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E:\programing\python\a1leader\y_data_assistant\apps\analysis\formats\"/>
    </mc:Choice>
  </mc:AlternateContent>
  <xr:revisionPtr revIDLastSave="0" documentId="8_{94508451-2CD5-4CB3-9867-C6EBE938FAF3}" xr6:coauthVersionLast="47" xr6:coauthVersionMax="47" xr10:uidLastSave="{00000000-0000-0000-0000-000000000000}"/>
  <bookViews>
    <workbookView xWindow="-120" yWindow="-120" windowWidth="20730" windowHeight="11160" tabRatio="942" firstSheet="3" activeTab="3" xr2:uid="{00000000-000D-0000-FFFF-FFFF00000000}"/>
  </bookViews>
  <sheets>
    <sheet name="index" sheetId="1" state="hidden" r:id="rId1"/>
    <sheet name="dashboard" sheetId="2" state="hidden" r:id="rId2"/>
    <sheet name="baches" sheetId="3" state="hidden" r:id="rId3"/>
    <sheet name="input" sheetId="4" r:id="rId4"/>
    <sheet name="input-week" sheetId="5" state="hidden" r:id="rId5"/>
    <sheet name="output" sheetId="6" state="hidden" r:id="rId6"/>
    <sheet name="wieght_report" sheetId="7" state="hidden" r:id="rId7"/>
    <sheet name="ct_report" sheetId="8" state="hidden" r:id="rId8"/>
    <sheet name="scrap_report" sheetId="9" state="hidden" r:id="rId9"/>
    <sheet name="moisture" sheetId="10" state="hidden" r:id="rId10"/>
    <sheet name="scrap_days" sheetId="11" state="hidden" r:id="rId11"/>
    <sheet name="scrap_type_machines" sheetId="12" state="hidden" r:id="rId12"/>
    <sheet name="scrap_machine" sheetId="13" state="hidden" r:id="rId13"/>
    <sheet name="scrap_machine_yearly" sheetId="14" state="hidden" r:id="rId14"/>
    <sheet name="wieght_yearly" sheetId="15" state="hidden" r:id="rId15"/>
    <sheet name="ct_yearly" sheetId="16" state="hidden" r:id="rId16"/>
    <sheet name="scrap_yearly" sheetId="17" state="hidden" r:id="rId17"/>
    <sheet name="month" sheetId="18" state="hidden" r:id="rId18"/>
    <sheet name="output_molds" sheetId="19" state="hidden" r:id="rId19"/>
    <sheet name="year" sheetId="20" state="hidden" r:id="rId20"/>
    <sheet name="output_molds_yearly" sheetId="21" state="hidden" r:id="rId21"/>
    <sheet name="output_yearly" sheetId="22" state="hidden" r:id="rId22"/>
    <sheet name="output_monthly" sheetId="23" state="hidden" r:id="rId23"/>
    <sheet name="output_mold_monthly" sheetId="24" state="hidden" r:id="rId24"/>
    <sheet name="materials" sheetId="25" state="hidden" r:id="rId25"/>
    <sheet name="input_materials" sheetId="26" state="hidden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</externalReferences>
  <definedNames>
    <definedName name="_xlnm._FilterDatabase" localSheetId="2" hidden="1">baches!$A$3:$BM$3</definedName>
    <definedName name="_xlnm._FilterDatabase" localSheetId="7" hidden="1">ct_report!$A$10:$R$10</definedName>
    <definedName name="_xlnm._FilterDatabase" localSheetId="15" hidden="1">ct_yearly!$A$10:$V$10</definedName>
    <definedName name="_xlnm._FilterDatabase" localSheetId="3" hidden="1">input!$A$2:$CW$2632</definedName>
    <definedName name="_xlnm._FilterDatabase" localSheetId="25" hidden="1">input_materials!$A$3:$BL$3</definedName>
    <definedName name="_xlnm._FilterDatabase" localSheetId="4" hidden="1">'input-week'!$A$2:$CV$2</definedName>
    <definedName name="_xlnm._FilterDatabase" localSheetId="24" hidden="1">materials!$A$3:$BK$3</definedName>
    <definedName name="_xlnm._FilterDatabase" localSheetId="9" hidden="1">moisture!$A$1:$FH$49</definedName>
    <definedName name="_xlnm._FilterDatabase" localSheetId="17" hidden="1">month!$A$2:$R$2</definedName>
    <definedName name="_xlnm._FilterDatabase" localSheetId="5" hidden="1">output!$A$2:$AL$2</definedName>
    <definedName name="_xlnm._FilterDatabase" localSheetId="23" hidden="1">output_mold_monthly!$A$2:$AC$2</definedName>
    <definedName name="_xlnm._FilterDatabase" localSheetId="18" hidden="1">output_molds!$A$2:$AB$2</definedName>
    <definedName name="_xlnm._FilterDatabase" localSheetId="20" hidden="1">output_molds_yearly!$A$2:$AA$2</definedName>
    <definedName name="_xlnm._FilterDatabase" localSheetId="22" hidden="1">output_monthly!$A$2:$AL$2</definedName>
    <definedName name="_xlnm._FilterDatabase" localSheetId="21" hidden="1">output_yearly!$A$2:$AH$2</definedName>
    <definedName name="_xlnm._FilterDatabase" localSheetId="10" hidden="1">scrap_days!$A$2:$AD$2</definedName>
    <definedName name="_xlnm._FilterDatabase" localSheetId="12" hidden="1">scrap_machine!$A$2:$Z$2</definedName>
    <definedName name="_xlnm._FilterDatabase" localSheetId="13" hidden="1">scrap_machine_yearly!$A$2:$X$2</definedName>
    <definedName name="_xlnm._FilterDatabase" localSheetId="8" hidden="1">scrap_report!$A$14:$AD$14</definedName>
    <definedName name="_xlnm._FilterDatabase" localSheetId="11" hidden="1">scrap_type_machines!$A$2:$AC$2</definedName>
    <definedName name="_xlnm._FilterDatabase" localSheetId="16" hidden="1">scrap_yearly!$A$14:$T$14</definedName>
    <definedName name="_xlnm._FilterDatabase" localSheetId="6" hidden="1">wieght_report!$A$11:$Q$11</definedName>
    <definedName name="_xlnm._FilterDatabase" localSheetId="14" hidden="1">wieght_yearly!$A$9:$S$9</definedName>
    <definedName name="_xlnm._FilterDatabase" localSheetId="19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5">[1]List!$O$4:$O$11</definedName>
    <definedName name="Branch" localSheetId="24">[1]List!$O$4:$O$11</definedName>
    <definedName name="Branch">[2]List!$O$4:$O$11</definedName>
    <definedName name="Brand" localSheetId="2">[1]List!$E$4:$E$49</definedName>
    <definedName name="Brand" localSheetId="25">[1]List!$E$4:$E$49</definedName>
    <definedName name="Brand" localSheetId="24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5">[1]List!$A$4:$A$5</definedName>
    <definedName name="company" localSheetId="24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5">'[3]Pricing Senario2002'!$A$6:$A$12</definedName>
    <definedName name="Cost_StudyHB__Compounds_Index_List" localSheetId="24">'[3]Pricing Senario2002'!$A$6:$A$12</definedName>
    <definedName name="Cost_StudyHB__Compounds_Index_List" localSheetId="9">'[4]Pricing Senario2002'!$A$6:$A$12</definedName>
    <definedName name="Cost_StudyHB__Compounds_Index_List">'[4]Pricing Senario2002'!$A$6:$A$12</definedName>
    <definedName name="customer">output!$AH$2</definedName>
    <definedName name="data_1554189319931" localSheetId="5">output!$A$2:$AE$65</definedName>
    <definedName name="data_1554189319931" localSheetId="23">output_mold_monthly!$A$2:$X$65</definedName>
    <definedName name="data_1554189319931" localSheetId="18">output_molds!$A$2:$X$65</definedName>
    <definedName name="data_1554189319931" localSheetId="20">output_molds_yearly!$A$2:$W$65</definedName>
    <definedName name="data_1554189319931" localSheetId="22">output_monthly!$A$2:$AE$65</definedName>
    <definedName name="data_1554189319931" localSheetId="21">output_yearly!$A$2:$AD$65</definedName>
    <definedName name="data_1554189621748" localSheetId="10">scrap_days!$A$2:$Q$20</definedName>
    <definedName name="data_1554189621748" localSheetId="12">scrap_machine!$A$2:$R$20</definedName>
    <definedName name="data_1554189621748" localSheetId="13">scrap_machine_yearly!$A$2:$Q$20</definedName>
    <definedName name="data_1554189621748" localSheetId="11">scrap_type_machines!$A$2:$R$20</definedName>
    <definedName name="data_1554190229964" localSheetId="6">wieght_report!$A$32:$K$34</definedName>
    <definedName name="data_1554190229964" localSheetId="14">wieght_yearly!$A$27:$J$27</definedName>
    <definedName name="data_1554264718189" localSheetId="17">month!$A$2:$Q$4</definedName>
    <definedName name="data_1554272619679" localSheetId="19">year!$A$2:$T$4</definedName>
    <definedName name="end" localSheetId="9">moisture!$FG$1</definedName>
    <definedName name="end">#REF!</definedName>
    <definedName name="first" localSheetId="9">moisture!$C$2</definedName>
    <definedName name="first">#REF!</definedName>
    <definedName name="Kind" localSheetId="2">[1]List!$G$4:$G$26</definedName>
    <definedName name="Kind" localSheetId="25">[1]List!$G$4:$G$26</definedName>
    <definedName name="Kind" localSheetId="24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5">[1]List!$S$4:$S$15</definedName>
    <definedName name="Month" localSheetId="24">[1]List!$S$4:$S$15</definedName>
    <definedName name="Month">[2]List!$S$4:$S$15</definedName>
    <definedName name="op" localSheetId="2">[5]LOVs!$C$26:$C$28</definedName>
    <definedName name="op" localSheetId="25">[5]LOVs!$C$26:$C$28</definedName>
    <definedName name="op" localSheetId="24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5">#REF!</definedName>
    <definedName name="Org_Code" localSheetId="4">#REF!</definedName>
    <definedName name="Org_Code" localSheetId="24">#REF!</definedName>
    <definedName name="Org_Code" localSheetId="9">#REF!</definedName>
    <definedName name="Org_Code" localSheetId="17">#REF!</definedName>
    <definedName name="Org_Code" localSheetId="23">#REF!</definedName>
    <definedName name="Org_Code" localSheetId="18">#REF!</definedName>
    <definedName name="Org_Code" localSheetId="20">#REF!</definedName>
    <definedName name="Org_Code" localSheetId="22">#REF!</definedName>
    <definedName name="Org_Code" localSheetId="21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25">#REF!</definedName>
    <definedName name="org_code00" localSheetId="24">#REF!</definedName>
    <definedName name="org_code00">#REF!</definedName>
    <definedName name="ORG_CODE1" localSheetId="2">#REF!</definedName>
    <definedName name="ORG_CODE1" localSheetId="3">#REF!</definedName>
    <definedName name="ORG_CODE1" localSheetId="25">#REF!</definedName>
    <definedName name="ORG_CODE1" localSheetId="4">#REF!</definedName>
    <definedName name="ORG_CODE1" localSheetId="24">#REF!</definedName>
    <definedName name="ORG_CODE1" localSheetId="9">#REF!</definedName>
    <definedName name="ORG_CODE1" localSheetId="17">#REF!</definedName>
    <definedName name="ORG_CODE1" localSheetId="23">#REF!</definedName>
    <definedName name="ORG_CODE1" localSheetId="18">#REF!</definedName>
    <definedName name="ORG_CODE1" localSheetId="20">#REF!</definedName>
    <definedName name="ORG_CODE1" localSheetId="22">#REF!</definedName>
    <definedName name="ORG_CODE1" localSheetId="21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5">#REF!</definedName>
    <definedName name="ORGA_CODE" localSheetId="4">#REF!</definedName>
    <definedName name="ORGA_CODE" localSheetId="24">#REF!</definedName>
    <definedName name="ORGA_CODE" localSheetId="9">#REF!</definedName>
    <definedName name="ORGA_CODE" localSheetId="17">#REF!</definedName>
    <definedName name="ORGA_CODE" localSheetId="23">#REF!</definedName>
    <definedName name="ORGA_CODE" localSheetId="18">#REF!</definedName>
    <definedName name="ORGA_CODE" localSheetId="20">#REF!</definedName>
    <definedName name="ORGA_CODE" localSheetId="22">#REF!</definedName>
    <definedName name="ORGA_CODE" localSheetId="21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5">[1]List!$I$4:$I$8</definedName>
    <definedName name="Packing" localSheetId="24">[1]List!$I$4:$I$8</definedName>
    <definedName name="Packing">[2]List!$I$4:$I$8</definedName>
    <definedName name="_xlnm.Print_Area" localSheetId="2">baches!$B$3:$AC$18</definedName>
    <definedName name="_xlnm.Print_Area" localSheetId="3">input!$A$1:$CW$528</definedName>
    <definedName name="_xlnm.Print_Area" localSheetId="25">input_materials!$B$3:$AC$18</definedName>
    <definedName name="_xlnm.Print_Area" localSheetId="4">'input-week'!$A$1:$CV$528</definedName>
    <definedName name="_xlnm.Print_Area" localSheetId="24">materials!$B$3:$AB$18</definedName>
    <definedName name="_xlnm.Print_Area" localSheetId="9">moisture!$A$1:$FT$19</definedName>
    <definedName name="product1" localSheetId="2">[1]List!$C$4:$C$19</definedName>
    <definedName name="product1" localSheetId="25">[1]List!$C$4:$C$19</definedName>
    <definedName name="product1" localSheetId="24">[1]List!$C$4:$C$19</definedName>
    <definedName name="product1">[2]List!$C$4:$C$19</definedName>
    <definedName name="Region" localSheetId="2">[1]List!$M$4:$M$6</definedName>
    <definedName name="Region" localSheetId="25">[1]List!$M$4:$M$6</definedName>
    <definedName name="Region" localSheetId="24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5">'[7]Incom Statment'!#REF!</definedName>
    <definedName name="Sales" localSheetId="4">'[8]Incom Statment'!#REF!</definedName>
    <definedName name="Sales" localSheetId="24">'[7]Incom Statment'!#REF!</definedName>
    <definedName name="Sales" localSheetId="9">'[8]Incom Statment'!#REF!</definedName>
    <definedName name="Sales" localSheetId="17">'[8]Incom Statment'!#REF!</definedName>
    <definedName name="Sales" localSheetId="23">'[8]Incom Statment'!#REF!</definedName>
    <definedName name="Sales" localSheetId="18">'[8]Incom Statment'!#REF!</definedName>
    <definedName name="Sales" localSheetId="20">'[8]Incom Statment'!#REF!</definedName>
    <definedName name="Sales" localSheetId="22">'[8]Incom Statment'!#REF!</definedName>
    <definedName name="Sales" localSheetId="21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5">'[7]Incom Statment'!#REF!</definedName>
    <definedName name="Sales." localSheetId="4">'[8]Incom Statment'!#REF!</definedName>
    <definedName name="Sales." localSheetId="24">'[7]Incom Statment'!#REF!</definedName>
    <definedName name="Sales." localSheetId="9">'[8]Incom Statment'!#REF!</definedName>
    <definedName name="Sales." localSheetId="17">'[8]Incom Statment'!#REF!</definedName>
    <definedName name="Sales." localSheetId="23">'[8]Incom Statment'!#REF!</definedName>
    <definedName name="Sales." localSheetId="18">'[8]Incom Statment'!#REF!</definedName>
    <definedName name="Sales." localSheetId="20">'[8]Incom Statment'!#REF!</definedName>
    <definedName name="Sales." localSheetId="22">'[8]Incom Statment'!#REF!</definedName>
    <definedName name="Sales." localSheetId="21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5">[1]List!$Q$4:$Q$11</definedName>
    <definedName name="Segment" localSheetId="24">[1]List!$Q$4:$Q$11</definedName>
    <definedName name="Segment">[2]List!$Q$4:$Q$11</definedName>
    <definedName name="usage" localSheetId="2">[9]LOVs!$G$3:$G$7</definedName>
    <definedName name="usage" localSheetId="25">[9]LOVs!$G$3:$G$7</definedName>
    <definedName name="usage" localSheetId="24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5">'[7]Incom Statment'!#REF!</definedName>
    <definedName name="vhjtyky" localSheetId="4">'[8]Incom Statment'!#REF!</definedName>
    <definedName name="vhjtyky" localSheetId="24">'[7]Incom Statment'!#REF!</definedName>
    <definedName name="vhjtyky" localSheetId="9">'[8]Incom Statment'!#REF!</definedName>
    <definedName name="vhjtyky" localSheetId="17">'[8]Incom Statment'!#REF!</definedName>
    <definedName name="vhjtyky" localSheetId="23">'[8]Incom Statment'!#REF!</definedName>
    <definedName name="vhjtyky" localSheetId="18">'[8]Incom Statment'!#REF!</definedName>
    <definedName name="vhjtyky" localSheetId="20">'[8]Incom Statment'!#REF!</definedName>
    <definedName name="vhjtyky" localSheetId="22">'[8]Incom Statment'!#REF!</definedName>
    <definedName name="vhjtyky" localSheetId="21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5">[1]List!$K$4:$K$29</definedName>
    <definedName name="Weight" localSheetId="24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5">'[7]Incom Statment'!#REF!</definedName>
    <definedName name="Year" localSheetId="4">'[8]Incom Statment'!#REF!</definedName>
    <definedName name="Year" localSheetId="24">'[7]Incom Statment'!#REF!</definedName>
    <definedName name="Year" localSheetId="9">'[8]Incom Statment'!#REF!</definedName>
    <definedName name="Year" localSheetId="17">'[8]Incom Statment'!#REF!</definedName>
    <definedName name="Year" localSheetId="23">'[8]Incom Statment'!#REF!</definedName>
    <definedName name="Year" localSheetId="18">'[8]Incom Statment'!#REF!</definedName>
    <definedName name="Year" localSheetId="20">'[8]Incom Statment'!#REF!</definedName>
    <definedName name="Year" localSheetId="22">'[8]Incom Statment'!#REF!</definedName>
    <definedName name="Year" localSheetId="21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4">'[13]0'!#REF!</definedName>
    <definedName name="الاوزان" localSheetId="9">'[14]0'!#REF!</definedName>
    <definedName name="الاوزان" localSheetId="17">'[15]0'!#REF!</definedName>
    <definedName name="الاوزان" localSheetId="23">'[15]0'!#REF!</definedName>
    <definedName name="الاوزان" localSheetId="18">'[16]0'!#REF!</definedName>
    <definedName name="الاوزان" localSheetId="20">'[16]0'!#REF!</definedName>
    <definedName name="الاوزان" localSheetId="22">'[15]0'!#REF!</definedName>
    <definedName name="الاوزان" localSheetId="21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</workbook>
</file>

<file path=xl/calcChain.xml><?xml version="1.0" encoding="utf-8"?>
<calcChain xmlns="http://schemas.openxmlformats.org/spreadsheetml/2006/main">
  <c r="AC241" i="26" l="1"/>
  <c r="AC240" i="26"/>
  <c r="AC239" i="26"/>
  <c r="AC238" i="26"/>
  <c r="AC237" i="26"/>
  <c r="AC236" i="26"/>
  <c r="AC235" i="26"/>
  <c r="AC234" i="26"/>
  <c r="AC233" i="26"/>
  <c r="AC232" i="26"/>
  <c r="AC231" i="26"/>
  <c r="AC230" i="26"/>
  <c r="AC229" i="26"/>
  <c r="AC228" i="26"/>
  <c r="AC227" i="26"/>
  <c r="AC226" i="26"/>
  <c r="AC225" i="26"/>
  <c r="AC224" i="26"/>
  <c r="AC223" i="26"/>
  <c r="AC222" i="26"/>
  <c r="AC221" i="26"/>
  <c r="AC220" i="26"/>
  <c r="AC219" i="26"/>
  <c r="AC218" i="26"/>
  <c r="AC217" i="26"/>
  <c r="AC216" i="26"/>
  <c r="AC215" i="26"/>
  <c r="AC214" i="26"/>
  <c r="AC213" i="26"/>
  <c r="AC212" i="26"/>
  <c r="AC211" i="26"/>
  <c r="AC210" i="26"/>
  <c r="AC209" i="26"/>
  <c r="AC208" i="26"/>
  <c r="AC207" i="26"/>
  <c r="AC206" i="26"/>
  <c r="AC205" i="26"/>
  <c r="AC204" i="26"/>
  <c r="AC203" i="26"/>
  <c r="AC202" i="26"/>
  <c r="AC201" i="26"/>
  <c r="AC200" i="26"/>
  <c r="AC199" i="26"/>
  <c r="AC198" i="26"/>
  <c r="AC197" i="26"/>
  <c r="AC196" i="26"/>
  <c r="AC195" i="26"/>
  <c r="AC194" i="26"/>
  <c r="AC193" i="26"/>
  <c r="AC192" i="26"/>
  <c r="AC191" i="26"/>
  <c r="AC190" i="26"/>
  <c r="AC189" i="26"/>
  <c r="AC188" i="26"/>
  <c r="AC187" i="26"/>
  <c r="AC186" i="26"/>
  <c r="AC185" i="26"/>
  <c r="AC184" i="26"/>
  <c r="AC183" i="26"/>
  <c r="AC182" i="26"/>
  <c r="AC181" i="26"/>
  <c r="AC180" i="26"/>
  <c r="AC179" i="26"/>
  <c r="AC178" i="26"/>
  <c r="AC177" i="26"/>
  <c r="AC176" i="26"/>
  <c r="AC175" i="26"/>
  <c r="AC174" i="26"/>
  <c r="AC173" i="26"/>
  <c r="AC172" i="26"/>
  <c r="AC171" i="26"/>
  <c r="AC170" i="26"/>
  <c r="AC169" i="26"/>
  <c r="AC168" i="26"/>
  <c r="AC167" i="26"/>
  <c r="AC166" i="26"/>
  <c r="AC165" i="26"/>
  <c r="AC164" i="26"/>
  <c r="AC163" i="26"/>
  <c r="AC162" i="26"/>
  <c r="AC161" i="26"/>
  <c r="AC160" i="26"/>
  <c r="AC159" i="26"/>
  <c r="AC158" i="26"/>
  <c r="AC157" i="26"/>
  <c r="AC156" i="26"/>
  <c r="AC155" i="26"/>
  <c r="AC154" i="26"/>
  <c r="AC153" i="26"/>
  <c r="AC152" i="26"/>
  <c r="AC151" i="26"/>
  <c r="AC150" i="26"/>
  <c r="AC149" i="26"/>
  <c r="AC148" i="26"/>
  <c r="AC147" i="26"/>
  <c r="AC146" i="26"/>
  <c r="AC145" i="26"/>
  <c r="AC144" i="26"/>
  <c r="AC143" i="26"/>
  <c r="AC142" i="26"/>
  <c r="AC141" i="26"/>
  <c r="AC140" i="26"/>
  <c r="AC139" i="26"/>
  <c r="AC138" i="26"/>
  <c r="AC137" i="26"/>
  <c r="AC136" i="26"/>
  <c r="AC135" i="26"/>
  <c r="AC134" i="26"/>
  <c r="AC133" i="26"/>
  <c r="AC132" i="26"/>
  <c r="AC131" i="26"/>
  <c r="AC130" i="26"/>
  <c r="AC129" i="26"/>
  <c r="AC128" i="26"/>
  <c r="AC127" i="26"/>
  <c r="AC126" i="26"/>
  <c r="AC125" i="26"/>
  <c r="AC124" i="26"/>
  <c r="AC123" i="26"/>
  <c r="AC122" i="26"/>
  <c r="AC121" i="26"/>
  <c r="AC120" i="26"/>
  <c r="AC119" i="26"/>
  <c r="AC118" i="26"/>
  <c r="AC117" i="26"/>
  <c r="AC116" i="26"/>
  <c r="AC115" i="26"/>
  <c r="AC114" i="26"/>
  <c r="AC113" i="26"/>
  <c r="AC112" i="26"/>
  <c r="AC111" i="26"/>
  <c r="AC110" i="26"/>
  <c r="AC109" i="26"/>
  <c r="AC108" i="26"/>
  <c r="AC107" i="26"/>
  <c r="AC106" i="26"/>
  <c r="AC105" i="26"/>
  <c r="AC104" i="26"/>
  <c r="AC103" i="26"/>
  <c r="AC102" i="26"/>
  <c r="AC101" i="26"/>
  <c r="AC100" i="26"/>
  <c r="AC99" i="26"/>
  <c r="AC98" i="26"/>
  <c r="AC97" i="26"/>
  <c r="AC96" i="26"/>
  <c r="AC95" i="26"/>
  <c r="AC94" i="26"/>
  <c r="AC93" i="26"/>
  <c r="AC92" i="26"/>
  <c r="AC91" i="26"/>
  <c r="AC90" i="26"/>
  <c r="AC89" i="26"/>
  <c r="AC88" i="26"/>
  <c r="AC87" i="26"/>
  <c r="AC86" i="26"/>
  <c r="AC85" i="26"/>
  <c r="AC84" i="26"/>
  <c r="AC83" i="26"/>
  <c r="AC82" i="26"/>
  <c r="AC81" i="26"/>
  <c r="AC80" i="26"/>
  <c r="AC79" i="26"/>
  <c r="AC78" i="26"/>
  <c r="AC77" i="26"/>
  <c r="AC76" i="26"/>
  <c r="AC75" i="26"/>
  <c r="AC74" i="26"/>
  <c r="AC73" i="26"/>
  <c r="AC72" i="26"/>
  <c r="AC71" i="26"/>
  <c r="AC70" i="26"/>
  <c r="AC69" i="26"/>
  <c r="AC68" i="26"/>
  <c r="AC67" i="26"/>
  <c r="AC66" i="26"/>
  <c r="AC65" i="26"/>
  <c r="AC64" i="26"/>
  <c r="AC63" i="26"/>
  <c r="AC62" i="26"/>
  <c r="AC61" i="26"/>
  <c r="AC60" i="26"/>
  <c r="AC59" i="26"/>
  <c r="AC58" i="26"/>
  <c r="AC57" i="26"/>
  <c r="AC56" i="26"/>
  <c r="AC55" i="26"/>
  <c r="AC54" i="26"/>
  <c r="AC53" i="26"/>
  <c r="AC52" i="26"/>
  <c r="AC51" i="26"/>
  <c r="AC50" i="26"/>
  <c r="AC49" i="26"/>
  <c r="AC48" i="26"/>
  <c r="AC47" i="26"/>
  <c r="AC46" i="26"/>
  <c r="AC45" i="26"/>
  <c r="AC44" i="26"/>
  <c r="AC43" i="26"/>
  <c r="AC42" i="26"/>
  <c r="AC41" i="26"/>
  <c r="AC40" i="26"/>
  <c r="AC39" i="26"/>
  <c r="AC38" i="26"/>
  <c r="AC37" i="26"/>
  <c r="AC36" i="26"/>
  <c r="AC35" i="26"/>
  <c r="AC34" i="26"/>
  <c r="AC33" i="26"/>
  <c r="AC32" i="26"/>
  <c r="AC31" i="26"/>
  <c r="AC30" i="26"/>
  <c r="AC29" i="26"/>
  <c r="AC28" i="26"/>
  <c r="AC27" i="26"/>
  <c r="AC26" i="26"/>
  <c r="AC25" i="26"/>
  <c r="AC24" i="26"/>
  <c r="AC23" i="26"/>
  <c r="AC22" i="26"/>
  <c r="AC21" i="26"/>
  <c r="AC20" i="26"/>
  <c r="AC19" i="26"/>
  <c r="AC18" i="26"/>
  <c r="AC17" i="26"/>
  <c r="AC16" i="26"/>
  <c r="AC15" i="26"/>
  <c r="AC14" i="26"/>
  <c r="AC13" i="26"/>
  <c r="AC12" i="26"/>
  <c r="AC11" i="26"/>
  <c r="AC10" i="26"/>
  <c r="AC9" i="26"/>
  <c r="AC8" i="26"/>
  <c r="AC7" i="26"/>
  <c r="AC6" i="26"/>
  <c r="AC5" i="26"/>
  <c r="AC4" i="26"/>
  <c r="K1" i="26"/>
  <c r="I1" i="26"/>
  <c r="AB241" i="25"/>
  <c r="AB240" i="25"/>
  <c r="AB239" i="25"/>
  <c r="AB238" i="25"/>
  <c r="AB237" i="25"/>
  <c r="AB236" i="25"/>
  <c r="AB235" i="25"/>
  <c r="AB234" i="25"/>
  <c r="AB233" i="25"/>
  <c r="AB232" i="25"/>
  <c r="AB231" i="25"/>
  <c r="AB230" i="25"/>
  <c r="AB229" i="25"/>
  <c r="AB228" i="25"/>
  <c r="AB227" i="25"/>
  <c r="AB226" i="25"/>
  <c r="AB225" i="25"/>
  <c r="AB224" i="25"/>
  <c r="AB223" i="25"/>
  <c r="AB222" i="25"/>
  <c r="AB221" i="25"/>
  <c r="AB220" i="25"/>
  <c r="AB219" i="25"/>
  <c r="AB218" i="25"/>
  <c r="AB217" i="25"/>
  <c r="AB216" i="25"/>
  <c r="AB215" i="25"/>
  <c r="AB214" i="25"/>
  <c r="AB213" i="25"/>
  <c r="AB212" i="25"/>
  <c r="AB211" i="25"/>
  <c r="AB210" i="25"/>
  <c r="AB209" i="25"/>
  <c r="AB208" i="25"/>
  <c r="AB207" i="25"/>
  <c r="AB206" i="25"/>
  <c r="AB205" i="25"/>
  <c r="AB204" i="25"/>
  <c r="AB203" i="25"/>
  <c r="AB202" i="25"/>
  <c r="AB201" i="25"/>
  <c r="AB200" i="25"/>
  <c r="AB199" i="25"/>
  <c r="AB198" i="25"/>
  <c r="AB197" i="25"/>
  <c r="AB196" i="25"/>
  <c r="AB195" i="25"/>
  <c r="AB194" i="25"/>
  <c r="AB193" i="25"/>
  <c r="AB192" i="25"/>
  <c r="AB191" i="25"/>
  <c r="AB190" i="25"/>
  <c r="AB189" i="25"/>
  <c r="AB188" i="25"/>
  <c r="AB187" i="25"/>
  <c r="AB186" i="25"/>
  <c r="AB185" i="25"/>
  <c r="AB184" i="25"/>
  <c r="AB183" i="25"/>
  <c r="AB182" i="25"/>
  <c r="AB181" i="25"/>
  <c r="AB180" i="25"/>
  <c r="AB179" i="25"/>
  <c r="AB178" i="25"/>
  <c r="AB177" i="25"/>
  <c r="AB176" i="25"/>
  <c r="AB175" i="25"/>
  <c r="AB174" i="25"/>
  <c r="AB173" i="25"/>
  <c r="AB172" i="25"/>
  <c r="AB171" i="25"/>
  <c r="AB170" i="25"/>
  <c r="AB169" i="25"/>
  <c r="AB168" i="25"/>
  <c r="AB167" i="25"/>
  <c r="AB166" i="25"/>
  <c r="AB165" i="25"/>
  <c r="AB164" i="25"/>
  <c r="AB163" i="25"/>
  <c r="AB162" i="25"/>
  <c r="AB161" i="25"/>
  <c r="AB160" i="25"/>
  <c r="AB159" i="25"/>
  <c r="AB158" i="25"/>
  <c r="AB157" i="25"/>
  <c r="AB156" i="25"/>
  <c r="AB155" i="25"/>
  <c r="AB154" i="25"/>
  <c r="AB153" i="25"/>
  <c r="AB152" i="25"/>
  <c r="AB151" i="25"/>
  <c r="AB150" i="25"/>
  <c r="AB149" i="25"/>
  <c r="AB148" i="25"/>
  <c r="AB147" i="25"/>
  <c r="AB146" i="25"/>
  <c r="AB145" i="25"/>
  <c r="AB144" i="25"/>
  <c r="AB143" i="25"/>
  <c r="AB142" i="25"/>
  <c r="AB141" i="25"/>
  <c r="AB140" i="25"/>
  <c r="AB139" i="25"/>
  <c r="AB138" i="25"/>
  <c r="AB137" i="25"/>
  <c r="AB136" i="25"/>
  <c r="AB135" i="25"/>
  <c r="AB134" i="25"/>
  <c r="AB133" i="25"/>
  <c r="AB132" i="25"/>
  <c r="AB131" i="25"/>
  <c r="AB130" i="25"/>
  <c r="AB129" i="25"/>
  <c r="AB128" i="25"/>
  <c r="AB127" i="25"/>
  <c r="AB126" i="25"/>
  <c r="AB125" i="25"/>
  <c r="AB124" i="25"/>
  <c r="AB123" i="25"/>
  <c r="AB122" i="25"/>
  <c r="AB121" i="25"/>
  <c r="AB120" i="25"/>
  <c r="AB119" i="25"/>
  <c r="AB118" i="25"/>
  <c r="AB117" i="25"/>
  <c r="AB116" i="25"/>
  <c r="AB115" i="25"/>
  <c r="AB114" i="25"/>
  <c r="AB113" i="25"/>
  <c r="AB112" i="25"/>
  <c r="AB111" i="25"/>
  <c r="AB110" i="25"/>
  <c r="AB109" i="25"/>
  <c r="AB108" i="25"/>
  <c r="AB107" i="25"/>
  <c r="AB106" i="25"/>
  <c r="AB105" i="25"/>
  <c r="AB104" i="25"/>
  <c r="AB103" i="25"/>
  <c r="AB102" i="25"/>
  <c r="AB101" i="25"/>
  <c r="AB100" i="25"/>
  <c r="AB99" i="25"/>
  <c r="AB98" i="25"/>
  <c r="AB97" i="25"/>
  <c r="AB96" i="25"/>
  <c r="AB95" i="25"/>
  <c r="AB94" i="25"/>
  <c r="AB93" i="25"/>
  <c r="AB92" i="25"/>
  <c r="AB91" i="25"/>
  <c r="AB90" i="25"/>
  <c r="AB89" i="25"/>
  <c r="AB88" i="25"/>
  <c r="AB87" i="25"/>
  <c r="AB86" i="25"/>
  <c r="AB85" i="25"/>
  <c r="AB84" i="25"/>
  <c r="AB83" i="25"/>
  <c r="AB82" i="25"/>
  <c r="AB81" i="25"/>
  <c r="AB80" i="25"/>
  <c r="AB79" i="25"/>
  <c r="AB78" i="25"/>
  <c r="AB77" i="25"/>
  <c r="AB76" i="25"/>
  <c r="AB75" i="25"/>
  <c r="AB74" i="25"/>
  <c r="AB73" i="25"/>
  <c r="AB72" i="25"/>
  <c r="AB71" i="25"/>
  <c r="AB70" i="25"/>
  <c r="AB69" i="25"/>
  <c r="AB68" i="25"/>
  <c r="AB67" i="25"/>
  <c r="AB66" i="25"/>
  <c r="AB65" i="25"/>
  <c r="AB64" i="25"/>
  <c r="AB63" i="25"/>
  <c r="AB62" i="25"/>
  <c r="AB61" i="25"/>
  <c r="AB60" i="25"/>
  <c r="AB59" i="25"/>
  <c r="AB58" i="25"/>
  <c r="AB57" i="25"/>
  <c r="AB56" i="25"/>
  <c r="AB55" i="25"/>
  <c r="AB54" i="25"/>
  <c r="AB53" i="25"/>
  <c r="AB52" i="25"/>
  <c r="AB51" i="25"/>
  <c r="AB50" i="25"/>
  <c r="AB49" i="25"/>
  <c r="AB48" i="25"/>
  <c r="AB47" i="25"/>
  <c r="AB46" i="25"/>
  <c r="AB45" i="25"/>
  <c r="AB44" i="25"/>
  <c r="AB43" i="25"/>
  <c r="AB42" i="25"/>
  <c r="AB41" i="25"/>
  <c r="AB40" i="25"/>
  <c r="AB39" i="25"/>
  <c r="AB38" i="25"/>
  <c r="AB37" i="25"/>
  <c r="AB36" i="25"/>
  <c r="AB35" i="25"/>
  <c r="AB34" i="25"/>
  <c r="AB33" i="25"/>
  <c r="AB32" i="25"/>
  <c r="AB31" i="25"/>
  <c r="AB30" i="25"/>
  <c r="AB29" i="25"/>
  <c r="AB28" i="25"/>
  <c r="AB27" i="25"/>
  <c r="AB26" i="25"/>
  <c r="AB25" i="25"/>
  <c r="AB24" i="25"/>
  <c r="AB23" i="25"/>
  <c r="AB22" i="25"/>
  <c r="AB21" i="25"/>
  <c r="AB20" i="25"/>
  <c r="AB19" i="25"/>
  <c r="AB18" i="25"/>
  <c r="AB17" i="25"/>
  <c r="AB16" i="25"/>
  <c r="AB15" i="25"/>
  <c r="AB14" i="25"/>
  <c r="AB13" i="25"/>
  <c r="AB12" i="25"/>
  <c r="AB11" i="25"/>
  <c r="AB10" i="25"/>
  <c r="AB9" i="25"/>
  <c r="AB8" i="25"/>
  <c r="AB7" i="25"/>
  <c r="AB6" i="25"/>
  <c r="AB5" i="25"/>
  <c r="AB4" i="25"/>
  <c r="J1" i="25"/>
  <c r="H1" i="25"/>
  <c r="AA1005" i="24"/>
  <c r="AA1004" i="24"/>
  <c r="AA1003" i="24"/>
  <c r="AA1002" i="24"/>
  <c r="AA1001" i="24"/>
  <c r="AA1000" i="24"/>
  <c r="AA999" i="24"/>
  <c r="AA998" i="24"/>
  <c r="AA997" i="24"/>
  <c r="AA996" i="24"/>
  <c r="AA995" i="24"/>
  <c r="AA994" i="24"/>
  <c r="AA993" i="24"/>
  <c r="AA992" i="24"/>
  <c r="AA991" i="24"/>
  <c r="AA990" i="24"/>
  <c r="AA989" i="24"/>
  <c r="AA988" i="24"/>
  <c r="AA987" i="24"/>
  <c r="AA986" i="24"/>
  <c r="AA985" i="24"/>
  <c r="AA984" i="24"/>
  <c r="AA983" i="24"/>
  <c r="AA982" i="24"/>
  <c r="AA981" i="24"/>
  <c r="AA980" i="24"/>
  <c r="AA979" i="24"/>
  <c r="AA978" i="24"/>
  <c r="AA977" i="24"/>
  <c r="AA976" i="24"/>
  <c r="AA975" i="24"/>
  <c r="AA974" i="24"/>
  <c r="AA973" i="24"/>
  <c r="AA972" i="24"/>
  <c r="AA971" i="24"/>
  <c r="AA970" i="24"/>
  <c r="AA969" i="24"/>
  <c r="AA968" i="24"/>
  <c r="AA967" i="24"/>
  <c r="AA966" i="24"/>
  <c r="AA965" i="24"/>
  <c r="AA964" i="24"/>
  <c r="AA963" i="24"/>
  <c r="AA962" i="24"/>
  <c r="AA961" i="24"/>
  <c r="AA960" i="24"/>
  <c r="AA959" i="24"/>
  <c r="AA958" i="24"/>
  <c r="AA957" i="24"/>
  <c r="AA956" i="24"/>
  <c r="AA955" i="24"/>
  <c r="AA954" i="24"/>
  <c r="AA953" i="24"/>
  <c r="AA952" i="24"/>
  <c r="AA951" i="24"/>
  <c r="AA950" i="24"/>
  <c r="AA949" i="24"/>
  <c r="AA948" i="24"/>
  <c r="AA947" i="24"/>
  <c r="AA946" i="24"/>
  <c r="AA945" i="24"/>
  <c r="AA944" i="24"/>
  <c r="AA943" i="24"/>
  <c r="AA942" i="24"/>
  <c r="AA941" i="24"/>
  <c r="AA940" i="24"/>
  <c r="AA939" i="24"/>
  <c r="AA938" i="24"/>
  <c r="AA937" i="24"/>
  <c r="AA936" i="24"/>
  <c r="AA935" i="24"/>
  <c r="AA934" i="24"/>
  <c r="AA933" i="24"/>
  <c r="AA932" i="24"/>
  <c r="AA931" i="24"/>
  <c r="AA930" i="24"/>
  <c r="AA929" i="24"/>
  <c r="AA928" i="24"/>
  <c r="AA927" i="24"/>
  <c r="AA926" i="24"/>
  <c r="AA925" i="24"/>
  <c r="AA924" i="24"/>
  <c r="AA923" i="24"/>
  <c r="AA922" i="24"/>
  <c r="AA921" i="24"/>
  <c r="AA920" i="24"/>
  <c r="AA919" i="24"/>
  <c r="AA918" i="24"/>
  <c r="AA917" i="24"/>
  <c r="AA916" i="24"/>
  <c r="AA915" i="24"/>
  <c r="AA914" i="24"/>
  <c r="AA913" i="24"/>
  <c r="AA912" i="24"/>
  <c r="AA911" i="24"/>
  <c r="AA910" i="24"/>
  <c r="AA909" i="24"/>
  <c r="AA908" i="24"/>
  <c r="AA907" i="24"/>
  <c r="AA906" i="24"/>
  <c r="AA905" i="24"/>
  <c r="AA904" i="24"/>
  <c r="AA903" i="24"/>
  <c r="AA902" i="24"/>
  <c r="AA901" i="24"/>
  <c r="AA900" i="24"/>
  <c r="AA899" i="24"/>
  <c r="AA898" i="24"/>
  <c r="AA897" i="24"/>
  <c r="AA896" i="24"/>
  <c r="AA895" i="24"/>
  <c r="AA894" i="24"/>
  <c r="AA893" i="24"/>
  <c r="AA892" i="24"/>
  <c r="AA891" i="24"/>
  <c r="AA890" i="24"/>
  <c r="AA889" i="24"/>
  <c r="AA888" i="24"/>
  <c r="AA887" i="24"/>
  <c r="AA886" i="24"/>
  <c r="AA885" i="24"/>
  <c r="AA884" i="24"/>
  <c r="AA883" i="24"/>
  <c r="AA882" i="24"/>
  <c r="AA881" i="24"/>
  <c r="AA880" i="24"/>
  <c r="AA879" i="24"/>
  <c r="AA878" i="24"/>
  <c r="AA877" i="24"/>
  <c r="AA876" i="24"/>
  <c r="AA875" i="24"/>
  <c r="AA874" i="24"/>
  <c r="AA873" i="24"/>
  <c r="AA872" i="24"/>
  <c r="AA871" i="24"/>
  <c r="AA870" i="24"/>
  <c r="AA869" i="24"/>
  <c r="AA868" i="24"/>
  <c r="AA867" i="24"/>
  <c r="AA866" i="24"/>
  <c r="AA865" i="24"/>
  <c r="AA864" i="24"/>
  <c r="AA863" i="24"/>
  <c r="AA862" i="24"/>
  <c r="AA861" i="24"/>
  <c r="AA860" i="24"/>
  <c r="AA859" i="24"/>
  <c r="AA858" i="24"/>
  <c r="AA857" i="24"/>
  <c r="AA856" i="24"/>
  <c r="AA855" i="24"/>
  <c r="AA854" i="24"/>
  <c r="AA853" i="24"/>
  <c r="AA852" i="24"/>
  <c r="AA851" i="24"/>
  <c r="AA850" i="24"/>
  <c r="AA849" i="24"/>
  <c r="AA848" i="24"/>
  <c r="AA847" i="24"/>
  <c r="AA846" i="24"/>
  <c r="AA845" i="24"/>
  <c r="AA844" i="24"/>
  <c r="AA843" i="24"/>
  <c r="AA842" i="24"/>
  <c r="AA841" i="24"/>
  <c r="AA840" i="24"/>
  <c r="AA839" i="24"/>
  <c r="AA838" i="24"/>
  <c r="AA837" i="24"/>
  <c r="AA836" i="24"/>
  <c r="AA835" i="24"/>
  <c r="AA834" i="24"/>
  <c r="AA833" i="24"/>
  <c r="AA832" i="24"/>
  <c r="AA831" i="24"/>
  <c r="AA830" i="24"/>
  <c r="AA829" i="24"/>
  <c r="AA828" i="24"/>
  <c r="AA827" i="24"/>
  <c r="AA826" i="24"/>
  <c r="AA825" i="24"/>
  <c r="AA824" i="24"/>
  <c r="AA823" i="24"/>
  <c r="AA822" i="24"/>
  <c r="AA821" i="24"/>
  <c r="AA820" i="24"/>
  <c r="AA819" i="24"/>
  <c r="AA818" i="24"/>
  <c r="AA817" i="24"/>
  <c r="AA816" i="24"/>
  <c r="AA815" i="24"/>
  <c r="AA814" i="24"/>
  <c r="AA813" i="24"/>
  <c r="AA812" i="24"/>
  <c r="AA811" i="24"/>
  <c r="AA810" i="24"/>
  <c r="AA809" i="24"/>
  <c r="AA808" i="24"/>
  <c r="AA807" i="24"/>
  <c r="AA806" i="24"/>
  <c r="AA805" i="24"/>
  <c r="AA804" i="24"/>
  <c r="AA803" i="24"/>
  <c r="AA802" i="24"/>
  <c r="AA801" i="24"/>
  <c r="AA800" i="24"/>
  <c r="AA799" i="24"/>
  <c r="AA798" i="24"/>
  <c r="AA797" i="24"/>
  <c r="AA796" i="24"/>
  <c r="AA795" i="24"/>
  <c r="AA794" i="24"/>
  <c r="AA793" i="24"/>
  <c r="AA792" i="24"/>
  <c r="AA791" i="24"/>
  <c r="AA790" i="24"/>
  <c r="AA789" i="24"/>
  <c r="AA788" i="24"/>
  <c r="AA787" i="24"/>
  <c r="AA786" i="24"/>
  <c r="AA785" i="24"/>
  <c r="AA784" i="24"/>
  <c r="AA783" i="24"/>
  <c r="AA782" i="24"/>
  <c r="AA781" i="24"/>
  <c r="AA780" i="24"/>
  <c r="AA779" i="24"/>
  <c r="AA778" i="24"/>
  <c r="AA777" i="24"/>
  <c r="AA776" i="24"/>
  <c r="AA775" i="24"/>
  <c r="AA774" i="24"/>
  <c r="AA773" i="24"/>
  <c r="AA772" i="24"/>
  <c r="AA771" i="24"/>
  <c r="AA770" i="24"/>
  <c r="AA769" i="24"/>
  <c r="AA768" i="24"/>
  <c r="AA767" i="24"/>
  <c r="AA766" i="24"/>
  <c r="AA765" i="24"/>
  <c r="AA764" i="24"/>
  <c r="AA763" i="24"/>
  <c r="AA762" i="24"/>
  <c r="AA761" i="24"/>
  <c r="AA760" i="24"/>
  <c r="AA759" i="24"/>
  <c r="AA758" i="24"/>
  <c r="AA757" i="24"/>
  <c r="AA756" i="24"/>
  <c r="AA755" i="24"/>
  <c r="AA754" i="24"/>
  <c r="AA753" i="24"/>
  <c r="AA752" i="24"/>
  <c r="AA751" i="24"/>
  <c r="AA750" i="24"/>
  <c r="AA749" i="24"/>
  <c r="AA748" i="24"/>
  <c r="AA747" i="24"/>
  <c r="AA746" i="24"/>
  <c r="AA745" i="24"/>
  <c r="AA744" i="24"/>
  <c r="AA743" i="24"/>
  <c r="AA742" i="24"/>
  <c r="AA741" i="24"/>
  <c r="AA740" i="24"/>
  <c r="AA739" i="24"/>
  <c r="AA738" i="24"/>
  <c r="AA737" i="24"/>
  <c r="AA736" i="24"/>
  <c r="AA735" i="24"/>
  <c r="AA734" i="24"/>
  <c r="AA733" i="24"/>
  <c r="AA732" i="24"/>
  <c r="AA731" i="24"/>
  <c r="AA730" i="24"/>
  <c r="AA729" i="24"/>
  <c r="AA728" i="24"/>
  <c r="AA727" i="24"/>
  <c r="AA726" i="24"/>
  <c r="AA725" i="24"/>
  <c r="AA724" i="24"/>
  <c r="AA723" i="24"/>
  <c r="AA722" i="24"/>
  <c r="AA721" i="24"/>
  <c r="AA720" i="24"/>
  <c r="AA719" i="24"/>
  <c r="AA718" i="24"/>
  <c r="AA717" i="24"/>
  <c r="AA716" i="24"/>
  <c r="AA715" i="24"/>
  <c r="AA714" i="24"/>
  <c r="AA713" i="24"/>
  <c r="AA712" i="24"/>
  <c r="AA711" i="24"/>
  <c r="AA710" i="24"/>
  <c r="AA709" i="24"/>
  <c r="AA708" i="24"/>
  <c r="AA707" i="24"/>
  <c r="AA706" i="24"/>
  <c r="AA705" i="24"/>
  <c r="AA704" i="24"/>
  <c r="AA703" i="24"/>
  <c r="AA702" i="24"/>
  <c r="AA701" i="24"/>
  <c r="AA700" i="24"/>
  <c r="AA699" i="24"/>
  <c r="AA698" i="24"/>
  <c r="AA697" i="24"/>
  <c r="AA696" i="24"/>
  <c r="AA695" i="24"/>
  <c r="AA694" i="24"/>
  <c r="AA693" i="24"/>
  <c r="AA692" i="24"/>
  <c r="AA691" i="24"/>
  <c r="AA690" i="24"/>
  <c r="AA689" i="24"/>
  <c r="AA688" i="24"/>
  <c r="AA687" i="24"/>
  <c r="AA686" i="24"/>
  <c r="AA685" i="24"/>
  <c r="AA684" i="24"/>
  <c r="AA683" i="24"/>
  <c r="AA682" i="24"/>
  <c r="AA681" i="24"/>
  <c r="AA680" i="24"/>
  <c r="AA679" i="24"/>
  <c r="AA678" i="24"/>
  <c r="AA677" i="24"/>
  <c r="AA676" i="24"/>
  <c r="AA675" i="24"/>
  <c r="AA674" i="24"/>
  <c r="AA673" i="24"/>
  <c r="AA672" i="24"/>
  <c r="AA671" i="24"/>
  <c r="AA670" i="24"/>
  <c r="AA669" i="24"/>
  <c r="AA668" i="24"/>
  <c r="AA667" i="24"/>
  <c r="AA666" i="24"/>
  <c r="AA665" i="24"/>
  <c r="AA664" i="24"/>
  <c r="AA663" i="24"/>
  <c r="AA662" i="24"/>
  <c r="AA661" i="24"/>
  <c r="AA660" i="24"/>
  <c r="AA659" i="24"/>
  <c r="AA658" i="24"/>
  <c r="AA657" i="24"/>
  <c r="AA656" i="24"/>
  <c r="AA655" i="24"/>
  <c r="AA654" i="24"/>
  <c r="AA653" i="24"/>
  <c r="AA652" i="24"/>
  <c r="AA651" i="24"/>
  <c r="AA650" i="24"/>
  <c r="AA649" i="24"/>
  <c r="AA648" i="24"/>
  <c r="AA647" i="24"/>
  <c r="AA646" i="24"/>
  <c r="AA645" i="24"/>
  <c r="AA644" i="24"/>
  <c r="AA643" i="24"/>
  <c r="AA642" i="24"/>
  <c r="AA641" i="24"/>
  <c r="AA640" i="24"/>
  <c r="AA639" i="24"/>
  <c r="AA638" i="24"/>
  <c r="AA637" i="24"/>
  <c r="AA636" i="24"/>
  <c r="AA635" i="24"/>
  <c r="AA634" i="24"/>
  <c r="AA633" i="24"/>
  <c r="AA632" i="24"/>
  <c r="AA631" i="24"/>
  <c r="AA630" i="24"/>
  <c r="AA629" i="24"/>
  <c r="AA628" i="24"/>
  <c r="AA627" i="24"/>
  <c r="AA626" i="24"/>
  <c r="AA625" i="24"/>
  <c r="AA624" i="24"/>
  <c r="AA623" i="24"/>
  <c r="AA622" i="24"/>
  <c r="AA621" i="24"/>
  <c r="AA620" i="24"/>
  <c r="AA619" i="24"/>
  <c r="AA618" i="24"/>
  <c r="AA617" i="24"/>
  <c r="AA616" i="24"/>
  <c r="AA615" i="24"/>
  <c r="AA614" i="24"/>
  <c r="AA613" i="24"/>
  <c r="AA612" i="24"/>
  <c r="AA611" i="24"/>
  <c r="AA610" i="24"/>
  <c r="AA609" i="24"/>
  <c r="AA608" i="24"/>
  <c r="AA607" i="24"/>
  <c r="AA606" i="24"/>
  <c r="AA605" i="24"/>
  <c r="AA604" i="24"/>
  <c r="AA603" i="24"/>
  <c r="AA602" i="24"/>
  <c r="AA601" i="24"/>
  <c r="AA600" i="24"/>
  <c r="AA599" i="24"/>
  <c r="AA598" i="24"/>
  <c r="AA597" i="24"/>
  <c r="AA596" i="24"/>
  <c r="AA595" i="24"/>
  <c r="AA594" i="24"/>
  <c r="AA593" i="24"/>
  <c r="AA592" i="24"/>
  <c r="AA591" i="24"/>
  <c r="AA590" i="24"/>
  <c r="AA589" i="24"/>
  <c r="AA588" i="24"/>
  <c r="AA587" i="24"/>
  <c r="AA586" i="24"/>
  <c r="AA585" i="24"/>
  <c r="AA584" i="24"/>
  <c r="AA583" i="24"/>
  <c r="AA582" i="24"/>
  <c r="AA581" i="24"/>
  <c r="AA580" i="24"/>
  <c r="AA579" i="24"/>
  <c r="AA578" i="24"/>
  <c r="AA577" i="24"/>
  <c r="AA576" i="24"/>
  <c r="AA575" i="24"/>
  <c r="AA574" i="24"/>
  <c r="AA573" i="24"/>
  <c r="AA572" i="24"/>
  <c r="AA571" i="24"/>
  <c r="AA570" i="24"/>
  <c r="AA569" i="24"/>
  <c r="AA568" i="24"/>
  <c r="AA567" i="24"/>
  <c r="AA566" i="24"/>
  <c r="AA565" i="24"/>
  <c r="AA564" i="24"/>
  <c r="AA563" i="24"/>
  <c r="AA562" i="24"/>
  <c r="AA561" i="24"/>
  <c r="AA560" i="24"/>
  <c r="AA559" i="24"/>
  <c r="AA558" i="24"/>
  <c r="AA557" i="24"/>
  <c r="AA556" i="24"/>
  <c r="AA555" i="24"/>
  <c r="AA554" i="24"/>
  <c r="AA553" i="24"/>
  <c r="AA552" i="24"/>
  <c r="AA551" i="24"/>
  <c r="AA550" i="24"/>
  <c r="AA549" i="24"/>
  <c r="AA548" i="24"/>
  <c r="AA547" i="24"/>
  <c r="AA546" i="24"/>
  <c r="AA545" i="24"/>
  <c r="AA544" i="24"/>
  <c r="AA543" i="24"/>
  <c r="AA542" i="24"/>
  <c r="AA541" i="24"/>
  <c r="AA540" i="24"/>
  <c r="AA539" i="24"/>
  <c r="AA538" i="24"/>
  <c r="AA537" i="24"/>
  <c r="AA536" i="24"/>
  <c r="AA535" i="24"/>
  <c r="AA534" i="24"/>
  <c r="AA533" i="24"/>
  <c r="AA532" i="24"/>
  <c r="AA531" i="24"/>
  <c r="AA530" i="24"/>
  <c r="AA529" i="24"/>
  <c r="AA528" i="24"/>
  <c r="AA527" i="24"/>
  <c r="AA526" i="24"/>
  <c r="AA525" i="24"/>
  <c r="AA524" i="24"/>
  <c r="AA523" i="24"/>
  <c r="AA522" i="24"/>
  <c r="AA521" i="24"/>
  <c r="AA520" i="24"/>
  <c r="AA519" i="24"/>
  <c r="AA518" i="24"/>
  <c r="AA517" i="24"/>
  <c r="AA516" i="24"/>
  <c r="AA515" i="24"/>
  <c r="AA514" i="24"/>
  <c r="AA513" i="24"/>
  <c r="AA512" i="24"/>
  <c r="AA511" i="24"/>
  <c r="AA510" i="24"/>
  <c r="AA509" i="24"/>
  <c r="AA508" i="24"/>
  <c r="AA507" i="24"/>
  <c r="AA506" i="24"/>
  <c r="AA505" i="24"/>
  <c r="AA504" i="24"/>
  <c r="AA503" i="24"/>
  <c r="AA502" i="24"/>
  <c r="AA501" i="24"/>
  <c r="AA500" i="24"/>
  <c r="AA499" i="24"/>
  <c r="AA498" i="24"/>
  <c r="AA497" i="24"/>
  <c r="AA496" i="24"/>
  <c r="AA495" i="24"/>
  <c r="AA494" i="24"/>
  <c r="AA493" i="24"/>
  <c r="AA492" i="24"/>
  <c r="AA491" i="24"/>
  <c r="AA490" i="24"/>
  <c r="AA489" i="24"/>
  <c r="AA488" i="24"/>
  <c r="AA487" i="24"/>
  <c r="AA486" i="24"/>
  <c r="AA485" i="24"/>
  <c r="AA484" i="24"/>
  <c r="AA483" i="24"/>
  <c r="AA482" i="24"/>
  <c r="AA481" i="24"/>
  <c r="AA480" i="24"/>
  <c r="AA479" i="24"/>
  <c r="AA478" i="24"/>
  <c r="AA477" i="24"/>
  <c r="AA476" i="24"/>
  <c r="AA475" i="24"/>
  <c r="AA474" i="24"/>
  <c r="AA473" i="24"/>
  <c r="AA472" i="24"/>
  <c r="AA471" i="24"/>
  <c r="AA470" i="24"/>
  <c r="AA469" i="24"/>
  <c r="AA468" i="24"/>
  <c r="AA467" i="24"/>
  <c r="AA466" i="24"/>
  <c r="AA465" i="24"/>
  <c r="AA464" i="24"/>
  <c r="AA463" i="24"/>
  <c r="AA462" i="24"/>
  <c r="AA461" i="24"/>
  <c r="AA460" i="24"/>
  <c r="AA459" i="24"/>
  <c r="AA458" i="24"/>
  <c r="AA457" i="24"/>
  <c r="AA456" i="24"/>
  <c r="AA455" i="24"/>
  <c r="AA454" i="24"/>
  <c r="AA453" i="24"/>
  <c r="AA452" i="24"/>
  <c r="AA451" i="24"/>
  <c r="AA450" i="24"/>
  <c r="AA449" i="24"/>
  <c r="AA448" i="24"/>
  <c r="AA447" i="24"/>
  <c r="AA446" i="24"/>
  <c r="AA445" i="24"/>
  <c r="AA444" i="24"/>
  <c r="AA443" i="24"/>
  <c r="AA442" i="24"/>
  <c r="AA441" i="24"/>
  <c r="AA440" i="24"/>
  <c r="AA439" i="24"/>
  <c r="AA438" i="24"/>
  <c r="AA437" i="24"/>
  <c r="AA436" i="24"/>
  <c r="AA435" i="24"/>
  <c r="AA434" i="24"/>
  <c r="AA433" i="24"/>
  <c r="AA432" i="24"/>
  <c r="AA431" i="24"/>
  <c r="AA430" i="24"/>
  <c r="AA429" i="24"/>
  <c r="AA428" i="24"/>
  <c r="AA427" i="24"/>
  <c r="AA426" i="24"/>
  <c r="AA425" i="24"/>
  <c r="AA424" i="24"/>
  <c r="AA423" i="24"/>
  <c r="AA422" i="24"/>
  <c r="AA421" i="24"/>
  <c r="AA420" i="24"/>
  <c r="AA419" i="24"/>
  <c r="AA418" i="24"/>
  <c r="AA417" i="24"/>
  <c r="AA416" i="24"/>
  <c r="AA415" i="24"/>
  <c r="AA414" i="24"/>
  <c r="AA413" i="24"/>
  <c r="AA412" i="24"/>
  <c r="AA411" i="24"/>
  <c r="AA410" i="24"/>
  <c r="AA409" i="24"/>
  <c r="AA408" i="24"/>
  <c r="AA407" i="24"/>
  <c r="AA406" i="24"/>
  <c r="AA405" i="24"/>
  <c r="AA404" i="24"/>
  <c r="AA403" i="24"/>
  <c r="AA402" i="24"/>
  <c r="AA401" i="24"/>
  <c r="AA400" i="24"/>
  <c r="AA399" i="24"/>
  <c r="AA398" i="24"/>
  <c r="AA397" i="24"/>
  <c r="AA396" i="24"/>
  <c r="AA395" i="24"/>
  <c r="AA394" i="24"/>
  <c r="AA393" i="24"/>
  <c r="AA392" i="24"/>
  <c r="AA391" i="24"/>
  <c r="AA390" i="24"/>
  <c r="AA389" i="24"/>
  <c r="AA388" i="24"/>
  <c r="AA387" i="24"/>
  <c r="AA386" i="24"/>
  <c r="AA385" i="24"/>
  <c r="AA384" i="24"/>
  <c r="AA383" i="24"/>
  <c r="AA382" i="24"/>
  <c r="AA381" i="24"/>
  <c r="AA380" i="24"/>
  <c r="AA379" i="24"/>
  <c r="AA378" i="24"/>
  <c r="AA377" i="24"/>
  <c r="AA376" i="24"/>
  <c r="AA375" i="24"/>
  <c r="AA374" i="24"/>
  <c r="AA373" i="24"/>
  <c r="AA372" i="24"/>
  <c r="AA371" i="24"/>
  <c r="AA370" i="24"/>
  <c r="AA369" i="24"/>
  <c r="AA368" i="24"/>
  <c r="AA367" i="24"/>
  <c r="AA366" i="24"/>
  <c r="AA365" i="24"/>
  <c r="AA364" i="24"/>
  <c r="AA363" i="24"/>
  <c r="AA362" i="24"/>
  <c r="AA361" i="24"/>
  <c r="AA360" i="24"/>
  <c r="AA359" i="24"/>
  <c r="AA358" i="24"/>
  <c r="AA357" i="24"/>
  <c r="AA356" i="24"/>
  <c r="AA355" i="24"/>
  <c r="AA354" i="24"/>
  <c r="AA353" i="24"/>
  <c r="AA352" i="24"/>
  <c r="AA351" i="24"/>
  <c r="AA350" i="24"/>
  <c r="AA349" i="24"/>
  <c r="AA348" i="24"/>
  <c r="AA347" i="24"/>
  <c r="AA346" i="24"/>
  <c r="AA345" i="24"/>
  <c r="AA344" i="24"/>
  <c r="AA343" i="24"/>
  <c r="AA342" i="24"/>
  <c r="AA341" i="24"/>
  <c r="AA340" i="24"/>
  <c r="AA339" i="24"/>
  <c r="AA338" i="24"/>
  <c r="AA337" i="24"/>
  <c r="AA336" i="24"/>
  <c r="AA335" i="24"/>
  <c r="AA334" i="24"/>
  <c r="AA333" i="24"/>
  <c r="AA332" i="24"/>
  <c r="AA331" i="24"/>
  <c r="AA330" i="24"/>
  <c r="AA329" i="24"/>
  <c r="AA328" i="24"/>
  <c r="AA327" i="24"/>
  <c r="AA326" i="24"/>
  <c r="AA325" i="24"/>
  <c r="AA324" i="24"/>
  <c r="AA323" i="24"/>
  <c r="AA322" i="24"/>
  <c r="AA321" i="24"/>
  <c r="AA320" i="24"/>
  <c r="AA319" i="24"/>
  <c r="AA318" i="24"/>
  <c r="AA317" i="24"/>
  <c r="AA316" i="24"/>
  <c r="AA315" i="24"/>
  <c r="AA314" i="24"/>
  <c r="AA313" i="24"/>
  <c r="AA312" i="24"/>
  <c r="AA311" i="24"/>
  <c r="AA310" i="24"/>
  <c r="AA309" i="24"/>
  <c r="AA308" i="24"/>
  <c r="AA307" i="24"/>
  <c r="AA306" i="24"/>
  <c r="AA305" i="24"/>
  <c r="AA304" i="24"/>
  <c r="AA303" i="24"/>
  <c r="AA302" i="24"/>
  <c r="AA301" i="24"/>
  <c r="AA300" i="24"/>
  <c r="AA299" i="24"/>
  <c r="AA298" i="24"/>
  <c r="AA297" i="24"/>
  <c r="AA296" i="24"/>
  <c r="AA295" i="24"/>
  <c r="AA294" i="24"/>
  <c r="AA293" i="24"/>
  <c r="AA292" i="24"/>
  <c r="AA291" i="24"/>
  <c r="AA290" i="24"/>
  <c r="AA289" i="24"/>
  <c r="AA288" i="24"/>
  <c r="AA287" i="24"/>
  <c r="AA286" i="24"/>
  <c r="AA285" i="24"/>
  <c r="AA284" i="24"/>
  <c r="AA283" i="24"/>
  <c r="AA282" i="24"/>
  <c r="AA281" i="24"/>
  <c r="AA280" i="24"/>
  <c r="AA279" i="24"/>
  <c r="AA278" i="24"/>
  <c r="AA277" i="24"/>
  <c r="AA276" i="24"/>
  <c r="AA275" i="24"/>
  <c r="AA274" i="24"/>
  <c r="AA273" i="24"/>
  <c r="AA272" i="24"/>
  <c r="AA271" i="24"/>
  <c r="AA270" i="24"/>
  <c r="AA269" i="24"/>
  <c r="AA268" i="24"/>
  <c r="AA267" i="24"/>
  <c r="AA266" i="24"/>
  <c r="AA265" i="24"/>
  <c r="AA264" i="24"/>
  <c r="AA263" i="24"/>
  <c r="AA262" i="24"/>
  <c r="AA261" i="24"/>
  <c r="AA260" i="24"/>
  <c r="AA259" i="24"/>
  <c r="AA258" i="24"/>
  <c r="AA257" i="24"/>
  <c r="AA256" i="24"/>
  <c r="AA255" i="24"/>
  <c r="AA254" i="24"/>
  <c r="AA253" i="24"/>
  <c r="AA252" i="24"/>
  <c r="AA251" i="24"/>
  <c r="AA250" i="24"/>
  <c r="AA249" i="24"/>
  <c r="AA248" i="24"/>
  <c r="AA247" i="24"/>
  <c r="AA246" i="24"/>
  <c r="AA245" i="24"/>
  <c r="AA244" i="24"/>
  <c r="AA243" i="24"/>
  <c r="AA242" i="24"/>
  <c r="AA241" i="24"/>
  <c r="AA240" i="24"/>
  <c r="AA239" i="24"/>
  <c r="AA238" i="24"/>
  <c r="AA237" i="24"/>
  <c r="AA236" i="24"/>
  <c r="AA235" i="24"/>
  <c r="AA234" i="24"/>
  <c r="AA233" i="24"/>
  <c r="AA232" i="24"/>
  <c r="AA231" i="24"/>
  <c r="AA230" i="24"/>
  <c r="AA229" i="24"/>
  <c r="AA228" i="24"/>
  <c r="AA227" i="24"/>
  <c r="AA226" i="24"/>
  <c r="AA225" i="24"/>
  <c r="AA224" i="24"/>
  <c r="AA223" i="24"/>
  <c r="AA222" i="24"/>
  <c r="AA221" i="24"/>
  <c r="AA220" i="24"/>
  <c r="AA219" i="24"/>
  <c r="AA218" i="24"/>
  <c r="AA217" i="24"/>
  <c r="AA216" i="24"/>
  <c r="AA215" i="24"/>
  <c r="AA214" i="24"/>
  <c r="AA213" i="24"/>
  <c r="AA212" i="24"/>
  <c r="AA211" i="24"/>
  <c r="AA210" i="24"/>
  <c r="AA209" i="24"/>
  <c r="AA208" i="24"/>
  <c r="AA207" i="24"/>
  <c r="AA206" i="24"/>
  <c r="AA205" i="24"/>
  <c r="AA204" i="24"/>
  <c r="AA203" i="24"/>
  <c r="AA202" i="24"/>
  <c r="AA201" i="24"/>
  <c r="AA200" i="24"/>
  <c r="AA199" i="24"/>
  <c r="AA198" i="24"/>
  <c r="AA197" i="24"/>
  <c r="AA196" i="24"/>
  <c r="AA195" i="24"/>
  <c r="AA194" i="24"/>
  <c r="AA193" i="24"/>
  <c r="AA192" i="24"/>
  <c r="AA191" i="24"/>
  <c r="AA190" i="24"/>
  <c r="AA189" i="24"/>
  <c r="AA188" i="24"/>
  <c r="AA187" i="24"/>
  <c r="AA186" i="24"/>
  <c r="AA185" i="24"/>
  <c r="AA184" i="24"/>
  <c r="AA183" i="24"/>
  <c r="AA182" i="24"/>
  <c r="AA181" i="24"/>
  <c r="AA180" i="24"/>
  <c r="AA179" i="24"/>
  <c r="AA178" i="24"/>
  <c r="AA177" i="24"/>
  <c r="AA176" i="24"/>
  <c r="AA175" i="24"/>
  <c r="AA174" i="24"/>
  <c r="AA173" i="24"/>
  <c r="AA172" i="24"/>
  <c r="AA171" i="24"/>
  <c r="AA170" i="24"/>
  <c r="AA169" i="24"/>
  <c r="AA168" i="24"/>
  <c r="AA167" i="24"/>
  <c r="AA166" i="24"/>
  <c r="AA165" i="24"/>
  <c r="AA164" i="24"/>
  <c r="AA163" i="24"/>
  <c r="AA162" i="24"/>
  <c r="AA161" i="24"/>
  <c r="AA160" i="24"/>
  <c r="AA159" i="24"/>
  <c r="AA158" i="24"/>
  <c r="AA157" i="24"/>
  <c r="AA156" i="24"/>
  <c r="AA155" i="24"/>
  <c r="AA154" i="24"/>
  <c r="AA153" i="24"/>
  <c r="AA152" i="24"/>
  <c r="AA151" i="24"/>
  <c r="AA150" i="24"/>
  <c r="AA149" i="24"/>
  <c r="AA148" i="24"/>
  <c r="AA147" i="24"/>
  <c r="AA146" i="24"/>
  <c r="AA145" i="24"/>
  <c r="AA144" i="24"/>
  <c r="AA143" i="24"/>
  <c r="AA142" i="24"/>
  <c r="AA141" i="24"/>
  <c r="AA140" i="24"/>
  <c r="AA139" i="24"/>
  <c r="AA138" i="24"/>
  <c r="AA137" i="24"/>
  <c r="AA136" i="24"/>
  <c r="AA135" i="24"/>
  <c r="AA134" i="24"/>
  <c r="AA133" i="24"/>
  <c r="AA132" i="24"/>
  <c r="AA131" i="24"/>
  <c r="AA130" i="24"/>
  <c r="AA129" i="24"/>
  <c r="AA128" i="24"/>
  <c r="AA127" i="24"/>
  <c r="AA126" i="24"/>
  <c r="AA125" i="24"/>
  <c r="AA124" i="24"/>
  <c r="AA123" i="24"/>
  <c r="AA122" i="24"/>
  <c r="AA121" i="24"/>
  <c r="AA120" i="24"/>
  <c r="AA119" i="24"/>
  <c r="AA118" i="24"/>
  <c r="AA117" i="24"/>
  <c r="AA116" i="24"/>
  <c r="AA115" i="24"/>
  <c r="AA114" i="24"/>
  <c r="AA113" i="24"/>
  <c r="AA112" i="24"/>
  <c r="AA111" i="24"/>
  <c r="AA110" i="24"/>
  <c r="AA109" i="24"/>
  <c r="AA108" i="24"/>
  <c r="AA107" i="24"/>
  <c r="AA106" i="24"/>
  <c r="AA105" i="24"/>
  <c r="AA104" i="24"/>
  <c r="AA103" i="24"/>
  <c r="AA102" i="24"/>
  <c r="AA101" i="24"/>
  <c r="AA100" i="24"/>
  <c r="AA99" i="24"/>
  <c r="AA98" i="24"/>
  <c r="AA97" i="24"/>
  <c r="AA96" i="24"/>
  <c r="AA95" i="24"/>
  <c r="AA94" i="24"/>
  <c r="AA93" i="24"/>
  <c r="AA92" i="24"/>
  <c r="AA91" i="24"/>
  <c r="AA90" i="24"/>
  <c r="AA89" i="24"/>
  <c r="AA88" i="24"/>
  <c r="AA87" i="24"/>
  <c r="AA86" i="24"/>
  <c r="AA85" i="24"/>
  <c r="AA84" i="24"/>
  <c r="AA83" i="24"/>
  <c r="AA82" i="24"/>
  <c r="AA81" i="24"/>
  <c r="AA80" i="24"/>
  <c r="AA79" i="24"/>
  <c r="AA78" i="24"/>
  <c r="AA77" i="24"/>
  <c r="AA76" i="24"/>
  <c r="AA75" i="24"/>
  <c r="AA74" i="24"/>
  <c r="AA73" i="24"/>
  <c r="AA72" i="24"/>
  <c r="AA71" i="24"/>
  <c r="AA70" i="24"/>
  <c r="AA69" i="24"/>
  <c r="AA68" i="24"/>
  <c r="AA67" i="24"/>
  <c r="AA66" i="24"/>
  <c r="AA65" i="24"/>
  <c r="AA64" i="24"/>
  <c r="AA63" i="24"/>
  <c r="AA62" i="24"/>
  <c r="AA61" i="24"/>
  <c r="AA60" i="24"/>
  <c r="AA59" i="24"/>
  <c r="AA58" i="24"/>
  <c r="AA57" i="24"/>
  <c r="AA56" i="24"/>
  <c r="AA55" i="24"/>
  <c r="AA54" i="24"/>
  <c r="AA53" i="24"/>
  <c r="AA52" i="24"/>
  <c r="AA51" i="24"/>
  <c r="AA50" i="24"/>
  <c r="AA49" i="24"/>
  <c r="AA48" i="24"/>
  <c r="AA47" i="24"/>
  <c r="AA46" i="24"/>
  <c r="AA45" i="24"/>
  <c r="AA44" i="24"/>
  <c r="AA43" i="24"/>
  <c r="AA42" i="24"/>
  <c r="AA41" i="24"/>
  <c r="AA40" i="24"/>
  <c r="AA39" i="24"/>
  <c r="AA38" i="24"/>
  <c r="AA37" i="24"/>
  <c r="AA36" i="24"/>
  <c r="AA35" i="24"/>
  <c r="AA34" i="24"/>
  <c r="AA33" i="24"/>
  <c r="AA32" i="24"/>
  <c r="AA31" i="24"/>
  <c r="AA30" i="24"/>
  <c r="AA29" i="24"/>
  <c r="AA28" i="24"/>
  <c r="AA27" i="24"/>
  <c r="AA26" i="24"/>
  <c r="AA25" i="24"/>
  <c r="AA24" i="24"/>
  <c r="AA23" i="24"/>
  <c r="AA22" i="24"/>
  <c r="AA21" i="24"/>
  <c r="AA20" i="24"/>
  <c r="AA19" i="24"/>
  <c r="AA18" i="24"/>
  <c r="AA17" i="24"/>
  <c r="AA16" i="24"/>
  <c r="AA15" i="24"/>
  <c r="AA14" i="24"/>
  <c r="AA13" i="24"/>
  <c r="AA12" i="24"/>
  <c r="AA11" i="24"/>
  <c r="AA10" i="24"/>
  <c r="AA9" i="24"/>
  <c r="AA8" i="24"/>
  <c r="AA7" i="24"/>
  <c r="AA6" i="24"/>
  <c r="AA5" i="24"/>
  <c r="AA4" i="24"/>
  <c r="AA3" i="24"/>
  <c r="AK1005" i="23"/>
  <c r="AK1004" i="23"/>
  <c r="AK1003" i="23"/>
  <c r="AK1002" i="23"/>
  <c r="AK1001" i="23"/>
  <c r="AK1000" i="23"/>
  <c r="AK999" i="23"/>
  <c r="AK998" i="23"/>
  <c r="AK997" i="23"/>
  <c r="AK996" i="23"/>
  <c r="AK995" i="23"/>
  <c r="AK994" i="23"/>
  <c r="AK993" i="23"/>
  <c r="AK992" i="23"/>
  <c r="AK991" i="23"/>
  <c r="AK990" i="23"/>
  <c r="AK989" i="23"/>
  <c r="AK988" i="23"/>
  <c r="AK987" i="23"/>
  <c r="AK986" i="23"/>
  <c r="AK985" i="23"/>
  <c r="AK984" i="23"/>
  <c r="AK983" i="23"/>
  <c r="AK982" i="23"/>
  <c r="AK981" i="23"/>
  <c r="AK980" i="23"/>
  <c r="AK979" i="23"/>
  <c r="AK978" i="23"/>
  <c r="AK977" i="23"/>
  <c r="AK976" i="23"/>
  <c r="AK975" i="23"/>
  <c r="AK974" i="23"/>
  <c r="AK973" i="23"/>
  <c r="AK972" i="23"/>
  <c r="AK971" i="23"/>
  <c r="AK970" i="23"/>
  <c r="AK969" i="23"/>
  <c r="AK968" i="23"/>
  <c r="AK967" i="23"/>
  <c r="AK966" i="23"/>
  <c r="AK965" i="23"/>
  <c r="AK964" i="23"/>
  <c r="AK963" i="23"/>
  <c r="AK962" i="23"/>
  <c r="AK961" i="23"/>
  <c r="AK960" i="23"/>
  <c r="AK959" i="23"/>
  <c r="AK958" i="23"/>
  <c r="AK957" i="23"/>
  <c r="AK956" i="23"/>
  <c r="AK955" i="23"/>
  <c r="AK954" i="23"/>
  <c r="AK953" i="23"/>
  <c r="AK952" i="23"/>
  <c r="AK951" i="23"/>
  <c r="AK950" i="23"/>
  <c r="AK949" i="23"/>
  <c r="AK948" i="23"/>
  <c r="AK947" i="23"/>
  <c r="AK946" i="23"/>
  <c r="AK945" i="23"/>
  <c r="AK944" i="23"/>
  <c r="AK943" i="23"/>
  <c r="AK942" i="23"/>
  <c r="AK941" i="23"/>
  <c r="AK940" i="23"/>
  <c r="AK939" i="23"/>
  <c r="AK938" i="23"/>
  <c r="AK937" i="23"/>
  <c r="AK936" i="23"/>
  <c r="AK935" i="23"/>
  <c r="AK934" i="23"/>
  <c r="AK933" i="23"/>
  <c r="AK932" i="23"/>
  <c r="AK931" i="23"/>
  <c r="AK930" i="23"/>
  <c r="AK929" i="23"/>
  <c r="AK928" i="23"/>
  <c r="AK927" i="23"/>
  <c r="AK926" i="23"/>
  <c r="AK925" i="23"/>
  <c r="AK924" i="23"/>
  <c r="AK923" i="23"/>
  <c r="AK922" i="23"/>
  <c r="AK921" i="23"/>
  <c r="AK920" i="23"/>
  <c r="AK919" i="23"/>
  <c r="AK918" i="23"/>
  <c r="AK917" i="23"/>
  <c r="AK916" i="23"/>
  <c r="AK915" i="23"/>
  <c r="AK914" i="23"/>
  <c r="AK913" i="23"/>
  <c r="AK912" i="23"/>
  <c r="AK911" i="23"/>
  <c r="AK910" i="23"/>
  <c r="AK909" i="23"/>
  <c r="AK908" i="23"/>
  <c r="AK907" i="23"/>
  <c r="AK906" i="23"/>
  <c r="AK905" i="23"/>
  <c r="AK904" i="23"/>
  <c r="AK903" i="23"/>
  <c r="AK902" i="23"/>
  <c r="AK901" i="23"/>
  <c r="AK900" i="23"/>
  <c r="AK899" i="23"/>
  <c r="AK898" i="23"/>
  <c r="AK897" i="23"/>
  <c r="AK896" i="23"/>
  <c r="AK895" i="23"/>
  <c r="AK894" i="23"/>
  <c r="AK893" i="23"/>
  <c r="AK892" i="23"/>
  <c r="AK891" i="23"/>
  <c r="AK890" i="23"/>
  <c r="AK889" i="23"/>
  <c r="AK888" i="23"/>
  <c r="AK887" i="23"/>
  <c r="AK886" i="23"/>
  <c r="AK885" i="23"/>
  <c r="AK884" i="23"/>
  <c r="AK883" i="23"/>
  <c r="AK882" i="23"/>
  <c r="AK881" i="23"/>
  <c r="AK880" i="23"/>
  <c r="AK879" i="23"/>
  <c r="AK878" i="23"/>
  <c r="AK877" i="23"/>
  <c r="AK876" i="23"/>
  <c r="AK875" i="23"/>
  <c r="AK874" i="23"/>
  <c r="AK873" i="23"/>
  <c r="AK872" i="23"/>
  <c r="AK871" i="23"/>
  <c r="AK870" i="23"/>
  <c r="AK869" i="23"/>
  <c r="AK868" i="23"/>
  <c r="AK867" i="23"/>
  <c r="AK866" i="23"/>
  <c r="AK865" i="23"/>
  <c r="AK864" i="23"/>
  <c r="AK863" i="23"/>
  <c r="AK862" i="23"/>
  <c r="AK861" i="23"/>
  <c r="AK860" i="23"/>
  <c r="AK859" i="23"/>
  <c r="AK858" i="23"/>
  <c r="AK857" i="23"/>
  <c r="AK856" i="23"/>
  <c r="AK855" i="23"/>
  <c r="AK854" i="23"/>
  <c r="AK853" i="23"/>
  <c r="AK852" i="23"/>
  <c r="AK851" i="23"/>
  <c r="AK850" i="23"/>
  <c r="AK849" i="23"/>
  <c r="AK848" i="23"/>
  <c r="AK847" i="23"/>
  <c r="AK846" i="23"/>
  <c r="AK845" i="23"/>
  <c r="AK844" i="23"/>
  <c r="AK843" i="23"/>
  <c r="AK842" i="23"/>
  <c r="AK841" i="23"/>
  <c r="AK840" i="23"/>
  <c r="AK839" i="23"/>
  <c r="AK838" i="23"/>
  <c r="AK837" i="23"/>
  <c r="AK836" i="23"/>
  <c r="AK835" i="23"/>
  <c r="AK834" i="23"/>
  <c r="AK833" i="23"/>
  <c r="AK832" i="23"/>
  <c r="AK831" i="23"/>
  <c r="AK830" i="23"/>
  <c r="AK829" i="23"/>
  <c r="AK828" i="23"/>
  <c r="AK827" i="23"/>
  <c r="AK826" i="23"/>
  <c r="AK825" i="23"/>
  <c r="AK824" i="23"/>
  <c r="AK823" i="23"/>
  <c r="AK822" i="23"/>
  <c r="AK821" i="23"/>
  <c r="AK820" i="23"/>
  <c r="AK819" i="23"/>
  <c r="AK818" i="23"/>
  <c r="AK817" i="23"/>
  <c r="AK816" i="23"/>
  <c r="AK815" i="23"/>
  <c r="AK814" i="23"/>
  <c r="AK813" i="23"/>
  <c r="AK812" i="23"/>
  <c r="AK811" i="23"/>
  <c r="AK810" i="23"/>
  <c r="AK809" i="23"/>
  <c r="AK808" i="23"/>
  <c r="AK807" i="23"/>
  <c r="AK806" i="23"/>
  <c r="AK805" i="23"/>
  <c r="AK804" i="23"/>
  <c r="AK803" i="23"/>
  <c r="AK802" i="23"/>
  <c r="AK801" i="23"/>
  <c r="AK800" i="23"/>
  <c r="AK799" i="23"/>
  <c r="AK798" i="23"/>
  <c r="AK797" i="23"/>
  <c r="AK796" i="23"/>
  <c r="AK795" i="23"/>
  <c r="AK794" i="23"/>
  <c r="AK793" i="23"/>
  <c r="AK792" i="23"/>
  <c r="AK791" i="23"/>
  <c r="AK790" i="23"/>
  <c r="AK789" i="23"/>
  <c r="AK788" i="23"/>
  <c r="AK787" i="23"/>
  <c r="AK786" i="23"/>
  <c r="AK785" i="23"/>
  <c r="AK784" i="23"/>
  <c r="AK783" i="23"/>
  <c r="AK782" i="23"/>
  <c r="AK781" i="23"/>
  <c r="AK780" i="23"/>
  <c r="AK779" i="23"/>
  <c r="AK778" i="23"/>
  <c r="AK777" i="23"/>
  <c r="AK776" i="23"/>
  <c r="AK775" i="23"/>
  <c r="AK774" i="23"/>
  <c r="AK773" i="23"/>
  <c r="AK772" i="23"/>
  <c r="AK771" i="23"/>
  <c r="AK770" i="23"/>
  <c r="AK769" i="23"/>
  <c r="AK768" i="23"/>
  <c r="AK767" i="23"/>
  <c r="AK766" i="23"/>
  <c r="AK765" i="23"/>
  <c r="AK764" i="23"/>
  <c r="AK763" i="23"/>
  <c r="AK762" i="23"/>
  <c r="AK761" i="23"/>
  <c r="AK760" i="23"/>
  <c r="AK759" i="23"/>
  <c r="AK758" i="23"/>
  <c r="AK757" i="23"/>
  <c r="AK756" i="23"/>
  <c r="AK755" i="23"/>
  <c r="AK754" i="23"/>
  <c r="AK753" i="23"/>
  <c r="AK752" i="23"/>
  <c r="AK751" i="23"/>
  <c r="AK750" i="23"/>
  <c r="AK749" i="23"/>
  <c r="AK748" i="23"/>
  <c r="AK747" i="23"/>
  <c r="AK746" i="23"/>
  <c r="AK745" i="23"/>
  <c r="AK744" i="23"/>
  <c r="AK743" i="23"/>
  <c r="AK742" i="23"/>
  <c r="AK741" i="23"/>
  <c r="AK740" i="23"/>
  <c r="AK739" i="23"/>
  <c r="AK738" i="23"/>
  <c r="AK737" i="23"/>
  <c r="AK736" i="23"/>
  <c r="AK735" i="23"/>
  <c r="AK734" i="23"/>
  <c r="AK733" i="23"/>
  <c r="AK732" i="23"/>
  <c r="AK731" i="23"/>
  <c r="AK730" i="23"/>
  <c r="AK729" i="23"/>
  <c r="AK728" i="23"/>
  <c r="AK727" i="23"/>
  <c r="AK726" i="23"/>
  <c r="AK725" i="23"/>
  <c r="AK724" i="23"/>
  <c r="AK723" i="23"/>
  <c r="AK722" i="23"/>
  <c r="AK721" i="23"/>
  <c r="AK720" i="23"/>
  <c r="AK719" i="23"/>
  <c r="AK718" i="23"/>
  <c r="AK717" i="23"/>
  <c r="AK716" i="23"/>
  <c r="AK715" i="23"/>
  <c r="AK714" i="23"/>
  <c r="AK713" i="23"/>
  <c r="AK712" i="23"/>
  <c r="AK711" i="23"/>
  <c r="AK710" i="23"/>
  <c r="AK709" i="23"/>
  <c r="AK708" i="23"/>
  <c r="AK707" i="23"/>
  <c r="AK706" i="23"/>
  <c r="AK705" i="23"/>
  <c r="AK704" i="23"/>
  <c r="AK703" i="23"/>
  <c r="AK702" i="23"/>
  <c r="AK701" i="23"/>
  <c r="AK700" i="23"/>
  <c r="AK699" i="23"/>
  <c r="AK698" i="23"/>
  <c r="AK697" i="23"/>
  <c r="AK696" i="23"/>
  <c r="AK695" i="23"/>
  <c r="AK694" i="23"/>
  <c r="AK693" i="23"/>
  <c r="AK692" i="23"/>
  <c r="AK691" i="23"/>
  <c r="AK690" i="23"/>
  <c r="AK689" i="23"/>
  <c r="AK688" i="23"/>
  <c r="AK687" i="23"/>
  <c r="AK686" i="23"/>
  <c r="AK685" i="23"/>
  <c r="AK684" i="23"/>
  <c r="AK683" i="23"/>
  <c r="AK682" i="23"/>
  <c r="AK681" i="23"/>
  <c r="AK680" i="23"/>
  <c r="AK679" i="23"/>
  <c r="AK678" i="23"/>
  <c r="AK677" i="23"/>
  <c r="AK676" i="23"/>
  <c r="AK675" i="23"/>
  <c r="AK674" i="23"/>
  <c r="AK673" i="23"/>
  <c r="AK672" i="23"/>
  <c r="AK671" i="23"/>
  <c r="AK670" i="23"/>
  <c r="AK669" i="23"/>
  <c r="AK668" i="23"/>
  <c r="AK667" i="23"/>
  <c r="AK666" i="23"/>
  <c r="AK665" i="23"/>
  <c r="AK664" i="23"/>
  <c r="AK663" i="23"/>
  <c r="AK662" i="23"/>
  <c r="AK661" i="23"/>
  <c r="AK660" i="23"/>
  <c r="AK659" i="23"/>
  <c r="AK658" i="23"/>
  <c r="AK657" i="23"/>
  <c r="AK656" i="23"/>
  <c r="AK655" i="23"/>
  <c r="AK654" i="23"/>
  <c r="AK653" i="23"/>
  <c r="AK652" i="23"/>
  <c r="AK651" i="23"/>
  <c r="AK650" i="23"/>
  <c r="AK649" i="23"/>
  <c r="AK648" i="23"/>
  <c r="AK647" i="23"/>
  <c r="AK646" i="23"/>
  <c r="AK645" i="23"/>
  <c r="AK644" i="23"/>
  <c r="AK643" i="23"/>
  <c r="AK642" i="23"/>
  <c r="AK641" i="23"/>
  <c r="AK640" i="23"/>
  <c r="AK639" i="23"/>
  <c r="AK638" i="23"/>
  <c r="AK637" i="23"/>
  <c r="AK636" i="23"/>
  <c r="AK635" i="23"/>
  <c r="AK634" i="23"/>
  <c r="AK633" i="23"/>
  <c r="AK632" i="23"/>
  <c r="AK631" i="23"/>
  <c r="AK630" i="23"/>
  <c r="AK629" i="23"/>
  <c r="AK628" i="23"/>
  <c r="AK627" i="23"/>
  <c r="AK626" i="23"/>
  <c r="AK625" i="23"/>
  <c r="AK624" i="23"/>
  <c r="AK623" i="23"/>
  <c r="AK622" i="23"/>
  <c r="AK621" i="23"/>
  <c r="AK620" i="23"/>
  <c r="AK619" i="23"/>
  <c r="AK618" i="23"/>
  <c r="AK617" i="23"/>
  <c r="AK616" i="23"/>
  <c r="AK615" i="23"/>
  <c r="AK614" i="23"/>
  <c r="AK613" i="23"/>
  <c r="AK612" i="23"/>
  <c r="AK611" i="23"/>
  <c r="AK610" i="23"/>
  <c r="AK609" i="23"/>
  <c r="AK608" i="23"/>
  <c r="AK607" i="23"/>
  <c r="AK606" i="23"/>
  <c r="AK605" i="23"/>
  <c r="AK604" i="23"/>
  <c r="AK603" i="23"/>
  <c r="AK602" i="23"/>
  <c r="AK601" i="23"/>
  <c r="AK600" i="23"/>
  <c r="AK599" i="23"/>
  <c r="AK598" i="23"/>
  <c r="AK597" i="23"/>
  <c r="AK596" i="23"/>
  <c r="AK595" i="23"/>
  <c r="AK594" i="23"/>
  <c r="AK593" i="23"/>
  <c r="AK592" i="23"/>
  <c r="AK591" i="23"/>
  <c r="AK590" i="23"/>
  <c r="AK589" i="23"/>
  <c r="AK588" i="23"/>
  <c r="AK587" i="23"/>
  <c r="AK586" i="23"/>
  <c r="AK585" i="23"/>
  <c r="AK584" i="23"/>
  <c r="AK583" i="23"/>
  <c r="AK582" i="23"/>
  <c r="AK581" i="23"/>
  <c r="AK580" i="23"/>
  <c r="AK579" i="23"/>
  <c r="AK578" i="23"/>
  <c r="AK577" i="23"/>
  <c r="AK576" i="23"/>
  <c r="AK575" i="23"/>
  <c r="AK574" i="23"/>
  <c r="AK573" i="23"/>
  <c r="AK572" i="23"/>
  <c r="AK571" i="23"/>
  <c r="AK570" i="23"/>
  <c r="AK569" i="23"/>
  <c r="AK568" i="23"/>
  <c r="AK567" i="23"/>
  <c r="AK566" i="23"/>
  <c r="AK565" i="23"/>
  <c r="AK564" i="23"/>
  <c r="AK563" i="23"/>
  <c r="AK562" i="23"/>
  <c r="AK561" i="23"/>
  <c r="AK560" i="23"/>
  <c r="AK559" i="23"/>
  <c r="AK558" i="23"/>
  <c r="AK557" i="23"/>
  <c r="AK556" i="23"/>
  <c r="AK555" i="23"/>
  <c r="AK554" i="23"/>
  <c r="AK553" i="23"/>
  <c r="AK552" i="23"/>
  <c r="AK551" i="23"/>
  <c r="AK550" i="23"/>
  <c r="AK549" i="23"/>
  <c r="AK548" i="23"/>
  <c r="AK547" i="23"/>
  <c r="AK546" i="23"/>
  <c r="AK545" i="23"/>
  <c r="AK544" i="23"/>
  <c r="AK543" i="23"/>
  <c r="AK542" i="23"/>
  <c r="AK541" i="23"/>
  <c r="AK540" i="23"/>
  <c r="AK539" i="23"/>
  <c r="AK538" i="23"/>
  <c r="AK537" i="23"/>
  <c r="AK536" i="23"/>
  <c r="AK535" i="23"/>
  <c r="AK534" i="23"/>
  <c r="AK533" i="23"/>
  <c r="AK532" i="23"/>
  <c r="AK531" i="23"/>
  <c r="AK530" i="23"/>
  <c r="AK529" i="23"/>
  <c r="AK528" i="23"/>
  <c r="AK527" i="23"/>
  <c r="AK526" i="23"/>
  <c r="AK525" i="23"/>
  <c r="AK524" i="23"/>
  <c r="AK523" i="23"/>
  <c r="AK522" i="23"/>
  <c r="AK521" i="23"/>
  <c r="AK520" i="23"/>
  <c r="AK519" i="23"/>
  <c r="AK518" i="23"/>
  <c r="AK517" i="23"/>
  <c r="AK516" i="23"/>
  <c r="AK515" i="23"/>
  <c r="AK514" i="23"/>
  <c r="AK513" i="23"/>
  <c r="AK512" i="23"/>
  <c r="AK511" i="23"/>
  <c r="AK510" i="23"/>
  <c r="AK509" i="23"/>
  <c r="AK508" i="23"/>
  <c r="AK507" i="23"/>
  <c r="AK506" i="23"/>
  <c r="AK505" i="23"/>
  <c r="AK504" i="23"/>
  <c r="AK503" i="23"/>
  <c r="AK502" i="23"/>
  <c r="AK501" i="23"/>
  <c r="AK500" i="23"/>
  <c r="AK499" i="23"/>
  <c r="AK498" i="23"/>
  <c r="AK497" i="23"/>
  <c r="AK496" i="23"/>
  <c r="AK495" i="23"/>
  <c r="AK494" i="23"/>
  <c r="AK493" i="23"/>
  <c r="AK492" i="23"/>
  <c r="AK491" i="23"/>
  <c r="AK490" i="23"/>
  <c r="AK489" i="23"/>
  <c r="AK488" i="23"/>
  <c r="AK487" i="23"/>
  <c r="AK486" i="23"/>
  <c r="AK485" i="23"/>
  <c r="AK484" i="23"/>
  <c r="AK483" i="23"/>
  <c r="AK482" i="23"/>
  <c r="AK481" i="23"/>
  <c r="AK480" i="23"/>
  <c r="AK479" i="23"/>
  <c r="AK478" i="23"/>
  <c r="AK477" i="23"/>
  <c r="AK476" i="23"/>
  <c r="AK475" i="23"/>
  <c r="AK474" i="23"/>
  <c r="AK473" i="23"/>
  <c r="AK472" i="23"/>
  <c r="AK471" i="23"/>
  <c r="AK470" i="23"/>
  <c r="AK469" i="23"/>
  <c r="AK468" i="23"/>
  <c r="AK467" i="23"/>
  <c r="AK466" i="23"/>
  <c r="AK465" i="23"/>
  <c r="AK464" i="23"/>
  <c r="AK463" i="23"/>
  <c r="AK462" i="23"/>
  <c r="AK461" i="23"/>
  <c r="AK460" i="23"/>
  <c r="AK459" i="23"/>
  <c r="AK458" i="23"/>
  <c r="AK457" i="23"/>
  <c r="AK456" i="23"/>
  <c r="AK455" i="23"/>
  <c r="AK454" i="23"/>
  <c r="AK453" i="23"/>
  <c r="AK452" i="23"/>
  <c r="AK451" i="23"/>
  <c r="AK450" i="23"/>
  <c r="AK449" i="23"/>
  <c r="AK448" i="23"/>
  <c r="AK447" i="23"/>
  <c r="AK446" i="23"/>
  <c r="AK445" i="23"/>
  <c r="AK444" i="23"/>
  <c r="AK443" i="23"/>
  <c r="AK442" i="23"/>
  <c r="AK441" i="23"/>
  <c r="AK440" i="23"/>
  <c r="AK439" i="23"/>
  <c r="AK438" i="23"/>
  <c r="AK437" i="23"/>
  <c r="AK436" i="23"/>
  <c r="AK435" i="23"/>
  <c r="AK434" i="23"/>
  <c r="AK433" i="23"/>
  <c r="AK432" i="23"/>
  <c r="AK431" i="23"/>
  <c r="AK430" i="23"/>
  <c r="AK429" i="23"/>
  <c r="AK428" i="23"/>
  <c r="AK427" i="23"/>
  <c r="AK426" i="23"/>
  <c r="AK425" i="23"/>
  <c r="AK424" i="23"/>
  <c r="AK423" i="23"/>
  <c r="AK422" i="23"/>
  <c r="AK421" i="23"/>
  <c r="AK420" i="23"/>
  <c r="AK419" i="23"/>
  <c r="AK418" i="23"/>
  <c r="AK417" i="23"/>
  <c r="AK416" i="23"/>
  <c r="AK415" i="23"/>
  <c r="AK414" i="23"/>
  <c r="AK413" i="23"/>
  <c r="AK412" i="23"/>
  <c r="AK411" i="23"/>
  <c r="AK410" i="23"/>
  <c r="AK409" i="23"/>
  <c r="AK408" i="23"/>
  <c r="AK407" i="23"/>
  <c r="AK406" i="23"/>
  <c r="AK405" i="23"/>
  <c r="AK404" i="23"/>
  <c r="AK403" i="23"/>
  <c r="AK402" i="23"/>
  <c r="AK401" i="23"/>
  <c r="AK400" i="23"/>
  <c r="AK399" i="23"/>
  <c r="AK398" i="23"/>
  <c r="AK397" i="23"/>
  <c r="AK396" i="23"/>
  <c r="AK395" i="23"/>
  <c r="AK394" i="23"/>
  <c r="AK393" i="23"/>
  <c r="AK392" i="23"/>
  <c r="AK391" i="23"/>
  <c r="AK390" i="23"/>
  <c r="AK389" i="23"/>
  <c r="AK388" i="23"/>
  <c r="AK387" i="23"/>
  <c r="AK386" i="23"/>
  <c r="AK385" i="23"/>
  <c r="AK384" i="23"/>
  <c r="AK383" i="23"/>
  <c r="AK382" i="23"/>
  <c r="AK381" i="23"/>
  <c r="AK380" i="23"/>
  <c r="AK379" i="23"/>
  <c r="AK378" i="23"/>
  <c r="AK377" i="23"/>
  <c r="AK376" i="23"/>
  <c r="AK375" i="23"/>
  <c r="AK374" i="23"/>
  <c r="AK373" i="23"/>
  <c r="AK372" i="23"/>
  <c r="AK371" i="23"/>
  <c r="AK370" i="23"/>
  <c r="AK369" i="23"/>
  <c r="AK368" i="23"/>
  <c r="AK367" i="23"/>
  <c r="AK366" i="23"/>
  <c r="AK365" i="23"/>
  <c r="AK364" i="23"/>
  <c r="AK363" i="23"/>
  <c r="AK362" i="23"/>
  <c r="AK361" i="23"/>
  <c r="AK360" i="23"/>
  <c r="AK359" i="23"/>
  <c r="AK358" i="23"/>
  <c r="AK357" i="23"/>
  <c r="AK356" i="23"/>
  <c r="AK355" i="23"/>
  <c r="AK354" i="23"/>
  <c r="AK353" i="23"/>
  <c r="AK352" i="23"/>
  <c r="AK351" i="23"/>
  <c r="AK350" i="23"/>
  <c r="AK349" i="23"/>
  <c r="AK348" i="23"/>
  <c r="AK347" i="23"/>
  <c r="AK346" i="23"/>
  <c r="AK345" i="23"/>
  <c r="AK344" i="23"/>
  <c r="AK343" i="23"/>
  <c r="AK342" i="23"/>
  <c r="AK341" i="23"/>
  <c r="AK340" i="23"/>
  <c r="AK339" i="23"/>
  <c r="AK338" i="23"/>
  <c r="AK337" i="23"/>
  <c r="AK336" i="23"/>
  <c r="AK335" i="23"/>
  <c r="AK334" i="23"/>
  <c r="AK333" i="23"/>
  <c r="AK332" i="23"/>
  <c r="AK331" i="23"/>
  <c r="AK330" i="23"/>
  <c r="AK329" i="23"/>
  <c r="AK328" i="23"/>
  <c r="AK327" i="23"/>
  <c r="AK326" i="23"/>
  <c r="AK325" i="23"/>
  <c r="AK324" i="23"/>
  <c r="AK323" i="23"/>
  <c r="AK322" i="23"/>
  <c r="AK321" i="23"/>
  <c r="AK320" i="23"/>
  <c r="AK319" i="23"/>
  <c r="AK318" i="23"/>
  <c r="AK317" i="23"/>
  <c r="AK316" i="23"/>
  <c r="AK315" i="23"/>
  <c r="AK314" i="23"/>
  <c r="AK313" i="23"/>
  <c r="AK312" i="23"/>
  <c r="AK311" i="23"/>
  <c r="AK310" i="23"/>
  <c r="AK309" i="23"/>
  <c r="AK308" i="23"/>
  <c r="AK307" i="23"/>
  <c r="AK306" i="23"/>
  <c r="AK305" i="23"/>
  <c r="AK304" i="23"/>
  <c r="AK303" i="23"/>
  <c r="AK302" i="23"/>
  <c r="AK301" i="23"/>
  <c r="AK300" i="23"/>
  <c r="AK299" i="23"/>
  <c r="AK298" i="23"/>
  <c r="AK297" i="23"/>
  <c r="AK296" i="23"/>
  <c r="AK295" i="23"/>
  <c r="AK294" i="23"/>
  <c r="AK293" i="23"/>
  <c r="AK292" i="23"/>
  <c r="AK291" i="23"/>
  <c r="AK290" i="23"/>
  <c r="AK289" i="23"/>
  <c r="AK288" i="23"/>
  <c r="AK287" i="23"/>
  <c r="AK286" i="23"/>
  <c r="AK285" i="23"/>
  <c r="AK284" i="23"/>
  <c r="AK283" i="23"/>
  <c r="AK282" i="23"/>
  <c r="AK281" i="23"/>
  <c r="AK280" i="23"/>
  <c r="AK279" i="23"/>
  <c r="AK278" i="23"/>
  <c r="AK277" i="23"/>
  <c r="AK276" i="23"/>
  <c r="AK275" i="23"/>
  <c r="AK274" i="23"/>
  <c r="AK273" i="23"/>
  <c r="AK272" i="23"/>
  <c r="AK271" i="23"/>
  <c r="AK270" i="23"/>
  <c r="AK269" i="23"/>
  <c r="AK268" i="23"/>
  <c r="AK267" i="23"/>
  <c r="AK266" i="23"/>
  <c r="AK265" i="23"/>
  <c r="AK264" i="23"/>
  <c r="AK263" i="23"/>
  <c r="AK262" i="23"/>
  <c r="AK261" i="23"/>
  <c r="AK260" i="23"/>
  <c r="AK259" i="23"/>
  <c r="AK258" i="23"/>
  <c r="AK257" i="23"/>
  <c r="AK256" i="23"/>
  <c r="AK255" i="23"/>
  <c r="AK254" i="23"/>
  <c r="AK253" i="23"/>
  <c r="AK252" i="23"/>
  <c r="AK251" i="23"/>
  <c r="AK250" i="23"/>
  <c r="AK249" i="23"/>
  <c r="AK248" i="23"/>
  <c r="AK247" i="23"/>
  <c r="AK246" i="23"/>
  <c r="AK245" i="23"/>
  <c r="AK244" i="23"/>
  <c r="AK243" i="23"/>
  <c r="AK242" i="23"/>
  <c r="AK241" i="23"/>
  <c r="AK240" i="23"/>
  <c r="AK239" i="23"/>
  <c r="AK238" i="23"/>
  <c r="AK237" i="23"/>
  <c r="AK236" i="23"/>
  <c r="AK235" i="23"/>
  <c r="AK234" i="23"/>
  <c r="AK233" i="23"/>
  <c r="AK232" i="23"/>
  <c r="AK231" i="23"/>
  <c r="AK230" i="23"/>
  <c r="AK229" i="23"/>
  <c r="AK228" i="23"/>
  <c r="AK227" i="23"/>
  <c r="AK226" i="23"/>
  <c r="AK225" i="23"/>
  <c r="AK224" i="23"/>
  <c r="AK223" i="23"/>
  <c r="AK222" i="23"/>
  <c r="AK221" i="23"/>
  <c r="AK220" i="23"/>
  <c r="AK219" i="23"/>
  <c r="AK218" i="23"/>
  <c r="AK217" i="23"/>
  <c r="AK216" i="23"/>
  <c r="AK215" i="23"/>
  <c r="AK214" i="23"/>
  <c r="AK213" i="23"/>
  <c r="AK212" i="23"/>
  <c r="AK211" i="23"/>
  <c r="AK210" i="23"/>
  <c r="AK209" i="23"/>
  <c r="AK208" i="23"/>
  <c r="AK207" i="23"/>
  <c r="AK206" i="23"/>
  <c r="AK205" i="23"/>
  <c r="AK204" i="23"/>
  <c r="AK203" i="23"/>
  <c r="AK202" i="23"/>
  <c r="AK201" i="23"/>
  <c r="AK200" i="23"/>
  <c r="AK199" i="23"/>
  <c r="AK198" i="23"/>
  <c r="AK197" i="23"/>
  <c r="AK196" i="23"/>
  <c r="AK195" i="23"/>
  <c r="AK194" i="23"/>
  <c r="AK193" i="23"/>
  <c r="AK192" i="23"/>
  <c r="AK191" i="23"/>
  <c r="AK190" i="23"/>
  <c r="AK189" i="23"/>
  <c r="AK188" i="23"/>
  <c r="AK187" i="23"/>
  <c r="AK186" i="23"/>
  <c r="AK185" i="23"/>
  <c r="AK184" i="23"/>
  <c r="AK183" i="23"/>
  <c r="AK182" i="23"/>
  <c r="AK181" i="23"/>
  <c r="AK180" i="23"/>
  <c r="AK179" i="23"/>
  <c r="AK178" i="23"/>
  <c r="AK177" i="23"/>
  <c r="AK176" i="23"/>
  <c r="AK175" i="23"/>
  <c r="AK174" i="23"/>
  <c r="AK173" i="23"/>
  <c r="AK172" i="23"/>
  <c r="AK171" i="23"/>
  <c r="AK170" i="23"/>
  <c r="AK169" i="23"/>
  <c r="AK168" i="23"/>
  <c r="AK167" i="23"/>
  <c r="AK166" i="23"/>
  <c r="AK165" i="23"/>
  <c r="AK164" i="23"/>
  <c r="AK163" i="23"/>
  <c r="AK162" i="23"/>
  <c r="AK161" i="23"/>
  <c r="AK160" i="23"/>
  <c r="AK159" i="23"/>
  <c r="AK158" i="23"/>
  <c r="AK157" i="23"/>
  <c r="AK156" i="23"/>
  <c r="AK155" i="23"/>
  <c r="AK154" i="23"/>
  <c r="AK153" i="23"/>
  <c r="AK152" i="23"/>
  <c r="AK151" i="23"/>
  <c r="AK150" i="23"/>
  <c r="AK149" i="23"/>
  <c r="AK148" i="23"/>
  <c r="AK147" i="23"/>
  <c r="AK146" i="23"/>
  <c r="AK145" i="23"/>
  <c r="AK144" i="23"/>
  <c r="AK143" i="23"/>
  <c r="AK142" i="23"/>
  <c r="AK141" i="23"/>
  <c r="AK140" i="23"/>
  <c r="AK139" i="23"/>
  <c r="AK138" i="23"/>
  <c r="AK137" i="23"/>
  <c r="AK136" i="23"/>
  <c r="AK135" i="23"/>
  <c r="AK134" i="23"/>
  <c r="AK133" i="23"/>
  <c r="AK132" i="23"/>
  <c r="AK131" i="23"/>
  <c r="AK130" i="23"/>
  <c r="AK129" i="23"/>
  <c r="AK128" i="23"/>
  <c r="AK127" i="23"/>
  <c r="AK126" i="23"/>
  <c r="AK125" i="23"/>
  <c r="AK124" i="23"/>
  <c r="AK123" i="23"/>
  <c r="AK122" i="23"/>
  <c r="AK121" i="23"/>
  <c r="AK120" i="23"/>
  <c r="AK119" i="23"/>
  <c r="AK118" i="23"/>
  <c r="AK117" i="23"/>
  <c r="AK116" i="23"/>
  <c r="AK115" i="23"/>
  <c r="AK114" i="23"/>
  <c r="AK113" i="23"/>
  <c r="AK112" i="23"/>
  <c r="AK111" i="23"/>
  <c r="AK110" i="23"/>
  <c r="AK109" i="23"/>
  <c r="AK108" i="23"/>
  <c r="AK107" i="23"/>
  <c r="AK106" i="23"/>
  <c r="AK105" i="23"/>
  <c r="AK104" i="23"/>
  <c r="AK103" i="23"/>
  <c r="AK102" i="23"/>
  <c r="AK101" i="23"/>
  <c r="AK100" i="23"/>
  <c r="AK99" i="23"/>
  <c r="AK98" i="23"/>
  <c r="AK97" i="23"/>
  <c r="AK96" i="23"/>
  <c r="AK95" i="23"/>
  <c r="AK94" i="23"/>
  <c r="AK93" i="23"/>
  <c r="AK92" i="23"/>
  <c r="AK91" i="23"/>
  <c r="AK90" i="23"/>
  <c r="AK89" i="23"/>
  <c r="AK88" i="23"/>
  <c r="AK87" i="23"/>
  <c r="AK86" i="23"/>
  <c r="AK85" i="23"/>
  <c r="AK84" i="23"/>
  <c r="AK83" i="23"/>
  <c r="AK82" i="23"/>
  <c r="AK81" i="23"/>
  <c r="AK80" i="23"/>
  <c r="AK79" i="23"/>
  <c r="AK78" i="23"/>
  <c r="AK77" i="23"/>
  <c r="AK76" i="23"/>
  <c r="AK75" i="23"/>
  <c r="AK74" i="23"/>
  <c r="AK73" i="23"/>
  <c r="AK72" i="23"/>
  <c r="AK71" i="23"/>
  <c r="AK70" i="23"/>
  <c r="AK69" i="23"/>
  <c r="AK68" i="23"/>
  <c r="AK67" i="23"/>
  <c r="AK66" i="23"/>
  <c r="AK65" i="23"/>
  <c r="AK64" i="23"/>
  <c r="AK63" i="23"/>
  <c r="AK62" i="23"/>
  <c r="AK61" i="23"/>
  <c r="AK60" i="23"/>
  <c r="AK59" i="23"/>
  <c r="AK58" i="23"/>
  <c r="AK57" i="23"/>
  <c r="AK56" i="23"/>
  <c r="AK55" i="23"/>
  <c r="AK54" i="23"/>
  <c r="AK53" i="23"/>
  <c r="AK52" i="23"/>
  <c r="AK51" i="23"/>
  <c r="AK50" i="23"/>
  <c r="AK49" i="23"/>
  <c r="AK48" i="23"/>
  <c r="AK47" i="23"/>
  <c r="AK46" i="23"/>
  <c r="AK45" i="23"/>
  <c r="AK44" i="23"/>
  <c r="AK43" i="23"/>
  <c r="AK42" i="23"/>
  <c r="AK41" i="23"/>
  <c r="AK40" i="23"/>
  <c r="AK39" i="23"/>
  <c r="AK38" i="23"/>
  <c r="AK37" i="23"/>
  <c r="AK36" i="23"/>
  <c r="AK35" i="23"/>
  <c r="AK34" i="23"/>
  <c r="AK33" i="23"/>
  <c r="AK32" i="23"/>
  <c r="AK31" i="23"/>
  <c r="AK30" i="23"/>
  <c r="AK29" i="23"/>
  <c r="AK28" i="23"/>
  <c r="AK27" i="23"/>
  <c r="AK26" i="23"/>
  <c r="AK25" i="23"/>
  <c r="AK24" i="23"/>
  <c r="AK23" i="23"/>
  <c r="AK22" i="23"/>
  <c r="AK21" i="23"/>
  <c r="AK20" i="23"/>
  <c r="AK19" i="23"/>
  <c r="AK18" i="23"/>
  <c r="AK17" i="23"/>
  <c r="AK16" i="23"/>
  <c r="AK15" i="23"/>
  <c r="AK14" i="23"/>
  <c r="AK13" i="23"/>
  <c r="AK12" i="23"/>
  <c r="AK11" i="23"/>
  <c r="AK10" i="23"/>
  <c r="AK9" i="23"/>
  <c r="AK8" i="23"/>
  <c r="AK7" i="23"/>
  <c r="AK6" i="23"/>
  <c r="AK5" i="23"/>
  <c r="AK4" i="23"/>
  <c r="AK3" i="23"/>
  <c r="I1" i="23"/>
  <c r="AG134" i="22"/>
  <c r="AG133" i="22"/>
  <c r="AG132" i="22"/>
  <c r="AG131" i="22"/>
  <c r="AG130" i="22"/>
  <c r="AG129" i="22"/>
  <c r="AG128" i="22"/>
  <c r="AG127" i="22"/>
  <c r="AG126" i="22"/>
  <c r="AG125" i="22"/>
  <c r="AG124" i="22"/>
  <c r="AG123" i="22"/>
  <c r="AG122" i="22"/>
  <c r="AG121" i="22"/>
  <c r="AG120" i="22"/>
  <c r="AG119" i="22"/>
  <c r="AG118" i="22"/>
  <c r="AG117" i="22"/>
  <c r="AG116" i="22"/>
  <c r="AG115" i="22"/>
  <c r="AG114" i="22"/>
  <c r="AG113" i="22"/>
  <c r="AG112" i="22"/>
  <c r="AG111" i="22"/>
  <c r="AG110" i="22"/>
  <c r="AG109" i="22"/>
  <c r="AG108" i="22"/>
  <c r="AG107" i="22"/>
  <c r="AG106" i="22"/>
  <c r="AG105" i="22"/>
  <c r="AG104" i="22"/>
  <c r="AG103" i="22"/>
  <c r="AG102" i="22"/>
  <c r="AG101" i="22"/>
  <c r="AG100" i="22"/>
  <c r="AG99" i="22"/>
  <c r="AG98" i="22"/>
  <c r="AG97" i="22"/>
  <c r="AG96" i="22"/>
  <c r="AG95" i="22"/>
  <c r="AG94" i="22"/>
  <c r="AG93" i="22"/>
  <c r="AG92" i="22"/>
  <c r="AG91" i="22"/>
  <c r="AG90" i="22"/>
  <c r="AG89" i="22"/>
  <c r="AG88" i="22"/>
  <c r="AG87" i="22"/>
  <c r="AG86" i="22"/>
  <c r="AG85" i="22"/>
  <c r="AG84" i="22"/>
  <c r="AG83" i="22"/>
  <c r="AG82" i="22"/>
  <c r="AG81" i="22"/>
  <c r="AG80" i="22"/>
  <c r="AG79" i="22"/>
  <c r="AG78" i="22"/>
  <c r="AG77" i="22"/>
  <c r="AG76" i="22"/>
  <c r="AG75" i="22"/>
  <c r="AG74" i="22"/>
  <c r="AG73" i="22"/>
  <c r="AG72" i="22"/>
  <c r="AG71" i="22"/>
  <c r="AG70" i="22"/>
  <c r="AG69" i="22"/>
  <c r="AG68" i="22"/>
  <c r="AG67" i="22"/>
  <c r="AG66" i="22"/>
  <c r="AG65" i="22"/>
  <c r="AG64" i="22"/>
  <c r="AG63" i="22"/>
  <c r="AG62" i="22"/>
  <c r="AG61" i="22"/>
  <c r="AG60" i="22"/>
  <c r="AG59" i="22"/>
  <c r="AG58" i="22"/>
  <c r="AG57" i="22"/>
  <c r="AG56" i="22"/>
  <c r="AG55" i="22"/>
  <c r="AG54" i="22"/>
  <c r="AG53" i="22"/>
  <c r="AG52" i="22"/>
  <c r="AG51" i="22"/>
  <c r="AG50" i="22"/>
  <c r="AG49" i="22"/>
  <c r="AG48" i="22"/>
  <c r="AG47" i="22"/>
  <c r="AG46" i="22"/>
  <c r="AG45" i="22"/>
  <c r="AG44" i="22"/>
  <c r="AG43" i="22"/>
  <c r="AG42" i="22"/>
  <c r="AG41" i="22"/>
  <c r="AG40" i="22"/>
  <c r="AG39" i="22"/>
  <c r="AG38" i="22"/>
  <c r="AG37" i="22"/>
  <c r="AG36" i="22"/>
  <c r="AG35" i="22"/>
  <c r="AG34" i="22"/>
  <c r="AG33" i="22"/>
  <c r="AG32" i="22"/>
  <c r="AG31" i="22"/>
  <c r="AG30" i="22"/>
  <c r="AG29" i="22"/>
  <c r="AG28" i="22"/>
  <c r="AG27" i="22"/>
  <c r="AG26" i="22"/>
  <c r="AG25" i="22"/>
  <c r="AG24" i="22"/>
  <c r="AG23" i="22"/>
  <c r="AG22" i="22"/>
  <c r="AG21" i="22"/>
  <c r="AG20" i="22"/>
  <c r="AG19" i="22"/>
  <c r="AG18" i="22"/>
  <c r="AG17" i="22"/>
  <c r="AG16" i="22"/>
  <c r="AG15" i="22"/>
  <c r="AG14" i="22"/>
  <c r="AG13" i="22"/>
  <c r="AG12" i="22"/>
  <c r="AG11" i="22"/>
  <c r="AG10" i="22"/>
  <c r="AG9" i="22"/>
  <c r="AG8" i="22"/>
  <c r="AG7" i="22"/>
  <c r="AG6" i="22"/>
  <c r="AG5" i="22"/>
  <c r="AG4" i="22"/>
  <c r="AG3" i="22"/>
  <c r="G1" i="22"/>
  <c r="Z118" i="21"/>
  <c r="Z117" i="21"/>
  <c r="Z116" i="21"/>
  <c r="Z115" i="21"/>
  <c r="Z114" i="21"/>
  <c r="Z113" i="21"/>
  <c r="Z112" i="21"/>
  <c r="Z111" i="21"/>
  <c r="Z110" i="21"/>
  <c r="Z109" i="21"/>
  <c r="Z108" i="21"/>
  <c r="Z107" i="21"/>
  <c r="Z106" i="21"/>
  <c r="Z105" i="21"/>
  <c r="Z104" i="21"/>
  <c r="Z103" i="21"/>
  <c r="Z102" i="21"/>
  <c r="Z101" i="21"/>
  <c r="Z100" i="21"/>
  <c r="Z99" i="21"/>
  <c r="Z98" i="21"/>
  <c r="Z97" i="21"/>
  <c r="Z96" i="21"/>
  <c r="Z95" i="21"/>
  <c r="Z94" i="21"/>
  <c r="Z93" i="21"/>
  <c r="Z92" i="21"/>
  <c r="Z91" i="21"/>
  <c r="Z90" i="21"/>
  <c r="Z89" i="21"/>
  <c r="Z88" i="21"/>
  <c r="Z87" i="21"/>
  <c r="Z86" i="21"/>
  <c r="Z85" i="21"/>
  <c r="Z84" i="21"/>
  <c r="Z83" i="21"/>
  <c r="Z82" i="21"/>
  <c r="Z81" i="21"/>
  <c r="Z80" i="21"/>
  <c r="Z79" i="21"/>
  <c r="Z78" i="21"/>
  <c r="Z77" i="21"/>
  <c r="Z76" i="21"/>
  <c r="Z75" i="21"/>
  <c r="Z74" i="21"/>
  <c r="Z73" i="21"/>
  <c r="Z72" i="21"/>
  <c r="Z71" i="21"/>
  <c r="Z70" i="21"/>
  <c r="Z69" i="21"/>
  <c r="Z68" i="21"/>
  <c r="AA68" i="21" s="1"/>
  <c r="AA67" i="21"/>
  <c r="Z67" i="21"/>
  <c r="Z66" i="21"/>
  <c r="AA66" i="21" s="1"/>
  <c r="AA65" i="21"/>
  <c r="Z65" i="21"/>
  <c r="Z64" i="21"/>
  <c r="AA64" i="21" s="1"/>
  <c r="AA63" i="21"/>
  <c r="Z63" i="21"/>
  <c r="Z62" i="21"/>
  <c r="AA62" i="21" s="1"/>
  <c r="AA61" i="21"/>
  <c r="Z61" i="21"/>
  <c r="Z60" i="21"/>
  <c r="AA60" i="21" s="1"/>
  <c r="AA59" i="21"/>
  <c r="Z59" i="21"/>
  <c r="Z58" i="21"/>
  <c r="AA58" i="21" s="1"/>
  <c r="AA57" i="21"/>
  <c r="Z57" i="21"/>
  <c r="Z56" i="21"/>
  <c r="AA56" i="21" s="1"/>
  <c r="AA55" i="21"/>
  <c r="Z55" i="21"/>
  <c r="Z54" i="21"/>
  <c r="AA54" i="21" s="1"/>
  <c r="AA53" i="21"/>
  <c r="Z53" i="21"/>
  <c r="Z52" i="21"/>
  <c r="AA52" i="21" s="1"/>
  <c r="AA51" i="21"/>
  <c r="Z51" i="21"/>
  <c r="Z50" i="21"/>
  <c r="AA50" i="21" s="1"/>
  <c r="AA49" i="21"/>
  <c r="Z49" i="21"/>
  <c r="Z48" i="21"/>
  <c r="AA48" i="21" s="1"/>
  <c r="AA47" i="21"/>
  <c r="Z47" i="21"/>
  <c r="Z46" i="21"/>
  <c r="AA46" i="21" s="1"/>
  <c r="AA45" i="21"/>
  <c r="Z45" i="21"/>
  <c r="Z44" i="21"/>
  <c r="AA44" i="21" s="1"/>
  <c r="AA43" i="21"/>
  <c r="Z43" i="21"/>
  <c r="Z42" i="21"/>
  <c r="AA42" i="21" s="1"/>
  <c r="AA41" i="21"/>
  <c r="Z41" i="21"/>
  <c r="Z40" i="21"/>
  <c r="AA40" i="21" s="1"/>
  <c r="AA39" i="21"/>
  <c r="Z39" i="21"/>
  <c r="Z38" i="21"/>
  <c r="AA38" i="21" s="1"/>
  <c r="AA37" i="21"/>
  <c r="Z37" i="21"/>
  <c r="Z36" i="21"/>
  <c r="AA36" i="21" s="1"/>
  <c r="AA35" i="21"/>
  <c r="Z35" i="21"/>
  <c r="Z34" i="21"/>
  <c r="AA34" i="21" s="1"/>
  <c r="AA33" i="21"/>
  <c r="Z33" i="21"/>
  <c r="Z32" i="21"/>
  <c r="AA32" i="21" s="1"/>
  <c r="AA31" i="21"/>
  <c r="Z31" i="21"/>
  <c r="Z30" i="21"/>
  <c r="AA30" i="21" s="1"/>
  <c r="AA29" i="21"/>
  <c r="Z29" i="21"/>
  <c r="Z28" i="21"/>
  <c r="AA28" i="21" s="1"/>
  <c r="AA27" i="21"/>
  <c r="Z27" i="21"/>
  <c r="Z26" i="21"/>
  <c r="AA26" i="21" s="1"/>
  <c r="AA25" i="21"/>
  <c r="Z25" i="21"/>
  <c r="Z24" i="21"/>
  <c r="AA24" i="21" s="1"/>
  <c r="AA23" i="21"/>
  <c r="Z23" i="21"/>
  <c r="Z22" i="21"/>
  <c r="AA22" i="21" s="1"/>
  <c r="AA21" i="21"/>
  <c r="Z21" i="21"/>
  <c r="Z20" i="21"/>
  <c r="AA20" i="21" s="1"/>
  <c r="AA19" i="21"/>
  <c r="Z19" i="21"/>
  <c r="Z18" i="21"/>
  <c r="AA18" i="21" s="1"/>
  <c r="AA17" i="21"/>
  <c r="Z17" i="21"/>
  <c r="Z16" i="21"/>
  <c r="AA16" i="21" s="1"/>
  <c r="AA15" i="21"/>
  <c r="Z15" i="21"/>
  <c r="Z14" i="21"/>
  <c r="AA14" i="21" s="1"/>
  <c r="AA13" i="21"/>
  <c r="Z13" i="21"/>
  <c r="Z12" i="21"/>
  <c r="AA12" i="21" s="1"/>
  <c r="AA11" i="21"/>
  <c r="Z11" i="21"/>
  <c r="Z10" i="21"/>
  <c r="AA10" i="21" s="1"/>
  <c r="AA9" i="21"/>
  <c r="Z9" i="21"/>
  <c r="Z8" i="21"/>
  <c r="AA8" i="21" s="1"/>
  <c r="AA7" i="21"/>
  <c r="Z7" i="21"/>
  <c r="Z6" i="21"/>
  <c r="AA6" i="21" s="1"/>
  <c r="AA5" i="21"/>
  <c r="Z5" i="21"/>
  <c r="Z4" i="21"/>
  <c r="AA4" i="21" s="1"/>
  <c r="AA3" i="21"/>
  <c r="Z3" i="21"/>
  <c r="P1" i="21"/>
  <c r="U67" i="20"/>
  <c r="U66" i="20"/>
  <c r="U65" i="20"/>
  <c r="U64" i="20"/>
  <c r="U63" i="20"/>
  <c r="U62" i="20"/>
  <c r="U61" i="20"/>
  <c r="U60" i="20"/>
  <c r="U59" i="20"/>
  <c r="U58" i="20"/>
  <c r="U57" i="20"/>
  <c r="U56" i="20"/>
  <c r="U55" i="20"/>
  <c r="U54" i="20"/>
  <c r="U53" i="20"/>
  <c r="U52" i="20"/>
  <c r="U51" i="20"/>
  <c r="U50" i="20"/>
  <c r="U49" i="20"/>
  <c r="U48" i="20"/>
  <c r="U47" i="20"/>
  <c r="U46" i="20"/>
  <c r="U45" i="20"/>
  <c r="U44" i="20"/>
  <c r="U43" i="20"/>
  <c r="U42" i="20"/>
  <c r="U41" i="20"/>
  <c r="U40" i="20"/>
  <c r="U39" i="20"/>
  <c r="U38" i="20"/>
  <c r="U37" i="20"/>
  <c r="U36" i="20"/>
  <c r="U35" i="20"/>
  <c r="U34" i="20"/>
  <c r="U33" i="20"/>
  <c r="U32" i="20"/>
  <c r="U31" i="20"/>
  <c r="U30" i="20"/>
  <c r="U29" i="20"/>
  <c r="U28" i="20"/>
  <c r="U27" i="20"/>
  <c r="U26" i="20"/>
  <c r="U25" i="20"/>
  <c r="U24" i="20"/>
  <c r="U23" i="20"/>
  <c r="U22" i="20"/>
  <c r="U21" i="20"/>
  <c r="U20" i="20"/>
  <c r="U19" i="20"/>
  <c r="U18" i="20"/>
  <c r="U17" i="20"/>
  <c r="U16" i="20"/>
  <c r="U15" i="20"/>
  <c r="U14" i="20"/>
  <c r="U13" i="20"/>
  <c r="U12" i="20"/>
  <c r="U11" i="20"/>
  <c r="U10" i="20"/>
  <c r="U9" i="20"/>
  <c r="U8" i="20"/>
  <c r="U7" i="20"/>
  <c r="U6" i="20"/>
  <c r="U5" i="20"/>
  <c r="U4" i="20"/>
  <c r="U3" i="20"/>
  <c r="I1" i="20"/>
  <c r="AA117" i="19"/>
  <c r="AA116" i="19"/>
  <c r="AA115" i="19"/>
  <c r="AA114" i="19"/>
  <c r="AA113" i="19"/>
  <c r="AA112" i="19"/>
  <c r="AA111" i="19"/>
  <c r="AA110" i="19"/>
  <c r="AA109" i="19"/>
  <c r="AA108" i="19"/>
  <c r="AA107" i="19"/>
  <c r="AA106" i="19"/>
  <c r="AA105" i="19"/>
  <c r="AA104" i="19"/>
  <c r="AA103" i="19"/>
  <c r="AA102" i="19"/>
  <c r="AA101" i="19"/>
  <c r="AA100" i="19"/>
  <c r="AA99" i="19"/>
  <c r="AA98" i="19"/>
  <c r="AA97" i="19"/>
  <c r="AA96" i="19"/>
  <c r="AA95" i="19"/>
  <c r="AA94" i="19"/>
  <c r="AA93" i="19"/>
  <c r="AA92" i="19"/>
  <c r="AA91" i="19"/>
  <c r="AA90" i="19"/>
  <c r="AA89" i="19"/>
  <c r="AA88" i="19"/>
  <c r="AA87" i="19"/>
  <c r="AA86" i="19"/>
  <c r="AA85" i="19"/>
  <c r="AA84" i="19"/>
  <c r="AA83" i="19"/>
  <c r="AA82" i="19"/>
  <c r="AA81" i="19"/>
  <c r="AA80" i="19"/>
  <c r="AA79" i="19"/>
  <c r="AA78" i="19"/>
  <c r="AA77" i="19"/>
  <c r="AA76" i="19"/>
  <c r="AA75" i="19"/>
  <c r="AA74" i="19"/>
  <c r="AA73" i="19"/>
  <c r="AA72" i="19"/>
  <c r="AA71" i="19"/>
  <c r="AA70" i="19"/>
  <c r="AA69" i="19"/>
  <c r="AA68" i="19"/>
  <c r="AB68" i="19" s="1"/>
  <c r="AB67" i="19"/>
  <c r="AA67" i="19"/>
  <c r="AA66" i="19"/>
  <c r="AB66" i="19" s="1"/>
  <c r="AB65" i="19"/>
  <c r="AA65" i="19"/>
  <c r="AA64" i="19"/>
  <c r="AB64" i="19" s="1"/>
  <c r="AB63" i="19"/>
  <c r="AA63" i="19"/>
  <c r="AA62" i="19"/>
  <c r="AB62" i="19" s="1"/>
  <c r="AB61" i="19"/>
  <c r="AA61" i="19"/>
  <c r="AA60" i="19"/>
  <c r="AB60" i="19" s="1"/>
  <c r="AB59" i="19"/>
  <c r="AA59" i="19"/>
  <c r="AA58" i="19"/>
  <c r="AB58" i="19" s="1"/>
  <c r="AB57" i="19"/>
  <c r="AA57" i="19"/>
  <c r="AA56" i="19"/>
  <c r="AB56" i="19" s="1"/>
  <c r="AB55" i="19"/>
  <c r="AA55" i="19"/>
  <c r="AA54" i="19"/>
  <c r="AB54" i="19" s="1"/>
  <c r="AB53" i="19"/>
  <c r="AA53" i="19"/>
  <c r="AA52" i="19"/>
  <c r="AB52" i="19" s="1"/>
  <c r="AB51" i="19"/>
  <c r="AA51" i="19"/>
  <c r="AA50" i="19"/>
  <c r="AB50" i="19" s="1"/>
  <c r="AB49" i="19"/>
  <c r="AA49" i="19"/>
  <c r="AA48" i="19"/>
  <c r="AB48" i="19" s="1"/>
  <c r="AB47" i="19"/>
  <c r="AA47" i="19"/>
  <c r="AA46" i="19"/>
  <c r="AB46" i="19" s="1"/>
  <c r="AB45" i="19"/>
  <c r="AA45" i="19"/>
  <c r="AA44" i="19"/>
  <c r="AB44" i="19" s="1"/>
  <c r="AB43" i="19"/>
  <c r="AA43" i="19"/>
  <c r="AA42" i="19"/>
  <c r="AB42" i="19" s="1"/>
  <c r="AB41" i="19"/>
  <c r="AA41" i="19"/>
  <c r="AA40" i="19"/>
  <c r="AB40" i="19" s="1"/>
  <c r="AB39" i="19"/>
  <c r="AA39" i="19"/>
  <c r="AA38" i="19"/>
  <c r="AB38" i="19" s="1"/>
  <c r="AB37" i="19"/>
  <c r="AA37" i="19"/>
  <c r="AA36" i="19"/>
  <c r="AB36" i="19" s="1"/>
  <c r="AB35" i="19"/>
  <c r="AA35" i="19"/>
  <c r="AA34" i="19"/>
  <c r="AB34" i="19" s="1"/>
  <c r="AB33" i="19"/>
  <c r="AA33" i="19"/>
  <c r="AA32" i="19"/>
  <c r="AB32" i="19" s="1"/>
  <c r="AB31" i="19"/>
  <c r="AA31" i="19"/>
  <c r="AA30" i="19"/>
  <c r="AB30" i="19" s="1"/>
  <c r="AB29" i="19"/>
  <c r="AA29" i="19"/>
  <c r="AA28" i="19"/>
  <c r="AB28" i="19" s="1"/>
  <c r="AB27" i="19"/>
  <c r="AA27" i="19"/>
  <c r="AA26" i="19"/>
  <c r="AB26" i="19" s="1"/>
  <c r="AB25" i="19"/>
  <c r="AA25" i="19"/>
  <c r="AA24" i="19"/>
  <c r="AB24" i="19" s="1"/>
  <c r="AB23" i="19"/>
  <c r="AA23" i="19"/>
  <c r="AA22" i="19"/>
  <c r="AB22" i="19" s="1"/>
  <c r="AB21" i="19"/>
  <c r="AA21" i="19"/>
  <c r="AA20" i="19"/>
  <c r="AB20" i="19" s="1"/>
  <c r="AB19" i="19"/>
  <c r="AA19" i="19"/>
  <c r="AA18" i="19"/>
  <c r="AB18" i="19" s="1"/>
  <c r="AB17" i="19"/>
  <c r="AA17" i="19"/>
  <c r="AA16" i="19"/>
  <c r="AB16" i="19" s="1"/>
  <c r="AB15" i="19"/>
  <c r="AA15" i="19"/>
  <c r="AA14" i="19"/>
  <c r="AB14" i="19" s="1"/>
  <c r="AB13" i="19"/>
  <c r="AA13" i="19"/>
  <c r="AA12" i="19"/>
  <c r="AB12" i="19" s="1"/>
  <c r="AB11" i="19"/>
  <c r="AA11" i="19"/>
  <c r="AA10" i="19"/>
  <c r="AB10" i="19" s="1"/>
  <c r="AB9" i="19"/>
  <c r="AA9" i="19"/>
  <c r="AA8" i="19"/>
  <c r="AB8" i="19" s="1"/>
  <c r="AB7" i="19"/>
  <c r="AA7" i="19"/>
  <c r="AA6" i="19"/>
  <c r="AB6" i="19" s="1"/>
  <c r="AB5" i="19"/>
  <c r="AA5" i="19"/>
  <c r="AA4" i="19"/>
  <c r="AB4" i="19" s="1"/>
  <c r="AB3" i="19"/>
  <c r="AA3" i="19"/>
  <c r="R1" i="19"/>
  <c r="F1" i="19"/>
  <c r="R13" i="18"/>
  <c r="R12" i="18"/>
  <c r="R11" i="18"/>
  <c r="R10" i="18"/>
  <c r="R9" i="18"/>
  <c r="R8" i="18"/>
  <c r="R7" i="18"/>
  <c r="R6" i="18"/>
  <c r="R5" i="18"/>
  <c r="R4" i="18"/>
  <c r="K1" i="18"/>
  <c r="I1" i="18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G9" i="17"/>
  <c r="E9" i="17"/>
  <c r="I9" i="17" s="1"/>
  <c r="I8" i="17"/>
  <c r="F8" i="17"/>
  <c r="F5" i="17"/>
  <c r="F7" i="17" s="1"/>
  <c r="H1" i="17"/>
  <c r="F6" i="16"/>
  <c r="F4" i="16"/>
  <c r="F7" i="16" s="1"/>
  <c r="G1" i="16"/>
  <c r="G6" i="15"/>
  <c r="I6" i="15" s="1"/>
  <c r="G5" i="15"/>
  <c r="G4" i="15"/>
  <c r="I1" i="15"/>
  <c r="W86" i="14"/>
  <c r="W85" i="14"/>
  <c r="W84" i="14"/>
  <c r="W83" i="14"/>
  <c r="W82" i="14"/>
  <c r="W81" i="14"/>
  <c r="W80" i="14"/>
  <c r="W79" i="14"/>
  <c r="W78" i="14"/>
  <c r="W77" i="14"/>
  <c r="W76" i="14"/>
  <c r="W75" i="14"/>
  <c r="W74" i="14"/>
  <c r="W73" i="14"/>
  <c r="W72" i="14"/>
  <c r="W71" i="14"/>
  <c r="W70" i="14"/>
  <c r="W69" i="14"/>
  <c r="W68" i="14"/>
  <c r="W67" i="14"/>
  <c r="W66" i="14"/>
  <c r="W65" i="14"/>
  <c r="W64" i="14"/>
  <c r="W63" i="14"/>
  <c r="W62" i="14"/>
  <c r="W61" i="14"/>
  <c r="W60" i="14"/>
  <c r="W59" i="14"/>
  <c r="W58" i="14"/>
  <c r="W57" i="14"/>
  <c r="W56" i="14"/>
  <c r="W55" i="14"/>
  <c r="W54" i="14"/>
  <c r="W53" i="14"/>
  <c r="W18" i="14"/>
  <c r="W17" i="14"/>
  <c r="W16" i="14"/>
  <c r="W15" i="14"/>
  <c r="W14" i="14"/>
  <c r="W13" i="14"/>
  <c r="W12" i="14"/>
  <c r="W11" i="14"/>
  <c r="W10" i="14"/>
  <c r="W9" i="14"/>
  <c r="W8" i="14"/>
  <c r="W7" i="14"/>
  <c r="W6" i="14"/>
  <c r="W5" i="14"/>
  <c r="W4" i="14"/>
  <c r="W3" i="14"/>
  <c r="Q1" i="14"/>
  <c r="T1" i="13"/>
  <c r="R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EW49" i="10"/>
  <c r="EV49" i="10"/>
  <c r="EU49" i="10"/>
  <c r="EJ49" i="10"/>
  <c r="EI49" i="10"/>
  <c r="EF49" i="10"/>
  <c r="EE49" i="10"/>
  <c r="ED49" i="10"/>
  <c r="ET49" i="10" s="1"/>
  <c r="DS49" i="10"/>
  <c r="EW48" i="10"/>
  <c r="EV48" i="10"/>
  <c r="EU48" i="10"/>
  <c r="EJ48" i="10"/>
  <c r="EI48" i="10"/>
  <c r="EF48" i="10"/>
  <c r="EE48" i="10"/>
  <c r="ED48" i="10"/>
  <c r="ET48" i="10" s="1"/>
  <c r="DS48" i="10"/>
  <c r="EW47" i="10"/>
  <c r="EV47" i="10"/>
  <c r="EU47" i="10"/>
  <c r="EJ47" i="10"/>
  <c r="EI47" i="10"/>
  <c r="EF47" i="10"/>
  <c r="EE47" i="10"/>
  <c r="ED47" i="10"/>
  <c r="ET47" i="10" s="1"/>
  <c r="DS47" i="10"/>
  <c r="EW46" i="10"/>
  <c r="EV46" i="10"/>
  <c r="EU46" i="10"/>
  <c r="EJ46" i="10"/>
  <c r="EI46" i="10"/>
  <c r="EF46" i="10"/>
  <c r="EE46" i="10"/>
  <c r="ED46" i="10"/>
  <c r="ET46" i="10" s="1"/>
  <c r="DS46" i="10"/>
  <c r="EW45" i="10"/>
  <c r="EV45" i="10"/>
  <c r="EU45" i="10"/>
  <c r="EJ45" i="10"/>
  <c r="EI45" i="10"/>
  <c r="EF45" i="10"/>
  <c r="EE45" i="10"/>
  <c r="ED45" i="10"/>
  <c r="ET45" i="10" s="1"/>
  <c r="DS45" i="10"/>
  <c r="EW44" i="10"/>
  <c r="EV44" i="10"/>
  <c r="EU44" i="10"/>
  <c r="EJ44" i="10"/>
  <c r="EI44" i="10"/>
  <c r="EF44" i="10"/>
  <c r="EE44" i="10"/>
  <c r="ED44" i="10"/>
  <c r="ET44" i="10" s="1"/>
  <c r="DS44" i="10"/>
  <c r="EW43" i="10"/>
  <c r="EV43" i="10"/>
  <c r="EU43" i="10"/>
  <c r="EJ43" i="10"/>
  <c r="EI43" i="10"/>
  <c r="EF43" i="10"/>
  <c r="EE43" i="10"/>
  <c r="ED43" i="10"/>
  <c r="ET43" i="10" s="1"/>
  <c r="DS43" i="10"/>
  <c r="EW42" i="10"/>
  <c r="EV42" i="10"/>
  <c r="EU42" i="10"/>
  <c r="EJ42" i="10"/>
  <c r="EI42" i="10"/>
  <c r="EH42" i="10"/>
  <c r="EF42" i="10"/>
  <c r="EE42" i="10"/>
  <c r="ED42" i="10"/>
  <c r="ET42" i="10" s="1"/>
  <c r="DT42" i="10"/>
  <c r="EY42" i="10" s="1"/>
  <c r="DS42" i="10"/>
  <c r="EX42" i="10" s="1"/>
  <c r="DO42" i="10"/>
  <c r="CP42" i="10"/>
  <c r="CO42" i="10"/>
  <c r="CN42" i="10"/>
  <c r="CM42" i="10"/>
  <c r="CL42" i="10"/>
  <c r="CK42" i="10"/>
  <c r="CJ42" i="10"/>
  <c r="CI42" i="10"/>
  <c r="BG42" i="10"/>
  <c r="EW41" i="10"/>
  <c r="EV41" i="10"/>
  <c r="EU41" i="10"/>
  <c r="EJ41" i="10"/>
  <c r="EI41" i="10"/>
  <c r="EH41" i="10"/>
  <c r="EF41" i="10"/>
  <c r="EE41" i="10"/>
  <c r="ED41" i="10"/>
  <c r="ET41" i="10" s="1"/>
  <c r="DT41" i="10"/>
  <c r="EY41" i="10" s="1"/>
  <c r="DS41" i="10"/>
  <c r="EX41" i="10" s="1"/>
  <c r="DO41" i="10"/>
  <c r="CP41" i="10"/>
  <c r="CO41" i="10"/>
  <c r="CN41" i="10"/>
  <c r="CM41" i="10"/>
  <c r="CL41" i="10"/>
  <c r="CK41" i="10"/>
  <c r="CJ41" i="10"/>
  <c r="CI41" i="10"/>
  <c r="BG41" i="10"/>
  <c r="EW40" i="10"/>
  <c r="EV40" i="10"/>
  <c r="EJ40" i="10"/>
  <c r="EI40" i="10"/>
  <c r="EH40" i="10"/>
  <c r="EF40" i="10"/>
  <c r="EE40" i="10"/>
  <c r="ED40" i="10"/>
  <c r="ET40" i="10" s="1"/>
  <c r="DT40" i="10"/>
  <c r="EY40" i="10" s="1"/>
  <c r="DS40" i="10"/>
  <c r="EX40" i="10" s="1"/>
  <c r="DO40" i="10"/>
  <c r="CP40" i="10"/>
  <c r="CO40" i="10"/>
  <c r="CN40" i="10"/>
  <c r="CM40" i="10"/>
  <c r="CL40" i="10"/>
  <c r="CK40" i="10"/>
  <c r="CJ40" i="10"/>
  <c r="CI40" i="10"/>
  <c r="BG40" i="10"/>
  <c r="EU40" i="10" s="1"/>
  <c r="EW39" i="10"/>
  <c r="EV39" i="10"/>
  <c r="EJ39" i="10"/>
  <c r="EI39" i="10"/>
  <c r="EH39" i="10"/>
  <c r="EF39" i="10"/>
  <c r="EE39" i="10"/>
  <c r="ED39" i="10"/>
  <c r="ET39" i="10" s="1"/>
  <c r="DT39" i="10"/>
  <c r="EY39" i="10" s="1"/>
  <c r="DS39" i="10"/>
  <c r="EX39" i="10" s="1"/>
  <c r="DO39" i="10"/>
  <c r="CP39" i="10"/>
  <c r="CO39" i="10"/>
  <c r="CN39" i="10"/>
  <c r="CM39" i="10"/>
  <c r="CL39" i="10"/>
  <c r="CK39" i="10"/>
  <c r="CJ39" i="10"/>
  <c r="CI39" i="10"/>
  <c r="BG39" i="10"/>
  <c r="EU39" i="10" s="1"/>
  <c r="EW38" i="10"/>
  <c r="EV38" i="10"/>
  <c r="EJ38" i="10"/>
  <c r="EI38" i="10"/>
  <c r="EH38" i="10"/>
  <c r="EF38" i="10"/>
  <c r="EE38" i="10"/>
  <c r="ED38" i="10"/>
  <c r="ET38" i="10" s="1"/>
  <c r="DT38" i="10"/>
  <c r="EY38" i="10" s="1"/>
  <c r="DS38" i="10"/>
  <c r="EX38" i="10" s="1"/>
  <c r="DO38" i="10"/>
  <c r="CP38" i="10"/>
  <c r="CO38" i="10"/>
  <c r="CN38" i="10"/>
  <c r="CM38" i="10"/>
  <c r="CL38" i="10"/>
  <c r="CK38" i="10"/>
  <c r="CJ38" i="10"/>
  <c r="CI38" i="10"/>
  <c r="BG38" i="10"/>
  <c r="EU38" i="10" s="1"/>
  <c r="EW37" i="10"/>
  <c r="EV37" i="10"/>
  <c r="EJ37" i="10"/>
  <c r="EI37" i="10"/>
  <c r="EH37" i="10"/>
  <c r="EF37" i="10"/>
  <c r="EE37" i="10"/>
  <c r="ED37" i="10"/>
  <c r="ET37" i="10" s="1"/>
  <c r="DT37" i="10"/>
  <c r="EY37" i="10" s="1"/>
  <c r="DS37" i="10"/>
  <c r="EX37" i="10" s="1"/>
  <c r="DO37" i="10"/>
  <c r="CP37" i="10"/>
  <c r="CO37" i="10"/>
  <c r="CN37" i="10"/>
  <c r="CM37" i="10"/>
  <c r="CL37" i="10"/>
  <c r="CK37" i="10"/>
  <c r="CJ37" i="10"/>
  <c r="CI37" i="10"/>
  <c r="BG37" i="10"/>
  <c r="EU37" i="10" s="1"/>
  <c r="EW36" i="10"/>
  <c r="EV36" i="10"/>
  <c r="EJ36" i="10"/>
  <c r="EI36" i="10"/>
  <c r="EH36" i="10"/>
  <c r="EF36" i="10"/>
  <c r="EE36" i="10"/>
  <c r="ED36" i="10"/>
  <c r="ET36" i="10" s="1"/>
  <c r="DT36" i="10"/>
  <c r="EY36" i="10" s="1"/>
  <c r="DS36" i="10"/>
  <c r="EX36" i="10" s="1"/>
  <c r="DO36" i="10"/>
  <c r="CP36" i="10"/>
  <c r="CO36" i="10"/>
  <c r="CN36" i="10"/>
  <c r="CM36" i="10"/>
  <c r="CL36" i="10"/>
  <c r="CK36" i="10"/>
  <c r="CJ36" i="10"/>
  <c r="CI36" i="10"/>
  <c r="BG36" i="10"/>
  <c r="EU36" i="10" s="1"/>
  <c r="AD36" i="10"/>
  <c r="AC36" i="10"/>
  <c r="AB36" i="10"/>
  <c r="EY35" i="10"/>
  <c r="EW35" i="10"/>
  <c r="EV35" i="10"/>
  <c r="EU35" i="10"/>
  <c r="EJ35" i="10"/>
  <c r="EI35" i="10"/>
  <c r="EH35" i="10"/>
  <c r="EF35" i="10"/>
  <c r="EE35" i="10"/>
  <c r="ED35" i="10"/>
  <c r="ET35" i="10" s="1"/>
  <c r="DT35" i="10"/>
  <c r="DS35" i="10"/>
  <c r="EX35" i="10" s="1"/>
  <c r="DO35" i="10"/>
  <c r="CP35" i="10"/>
  <c r="CO35" i="10"/>
  <c r="CN35" i="10"/>
  <c r="CM35" i="10"/>
  <c r="CL35" i="10"/>
  <c r="CK35" i="10"/>
  <c r="CJ35" i="10"/>
  <c r="CI35" i="10"/>
  <c r="BG35" i="10"/>
  <c r="AD35" i="10"/>
  <c r="AC35" i="10"/>
  <c r="AB35" i="10" s="1"/>
  <c r="FG34" i="10"/>
  <c r="FE34" i="10"/>
  <c r="FB34" i="10"/>
  <c r="FA34" i="10"/>
  <c r="EX34" i="10"/>
  <c r="EM34" i="10"/>
  <c r="EL34" i="10"/>
  <c r="EK34" i="10"/>
  <c r="EH34" i="10"/>
  <c r="EF34" i="10"/>
  <c r="ED34" i="10"/>
  <c r="EC34" i="10"/>
  <c r="EP34" i="10" s="1"/>
  <c r="EA34" i="10"/>
  <c r="DZ34" i="10"/>
  <c r="DY34" i="10"/>
  <c r="DW34" i="10"/>
  <c r="DS34" i="10"/>
  <c r="DT34" i="10" s="1"/>
  <c r="EY34" i="10" s="1"/>
  <c r="DO34" i="10"/>
  <c r="DF34" i="10"/>
  <c r="DG34" i="10" s="1"/>
  <c r="DD34" i="10"/>
  <c r="DB34" i="10"/>
  <c r="DC34" i="10" s="1"/>
  <c r="DX34" i="10" s="1"/>
  <c r="DA34" i="10"/>
  <c r="CZ34" i="10"/>
  <c r="CF34" i="10"/>
  <c r="BV34" i="10"/>
  <c r="BQ34" i="10"/>
  <c r="BG34" i="10"/>
  <c r="BD34" i="10"/>
  <c r="BA34" i="10"/>
  <c r="AZ34" i="10"/>
  <c r="AX34" i="10"/>
  <c r="AW34" i="10"/>
  <c r="AU34" i="10"/>
  <c r="AT34" i="10"/>
  <c r="AV34" i="10" s="1"/>
  <c r="AS34" i="10"/>
  <c r="AR34" i="10"/>
  <c r="AQ34" i="10"/>
  <c r="K34" i="10"/>
  <c r="BB34" i="10" s="1"/>
  <c r="BC34" i="10" s="1"/>
  <c r="J34" i="10"/>
  <c r="H34" i="10"/>
  <c r="FE33" i="10"/>
  <c r="FB33" i="10"/>
  <c r="FA33" i="10"/>
  <c r="EK33" i="10"/>
  <c r="EI33" i="10"/>
  <c r="EH33" i="10"/>
  <c r="EF33" i="10"/>
  <c r="ED33" i="10"/>
  <c r="EA33" i="10"/>
  <c r="DZ33" i="10"/>
  <c r="DW33" i="10"/>
  <c r="DT33" i="10"/>
  <c r="EY33" i="10" s="1"/>
  <c r="DS33" i="10"/>
  <c r="EX33" i="10" s="1"/>
  <c r="DO33" i="10"/>
  <c r="DH33" i="10"/>
  <c r="DD33" i="10"/>
  <c r="DB33" i="10"/>
  <c r="DC33" i="10" s="1"/>
  <c r="EE33" i="10" s="1"/>
  <c r="EO33" i="10" s="1"/>
  <c r="DA33" i="10"/>
  <c r="CZ33" i="10"/>
  <c r="CF33" i="10"/>
  <c r="BV33" i="10"/>
  <c r="BQ33" i="10"/>
  <c r="BG33" i="10"/>
  <c r="BD33" i="10"/>
  <c r="BA33" i="10"/>
  <c r="AZ33" i="10"/>
  <c r="AY33" i="10"/>
  <c r="AX33" i="10"/>
  <c r="AW33" i="10"/>
  <c r="AU33" i="10"/>
  <c r="AT33" i="10"/>
  <c r="AR33" i="10"/>
  <c r="AQ33" i="10"/>
  <c r="AS33" i="10" s="1"/>
  <c r="AD33" i="10"/>
  <c r="O33" i="10" s="1"/>
  <c r="K33" i="10"/>
  <c r="BB33" i="10" s="1"/>
  <c r="BC33" i="10" s="1"/>
  <c r="J33" i="10"/>
  <c r="H33" i="10"/>
  <c r="DS32" i="10" s="1"/>
  <c r="DT32" i="10" s="1"/>
  <c r="EY32" i="10" s="1"/>
  <c r="FG32" i="10"/>
  <c r="FE32" i="10"/>
  <c r="FB32" i="10"/>
  <c r="FA32" i="10"/>
  <c r="EX32" i="10"/>
  <c r="EM32" i="10"/>
  <c r="EL32" i="10"/>
  <c r="EK32" i="10"/>
  <c r="EH32" i="10"/>
  <c r="EF32" i="10"/>
  <c r="ED32" i="10"/>
  <c r="EC32" i="10"/>
  <c r="EP32" i="10" s="1"/>
  <c r="EA32" i="10"/>
  <c r="DZ32" i="10"/>
  <c r="DY32" i="10"/>
  <c r="DW32" i="10"/>
  <c r="DO32" i="10"/>
  <c r="DF32" i="10"/>
  <c r="DG32" i="10" s="1"/>
  <c r="DD32" i="10"/>
  <c r="DB32" i="10"/>
  <c r="DC32" i="10" s="1"/>
  <c r="DX32" i="10" s="1"/>
  <c r="DA32" i="10"/>
  <c r="CZ32" i="10"/>
  <c r="CF32" i="10"/>
  <c r="BV32" i="10"/>
  <c r="BQ32" i="10"/>
  <c r="BG32" i="10"/>
  <c r="BD32" i="10"/>
  <c r="AZ32" i="10"/>
  <c r="AX32" i="10"/>
  <c r="AW32" i="10"/>
  <c r="AY32" i="10" s="1"/>
  <c r="AU32" i="10"/>
  <c r="AT32" i="10"/>
  <c r="AV32" i="10" s="1"/>
  <c r="AS32" i="10"/>
  <c r="AR32" i="10"/>
  <c r="AQ32" i="10"/>
  <c r="K32" i="10"/>
  <c r="BB32" i="10" s="1"/>
  <c r="BC32" i="10" s="1"/>
  <c r="J32" i="10"/>
  <c r="H32" i="10"/>
  <c r="FE31" i="10"/>
  <c r="FB31" i="10"/>
  <c r="FA31" i="10"/>
  <c r="EK31" i="10"/>
  <c r="EH31" i="10"/>
  <c r="EF31" i="10"/>
  <c r="EE31" i="10"/>
  <c r="EO31" i="10" s="1"/>
  <c r="ED31" i="10"/>
  <c r="EA31" i="10"/>
  <c r="DZ31" i="10"/>
  <c r="DW31" i="10"/>
  <c r="DT31" i="10"/>
  <c r="EY31" i="10" s="1"/>
  <c r="DO31" i="10"/>
  <c r="DI31" i="10"/>
  <c r="DH31" i="10"/>
  <c r="DD31" i="10"/>
  <c r="DB31" i="10"/>
  <c r="DC31" i="10" s="1"/>
  <c r="DA31" i="10"/>
  <c r="CZ31" i="10"/>
  <c r="CK31" i="10"/>
  <c r="CF31" i="10"/>
  <c r="BV31" i="10"/>
  <c r="BR31" i="10"/>
  <c r="BQ31" i="10"/>
  <c r="BG31" i="10"/>
  <c r="BD31" i="10"/>
  <c r="BB31" i="10" s="1"/>
  <c r="BC31" i="10"/>
  <c r="AZ31" i="10"/>
  <c r="AY31" i="10"/>
  <c r="AX31" i="10"/>
  <c r="AW31" i="10"/>
  <c r="AU31" i="10"/>
  <c r="AV31" i="10" s="1"/>
  <c r="AT31" i="10"/>
  <c r="AR31" i="10"/>
  <c r="AQ31" i="10"/>
  <c r="AS31" i="10" s="1"/>
  <c r="L31" i="10"/>
  <c r="K31" i="10"/>
  <c r="J31" i="10"/>
  <c r="H31" i="10"/>
  <c r="DS31" i="10" s="1"/>
  <c r="EX31" i="10" s="1"/>
  <c r="F31" i="10"/>
  <c r="FE30" i="10"/>
  <c r="FB30" i="10"/>
  <c r="FA30" i="10"/>
  <c r="EK30" i="10"/>
  <c r="EJ30" i="10"/>
  <c r="EH30" i="10"/>
  <c r="EF30" i="10"/>
  <c r="EE30" i="10"/>
  <c r="ED30" i="10"/>
  <c r="EB30" i="10"/>
  <c r="FD30" i="10" s="1"/>
  <c r="EA30" i="10"/>
  <c r="DZ30" i="10"/>
  <c r="DX30" i="10"/>
  <c r="EC30" i="10" s="1"/>
  <c r="EP30" i="10" s="1"/>
  <c r="DW30" i="10"/>
  <c r="DO30" i="10"/>
  <c r="DK30" i="10"/>
  <c r="DH30" i="10"/>
  <c r="DJ30" i="10" s="1"/>
  <c r="DD30" i="10"/>
  <c r="DI30" i="10" s="1"/>
  <c r="DC30" i="10"/>
  <c r="DF30" i="10" s="1"/>
  <c r="DG30" i="10" s="1"/>
  <c r="DB30" i="10"/>
  <c r="DA30" i="10"/>
  <c r="CZ30" i="10"/>
  <c r="CF30" i="10"/>
  <c r="BV30" i="10"/>
  <c r="BQ30" i="10"/>
  <c r="BG30" i="10"/>
  <c r="BD30" i="10"/>
  <c r="BB30" i="10" s="1"/>
  <c r="BC30" i="10" s="1"/>
  <c r="AZ30" i="10"/>
  <c r="BA30" i="10" s="1"/>
  <c r="AX30" i="10"/>
  <c r="ER30" i="10" s="1"/>
  <c r="AW30" i="10"/>
  <c r="AV30" i="10"/>
  <c r="AU30" i="10"/>
  <c r="AT30" i="10"/>
  <c r="AR30" i="10"/>
  <c r="AS30" i="10" s="1"/>
  <c r="AQ30" i="10"/>
  <c r="AD30" i="10"/>
  <c r="O30" i="10" s="1"/>
  <c r="K30" i="10"/>
  <c r="J30" i="10"/>
  <c r="H30" i="10"/>
  <c r="FE29" i="10"/>
  <c r="FB29" i="10"/>
  <c r="FA29" i="10"/>
  <c r="EK29" i="10"/>
  <c r="EJ29" i="10"/>
  <c r="EH29" i="10"/>
  <c r="EF29" i="10"/>
  <c r="EO29" i="10" s="1"/>
  <c r="ED29" i="10"/>
  <c r="EA29" i="10"/>
  <c r="FG29" i="10" s="1"/>
  <c r="DZ29" i="10"/>
  <c r="EL29" i="10" s="1"/>
  <c r="DW29" i="10"/>
  <c r="DO29" i="10"/>
  <c r="DI29" i="10"/>
  <c r="DF29" i="10"/>
  <c r="DG29" i="10" s="1"/>
  <c r="DD29" i="10"/>
  <c r="DB29" i="10"/>
  <c r="DC29" i="10" s="1"/>
  <c r="EE29" i="10" s="1"/>
  <c r="DA29" i="10"/>
  <c r="CZ29" i="10"/>
  <c r="CF29" i="10"/>
  <c r="BV29" i="10"/>
  <c r="BQ29" i="10"/>
  <c r="BG29" i="10"/>
  <c r="BD29" i="10"/>
  <c r="AZ29" i="10"/>
  <c r="AX29" i="10"/>
  <c r="AW29" i="10"/>
  <c r="AU29" i="10"/>
  <c r="AT29" i="10"/>
  <c r="AS29" i="10"/>
  <c r="AR29" i="10"/>
  <c r="AQ29" i="10"/>
  <c r="K29" i="10"/>
  <c r="BB29" i="10" s="1"/>
  <c r="BC29" i="10" s="1"/>
  <c r="J29" i="10"/>
  <c r="H29" i="10"/>
  <c r="DS29" i="10" s="1"/>
  <c r="FE28" i="10"/>
  <c r="FC28" i="10"/>
  <c r="FB28" i="10"/>
  <c r="FA28" i="10"/>
  <c r="EK28" i="10"/>
  <c r="EH28" i="10"/>
  <c r="EF28" i="10"/>
  <c r="ED28" i="10"/>
  <c r="EA28" i="10"/>
  <c r="DZ28" i="10"/>
  <c r="DW28" i="10"/>
  <c r="DT28" i="10"/>
  <c r="EY28" i="10" s="1"/>
  <c r="DO28" i="10"/>
  <c r="DJ28" i="10"/>
  <c r="DI28" i="10"/>
  <c r="DD28" i="10"/>
  <c r="DC28" i="10"/>
  <c r="DB28" i="10"/>
  <c r="DH28" i="10" s="1"/>
  <c r="EB28" i="10" s="1"/>
  <c r="DA28" i="10"/>
  <c r="CZ28" i="10"/>
  <c r="L28" i="10" s="1"/>
  <c r="CF28" i="10"/>
  <c r="BV28" i="10"/>
  <c r="BQ28" i="10"/>
  <c r="BG28" i="10"/>
  <c r="BD28" i="10"/>
  <c r="BB28" i="10" s="1"/>
  <c r="BC28" i="10" s="1"/>
  <c r="AZ28" i="10"/>
  <c r="BA28" i="10" s="1"/>
  <c r="AX28" i="10"/>
  <c r="AW28" i="10"/>
  <c r="AU28" i="10"/>
  <c r="AT28" i="10"/>
  <c r="AV28" i="10" s="1"/>
  <c r="AR28" i="10"/>
  <c r="AS28" i="10" s="1"/>
  <c r="AQ28" i="10"/>
  <c r="AD28" i="10"/>
  <c r="AC28" i="10"/>
  <c r="N28" i="10"/>
  <c r="K28" i="10"/>
  <c r="J28" i="10"/>
  <c r="H28" i="10"/>
  <c r="DS28" i="10" s="1"/>
  <c r="EX28" i="10" s="1"/>
  <c r="F28" i="10"/>
  <c r="DE28" i="10" s="1"/>
  <c r="FE27" i="10"/>
  <c r="FB27" i="10"/>
  <c r="FA27" i="10"/>
  <c r="EK27" i="10"/>
  <c r="EJ27" i="10"/>
  <c r="EH27" i="10"/>
  <c r="EF27" i="10"/>
  <c r="ED27" i="10"/>
  <c r="EA27" i="10"/>
  <c r="FG27" i="10" s="1"/>
  <c r="DZ27" i="10"/>
  <c r="EL27" i="10" s="1"/>
  <c r="DW27" i="10"/>
  <c r="DS27" i="10"/>
  <c r="DO27" i="10"/>
  <c r="DD27" i="10"/>
  <c r="DB27" i="10"/>
  <c r="DA27" i="10"/>
  <c r="CZ27" i="10"/>
  <c r="CF27" i="10"/>
  <c r="BV27" i="10"/>
  <c r="BQ27" i="10"/>
  <c r="BG27" i="10"/>
  <c r="BD27" i="10"/>
  <c r="BC27" i="10"/>
  <c r="AZ27" i="10"/>
  <c r="AY27" i="10"/>
  <c r="AX27" i="10"/>
  <c r="AW27" i="10"/>
  <c r="AU27" i="10"/>
  <c r="AT27" i="10"/>
  <c r="AV27" i="10" s="1"/>
  <c r="AR27" i="10"/>
  <c r="AQ27" i="10"/>
  <c r="AS27" i="10" s="1"/>
  <c r="K27" i="10"/>
  <c r="BB27" i="10" s="1"/>
  <c r="J27" i="10"/>
  <c r="H27" i="10"/>
  <c r="FG26" i="10"/>
  <c r="FE26" i="10"/>
  <c r="FB26" i="10"/>
  <c r="FA26" i="10"/>
  <c r="EM26" i="10"/>
  <c r="EL26" i="10"/>
  <c r="EK26" i="10"/>
  <c r="EH26" i="10"/>
  <c r="EF26" i="10"/>
  <c r="ED26" i="10"/>
  <c r="EA26" i="10"/>
  <c r="DZ26" i="10"/>
  <c r="DW26" i="10"/>
  <c r="DO26" i="10"/>
  <c r="DD26" i="10"/>
  <c r="DB26" i="10"/>
  <c r="DA26" i="10"/>
  <c r="CZ26" i="10"/>
  <c r="CP26" i="10"/>
  <c r="CO26" i="10"/>
  <c r="CK26" i="10"/>
  <c r="CJ26" i="10"/>
  <c r="CF26" i="10"/>
  <c r="BV26" i="10"/>
  <c r="BQ26" i="10"/>
  <c r="BG26" i="10"/>
  <c r="BD26" i="10"/>
  <c r="BB26" i="10"/>
  <c r="BC26" i="10" s="1"/>
  <c r="AZ26" i="10"/>
  <c r="BA26" i="10" s="1"/>
  <c r="AY26" i="10"/>
  <c r="AX26" i="10"/>
  <c r="AW26" i="10"/>
  <c r="AV26" i="10"/>
  <c r="AU26" i="10"/>
  <c r="AT26" i="10"/>
  <c r="AR26" i="10"/>
  <c r="AQ26" i="10"/>
  <c r="AS26" i="10" s="1"/>
  <c r="L26" i="10"/>
  <c r="CL26" i="10" s="1"/>
  <c r="K26" i="10"/>
  <c r="J26" i="10"/>
  <c r="H26" i="10"/>
  <c r="FE25" i="10"/>
  <c r="FB25" i="10"/>
  <c r="FA25" i="10"/>
  <c r="EV25" i="10"/>
  <c r="EM25" i="10"/>
  <c r="EL25" i="10"/>
  <c r="EK25" i="10"/>
  <c r="EH25" i="10"/>
  <c r="EF25" i="10"/>
  <c r="ED25" i="10"/>
  <c r="EA25" i="10"/>
  <c r="FG25" i="10" s="1"/>
  <c r="DZ25" i="10"/>
  <c r="DW25" i="10"/>
  <c r="DO25" i="10"/>
  <c r="DD25" i="10"/>
  <c r="DB25" i="10"/>
  <c r="DA25" i="10"/>
  <c r="CZ25" i="10"/>
  <c r="CF25" i="10"/>
  <c r="BV25" i="10"/>
  <c r="BQ25" i="10"/>
  <c r="BG25" i="10"/>
  <c r="BD25" i="10"/>
  <c r="BB25" i="10" s="1"/>
  <c r="BC25" i="10"/>
  <c r="AZ25" i="10"/>
  <c r="BA25" i="10" s="1"/>
  <c r="AY25" i="10"/>
  <c r="AX25" i="10"/>
  <c r="AW25" i="10"/>
  <c r="AU25" i="10"/>
  <c r="AV25" i="10" s="1"/>
  <c r="AT25" i="10"/>
  <c r="AR25" i="10"/>
  <c r="AQ25" i="10"/>
  <c r="AS25" i="10" s="1"/>
  <c r="L25" i="10"/>
  <c r="K25" i="10"/>
  <c r="J25" i="10"/>
  <c r="H25" i="10"/>
  <c r="DS25" i="10" s="1"/>
  <c r="DT25" i="10" s="1"/>
  <c r="EY25" i="10" s="1"/>
  <c r="FE24" i="10"/>
  <c r="FC24" i="10"/>
  <c r="FB24" i="10"/>
  <c r="FA24" i="10"/>
  <c r="ES24" i="10"/>
  <c r="EK24" i="10"/>
  <c r="EH24" i="10"/>
  <c r="EF24" i="10"/>
  <c r="EE24" i="10"/>
  <c r="ED24" i="10"/>
  <c r="EB24" i="10"/>
  <c r="FD24" i="10" s="1"/>
  <c r="EA24" i="10"/>
  <c r="DZ24" i="10"/>
  <c r="DY24" i="10"/>
  <c r="DX24" i="10"/>
  <c r="EC24" i="10" s="1"/>
  <c r="EP24" i="10" s="1"/>
  <c r="DW24" i="10"/>
  <c r="DO24" i="10"/>
  <c r="DK24" i="10"/>
  <c r="DH24" i="10"/>
  <c r="DG24" i="10"/>
  <c r="DE24" i="10"/>
  <c r="DD24" i="10"/>
  <c r="DI24" i="10" s="1"/>
  <c r="DC24" i="10"/>
  <c r="DF24" i="10" s="1"/>
  <c r="DB24" i="10"/>
  <c r="DA24" i="10"/>
  <c r="CZ24" i="10"/>
  <c r="L24" i="10" s="1"/>
  <c r="CM24" i="10" s="1"/>
  <c r="CL24" i="10"/>
  <c r="CF24" i="10"/>
  <c r="BV24" i="10"/>
  <c r="BQ24" i="10"/>
  <c r="BD24" i="10"/>
  <c r="BB24" i="10" s="1"/>
  <c r="AZ24" i="10"/>
  <c r="BA24" i="10" s="1"/>
  <c r="AY24" i="10"/>
  <c r="AX24" i="10"/>
  <c r="AW24" i="10"/>
  <c r="AV24" i="10"/>
  <c r="AU24" i="10"/>
  <c r="AT24" i="10"/>
  <c r="AR24" i="10"/>
  <c r="AQ24" i="10"/>
  <c r="AS24" i="10" s="1"/>
  <c r="AC24" i="10"/>
  <c r="N24" i="10" s="1"/>
  <c r="K24" i="10"/>
  <c r="J24" i="10"/>
  <c r="H24" i="10"/>
  <c r="DS24" i="10" s="1"/>
  <c r="F24" i="10"/>
  <c r="FE23" i="10"/>
  <c r="FB23" i="10"/>
  <c r="FA23" i="10"/>
  <c r="EK23" i="10"/>
  <c r="EJ23" i="10"/>
  <c r="EH23" i="10"/>
  <c r="EF23" i="10"/>
  <c r="ED23" i="10"/>
  <c r="EB23" i="10"/>
  <c r="EZ23" i="10" s="1"/>
  <c r="EA23" i="10"/>
  <c r="FG23" i="10" s="1"/>
  <c r="DZ23" i="10"/>
  <c r="DY23" i="10"/>
  <c r="DX23" i="10"/>
  <c r="EC23" i="10" s="1"/>
  <c r="EP23" i="10" s="1"/>
  <c r="DW23" i="10"/>
  <c r="DO23" i="10"/>
  <c r="DK23" i="10"/>
  <c r="DH23" i="10"/>
  <c r="DJ23" i="10" s="1"/>
  <c r="DG23" i="10"/>
  <c r="DE23" i="10"/>
  <c r="DD23" i="10"/>
  <c r="DC23" i="10"/>
  <c r="DF23" i="10" s="1"/>
  <c r="DB23" i="10"/>
  <c r="DA23" i="10"/>
  <c r="CZ23" i="10"/>
  <c r="EI23" i="10" s="1"/>
  <c r="CI23" i="10"/>
  <c r="CF23" i="10"/>
  <c r="BV23" i="10"/>
  <c r="BQ23" i="10"/>
  <c r="BG23" i="10"/>
  <c r="BD23" i="10"/>
  <c r="BB23" i="10"/>
  <c r="BC23" i="10" s="1"/>
  <c r="BA23" i="10"/>
  <c r="EV23" i="10" s="1"/>
  <c r="AZ23" i="10"/>
  <c r="AX23" i="10"/>
  <c r="AW23" i="10"/>
  <c r="AY23" i="10" s="1"/>
  <c r="AV23" i="10"/>
  <c r="AU23" i="10"/>
  <c r="AT23" i="10"/>
  <c r="AS23" i="10"/>
  <c r="AR23" i="10"/>
  <c r="AQ23" i="10"/>
  <c r="AD23" i="10"/>
  <c r="O23" i="10" s="1"/>
  <c r="AC23" i="10"/>
  <c r="L23" i="10"/>
  <c r="CM23" i="10" s="1"/>
  <c r="K23" i="10"/>
  <c r="J23" i="10"/>
  <c r="H23" i="10"/>
  <c r="F23" i="10"/>
  <c r="FC23" i="10" s="1"/>
  <c r="FE22" i="10"/>
  <c r="FB22" i="10"/>
  <c r="FA22" i="10"/>
  <c r="EL22" i="10"/>
  <c r="EK22" i="10"/>
  <c r="EJ22" i="10"/>
  <c r="EH22" i="10"/>
  <c r="EF22" i="10"/>
  <c r="ED22" i="10"/>
  <c r="EA22" i="10"/>
  <c r="FG22" i="10" s="1"/>
  <c r="DZ22" i="10"/>
  <c r="DY22" i="10"/>
  <c r="DW22" i="10"/>
  <c r="DS22" i="10"/>
  <c r="DO22" i="10"/>
  <c r="DD22" i="10"/>
  <c r="DB22" i="10"/>
  <c r="DC22" i="10" s="1"/>
  <c r="DF22" i="10" s="1"/>
  <c r="DG22" i="10" s="1"/>
  <c r="DA22" i="10"/>
  <c r="CZ22" i="10"/>
  <c r="CF22" i="10"/>
  <c r="BV22" i="10"/>
  <c r="BQ22" i="10"/>
  <c r="BG22" i="10"/>
  <c r="BD22" i="10"/>
  <c r="AZ22" i="10"/>
  <c r="AY22" i="10"/>
  <c r="AX22" i="10"/>
  <c r="AW22" i="10"/>
  <c r="AU22" i="10"/>
  <c r="AT22" i="10"/>
  <c r="AV22" i="10" s="1"/>
  <c r="AS22" i="10"/>
  <c r="AR22" i="10"/>
  <c r="AQ22" i="10"/>
  <c r="K22" i="10"/>
  <c r="J22" i="10"/>
  <c r="H22" i="10"/>
  <c r="FG21" i="10"/>
  <c r="FE21" i="10"/>
  <c r="FB21" i="10"/>
  <c r="FA21" i="10"/>
  <c r="EK21" i="10"/>
  <c r="EH21" i="10"/>
  <c r="EF21" i="10"/>
  <c r="ED21" i="10"/>
  <c r="EA21" i="10"/>
  <c r="EM21" i="10" s="1"/>
  <c r="DZ21" i="10"/>
  <c r="EL21" i="10" s="1"/>
  <c r="DW21" i="10"/>
  <c r="DS21" i="10"/>
  <c r="DO21" i="10"/>
  <c r="DK21" i="10"/>
  <c r="DD21" i="10"/>
  <c r="DC21" i="10"/>
  <c r="DB21" i="10"/>
  <c r="DH21" i="10" s="1"/>
  <c r="DA21" i="10"/>
  <c r="CZ21" i="10"/>
  <c r="EI21" i="10" s="1"/>
  <c r="CF21" i="10"/>
  <c r="BV21" i="10"/>
  <c r="BQ21" i="10"/>
  <c r="BG21" i="10"/>
  <c r="BD21" i="10"/>
  <c r="BB21" i="10" s="1"/>
  <c r="BC21" i="10" s="1"/>
  <c r="AZ21" i="10"/>
  <c r="BA21" i="10" s="1"/>
  <c r="AX21" i="10"/>
  <c r="AW21" i="10"/>
  <c r="AU21" i="10"/>
  <c r="AT21" i="10"/>
  <c r="AV21" i="10" s="1"/>
  <c r="AR21" i="10"/>
  <c r="AQ21" i="10"/>
  <c r="K21" i="10"/>
  <c r="J21" i="10"/>
  <c r="H21" i="10"/>
  <c r="FE20" i="10"/>
  <c r="FB20" i="10"/>
  <c r="FA20" i="10"/>
  <c r="EX20" i="10"/>
  <c r="EK20" i="10"/>
  <c r="EJ20" i="10"/>
  <c r="EH20" i="10"/>
  <c r="EF20" i="10"/>
  <c r="ED20" i="10"/>
  <c r="EA20" i="10"/>
  <c r="FG20" i="10" s="1"/>
  <c r="DZ20" i="10"/>
  <c r="EL20" i="10" s="1"/>
  <c r="DW20" i="10"/>
  <c r="DO20" i="10"/>
  <c r="DD20" i="10"/>
  <c r="DB20" i="10"/>
  <c r="DA20" i="10"/>
  <c r="CZ20" i="10"/>
  <c r="CF20" i="10"/>
  <c r="BV20" i="10"/>
  <c r="BQ20" i="10"/>
  <c r="BG20" i="10"/>
  <c r="BD20" i="10"/>
  <c r="AZ20" i="10"/>
  <c r="AX20" i="10"/>
  <c r="AW20" i="10"/>
  <c r="AY20" i="10" s="1"/>
  <c r="AU20" i="10"/>
  <c r="AV20" i="10" s="1"/>
  <c r="AT20" i="10"/>
  <c r="AR20" i="10"/>
  <c r="AQ20" i="10"/>
  <c r="AS20" i="10" s="1"/>
  <c r="K20" i="10"/>
  <c r="BA20" i="10" s="1"/>
  <c r="EV20" i="10" s="1"/>
  <c r="J20" i="10"/>
  <c r="H20" i="10"/>
  <c r="DS20" i="10" s="1"/>
  <c r="DT20" i="10" s="1"/>
  <c r="EY20" i="10" s="1"/>
  <c r="FE19" i="10"/>
  <c r="FB19" i="10"/>
  <c r="FA19" i="10"/>
  <c r="EK19" i="10"/>
  <c r="EH19" i="10"/>
  <c r="EF19" i="10"/>
  <c r="EE19" i="10"/>
  <c r="EO19" i="10" s="1"/>
  <c r="ED19" i="10"/>
  <c r="EA19" i="10"/>
  <c r="DZ19" i="10"/>
  <c r="DX19" i="10"/>
  <c r="EC19" i="10" s="1"/>
  <c r="EP19" i="10" s="1"/>
  <c r="DW19" i="10"/>
  <c r="DO19" i="10"/>
  <c r="DI19" i="10"/>
  <c r="DD19" i="10"/>
  <c r="DC19" i="10"/>
  <c r="DF19" i="10" s="1"/>
  <c r="DG19" i="10" s="1"/>
  <c r="DH19" i="10" s="1"/>
  <c r="DB19" i="10"/>
  <c r="DA19" i="10"/>
  <c r="CZ19" i="10"/>
  <c r="L19" i="10" s="1"/>
  <c r="CL19" i="10" s="1"/>
  <c r="CF19" i="10"/>
  <c r="BV19" i="10"/>
  <c r="BQ19" i="10"/>
  <c r="BG19" i="10"/>
  <c r="BD19" i="10"/>
  <c r="BB19" i="10" s="1"/>
  <c r="AZ19" i="10"/>
  <c r="BA19" i="10" s="1"/>
  <c r="AX19" i="10"/>
  <c r="AW19" i="10"/>
  <c r="AU19" i="10"/>
  <c r="AT19" i="10"/>
  <c r="AV19" i="10" s="1"/>
  <c r="AR19" i="10"/>
  <c r="AS19" i="10" s="1"/>
  <c r="AQ19" i="10"/>
  <c r="K19" i="10"/>
  <c r="J19" i="10"/>
  <c r="H19" i="10"/>
  <c r="DS19" i="10" s="1"/>
  <c r="FE18" i="10"/>
  <c r="FB18" i="10"/>
  <c r="FA18" i="10"/>
  <c r="EO18" i="10"/>
  <c r="EK18" i="10"/>
  <c r="EJ18" i="10"/>
  <c r="EH18" i="10"/>
  <c r="EF18" i="10"/>
  <c r="ED18" i="10"/>
  <c r="EA18" i="10"/>
  <c r="FG18" i="10" s="1"/>
  <c r="DZ18" i="10"/>
  <c r="EL18" i="10" s="1"/>
  <c r="DW18" i="10"/>
  <c r="DT18" i="10"/>
  <c r="EY18" i="10" s="1"/>
  <c r="DS18" i="10"/>
  <c r="EX18" i="10" s="1"/>
  <c r="DO18" i="10"/>
  <c r="DD18" i="10"/>
  <c r="DI18" i="10" s="1"/>
  <c r="DB18" i="10"/>
  <c r="DC18" i="10" s="1"/>
  <c r="EE18" i="10" s="1"/>
  <c r="DA18" i="10"/>
  <c r="CZ18" i="10"/>
  <c r="CO18" i="10"/>
  <c r="CN18" i="10"/>
  <c r="CK18" i="10"/>
  <c r="CJ18" i="10"/>
  <c r="CG18" i="10"/>
  <c r="CF18" i="10"/>
  <c r="BV18" i="10"/>
  <c r="BR18" i="10"/>
  <c r="BS18" i="10" s="1"/>
  <c r="BQ18" i="10"/>
  <c r="BG18" i="10"/>
  <c r="BD18" i="10"/>
  <c r="BC18" i="10"/>
  <c r="AZ18" i="10"/>
  <c r="BA18" i="10" s="1"/>
  <c r="AY18" i="10"/>
  <c r="AX18" i="10"/>
  <c r="AW18" i="10"/>
  <c r="AU18" i="10"/>
  <c r="AT18" i="10"/>
  <c r="AR18" i="10"/>
  <c r="AQ18" i="10"/>
  <c r="AS18" i="10" s="1"/>
  <c r="L18" i="10"/>
  <c r="CP18" i="10" s="1"/>
  <c r="K18" i="10"/>
  <c r="BB18" i="10" s="1"/>
  <c r="J18" i="10"/>
  <c r="H18" i="10"/>
  <c r="FE17" i="10"/>
  <c r="FB17" i="10"/>
  <c r="FA17" i="10"/>
  <c r="EK17" i="10"/>
  <c r="EH17" i="10"/>
  <c r="EF17" i="10"/>
  <c r="ED17" i="10"/>
  <c r="EA17" i="10"/>
  <c r="DZ17" i="10"/>
  <c r="DW17" i="10"/>
  <c r="DO17" i="10"/>
  <c r="DD17" i="10"/>
  <c r="DC17" i="10"/>
  <c r="DB17" i="10"/>
  <c r="DA17" i="10"/>
  <c r="CZ17" i="10"/>
  <c r="CP17" i="10"/>
  <c r="CL17" i="10"/>
  <c r="CF17" i="10"/>
  <c r="BV17" i="10"/>
  <c r="BQ17" i="10"/>
  <c r="BG17" i="10"/>
  <c r="BD17" i="10"/>
  <c r="BB17" i="10" s="1"/>
  <c r="AZ17" i="10"/>
  <c r="BA17" i="10" s="1"/>
  <c r="AY17" i="10"/>
  <c r="AX17" i="10"/>
  <c r="AW17" i="10"/>
  <c r="AV17" i="10"/>
  <c r="AU17" i="10"/>
  <c r="AT17" i="10"/>
  <c r="AR17" i="10"/>
  <c r="AQ17" i="10"/>
  <c r="AS17" i="10" s="1"/>
  <c r="L17" i="10"/>
  <c r="K17" i="10"/>
  <c r="J17" i="10"/>
  <c r="H17" i="10"/>
  <c r="DS17" i="10" s="1"/>
  <c r="FE16" i="10"/>
  <c r="FB16" i="10"/>
  <c r="FA16" i="10"/>
  <c r="EV16" i="10"/>
  <c r="EK16" i="10"/>
  <c r="EJ16" i="10"/>
  <c r="EH16" i="10"/>
  <c r="EF16" i="10"/>
  <c r="ED16" i="10"/>
  <c r="EA16" i="10"/>
  <c r="FG16" i="10" s="1"/>
  <c r="DZ16" i="10"/>
  <c r="EL16" i="10" s="1"/>
  <c r="DX16" i="10"/>
  <c r="EC16" i="10" s="1"/>
  <c r="EP16" i="10" s="1"/>
  <c r="DW16" i="10"/>
  <c r="EW16" i="10" s="1"/>
  <c r="DO16" i="10"/>
  <c r="DD16" i="10"/>
  <c r="DC16" i="10"/>
  <c r="EE16" i="10" s="1"/>
  <c r="DB16" i="10"/>
  <c r="DA16" i="10"/>
  <c r="CZ16" i="10"/>
  <c r="CF16" i="10"/>
  <c r="BV16" i="10"/>
  <c r="BQ16" i="10"/>
  <c r="BG16" i="10"/>
  <c r="BD16" i="10"/>
  <c r="BB16" i="10" s="1"/>
  <c r="BC16" i="10" s="1"/>
  <c r="BA16" i="10"/>
  <c r="AZ16" i="10"/>
  <c r="AX16" i="10"/>
  <c r="AW16" i="10"/>
  <c r="AY16" i="10" s="1"/>
  <c r="AV16" i="10"/>
  <c r="AU16" i="10"/>
  <c r="AT16" i="10"/>
  <c r="AS16" i="10"/>
  <c r="AR16" i="10"/>
  <c r="AQ16" i="10"/>
  <c r="K16" i="10"/>
  <c r="J16" i="10"/>
  <c r="H16" i="10"/>
  <c r="DS16" i="10" s="1"/>
  <c r="FE15" i="10"/>
  <c r="FB15" i="10"/>
  <c r="FA15" i="10"/>
  <c r="EW15" i="10"/>
  <c r="EK15" i="10"/>
  <c r="EJ15" i="10"/>
  <c r="EH15" i="10"/>
  <c r="EF15" i="10"/>
  <c r="ED15" i="10"/>
  <c r="EA15" i="10"/>
  <c r="FG15" i="10" s="1"/>
  <c r="DZ15" i="10"/>
  <c r="EL15" i="10" s="1"/>
  <c r="DW15" i="10"/>
  <c r="DS15" i="10"/>
  <c r="DO15" i="10"/>
  <c r="DD15" i="10"/>
  <c r="DB15" i="10"/>
  <c r="DC15" i="10" s="1"/>
  <c r="DA15" i="10"/>
  <c r="CZ15" i="10"/>
  <c r="CF15" i="10"/>
  <c r="BV15" i="10"/>
  <c r="BQ15" i="10"/>
  <c r="BG15" i="10"/>
  <c r="BD15" i="10"/>
  <c r="BB15" i="10"/>
  <c r="BC15" i="10" s="1"/>
  <c r="BA15" i="10"/>
  <c r="EV15" i="10" s="1"/>
  <c r="AZ15" i="10"/>
  <c r="AX15" i="10"/>
  <c r="AW15" i="10"/>
  <c r="AU15" i="10"/>
  <c r="AT15" i="10"/>
  <c r="AV15" i="10" s="1"/>
  <c r="AS15" i="10"/>
  <c r="AR15" i="10"/>
  <c r="AQ15" i="10"/>
  <c r="K15" i="10"/>
  <c r="J15" i="10"/>
  <c r="H15" i="10"/>
  <c r="FE14" i="10"/>
  <c r="FB14" i="10"/>
  <c r="FA14" i="10"/>
  <c r="EX14" i="10"/>
  <c r="EL14" i="10"/>
  <c r="EK14" i="10"/>
  <c r="EH14" i="10"/>
  <c r="EF14" i="10"/>
  <c r="ED14" i="10"/>
  <c r="EA14" i="10"/>
  <c r="FG14" i="10" s="1"/>
  <c r="DZ14" i="10"/>
  <c r="DW14" i="10"/>
  <c r="EV14" i="10" s="1"/>
  <c r="DT14" i="10"/>
  <c r="EY14" i="10" s="1"/>
  <c r="DS14" i="10"/>
  <c r="DO14" i="10"/>
  <c r="DD14" i="10"/>
  <c r="DB14" i="10"/>
  <c r="DA14" i="10"/>
  <c r="L14" i="10" s="1"/>
  <c r="CZ14" i="10"/>
  <c r="CJ14" i="10"/>
  <c r="CF14" i="10"/>
  <c r="BV14" i="10"/>
  <c r="BQ14" i="10"/>
  <c r="BG14" i="10"/>
  <c r="BD14" i="10"/>
  <c r="AZ14" i="10"/>
  <c r="BA14" i="10" s="1"/>
  <c r="EW14" i="10" s="1"/>
  <c r="AX14" i="10"/>
  <c r="AY14" i="10" s="1"/>
  <c r="AW14" i="10"/>
  <c r="AU14" i="10"/>
  <c r="AT14" i="10"/>
  <c r="AV14" i="10" s="1"/>
  <c r="AR14" i="10"/>
  <c r="AQ14" i="10"/>
  <c r="AS14" i="10" s="1"/>
  <c r="K14" i="10"/>
  <c r="BB14" i="10" s="1"/>
  <c r="BC14" i="10" s="1"/>
  <c r="J14" i="10"/>
  <c r="H14" i="10"/>
  <c r="FG13" i="10"/>
  <c r="FE13" i="10"/>
  <c r="FB13" i="10"/>
  <c r="FA13" i="10"/>
  <c r="EX13" i="10"/>
  <c r="EM13" i="10"/>
  <c r="EK13" i="10"/>
  <c r="EH13" i="10"/>
  <c r="EF13" i="10"/>
  <c r="ED13" i="10"/>
  <c r="EA13" i="10"/>
  <c r="DZ13" i="10"/>
  <c r="EL13" i="10" s="1"/>
  <c r="DW13" i="10"/>
  <c r="DT13" i="10"/>
  <c r="EY13" i="10" s="1"/>
  <c r="DO13" i="10"/>
  <c r="DD13" i="10"/>
  <c r="DB13" i="10"/>
  <c r="DA13" i="10"/>
  <c r="CZ13" i="10"/>
  <c r="CO13" i="10"/>
  <c r="CG13" i="10"/>
  <c r="CH13" i="10" s="1"/>
  <c r="CF13" i="10"/>
  <c r="BV13" i="10"/>
  <c r="BQ13" i="10"/>
  <c r="BG13" i="10"/>
  <c r="BD13" i="10"/>
  <c r="AZ13" i="10"/>
  <c r="AY13" i="10"/>
  <c r="AX13" i="10"/>
  <c r="AW13" i="10"/>
  <c r="AV13" i="10"/>
  <c r="AU13" i="10"/>
  <c r="AT13" i="10"/>
  <c r="AR13" i="10"/>
  <c r="AQ13" i="10"/>
  <c r="AS13" i="10" s="1"/>
  <c r="L13" i="10"/>
  <c r="K13" i="10"/>
  <c r="J13" i="10"/>
  <c r="H13" i="10"/>
  <c r="DS13" i="10" s="1"/>
  <c r="FG12" i="10"/>
  <c r="FE12" i="10"/>
  <c r="FB12" i="10"/>
  <c r="FA12" i="10"/>
  <c r="EK12" i="10"/>
  <c r="EJ12" i="10"/>
  <c r="EH12" i="10"/>
  <c r="EF12" i="10"/>
  <c r="ED12" i="10"/>
  <c r="EA12" i="10"/>
  <c r="EM12" i="10" s="1"/>
  <c r="DZ12" i="10"/>
  <c r="EL12" i="10" s="1"/>
  <c r="DW12" i="10"/>
  <c r="DO12" i="10"/>
  <c r="DD12" i="10"/>
  <c r="DC12" i="10"/>
  <c r="EE12" i="10" s="1"/>
  <c r="DB12" i="10"/>
  <c r="DA12" i="10"/>
  <c r="CZ12" i="10"/>
  <c r="CP12" i="10"/>
  <c r="CF12" i="10"/>
  <c r="BV12" i="10"/>
  <c r="BQ12" i="10"/>
  <c r="BG12" i="10"/>
  <c r="BD12" i="10"/>
  <c r="BB12" i="10" s="1"/>
  <c r="AZ12" i="10"/>
  <c r="BA12" i="10" s="1"/>
  <c r="EV12" i="10" s="1"/>
  <c r="AX12" i="10"/>
  <c r="AW12" i="10"/>
  <c r="AY12" i="10" s="1"/>
  <c r="AV12" i="10"/>
  <c r="AU12" i="10"/>
  <c r="AT12" i="10"/>
  <c r="AR12" i="10"/>
  <c r="AS12" i="10" s="1"/>
  <c r="AQ12" i="10"/>
  <c r="L12" i="10"/>
  <c r="K12" i="10"/>
  <c r="J12" i="10"/>
  <c r="H12" i="10"/>
  <c r="DS12" i="10" s="1"/>
  <c r="FE11" i="10"/>
  <c r="FB11" i="10"/>
  <c r="FA11" i="10"/>
  <c r="EK11" i="10"/>
  <c r="EJ11" i="10"/>
  <c r="EH11" i="10"/>
  <c r="EF11" i="10"/>
  <c r="EO11" i="10" s="1"/>
  <c r="ED11" i="10"/>
  <c r="EA11" i="10"/>
  <c r="FG11" i="10" s="1"/>
  <c r="DZ11" i="10"/>
  <c r="EL11" i="10" s="1"/>
  <c r="DX11" i="10"/>
  <c r="EC11" i="10" s="1"/>
  <c r="EP11" i="10" s="1"/>
  <c r="DW11" i="10"/>
  <c r="DO11" i="10"/>
  <c r="DI11" i="10"/>
  <c r="DF11" i="10"/>
  <c r="DG11" i="10" s="1"/>
  <c r="DD11" i="10"/>
  <c r="DB11" i="10"/>
  <c r="DC11" i="10" s="1"/>
  <c r="EE11" i="10" s="1"/>
  <c r="DA11" i="10"/>
  <c r="CZ11" i="10"/>
  <c r="EI11" i="10" s="1"/>
  <c r="CF11" i="10"/>
  <c r="BQ11" i="10"/>
  <c r="BG11" i="10"/>
  <c r="BD11" i="10"/>
  <c r="BB11" i="10" s="1"/>
  <c r="BC11" i="10" s="1"/>
  <c r="AZ11" i="10"/>
  <c r="BA11" i="10" s="1"/>
  <c r="AX11" i="10"/>
  <c r="AW11" i="10"/>
  <c r="AY11" i="10" s="1"/>
  <c r="AU11" i="10"/>
  <c r="AT11" i="10"/>
  <c r="AV11" i="10" s="1"/>
  <c r="AS11" i="10"/>
  <c r="AR11" i="10"/>
  <c r="AQ11" i="10"/>
  <c r="K11" i="10"/>
  <c r="J11" i="10"/>
  <c r="H11" i="10"/>
  <c r="DS11" i="10" s="1"/>
  <c r="EX11" i="10" s="1"/>
  <c r="FE10" i="10"/>
  <c r="FB10" i="10"/>
  <c r="FA10" i="10"/>
  <c r="EK10" i="10"/>
  <c r="EJ10" i="10"/>
  <c r="EH10" i="10"/>
  <c r="EF10" i="10"/>
  <c r="ED10" i="10"/>
  <c r="EA10" i="10"/>
  <c r="FG10" i="10" s="1"/>
  <c r="DZ10" i="10"/>
  <c r="DX10" i="10"/>
  <c r="EC10" i="10" s="1"/>
  <c r="EP10" i="10" s="1"/>
  <c r="DW10" i="10"/>
  <c r="DO10" i="10"/>
  <c r="DD10" i="10"/>
  <c r="DC10" i="10"/>
  <c r="DB10" i="10"/>
  <c r="DA10" i="10"/>
  <c r="CZ10" i="10"/>
  <c r="EI10" i="10" s="1"/>
  <c r="CF10" i="10"/>
  <c r="BV10" i="10"/>
  <c r="BQ10" i="10"/>
  <c r="BG10" i="10"/>
  <c r="BD10" i="10"/>
  <c r="BB10" i="10" s="1"/>
  <c r="BA10" i="10"/>
  <c r="AZ10" i="10"/>
  <c r="AX10" i="10"/>
  <c r="AW10" i="10"/>
  <c r="AY10" i="10" s="1"/>
  <c r="AV10" i="10"/>
  <c r="AU10" i="10"/>
  <c r="AT10" i="10"/>
  <c r="AR10" i="10"/>
  <c r="AS10" i="10" s="1"/>
  <c r="AQ10" i="10"/>
  <c r="K10" i="10"/>
  <c r="J10" i="10"/>
  <c r="H10" i="10"/>
  <c r="DS10" i="10" s="1"/>
  <c r="DT10" i="10" s="1"/>
  <c r="EY10" i="10" s="1"/>
  <c r="FE9" i="10"/>
  <c r="FB9" i="10"/>
  <c r="FA9" i="10"/>
  <c r="EZ9" i="10"/>
  <c r="EV9" i="10"/>
  <c r="EK9" i="10"/>
  <c r="EJ9" i="10"/>
  <c r="EH9" i="10"/>
  <c r="EF9" i="10"/>
  <c r="ED9" i="10"/>
  <c r="EB9" i="10"/>
  <c r="FD9" i="10" s="1"/>
  <c r="EA9" i="10"/>
  <c r="FG9" i="10" s="1"/>
  <c r="DZ9" i="10"/>
  <c r="EL9" i="10" s="1"/>
  <c r="DW9" i="10"/>
  <c r="DS9" i="10"/>
  <c r="DO9" i="10"/>
  <c r="DH9" i="10"/>
  <c r="DD9" i="10"/>
  <c r="DB9" i="10"/>
  <c r="DC9" i="10" s="1"/>
  <c r="DA9" i="10"/>
  <c r="CZ9" i="10"/>
  <c r="CF9" i="10"/>
  <c r="BV9" i="10"/>
  <c r="BQ9" i="10"/>
  <c r="BG9" i="10"/>
  <c r="BD9" i="10"/>
  <c r="BB9" i="10"/>
  <c r="BC9" i="10" s="1"/>
  <c r="BA9" i="10"/>
  <c r="EW9" i="10" s="1"/>
  <c r="AZ9" i="10"/>
  <c r="AX9" i="10"/>
  <c r="ES9" i="10" s="1"/>
  <c r="AW9" i="10"/>
  <c r="AY9" i="10" s="1"/>
  <c r="AU9" i="10"/>
  <c r="AT9" i="10"/>
  <c r="AV9" i="10" s="1"/>
  <c r="AS9" i="10"/>
  <c r="AR9" i="10"/>
  <c r="AQ9" i="10"/>
  <c r="AD9" i="10"/>
  <c r="O9" i="10" s="1"/>
  <c r="ER9" i="10" s="1"/>
  <c r="AC9" i="10"/>
  <c r="N9" i="10"/>
  <c r="K9" i="10"/>
  <c r="J9" i="10"/>
  <c r="H9" i="10"/>
  <c r="FE8" i="10"/>
  <c r="FB8" i="10"/>
  <c r="FA8" i="10"/>
  <c r="EK8" i="10"/>
  <c r="EI8" i="10"/>
  <c r="EH8" i="10"/>
  <c r="EF8" i="10"/>
  <c r="ED8" i="10"/>
  <c r="EA8" i="10"/>
  <c r="FG8" i="10" s="1"/>
  <c r="DZ8" i="10"/>
  <c r="EL8" i="10" s="1"/>
  <c r="DW8" i="10"/>
  <c r="DS8" i="10"/>
  <c r="DT8" i="10" s="1"/>
  <c r="EY8" i="10" s="1"/>
  <c r="DO8" i="10"/>
  <c r="DD8" i="10"/>
  <c r="DB8" i="10"/>
  <c r="DA8" i="10"/>
  <c r="CZ8" i="10"/>
  <c r="CF8" i="10"/>
  <c r="BV8" i="10"/>
  <c r="BQ8" i="10"/>
  <c r="BG8" i="10"/>
  <c r="BD8" i="10"/>
  <c r="AZ8" i="10"/>
  <c r="AY8" i="10"/>
  <c r="AX8" i="10"/>
  <c r="AW8" i="10"/>
  <c r="AU8" i="10"/>
  <c r="AT8" i="10"/>
  <c r="AV8" i="10" s="1"/>
  <c r="AR8" i="10"/>
  <c r="AQ8" i="10"/>
  <c r="AS8" i="10" s="1"/>
  <c r="K8" i="10"/>
  <c r="BB8" i="10" s="1"/>
  <c r="BC8" i="10" s="1"/>
  <c r="J8" i="10"/>
  <c r="H8" i="10"/>
  <c r="FE7" i="10"/>
  <c r="FB7" i="10"/>
  <c r="FA7" i="10"/>
  <c r="EK7" i="10"/>
  <c r="EI7" i="10"/>
  <c r="EH7" i="10"/>
  <c r="EF7" i="10"/>
  <c r="ED7" i="10"/>
  <c r="EA7" i="10"/>
  <c r="FG7" i="10" s="1"/>
  <c r="DZ7" i="10"/>
  <c r="EL7" i="10" s="1"/>
  <c r="DW7" i="10"/>
  <c r="DO7" i="10"/>
  <c r="DK7" i="10"/>
  <c r="DD7" i="10"/>
  <c r="DB7" i="10"/>
  <c r="DH7" i="10" s="1"/>
  <c r="DA7" i="10"/>
  <c r="CZ7" i="10"/>
  <c r="CF7" i="10"/>
  <c r="BV7" i="10"/>
  <c r="BQ7" i="10"/>
  <c r="BG7" i="10"/>
  <c r="BD7" i="10"/>
  <c r="BB7" i="10" s="1"/>
  <c r="BC7" i="10"/>
  <c r="AZ7" i="10"/>
  <c r="AY7" i="10"/>
  <c r="AX7" i="10"/>
  <c r="AW7" i="10"/>
  <c r="AU7" i="10"/>
  <c r="AV7" i="10" s="1"/>
  <c r="AT7" i="10"/>
  <c r="AR7" i="10"/>
  <c r="AQ7" i="10"/>
  <c r="K7" i="10"/>
  <c r="J7" i="10"/>
  <c r="H7" i="10"/>
  <c r="DS26" i="10" s="1"/>
  <c r="F7" i="10"/>
  <c r="DE7" i="10" s="1"/>
  <c r="FD6" i="10"/>
  <c r="EV6" i="10"/>
  <c r="ES6" i="10"/>
  <c r="ER6" i="10"/>
  <c r="EK6" i="10"/>
  <c r="EJ6" i="10"/>
  <c r="EI6" i="10"/>
  <c r="EH6" i="10"/>
  <c r="EF6" i="10"/>
  <c r="EA6" i="10"/>
  <c r="EM6" i="10" s="1"/>
  <c r="DZ6" i="10"/>
  <c r="DW6" i="10"/>
  <c r="EW6" i="10" s="1"/>
  <c r="DV6" i="10"/>
  <c r="DU6" i="10"/>
  <c r="ED6" i="10" s="1"/>
  <c r="DT6" i="10"/>
  <c r="EY6" i="10" s="1"/>
  <c r="DS6" i="10"/>
  <c r="EX6" i="10" s="1"/>
  <c r="DO6" i="10"/>
  <c r="DD6" i="10"/>
  <c r="DB6" i="10"/>
  <c r="DA6" i="10"/>
  <c r="CZ6" i="10"/>
  <c r="CF6" i="10"/>
  <c r="CR6" i="10" s="1"/>
  <c r="BV6" i="10"/>
  <c r="BQ6" i="10"/>
  <c r="BG6" i="10"/>
  <c r="BD6" i="10"/>
  <c r="AZ6" i="10"/>
  <c r="AY6" i="10"/>
  <c r="AX6" i="10"/>
  <c r="AW6" i="10"/>
  <c r="AU6" i="10"/>
  <c r="AV6" i="10" s="1"/>
  <c r="AR6" i="10"/>
  <c r="AS6" i="10" s="1"/>
  <c r="K6" i="10"/>
  <c r="J6" i="10"/>
  <c r="H6" i="10"/>
  <c r="B6" i="10"/>
  <c r="FD5" i="10"/>
  <c r="ES5" i="10"/>
  <c r="ER5" i="10"/>
  <c r="EK5" i="10"/>
  <c r="EI5" i="10"/>
  <c r="EH5" i="10"/>
  <c r="EF5" i="10"/>
  <c r="DZ5" i="10"/>
  <c r="DW5" i="10"/>
  <c r="EW5" i="10" s="1"/>
  <c r="DV5" i="10"/>
  <c r="DU5" i="10"/>
  <c r="ED5" i="10" s="1"/>
  <c r="DS5" i="10"/>
  <c r="EX5" i="10" s="1"/>
  <c r="DO5" i="10"/>
  <c r="DD5" i="10"/>
  <c r="DB5" i="10"/>
  <c r="DA5" i="10"/>
  <c r="CZ5" i="10"/>
  <c r="CF5" i="10"/>
  <c r="CR5" i="10" s="1"/>
  <c r="EA5" i="10" s="1"/>
  <c r="EM5" i="10" s="1"/>
  <c r="BV5" i="10"/>
  <c r="BQ5" i="10"/>
  <c r="BG5" i="10"/>
  <c r="BD5" i="10"/>
  <c r="BB5" i="10" s="1"/>
  <c r="BC5" i="10" s="1"/>
  <c r="AZ5" i="10"/>
  <c r="BA5" i="10" s="1"/>
  <c r="AY5" i="10"/>
  <c r="AX5" i="10"/>
  <c r="AW5" i="10"/>
  <c r="AV5" i="10"/>
  <c r="AU5" i="10"/>
  <c r="AR5" i="10"/>
  <c r="AS5" i="10" s="1"/>
  <c r="K5" i="10"/>
  <c r="J5" i="10"/>
  <c r="H5" i="10"/>
  <c r="B5" i="10"/>
  <c r="FD4" i="10"/>
  <c r="EZ4" i="10"/>
  <c r="EV4" i="10"/>
  <c r="ES4" i="10"/>
  <c r="ER4" i="10"/>
  <c r="EK4" i="10"/>
  <c r="EJ4" i="10"/>
  <c r="EI4" i="10"/>
  <c r="EH4" i="10"/>
  <c r="EF4" i="10"/>
  <c r="EB4" i="10"/>
  <c r="FB4" i="10" s="1"/>
  <c r="EA4" i="10"/>
  <c r="EM4" i="10" s="1"/>
  <c r="DZ4" i="10"/>
  <c r="DW4" i="10"/>
  <c r="EW4" i="10" s="1"/>
  <c r="DV4" i="10"/>
  <c r="DU4" i="10"/>
  <c r="ED4" i="10" s="1"/>
  <c r="DO4" i="10"/>
  <c r="DJ4" i="10"/>
  <c r="DE4" i="10"/>
  <c r="DD4" i="10"/>
  <c r="DC4" i="10"/>
  <c r="DY4" i="10" s="1"/>
  <c r="DB4" i="10"/>
  <c r="DH4" i="10" s="1"/>
  <c r="AD4" i="10" s="1"/>
  <c r="DA4" i="10"/>
  <c r="CZ4" i="10"/>
  <c r="CY4" i="10"/>
  <c r="CW4" i="10"/>
  <c r="CX4" i="10" s="1"/>
  <c r="CT4" i="10"/>
  <c r="CF4" i="10"/>
  <c r="CR4" i="10" s="1"/>
  <c r="BV4" i="10"/>
  <c r="BQ4" i="10"/>
  <c r="BG4" i="10"/>
  <c r="BD4" i="10"/>
  <c r="AZ4" i="10"/>
  <c r="BA4" i="10" s="1"/>
  <c r="AY4" i="10"/>
  <c r="AX4" i="10"/>
  <c r="AW4" i="10"/>
  <c r="AV4" i="10"/>
  <c r="AU4" i="10"/>
  <c r="AS4" i="10"/>
  <c r="AR4" i="10"/>
  <c r="AC4" i="10"/>
  <c r="AB4" i="10"/>
  <c r="O4" i="10"/>
  <c r="M4" i="10"/>
  <c r="K4" i="10"/>
  <c r="J4" i="10"/>
  <c r="H4" i="10"/>
  <c r="DS4" i="10" s="1"/>
  <c r="F4" i="10"/>
  <c r="FC4" i="10" s="1"/>
  <c r="B4" i="10"/>
  <c r="A4" i="10"/>
  <c r="L1" i="10"/>
  <c r="C6" i="10" s="1"/>
  <c r="D6" i="10" s="1"/>
  <c r="FA6" i="10" s="1"/>
  <c r="S12" i="9"/>
  <c r="F12" i="9"/>
  <c r="S11" i="9"/>
  <c r="F11" i="9"/>
  <c r="S10" i="9"/>
  <c r="S9" i="9"/>
  <c r="U8" i="9"/>
  <c r="Q8" i="9"/>
  <c r="F8" i="9"/>
  <c r="S8" i="9" s="1"/>
  <c r="Q7" i="9"/>
  <c r="S7" i="9" s="1"/>
  <c r="G5" i="9"/>
  <c r="Q6" i="9" s="1"/>
  <c r="R1" i="9"/>
  <c r="G1" i="9"/>
  <c r="G6" i="8"/>
  <c r="G7" i="8" s="1"/>
  <c r="G4" i="8"/>
  <c r="G5" i="8" s="1"/>
  <c r="H1" i="8"/>
  <c r="F1" i="8"/>
  <c r="H8" i="7"/>
  <c r="J8" i="7" s="1"/>
  <c r="H7" i="7"/>
  <c r="H6" i="7" s="1"/>
  <c r="J6" i="7" s="1"/>
  <c r="H4" i="7"/>
  <c r="H5" i="7" s="1"/>
  <c r="J1" i="7"/>
  <c r="H1" i="7"/>
  <c r="AK135" i="6"/>
  <c r="AK134" i="6"/>
  <c r="AK133" i="6"/>
  <c r="AK132" i="6"/>
  <c r="AK131" i="6"/>
  <c r="AK130" i="6"/>
  <c r="AK129" i="6"/>
  <c r="AK128" i="6"/>
  <c r="AK127" i="6"/>
  <c r="AK126" i="6"/>
  <c r="AK125" i="6"/>
  <c r="AK124" i="6"/>
  <c r="AK123" i="6"/>
  <c r="AK122" i="6"/>
  <c r="AK121" i="6"/>
  <c r="AK120" i="6"/>
  <c r="AK119" i="6"/>
  <c r="AK118" i="6"/>
  <c r="AK117" i="6"/>
  <c r="AK116" i="6"/>
  <c r="AK115" i="6"/>
  <c r="AK114" i="6"/>
  <c r="AK113" i="6"/>
  <c r="AK112" i="6"/>
  <c r="AK111" i="6"/>
  <c r="AK110" i="6"/>
  <c r="AK109" i="6"/>
  <c r="AK108" i="6"/>
  <c r="AK107" i="6"/>
  <c r="AK106" i="6"/>
  <c r="AK105" i="6"/>
  <c r="AK104" i="6"/>
  <c r="AK103" i="6"/>
  <c r="AK102" i="6"/>
  <c r="AK101" i="6"/>
  <c r="AK100" i="6"/>
  <c r="AK99" i="6"/>
  <c r="AK98" i="6"/>
  <c r="AK97" i="6"/>
  <c r="AK96" i="6"/>
  <c r="AK95" i="6"/>
  <c r="AL95" i="6" s="1"/>
  <c r="AK94" i="6"/>
  <c r="AK93" i="6"/>
  <c r="AK92" i="6"/>
  <c r="AK91" i="6"/>
  <c r="AK90" i="6"/>
  <c r="AL90" i="6" s="1"/>
  <c r="AK89" i="6"/>
  <c r="AK88" i="6"/>
  <c r="AK87" i="6"/>
  <c r="AK86" i="6"/>
  <c r="AK85" i="6"/>
  <c r="AK84" i="6"/>
  <c r="AK83" i="6"/>
  <c r="AK82" i="6"/>
  <c r="AK81" i="6"/>
  <c r="AK80" i="6"/>
  <c r="AK79" i="6"/>
  <c r="AK78" i="6"/>
  <c r="AK77" i="6"/>
  <c r="AL76" i="6"/>
  <c r="AK76" i="6"/>
  <c r="AL75" i="6"/>
  <c r="AK75" i="6"/>
  <c r="AK74" i="6"/>
  <c r="AK73" i="6"/>
  <c r="AK72" i="6"/>
  <c r="AK71" i="6"/>
  <c r="AK70" i="6"/>
  <c r="AK69" i="6"/>
  <c r="AL68" i="6"/>
  <c r="AK68" i="6"/>
  <c r="AL67" i="6"/>
  <c r="AK67" i="6"/>
  <c r="AL66" i="6"/>
  <c r="AK66" i="6"/>
  <c r="AL65" i="6"/>
  <c r="AK65" i="6"/>
  <c r="AL64" i="6"/>
  <c r="AK64" i="6"/>
  <c r="AL63" i="6"/>
  <c r="AK63" i="6"/>
  <c r="AL62" i="6"/>
  <c r="AK62" i="6"/>
  <c r="AL61" i="6"/>
  <c r="AK61" i="6"/>
  <c r="AL60" i="6"/>
  <c r="AK60" i="6"/>
  <c r="AL59" i="6"/>
  <c r="AK59" i="6"/>
  <c r="AL58" i="6"/>
  <c r="AK58" i="6"/>
  <c r="AL57" i="6"/>
  <c r="AK57" i="6"/>
  <c r="AL56" i="6"/>
  <c r="AK56" i="6"/>
  <c r="AL55" i="6"/>
  <c r="AK55" i="6"/>
  <c r="AL54" i="6"/>
  <c r="AK54" i="6"/>
  <c r="AL53" i="6"/>
  <c r="AK53" i="6"/>
  <c r="AL52" i="6"/>
  <c r="AK52" i="6"/>
  <c r="AL51" i="6"/>
  <c r="AK51" i="6"/>
  <c r="AL50" i="6"/>
  <c r="AK50" i="6"/>
  <c r="AL49" i="6"/>
  <c r="AK49" i="6"/>
  <c r="AL48" i="6"/>
  <c r="AK48" i="6"/>
  <c r="AL47" i="6"/>
  <c r="AK47" i="6"/>
  <c r="AL46" i="6"/>
  <c r="AK46" i="6"/>
  <c r="AL45" i="6"/>
  <c r="AK45" i="6"/>
  <c r="AL44" i="6"/>
  <c r="AK44" i="6"/>
  <c r="AL43" i="6"/>
  <c r="AK43" i="6"/>
  <c r="AL42" i="6"/>
  <c r="AK42" i="6"/>
  <c r="AL41" i="6"/>
  <c r="AK41" i="6"/>
  <c r="AL40" i="6"/>
  <c r="AK40" i="6"/>
  <c r="AL39" i="6"/>
  <c r="AK39" i="6"/>
  <c r="AL38" i="6"/>
  <c r="AK38" i="6"/>
  <c r="AL37" i="6"/>
  <c r="AK37" i="6"/>
  <c r="AL36" i="6"/>
  <c r="AK36" i="6"/>
  <c r="AL35" i="6"/>
  <c r="AK35" i="6"/>
  <c r="AL34" i="6"/>
  <c r="AK34" i="6"/>
  <c r="AL33" i="6"/>
  <c r="AK33" i="6"/>
  <c r="AK32" i="6"/>
  <c r="AK31" i="6"/>
  <c r="AL31" i="6" s="1"/>
  <c r="AK30" i="6"/>
  <c r="AK29" i="6"/>
  <c r="AK28" i="6"/>
  <c r="AL28" i="6" s="1"/>
  <c r="AK27" i="6"/>
  <c r="AL27" i="6" s="1"/>
  <c r="AK26" i="6"/>
  <c r="AL26" i="6" s="1"/>
  <c r="AK25" i="6"/>
  <c r="AL25" i="6" s="1"/>
  <c r="AK24" i="6"/>
  <c r="AL24" i="6" s="1"/>
  <c r="AK23" i="6"/>
  <c r="AL23" i="6" s="1"/>
  <c r="AK22" i="6"/>
  <c r="AL22" i="6" s="1"/>
  <c r="AK21" i="6"/>
  <c r="AL21" i="6" s="1"/>
  <c r="AK20" i="6"/>
  <c r="AL20" i="6" s="1"/>
  <c r="AK19" i="6"/>
  <c r="AL19" i="6" s="1"/>
  <c r="AK18" i="6"/>
  <c r="AL18" i="6" s="1"/>
  <c r="AK17" i="6"/>
  <c r="AL17" i="6" s="1"/>
  <c r="AK16" i="6"/>
  <c r="AL16" i="6" s="1"/>
  <c r="AK15" i="6"/>
  <c r="AL15" i="6" s="1"/>
  <c r="AK14" i="6"/>
  <c r="AL14" i="6" s="1"/>
  <c r="AK13" i="6"/>
  <c r="AL13" i="6" s="1"/>
  <c r="AK12" i="6"/>
  <c r="AL12" i="6" s="1"/>
  <c r="AK11" i="6"/>
  <c r="AL11" i="6" s="1"/>
  <c r="AK10" i="6"/>
  <c r="AL10" i="6" s="1"/>
  <c r="AK9" i="6"/>
  <c r="AL9" i="6" s="1"/>
  <c r="AK8" i="6"/>
  <c r="AL8" i="6" s="1"/>
  <c r="AK7" i="6"/>
  <c r="AL7" i="6" s="1"/>
  <c r="AK6" i="6"/>
  <c r="AL6" i="6" s="1"/>
  <c r="AK5" i="6"/>
  <c r="AL5" i="6" s="1"/>
  <c r="AK4" i="6"/>
  <c r="AL4" i="6" s="1"/>
  <c r="AK3" i="6"/>
  <c r="N1" i="6"/>
  <c r="L1" i="6"/>
  <c r="L1" i="5"/>
  <c r="J1" i="5"/>
  <c r="M1" i="4"/>
  <c r="K1" i="4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C4" i="10" l="1"/>
  <c r="D4" i="10" s="1"/>
  <c r="FA4" i="10" s="1"/>
  <c r="EX4" i="10"/>
  <c r="DT4" i="10"/>
  <c r="EY4" i="10" s="1"/>
  <c r="J7" i="7"/>
  <c r="DI4" i="10"/>
  <c r="DH5" i="10"/>
  <c r="DC5" i="10"/>
  <c r="DT5" i="10"/>
  <c r="EY5" i="10" s="1"/>
  <c r="EJ5" i="10"/>
  <c r="EV5" i="10"/>
  <c r="BB6" i="10"/>
  <c r="BC6" i="10" s="1"/>
  <c r="EL6" i="10"/>
  <c r="AS7" i="10"/>
  <c r="BA7" i="10"/>
  <c r="EM7" i="10"/>
  <c r="EX8" i="10"/>
  <c r="DK9" i="10"/>
  <c r="F9" i="10"/>
  <c r="DJ9" i="10"/>
  <c r="L10" i="10"/>
  <c r="DF10" i="10"/>
  <c r="DG10" i="10" s="1"/>
  <c r="DH10" i="10" s="1"/>
  <c r="DY10" i="10"/>
  <c r="ET10" i="10" s="1"/>
  <c r="DI10" i="10"/>
  <c r="EL10" i="10"/>
  <c r="EE10" i="10"/>
  <c r="L11" i="10"/>
  <c r="CN13" i="10"/>
  <c r="CJ13" i="10"/>
  <c r="CM13" i="10"/>
  <c r="CI13" i="10"/>
  <c r="CK13" i="10"/>
  <c r="CP13" i="10"/>
  <c r="CM14" i="10"/>
  <c r="CI14" i="10"/>
  <c r="CP14" i="10"/>
  <c r="CL14" i="10"/>
  <c r="CO14" i="10"/>
  <c r="CG14" i="10"/>
  <c r="CN14" i="10"/>
  <c r="DX15" i="10"/>
  <c r="EC15" i="10" s="1"/>
  <c r="EP15" i="10" s="1"/>
  <c r="EE15" i="10"/>
  <c r="EO15" i="10" s="1"/>
  <c r="DF15" i="10"/>
  <c r="DG15" i="10" s="1"/>
  <c r="DH15" i="10" s="1"/>
  <c r="DY15" i="10"/>
  <c r="DI15" i="10"/>
  <c r="BC17" i="10"/>
  <c r="E4" i="10"/>
  <c r="FE4" i="10" s="1"/>
  <c r="DX4" i="10"/>
  <c r="EC4" i="10" s="1"/>
  <c r="EP4" i="10" s="1"/>
  <c r="EE4" i="10"/>
  <c r="EL5" i="10"/>
  <c r="AD7" i="10"/>
  <c r="O7" i="10" s="1"/>
  <c r="ER7" i="10" s="1"/>
  <c r="EB7" i="10"/>
  <c r="AC7" i="10"/>
  <c r="FC7" i="10"/>
  <c r="EE9" i="10"/>
  <c r="EO9" i="10" s="1"/>
  <c r="DF9" i="10"/>
  <c r="DG9" i="10" s="1"/>
  <c r="DI9" i="10"/>
  <c r="DX9" i="10"/>
  <c r="EC9" i="10" s="1"/>
  <c r="EP9" i="10" s="1"/>
  <c r="EO10" i="10"/>
  <c r="EW11" i="10"/>
  <c r="EV11" i="10"/>
  <c r="DX12" i="10"/>
  <c r="EC12" i="10" s="1"/>
  <c r="EP12" i="10" s="1"/>
  <c r="BA13" i="10"/>
  <c r="L16" i="10"/>
  <c r="FG17" i="10"/>
  <c r="EM17" i="10"/>
  <c r="EN18" i="10"/>
  <c r="CH18" i="10"/>
  <c r="L4" i="10"/>
  <c r="AT4" i="10"/>
  <c r="N4" i="10"/>
  <c r="BB4" i="10"/>
  <c r="BC4" i="10" s="1"/>
  <c r="DF4" i="10"/>
  <c r="DG4" i="10" s="1"/>
  <c r="DK4" i="10"/>
  <c r="ET4" i="10"/>
  <c r="EL4" i="10"/>
  <c r="EO4" i="10"/>
  <c r="BA6" i="10"/>
  <c r="DC7" i="10"/>
  <c r="DJ7" i="10"/>
  <c r="EW7" i="10"/>
  <c r="EV7" i="10"/>
  <c r="EJ7" i="10"/>
  <c r="BA8" i="10"/>
  <c r="EW8" i="10" s="1"/>
  <c r="DH8" i="10"/>
  <c r="DC8" i="10"/>
  <c r="AB9" i="10"/>
  <c r="M9" i="10" s="1"/>
  <c r="DY9" i="10"/>
  <c r="BC10" i="10"/>
  <c r="EV10" i="10"/>
  <c r="EM10" i="10"/>
  <c r="EW10" i="10"/>
  <c r="DT11" i="10"/>
  <c r="EY11" i="10" s="1"/>
  <c r="CO12" i="10"/>
  <c r="CK12" i="10"/>
  <c r="CG12" i="10"/>
  <c r="BR12" i="10"/>
  <c r="EU12" i="10" s="1"/>
  <c r="CN12" i="10"/>
  <c r="CJ12" i="10"/>
  <c r="CL12" i="10"/>
  <c r="CI12" i="10"/>
  <c r="CM12" i="10"/>
  <c r="BR13" i="10"/>
  <c r="BS13" i="10" s="1"/>
  <c r="CL13" i="10"/>
  <c r="DC13" i="10"/>
  <c r="EU13" i="10"/>
  <c r="BR14" i="10"/>
  <c r="BS14" i="10" s="1"/>
  <c r="CK14" i="10"/>
  <c r="DH6" i="10"/>
  <c r="DC6" i="10"/>
  <c r="EV8" i="10"/>
  <c r="EI9" i="10"/>
  <c r="L9" i="10"/>
  <c r="EX9" i="10"/>
  <c r="DT9" i="10"/>
  <c r="EY9" i="10" s="1"/>
  <c r="ET9" i="10"/>
  <c r="EX10" i="10"/>
  <c r="DF12" i="10"/>
  <c r="DG12" i="10" s="1"/>
  <c r="DH12" i="10" s="1"/>
  <c r="DY12" i="10"/>
  <c r="ET12" i="10" s="1"/>
  <c r="DI12" i="10"/>
  <c r="EX15" i="10"/>
  <c r="DT15" i="10"/>
  <c r="EY15" i="10" s="1"/>
  <c r="DF17" i="10"/>
  <c r="DG17" i="10" s="1"/>
  <c r="DH17" i="10" s="1"/>
  <c r="DY17" i="10"/>
  <c r="ET17" i="10" s="1"/>
  <c r="DI17" i="10"/>
  <c r="DX17" i="10"/>
  <c r="EC17" i="10" s="1"/>
  <c r="EP17" i="10" s="1"/>
  <c r="EE17" i="10"/>
  <c r="C5" i="10"/>
  <c r="D5" i="10" s="1"/>
  <c r="FA5" i="10" s="1"/>
  <c r="DT26" i="10"/>
  <c r="EY26" i="10" s="1"/>
  <c r="EX26" i="10"/>
  <c r="EM8" i="10"/>
  <c r="EX12" i="10"/>
  <c r="DT12" i="10"/>
  <c r="EY12" i="10" s="1"/>
  <c r="EO12" i="10"/>
  <c r="BB13" i="10"/>
  <c r="BC13" i="10" s="1"/>
  <c r="EW13" i="10"/>
  <c r="EV13" i="10"/>
  <c r="EJ13" i="10"/>
  <c r="EN14" i="10"/>
  <c r="DC14" i="10"/>
  <c r="AY15" i="10"/>
  <c r="EO16" i="10"/>
  <c r="CO17" i="10"/>
  <c r="CK17" i="10"/>
  <c r="CG17" i="10"/>
  <c r="EN17" i="10" s="1"/>
  <c r="BR17" i="10"/>
  <c r="BS17" i="10" s="1"/>
  <c r="CN17" i="10"/>
  <c r="CJ17" i="10"/>
  <c r="CM17" i="10"/>
  <c r="CI17" i="10"/>
  <c r="EW17" i="10"/>
  <c r="EV17" i="10"/>
  <c r="EJ17" i="10"/>
  <c r="EW18" i="10"/>
  <c r="BC19" i="10"/>
  <c r="EM19" i="10"/>
  <c r="FG19" i="10"/>
  <c r="DJ21" i="10"/>
  <c r="EB21" i="10"/>
  <c r="AC21" i="10"/>
  <c r="F21" i="10"/>
  <c r="AD21" i="10"/>
  <c r="O21" i="10" s="1"/>
  <c r="EX24" i="10"/>
  <c r="DT24" i="10"/>
  <c r="EY24" i="10" s="1"/>
  <c r="DS7" i="10"/>
  <c r="EJ8" i="10"/>
  <c r="EM9" i="10"/>
  <c r="DH11" i="10"/>
  <c r="DY11" i="10"/>
  <c r="ET11" i="10" s="1"/>
  <c r="BC12" i="10"/>
  <c r="EW12" i="10"/>
  <c r="EN13" i="10"/>
  <c r="ET15" i="10"/>
  <c r="EX16" i="10"/>
  <c r="DT16" i="10"/>
  <c r="EY16" i="10" s="1"/>
  <c r="EX17" i="10"/>
  <c r="DT17" i="10"/>
  <c r="EY17" i="10" s="1"/>
  <c r="EL17" i="10"/>
  <c r="EO17" i="10"/>
  <c r="AV18" i="10"/>
  <c r="EX19" i="10"/>
  <c r="DT19" i="10"/>
  <c r="EY19" i="10" s="1"/>
  <c r="DJ19" i="10"/>
  <c r="AD19" i="10"/>
  <c r="O19" i="10" s="1"/>
  <c r="AC19" i="10"/>
  <c r="F19" i="10"/>
  <c r="EB19" i="10"/>
  <c r="DK19" i="10"/>
  <c r="EV19" i="10"/>
  <c r="EJ19" i="10"/>
  <c r="EW19" i="10"/>
  <c r="EI19" i="10"/>
  <c r="CO19" i="10"/>
  <c r="CK19" i="10"/>
  <c r="CG19" i="10"/>
  <c r="EN19" i="10" s="1"/>
  <c r="BR19" i="10"/>
  <c r="BS19" i="10" s="1"/>
  <c r="CP19" i="10"/>
  <c r="CJ19" i="10"/>
  <c r="CN19" i="10"/>
  <c r="CI19" i="10"/>
  <c r="CM19" i="10"/>
  <c r="DC20" i="10"/>
  <c r="DH20" i="10"/>
  <c r="ER21" i="10"/>
  <c r="AY21" i="10"/>
  <c r="EU25" i="10"/>
  <c r="EM14" i="10"/>
  <c r="DI16" i="10"/>
  <c r="DY16" i="10"/>
  <c r="ET16" i="10" s="1"/>
  <c r="CL18" i="10"/>
  <c r="EV18" i="10"/>
  <c r="EE21" i="10"/>
  <c r="DF21" i="10"/>
  <c r="DG21" i="10" s="1"/>
  <c r="DY21" i="10"/>
  <c r="DI21" i="10"/>
  <c r="DX21" i="10"/>
  <c r="EC21" i="10" s="1"/>
  <c r="EP21" i="10" s="1"/>
  <c r="CN25" i="10"/>
  <c r="CJ25" i="10"/>
  <c r="CP25" i="10"/>
  <c r="CK25" i="10"/>
  <c r="CO25" i="10"/>
  <c r="CI25" i="10"/>
  <c r="CM25" i="10"/>
  <c r="CL25" i="10"/>
  <c r="BR25" i="10"/>
  <c r="BS25" i="10" s="1"/>
  <c r="CG25" i="10"/>
  <c r="CH25" i="10" s="1"/>
  <c r="CH28" i="10"/>
  <c r="EM11" i="10"/>
  <c r="EJ14" i="10"/>
  <c r="L15" i="10"/>
  <c r="EM15" i="10"/>
  <c r="DF16" i="10"/>
  <c r="DG16" i="10" s="1"/>
  <c r="DH16" i="10" s="1"/>
  <c r="EU18" i="10"/>
  <c r="CI18" i="10"/>
  <c r="CM18" i="10"/>
  <c r="DF18" i="10"/>
  <c r="DG18" i="10" s="1"/>
  <c r="DX18" i="10"/>
  <c r="EC18" i="10" s="1"/>
  <c r="EP18" i="10" s="1"/>
  <c r="AY19" i="10"/>
  <c r="DY19" i="10"/>
  <c r="EI20" i="10"/>
  <c r="L20" i="10"/>
  <c r="L21" i="10"/>
  <c r="AS21" i="10"/>
  <c r="ET21" i="10"/>
  <c r="EI22" i="10"/>
  <c r="L22" i="10"/>
  <c r="N23" i="10"/>
  <c r="ES23" i="10" s="1"/>
  <c r="AB23" i="10"/>
  <c r="M23" i="10" s="1"/>
  <c r="DT27" i="10"/>
  <c r="EY27" i="10" s="1"/>
  <c r="EX27" i="10"/>
  <c r="EM16" i="10"/>
  <c r="DH18" i="10"/>
  <c r="DY18" i="10"/>
  <c r="ET18" i="10" s="1"/>
  <c r="ER19" i="10"/>
  <c r="EL19" i="10"/>
  <c r="ET19" i="10"/>
  <c r="BB20" i="10"/>
  <c r="BC20" i="10" s="1"/>
  <c r="EW20" i="10"/>
  <c r="EV21" i="10"/>
  <c r="EW21" i="10"/>
  <c r="EJ21" i="10"/>
  <c r="EO21" i="10"/>
  <c r="BB22" i="10"/>
  <c r="BC22" i="10" s="1"/>
  <c r="BA22" i="10"/>
  <c r="DC27" i="10"/>
  <c r="DH27" i="10"/>
  <c r="CO28" i="10"/>
  <c r="CK28" i="10"/>
  <c r="CG28" i="10"/>
  <c r="BR28" i="10"/>
  <c r="CN28" i="10"/>
  <c r="CI28" i="10"/>
  <c r="CM28" i="10"/>
  <c r="CL28" i="10"/>
  <c r="CP28" i="10"/>
  <c r="CJ28" i="10"/>
  <c r="EM18" i="10"/>
  <c r="DT22" i="10"/>
  <c r="EY22" i="10" s="1"/>
  <c r="EX22" i="10"/>
  <c r="ET22" i="10"/>
  <c r="EW23" i="10"/>
  <c r="FD23" i="10"/>
  <c r="EW24" i="10"/>
  <c r="EV24" i="10"/>
  <c r="EJ24" i="10"/>
  <c r="FG24" i="10"/>
  <c r="EM24" i="10"/>
  <c r="EO24" i="10"/>
  <c r="EW25" i="10"/>
  <c r="EJ25" i="10"/>
  <c r="O28" i="10"/>
  <c r="AB28" i="10"/>
  <c r="M28" i="10" s="1"/>
  <c r="EV34" i="10"/>
  <c r="EJ34" i="10"/>
  <c r="EW34" i="10"/>
  <c r="EX21" i="10"/>
  <c r="EE22" i="10"/>
  <c r="EO22" i="10" s="1"/>
  <c r="DI22" i="10"/>
  <c r="DH22" i="10"/>
  <c r="CO23" i="10"/>
  <c r="CK23" i="10"/>
  <c r="CG23" i="10"/>
  <c r="BR23" i="10"/>
  <c r="BS23" i="10" s="1"/>
  <c r="CL23" i="10"/>
  <c r="CP23" i="10"/>
  <c r="CJ23" i="10"/>
  <c r="EG23" i="10" s="1"/>
  <c r="EQ23" i="10" s="1"/>
  <c r="CN23" i="10"/>
  <c r="CO24" i="10"/>
  <c r="CK24" i="10"/>
  <c r="CG24" i="10"/>
  <c r="BR24" i="10"/>
  <c r="BS24" i="10" s="1"/>
  <c r="CP24" i="10"/>
  <c r="CJ24" i="10"/>
  <c r="CN24" i="10"/>
  <c r="CI24" i="10"/>
  <c r="DC26" i="10"/>
  <c r="EX29" i="10"/>
  <c r="DT29" i="10"/>
  <c r="EY29" i="10" s="1"/>
  <c r="EO30" i="10"/>
  <c r="EM20" i="10"/>
  <c r="DT21" i="10"/>
  <c r="EY21" i="10" s="1"/>
  <c r="DX22" i="10"/>
  <c r="EC22" i="10" s="1"/>
  <c r="EP22" i="10" s="1"/>
  <c r="DS23" i="10"/>
  <c r="BC24" i="10"/>
  <c r="EI24" i="10"/>
  <c r="EV26" i="10"/>
  <c r="EJ26" i="10"/>
  <c r="EW26" i="10"/>
  <c r="ER28" i="10"/>
  <c r="ES28" i="10"/>
  <c r="DX28" i="10"/>
  <c r="EC28" i="10" s="1"/>
  <c r="EP28" i="10" s="1"/>
  <c r="DF28" i="10"/>
  <c r="DG28" i="10" s="1"/>
  <c r="EE28" i="10"/>
  <c r="EO28" i="10" s="1"/>
  <c r="DY28" i="10"/>
  <c r="ET28" i="10" s="1"/>
  <c r="FG28" i="10"/>
  <c r="EM28" i="10"/>
  <c r="L30" i="10"/>
  <c r="EI30" i="10"/>
  <c r="EZ24" i="10"/>
  <c r="EX25" i="10"/>
  <c r="EI28" i="10"/>
  <c r="DS30" i="10"/>
  <c r="FG30" i="10"/>
  <c r="EM30" i="10"/>
  <c r="FC31" i="10"/>
  <c r="DE31" i="10"/>
  <c r="CP31" i="10"/>
  <c r="CL31" i="10"/>
  <c r="CM31" i="10"/>
  <c r="CG31" i="10"/>
  <c r="EU31" i="10" s="1"/>
  <c r="CO31" i="10"/>
  <c r="CI31" i="10"/>
  <c r="CN31" i="10"/>
  <c r="CH31" i="10"/>
  <c r="EB31" i="10"/>
  <c r="AD31" i="10"/>
  <c r="O31" i="10" s="1"/>
  <c r="EI31" i="10" s="1"/>
  <c r="DK31" i="10"/>
  <c r="EB33" i="10"/>
  <c r="F33" i="10"/>
  <c r="AC33" i="10"/>
  <c r="DK33" i="10"/>
  <c r="EL23" i="10"/>
  <c r="ET23" i="10"/>
  <c r="EM23" i="10"/>
  <c r="ER23" i="10"/>
  <c r="EN25" i="10"/>
  <c r="BR26" i="10"/>
  <c r="BS26" i="10" s="1"/>
  <c r="CG26" i="10"/>
  <c r="BA27" i="10"/>
  <c r="EI27" i="10"/>
  <c r="L27" i="10"/>
  <c r="BA29" i="10"/>
  <c r="EI29" i="10"/>
  <c r="L29" i="10"/>
  <c r="EW30" i="10"/>
  <c r="EV30" i="10"/>
  <c r="BA32" i="10"/>
  <c r="EW32" i="10" s="1"/>
  <c r="DI23" i="10"/>
  <c r="EE23" i="10"/>
  <c r="EO23" i="10" s="1"/>
  <c r="DJ24" i="10"/>
  <c r="AD24" i="10"/>
  <c r="EL24" i="10"/>
  <c r="ET24" i="10"/>
  <c r="DC25" i="10"/>
  <c r="CM26" i="10"/>
  <c r="CI26" i="10"/>
  <c r="CN26" i="10"/>
  <c r="AY28" i="10"/>
  <c r="BS28" i="10"/>
  <c r="EG28" i="10" s="1"/>
  <c r="EQ28" i="10" s="1"/>
  <c r="EL28" i="10"/>
  <c r="AY29" i="10"/>
  <c r="EZ30" i="10"/>
  <c r="AC31" i="10"/>
  <c r="CJ31" i="10"/>
  <c r="EM33" i="10"/>
  <c r="FG33" i="10"/>
  <c r="ET34" i="10"/>
  <c r="DX29" i="10"/>
  <c r="EC29" i="10" s="1"/>
  <c r="EP29" i="10" s="1"/>
  <c r="F30" i="10"/>
  <c r="AC30" i="10"/>
  <c r="AY30" i="10"/>
  <c r="DY30" i="10"/>
  <c r="ET30" i="10" s="1"/>
  <c r="EN31" i="10"/>
  <c r="BS31" i="10"/>
  <c r="DX31" i="10"/>
  <c r="EC31" i="10" s="1"/>
  <c r="EP31" i="10" s="1"/>
  <c r="DY31" i="10"/>
  <c r="ET31" i="10" s="1"/>
  <c r="DF31" i="10"/>
  <c r="DG31" i="10" s="1"/>
  <c r="EL31" i="10"/>
  <c r="L32" i="10"/>
  <c r="EJ32" i="10"/>
  <c r="DI33" i="10"/>
  <c r="AY34" i="10"/>
  <c r="EM22" i="10"/>
  <c r="EM27" i="10"/>
  <c r="FD28" i="10"/>
  <c r="EZ28" i="10"/>
  <c r="DK28" i="10"/>
  <c r="EV28" i="10"/>
  <c r="EJ28" i="10"/>
  <c r="EW28" i="10"/>
  <c r="AV29" i="10"/>
  <c r="DH29" i="10"/>
  <c r="DY29" i="10"/>
  <c r="ET29" i="10" s="1"/>
  <c r="EL30" i="10"/>
  <c r="BA31" i="10"/>
  <c r="EM31" i="10"/>
  <c r="FG31" i="10"/>
  <c r="ET32" i="10"/>
  <c r="AV33" i="10"/>
  <c r="DX33" i="10"/>
  <c r="EC33" i="10" s="1"/>
  <c r="EP33" i="10" s="1"/>
  <c r="DY33" i="10"/>
  <c r="ET33" i="10" s="1"/>
  <c r="DF33" i="10"/>
  <c r="DG33" i="10" s="1"/>
  <c r="EL33" i="10"/>
  <c r="L34" i="10"/>
  <c r="EI34" i="10"/>
  <c r="EV31" i="10"/>
  <c r="EJ31" i="10"/>
  <c r="EW31" i="10"/>
  <c r="DH32" i="10"/>
  <c r="EE32" i="10"/>
  <c r="EO32" i="10" s="1"/>
  <c r="L33" i="10"/>
  <c r="EV33" i="10"/>
  <c r="EJ33" i="10"/>
  <c r="EW33" i="10"/>
  <c r="DH34" i="10"/>
  <c r="EE34" i="10"/>
  <c r="EO34" i="10" s="1"/>
  <c r="EM29" i="10"/>
  <c r="ER31" i="10"/>
  <c r="DI32" i="10"/>
  <c r="ER33" i="10"/>
  <c r="DI34" i="10"/>
  <c r="F5" i="16"/>
  <c r="DJ17" i="10" l="1"/>
  <c r="AD17" i="10"/>
  <c r="O17" i="10" s="1"/>
  <c r="EB17" i="10"/>
  <c r="AC17" i="10"/>
  <c r="F17" i="10"/>
  <c r="DK17" i="10"/>
  <c r="CP34" i="10"/>
  <c r="CL34" i="10"/>
  <c r="CO34" i="10"/>
  <c r="CJ34" i="10"/>
  <c r="CN34" i="10"/>
  <c r="CI34" i="10"/>
  <c r="BR34" i="10"/>
  <c r="BS34" i="10" s="1"/>
  <c r="CM34" i="10"/>
  <c r="CK34" i="10"/>
  <c r="CG34" i="10"/>
  <c r="DK29" i="10"/>
  <c r="F29" i="10"/>
  <c r="AD29" i="10"/>
  <c r="O29" i="10" s="1"/>
  <c r="ER29" i="10" s="1"/>
  <c r="EB29" i="10"/>
  <c r="DJ29" i="10"/>
  <c r="AC29" i="10"/>
  <c r="CP32" i="10"/>
  <c r="CL32" i="10"/>
  <c r="CO32" i="10"/>
  <c r="CJ32" i="10"/>
  <c r="CN32" i="10"/>
  <c r="CI32" i="10"/>
  <c r="BR32" i="10"/>
  <c r="BS32" i="10" s="1"/>
  <c r="CG32" i="10"/>
  <c r="CM32" i="10"/>
  <c r="CK32" i="10"/>
  <c r="N31" i="10"/>
  <c r="ES31" i="10" s="1"/>
  <c r="AB31" i="10"/>
  <c r="M31" i="10" s="1"/>
  <c r="EG31" i="10" s="1"/>
  <c r="EQ31" i="10" s="1"/>
  <c r="FF31" i="10" s="1"/>
  <c r="EW29" i="10"/>
  <c r="EV29" i="10"/>
  <c r="CH23" i="10"/>
  <c r="EU23" i="10"/>
  <c r="DK22" i="10"/>
  <c r="F22" i="10"/>
  <c r="EB22" i="10"/>
  <c r="DJ22" i="10"/>
  <c r="AC22" i="10"/>
  <c r="AD22" i="10"/>
  <c r="O22" i="10" s="1"/>
  <c r="ER22" i="10" s="1"/>
  <c r="DK27" i="10"/>
  <c r="F27" i="10"/>
  <c r="EB27" i="10"/>
  <c r="AC27" i="10"/>
  <c r="DJ27" i="10"/>
  <c r="AD27" i="10"/>
  <c r="O27" i="10" s="1"/>
  <c r="ER27" i="10" s="1"/>
  <c r="EW22" i="10"/>
  <c r="EV22" i="10"/>
  <c r="FD19" i="10"/>
  <c r="EZ19" i="10"/>
  <c r="DK11" i="10"/>
  <c r="EB11" i="10"/>
  <c r="AD11" i="10"/>
  <c r="O11" i="10" s="1"/>
  <c r="ER11" i="10" s="1"/>
  <c r="AC11" i="10"/>
  <c r="DJ11" i="10"/>
  <c r="F11" i="10"/>
  <c r="N21" i="10"/>
  <c r="ES21" i="10" s="1"/>
  <c r="AB21" i="10"/>
  <c r="M21" i="10" s="1"/>
  <c r="DY13" i="10"/>
  <c r="ET13" i="10" s="1"/>
  <c r="DI13" i="10"/>
  <c r="DX13" i="10"/>
  <c r="EC13" i="10" s="1"/>
  <c r="EP13" i="10" s="1"/>
  <c r="EE13" i="10"/>
  <c r="EO13" i="10" s="1"/>
  <c r="DF13" i="10"/>
  <c r="DG13" i="10" s="1"/>
  <c r="DH13" i="10" s="1"/>
  <c r="CP16" i="10"/>
  <c r="CL16" i="10"/>
  <c r="CO16" i="10"/>
  <c r="CK16" i="10"/>
  <c r="CG16" i="10"/>
  <c r="BR16" i="10"/>
  <c r="BS16" i="10" s="1"/>
  <c r="CN16" i="10"/>
  <c r="CJ16" i="10"/>
  <c r="CI16" i="10"/>
  <c r="CM16" i="10"/>
  <c r="N7" i="10"/>
  <c r="ES7" i="10" s="1"/>
  <c r="AB7" i="10"/>
  <c r="M7" i="10" s="1"/>
  <c r="CP11" i="10"/>
  <c r="CL11" i="10"/>
  <c r="BR11" i="10"/>
  <c r="BS11" i="10" s="1"/>
  <c r="CN11" i="10"/>
  <c r="CI11" i="10"/>
  <c r="CM11" i="10"/>
  <c r="CG11" i="10"/>
  <c r="CK11" i="10"/>
  <c r="CJ11" i="10"/>
  <c r="CO11" i="10"/>
  <c r="FC9" i="10"/>
  <c r="DE9" i="10"/>
  <c r="CP27" i="10"/>
  <c r="CL27" i="10"/>
  <c r="CM27" i="10"/>
  <c r="CG27" i="10"/>
  <c r="CK27" i="10"/>
  <c r="CO27" i="10"/>
  <c r="CJ27" i="10"/>
  <c r="CN27" i="10"/>
  <c r="BR27" i="10"/>
  <c r="BS27" i="10" s="1"/>
  <c r="CI27" i="10"/>
  <c r="EW27" i="10"/>
  <c r="EV27" i="10"/>
  <c r="AB33" i="10"/>
  <c r="M33" i="10" s="1"/>
  <c r="N33" i="10"/>
  <c r="ES33" i="10" s="1"/>
  <c r="EX30" i="10"/>
  <c r="DT30" i="10"/>
  <c r="EY30" i="10" s="1"/>
  <c r="CO30" i="10"/>
  <c r="CK30" i="10"/>
  <c r="CG30" i="10"/>
  <c r="BR30" i="10"/>
  <c r="BS30" i="10" s="1"/>
  <c r="CP30" i="10"/>
  <c r="CJ30" i="10"/>
  <c r="CN30" i="10"/>
  <c r="CI30" i="10"/>
  <c r="CM30" i="10"/>
  <c r="CL30" i="10"/>
  <c r="EU24" i="10"/>
  <c r="CH24" i="10"/>
  <c r="EN24" i="10"/>
  <c r="EU28" i="10"/>
  <c r="EE27" i="10"/>
  <c r="EO27" i="10" s="1"/>
  <c r="DX27" i="10"/>
  <c r="EC27" i="10" s="1"/>
  <c r="EP27" i="10" s="1"/>
  <c r="DF27" i="10"/>
  <c r="DG27" i="10" s="1"/>
  <c r="DI27" i="10"/>
  <c r="DY27" i="10"/>
  <c r="ET27" i="10" s="1"/>
  <c r="CP22" i="10"/>
  <c r="CL22" i="10"/>
  <c r="CO22" i="10"/>
  <c r="CJ22" i="10"/>
  <c r="CN22" i="10"/>
  <c r="CG22" i="10"/>
  <c r="CM22" i="10"/>
  <c r="CK22" i="10"/>
  <c r="BR22" i="10"/>
  <c r="BS22" i="10" s="1"/>
  <c r="CI22" i="10"/>
  <c r="FC19" i="10"/>
  <c r="DE19" i="10"/>
  <c r="FD21" i="10"/>
  <c r="EZ21" i="10"/>
  <c r="DX8" i="10"/>
  <c r="EC8" i="10" s="1"/>
  <c r="EP8" i="10" s="1"/>
  <c r="EE8" i="10"/>
  <c r="EO8" i="10" s="1"/>
  <c r="L8" i="10"/>
  <c r="DI8" i="10"/>
  <c r="DF8" i="10"/>
  <c r="DG8" i="10" s="1"/>
  <c r="DY8" i="10"/>
  <c r="ET8" i="10" s="1"/>
  <c r="DY7" i="10"/>
  <c r="ET7" i="10" s="1"/>
  <c r="DI7" i="10"/>
  <c r="DX7" i="10"/>
  <c r="EC7" i="10" s="1"/>
  <c r="EP7" i="10" s="1"/>
  <c r="EE7" i="10"/>
  <c r="EO7" i="10" s="1"/>
  <c r="L7" i="10"/>
  <c r="DF7" i="10"/>
  <c r="DG7" i="10" s="1"/>
  <c r="BS12" i="10"/>
  <c r="FD7" i="10"/>
  <c r="EZ7" i="10"/>
  <c r="DJ10" i="10"/>
  <c r="AD10" i="10"/>
  <c r="O10" i="10" s="1"/>
  <c r="ER10" i="10" s="1"/>
  <c r="AC10" i="10"/>
  <c r="EB10" i="10"/>
  <c r="DK10" i="10"/>
  <c r="F10" i="10"/>
  <c r="EV32" i="10"/>
  <c r="AB30" i="10"/>
  <c r="M30" i="10" s="1"/>
  <c r="N30" i="10"/>
  <c r="ES30" i="10" s="1"/>
  <c r="CP29" i="10"/>
  <c r="CL29" i="10"/>
  <c r="CN29" i="10"/>
  <c r="CI29" i="10"/>
  <c r="BR29" i="10"/>
  <c r="BS29" i="10" s="1"/>
  <c r="CK29" i="10"/>
  <c r="CJ29" i="10"/>
  <c r="CO29" i="10"/>
  <c r="CG29" i="10"/>
  <c r="CM29" i="10"/>
  <c r="EU26" i="10"/>
  <c r="CH26" i="10"/>
  <c r="FC33" i="10"/>
  <c r="DE33" i="10"/>
  <c r="FD31" i="10"/>
  <c r="EZ31" i="10"/>
  <c r="DX26" i="10"/>
  <c r="EC26" i="10" s="1"/>
  <c r="EP26" i="10" s="1"/>
  <c r="EE26" i="10"/>
  <c r="EO26" i="10" s="1"/>
  <c r="DI26" i="10"/>
  <c r="DY26" i="10"/>
  <c r="ET26" i="10" s="1"/>
  <c r="DF26" i="10"/>
  <c r="DG26" i="10" s="1"/>
  <c r="DH26" i="10" s="1"/>
  <c r="EN26" i="10"/>
  <c r="CO21" i="10"/>
  <c r="CK21" i="10"/>
  <c r="CG21" i="10"/>
  <c r="BR21" i="10"/>
  <c r="BS21" i="10" s="1"/>
  <c r="CM21" i="10"/>
  <c r="CI21" i="10"/>
  <c r="CL21" i="10"/>
  <c r="CJ21" i="10"/>
  <c r="CP21" i="10"/>
  <c r="CN21" i="10"/>
  <c r="DK16" i="10"/>
  <c r="F16" i="10"/>
  <c r="DJ16" i="10"/>
  <c r="AD16" i="10"/>
  <c r="O16" i="10" s="1"/>
  <c r="AC16" i="10"/>
  <c r="EB16" i="10"/>
  <c r="CM15" i="10"/>
  <c r="CI15" i="10"/>
  <c r="CP15" i="10"/>
  <c r="CL15" i="10"/>
  <c r="CO15" i="10"/>
  <c r="CK15" i="10"/>
  <c r="CG15" i="10"/>
  <c r="BR15" i="10"/>
  <c r="BS15" i="10" s="1"/>
  <c r="CN15" i="10"/>
  <c r="CJ15" i="10"/>
  <c r="DK20" i="10"/>
  <c r="F20" i="10"/>
  <c r="AD20" i="10"/>
  <c r="O20" i="10" s="1"/>
  <c r="ER20" i="10" s="1"/>
  <c r="EB20" i="10"/>
  <c r="AC20" i="10"/>
  <c r="DJ20" i="10"/>
  <c r="AB19" i="10"/>
  <c r="M19" i="10" s="1"/>
  <c r="EG19" i="10" s="1"/>
  <c r="EQ19" i="10" s="1"/>
  <c r="FF19" i="10" s="1"/>
  <c r="N19" i="10"/>
  <c r="ES19" i="10" s="1"/>
  <c r="EU19" i="10"/>
  <c r="CH19" i="10"/>
  <c r="DJ12" i="10"/>
  <c r="AD12" i="10"/>
  <c r="O12" i="10" s="1"/>
  <c r="EB12" i="10"/>
  <c r="AC12" i="10"/>
  <c r="DK12" i="10"/>
  <c r="F12" i="10"/>
  <c r="CP9" i="10"/>
  <c r="CL9" i="10"/>
  <c r="CO9" i="10"/>
  <c r="CK9" i="10"/>
  <c r="CG9" i="10"/>
  <c r="BR9" i="10"/>
  <c r="BS9" i="10" s="1"/>
  <c r="CI9" i="10"/>
  <c r="CN9" i="10"/>
  <c r="EG9" i="10"/>
  <c r="EQ9" i="10" s="1"/>
  <c r="CM9" i="10"/>
  <c r="CJ9" i="10"/>
  <c r="DY6" i="10"/>
  <c r="ET6" i="10" s="1"/>
  <c r="EE6" i="10"/>
  <c r="EO6" i="10" s="1"/>
  <c r="DX6" i="10"/>
  <c r="EC6" i="10" s="1"/>
  <c r="EP6" i="10" s="1"/>
  <c r="DI6" i="10"/>
  <c r="DF6" i="10"/>
  <c r="DG6" i="10" s="1"/>
  <c r="L6" i="10"/>
  <c r="E6" i="10"/>
  <c r="FE6" i="10" s="1"/>
  <c r="EB8" i="10"/>
  <c r="AC8" i="10"/>
  <c r="DK8" i="10"/>
  <c r="F8" i="10"/>
  <c r="DJ8" i="10"/>
  <c r="AD8" i="10"/>
  <c r="O8" i="10" s="1"/>
  <c r="ER8" i="10" s="1"/>
  <c r="CN4" i="10"/>
  <c r="CJ4" i="10"/>
  <c r="CM4" i="10"/>
  <c r="CQ4" i="10"/>
  <c r="CL4" i="10"/>
  <c r="CG4" i="10"/>
  <c r="BR4" i="10"/>
  <c r="BS4" i="10" s="1"/>
  <c r="CP4" i="10"/>
  <c r="CK4" i="10"/>
  <c r="CO4" i="10"/>
  <c r="CI4" i="10"/>
  <c r="AQ4" i="10"/>
  <c r="EB15" i="10"/>
  <c r="AC15" i="10"/>
  <c r="DK15" i="10"/>
  <c r="F15" i="10"/>
  <c r="DJ15" i="10"/>
  <c r="AD15" i="10"/>
  <c r="O15" i="10" s="1"/>
  <c r="CO10" i="10"/>
  <c r="CK10" i="10"/>
  <c r="CG10" i="10"/>
  <c r="BR10" i="10"/>
  <c r="BS10" i="10" s="1"/>
  <c r="CN10" i="10"/>
  <c r="CJ10" i="10"/>
  <c r="CM10" i="10"/>
  <c r="CL10" i="10"/>
  <c r="CI10" i="10"/>
  <c r="CP10" i="10"/>
  <c r="DY5" i="10"/>
  <c r="ET5" i="10" s="1"/>
  <c r="L5" i="10"/>
  <c r="EE5" i="10"/>
  <c r="EO5" i="10" s="1"/>
  <c r="DX5" i="10"/>
  <c r="EC5" i="10" s="1"/>
  <c r="EP5" i="10" s="1"/>
  <c r="DI5" i="10"/>
  <c r="E5" i="10"/>
  <c r="FE5" i="10" s="1"/>
  <c r="DF5" i="10"/>
  <c r="DG5" i="10" s="1"/>
  <c r="EB34" i="10"/>
  <c r="F34" i="10"/>
  <c r="AD34" i="10"/>
  <c r="O34" i="10" s="1"/>
  <c r="ER34" i="10" s="1"/>
  <c r="DK34" i="10"/>
  <c r="AC34" i="10"/>
  <c r="CP33" i="10"/>
  <c r="CL33" i="10"/>
  <c r="CM33" i="10"/>
  <c r="CG33" i="10"/>
  <c r="CK33" i="10"/>
  <c r="CN33" i="10"/>
  <c r="CJ33" i="10"/>
  <c r="BR33" i="10"/>
  <c r="BS33" i="10" s="1"/>
  <c r="CI33" i="10"/>
  <c r="CO33" i="10"/>
  <c r="EB32" i="10"/>
  <c r="F32" i="10"/>
  <c r="AD32" i="10"/>
  <c r="O32" i="10" s="1"/>
  <c r="AC32" i="10"/>
  <c r="DK32" i="10"/>
  <c r="FC30" i="10"/>
  <c r="DE30" i="10"/>
  <c r="DY25" i="10"/>
  <c r="ET25" i="10" s="1"/>
  <c r="DI25" i="10"/>
  <c r="EE25" i="10"/>
  <c r="EO25" i="10" s="1"/>
  <c r="DX25" i="10"/>
  <c r="EC25" i="10" s="1"/>
  <c r="EP25" i="10" s="1"/>
  <c r="DF25" i="10"/>
  <c r="DG25" i="10" s="1"/>
  <c r="DH25" i="10" s="1"/>
  <c r="AB24" i="10"/>
  <c r="M24" i="10" s="1"/>
  <c r="O24" i="10"/>
  <c r="ER24" i="10" s="1"/>
  <c r="FD33" i="10"/>
  <c r="EZ33" i="10"/>
  <c r="EN28" i="10"/>
  <c r="FF28" i="10" s="1"/>
  <c r="EX23" i="10"/>
  <c r="DT23" i="10"/>
  <c r="EY23" i="10" s="1"/>
  <c r="EN23" i="10"/>
  <c r="FF23" i="10" s="1"/>
  <c r="DK18" i="10"/>
  <c r="AD18" i="10"/>
  <c r="O18" i="10" s="1"/>
  <c r="EB18" i="10"/>
  <c r="AC18" i="10"/>
  <c r="DJ18" i="10"/>
  <c r="F18" i="10"/>
  <c r="CP20" i="10"/>
  <c r="CL20" i="10"/>
  <c r="CN20" i="10"/>
  <c r="CJ20" i="10"/>
  <c r="CK20" i="10"/>
  <c r="CI20" i="10"/>
  <c r="BR20" i="10"/>
  <c r="BS20" i="10" s="1"/>
  <c r="CO20" i="10"/>
  <c r="CG20" i="10"/>
  <c r="CM20" i="10"/>
  <c r="EE20" i="10"/>
  <c r="EO20" i="10" s="1"/>
  <c r="DY20" i="10"/>
  <c r="ET20" i="10" s="1"/>
  <c r="DI20" i="10"/>
  <c r="DF20" i="10"/>
  <c r="DG20" i="10" s="1"/>
  <c r="DX20" i="10"/>
  <c r="EC20" i="10" s="1"/>
  <c r="EP20" i="10" s="1"/>
  <c r="EX7" i="10"/>
  <c r="DT7" i="10"/>
  <c r="EY7" i="10" s="1"/>
  <c r="FC21" i="10"/>
  <c r="DE21" i="10"/>
  <c r="CH17" i="10"/>
  <c r="EU17" i="10"/>
  <c r="DY14" i="10"/>
  <c r="ET14" i="10" s="1"/>
  <c r="DI14" i="10"/>
  <c r="DX14" i="10"/>
  <c r="EC14" i="10" s="1"/>
  <c r="EP14" i="10" s="1"/>
  <c r="EE14" i="10"/>
  <c r="EO14" i="10" s="1"/>
  <c r="DF14" i="10"/>
  <c r="DG14" i="10" s="1"/>
  <c r="DH14" i="10" s="1"/>
  <c r="AD6" i="10"/>
  <c r="O6" i="10" s="1"/>
  <c r="DK6" i="10"/>
  <c r="AC6" i="10"/>
  <c r="CW6" i="10"/>
  <c r="CY6" i="10" s="1"/>
  <c r="EB6" i="10"/>
  <c r="DJ6" i="10"/>
  <c r="CX6" i="10"/>
  <c r="F6" i="10"/>
  <c r="EN12" i="10"/>
  <c r="CH12" i="10"/>
  <c r="EU14" i="10"/>
  <c r="CH14" i="10"/>
  <c r="AD5" i="10"/>
  <c r="O5" i="10" s="1"/>
  <c r="DK5" i="10"/>
  <c r="AC5" i="10"/>
  <c r="DJ5" i="10"/>
  <c r="F5" i="10"/>
  <c r="CW5" i="10"/>
  <c r="CY5" i="10" s="1"/>
  <c r="EB5" i="10"/>
  <c r="FD12" i="10" l="1"/>
  <c r="EZ12" i="10"/>
  <c r="AB20" i="10"/>
  <c r="M20" i="10" s="1"/>
  <c r="N20" i="10"/>
  <c r="ES20" i="10" s="1"/>
  <c r="EZ16" i="10"/>
  <c r="FD16" i="10"/>
  <c r="FC16" i="10"/>
  <c r="DE16" i="10"/>
  <c r="EG30" i="10"/>
  <c r="EQ30" i="10" s="1"/>
  <c r="EZ10" i="10"/>
  <c r="FD10" i="10"/>
  <c r="CN7" i="10"/>
  <c r="CJ7" i="10"/>
  <c r="EG7" i="10" s="1"/>
  <c r="EQ7" i="10" s="1"/>
  <c r="CM7" i="10"/>
  <c r="CI7" i="10"/>
  <c r="CK7" i="10"/>
  <c r="CP7" i="10"/>
  <c r="CO7" i="10"/>
  <c r="CG7" i="10"/>
  <c r="BR7" i="10"/>
  <c r="BS7" i="10" s="1"/>
  <c r="CL7" i="10"/>
  <c r="CH11" i="10"/>
  <c r="EN11" i="10"/>
  <c r="EU11" i="10"/>
  <c r="EG21" i="10"/>
  <c r="EQ21" i="10" s="1"/>
  <c r="AB11" i="10"/>
  <c r="M11" i="10" s="1"/>
  <c r="N11" i="10"/>
  <c r="ES11" i="10" s="1"/>
  <c r="EZ27" i="10"/>
  <c r="FD27" i="10"/>
  <c r="AB22" i="10"/>
  <c r="M22" i="10" s="1"/>
  <c r="N22" i="10"/>
  <c r="ES22" i="10" s="1"/>
  <c r="N17" i="10"/>
  <c r="ES17" i="10" s="1"/>
  <c r="AB17" i="10"/>
  <c r="M17" i="10" s="1"/>
  <c r="DE5" i="10"/>
  <c r="FC5" i="10"/>
  <c r="CT5" i="10"/>
  <c r="FD18" i="10"/>
  <c r="EZ18" i="10"/>
  <c r="EG24" i="10"/>
  <c r="EQ24" i="10" s="1"/>
  <c r="DE32" i="10"/>
  <c r="FC32" i="10"/>
  <c r="EU33" i="10"/>
  <c r="CH33" i="10"/>
  <c r="EN33" i="10"/>
  <c r="AB34" i="10"/>
  <c r="M34" i="10" s="1"/>
  <c r="N34" i="10"/>
  <c r="ES34" i="10" s="1"/>
  <c r="FD34" i="10"/>
  <c r="EZ34" i="10"/>
  <c r="FC15" i="10"/>
  <c r="DE15" i="10"/>
  <c r="AB8" i="10"/>
  <c r="M8" i="10" s="1"/>
  <c r="N8" i="10"/>
  <c r="ES8" i="10" s="1"/>
  <c r="DE12" i="10"/>
  <c r="FC12" i="10"/>
  <c r="ER12" i="10"/>
  <c r="EI12" i="10"/>
  <c r="FD20" i="10"/>
  <c r="EZ20" i="10"/>
  <c r="EU15" i="10"/>
  <c r="EN15" i="10"/>
  <c r="CH15" i="10"/>
  <c r="AB16" i="10"/>
  <c r="M16" i="10" s="1"/>
  <c r="N16" i="10"/>
  <c r="ES16" i="10" s="1"/>
  <c r="EU21" i="10"/>
  <c r="CH21" i="10"/>
  <c r="EN21" i="10"/>
  <c r="N10" i="10"/>
  <c r="ES10" i="10" s="1"/>
  <c r="AB10" i="10"/>
  <c r="M10" i="10" s="1"/>
  <c r="CM8" i="10"/>
  <c r="CI8" i="10"/>
  <c r="CP8" i="10"/>
  <c r="CL8" i="10"/>
  <c r="CO8" i="10"/>
  <c r="CG8" i="10"/>
  <c r="CN8" i="10"/>
  <c r="CK8" i="10"/>
  <c r="CJ8" i="10"/>
  <c r="BR8" i="10"/>
  <c r="BS8" i="10" s="1"/>
  <c r="EN22" i="10"/>
  <c r="CH22" i="10"/>
  <c r="EU22" i="10"/>
  <c r="FF24" i="10"/>
  <c r="FC27" i="10"/>
  <c r="DE27" i="10"/>
  <c r="EN32" i="10"/>
  <c r="CH32" i="10"/>
  <c r="EU32" i="10"/>
  <c r="AB29" i="10"/>
  <c r="M29" i="10" s="1"/>
  <c r="N29" i="10"/>
  <c r="ES29" i="10" s="1"/>
  <c r="FC29" i="10"/>
  <c r="DE29" i="10"/>
  <c r="FD17" i="10"/>
  <c r="EZ17" i="10"/>
  <c r="EN20" i="10"/>
  <c r="CH20" i="10"/>
  <c r="EU20" i="10"/>
  <c r="FD15" i="10"/>
  <c r="EZ15" i="10"/>
  <c r="CN6" i="10"/>
  <c r="CJ6" i="10"/>
  <c r="CQ6" i="10"/>
  <c r="CM6" i="10"/>
  <c r="CI6" i="10"/>
  <c r="CO6" i="10"/>
  <c r="CG6" i="10"/>
  <c r="BR6" i="10"/>
  <c r="BS6" i="10" s="1"/>
  <c r="CL6" i="10"/>
  <c r="CK6" i="10"/>
  <c r="CP6" i="10"/>
  <c r="EN9" i="10"/>
  <c r="FF9" i="10" s="1"/>
  <c r="CH9" i="10"/>
  <c r="EU9" i="10"/>
  <c r="CX5" i="10"/>
  <c r="FB6" i="10"/>
  <c r="EZ6" i="10"/>
  <c r="FC18" i="10"/>
  <c r="DE18" i="10"/>
  <c r="EI18" i="10"/>
  <c r="ER18" i="10"/>
  <c r="AD25" i="10"/>
  <c r="O25" i="10" s="1"/>
  <c r="DK25" i="10"/>
  <c r="DJ25" i="10"/>
  <c r="AC25" i="10"/>
  <c r="F25" i="10"/>
  <c r="EB25" i="10"/>
  <c r="FD32" i="10"/>
  <c r="EZ32" i="10"/>
  <c r="FD8" i="10"/>
  <c r="EZ8" i="10"/>
  <c r="ER16" i="10"/>
  <c r="EI16" i="10"/>
  <c r="EB26" i="10"/>
  <c r="AC26" i="10"/>
  <c r="DJ26" i="10"/>
  <c r="AD26" i="10"/>
  <c r="O26" i="10" s="1"/>
  <c r="F26" i="10"/>
  <c r="DK26" i="10"/>
  <c r="EN29" i="10"/>
  <c r="CH29" i="10"/>
  <c r="EU29" i="10"/>
  <c r="FC10" i="10"/>
  <c r="DE10" i="10"/>
  <c r="EG33" i="10"/>
  <c r="EQ33" i="10" s="1"/>
  <c r="EN16" i="10"/>
  <c r="EU16" i="10"/>
  <c r="CH16" i="10"/>
  <c r="FC11" i="10"/>
  <c r="DE11" i="10"/>
  <c r="FD11" i="10"/>
  <c r="EZ11" i="10"/>
  <c r="EZ22" i="10"/>
  <c r="FD22" i="10"/>
  <c r="ER17" i="10"/>
  <c r="EI17" i="10"/>
  <c r="N5" i="10"/>
  <c r="AT5" i="10" s="1"/>
  <c r="AB5" i="10"/>
  <c r="N6" i="10"/>
  <c r="AT6" i="10" s="1"/>
  <c r="AB6" i="10"/>
  <c r="N18" i="10"/>
  <c r="ES18" i="10" s="1"/>
  <c r="AB18" i="10"/>
  <c r="M18" i="10" s="1"/>
  <c r="EI32" i="10"/>
  <c r="ER32" i="10"/>
  <c r="DE34" i="10"/>
  <c r="FC34" i="10"/>
  <c r="CH10" i="10"/>
  <c r="EU10" i="10"/>
  <c r="EN10" i="10"/>
  <c r="FB5" i="10"/>
  <c r="EZ5" i="10"/>
  <c r="FC6" i="10"/>
  <c r="CT6" i="10"/>
  <c r="DE6" i="10"/>
  <c r="EB14" i="10"/>
  <c r="AC14" i="10"/>
  <c r="DK14" i="10"/>
  <c r="F14" i="10"/>
  <c r="AD14" i="10"/>
  <c r="O14" i="10" s="1"/>
  <c r="DJ14" i="10"/>
  <c r="AB32" i="10"/>
  <c r="M32" i="10" s="1"/>
  <c r="EG32" i="10" s="1"/>
  <c r="EQ32" i="10" s="1"/>
  <c r="N32" i="10"/>
  <c r="ES32" i="10" s="1"/>
  <c r="CN5" i="10"/>
  <c r="CJ5" i="10"/>
  <c r="CQ5" i="10"/>
  <c r="CM5" i="10"/>
  <c r="CI5" i="10"/>
  <c r="CK5" i="10"/>
  <c r="CP5" i="10"/>
  <c r="CO5" i="10"/>
  <c r="CG5" i="10"/>
  <c r="BR5" i="10"/>
  <c r="BS5" i="10" s="1"/>
  <c r="CL5" i="10"/>
  <c r="ER15" i="10"/>
  <c r="EI15" i="10"/>
  <c r="FF15" i="10" s="1"/>
  <c r="AB15" i="10"/>
  <c r="M15" i="10" s="1"/>
  <c r="EG15" i="10" s="1"/>
  <c r="EQ15" i="10" s="1"/>
  <c r="N15" i="10"/>
  <c r="ES15" i="10" s="1"/>
  <c r="CS4" i="10"/>
  <c r="EU4" i="10"/>
  <c r="CH4" i="10"/>
  <c r="CU4" i="10" s="1"/>
  <c r="FC8" i="10"/>
  <c r="DE8" i="10"/>
  <c r="EG8" i="10" s="1"/>
  <c r="EQ8" i="10" s="1"/>
  <c r="N12" i="10"/>
  <c r="ES12" i="10" s="1"/>
  <c r="AB12" i="10"/>
  <c r="M12" i="10" s="1"/>
  <c r="FC20" i="10"/>
  <c r="DE20" i="10"/>
  <c r="CH30" i="10"/>
  <c r="EN30" i="10"/>
  <c r="EU30" i="10"/>
  <c r="EN27" i="10"/>
  <c r="CH27" i="10"/>
  <c r="EU27" i="10"/>
  <c r="AD13" i="10"/>
  <c r="O13" i="10" s="1"/>
  <c r="EB13" i="10"/>
  <c r="AC13" i="10"/>
  <c r="DK13" i="10"/>
  <c r="DJ13" i="10"/>
  <c r="F13" i="10"/>
  <c r="AB27" i="10"/>
  <c r="M27" i="10" s="1"/>
  <c r="EG27" i="10" s="1"/>
  <c r="EQ27" i="10" s="1"/>
  <c r="N27" i="10"/>
  <c r="ES27" i="10" s="1"/>
  <c r="FC22" i="10"/>
  <c r="DE22" i="10"/>
  <c r="FD29" i="10"/>
  <c r="EZ29" i="10"/>
  <c r="EN34" i="10"/>
  <c r="CH34" i="10"/>
  <c r="EU34" i="10"/>
  <c r="DE17" i="10"/>
  <c r="FC17" i="10"/>
  <c r="FG4" i="10" l="1"/>
  <c r="EN4" i="10"/>
  <c r="FF4" i="10" s="1"/>
  <c r="EI13" i="10"/>
  <c r="ER13" i="10"/>
  <c r="CV4" i="10"/>
  <c r="EG4" i="10" s="1"/>
  <c r="EQ4" i="10" s="1"/>
  <c r="CS5" i="10"/>
  <c r="CH5" i="10"/>
  <c r="EU5" i="10"/>
  <c r="EI14" i="10"/>
  <c r="ER14" i="10"/>
  <c r="FD14" i="10"/>
  <c r="EZ14" i="10"/>
  <c r="FF32" i="10"/>
  <c r="EI26" i="10"/>
  <c r="ER26" i="10"/>
  <c r="DE25" i="10"/>
  <c r="FC25" i="10"/>
  <c r="ER25" i="10"/>
  <c r="EI25" i="10"/>
  <c r="EU6" i="10"/>
  <c r="CS6" i="10"/>
  <c r="CH6" i="10"/>
  <c r="EU8" i="10"/>
  <c r="CH8" i="10"/>
  <c r="EN8" i="10"/>
  <c r="FF21" i="10"/>
  <c r="EG16" i="10"/>
  <c r="EQ16" i="10" s="1"/>
  <c r="FF16" i="10" s="1"/>
  <c r="EG22" i="10"/>
  <c r="EQ22" i="10" s="1"/>
  <c r="EG11" i="10"/>
  <c r="EQ11" i="10" s="1"/>
  <c r="CH7" i="10"/>
  <c r="EU7" i="10"/>
  <c r="EN7" i="10"/>
  <c r="EG20" i="10"/>
  <c r="EQ20" i="10" s="1"/>
  <c r="FF30" i="10"/>
  <c r="EG12" i="10"/>
  <c r="EQ12" i="10" s="1"/>
  <c r="FF12" i="10" s="1"/>
  <c r="DE14" i="10"/>
  <c r="FC14" i="10"/>
  <c r="EG18" i="10"/>
  <c r="EQ18" i="10" s="1"/>
  <c r="N25" i="10"/>
  <c r="ES25" i="10" s="1"/>
  <c r="AB25" i="10"/>
  <c r="M25" i="10" s="1"/>
  <c r="EG25" i="10" s="1"/>
  <c r="EQ25" i="10" s="1"/>
  <c r="EG29" i="10"/>
  <c r="EQ29" i="10" s="1"/>
  <c r="FF29" i="10" s="1"/>
  <c r="EG34" i="10"/>
  <c r="EQ34" i="10" s="1"/>
  <c r="FF34" i="10" s="1"/>
  <c r="EG17" i="10"/>
  <c r="EQ17" i="10" s="1"/>
  <c r="FF17" i="10" s="1"/>
  <c r="N13" i="10"/>
  <c r="ES13" i="10" s="1"/>
  <c r="AB13" i="10"/>
  <c r="M13" i="10" s="1"/>
  <c r="M5" i="10"/>
  <c r="AQ5" i="10"/>
  <c r="AB26" i="10"/>
  <c r="M26" i="10" s="1"/>
  <c r="EG26" i="10" s="1"/>
  <c r="EQ26" i="10" s="1"/>
  <c r="N26" i="10"/>
  <c r="ES26" i="10" s="1"/>
  <c r="FF18" i="10"/>
  <c r="FF22" i="10"/>
  <c r="EG10" i="10"/>
  <c r="EQ10" i="10" s="1"/>
  <c r="FF10" i="10" s="1"/>
  <c r="FF33" i="10"/>
  <c r="DE13" i="10"/>
  <c r="FC13" i="10"/>
  <c r="FD13" i="10"/>
  <c r="EZ13" i="10"/>
  <c r="FF27" i="10"/>
  <c r="CU5" i="10"/>
  <c r="FG5" i="10" s="1"/>
  <c r="AB14" i="10"/>
  <c r="M14" i="10" s="1"/>
  <c r="N14" i="10"/>
  <c r="ES14" i="10" s="1"/>
  <c r="M6" i="10"/>
  <c r="AQ6" i="10"/>
  <c r="DE26" i="10"/>
  <c r="FC26" i="10"/>
  <c r="FD26" i="10"/>
  <c r="EZ26" i="10"/>
  <c r="FD25" i="10"/>
  <c r="EZ25" i="10"/>
  <c r="CU6" i="10"/>
  <c r="FG6" i="10" s="1"/>
  <c r="FF20" i="10"/>
  <c r="FF11" i="10"/>
  <c r="EG14" i="10" l="1"/>
  <c r="EQ14" i="10" s="1"/>
  <c r="FF7" i="10"/>
  <c r="EN6" i="10"/>
  <c r="FF6" i="10" s="1"/>
  <c r="FF26" i="10"/>
  <c r="EG13" i="10"/>
  <c r="EQ13" i="10" s="1"/>
  <c r="FF13" i="10" s="1"/>
  <c r="FF14" i="10"/>
  <c r="CV5" i="10"/>
  <c r="FF25" i="10"/>
  <c r="EN5" i="10"/>
  <c r="FF5" i="10" s="1"/>
  <c r="EG5" i="10"/>
  <c r="EQ5" i="10" s="1"/>
  <c r="FF8" i="10"/>
  <c r="CV6" i="10"/>
  <c r="EG6" i="10" s="1"/>
  <c r="EQ6" i="10" s="1"/>
</calcChain>
</file>

<file path=xl/sharedStrings.xml><?xml version="1.0" encoding="utf-8"?>
<sst xmlns="http://schemas.openxmlformats.org/spreadsheetml/2006/main" count="23487" uniqueCount="759">
  <si>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</si>
  <si>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</si>
  <si>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</si>
  <si>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</si>
  <si>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</si>
  <si>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</si>
  <si>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</si>
  <si>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</si>
  <si>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</si>
  <si>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</si>
  <si>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</si>
  <si>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</si>
  <si>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</si>
  <si>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</si>
  <si>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</si>
  <si>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</si>
  <si>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</si>
  <si>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</si>
  <si>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</si>
  <si>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</si>
  <si>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</si>
  <si>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</si>
  <si>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</si>
  <si>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</si>
  <si>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</si>
  <si>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</si>
  <si>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</si>
  <si>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</si>
  <si>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</si>
  <si>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</si>
  <si>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</si>
  <si>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</si>
  <si>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</si>
  <si>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</si>
  <si>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</si>
  <si>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</si>
  <si>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</si>
  <si>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</si>
  <si>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</si>
  <si>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</si>
  <si>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</si>
  <si>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</si>
  <si>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</si>
  <si>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</si>
  <si>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</si>
  <si>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</si>
  <si>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</si>
  <si>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</si>
  <si>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</si>
  <si>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</si>
  <si>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</si>
  <si>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</si>
  <si>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</si>
  <si>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</si>
  <si>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</si>
  <si>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</si>
  <si>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</si>
  <si>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</si>
  <si>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</si>
  <si>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</si>
  <si>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</si>
  <si>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</si>
  <si>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</si>
  <si>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</si>
  <si>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</si>
  <si>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</si>
  <si>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</si>
  <si>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</si>
  <si>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</si>
  <si>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</si>
  <si>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</si>
  <si>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</si>
  <si>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</si>
  <si>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</si>
  <si>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</si>
  <si>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</si>
  <si>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</si>
  <si>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</si>
  <si>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</si>
  <si>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</si>
  <si>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</si>
  <si>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</si>
  <si>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</si>
  <si>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</si>
  <si>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</si>
  <si>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</si>
  <si>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</si>
  <si>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</si>
  <si>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</si>
  <si>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</si>
  <si>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</si>
  <si>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</si>
  <si>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</si>
  <si>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</si>
  <si>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</si>
  <si>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</si>
  <si>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</si>
  <si>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</si>
  <si>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</si>
  <si>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</si>
  <si>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</si>
  <si>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</si>
  <si>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</si>
  <si>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</si>
  <si>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</si>
  <si>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</si>
  <si>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</si>
  <si>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</si>
  <si>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</si>
  <si>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</si>
  <si>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</si>
  <si>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</si>
  <si>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</si>
  <si>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</si>
  <si>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</si>
  <si>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</si>
  <si>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</si>
  <si>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</si>
  <si>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</si>
  <si>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</si>
  <si>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</si>
  <si>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</si>
  <si>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</si>
  <si>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</si>
  <si>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</si>
  <si>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</si>
  <si>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</si>
  <si>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</si>
  <si>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</si>
  <si>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</si>
  <si>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</si>
  <si>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</si>
  <si>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</si>
  <si>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</si>
  <si>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</si>
  <si>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</si>
  <si>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</si>
  <si>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</si>
  <si>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</si>
  <si>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</si>
  <si>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</si>
  <si>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</si>
  <si>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علبة صندوق سمك 20 ك فلات الجديدة</t>
  </si>
  <si>
    <t>FMBOXI20FB0000</t>
  </si>
  <si>
    <t>1400*1700</t>
  </si>
  <si>
    <t>عملاء متنوعون</t>
  </si>
  <si>
    <t>زانوسى العبد 305</t>
  </si>
  <si>
    <t>FMABDI30500000</t>
  </si>
  <si>
    <t>الكترولوكس</t>
  </si>
  <si>
    <t>القاهرة للصناعات المغذية غسالات</t>
  </si>
  <si>
    <t>VOS0445</t>
  </si>
  <si>
    <t xml:space="preserve">LG43LM63/UM73 </t>
  </si>
  <si>
    <t>FMLGEI43LM6373</t>
  </si>
  <si>
    <t>LG</t>
  </si>
  <si>
    <t>HE</t>
  </si>
  <si>
    <t>mfz66236501</t>
  </si>
  <si>
    <t>mma</t>
  </si>
  <si>
    <t>شتلات 216 سيكم بني سويف</t>
  </si>
  <si>
    <t>FMNABB00000000</t>
  </si>
  <si>
    <t>1100*1200</t>
  </si>
  <si>
    <t>مشتل اسنا</t>
  </si>
  <si>
    <t>شتلات 150 سيكم / اسنا</t>
  </si>
  <si>
    <t>FMSEKB150N0000</t>
  </si>
  <si>
    <t>LgWashing Mashine Base</t>
  </si>
  <si>
    <t>FMLGEI1000000</t>
  </si>
  <si>
    <t>1700*1400</t>
  </si>
  <si>
    <t>AGG76599801</t>
  </si>
  <si>
    <t>mmf</t>
  </si>
  <si>
    <t>LG 43UJ63</t>
  </si>
  <si>
    <t>FMLGEI43630000</t>
  </si>
  <si>
    <t>MFZ65333701</t>
  </si>
  <si>
    <t>فوم صندوق سمك التابوت</t>
  </si>
  <si>
    <t>FMBOXI30T00000</t>
  </si>
  <si>
    <t>صندوق سمك 23ك فلات تصدير</t>
  </si>
  <si>
    <t>FMBOXI23F00000</t>
  </si>
  <si>
    <t>LG 65 UM 73 top&amp;bottom</t>
  </si>
  <si>
    <t>FMLGEI65UM7301</t>
  </si>
  <si>
    <t>MFZ66236702</t>
  </si>
  <si>
    <t>LG 65 UM 73 sides</t>
  </si>
  <si>
    <t>FMLGEI65UM7302</t>
  </si>
  <si>
    <t>mma </t>
  </si>
  <si>
    <t>سخان غاز 6لتر</t>
  </si>
  <si>
    <t>FMDAHI5L000000</t>
  </si>
  <si>
    <t>1200*1100</t>
  </si>
  <si>
    <t>القاهرة للصناعات المغذية سخانات</t>
  </si>
  <si>
    <t>فوم كوش 130</t>
  </si>
  <si>
    <t>FMDACI51300000</t>
  </si>
  <si>
    <t>القاهرة للصناعات المغذية بوتاجازات</t>
  </si>
  <si>
    <t>A00467101</t>
  </si>
  <si>
    <t>طقم سخان بلونايل ذو 4 اطقم</t>
  </si>
  <si>
    <t>FMDAHI40000000</t>
  </si>
  <si>
    <t>1600*1800</t>
  </si>
  <si>
    <t>PHEWP0112</t>
  </si>
  <si>
    <t>فوم جانب حمايه يمين</t>
  </si>
  <si>
    <t>FMDACI30000000</t>
  </si>
  <si>
    <t>808902001</t>
  </si>
  <si>
    <t>فوم جانب حمايه شمال</t>
  </si>
  <si>
    <t>FMDACI40000000</t>
  </si>
  <si>
    <t>808901901</t>
  </si>
  <si>
    <t>فوم قاعده 60*90 (مجمعه)</t>
  </si>
  <si>
    <t>FMDACI16090000</t>
  </si>
  <si>
    <t>808901801</t>
  </si>
  <si>
    <t>فوم دعامه 60*90 (مجمعه)</t>
  </si>
  <si>
    <t>FMDACI66090000</t>
  </si>
  <si>
    <t>808902102</t>
  </si>
  <si>
    <t>قاعده غساله فوم 4.3 سم PDAWP6058</t>
  </si>
  <si>
    <t>FMDAIIW0000000</t>
  </si>
  <si>
    <t>PDAWP7199</t>
  </si>
  <si>
    <t>دلتا</t>
  </si>
  <si>
    <t>فوم حمايه لوحه التحكم فيكتوريا CDAWP6090</t>
  </si>
  <si>
    <t>FMDAIIF2000000</t>
  </si>
  <si>
    <t>PDAWA6157</t>
  </si>
  <si>
    <t>قاعدة غساله 10 كيلو فوق اتوماتيك p0000001388248</t>
  </si>
  <si>
    <t>FMCFII11088248</t>
  </si>
  <si>
    <t>p0000001388248</t>
  </si>
  <si>
    <t>كفر غساله 10 كيلو فوق اتوماتيك 16338000004067</t>
  </si>
  <si>
    <t>FMCFII71004067</t>
  </si>
  <si>
    <t>1.6338E+13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</si>
  <si>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</si>
  <si>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</si>
  <si>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</si>
  <si>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</si>
  <si>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غطاء صندوق سمك 20 ك فلات الجديدة</t>
  </si>
  <si>
    <t>FMBOXI20FC0000</t>
  </si>
  <si>
    <t>فوم طقم سخان زانوسى</t>
  </si>
  <si>
    <t>FMDAHIN30000000</t>
  </si>
  <si>
    <t>Stop Coller S4</t>
  </si>
  <si>
    <t>FMENCI0S400000</t>
  </si>
  <si>
    <t>1100*1300</t>
  </si>
  <si>
    <t>اطلانتيك</t>
  </si>
  <si>
    <t>زانوسى العبد 303</t>
  </si>
  <si>
    <t>FMABDI30300000</t>
  </si>
  <si>
    <t>CDFRP2305</t>
  </si>
  <si>
    <t>زانوسى العبد 304</t>
  </si>
  <si>
    <t>FMABDI30400000</t>
  </si>
  <si>
    <t>CDFRP2306</t>
  </si>
  <si>
    <t>زانوسي العبد 308</t>
  </si>
  <si>
    <t>FMABDI30800000</t>
  </si>
  <si>
    <t>CDFRP2308</t>
  </si>
  <si>
    <t>زانوسي العبد 314</t>
  </si>
  <si>
    <t>FMABDI31400000</t>
  </si>
  <si>
    <t>CDFRP2314</t>
  </si>
  <si>
    <t>صندوق سمك 25 ك بني سويف</t>
  </si>
  <si>
    <t>FM000B25000000</t>
  </si>
  <si>
    <t>فوم صندوق سمك 35 ك</t>
  </si>
  <si>
    <t>FMBOXI35000000</t>
  </si>
  <si>
    <t>PDFRP2125 قاعده 70 يمين</t>
  </si>
  <si>
    <t>FMCFII1RRP2125</t>
  </si>
  <si>
    <t xml:space="preserve">PDFRP2046      </t>
  </si>
  <si>
    <t>PDFRP2123 قاعده 70 شمال</t>
  </si>
  <si>
    <t>FMCFII1LRP2123</t>
  </si>
  <si>
    <t xml:space="preserve">PDFRP2047      </t>
  </si>
  <si>
    <t>PDFRP2124 كفر 70 يمين</t>
  </si>
  <si>
    <t>FMCFII7RRP2124</t>
  </si>
  <si>
    <t xml:space="preserve">PDFRP2044      </t>
  </si>
  <si>
    <t>PDFRP2122 كفر 70 شمال</t>
  </si>
  <si>
    <t>FMCFII7LRP2122</t>
  </si>
  <si>
    <t xml:space="preserve">PDFRP2045      </t>
  </si>
  <si>
    <t>فوم قاعده 60*60</t>
  </si>
  <si>
    <t>FMDACI16060000</t>
  </si>
  <si>
    <t>808901701</t>
  </si>
  <si>
    <t>صندوق سمك 25 ك</t>
  </si>
  <si>
    <t>FMBOXI25000000</t>
  </si>
  <si>
    <t>صندوق 10 ك فلات ك 18 بدون بادج</t>
  </si>
  <si>
    <t>FM000B10180000</t>
  </si>
  <si>
    <t>فوم طقم رويال جاز المعدل</t>
  </si>
  <si>
    <t>FMROGI20000000</t>
  </si>
  <si>
    <t xml:space="preserve">الهندسية لانتاج الاجهزة المنزلية </t>
  </si>
  <si>
    <t>فوم علبه 124 علوي و سفلى P</t>
  </si>
  <si>
    <t>FMPRCB30000000</t>
  </si>
  <si>
    <t>1200*1000</t>
  </si>
  <si>
    <t>الشركة العامة للخزف</t>
  </si>
  <si>
    <t>FRONT 43LM63</t>
  </si>
  <si>
    <t>FMLGEI43LM63FR</t>
  </si>
  <si>
    <t>MFZ65262201</t>
  </si>
  <si>
    <t xml:space="preserve"> LgWashing machine (Cover)</t>
  </si>
  <si>
    <t>FMLGEI20000000</t>
  </si>
  <si>
    <t>3920EZ2058A</t>
  </si>
  <si>
    <t>LgWashing machine (Angels)</t>
  </si>
  <si>
    <t>FMLGEI40000000</t>
  </si>
  <si>
    <t>3920FZ3114C</t>
  </si>
  <si>
    <t>مجموعه زوايا اماميه</t>
  </si>
  <si>
    <t>FMMINI20000042</t>
  </si>
  <si>
    <t>ميلو</t>
  </si>
  <si>
    <t>مجموعه زوايا فوم خلفيه</t>
  </si>
  <si>
    <t>FMMINI30000043</t>
  </si>
  <si>
    <t>قاعده فوم جديده</t>
  </si>
  <si>
    <t>FMMINI10000044</t>
  </si>
  <si>
    <t>قاعدة غساله 8 كيلو فوق اتوماتيك p0000001719080</t>
  </si>
  <si>
    <t>FMCFII10819080</t>
  </si>
  <si>
    <t>p0000001719080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</si>
  <si>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</si>
  <si>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</si>
  <si>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</si>
  <si>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</si>
  <si>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16338000004053</t>
  </si>
  <si>
    <t>FMCFII20804053</t>
  </si>
  <si>
    <t>صندوق سمك 10بنى سويف</t>
  </si>
  <si>
    <t>FM000B10000000</t>
  </si>
  <si>
    <t>فوم تغليف علوى يمين خلفى11قدم  PDFRP0143</t>
  </si>
  <si>
    <t>FMDAIIM2000000</t>
  </si>
  <si>
    <t>PDFRP0147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</si>
  <si>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</si>
  <si>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</si>
  <si>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</si>
  <si>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</si>
  <si>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</si>
  <si>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</si>
  <si>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</si>
  <si>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</si>
  <si>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</si>
  <si>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</si>
  <si>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</si>
  <si>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</si>
  <si>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</si>
  <si>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</si>
  <si>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</si>
  <si>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فوم دعامه 60*60</t>
  </si>
  <si>
    <t>FMDACI66060000</t>
  </si>
  <si>
    <t>808902101</t>
  </si>
  <si>
    <t>LG 49UJ63</t>
  </si>
  <si>
    <t>FMLGEI49630000</t>
  </si>
  <si>
    <t>MFZ65333801</t>
  </si>
  <si>
    <t>طقم سخان بلونايل ذو 3 اطقم</t>
  </si>
  <si>
    <t>فوم طقم سخان غاز 10 لتر</t>
  </si>
  <si>
    <t>FMDAHI6000000</t>
  </si>
  <si>
    <t>1100*850</t>
  </si>
  <si>
    <t>A15289901</t>
  </si>
  <si>
    <t>كفر سخان فرنساوى 085</t>
  </si>
  <si>
    <t>FMENCI20000000</t>
  </si>
  <si>
    <t>قاعده سخان فرنساوى 086</t>
  </si>
  <si>
    <t>FMENCI30000000</t>
  </si>
  <si>
    <t>فوم تغليف حله فيكتوريا CDAWP6039</t>
  </si>
  <si>
    <t>FMDAIIF1000000</t>
  </si>
  <si>
    <t>CDAWP6039</t>
  </si>
  <si>
    <t>صندوق سمك 5ك بنى سويف</t>
  </si>
  <si>
    <t>FM000B05000000</t>
  </si>
  <si>
    <t xml:space="preserve">  LG55UK63</t>
  </si>
  <si>
    <t>FMLGEI55UK6300</t>
  </si>
  <si>
    <t>MFZ65914801</t>
  </si>
  <si>
    <t>قاعدة غساله 12 كيلو فوق اتوماتيك p73001989040</t>
  </si>
  <si>
    <t>FMCFII11289040</t>
  </si>
  <si>
    <t>p73001989040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</si>
  <si>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</si>
  <si>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</si>
  <si>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</si>
  <si>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</si>
  <si>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</si>
  <si>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</si>
  <si>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 xml:space="preserve">LG32LM55/LM63 </t>
  </si>
  <si>
    <t>FMLGEI32LM5563</t>
  </si>
  <si>
    <t>MFZ66333001</t>
  </si>
  <si>
    <t>فوم زوايا فيكتوريا خلفيه PDAWP6025</t>
  </si>
  <si>
    <t>FMDAIIF4000000</t>
  </si>
  <si>
    <t>PDAWP7198</t>
  </si>
  <si>
    <t>فوم زوايا فيكتوريا اماميه PDAWP6024</t>
  </si>
  <si>
    <t>FMDAIIF3000000</t>
  </si>
  <si>
    <t>PDAWP7197</t>
  </si>
  <si>
    <t>(إفتا)SAB  2047101</t>
  </si>
  <si>
    <t>FMAFTI40000000</t>
  </si>
  <si>
    <t>850*650</t>
  </si>
  <si>
    <t>افتا</t>
  </si>
  <si>
    <t>شركة افتا</t>
  </si>
  <si>
    <t>(إفتا)S1B1 1754501</t>
  </si>
  <si>
    <t>FMAFTI10000000</t>
  </si>
  <si>
    <t>FRONT 43LM55</t>
  </si>
  <si>
    <t>FMLGEI43LM55FR</t>
  </si>
  <si>
    <t>MFZ66151901</t>
  </si>
  <si>
    <t>فوم طقم قاعدة ديب فريزر</t>
  </si>
  <si>
    <t>FMTRDI10000000</t>
  </si>
  <si>
    <t>تريدكو</t>
  </si>
  <si>
    <t xml:space="preserve">تريدكو للصناعات الهندسية </t>
  </si>
  <si>
    <t>فوم كوش 152</t>
  </si>
  <si>
    <t>FMDACI51520000</t>
  </si>
  <si>
    <t>809040701</t>
  </si>
  <si>
    <t xml:space="preserve">40W650D TOP EPSتوشيبا </t>
  </si>
  <si>
    <t>FMTOSI40T06771</t>
  </si>
  <si>
    <t>توشيبا</t>
  </si>
  <si>
    <t>توشيبا للاجهزة المرئية</t>
  </si>
  <si>
    <t xml:space="preserve">40W650D Bottom EPSتوشيبا </t>
  </si>
  <si>
    <t>FMTOSI40B06871</t>
  </si>
  <si>
    <t xml:space="preserve">40W650D Side LR EPSتوشيبا </t>
  </si>
  <si>
    <t>FMTOSI40LR6971</t>
  </si>
  <si>
    <t xml:space="preserve">55X7000F/8000 UPPER EPS 4-746-072-71توشيبا </t>
  </si>
  <si>
    <t>FMTOSI55UR0072</t>
  </si>
  <si>
    <t>55X7000F/8000 LOWER C EPS 4-746-073-71توشيبا</t>
  </si>
  <si>
    <t>FMTOSI55LR0073</t>
  </si>
  <si>
    <t>55X7000F/8000 LOWER  EPS 4-746-080-71توشيبا</t>
  </si>
  <si>
    <t>FMTOSI55LR0080</t>
  </si>
  <si>
    <t>55X7000F/8000 Side EPS 4-746-081-71توشيبا</t>
  </si>
  <si>
    <t>FMTOSI55SI0081</t>
  </si>
  <si>
    <t>زانوسي العبد 309</t>
  </si>
  <si>
    <t>FMABDI30900000</t>
  </si>
  <si>
    <t>فوم حمايةالعداد</t>
  </si>
  <si>
    <t>FMENCI40000000</t>
  </si>
  <si>
    <t>65UA14 SIDE RIGHT</t>
  </si>
  <si>
    <t>FMTOSI3R65UA14</t>
  </si>
  <si>
    <t>1800*1600</t>
  </si>
  <si>
    <t>قاعده +زوايا غساله 13</t>
  </si>
  <si>
    <t>FMMTII12130000</t>
  </si>
  <si>
    <t>العربيه للصناعات الكهربائيه</t>
  </si>
  <si>
    <t>قاعدة بوتجاز 90 تصدير</t>
  </si>
  <si>
    <t>FMDACI49000001</t>
  </si>
  <si>
    <t>A07465002</t>
  </si>
  <si>
    <t>LG65UP81-top&amp;bootom</t>
  </si>
  <si>
    <t>FMLGEI065UP810</t>
  </si>
  <si>
    <t xml:space="preserve">65UA14 TOP </t>
  </si>
  <si>
    <t>FMTOSI7T65UA14</t>
  </si>
  <si>
    <t xml:space="preserve">65UA14 BOTTOM </t>
  </si>
  <si>
    <t>FMTOSI1B65UA14</t>
  </si>
  <si>
    <t>65UA14 SIDE LEFT</t>
  </si>
  <si>
    <t>FMTOSI4L65UA14</t>
  </si>
  <si>
    <t>LG65UP77_TB</t>
  </si>
  <si>
    <t>FMLGEI065UP770</t>
  </si>
  <si>
    <t>MFZ67207701</t>
  </si>
  <si>
    <t>LG 65UP77 FRONT</t>
  </si>
  <si>
    <t>FMLGEI365UP770</t>
  </si>
  <si>
    <t>MFZ67225101</t>
  </si>
  <si>
    <t>LG43UP81</t>
  </si>
  <si>
    <t>FMLGEI043UP810</t>
  </si>
  <si>
    <t>MFZ67209701</t>
  </si>
  <si>
    <t>MFZ67207201 75UP77 TOP-BOTTOM</t>
  </si>
  <si>
    <t>FMLGEI075UP770</t>
  </si>
  <si>
    <t>MFZ67207201</t>
  </si>
  <si>
    <t xml:space="preserve"> MFZ67207201 75UP77Side</t>
  </si>
  <si>
    <t>FMLGEI475UP770</t>
  </si>
  <si>
    <t>MFZ67207202</t>
  </si>
  <si>
    <t>75UP77 MFZ65917901-  FRONT</t>
  </si>
  <si>
    <t>FMLGEI375UP770</t>
  </si>
  <si>
    <t>MFZ65917901</t>
  </si>
  <si>
    <t>فوم كشاف طوارئ جراند 1</t>
  </si>
  <si>
    <t>FMGREI10000000</t>
  </si>
  <si>
    <t>جراند</t>
  </si>
  <si>
    <t>شركة جراند</t>
  </si>
  <si>
    <t>LG43UP77</t>
  </si>
  <si>
    <t>FMLGEI043UP770</t>
  </si>
  <si>
    <t>MFZ67209801</t>
  </si>
  <si>
    <t>LG65UP81-side</t>
  </si>
  <si>
    <t>FMLGEI365UP810</t>
  </si>
  <si>
    <t>MFZ67207602</t>
  </si>
  <si>
    <t>فوم كشاف جراند بلاستيك</t>
  </si>
  <si>
    <t>FMGREI30000000</t>
  </si>
  <si>
    <t>صندوق فوم انسولين بدون بادج</t>
  </si>
  <si>
    <t>FMSEDI00000000</t>
  </si>
  <si>
    <t>1400*1400</t>
  </si>
  <si>
    <t>فوم صندوق سمك 15ك بدون دعامه</t>
  </si>
  <si>
    <t>FMBOXI15B00000</t>
  </si>
  <si>
    <t>LgWashing Mashine Base (VIVACHE)</t>
  </si>
  <si>
    <t>FMLGEI10000000</t>
  </si>
  <si>
    <t>AGG76599802</t>
  </si>
  <si>
    <t>طقم ثلاجة كورى</t>
  </si>
  <si>
    <t>FMBRGIK0000000</t>
  </si>
  <si>
    <t>برجن</t>
  </si>
  <si>
    <t>(إفتا)S1B1 3397201</t>
  </si>
  <si>
    <t>FMAFTI30000000</t>
  </si>
  <si>
    <t>رقم الأسبوع</t>
  </si>
  <si>
    <t>1.63E+13</t>
  </si>
  <si>
    <t>تقرير</t>
  </si>
  <si>
    <t>منتجات الاسطمبات (بما يتوافق مع item master</t>
  </si>
  <si>
    <t>لشهر</t>
  </si>
  <si>
    <t>لعام</t>
  </si>
  <si>
    <t>العودة لشاشة العرض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</si>
  <si>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</si>
  <si>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</si>
  <si>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</si>
  <si>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</si>
  <si>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</si>
  <si>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</si>
  <si>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</si>
  <si>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</si>
  <si>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</si>
  <si>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</si>
  <si>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</si>
  <si>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</si>
  <si>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</si>
  <si>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</si>
  <si>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</si>
  <si>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</si>
  <si>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</si>
  <si>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</si>
  <si>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</si>
  <si>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</si>
  <si>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</si>
  <si>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</si>
  <si>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</si>
  <si>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</si>
  <si>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</si>
  <si>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</si>
  <si>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</si>
  <si>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</si>
  <si>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</si>
  <si>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</si>
  <si>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</si>
  <si>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</si>
  <si>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</si>
  <si>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</si>
  <si>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</si>
  <si>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</si>
  <si>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</si>
  <si>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</si>
  <si>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</si>
  <si>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</si>
  <si>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</si>
  <si>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</si>
  <si>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</si>
  <si>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</si>
  <si>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</si>
  <si>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</si>
  <si>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</si>
  <si>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</si>
  <si>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</si>
  <si>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</si>
  <si>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</si>
  <si>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</si>
  <si>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</si>
  <si>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</si>
  <si>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</si>
  <si>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</si>
  <si>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</si>
  <si>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</si>
  <si>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</si>
  <si>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</si>
  <si>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</si>
  <si>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</si>
  <si>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</si>
  <si>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</si>
  <si>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</si>
  <si>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</si>
  <si>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</si>
  <si>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</si>
  <si>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</si>
  <si>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</si>
  <si>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</si>
  <si>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</si>
  <si>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</si>
  <si>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</si>
  <si>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</si>
  <si>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</si>
  <si>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</si>
  <si>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</si>
  <si>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</si>
  <si>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مصنع العاشر</t>
  </si>
  <si>
    <t>شهر الاغلاق المبكر</t>
  </si>
  <si>
    <t>الشهر الفعلي</t>
  </si>
  <si>
    <t>date_day</t>
  </si>
  <si>
    <t>product_name_by_parts</t>
  </si>
  <si>
    <t>spec_parts</t>
  </si>
  <si>
    <t>الوزن المبلل طبقا للمواصفة</t>
  </si>
  <si>
    <t>وزن مبلل فعلي بالوردية الاولي
 (بالجم/طقم)</t>
  </si>
  <si>
    <t>وزن مبلل فعلي بالوردية الثانية
 (بالجم/طقم)</t>
  </si>
  <si>
    <t>متوسط الوزن المبلل-وردية اولي</t>
  </si>
  <si>
    <t>متوسط الوزن الجاف-وردية اولي</t>
  </si>
  <si>
    <t>نسبة الرطوبة بين الوزن المبلل والجاف-وردية اولي</t>
  </si>
  <si>
    <t>متوسط الوزن المبلل-وردية ثانية</t>
  </si>
  <si>
    <t>متوسط الوزن الجاف-وردية ثانية</t>
  </si>
  <si>
    <t>نسبة الرطوبة بين الوزن المبلل والجاف-وردية ثانية</t>
  </si>
  <si>
    <t>متوسط الوزن المبلل</t>
  </si>
  <si>
    <t>متوسط الوزن الجاف(لليوم)</t>
  </si>
  <si>
    <t>نسبة الرطوبة بين الوزن المبلل والجاف(لليوم)</t>
  </si>
  <si>
    <t>c.t_deviation_validation(true=1(good),false=0(bad)</t>
  </si>
  <si>
    <t>التالف (بالقطعة) للوردية الأولي</t>
  </si>
  <si>
    <t>التالف (بالقطعة) للوردية الثانية</t>
  </si>
  <si>
    <t>اجمالي التالف بالقطعة</t>
  </si>
  <si>
    <t>patchsSerials</t>
  </si>
  <si>
    <t>parts_patchsNumbers</t>
  </si>
  <si>
    <t>Items_patchsNumbers</t>
  </si>
  <si>
    <t>الانتاج بالقطعة ام بالطقم</t>
  </si>
  <si>
    <t>عدد القطع في الطقم  للطقم ككل كمافي الايتم ماستر</t>
  </si>
  <si>
    <t>product_parts_shortcut</t>
  </si>
  <si>
    <t>part_id</t>
  </si>
  <si>
    <t>factory</t>
  </si>
  <si>
    <t>parts_specification</t>
  </si>
  <si>
    <t>spec_id</t>
  </si>
  <si>
    <t>id_DayPartUnique</t>
  </si>
  <si>
    <t>اسباب حالات عدم المطابقة للتوالف</t>
  </si>
  <si>
    <t>اسباب حالات عدم المطابقة للمعدل</t>
  </si>
  <si>
    <t>اسباب حالات عدم المطابقة للاوزان</t>
  </si>
  <si>
    <t>تصنيف حالات عدم المطابقة للتوالف</t>
  </si>
  <si>
    <t>تصنيف حالات عدم المطابقة للمعدل</t>
  </si>
  <si>
    <t>تصنيف حالات عدم المطابقة للاوزان</t>
  </si>
  <si>
    <t>الاصناف الثنائية الغير مجمعة</t>
  </si>
  <si>
    <t>الاصناف الثلاثية الغير مجمعة</t>
  </si>
  <si>
    <t>number_day_use</t>
  </si>
  <si>
    <t xml:space="preserve">تم تمثيل كل البيانات
(1 او صفر) </t>
  </si>
  <si>
    <t>الاسطمبة تعمل(1*/لاتعمل(0)</t>
  </si>
  <si>
    <t>moldStatu(wip,pining)</t>
  </si>
  <si>
    <t>اجمالى الكروت</t>
  </si>
  <si>
    <t>العبوة</t>
  </si>
  <si>
    <t>اجمالى الانتاج  السليم</t>
  </si>
  <si>
    <t>اجمالى التالف بالقطعة</t>
  </si>
  <si>
    <t>اجمالى التالف بالصنف</t>
  </si>
  <si>
    <t>اجمالى الإنتاج</t>
  </si>
  <si>
    <t>machine_type</t>
  </si>
  <si>
    <t>bachStartDate</t>
  </si>
  <si>
    <t>bachEndDate</t>
  </si>
  <si>
    <t>معدل الدورة1</t>
  </si>
  <si>
    <t xml:space="preserve">كتابة ct </t>
  </si>
  <si>
    <t>كتابة التوالف في الخانة المسموح بها</t>
  </si>
  <si>
    <t>كتابة الإنتاج في الخانة المسموح بها</t>
  </si>
  <si>
    <t>التوالف بالقطعة</t>
  </si>
  <si>
    <t>BacheStatus</t>
  </si>
  <si>
    <t>كتابة التوالف لكل قطعة في حالة السماح</t>
  </si>
  <si>
    <t>كتابة الإنتاج في حالة السماح</t>
  </si>
  <si>
    <t>وجود أجزاء او عدم وجود اجزاء1</t>
  </si>
  <si>
    <t>وجود أجزاء او عدم وجود اجزاء2</t>
  </si>
  <si>
    <t>التحقق من اكتمال المعادلات</t>
  </si>
  <si>
    <t>سلامة العبوات</t>
  </si>
  <si>
    <t>عدد القطع مطابق للitem_master في حالة set</t>
  </si>
  <si>
    <t>التحقق من كتابة ctلكل الخانات</t>
  </si>
  <si>
    <t>التحقق من زمن الدورة (1)</t>
  </si>
  <si>
    <t>التحقق من التوالف(1)</t>
  </si>
  <si>
    <t>التحقق من التوالف(2)</t>
  </si>
  <si>
    <t>التحقق الانتاج(1)</t>
  </si>
  <si>
    <t>التحقق من وجود او عدم وجود أجزاء</t>
  </si>
  <si>
    <t>اكتمال خانات المعادلات</t>
  </si>
  <si>
    <t>منطقية قراءة الاوزان الجافة العالي</t>
  </si>
  <si>
    <t>منطقية قراءة الاوزان الجافة الاقل</t>
  </si>
  <si>
    <t>منطقية قراءة الانتاج</t>
  </si>
  <si>
    <t>منطقية قراءة زمن الدورة اعلي</t>
  </si>
  <si>
    <t>منطقية قراءة زمن الدورة اقل</t>
  </si>
  <si>
    <t>تكرار ct للاسطمبة الثنائية</t>
  </si>
  <si>
    <t>تكرار ct للاسطمبة الثلاثية</t>
  </si>
  <si>
    <t>التحقق من كتابة حالة الباتشة</t>
  </si>
  <si>
    <t>التحقق من كتابة  تاريخ الانتهاء للباتشة المنتهية</t>
  </si>
  <si>
    <t>التحقق من كتابة pinding للباتشة المنتهية</t>
  </si>
  <si>
    <t>التحقق من كتابة ارقام الماكينات</t>
  </si>
  <si>
    <t>التحقق من كتابة wep للباتشة الحالية</t>
  </si>
  <si>
    <t>اكتشاف أخطاء المعادلات</t>
  </si>
  <si>
    <t>13</t>
  </si>
  <si>
    <t>6/13/2021</t>
  </si>
  <si>
    <t>طقم فوم غسالة 8 كجم توب لود - قاعدة</t>
  </si>
  <si>
    <t>619Bach9</t>
  </si>
  <si>
    <t>طقم فوم غسالة 8 كجم توب لود  - كفر</t>
  </si>
  <si>
    <t>620Bach9</t>
  </si>
  <si>
    <t>طقم فوم غسالة 8 كجم توب لود  - سنتر حلة</t>
  </si>
  <si>
    <t>621Bach9</t>
  </si>
  <si>
    <t>طقم فوم غسالة 8 كجم توب لود  - امامية</t>
  </si>
  <si>
    <t xml:space="preserve">امامية </t>
  </si>
  <si>
    <t>622fBach9</t>
  </si>
  <si>
    <t>622Bach9</t>
  </si>
  <si>
    <t>طقم فوم غسالة 8 كجم توب لود - خلفية</t>
  </si>
  <si>
    <t xml:space="preserve">خلفية </t>
  </si>
  <si>
    <t>622kBach9</t>
  </si>
  <si>
    <t xml:space="preserve">(علوى) LG43LM63/UM73 </t>
  </si>
  <si>
    <t>اعلي</t>
  </si>
  <si>
    <t>438uBach24</t>
  </si>
  <si>
    <t>438Bach24</t>
  </si>
  <si>
    <t xml:space="preserve">(سفلي) LG43LM63/UM73 </t>
  </si>
  <si>
    <t>اسفل</t>
  </si>
  <si>
    <t>438dBach24</t>
  </si>
  <si>
    <t>LG65UM73-علوي يمين-</t>
  </si>
  <si>
    <t>علوي يمين</t>
  </si>
  <si>
    <t>556urBach20</t>
  </si>
  <si>
    <t>556Bach20</t>
  </si>
  <si>
    <t>LG65UM73-علوي شمال-</t>
  </si>
  <si>
    <t>علوي شمال</t>
  </si>
  <si>
    <t>556ulBach20</t>
  </si>
  <si>
    <t>LG65UM73-سفلي يمين-</t>
  </si>
  <si>
    <t>سفلى يمين</t>
  </si>
  <si>
    <t>556brBach20</t>
  </si>
  <si>
    <t>LG65UM73-سفلي شمال-</t>
  </si>
  <si>
    <t>سفلى شمال</t>
  </si>
  <si>
    <t>556blBach20</t>
  </si>
  <si>
    <t>LG65UM73-  جانب يمين-</t>
  </si>
  <si>
    <t>يمين</t>
  </si>
  <si>
    <t>557rBach20</t>
  </si>
  <si>
    <t>557Bach20</t>
  </si>
  <si>
    <t>LG65UM73-جانب يسار-</t>
  </si>
  <si>
    <t>يسار</t>
  </si>
  <si>
    <t>557LBach20</t>
  </si>
  <si>
    <t>160Bach18</t>
  </si>
  <si>
    <t>445Bach14</t>
  </si>
  <si>
    <t>446Bach14</t>
  </si>
  <si>
    <t>447Bach14</t>
  </si>
  <si>
    <t>448Bach14</t>
  </si>
  <si>
    <t>فوم طقم سخان زانوسى قاعدة</t>
  </si>
  <si>
    <t>قاعدة</t>
  </si>
  <si>
    <t>440bBach10</t>
  </si>
  <si>
    <t>440Bach10</t>
  </si>
  <si>
    <t>فوم طقم سخان زانوسى كفر</t>
  </si>
  <si>
    <t>كفر</t>
  </si>
  <si>
    <t>440cBach10</t>
  </si>
  <si>
    <t>كفر غسالة LG</t>
  </si>
  <si>
    <t>49Bach20</t>
  </si>
  <si>
    <t>زوايا غسالة LG</t>
  </si>
  <si>
    <t>50Bach20</t>
  </si>
  <si>
    <t>130Bach18</t>
  </si>
  <si>
    <t>183Bach10</t>
  </si>
  <si>
    <t>299Bach28</t>
  </si>
  <si>
    <t>254Bach10</t>
  </si>
  <si>
    <t>11Bach35</t>
  </si>
  <si>
    <t>12Bach35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</si>
  <si>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</si>
  <si>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</si>
  <si>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</si>
  <si>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</si>
  <si>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</si>
  <si>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</si>
  <si>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</si>
  <si>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</si>
  <si>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</si>
  <si>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</si>
  <si>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</si>
  <si>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</si>
  <si>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</si>
  <si>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</si>
  <si>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</si>
  <si>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</si>
  <si>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</si>
  <si>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</si>
  <si>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</si>
  <si>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</si>
  <si>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</si>
  <si>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</si>
  <si>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</si>
  <si>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</si>
  <si>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</si>
  <si>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</si>
  <si>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</si>
  <si>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</si>
  <si>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</si>
  <si>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</si>
  <si>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</si>
  <si>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</si>
  <si>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</si>
  <si>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</si>
  <si>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</si>
  <si>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</si>
  <si>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</si>
  <si>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</si>
  <si>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</si>
  <si>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</si>
  <si>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</si>
  <si>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</si>
  <si>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</si>
  <si>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</si>
  <si>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</si>
  <si>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</si>
  <si>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</si>
  <si>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</si>
  <si>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</si>
  <si>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</si>
  <si>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</si>
  <si>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</si>
  <si>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</si>
  <si>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</si>
  <si>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</si>
  <si>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التقارير الشهرية لمنتجات الاسطمبات مسلسلسة</t>
  </si>
  <si>
    <t>numbers defect</t>
  </si>
  <si>
    <t>اسم الخامة المستخدمة</t>
  </si>
  <si>
    <t>الكثافة</t>
  </si>
  <si>
    <t>303XJ</t>
  </si>
  <si>
    <t>LG 65 UM 73 جانب يمين وشمال</t>
  </si>
  <si>
    <t xml:space="preserve">FMLGEI65UM7302  </t>
  </si>
  <si>
    <t xml:space="preserve">LG 65 UM 73 علوى وسفلى </t>
  </si>
  <si>
    <t xml:space="preserve">FMLGEI65UM7301 </t>
  </si>
  <si>
    <t>قاعدة غسالة LG</t>
  </si>
  <si>
    <t>طقم علوى +سفلى LG 65UP77</t>
  </si>
  <si>
    <t>طقم علوى+سفلى+جوانب  LG 65UP81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</si>
</sst>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b/>
      <sz val="14"/>
      <color rgb="FF0070C0"/>
      <name val="Monotype Koufi"/>
      <charset val="178"/>
    </font>
    <font>
      <sz val="14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42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24" fillId="2" borderId="42" xfId="7" applyFill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0" fontId="8" fillId="2" borderId="42" xfId="0" applyFont="1" applyFill="1" applyBorder="1" applyAlignment="1">
      <alignment horizontal="center" vertical="center" wrapText="1"/>
    </xf>
    <xf numFmtId="0" fontId="5" fillId="2" borderId="42" xfId="0" applyFont="1" applyFill="1" applyBorder="1" applyAlignment="1">
      <alignment horizontal="center" vertical="center" wrapText="1"/>
    </xf>
    <xf numFmtId="1" fontId="8" fillId="2" borderId="11" xfId="0" applyNumberFormat="1" applyFont="1" applyFill="1" applyBorder="1" applyAlignment="1">
      <alignment vertical="center" wrapText="1"/>
    </xf>
    <xf numFmtId="1" fontId="8" fillId="2" borderId="44" xfId="0" applyNumberFormat="1" applyFont="1" applyFill="1" applyBorder="1" applyAlignment="1">
      <alignment vertical="center" wrapText="1"/>
    </xf>
    <xf numFmtId="0" fontId="9" fillId="2" borderId="12" xfId="0" applyFont="1" applyFill="1" applyBorder="1" applyAlignment="1">
      <alignment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8" xfId="0" applyNumberFormat="1" applyFont="1" applyFill="1" applyBorder="1" applyAlignment="1">
      <alignment vertical="center"/>
    </xf>
    <xf numFmtId="1" fontId="8" fillId="2" borderId="49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9" fontId="8" fillId="2" borderId="42" xfId="8" applyFont="1" applyFill="1" applyBorder="1" applyAlignment="1">
      <alignment horizontal="center" vertical="center" wrapText="1"/>
    </xf>
    <xf numFmtId="1" fontId="10" fillId="2" borderId="42" xfId="0" applyNumberFormat="1" applyFont="1" applyFill="1" applyBorder="1" applyAlignment="1">
      <alignment horizontal="center" vertical="center" wrapText="1"/>
    </xf>
    <xf numFmtId="0" fontId="10" fillId="2" borderId="42" xfId="0" applyFont="1" applyFill="1" applyBorder="1" applyAlignment="1">
      <alignment horizontal="center" vertical="center" wrapText="1" readingOrder="2"/>
    </xf>
    <xf numFmtId="0" fontId="8" fillId="3" borderId="44" xfId="0" applyFont="1" applyFill="1" applyBorder="1" applyAlignment="1">
      <alignment horizontal="center" vertical="center"/>
    </xf>
    <xf numFmtId="0" fontId="8" fillId="3" borderId="42" xfId="0" applyFont="1" applyFill="1" applyBorder="1" applyAlignment="1">
      <alignment horizontal="center" vertical="center"/>
    </xf>
    <xf numFmtId="1" fontId="11" fillId="4" borderId="13" xfId="0" applyNumberFormat="1" applyFont="1" applyFill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11" fillId="4" borderId="30" xfId="0" applyFont="1" applyFill="1" applyBorder="1" applyAlignment="1">
      <alignment horizontal="center" vertical="center" wrapText="1"/>
    </xf>
    <xf numFmtId="0" fontId="11" fillId="4" borderId="33" xfId="0" applyFont="1" applyFill="1" applyBorder="1" applyAlignment="1">
      <alignment horizontal="center" vertical="center" wrapText="1"/>
    </xf>
    <xf numFmtId="0" fontId="8" fillId="4" borderId="12" xfId="0" applyFont="1" applyFill="1" applyBorder="1" applyAlignment="1">
      <alignment horizontal="center" vertical="center"/>
    </xf>
    <xf numFmtId="0" fontId="8" fillId="4" borderId="33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1" fontId="8" fillId="6" borderId="12" xfId="0" applyNumberFormat="1" applyFont="1" applyFill="1" applyBorder="1" applyAlignment="1">
      <alignment horizontal="center" vertical="center" wrapText="1"/>
    </xf>
    <xf numFmtId="0" fontId="11" fillId="3" borderId="15" xfId="0" applyFont="1" applyFill="1" applyBorder="1" applyAlignment="1">
      <alignment vertical="center"/>
    </xf>
    <xf numFmtId="0" fontId="11" fillId="4" borderId="30" xfId="0" applyFont="1" applyFill="1" applyBorder="1" applyAlignment="1">
      <alignment vertical="center" wrapText="1"/>
    </xf>
    <xf numFmtId="0" fontId="11" fillId="4" borderId="33" xfId="0" applyFont="1" applyFill="1" applyBorder="1" applyAlignment="1">
      <alignment vertical="center" wrapText="1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33" fillId="3" borderId="16" xfId="0" applyFont="1" applyFill="1" applyBorder="1" applyAlignment="1">
      <alignment vertical="center" wrapText="1"/>
    </xf>
    <xf numFmtId="0" fontId="33" fillId="3" borderId="42" xfId="0" applyFont="1" applyFill="1" applyBorder="1" applyAlignment="1">
      <alignment vertical="center" wrapText="1"/>
    </xf>
    <xf numFmtId="0" fontId="14" fillId="3" borderId="42" xfId="0" applyFont="1" applyFill="1" applyBorder="1" applyAlignment="1">
      <alignment vertical="center" wrapText="1"/>
    </xf>
    <xf numFmtId="0" fontId="33" fillId="3" borderId="42" xfId="0" applyFont="1" applyFill="1" applyBorder="1" applyAlignment="1">
      <alignment horizontal="center" vertical="center" textRotation="90"/>
    </xf>
    <xf numFmtId="1" fontId="14" fillId="3" borderId="42" xfId="0" applyNumberFormat="1" applyFont="1" applyFill="1" applyBorder="1" applyAlignment="1">
      <alignment horizontal="center" vertical="center" wrapText="1"/>
    </xf>
    <xf numFmtId="1" fontId="14" fillId="3" borderId="2" xfId="0" applyNumberFormat="1" applyFont="1" applyFill="1" applyBorder="1" applyAlignment="1">
      <alignment horizontal="center" vertical="center" wrapText="1"/>
    </xf>
    <xf numFmtId="0" fontId="14" fillId="3" borderId="44" xfId="0" applyFont="1" applyFill="1" applyBorder="1" applyAlignment="1">
      <alignment horizontal="center" vertical="center" textRotation="90"/>
    </xf>
    <xf numFmtId="0" fontId="14" fillId="3" borderId="42" xfId="0" applyFont="1" applyFill="1" applyBorder="1" applyAlignment="1">
      <alignment horizontal="center" vertical="center" textRotation="90"/>
    </xf>
    <xf numFmtId="0" fontId="11" fillId="4" borderId="43" xfId="0" applyFont="1" applyFill="1" applyBorder="1" applyAlignment="1">
      <alignment horizontal="center" vertical="center" wrapText="1"/>
    </xf>
    <xf numFmtId="1" fontId="14" fillId="0" borderId="42" xfId="0" applyNumberFormat="1" applyFont="1" applyBorder="1" applyAlignment="1">
      <alignment horizontal="center" vertical="center" wrapText="1"/>
    </xf>
    <xf numFmtId="0" fontId="12" fillId="4" borderId="43" xfId="0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170" fontId="16" fillId="7" borderId="42" xfId="0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34" fillId="5" borderId="0" xfId="1" applyFont="1" applyFill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0" fontId="17" fillId="6" borderId="42" xfId="0" applyFont="1" applyFill="1" applyBorder="1" applyAlignment="1">
      <alignment horizontal="center" vertical="center" wrapText="1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17" fillId="16" borderId="42" xfId="0" applyFont="1" applyFill="1" applyBorder="1" applyAlignment="1">
      <alignment horizontal="center" vertical="center"/>
    </xf>
    <xf numFmtId="0" fontId="17" fillId="9" borderId="42" xfId="0" applyFont="1" applyFill="1" applyBorder="1" applyAlignment="1">
      <alignment horizontal="center" vertical="center"/>
    </xf>
    <xf numFmtId="9" fontId="17" fillId="9" borderId="42" xfId="8" applyFont="1" applyFill="1" applyBorder="1" applyAlignment="1">
      <alignment horizontal="center" vertical="center"/>
    </xf>
    <xf numFmtId="1" fontId="16" fillId="7" borderId="42" xfId="0" applyNumberFormat="1" applyFont="1" applyFill="1" applyBorder="1" applyAlignment="1">
      <alignment horizontal="center" vertical="center"/>
    </xf>
    <xf numFmtId="1" fontId="19" fillId="7" borderId="42" xfId="0" applyNumberFormat="1" applyFont="1" applyFill="1" applyBorder="1" applyAlignment="1">
      <alignment horizontal="center" vertical="center" wrapText="1"/>
    </xf>
    <xf numFmtId="0" fontId="18" fillId="3" borderId="42" xfId="0" applyFont="1" applyFill="1" applyBorder="1" applyAlignment="1">
      <alignment horizontal="center" vertical="center"/>
    </xf>
    <xf numFmtId="1" fontId="18" fillId="3" borderId="42" xfId="0" applyNumberFormat="1" applyFont="1" applyFill="1" applyBorder="1" applyAlignment="1">
      <alignment horizontal="center" vertical="center"/>
    </xf>
    <xf numFmtId="1" fontId="18" fillId="3" borderId="2" xfId="0" applyNumberFormat="1" applyFont="1" applyFill="1" applyBorder="1" applyAlignment="1">
      <alignment horizontal="center" vertical="center"/>
    </xf>
    <xf numFmtId="0" fontId="18" fillId="2" borderId="44" xfId="0" applyFont="1" applyFill="1" applyBorder="1" applyAlignment="1">
      <alignment horizontal="center" vertical="center"/>
    </xf>
    <xf numFmtId="167" fontId="16" fillId="7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0" fontId="17" fillId="3" borderId="42" xfId="0" applyNumberFormat="1" applyFont="1" applyFill="1" applyBorder="1" applyAlignment="1">
      <alignment horizontal="center" vertical="center"/>
    </xf>
    <xf numFmtId="0" fontId="16" fillId="7" borderId="42" xfId="0" applyFont="1" applyFill="1" applyBorder="1" applyAlignment="1">
      <alignment horizontal="center" vertical="center"/>
    </xf>
    <xf numFmtId="167" fontId="16" fillId="7" borderId="11" xfId="0" applyNumberFormat="1" applyFont="1" applyFill="1" applyBorder="1" applyAlignment="1">
      <alignment horizontal="center" vertical="center"/>
    </xf>
    <xf numFmtId="1" fontId="16" fillId="7" borderId="11" xfId="0" applyNumberFormat="1" applyFont="1" applyFill="1" applyBorder="1" applyAlignment="1">
      <alignment horizontal="center" vertical="center"/>
    </xf>
    <xf numFmtId="1" fontId="17" fillId="4" borderId="42" xfId="0" applyNumberFormat="1" applyFont="1" applyFill="1" applyBorder="1" applyAlignment="1">
      <alignment horizontal="center" vertical="center"/>
    </xf>
    <xf numFmtId="0" fontId="17" fillId="4" borderId="42" xfId="0" applyFont="1" applyFill="1" applyBorder="1" applyAlignment="1">
      <alignment horizontal="center" vertical="center"/>
    </xf>
    <xf numFmtId="0" fontId="16" fillId="4" borderId="42" xfId="0" applyFont="1" applyFill="1" applyBorder="1" applyAlignment="1">
      <alignment horizontal="center" vertical="center"/>
    </xf>
    <xf numFmtId="9" fontId="0" fillId="0" borderId="0" xfId="8" applyFont="1"/>
    <xf numFmtId="1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 wrapText="1"/>
    </xf>
    <xf numFmtId="170" fontId="15" fillId="3" borderId="42" xfId="0" applyNumberFormat="1" applyFont="1" applyFill="1" applyBorder="1" applyAlignment="1">
      <alignment horizontal="center" vertical="center"/>
    </xf>
    <xf numFmtId="0" fontId="15" fillId="5" borderId="42" xfId="0" applyFont="1" applyFill="1" applyBorder="1" applyAlignment="1">
      <alignment horizontal="center" vertical="center"/>
    </xf>
    <xf numFmtId="0" fontId="15" fillId="6" borderId="42" xfId="0" applyFont="1" applyFill="1" applyBorder="1" applyAlignment="1">
      <alignment horizontal="center" vertical="center"/>
    </xf>
    <xf numFmtId="0" fontId="15" fillId="6" borderId="42" xfId="0" applyFont="1" applyFill="1" applyBorder="1" applyAlignment="1">
      <alignment horizontal="center" vertical="center" wrapText="1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5" fillId="9" borderId="42" xfId="8" applyFont="1" applyFill="1" applyBorder="1" applyAlignment="1">
      <alignment horizontal="center" vertical="center" wrapText="1"/>
    </xf>
    <xf numFmtId="1" fontId="15" fillId="7" borderId="42" xfId="0" applyNumberFormat="1" applyFont="1" applyFill="1" applyBorder="1" applyAlignment="1">
      <alignment horizontal="center" vertical="center"/>
    </xf>
    <xf numFmtId="0" fontId="15" fillId="7" borderId="42" xfId="0" applyFont="1" applyFill="1" applyBorder="1" applyAlignment="1">
      <alignment horizontal="center" vertical="center"/>
    </xf>
    <xf numFmtId="0" fontId="15" fillId="9" borderId="42" xfId="0" applyFont="1" applyFill="1" applyBorder="1" applyAlignment="1">
      <alignment horizontal="center" vertical="center" wrapText="1"/>
    </xf>
    <xf numFmtId="0" fontId="15" fillId="9" borderId="42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7" fontId="15" fillId="3" borderId="2" xfId="0" applyNumberFormat="1" applyFont="1" applyFill="1" applyBorder="1" applyAlignment="1">
      <alignment horizontal="center" vertical="center"/>
    </xf>
    <xf numFmtId="0" fontId="15" fillId="0" borderId="44" xfId="0" applyFont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1" fontId="15" fillId="4" borderId="42" xfId="0" applyNumberFormat="1" applyFont="1" applyFill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6" fontId="0" fillId="0" borderId="0" xfId="0" applyNumberFormat="1"/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5" fillId="2" borderId="42" xfId="0" applyNumberFormat="1" applyFont="1" applyFill="1" applyBorder="1" applyAlignment="1">
      <alignment horizontal="center" vertical="center"/>
    </xf>
    <xf numFmtId="165" fontId="30" fillId="16" borderId="11" xfId="0" applyNumberFormat="1" applyFont="1" applyFill="1" applyBorder="1" applyAlignment="1">
      <alignment horizontal="center" vertical="center" wrapText="1"/>
    </xf>
    <xf numFmtId="165" fontId="30" fillId="16" borderId="42" xfId="0" applyNumberFormat="1" applyFont="1" applyFill="1" applyBorder="1" applyAlignment="1">
      <alignment horizontal="center" vertical="center" wrapText="1"/>
    </xf>
    <xf numFmtId="165" fontId="8" fillId="7" borderId="42" xfId="0" applyNumberFormat="1" applyFont="1" applyFill="1" applyBorder="1" applyAlignment="1">
      <alignment horizontal="center" vertical="center" wrapText="1"/>
    </xf>
    <xf numFmtId="165" fontId="18" fillId="16" borderId="42" xfId="0" applyNumberFormat="1" applyFont="1" applyFill="1" applyBorder="1" applyAlignment="1">
      <alignment horizontal="center" vertical="center" wrapText="1"/>
    </xf>
    <xf numFmtId="165" fontId="18" fillId="7" borderId="42" xfId="0" applyNumberFormat="1" applyFont="1" applyFill="1" applyBorder="1" applyAlignment="1">
      <alignment horizontal="center" vertical="center" wrapText="1"/>
    </xf>
    <xf numFmtId="165" fontId="16" fillId="7" borderId="42" xfId="0" applyNumberFormat="1" applyFont="1" applyFill="1" applyBorder="1" applyAlignment="1">
      <alignment horizontal="center" vertical="center"/>
    </xf>
    <xf numFmtId="165" fontId="17" fillId="4" borderId="42" xfId="0" applyNumberFormat="1" applyFont="1" applyFill="1" applyBorder="1" applyAlignment="1">
      <alignment horizontal="center" vertical="center"/>
    </xf>
    <xf numFmtId="166" fontId="0" fillId="0" borderId="0" xfId="0" applyNumberFormat="1"/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6" fontId="26" fillId="13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13" fillId="7" borderId="26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0" fillId="0" borderId="29" xfId="0" applyBorder="1"/>
    <xf numFmtId="0" fontId="8" fillId="2" borderId="26" xfId="0" applyFont="1" applyFill="1" applyBorder="1" applyAlignment="1">
      <alignment horizontal="center" vertical="center"/>
    </xf>
    <xf numFmtId="0" fontId="8" fillId="6" borderId="26" xfId="0" applyFont="1" applyFill="1" applyBorder="1" applyAlignment="1">
      <alignment horizontal="center" vertical="center" wrapText="1"/>
    </xf>
    <xf numFmtId="0" fontId="8" fillId="2" borderId="42" xfId="0" applyFont="1" applyFill="1" applyBorder="1" applyAlignment="1">
      <alignment horizontal="center" vertical="center"/>
    </xf>
    <xf numFmtId="0" fontId="12" fillId="6" borderId="26" xfId="0" applyFont="1" applyFill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0" fontId="0" fillId="0" borderId="28" xfId="0" applyBorder="1"/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9" fillId="8" borderId="15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1" fillId="9" borderId="15" xfId="0" applyFont="1" applyFill="1" applyBorder="1" applyAlignment="1">
      <alignment horizontal="center" vertical="center" wrapText="1"/>
    </xf>
    <xf numFmtId="1" fontId="11" fillId="3" borderId="26" xfId="0" applyNumberFormat="1" applyFont="1" applyFill="1" applyBorder="1" applyAlignment="1">
      <alignment horizontal="center" vertical="center" wrapText="1"/>
    </xf>
    <xf numFmtId="0" fontId="11" fillId="3" borderId="14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8" fillId="6" borderId="42" xfId="0" applyFont="1" applyFill="1" applyBorder="1" applyAlignment="1">
      <alignment horizontal="center" vertical="center" wrapText="1"/>
    </xf>
    <xf numFmtId="0" fontId="24" fillId="4" borderId="42" xfId="7" applyFill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0" fillId="0" borderId="52" xfId="0" applyBorder="1"/>
    <xf numFmtId="0" fontId="11" fillId="3" borderId="42" xfId="0" applyFont="1" applyFill="1" applyBorder="1" applyAlignment="1">
      <alignment horizontal="center" vertical="center" wrapText="1"/>
    </xf>
    <xf numFmtId="1" fontId="8" fillId="6" borderId="42" xfId="0" applyNumberFormat="1" applyFont="1" applyFill="1" applyBorder="1" applyAlignment="1">
      <alignment horizontal="center" vertical="center" wrapText="1"/>
    </xf>
    <xf numFmtId="1" fontId="11" fillId="3" borderId="42" xfId="0" applyNumberFormat="1" applyFont="1" applyFill="1" applyBorder="1" applyAlignment="1">
      <alignment horizontal="center" vertical="center" wrapText="1"/>
    </xf>
    <xf numFmtId="0" fontId="13" fillId="7" borderId="42" xfId="0" applyFont="1" applyFill="1" applyBorder="1" applyAlignment="1">
      <alignment horizontal="center" vertical="center" wrapText="1"/>
    </xf>
    <xf numFmtId="1" fontId="11" fillId="3" borderId="44" xfId="0" applyNumberFormat="1" applyFont="1" applyFill="1" applyBorder="1" applyAlignment="1">
      <alignment horizontal="center" vertical="center" wrapText="1"/>
    </xf>
    <xf numFmtId="0" fontId="0" fillId="0" borderId="53" xfId="0" applyBorder="1"/>
    <xf numFmtId="0" fontId="11" fillId="9" borderId="54" xfId="0" applyFont="1" applyFill="1" applyBorder="1" applyAlignment="1">
      <alignment horizontal="center" vertical="center" wrapText="1"/>
    </xf>
    <xf numFmtId="1" fontId="12" fillId="9" borderId="42" xfId="0" applyNumberFormat="1" applyFont="1" applyFill="1" applyBorder="1" applyAlignment="1">
      <alignment horizontal="center" vertical="center" wrapText="1"/>
    </xf>
    <xf numFmtId="0" fontId="8" fillId="9" borderId="42" xfId="0" applyFont="1" applyFill="1" applyBorder="1" applyAlignment="1">
      <alignment horizontal="center" vertical="center" wrapText="1"/>
    </xf>
    <xf numFmtId="0" fontId="12" fillId="9" borderId="42" xfId="0" applyFont="1" applyFill="1" applyBorder="1" applyAlignment="1">
      <alignment horizontal="center" vertical="center" wrapText="1" readingOrder="2"/>
    </xf>
    <xf numFmtId="0" fontId="11" fillId="3" borderId="55" xfId="0" applyFont="1" applyFill="1" applyBorder="1" applyAlignment="1">
      <alignment horizontal="center" vertical="center"/>
    </xf>
    <xf numFmtId="0" fontId="0" fillId="0" borderId="50" xfId="0" applyBorder="1"/>
    <xf numFmtId="0" fontId="11" fillId="3" borderId="44" xfId="0" applyFont="1" applyFill="1" applyBorder="1" applyAlignment="1">
      <alignment horizontal="center" vertical="center"/>
    </xf>
    <xf numFmtId="9" fontId="8" fillId="9" borderId="42" xfId="8" applyFont="1" applyFill="1" applyBorder="1" applyAlignment="1">
      <alignment horizontal="center" vertical="center" wrapText="1"/>
    </xf>
    <xf numFmtId="1" fontId="12" fillId="16" borderId="42" xfId="0" applyNumberFormat="1" applyFont="1" applyFill="1" applyBorder="1" applyAlignment="1">
      <alignment horizontal="center" vertical="center" wrapText="1"/>
    </xf>
    <xf numFmtId="1" fontId="10" fillId="7" borderId="42" xfId="0" applyNumberFormat="1" applyFont="1" applyFill="1" applyBorder="1" applyAlignment="1">
      <alignment horizontal="center" vertical="center" wrapText="1"/>
    </xf>
    <xf numFmtId="0" fontId="10" fillId="7" borderId="42" xfId="0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0" fontId="31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7" borderId="42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12" fillId="6" borderId="42" xfId="0" applyFont="1" applyFill="1" applyBorder="1" applyAlignment="1">
      <alignment horizontal="center" vertical="center" wrapText="1"/>
    </xf>
    <xf numFmtId="165" fontId="12" fillId="16" borderId="42" xfId="0" applyNumberFormat="1" applyFont="1" applyFill="1" applyBorder="1" applyAlignment="1">
      <alignment horizontal="center" vertical="center" wrapText="1" readingOrder="2"/>
    </xf>
    <xf numFmtId="165" fontId="30" fillId="16" borderId="11" xfId="0" applyNumberFormat="1" applyFont="1" applyFill="1" applyBorder="1" applyAlignment="1">
      <alignment horizontal="center" vertical="center" wrapText="1"/>
    </xf>
    <xf numFmtId="0" fontId="11" fillId="2" borderId="42" xfId="0" applyFont="1" applyFill="1" applyBorder="1" applyAlignment="1">
      <alignment horizontal="center" vertical="center"/>
    </xf>
    <xf numFmtId="0" fontId="0" fillId="0" borderId="56" xfId="0" applyBorder="1"/>
    <xf numFmtId="0" fontId="0" fillId="0" borderId="57" xfId="0" applyBorder="1"/>
    <xf numFmtId="0" fontId="8" fillId="2" borderId="11" xfId="0" applyFont="1" applyFill="1" applyBorder="1" applyAlignment="1">
      <alignment horizontal="center" vertical="center"/>
    </xf>
    <xf numFmtId="0" fontId="0" fillId="0" borderId="51" xfId="0" applyBorder="1"/>
    <xf numFmtId="0" fontId="8" fillId="5" borderId="42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542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42" Type="http://schemas.openxmlformats.org/officeDocument/2006/relationships/externalLink" Target="externalLinks/externalLink16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14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externalLink" Target="externalLinks/externalLink9.xml"/><Relationship Id="rId43" Type="http://schemas.openxmlformats.org/officeDocument/2006/relationships/externalLink" Target="externalLinks/externalLink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38" Type="http://schemas.openxmlformats.org/officeDocument/2006/relationships/externalLink" Target="externalLinks/externalLink12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3-41C4-B899-41871D3210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013-40D8-A2D7-2ECE7A378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7F7-4CAD-8F39-B310CC97A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49-4068-B677-FA56008C5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output!$G$3:$G$100</c:f>
            </c:numRef>
          </c:val>
          <c:extLst>
            <c:ext xmlns:c16="http://schemas.microsoft.com/office/drawing/2014/chart" uri="{C3380CC4-5D6E-409C-BE32-E72D297353CC}">
              <c16:uniqueId val="{00000000-7F9A-490D-9737-C9B3EE15F8D1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output!$H$3:$H$100</c:f>
            </c:numRef>
          </c:val>
          <c:extLst>
            <c:ext xmlns:c16="http://schemas.microsoft.com/office/drawing/2014/chart" uri="{C3380CC4-5D6E-409C-BE32-E72D297353CC}">
              <c16:uniqueId val="{00000001-7F9A-490D-9737-C9B3EE15F8D1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output!$I$3:$I$100</c:f>
            </c:numRef>
          </c:val>
          <c:extLst>
            <c:ext xmlns:c16="http://schemas.microsoft.com/office/drawing/2014/chart" uri="{C3380CC4-5D6E-409C-BE32-E72D297353CC}">
              <c16:uniqueId val="{00000002-7F9A-490D-9737-C9B3EE15F8D1}"/>
            </c:ext>
          </c:extLst>
        </c:ser>
        <c:ser>
          <c:idx val="3"/>
          <c:order val="3"/>
          <c:tx>
            <c:strRef>
              <c:f>output!$J$2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output!$J$3:$J$100</c:f>
            </c:numRef>
          </c:val>
          <c:extLst>
            <c:ext xmlns:c16="http://schemas.microsoft.com/office/drawing/2014/chart" uri="{C3380CC4-5D6E-409C-BE32-E72D297353CC}">
              <c16:uniqueId val="{00000003-7F9A-490D-9737-C9B3EE15F8D1}"/>
            </c:ext>
          </c:extLst>
        </c:ser>
        <c:ser>
          <c:idx val="4"/>
          <c:order val="4"/>
          <c:tx>
            <c:strRef>
              <c:f>output!$K$2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output!$K$3:$K$100</c:f>
            </c:numRef>
          </c:val>
          <c:extLst>
            <c:ext xmlns:c16="http://schemas.microsoft.com/office/drawing/2014/chart" uri="{C3380CC4-5D6E-409C-BE32-E72D297353CC}">
              <c16:uniqueId val="{00000004-7F9A-490D-9737-C9B3EE15F8D1}"/>
            </c:ext>
          </c:extLst>
        </c:ser>
        <c:ser>
          <c:idx val="5"/>
          <c:order val="5"/>
          <c:tx>
            <c:strRef>
              <c:f>output!$L$2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output!$L$3:$L$100</c:f>
            </c:numRef>
          </c:val>
          <c:extLst>
            <c:ext xmlns:c16="http://schemas.microsoft.com/office/drawing/2014/chart" uri="{C3380CC4-5D6E-409C-BE32-E72D297353CC}">
              <c16:uniqueId val="{00000005-7F9A-490D-9737-C9B3EE15F8D1}"/>
            </c:ext>
          </c:extLst>
        </c:ser>
        <c:ser>
          <c:idx val="6"/>
          <c:order val="6"/>
          <c:tx>
            <c:strRef>
              <c:f>output!$M$2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output!$M$3:$M$100</c:f>
            </c:numRef>
          </c:val>
          <c:extLst>
            <c:ext xmlns:c16="http://schemas.microsoft.com/office/drawing/2014/chart" uri="{C3380CC4-5D6E-409C-BE32-E72D297353CC}">
              <c16:uniqueId val="{00000006-7F9A-490D-9737-C9B3EE15F8D1}"/>
            </c:ext>
          </c:extLst>
        </c:ser>
        <c:ser>
          <c:idx val="7"/>
          <c:order val="7"/>
          <c:tx>
            <c:strRef>
              <c:f>output!$N$2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output!$N$3:$N$100</c:f>
            </c:numRef>
          </c:val>
          <c:extLst>
            <c:ext xmlns:c16="http://schemas.microsoft.com/office/drawing/2014/chart" uri="{C3380CC4-5D6E-409C-BE32-E72D297353CC}">
              <c16:uniqueId val="{00000007-7F9A-490D-9737-C9B3EE15F8D1}"/>
            </c:ext>
          </c:extLst>
        </c:ser>
        <c:ser>
          <c:idx val="8"/>
          <c:order val="8"/>
          <c:tx>
            <c:strRef>
              <c:f>output!$O$2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output!$O$3:$O$100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7F9A-490D-9737-C9B3EE15F8D1}"/>
            </c:ext>
          </c:extLst>
        </c:ser>
        <c:ser>
          <c:idx val="9"/>
          <c:order val="9"/>
          <c:tx>
            <c:strRef>
              <c:f>output!$P$2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output!$P$3:$P$100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7F9A-490D-9737-C9B3EE15F8D1}"/>
            </c:ext>
          </c:extLst>
        </c:ser>
        <c:ser>
          <c:idx val="10"/>
          <c:order val="10"/>
          <c:tx>
            <c:strRef>
              <c:f>output!$Q$2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output!$Q$3:$Q$100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7F9A-490D-9737-C9B3EE15F8D1}"/>
            </c:ext>
          </c:extLst>
        </c:ser>
        <c:ser>
          <c:idx val="11"/>
          <c:order val="11"/>
          <c:tx>
            <c:strRef>
              <c:f>output!$R$2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output!$R$3:$R$100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7F9A-490D-9737-C9B3EE15F8D1}"/>
            </c:ext>
          </c:extLst>
        </c:ser>
        <c:ser>
          <c:idx val="12"/>
          <c:order val="12"/>
          <c:tx>
            <c:strRef>
              <c:f>output!$S$2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output!$S$3:$S$100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7F9A-490D-9737-C9B3EE15F8D1}"/>
            </c:ext>
          </c:extLst>
        </c:ser>
        <c:ser>
          <c:idx val="13"/>
          <c:order val="13"/>
          <c:tx>
            <c:strRef>
              <c:f>output!$T$2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output!$T$3:$T$100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7F9A-490D-9737-C9B3EE15F8D1}"/>
            </c:ext>
          </c:extLst>
        </c:ser>
        <c:ser>
          <c:idx val="14"/>
          <c:order val="14"/>
          <c:tx>
            <c:strRef>
              <c:f>output!$U$2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output!$U$3:$U$100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7F9A-490D-9737-C9B3EE15F8D1}"/>
            </c:ext>
          </c:extLst>
        </c:ser>
        <c:ser>
          <c:idx val="15"/>
          <c:order val="15"/>
          <c:tx>
            <c:strRef>
              <c:f>output!$V$2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output!$V$3:$V$100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7F9A-490D-9737-C9B3EE15F8D1}"/>
            </c:ext>
          </c:extLst>
        </c:ser>
        <c:ser>
          <c:idx val="16"/>
          <c:order val="16"/>
          <c:tx>
            <c:strRef>
              <c:f>output!$W$2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output!$W$3:$W$100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7F9A-490D-9737-C9B3EE15F8D1}"/>
            </c:ext>
          </c:extLst>
        </c:ser>
        <c:ser>
          <c:idx val="17"/>
          <c:order val="17"/>
          <c:tx>
            <c:strRef>
              <c:f>output!$X$2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output!$X$3:$X$100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7F9A-490D-9737-C9B3EE15F8D1}"/>
            </c:ext>
          </c:extLst>
        </c:ser>
        <c:ser>
          <c:idx val="18"/>
          <c:order val="18"/>
          <c:tx>
            <c:strRef>
              <c:f>output!$Y$2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output!$E$3:$F$100</c:f>
              <c:numCache>
                <c:formatCode>General</c:formatCode>
                <c:ptCount val="98"/>
              </c:numCache>
            </c:numRef>
          </c:cat>
          <c:val>
            <c:numRef>
              <c:f>output!$Y$3:$Y$100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7F9A-490D-9737-C9B3EE15F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226F-48AF-BA42-01C6AD686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62A3-4AC4-83C3-2F32CFD9EF3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62A3-4AC4-83C3-2F32CFD9EF3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62A3-4AC4-83C3-2F32CFD9EF32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62A3-4AC4-83C3-2F32CFD9EF32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62A3-4AC4-83C3-2F32CFD9EF32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62A3-4AC4-83C3-2F32CFD9EF32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62A3-4AC4-83C3-2F32CFD9EF32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62A3-4AC4-83C3-2F32CFD9EF32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62A3-4AC4-83C3-2F32CFD9EF32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62A3-4AC4-83C3-2F32CFD9EF32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62A3-4AC4-83C3-2F32CFD9EF32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62A3-4AC4-83C3-2F32CFD9EF32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62A3-4AC4-83C3-2F32CFD9EF32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62A3-4AC4-83C3-2F32CFD9EF32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62A3-4AC4-83C3-2F32CFD9EF32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62A3-4AC4-83C3-2F32CFD9EF32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62A3-4AC4-83C3-2F32CFD9EF32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62A3-4AC4-83C3-2F32CFD9EF32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62A3-4AC4-83C3-2F32CFD9EF32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62A3-4AC4-83C3-2F32CFD9EF32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62A3-4AC4-83C3-2F32CFD9EF32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62A3-4AC4-83C3-2F32CFD9EF32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62A3-4AC4-83C3-2F32CFD9EF32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62A3-4AC4-83C3-2F32CFD9EF32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62A3-4AC4-83C3-2F32CFD9EF32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62A3-4AC4-83C3-2F32CFD9EF32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62A3-4AC4-83C3-2F32CFD9EF32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62A3-4AC4-83C3-2F32CFD9EF32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62A3-4AC4-83C3-2F32CFD9EF32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62A3-4AC4-83C3-2F32CFD9EF32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62A3-4AC4-83C3-2F32CFD9EF32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62A3-4AC4-83C3-2F32CFD9EF32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62A3-4AC4-83C3-2F32CFD9EF32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62A3-4AC4-83C3-2F32CFD9EF32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62A3-4AC4-83C3-2F32CFD9EF32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62A3-4AC4-83C3-2F32CFD9EF32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62A3-4AC4-83C3-2F32CFD9EF32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62A3-4AC4-83C3-2F32CFD9EF32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62A3-4AC4-83C3-2F32CFD9EF32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62A3-4AC4-83C3-2F32CFD9EF32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62A3-4AC4-83C3-2F32CFD9EF32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62A3-4AC4-83C3-2F32CFD9EF32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62A3-4AC4-83C3-2F32CFD9EF32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62A3-4AC4-83C3-2F32CFD9EF32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62A3-4AC4-83C3-2F32CFD9EF32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62A3-4AC4-83C3-2F32CFD9EF32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62A3-4AC4-83C3-2F32CFD9EF32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62A3-4AC4-83C3-2F32CFD9EF32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62A3-4AC4-83C3-2F32CFD9EF32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62A3-4AC4-83C3-2F32CFD9EF32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62A3-4AC4-83C3-2F32CFD9EF32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62A3-4AC4-83C3-2F32CFD9EF32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62A3-4AC4-83C3-2F32CFD9EF32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62A3-4AC4-83C3-2F32CFD9EF32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62A3-4AC4-83C3-2F32CFD9EF3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B-4A44-978B-99CFBFA6E885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B-4A44-978B-99CFBFA6E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7-4A77-9670-87B97F6F550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F7-4A77-9670-87B97F6F5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0393-4C05-8D4A-5D90FFB6FB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8-4697-9D81-A80C1696E5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9794176"/>
        <c:axId val="189795712"/>
      </c:bar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hamed%20UCI%20Cost/Flash/UCI%20Cost/2011/Budget%202011/Budgeting%202011%20Last%20Copy/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VIP/Work/Cost%20Statment/Cost%20Statment%2005-2011/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Yamama/CRP%203/Data%20Collection%20Template%20CRP3/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2work/programing/2data_analysis/archive/201901/8/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ing/disktop_applications/y_data_assistant_v2/analysis/formats/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contact_group/QHSE_activation/QC%20quality%20control/QC_daily_v2%20-befor_w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17"/>
      <sheetName val="items_spec"/>
      <sheetName val="ct_not_logical"/>
      <sheetName val="machines_master"/>
      <sheetName val="input_ncr_qc"/>
      <sheetName val="shotcut_master"/>
      <sheetName val="lists"/>
      <sheetName val="help"/>
    </sheetNames>
    <sheetDataSet>
      <sheetData sheetId="0"/>
      <sheetData sheetId="1"/>
      <sheetData sheetId="2"/>
      <sheetData sheetId="3">
        <row r="1">
          <cell r="A1" t="str">
            <v>part_id</v>
          </cell>
          <cell r="B1" t="str">
            <v>ORG_CODE</v>
          </cell>
          <cell r="C1" t="str">
            <v>ORG_NAME</v>
          </cell>
          <cell r="D1" t="str">
            <v>Ctegory</v>
          </cell>
          <cell r="E1" t="str">
            <v>product_code</v>
          </cell>
          <cell r="F1" t="str">
            <v>product_name_by_parts</v>
          </cell>
          <cell r="G1" t="str">
            <v>UOM</v>
          </cell>
          <cell r="H1" t="str">
            <v>machie_size</v>
          </cell>
          <cell r="I1" t="str">
            <v>Weight_kg</v>
          </cell>
          <cell r="J1" t="str">
            <v>old_Rate1</v>
          </cell>
          <cell r="K1" t="str">
            <v>Items Per Mould</v>
          </cell>
          <cell r="L1" t="str">
            <v>old_Rate2</v>
          </cell>
          <cell r="M1" t="str">
            <v>standard_rate_hour</v>
          </cell>
          <cell r="N1" t="str">
            <v>No_on_Set</v>
          </cell>
          <cell r="O1" t="str">
            <v>set</v>
          </cell>
          <cell r="P1" t="str">
            <v>highlite</v>
          </cell>
          <cell r="Q1" t="str">
            <v>الحالة</v>
          </cell>
          <cell r="R1" t="str">
            <v>standard_dry_weight</v>
          </cell>
          <cell r="S1" t="str">
            <v>standard_dry_weight_from</v>
          </cell>
          <cell r="T1" t="str">
            <v>standard_dry_weight_to</v>
          </cell>
          <cell r="U1" t="str">
            <v>negative_weight</v>
          </cell>
          <cell r="V1" t="str">
            <v>positive_weight</v>
          </cell>
          <cell r="W1" t="str">
            <v>notes</v>
          </cell>
          <cell r="X1" t="str">
            <v>sub_category</v>
          </cell>
          <cell r="Y1" t="str">
            <v>mold_id</v>
          </cell>
          <cell r="Z1" t="str">
            <v>product_parts</v>
          </cell>
          <cell r="AA1" t="str">
            <v>item_id</v>
          </cell>
          <cell r="AB1" t="str">
            <v>product_name</v>
          </cell>
          <cell r="AC1" t="str">
            <v>item_name_customers</v>
          </cell>
          <cell r="AD1" t="str">
            <v>mold_name</v>
          </cell>
          <cell r="AE1" t="str">
            <v>status</v>
          </cell>
          <cell r="AF1" t="str">
            <v>item_classification_customers</v>
          </cell>
          <cell r="AG1" t="str">
            <v>item_code_customers</v>
          </cell>
          <cell r="AH1" t="str">
            <v>c_t_standard_per_second</v>
          </cell>
          <cell r="AI1" t="str">
            <v>c_t_standard_per_second_from</v>
          </cell>
          <cell r="AJ1" t="str">
            <v>c_t_standard_per_second_to</v>
          </cell>
          <cell r="AK1" t="str">
            <v>view_items</v>
          </cell>
          <cell r="AL1" t="str">
            <v>view_parts</v>
          </cell>
          <cell r="AM1" t="str">
            <v>view_molds</v>
          </cell>
          <cell r="AN1" t="str">
            <v>gap_mm</v>
          </cell>
          <cell r="AO1" t="str">
            <v>density</v>
          </cell>
          <cell r="AP1" t="str">
            <v>row_material_typeA</v>
          </cell>
          <cell r="AQ1" t="str">
            <v>row_material_typeB</v>
          </cell>
          <cell r="AR1" t="str">
            <v>injekors_numbers</v>
          </cell>
          <cell r="AS1" t="str">
            <v>drummers_number</v>
          </cell>
          <cell r="AT1" t="str">
            <v>customer_id</v>
          </cell>
          <cell r="AU1" t="str">
            <v>playback</v>
          </cell>
          <cell r="AV1" t="str">
            <v>%density_positive_tolerance</v>
          </cell>
          <cell r="AW1" t="str">
            <v>density_negative_tolerance</v>
          </cell>
          <cell r="AX1" t="str">
            <v>tall_mm</v>
          </cell>
          <cell r="AY1" t="str">
            <v>tall_positive_tolerance</v>
          </cell>
          <cell r="AZ1" t="str">
            <v>tall_negative_tolerance</v>
          </cell>
          <cell r="BA1" t="str">
            <v>width_mm</v>
          </cell>
          <cell r="BB1" t="str">
            <v>width_positive_tolerance</v>
          </cell>
          <cell r="BC1" t="str">
            <v>width_negative_tolerance</v>
          </cell>
          <cell r="BD1" t="str">
            <v>sicness_mm</v>
          </cell>
          <cell r="BE1" t="str">
            <v>sicness_positive_tolerance</v>
          </cell>
          <cell r="BF1" t="str">
            <v>sicness_negative_tolerance</v>
          </cell>
          <cell r="BG1" t="str">
            <v>sicness_inside__mm</v>
          </cell>
          <cell r="BH1" t="str">
            <v>sicness_in_positive_tolerance</v>
          </cell>
          <cell r="BI1" t="str">
            <v>sicness_in_negative_tolerance</v>
          </cell>
          <cell r="BJ1" t="str">
            <v>gap_tolerance</v>
          </cell>
          <cell r="BK1" t="str">
            <v>gap_mm_from</v>
          </cell>
          <cell r="BL1" t="str">
            <v>gap_mm_to</v>
          </cell>
          <cell r="BM1" t="str">
            <v>machine_parameter_id</v>
          </cell>
          <cell r="BN1" t="str">
            <v>id_printed_specification</v>
          </cell>
          <cell r="BO1" t="str">
            <v>spec_folder_no</v>
          </cell>
          <cell r="BP1" t="str">
            <v>mold_start_date</v>
          </cell>
          <cell r="BQ1" t="str">
            <v>mold_expire_date</v>
          </cell>
          <cell r="BR1" t="str">
            <v>date_modifications</v>
          </cell>
          <cell r="BS1" t="str">
            <v>modificatins_record</v>
          </cell>
          <cell r="BT1" t="str">
            <v>page_volum_x</v>
          </cell>
          <cell r="BU1" t="str">
            <v>page_volum_y</v>
          </cell>
          <cell r="BV1" t="str">
            <v>page_volum_z</v>
          </cell>
          <cell r="BW1" t="str">
            <v>volume</v>
          </cell>
          <cell r="BX1" t="str">
            <v>sitotb_color</v>
          </cell>
          <cell r="BY1" t="str">
            <v>sitotb_set</v>
          </cell>
          <cell r="BZ1" t="str">
            <v>silotib_meter_reels</v>
          </cell>
          <cell r="CA1" t="str">
            <v>silotib_outside_meter</v>
          </cell>
          <cell r="CB1" t="str">
            <v>package_page</v>
          </cell>
          <cell r="CC1" t="str">
            <v>number_bacage</v>
          </cell>
          <cell r="CD1" t="str">
            <v>density_disctibtion</v>
          </cell>
          <cell r="CE1" t="str">
            <v>page_size_y</v>
          </cell>
          <cell r="CF1" t="str">
            <v>page_size_x</v>
          </cell>
          <cell r="CG1" t="str">
            <v>page_colore</v>
          </cell>
          <cell r="CH1" t="str">
            <v>pages_kgm_set</v>
          </cell>
          <cell r="CI1" t="str">
            <v>pages_kgm</v>
          </cell>
          <cell r="CJ1" t="str">
            <v>kg_after_add12percent</v>
          </cell>
          <cell r="CK1" t="str">
            <v>kg_after_add8_5percent</v>
          </cell>
          <cell r="CL1" t="str">
            <v>kg_after_add10percent</v>
          </cell>
          <cell r="CM1" t="str">
            <v>id_machine_program</v>
          </cell>
          <cell r="CN1" t="str">
            <v>name_en</v>
          </cell>
          <cell r="CO1" t="str">
            <v>customer_name</v>
          </cell>
          <cell r="CP1" t="str">
            <v>company_of_customer</v>
          </cell>
          <cell r="CQ1" t="str">
            <v>id_modification</v>
          </cell>
          <cell r="CR1" t="str">
            <v>notes</v>
          </cell>
          <cell r="CS1" t="str">
            <v>ItemInPages</v>
          </cell>
          <cell r="CT1" t="str">
            <v>validation_item_id equal part_id</v>
          </cell>
          <cell r="CU1" t="str">
            <v>scrab_record_allowed</v>
          </cell>
          <cell r="CV1" t="str">
            <v>production_record_allowed</v>
          </cell>
        </row>
        <row r="2">
          <cell r="A2">
            <v>1</v>
          </cell>
          <cell r="B2" t="str">
            <v>PF1</v>
          </cell>
          <cell r="C2" t="str">
            <v>FOAM 10TH</v>
          </cell>
          <cell r="D2" t="str">
            <v>Molds</v>
          </cell>
          <cell r="E2" t="str">
            <v>FMENCI20000000</v>
          </cell>
          <cell r="F2" t="str">
            <v>كفر سخان فرنساوى 085</v>
          </cell>
          <cell r="G2" t="str">
            <v>Ea</v>
          </cell>
          <cell r="H2" t="str">
            <v>1400*1700</v>
          </cell>
          <cell r="I2">
            <v>0.111</v>
          </cell>
          <cell r="J2">
            <v>90</v>
          </cell>
          <cell r="L2">
            <v>95</v>
          </cell>
          <cell r="M2">
            <v>108</v>
          </cell>
          <cell r="N2">
            <v>1</v>
          </cell>
          <cell r="O2">
            <v>3</v>
          </cell>
          <cell r="P2" t="str">
            <v>A</v>
          </cell>
          <cell r="Q2" t="str">
            <v>تعمل</v>
          </cell>
          <cell r="R2">
            <v>111</v>
          </cell>
          <cell r="S2">
            <v>103.23</v>
          </cell>
          <cell r="T2">
            <v>118.77</v>
          </cell>
          <cell r="U2">
            <v>7</v>
          </cell>
          <cell r="V2">
            <v>7</v>
          </cell>
          <cell r="X2" t="str">
            <v>سخان</v>
          </cell>
          <cell r="Y2">
            <v>1</v>
          </cell>
          <cell r="AA2">
            <v>1</v>
          </cell>
          <cell r="AB2" t="str">
            <v>كفر سخان فرنساوى 085</v>
          </cell>
          <cell r="AD2" t="str">
            <v>كفر سخان فرنساوى 085/قاعده سخان فرنساوى 086</v>
          </cell>
          <cell r="AE2">
            <v>1</v>
          </cell>
          <cell r="AH2">
            <v>100</v>
          </cell>
          <cell r="AI2">
            <v>95</v>
          </cell>
          <cell r="AJ2">
            <v>105</v>
          </cell>
          <cell r="AK2">
            <v>1</v>
          </cell>
          <cell r="AL2">
            <v>1</v>
          </cell>
          <cell r="AN2">
            <v>6</v>
          </cell>
          <cell r="AO2">
            <v>16</v>
          </cell>
          <cell r="AP2" t="str">
            <v>303 XJ      (M) 0.7-1.1 mm</v>
          </cell>
          <cell r="AQ2" t="str">
            <v>C.SB         (M) 0.7-1.1 mm</v>
          </cell>
          <cell r="AR2" t="str">
            <v>24</v>
          </cell>
          <cell r="AS2">
            <v>72</v>
          </cell>
          <cell r="AT2" t="str">
            <v>ENC</v>
          </cell>
          <cell r="AU2" t="str">
            <v>اتوماتيك</v>
          </cell>
          <cell r="AV2">
            <v>7</v>
          </cell>
          <cell r="AW2">
            <v>7</v>
          </cell>
          <cell r="AX2">
            <v>467</v>
          </cell>
          <cell r="AY2">
            <v>1</v>
          </cell>
          <cell r="AZ2">
            <v>1</v>
          </cell>
          <cell r="BA2">
            <v>451</v>
          </cell>
          <cell r="BB2">
            <v>1</v>
          </cell>
          <cell r="BC2">
            <v>1</v>
          </cell>
          <cell r="BD2">
            <v>60</v>
          </cell>
          <cell r="BE2">
            <v>2</v>
          </cell>
          <cell r="BF2">
            <v>2</v>
          </cell>
          <cell r="BJ2">
            <v>5</v>
          </cell>
          <cell r="BK2">
            <v>1</v>
          </cell>
          <cell r="BL2">
            <v>11</v>
          </cell>
          <cell r="BN2">
            <v>103</v>
          </cell>
          <cell r="BO2" t="str">
            <v>1</v>
          </cell>
          <cell r="BW2">
            <v>0</v>
          </cell>
          <cell r="CB2">
            <v>26</v>
          </cell>
          <cell r="CC2">
            <v>1</v>
          </cell>
          <cell r="CG2" t="str">
            <v>ابيض</v>
          </cell>
          <cell r="CK2">
            <v>0.120435</v>
          </cell>
          <cell r="CL2">
            <v>0</v>
          </cell>
          <cell r="CN2" t="str">
            <v>cover heater frenshal 085</v>
          </cell>
          <cell r="CO2" t="str">
            <v>اطلانتيك</v>
          </cell>
          <cell r="CP2" t="str">
            <v>اطلانتيك</v>
          </cell>
          <cell r="CT2">
            <v>1</v>
          </cell>
          <cell r="CU2">
            <v>1</v>
          </cell>
          <cell r="CV2">
            <v>1</v>
          </cell>
          <cell r="CW2">
            <v>15</v>
          </cell>
          <cell r="CX2">
            <v>44343</v>
          </cell>
          <cell r="CY2">
            <v>44346</v>
          </cell>
          <cell r="CZ2" t="str">
            <v>Pending</v>
          </cell>
          <cell r="DA2">
            <v>5</v>
          </cell>
        </row>
        <row r="3">
          <cell r="A3">
            <v>2</v>
          </cell>
          <cell r="B3" t="str">
            <v>PF1</v>
          </cell>
          <cell r="C3" t="str">
            <v>FOAM 10TH</v>
          </cell>
          <cell r="D3" t="str">
            <v>Molds</v>
          </cell>
          <cell r="E3" t="str">
            <v>FMENCI30000000</v>
          </cell>
          <cell r="F3" t="str">
            <v>قاعده سخان فرنساوى 086</v>
          </cell>
          <cell r="G3" t="str">
            <v>Ea</v>
          </cell>
          <cell r="H3" t="str">
            <v>1400*1700</v>
          </cell>
          <cell r="I3">
            <v>0.113</v>
          </cell>
          <cell r="J3">
            <v>90</v>
          </cell>
          <cell r="L3">
            <v>95</v>
          </cell>
          <cell r="M3">
            <v>108</v>
          </cell>
          <cell r="N3">
            <v>1</v>
          </cell>
          <cell r="O3">
            <v>3</v>
          </cell>
          <cell r="P3" t="str">
            <v>A</v>
          </cell>
          <cell r="Q3" t="str">
            <v>تعمل</v>
          </cell>
          <cell r="R3">
            <v>113</v>
          </cell>
          <cell r="S3">
            <v>105.09</v>
          </cell>
          <cell r="T3">
            <v>120.91</v>
          </cell>
          <cell r="U3">
            <v>7</v>
          </cell>
          <cell r="V3">
            <v>7</v>
          </cell>
          <cell r="X3" t="str">
            <v>سخان</v>
          </cell>
          <cell r="Y3">
            <v>1</v>
          </cell>
          <cell r="AA3">
            <v>2</v>
          </cell>
          <cell r="AB3" t="str">
            <v>قاعده سخان فرنساوى 086</v>
          </cell>
          <cell r="AD3" t="str">
            <v>كفر سخان فرنساوى 085/قاعده سخان فرنساوى 086</v>
          </cell>
          <cell r="AE3">
            <v>1</v>
          </cell>
          <cell r="AH3">
            <v>100</v>
          </cell>
          <cell r="AI3">
            <v>95</v>
          </cell>
          <cell r="AJ3">
            <v>105</v>
          </cell>
          <cell r="AK3">
            <v>1</v>
          </cell>
          <cell r="AL3">
            <v>1</v>
          </cell>
          <cell r="AN3">
            <v>6</v>
          </cell>
          <cell r="AO3">
            <v>16</v>
          </cell>
          <cell r="AP3" t="str">
            <v>303 XJ      (M) 0.7-1.1 mm</v>
          </cell>
          <cell r="AQ3" t="str">
            <v>C.SB         (M) 0.7-1.1 mm</v>
          </cell>
          <cell r="AR3" t="str">
            <v>24</v>
          </cell>
          <cell r="AS3">
            <v>72</v>
          </cell>
          <cell r="AT3" t="str">
            <v>ENC</v>
          </cell>
          <cell r="AU3" t="str">
            <v>اتوماتيك</v>
          </cell>
          <cell r="AV3">
            <v>7</v>
          </cell>
          <cell r="AW3">
            <v>7</v>
          </cell>
          <cell r="AX3">
            <v>467</v>
          </cell>
          <cell r="AY3">
            <v>1</v>
          </cell>
          <cell r="AZ3">
            <v>1</v>
          </cell>
          <cell r="BA3">
            <v>451</v>
          </cell>
          <cell r="BB3">
            <v>1</v>
          </cell>
          <cell r="BC3">
            <v>1</v>
          </cell>
          <cell r="BD3">
            <v>90</v>
          </cell>
          <cell r="BE3">
            <v>2</v>
          </cell>
          <cell r="BF3">
            <v>2</v>
          </cell>
          <cell r="BJ3">
            <v>5</v>
          </cell>
          <cell r="BK3">
            <v>1</v>
          </cell>
          <cell r="BL3">
            <v>11</v>
          </cell>
          <cell r="BN3">
            <v>103</v>
          </cell>
          <cell r="BO3" t="str">
            <v>1</v>
          </cell>
          <cell r="BW3">
            <v>0</v>
          </cell>
          <cell r="CB3">
            <v>16</v>
          </cell>
          <cell r="CC3">
            <v>1</v>
          </cell>
          <cell r="CG3" t="str">
            <v>اخضر</v>
          </cell>
          <cell r="CK3">
            <v>0.12260500000000001</v>
          </cell>
          <cell r="CL3">
            <v>0</v>
          </cell>
          <cell r="CN3" t="str">
            <v>base heater frenshal 086</v>
          </cell>
          <cell r="CO3" t="str">
            <v>اطلانتيك</v>
          </cell>
          <cell r="CP3" t="str">
            <v>اطلانتيك</v>
          </cell>
          <cell r="CT3">
            <v>1</v>
          </cell>
          <cell r="CU3">
            <v>1</v>
          </cell>
          <cell r="CV3">
            <v>1</v>
          </cell>
          <cell r="CW3">
            <v>15</v>
          </cell>
          <cell r="CX3">
            <v>44343</v>
          </cell>
          <cell r="CY3">
            <v>44346</v>
          </cell>
          <cell r="CZ3" t="str">
            <v>Pending</v>
          </cell>
          <cell r="DA3">
            <v>5</v>
          </cell>
        </row>
        <row r="4">
          <cell r="A4" t="str">
            <v>2sum</v>
          </cell>
          <cell r="B4" t="str">
            <v>PF1</v>
          </cell>
          <cell r="C4" t="str">
            <v>FOAM 10TH</v>
          </cell>
          <cell r="D4" t="str">
            <v>Molds</v>
          </cell>
          <cell r="E4" t="str">
            <v>FMENCI30000000</v>
          </cell>
          <cell r="F4" t="str">
            <v>كفر سخان فرنساوى 085/قاعده سخان فرنساوى 086</v>
          </cell>
          <cell r="G4" t="str">
            <v>Ea</v>
          </cell>
          <cell r="H4" t="str">
            <v>1400*1700</v>
          </cell>
          <cell r="I4">
            <v>0.224</v>
          </cell>
          <cell r="J4">
            <v>90</v>
          </cell>
          <cell r="L4">
            <v>95</v>
          </cell>
          <cell r="M4">
            <v>108</v>
          </cell>
          <cell r="N4">
            <v>2</v>
          </cell>
          <cell r="O4">
            <v>3</v>
          </cell>
          <cell r="P4" t="str">
            <v>A</v>
          </cell>
          <cell r="Q4" t="str">
            <v>تعمل</v>
          </cell>
          <cell r="R4">
            <v>224</v>
          </cell>
          <cell r="S4">
            <v>208.32</v>
          </cell>
          <cell r="T4">
            <v>239.68</v>
          </cell>
          <cell r="U4">
            <v>7</v>
          </cell>
          <cell r="V4">
            <v>7</v>
          </cell>
          <cell r="X4" t="str">
            <v>سخان</v>
          </cell>
          <cell r="Y4">
            <v>1</v>
          </cell>
          <cell r="Z4" t="str">
            <v>مجمعة</v>
          </cell>
          <cell r="AA4">
            <v>2</v>
          </cell>
          <cell r="AB4" t="str">
            <v>قاعده سخان فرنساوى 086</v>
          </cell>
          <cell r="AD4" t="str">
            <v>كفر سخان فرنساوى 085/قاعده سخان فرنساوى 086</v>
          </cell>
          <cell r="AE4">
            <v>1</v>
          </cell>
          <cell r="AH4">
            <v>100</v>
          </cell>
          <cell r="AI4">
            <v>95</v>
          </cell>
          <cell r="AJ4">
            <v>105</v>
          </cell>
          <cell r="AK4">
            <v>0</v>
          </cell>
          <cell r="AM4">
            <v>1</v>
          </cell>
          <cell r="AN4">
            <v>6</v>
          </cell>
          <cell r="AO4">
            <v>16</v>
          </cell>
          <cell r="AP4" t="str">
            <v>303 XJ      (M) 0.7-1.1 mm</v>
          </cell>
          <cell r="AQ4" t="str">
            <v>C.SB         (M) 0.7-1.1 mm</v>
          </cell>
          <cell r="AR4" t="str">
            <v>24</v>
          </cell>
          <cell r="AS4">
            <v>72</v>
          </cell>
          <cell r="AT4" t="str">
            <v>ENC</v>
          </cell>
          <cell r="AU4" t="str">
            <v>اتوماتيك</v>
          </cell>
          <cell r="AV4">
            <v>7</v>
          </cell>
          <cell r="AW4">
            <v>7</v>
          </cell>
          <cell r="BJ4">
            <v>5</v>
          </cell>
          <cell r="BK4">
            <v>1</v>
          </cell>
          <cell r="BL4">
            <v>11</v>
          </cell>
          <cell r="BN4">
            <v>103</v>
          </cell>
          <cell r="BO4" t="str">
            <v>1</v>
          </cell>
          <cell r="BW4">
            <v>0</v>
          </cell>
          <cell r="CK4">
            <v>0.24304000000000001</v>
          </cell>
          <cell r="CL4">
            <v>0</v>
          </cell>
          <cell r="CN4" t="str">
            <v>base heater frenshal 086</v>
          </cell>
          <cell r="CO4" t="str">
            <v>اطلانتيك</v>
          </cell>
          <cell r="CP4" t="str">
            <v>اطلانتيك</v>
          </cell>
          <cell r="CT4">
            <v>0</v>
          </cell>
          <cell r="CU4">
            <v>1</v>
          </cell>
          <cell r="CV4">
            <v>1</v>
          </cell>
          <cell r="CW4">
            <v>15</v>
          </cell>
          <cell r="CX4">
            <v>44343</v>
          </cell>
          <cell r="CY4">
            <v>44346</v>
          </cell>
          <cell r="CZ4" t="str">
            <v>Pending</v>
          </cell>
          <cell r="DA4">
            <v>5</v>
          </cell>
        </row>
        <row r="5">
          <cell r="A5">
            <v>338</v>
          </cell>
          <cell r="B5" t="str">
            <v>PF2</v>
          </cell>
          <cell r="C5" t="str">
            <v>FOAM 6TH</v>
          </cell>
          <cell r="D5" t="str">
            <v>Molds</v>
          </cell>
          <cell r="E5" t="str">
            <v>FMTOSI24S16000</v>
          </cell>
          <cell r="F5" t="str">
            <v>720124L81F40212301 - LED 24 S 16</v>
          </cell>
          <cell r="G5" t="str">
            <v>Set</v>
          </cell>
          <cell r="H5" t="str">
            <v>1100*1200</v>
          </cell>
          <cell r="I5">
            <v>0.23799999999999999</v>
          </cell>
          <cell r="J5">
            <v>30</v>
          </cell>
          <cell r="K5">
            <v>1</v>
          </cell>
          <cell r="L5">
            <v>36</v>
          </cell>
          <cell r="M5">
            <v>36</v>
          </cell>
          <cell r="N5">
            <v>2</v>
          </cell>
          <cell r="O5">
            <v>2</v>
          </cell>
          <cell r="Q5" t="str">
            <v>تعمل</v>
          </cell>
          <cell r="R5">
            <v>238</v>
          </cell>
          <cell r="S5">
            <v>221.34</v>
          </cell>
          <cell r="T5">
            <v>254.66</v>
          </cell>
          <cell r="U5" t="str">
            <v>7</v>
          </cell>
          <cell r="V5" t="str">
            <v>7</v>
          </cell>
          <cell r="X5" t="str">
            <v>TV</v>
          </cell>
          <cell r="Y5">
            <v>186</v>
          </cell>
          <cell r="AA5">
            <v>338</v>
          </cell>
          <cell r="AB5" t="str">
            <v>720124L81F40212301 - LED 24 S 16</v>
          </cell>
          <cell r="AD5" t="str">
            <v>720124L81F40212301 - LED 24 S 16</v>
          </cell>
          <cell r="AE5">
            <v>1</v>
          </cell>
          <cell r="AH5">
            <v>200</v>
          </cell>
          <cell r="AI5">
            <v>190</v>
          </cell>
          <cell r="AJ5">
            <v>210</v>
          </cell>
          <cell r="AK5">
            <v>1</v>
          </cell>
          <cell r="AM5">
            <v>1</v>
          </cell>
          <cell r="AN5">
            <v>7</v>
          </cell>
          <cell r="AO5" t="str">
            <v>24</v>
          </cell>
          <cell r="AP5" t="str">
            <v>(A)  EU150  (M)0.7-1.1mm</v>
          </cell>
          <cell r="AQ5" t="str">
            <v>(B) S3-112         (M) 0.7-1.1 mm</v>
          </cell>
          <cell r="AR5">
            <v>16</v>
          </cell>
          <cell r="AS5">
            <v>34</v>
          </cell>
          <cell r="AT5" t="str">
            <v>TOS</v>
          </cell>
          <cell r="AU5" t="str">
            <v>اتوماتيك</v>
          </cell>
          <cell r="AV5">
            <v>7</v>
          </cell>
          <cell r="AW5">
            <v>7</v>
          </cell>
          <cell r="BJ5">
            <v>5</v>
          </cell>
          <cell r="BK5">
            <v>2</v>
          </cell>
          <cell r="BL5">
            <v>12</v>
          </cell>
          <cell r="BN5">
            <v>814</v>
          </cell>
          <cell r="BO5" t="str">
            <v>8</v>
          </cell>
          <cell r="BW5">
            <v>0</v>
          </cell>
          <cell r="CA5">
            <v>4</v>
          </cell>
          <cell r="CB5">
            <v>10</v>
          </cell>
          <cell r="CC5">
            <v>1</v>
          </cell>
          <cell r="CE5">
            <v>87</v>
          </cell>
          <cell r="CF5">
            <v>150</v>
          </cell>
          <cell r="CG5" t="str">
            <v>ابيض</v>
          </cell>
          <cell r="CK5">
            <v>0</v>
          </cell>
          <cell r="CL5">
            <v>0.26180000000000003</v>
          </cell>
          <cell r="CN5" t="str">
            <v>720124L81F40212301 - LED 24 S 16</v>
          </cell>
          <cell r="CO5" t="str">
            <v>توشيبا</v>
          </cell>
          <cell r="CP5" t="str">
            <v>توشيبا للاجهزة المرئية</v>
          </cell>
          <cell r="CT5">
            <v>1</v>
          </cell>
          <cell r="CU5">
            <v>1</v>
          </cell>
          <cell r="CV5">
            <v>1</v>
          </cell>
          <cell r="CW5">
            <v>0</v>
          </cell>
          <cell r="CZ5" t="str">
            <v/>
          </cell>
        </row>
        <row r="6">
          <cell r="A6" t="str">
            <v>338k</v>
          </cell>
          <cell r="B6" t="str">
            <v>PF2</v>
          </cell>
          <cell r="C6" t="str">
            <v>FOAM 6TH</v>
          </cell>
          <cell r="D6" t="str">
            <v>Molds</v>
          </cell>
          <cell r="E6" t="str">
            <v>FMTOSI24S16000</v>
          </cell>
          <cell r="F6" t="str">
            <v>720124L81F40212301 - LED 24 S 16-back</v>
          </cell>
          <cell r="G6" t="str">
            <v>Set</v>
          </cell>
          <cell r="H6" t="str">
            <v>1100*1200</v>
          </cell>
          <cell r="J6">
            <v>30</v>
          </cell>
          <cell r="K6">
            <v>1</v>
          </cell>
          <cell r="L6">
            <v>36</v>
          </cell>
          <cell r="M6">
            <v>36</v>
          </cell>
          <cell r="N6">
            <v>2</v>
          </cell>
          <cell r="O6">
            <v>2</v>
          </cell>
          <cell r="Q6" t="str">
            <v>تعمل</v>
          </cell>
          <cell r="R6">
            <v>0</v>
          </cell>
          <cell r="S6">
            <v>0</v>
          </cell>
          <cell r="T6">
            <v>0</v>
          </cell>
          <cell r="U6" t="str">
            <v>7</v>
          </cell>
          <cell r="V6" t="str">
            <v>7</v>
          </cell>
          <cell r="X6" t="str">
            <v>TV</v>
          </cell>
          <cell r="Y6">
            <v>186</v>
          </cell>
          <cell r="Z6" t="str">
            <v xml:space="preserve">خلفية </v>
          </cell>
          <cell r="AA6">
            <v>338</v>
          </cell>
          <cell r="AB6" t="str">
            <v>720124L81F40212301 - LED 24 S 16</v>
          </cell>
          <cell r="AD6" t="str">
            <v>720124L81F40212301 - LED 24 S 16</v>
          </cell>
          <cell r="AE6">
            <v>1</v>
          </cell>
          <cell r="AH6">
            <v>200</v>
          </cell>
          <cell r="AI6">
            <v>190</v>
          </cell>
          <cell r="AJ6">
            <v>210</v>
          </cell>
          <cell r="AK6">
            <v>0</v>
          </cell>
          <cell r="AL6">
            <v>1</v>
          </cell>
          <cell r="AN6">
            <v>7</v>
          </cell>
          <cell r="AO6" t="str">
            <v>24</v>
          </cell>
          <cell r="AP6" t="str">
            <v>(A)  EU150  (M)0.7-1.1mm</v>
          </cell>
          <cell r="AQ6" t="str">
            <v>(B) S3-112         (M) 0.7-1.1 mm</v>
          </cell>
          <cell r="AR6">
            <v>16</v>
          </cell>
          <cell r="AS6">
            <v>34</v>
          </cell>
          <cell r="AT6" t="str">
            <v>TOS</v>
          </cell>
          <cell r="AU6" t="str">
            <v>اتوماتيك</v>
          </cell>
          <cell r="AV6">
            <v>7</v>
          </cell>
          <cell r="AW6">
            <v>7</v>
          </cell>
          <cell r="AX6">
            <v>653</v>
          </cell>
          <cell r="AY6">
            <v>1</v>
          </cell>
          <cell r="AZ6">
            <v>1</v>
          </cell>
          <cell r="BA6">
            <v>377</v>
          </cell>
          <cell r="BB6">
            <v>1</v>
          </cell>
          <cell r="BC6">
            <v>1</v>
          </cell>
          <cell r="BD6">
            <v>52</v>
          </cell>
          <cell r="BE6">
            <v>2</v>
          </cell>
          <cell r="BF6">
            <v>2</v>
          </cell>
          <cell r="BJ6">
            <v>5</v>
          </cell>
          <cell r="BK6">
            <v>2</v>
          </cell>
          <cell r="BL6">
            <v>12</v>
          </cell>
          <cell r="BN6">
            <v>814</v>
          </cell>
          <cell r="BO6" t="str">
            <v>8</v>
          </cell>
          <cell r="BW6">
            <v>0</v>
          </cell>
          <cell r="CA6">
            <v>4</v>
          </cell>
          <cell r="CB6">
            <v>10</v>
          </cell>
          <cell r="CC6">
            <v>0.5</v>
          </cell>
          <cell r="CE6">
            <v>87</v>
          </cell>
          <cell r="CF6">
            <v>150</v>
          </cell>
          <cell r="CG6" t="str">
            <v>ابيض</v>
          </cell>
          <cell r="CK6">
            <v>0</v>
          </cell>
          <cell r="CL6">
            <v>0</v>
          </cell>
          <cell r="CN6" t="str">
            <v>720124L81F40212301 - LED 24 S 16</v>
          </cell>
          <cell r="CO6" t="str">
            <v>توشيبا</v>
          </cell>
          <cell r="CP6" t="str">
            <v>توشيبا للاجهزة المرئية</v>
          </cell>
          <cell r="CT6">
            <v>0</v>
          </cell>
          <cell r="CU6">
            <v>1</v>
          </cell>
          <cell r="CV6">
            <v>1</v>
          </cell>
          <cell r="CW6">
            <v>0</v>
          </cell>
          <cell r="CZ6" t="str">
            <v/>
          </cell>
        </row>
        <row r="7">
          <cell r="A7" t="str">
            <v>338f</v>
          </cell>
          <cell r="B7" t="str">
            <v>PF2</v>
          </cell>
          <cell r="C7" t="str">
            <v>FOAM 6TH</v>
          </cell>
          <cell r="D7" t="str">
            <v>Molds</v>
          </cell>
          <cell r="E7" t="str">
            <v>FMTOSI24S16000</v>
          </cell>
          <cell r="F7" t="str">
            <v>720124L81F40212301 - LED 24 S 16-front</v>
          </cell>
          <cell r="G7" t="str">
            <v>Set</v>
          </cell>
          <cell r="H7" t="str">
            <v>1100*1200</v>
          </cell>
          <cell r="J7">
            <v>30</v>
          </cell>
          <cell r="K7">
            <v>1</v>
          </cell>
          <cell r="L7">
            <v>36</v>
          </cell>
          <cell r="M7">
            <v>36</v>
          </cell>
          <cell r="N7">
            <v>2</v>
          </cell>
          <cell r="O7">
            <v>2</v>
          </cell>
          <cell r="Q7" t="str">
            <v>تعمل</v>
          </cell>
          <cell r="R7">
            <v>0</v>
          </cell>
          <cell r="S7">
            <v>0</v>
          </cell>
          <cell r="T7">
            <v>0</v>
          </cell>
          <cell r="U7" t="str">
            <v>7</v>
          </cell>
          <cell r="V7" t="str">
            <v>7</v>
          </cell>
          <cell r="X7" t="str">
            <v>TV</v>
          </cell>
          <cell r="Y7">
            <v>186</v>
          </cell>
          <cell r="Z7" t="str">
            <v xml:space="preserve">امامية </v>
          </cell>
          <cell r="AA7">
            <v>338</v>
          </cell>
          <cell r="AB7" t="str">
            <v>720124L81F40212301 - LED 24 S 16</v>
          </cell>
          <cell r="AD7" t="str">
            <v>720124L81F40212301 - LED 24 S 16</v>
          </cell>
          <cell r="AE7">
            <v>1</v>
          </cell>
          <cell r="AH7">
            <v>200</v>
          </cell>
          <cell r="AI7">
            <v>190</v>
          </cell>
          <cell r="AJ7">
            <v>210</v>
          </cell>
          <cell r="AK7">
            <v>0</v>
          </cell>
          <cell r="AL7">
            <v>1</v>
          </cell>
          <cell r="AN7">
            <v>7</v>
          </cell>
          <cell r="AO7" t="str">
            <v>24</v>
          </cell>
          <cell r="AP7" t="str">
            <v>(A)  EU150  (M)0.7-1.1mm</v>
          </cell>
          <cell r="AQ7" t="str">
            <v>(B) S3-112         (M) 0.7-1.1 mm</v>
          </cell>
          <cell r="AR7">
            <v>16</v>
          </cell>
          <cell r="AS7">
            <v>34</v>
          </cell>
          <cell r="AT7" t="str">
            <v>TOS</v>
          </cell>
          <cell r="AU7" t="str">
            <v>اتوماتيك</v>
          </cell>
          <cell r="AV7">
            <v>7</v>
          </cell>
          <cell r="AW7">
            <v>7</v>
          </cell>
          <cell r="AX7">
            <v>653</v>
          </cell>
          <cell r="AY7">
            <v>1</v>
          </cell>
          <cell r="AZ7">
            <v>1</v>
          </cell>
          <cell r="BA7">
            <v>377</v>
          </cell>
          <cell r="BB7">
            <v>1</v>
          </cell>
          <cell r="BC7">
            <v>1</v>
          </cell>
          <cell r="BD7">
            <v>66</v>
          </cell>
          <cell r="BE7">
            <v>2</v>
          </cell>
          <cell r="BF7">
            <v>2</v>
          </cell>
          <cell r="BJ7">
            <v>5</v>
          </cell>
          <cell r="BK7">
            <v>2</v>
          </cell>
          <cell r="BL7">
            <v>12</v>
          </cell>
          <cell r="BN7">
            <v>814</v>
          </cell>
          <cell r="BO7" t="str">
            <v>8</v>
          </cell>
          <cell r="BW7">
            <v>0</v>
          </cell>
          <cell r="CA7">
            <v>4</v>
          </cell>
          <cell r="CB7">
            <v>10</v>
          </cell>
          <cell r="CC7">
            <v>0.5</v>
          </cell>
          <cell r="CE7">
            <v>87</v>
          </cell>
          <cell r="CF7">
            <v>150</v>
          </cell>
          <cell r="CG7" t="str">
            <v>ابيض</v>
          </cell>
          <cell r="CK7">
            <v>0</v>
          </cell>
          <cell r="CL7">
            <v>0</v>
          </cell>
          <cell r="CN7" t="str">
            <v>720124L81F40212301 - LED 24 S 16</v>
          </cell>
          <cell r="CO7" t="str">
            <v>توشيبا</v>
          </cell>
          <cell r="CP7" t="str">
            <v>توشيبا للاجهزة المرئية</v>
          </cell>
          <cell r="CT7">
            <v>0</v>
          </cell>
          <cell r="CU7">
            <v>1</v>
          </cell>
          <cell r="CV7">
            <v>1</v>
          </cell>
          <cell r="CW7">
            <v>0</v>
          </cell>
          <cell r="CZ7" t="str">
            <v/>
          </cell>
        </row>
        <row r="8">
          <cell r="A8">
            <v>23</v>
          </cell>
          <cell r="B8" t="str">
            <v>PF1</v>
          </cell>
          <cell r="C8" t="str">
            <v>FOAM 10TH</v>
          </cell>
          <cell r="D8" t="str">
            <v>Molds</v>
          </cell>
          <cell r="E8" t="str">
            <v>FMMCRI4k12L000</v>
          </cell>
          <cell r="F8" t="str">
            <v>EPS LH SIDE PACKING 42QHCT12 ميراكو</v>
          </cell>
          <cell r="G8" t="str">
            <v>Ea</v>
          </cell>
          <cell r="H8" t="str">
            <v>1400*1700</v>
          </cell>
          <cell r="I8">
            <v>0.1716</v>
          </cell>
          <cell r="J8">
            <v>180</v>
          </cell>
          <cell r="L8">
            <v>180</v>
          </cell>
          <cell r="M8">
            <v>180</v>
          </cell>
          <cell r="N8">
            <v>1</v>
          </cell>
          <cell r="O8">
            <v>6</v>
          </cell>
          <cell r="P8" t="str">
            <v>E</v>
          </cell>
          <cell r="Q8" t="str">
            <v>تعمل</v>
          </cell>
          <cell r="R8">
            <v>171.6</v>
          </cell>
          <cell r="S8">
            <v>159.58799999999999</v>
          </cell>
          <cell r="T8">
            <v>183.61199999999999</v>
          </cell>
          <cell r="U8">
            <v>7</v>
          </cell>
          <cell r="V8">
            <v>7</v>
          </cell>
          <cell r="X8" t="str">
            <v>تكييف</v>
          </cell>
          <cell r="Y8">
            <v>9</v>
          </cell>
          <cell r="AA8">
            <v>23</v>
          </cell>
          <cell r="AB8" t="str">
            <v>EPS LH SIDE PACKING 42QHCT12 ميراكو</v>
          </cell>
          <cell r="AD8" t="str">
            <v xml:space="preserve"> ميراكو L/R</v>
          </cell>
          <cell r="AE8">
            <v>1</v>
          </cell>
          <cell r="AH8">
            <v>120</v>
          </cell>
          <cell r="AI8">
            <v>114</v>
          </cell>
          <cell r="AJ8">
            <v>126</v>
          </cell>
          <cell r="AK8">
            <v>1</v>
          </cell>
          <cell r="AL8">
            <v>1</v>
          </cell>
          <cell r="AN8">
            <v>7</v>
          </cell>
          <cell r="AO8">
            <v>22</v>
          </cell>
          <cell r="AP8" t="str">
            <v>(A) EU 150    (M) 0.7-1.1 mm</v>
          </cell>
          <cell r="AQ8" t="str">
            <v>(B) S.2 112   (M) 0.7-1.1 mm</v>
          </cell>
          <cell r="AR8" t="str">
            <v>24</v>
          </cell>
          <cell r="AS8" t="str">
            <v>48</v>
          </cell>
          <cell r="AT8" t="str">
            <v>MCR</v>
          </cell>
          <cell r="AU8" t="str">
            <v>اتوماتيك</v>
          </cell>
          <cell r="AV8">
            <v>7</v>
          </cell>
          <cell r="AW8">
            <v>7</v>
          </cell>
          <cell r="AX8">
            <v>367</v>
          </cell>
          <cell r="AY8">
            <v>2</v>
          </cell>
          <cell r="AZ8">
            <v>2</v>
          </cell>
          <cell r="BA8">
            <v>258</v>
          </cell>
          <cell r="BB8">
            <v>2</v>
          </cell>
          <cell r="BC8">
            <v>2</v>
          </cell>
          <cell r="BD8">
            <v>167.5</v>
          </cell>
          <cell r="BE8">
            <v>2</v>
          </cell>
          <cell r="BF8">
            <v>2</v>
          </cell>
          <cell r="BJ8">
            <v>5</v>
          </cell>
          <cell r="BK8">
            <v>2</v>
          </cell>
          <cell r="BL8">
            <v>12</v>
          </cell>
          <cell r="BN8">
            <v>134</v>
          </cell>
          <cell r="BO8" t="str">
            <v>1</v>
          </cell>
          <cell r="BW8">
            <v>0</v>
          </cell>
          <cell r="CB8">
            <v>20</v>
          </cell>
          <cell r="CC8">
            <v>1</v>
          </cell>
          <cell r="CE8">
            <v>87</v>
          </cell>
          <cell r="CF8">
            <v>150</v>
          </cell>
          <cell r="CG8" t="str">
            <v>ازرق</v>
          </cell>
          <cell r="CK8">
            <v>0.18618599999999999</v>
          </cell>
          <cell r="CL8">
            <v>0</v>
          </cell>
          <cell r="CN8" t="str">
            <v>EPS LH SIDE PACKING 42QHCT12 Meraco</v>
          </cell>
          <cell r="CO8" t="str">
            <v>شركة ميراكو</v>
          </cell>
          <cell r="CT8">
            <v>1</v>
          </cell>
          <cell r="CU8">
            <v>1</v>
          </cell>
          <cell r="CV8">
            <v>1</v>
          </cell>
          <cell r="CW8">
            <v>0</v>
          </cell>
          <cell r="CZ8" t="str">
            <v/>
          </cell>
        </row>
        <row r="9">
          <cell r="A9">
            <v>22</v>
          </cell>
          <cell r="B9" t="str">
            <v>PF1</v>
          </cell>
          <cell r="C9" t="str">
            <v>FOAM 10TH</v>
          </cell>
          <cell r="D9" t="str">
            <v>Molds</v>
          </cell>
          <cell r="E9" t="str">
            <v>FMMCRI3K12R000</v>
          </cell>
          <cell r="F9" t="str">
            <v xml:space="preserve">EPS RH SIDE PACKING 42QHCT12 ميراكو </v>
          </cell>
          <cell r="G9" t="str">
            <v>Ea</v>
          </cell>
          <cell r="H9" t="str">
            <v>1400*1700</v>
          </cell>
          <cell r="I9">
            <v>0.1716</v>
          </cell>
          <cell r="J9">
            <v>180</v>
          </cell>
          <cell r="L9">
            <v>180</v>
          </cell>
          <cell r="M9">
            <v>180</v>
          </cell>
          <cell r="N9">
            <v>1</v>
          </cell>
          <cell r="O9">
            <v>6</v>
          </cell>
          <cell r="P9" t="str">
            <v>E</v>
          </cell>
          <cell r="Q9" t="str">
            <v>تعمل</v>
          </cell>
          <cell r="R9">
            <v>171.6</v>
          </cell>
          <cell r="S9">
            <v>159.58799999999999</v>
          </cell>
          <cell r="T9">
            <v>183.61199999999999</v>
          </cell>
          <cell r="U9">
            <v>7</v>
          </cell>
          <cell r="V9">
            <v>7</v>
          </cell>
          <cell r="X9" t="str">
            <v>تكييف</v>
          </cell>
          <cell r="Y9">
            <v>9</v>
          </cell>
          <cell r="AA9">
            <v>22</v>
          </cell>
          <cell r="AB9" t="str">
            <v xml:space="preserve">EPS RH SIDE PACKING 42QHCT12 ميراكو </v>
          </cell>
          <cell r="AD9" t="str">
            <v xml:space="preserve"> ميراكو L/R</v>
          </cell>
          <cell r="AE9">
            <v>1</v>
          </cell>
          <cell r="AH9">
            <v>120</v>
          </cell>
          <cell r="AI9">
            <v>114</v>
          </cell>
          <cell r="AJ9">
            <v>126</v>
          </cell>
          <cell r="AK9">
            <v>1</v>
          </cell>
          <cell r="AL9">
            <v>1</v>
          </cell>
          <cell r="AN9">
            <v>7</v>
          </cell>
          <cell r="AO9">
            <v>22</v>
          </cell>
          <cell r="AP9" t="str">
            <v>(A) EU 150    (M) 0.7-1.1 mm</v>
          </cell>
          <cell r="AQ9" t="str">
            <v>(B) S.2 112   (M) 0.7-1.1 mm</v>
          </cell>
          <cell r="AR9" t="str">
            <v>24</v>
          </cell>
          <cell r="AS9" t="str">
            <v>48</v>
          </cell>
          <cell r="AT9" t="str">
            <v>MCR</v>
          </cell>
          <cell r="AU9" t="str">
            <v>اتوماتيك</v>
          </cell>
          <cell r="AV9">
            <v>7</v>
          </cell>
          <cell r="AW9">
            <v>7</v>
          </cell>
          <cell r="AX9">
            <v>367</v>
          </cell>
          <cell r="AY9">
            <v>2</v>
          </cell>
          <cell r="AZ9">
            <v>2</v>
          </cell>
          <cell r="BA9">
            <v>258</v>
          </cell>
          <cell r="BB9">
            <v>2</v>
          </cell>
          <cell r="BC9">
            <v>2</v>
          </cell>
          <cell r="BD9">
            <v>167.5</v>
          </cell>
          <cell r="BE9">
            <v>2</v>
          </cell>
          <cell r="BF9">
            <v>2</v>
          </cell>
          <cell r="BJ9">
            <v>3</v>
          </cell>
          <cell r="BK9">
            <v>4</v>
          </cell>
          <cell r="BL9">
            <v>10</v>
          </cell>
          <cell r="BN9">
            <v>134</v>
          </cell>
          <cell r="BO9" t="str">
            <v>1</v>
          </cell>
          <cell r="BW9">
            <v>0</v>
          </cell>
          <cell r="CB9">
            <v>20</v>
          </cell>
          <cell r="CC9">
            <v>1</v>
          </cell>
          <cell r="CE9">
            <v>87</v>
          </cell>
          <cell r="CF9">
            <v>150</v>
          </cell>
          <cell r="CG9" t="str">
            <v>ابيض</v>
          </cell>
          <cell r="CK9">
            <v>0.18618599999999999</v>
          </cell>
          <cell r="CL9">
            <v>0</v>
          </cell>
          <cell r="CN9" t="str">
            <v xml:space="preserve">EPS RH SIDE PACKING 42QHCT12 Meraco </v>
          </cell>
          <cell r="CO9" t="str">
            <v>شركة ميراكو</v>
          </cell>
          <cell r="CT9">
            <v>1</v>
          </cell>
          <cell r="CU9">
            <v>1</v>
          </cell>
          <cell r="CV9">
            <v>1</v>
          </cell>
          <cell r="CW9">
            <v>0</v>
          </cell>
          <cell r="CZ9" t="str">
            <v/>
          </cell>
        </row>
        <row r="10">
          <cell r="A10">
            <v>43</v>
          </cell>
          <cell r="B10" t="str">
            <v>PF1</v>
          </cell>
          <cell r="C10" t="str">
            <v>FOAM 10TH</v>
          </cell>
          <cell r="D10" t="str">
            <v>Molds</v>
          </cell>
          <cell r="E10" t="str">
            <v>FMTOSI55B31512</v>
          </cell>
          <cell r="F10" t="str">
            <v>LTTEFH315120 توشيباLED55L2700-bottom</v>
          </cell>
          <cell r="G10" t="str">
            <v>Ea</v>
          </cell>
          <cell r="H10" t="str">
            <v>1400*1700</v>
          </cell>
          <cell r="I10">
            <v>0.36499999999999999</v>
          </cell>
          <cell r="J10">
            <v>30</v>
          </cell>
          <cell r="K10">
            <v>2</v>
          </cell>
          <cell r="L10">
            <v>30</v>
          </cell>
          <cell r="M10">
            <v>24</v>
          </cell>
          <cell r="N10">
            <v>1</v>
          </cell>
          <cell r="O10">
            <v>1</v>
          </cell>
          <cell r="P10" t="str">
            <v>I</v>
          </cell>
          <cell r="Q10" t="str">
            <v>تعمل</v>
          </cell>
          <cell r="R10">
            <v>365</v>
          </cell>
          <cell r="S10">
            <v>350.4</v>
          </cell>
          <cell r="T10">
            <v>386.9</v>
          </cell>
          <cell r="U10">
            <v>4</v>
          </cell>
          <cell r="V10">
            <v>6</v>
          </cell>
          <cell r="X10" t="str">
            <v>TV</v>
          </cell>
          <cell r="Y10">
            <v>15</v>
          </cell>
          <cell r="AA10">
            <v>43</v>
          </cell>
          <cell r="AB10" t="str">
            <v>LTTEFH315120 توشيباLED55L2700</v>
          </cell>
          <cell r="AD10" t="str">
            <v>توشيباLED55L2700</v>
          </cell>
          <cell r="AE10">
            <v>1</v>
          </cell>
          <cell r="AH10">
            <v>150</v>
          </cell>
          <cell r="AI10">
            <v>142.5</v>
          </cell>
          <cell r="AJ10">
            <v>157.5</v>
          </cell>
          <cell r="AK10">
            <v>1</v>
          </cell>
          <cell r="AL10">
            <v>1</v>
          </cell>
          <cell r="AN10">
            <v>3</v>
          </cell>
          <cell r="AO10">
            <v>18</v>
          </cell>
          <cell r="AP10" t="str">
            <v>(A)  EU150  (M)0.7-1.1mm</v>
          </cell>
          <cell r="AQ10" t="str">
            <v>(B) C.SB         (M) 0.7-1.1 mm</v>
          </cell>
          <cell r="AR10">
            <v>12</v>
          </cell>
          <cell r="AS10">
            <v>12</v>
          </cell>
          <cell r="AT10" t="str">
            <v>TOS</v>
          </cell>
          <cell r="AU10" t="str">
            <v>اتوماتيك</v>
          </cell>
          <cell r="AV10">
            <v>6</v>
          </cell>
          <cell r="AW10">
            <v>4</v>
          </cell>
          <cell r="AX10">
            <v>1370</v>
          </cell>
          <cell r="AY10">
            <v>2</v>
          </cell>
          <cell r="AZ10">
            <v>2</v>
          </cell>
          <cell r="BA10">
            <v>142</v>
          </cell>
          <cell r="BB10">
            <v>1</v>
          </cell>
          <cell r="BC10">
            <v>1</v>
          </cell>
          <cell r="BD10">
            <v>298</v>
          </cell>
          <cell r="BE10">
            <v>1</v>
          </cell>
          <cell r="BF10">
            <v>1</v>
          </cell>
          <cell r="BJ10">
            <v>1</v>
          </cell>
          <cell r="BK10">
            <v>2</v>
          </cell>
          <cell r="BL10">
            <v>4</v>
          </cell>
          <cell r="BN10">
            <v>802</v>
          </cell>
          <cell r="BO10" t="str">
            <v>8</v>
          </cell>
          <cell r="BW10">
            <v>0</v>
          </cell>
          <cell r="CB10">
            <v>8</v>
          </cell>
          <cell r="CC10">
            <v>1</v>
          </cell>
          <cell r="CG10" t="str">
            <v>احمر</v>
          </cell>
          <cell r="CK10">
            <v>0.39602499999999996</v>
          </cell>
          <cell r="CL10">
            <v>0</v>
          </cell>
          <cell r="CN10" t="str">
            <v>LTTEFH315120 ToshibaLED55L2700</v>
          </cell>
          <cell r="CO10" t="str">
            <v>توشيبا</v>
          </cell>
          <cell r="CP10" t="str">
            <v>توشيبا للاجهزة المرئية</v>
          </cell>
          <cell r="CT10">
            <v>1</v>
          </cell>
          <cell r="CU10">
            <v>1</v>
          </cell>
          <cell r="CV10">
            <v>1</v>
          </cell>
          <cell r="CW10">
            <v>0</v>
          </cell>
          <cell r="CZ10" t="str">
            <v/>
          </cell>
        </row>
        <row r="11">
          <cell r="A11">
            <v>71</v>
          </cell>
          <cell r="B11" t="str">
            <v>PF1</v>
          </cell>
          <cell r="C11" t="str">
            <v>FOAM 10TH</v>
          </cell>
          <cell r="D11" t="str">
            <v>Molds</v>
          </cell>
          <cell r="E11" t="str">
            <v>FMTOSI49R00000</v>
          </cell>
          <cell r="F11" t="str">
            <v>TV49S26 R CODE Teff 101412</v>
          </cell>
          <cell r="G11" t="str">
            <v>Ea</v>
          </cell>
          <cell r="H11" t="str">
            <v>1100*1200</v>
          </cell>
          <cell r="I11">
            <v>3.4000000000000002E-2</v>
          </cell>
          <cell r="J11">
            <v>12</v>
          </cell>
          <cell r="L11">
            <v>12</v>
          </cell>
          <cell r="M11">
            <v>12</v>
          </cell>
          <cell r="N11">
            <v>1</v>
          </cell>
          <cell r="O11">
            <v>1</v>
          </cell>
          <cell r="P11" t="str">
            <v>O</v>
          </cell>
          <cell r="Q11" t="str">
            <v>تعمل</v>
          </cell>
          <cell r="R11">
            <v>34</v>
          </cell>
          <cell r="S11">
            <v>31.62</v>
          </cell>
          <cell r="T11">
            <v>36.380000000000003</v>
          </cell>
          <cell r="U11">
            <v>7</v>
          </cell>
          <cell r="V11">
            <v>7</v>
          </cell>
          <cell r="X11" t="str">
            <v>TV</v>
          </cell>
          <cell r="Y11">
            <v>27</v>
          </cell>
          <cell r="AA11">
            <v>71</v>
          </cell>
          <cell r="AB11" t="str">
            <v>TV49S26 R CODE Teff 101412</v>
          </cell>
          <cell r="AD11" t="str">
            <v>TV49S26</v>
          </cell>
          <cell r="AE11">
            <v>1</v>
          </cell>
          <cell r="AH11">
            <v>300</v>
          </cell>
          <cell r="AI11">
            <v>285</v>
          </cell>
          <cell r="AJ11">
            <v>315</v>
          </cell>
          <cell r="AK11">
            <v>1</v>
          </cell>
          <cell r="AL11">
            <v>1</v>
          </cell>
          <cell r="AT11" t="str">
            <v>TOS</v>
          </cell>
          <cell r="AU11" t="str">
            <v>اتوماتيك</v>
          </cell>
          <cell r="AV11">
            <v>7</v>
          </cell>
          <cell r="AW11">
            <v>7</v>
          </cell>
          <cell r="BJ11">
            <v>5</v>
          </cell>
          <cell r="BK11">
            <v>-5</v>
          </cell>
          <cell r="BL11">
            <v>5</v>
          </cell>
          <cell r="BO11" t="str">
            <v/>
          </cell>
          <cell r="BW11">
            <v>0</v>
          </cell>
          <cell r="CK11">
            <v>0</v>
          </cell>
          <cell r="CL11">
            <v>3.7400000000000003E-2</v>
          </cell>
          <cell r="CN11" t="str">
            <v>TV49S26 R CODE Teff 101412</v>
          </cell>
          <cell r="CO11" t="str">
            <v>توشيبا</v>
          </cell>
          <cell r="CP11" t="str">
            <v>توشيبا للاجهزة المرئية</v>
          </cell>
          <cell r="CT11">
            <v>1</v>
          </cell>
          <cell r="CU11">
            <v>1</v>
          </cell>
          <cell r="CV11">
            <v>1</v>
          </cell>
          <cell r="CW11">
            <v>0</v>
          </cell>
          <cell r="CZ11" t="str">
            <v/>
          </cell>
        </row>
        <row r="12">
          <cell r="A12">
            <v>9</v>
          </cell>
          <cell r="B12" t="str">
            <v>PF1</v>
          </cell>
          <cell r="C12" t="str">
            <v>FOAM 10TH</v>
          </cell>
          <cell r="D12" t="str">
            <v>Molds</v>
          </cell>
          <cell r="E12" t="str">
            <v>FMAFTI40000000</v>
          </cell>
          <cell r="F12" t="str">
            <v>(إفتا)SAB  2047101</v>
          </cell>
          <cell r="G12" t="str">
            <v>Ea</v>
          </cell>
          <cell r="H12" t="str">
            <v>850*650</v>
          </cell>
          <cell r="I12">
            <v>2.4304761904761905E-2</v>
          </cell>
          <cell r="J12">
            <v>40</v>
          </cell>
          <cell r="L12">
            <v>42</v>
          </cell>
          <cell r="M12">
            <v>47</v>
          </cell>
          <cell r="N12">
            <v>1</v>
          </cell>
          <cell r="O12">
            <v>2</v>
          </cell>
          <cell r="P12" t="str">
            <v>B</v>
          </cell>
          <cell r="Q12" t="str">
            <v>تعمل</v>
          </cell>
          <cell r="R12">
            <v>24.304761904761904</v>
          </cell>
          <cell r="S12">
            <v>22.603428571428569</v>
          </cell>
          <cell r="T12">
            <v>26.006095238095238</v>
          </cell>
          <cell r="U12">
            <v>7</v>
          </cell>
          <cell r="V12">
            <v>7</v>
          </cell>
          <cell r="X12" t="str">
            <v>لوحة كهرباء</v>
          </cell>
          <cell r="Y12">
            <v>3</v>
          </cell>
          <cell r="AA12">
            <v>9</v>
          </cell>
          <cell r="AB12" t="str">
            <v>(إفتا)SAB  2047101</v>
          </cell>
          <cell r="AD12" t="str">
            <v>(إفتا)SAB</v>
          </cell>
          <cell r="AE12">
            <v>1</v>
          </cell>
          <cell r="AH12">
            <v>153.19148936170214</v>
          </cell>
          <cell r="AI12">
            <v>145.53191489361703</v>
          </cell>
          <cell r="AJ12">
            <v>160.85106382978725</v>
          </cell>
          <cell r="AK12">
            <v>1</v>
          </cell>
          <cell r="AL12">
            <v>1</v>
          </cell>
          <cell r="AN12">
            <v>7</v>
          </cell>
          <cell r="AO12">
            <v>18</v>
          </cell>
          <cell r="AP12" t="str">
            <v>EU150       (M) 0.7-1.1 mm</v>
          </cell>
          <cell r="AQ12" t="str">
            <v>S.2 112      (M) 0.7-1.1 mm</v>
          </cell>
          <cell r="AR12">
            <v>4</v>
          </cell>
          <cell r="AS12">
            <v>6</v>
          </cell>
          <cell r="AT12" t="str">
            <v>AFT</v>
          </cell>
          <cell r="AU12" t="str">
            <v>اتوماتيك</v>
          </cell>
          <cell r="AV12">
            <v>7</v>
          </cell>
          <cell r="AW12">
            <v>7</v>
          </cell>
          <cell r="AX12">
            <v>140</v>
          </cell>
          <cell r="AY12">
            <v>1</v>
          </cell>
          <cell r="AZ12">
            <v>1</v>
          </cell>
          <cell r="BA12">
            <v>121</v>
          </cell>
          <cell r="BB12">
            <v>1</v>
          </cell>
          <cell r="BC12">
            <v>1</v>
          </cell>
          <cell r="BD12">
            <v>123</v>
          </cell>
          <cell r="BE12">
            <v>2</v>
          </cell>
          <cell r="BF12">
            <v>2</v>
          </cell>
          <cell r="BJ12">
            <v>5</v>
          </cell>
          <cell r="BK12">
            <v>2</v>
          </cell>
          <cell r="BL12">
            <v>12</v>
          </cell>
          <cell r="BN12">
            <v>102</v>
          </cell>
          <cell r="BO12" t="str">
            <v>1</v>
          </cell>
          <cell r="BW12">
            <v>0</v>
          </cell>
          <cell r="CB12">
            <v>120</v>
          </cell>
          <cell r="CC12">
            <v>1</v>
          </cell>
          <cell r="CE12">
            <v>87</v>
          </cell>
          <cell r="CF12">
            <v>150</v>
          </cell>
          <cell r="CG12" t="str">
            <v>احمر</v>
          </cell>
          <cell r="CK12">
            <v>0</v>
          </cell>
          <cell r="CL12">
            <v>2.6735238095238097E-2</v>
          </cell>
          <cell r="CN12" t="str">
            <v>(Efta)SAB  2047101</v>
          </cell>
          <cell r="CO12" t="str">
            <v>افتا</v>
          </cell>
          <cell r="CP12" t="str">
            <v>شركة افتا</v>
          </cell>
          <cell r="CT12">
            <v>1</v>
          </cell>
          <cell r="CU12">
            <v>1</v>
          </cell>
          <cell r="CV12">
            <v>1</v>
          </cell>
          <cell r="CW12">
            <v>5</v>
          </cell>
          <cell r="CX12">
            <v>44334</v>
          </cell>
          <cell r="CY12">
            <v>44361</v>
          </cell>
          <cell r="CZ12" t="str">
            <v>Pending</v>
          </cell>
          <cell r="DA12">
            <v>25</v>
          </cell>
        </row>
        <row r="13">
          <cell r="A13">
            <v>10</v>
          </cell>
          <cell r="B13" t="str">
            <v>PF1</v>
          </cell>
          <cell r="C13" t="str">
            <v>FOAM 10TH</v>
          </cell>
          <cell r="D13" t="str">
            <v>Molds</v>
          </cell>
          <cell r="E13" t="str">
            <v>FMAFTI10000000</v>
          </cell>
          <cell r="F13" t="str">
            <v>(إفتا)S1B1 1754501</v>
          </cell>
          <cell r="G13" t="str">
            <v>Ea</v>
          </cell>
          <cell r="H13" t="str">
            <v>850*650</v>
          </cell>
          <cell r="I13">
            <v>4.8662500000000004E-2</v>
          </cell>
          <cell r="J13">
            <v>40</v>
          </cell>
          <cell r="L13">
            <v>42</v>
          </cell>
          <cell r="M13">
            <v>46.842597487089819</v>
          </cell>
          <cell r="N13">
            <v>1</v>
          </cell>
          <cell r="O13">
            <v>2</v>
          </cell>
          <cell r="P13" t="str">
            <v>B</v>
          </cell>
          <cell r="Q13" t="str">
            <v>تعمل</v>
          </cell>
          <cell r="R13">
            <v>48.662500000000001</v>
          </cell>
          <cell r="S13">
            <v>45.256125000000004</v>
          </cell>
          <cell r="T13">
            <v>52.068874999999998</v>
          </cell>
          <cell r="U13">
            <v>7</v>
          </cell>
          <cell r="V13">
            <v>7</v>
          </cell>
          <cell r="X13" t="str">
            <v>لوحة كهرباء</v>
          </cell>
          <cell r="Y13">
            <v>3</v>
          </cell>
          <cell r="AA13">
            <v>10</v>
          </cell>
          <cell r="AB13" t="str">
            <v>(إفتا)S1B1 1754501</v>
          </cell>
          <cell r="AD13" t="str">
            <v>(إفتا)SAB</v>
          </cell>
          <cell r="AE13">
            <v>1</v>
          </cell>
          <cell r="AH13">
            <v>153.70625000000001</v>
          </cell>
          <cell r="AI13">
            <v>146.0209375</v>
          </cell>
          <cell r="AJ13">
            <v>161.39156250000002</v>
          </cell>
          <cell r="AK13">
            <v>1</v>
          </cell>
          <cell r="AL13">
            <v>1</v>
          </cell>
          <cell r="AN13">
            <v>7</v>
          </cell>
          <cell r="AO13" t="str">
            <v>18</v>
          </cell>
          <cell r="AP13" t="str">
            <v xml:space="preserve"> (A) EU150       (M) 0.7-1.1 mm</v>
          </cell>
          <cell r="AQ13" t="str">
            <v>(B) S.2 112      (M) 0.7-1.1 mm</v>
          </cell>
          <cell r="AR13">
            <v>4</v>
          </cell>
          <cell r="AS13">
            <v>6</v>
          </cell>
          <cell r="AT13" t="str">
            <v>AFT</v>
          </cell>
          <cell r="AU13" t="str">
            <v>اتوماتيك</v>
          </cell>
          <cell r="AV13">
            <v>7</v>
          </cell>
          <cell r="AW13">
            <v>7</v>
          </cell>
          <cell r="AX13">
            <v>593</v>
          </cell>
          <cell r="AY13">
            <v>1</v>
          </cell>
          <cell r="AZ13">
            <v>1</v>
          </cell>
          <cell r="BA13">
            <v>79</v>
          </cell>
          <cell r="BB13">
            <v>1</v>
          </cell>
          <cell r="BC13">
            <v>1</v>
          </cell>
          <cell r="BD13">
            <v>60.5</v>
          </cell>
          <cell r="BE13">
            <v>2</v>
          </cell>
          <cell r="BF13">
            <v>2</v>
          </cell>
          <cell r="BJ13">
            <v>5</v>
          </cell>
          <cell r="BK13">
            <v>2</v>
          </cell>
          <cell r="BL13">
            <v>12</v>
          </cell>
          <cell r="BN13">
            <v>102</v>
          </cell>
          <cell r="BO13" t="str">
            <v>1</v>
          </cell>
          <cell r="BW13">
            <v>0</v>
          </cell>
          <cell r="CB13">
            <v>120</v>
          </cell>
          <cell r="CC13">
            <v>1</v>
          </cell>
          <cell r="CE13">
            <v>87</v>
          </cell>
          <cell r="CF13">
            <v>150</v>
          </cell>
          <cell r="CG13" t="str">
            <v>ابيض</v>
          </cell>
          <cell r="CK13">
            <v>0</v>
          </cell>
          <cell r="CL13">
            <v>5.3528750000000007E-2</v>
          </cell>
          <cell r="CN13" t="str">
            <v>(Efta)S1B1 1754501</v>
          </cell>
          <cell r="CO13" t="str">
            <v>افتا</v>
          </cell>
          <cell r="CP13" t="str">
            <v>شركة افتا</v>
          </cell>
          <cell r="CT13">
            <v>1</v>
          </cell>
          <cell r="CU13">
            <v>1</v>
          </cell>
          <cell r="CV13">
            <v>1</v>
          </cell>
          <cell r="CW13">
            <v>5</v>
          </cell>
          <cell r="CX13">
            <v>44334</v>
          </cell>
          <cell r="CY13">
            <v>44336</v>
          </cell>
          <cell r="CZ13" t="str">
            <v>Pending</v>
          </cell>
          <cell r="DA13">
            <v>25</v>
          </cell>
        </row>
        <row r="14">
          <cell r="A14" t="str">
            <v>10sum</v>
          </cell>
          <cell r="B14" t="str">
            <v>PF1</v>
          </cell>
          <cell r="C14" t="str">
            <v>FOAM 10TH</v>
          </cell>
          <cell r="D14" t="str">
            <v>Molds</v>
          </cell>
          <cell r="E14" t="str">
            <v>FMAFTI10000000</v>
          </cell>
          <cell r="F14" t="str">
            <v>(إفتا)SAB</v>
          </cell>
          <cell r="G14" t="str">
            <v>Ea</v>
          </cell>
          <cell r="H14" t="str">
            <v>850*650</v>
          </cell>
          <cell r="I14">
            <v>7.296726190476191E-2</v>
          </cell>
          <cell r="J14">
            <v>40</v>
          </cell>
          <cell r="L14">
            <v>42</v>
          </cell>
          <cell r="M14">
            <v>46.842597487089819</v>
          </cell>
          <cell r="N14">
            <v>2</v>
          </cell>
          <cell r="O14">
            <v>2</v>
          </cell>
          <cell r="P14" t="str">
            <v>B</v>
          </cell>
          <cell r="Q14" t="str">
            <v>تعمل</v>
          </cell>
          <cell r="R14">
            <v>72.967261904761912</v>
          </cell>
          <cell r="S14">
            <v>67.859553571428577</v>
          </cell>
          <cell r="T14">
            <v>78.074970238095247</v>
          </cell>
          <cell r="U14">
            <v>7</v>
          </cell>
          <cell r="V14">
            <v>7</v>
          </cell>
          <cell r="X14" t="str">
            <v>لوحة كهرباء</v>
          </cell>
          <cell r="Y14">
            <v>3</v>
          </cell>
          <cell r="Z14" t="str">
            <v>مجمعة</v>
          </cell>
          <cell r="AA14">
            <v>10</v>
          </cell>
          <cell r="AB14" t="str">
            <v>(إفتا)S1B1 1754501</v>
          </cell>
          <cell r="AD14" t="str">
            <v>(إفتا)SAB</v>
          </cell>
          <cell r="AE14">
            <v>1</v>
          </cell>
          <cell r="AH14">
            <v>153.70625000000001</v>
          </cell>
          <cell r="AI14">
            <v>146.0209375</v>
          </cell>
          <cell r="AJ14">
            <v>161.39156250000002</v>
          </cell>
          <cell r="AK14">
            <v>0</v>
          </cell>
          <cell r="AM14">
            <v>1</v>
          </cell>
          <cell r="AO14" t="str">
            <v>18</v>
          </cell>
          <cell r="AP14" t="str">
            <v xml:space="preserve"> (A) EU150       (M) 0.7-1.1 mm</v>
          </cell>
          <cell r="AQ14" t="str">
            <v>(B) S.2 112      (M) 0.7-1.1 mm</v>
          </cell>
          <cell r="AR14">
            <v>4</v>
          </cell>
          <cell r="AS14">
            <v>6</v>
          </cell>
          <cell r="AT14" t="str">
            <v>AFT</v>
          </cell>
          <cell r="AU14" t="str">
            <v>اتوماتيك</v>
          </cell>
          <cell r="AV14">
            <v>7</v>
          </cell>
          <cell r="AW14">
            <v>7</v>
          </cell>
          <cell r="BJ14">
            <v>5</v>
          </cell>
          <cell r="BK14">
            <v>-5</v>
          </cell>
          <cell r="BL14">
            <v>5</v>
          </cell>
          <cell r="BN14">
            <v>102</v>
          </cell>
          <cell r="BO14" t="str">
            <v>1</v>
          </cell>
          <cell r="BW14">
            <v>0</v>
          </cell>
          <cell r="CB14">
            <v>120</v>
          </cell>
          <cell r="CC14">
            <v>2</v>
          </cell>
          <cell r="CE14">
            <v>87</v>
          </cell>
          <cell r="CF14">
            <v>150</v>
          </cell>
          <cell r="CK14">
            <v>0</v>
          </cell>
          <cell r="CL14">
            <v>8.0263988095238104E-2</v>
          </cell>
          <cell r="CN14" t="str">
            <v>(Efta)S1B1 1754501</v>
          </cell>
          <cell r="CO14" t="str">
            <v>افتا</v>
          </cell>
          <cell r="CP14" t="str">
            <v>شركة افتا</v>
          </cell>
          <cell r="CT14">
            <v>0</v>
          </cell>
          <cell r="CU14">
            <v>1</v>
          </cell>
          <cell r="CV14">
            <v>1</v>
          </cell>
          <cell r="CW14">
            <v>5</v>
          </cell>
          <cell r="CX14">
            <v>44334</v>
          </cell>
          <cell r="CY14">
            <v>44361</v>
          </cell>
          <cell r="CZ14" t="str">
            <v>Pending</v>
          </cell>
          <cell r="DA14">
            <v>25</v>
          </cell>
        </row>
        <row r="15">
          <cell r="A15">
            <v>11</v>
          </cell>
          <cell r="B15" t="str">
            <v>PF1</v>
          </cell>
          <cell r="C15" t="str">
            <v>FOAM 10TH</v>
          </cell>
          <cell r="D15" t="str">
            <v>Molds</v>
          </cell>
          <cell r="E15" t="str">
            <v>FMDACI30000000</v>
          </cell>
          <cell r="F15" t="str">
            <v>فوم جانب حمايه يمين</v>
          </cell>
          <cell r="G15" t="str">
            <v>Ea</v>
          </cell>
          <cell r="H15" t="str">
            <v>1600*1800</v>
          </cell>
          <cell r="I15">
            <v>0.21199999999999999</v>
          </cell>
          <cell r="J15">
            <v>30</v>
          </cell>
          <cell r="L15">
            <v>32</v>
          </cell>
          <cell r="M15">
            <v>36.950955233036844</v>
          </cell>
          <cell r="N15">
            <v>1</v>
          </cell>
          <cell r="O15">
            <v>2</v>
          </cell>
          <cell r="P15" t="str">
            <v>B2</v>
          </cell>
          <cell r="Q15" t="str">
            <v>تعمل</v>
          </cell>
          <cell r="R15">
            <v>212</v>
          </cell>
          <cell r="S15">
            <v>197.16</v>
          </cell>
          <cell r="T15">
            <v>226.84</v>
          </cell>
          <cell r="U15">
            <v>7</v>
          </cell>
          <cell r="V15">
            <v>7</v>
          </cell>
          <cell r="X15" t="str">
            <v>بوتجاز</v>
          </cell>
          <cell r="Y15">
            <v>4</v>
          </cell>
          <cell r="AA15">
            <v>11</v>
          </cell>
          <cell r="AB15" t="str">
            <v>فوم جانب حمايه يمين</v>
          </cell>
          <cell r="AD15" t="str">
            <v>جانب حماية يمين / شمال</v>
          </cell>
          <cell r="AE15">
            <v>1</v>
          </cell>
          <cell r="AG15">
            <v>808902001</v>
          </cell>
          <cell r="AH15">
            <v>194.85287875758829</v>
          </cell>
          <cell r="AI15">
            <v>185.11023481970886</v>
          </cell>
          <cell r="AJ15">
            <v>204.59552269546771</v>
          </cell>
          <cell r="AK15">
            <v>1</v>
          </cell>
          <cell r="AL15">
            <v>1</v>
          </cell>
          <cell r="AN15">
            <v>11</v>
          </cell>
          <cell r="AO15" t="str">
            <v>22</v>
          </cell>
          <cell r="AP15" t="str">
            <v>(A)   401 XS   (S)0.4-0.8 mm</v>
          </cell>
          <cell r="AQ15" t="str">
            <v>(B)   EU 100   (S)0.4-0.8 mm</v>
          </cell>
          <cell r="AR15">
            <v>24</v>
          </cell>
          <cell r="AS15">
            <v>16</v>
          </cell>
          <cell r="AT15" t="str">
            <v>DAC</v>
          </cell>
          <cell r="AU15" t="str">
            <v>اتوماتيك</v>
          </cell>
          <cell r="AV15">
            <v>7</v>
          </cell>
          <cell r="AW15">
            <v>7</v>
          </cell>
          <cell r="AX15">
            <v>801</v>
          </cell>
          <cell r="AY15">
            <v>1</v>
          </cell>
          <cell r="AZ15">
            <v>1</v>
          </cell>
          <cell r="BA15">
            <v>679</v>
          </cell>
          <cell r="BB15">
            <v>1</v>
          </cell>
          <cell r="BC15">
            <v>1</v>
          </cell>
          <cell r="BD15">
            <v>100</v>
          </cell>
          <cell r="BE15">
            <v>1.5</v>
          </cell>
          <cell r="BF15">
            <v>1.5</v>
          </cell>
          <cell r="BG15">
            <v>19</v>
          </cell>
          <cell r="BJ15">
            <v>5</v>
          </cell>
          <cell r="BK15">
            <v>6</v>
          </cell>
          <cell r="BL15">
            <v>16</v>
          </cell>
          <cell r="BN15">
            <v>221</v>
          </cell>
          <cell r="BO15" t="str">
            <v>2</v>
          </cell>
          <cell r="BW15">
            <v>0</v>
          </cell>
          <cell r="CB15">
            <v>8</v>
          </cell>
          <cell r="CC15">
            <v>1</v>
          </cell>
          <cell r="CE15">
            <v>87</v>
          </cell>
          <cell r="CF15">
            <v>150</v>
          </cell>
          <cell r="CG15" t="str">
            <v>ابيض</v>
          </cell>
          <cell r="CK15">
            <v>0</v>
          </cell>
          <cell r="CL15">
            <v>0.23320000000000002</v>
          </cell>
          <cell r="CN15" t="str">
            <v>foam side protection right</v>
          </cell>
          <cell r="CO15" t="str">
            <v>الكترولوكس</v>
          </cell>
          <cell r="CP15" t="str">
            <v>القاهرة للصناعات المغذية بوتاجازات</v>
          </cell>
          <cell r="CT15">
            <v>1</v>
          </cell>
          <cell r="CU15">
            <v>1</v>
          </cell>
          <cell r="CV15">
            <v>1</v>
          </cell>
          <cell r="CW15">
            <v>35</v>
          </cell>
          <cell r="CX15">
            <v>44355</v>
          </cell>
          <cell r="CY15">
            <v>44361</v>
          </cell>
          <cell r="CZ15" t="str">
            <v>Pending</v>
          </cell>
          <cell r="DA15">
            <v>48</v>
          </cell>
        </row>
        <row r="16">
          <cell r="A16">
            <v>12</v>
          </cell>
          <cell r="B16" t="str">
            <v>PF1</v>
          </cell>
          <cell r="C16" t="str">
            <v>FOAM 10TH</v>
          </cell>
          <cell r="D16" t="str">
            <v>Molds</v>
          </cell>
          <cell r="E16" t="str">
            <v>FMDACI40000000</v>
          </cell>
          <cell r="F16" t="str">
            <v>فوم جانب حمايه شمال</v>
          </cell>
          <cell r="G16" t="str">
            <v>Ea</v>
          </cell>
          <cell r="H16" t="str">
            <v>1600*1800</v>
          </cell>
          <cell r="I16">
            <v>0.21199999999999999</v>
          </cell>
          <cell r="J16">
            <v>30</v>
          </cell>
          <cell r="L16">
            <v>32</v>
          </cell>
          <cell r="M16">
            <v>36.950955233036844</v>
          </cell>
          <cell r="N16">
            <v>1</v>
          </cell>
          <cell r="O16">
            <v>2</v>
          </cell>
          <cell r="P16" t="str">
            <v>B2</v>
          </cell>
          <cell r="Q16" t="str">
            <v>تعمل</v>
          </cell>
          <cell r="R16">
            <v>212</v>
          </cell>
          <cell r="S16">
            <v>197.16</v>
          </cell>
          <cell r="T16">
            <v>226.84</v>
          </cell>
          <cell r="U16">
            <v>7</v>
          </cell>
          <cell r="V16">
            <v>7</v>
          </cell>
          <cell r="X16" t="str">
            <v>بوتجاز</v>
          </cell>
          <cell r="Y16">
            <v>4</v>
          </cell>
          <cell r="AA16">
            <v>12</v>
          </cell>
          <cell r="AB16" t="str">
            <v>فوم جانب حمايه شمال</v>
          </cell>
          <cell r="AD16" t="str">
            <v>جانب حماية يمين / شمال</v>
          </cell>
          <cell r="AE16">
            <v>1</v>
          </cell>
          <cell r="AG16">
            <v>808901901</v>
          </cell>
          <cell r="AH16">
            <v>194.85287875758829</v>
          </cell>
          <cell r="AI16">
            <v>185.11023481970886</v>
          </cell>
          <cell r="AJ16">
            <v>204.59552269546771</v>
          </cell>
          <cell r="AK16">
            <v>1</v>
          </cell>
          <cell r="AL16">
            <v>1</v>
          </cell>
          <cell r="AN16">
            <v>11</v>
          </cell>
          <cell r="AO16" t="str">
            <v>22</v>
          </cell>
          <cell r="AP16" t="str">
            <v>(A)   401 XS   (S)0.4-0.8 mm</v>
          </cell>
          <cell r="AQ16" t="str">
            <v>(B)   EU 100   (S)0.4-0.8 mm</v>
          </cell>
          <cell r="AR16">
            <v>24</v>
          </cell>
          <cell r="AS16">
            <v>16</v>
          </cell>
          <cell r="AT16" t="str">
            <v>DAC</v>
          </cell>
          <cell r="AU16" t="str">
            <v>اتوماتيك</v>
          </cell>
          <cell r="AV16">
            <v>7</v>
          </cell>
          <cell r="AW16">
            <v>7</v>
          </cell>
          <cell r="AX16">
            <v>801</v>
          </cell>
          <cell r="AY16">
            <v>1</v>
          </cell>
          <cell r="AZ16">
            <v>1</v>
          </cell>
          <cell r="BA16">
            <v>679</v>
          </cell>
          <cell r="BB16">
            <v>1</v>
          </cell>
          <cell r="BC16">
            <v>1</v>
          </cell>
          <cell r="BD16">
            <v>100</v>
          </cell>
          <cell r="BE16">
            <v>1.5</v>
          </cell>
          <cell r="BF16">
            <v>1.5</v>
          </cell>
          <cell r="BG16">
            <v>19</v>
          </cell>
          <cell r="BJ16">
            <v>5</v>
          </cell>
          <cell r="BK16">
            <v>6</v>
          </cell>
          <cell r="BL16">
            <v>16</v>
          </cell>
          <cell r="BN16">
            <v>221</v>
          </cell>
          <cell r="BO16" t="str">
            <v>2</v>
          </cell>
          <cell r="BW16">
            <v>0</v>
          </cell>
          <cell r="CB16">
            <v>8</v>
          </cell>
          <cell r="CC16">
            <v>1</v>
          </cell>
          <cell r="CE16">
            <v>87</v>
          </cell>
          <cell r="CF16">
            <v>150</v>
          </cell>
          <cell r="CG16" t="str">
            <v>احمر</v>
          </cell>
          <cell r="CK16">
            <v>0</v>
          </cell>
          <cell r="CL16">
            <v>0.23320000000000002</v>
          </cell>
          <cell r="CN16" t="str">
            <v>foam side protection left</v>
          </cell>
          <cell r="CO16" t="str">
            <v>الكترولوكس</v>
          </cell>
          <cell r="CP16" t="str">
            <v>القاهرة للصناعات المغذية بوتاجازات</v>
          </cell>
          <cell r="CT16">
            <v>1</v>
          </cell>
          <cell r="CU16">
            <v>1</v>
          </cell>
          <cell r="CV16">
            <v>1</v>
          </cell>
          <cell r="CW16">
            <v>35</v>
          </cell>
          <cell r="CX16">
            <v>44355</v>
          </cell>
          <cell r="CY16">
            <v>44361</v>
          </cell>
          <cell r="CZ16" t="str">
            <v>Pending</v>
          </cell>
          <cell r="DA16">
            <v>48</v>
          </cell>
        </row>
        <row r="17">
          <cell r="A17" t="str">
            <v>12sum</v>
          </cell>
          <cell r="B17" t="str">
            <v>PF1</v>
          </cell>
          <cell r="C17" t="str">
            <v>FOAM 10TH</v>
          </cell>
          <cell r="D17" t="str">
            <v>Molds</v>
          </cell>
          <cell r="E17" t="str">
            <v>FMDACI40000000</v>
          </cell>
          <cell r="F17" t="str">
            <v>جانب حماية يمين / شمال</v>
          </cell>
          <cell r="G17" t="str">
            <v>Ea</v>
          </cell>
          <cell r="H17" t="str">
            <v>1600*1800</v>
          </cell>
          <cell r="I17">
            <v>0.42399999999999999</v>
          </cell>
          <cell r="J17">
            <v>30</v>
          </cell>
          <cell r="L17">
            <v>32</v>
          </cell>
          <cell r="M17">
            <v>36.950955233036844</v>
          </cell>
          <cell r="N17">
            <v>2</v>
          </cell>
          <cell r="O17">
            <v>2</v>
          </cell>
          <cell r="P17" t="str">
            <v>B2</v>
          </cell>
          <cell r="Q17" t="str">
            <v>تعمل</v>
          </cell>
          <cell r="R17">
            <v>424</v>
          </cell>
          <cell r="S17">
            <v>394.32</v>
          </cell>
          <cell r="T17">
            <v>453.68</v>
          </cell>
          <cell r="U17">
            <v>7</v>
          </cell>
          <cell r="V17">
            <v>7</v>
          </cell>
          <cell r="X17" t="str">
            <v>بوتجاز</v>
          </cell>
          <cell r="Y17">
            <v>4</v>
          </cell>
          <cell r="Z17" t="str">
            <v>مجمعة</v>
          </cell>
          <cell r="AA17">
            <v>12</v>
          </cell>
          <cell r="AB17" t="str">
            <v>فوم جانب حمايه شمال</v>
          </cell>
          <cell r="AD17" t="str">
            <v>جانب حماية يمين / شمال</v>
          </cell>
          <cell r="AE17">
            <v>1</v>
          </cell>
          <cell r="AH17">
            <v>194.85287875758829</v>
          </cell>
          <cell r="AI17">
            <v>185.11023481970886</v>
          </cell>
          <cell r="AJ17">
            <v>204.59552269546771</v>
          </cell>
          <cell r="AK17">
            <v>0</v>
          </cell>
          <cell r="AM17">
            <v>1</v>
          </cell>
          <cell r="AN17">
            <v>11</v>
          </cell>
          <cell r="AO17" t="str">
            <v>22</v>
          </cell>
          <cell r="AP17" t="str">
            <v>(A)   401 XS   (S)0.4-0.8 mm</v>
          </cell>
          <cell r="AQ17" t="str">
            <v>(B)   EU 100   (S)0.4-0.8 mm</v>
          </cell>
          <cell r="AR17">
            <v>24</v>
          </cell>
          <cell r="AS17">
            <v>16</v>
          </cell>
          <cell r="AT17" t="str">
            <v>DAC</v>
          </cell>
          <cell r="AU17" t="str">
            <v>اتوماتيك</v>
          </cell>
          <cell r="AV17">
            <v>7</v>
          </cell>
          <cell r="AW17">
            <v>7</v>
          </cell>
          <cell r="BJ17">
            <v>5</v>
          </cell>
          <cell r="BK17">
            <v>6</v>
          </cell>
          <cell r="BL17">
            <v>16</v>
          </cell>
          <cell r="BN17">
            <v>221</v>
          </cell>
          <cell r="BO17" t="str">
            <v>2</v>
          </cell>
          <cell r="BW17">
            <v>0</v>
          </cell>
          <cell r="CB17">
            <v>8</v>
          </cell>
          <cell r="CC17">
            <v>2</v>
          </cell>
          <cell r="CE17">
            <v>87</v>
          </cell>
          <cell r="CF17">
            <v>150</v>
          </cell>
          <cell r="CK17">
            <v>0</v>
          </cell>
          <cell r="CL17">
            <v>0.46640000000000004</v>
          </cell>
          <cell r="CN17" t="str">
            <v>foam side protection left</v>
          </cell>
          <cell r="CO17" t="str">
            <v>الكترولوكس</v>
          </cell>
          <cell r="CP17" t="str">
            <v>القاهرة للصناعات المغذية بوتاجازات</v>
          </cell>
          <cell r="CT17">
            <v>0</v>
          </cell>
          <cell r="CU17">
            <v>1</v>
          </cell>
          <cell r="CV17">
            <v>1</v>
          </cell>
          <cell r="CW17">
            <v>35</v>
          </cell>
          <cell r="CX17">
            <v>44355</v>
          </cell>
          <cell r="CY17">
            <v>44361</v>
          </cell>
          <cell r="CZ17" t="str">
            <v>Pending</v>
          </cell>
          <cell r="DA17">
            <v>48</v>
          </cell>
        </row>
        <row r="18">
          <cell r="A18">
            <v>13</v>
          </cell>
          <cell r="B18" t="str">
            <v>PF1</v>
          </cell>
          <cell r="C18" t="str">
            <v>FOAM 10TH</v>
          </cell>
          <cell r="D18" t="str">
            <v>Molds</v>
          </cell>
          <cell r="E18" t="str">
            <v>FMAFTI30000000</v>
          </cell>
          <cell r="F18" t="str">
            <v>(إفتا)S1B1 3397201</v>
          </cell>
          <cell r="G18" t="str">
            <v>Ea</v>
          </cell>
          <cell r="H18" t="str">
            <v>850*650</v>
          </cell>
          <cell r="I18">
            <v>3.5874999999999997E-2</v>
          </cell>
          <cell r="J18">
            <v>40</v>
          </cell>
          <cell r="L18">
            <v>42</v>
          </cell>
          <cell r="M18">
            <v>58.775510204081634</v>
          </cell>
          <cell r="N18">
            <v>1</v>
          </cell>
          <cell r="O18">
            <v>2</v>
          </cell>
          <cell r="P18" t="str">
            <v>C</v>
          </cell>
          <cell r="Q18" t="str">
            <v>تعمل</v>
          </cell>
          <cell r="R18">
            <v>35.875</v>
          </cell>
          <cell r="S18">
            <v>33.363750000000003</v>
          </cell>
          <cell r="T18">
            <v>38.386249999999997</v>
          </cell>
          <cell r="U18">
            <v>7</v>
          </cell>
          <cell r="V18">
            <v>7</v>
          </cell>
          <cell r="X18" t="str">
            <v>لوحة كهرباء</v>
          </cell>
          <cell r="Y18">
            <v>5</v>
          </cell>
          <cell r="AA18">
            <v>13</v>
          </cell>
          <cell r="AB18" t="str">
            <v>(إفتا)S1B1 3397201</v>
          </cell>
          <cell r="AD18" t="str">
            <v>(إفتا)S1B1</v>
          </cell>
          <cell r="AE18">
            <v>1</v>
          </cell>
          <cell r="AH18">
            <v>122.5</v>
          </cell>
          <cell r="AI18">
            <v>116.375</v>
          </cell>
          <cell r="AJ18">
            <v>128.625</v>
          </cell>
          <cell r="AK18">
            <v>1</v>
          </cell>
          <cell r="AL18">
            <v>1</v>
          </cell>
          <cell r="AN18">
            <v>11</v>
          </cell>
          <cell r="AO18" t="str">
            <v>18</v>
          </cell>
          <cell r="AP18" t="str">
            <v xml:space="preserve"> (A) EU150       (M) 0.7-1.1 mm</v>
          </cell>
          <cell r="AQ18" t="str">
            <v>(B) S.2 112      (M) 0.7-1.1 mm</v>
          </cell>
          <cell r="AR18">
            <v>4</v>
          </cell>
          <cell r="AS18">
            <v>8</v>
          </cell>
          <cell r="AT18" t="str">
            <v>AFT</v>
          </cell>
          <cell r="AU18" t="str">
            <v>اتوماتيك</v>
          </cell>
          <cell r="AV18">
            <v>7</v>
          </cell>
          <cell r="AW18">
            <v>7</v>
          </cell>
          <cell r="AX18">
            <v>205</v>
          </cell>
          <cell r="AY18">
            <v>1</v>
          </cell>
          <cell r="AZ18">
            <v>1</v>
          </cell>
          <cell r="BA18">
            <v>120</v>
          </cell>
          <cell r="BB18">
            <v>1</v>
          </cell>
          <cell r="BC18">
            <v>1</v>
          </cell>
          <cell r="BD18">
            <v>125</v>
          </cell>
          <cell r="BE18">
            <v>1</v>
          </cell>
          <cell r="BF18">
            <v>1</v>
          </cell>
          <cell r="BG18">
            <v>40</v>
          </cell>
          <cell r="BJ18">
            <v>5</v>
          </cell>
          <cell r="BK18">
            <v>6</v>
          </cell>
          <cell r="BL18">
            <v>16</v>
          </cell>
          <cell r="BN18">
            <v>118</v>
          </cell>
          <cell r="BO18" t="str">
            <v>1</v>
          </cell>
          <cell r="BW18">
            <v>0</v>
          </cell>
          <cell r="CB18">
            <v>120</v>
          </cell>
          <cell r="CC18">
            <v>1</v>
          </cell>
          <cell r="CE18">
            <v>87</v>
          </cell>
          <cell r="CF18">
            <v>150</v>
          </cell>
          <cell r="CG18" t="str">
            <v>اخضر</v>
          </cell>
          <cell r="CK18">
            <v>0</v>
          </cell>
          <cell r="CL18">
            <v>3.9462499999999998E-2</v>
          </cell>
          <cell r="CN18" t="str">
            <v>(Efta)S1B1 3397201</v>
          </cell>
          <cell r="CO18" t="str">
            <v>افتا</v>
          </cell>
          <cell r="CP18" t="str">
            <v>شركة افتا</v>
          </cell>
          <cell r="CT18">
            <v>1</v>
          </cell>
          <cell r="CU18">
            <v>1</v>
          </cell>
          <cell r="CV18">
            <v>1</v>
          </cell>
          <cell r="CW18">
            <v>2</v>
          </cell>
          <cell r="CX18">
            <v>44335</v>
          </cell>
          <cell r="CY18">
            <v>44340</v>
          </cell>
          <cell r="CZ18" t="str">
            <v>Pending</v>
          </cell>
          <cell r="DA18">
            <v>26</v>
          </cell>
        </row>
        <row r="19">
          <cell r="A19">
            <v>14</v>
          </cell>
          <cell r="B19" t="str">
            <v>PF1</v>
          </cell>
          <cell r="C19" t="str">
            <v>FOAM 10TH</v>
          </cell>
          <cell r="D19" t="str">
            <v>Molds</v>
          </cell>
          <cell r="E19" t="str">
            <v>FMAFTI20000000</v>
          </cell>
          <cell r="F19" t="str">
            <v>(إفتا)S1B1 1755301</v>
          </cell>
          <cell r="G19" t="str">
            <v>Ea</v>
          </cell>
          <cell r="H19" t="str">
            <v>850*650</v>
          </cell>
          <cell r="I19">
            <v>2.7E-2</v>
          </cell>
          <cell r="J19">
            <v>40</v>
          </cell>
          <cell r="K19">
            <v>1</v>
          </cell>
          <cell r="L19">
            <v>42</v>
          </cell>
          <cell r="M19">
            <v>59</v>
          </cell>
          <cell r="N19">
            <v>1</v>
          </cell>
          <cell r="O19">
            <v>2</v>
          </cell>
          <cell r="P19" t="str">
            <v>C</v>
          </cell>
          <cell r="Q19" t="str">
            <v>تعمل</v>
          </cell>
          <cell r="R19">
            <v>27</v>
          </cell>
          <cell r="S19">
            <v>25.11</v>
          </cell>
          <cell r="T19">
            <v>28.89</v>
          </cell>
          <cell r="U19">
            <v>7</v>
          </cell>
          <cell r="V19">
            <v>7</v>
          </cell>
          <cell r="X19" t="str">
            <v>لوحة كهرباء</v>
          </cell>
          <cell r="Y19">
            <v>5</v>
          </cell>
          <cell r="AA19">
            <v>14</v>
          </cell>
          <cell r="AB19" t="str">
            <v>(إفتا)S1B1 1755301</v>
          </cell>
          <cell r="AD19" t="str">
            <v>(إفتا)S1B1</v>
          </cell>
          <cell r="AE19">
            <v>1</v>
          </cell>
          <cell r="AH19">
            <v>122.03389830508475</v>
          </cell>
          <cell r="AI19">
            <v>115.93220338983051</v>
          </cell>
          <cell r="AJ19">
            <v>128.13559322033899</v>
          </cell>
          <cell r="AK19">
            <v>1</v>
          </cell>
          <cell r="AL19">
            <v>1</v>
          </cell>
          <cell r="AN19">
            <v>11</v>
          </cell>
          <cell r="AO19" t="str">
            <v>18</v>
          </cell>
          <cell r="AP19" t="str">
            <v xml:space="preserve"> (A) EU150       (M) 0.7-1.1 mm</v>
          </cell>
          <cell r="AQ19" t="str">
            <v>(B) S.2 112      (M) 0.7-1.1 mm</v>
          </cell>
          <cell r="AR19">
            <v>4</v>
          </cell>
          <cell r="AS19">
            <v>8</v>
          </cell>
          <cell r="AT19" t="str">
            <v>AFT</v>
          </cell>
          <cell r="AU19" t="str">
            <v>اتوماتيك</v>
          </cell>
          <cell r="AV19">
            <v>7</v>
          </cell>
          <cell r="AW19">
            <v>7</v>
          </cell>
          <cell r="AX19">
            <v>175</v>
          </cell>
          <cell r="AY19">
            <v>1</v>
          </cell>
          <cell r="AZ19">
            <v>1</v>
          </cell>
          <cell r="BA19">
            <v>120</v>
          </cell>
          <cell r="BB19">
            <v>1</v>
          </cell>
          <cell r="BC19">
            <v>1</v>
          </cell>
          <cell r="BD19">
            <v>125.5</v>
          </cell>
          <cell r="BE19">
            <v>1.5</v>
          </cell>
          <cell r="BF19">
            <v>1.5</v>
          </cell>
          <cell r="BG19">
            <v>26</v>
          </cell>
          <cell r="BJ19">
            <v>5</v>
          </cell>
          <cell r="BK19">
            <v>6</v>
          </cell>
          <cell r="BL19">
            <v>16</v>
          </cell>
          <cell r="BN19">
            <v>118</v>
          </cell>
          <cell r="BO19" t="str">
            <v>1</v>
          </cell>
          <cell r="BW19">
            <v>0</v>
          </cell>
          <cell r="CB19">
            <v>120</v>
          </cell>
          <cell r="CC19">
            <v>1</v>
          </cell>
          <cell r="CE19">
            <v>87</v>
          </cell>
          <cell r="CF19">
            <v>150</v>
          </cell>
          <cell r="CG19" t="str">
            <v>ابيض</v>
          </cell>
          <cell r="CK19">
            <v>0</v>
          </cell>
          <cell r="CL19">
            <v>2.9700000000000001E-2</v>
          </cell>
          <cell r="CN19" t="str">
            <v>(Efta)S1B1 1755301</v>
          </cell>
          <cell r="CO19" t="str">
            <v>افتا</v>
          </cell>
          <cell r="CP19" t="str">
            <v>شركة افتا</v>
          </cell>
          <cell r="CT19">
            <v>1</v>
          </cell>
          <cell r="CU19">
            <v>1</v>
          </cell>
          <cell r="CV19">
            <v>1</v>
          </cell>
          <cell r="CW19">
            <v>2</v>
          </cell>
          <cell r="CX19">
            <v>44335</v>
          </cell>
          <cell r="CY19">
            <v>44361</v>
          </cell>
          <cell r="CZ19" t="str">
            <v>Pending</v>
          </cell>
          <cell r="DA19">
            <v>26</v>
          </cell>
        </row>
        <row r="20">
          <cell r="A20" t="str">
            <v>14sum</v>
          </cell>
          <cell r="B20" t="str">
            <v>PF1</v>
          </cell>
          <cell r="C20" t="str">
            <v>FOAM 10TH</v>
          </cell>
          <cell r="D20" t="str">
            <v>Molds</v>
          </cell>
          <cell r="E20" t="str">
            <v>FMAFTI20000000</v>
          </cell>
          <cell r="F20" t="str">
            <v>(إفتا)S1B1</v>
          </cell>
          <cell r="G20" t="str">
            <v>Ea</v>
          </cell>
          <cell r="H20" t="str">
            <v>850*650</v>
          </cell>
          <cell r="I20">
            <v>6.2875E-2</v>
          </cell>
          <cell r="J20">
            <v>40</v>
          </cell>
          <cell r="K20">
            <v>1</v>
          </cell>
          <cell r="L20">
            <v>42</v>
          </cell>
          <cell r="M20">
            <v>59</v>
          </cell>
          <cell r="N20">
            <v>2</v>
          </cell>
          <cell r="O20">
            <v>2</v>
          </cell>
          <cell r="P20" t="str">
            <v>C</v>
          </cell>
          <cell r="Q20" t="str">
            <v>تعمل</v>
          </cell>
          <cell r="R20">
            <v>62.875</v>
          </cell>
          <cell r="S20">
            <v>58.473750000000003</v>
          </cell>
          <cell r="T20">
            <v>67.276250000000005</v>
          </cell>
          <cell r="U20">
            <v>7</v>
          </cell>
          <cell r="V20">
            <v>7</v>
          </cell>
          <cell r="X20" t="str">
            <v>لوحة كهرباء</v>
          </cell>
          <cell r="Y20">
            <v>5</v>
          </cell>
          <cell r="Z20" t="str">
            <v>مجمعة</v>
          </cell>
          <cell r="AA20">
            <v>14</v>
          </cell>
          <cell r="AB20" t="str">
            <v>(إفتا)S1B1 1755301</v>
          </cell>
          <cell r="AD20" t="str">
            <v>(إفتا)S1B1</v>
          </cell>
          <cell r="AE20">
            <v>1</v>
          </cell>
          <cell r="AH20">
            <v>122.03389830508475</v>
          </cell>
          <cell r="AI20">
            <v>115.93220338983051</v>
          </cell>
          <cell r="AJ20">
            <v>128.13559322033899</v>
          </cell>
          <cell r="AK20">
            <v>0</v>
          </cell>
          <cell r="AM20">
            <v>1</v>
          </cell>
          <cell r="AN20">
            <v>11</v>
          </cell>
          <cell r="AO20" t="str">
            <v>18</v>
          </cell>
          <cell r="AP20" t="str">
            <v xml:space="preserve"> (A) EU150       (M) 0.7-1.1 mm</v>
          </cell>
          <cell r="AQ20" t="str">
            <v>(B) S.2 112      (M) 0.7-1.1 mm</v>
          </cell>
          <cell r="AR20">
            <v>4</v>
          </cell>
          <cell r="AS20">
            <v>8</v>
          </cell>
          <cell r="AT20" t="str">
            <v>AFT</v>
          </cell>
          <cell r="AU20" t="str">
            <v>اتوماتيك</v>
          </cell>
          <cell r="AV20">
            <v>7</v>
          </cell>
          <cell r="AW20">
            <v>7</v>
          </cell>
          <cell r="BJ20">
            <v>5</v>
          </cell>
          <cell r="BK20">
            <v>6</v>
          </cell>
          <cell r="BL20">
            <v>16</v>
          </cell>
          <cell r="BN20">
            <v>118</v>
          </cell>
          <cell r="BO20" t="str">
            <v>1</v>
          </cell>
          <cell r="BW20">
            <v>0</v>
          </cell>
          <cell r="CB20">
            <v>120</v>
          </cell>
          <cell r="CC20">
            <v>2</v>
          </cell>
          <cell r="CE20">
            <v>87</v>
          </cell>
          <cell r="CF20">
            <v>150</v>
          </cell>
          <cell r="CK20">
            <v>0</v>
          </cell>
          <cell r="CL20">
            <v>6.9162500000000002E-2</v>
          </cell>
          <cell r="CN20" t="str">
            <v>(Efta)S1B1 1755301</v>
          </cell>
          <cell r="CO20" t="str">
            <v>افتا</v>
          </cell>
          <cell r="CP20" t="str">
            <v>شركة افتا</v>
          </cell>
          <cell r="CT20">
            <v>0</v>
          </cell>
          <cell r="CU20">
            <v>1</v>
          </cell>
          <cell r="CV20">
            <v>1</v>
          </cell>
          <cell r="CW20">
            <v>2</v>
          </cell>
          <cell r="CX20">
            <v>44335</v>
          </cell>
          <cell r="CY20">
            <v>44361</v>
          </cell>
          <cell r="CZ20" t="str">
            <v>Pending</v>
          </cell>
          <cell r="DA20">
            <v>26</v>
          </cell>
        </row>
        <row r="21">
          <cell r="A21">
            <v>15</v>
          </cell>
          <cell r="B21" t="str">
            <v>PF1</v>
          </cell>
          <cell r="C21" t="str">
            <v>FOAM 10TH</v>
          </cell>
          <cell r="D21" t="str">
            <v>Molds</v>
          </cell>
          <cell r="E21" t="str">
            <v>FMELHI82000000</v>
          </cell>
          <cell r="F21" t="str">
            <v>فوم حماية سخان EG ك 20</v>
          </cell>
          <cell r="G21" t="str">
            <v>Ea</v>
          </cell>
          <cell r="H21" t="str">
            <v>850*650</v>
          </cell>
          <cell r="I21">
            <v>5.0000000000000001E-3</v>
          </cell>
          <cell r="J21">
            <v>40</v>
          </cell>
          <cell r="L21">
            <v>40</v>
          </cell>
          <cell r="M21">
            <v>40</v>
          </cell>
          <cell r="N21">
            <v>1</v>
          </cell>
          <cell r="O21">
            <v>2</v>
          </cell>
          <cell r="P21" t="str">
            <v>C1</v>
          </cell>
          <cell r="Q21" t="str">
            <v>تعمل</v>
          </cell>
          <cell r="R21">
            <v>5</v>
          </cell>
          <cell r="S21">
            <v>4.6500000000000004</v>
          </cell>
          <cell r="T21">
            <v>5.35</v>
          </cell>
          <cell r="U21">
            <v>7</v>
          </cell>
          <cell r="V21">
            <v>7</v>
          </cell>
          <cell r="X21" t="str">
            <v>سخان</v>
          </cell>
          <cell r="Y21">
            <v>6</v>
          </cell>
          <cell r="AA21">
            <v>15</v>
          </cell>
          <cell r="AB21" t="str">
            <v>فوم حماية سخان EG ك 20</v>
          </cell>
          <cell r="AD21" t="str">
            <v>توشيبا 43L28/43L38/43S28</v>
          </cell>
          <cell r="AE21">
            <v>1</v>
          </cell>
          <cell r="AH21">
            <v>180</v>
          </cell>
          <cell r="AI21">
            <v>171</v>
          </cell>
          <cell r="AJ21">
            <v>189</v>
          </cell>
          <cell r="AK21">
            <v>1</v>
          </cell>
          <cell r="AL21">
            <v>1</v>
          </cell>
          <cell r="AN21">
            <v>6</v>
          </cell>
          <cell r="AO21" t="str">
            <v>20</v>
          </cell>
          <cell r="AP21" t="str">
            <v>(A)  EU150  (M)0.7-1.1mm</v>
          </cell>
          <cell r="AQ21" t="str">
            <v>(B) 401 XS  (S)0.4-0.8 mm</v>
          </cell>
          <cell r="AR21" t="str">
            <v>16</v>
          </cell>
          <cell r="AS21" t="str">
            <v>16</v>
          </cell>
          <cell r="AT21" t="str">
            <v>ELH</v>
          </cell>
          <cell r="AU21" t="str">
            <v>اتوماتيك</v>
          </cell>
          <cell r="AV21">
            <v>7</v>
          </cell>
          <cell r="AW21">
            <v>7</v>
          </cell>
          <cell r="AX21">
            <v>479</v>
          </cell>
          <cell r="AY21">
            <v>2</v>
          </cell>
          <cell r="AZ21">
            <v>2</v>
          </cell>
          <cell r="BA21">
            <v>459</v>
          </cell>
          <cell r="BB21">
            <v>2</v>
          </cell>
          <cell r="BC21">
            <v>2</v>
          </cell>
          <cell r="BD21">
            <v>93</v>
          </cell>
          <cell r="BE21">
            <v>2</v>
          </cell>
          <cell r="BF21">
            <v>2</v>
          </cell>
          <cell r="BJ21">
            <v>5</v>
          </cell>
          <cell r="BK21">
            <v>1</v>
          </cell>
          <cell r="BL21">
            <v>11</v>
          </cell>
          <cell r="BN21">
            <v>114</v>
          </cell>
          <cell r="BO21" t="str">
            <v>1</v>
          </cell>
          <cell r="BW21">
            <v>0</v>
          </cell>
          <cell r="CB21">
            <v>16</v>
          </cell>
          <cell r="CC21">
            <v>1</v>
          </cell>
          <cell r="CE21">
            <v>87</v>
          </cell>
          <cell r="CF21">
            <v>150</v>
          </cell>
          <cell r="CG21" t="str">
            <v>احمر</v>
          </cell>
          <cell r="CK21">
            <v>0</v>
          </cell>
          <cell r="CL21">
            <v>5.5000000000000005E-3</v>
          </cell>
          <cell r="CN21" t="str">
            <v>foam protection heater EG 20 destiny</v>
          </cell>
          <cell r="CO21" t="str">
            <v>الشركة الهندسية للاجهزة المنزلية</v>
          </cell>
          <cell r="CT21">
            <v>1</v>
          </cell>
          <cell r="CU21">
            <v>1</v>
          </cell>
          <cell r="CV21">
            <v>1</v>
          </cell>
          <cell r="CW21">
            <v>0</v>
          </cell>
          <cell r="CZ21" t="str">
            <v/>
          </cell>
        </row>
        <row r="22">
          <cell r="A22">
            <v>16</v>
          </cell>
          <cell r="B22" t="str">
            <v>PF1</v>
          </cell>
          <cell r="C22" t="str">
            <v>FOAM 10TH</v>
          </cell>
          <cell r="D22" t="str">
            <v>Molds</v>
          </cell>
          <cell r="E22" t="str">
            <v>FMELHI92000000</v>
          </cell>
          <cell r="F22" t="str">
            <v>تغليف فوم جزء وسط سخان EG ك 20</v>
          </cell>
          <cell r="G22" t="str">
            <v>Ea</v>
          </cell>
          <cell r="H22" t="str">
            <v>850*650</v>
          </cell>
          <cell r="I22">
            <v>1.9E-2</v>
          </cell>
          <cell r="J22">
            <v>40</v>
          </cell>
          <cell r="L22">
            <v>40</v>
          </cell>
          <cell r="M22">
            <v>40</v>
          </cell>
          <cell r="N22">
            <v>1</v>
          </cell>
          <cell r="O22">
            <v>2</v>
          </cell>
          <cell r="P22" t="str">
            <v>C1</v>
          </cell>
          <cell r="Q22" t="str">
            <v>تعمل</v>
          </cell>
          <cell r="R22">
            <v>19</v>
          </cell>
          <cell r="S22">
            <v>17.670000000000002</v>
          </cell>
          <cell r="T22">
            <v>20.329999999999998</v>
          </cell>
          <cell r="U22">
            <v>7</v>
          </cell>
          <cell r="V22">
            <v>7</v>
          </cell>
          <cell r="X22" t="str">
            <v>سخان</v>
          </cell>
          <cell r="Y22">
            <v>6</v>
          </cell>
          <cell r="AA22">
            <v>16</v>
          </cell>
          <cell r="AB22" t="str">
            <v>تغليف فوم جزء وسط سخان EG ك 20</v>
          </cell>
          <cell r="AD22" t="str">
            <v>توشيبا 43L28/43L38/43S28</v>
          </cell>
          <cell r="AE22">
            <v>1</v>
          </cell>
          <cell r="AH22">
            <v>180</v>
          </cell>
          <cell r="AI22">
            <v>171</v>
          </cell>
          <cell r="AJ22">
            <v>189</v>
          </cell>
          <cell r="AK22">
            <v>1</v>
          </cell>
          <cell r="AL22">
            <v>1</v>
          </cell>
          <cell r="AN22">
            <v>6</v>
          </cell>
          <cell r="AO22" t="str">
            <v>20</v>
          </cell>
          <cell r="AP22" t="str">
            <v>(A)  EU150  (M)0.7-1.1mm</v>
          </cell>
          <cell r="AQ22" t="str">
            <v>(B) 401 XS  (S)0.4-0.8 mm</v>
          </cell>
          <cell r="AR22" t="str">
            <v>16</v>
          </cell>
          <cell r="AS22" t="str">
            <v>16</v>
          </cell>
          <cell r="AT22" t="str">
            <v>ELH</v>
          </cell>
          <cell r="AU22" t="str">
            <v>اتوماتيك</v>
          </cell>
          <cell r="AV22">
            <v>7</v>
          </cell>
          <cell r="AW22">
            <v>7</v>
          </cell>
          <cell r="AX22">
            <v>479</v>
          </cell>
          <cell r="AY22">
            <v>2</v>
          </cell>
          <cell r="AZ22">
            <v>2</v>
          </cell>
          <cell r="BA22">
            <v>459</v>
          </cell>
          <cell r="BB22">
            <v>2</v>
          </cell>
          <cell r="BC22">
            <v>2</v>
          </cell>
          <cell r="BD22">
            <v>63</v>
          </cell>
          <cell r="BE22">
            <v>2</v>
          </cell>
          <cell r="BF22">
            <v>2</v>
          </cell>
          <cell r="BJ22">
            <v>5</v>
          </cell>
          <cell r="BK22">
            <v>1</v>
          </cell>
          <cell r="BL22">
            <v>11</v>
          </cell>
          <cell r="BN22">
            <v>114</v>
          </cell>
          <cell r="BO22" t="str">
            <v>1</v>
          </cell>
          <cell r="BW22">
            <v>0</v>
          </cell>
          <cell r="CB22">
            <v>24</v>
          </cell>
          <cell r="CC22">
            <v>1</v>
          </cell>
          <cell r="CE22">
            <v>87</v>
          </cell>
          <cell r="CF22">
            <v>150</v>
          </cell>
          <cell r="CG22" t="str">
            <v>ابيض</v>
          </cell>
          <cell r="CK22">
            <v>0</v>
          </cell>
          <cell r="CL22">
            <v>2.0900000000000002E-2</v>
          </cell>
          <cell r="CN22" t="str">
            <v>pack foam part center heater EG 20 destiny</v>
          </cell>
          <cell r="CO22" t="str">
            <v>الشركة الهندسية للاجهزة المنزلية</v>
          </cell>
          <cell r="CT22">
            <v>1</v>
          </cell>
          <cell r="CU22">
            <v>1</v>
          </cell>
          <cell r="CV22">
            <v>1</v>
          </cell>
          <cell r="CW22">
            <v>0</v>
          </cell>
          <cell r="CZ22" t="str">
            <v/>
          </cell>
        </row>
        <row r="23">
          <cell r="A23" t="str">
            <v>16sum</v>
          </cell>
          <cell r="B23" t="str">
            <v>PF1</v>
          </cell>
          <cell r="C23" t="str">
            <v>FOAM 10TH</v>
          </cell>
          <cell r="D23" t="str">
            <v>Molds</v>
          </cell>
          <cell r="E23" t="str">
            <v>FMELHI92000000</v>
          </cell>
          <cell r="F23" t="str">
            <v>تغليف فوم جزء وسط سخان EG ك 20</v>
          </cell>
          <cell r="G23" t="str">
            <v>Ea</v>
          </cell>
          <cell r="H23" t="str">
            <v>850*650</v>
          </cell>
          <cell r="I23">
            <v>2.4E-2</v>
          </cell>
          <cell r="J23">
            <v>40</v>
          </cell>
          <cell r="L23">
            <v>40</v>
          </cell>
          <cell r="M23">
            <v>40</v>
          </cell>
          <cell r="N23">
            <v>2</v>
          </cell>
          <cell r="O23">
            <v>2</v>
          </cell>
          <cell r="P23" t="str">
            <v>C1</v>
          </cell>
          <cell r="Q23" t="str">
            <v>تعمل</v>
          </cell>
          <cell r="R23">
            <v>24</v>
          </cell>
          <cell r="S23">
            <v>22.32</v>
          </cell>
          <cell r="T23">
            <v>25.68</v>
          </cell>
          <cell r="U23">
            <v>7</v>
          </cell>
          <cell r="V23">
            <v>7</v>
          </cell>
          <cell r="X23" t="str">
            <v>سخان</v>
          </cell>
          <cell r="Y23">
            <v>6</v>
          </cell>
          <cell r="Z23" t="str">
            <v>مجمعة</v>
          </cell>
          <cell r="AA23">
            <v>16</v>
          </cell>
          <cell r="AB23" t="str">
            <v>تغليف فوم جزء وسط سخان EG ك 20</v>
          </cell>
          <cell r="AD23" t="str">
            <v>توشيبا 43L28/43L38/43S28</v>
          </cell>
          <cell r="AE23">
            <v>1</v>
          </cell>
          <cell r="AH23">
            <v>180</v>
          </cell>
          <cell r="AI23">
            <v>171</v>
          </cell>
          <cell r="AJ23">
            <v>189</v>
          </cell>
          <cell r="AK23">
            <v>0</v>
          </cell>
          <cell r="AM23">
            <v>1</v>
          </cell>
          <cell r="AN23">
            <v>6</v>
          </cell>
          <cell r="AO23" t="str">
            <v>20</v>
          </cell>
          <cell r="AP23" t="str">
            <v>(A)  EU150  (M)0.7-1.1mm</v>
          </cell>
          <cell r="AQ23" t="str">
            <v>(B) 401 XS  (S)0.4-0.8 mm</v>
          </cell>
          <cell r="AR23" t="str">
            <v>16</v>
          </cell>
          <cell r="AS23" t="str">
            <v>16</v>
          </cell>
          <cell r="AT23" t="str">
            <v>ELH</v>
          </cell>
          <cell r="AU23" t="str">
            <v>اتوماتيك</v>
          </cell>
          <cell r="AV23">
            <v>7</v>
          </cell>
          <cell r="AW23">
            <v>7</v>
          </cell>
          <cell r="BJ23">
            <v>5</v>
          </cell>
          <cell r="BK23">
            <v>1</v>
          </cell>
          <cell r="BL23">
            <v>11</v>
          </cell>
          <cell r="BN23">
            <v>114</v>
          </cell>
          <cell r="BO23" t="str">
            <v>1</v>
          </cell>
          <cell r="BW23">
            <v>0</v>
          </cell>
          <cell r="CE23">
            <v>87</v>
          </cell>
          <cell r="CF23">
            <v>150</v>
          </cell>
          <cell r="CK23">
            <v>0</v>
          </cell>
          <cell r="CL23">
            <v>2.6400000000000003E-2</v>
          </cell>
          <cell r="CN23" t="str">
            <v>pack foam part center heater EG 20 destiny</v>
          </cell>
          <cell r="CO23" t="str">
            <v>الشركة الهندسية للاجهزة المنزلية</v>
          </cell>
          <cell r="CT23">
            <v>0</v>
          </cell>
          <cell r="CU23">
            <v>1</v>
          </cell>
          <cell r="CV23">
            <v>1</v>
          </cell>
          <cell r="CW23">
            <v>0</v>
          </cell>
          <cell r="CZ23" t="str">
            <v/>
          </cell>
        </row>
        <row r="24">
          <cell r="A24">
            <v>17</v>
          </cell>
          <cell r="B24" t="str">
            <v>PF1</v>
          </cell>
          <cell r="C24" t="str">
            <v>FOAM 10TH</v>
          </cell>
          <cell r="D24" t="str">
            <v>Molds</v>
          </cell>
          <cell r="E24" t="str">
            <v>FMTOSI43LR2080</v>
          </cell>
          <cell r="F24" t="str">
            <v>CTTEFJ322080 توشيبا  LR 43L28/43L38/43S28</v>
          </cell>
          <cell r="G24" t="str">
            <v>Set</v>
          </cell>
          <cell r="H24" t="str">
            <v>1400*1700</v>
          </cell>
          <cell r="I24">
            <v>8.6999999999999994E-2</v>
          </cell>
          <cell r="J24">
            <v>48</v>
          </cell>
          <cell r="L24">
            <v>48</v>
          </cell>
          <cell r="M24">
            <v>51.876313419393576</v>
          </cell>
          <cell r="N24">
            <v>2</v>
          </cell>
          <cell r="O24">
            <v>2</v>
          </cell>
          <cell r="P24" t="str">
            <v>D</v>
          </cell>
          <cell r="Q24" t="str">
            <v>تعمل</v>
          </cell>
          <cell r="R24">
            <v>87</v>
          </cell>
          <cell r="S24">
            <v>82.65</v>
          </cell>
          <cell r="T24">
            <v>91.35</v>
          </cell>
          <cell r="U24">
            <v>5</v>
          </cell>
          <cell r="V24">
            <v>5</v>
          </cell>
          <cell r="X24" t="str">
            <v>TV</v>
          </cell>
          <cell r="Y24">
            <v>7</v>
          </cell>
          <cell r="AA24">
            <v>17</v>
          </cell>
          <cell r="AB24" t="str">
            <v>CTTEFJ322080 توشيبا  LR 43L28/43L38/43S28</v>
          </cell>
          <cell r="AD24" t="str">
            <v>توشيبا 43L28/43L38/43S28</v>
          </cell>
          <cell r="AE24">
            <v>1</v>
          </cell>
          <cell r="AH24">
            <v>138.79166666666666</v>
          </cell>
          <cell r="AI24">
            <v>131.85208333333333</v>
          </cell>
          <cell r="AJ24">
            <v>145.73124999999999</v>
          </cell>
          <cell r="AK24">
            <v>1</v>
          </cell>
          <cell r="AL24">
            <v>1</v>
          </cell>
          <cell r="AN24">
            <v>6</v>
          </cell>
          <cell r="AO24">
            <v>18</v>
          </cell>
          <cell r="AP24" t="str">
            <v>(A) EU 150   (M) 0.7-1.1 mm</v>
          </cell>
          <cell r="AQ24" t="str">
            <v>(B) S-2 112  (M) 0.7-1.1 mm</v>
          </cell>
          <cell r="AR24">
            <v>24</v>
          </cell>
          <cell r="AS24">
            <v>28</v>
          </cell>
          <cell r="AT24" t="str">
            <v>TOS</v>
          </cell>
          <cell r="AU24" t="str">
            <v>اتوماتيك</v>
          </cell>
          <cell r="AV24">
            <v>6</v>
          </cell>
          <cell r="AW24">
            <v>4</v>
          </cell>
          <cell r="AX24">
            <v>248</v>
          </cell>
          <cell r="AY24">
            <v>2</v>
          </cell>
          <cell r="AZ24">
            <v>2</v>
          </cell>
          <cell r="BA24">
            <v>135</v>
          </cell>
          <cell r="BB24">
            <v>2</v>
          </cell>
          <cell r="BC24">
            <v>2</v>
          </cell>
          <cell r="BD24">
            <v>163</v>
          </cell>
          <cell r="BE24">
            <v>2</v>
          </cell>
          <cell r="BF24">
            <v>2</v>
          </cell>
          <cell r="BJ24">
            <v>5</v>
          </cell>
          <cell r="BK24">
            <v>1</v>
          </cell>
          <cell r="BL24">
            <v>11</v>
          </cell>
          <cell r="BN24">
            <v>807</v>
          </cell>
          <cell r="BO24" t="str">
            <v>8</v>
          </cell>
          <cell r="BW24">
            <v>0</v>
          </cell>
          <cell r="CB24">
            <v>60</v>
          </cell>
          <cell r="CC24">
            <v>1</v>
          </cell>
          <cell r="CE24">
            <v>87</v>
          </cell>
          <cell r="CF24">
            <v>150</v>
          </cell>
          <cell r="CG24" t="str">
            <v>ابيض</v>
          </cell>
          <cell r="CK24">
            <v>9.4394999999999993E-2</v>
          </cell>
          <cell r="CL24">
            <v>0</v>
          </cell>
          <cell r="CN24" t="str">
            <v>CTTEFJ322080 Toshiba  LR 43L28/43L38/43S28</v>
          </cell>
          <cell r="CO24" t="str">
            <v>توشيبا</v>
          </cell>
          <cell r="CP24" t="str">
            <v>توشيبا للاجهزة المرئية</v>
          </cell>
          <cell r="CT24">
            <v>1</v>
          </cell>
          <cell r="CU24">
            <v>1</v>
          </cell>
          <cell r="CV24">
            <v>1</v>
          </cell>
          <cell r="CW24">
            <v>0</v>
          </cell>
          <cell r="CZ24" t="str">
            <v/>
          </cell>
        </row>
        <row r="25">
          <cell r="A25">
            <v>18</v>
          </cell>
          <cell r="B25" t="str">
            <v>PF1</v>
          </cell>
          <cell r="C25" t="str">
            <v>FOAM 10TH</v>
          </cell>
          <cell r="D25" t="str">
            <v>Molds</v>
          </cell>
          <cell r="E25" t="str">
            <v xml:space="preserve">FMTOSI43B22070 </v>
          </cell>
          <cell r="F25" t="str">
            <v>CTTEFJ322070 توشيبا BOTTOM 43L28/43L38/43S28</v>
          </cell>
          <cell r="G25" t="str">
            <v>Ea</v>
          </cell>
          <cell r="H25" t="str">
            <v>1400*1700</v>
          </cell>
          <cell r="I25">
            <v>0.20599999999999999</v>
          </cell>
          <cell r="J25">
            <v>48</v>
          </cell>
          <cell r="L25">
            <v>48</v>
          </cell>
          <cell r="M25">
            <v>51.876313419393576</v>
          </cell>
          <cell r="N25">
            <v>1</v>
          </cell>
          <cell r="O25">
            <v>2</v>
          </cell>
          <cell r="P25" t="str">
            <v>D</v>
          </cell>
          <cell r="Q25" t="str">
            <v>تعمل</v>
          </cell>
          <cell r="R25">
            <v>206</v>
          </cell>
          <cell r="S25">
            <v>195.7</v>
          </cell>
          <cell r="T25">
            <v>216.3</v>
          </cell>
          <cell r="U25">
            <v>5</v>
          </cell>
          <cell r="V25">
            <v>5</v>
          </cell>
          <cell r="X25" t="str">
            <v>TV</v>
          </cell>
          <cell r="Y25">
            <v>7</v>
          </cell>
          <cell r="AA25">
            <v>18</v>
          </cell>
          <cell r="AB25" t="str">
            <v>CTTEFJ322070 توشيبا BOTTOM 43L28/43L38/43S28</v>
          </cell>
          <cell r="AD25" t="str">
            <v>توشيبا 43L28/43L38/43S28</v>
          </cell>
          <cell r="AE25">
            <v>1</v>
          </cell>
          <cell r="AH25">
            <v>138.79166666666666</v>
          </cell>
          <cell r="AI25">
            <v>131.85208333333333</v>
          </cell>
          <cell r="AJ25">
            <v>145.73124999999999</v>
          </cell>
          <cell r="AK25">
            <v>1</v>
          </cell>
          <cell r="AL25">
            <v>1</v>
          </cell>
          <cell r="AO25">
            <v>18</v>
          </cell>
          <cell r="AP25" t="str">
            <v>(A) EU 150   (M) 0.7-1.1 mm</v>
          </cell>
          <cell r="AQ25" t="str">
            <v>(B) S-2 112  (M) 0.7-1.1 mm</v>
          </cell>
          <cell r="AR25">
            <v>24</v>
          </cell>
          <cell r="AS25">
            <v>28</v>
          </cell>
          <cell r="AT25" t="str">
            <v>TOS</v>
          </cell>
          <cell r="AU25" t="str">
            <v>اتوماتيك</v>
          </cell>
          <cell r="AV25">
            <v>6</v>
          </cell>
          <cell r="AW25">
            <v>4</v>
          </cell>
          <cell r="AX25">
            <v>1057</v>
          </cell>
          <cell r="AY25">
            <v>3</v>
          </cell>
          <cell r="AZ25">
            <v>3</v>
          </cell>
          <cell r="BA25">
            <v>135</v>
          </cell>
          <cell r="BB25">
            <v>2</v>
          </cell>
          <cell r="BC25">
            <v>2</v>
          </cell>
          <cell r="BD25">
            <v>198</v>
          </cell>
          <cell r="BE25">
            <v>2</v>
          </cell>
          <cell r="BF25">
            <v>2</v>
          </cell>
          <cell r="BJ25">
            <v>5</v>
          </cell>
          <cell r="BK25">
            <v>-5</v>
          </cell>
          <cell r="BL25">
            <v>5</v>
          </cell>
          <cell r="BN25">
            <v>807</v>
          </cell>
          <cell r="BO25" t="str">
            <v>8</v>
          </cell>
          <cell r="BW25">
            <v>0</v>
          </cell>
          <cell r="CB25">
            <v>12</v>
          </cell>
          <cell r="CC25">
            <v>1</v>
          </cell>
          <cell r="CE25">
            <v>87</v>
          </cell>
          <cell r="CF25">
            <v>150</v>
          </cell>
          <cell r="CG25" t="str">
            <v>احمر</v>
          </cell>
          <cell r="CK25">
            <v>0.22350999999999999</v>
          </cell>
          <cell r="CL25">
            <v>0</v>
          </cell>
          <cell r="CN25" t="str">
            <v>CTTEFJ322070 Toshiba BOTTOM 43L28/43L38/43S28</v>
          </cell>
          <cell r="CO25" t="str">
            <v>توشيبا</v>
          </cell>
          <cell r="CP25" t="str">
            <v>توشيبا للاجهزة المرئية</v>
          </cell>
          <cell r="CT25">
            <v>1</v>
          </cell>
          <cell r="CU25">
            <v>1</v>
          </cell>
          <cell r="CV25">
            <v>1</v>
          </cell>
          <cell r="CW25">
            <v>0</v>
          </cell>
        </row>
        <row r="26">
          <cell r="A26">
            <v>19</v>
          </cell>
          <cell r="B26" t="str">
            <v>PF1</v>
          </cell>
          <cell r="C26" t="str">
            <v>FOAM 10TH</v>
          </cell>
          <cell r="D26" t="str">
            <v>Molds</v>
          </cell>
          <cell r="E26" t="str">
            <v>FMTOSI43T22060</v>
          </cell>
          <cell r="F26" t="str">
            <v>CTTEFJ322060  توشيبا TOP 43L28/43L38/43S28</v>
          </cell>
          <cell r="G26" t="str">
            <v>Ea</v>
          </cell>
          <cell r="H26" t="str">
            <v>1400*1700</v>
          </cell>
          <cell r="I26">
            <v>0.17899999999999999</v>
          </cell>
          <cell r="J26">
            <v>48</v>
          </cell>
          <cell r="L26">
            <v>48</v>
          </cell>
          <cell r="M26">
            <v>51.876313419393576</v>
          </cell>
          <cell r="N26">
            <v>1</v>
          </cell>
          <cell r="O26">
            <v>2</v>
          </cell>
          <cell r="P26" t="str">
            <v>D</v>
          </cell>
          <cell r="Q26" t="str">
            <v>تعمل</v>
          </cell>
          <cell r="R26">
            <v>179</v>
          </cell>
          <cell r="S26">
            <v>170.05</v>
          </cell>
          <cell r="T26">
            <v>187.95</v>
          </cell>
          <cell r="U26">
            <v>5</v>
          </cell>
          <cell r="V26">
            <v>5</v>
          </cell>
          <cell r="X26" t="str">
            <v>TV</v>
          </cell>
          <cell r="Y26">
            <v>7</v>
          </cell>
          <cell r="AA26">
            <v>19</v>
          </cell>
          <cell r="AB26" t="str">
            <v>CTTEFJ322060  توشيبا TOP 43L28/43L38/43S28</v>
          </cell>
          <cell r="AD26" t="str">
            <v>توشيبا 43L28/43L38/43S28</v>
          </cell>
          <cell r="AE26">
            <v>1</v>
          </cell>
          <cell r="AH26">
            <v>138.79166666666666</v>
          </cell>
          <cell r="AI26">
            <v>131.85208333333333</v>
          </cell>
          <cell r="AJ26">
            <v>145.73124999999999</v>
          </cell>
          <cell r="AK26">
            <v>1</v>
          </cell>
          <cell r="AL26">
            <v>1</v>
          </cell>
          <cell r="AO26">
            <v>18</v>
          </cell>
          <cell r="AP26" t="str">
            <v>(A) EU 150   (M) 0.7-1.1 mm</v>
          </cell>
          <cell r="AQ26" t="str">
            <v>(B) S-2 112  (M) 0.7-1.1 mm</v>
          </cell>
          <cell r="AR26">
            <v>24</v>
          </cell>
          <cell r="AS26">
            <v>28</v>
          </cell>
          <cell r="AT26" t="str">
            <v>TOS</v>
          </cell>
          <cell r="AU26" t="str">
            <v>اتوماتيك</v>
          </cell>
          <cell r="AV26">
            <v>6</v>
          </cell>
          <cell r="AW26">
            <v>4</v>
          </cell>
          <cell r="AX26">
            <v>1057</v>
          </cell>
          <cell r="AY26">
            <v>3</v>
          </cell>
          <cell r="AZ26">
            <v>3</v>
          </cell>
          <cell r="BA26">
            <v>135</v>
          </cell>
          <cell r="BB26">
            <v>2</v>
          </cell>
          <cell r="BC26">
            <v>2</v>
          </cell>
          <cell r="BD26">
            <v>192</v>
          </cell>
          <cell r="BE26">
            <v>2</v>
          </cell>
          <cell r="BF26">
            <v>2</v>
          </cell>
          <cell r="BJ26">
            <v>5</v>
          </cell>
          <cell r="BK26">
            <v>-5</v>
          </cell>
          <cell r="BL26">
            <v>5</v>
          </cell>
          <cell r="BN26">
            <v>807</v>
          </cell>
          <cell r="BO26" t="str">
            <v>8</v>
          </cell>
          <cell r="BW26">
            <v>0</v>
          </cell>
          <cell r="CB26">
            <v>12</v>
          </cell>
          <cell r="CC26">
            <v>1</v>
          </cell>
          <cell r="CE26">
            <v>87</v>
          </cell>
          <cell r="CF26">
            <v>150</v>
          </cell>
          <cell r="CG26" t="str">
            <v>ابيض</v>
          </cell>
          <cell r="CK26">
            <v>0.194215</v>
          </cell>
          <cell r="CL26">
            <v>0</v>
          </cell>
          <cell r="CN26" t="str">
            <v>CTTEFJ322060  Toshiba TOP 43L28/43L38/43S28</v>
          </cell>
          <cell r="CO26" t="str">
            <v>توشيبا</v>
          </cell>
          <cell r="CP26" t="str">
            <v>توشيبا للاجهزة المرئية</v>
          </cell>
          <cell r="CT26">
            <v>1</v>
          </cell>
          <cell r="CU26">
            <v>1</v>
          </cell>
          <cell r="CV26">
            <v>1</v>
          </cell>
          <cell r="CW26">
            <v>0</v>
          </cell>
          <cell r="CZ26" t="str">
            <v/>
          </cell>
        </row>
        <row r="27">
          <cell r="A27" t="str">
            <v>19sum</v>
          </cell>
          <cell r="B27" t="str">
            <v>PF1</v>
          </cell>
          <cell r="C27" t="str">
            <v>FOAM 10TH</v>
          </cell>
          <cell r="D27" t="str">
            <v>Molds</v>
          </cell>
          <cell r="E27" t="str">
            <v>FMTOSI43T22060</v>
          </cell>
          <cell r="F27" t="str">
            <v>توشيبا 43L28/43L38/43S28</v>
          </cell>
          <cell r="G27" t="str">
            <v>Ea</v>
          </cell>
          <cell r="H27" t="str">
            <v>1400*1700</v>
          </cell>
          <cell r="I27">
            <v>0.47199999999999998</v>
          </cell>
          <cell r="J27">
            <v>48</v>
          </cell>
          <cell r="L27">
            <v>48</v>
          </cell>
          <cell r="M27">
            <v>51.876313419393576</v>
          </cell>
          <cell r="N27">
            <v>4</v>
          </cell>
          <cell r="O27">
            <v>2</v>
          </cell>
          <cell r="P27" t="str">
            <v>D</v>
          </cell>
          <cell r="Q27" t="str">
            <v>تعمل</v>
          </cell>
          <cell r="R27">
            <v>472</v>
          </cell>
          <cell r="S27">
            <v>448.4</v>
          </cell>
          <cell r="T27">
            <v>495.6</v>
          </cell>
          <cell r="U27">
            <v>5</v>
          </cell>
          <cell r="V27">
            <v>5</v>
          </cell>
          <cell r="X27" t="str">
            <v>TV</v>
          </cell>
          <cell r="Y27">
            <v>7</v>
          </cell>
          <cell r="Z27" t="str">
            <v>مجمعة</v>
          </cell>
          <cell r="AA27">
            <v>19</v>
          </cell>
          <cell r="AB27" t="str">
            <v>CTTEFJ322060  توشيبا TOP 43L28/43L38/43S28</v>
          </cell>
          <cell r="AD27" t="str">
            <v>توشيبا 43L28/43L38/43S28</v>
          </cell>
          <cell r="AE27">
            <v>1</v>
          </cell>
          <cell r="AH27">
            <v>138.79166666666666</v>
          </cell>
          <cell r="AI27">
            <v>131.85208333333333</v>
          </cell>
          <cell r="AJ27">
            <v>145.73124999999999</v>
          </cell>
          <cell r="AK27">
            <v>0</v>
          </cell>
          <cell r="AM27">
            <v>1</v>
          </cell>
          <cell r="AO27">
            <v>18</v>
          </cell>
          <cell r="AP27" t="str">
            <v>(A) EU 150   (M) 0.7-1.1 mm</v>
          </cell>
          <cell r="AQ27" t="str">
            <v>(B) S-2 112  (M) 0.7-1.1 mm</v>
          </cell>
          <cell r="AR27">
            <v>24</v>
          </cell>
          <cell r="AS27">
            <v>28</v>
          </cell>
          <cell r="AT27" t="str">
            <v>TOS</v>
          </cell>
          <cell r="AU27" t="str">
            <v>اتوماتيك</v>
          </cell>
          <cell r="AV27">
            <v>7</v>
          </cell>
          <cell r="AW27">
            <v>7</v>
          </cell>
          <cell r="BJ27">
            <v>5</v>
          </cell>
          <cell r="BK27">
            <v>-5</v>
          </cell>
          <cell r="BL27">
            <v>5</v>
          </cell>
          <cell r="BN27">
            <v>807</v>
          </cell>
          <cell r="BO27" t="str">
            <v>8</v>
          </cell>
          <cell r="BW27">
            <v>0</v>
          </cell>
          <cell r="CC27">
            <v>3</v>
          </cell>
          <cell r="CE27">
            <v>87</v>
          </cell>
          <cell r="CF27">
            <v>150</v>
          </cell>
          <cell r="CK27">
            <v>0.51211999999999991</v>
          </cell>
          <cell r="CL27">
            <v>0</v>
          </cell>
          <cell r="CN27" t="str">
            <v>CTTEFJ322060  Toshiba TOP 43L28/43L38/43S28</v>
          </cell>
          <cell r="CO27" t="str">
            <v>توشيبا</v>
          </cell>
          <cell r="CP27" t="str">
            <v>توشيبا للاجهزة المرئية</v>
          </cell>
          <cell r="CT27">
            <v>0</v>
          </cell>
          <cell r="CU27">
            <v>1</v>
          </cell>
          <cell r="CV27">
            <v>1</v>
          </cell>
          <cell r="CW27">
            <v>0</v>
          </cell>
          <cell r="CZ27" t="str">
            <v/>
          </cell>
        </row>
        <row r="28">
          <cell r="A28">
            <v>20</v>
          </cell>
          <cell r="B28" t="str">
            <v>PF1</v>
          </cell>
          <cell r="C28" t="str">
            <v>FOAM 10TH</v>
          </cell>
          <cell r="D28" t="str">
            <v>Molds</v>
          </cell>
          <cell r="E28" t="str">
            <v>FMELHI72000000</v>
          </cell>
          <cell r="F28" t="str">
            <v>كفر سخان 20EGك</v>
          </cell>
          <cell r="G28" t="str">
            <v>Ea</v>
          </cell>
          <cell r="H28" t="str">
            <v>1100*1200</v>
          </cell>
          <cell r="I28">
            <v>0.17899999999999999</v>
          </cell>
          <cell r="J28">
            <v>40</v>
          </cell>
          <cell r="L28">
            <v>40</v>
          </cell>
          <cell r="M28">
            <v>40</v>
          </cell>
          <cell r="N28">
            <v>1</v>
          </cell>
          <cell r="O28">
            <v>2</v>
          </cell>
          <cell r="P28" t="str">
            <v>D1</v>
          </cell>
          <cell r="Q28" t="str">
            <v>تعمل</v>
          </cell>
          <cell r="R28">
            <v>179</v>
          </cell>
          <cell r="S28">
            <v>166.47</v>
          </cell>
          <cell r="T28">
            <v>191.53</v>
          </cell>
          <cell r="U28">
            <v>7</v>
          </cell>
          <cell r="V28">
            <v>7</v>
          </cell>
          <cell r="X28" t="str">
            <v>سخان</v>
          </cell>
          <cell r="Y28">
            <v>8</v>
          </cell>
          <cell r="AA28">
            <v>20</v>
          </cell>
          <cell r="AB28" t="str">
            <v>كفر سخان 20EGك</v>
          </cell>
          <cell r="AD28" t="str">
            <v>سخان 20EGك</v>
          </cell>
          <cell r="AE28">
            <v>1</v>
          </cell>
          <cell r="AH28">
            <v>180</v>
          </cell>
          <cell r="AI28">
            <v>171</v>
          </cell>
          <cell r="AJ28">
            <v>189</v>
          </cell>
          <cell r="AK28">
            <v>1</v>
          </cell>
          <cell r="AL28">
            <v>1</v>
          </cell>
          <cell r="AT28" t="str">
            <v>ELH</v>
          </cell>
          <cell r="AU28" t="str">
            <v>اتوماتيك</v>
          </cell>
          <cell r="AV28">
            <v>7</v>
          </cell>
          <cell r="AW28">
            <v>7</v>
          </cell>
          <cell r="BJ28">
            <v>5</v>
          </cell>
          <cell r="BK28">
            <v>-5</v>
          </cell>
          <cell r="BL28">
            <v>5</v>
          </cell>
          <cell r="BO28" t="str">
            <v/>
          </cell>
          <cell r="BW28">
            <v>0</v>
          </cell>
          <cell r="CE28">
            <v>87</v>
          </cell>
          <cell r="CF28">
            <v>150</v>
          </cell>
          <cell r="CK28">
            <v>0</v>
          </cell>
          <cell r="CL28">
            <v>0.19690000000000002</v>
          </cell>
          <cell r="CN28" t="str">
            <v>cover heater 20EGkg</v>
          </cell>
          <cell r="CO28" t="str">
            <v>الشركة الهندسية للاجهزة المنزلية</v>
          </cell>
          <cell r="CT28">
            <v>1</v>
          </cell>
          <cell r="CU28">
            <v>1</v>
          </cell>
          <cell r="CV28">
            <v>1</v>
          </cell>
          <cell r="CW28">
            <v>0</v>
          </cell>
          <cell r="CZ28" t="str">
            <v/>
          </cell>
        </row>
        <row r="29">
          <cell r="A29">
            <v>21</v>
          </cell>
          <cell r="B29" t="str">
            <v>PF1</v>
          </cell>
          <cell r="C29" t="str">
            <v>FOAM 10TH</v>
          </cell>
          <cell r="D29" t="str">
            <v>Molds</v>
          </cell>
          <cell r="E29" t="str">
            <v>FMELHI12000000</v>
          </cell>
          <cell r="F29" t="str">
            <v>قاعدة سخان 20EGك</v>
          </cell>
          <cell r="G29" t="str">
            <v>Ea</v>
          </cell>
          <cell r="H29" t="str">
            <v>1100*1200</v>
          </cell>
          <cell r="I29">
            <v>0.22500000000000001</v>
          </cell>
          <cell r="J29">
            <v>40</v>
          </cell>
          <cell r="L29">
            <v>40</v>
          </cell>
          <cell r="M29">
            <v>40</v>
          </cell>
          <cell r="N29">
            <v>1</v>
          </cell>
          <cell r="O29">
            <v>2</v>
          </cell>
          <cell r="P29" t="str">
            <v>D1</v>
          </cell>
          <cell r="Q29" t="str">
            <v>تعمل</v>
          </cell>
          <cell r="R29">
            <v>225</v>
          </cell>
          <cell r="S29">
            <v>209.25</v>
          </cell>
          <cell r="T29">
            <v>240.75</v>
          </cell>
          <cell r="U29">
            <v>7</v>
          </cell>
          <cell r="V29">
            <v>7</v>
          </cell>
          <cell r="X29" t="str">
            <v>سخان</v>
          </cell>
          <cell r="Y29">
            <v>8</v>
          </cell>
          <cell r="AA29">
            <v>21</v>
          </cell>
          <cell r="AB29" t="str">
            <v>قاعدة سخان 20EGك</v>
          </cell>
          <cell r="AD29" t="str">
            <v>سخان 20EGك</v>
          </cell>
          <cell r="AE29">
            <v>1</v>
          </cell>
          <cell r="AH29">
            <v>180</v>
          </cell>
          <cell r="AI29">
            <v>171</v>
          </cell>
          <cell r="AJ29">
            <v>189</v>
          </cell>
          <cell r="AK29">
            <v>1</v>
          </cell>
          <cell r="AL29">
            <v>1</v>
          </cell>
          <cell r="AT29" t="str">
            <v>ELH</v>
          </cell>
          <cell r="AU29" t="str">
            <v>اتوماتيك</v>
          </cell>
          <cell r="AV29">
            <v>7</v>
          </cell>
          <cell r="AW29">
            <v>7</v>
          </cell>
          <cell r="BJ29">
            <v>5</v>
          </cell>
          <cell r="BK29">
            <v>-5</v>
          </cell>
          <cell r="BL29">
            <v>5</v>
          </cell>
          <cell r="BO29" t="str">
            <v/>
          </cell>
          <cell r="BW29">
            <v>0</v>
          </cell>
          <cell r="CE29">
            <v>87</v>
          </cell>
          <cell r="CF29">
            <v>150</v>
          </cell>
          <cell r="CK29">
            <v>0</v>
          </cell>
          <cell r="CL29">
            <v>0.24750000000000003</v>
          </cell>
          <cell r="CN29" t="str">
            <v>base heater 20EGkg</v>
          </cell>
          <cell r="CO29" t="str">
            <v>الشركة الهندسية للاجهزة المنزلية</v>
          </cell>
          <cell r="CT29">
            <v>1</v>
          </cell>
          <cell r="CU29">
            <v>1</v>
          </cell>
          <cell r="CV29">
            <v>1</v>
          </cell>
          <cell r="CW29">
            <v>0</v>
          </cell>
          <cell r="CZ29" t="str">
            <v/>
          </cell>
        </row>
        <row r="30">
          <cell r="A30" t="str">
            <v>21sum</v>
          </cell>
          <cell r="B30" t="str">
            <v>PF1</v>
          </cell>
          <cell r="C30" t="str">
            <v>FOAM 10TH</v>
          </cell>
          <cell r="D30" t="str">
            <v>Molds</v>
          </cell>
          <cell r="E30" t="str">
            <v>FMELHI12000000</v>
          </cell>
          <cell r="F30" t="str">
            <v>سخان 20EGك</v>
          </cell>
          <cell r="G30" t="str">
            <v>Ea</v>
          </cell>
          <cell r="H30" t="str">
            <v>1100*1200</v>
          </cell>
          <cell r="I30">
            <v>0.40400000000000003</v>
          </cell>
          <cell r="J30">
            <v>40</v>
          </cell>
          <cell r="L30">
            <v>40</v>
          </cell>
          <cell r="M30">
            <v>40</v>
          </cell>
          <cell r="N30">
            <v>2</v>
          </cell>
          <cell r="O30">
            <v>2</v>
          </cell>
          <cell r="P30" t="str">
            <v>D1</v>
          </cell>
          <cell r="Q30" t="str">
            <v>تعمل</v>
          </cell>
          <cell r="R30">
            <v>404</v>
          </cell>
          <cell r="S30">
            <v>375.72</v>
          </cell>
          <cell r="T30">
            <v>432.28</v>
          </cell>
          <cell r="U30">
            <v>7</v>
          </cell>
          <cell r="V30">
            <v>7</v>
          </cell>
          <cell r="X30" t="str">
            <v>سخان</v>
          </cell>
          <cell r="Y30">
            <v>8</v>
          </cell>
          <cell r="Z30" t="str">
            <v>مجمعة</v>
          </cell>
          <cell r="AA30">
            <v>21</v>
          </cell>
          <cell r="AB30" t="str">
            <v>قاعدة سخان 20EGك</v>
          </cell>
          <cell r="AD30" t="str">
            <v>سخان 20EGك</v>
          </cell>
          <cell r="AE30">
            <v>1</v>
          </cell>
          <cell r="AH30">
            <v>180</v>
          </cell>
          <cell r="AI30">
            <v>171</v>
          </cell>
          <cell r="AJ30">
            <v>189</v>
          </cell>
          <cell r="AK30">
            <v>0</v>
          </cell>
          <cell r="AM30">
            <v>1</v>
          </cell>
          <cell r="AT30" t="str">
            <v>ELH</v>
          </cell>
          <cell r="AU30" t="str">
            <v>اتوماتيك</v>
          </cell>
          <cell r="AV30">
            <v>7</v>
          </cell>
          <cell r="AW30">
            <v>7</v>
          </cell>
          <cell r="BJ30">
            <v>5</v>
          </cell>
          <cell r="BK30">
            <v>-5</v>
          </cell>
          <cell r="BL30">
            <v>5</v>
          </cell>
          <cell r="BO30" t="str">
            <v/>
          </cell>
          <cell r="BW30">
            <v>0</v>
          </cell>
          <cell r="CE30">
            <v>87</v>
          </cell>
          <cell r="CF30">
            <v>150</v>
          </cell>
          <cell r="CK30">
            <v>0</v>
          </cell>
          <cell r="CL30">
            <v>0.44440000000000007</v>
          </cell>
          <cell r="CN30" t="str">
            <v>base heater 20EGkg</v>
          </cell>
          <cell r="CO30" t="str">
            <v>الشركة الهندسية للاجهزة المنزلية</v>
          </cell>
          <cell r="CT30">
            <v>0</v>
          </cell>
          <cell r="CU30">
            <v>1</v>
          </cell>
          <cell r="CV30">
            <v>1</v>
          </cell>
          <cell r="CW30">
            <v>0</v>
          </cell>
          <cell r="CZ30" t="str">
            <v/>
          </cell>
        </row>
        <row r="31">
          <cell r="A31">
            <v>319</v>
          </cell>
          <cell r="B31" t="str">
            <v>PF1</v>
          </cell>
          <cell r="C31" t="str">
            <v>FOAM 10TH</v>
          </cell>
          <cell r="D31" t="str">
            <v>Molds</v>
          </cell>
          <cell r="E31" t="str">
            <v>FMEGPIG1251000</v>
          </cell>
          <cell r="F31" t="str">
            <v>جلاكسى 125 بالشريحه سفلى</v>
          </cell>
          <cell r="G31" t="str">
            <v>Ea</v>
          </cell>
          <cell r="H31" t="str">
            <v>1100*1200</v>
          </cell>
          <cell r="I31">
            <v>0.71499999999999997</v>
          </cell>
          <cell r="J31">
            <v>12</v>
          </cell>
          <cell r="L31">
            <v>13</v>
          </cell>
          <cell r="M31">
            <v>13</v>
          </cell>
          <cell r="N31">
            <v>1</v>
          </cell>
          <cell r="O31">
            <v>1</v>
          </cell>
          <cell r="Q31" t="str">
            <v>تعمل</v>
          </cell>
          <cell r="R31">
            <v>715</v>
          </cell>
          <cell r="S31">
            <v>664.95</v>
          </cell>
          <cell r="T31">
            <v>765.05</v>
          </cell>
          <cell r="U31" t="str">
            <v>7</v>
          </cell>
          <cell r="V31" t="str">
            <v>7</v>
          </cell>
          <cell r="X31" t="str">
            <v>خزف</v>
          </cell>
          <cell r="Y31">
            <v>175</v>
          </cell>
          <cell r="AA31">
            <v>319</v>
          </cell>
          <cell r="AB31" t="str">
            <v>جلاكسى 125 بالشريحه سفلى</v>
          </cell>
          <cell r="AD31" t="str">
            <v>جلاكسى 125 بالشريحه سفلى</v>
          </cell>
          <cell r="AE31">
            <v>1</v>
          </cell>
          <cell r="AH31">
            <v>276.92307692307691</v>
          </cell>
          <cell r="AI31">
            <v>263.07692307692304</v>
          </cell>
          <cell r="AJ31">
            <v>290.76923076923077</v>
          </cell>
          <cell r="AK31">
            <v>1</v>
          </cell>
          <cell r="AL31">
            <v>1</v>
          </cell>
          <cell r="AM31">
            <v>1</v>
          </cell>
          <cell r="AN31">
            <v>7</v>
          </cell>
          <cell r="AO31">
            <v>18</v>
          </cell>
          <cell r="AP31" t="str">
            <v>303 XJ</v>
          </cell>
          <cell r="AR31">
            <v>7</v>
          </cell>
          <cell r="AS31">
            <v>4</v>
          </cell>
          <cell r="AT31" t="str">
            <v>EGP</v>
          </cell>
          <cell r="AU31" t="str">
            <v>اتوماتيك</v>
          </cell>
          <cell r="AV31">
            <v>7</v>
          </cell>
          <cell r="AW31">
            <v>7</v>
          </cell>
          <cell r="AX31">
            <v>651</v>
          </cell>
          <cell r="AY31">
            <v>1</v>
          </cell>
          <cell r="AZ31">
            <v>1</v>
          </cell>
          <cell r="BA31">
            <v>602</v>
          </cell>
          <cell r="BB31">
            <v>1</v>
          </cell>
          <cell r="BC31">
            <v>1</v>
          </cell>
          <cell r="BD31">
            <v>244</v>
          </cell>
          <cell r="BE31">
            <v>2</v>
          </cell>
          <cell r="BF31">
            <v>2</v>
          </cell>
          <cell r="BJ31">
            <v>5</v>
          </cell>
          <cell r="BK31">
            <v>2</v>
          </cell>
          <cell r="BL31">
            <v>12</v>
          </cell>
          <cell r="BN31">
            <v>507</v>
          </cell>
          <cell r="BO31" t="str">
            <v>5</v>
          </cell>
          <cell r="BW31">
            <v>0</v>
          </cell>
          <cell r="CB31">
            <v>5</v>
          </cell>
          <cell r="CE31">
            <v>87</v>
          </cell>
          <cell r="CF31">
            <v>200</v>
          </cell>
          <cell r="CG31" t="str">
            <v>احمر</v>
          </cell>
          <cell r="CK31">
            <v>0</v>
          </cell>
          <cell r="CL31">
            <v>0.78649999999999998</v>
          </cell>
          <cell r="CN31" t="str">
            <v>Galaxy 125  slice bottom</v>
          </cell>
          <cell r="CO31" t="str">
            <v>المصرية الألمانية</v>
          </cell>
          <cell r="CP31" t="str">
            <v xml:space="preserve">شركة المصرية الالمانية </v>
          </cell>
          <cell r="CT31">
            <v>1</v>
          </cell>
          <cell r="CU31">
            <v>1</v>
          </cell>
          <cell r="CV31">
            <v>1</v>
          </cell>
          <cell r="CW31">
            <v>0</v>
          </cell>
          <cell r="CZ31" t="str">
            <v/>
          </cell>
        </row>
        <row r="32">
          <cell r="A32">
            <v>318</v>
          </cell>
          <cell r="B32" t="str">
            <v>PF1</v>
          </cell>
          <cell r="C32" t="str">
            <v>FOAM 10TH</v>
          </cell>
          <cell r="D32" t="str">
            <v>Molds</v>
          </cell>
          <cell r="E32" t="str">
            <v>FMEGPIG1252000</v>
          </cell>
          <cell r="F32" t="str">
            <v>جلاكسى 125 بالشريحه علوى</v>
          </cell>
          <cell r="G32" t="str">
            <v>Ea</v>
          </cell>
          <cell r="H32" t="str">
            <v>1100*1200</v>
          </cell>
          <cell r="I32">
            <v>0.78500000000000003</v>
          </cell>
          <cell r="J32">
            <v>12</v>
          </cell>
          <cell r="L32">
            <v>13</v>
          </cell>
          <cell r="M32">
            <v>14</v>
          </cell>
          <cell r="N32">
            <v>1</v>
          </cell>
          <cell r="O32">
            <v>1</v>
          </cell>
          <cell r="Q32" t="str">
            <v>تعمل</v>
          </cell>
          <cell r="R32">
            <v>785</v>
          </cell>
          <cell r="S32">
            <v>730.05</v>
          </cell>
          <cell r="T32">
            <v>839.95</v>
          </cell>
          <cell r="U32" t="str">
            <v>7</v>
          </cell>
          <cell r="V32" t="str">
            <v>7</v>
          </cell>
          <cell r="X32" t="str">
            <v>خزف</v>
          </cell>
          <cell r="Y32">
            <v>174</v>
          </cell>
          <cell r="AA32">
            <v>318</v>
          </cell>
          <cell r="AB32" t="str">
            <v>جلاكسى 125 بالشريحه علوى</v>
          </cell>
          <cell r="AD32" t="str">
            <v>جلاكسى 125 بالشريحه علوى</v>
          </cell>
          <cell r="AE32">
            <v>1</v>
          </cell>
          <cell r="AH32">
            <v>257.14285714285717</v>
          </cell>
          <cell r="AI32">
            <v>244.28571428571431</v>
          </cell>
          <cell r="AJ32">
            <v>270.00000000000006</v>
          </cell>
          <cell r="AK32">
            <v>1</v>
          </cell>
          <cell r="AL32">
            <v>1</v>
          </cell>
          <cell r="AM32">
            <v>1</v>
          </cell>
          <cell r="AN32">
            <v>7</v>
          </cell>
          <cell r="AO32" t="str">
            <v>18</v>
          </cell>
          <cell r="AP32" t="str">
            <v>(A)  EU150  (M)0.7-1.1mm</v>
          </cell>
          <cell r="AQ32" t="str">
            <v>(B) C.SB         (M) 0.7-1.1 mm</v>
          </cell>
          <cell r="AR32">
            <v>8</v>
          </cell>
          <cell r="AS32">
            <v>5</v>
          </cell>
          <cell r="AT32" t="str">
            <v>EGP</v>
          </cell>
          <cell r="AU32" t="str">
            <v>اتوماتيك</v>
          </cell>
          <cell r="AV32">
            <v>7</v>
          </cell>
          <cell r="AW32">
            <v>7</v>
          </cell>
          <cell r="AX32">
            <v>650</v>
          </cell>
          <cell r="AY32">
            <v>1</v>
          </cell>
          <cell r="AZ32">
            <v>1</v>
          </cell>
          <cell r="BA32">
            <v>600</v>
          </cell>
          <cell r="BD32">
            <v>244</v>
          </cell>
          <cell r="BJ32">
            <v>3</v>
          </cell>
          <cell r="BK32">
            <v>4</v>
          </cell>
          <cell r="BL32">
            <v>10</v>
          </cell>
          <cell r="BN32">
            <v>508</v>
          </cell>
          <cell r="BO32" t="str">
            <v>5</v>
          </cell>
          <cell r="BW32">
            <v>0</v>
          </cell>
          <cell r="CA32">
            <v>0</v>
          </cell>
          <cell r="CB32">
            <v>5</v>
          </cell>
          <cell r="CC32">
            <v>1</v>
          </cell>
          <cell r="CE32">
            <v>87</v>
          </cell>
          <cell r="CF32">
            <v>150</v>
          </cell>
          <cell r="CG32" t="str">
            <v>ابيض</v>
          </cell>
          <cell r="CK32">
            <v>0</v>
          </cell>
          <cell r="CL32">
            <v>0.86350000000000016</v>
          </cell>
          <cell r="CN32" t="str">
            <v>Galaxy 125  slice top</v>
          </cell>
          <cell r="CO32" t="str">
            <v>المصرية الألمانية</v>
          </cell>
          <cell r="CP32" t="str">
            <v xml:space="preserve">شركة المصرية الالمانية </v>
          </cell>
          <cell r="CT32">
            <v>1</v>
          </cell>
          <cell r="CU32">
            <v>1</v>
          </cell>
          <cell r="CV32">
            <v>1</v>
          </cell>
          <cell r="CW32">
            <v>0</v>
          </cell>
          <cell r="CZ32" t="str">
            <v/>
          </cell>
        </row>
        <row r="33">
          <cell r="A33" t="str">
            <v>23sum</v>
          </cell>
          <cell r="B33" t="str">
            <v>PF1</v>
          </cell>
          <cell r="C33" t="str">
            <v>FOAM 10TH</v>
          </cell>
          <cell r="D33" t="str">
            <v>Molds</v>
          </cell>
          <cell r="E33" t="str">
            <v>FMMCRI4k12L000</v>
          </cell>
          <cell r="F33" t="str">
            <v xml:space="preserve"> ميراكو L/R</v>
          </cell>
          <cell r="G33" t="str">
            <v>Ea</v>
          </cell>
          <cell r="H33" t="str">
            <v>1400*1700</v>
          </cell>
          <cell r="I33">
            <v>1.5</v>
          </cell>
          <cell r="J33">
            <v>180</v>
          </cell>
          <cell r="L33">
            <v>180</v>
          </cell>
          <cell r="M33">
            <v>180</v>
          </cell>
          <cell r="N33">
            <v>2</v>
          </cell>
          <cell r="O33">
            <v>6</v>
          </cell>
          <cell r="P33" t="str">
            <v>E</v>
          </cell>
          <cell r="Q33" t="str">
            <v>تعمل</v>
          </cell>
          <cell r="R33">
            <v>1500</v>
          </cell>
          <cell r="S33">
            <v>1395</v>
          </cell>
          <cell r="T33">
            <v>1605</v>
          </cell>
          <cell r="U33">
            <v>7</v>
          </cell>
          <cell r="V33">
            <v>7</v>
          </cell>
          <cell r="X33" t="str">
            <v>تكييف</v>
          </cell>
          <cell r="Y33">
            <v>9</v>
          </cell>
          <cell r="Z33" t="str">
            <v>مجمعة</v>
          </cell>
          <cell r="AA33">
            <v>23</v>
          </cell>
          <cell r="AB33" t="str">
            <v>EPS LH SIDE PACKING 42QHCT12 ميراكو</v>
          </cell>
          <cell r="AD33" t="str">
            <v xml:space="preserve"> ميراكو L/R</v>
          </cell>
          <cell r="AE33">
            <v>1</v>
          </cell>
          <cell r="AH33">
            <v>120</v>
          </cell>
          <cell r="AI33">
            <v>114</v>
          </cell>
          <cell r="AJ33">
            <v>126</v>
          </cell>
          <cell r="AK33">
            <v>0</v>
          </cell>
          <cell r="AM33">
            <v>1</v>
          </cell>
          <cell r="AN33">
            <v>7</v>
          </cell>
          <cell r="AO33">
            <v>22</v>
          </cell>
          <cell r="AP33" t="str">
            <v>(A) EU 150    (M) 0.7-1.1 mm</v>
          </cell>
          <cell r="AQ33" t="str">
            <v>(B) S.2 112   (M) 0.7-1.1 mm</v>
          </cell>
          <cell r="AR33" t="str">
            <v>24</v>
          </cell>
          <cell r="AS33" t="str">
            <v>48</v>
          </cell>
          <cell r="AT33" t="str">
            <v>MCR</v>
          </cell>
          <cell r="AU33" t="str">
            <v>اتوماتيك</v>
          </cell>
          <cell r="AV33">
            <v>7</v>
          </cell>
          <cell r="AW33">
            <v>7</v>
          </cell>
          <cell r="BJ33">
            <v>5</v>
          </cell>
          <cell r="BK33">
            <v>2</v>
          </cell>
          <cell r="BL33">
            <v>12</v>
          </cell>
          <cell r="BN33">
            <v>134</v>
          </cell>
          <cell r="BO33" t="str">
            <v>1</v>
          </cell>
          <cell r="BW33">
            <v>0</v>
          </cell>
          <cell r="CB33">
            <v>20</v>
          </cell>
          <cell r="CC33">
            <v>2</v>
          </cell>
          <cell r="CE33">
            <v>87</v>
          </cell>
          <cell r="CF33">
            <v>150</v>
          </cell>
          <cell r="CK33">
            <v>1.6274999999999999</v>
          </cell>
          <cell r="CL33">
            <v>0</v>
          </cell>
          <cell r="CN33" t="str">
            <v>EPS LH SIDE PACKING 42QHCT12 Meraco</v>
          </cell>
          <cell r="CO33" t="str">
            <v>شركة ميراكو</v>
          </cell>
          <cell r="CT33">
            <v>0</v>
          </cell>
          <cell r="CU33">
            <v>1</v>
          </cell>
          <cell r="CV33">
            <v>1</v>
          </cell>
          <cell r="CW33">
            <v>0</v>
          </cell>
          <cell r="CZ33" t="str">
            <v/>
          </cell>
        </row>
        <row r="34">
          <cell r="A34">
            <v>24</v>
          </cell>
          <cell r="B34" t="str">
            <v>PF1</v>
          </cell>
          <cell r="C34" t="str">
            <v>FOAM 10TH</v>
          </cell>
          <cell r="D34" t="str">
            <v>Molds</v>
          </cell>
          <cell r="E34" t="str">
            <v>FMDAIIF4000000</v>
          </cell>
          <cell r="F34" t="str">
            <v>فوم زوايا فيكتوريا خلفيه PDAWP6025</v>
          </cell>
          <cell r="G34" t="str">
            <v>Ea</v>
          </cell>
          <cell r="H34" t="str">
            <v>1400*1700</v>
          </cell>
          <cell r="I34">
            <v>0.16600000000000001</v>
          </cell>
          <cell r="J34">
            <v>120</v>
          </cell>
          <cell r="L34">
            <v>126</v>
          </cell>
          <cell r="M34">
            <v>145</v>
          </cell>
          <cell r="N34">
            <v>1</v>
          </cell>
          <cell r="O34">
            <v>4</v>
          </cell>
          <cell r="P34" t="str">
            <v>E1</v>
          </cell>
          <cell r="Q34" t="str">
            <v>تعمل</v>
          </cell>
          <cell r="R34">
            <v>166</v>
          </cell>
          <cell r="S34">
            <v>154.38</v>
          </cell>
          <cell r="T34">
            <v>177.62</v>
          </cell>
          <cell r="U34">
            <v>7</v>
          </cell>
          <cell r="V34">
            <v>7</v>
          </cell>
          <cell r="X34" t="str">
            <v>غسالة</v>
          </cell>
          <cell r="Y34">
            <v>10</v>
          </cell>
          <cell r="AA34">
            <v>24</v>
          </cell>
          <cell r="AB34" t="str">
            <v>فوم زوايا فيكتوريا خلفيه PDAWP6025</v>
          </cell>
          <cell r="AD34" t="str">
            <v>زوايا فيكتوريا امامية وخلفية</v>
          </cell>
          <cell r="AE34">
            <v>1</v>
          </cell>
          <cell r="AF34" t="str">
            <v>دلتا</v>
          </cell>
          <cell r="AG34" t="str">
            <v>PDAWP7198</v>
          </cell>
          <cell r="AH34">
            <v>99.310344827586206</v>
          </cell>
          <cell r="AI34">
            <v>94.34482758620689</v>
          </cell>
          <cell r="AJ34">
            <v>104.27586206896552</v>
          </cell>
          <cell r="AK34">
            <v>1</v>
          </cell>
          <cell r="AL34">
            <v>1</v>
          </cell>
          <cell r="AN34">
            <v>3</v>
          </cell>
          <cell r="AO34" t="str">
            <v>24</v>
          </cell>
          <cell r="AP34" t="str">
            <v>(A)   401 XS   (S)0.4-0.8 mm</v>
          </cell>
          <cell r="AQ34" t="str">
            <v>(B)   EU 100   (S)0.4-0.8 mm</v>
          </cell>
          <cell r="AR34" t="str">
            <v>32</v>
          </cell>
          <cell r="AS34" t="str">
            <v>48</v>
          </cell>
          <cell r="AT34" t="str">
            <v>DAI</v>
          </cell>
          <cell r="AU34" t="str">
            <v>اتوماتيك</v>
          </cell>
          <cell r="AV34">
            <v>7</v>
          </cell>
          <cell r="AW34">
            <v>7</v>
          </cell>
          <cell r="AX34">
            <v>830</v>
          </cell>
          <cell r="AY34">
            <v>1</v>
          </cell>
          <cell r="AZ34">
            <v>1</v>
          </cell>
          <cell r="BA34">
            <v>127</v>
          </cell>
          <cell r="BB34">
            <v>1</v>
          </cell>
          <cell r="BC34">
            <v>1</v>
          </cell>
          <cell r="BD34">
            <v>140</v>
          </cell>
          <cell r="BE34">
            <v>2</v>
          </cell>
          <cell r="BF34">
            <v>2</v>
          </cell>
          <cell r="BG34">
            <v>80</v>
          </cell>
          <cell r="BH34">
            <v>2</v>
          </cell>
          <cell r="BI34">
            <v>2</v>
          </cell>
          <cell r="BJ34">
            <v>2</v>
          </cell>
          <cell r="BK34">
            <v>1</v>
          </cell>
          <cell r="BL34">
            <v>5</v>
          </cell>
          <cell r="BN34">
            <v>215</v>
          </cell>
          <cell r="BO34" t="str">
            <v>2</v>
          </cell>
          <cell r="BW34">
            <v>0</v>
          </cell>
          <cell r="CB34">
            <v>24</v>
          </cell>
          <cell r="CE34">
            <v>87</v>
          </cell>
          <cell r="CF34">
            <v>150</v>
          </cell>
          <cell r="CG34" t="str">
            <v>احمر</v>
          </cell>
          <cell r="CK34">
            <v>0.18010999999999999</v>
          </cell>
          <cell r="CL34">
            <v>0</v>
          </cell>
          <cell r="CN34" t="str">
            <v>foam angels Victoria backه PDAWP6025</v>
          </cell>
          <cell r="CO34" t="str">
            <v>الكترولوكس</v>
          </cell>
          <cell r="CP34" t="str">
            <v>القاهرة للصناعات المغذية غسالات</v>
          </cell>
          <cell r="CT34">
            <v>1</v>
          </cell>
          <cell r="CU34">
            <v>1</v>
          </cell>
          <cell r="CV34">
            <v>1</v>
          </cell>
          <cell r="CW34">
            <v>13</v>
          </cell>
          <cell r="CX34">
            <v>44346</v>
          </cell>
          <cell r="CY34">
            <v>44349</v>
          </cell>
          <cell r="CZ34" t="str">
            <v>Pending</v>
          </cell>
          <cell r="DA34">
            <v>3</v>
          </cell>
        </row>
        <row r="35">
          <cell r="A35">
            <v>25</v>
          </cell>
          <cell r="B35" t="str">
            <v>PF1</v>
          </cell>
          <cell r="C35" t="str">
            <v>FOAM 10TH</v>
          </cell>
          <cell r="D35" t="str">
            <v>Molds</v>
          </cell>
          <cell r="E35" t="str">
            <v>FMDAIIF3000000</v>
          </cell>
          <cell r="F35" t="str">
            <v>فوم زوايا فيكتوريا اماميه PDAWP6024</v>
          </cell>
          <cell r="G35" t="str">
            <v>Ea</v>
          </cell>
          <cell r="H35" t="str">
            <v>1400*1700</v>
          </cell>
          <cell r="I35">
            <v>0.16200000000000001</v>
          </cell>
          <cell r="J35">
            <v>120</v>
          </cell>
          <cell r="L35">
            <v>126</v>
          </cell>
          <cell r="M35">
            <v>145</v>
          </cell>
          <cell r="N35">
            <v>1</v>
          </cell>
          <cell r="O35">
            <v>4</v>
          </cell>
          <cell r="P35" t="str">
            <v>E1</v>
          </cell>
          <cell r="Q35" t="str">
            <v>تعمل</v>
          </cell>
          <cell r="R35">
            <v>162</v>
          </cell>
          <cell r="S35">
            <v>150.66</v>
          </cell>
          <cell r="T35">
            <v>173.34</v>
          </cell>
          <cell r="U35">
            <v>7</v>
          </cell>
          <cell r="V35">
            <v>7</v>
          </cell>
          <cell r="X35" t="str">
            <v>غسالة</v>
          </cell>
          <cell r="Y35">
            <v>10</v>
          </cell>
          <cell r="AA35">
            <v>25</v>
          </cell>
          <cell r="AB35" t="str">
            <v>فوم زوايا فيكتوريا اماميه PDAWP6024</v>
          </cell>
          <cell r="AC35" t="str">
            <v xml:space="preserve">FRONT ANGULAR SET VU          </v>
          </cell>
          <cell r="AD35" t="str">
            <v>زوايا فيكتوريا امامية وخلفية</v>
          </cell>
          <cell r="AE35">
            <v>1</v>
          </cell>
          <cell r="AF35" t="str">
            <v>دلتا</v>
          </cell>
          <cell r="AG35" t="str">
            <v>PDAWP7197</v>
          </cell>
          <cell r="AH35">
            <v>99.310344827586206</v>
          </cell>
          <cell r="AI35">
            <v>94.34482758620689</v>
          </cell>
          <cell r="AJ35">
            <v>104.27586206896552</v>
          </cell>
          <cell r="AK35">
            <v>1</v>
          </cell>
          <cell r="AL35">
            <v>1</v>
          </cell>
          <cell r="AN35">
            <v>3</v>
          </cell>
          <cell r="AO35" t="str">
            <v>24</v>
          </cell>
          <cell r="AP35" t="str">
            <v>(A)   401 XS   (S)0.4-0.8 mm</v>
          </cell>
          <cell r="AQ35" t="str">
            <v>(B)   EU 100   (S)0.4-0.8 mm</v>
          </cell>
          <cell r="AR35" t="str">
            <v>32</v>
          </cell>
          <cell r="AS35" t="str">
            <v>48</v>
          </cell>
          <cell r="AT35" t="str">
            <v>DAI</v>
          </cell>
          <cell r="AU35" t="str">
            <v>اتوماتيك</v>
          </cell>
          <cell r="AV35">
            <v>7</v>
          </cell>
          <cell r="AW35">
            <v>7</v>
          </cell>
          <cell r="AX35">
            <v>830</v>
          </cell>
          <cell r="AY35">
            <v>1</v>
          </cell>
          <cell r="AZ35">
            <v>1</v>
          </cell>
          <cell r="BA35">
            <v>115</v>
          </cell>
          <cell r="BB35">
            <v>1</v>
          </cell>
          <cell r="BC35">
            <v>1</v>
          </cell>
          <cell r="BD35">
            <v>155</v>
          </cell>
          <cell r="BE35">
            <v>2</v>
          </cell>
          <cell r="BF35">
            <v>2</v>
          </cell>
          <cell r="BG35">
            <v>80</v>
          </cell>
          <cell r="BH35">
            <v>2</v>
          </cell>
          <cell r="BI35">
            <v>2</v>
          </cell>
          <cell r="BJ35">
            <v>2</v>
          </cell>
          <cell r="BK35">
            <v>1</v>
          </cell>
          <cell r="BL35">
            <v>5</v>
          </cell>
          <cell r="BN35">
            <v>215</v>
          </cell>
          <cell r="BO35" t="str">
            <v>2</v>
          </cell>
          <cell r="BW35">
            <v>0</v>
          </cell>
          <cell r="CB35">
            <v>24</v>
          </cell>
          <cell r="CE35">
            <v>87</v>
          </cell>
          <cell r="CF35">
            <v>150</v>
          </cell>
          <cell r="CG35" t="str">
            <v>ابيض</v>
          </cell>
          <cell r="CK35">
            <v>0.17577000000000001</v>
          </cell>
          <cell r="CL35">
            <v>0</v>
          </cell>
          <cell r="CN35" t="str">
            <v>foam angels Victoria frontه PDAWP6024</v>
          </cell>
          <cell r="CO35" t="str">
            <v>الكترولوكس</v>
          </cell>
          <cell r="CP35" t="str">
            <v>القاهرة للصناعات المغذية غسالات</v>
          </cell>
          <cell r="CT35">
            <v>1</v>
          </cell>
          <cell r="CU35">
            <v>1</v>
          </cell>
          <cell r="CV35">
            <v>1</v>
          </cell>
          <cell r="CW35">
            <v>13</v>
          </cell>
          <cell r="CX35">
            <v>44346</v>
          </cell>
          <cell r="CY35">
            <v>44349</v>
          </cell>
          <cell r="CZ35" t="str">
            <v>Pending</v>
          </cell>
          <cell r="DA35">
            <v>3</v>
          </cell>
        </row>
        <row r="36">
          <cell r="A36" t="str">
            <v>25sum</v>
          </cell>
          <cell r="B36" t="str">
            <v>PF1</v>
          </cell>
          <cell r="C36" t="str">
            <v>FOAM 10TH</v>
          </cell>
          <cell r="D36" t="str">
            <v>Molds</v>
          </cell>
          <cell r="E36" t="str">
            <v>FMDAIIF3000000</v>
          </cell>
          <cell r="F36" t="str">
            <v>فوم زوايا فيكتوريا اماميه وخلفية</v>
          </cell>
          <cell r="G36" t="str">
            <v>Ea</v>
          </cell>
          <cell r="H36" t="str">
            <v>1400*1700</v>
          </cell>
          <cell r="I36">
            <v>0.32800000000000001</v>
          </cell>
          <cell r="J36">
            <v>120</v>
          </cell>
          <cell r="L36">
            <v>126</v>
          </cell>
          <cell r="M36">
            <v>145</v>
          </cell>
          <cell r="N36">
            <v>2</v>
          </cell>
          <cell r="O36">
            <v>4</v>
          </cell>
          <cell r="P36" t="str">
            <v>E1</v>
          </cell>
          <cell r="Q36" t="str">
            <v>تعمل</v>
          </cell>
          <cell r="R36">
            <v>328</v>
          </cell>
          <cell r="S36">
            <v>305.04000000000002</v>
          </cell>
          <cell r="T36">
            <v>350.96</v>
          </cell>
          <cell r="U36">
            <v>7</v>
          </cell>
          <cell r="V36">
            <v>7</v>
          </cell>
          <cell r="X36" t="str">
            <v>غسالة</v>
          </cell>
          <cell r="Y36">
            <v>10</v>
          </cell>
          <cell r="Z36" t="str">
            <v>مجمعة</v>
          </cell>
          <cell r="AA36">
            <v>25</v>
          </cell>
          <cell r="AB36" t="str">
            <v>فوم زوايا فيكتوريا اماميه PDAWP6024</v>
          </cell>
          <cell r="AD36" t="str">
            <v>فوم زوايا فيكتوريا اماميه وخلفية</v>
          </cell>
          <cell r="AE36">
            <v>1</v>
          </cell>
          <cell r="AG36" t="str">
            <v>PDAWP7197</v>
          </cell>
          <cell r="AH36">
            <v>99.310344827586206</v>
          </cell>
          <cell r="AI36">
            <v>94.34482758620689</v>
          </cell>
          <cell r="AJ36">
            <v>104.27586206896552</v>
          </cell>
          <cell r="AK36">
            <v>0</v>
          </cell>
          <cell r="AM36">
            <v>1</v>
          </cell>
          <cell r="AN36">
            <v>3</v>
          </cell>
          <cell r="AO36" t="str">
            <v>24</v>
          </cell>
          <cell r="AP36" t="str">
            <v>(A)   401 XS   (S)0.4-0.8 mm</v>
          </cell>
          <cell r="AQ36" t="str">
            <v>(B)   EU 100   (S)0.4-0.8 mm</v>
          </cell>
          <cell r="AR36" t="str">
            <v>32</v>
          </cell>
          <cell r="AS36" t="str">
            <v>48</v>
          </cell>
          <cell r="AT36" t="str">
            <v>DAI</v>
          </cell>
          <cell r="AU36" t="str">
            <v>اتوماتيك</v>
          </cell>
          <cell r="AV36">
            <v>7</v>
          </cell>
          <cell r="AW36">
            <v>7</v>
          </cell>
          <cell r="BB36" t="str">
            <v>32</v>
          </cell>
          <cell r="BC36" t="str">
            <v>48</v>
          </cell>
          <cell r="BJ36">
            <v>2</v>
          </cell>
          <cell r="BK36">
            <v>1</v>
          </cell>
          <cell r="BL36">
            <v>5</v>
          </cell>
          <cell r="BN36">
            <v>215</v>
          </cell>
          <cell r="BO36" t="str">
            <v>2</v>
          </cell>
          <cell r="BW36">
            <v>0</v>
          </cell>
          <cell r="CB36">
            <v>24</v>
          </cell>
          <cell r="CE36">
            <v>87</v>
          </cell>
          <cell r="CF36">
            <v>150</v>
          </cell>
          <cell r="CK36">
            <v>0.35588000000000003</v>
          </cell>
          <cell r="CL36">
            <v>0</v>
          </cell>
          <cell r="CN36" t="str">
            <v>foam angels Victoria frontه PDAWP6024</v>
          </cell>
          <cell r="CO36" t="str">
            <v>الكترولوكس</v>
          </cell>
          <cell r="CP36" t="str">
            <v>القاهرة للصناعات المغذية غسالات</v>
          </cell>
          <cell r="CT36">
            <v>0</v>
          </cell>
          <cell r="CU36">
            <v>1</v>
          </cell>
          <cell r="CV36">
            <v>1</v>
          </cell>
          <cell r="CW36">
            <v>13</v>
          </cell>
          <cell r="CX36">
            <v>44346</v>
          </cell>
          <cell r="CY36">
            <v>44349</v>
          </cell>
          <cell r="CZ36" t="str">
            <v>Pending</v>
          </cell>
          <cell r="DA36">
            <v>3</v>
          </cell>
        </row>
        <row r="37">
          <cell r="A37">
            <v>26</v>
          </cell>
          <cell r="B37" t="str">
            <v>PF1</v>
          </cell>
          <cell r="C37" t="str">
            <v>FOAM 10TH</v>
          </cell>
          <cell r="D37" t="str">
            <v>Molds</v>
          </cell>
          <cell r="E37" t="str">
            <v>FMTOSI49LR31515</v>
          </cell>
          <cell r="F37" t="str">
            <v>LRTEFH315150  توشيبا LED 49EL71</v>
          </cell>
          <cell r="G37" t="str">
            <v>Set</v>
          </cell>
          <cell r="H37" t="str">
            <v>1400*1700</v>
          </cell>
          <cell r="I37">
            <v>6.4000000000000001E-2</v>
          </cell>
          <cell r="J37">
            <v>20</v>
          </cell>
          <cell r="K37">
            <v>4</v>
          </cell>
          <cell r="L37">
            <v>21</v>
          </cell>
          <cell r="M37">
            <v>25</v>
          </cell>
          <cell r="N37">
            <v>2</v>
          </cell>
          <cell r="O37">
            <v>1</v>
          </cell>
          <cell r="P37" t="str">
            <v>F</v>
          </cell>
          <cell r="Q37" t="str">
            <v>تعمل</v>
          </cell>
          <cell r="R37">
            <v>64</v>
          </cell>
          <cell r="S37">
            <v>59.519999999999996</v>
          </cell>
          <cell r="T37">
            <v>68.48</v>
          </cell>
          <cell r="U37">
            <v>7</v>
          </cell>
          <cell r="V37">
            <v>7</v>
          </cell>
          <cell r="X37" t="str">
            <v>TV</v>
          </cell>
          <cell r="Y37">
            <v>11</v>
          </cell>
          <cell r="AA37">
            <v>26</v>
          </cell>
          <cell r="AB37" t="str">
            <v>LRTEFH315150  توشيبا LED 49EL71</v>
          </cell>
          <cell r="AD37" t="str">
            <v>توشيبا LED 49EL71</v>
          </cell>
          <cell r="AE37">
            <v>1</v>
          </cell>
          <cell r="AH37">
            <v>144</v>
          </cell>
          <cell r="AI37">
            <v>136.79999999999998</v>
          </cell>
          <cell r="AJ37">
            <v>151.20000000000002</v>
          </cell>
          <cell r="AK37">
            <v>1</v>
          </cell>
          <cell r="AL37">
            <v>1</v>
          </cell>
          <cell r="AN37">
            <v>7</v>
          </cell>
          <cell r="AO37">
            <v>18</v>
          </cell>
          <cell r="AP37" t="str">
            <v>(A) EU 150  (M) 0.7-1.1 mm</v>
          </cell>
          <cell r="AQ37" t="str">
            <v>(B) S.2 211  (M) 0.7-1.1 mm</v>
          </cell>
          <cell r="AR37">
            <v>16</v>
          </cell>
          <cell r="AS37">
            <v>20</v>
          </cell>
          <cell r="AT37" t="str">
            <v>TOS</v>
          </cell>
          <cell r="AU37" t="str">
            <v>اتوماتيك</v>
          </cell>
          <cell r="AV37">
            <v>6</v>
          </cell>
          <cell r="AW37">
            <v>4</v>
          </cell>
          <cell r="BJ37">
            <v>5</v>
          </cell>
          <cell r="BK37">
            <v>2</v>
          </cell>
          <cell r="BL37">
            <v>12</v>
          </cell>
          <cell r="BN37">
            <v>806</v>
          </cell>
          <cell r="BO37" t="str">
            <v>8</v>
          </cell>
          <cell r="BW37">
            <v>0</v>
          </cell>
          <cell r="CE37">
            <v>87</v>
          </cell>
          <cell r="CF37">
            <v>150</v>
          </cell>
          <cell r="CK37">
            <v>6.9440000000000002E-2</v>
          </cell>
          <cell r="CL37">
            <v>0</v>
          </cell>
          <cell r="CN37" t="str">
            <v>LRTEFH315150  Toshiba LED 49EL71</v>
          </cell>
          <cell r="CO37" t="str">
            <v>توشيبا</v>
          </cell>
          <cell r="CP37" t="str">
            <v>توشيبا للاجهزة المرئية</v>
          </cell>
          <cell r="CT37">
            <v>1</v>
          </cell>
          <cell r="CU37">
            <v>1</v>
          </cell>
          <cell r="CV37">
            <v>1</v>
          </cell>
          <cell r="CW37">
            <v>0</v>
          </cell>
          <cell r="CZ37" t="str">
            <v/>
          </cell>
        </row>
        <row r="38">
          <cell r="A38">
            <v>27</v>
          </cell>
          <cell r="B38" t="str">
            <v>PF1</v>
          </cell>
          <cell r="C38" t="str">
            <v>FOAM 10TH</v>
          </cell>
          <cell r="D38" t="str">
            <v>Molds</v>
          </cell>
          <cell r="E38" t="str">
            <v>FMTOSI49B31514</v>
          </cell>
          <cell r="F38" t="str">
            <v>LRTEFH315140  توشيبا LED 49EL71</v>
          </cell>
          <cell r="G38" t="str">
            <v>Ea</v>
          </cell>
          <cell r="H38" t="str">
            <v>1400*1700</v>
          </cell>
          <cell r="I38">
            <v>0.27800000000000002</v>
          </cell>
          <cell r="J38">
            <v>20</v>
          </cell>
          <cell r="K38">
            <v>4</v>
          </cell>
          <cell r="L38">
            <v>21</v>
          </cell>
          <cell r="M38">
            <v>25</v>
          </cell>
          <cell r="N38">
            <v>1</v>
          </cell>
          <cell r="O38">
            <v>1</v>
          </cell>
          <cell r="P38" t="str">
            <v>F</v>
          </cell>
          <cell r="Q38" t="str">
            <v>تعمل</v>
          </cell>
          <cell r="R38">
            <v>278</v>
          </cell>
          <cell r="S38">
            <v>258.54000000000002</v>
          </cell>
          <cell r="T38">
            <v>297.45999999999998</v>
          </cell>
          <cell r="U38">
            <v>7</v>
          </cell>
          <cell r="V38">
            <v>7</v>
          </cell>
          <cell r="X38" t="str">
            <v>TV</v>
          </cell>
          <cell r="Y38">
            <v>11</v>
          </cell>
          <cell r="AA38">
            <v>27</v>
          </cell>
          <cell r="AB38" t="str">
            <v>LRTEFH315140  توشيبا LED 49EL71</v>
          </cell>
          <cell r="AD38" t="str">
            <v>توشيبا LED 49EL71</v>
          </cell>
          <cell r="AE38">
            <v>1</v>
          </cell>
          <cell r="AH38">
            <v>144</v>
          </cell>
          <cell r="AI38">
            <v>136.79999999999998</v>
          </cell>
          <cell r="AJ38">
            <v>151.20000000000002</v>
          </cell>
          <cell r="AK38">
            <v>1</v>
          </cell>
          <cell r="AL38">
            <v>1</v>
          </cell>
          <cell r="AN38">
            <v>7</v>
          </cell>
          <cell r="AO38">
            <v>18</v>
          </cell>
          <cell r="AP38" t="str">
            <v>(A) EU 150  (M) 0.7-1.1 mm</v>
          </cell>
          <cell r="AQ38" t="str">
            <v>(B) S.2 211  (M) 0.7-1.1 mm</v>
          </cell>
          <cell r="AR38">
            <v>16</v>
          </cell>
          <cell r="AS38">
            <v>20</v>
          </cell>
          <cell r="AT38" t="str">
            <v>TOS</v>
          </cell>
          <cell r="AU38" t="str">
            <v>اتوماتيك</v>
          </cell>
          <cell r="AV38">
            <v>6</v>
          </cell>
          <cell r="AW38">
            <v>4</v>
          </cell>
          <cell r="BJ38">
            <v>5</v>
          </cell>
          <cell r="BK38">
            <v>2</v>
          </cell>
          <cell r="BL38">
            <v>12</v>
          </cell>
          <cell r="BN38">
            <v>806</v>
          </cell>
          <cell r="BO38" t="str">
            <v>8</v>
          </cell>
          <cell r="BW38">
            <v>0</v>
          </cell>
          <cell r="CK38">
            <v>0.30163000000000001</v>
          </cell>
          <cell r="CL38">
            <v>0</v>
          </cell>
          <cell r="CN38" t="str">
            <v>LRTEFH315140  Toshiba LED 49EL71</v>
          </cell>
          <cell r="CO38" t="str">
            <v>توشيبا</v>
          </cell>
          <cell r="CP38" t="str">
            <v>توشيبا للاجهزة المرئية</v>
          </cell>
          <cell r="CT38">
            <v>1</v>
          </cell>
          <cell r="CU38">
            <v>1</v>
          </cell>
          <cell r="CV38">
            <v>1</v>
          </cell>
          <cell r="CW38">
            <v>0</v>
          </cell>
          <cell r="CZ38" t="str">
            <v/>
          </cell>
        </row>
        <row r="39">
          <cell r="A39">
            <v>28</v>
          </cell>
          <cell r="B39" t="str">
            <v>PF1</v>
          </cell>
          <cell r="C39" t="str">
            <v>FOAM 10TH</v>
          </cell>
          <cell r="D39" t="str">
            <v>Molds</v>
          </cell>
          <cell r="E39" t="str">
            <v>FMTOSI49T31513</v>
          </cell>
          <cell r="F39" t="str">
            <v>LRTEFH315130 توشيبا LED 49EL71</v>
          </cell>
          <cell r="G39" t="str">
            <v>Ea</v>
          </cell>
          <cell r="H39" t="str">
            <v>1400*1700</v>
          </cell>
          <cell r="I39">
            <v>0.30599999999999999</v>
          </cell>
          <cell r="J39">
            <v>20</v>
          </cell>
          <cell r="K39">
            <v>4</v>
          </cell>
          <cell r="L39">
            <v>21</v>
          </cell>
          <cell r="M39">
            <v>25</v>
          </cell>
          <cell r="N39">
            <v>1</v>
          </cell>
          <cell r="O39">
            <v>1</v>
          </cell>
          <cell r="P39" t="str">
            <v>F</v>
          </cell>
          <cell r="Q39" t="str">
            <v>تعمل</v>
          </cell>
          <cell r="R39">
            <v>306</v>
          </cell>
          <cell r="S39">
            <v>284.58</v>
          </cell>
          <cell r="T39">
            <v>327.42</v>
          </cell>
          <cell r="U39">
            <v>7</v>
          </cell>
          <cell r="V39">
            <v>7</v>
          </cell>
          <cell r="X39" t="str">
            <v>TV</v>
          </cell>
          <cell r="Y39">
            <v>11</v>
          </cell>
          <cell r="AA39">
            <v>28</v>
          </cell>
          <cell r="AB39" t="str">
            <v>LRTEFH315130 توشيبا LED 49EL71</v>
          </cell>
          <cell r="AD39" t="str">
            <v>توشيبا LED 49EL71</v>
          </cell>
          <cell r="AE39">
            <v>1</v>
          </cell>
          <cell r="AH39">
            <v>144</v>
          </cell>
          <cell r="AI39">
            <v>136.79999999999998</v>
          </cell>
          <cell r="AJ39">
            <v>151.20000000000002</v>
          </cell>
          <cell r="AK39">
            <v>1</v>
          </cell>
          <cell r="AL39">
            <v>1</v>
          </cell>
          <cell r="AN39">
            <v>7</v>
          </cell>
          <cell r="AO39">
            <v>18</v>
          </cell>
          <cell r="AP39" t="str">
            <v>(A) EU 150  (M) 0.7-1.1 mm</v>
          </cell>
          <cell r="AQ39" t="str">
            <v>(B) S.2 211  (M) 0.7-1.1 mm</v>
          </cell>
          <cell r="AR39">
            <v>16</v>
          </cell>
          <cell r="AS39">
            <v>20</v>
          </cell>
          <cell r="AT39" t="str">
            <v>TOS</v>
          </cell>
          <cell r="AU39" t="str">
            <v>اتوماتيك</v>
          </cell>
          <cell r="AV39">
            <v>6</v>
          </cell>
          <cell r="AW39">
            <v>4</v>
          </cell>
          <cell r="BJ39">
            <v>5</v>
          </cell>
          <cell r="BK39">
            <v>2</v>
          </cell>
          <cell r="BL39">
            <v>12</v>
          </cell>
          <cell r="BN39">
            <v>806</v>
          </cell>
          <cell r="BO39" t="str">
            <v>8</v>
          </cell>
          <cell r="BW39">
            <v>0</v>
          </cell>
          <cell r="CK39">
            <v>0.33200999999999997</v>
          </cell>
          <cell r="CL39">
            <v>0</v>
          </cell>
          <cell r="CN39" t="str">
            <v>LRTEFH315130 Toshiba LED 49EL71</v>
          </cell>
          <cell r="CO39" t="str">
            <v>توشيبا</v>
          </cell>
          <cell r="CP39" t="str">
            <v>توشيبا للاجهزة المرئية</v>
          </cell>
          <cell r="CT39">
            <v>1</v>
          </cell>
          <cell r="CU39">
            <v>1</v>
          </cell>
          <cell r="CV39">
            <v>1</v>
          </cell>
          <cell r="CW39">
            <v>0</v>
          </cell>
          <cell r="CZ39" t="str">
            <v/>
          </cell>
        </row>
        <row r="40">
          <cell r="A40" t="str">
            <v>28sum</v>
          </cell>
          <cell r="B40" t="str">
            <v>PF1</v>
          </cell>
          <cell r="C40" t="str">
            <v>FOAM 10TH</v>
          </cell>
          <cell r="D40" t="str">
            <v>Molds</v>
          </cell>
          <cell r="E40" t="str">
            <v>FMTOSI49T31513</v>
          </cell>
          <cell r="F40" t="str">
            <v>توشيبا LED 49EL71</v>
          </cell>
          <cell r="G40" t="str">
            <v>Ea</v>
          </cell>
          <cell r="H40" t="str">
            <v>1400*1700</v>
          </cell>
          <cell r="I40">
            <v>0.64800000000000002</v>
          </cell>
          <cell r="J40">
            <v>20</v>
          </cell>
          <cell r="K40">
            <v>4</v>
          </cell>
          <cell r="L40">
            <v>21</v>
          </cell>
          <cell r="M40">
            <v>25</v>
          </cell>
          <cell r="N40">
            <v>4</v>
          </cell>
          <cell r="O40">
            <v>1</v>
          </cell>
          <cell r="P40" t="str">
            <v>F</v>
          </cell>
          <cell r="Q40" t="str">
            <v>تعمل</v>
          </cell>
          <cell r="R40">
            <v>648</v>
          </cell>
          <cell r="S40">
            <v>602.64</v>
          </cell>
          <cell r="T40">
            <v>693.36</v>
          </cell>
          <cell r="U40">
            <v>7</v>
          </cell>
          <cell r="V40">
            <v>7</v>
          </cell>
          <cell r="X40" t="str">
            <v>TV</v>
          </cell>
          <cell r="Y40">
            <v>11</v>
          </cell>
          <cell r="Z40" t="str">
            <v>مجمعة</v>
          </cell>
          <cell r="AA40">
            <v>28</v>
          </cell>
          <cell r="AB40" t="str">
            <v>LRTEFH315130 توشيبا LED 49EL71</v>
          </cell>
          <cell r="AD40" t="str">
            <v>توشيبا LED 49EL71</v>
          </cell>
          <cell r="AE40">
            <v>1</v>
          </cell>
          <cell r="AH40">
            <v>144</v>
          </cell>
          <cell r="AI40">
            <v>136.79999999999998</v>
          </cell>
          <cell r="AJ40">
            <v>151.20000000000002</v>
          </cell>
          <cell r="AK40">
            <v>0</v>
          </cell>
          <cell r="AM40">
            <v>1</v>
          </cell>
          <cell r="AN40">
            <v>7</v>
          </cell>
          <cell r="AO40">
            <v>18</v>
          </cell>
          <cell r="AP40" t="str">
            <v>(A) EU 150  (M) 0.7-1.1 mm</v>
          </cell>
          <cell r="AQ40" t="str">
            <v>(B) S.2 211  (M) 0.7-1.1 mm</v>
          </cell>
          <cell r="AR40">
            <v>16</v>
          </cell>
          <cell r="AS40">
            <v>20</v>
          </cell>
          <cell r="AT40" t="str">
            <v>TOS</v>
          </cell>
          <cell r="AU40" t="str">
            <v>اتوماتيك</v>
          </cell>
          <cell r="AV40">
            <v>6</v>
          </cell>
          <cell r="AW40">
            <v>4</v>
          </cell>
          <cell r="BJ40">
            <v>5</v>
          </cell>
          <cell r="BK40">
            <v>2</v>
          </cell>
          <cell r="BL40">
            <v>12</v>
          </cell>
          <cell r="BN40">
            <v>806</v>
          </cell>
          <cell r="BO40" t="str">
            <v>8</v>
          </cell>
          <cell r="BW40">
            <v>0</v>
          </cell>
          <cell r="CK40">
            <v>0.70308000000000004</v>
          </cell>
          <cell r="CL40">
            <v>0</v>
          </cell>
          <cell r="CN40" t="str">
            <v>LRTEFH315130 Toshiba LED 49EL71</v>
          </cell>
          <cell r="CO40" t="str">
            <v>توشيبا</v>
          </cell>
          <cell r="CP40" t="str">
            <v>توشيبا للاجهزة المرئية</v>
          </cell>
          <cell r="CT40">
            <v>0</v>
          </cell>
          <cell r="CU40">
            <v>1</v>
          </cell>
          <cell r="CV40">
            <v>1</v>
          </cell>
          <cell r="CW40">
            <v>0</v>
          </cell>
          <cell r="CZ40" t="str">
            <v/>
          </cell>
        </row>
        <row r="41">
          <cell r="A41">
            <v>29</v>
          </cell>
          <cell r="B41" t="str">
            <v>PF1</v>
          </cell>
          <cell r="C41" t="str">
            <v>FOAM 10TH</v>
          </cell>
          <cell r="D41" t="str">
            <v>Molds</v>
          </cell>
          <cell r="E41" t="str">
            <v>FMABDI70100000</v>
          </cell>
          <cell r="F41" t="str">
            <v>فوم كفر زانوسى 70</v>
          </cell>
          <cell r="G41" t="str">
            <v>Ea</v>
          </cell>
          <cell r="H41" t="str">
            <v>1600*1800</v>
          </cell>
          <cell r="I41">
            <v>0.32700000000000001</v>
          </cell>
          <cell r="J41">
            <v>40</v>
          </cell>
          <cell r="L41">
            <v>40</v>
          </cell>
          <cell r="M41">
            <v>36</v>
          </cell>
          <cell r="N41">
            <v>1</v>
          </cell>
          <cell r="O41">
            <v>2</v>
          </cell>
          <cell r="P41" t="str">
            <v>F1</v>
          </cell>
          <cell r="Q41" t="str">
            <v>لا تعمل</v>
          </cell>
          <cell r="R41">
            <v>327</v>
          </cell>
          <cell r="S41">
            <v>304.11</v>
          </cell>
          <cell r="T41">
            <v>349.89</v>
          </cell>
          <cell r="U41">
            <v>7</v>
          </cell>
          <cell r="V41">
            <v>7</v>
          </cell>
          <cell r="X41" t="str">
            <v>ثلاجة</v>
          </cell>
          <cell r="Y41">
            <v>12</v>
          </cell>
          <cell r="AA41">
            <v>29</v>
          </cell>
          <cell r="AB41" t="str">
            <v>فوم كفر زانوسى 70</v>
          </cell>
          <cell r="AD41" t="str">
            <v>فوم قاعدة زانوسي 70/فوم كفر زانوسى 70</v>
          </cell>
          <cell r="AE41">
            <v>0</v>
          </cell>
          <cell r="AG41">
            <v>791.8</v>
          </cell>
          <cell r="AH41">
            <v>200</v>
          </cell>
          <cell r="AI41">
            <v>190</v>
          </cell>
          <cell r="AJ41">
            <v>210</v>
          </cell>
          <cell r="AK41">
            <v>1</v>
          </cell>
          <cell r="AL41">
            <v>1</v>
          </cell>
          <cell r="AN41">
            <v>11</v>
          </cell>
          <cell r="AO41" t="str">
            <v>20</v>
          </cell>
          <cell r="AP41" t="str">
            <v>(A)   EU 150   (M)0.7-1.1 mm</v>
          </cell>
          <cell r="AQ41" t="str">
            <v>(B)   S.2 112  (M)0.7-1.1 mm</v>
          </cell>
          <cell r="AR41" t="str">
            <v>36</v>
          </cell>
          <cell r="AS41" t="str">
            <v>48</v>
          </cell>
          <cell r="AT41" t="str">
            <v>ABD</v>
          </cell>
          <cell r="AU41" t="str">
            <v>اتوماتيك</v>
          </cell>
          <cell r="AV41">
            <v>7</v>
          </cell>
          <cell r="AW41">
            <v>7</v>
          </cell>
          <cell r="AX41">
            <v>770</v>
          </cell>
          <cell r="AY41">
            <v>2</v>
          </cell>
          <cell r="AZ41">
            <v>2</v>
          </cell>
          <cell r="BA41">
            <v>415</v>
          </cell>
          <cell r="BB41">
            <v>2</v>
          </cell>
          <cell r="BC41">
            <v>2</v>
          </cell>
          <cell r="BD41">
            <v>60</v>
          </cell>
          <cell r="BE41">
            <v>1</v>
          </cell>
          <cell r="BF41">
            <v>1</v>
          </cell>
          <cell r="BJ41">
            <v>5</v>
          </cell>
          <cell r="BK41">
            <v>6</v>
          </cell>
          <cell r="BL41">
            <v>16</v>
          </cell>
          <cell r="BO41" t="str">
            <v/>
          </cell>
          <cell r="BW41">
            <v>0</v>
          </cell>
          <cell r="CG41" t="str">
            <v>ابيض</v>
          </cell>
          <cell r="CK41">
            <v>0</v>
          </cell>
          <cell r="CL41">
            <v>0.35970000000000002</v>
          </cell>
          <cell r="CN41" t="str">
            <v>foam cover Zanosy 70</v>
          </cell>
          <cell r="CO41" t="str">
            <v>الكترولوكس</v>
          </cell>
          <cell r="CP41" t="str">
            <v>القاهرة للصناعات المغذية غسالات</v>
          </cell>
          <cell r="CT41">
            <v>1</v>
          </cell>
          <cell r="CU41">
            <v>1</v>
          </cell>
          <cell r="CW41">
            <v>0</v>
          </cell>
        </row>
        <row r="42">
          <cell r="A42">
            <v>30</v>
          </cell>
          <cell r="B42" t="str">
            <v>PF1</v>
          </cell>
          <cell r="C42" t="str">
            <v>FOAM 10TH</v>
          </cell>
          <cell r="D42" t="str">
            <v>Molds</v>
          </cell>
          <cell r="E42" t="str">
            <v>FMABDI70200000</v>
          </cell>
          <cell r="F42" t="str">
            <v>فوم قاعدة زانوسي 70</v>
          </cell>
          <cell r="G42" t="str">
            <v>Ea</v>
          </cell>
          <cell r="H42" t="str">
            <v>1600*1800</v>
          </cell>
          <cell r="I42">
            <v>0.41299999999999998</v>
          </cell>
          <cell r="J42">
            <v>40</v>
          </cell>
          <cell r="L42">
            <v>40</v>
          </cell>
          <cell r="M42">
            <v>36</v>
          </cell>
          <cell r="N42">
            <v>1</v>
          </cell>
          <cell r="O42">
            <v>2</v>
          </cell>
          <cell r="P42" t="str">
            <v>F1</v>
          </cell>
          <cell r="Q42" t="str">
            <v>لا تعمل</v>
          </cell>
          <cell r="R42">
            <v>413</v>
          </cell>
          <cell r="S42">
            <v>384.09</v>
          </cell>
          <cell r="T42">
            <v>441.91</v>
          </cell>
          <cell r="U42">
            <v>7</v>
          </cell>
          <cell r="V42">
            <v>7</v>
          </cell>
          <cell r="X42" t="str">
            <v>ثلاجة</v>
          </cell>
          <cell r="Y42">
            <v>12</v>
          </cell>
          <cell r="AA42">
            <v>30</v>
          </cell>
          <cell r="AB42" t="str">
            <v>فوم قاعدة زانوسي 70</v>
          </cell>
          <cell r="AD42" t="str">
            <v>فوم قاعدة زانوسي 70/فوم كفر زانوسى 70</v>
          </cell>
          <cell r="AE42">
            <v>0</v>
          </cell>
          <cell r="AG42">
            <v>791.8</v>
          </cell>
          <cell r="AH42">
            <v>200</v>
          </cell>
          <cell r="AI42">
            <v>190</v>
          </cell>
          <cell r="AJ42">
            <v>210</v>
          </cell>
          <cell r="AK42">
            <v>1</v>
          </cell>
          <cell r="AL42">
            <v>1</v>
          </cell>
          <cell r="AN42">
            <v>11</v>
          </cell>
          <cell r="AO42" t="str">
            <v>20</v>
          </cell>
          <cell r="AP42" t="str">
            <v>(A)   EU 150   (M)0.7-1.1 mm</v>
          </cell>
          <cell r="AQ42" t="str">
            <v>(B)   S.2 112  (M)0.7-1.1 mm</v>
          </cell>
          <cell r="AR42" t="str">
            <v>36</v>
          </cell>
          <cell r="AS42" t="str">
            <v>48</v>
          </cell>
          <cell r="AT42" t="str">
            <v>ABD</v>
          </cell>
          <cell r="AU42" t="str">
            <v>اتوماتيك</v>
          </cell>
          <cell r="AV42">
            <v>7</v>
          </cell>
          <cell r="AW42">
            <v>7</v>
          </cell>
          <cell r="AX42">
            <v>770</v>
          </cell>
          <cell r="AY42">
            <v>2</v>
          </cell>
          <cell r="AZ42">
            <v>2</v>
          </cell>
          <cell r="BA42">
            <v>415</v>
          </cell>
          <cell r="BB42">
            <v>2</v>
          </cell>
          <cell r="BC42">
            <v>2</v>
          </cell>
          <cell r="BD42">
            <v>90</v>
          </cell>
          <cell r="BE42">
            <v>1</v>
          </cell>
          <cell r="BF42">
            <v>1</v>
          </cell>
          <cell r="BO42" t="str">
            <v/>
          </cell>
          <cell r="CG42" t="str">
            <v>احمر</v>
          </cell>
          <cell r="CK42">
            <v>0</v>
          </cell>
          <cell r="CL42">
            <v>0.45430000000000004</v>
          </cell>
          <cell r="CN42" t="str">
            <v>foam base Zanosy 70</v>
          </cell>
          <cell r="CO42" t="str">
            <v>الكترولوكس</v>
          </cell>
          <cell r="CP42" t="str">
            <v>القاهرة للصناعات المغذية غسالات</v>
          </cell>
          <cell r="CT42">
            <v>1</v>
          </cell>
          <cell r="CU42">
            <v>1</v>
          </cell>
          <cell r="CW42">
            <v>0</v>
          </cell>
        </row>
        <row r="43">
          <cell r="A43" t="str">
            <v>30sum</v>
          </cell>
          <cell r="B43" t="str">
            <v>PF1</v>
          </cell>
          <cell r="C43" t="str">
            <v>FOAM 10TH</v>
          </cell>
          <cell r="D43" t="str">
            <v>Molds</v>
          </cell>
          <cell r="E43" t="str">
            <v>FMABDI70200000</v>
          </cell>
          <cell r="F43" t="str">
            <v>فوم قاعدة زانوسي 70/فوم كفر زانوسى 70</v>
          </cell>
          <cell r="G43" t="str">
            <v>Ea</v>
          </cell>
          <cell r="H43" t="str">
            <v>1600*1800</v>
          </cell>
          <cell r="I43">
            <v>0.74</v>
          </cell>
          <cell r="J43">
            <v>40</v>
          </cell>
          <cell r="L43">
            <v>40</v>
          </cell>
          <cell r="M43">
            <v>36</v>
          </cell>
          <cell r="N43">
            <v>1</v>
          </cell>
          <cell r="O43">
            <v>2</v>
          </cell>
          <cell r="P43" t="str">
            <v>F1</v>
          </cell>
          <cell r="Q43" t="str">
            <v>لا تعمل</v>
          </cell>
          <cell r="R43">
            <v>740</v>
          </cell>
          <cell r="S43">
            <v>688.2</v>
          </cell>
          <cell r="T43">
            <v>791.8</v>
          </cell>
          <cell r="U43">
            <v>7</v>
          </cell>
          <cell r="V43">
            <v>7</v>
          </cell>
          <cell r="X43" t="str">
            <v>ثلاجة</v>
          </cell>
          <cell r="Y43">
            <v>12</v>
          </cell>
          <cell r="Z43" t="str">
            <v>مجمعة</v>
          </cell>
          <cell r="AA43">
            <v>30</v>
          </cell>
          <cell r="AB43" t="str">
            <v>فوم قاعدة زانوسي 70</v>
          </cell>
          <cell r="AD43" t="str">
            <v>فوم قاعدة زانوسي 70/فوم كفر زانوسى 70</v>
          </cell>
          <cell r="AE43">
            <v>0</v>
          </cell>
          <cell r="AG43">
            <v>791.8</v>
          </cell>
          <cell r="AH43">
            <v>200</v>
          </cell>
          <cell r="AI43">
            <v>190</v>
          </cell>
          <cell r="AJ43">
            <v>210</v>
          </cell>
          <cell r="AK43">
            <v>0</v>
          </cell>
          <cell r="AM43">
            <v>1</v>
          </cell>
          <cell r="AN43">
            <v>11</v>
          </cell>
          <cell r="AO43" t="str">
            <v>20</v>
          </cell>
          <cell r="AP43" t="str">
            <v>(A)   EU 150   (M)0.7-1.1 mm</v>
          </cell>
          <cell r="AQ43" t="str">
            <v>(B)   S.2 112  (M)0.7-1.1 mm</v>
          </cell>
          <cell r="AR43" t="str">
            <v>36</v>
          </cell>
          <cell r="AS43" t="str">
            <v>48</v>
          </cell>
          <cell r="AT43" t="str">
            <v>ABD</v>
          </cell>
          <cell r="AU43" t="str">
            <v>اتوماتيك</v>
          </cell>
          <cell r="AV43">
            <v>7</v>
          </cell>
          <cell r="AW43">
            <v>7</v>
          </cell>
          <cell r="BO43" t="str">
            <v/>
          </cell>
          <cell r="CK43">
            <v>0</v>
          </cell>
          <cell r="CL43">
            <v>0.81400000000000006</v>
          </cell>
          <cell r="CN43" t="str">
            <v>foam base Zanosy 70</v>
          </cell>
          <cell r="CO43" t="str">
            <v>الكترولوكس</v>
          </cell>
          <cell r="CP43" t="str">
            <v>القاهرة للصناعات المغذية غسالات</v>
          </cell>
          <cell r="CT43">
            <v>0</v>
          </cell>
          <cell r="CU43">
            <v>1</v>
          </cell>
          <cell r="CW43">
            <v>0</v>
          </cell>
        </row>
        <row r="44">
          <cell r="A44">
            <v>31</v>
          </cell>
          <cell r="B44" t="str">
            <v>PF2</v>
          </cell>
          <cell r="C44" t="str">
            <v>FOAM 6TH</v>
          </cell>
          <cell r="D44" t="str">
            <v>Molds</v>
          </cell>
          <cell r="E44" t="str">
            <v>FMTOSI55R31519</v>
          </cell>
          <cell r="F44" t="str">
            <v>LRTEFH315190 توشيبا led 55EL 71</v>
          </cell>
          <cell r="G44" t="str">
            <v>Ea</v>
          </cell>
          <cell r="H44" t="str">
            <v>1400*1700</v>
          </cell>
          <cell r="I44">
            <v>5.3999999999999999E-2</v>
          </cell>
          <cell r="J44">
            <v>20</v>
          </cell>
          <cell r="K44">
            <v>4</v>
          </cell>
          <cell r="L44">
            <v>24</v>
          </cell>
          <cell r="M44">
            <v>24</v>
          </cell>
          <cell r="N44">
            <v>1</v>
          </cell>
          <cell r="O44">
            <v>1</v>
          </cell>
          <cell r="P44" t="str">
            <v>G</v>
          </cell>
          <cell r="Q44" t="str">
            <v>تعمل</v>
          </cell>
          <cell r="R44">
            <v>54</v>
          </cell>
          <cell r="S44">
            <v>50.22</v>
          </cell>
          <cell r="T44">
            <v>57.78</v>
          </cell>
          <cell r="U44">
            <v>7</v>
          </cell>
          <cell r="V44">
            <v>7</v>
          </cell>
          <cell r="X44" t="str">
            <v>TV</v>
          </cell>
          <cell r="Y44">
            <v>13</v>
          </cell>
          <cell r="AA44">
            <v>31</v>
          </cell>
          <cell r="AB44" t="str">
            <v>LRTEFH315190 توشيبا led 55EL 71</v>
          </cell>
          <cell r="AD44" t="str">
            <v xml:space="preserve"> توشيبا led 55EL 71</v>
          </cell>
          <cell r="AE44">
            <v>1</v>
          </cell>
          <cell r="AH44">
            <v>150</v>
          </cell>
          <cell r="AI44">
            <v>142.5</v>
          </cell>
          <cell r="AJ44">
            <v>157.5</v>
          </cell>
          <cell r="AK44">
            <v>1</v>
          </cell>
          <cell r="AL44">
            <v>1</v>
          </cell>
          <cell r="AN44">
            <v>3</v>
          </cell>
          <cell r="AO44">
            <v>18</v>
          </cell>
          <cell r="AP44" t="str">
            <v>(A)  EU150  (M)0.7-1.1mm</v>
          </cell>
          <cell r="AQ44" t="str">
            <v>(B) C.SB         (M) 0.7-1.1 mm</v>
          </cell>
          <cell r="AR44">
            <v>12</v>
          </cell>
          <cell r="AS44">
            <v>12</v>
          </cell>
          <cell r="AT44" t="str">
            <v>TOS</v>
          </cell>
          <cell r="AU44" t="str">
            <v>اتوماتيك</v>
          </cell>
          <cell r="AV44">
            <v>6</v>
          </cell>
          <cell r="AW44">
            <v>4</v>
          </cell>
          <cell r="BJ44">
            <v>5</v>
          </cell>
          <cell r="BK44">
            <v>-2</v>
          </cell>
          <cell r="BL44">
            <v>8</v>
          </cell>
          <cell r="BN44">
            <v>802</v>
          </cell>
          <cell r="BO44" t="str">
            <v>8</v>
          </cell>
          <cell r="BW44">
            <v>0</v>
          </cell>
          <cell r="CK44">
            <v>5.8589999999999996E-2</v>
          </cell>
          <cell r="CL44">
            <v>0</v>
          </cell>
          <cell r="CN44" t="str">
            <v>LRTEFH315190 Toshiba led 55EL 71</v>
          </cell>
          <cell r="CO44" t="str">
            <v>توشيبا</v>
          </cell>
          <cell r="CP44" t="str">
            <v>توشيبا للاجهزة المرئية</v>
          </cell>
          <cell r="CT44">
            <v>1</v>
          </cell>
          <cell r="CU44">
            <v>1</v>
          </cell>
          <cell r="CV44">
            <v>1</v>
          </cell>
          <cell r="CW44">
            <v>0</v>
          </cell>
          <cell r="CZ44" t="str">
            <v/>
          </cell>
        </row>
        <row r="45">
          <cell r="A45">
            <v>32</v>
          </cell>
          <cell r="B45" t="str">
            <v>PF2</v>
          </cell>
          <cell r="C45" t="str">
            <v>FOAM 6TH</v>
          </cell>
          <cell r="D45" t="str">
            <v>Molds</v>
          </cell>
          <cell r="E45" t="str">
            <v>FMTOSI55L31518</v>
          </cell>
          <cell r="F45" t="str">
            <v>LRTEFH315180 توشيبا led 55EL 71</v>
          </cell>
          <cell r="G45" t="str">
            <v>Ea</v>
          </cell>
          <cell r="H45" t="str">
            <v>1400*1700</v>
          </cell>
          <cell r="I45">
            <v>5.3999999999999999E-2</v>
          </cell>
          <cell r="J45">
            <v>20</v>
          </cell>
          <cell r="K45">
            <v>4</v>
          </cell>
          <cell r="L45">
            <v>24</v>
          </cell>
          <cell r="M45">
            <v>24</v>
          </cell>
          <cell r="N45">
            <v>1</v>
          </cell>
          <cell r="O45">
            <v>1</v>
          </cell>
          <cell r="P45" t="str">
            <v>G</v>
          </cell>
          <cell r="Q45" t="str">
            <v>تعمل</v>
          </cell>
          <cell r="R45">
            <v>54</v>
          </cell>
          <cell r="S45">
            <v>50.22</v>
          </cell>
          <cell r="T45">
            <v>57.78</v>
          </cell>
          <cell r="U45">
            <v>7</v>
          </cell>
          <cell r="V45">
            <v>7</v>
          </cell>
          <cell r="X45" t="str">
            <v>TV</v>
          </cell>
          <cell r="Y45">
            <v>13</v>
          </cell>
          <cell r="AA45">
            <v>32</v>
          </cell>
          <cell r="AB45" t="str">
            <v>LRTEFH315180 توشيبا led 55EL 71</v>
          </cell>
          <cell r="AD45" t="str">
            <v xml:space="preserve"> توشيبا led 55EL 71</v>
          </cell>
          <cell r="AE45">
            <v>1</v>
          </cell>
          <cell r="AH45">
            <v>150</v>
          </cell>
          <cell r="AI45">
            <v>142.5</v>
          </cell>
          <cell r="AJ45">
            <v>157.5</v>
          </cell>
          <cell r="AK45">
            <v>1</v>
          </cell>
          <cell r="AL45">
            <v>1</v>
          </cell>
          <cell r="AN45">
            <v>3</v>
          </cell>
          <cell r="AO45">
            <v>18</v>
          </cell>
          <cell r="AP45" t="str">
            <v>(A)  EU150  (M)0.7-1.1mm</v>
          </cell>
          <cell r="AQ45" t="str">
            <v>(B) C.SB         (M) 0.7-1.1 mm</v>
          </cell>
          <cell r="AR45">
            <v>12</v>
          </cell>
          <cell r="AS45">
            <v>12</v>
          </cell>
          <cell r="AT45" t="str">
            <v>TOS</v>
          </cell>
          <cell r="AU45" t="str">
            <v>اتوماتيك</v>
          </cell>
          <cell r="AV45">
            <v>6</v>
          </cell>
          <cell r="AW45">
            <v>4</v>
          </cell>
          <cell r="BJ45">
            <v>5</v>
          </cell>
          <cell r="BK45">
            <v>-2</v>
          </cell>
          <cell r="BL45">
            <v>8</v>
          </cell>
          <cell r="BN45">
            <v>802</v>
          </cell>
          <cell r="BO45" t="str">
            <v>8</v>
          </cell>
          <cell r="BW45">
            <v>0</v>
          </cell>
          <cell r="CK45">
            <v>5.8589999999999996E-2</v>
          </cell>
          <cell r="CL45">
            <v>0</v>
          </cell>
          <cell r="CN45" t="str">
            <v>LRTEFH315180 Toshiba led 55EL 71</v>
          </cell>
          <cell r="CO45" t="str">
            <v>توشيبا</v>
          </cell>
          <cell r="CP45" t="str">
            <v>توشيبا للاجهزة المرئية</v>
          </cell>
          <cell r="CT45">
            <v>1</v>
          </cell>
          <cell r="CU45">
            <v>1</v>
          </cell>
          <cell r="CV45">
            <v>1</v>
          </cell>
          <cell r="CW45">
            <v>0</v>
          </cell>
          <cell r="CZ45" t="str">
            <v/>
          </cell>
        </row>
        <row r="46">
          <cell r="A46">
            <v>33</v>
          </cell>
          <cell r="B46" t="str">
            <v>PF2</v>
          </cell>
          <cell r="C46" t="str">
            <v>FOAM 6TH</v>
          </cell>
          <cell r="D46" t="str">
            <v>Molds</v>
          </cell>
          <cell r="E46" t="str">
            <v>FMTOSI55B31517</v>
          </cell>
          <cell r="F46" t="str">
            <v>LRTEFH315170 توشيبا led 55EL 71</v>
          </cell>
          <cell r="G46" t="str">
            <v>Ea</v>
          </cell>
          <cell r="H46" t="str">
            <v>1400*1700</v>
          </cell>
          <cell r="I46">
            <v>0.379</v>
          </cell>
          <cell r="J46">
            <v>20</v>
          </cell>
          <cell r="K46">
            <v>4</v>
          </cell>
          <cell r="L46">
            <v>24</v>
          </cell>
          <cell r="M46">
            <v>24</v>
          </cell>
          <cell r="N46">
            <v>1</v>
          </cell>
          <cell r="O46">
            <v>1</v>
          </cell>
          <cell r="P46" t="str">
            <v>G</v>
          </cell>
          <cell r="Q46" t="str">
            <v>تعمل</v>
          </cell>
          <cell r="R46">
            <v>379</v>
          </cell>
          <cell r="S46">
            <v>363.84</v>
          </cell>
          <cell r="T46">
            <v>401.74</v>
          </cell>
          <cell r="U46">
            <v>4</v>
          </cell>
          <cell r="V46">
            <v>6</v>
          </cell>
          <cell r="W46" t="str">
            <v>365+6%-4%(350-387)</v>
          </cell>
          <cell r="X46" t="str">
            <v>TV</v>
          </cell>
          <cell r="Y46">
            <v>13</v>
          </cell>
          <cell r="AA46">
            <v>33</v>
          </cell>
          <cell r="AB46" t="str">
            <v>LRTEFH315170 توشيبا led 55EL 71</v>
          </cell>
          <cell r="AD46" t="str">
            <v xml:space="preserve"> توشيبا led 55EL 71</v>
          </cell>
          <cell r="AE46">
            <v>1</v>
          </cell>
          <cell r="AH46">
            <v>150</v>
          </cell>
          <cell r="AI46">
            <v>142.5</v>
          </cell>
          <cell r="AJ46">
            <v>157.5</v>
          </cell>
          <cell r="AK46">
            <v>1</v>
          </cell>
          <cell r="AL46">
            <v>1</v>
          </cell>
          <cell r="AN46">
            <v>3</v>
          </cell>
          <cell r="AO46">
            <v>18</v>
          </cell>
          <cell r="AP46" t="str">
            <v>(A)  EU150  (M)0.7-1.1mm</v>
          </cell>
          <cell r="AQ46" t="str">
            <v>(B) C.SB         (M) 0.7-1.1 mm</v>
          </cell>
          <cell r="AR46">
            <v>12</v>
          </cell>
          <cell r="AS46">
            <v>12</v>
          </cell>
          <cell r="AT46" t="str">
            <v>TOS</v>
          </cell>
          <cell r="AU46" t="str">
            <v>اتوماتيك</v>
          </cell>
          <cell r="AV46">
            <v>6</v>
          </cell>
          <cell r="AW46">
            <v>4</v>
          </cell>
          <cell r="BJ46">
            <v>5</v>
          </cell>
          <cell r="BK46">
            <v>-2</v>
          </cell>
          <cell r="BL46">
            <v>8</v>
          </cell>
          <cell r="BN46">
            <v>802</v>
          </cell>
          <cell r="BO46" t="str">
            <v>8</v>
          </cell>
          <cell r="BW46">
            <v>0</v>
          </cell>
          <cell r="CK46">
            <v>0.411215</v>
          </cell>
          <cell r="CL46">
            <v>0</v>
          </cell>
          <cell r="CN46" t="str">
            <v>LRTEFH315170 Toshiba led 55EL 71</v>
          </cell>
          <cell r="CO46" t="str">
            <v>توشيبا</v>
          </cell>
          <cell r="CP46" t="str">
            <v>توشيبا للاجهزة المرئية</v>
          </cell>
          <cell r="CT46">
            <v>1</v>
          </cell>
          <cell r="CU46">
            <v>1</v>
          </cell>
          <cell r="CV46">
            <v>1</v>
          </cell>
          <cell r="CW46">
            <v>0</v>
          </cell>
          <cell r="CZ46" t="str">
            <v/>
          </cell>
        </row>
        <row r="47">
          <cell r="A47">
            <v>34</v>
          </cell>
          <cell r="B47" t="str">
            <v>PF2</v>
          </cell>
          <cell r="C47" t="str">
            <v>FOAM 6TH</v>
          </cell>
          <cell r="D47" t="str">
            <v>Molds</v>
          </cell>
          <cell r="E47" t="str">
            <v>FMTOSI55T31516</v>
          </cell>
          <cell r="F47" t="str">
            <v>LRTEFH315160 توشيبا led 55EL 71</v>
          </cell>
          <cell r="G47" t="str">
            <v>Ea</v>
          </cell>
          <cell r="H47" t="str">
            <v>1400*1700</v>
          </cell>
          <cell r="I47">
            <v>0.41199999999999998</v>
          </cell>
          <cell r="J47">
            <v>20</v>
          </cell>
          <cell r="K47">
            <v>4</v>
          </cell>
          <cell r="L47">
            <v>24</v>
          </cell>
          <cell r="M47">
            <v>24</v>
          </cell>
          <cell r="N47">
            <v>1</v>
          </cell>
          <cell r="O47">
            <v>1</v>
          </cell>
          <cell r="P47" t="str">
            <v>G</v>
          </cell>
          <cell r="Q47" t="str">
            <v>تعمل</v>
          </cell>
          <cell r="R47">
            <v>412</v>
          </cell>
          <cell r="S47">
            <v>395.52</v>
          </cell>
          <cell r="T47">
            <v>436.72</v>
          </cell>
          <cell r="U47">
            <v>4</v>
          </cell>
          <cell r="V47">
            <v>6</v>
          </cell>
          <cell r="W47" t="str">
            <v>295+6%-4%(283-313)</v>
          </cell>
          <cell r="X47" t="str">
            <v>TV</v>
          </cell>
          <cell r="Y47">
            <v>13</v>
          </cell>
          <cell r="AA47">
            <v>34</v>
          </cell>
          <cell r="AB47" t="str">
            <v>LRTEFH315160 توشيبا led 55EL 71</v>
          </cell>
          <cell r="AD47" t="str">
            <v xml:space="preserve"> توشيبا led 55EL 71</v>
          </cell>
          <cell r="AE47">
            <v>1</v>
          </cell>
          <cell r="AH47">
            <v>150</v>
          </cell>
          <cell r="AI47">
            <v>142.5</v>
          </cell>
          <cell r="AJ47">
            <v>157.5</v>
          </cell>
          <cell r="AK47">
            <v>1</v>
          </cell>
          <cell r="AL47">
            <v>1</v>
          </cell>
          <cell r="AN47">
            <v>3</v>
          </cell>
          <cell r="AO47">
            <v>18</v>
          </cell>
          <cell r="AP47" t="str">
            <v>(A)  EU150  (M)0.7-1.1mm</v>
          </cell>
          <cell r="AQ47" t="str">
            <v>(B) C.SB         (M) 0.7-1.1 mm</v>
          </cell>
          <cell r="AR47">
            <v>12</v>
          </cell>
          <cell r="AS47">
            <v>12</v>
          </cell>
          <cell r="AT47" t="str">
            <v>TOS</v>
          </cell>
          <cell r="AU47" t="str">
            <v>اتوماتيك</v>
          </cell>
          <cell r="AV47">
            <v>6</v>
          </cell>
          <cell r="AW47">
            <v>4</v>
          </cell>
          <cell r="BJ47">
            <v>5</v>
          </cell>
          <cell r="BK47">
            <v>-2</v>
          </cell>
          <cell r="BL47">
            <v>8</v>
          </cell>
          <cell r="BN47">
            <v>802</v>
          </cell>
          <cell r="BO47" t="str">
            <v>8</v>
          </cell>
          <cell r="BW47">
            <v>0</v>
          </cell>
          <cell r="CK47">
            <v>0.44701999999999997</v>
          </cell>
          <cell r="CL47">
            <v>0</v>
          </cell>
          <cell r="CN47" t="str">
            <v>LRTEFH315160 Toshiba led 55EL 71</v>
          </cell>
          <cell r="CO47" t="str">
            <v>توشيبا</v>
          </cell>
          <cell r="CP47" t="str">
            <v>توشيبا للاجهزة المرئية</v>
          </cell>
          <cell r="CT47">
            <v>1</v>
          </cell>
          <cell r="CU47">
            <v>1</v>
          </cell>
          <cell r="CV47">
            <v>1</v>
          </cell>
          <cell r="CW47">
            <v>0</v>
          </cell>
          <cell r="CZ47" t="str">
            <v/>
          </cell>
        </row>
        <row r="48">
          <cell r="A48" t="str">
            <v>34sum</v>
          </cell>
          <cell r="B48" t="str">
            <v>PF2</v>
          </cell>
          <cell r="C48" t="str">
            <v>FOAM 6TH</v>
          </cell>
          <cell r="D48" t="str">
            <v>Molds</v>
          </cell>
          <cell r="E48" t="str">
            <v>FMTOSI55T31516</v>
          </cell>
          <cell r="F48" t="str">
            <v xml:space="preserve"> توشيبا led 55EL 71</v>
          </cell>
          <cell r="G48" t="str">
            <v>Ea</v>
          </cell>
          <cell r="H48" t="str">
            <v>1400*1700</v>
          </cell>
          <cell r="I48">
            <v>0.89900000000000002</v>
          </cell>
          <cell r="J48">
            <v>20</v>
          </cell>
          <cell r="K48">
            <v>4</v>
          </cell>
          <cell r="L48">
            <v>24</v>
          </cell>
          <cell r="M48">
            <v>24</v>
          </cell>
          <cell r="N48">
            <v>4</v>
          </cell>
          <cell r="O48">
            <v>1</v>
          </cell>
          <cell r="P48" t="str">
            <v>G</v>
          </cell>
          <cell r="Q48" t="str">
            <v>تعمل</v>
          </cell>
          <cell r="R48">
            <v>899</v>
          </cell>
          <cell r="S48">
            <v>863.04</v>
          </cell>
          <cell r="T48">
            <v>952.94</v>
          </cell>
          <cell r="U48">
            <v>4</v>
          </cell>
          <cell r="V48">
            <v>6</v>
          </cell>
          <cell r="W48" t="str">
            <v>295+6%-4%(283-313)</v>
          </cell>
          <cell r="X48" t="str">
            <v>TV</v>
          </cell>
          <cell r="Y48">
            <v>13</v>
          </cell>
          <cell r="Z48" t="str">
            <v>مجمعة</v>
          </cell>
          <cell r="AA48">
            <v>34</v>
          </cell>
          <cell r="AB48" t="str">
            <v>LRTEFH315160 توشيبا led 55EL 71</v>
          </cell>
          <cell r="AD48" t="str">
            <v xml:space="preserve"> توشيبا led 55EL 71</v>
          </cell>
          <cell r="AE48">
            <v>1</v>
          </cell>
          <cell r="AH48">
            <v>150</v>
          </cell>
          <cell r="AI48">
            <v>142.5</v>
          </cell>
          <cell r="AJ48">
            <v>157.5</v>
          </cell>
          <cell r="AK48">
            <v>0</v>
          </cell>
          <cell r="AM48">
            <v>1</v>
          </cell>
          <cell r="AN48">
            <v>3</v>
          </cell>
          <cell r="AO48">
            <v>18</v>
          </cell>
          <cell r="AP48" t="str">
            <v>(A)  EU150  (M)0.7-1.1mm</v>
          </cell>
          <cell r="AQ48" t="str">
            <v>(B) C.SB         (M) 0.7-1.1 mm</v>
          </cell>
          <cell r="AR48">
            <v>12</v>
          </cell>
          <cell r="AS48">
            <v>12</v>
          </cell>
          <cell r="AT48" t="str">
            <v>TOS</v>
          </cell>
          <cell r="AU48" t="str">
            <v>اتوماتيك</v>
          </cell>
          <cell r="AV48">
            <v>6</v>
          </cell>
          <cell r="AW48">
            <v>4</v>
          </cell>
          <cell r="BJ48">
            <v>5</v>
          </cell>
          <cell r="BK48">
            <v>-2</v>
          </cell>
          <cell r="BL48">
            <v>8</v>
          </cell>
          <cell r="BN48">
            <v>802</v>
          </cell>
          <cell r="BO48" t="str">
            <v>8</v>
          </cell>
          <cell r="BW48">
            <v>0</v>
          </cell>
          <cell r="CK48">
            <v>0.97541500000000003</v>
          </cell>
          <cell r="CL48">
            <v>0</v>
          </cell>
          <cell r="CN48" t="str">
            <v>LRTEFH315160 Toshiba led 55EL 71</v>
          </cell>
          <cell r="CO48" t="str">
            <v>توشيبا</v>
          </cell>
          <cell r="CP48" t="str">
            <v>توشيبا للاجهزة المرئية</v>
          </cell>
          <cell r="CT48">
            <v>0</v>
          </cell>
          <cell r="CU48">
            <v>1</v>
          </cell>
          <cell r="CV48">
            <v>1</v>
          </cell>
          <cell r="CW48">
            <v>0</v>
          </cell>
          <cell r="CZ48" t="str">
            <v/>
          </cell>
        </row>
        <row r="49">
          <cell r="A49">
            <v>35</v>
          </cell>
          <cell r="B49" t="str">
            <v>PF1</v>
          </cell>
          <cell r="C49" t="str">
            <v>FOAM 10TH</v>
          </cell>
          <cell r="D49" t="str">
            <v>Molds</v>
          </cell>
          <cell r="E49" t="str">
            <v>FMGSEI30000000</v>
          </cell>
          <cell r="F49" t="str">
            <v>فوم كفر خلاط مولينكس</v>
          </cell>
          <cell r="G49" t="str">
            <v>Ea</v>
          </cell>
          <cell r="H49" t="str">
            <v>850*650</v>
          </cell>
          <cell r="I49">
            <v>1.0999999999999999E-2</v>
          </cell>
          <cell r="J49">
            <v>34</v>
          </cell>
          <cell r="K49">
            <v>3</v>
          </cell>
          <cell r="L49">
            <v>34</v>
          </cell>
          <cell r="M49">
            <v>34</v>
          </cell>
          <cell r="N49">
            <v>1</v>
          </cell>
          <cell r="O49">
            <v>3</v>
          </cell>
          <cell r="P49" t="str">
            <v>G1</v>
          </cell>
          <cell r="Q49" t="str">
            <v>لا تعمل</v>
          </cell>
          <cell r="R49">
            <v>11</v>
          </cell>
          <cell r="S49">
            <v>10.23</v>
          </cell>
          <cell r="T49">
            <v>11.77</v>
          </cell>
          <cell r="U49">
            <v>7</v>
          </cell>
          <cell r="V49">
            <v>7</v>
          </cell>
          <cell r="X49" t="str">
            <v>خلاط</v>
          </cell>
          <cell r="Y49">
            <v>371</v>
          </cell>
          <cell r="AA49">
            <v>35</v>
          </cell>
          <cell r="AB49" t="str">
            <v>فوم كفر خلاط مولينكس</v>
          </cell>
          <cell r="AC49">
            <v>1.0999999999999999E-2</v>
          </cell>
          <cell r="AD49" t="str">
            <v xml:space="preserve"> خلاط مولينكس JAR</v>
          </cell>
          <cell r="AE49">
            <v>0</v>
          </cell>
          <cell r="AH49">
            <v>317.64705882352939</v>
          </cell>
          <cell r="AI49">
            <v>301.76470588235293</v>
          </cell>
          <cell r="AJ49">
            <v>333.52941176470586</v>
          </cell>
          <cell r="AK49">
            <v>1</v>
          </cell>
          <cell r="AL49">
            <v>1</v>
          </cell>
          <cell r="AN49">
            <v>7</v>
          </cell>
          <cell r="AO49" t="str">
            <v>17</v>
          </cell>
          <cell r="AP49" t="str">
            <v>(A)  EU150  (M)0.7-1.1mm</v>
          </cell>
          <cell r="AQ49" t="str">
            <v>(B) C.SB         (M) 0.7-1.1 mm</v>
          </cell>
          <cell r="AR49">
            <v>8</v>
          </cell>
          <cell r="AS49">
            <v>22</v>
          </cell>
          <cell r="AT49" t="str">
            <v>GSE</v>
          </cell>
          <cell r="AV49">
            <v>7</v>
          </cell>
          <cell r="AW49">
            <v>7</v>
          </cell>
          <cell r="AX49">
            <v>280</v>
          </cell>
          <cell r="AY49">
            <v>1</v>
          </cell>
          <cell r="AZ49">
            <v>1</v>
          </cell>
          <cell r="BA49">
            <v>178</v>
          </cell>
          <cell r="BB49">
            <v>1</v>
          </cell>
          <cell r="BC49">
            <v>1</v>
          </cell>
          <cell r="BD49">
            <v>30</v>
          </cell>
          <cell r="BE49">
            <v>2</v>
          </cell>
          <cell r="BF49">
            <v>2</v>
          </cell>
          <cell r="BN49">
            <v>155</v>
          </cell>
          <cell r="BO49" t="str">
            <v>1</v>
          </cell>
          <cell r="CB49">
            <v>150</v>
          </cell>
          <cell r="CC49">
            <v>1</v>
          </cell>
          <cell r="CG49" t="str">
            <v>ابيض</v>
          </cell>
          <cell r="CK49">
            <v>0</v>
          </cell>
          <cell r="CL49">
            <v>1.21E-2</v>
          </cell>
          <cell r="CN49" t="str">
            <v>foam cover mixer مولينkgس</v>
          </cell>
          <cell r="CO49" t="str">
            <v>مولينكس</v>
          </cell>
          <cell r="CP49" t="str">
            <v>مولينكس</v>
          </cell>
          <cell r="CT49">
            <v>1</v>
          </cell>
          <cell r="CU49">
            <v>1</v>
          </cell>
        </row>
        <row r="50">
          <cell r="A50">
            <v>36</v>
          </cell>
          <cell r="B50" t="str">
            <v>PF1</v>
          </cell>
          <cell r="C50" t="str">
            <v>FOAM 10TH</v>
          </cell>
          <cell r="D50" t="str">
            <v>Molds</v>
          </cell>
          <cell r="E50" t="str">
            <v>FMGSEI20000000</v>
          </cell>
          <cell r="F50" t="str">
            <v>فوم قاعده خلاط مولينكس موتور</v>
          </cell>
          <cell r="G50" t="str">
            <v>Ea</v>
          </cell>
          <cell r="H50" t="str">
            <v>850*650</v>
          </cell>
          <cell r="I50">
            <v>2.1999999999999999E-2</v>
          </cell>
          <cell r="J50">
            <v>34</v>
          </cell>
          <cell r="K50">
            <v>3</v>
          </cell>
          <cell r="L50">
            <v>34</v>
          </cell>
          <cell r="M50">
            <v>34</v>
          </cell>
          <cell r="N50">
            <v>1</v>
          </cell>
          <cell r="O50">
            <v>3</v>
          </cell>
          <cell r="P50" t="str">
            <v>G1</v>
          </cell>
          <cell r="Q50" t="str">
            <v>لا تعمل</v>
          </cell>
          <cell r="R50">
            <v>22</v>
          </cell>
          <cell r="S50">
            <v>20.46</v>
          </cell>
          <cell r="T50">
            <v>23.54</v>
          </cell>
          <cell r="U50">
            <v>7</v>
          </cell>
          <cell r="V50">
            <v>7</v>
          </cell>
          <cell r="X50" t="str">
            <v>خلاط</v>
          </cell>
          <cell r="Y50">
            <v>371</v>
          </cell>
          <cell r="AA50">
            <v>36</v>
          </cell>
          <cell r="AB50" t="str">
            <v>فوم قاعده خلاط مولينكس موتور</v>
          </cell>
          <cell r="AC50">
            <v>2.1999999999999999E-2</v>
          </cell>
          <cell r="AD50" t="str">
            <v xml:space="preserve"> خلاط مولينكس JAR</v>
          </cell>
          <cell r="AE50">
            <v>0</v>
          </cell>
          <cell r="AH50">
            <v>317.64705882352939</v>
          </cell>
          <cell r="AI50">
            <v>301.76470588235293</v>
          </cell>
          <cell r="AJ50">
            <v>333.52941176470586</v>
          </cell>
          <cell r="AK50">
            <v>1</v>
          </cell>
          <cell r="AL50">
            <v>1</v>
          </cell>
          <cell r="AN50">
            <v>7</v>
          </cell>
          <cell r="AO50" t="str">
            <v>17</v>
          </cell>
          <cell r="AP50" t="str">
            <v>(A)  EU150  (M)0.7-1.1mm</v>
          </cell>
          <cell r="AQ50" t="str">
            <v>(B) C.SB         (M) 0.7-1.1 mm</v>
          </cell>
          <cell r="AR50">
            <v>8</v>
          </cell>
          <cell r="AS50">
            <v>22</v>
          </cell>
          <cell r="AT50" t="str">
            <v>GSE</v>
          </cell>
          <cell r="AV50">
            <v>7</v>
          </cell>
          <cell r="AW50">
            <v>7</v>
          </cell>
          <cell r="AX50">
            <v>179</v>
          </cell>
          <cell r="AY50">
            <v>1</v>
          </cell>
          <cell r="AZ50">
            <v>1</v>
          </cell>
          <cell r="BA50">
            <v>151</v>
          </cell>
          <cell r="BB50">
            <v>1</v>
          </cell>
          <cell r="BC50">
            <v>1</v>
          </cell>
          <cell r="BD50">
            <v>34</v>
          </cell>
          <cell r="BE50">
            <v>2</v>
          </cell>
          <cell r="BF50">
            <v>2</v>
          </cell>
          <cell r="BN50">
            <v>155</v>
          </cell>
          <cell r="BO50" t="str">
            <v>1</v>
          </cell>
          <cell r="CB50">
            <v>150</v>
          </cell>
          <cell r="CC50">
            <v>1</v>
          </cell>
          <cell r="CG50" t="str">
            <v>احمر</v>
          </cell>
          <cell r="CK50">
            <v>0</v>
          </cell>
          <cell r="CL50">
            <v>2.4199999999999999E-2</v>
          </cell>
          <cell r="CN50" t="str">
            <v>foam base mixer مولينkgس موتور</v>
          </cell>
          <cell r="CO50" t="str">
            <v>مولينكس</v>
          </cell>
          <cell r="CP50" t="str">
            <v>مولينكس</v>
          </cell>
          <cell r="CT50">
            <v>1</v>
          </cell>
          <cell r="CU50">
            <v>1</v>
          </cell>
        </row>
        <row r="51">
          <cell r="A51">
            <v>37</v>
          </cell>
          <cell r="B51" t="str">
            <v>PF1</v>
          </cell>
          <cell r="C51" t="str">
            <v>FOAM 10TH</v>
          </cell>
          <cell r="D51" t="str">
            <v>Molds</v>
          </cell>
          <cell r="E51" t="str">
            <v>FMGSEI10000000</v>
          </cell>
          <cell r="F51" t="str">
            <v>فوم قاعده خلاط مولينكس JAR</v>
          </cell>
          <cell r="G51" t="str">
            <v>Ea</v>
          </cell>
          <cell r="H51" t="str">
            <v>850*650</v>
          </cell>
          <cell r="I51">
            <v>1.0999999999999999E-2</v>
          </cell>
          <cell r="J51">
            <v>34</v>
          </cell>
          <cell r="K51">
            <v>3</v>
          </cell>
          <cell r="L51">
            <v>34</v>
          </cell>
          <cell r="M51">
            <v>34</v>
          </cell>
          <cell r="N51">
            <v>1</v>
          </cell>
          <cell r="O51">
            <v>3</v>
          </cell>
          <cell r="P51" t="str">
            <v>G1</v>
          </cell>
          <cell r="Q51" t="str">
            <v>لا تعمل</v>
          </cell>
          <cell r="R51">
            <v>11</v>
          </cell>
          <cell r="S51">
            <v>10.23</v>
          </cell>
          <cell r="T51">
            <v>11.77</v>
          </cell>
          <cell r="U51">
            <v>7</v>
          </cell>
          <cell r="V51">
            <v>7</v>
          </cell>
          <cell r="X51" t="str">
            <v>خلاط</v>
          </cell>
          <cell r="Y51">
            <v>371</v>
          </cell>
          <cell r="AA51">
            <v>37</v>
          </cell>
          <cell r="AB51" t="str">
            <v>فوم قاعده خلاط مولينكس JAR</v>
          </cell>
          <cell r="AC51">
            <v>1.0999999999999999E-2</v>
          </cell>
          <cell r="AD51" t="str">
            <v xml:space="preserve"> خلاط مولينكس JAR</v>
          </cell>
          <cell r="AE51">
            <v>0</v>
          </cell>
          <cell r="AH51">
            <v>317.64705882352939</v>
          </cell>
          <cell r="AI51">
            <v>301.76470588235293</v>
          </cell>
          <cell r="AJ51">
            <v>333.52941176470586</v>
          </cell>
          <cell r="AK51">
            <v>1</v>
          </cell>
          <cell r="AL51">
            <v>1</v>
          </cell>
          <cell r="AN51">
            <v>7</v>
          </cell>
          <cell r="AO51" t="str">
            <v>17</v>
          </cell>
          <cell r="AP51" t="str">
            <v>(A)  EU150  (M)0.7-1.1mm</v>
          </cell>
          <cell r="AQ51" t="str">
            <v>(B) C.SB         (M) 0.7-1.1 mm</v>
          </cell>
          <cell r="AR51">
            <v>8</v>
          </cell>
          <cell r="AS51">
            <v>22</v>
          </cell>
          <cell r="AT51" t="str">
            <v>GSE</v>
          </cell>
          <cell r="AV51">
            <v>7</v>
          </cell>
          <cell r="AW51">
            <v>7</v>
          </cell>
          <cell r="AX51">
            <v>179</v>
          </cell>
          <cell r="AY51">
            <v>1</v>
          </cell>
          <cell r="AZ51">
            <v>1</v>
          </cell>
          <cell r="BA51">
            <v>140</v>
          </cell>
          <cell r="BB51">
            <v>1</v>
          </cell>
          <cell r="BC51">
            <v>1</v>
          </cell>
          <cell r="BD51">
            <v>45</v>
          </cell>
          <cell r="BE51">
            <v>2</v>
          </cell>
          <cell r="BF51">
            <v>2</v>
          </cell>
          <cell r="BN51">
            <v>155</v>
          </cell>
          <cell r="BO51" t="str">
            <v>1</v>
          </cell>
          <cell r="CB51">
            <v>150</v>
          </cell>
          <cell r="CC51">
            <v>1</v>
          </cell>
          <cell r="CG51" t="str">
            <v>اخضر</v>
          </cell>
          <cell r="CK51">
            <v>0</v>
          </cell>
          <cell r="CL51">
            <v>1.21E-2</v>
          </cell>
          <cell r="CN51" t="str">
            <v>foam base mixer مولينkgس JAR</v>
          </cell>
          <cell r="CO51" t="str">
            <v>مولينكس</v>
          </cell>
          <cell r="CP51" t="str">
            <v>مولينكس</v>
          </cell>
          <cell r="CT51">
            <v>1</v>
          </cell>
          <cell r="CU51">
            <v>1</v>
          </cell>
        </row>
        <row r="52">
          <cell r="A52" t="str">
            <v>37sum</v>
          </cell>
          <cell r="B52" t="str">
            <v>PF1</v>
          </cell>
          <cell r="C52" t="str">
            <v>FOAM 10TH</v>
          </cell>
          <cell r="D52" t="str">
            <v>Molds</v>
          </cell>
          <cell r="E52" t="str">
            <v>FMGSEI10000000</v>
          </cell>
          <cell r="F52" t="str">
            <v xml:space="preserve"> خلاط مولينكس JAR</v>
          </cell>
          <cell r="G52" t="str">
            <v>Ea</v>
          </cell>
          <cell r="H52" t="str">
            <v>850*650</v>
          </cell>
          <cell r="I52">
            <v>1.0999999999999999E-2</v>
          </cell>
          <cell r="J52">
            <v>34</v>
          </cell>
          <cell r="K52">
            <v>3</v>
          </cell>
          <cell r="L52">
            <v>34</v>
          </cell>
          <cell r="M52">
            <v>34</v>
          </cell>
          <cell r="N52">
            <v>1</v>
          </cell>
          <cell r="O52">
            <v>3</v>
          </cell>
          <cell r="P52" t="str">
            <v>G1</v>
          </cell>
          <cell r="Q52" t="str">
            <v>لا تعمل</v>
          </cell>
          <cell r="R52">
            <v>11</v>
          </cell>
          <cell r="S52">
            <v>10.23</v>
          </cell>
          <cell r="T52">
            <v>11.77</v>
          </cell>
          <cell r="U52">
            <v>7</v>
          </cell>
          <cell r="V52">
            <v>7</v>
          </cell>
          <cell r="X52" t="str">
            <v>خلاط</v>
          </cell>
          <cell r="Y52">
            <v>371</v>
          </cell>
          <cell r="Z52" t="str">
            <v>مجمعة</v>
          </cell>
          <cell r="AA52">
            <v>37</v>
          </cell>
          <cell r="AB52" t="str">
            <v>فوم قاعده خلاط مولينكس JAR</v>
          </cell>
          <cell r="AC52">
            <v>1.0999999999999999E-2</v>
          </cell>
          <cell r="AD52" t="str">
            <v xml:space="preserve"> خلاط مولينكس JAR</v>
          </cell>
          <cell r="AE52">
            <v>0</v>
          </cell>
          <cell r="AH52">
            <v>317.64705882352939</v>
          </cell>
          <cell r="AI52">
            <v>301.76470588235293</v>
          </cell>
          <cell r="AJ52">
            <v>333.52941176470586</v>
          </cell>
          <cell r="AK52">
            <v>0</v>
          </cell>
          <cell r="AM52">
            <v>1</v>
          </cell>
          <cell r="AN52">
            <v>7</v>
          </cell>
          <cell r="AO52" t="str">
            <v>17</v>
          </cell>
          <cell r="AP52" t="str">
            <v>(A)  EU150  (M)0.7-1.1mm</v>
          </cell>
          <cell r="AQ52" t="str">
            <v>(B) C.SB         (M) 0.7-1.1 mm</v>
          </cell>
          <cell r="AR52">
            <v>8</v>
          </cell>
          <cell r="AS52">
            <v>22</v>
          </cell>
          <cell r="AT52" t="str">
            <v>GSE</v>
          </cell>
          <cell r="AV52">
            <v>7</v>
          </cell>
          <cell r="AW52">
            <v>7</v>
          </cell>
          <cell r="BN52">
            <v>155</v>
          </cell>
          <cell r="BO52" t="str">
            <v>1</v>
          </cell>
          <cell r="CB52">
            <v>150</v>
          </cell>
          <cell r="CC52">
            <v>3</v>
          </cell>
          <cell r="CK52">
            <v>0</v>
          </cell>
          <cell r="CL52">
            <v>1.21E-2</v>
          </cell>
          <cell r="CN52" t="str">
            <v>foam base mixer مولينkgس JAR</v>
          </cell>
          <cell r="CO52" t="str">
            <v>مولينكس</v>
          </cell>
          <cell r="CP52" t="str">
            <v>مولينكس</v>
          </cell>
          <cell r="CT52">
            <v>0</v>
          </cell>
          <cell r="CU52">
            <v>1</v>
          </cell>
        </row>
        <row r="53">
          <cell r="A53">
            <v>38</v>
          </cell>
          <cell r="B53" t="str">
            <v>PF1</v>
          </cell>
          <cell r="C53" t="str">
            <v>FOAM 10TH</v>
          </cell>
          <cell r="D53" t="str">
            <v>Molds</v>
          </cell>
          <cell r="E53" t="str">
            <v>FMTOSI43LR3152</v>
          </cell>
          <cell r="F53" t="str">
            <v>LTTEFH315200 توشيباLED43L2700(L&amp;R)</v>
          </cell>
          <cell r="G53" t="str">
            <v>Ea</v>
          </cell>
          <cell r="H53" t="str">
            <v>1400*1700</v>
          </cell>
          <cell r="I53">
            <v>6.2E-2</v>
          </cell>
          <cell r="J53">
            <v>60</v>
          </cell>
          <cell r="K53">
            <v>4</v>
          </cell>
          <cell r="L53">
            <v>48</v>
          </cell>
          <cell r="M53">
            <v>51</v>
          </cell>
          <cell r="N53">
            <v>2</v>
          </cell>
          <cell r="O53">
            <v>2</v>
          </cell>
          <cell r="P53" t="str">
            <v>H</v>
          </cell>
          <cell r="Q53" t="str">
            <v>تعمل</v>
          </cell>
          <cell r="R53">
            <v>62</v>
          </cell>
          <cell r="S53">
            <v>59.52</v>
          </cell>
          <cell r="T53">
            <v>65.72</v>
          </cell>
          <cell r="U53">
            <v>4</v>
          </cell>
          <cell r="V53">
            <v>6</v>
          </cell>
          <cell r="X53" t="str">
            <v>TV</v>
          </cell>
          <cell r="Y53">
            <v>14</v>
          </cell>
          <cell r="AA53">
            <v>38</v>
          </cell>
          <cell r="AB53" t="str">
            <v>LTTEFH315200 توشيباLED43L2700</v>
          </cell>
          <cell r="AD53" t="str">
            <v xml:space="preserve"> توشيباLED43L2700</v>
          </cell>
          <cell r="AE53">
            <v>1</v>
          </cell>
          <cell r="AH53">
            <v>141.1764705882353</v>
          </cell>
          <cell r="AI53">
            <v>134.11764705882354</v>
          </cell>
          <cell r="AJ53">
            <v>148.23529411764707</v>
          </cell>
          <cell r="AK53">
            <v>1</v>
          </cell>
          <cell r="AL53">
            <v>1</v>
          </cell>
          <cell r="AN53">
            <v>10</v>
          </cell>
          <cell r="AO53">
            <v>18</v>
          </cell>
          <cell r="AP53" t="str">
            <v>(A) EU 150   (M) 0.7-1.1 mm</v>
          </cell>
          <cell r="AQ53" t="str">
            <v>(B) S-2 112  (M) 0.7-1.1 mm</v>
          </cell>
          <cell r="AR53">
            <v>20</v>
          </cell>
          <cell r="AS53">
            <v>24</v>
          </cell>
          <cell r="AT53" t="str">
            <v>TOS</v>
          </cell>
          <cell r="AU53" t="str">
            <v>اتوماتيك</v>
          </cell>
          <cell r="AV53">
            <v>6</v>
          </cell>
          <cell r="AW53">
            <v>4</v>
          </cell>
          <cell r="AX53">
            <v>157</v>
          </cell>
          <cell r="AY53">
            <v>2</v>
          </cell>
          <cell r="AZ53">
            <v>2</v>
          </cell>
          <cell r="BA53">
            <v>125</v>
          </cell>
          <cell r="BB53">
            <v>1</v>
          </cell>
          <cell r="BC53">
            <v>1</v>
          </cell>
          <cell r="BD53">
            <v>150</v>
          </cell>
          <cell r="BE53">
            <v>2</v>
          </cell>
          <cell r="BF53">
            <v>2</v>
          </cell>
          <cell r="BJ53">
            <v>5</v>
          </cell>
          <cell r="BK53">
            <v>5</v>
          </cell>
          <cell r="BL53">
            <v>15</v>
          </cell>
          <cell r="BN53">
            <v>808</v>
          </cell>
          <cell r="BO53" t="str">
            <v>8</v>
          </cell>
          <cell r="BW53">
            <v>0</v>
          </cell>
          <cell r="CB53">
            <v>120</v>
          </cell>
          <cell r="CC53">
            <v>1</v>
          </cell>
          <cell r="CG53" t="str">
            <v>ابيض</v>
          </cell>
          <cell r="CK53">
            <v>6.7269999999999996E-2</v>
          </cell>
          <cell r="CL53">
            <v>0</v>
          </cell>
          <cell r="CN53" t="str">
            <v>LTTEFH315200 ToshibaLED43L2700</v>
          </cell>
          <cell r="CO53" t="str">
            <v>توشيبا</v>
          </cell>
          <cell r="CP53" t="str">
            <v>توشيبا للاجهزة المرئية</v>
          </cell>
          <cell r="CT53">
            <v>1</v>
          </cell>
          <cell r="CU53">
            <v>1</v>
          </cell>
          <cell r="CV53">
            <v>1</v>
          </cell>
          <cell r="CW53">
            <v>0</v>
          </cell>
          <cell r="CZ53" t="str">
            <v/>
          </cell>
        </row>
        <row r="54">
          <cell r="A54">
            <v>39</v>
          </cell>
          <cell r="B54" t="str">
            <v>PF1</v>
          </cell>
          <cell r="C54" t="str">
            <v>FOAM 10TH</v>
          </cell>
          <cell r="D54" t="str">
            <v>Molds</v>
          </cell>
          <cell r="E54" t="str">
            <v>FMTOSI43B31508</v>
          </cell>
          <cell r="F54" t="str">
            <v>LTTEFH315080 توشيباLED43L2700(bottom)</v>
          </cell>
          <cell r="G54" t="str">
            <v>Ea</v>
          </cell>
          <cell r="H54" t="str">
            <v>1400*1700</v>
          </cell>
          <cell r="I54">
            <v>0.186</v>
          </cell>
          <cell r="J54">
            <v>60</v>
          </cell>
          <cell r="K54">
            <v>4</v>
          </cell>
          <cell r="L54">
            <v>48</v>
          </cell>
          <cell r="M54">
            <v>51</v>
          </cell>
          <cell r="N54">
            <v>1</v>
          </cell>
          <cell r="O54">
            <v>2</v>
          </cell>
          <cell r="P54" t="str">
            <v>H</v>
          </cell>
          <cell r="Q54" t="str">
            <v>تعمل</v>
          </cell>
          <cell r="R54">
            <v>186</v>
          </cell>
          <cell r="S54">
            <v>178.56</v>
          </cell>
          <cell r="T54">
            <v>197.16</v>
          </cell>
          <cell r="U54">
            <v>4</v>
          </cell>
          <cell r="V54">
            <v>6</v>
          </cell>
          <cell r="X54" t="str">
            <v>TV</v>
          </cell>
          <cell r="Y54">
            <v>14</v>
          </cell>
          <cell r="AA54">
            <v>39</v>
          </cell>
          <cell r="AB54" t="str">
            <v>LTTEFH315080 توشيباLED43L2700</v>
          </cell>
          <cell r="AD54" t="str">
            <v xml:space="preserve"> توشيباLED43L2700</v>
          </cell>
          <cell r="AE54">
            <v>1</v>
          </cell>
          <cell r="AH54">
            <v>141.1764705882353</v>
          </cell>
          <cell r="AI54">
            <v>134.11764705882354</v>
          </cell>
          <cell r="AJ54">
            <v>148.23529411764707</v>
          </cell>
          <cell r="AK54">
            <v>1</v>
          </cell>
          <cell r="AL54">
            <v>1</v>
          </cell>
          <cell r="AN54">
            <v>10</v>
          </cell>
          <cell r="AO54">
            <v>18</v>
          </cell>
          <cell r="AP54" t="str">
            <v>(A) EU 150   (M) 0.7-1.1 mm</v>
          </cell>
          <cell r="AQ54" t="str">
            <v>(B) S-2 112  (M) 0.7-1.1 mm</v>
          </cell>
          <cell r="AR54">
            <v>20</v>
          </cell>
          <cell r="AS54">
            <v>24</v>
          </cell>
          <cell r="AT54" t="str">
            <v>TOS</v>
          </cell>
          <cell r="AU54" t="str">
            <v>اتوماتيك</v>
          </cell>
          <cell r="AV54">
            <v>6</v>
          </cell>
          <cell r="AW54">
            <v>4</v>
          </cell>
          <cell r="AX54">
            <v>1110</v>
          </cell>
          <cell r="AY54">
            <v>1</v>
          </cell>
          <cell r="AZ54">
            <v>2</v>
          </cell>
          <cell r="BA54">
            <v>125</v>
          </cell>
          <cell r="BB54">
            <v>1</v>
          </cell>
          <cell r="BC54">
            <v>1</v>
          </cell>
          <cell r="BD54">
            <v>240</v>
          </cell>
          <cell r="BE54">
            <v>2</v>
          </cell>
          <cell r="BF54">
            <v>2</v>
          </cell>
          <cell r="BJ54">
            <v>5</v>
          </cell>
          <cell r="BK54">
            <v>5</v>
          </cell>
          <cell r="BL54">
            <v>15</v>
          </cell>
          <cell r="BN54">
            <v>808</v>
          </cell>
          <cell r="BO54" t="str">
            <v>8</v>
          </cell>
          <cell r="BW54">
            <v>0</v>
          </cell>
          <cell r="CB54">
            <v>12</v>
          </cell>
          <cell r="CC54">
            <v>1</v>
          </cell>
          <cell r="CG54" t="str">
            <v>احمر</v>
          </cell>
          <cell r="CK54">
            <v>0.20180999999999999</v>
          </cell>
          <cell r="CL54">
            <v>0</v>
          </cell>
          <cell r="CN54" t="str">
            <v>LTTEFH315080 ToshibaLED43L2700</v>
          </cell>
          <cell r="CO54" t="str">
            <v>توشيبا</v>
          </cell>
          <cell r="CP54" t="str">
            <v>توشيبا للاجهزة المرئية</v>
          </cell>
          <cell r="CT54">
            <v>1</v>
          </cell>
          <cell r="CU54">
            <v>1</v>
          </cell>
          <cell r="CV54">
            <v>1</v>
          </cell>
          <cell r="CW54">
            <v>0</v>
          </cell>
          <cell r="CZ54" t="str">
            <v/>
          </cell>
        </row>
        <row r="55">
          <cell r="A55">
            <v>40</v>
          </cell>
          <cell r="B55" t="str">
            <v>PF1</v>
          </cell>
          <cell r="C55" t="str">
            <v>FOAM 10TH</v>
          </cell>
          <cell r="D55" t="str">
            <v>Molds</v>
          </cell>
          <cell r="E55" t="str">
            <v>FMTOSI43T31507</v>
          </cell>
          <cell r="F55" t="str">
            <v>LTTEFH315070 توشيباLED43L2700(top)</v>
          </cell>
          <cell r="G55" t="str">
            <v>Ea</v>
          </cell>
          <cell r="H55" t="str">
            <v>1400*1700</v>
          </cell>
          <cell r="I55">
            <v>0.215</v>
          </cell>
          <cell r="J55">
            <v>60</v>
          </cell>
          <cell r="K55">
            <v>4</v>
          </cell>
          <cell r="L55">
            <v>48</v>
          </cell>
          <cell r="M55">
            <v>51</v>
          </cell>
          <cell r="N55">
            <v>1</v>
          </cell>
          <cell r="O55">
            <v>2</v>
          </cell>
          <cell r="P55" t="str">
            <v>H</v>
          </cell>
          <cell r="Q55" t="str">
            <v>تعمل</v>
          </cell>
          <cell r="R55">
            <v>215</v>
          </cell>
          <cell r="S55">
            <v>206.4</v>
          </cell>
          <cell r="T55">
            <v>227.9</v>
          </cell>
          <cell r="U55">
            <v>4</v>
          </cell>
          <cell r="V55">
            <v>6</v>
          </cell>
          <cell r="X55" t="str">
            <v>TV</v>
          </cell>
          <cell r="Y55">
            <v>14</v>
          </cell>
          <cell r="AA55">
            <v>40</v>
          </cell>
          <cell r="AB55" t="str">
            <v>LTTEFH315070 توشيباLED43L2700</v>
          </cell>
          <cell r="AD55" t="str">
            <v xml:space="preserve"> توشيباLED43L2700</v>
          </cell>
          <cell r="AE55">
            <v>1</v>
          </cell>
          <cell r="AH55">
            <v>141.1764705882353</v>
          </cell>
          <cell r="AI55">
            <v>134.11764705882354</v>
          </cell>
          <cell r="AJ55">
            <v>148.23529411764707</v>
          </cell>
          <cell r="AK55">
            <v>1</v>
          </cell>
          <cell r="AL55">
            <v>1</v>
          </cell>
          <cell r="AN55">
            <v>10</v>
          </cell>
          <cell r="AO55">
            <v>18</v>
          </cell>
          <cell r="AP55" t="str">
            <v>(A) EU 150   (M) 0.7-1.1 mm</v>
          </cell>
          <cell r="AQ55" t="str">
            <v>(B) S-2 112  (M) 0.7-1.1 mm</v>
          </cell>
          <cell r="AR55">
            <v>20</v>
          </cell>
          <cell r="AS55">
            <v>24</v>
          </cell>
          <cell r="AT55" t="str">
            <v>TOS</v>
          </cell>
          <cell r="AU55" t="str">
            <v>اتوماتيك</v>
          </cell>
          <cell r="AV55">
            <v>6</v>
          </cell>
          <cell r="AW55">
            <v>4</v>
          </cell>
          <cell r="AX55">
            <v>1110</v>
          </cell>
          <cell r="AY55">
            <v>1</v>
          </cell>
          <cell r="AZ55">
            <v>2</v>
          </cell>
          <cell r="BA55">
            <v>125</v>
          </cell>
          <cell r="BB55">
            <v>1</v>
          </cell>
          <cell r="BC55">
            <v>1</v>
          </cell>
          <cell r="BD55">
            <v>240</v>
          </cell>
          <cell r="BE55">
            <v>2</v>
          </cell>
          <cell r="BF55">
            <v>2</v>
          </cell>
          <cell r="BJ55">
            <v>5</v>
          </cell>
          <cell r="BK55">
            <v>5</v>
          </cell>
          <cell r="BL55">
            <v>15</v>
          </cell>
          <cell r="BN55">
            <v>808</v>
          </cell>
          <cell r="BO55" t="str">
            <v>8</v>
          </cell>
          <cell r="BW55">
            <v>0</v>
          </cell>
          <cell r="CB55">
            <v>12</v>
          </cell>
          <cell r="CC55">
            <v>1</v>
          </cell>
          <cell r="CG55" t="str">
            <v>ابيض</v>
          </cell>
          <cell r="CK55">
            <v>0.23327499999999998</v>
          </cell>
          <cell r="CL55">
            <v>0</v>
          </cell>
          <cell r="CN55" t="str">
            <v>LTTEFH315070 ToshibaLED43L2700</v>
          </cell>
          <cell r="CO55" t="str">
            <v>توشيبا</v>
          </cell>
          <cell r="CP55" t="str">
            <v>توشيبا للاجهزة المرئية</v>
          </cell>
          <cell r="CT55">
            <v>1</v>
          </cell>
          <cell r="CU55">
            <v>1</v>
          </cell>
          <cell r="CV55">
            <v>1</v>
          </cell>
          <cell r="CW55">
            <v>0</v>
          </cell>
          <cell r="CZ55" t="str">
            <v/>
          </cell>
        </row>
        <row r="56">
          <cell r="A56" t="str">
            <v>40sum</v>
          </cell>
          <cell r="B56" t="str">
            <v>PF1</v>
          </cell>
          <cell r="C56" t="str">
            <v>FOAM 10TH</v>
          </cell>
          <cell r="D56" t="str">
            <v>Molds</v>
          </cell>
          <cell r="E56" t="str">
            <v>FMTOSI43T31507</v>
          </cell>
          <cell r="F56" t="str">
            <v xml:space="preserve"> توشيباLED43L2700</v>
          </cell>
          <cell r="G56" t="str">
            <v>Ea</v>
          </cell>
          <cell r="H56" t="str">
            <v>1400*1700</v>
          </cell>
          <cell r="I56">
            <v>0.46300000000000002</v>
          </cell>
          <cell r="J56">
            <v>60</v>
          </cell>
          <cell r="K56">
            <v>4</v>
          </cell>
          <cell r="L56">
            <v>48</v>
          </cell>
          <cell r="M56">
            <v>51</v>
          </cell>
          <cell r="N56">
            <v>2</v>
          </cell>
          <cell r="O56">
            <v>2</v>
          </cell>
          <cell r="P56" t="str">
            <v>H</v>
          </cell>
          <cell r="Q56" t="str">
            <v>تعمل</v>
          </cell>
          <cell r="R56">
            <v>463</v>
          </cell>
          <cell r="S56">
            <v>444.48</v>
          </cell>
          <cell r="T56">
            <v>490.78</v>
          </cell>
          <cell r="U56">
            <v>4</v>
          </cell>
          <cell r="V56">
            <v>6</v>
          </cell>
          <cell r="X56" t="str">
            <v>TV</v>
          </cell>
          <cell r="Y56">
            <v>14</v>
          </cell>
          <cell r="Z56" t="str">
            <v>مجمعة</v>
          </cell>
          <cell r="AA56">
            <v>40</v>
          </cell>
          <cell r="AB56" t="str">
            <v>LTTEFH315070 توشيباLED43L2700</v>
          </cell>
          <cell r="AD56" t="str">
            <v xml:space="preserve"> توشيباLED43L2700</v>
          </cell>
          <cell r="AE56">
            <v>1</v>
          </cell>
          <cell r="AH56">
            <v>141.1764705882353</v>
          </cell>
          <cell r="AI56">
            <v>134.11764705882354</v>
          </cell>
          <cell r="AJ56">
            <v>148.23529411764707</v>
          </cell>
          <cell r="AK56">
            <v>0</v>
          </cell>
          <cell r="AM56">
            <v>1</v>
          </cell>
          <cell r="AN56">
            <v>10</v>
          </cell>
          <cell r="AO56">
            <v>18</v>
          </cell>
          <cell r="AP56" t="str">
            <v>(A) EU 150   (M) 0.7-1.1 mm</v>
          </cell>
          <cell r="AQ56" t="str">
            <v>(B) S-2 112  (M) 0.7-1.1 mm</v>
          </cell>
          <cell r="AR56">
            <v>20</v>
          </cell>
          <cell r="AS56">
            <v>24</v>
          </cell>
          <cell r="AT56" t="str">
            <v>TOS</v>
          </cell>
          <cell r="AU56" t="str">
            <v>اتوماتيك</v>
          </cell>
          <cell r="AV56">
            <v>6</v>
          </cell>
          <cell r="AW56">
            <v>4</v>
          </cell>
          <cell r="BJ56">
            <v>5</v>
          </cell>
          <cell r="BK56">
            <v>5</v>
          </cell>
          <cell r="BL56">
            <v>15</v>
          </cell>
          <cell r="BN56">
            <v>808</v>
          </cell>
          <cell r="BO56" t="str">
            <v>8</v>
          </cell>
          <cell r="BW56">
            <v>0</v>
          </cell>
          <cell r="CC56">
            <v>3</v>
          </cell>
          <cell r="CK56">
            <v>0.502355</v>
          </cell>
          <cell r="CL56">
            <v>0</v>
          </cell>
          <cell r="CN56" t="str">
            <v>LTTEFH315070 ToshibaLED43L2700</v>
          </cell>
          <cell r="CO56" t="str">
            <v>توشيبا</v>
          </cell>
          <cell r="CP56" t="str">
            <v>توشيبا للاجهزة المرئية</v>
          </cell>
          <cell r="CT56">
            <v>0</v>
          </cell>
          <cell r="CU56">
            <v>1</v>
          </cell>
          <cell r="CV56">
            <v>1</v>
          </cell>
          <cell r="CW56">
            <v>0</v>
          </cell>
          <cell r="CZ56" t="str">
            <v/>
          </cell>
        </row>
        <row r="57">
          <cell r="A57">
            <v>41</v>
          </cell>
          <cell r="B57" t="str">
            <v>PF1</v>
          </cell>
          <cell r="C57" t="str">
            <v>FOAM 10TH</v>
          </cell>
          <cell r="D57" t="str">
            <v>Molds</v>
          </cell>
          <cell r="E57" t="str">
            <v>FMDAIIH2000000</v>
          </cell>
          <cell r="F57" t="str">
            <v>فوم مقبض الباب الجزء الثانى 10-12 قدم PDFRP0122</v>
          </cell>
          <cell r="G57" t="str">
            <v>Ea</v>
          </cell>
          <cell r="H57" t="str">
            <v>1100*1200</v>
          </cell>
          <cell r="I57">
            <v>1.12E-2</v>
          </cell>
          <cell r="J57">
            <v>68</v>
          </cell>
          <cell r="L57">
            <v>68</v>
          </cell>
          <cell r="M57">
            <v>68</v>
          </cell>
          <cell r="N57">
            <v>2</v>
          </cell>
          <cell r="O57">
            <v>4</v>
          </cell>
          <cell r="P57" t="str">
            <v>H1</v>
          </cell>
          <cell r="Q57" t="str">
            <v>لا تعمل</v>
          </cell>
          <cell r="R57">
            <v>11.2</v>
          </cell>
          <cell r="S57">
            <v>10.415999999999999</v>
          </cell>
          <cell r="T57">
            <v>11.984</v>
          </cell>
          <cell r="U57">
            <v>7</v>
          </cell>
          <cell r="V57">
            <v>7</v>
          </cell>
          <cell r="Y57">
            <v>196</v>
          </cell>
          <cell r="AA57">
            <v>41</v>
          </cell>
          <cell r="AB57" t="str">
            <v>فوم مقبض الباب الجزء الثانى 10-12 قدم PDFRP0122</v>
          </cell>
          <cell r="AC57">
            <v>1.12E-2</v>
          </cell>
          <cell r="AD57" t="str">
            <v>فوم مقبض الباب الجزء الثانى 10-12 قدم PDFRP0122</v>
          </cell>
          <cell r="AE57">
            <v>0</v>
          </cell>
          <cell r="AH57">
            <v>211.76470588235293</v>
          </cell>
          <cell r="AI57">
            <v>201.17647058823528</v>
          </cell>
          <cell r="AJ57">
            <v>222.35294117647058</v>
          </cell>
          <cell r="AK57">
            <v>1</v>
          </cell>
          <cell r="AL57">
            <v>1</v>
          </cell>
          <cell r="AT57" t="str">
            <v>DAI</v>
          </cell>
          <cell r="AV57">
            <v>7</v>
          </cell>
          <cell r="AW57">
            <v>7</v>
          </cell>
          <cell r="BK57">
            <v>0</v>
          </cell>
          <cell r="BL57">
            <v>0</v>
          </cell>
          <cell r="BO57" t="str">
            <v/>
          </cell>
          <cell r="CK57">
            <v>0</v>
          </cell>
          <cell r="CL57">
            <v>1.2320000000000001E-2</v>
          </cell>
          <cell r="CN57" t="str">
            <v>foam مقبض الباب الpart الثانى 10-12 foot PDFRP0122</v>
          </cell>
          <cell r="CO57" t="str">
            <v/>
          </cell>
          <cell r="CT57">
            <v>1</v>
          </cell>
          <cell r="CU57">
            <v>2</v>
          </cell>
        </row>
        <row r="58">
          <cell r="A58">
            <v>42</v>
          </cell>
          <cell r="B58" t="str">
            <v>PF1</v>
          </cell>
          <cell r="C58" t="str">
            <v>FOAM 10TH</v>
          </cell>
          <cell r="D58" t="str">
            <v>Molds</v>
          </cell>
          <cell r="E58" t="str">
            <v>FMDAIIH1000000</v>
          </cell>
          <cell r="F58" t="str">
            <v>فوم مقبض الباب الجزء الاول 10-12 قدم PDFRP0121</v>
          </cell>
          <cell r="G58" t="str">
            <v>Ea</v>
          </cell>
          <cell r="H58" t="str">
            <v>1100*1200</v>
          </cell>
          <cell r="I58">
            <v>2.24E-2</v>
          </cell>
          <cell r="J58">
            <v>68</v>
          </cell>
          <cell r="L58">
            <v>68</v>
          </cell>
          <cell r="M58">
            <v>68</v>
          </cell>
          <cell r="N58">
            <v>2</v>
          </cell>
          <cell r="O58">
            <v>4</v>
          </cell>
          <cell r="P58" t="str">
            <v>H1</v>
          </cell>
          <cell r="Q58" t="str">
            <v>لا تعمل</v>
          </cell>
          <cell r="R58">
            <v>22.4</v>
          </cell>
          <cell r="S58">
            <v>20.831999999999997</v>
          </cell>
          <cell r="T58">
            <v>23.968</v>
          </cell>
          <cell r="U58">
            <v>7</v>
          </cell>
          <cell r="V58">
            <v>7</v>
          </cell>
          <cell r="Y58">
            <v>196</v>
          </cell>
          <cell r="AA58">
            <v>42</v>
          </cell>
          <cell r="AB58" t="str">
            <v>فوم مقبض الباب الجزء الاول 10-12 قدم PDFRP0121</v>
          </cell>
          <cell r="AC58">
            <v>2.24E-2</v>
          </cell>
          <cell r="AD58" t="str">
            <v>فوم مقبض الباب الجزء الاول 10-12 قدم PDFRP0121</v>
          </cell>
          <cell r="AE58">
            <v>0</v>
          </cell>
          <cell r="AH58">
            <v>211.76470588235293</v>
          </cell>
          <cell r="AI58">
            <v>201.17647058823528</v>
          </cell>
          <cell r="AJ58">
            <v>222.35294117647058</v>
          </cell>
          <cell r="AK58">
            <v>1</v>
          </cell>
          <cell r="AL58">
            <v>1</v>
          </cell>
          <cell r="AT58" t="str">
            <v>DAI</v>
          </cell>
          <cell r="AV58">
            <v>7</v>
          </cell>
          <cell r="AW58">
            <v>7</v>
          </cell>
          <cell r="BK58">
            <v>0</v>
          </cell>
          <cell r="BL58">
            <v>0</v>
          </cell>
          <cell r="BO58" t="str">
            <v/>
          </cell>
          <cell r="CK58">
            <v>0</v>
          </cell>
          <cell r="CL58">
            <v>2.4640000000000002E-2</v>
          </cell>
          <cell r="CN58" t="str">
            <v>foam مقبض الباب الpart الاول 10-12 foot PDFRP0121</v>
          </cell>
          <cell r="CO58" t="str">
            <v/>
          </cell>
          <cell r="CT58">
            <v>1</v>
          </cell>
          <cell r="CU58">
            <v>2</v>
          </cell>
        </row>
        <row r="59">
          <cell r="A59" t="str">
            <v>42sum</v>
          </cell>
          <cell r="B59" t="str">
            <v>PF1</v>
          </cell>
          <cell r="C59" t="str">
            <v>FOAM 10TH</v>
          </cell>
          <cell r="D59" t="str">
            <v>Molds</v>
          </cell>
          <cell r="E59" t="str">
            <v>FMDAIIH1000000</v>
          </cell>
          <cell r="F59" t="str">
            <v>فوم مقبض الباب الجزء الاول 10-12 قدم PDFRP0121</v>
          </cell>
          <cell r="G59" t="str">
            <v>Ea</v>
          </cell>
          <cell r="H59" t="str">
            <v>1100*1200</v>
          </cell>
          <cell r="I59">
            <v>2.24E-2</v>
          </cell>
          <cell r="J59">
            <v>68</v>
          </cell>
          <cell r="L59">
            <v>68</v>
          </cell>
          <cell r="M59">
            <v>68</v>
          </cell>
          <cell r="N59">
            <v>2</v>
          </cell>
          <cell r="O59">
            <v>4</v>
          </cell>
          <cell r="P59" t="str">
            <v>H1</v>
          </cell>
          <cell r="Q59" t="str">
            <v>لا تعمل</v>
          </cell>
          <cell r="R59">
            <v>22.4</v>
          </cell>
          <cell r="S59">
            <v>20.831999999999997</v>
          </cell>
          <cell r="T59">
            <v>23.968</v>
          </cell>
          <cell r="U59">
            <v>7</v>
          </cell>
          <cell r="V59">
            <v>7</v>
          </cell>
          <cell r="Y59">
            <v>196</v>
          </cell>
          <cell r="AA59">
            <v>42</v>
          </cell>
          <cell r="AB59" t="str">
            <v>فوم مقبض الباب الجزء الاول 10-12 قدم PDFRP0121</v>
          </cell>
          <cell r="AC59">
            <v>2.24E-2</v>
          </cell>
          <cell r="AD59" t="str">
            <v>فوم مقبض الباب الجزء الاول 10-12 قدم PDFRP0121</v>
          </cell>
          <cell r="AE59">
            <v>0</v>
          </cell>
          <cell r="AH59">
            <v>211.76470588235293</v>
          </cell>
          <cell r="AI59">
            <v>201.17647058823528</v>
          </cell>
          <cell r="AJ59">
            <v>222.35294117647058</v>
          </cell>
          <cell r="AK59">
            <v>0</v>
          </cell>
          <cell r="AL59">
            <v>1</v>
          </cell>
          <cell r="AT59" t="str">
            <v>DAI</v>
          </cell>
          <cell r="AV59">
            <v>7</v>
          </cell>
          <cell r="AW59">
            <v>7</v>
          </cell>
          <cell r="BK59">
            <v>0</v>
          </cell>
          <cell r="BL59">
            <v>0</v>
          </cell>
          <cell r="BO59" t="str">
            <v/>
          </cell>
          <cell r="CK59">
            <v>0</v>
          </cell>
          <cell r="CL59">
            <v>2.4640000000000002E-2</v>
          </cell>
          <cell r="CN59" t="str">
            <v>foam مقبض الباب الpart الاول 10-12 foot PDFRP0121</v>
          </cell>
          <cell r="CO59" t="str">
            <v/>
          </cell>
          <cell r="CT59">
            <v>0</v>
          </cell>
          <cell r="CU59">
            <v>2</v>
          </cell>
        </row>
        <row r="60">
          <cell r="A60" t="str">
            <v>8sum</v>
          </cell>
          <cell r="B60" t="str">
            <v>PF1</v>
          </cell>
          <cell r="C60" t="str">
            <v>FOAM 10TH</v>
          </cell>
          <cell r="D60" t="str">
            <v>Molds</v>
          </cell>
          <cell r="E60" t="str">
            <v>FMDAIIT5000000</v>
          </cell>
          <cell r="F60" t="str">
            <v>دايو12قدم معدل(تروبيكا)</v>
          </cell>
          <cell r="G60" t="str">
            <v>Ea</v>
          </cell>
          <cell r="H60" t="str">
            <v>1100*1200</v>
          </cell>
          <cell r="I60">
            <v>0.92</v>
          </cell>
          <cell r="J60">
            <v>30</v>
          </cell>
          <cell r="L60">
            <v>30</v>
          </cell>
          <cell r="M60">
            <v>30</v>
          </cell>
          <cell r="N60">
            <v>6</v>
          </cell>
          <cell r="O60">
            <v>2</v>
          </cell>
          <cell r="P60" t="str">
            <v>A1</v>
          </cell>
          <cell r="Q60" t="str">
            <v>تعمل</v>
          </cell>
          <cell r="R60">
            <v>920</v>
          </cell>
          <cell r="S60">
            <v>855.6</v>
          </cell>
          <cell r="T60">
            <v>984.4</v>
          </cell>
          <cell r="U60">
            <v>7</v>
          </cell>
          <cell r="V60">
            <v>7</v>
          </cell>
          <cell r="X60" t="str">
            <v>ثلاجة</v>
          </cell>
          <cell r="Y60">
            <v>2</v>
          </cell>
          <cell r="Z60" t="str">
            <v>مجمعة</v>
          </cell>
          <cell r="AA60">
            <v>8</v>
          </cell>
          <cell r="AB60" t="str">
            <v>فوم تغليف سفلى شمال12قدم معدل PDFRP0061</v>
          </cell>
          <cell r="AD60" t="str">
            <v>دايو12قدم معدل(تروبيكا)</v>
          </cell>
          <cell r="AE60">
            <v>1</v>
          </cell>
          <cell r="AH60">
            <v>240</v>
          </cell>
          <cell r="AI60">
            <v>228</v>
          </cell>
          <cell r="AJ60">
            <v>252</v>
          </cell>
          <cell r="AK60">
            <v>0</v>
          </cell>
          <cell r="AM60">
            <v>1</v>
          </cell>
          <cell r="AN60">
            <v>7</v>
          </cell>
          <cell r="AO60">
            <v>18</v>
          </cell>
          <cell r="AP60" t="str">
            <v>(A) EU 150          (M) 0.7-1.1 mm</v>
          </cell>
          <cell r="AQ60" t="str">
            <v>(B) S.2 112          (M) 0.7-1.1 mm</v>
          </cell>
          <cell r="AR60">
            <v>16</v>
          </cell>
          <cell r="AS60">
            <v>20</v>
          </cell>
          <cell r="AT60" t="str">
            <v>DAI</v>
          </cell>
          <cell r="AU60" t="str">
            <v>اتوماتيك</v>
          </cell>
          <cell r="AV60">
            <v>7</v>
          </cell>
          <cell r="AW60">
            <v>7</v>
          </cell>
          <cell r="BJ60">
            <v>5</v>
          </cell>
          <cell r="BK60">
            <v>2</v>
          </cell>
          <cell r="BL60">
            <v>12</v>
          </cell>
          <cell r="BN60">
            <v>218</v>
          </cell>
          <cell r="BO60" t="str">
            <v>2</v>
          </cell>
          <cell r="BW60">
            <v>0</v>
          </cell>
          <cell r="CC60">
            <v>2</v>
          </cell>
          <cell r="CE60">
            <v>87</v>
          </cell>
          <cell r="CF60">
            <v>150</v>
          </cell>
          <cell r="CK60">
            <v>0</v>
          </cell>
          <cell r="CL60">
            <v>1.0120000000000002</v>
          </cell>
          <cell r="CN60" t="str">
            <v>foam pack bottom left12foot modifed PDFRP0061</v>
          </cell>
          <cell r="CO60" t="str">
            <v>الكترولوكس</v>
          </cell>
          <cell r="CT60">
            <v>0</v>
          </cell>
          <cell r="CU60">
            <v>1</v>
          </cell>
          <cell r="CV60">
            <v>1</v>
          </cell>
          <cell r="CW60">
            <v>0</v>
          </cell>
          <cell r="CZ60" t="str">
            <v/>
          </cell>
        </row>
        <row r="61">
          <cell r="A61">
            <v>44</v>
          </cell>
          <cell r="B61" t="str">
            <v>PF1</v>
          </cell>
          <cell r="C61" t="str">
            <v>FOAM 10TH</v>
          </cell>
          <cell r="D61" t="str">
            <v>Molds</v>
          </cell>
          <cell r="E61" t="str">
            <v>FMTOSI55T31511</v>
          </cell>
          <cell r="F61" t="str">
            <v>LTTEFH315110 توشيباLED55L2700-top</v>
          </cell>
          <cell r="G61" t="str">
            <v>Ea</v>
          </cell>
          <cell r="H61" t="str">
            <v>1400*1700</v>
          </cell>
          <cell r="I61">
            <v>0.29499999999999998</v>
          </cell>
          <cell r="J61">
            <v>30</v>
          </cell>
          <cell r="K61">
            <v>2</v>
          </cell>
          <cell r="L61">
            <v>30</v>
          </cell>
          <cell r="M61">
            <v>24</v>
          </cell>
          <cell r="N61">
            <v>1</v>
          </cell>
          <cell r="O61">
            <v>1</v>
          </cell>
          <cell r="P61" t="str">
            <v>I</v>
          </cell>
          <cell r="Q61" t="str">
            <v>تعمل</v>
          </cell>
          <cell r="R61">
            <v>295</v>
          </cell>
          <cell r="S61">
            <v>283.2</v>
          </cell>
          <cell r="T61">
            <v>312.7</v>
          </cell>
          <cell r="U61">
            <v>4</v>
          </cell>
          <cell r="V61">
            <v>6</v>
          </cell>
          <cell r="X61" t="str">
            <v>TV</v>
          </cell>
          <cell r="Y61">
            <v>15</v>
          </cell>
          <cell r="AA61">
            <v>44</v>
          </cell>
          <cell r="AB61" t="str">
            <v>LTTEFH315110 توشيباLED55L2700</v>
          </cell>
          <cell r="AD61" t="str">
            <v>توشيباLED55L2700</v>
          </cell>
          <cell r="AE61">
            <v>1</v>
          </cell>
          <cell r="AH61">
            <v>150</v>
          </cell>
          <cell r="AI61">
            <v>142.5</v>
          </cell>
          <cell r="AJ61">
            <v>157.5</v>
          </cell>
          <cell r="AK61">
            <v>1</v>
          </cell>
          <cell r="AL61">
            <v>1</v>
          </cell>
          <cell r="AN61">
            <v>3</v>
          </cell>
          <cell r="AO61">
            <v>18</v>
          </cell>
          <cell r="AP61" t="str">
            <v>(A)  EU150  (M)0.7-1.1mm</v>
          </cell>
          <cell r="AQ61" t="str">
            <v>(B) C.SB         (M) 0.7-1.1 mm</v>
          </cell>
          <cell r="AR61">
            <v>12</v>
          </cell>
          <cell r="AS61">
            <v>12</v>
          </cell>
          <cell r="AT61" t="str">
            <v>TOS</v>
          </cell>
          <cell r="AU61" t="str">
            <v>اتوماتيك</v>
          </cell>
          <cell r="AV61">
            <v>6</v>
          </cell>
          <cell r="AW61">
            <v>4</v>
          </cell>
          <cell r="AX61">
            <v>1370</v>
          </cell>
          <cell r="AY61">
            <v>2</v>
          </cell>
          <cell r="AZ61">
            <v>2</v>
          </cell>
          <cell r="BA61">
            <v>142</v>
          </cell>
          <cell r="BB61">
            <v>1</v>
          </cell>
          <cell r="BC61">
            <v>1</v>
          </cell>
          <cell r="BD61">
            <v>298</v>
          </cell>
          <cell r="BE61">
            <v>1</v>
          </cell>
          <cell r="BF61">
            <v>1</v>
          </cell>
          <cell r="BJ61">
            <v>1</v>
          </cell>
          <cell r="BK61">
            <v>2</v>
          </cell>
          <cell r="BL61">
            <v>4</v>
          </cell>
          <cell r="BN61">
            <v>802</v>
          </cell>
          <cell r="BO61" t="str">
            <v>8</v>
          </cell>
          <cell r="BW61">
            <v>0</v>
          </cell>
          <cell r="CB61">
            <v>8</v>
          </cell>
          <cell r="CC61">
            <v>1</v>
          </cell>
          <cell r="CG61" t="str">
            <v>ابيض</v>
          </cell>
          <cell r="CK61">
            <v>0.320075</v>
          </cell>
          <cell r="CL61">
            <v>0</v>
          </cell>
          <cell r="CN61" t="str">
            <v>LTTEFH315110 ToshibaLED55L2700</v>
          </cell>
          <cell r="CO61" t="str">
            <v>توشيبا</v>
          </cell>
          <cell r="CP61" t="str">
            <v>توشيبا للاجهزة المرئية</v>
          </cell>
          <cell r="CT61">
            <v>1</v>
          </cell>
          <cell r="CU61">
            <v>1</v>
          </cell>
          <cell r="CV61">
            <v>1</v>
          </cell>
          <cell r="CW61">
            <v>0</v>
          </cell>
          <cell r="CZ61" t="str">
            <v/>
          </cell>
        </row>
        <row r="62">
          <cell r="A62" t="str">
            <v>44sum</v>
          </cell>
          <cell r="B62" t="str">
            <v>PF1</v>
          </cell>
          <cell r="C62" t="str">
            <v>FOAM 10TH</v>
          </cell>
          <cell r="D62" t="str">
            <v>Molds</v>
          </cell>
          <cell r="E62" t="str">
            <v>FMTOSI55T31511</v>
          </cell>
          <cell r="F62" t="str">
            <v>توشيباLED55L2700</v>
          </cell>
          <cell r="G62" t="str">
            <v>Ea</v>
          </cell>
          <cell r="H62" t="str">
            <v>1400*1700</v>
          </cell>
          <cell r="I62">
            <v>0.96479999999999999</v>
          </cell>
          <cell r="J62">
            <v>30</v>
          </cell>
          <cell r="K62">
            <v>2</v>
          </cell>
          <cell r="L62">
            <v>30</v>
          </cell>
          <cell r="M62">
            <v>24</v>
          </cell>
          <cell r="N62">
            <v>2</v>
          </cell>
          <cell r="O62">
            <v>1</v>
          </cell>
          <cell r="P62" t="str">
            <v>I</v>
          </cell>
          <cell r="Q62" t="str">
            <v>تعمل</v>
          </cell>
          <cell r="R62">
            <v>964.8</v>
          </cell>
          <cell r="S62">
            <v>926.20799999999997</v>
          </cell>
          <cell r="T62">
            <v>1022.688</v>
          </cell>
          <cell r="U62">
            <v>4</v>
          </cell>
          <cell r="V62">
            <v>6</v>
          </cell>
          <cell r="X62" t="str">
            <v>TV</v>
          </cell>
          <cell r="Y62">
            <v>15</v>
          </cell>
          <cell r="Z62" t="str">
            <v>مجمعة</v>
          </cell>
          <cell r="AA62">
            <v>44</v>
          </cell>
          <cell r="AB62" t="str">
            <v>LTTEFH315110 توشيباLED55L2700</v>
          </cell>
          <cell r="AD62" t="str">
            <v>توشيباLED55L2700</v>
          </cell>
          <cell r="AE62">
            <v>1</v>
          </cell>
          <cell r="AH62">
            <v>150</v>
          </cell>
          <cell r="AI62">
            <v>142.5</v>
          </cell>
          <cell r="AJ62">
            <v>157.5</v>
          </cell>
          <cell r="AK62">
            <v>0</v>
          </cell>
          <cell r="AM62">
            <v>1</v>
          </cell>
          <cell r="AN62">
            <v>3</v>
          </cell>
          <cell r="AO62">
            <v>18</v>
          </cell>
          <cell r="AP62" t="str">
            <v>(A)  EU150  (M)0.7-1.1mm</v>
          </cell>
          <cell r="AQ62" t="str">
            <v>(B) C.SB         (M) 0.7-1.1 mm</v>
          </cell>
          <cell r="AR62">
            <v>12</v>
          </cell>
          <cell r="AS62">
            <v>12</v>
          </cell>
          <cell r="AT62" t="str">
            <v>TOS</v>
          </cell>
          <cell r="AU62" t="str">
            <v>اتوماتيك</v>
          </cell>
          <cell r="AV62">
            <v>6</v>
          </cell>
          <cell r="AW62">
            <v>4</v>
          </cell>
          <cell r="BJ62">
            <v>1</v>
          </cell>
          <cell r="BK62">
            <v>2</v>
          </cell>
          <cell r="BL62">
            <v>4</v>
          </cell>
          <cell r="BN62">
            <v>803</v>
          </cell>
          <cell r="BO62" t="str">
            <v>8</v>
          </cell>
          <cell r="BW62">
            <v>0</v>
          </cell>
          <cell r="CK62">
            <v>1.046808</v>
          </cell>
          <cell r="CL62">
            <v>0</v>
          </cell>
          <cell r="CN62" t="str">
            <v>LTTEFH315110 ToshibaLED55L2700</v>
          </cell>
          <cell r="CO62" t="str">
            <v>توشيبا</v>
          </cell>
          <cell r="CP62" t="str">
            <v>توشيبا للاجهزة المرئية</v>
          </cell>
          <cell r="CT62">
            <v>0</v>
          </cell>
          <cell r="CU62">
            <v>1</v>
          </cell>
          <cell r="CV62">
            <v>1</v>
          </cell>
          <cell r="CW62">
            <v>0</v>
          </cell>
          <cell r="CZ62" t="str">
            <v/>
          </cell>
        </row>
        <row r="63">
          <cell r="A63">
            <v>45</v>
          </cell>
          <cell r="B63" t="str">
            <v>PF2</v>
          </cell>
          <cell r="C63" t="str">
            <v>FOAM 6TH</v>
          </cell>
          <cell r="D63" t="str">
            <v>Molds</v>
          </cell>
          <cell r="E63" t="str">
            <v>FMUNFIH5020000</v>
          </cell>
          <cell r="F63" t="str">
            <v>كفر سخان تصدير يونيفرسال</v>
          </cell>
          <cell r="G63" t="str">
            <v>Ea</v>
          </cell>
          <cell r="H63" t="str">
            <v>1100*1200</v>
          </cell>
          <cell r="I63">
            <v>0.18</v>
          </cell>
          <cell r="J63">
            <v>34</v>
          </cell>
          <cell r="L63">
            <v>34</v>
          </cell>
          <cell r="M63">
            <v>34</v>
          </cell>
          <cell r="N63">
            <v>1</v>
          </cell>
          <cell r="O63">
            <v>2</v>
          </cell>
          <cell r="P63" t="str">
            <v>I1</v>
          </cell>
          <cell r="Q63" t="str">
            <v>تعمل</v>
          </cell>
          <cell r="R63">
            <v>180</v>
          </cell>
          <cell r="S63">
            <v>167.4</v>
          </cell>
          <cell r="T63">
            <v>192.6</v>
          </cell>
          <cell r="U63">
            <v>7</v>
          </cell>
          <cell r="V63">
            <v>7</v>
          </cell>
          <cell r="X63" t="str">
            <v>سخان</v>
          </cell>
          <cell r="Y63">
            <v>16</v>
          </cell>
          <cell r="AA63">
            <v>45</v>
          </cell>
          <cell r="AB63" t="str">
            <v>كفر سخان تصدير يونيفرسال</v>
          </cell>
          <cell r="AD63" t="str">
            <v>سخان تصدير يونيفرسال</v>
          </cell>
          <cell r="AE63">
            <v>1</v>
          </cell>
          <cell r="AH63">
            <v>211.76470588235293</v>
          </cell>
          <cell r="AI63">
            <v>201.17647058823528</v>
          </cell>
          <cell r="AJ63">
            <v>222.35294117647058</v>
          </cell>
          <cell r="AK63">
            <v>1</v>
          </cell>
          <cell r="AL63">
            <v>1</v>
          </cell>
          <cell r="AN63">
            <v>7</v>
          </cell>
          <cell r="AO63" t="str">
            <v>20</v>
          </cell>
          <cell r="AP63" t="str">
            <v>(A)  EU150  (M)0.7-1.1mm</v>
          </cell>
          <cell r="AQ63" t="str">
            <v>(B) C.SB         (M) 0.7-1.1 mm</v>
          </cell>
          <cell r="AR63">
            <v>16</v>
          </cell>
          <cell r="AS63">
            <v>16</v>
          </cell>
          <cell r="AT63" t="str">
            <v>UNF</v>
          </cell>
          <cell r="AU63" t="str">
            <v>اتوماتيك</v>
          </cell>
          <cell r="AV63">
            <v>7</v>
          </cell>
          <cell r="AW63">
            <v>7</v>
          </cell>
          <cell r="AX63">
            <v>485</v>
          </cell>
          <cell r="AY63">
            <v>2</v>
          </cell>
          <cell r="AZ63">
            <v>2</v>
          </cell>
          <cell r="BA63">
            <v>445</v>
          </cell>
          <cell r="BB63">
            <v>2</v>
          </cell>
          <cell r="BC63">
            <v>2</v>
          </cell>
          <cell r="BD63">
            <v>110</v>
          </cell>
          <cell r="BE63">
            <v>2</v>
          </cell>
          <cell r="BF63">
            <v>2</v>
          </cell>
          <cell r="BJ63">
            <v>3</v>
          </cell>
          <cell r="BK63">
            <v>4</v>
          </cell>
          <cell r="BL63">
            <v>10</v>
          </cell>
          <cell r="BN63">
            <v>1109</v>
          </cell>
          <cell r="BO63" t="str">
            <v>11</v>
          </cell>
          <cell r="BW63">
            <v>0</v>
          </cell>
          <cell r="CB63">
            <v>10</v>
          </cell>
          <cell r="CC63">
            <v>1</v>
          </cell>
          <cell r="CG63" t="str">
            <v>ابيض</v>
          </cell>
          <cell r="CK63">
            <v>0</v>
          </cell>
          <cell r="CL63">
            <v>0.19800000000000001</v>
          </cell>
          <cell r="CN63" t="str">
            <v>cover heater export Universal</v>
          </cell>
          <cell r="CO63" t="str">
            <v>يونيفرسال</v>
          </cell>
          <cell r="CP63" t="str">
            <v>يونيفرسال</v>
          </cell>
          <cell r="CT63">
            <v>1</v>
          </cell>
          <cell r="CU63">
            <v>1</v>
          </cell>
          <cell r="CV63">
            <v>1</v>
          </cell>
          <cell r="CW63">
            <v>0</v>
          </cell>
          <cell r="CZ63" t="str">
            <v/>
          </cell>
        </row>
        <row r="64">
          <cell r="A64">
            <v>46</v>
          </cell>
          <cell r="B64" t="str">
            <v>PF2</v>
          </cell>
          <cell r="C64" t="str">
            <v>FOAM 6TH</v>
          </cell>
          <cell r="D64" t="str">
            <v>Molds</v>
          </cell>
          <cell r="E64" t="str">
            <v>FMUNFIH5010000</v>
          </cell>
          <cell r="F64" t="str">
            <v>قاعده سخان تصدير يونيفرسال</v>
          </cell>
          <cell r="G64" t="str">
            <v>Ea</v>
          </cell>
          <cell r="H64" t="str">
            <v>1100*1200</v>
          </cell>
          <cell r="I64">
            <v>0.13</v>
          </cell>
          <cell r="J64">
            <v>34</v>
          </cell>
          <cell r="L64">
            <v>34</v>
          </cell>
          <cell r="M64">
            <v>34</v>
          </cell>
          <cell r="N64">
            <v>1</v>
          </cell>
          <cell r="O64">
            <v>2</v>
          </cell>
          <cell r="P64" t="str">
            <v>I1</v>
          </cell>
          <cell r="Q64" t="str">
            <v>تعمل</v>
          </cell>
          <cell r="R64">
            <v>130</v>
          </cell>
          <cell r="S64">
            <v>120.9</v>
          </cell>
          <cell r="T64">
            <v>139.1</v>
          </cell>
          <cell r="U64">
            <v>7</v>
          </cell>
          <cell r="V64">
            <v>7</v>
          </cell>
          <cell r="X64" t="str">
            <v>سخان</v>
          </cell>
          <cell r="Y64">
            <v>16</v>
          </cell>
          <cell r="AA64">
            <v>46</v>
          </cell>
          <cell r="AB64" t="str">
            <v>قاعده سخان تصدير يونيفرسال</v>
          </cell>
          <cell r="AD64" t="str">
            <v>سخان تصدير يونيفرسال</v>
          </cell>
          <cell r="AE64">
            <v>1</v>
          </cell>
          <cell r="AH64">
            <v>211.76470588235293</v>
          </cell>
          <cell r="AI64">
            <v>201.17647058823528</v>
          </cell>
          <cell r="AJ64">
            <v>222.35294117647058</v>
          </cell>
          <cell r="AK64">
            <v>1</v>
          </cell>
          <cell r="AL64">
            <v>1</v>
          </cell>
          <cell r="AN64">
            <v>7</v>
          </cell>
          <cell r="AO64" t="str">
            <v>20</v>
          </cell>
          <cell r="AP64" t="str">
            <v>(A)  EU150  (M)0.7-1.1mm</v>
          </cell>
          <cell r="AQ64" t="str">
            <v>(B) C.SB         (M) 0.7-1.1 mm</v>
          </cell>
          <cell r="AR64">
            <v>16</v>
          </cell>
          <cell r="AS64">
            <v>16</v>
          </cell>
          <cell r="AT64" t="str">
            <v>UNF</v>
          </cell>
          <cell r="AU64" t="str">
            <v>اتوماتيك</v>
          </cell>
          <cell r="AV64">
            <v>7</v>
          </cell>
          <cell r="AW64">
            <v>7</v>
          </cell>
          <cell r="AX64">
            <v>485</v>
          </cell>
          <cell r="AY64">
            <v>2</v>
          </cell>
          <cell r="AZ64">
            <v>2</v>
          </cell>
          <cell r="BA64">
            <v>445</v>
          </cell>
          <cell r="BB64">
            <v>2</v>
          </cell>
          <cell r="BC64">
            <v>2</v>
          </cell>
          <cell r="BD64">
            <v>70</v>
          </cell>
          <cell r="BE64">
            <v>2</v>
          </cell>
          <cell r="BF64">
            <v>2</v>
          </cell>
          <cell r="BJ64">
            <v>3</v>
          </cell>
          <cell r="BK64">
            <v>4</v>
          </cell>
          <cell r="BL64">
            <v>10</v>
          </cell>
          <cell r="BN64">
            <v>1109</v>
          </cell>
          <cell r="BO64" t="str">
            <v>11</v>
          </cell>
          <cell r="BW64">
            <v>0</v>
          </cell>
          <cell r="CB64">
            <v>20</v>
          </cell>
          <cell r="CC64">
            <v>1</v>
          </cell>
          <cell r="CG64" t="str">
            <v>اخضر</v>
          </cell>
          <cell r="CK64">
            <v>0</v>
          </cell>
          <cell r="CL64">
            <v>0.14300000000000002</v>
          </cell>
          <cell r="CN64" t="str">
            <v>base heater export Universal</v>
          </cell>
          <cell r="CO64" t="str">
            <v>يونيفرسال</v>
          </cell>
          <cell r="CP64" t="str">
            <v>يونيفرسال</v>
          </cell>
          <cell r="CT64">
            <v>1</v>
          </cell>
          <cell r="CU64">
            <v>1</v>
          </cell>
          <cell r="CV64">
            <v>1</v>
          </cell>
          <cell r="CW64">
            <v>0</v>
          </cell>
          <cell r="CZ64" t="str">
            <v/>
          </cell>
        </row>
        <row r="65">
          <cell r="A65" t="str">
            <v>46sum</v>
          </cell>
          <cell r="B65" t="str">
            <v>PF2</v>
          </cell>
          <cell r="C65" t="str">
            <v>FOAM 6TH</v>
          </cell>
          <cell r="D65" t="str">
            <v>Molds</v>
          </cell>
          <cell r="E65" t="str">
            <v>FMUNFIH5010000</v>
          </cell>
          <cell r="F65" t="str">
            <v>قاعده سخان تصدير يونيفرسال</v>
          </cell>
          <cell r="G65" t="str">
            <v>Ea</v>
          </cell>
          <cell r="H65" t="str">
            <v>1100*1200</v>
          </cell>
          <cell r="I65">
            <v>0.31</v>
          </cell>
          <cell r="J65">
            <v>34</v>
          </cell>
          <cell r="L65">
            <v>34</v>
          </cell>
          <cell r="M65">
            <v>34</v>
          </cell>
          <cell r="N65">
            <v>2</v>
          </cell>
          <cell r="O65">
            <v>2</v>
          </cell>
          <cell r="P65" t="str">
            <v>I1</v>
          </cell>
          <cell r="Q65" t="str">
            <v>تعمل</v>
          </cell>
          <cell r="R65">
            <v>310</v>
          </cell>
          <cell r="S65">
            <v>288.3</v>
          </cell>
          <cell r="T65">
            <v>331.7</v>
          </cell>
          <cell r="U65">
            <v>7</v>
          </cell>
          <cell r="V65">
            <v>7</v>
          </cell>
          <cell r="X65" t="str">
            <v>سخان</v>
          </cell>
          <cell r="Y65">
            <v>16</v>
          </cell>
          <cell r="Z65" t="str">
            <v>مجمعة</v>
          </cell>
          <cell r="AA65">
            <v>46</v>
          </cell>
          <cell r="AB65" t="str">
            <v>قاعده سخان تصدير يونيفرسال</v>
          </cell>
          <cell r="AD65" t="str">
            <v>سخان تصدير يونيفرسال</v>
          </cell>
          <cell r="AE65">
            <v>1</v>
          </cell>
          <cell r="AH65">
            <v>211.76470588235293</v>
          </cell>
          <cell r="AI65">
            <v>201.17647058823528</v>
          </cell>
          <cell r="AJ65">
            <v>222.35294117647058</v>
          </cell>
          <cell r="AK65">
            <v>0</v>
          </cell>
          <cell r="AM65">
            <v>1</v>
          </cell>
          <cell r="AN65">
            <v>7</v>
          </cell>
          <cell r="AO65" t="str">
            <v>20</v>
          </cell>
          <cell r="AP65" t="str">
            <v>(A)  EU150  (M)0.7-1.1mm</v>
          </cell>
          <cell r="AQ65" t="str">
            <v>(B) C.SB         (M) 0.7-1.1 mm</v>
          </cell>
          <cell r="AR65">
            <v>16</v>
          </cell>
          <cell r="AS65">
            <v>16</v>
          </cell>
          <cell r="AT65" t="str">
            <v>UNF</v>
          </cell>
          <cell r="AU65" t="str">
            <v>اتوماتيك</v>
          </cell>
          <cell r="AV65">
            <v>7</v>
          </cell>
          <cell r="AW65">
            <v>7</v>
          </cell>
          <cell r="BJ65">
            <v>3</v>
          </cell>
          <cell r="BK65">
            <v>4</v>
          </cell>
          <cell r="BL65">
            <v>10</v>
          </cell>
          <cell r="BN65">
            <v>1109</v>
          </cell>
          <cell r="BO65" t="str">
            <v>11</v>
          </cell>
          <cell r="BW65">
            <v>0</v>
          </cell>
          <cell r="CC65">
            <v>2</v>
          </cell>
          <cell r="CK65">
            <v>0</v>
          </cell>
          <cell r="CL65">
            <v>0.34100000000000003</v>
          </cell>
          <cell r="CN65" t="str">
            <v>base heater export Universal</v>
          </cell>
          <cell r="CO65" t="str">
            <v>يونيفرسال</v>
          </cell>
          <cell r="CP65" t="str">
            <v>يونيفرسال</v>
          </cell>
          <cell r="CT65">
            <v>0</v>
          </cell>
          <cell r="CU65">
            <v>1</v>
          </cell>
          <cell r="CV65">
            <v>1</v>
          </cell>
          <cell r="CW65">
            <v>0</v>
          </cell>
          <cell r="CZ65" t="str">
            <v/>
          </cell>
        </row>
        <row r="66">
          <cell r="A66">
            <v>47</v>
          </cell>
          <cell r="B66" t="str">
            <v>PF1</v>
          </cell>
          <cell r="C66" t="str">
            <v>FOAM 10TH</v>
          </cell>
          <cell r="D66" t="str">
            <v>Molds</v>
          </cell>
          <cell r="E66" t="str">
            <v>FMTOSI49B31501</v>
          </cell>
          <cell r="F66" t="str">
            <v>LTTEFH315100 توشيباLED49L2700-bottom</v>
          </cell>
          <cell r="G66" t="str">
            <v>Ea</v>
          </cell>
          <cell r="H66" t="str">
            <v>1400*1700</v>
          </cell>
          <cell r="I66">
            <v>0.27</v>
          </cell>
          <cell r="J66">
            <v>30</v>
          </cell>
          <cell r="K66">
            <v>2</v>
          </cell>
          <cell r="L66">
            <v>24</v>
          </cell>
          <cell r="M66">
            <v>26.006341052293614</v>
          </cell>
          <cell r="N66">
            <v>1</v>
          </cell>
          <cell r="O66">
            <v>1</v>
          </cell>
          <cell r="P66" t="str">
            <v>J</v>
          </cell>
          <cell r="Q66" t="str">
            <v>تعمل</v>
          </cell>
          <cell r="R66">
            <v>270</v>
          </cell>
          <cell r="S66">
            <v>259.2</v>
          </cell>
          <cell r="T66">
            <v>286.2</v>
          </cell>
          <cell r="U66">
            <v>4</v>
          </cell>
          <cell r="V66">
            <v>6</v>
          </cell>
          <cell r="X66" t="str">
            <v>TV</v>
          </cell>
          <cell r="Y66">
            <v>17</v>
          </cell>
          <cell r="AA66">
            <v>47</v>
          </cell>
          <cell r="AB66" t="str">
            <v>LTTEFH315100 توشيباLED49L2700</v>
          </cell>
          <cell r="AD66" t="str">
            <v xml:space="preserve"> توشيباLED49L2700</v>
          </cell>
          <cell r="AE66">
            <v>1</v>
          </cell>
          <cell r="AH66">
            <v>138.42777777777778</v>
          </cell>
          <cell r="AI66">
            <v>131.50638888888889</v>
          </cell>
          <cell r="AJ66">
            <v>145.34916666666666</v>
          </cell>
          <cell r="AK66">
            <v>1</v>
          </cell>
          <cell r="AL66">
            <v>1</v>
          </cell>
          <cell r="AN66">
            <v>3</v>
          </cell>
          <cell r="AO66">
            <v>18</v>
          </cell>
          <cell r="AP66" t="str">
            <v>(A)  EU150  (M)0.7-1.1mm</v>
          </cell>
          <cell r="AQ66" t="str">
            <v xml:space="preserve">   (B) C.SB     (M) 0.7-1.1 mm</v>
          </cell>
          <cell r="AR66">
            <v>8</v>
          </cell>
          <cell r="AS66">
            <v>12</v>
          </cell>
          <cell r="AT66" t="str">
            <v>TOS</v>
          </cell>
          <cell r="AU66" t="str">
            <v>اتوماتيك</v>
          </cell>
          <cell r="AV66">
            <v>6</v>
          </cell>
          <cell r="AW66">
            <v>4</v>
          </cell>
          <cell r="AX66">
            <v>1225</v>
          </cell>
          <cell r="AY66">
            <v>2</v>
          </cell>
          <cell r="AZ66">
            <v>2</v>
          </cell>
          <cell r="BA66">
            <v>135</v>
          </cell>
          <cell r="BB66">
            <v>1</v>
          </cell>
          <cell r="BC66">
            <v>1</v>
          </cell>
          <cell r="BD66">
            <v>300</v>
          </cell>
          <cell r="BE66">
            <v>1</v>
          </cell>
          <cell r="BF66">
            <v>1</v>
          </cell>
          <cell r="BJ66">
            <v>5</v>
          </cell>
          <cell r="BK66">
            <v>-2</v>
          </cell>
          <cell r="BL66">
            <v>8</v>
          </cell>
          <cell r="BN66">
            <v>803</v>
          </cell>
          <cell r="BO66" t="str">
            <v>8</v>
          </cell>
          <cell r="BW66">
            <v>0</v>
          </cell>
          <cell r="CB66">
            <v>10</v>
          </cell>
          <cell r="CG66" t="str">
            <v>احمر</v>
          </cell>
          <cell r="CK66">
            <v>0.29294999999999999</v>
          </cell>
          <cell r="CL66">
            <v>0</v>
          </cell>
          <cell r="CN66" t="str">
            <v>LTTEFH315100 ToshibaLED49L2700</v>
          </cell>
          <cell r="CO66" t="str">
            <v>توشيبا</v>
          </cell>
          <cell r="CP66" t="str">
            <v>توشيبا للاجهزة المرئية</v>
          </cell>
          <cell r="CT66">
            <v>1</v>
          </cell>
          <cell r="CU66">
            <v>1</v>
          </cell>
          <cell r="CV66">
            <v>1</v>
          </cell>
          <cell r="CW66">
            <v>0</v>
          </cell>
          <cell r="CZ66" t="str">
            <v/>
          </cell>
        </row>
        <row r="67">
          <cell r="A67">
            <v>48</v>
          </cell>
          <cell r="B67" t="str">
            <v>PF1</v>
          </cell>
          <cell r="C67" t="str">
            <v>FOAM 10TH</v>
          </cell>
          <cell r="D67" t="str">
            <v>Molds</v>
          </cell>
          <cell r="E67" t="str">
            <v>FMTOSI49T31509</v>
          </cell>
          <cell r="F67" t="str">
            <v>LTTEFH315090 توشيباLED49L2700-up</v>
          </cell>
          <cell r="G67" t="str">
            <v>Ea</v>
          </cell>
          <cell r="H67" t="str">
            <v>1400*1700</v>
          </cell>
          <cell r="I67">
            <v>0.26</v>
          </cell>
          <cell r="J67">
            <v>30</v>
          </cell>
          <cell r="K67">
            <v>2</v>
          </cell>
          <cell r="L67">
            <v>24</v>
          </cell>
          <cell r="M67">
            <v>26.006341052293614</v>
          </cell>
          <cell r="N67">
            <v>1</v>
          </cell>
          <cell r="O67">
            <v>1</v>
          </cell>
          <cell r="P67" t="str">
            <v>J</v>
          </cell>
          <cell r="Q67" t="str">
            <v>تعمل</v>
          </cell>
          <cell r="R67">
            <v>260</v>
          </cell>
          <cell r="S67">
            <v>249.6</v>
          </cell>
          <cell r="T67">
            <v>275.60000000000002</v>
          </cell>
          <cell r="U67">
            <v>4</v>
          </cell>
          <cell r="V67">
            <v>6</v>
          </cell>
          <cell r="X67" t="str">
            <v>TV</v>
          </cell>
          <cell r="Y67">
            <v>17</v>
          </cell>
          <cell r="AA67">
            <v>48</v>
          </cell>
          <cell r="AB67" t="str">
            <v>LTTEFH315090 توشيباLED49L2700</v>
          </cell>
          <cell r="AD67" t="str">
            <v xml:space="preserve"> توشيباLED49L2700</v>
          </cell>
          <cell r="AE67">
            <v>1</v>
          </cell>
          <cell r="AH67">
            <v>138.42777777777778</v>
          </cell>
          <cell r="AI67">
            <v>131.50638888888889</v>
          </cell>
          <cell r="AJ67">
            <v>145.34916666666666</v>
          </cell>
          <cell r="AK67">
            <v>1</v>
          </cell>
          <cell r="AL67">
            <v>1</v>
          </cell>
          <cell r="AN67">
            <v>3</v>
          </cell>
          <cell r="AO67">
            <v>18</v>
          </cell>
          <cell r="AP67" t="str">
            <v>(A)  EU150  (M)0.7-1.1mm</v>
          </cell>
          <cell r="AQ67" t="str">
            <v xml:space="preserve">   (B) C.SB     (M) 0.7-1.1 mm</v>
          </cell>
          <cell r="AR67">
            <v>8</v>
          </cell>
          <cell r="AS67">
            <v>12</v>
          </cell>
          <cell r="AT67" t="str">
            <v>TOS</v>
          </cell>
          <cell r="AU67" t="str">
            <v>اتوماتيك</v>
          </cell>
          <cell r="AV67">
            <v>6</v>
          </cell>
          <cell r="AW67">
            <v>4</v>
          </cell>
          <cell r="AX67">
            <v>1225</v>
          </cell>
          <cell r="AY67">
            <v>2</v>
          </cell>
          <cell r="AZ67">
            <v>2</v>
          </cell>
          <cell r="BA67">
            <v>135</v>
          </cell>
          <cell r="BB67">
            <v>1</v>
          </cell>
          <cell r="BC67">
            <v>1</v>
          </cell>
          <cell r="BD67">
            <v>300</v>
          </cell>
          <cell r="BE67">
            <v>1</v>
          </cell>
          <cell r="BF67">
            <v>1</v>
          </cell>
          <cell r="BJ67">
            <v>5</v>
          </cell>
          <cell r="BK67">
            <v>-2</v>
          </cell>
          <cell r="BL67">
            <v>8</v>
          </cell>
          <cell r="BN67">
            <v>803</v>
          </cell>
          <cell r="BO67" t="str">
            <v>8</v>
          </cell>
          <cell r="BW67">
            <v>0</v>
          </cell>
          <cell r="CB67">
            <v>10</v>
          </cell>
          <cell r="CG67" t="str">
            <v>ابيض</v>
          </cell>
          <cell r="CK67">
            <v>0.28210000000000002</v>
          </cell>
          <cell r="CL67">
            <v>0</v>
          </cell>
          <cell r="CN67" t="str">
            <v>LTTEFH315090 ToshibaLED49L2700</v>
          </cell>
          <cell r="CO67" t="str">
            <v>توشيبا</v>
          </cell>
          <cell r="CP67" t="str">
            <v>توشيبا للاجهزة المرئية</v>
          </cell>
          <cell r="CT67">
            <v>1</v>
          </cell>
          <cell r="CU67">
            <v>1</v>
          </cell>
          <cell r="CV67">
            <v>1</v>
          </cell>
          <cell r="CW67">
            <v>0</v>
          </cell>
          <cell r="CZ67" t="str">
            <v/>
          </cell>
        </row>
        <row r="68">
          <cell r="A68" t="str">
            <v>48sum</v>
          </cell>
          <cell r="B68" t="str">
            <v>PF1</v>
          </cell>
          <cell r="C68" t="str">
            <v>FOAM 10TH</v>
          </cell>
          <cell r="D68" t="str">
            <v>Molds</v>
          </cell>
          <cell r="E68" t="str">
            <v>FMTOSI49T31509</v>
          </cell>
          <cell r="F68" t="str">
            <v>توشيباLED49L2700</v>
          </cell>
          <cell r="G68" t="str">
            <v>Ea</v>
          </cell>
          <cell r="H68" t="str">
            <v>1400*1700</v>
          </cell>
          <cell r="I68">
            <v>0.53</v>
          </cell>
          <cell r="J68">
            <v>30</v>
          </cell>
          <cell r="K68">
            <v>2</v>
          </cell>
          <cell r="L68">
            <v>24</v>
          </cell>
          <cell r="M68">
            <v>26.006341052293614</v>
          </cell>
          <cell r="N68">
            <v>2</v>
          </cell>
          <cell r="O68">
            <v>1</v>
          </cell>
          <cell r="P68" t="str">
            <v>J</v>
          </cell>
          <cell r="Q68" t="str">
            <v>تعمل</v>
          </cell>
          <cell r="R68">
            <v>530</v>
          </cell>
          <cell r="S68">
            <v>508.8</v>
          </cell>
          <cell r="T68">
            <v>561.79999999999995</v>
          </cell>
          <cell r="U68">
            <v>4</v>
          </cell>
          <cell r="V68">
            <v>6</v>
          </cell>
          <cell r="X68" t="str">
            <v>TV</v>
          </cell>
          <cell r="Y68">
            <v>17</v>
          </cell>
          <cell r="Z68" t="str">
            <v>مجمعة</v>
          </cell>
          <cell r="AA68">
            <v>48</v>
          </cell>
          <cell r="AB68" t="str">
            <v>LTTEFH315090 توشيباLED49L2700</v>
          </cell>
          <cell r="AD68" t="str">
            <v>توشيباLED49L2700</v>
          </cell>
          <cell r="AE68">
            <v>1</v>
          </cell>
          <cell r="AH68">
            <v>138.42777777777778</v>
          </cell>
          <cell r="AI68">
            <v>131.50638888888889</v>
          </cell>
          <cell r="AJ68">
            <v>145.34916666666666</v>
          </cell>
          <cell r="AK68">
            <v>0</v>
          </cell>
          <cell r="AM68">
            <v>1</v>
          </cell>
          <cell r="AN68">
            <v>3</v>
          </cell>
          <cell r="AO68">
            <v>18</v>
          </cell>
          <cell r="AP68" t="str">
            <v>(A)  EU150  (M)0.7-1.1mm</v>
          </cell>
          <cell r="AQ68" t="str">
            <v xml:space="preserve">   (B) C.SB     (M) 0.7-1.1 mm</v>
          </cell>
          <cell r="AR68">
            <v>8</v>
          </cell>
          <cell r="AS68">
            <v>12</v>
          </cell>
          <cell r="AT68" t="str">
            <v>TOS</v>
          </cell>
          <cell r="AU68" t="str">
            <v>اتوماتيك</v>
          </cell>
          <cell r="AV68">
            <v>6</v>
          </cell>
          <cell r="AW68">
            <v>4</v>
          </cell>
          <cell r="BJ68">
            <v>5</v>
          </cell>
          <cell r="BK68">
            <v>-2</v>
          </cell>
          <cell r="BL68">
            <v>8</v>
          </cell>
          <cell r="BN68">
            <v>803</v>
          </cell>
          <cell r="BO68" t="str">
            <v>8</v>
          </cell>
          <cell r="BW68">
            <v>0</v>
          </cell>
          <cell r="CK68">
            <v>0.57505000000000006</v>
          </cell>
          <cell r="CL68">
            <v>0</v>
          </cell>
          <cell r="CN68" t="str">
            <v>LTTEFH315090 ToshibaLED49L2700</v>
          </cell>
          <cell r="CO68" t="str">
            <v>توشيبا</v>
          </cell>
          <cell r="CP68" t="str">
            <v>توشيبا للاجهزة المرئية</v>
          </cell>
          <cell r="CT68">
            <v>0</v>
          </cell>
          <cell r="CU68">
            <v>1</v>
          </cell>
          <cell r="CV68">
            <v>1</v>
          </cell>
          <cell r="CW68">
            <v>0</v>
          </cell>
          <cell r="CZ68" t="str">
            <v/>
          </cell>
        </row>
        <row r="69">
          <cell r="A69">
            <v>49</v>
          </cell>
          <cell r="B69" t="str">
            <v>PF1</v>
          </cell>
          <cell r="C69" t="str">
            <v>FOAM 10TH</v>
          </cell>
          <cell r="D69" t="str">
            <v>Molds</v>
          </cell>
          <cell r="E69" t="str">
            <v>FMLGEI20000000</v>
          </cell>
          <cell r="F69" t="str">
            <v>كفر غسالة LG</v>
          </cell>
          <cell r="G69" t="str">
            <v>Ea</v>
          </cell>
          <cell r="H69" t="str">
            <v>1700*1400</v>
          </cell>
          <cell r="I69">
            <v>0.1</v>
          </cell>
          <cell r="J69">
            <v>60</v>
          </cell>
          <cell r="L69">
            <v>67</v>
          </cell>
          <cell r="M69">
            <v>101</v>
          </cell>
          <cell r="N69">
            <v>1</v>
          </cell>
          <cell r="O69">
            <v>2</v>
          </cell>
          <cell r="P69" t="str">
            <v>J1</v>
          </cell>
          <cell r="Q69" t="str">
            <v>تعمل</v>
          </cell>
          <cell r="R69">
            <v>100</v>
          </cell>
          <cell r="S69">
            <v>95.5</v>
          </cell>
          <cell r="T69">
            <v>104.5</v>
          </cell>
          <cell r="U69">
            <v>4.5</v>
          </cell>
          <cell r="V69">
            <v>4.5</v>
          </cell>
          <cell r="W69" t="str">
            <v>السماحية ±4.5</v>
          </cell>
          <cell r="X69" t="str">
            <v>غسالة</v>
          </cell>
          <cell r="Y69">
            <v>18</v>
          </cell>
          <cell r="AA69">
            <v>49</v>
          </cell>
          <cell r="AB69" t="str">
            <v xml:space="preserve"> LgWashing machine (Cover)</v>
          </cell>
          <cell r="AC69" t="str">
            <v>PACKING</v>
          </cell>
          <cell r="AD69" t="str">
            <v>كفر غسالة LG/زوايا غسالة LG</v>
          </cell>
          <cell r="AE69">
            <v>1</v>
          </cell>
          <cell r="AF69" t="str">
            <v>mmf</v>
          </cell>
          <cell r="AG69" t="str">
            <v>3920EZ2058A</v>
          </cell>
          <cell r="AH69">
            <v>71.287128712871294</v>
          </cell>
          <cell r="AI69">
            <v>67.722772277227719</v>
          </cell>
          <cell r="AJ69">
            <v>74.851485148514868</v>
          </cell>
          <cell r="AK69">
            <v>1</v>
          </cell>
          <cell r="AL69">
            <v>1</v>
          </cell>
          <cell r="AN69">
            <v>5</v>
          </cell>
          <cell r="AO69" t="str">
            <v>18</v>
          </cell>
          <cell r="AP69" t="str">
            <v>(A) S.2 112      (M) 0.7-1.1 mm</v>
          </cell>
          <cell r="AQ69" t="str">
            <v>(B) C.SB         (M) 0.7-1.1 mm</v>
          </cell>
          <cell r="AR69" t="str">
            <v>12</v>
          </cell>
          <cell r="AS69" t="str">
            <v>28</v>
          </cell>
          <cell r="AT69" t="str">
            <v>LGE</v>
          </cell>
          <cell r="AU69" t="str">
            <v>اتوماتيك</v>
          </cell>
          <cell r="AV69">
            <v>7</v>
          </cell>
          <cell r="AW69">
            <v>7</v>
          </cell>
          <cell r="AX69">
            <v>641</v>
          </cell>
          <cell r="AY69">
            <v>2.5</v>
          </cell>
          <cell r="AZ69">
            <v>2.5</v>
          </cell>
          <cell r="BA69">
            <v>260</v>
          </cell>
          <cell r="BB69">
            <v>1.7</v>
          </cell>
          <cell r="BC69">
            <v>1.7</v>
          </cell>
          <cell r="BD69">
            <v>70</v>
          </cell>
          <cell r="BE69">
            <v>1.7</v>
          </cell>
          <cell r="BF69">
            <v>1.7</v>
          </cell>
          <cell r="BJ69">
            <v>0</v>
          </cell>
          <cell r="BK69">
            <v>5</v>
          </cell>
          <cell r="BL69">
            <v>5</v>
          </cell>
          <cell r="BN69">
            <v>403</v>
          </cell>
          <cell r="BO69" t="str">
            <v>4</v>
          </cell>
          <cell r="BR69">
            <v>43781</v>
          </cell>
          <cell r="BS69" t="str">
            <v>ct changed</v>
          </cell>
          <cell r="BW69">
            <v>0</v>
          </cell>
          <cell r="CB69">
            <v>28</v>
          </cell>
          <cell r="CC69">
            <v>1</v>
          </cell>
          <cell r="CG69" t="str">
            <v>ابيض</v>
          </cell>
          <cell r="CK69">
            <v>0</v>
          </cell>
          <cell r="CL69">
            <v>0.11000000000000001</v>
          </cell>
          <cell r="CN69" t="str">
            <v>cover washer LG</v>
          </cell>
          <cell r="CO69" t="str">
            <v>LG</v>
          </cell>
          <cell r="CP69" t="str">
            <v>HAE</v>
          </cell>
          <cell r="CT69">
            <v>1</v>
          </cell>
          <cell r="CU69">
            <v>1</v>
          </cell>
          <cell r="CV69">
            <v>1</v>
          </cell>
          <cell r="CW69">
            <v>20</v>
          </cell>
          <cell r="CX69">
            <v>44349</v>
          </cell>
          <cell r="CY69">
            <v>44363</v>
          </cell>
          <cell r="CZ69" t="str">
            <v>Pending</v>
          </cell>
          <cell r="DA69">
            <v>8</v>
          </cell>
        </row>
        <row r="70">
          <cell r="A70">
            <v>50</v>
          </cell>
          <cell r="B70" t="str">
            <v>PF1</v>
          </cell>
          <cell r="C70" t="str">
            <v>FOAM 10TH</v>
          </cell>
          <cell r="D70" t="str">
            <v>Molds</v>
          </cell>
          <cell r="E70" t="str">
            <v>FMLGEI40000000</v>
          </cell>
          <cell r="F70" t="str">
            <v>زوايا غسالة LG</v>
          </cell>
          <cell r="G70" t="str">
            <v>Ea</v>
          </cell>
          <cell r="H70" t="str">
            <v>1700*1400</v>
          </cell>
          <cell r="I70">
            <v>5.3999999999999999E-2</v>
          </cell>
          <cell r="J70">
            <v>60</v>
          </cell>
          <cell r="L70">
            <v>67</v>
          </cell>
          <cell r="M70">
            <v>101</v>
          </cell>
          <cell r="N70">
            <v>1</v>
          </cell>
          <cell r="O70">
            <v>2</v>
          </cell>
          <cell r="P70" t="str">
            <v>J1</v>
          </cell>
          <cell r="Q70" t="str">
            <v>تعمل</v>
          </cell>
          <cell r="R70">
            <v>54</v>
          </cell>
          <cell r="S70">
            <v>51.57</v>
          </cell>
          <cell r="T70">
            <v>56.43</v>
          </cell>
          <cell r="U70">
            <v>4.5</v>
          </cell>
          <cell r="V70">
            <v>4.5</v>
          </cell>
          <cell r="W70" t="str">
            <v>السماحية ±4.5</v>
          </cell>
          <cell r="X70" t="str">
            <v>غسالة</v>
          </cell>
          <cell r="Y70">
            <v>18</v>
          </cell>
          <cell r="AA70">
            <v>50</v>
          </cell>
          <cell r="AB70" t="str">
            <v>LgWashing machine (Angels)</v>
          </cell>
          <cell r="AC70" t="str">
            <v>PACKING</v>
          </cell>
          <cell r="AD70" t="str">
            <v>كفر غسالة LG/زوايا غسالة LG</v>
          </cell>
          <cell r="AE70">
            <v>1</v>
          </cell>
          <cell r="AF70" t="str">
            <v>mmf</v>
          </cell>
          <cell r="AG70" t="str">
            <v>3920FZ3114C</v>
          </cell>
          <cell r="AH70">
            <v>71.287128712871294</v>
          </cell>
          <cell r="AI70">
            <v>67.722772277227719</v>
          </cell>
          <cell r="AJ70">
            <v>74.851485148514868</v>
          </cell>
          <cell r="AK70">
            <v>1</v>
          </cell>
          <cell r="AL70">
            <v>1</v>
          </cell>
          <cell r="AN70">
            <v>5</v>
          </cell>
          <cell r="AO70" t="str">
            <v>18</v>
          </cell>
          <cell r="AP70" t="str">
            <v>(A) S.2 112      (M) 0.7-1.1 mm</v>
          </cell>
          <cell r="AQ70" t="str">
            <v>(B) C.SB         (M) 0.7-1.1 mm</v>
          </cell>
          <cell r="AR70" t="str">
            <v>12</v>
          </cell>
          <cell r="AS70" t="str">
            <v>28</v>
          </cell>
          <cell r="AT70" t="str">
            <v>LGE</v>
          </cell>
          <cell r="AU70" t="str">
            <v>اتوماتيك</v>
          </cell>
          <cell r="AV70">
            <v>7</v>
          </cell>
          <cell r="AW70">
            <v>7</v>
          </cell>
          <cell r="AX70">
            <v>540</v>
          </cell>
          <cell r="AY70">
            <v>2.5</v>
          </cell>
          <cell r="AZ70">
            <v>2.5</v>
          </cell>
          <cell r="BA70">
            <v>184</v>
          </cell>
          <cell r="BB70">
            <v>1.7</v>
          </cell>
          <cell r="BC70">
            <v>1.7</v>
          </cell>
          <cell r="BD70">
            <v>12</v>
          </cell>
          <cell r="BE70">
            <v>0.8</v>
          </cell>
          <cell r="BF70">
            <v>0.8</v>
          </cell>
          <cell r="BJ70">
            <v>0</v>
          </cell>
          <cell r="BK70">
            <v>5</v>
          </cell>
          <cell r="BL70">
            <v>5</v>
          </cell>
          <cell r="BN70">
            <v>403</v>
          </cell>
          <cell r="BO70" t="str">
            <v>4</v>
          </cell>
          <cell r="BR70">
            <v>43781</v>
          </cell>
          <cell r="BS70" t="str">
            <v>ct changed</v>
          </cell>
          <cell r="BW70">
            <v>0</v>
          </cell>
          <cell r="CB70">
            <v>84</v>
          </cell>
          <cell r="CC70">
            <v>1</v>
          </cell>
          <cell r="CG70" t="str">
            <v>احمر</v>
          </cell>
          <cell r="CK70">
            <v>0</v>
          </cell>
          <cell r="CL70">
            <v>5.9400000000000001E-2</v>
          </cell>
          <cell r="CN70" t="str">
            <v>angels washer LG</v>
          </cell>
          <cell r="CO70" t="str">
            <v>LG</v>
          </cell>
          <cell r="CP70" t="str">
            <v>HE</v>
          </cell>
          <cell r="CT70">
            <v>1</v>
          </cell>
          <cell r="CU70">
            <v>1</v>
          </cell>
          <cell r="CV70">
            <v>1</v>
          </cell>
          <cell r="CW70">
            <v>20</v>
          </cell>
          <cell r="CX70">
            <v>44349</v>
          </cell>
          <cell r="CY70">
            <v>44363</v>
          </cell>
          <cell r="CZ70" t="str">
            <v>Pending</v>
          </cell>
          <cell r="DA70">
            <v>8</v>
          </cell>
        </row>
        <row r="71">
          <cell r="A71" t="str">
            <v>50sum</v>
          </cell>
          <cell r="B71" t="str">
            <v>PF1</v>
          </cell>
          <cell r="C71" t="str">
            <v>FOAM 10TH</v>
          </cell>
          <cell r="D71" t="str">
            <v>Molds</v>
          </cell>
          <cell r="E71" t="str">
            <v>FMLGEI20000000-FMLGEI40000000</v>
          </cell>
          <cell r="F71" t="str">
            <v>كفر غسالة LG/زوايا غسالة LG</v>
          </cell>
          <cell r="G71" t="str">
            <v>Ea</v>
          </cell>
          <cell r="H71" t="str">
            <v>1700*1400</v>
          </cell>
          <cell r="I71">
            <v>0.154</v>
          </cell>
          <cell r="J71">
            <v>60</v>
          </cell>
          <cell r="L71">
            <v>63</v>
          </cell>
          <cell r="M71">
            <v>67</v>
          </cell>
          <cell r="N71">
            <v>3</v>
          </cell>
          <cell r="O71">
            <v>2</v>
          </cell>
          <cell r="P71" t="str">
            <v>J1</v>
          </cell>
          <cell r="Q71" t="str">
            <v>تعمل</v>
          </cell>
          <cell r="R71">
            <v>154</v>
          </cell>
          <cell r="S71">
            <v>147.07</v>
          </cell>
          <cell r="T71">
            <v>160.93</v>
          </cell>
          <cell r="U71">
            <v>4.5</v>
          </cell>
          <cell r="V71">
            <v>4.5</v>
          </cell>
          <cell r="W71" t="str">
            <v>السماحية ±4.5</v>
          </cell>
          <cell r="X71" t="str">
            <v>غسالة</v>
          </cell>
          <cell r="Y71">
            <v>18</v>
          </cell>
          <cell r="Z71" t="str">
            <v>مجمعة</v>
          </cell>
          <cell r="AA71">
            <v>50</v>
          </cell>
          <cell r="AB71" t="str">
            <v>LgWashing machine (Angels)</v>
          </cell>
          <cell r="AC71" t="str">
            <v>PACKING</v>
          </cell>
          <cell r="AD71" t="str">
            <v>كفر غسالة LG/زوايا غسالة LG</v>
          </cell>
          <cell r="AE71">
            <v>1</v>
          </cell>
          <cell r="AG71" t="str">
            <v>3920EZ2058A-3920FZ3114C</v>
          </cell>
          <cell r="AH71">
            <v>107.46268656716418</v>
          </cell>
          <cell r="AI71">
            <v>102.08955223880596</v>
          </cell>
          <cell r="AJ71">
            <v>112.8358208955224</v>
          </cell>
          <cell r="AK71">
            <v>0</v>
          </cell>
          <cell r="AM71">
            <v>1</v>
          </cell>
          <cell r="AN71">
            <v>5</v>
          </cell>
          <cell r="AO71" t="str">
            <v>18</v>
          </cell>
          <cell r="AP71" t="str">
            <v>(A) S.2 112      (M) 0.7-1.1 mm</v>
          </cell>
          <cell r="AQ71" t="str">
            <v>(B) C.SB         (M) 0.7-1.1 mm</v>
          </cell>
          <cell r="AR71" t="str">
            <v>12</v>
          </cell>
          <cell r="AS71" t="str">
            <v>28</v>
          </cell>
          <cell r="AT71" t="str">
            <v>LGE</v>
          </cell>
          <cell r="AU71" t="str">
            <v>اتوماتيك</v>
          </cell>
          <cell r="AV71">
            <v>7</v>
          </cell>
          <cell r="AW71">
            <v>7</v>
          </cell>
          <cell r="BJ71">
            <v>0</v>
          </cell>
          <cell r="BK71">
            <v>5</v>
          </cell>
          <cell r="BL71">
            <v>5</v>
          </cell>
          <cell r="BN71">
            <v>403</v>
          </cell>
          <cell r="BO71" t="str">
            <v>4</v>
          </cell>
          <cell r="BW71">
            <v>0</v>
          </cell>
          <cell r="CK71">
            <v>0</v>
          </cell>
          <cell r="CL71">
            <v>0.16940000000000002</v>
          </cell>
          <cell r="CN71" t="str">
            <v>angels washer LG</v>
          </cell>
          <cell r="CO71" t="str">
            <v>LG</v>
          </cell>
          <cell r="CP71" t="str">
            <v>HE</v>
          </cell>
          <cell r="CT71">
            <v>0</v>
          </cell>
          <cell r="CU71">
            <v>1</v>
          </cell>
          <cell r="CV71">
            <v>1</v>
          </cell>
          <cell r="CW71">
            <v>20</v>
          </cell>
          <cell r="CX71">
            <v>44349</v>
          </cell>
          <cell r="CY71">
            <v>44363</v>
          </cell>
          <cell r="CZ71" t="str">
            <v>Pending</v>
          </cell>
          <cell r="DA71">
            <v>8</v>
          </cell>
        </row>
        <row r="72">
          <cell r="A72">
            <v>51</v>
          </cell>
          <cell r="B72" t="str">
            <v>PF2</v>
          </cell>
          <cell r="C72" t="str">
            <v>FOAM 6TH</v>
          </cell>
          <cell r="D72" t="str">
            <v>Molds</v>
          </cell>
          <cell r="E72" t="str">
            <v>FMNISIRRRH000S</v>
          </cell>
          <cell r="F72" t="str">
            <v xml:space="preserve">دواسة نيسان خلفي يمين </v>
          </cell>
          <cell r="G72" t="str">
            <v>Ea</v>
          </cell>
          <cell r="H72" t="str">
            <v>1100*1200</v>
          </cell>
          <cell r="I72">
            <v>0.10299999999999999</v>
          </cell>
          <cell r="J72">
            <v>15</v>
          </cell>
          <cell r="K72">
            <v>4</v>
          </cell>
          <cell r="L72">
            <v>16</v>
          </cell>
          <cell r="M72">
            <v>17</v>
          </cell>
          <cell r="N72">
            <v>1</v>
          </cell>
          <cell r="O72">
            <v>1</v>
          </cell>
          <cell r="P72" t="str">
            <v>K</v>
          </cell>
          <cell r="Q72" t="str">
            <v>تعمل</v>
          </cell>
          <cell r="R72">
            <v>103</v>
          </cell>
          <cell r="S72">
            <v>95.79</v>
          </cell>
          <cell r="T72">
            <v>110.21</v>
          </cell>
          <cell r="U72">
            <v>7</v>
          </cell>
          <cell r="V72">
            <v>7</v>
          </cell>
          <cell r="X72" t="str">
            <v>دواسة سيارات</v>
          </cell>
          <cell r="Y72">
            <v>19</v>
          </cell>
          <cell r="AA72">
            <v>51</v>
          </cell>
          <cell r="AB72" t="str">
            <v>Spcr Fr Floor RR  RHنصف مصنع</v>
          </cell>
          <cell r="AD72" t="str">
            <v>Spcr Fr Floor</v>
          </cell>
          <cell r="AE72">
            <v>1</v>
          </cell>
          <cell r="AH72">
            <v>211.76470588235293</v>
          </cell>
          <cell r="AI72">
            <v>201.17647058823528</v>
          </cell>
          <cell r="AJ72">
            <v>222.35294117647058</v>
          </cell>
          <cell r="AK72">
            <v>1</v>
          </cell>
          <cell r="AL72">
            <v>1</v>
          </cell>
          <cell r="AN72">
            <v>10</v>
          </cell>
          <cell r="AO72">
            <v>24</v>
          </cell>
          <cell r="AP72" t="str">
            <v>(A)   401 XS   (S)0.4-0.8 mm</v>
          </cell>
          <cell r="AQ72" t="str">
            <v>(B)   EU 100   (S)0.4-0.8 mm</v>
          </cell>
          <cell r="AR72">
            <v>16</v>
          </cell>
          <cell r="AS72">
            <v>0</v>
          </cell>
          <cell r="AT72" t="str">
            <v>NIS</v>
          </cell>
          <cell r="AU72" t="str">
            <v>اتوماتيك</v>
          </cell>
          <cell r="AV72">
            <v>7</v>
          </cell>
          <cell r="AW72">
            <v>7</v>
          </cell>
          <cell r="AX72">
            <v>511</v>
          </cell>
          <cell r="AY72">
            <v>3</v>
          </cell>
          <cell r="AZ72">
            <v>3</v>
          </cell>
          <cell r="BA72">
            <v>452</v>
          </cell>
          <cell r="BB72">
            <v>3</v>
          </cell>
          <cell r="BC72">
            <v>3</v>
          </cell>
          <cell r="BD72">
            <v>51.5</v>
          </cell>
          <cell r="BE72">
            <v>3</v>
          </cell>
          <cell r="BF72">
            <v>3</v>
          </cell>
          <cell r="BJ72">
            <v>5</v>
          </cell>
          <cell r="BK72">
            <v>5</v>
          </cell>
          <cell r="BL72">
            <v>15</v>
          </cell>
          <cell r="BN72">
            <v>140</v>
          </cell>
          <cell r="BO72" t="str">
            <v>1</v>
          </cell>
          <cell r="BW72">
            <v>0</v>
          </cell>
          <cell r="CB72">
            <v>20</v>
          </cell>
          <cell r="CG72" t="str">
            <v>ابيض</v>
          </cell>
          <cell r="CK72">
            <v>0</v>
          </cell>
          <cell r="CL72">
            <v>0.1133</v>
          </cell>
          <cell r="CN72" t="str">
            <v>Spcr Fr Floor RR  RHSemi-manufacturing</v>
          </cell>
          <cell r="CO72" t="str">
            <v>نيسان</v>
          </cell>
          <cell r="CP72" t="str">
            <v>نيسان موتورايجبت</v>
          </cell>
          <cell r="CT72">
            <v>1</v>
          </cell>
          <cell r="CU72">
            <v>1</v>
          </cell>
          <cell r="CV72">
            <v>1</v>
          </cell>
          <cell r="CW72">
            <v>0</v>
          </cell>
          <cell r="CZ72" t="str">
            <v/>
          </cell>
        </row>
        <row r="73">
          <cell r="A73">
            <v>52</v>
          </cell>
          <cell r="B73" t="str">
            <v>PF2</v>
          </cell>
          <cell r="C73" t="str">
            <v>FOAM 6TH</v>
          </cell>
          <cell r="D73" t="str">
            <v>Molds</v>
          </cell>
          <cell r="E73" t="str">
            <v>FMNISIRRLH000S</v>
          </cell>
          <cell r="F73" t="str">
            <v xml:space="preserve">دواسة نيسان خلفي شمال </v>
          </cell>
          <cell r="G73" t="str">
            <v>Ea</v>
          </cell>
          <cell r="H73" t="str">
            <v>1100*1200</v>
          </cell>
          <cell r="I73">
            <v>0.10299999999999999</v>
          </cell>
          <cell r="J73">
            <v>15</v>
          </cell>
          <cell r="K73">
            <v>4</v>
          </cell>
          <cell r="L73">
            <v>16</v>
          </cell>
          <cell r="M73">
            <v>17</v>
          </cell>
          <cell r="N73">
            <v>1</v>
          </cell>
          <cell r="O73">
            <v>1</v>
          </cell>
          <cell r="P73" t="str">
            <v>K</v>
          </cell>
          <cell r="Q73" t="str">
            <v>تعمل</v>
          </cell>
          <cell r="R73">
            <v>103</v>
          </cell>
          <cell r="S73">
            <v>95.79</v>
          </cell>
          <cell r="T73">
            <v>110.21</v>
          </cell>
          <cell r="U73">
            <v>7</v>
          </cell>
          <cell r="V73">
            <v>7</v>
          </cell>
          <cell r="X73" t="str">
            <v>دواسة سيارات</v>
          </cell>
          <cell r="Y73">
            <v>19</v>
          </cell>
          <cell r="AA73">
            <v>52</v>
          </cell>
          <cell r="AB73" t="str">
            <v>Spcr Fr Floor RR  LHنصف مصنع</v>
          </cell>
          <cell r="AD73" t="str">
            <v>Spcr Fr Floor</v>
          </cell>
          <cell r="AE73">
            <v>1</v>
          </cell>
          <cell r="AH73">
            <v>211.76470588235293</v>
          </cell>
          <cell r="AI73">
            <v>201.17647058823528</v>
          </cell>
          <cell r="AJ73">
            <v>222.35294117647058</v>
          </cell>
          <cell r="AK73">
            <v>1</v>
          </cell>
          <cell r="AL73">
            <v>1</v>
          </cell>
          <cell r="AN73">
            <v>10</v>
          </cell>
          <cell r="AO73">
            <v>24</v>
          </cell>
          <cell r="AP73" t="str">
            <v>(A)   401 XS   (S)0.4-0.8 mm</v>
          </cell>
          <cell r="AQ73" t="str">
            <v>(B)   EU 100   (S)0.4-0.8 mm</v>
          </cell>
          <cell r="AR73">
            <v>16</v>
          </cell>
          <cell r="AT73" t="str">
            <v>NIS</v>
          </cell>
          <cell r="AU73" t="str">
            <v>اتوماتيك</v>
          </cell>
          <cell r="AV73">
            <v>7</v>
          </cell>
          <cell r="AW73">
            <v>7</v>
          </cell>
          <cell r="AX73">
            <v>511</v>
          </cell>
          <cell r="AY73">
            <v>3</v>
          </cell>
          <cell r="AZ73">
            <v>3</v>
          </cell>
          <cell r="BA73">
            <v>452</v>
          </cell>
          <cell r="BB73">
            <v>3</v>
          </cell>
          <cell r="BC73">
            <v>3</v>
          </cell>
          <cell r="BD73">
            <v>51.5</v>
          </cell>
          <cell r="BE73">
            <v>3</v>
          </cell>
          <cell r="BF73">
            <v>3</v>
          </cell>
          <cell r="BJ73">
            <v>5</v>
          </cell>
          <cell r="BK73">
            <v>5</v>
          </cell>
          <cell r="BL73">
            <v>15</v>
          </cell>
          <cell r="BN73">
            <v>140</v>
          </cell>
          <cell r="BO73" t="str">
            <v>1</v>
          </cell>
          <cell r="BW73">
            <v>0</v>
          </cell>
          <cell r="CB73">
            <v>20</v>
          </cell>
          <cell r="CG73" t="str">
            <v>ابيض</v>
          </cell>
          <cell r="CK73">
            <v>0</v>
          </cell>
          <cell r="CL73">
            <v>0.1133</v>
          </cell>
          <cell r="CN73" t="str">
            <v>Spcr Fr Floor RR  LHSemi-manufacturing</v>
          </cell>
          <cell r="CO73" t="str">
            <v>نيسان</v>
          </cell>
          <cell r="CP73" t="str">
            <v>نيسان موتورايجبت</v>
          </cell>
          <cell r="CT73">
            <v>1</v>
          </cell>
          <cell r="CU73">
            <v>1</v>
          </cell>
          <cell r="CV73">
            <v>1</v>
          </cell>
          <cell r="CW73">
            <v>0</v>
          </cell>
          <cell r="CZ73" t="str">
            <v/>
          </cell>
        </row>
        <row r="74">
          <cell r="A74">
            <v>53</v>
          </cell>
          <cell r="B74" t="str">
            <v>PF2</v>
          </cell>
          <cell r="C74" t="str">
            <v>FOAM 6TH</v>
          </cell>
          <cell r="D74" t="str">
            <v>Molds</v>
          </cell>
          <cell r="E74" t="str">
            <v>FMNISIFRRH000S</v>
          </cell>
          <cell r="F74" t="str">
            <v>دواسه نيسان امامى يمين SPCR-FR-FLOOR-FR-RH</v>
          </cell>
          <cell r="G74" t="str">
            <v>Ea</v>
          </cell>
          <cell r="H74" t="str">
            <v>1100*1200</v>
          </cell>
          <cell r="I74">
            <v>0.16200000000000001</v>
          </cell>
          <cell r="J74">
            <v>15</v>
          </cell>
          <cell r="K74">
            <v>4</v>
          </cell>
          <cell r="L74">
            <v>16</v>
          </cell>
          <cell r="M74">
            <v>17</v>
          </cell>
          <cell r="N74">
            <v>1</v>
          </cell>
          <cell r="O74">
            <v>1</v>
          </cell>
          <cell r="P74" t="str">
            <v>K</v>
          </cell>
          <cell r="Q74" t="str">
            <v>تعمل</v>
          </cell>
          <cell r="R74">
            <v>162</v>
          </cell>
          <cell r="S74">
            <v>150.66</v>
          </cell>
          <cell r="T74">
            <v>173.34</v>
          </cell>
          <cell r="U74">
            <v>7</v>
          </cell>
          <cell r="V74">
            <v>7</v>
          </cell>
          <cell r="X74" t="str">
            <v>دواسة سيارات</v>
          </cell>
          <cell r="Y74">
            <v>19</v>
          </cell>
          <cell r="AA74">
            <v>53</v>
          </cell>
          <cell r="AB74" t="str">
            <v>Spcr Fr Floor FR  RHنصف مصنع</v>
          </cell>
          <cell r="AD74" t="str">
            <v>Spcr Fr Floor</v>
          </cell>
          <cell r="AE74">
            <v>1</v>
          </cell>
          <cell r="AH74">
            <v>211.76470588235293</v>
          </cell>
          <cell r="AI74">
            <v>201.17647058823528</v>
          </cell>
          <cell r="AJ74">
            <v>222.35294117647058</v>
          </cell>
          <cell r="AK74">
            <v>1</v>
          </cell>
          <cell r="AL74">
            <v>1</v>
          </cell>
          <cell r="AN74">
            <v>10</v>
          </cell>
          <cell r="AO74">
            <v>24</v>
          </cell>
          <cell r="AP74" t="str">
            <v>(A)   401 XS   (S)0.4-0.8 mm</v>
          </cell>
          <cell r="AQ74" t="str">
            <v>(B)   EU 100   (S)0.4-0.8 mm</v>
          </cell>
          <cell r="AR74">
            <v>16</v>
          </cell>
          <cell r="AT74" t="str">
            <v>NIS</v>
          </cell>
          <cell r="AU74" t="str">
            <v>اتوماتيك</v>
          </cell>
          <cell r="AV74">
            <v>7</v>
          </cell>
          <cell r="AW74">
            <v>7</v>
          </cell>
          <cell r="AX74">
            <v>499</v>
          </cell>
          <cell r="AY74">
            <v>3</v>
          </cell>
          <cell r="AZ74">
            <v>3</v>
          </cell>
          <cell r="BA74">
            <v>464</v>
          </cell>
          <cell r="BB74">
            <v>3</v>
          </cell>
          <cell r="BC74">
            <v>3</v>
          </cell>
          <cell r="BD74">
            <v>69</v>
          </cell>
          <cell r="BE74">
            <v>3</v>
          </cell>
          <cell r="BF74">
            <v>3</v>
          </cell>
          <cell r="BJ74">
            <v>5</v>
          </cell>
          <cell r="BK74">
            <v>5</v>
          </cell>
          <cell r="BL74">
            <v>15</v>
          </cell>
          <cell r="BN74">
            <v>140</v>
          </cell>
          <cell r="BO74" t="str">
            <v>1</v>
          </cell>
          <cell r="BW74">
            <v>0</v>
          </cell>
          <cell r="CB74">
            <v>20</v>
          </cell>
          <cell r="CG74" t="str">
            <v>ابيض</v>
          </cell>
          <cell r="CK74">
            <v>0</v>
          </cell>
          <cell r="CL74">
            <v>0.17820000000000003</v>
          </cell>
          <cell r="CN74" t="str">
            <v>Spcr Fr Floor FR  RHSemi-manufacturing</v>
          </cell>
          <cell r="CO74" t="str">
            <v>نيسان</v>
          </cell>
          <cell r="CP74" t="str">
            <v>نيسان موتورايجبت</v>
          </cell>
          <cell r="CT74">
            <v>1</v>
          </cell>
          <cell r="CU74">
            <v>1</v>
          </cell>
          <cell r="CV74">
            <v>1</v>
          </cell>
          <cell r="CW74">
            <v>0</v>
          </cell>
          <cell r="CZ74" t="str">
            <v/>
          </cell>
        </row>
        <row r="75">
          <cell r="A75">
            <v>54</v>
          </cell>
          <cell r="B75" t="str">
            <v>PF2</v>
          </cell>
          <cell r="C75" t="str">
            <v>FOAM 6TH</v>
          </cell>
          <cell r="D75" t="str">
            <v>Molds</v>
          </cell>
          <cell r="E75" t="str">
            <v>FMNISIFRLH000S</v>
          </cell>
          <cell r="F75" t="str">
            <v>دواسه نيسان امامى شمال SPCR-FR-FLOOR-FR-LH</v>
          </cell>
          <cell r="G75" t="str">
            <v>Ea</v>
          </cell>
          <cell r="H75" t="str">
            <v>1100*1200</v>
          </cell>
          <cell r="I75">
            <v>0.159</v>
          </cell>
          <cell r="J75">
            <v>15</v>
          </cell>
          <cell r="K75">
            <v>4</v>
          </cell>
          <cell r="L75">
            <v>16</v>
          </cell>
          <cell r="M75">
            <v>17</v>
          </cell>
          <cell r="N75">
            <v>1</v>
          </cell>
          <cell r="O75">
            <v>1</v>
          </cell>
          <cell r="P75" t="str">
            <v>K</v>
          </cell>
          <cell r="Q75" t="str">
            <v>تعمل</v>
          </cell>
          <cell r="R75">
            <v>159</v>
          </cell>
          <cell r="S75">
            <v>147.87</v>
          </cell>
          <cell r="T75">
            <v>170.13</v>
          </cell>
          <cell r="U75">
            <v>7</v>
          </cell>
          <cell r="V75">
            <v>7</v>
          </cell>
          <cell r="X75" t="str">
            <v>دواسة سيارات</v>
          </cell>
          <cell r="Y75">
            <v>19</v>
          </cell>
          <cell r="AA75">
            <v>54</v>
          </cell>
          <cell r="AB75" t="str">
            <v>Spcr Fr Floor FR  LHنصف مصنع</v>
          </cell>
          <cell r="AD75" t="str">
            <v>Spcr Fr Floor</v>
          </cell>
          <cell r="AE75">
            <v>1</v>
          </cell>
          <cell r="AH75">
            <v>211.76470588235293</v>
          </cell>
          <cell r="AI75">
            <v>201.17647058823528</v>
          </cell>
          <cell r="AJ75">
            <v>222.35294117647058</v>
          </cell>
          <cell r="AK75">
            <v>1</v>
          </cell>
          <cell r="AL75">
            <v>1</v>
          </cell>
          <cell r="AN75">
            <v>10</v>
          </cell>
          <cell r="AO75">
            <v>24</v>
          </cell>
          <cell r="AP75" t="str">
            <v>(A)   401 XS   (S)0.4-0.8 mm</v>
          </cell>
          <cell r="AQ75" t="str">
            <v>(B)   EU 100   (S)0.4-0.8 mm</v>
          </cell>
          <cell r="AR75">
            <v>16</v>
          </cell>
          <cell r="AT75" t="str">
            <v>NIS</v>
          </cell>
          <cell r="AU75" t="str">
            <v>اتوماتيك</v>
          </cell>
          <cell r="AV75">
            <v>7</v>
          </cell>
          <cell r="AW75">
            <v>7</v>
          </cell>
          <cell r="AX75">
            <v>499</v>
          </cell>
          <cell r="AY75">
            <v>3</v>
          </cell>
          <cell r="AZ75">
            <v>3</v>
          </cell>
          <cell r="BA75">
            <v>466</v>
          </cell>
          <cell r="BB75">
            <v>3</v>
          </cell>
          <cell r="BC75">
            <v>3</v>
          </cell>
          <cell r="BD75">
            <v>69</v>
          </cell>
          <cell r="BE75">
            <v>3</v>
          </cell>
          <cell r="BF75">
            <v>3</v>
          </cell>
          <cell r="BJ75">
            <v>5</v>
          </cell>
          <cell r="BK75">
            <v>5</v>
          </cell>
          <cell r="BL75">
            <v>15</v>
          </cell>
          <cell r="BN75">
            <v>140</v>
          </cell>
          <cell r="BO75" t="str">
            <v>1</v>
          </cell>
          <cell r="BW75">
            <v>0</v>
          </cell>
          <cell r="CB75">
            <v>20</v>
          </cell>
          <cell r="CG75" t="str">
            <v>ابيض</v>
          </cell>
          <cell r="CK75">
            <v>0</v>
          </cell>
          <cell r="CL75">
            <v>0.17490000000000003</v>
          </cell>
          <cell r="CN75" t="str">
            <v>Spcr Fr Floor FR  LHSemi-manufacturing</v>
          </cell>
          <cell r="CO75" t="str">
            <v>نيسان</v>
          </cell>
          <cell r="CP75" t="str">
            <v>نيسان موتورايجبت</v>
          </cell>
          <cell r="CT75">
            <v>1</v>
          </cell>
          <cell r="CU75">
            <v>1</v>
          </cell>
          <cell r="CV75">
            <v>1</v>
          </cell>
          <cell r="CW75">
            <v>0</v>
          </cell>
          <cell r="CZ75" t="str">
            <v/>
          </cell>
        </row>
        <row r="76">
          <cell r="A76" t="str">
            <v>54sum</v>
          </cell>
          <cell r="B76" t="str">
            <v>PF2</v>
          </cell>
          <cell r="C76" t="str">
            <v>FOAM 6TH</v>
          </cell>
          <cell r="D76" t="str">
            <v>Molds</v>
          </cell>
          <cell r="E76" t="str">
            <v>FMNISIFRLH000S</v>
          </cell>
          <cell r="F76" t="str">
            <v>دواسة نيسان</v>
          </cell>
          <cell r="G76" t="str">
            <v>Ea</v>
          </cell>
          <cell r="H76" t="str">
            <v>1100*1200</v>
          </cell>
          <cell r="I76">
            <v>0.52700000000000002</v>
          </cell>
          <cell r="J76">
            <v>15</v>
          </cell>
          <cell r="K76">
            <v>4</v>
          </cell>
          <cell r="L76">
            <v>16</v>
          </cell>
          <cell r="M76">
            <v>17</v>
          </cell>
          <cell r="N76">
            <v>4</v>
          </cell>
          <cell r="O76">
            <v>1</v>
          </cell>
          <cell r="P76" t="str">
            <v>K</v>
          </cell>
          <cell r="Q76" t="str">
            <v>تعمل</v>
          </cell>
          <cell r="R76">
            <v>527</v>
          </cell>
          <cell r="S76">
            <v>490.11</v>
          </cell>
          <cell r="T76">
            <v>563.89</v>
          </cell>
          <cell r="U76">
            <v>7</v>
          </cell>
          <cell r="V76">
            <v>7</v>
          </cell>
          <cell r="X76" t="str">
            <v>دواسة سيارات</v>
          </cell>
          <cell r="Y76">
            <v>19</v>
          </cell>
          <cell r="Z76" t="str">
            <v>مجمعة</v>
          </cell>
          <cell r="AA76">
            <v>54</v>
          </cell>
          <cell r="AB76" t="str">
            <v>Spcr Fr Floor FR  LHنصف مصنع</v>
          </cell>
          <cell r="AD76" t="str">
            <v>Spcr Fr Floor</v>
          </cell>
          <cell r="AE76">
            <v>1</v>
          </cell>
          <cell r="AH76">
            <v>211.76470588235293</v>
          </cell>
          <cell r="AI76">
            <v>201.17647058823528</v>
          </cell>
          <cell r="AJ76">
            <v>222.35294117647058</v>
          </cell>
          <cell r="AK76">
            <v>0</v>
          </cell>
          <cell r="AM76">
            <v>1</v>
          </cell>
          <cell r="AN76">
            <v>10</v>
          </cell>
          <cell r="AO76">
            <v>24</v>
          </cell>
          <cell r="AP76" t="str">
            <v>(A)   401 XS   (S)0.4-0.8 mm</v>
          </cell>
          <cell r="AQ76" t="str">
            <v>(B)   EU 100   (S)0.4-0.8 mm</v>
          </cell>
          <cell r="AR76">
            <v>16</v>
          </cell>
          <cell r="AT76" t="str">
            <v>NIS</v>
          </cell>
          <cell r="AU76" t="str">
            <v>اتوماتيك</v>
          </cell>
          <cell r="AV76">
            <v>7</v>
          </cell>
          <cell r="AW76">
            <v>7</v>
          </cell>
          <cell r="BJ76">
            <v>5</v>
          </cell>
          <cell r="BK76">
            <v>5</v>
          </cell>
          <cell r="BL76">
            <v>15</v>
          </cell>
          <cell r="BN76">
            <v>140</v>
          </cell>
          <cell r="BO76" t="str">
            <v>1</v>
          </cell>
          <cell r="BW76">
            <v>0</v>
          </cell>
          <cell r="CB76">
            <v>20</v>
          </cell>
          <cell r="CG76" t="str">
            <v>ابيض</v>
          </cell>
          <cell r="CK76">
            <v>0</v>
          </cell>
          <cell r="CL76">
            <v>0.5797000000000001</v>
          </cell>
          <cell r="CN76" t="str">
            <v>Spcr Fr Floor FR  LHSemi-manufacturing</v>
          </cell>
          <cell r="CO76" t="str">
            <v>نيسان</v>
          </cell>
          <cell r="CP76" t="str">
            <v>نيسان موتورايجبت</v>
          </cell>
          <cell r="CT76">
            <v>0</v>
          </cell>
          <cell r="CU76">
            <v>1</v>
          </cell>
          <cell r="CV76">
            <v>1</v>
          </cell>
          <cell r="CW76">
            <v>0</v>
          </cell>
          <cell r="CZ76" t="str">
            <v/>
          </cell>
        </row>
        <row r="77">
          <cell r="A77">
            <v>356</v>
          </cell>
          <cell r="B77" t="str">
            <v>PF1</v>
          </cell>
          <cell r="C77" t="str">
            <v>FOAM 10TH</v>
          </cell>
          <cell r="D77" t="str">
            <v>xps</v>
          </cell>
          <cell r="E77" t="str">
            <v>FX35IF02300121</v>
          </cell>
          <cell r="F77" t="str">
            <v>شريحة آيزوفوم 3سم ك35 بشفة 4اتجاهات (121.5*61*3سم) تصدير</v>
          </cell>
          <cell r="Q77" t="str">
            <v>تعمل</v>
          </cell>
          <cell r="X77" t="str">
            <v>آيزو فوم</v>
          </cell>
          <cell r="Y77">
            <v>65</v>
          </cell>
          <cell r="AA77">
            <v>356</v>
          </cell>
          <cell r="AB77" t="str">
            <v>شريحة آيزوفوم 3سم ك35 بشفة 4اتجاهات (121.5*61*3سم) تصدير</v>
          </cell>
          <cell r="AE77">
            <v>1</v>
          </cell>
          <cell r="AK77">
            <v>1</v>
          </cell>
          <cell r="AM77">
            <v>1</v>
          </cell>
          <cell r="AT77" t="str">
            <v>35I</v>
          </cell>
          <cell r="AV77">
            <v>7</v>
          </cell>
          <cell r="AW77">
            <v>7</v>
          </cell>
          <cell r="BJ77">
            <v>5</v>
          </cell>
          <cell r="BK77">
            <v>-5</v>
          </cell>
          <cell r="BL77">
            <v>5</v>
          </cell>
          <cell r="BO77" t="str">
            <v/>
          </cell>
          <cell r="BW77">
            <v>0</v>
          </cell>
          <cell r="CK77">
            <v>0</v>
          </cell>
          <cell r="CL77">
            <v>0</v>
          </cell>
          <cell r="CO77" t="str">
            <v>عملاء متنوعون</v>
          </cell>
          <cell r="CP77" t="str">
            <v>عملاء متنوعون</v>
          </cell>
          <cell r="CT77">
            <v>1</v>
          </cell>
          <cell r="CU77">
            <v>1</v>
          </cell>
          <cell r="CV77">
            <v>1</v>
          </cell>
          <cell r="CW77">
            <v>0</v>
          </cell>
          <cell r="CZ77" t="str">
            <v/>
          </cell>
        </row>
        <row r="78">
          <cell r="A78">
            <v>357</v>
          </cell>
          <cell r="B78" t="str">
            <v>PF1</v>
          </cell>
          <cell r="C78" t="str">
            <v>FOAM 10TH</v>
          </cell>
          <cell r="D78" t="str">
            <v>xps</v>
          </cell>
          <cell r="E78" t="str">
            <v>FX35IF02512560</v>
          </cell>
          <cell r="F78" t="str">
            <v>شريحة آيزوفوم 5سم ك35 بشفة 4اتجاهات (125*60*5سم) تصدير</v>
          </cell>
          <cell r="Q78" t="str">
            <v>تعمل</v>
          </cell>
          <cell r="X78" t="str">
            <v>آيزو فوم</v>
          </cell>
          <cell r="Y78">
            <v>66</v>
          </cell>
          <cell r="AA78">
            <v>357</v>
          </cell>
          <cell r="AB78" t="str">
            <v>شريحة آيزوفوم 5سم ك35 بشفة 4اتجاهات (125*60*5سم) تصدير</v>
          </cell>
          <cell r="AE78">
            <v>1</v>
          </cell>
          <cell r="AK78">
            <v>1</v>
          </cell>
          <cell r="AM78">
            <v>1</v>
          </cell>
          <cell r="AT78" t="str">
            <v>35I</v>
          </cell>
          <cell r="AV78">
            <v>7</v>
          </cell>
          <cell r="AW78">
            <v>7</v>
          </cell>
          <cell r="BJ78">
            <v>5</v>
          </cell>
          <cell r="BK78">
            <v>-5</v>
          </cell>
          <cell r="BL78">
            <v>5</v>
          </cell>
          <cell r="BO78" t="str">
            <v/>
          </cell>
          <cell r="BW78">
            <v>0</v>
          </cell>
          <cell r="CK78">
            <v>0</v>
          </cell>
          <cell r="CL78">
            <v>0</v>
          </cell>
          <cell r="CO78" t="str">
            <v>عملاء متنوعون</v>
          </cell>
          <cell r="CP78" t="str">
            <v>عملاء متنوعون</v>
          </cell>
          <cell r="CT78">
            <v>1</v>
          </cell>
          <cell r="CU78">
            <v>1</v>
          </cell>
          <cell r="CV78">
            <v>1</v>
          </cell>
          <cell r="CW78">
            <v>0</v>
          </cell>
          <cell r="CZ78" t="str">
            <v/>
          </cell>
        </row>
        <row r="79">
          <cell r="A79">
            <v>364</v>
          </cell>
          <cell r="B79" t="str">
            <v>PF1</v>
          </cell>
          <cell r="C79" t="str">
            <v>FOAM 10TH</v>
          </cell>
          <cell r="D79" t="str">
            <v>xps</v>
          </cell>
          <cell r="E79" t="str">
            <v>FX35IF00300125</v>
          </cell>
          <cell r="F79" t="str">
            <v>شريحة زرقاء آيزوفوم 3سم ك35 بدون شفة (125*60*3سم) تصدير</v>
          </cell>
          <cell r="Q79" t="str">
            <v>تعمل</v>
          </cell>
          <cell r="X79" t="str">
            <v>آيزو فوم</v>
          </cell>
          <cell r="Y79">
            <v>73</v>
          </cell>
          <cell r="AA79">
            <v>364</v>
          </cell>
          <cell r="AB79" t="str">
            <v>شريحة زرقاء آيزوفوم 3سم ك35 بدون شفة (125*60*3سم) تصدير</v>
          </cell>
          <cell r="AE79">
            <v>1</v>
          </cell>
          <cell r="AK79">
            <v>1</v>
          </cell>
          <cell r="AM79">
            <v>1</v>
          </cell>
          <cell r="AT79" t="str">
            <v>35I</v>
          </cell>
          <cell r="AV79">
            <v>7</v>
          </cell>
          <cell r="AW79">
            <v>7</v>
          </cell>
          <cell r="BJ79">
            <v>5</v>
          </cell>
          <cell r="BK79">
            <v>-5</v>
          </cell>
          <cell r="BL79">
            <v>5</v>
          </cell>
          <cell r="BO79" t="str">
            <v/>
          </cell>
          <cell r="BW79">
            <v>0</v>
          </cell>
          <cell r="CK79">
            <v>0</v>
          </cell>
          <cell r="CL79">
            <v>0</v>
          </cell>
          <cell r="CO79" t="str">
            <v>عملاء متنوعون</v>
          </cell>
          <cell r="CP79" t="str">
            <v>عملاء متنوعون</v>
          </cell>
          <cell r="CT79">
            <v>1</v>
          </cell>
          <cell r="CU79">
            <v>1</v>
          </cell>
          <cell r="CV79">
            <v>1</v>
          </cell>
          <cell r="CW79">
            <v>0</v>
          </cell>
          <cell r="CZ79" t="str">
            <v/>
          </cell>
        </row>
        <row r="80">
          <cell r="A80">
            <v>57</v>
          </cell>
          <cell r="B80" t="str">
            <v>PF1</v>
          </cell>
          <cell r="C80" t="str">
            <v>FOAM 10TH</v>
          </cell>
          <cell r="D80" t="str">
            <v>Molds</v>
          </cell>
          <cell r="E80" t="str">
            <v>FMTOSI43S26000</v>
          </cell>
          <cell r="F80" t="str">
            <v>TEFG0330030 - LED 43 L 2600</v>
          </cell>
          <cell r="G80" t="str">
            <v>Ea</v>
          </cell>
          <cell r="H80" t="str">
            <v>1100*1200</v>
          </cell>
          <cell r="I80">
            <v>5.1999999999999998E-2</v>
          </cell>
          <cell r="J80">
            <v>30</v>
          </cell>
          <cell r="L80">
            <v>30</v>
          </cell>
          <cell r="M80">
            <v>30</v>
          </cell>
          <cell r="N80">
            <v>2</v>
          </cell>
          <cell r="O80">
            <v>2</v>
          </cell>
          <cell r="P80" t="str">
            <v>L</v>
          </cell>
          <cell r="Q80" t="str">
            <v>تعمل</v>
          </cell>
          <cell r="R80">
            <v>52</v>
          </cell>
          <cell r="S80">
            <v>48.36</v>
          </cell>
          <cell r="T80">
            <v>55.64</v>
          </cell>
          <cell r="U80">
            <v>7</v>
          </cell>
          <cell r="V80">
            <v>7</v>
          </cell>
          <cell r="X80" t="str">
            <v>TV</v>
          </cell>
          <cell r="Y80">
            <v>21</v>
          </cell>
          <cell r="AA80">
            <v>57</v>
          </cell>
          <cell r="AB80" t="str">
            <v>TEFG0330030 - LED 43 L 2600</v>
          </cell>
          <cell r="AD80" t="str">
            <v>LED 43 L 2600</v>
          </cell>
          <cell r="AE80">
            <v>1</v>
          </cell>
          <cell r="AH80">
            <v>240</v>
          </cell>
          <cell r="AI80">
            <v>228</v>
          </cell>
          <cell r="AJ80">
            <v>252</v>
          </cell>
          <cell r="AK80">
            <v>1</v>
          </cell>
          <cell r="AL80">
            <v>1</v>
          </cell>
          <cell r="AN80">
            <v>10</v>
          </cell>
          <cell r="AO80">
            <v>18</v>
          </cell>
          <cell r="AP80" t="str">
            <v xml:space="preserve"> (A) EU150       (M) 0.7-1.1 mm</v>
          </cell>
          <cell r="AQ80" t="str">
            <v>(B) S.2 112      (M) 0.7-1.1 mm</v>
          </cell>
          <cell r="AR80">
            <v>18</v>
          </cell>
          <cell r="AS80">
            <v>18</v>
          </cell>
          <cell r="AT80" t="str">
            <v>TOS</v>
          </cell>
          <cell r="AU80" t="str">
            <v>اتوماتيك</v>
          </cell>
          <cell r="AV80">
            <v>7</v>
          </cell>
          <cell r="AW80">
            <v>7</v>
          </cell>
          <cell r="BJ80">
            <v>5</v>
          </cell>
          <cell r="BK80">
            <v>5</v>
          </cell>
          <cell r="BL80">
            <v>15</v>
          </cell>
          <cell r="BN80">
            <v>801</v>
          </cell>
          <cell r="BO80" t="str">
            <v>8</v>
          </cell>
          <cell r="BW80">
            <v>0</v>
          </cell>
          <cell r="CK80">
            <v>0</v>
          </cell>
          <cell r="CL80">
            <v>5.7200000000000001E-2</v>
          </cell>
          <cell r="CN80" t="str">
            <v>TEFG0330030 - LED 43 L 2600</v>
          </cell>
          <cell r="CO80" t="str">
            <v>توشيبا</v>
          </cell>
          <cell r="CP80" t="str">
            <v>توشيبا للاجهزة المرئية</v>
          </cell>
          <cell r="CT80">
            <v>1</v>
          </cell>
          <cell r="CU80">
            <v>1</v>
          </cell>
          <cell r="CV80">
            <v>1</v>
          </cell>
          <cell r="CW80">
            <v>0</v>
          </cell>
          <cell r="CZ80" t="str">
            <v/>
          </cell>
        </row>
        <row r="81">
          <cell r="A81">
            <v>58</v>
          </cell>
          <cell r="B81" t="str">
            <v>PF1</v>
          </cell>
          <cell r="C81" t="str">
            <v>FOAM 10TH</v>
          </cell>
          <cell r="D81" t="str">
            <v>Molds</v>
          </cell>
          <cell r="E81" t="str">
            <v>FMTOSI43B26000</v>
          </cell>
          <cell r="F81" t="str">
            <v>TEFG0330020 - LED 43 L 2600</v>
          </cell>
          <cell r="G81" t="str">
            <v>Ea</v>
          </cell>
          <cell r="H81" t="str">
            <v>1100*1200</v>
          </cell>
          <cell r="I81">
            <v>0.22</v>
          </cell>
          <cell r="J81">
            <v>30</v>
          </cell>
          <cell r="L81">
            <v>30</v>
          </cell>
          <cell r="M81">
            <v>30</v>
          </cell>
          <cell r="N81">
            <v>1</v>
          </cell>
          <cell r="O81">
            <v>2</v>
          </cell>
          <cell r="P81" t="str">
            <v>L</v>
          </cell>
          <cell r="Q81" t="str">
            <v>تعمل</v>
          </cell>
          <cell r="R81">
            <v>220</v>
          </cell>
          <cell r="S81">
            <v>204.6</v>
          </cell>
          <cell r="T81">
            <v>235.4</v>
          </cell>
          <cell r="U81">
            <v>7</v>
          </cell>
          <cell r="V81">
            <v>7</v>
          </cell>
          <cell r="X81" t="str">
            <v>TV</v>
          </cell>
          <cell r="Y81">
            <v>21</v>
          </cell>
          <cell r="AA81">
            <v>58</v>
          </cell>
          <cell r="AB81" t="str">
            <v>TEFG0330020 - LED 43 L 2600</v>
          </cell>
          <cell r="AD81" t="str">
            <v>LED 43 L 2600</v>
          </cell>
          <cell r="AE81">
            <v>1</v>
          </cell>
          <cell r="AH81">
            <v>240</v>
          </cell>
          <cell r="AI81">
            <v>228</v>
          </cell>
          <cell r="AJ81">
            <v>252</v>
          </cell>
          <cell r="AK81">
            <v>1</v>
          </cell>
          <cell r="AL81">
            <v>1</v>
          </cell>
          <cell r="AN81">
            <v>10</v>
          </cell>
          <cell r="AO81">
            <v>18</v>
          </cell>
          <cell r="AP81" t="str">
            <v xml:space="preserve"> (A) EU150       (M) 0.7-1.1 mm</v>
          </cell>
          <cell r="AQ81" t="str">
            <v>(B) S.2 112      (M) 0.7-1.1 mm</v>
          </cell>
          <cell r="AR81">
            <v>18</v>
          </cell>
          <cell r="AS81">
            <v>18</v>
          </cell>
          <cell r="AT81" t="str">
            <v>TOS</v>
          </cell>
          <cell r="AU81" t="str">
            <v>اتوماتيك</v>
          </cell>
          <cell r="AV81">
            <v>7</v>
          </cell>
          <cell r="AW81">
            <v>7</v>
          </cell>
          <cell r="BJ81">
            <v>5</v>
          </cell>
          <cell r="BK81">
            <v>5</v>
          </cell>
          <cell r="BL81">
            <v>15</v>
          </cell>
          <cell r="BN81">
            <v>801</v>
          </cell>
          <cell r="BO81" t="str">
            <v>8</v>
          </cell>
          <cell r="BW81">
            <v>0</v>
          </cell>
          <cell r="CK81">
            <v>0</v>
          </cell>
          <cell r="CL81">
            <v>0.24200000000000002</v>
          </cell>
          <cell r="CN81" t="str">
            <v>TEFG0330020 - LED 43 L 2600</v>
          </cell>
          <cell r="CO81" t="str">
            <v>توشيبا</v>
          </cell>
          <cell r="CP81" t="str">
            <v>توشيبا للاجهزة المرئية</v>
          </cell>
          <cell r="CT81">
            <v>1</v>
          </cell>
          <cell r="CU81">
            <v>1</v>
          </cell>
          <cell r="CV81">
            <v>1</v>
          </cell>
          <cell r="CW81">
            <v>0</v>
          </cell>
          <cell r="CZ81" t="str">
            <v/>
          </cell>
        </row>
        <row r="82">
          <cell r="A82">
            <v>59</v>
          </cell>
          <cell r="B82" t="str">
            <v>PF1</v>
          </cell>
          <cell r="C82" t="str">
            <v>FOAM 10TH</v>
          </cell>
          <cell r="D82" t="str">
            <v>Molds</v>
          </cell>
          <cell r="E82" t="str">
            <v>FMTOSI43T26000</v>
          </cell>
          <cell r="F82" t="str">
            <v>TEFG0330010 - LED 43 L 2600</v>
          </cell>
          <cell r="G82" t="str">
            <v>Ea</v>
          </cell>
          <cell r="H82" t="str">
            <v>1100*1200</v>
          </cell>
          <cell r="I82">
            <v>0.28299999999999997</v>
          </cell>
          <cell r="J82">
            <v>30</v>
          </cell>
          <cell r="L82">
            <v>30</v>
          </cell>
          <cell r="M82">
            <v>30</v>
          </cell>
          <cell r="N82">
            <v>1</v>
          </cell>
          <cell r="O82">
            <v>2</v>
          </cell>
          <cell r="P82" t="str">
            <v>L</v>
          </cell>
          <cell r="Q82" t="str">
            <v>تعمل</v>
          </cell>
          <cell r="R82">
            <v>283</v>
          </cell>
          <cell r="S82">
            <v>263.19</v>
          </cell>
          <cell r="T82">
            <v>302.81</v>
          </cell>
          <cell r="U82">
            <v>7</v>
          </cell>
          <cell r="V82">
            <v>7</v>
          </cell>
          <cell r="X82" t="str">
            <v>TV</v>
          </cell>
          <cell r="Y82">
            <v>21</v>
          </cell>
          <cell r="AA82">
            <v>59</v>
          </cell>
          <cell r="AB82" t="str">
            <v>TEFG0330010 - LED 43 L 2600</v>
          </cell>
          <cell r="AD82" t="str">
            <v>LED 43 L 2600</v>
          </cell>
          <cell r="AE82">
            <v>1</v>
          </cell>
          <cell r="AH82">
            <v>240</v>
          </cell>
          <cell r="AI82">
            <v>228</v>
          </cell>
          <cell r="AJ82">
            <v>252</v>
          </cell>
          <cell r="AK82">
            <v>1</v>
          </cell>
          <cell r="AL82">
            <v>1</v>
          </cell>
          <cell r="AN82">
            <v>10</v>
          </cell>
          <cell r="AO82">
            <v>18</v>
          </cell>
          <cell r="AP82" t="str">
            <v xml:space="preserve"> (A) EU150       (M) 0.7-1.1 mm</v>
          </cell>
          <cell r="AQ82" t="str">
            <v>(B) S.2 112      (M) 0.7-1.1 mm</v>
          </cell>
          <cell r="AR82">
            <v>18</v>
          </cell>
          <cell r="AS82">
            <v>18</v>
          </cell>
          <cell r="AT82" t="str">
            <v>TOS</v>
          </cell>
          <cell r="AU82" t="str">
            <v>اتوماتيك</v>
          </cell>
          <cell r="AV82">
            <v>7</v>
          </cell>
          <cell r="AW82">
            <v>7</v>
          </cell>
          <cell r="BJ82">
            <v>5</v>
          </cell>
          <cell r="BK82">
            <v>5</v>
          </cell>
          <cell r="BL82">
            <v>15</v>
          </cell>
          <cell r="BN82">
            <v>801</v>
          </cell>
          <cell r="BO82" t="str">
            <v>8</v>
          </cell>
          <cell r="BW82">
            <v>0</v>
          </cell>
          <cell r="CK82">
            <v>0</v>
          </cell>
          <cell r="CL82">
            <v>0.31130000000000002</v>
          </cell>
          <cell r="CN82" t="str">
            <v>TEFG0330010 - LED 43 L 2600</v>
          </cell>
          <cell r="CO82" t="str">
            <v>توشيبا</v>
          </cell>
          <cell r="CP82" t="str">
            <v>توشيبا للاجهزة المرئية</v>
          </cell>
          <cell r="CT82">
            <v>1</v>
          </cell>
          <cell r="CU82">
            <v>1</v>
          </cell>
          <cell r="CV82">
            <v>1</v>
          </cell>
          <cell r="CW82">
            <v>0</v>
          </cell>
          <cell r="CZ82" t="str">
            <v/>
          </cell>
        </row>
        <row r="83">
          <cell r="A83" t="str">
            <v>59sum</v>
          </cell>
          <cell r="B83" t="str">
            <v>PF1</v>
          </cell>
          <cell r="C83" t="str">
            <v>FOAM 10TH</v>
          </cell>
          <cell r="D83" t="str">
            <v>Molds</v>
          </cell>
          <cell r="E83" t="str">
            <v>FMTOSI43T26000</v>
          </cell>
          <cell r="F83" t="str">
            <v>LED 43 L 2600</v>
          </cell>
          <cell r="G83" t="str">
            <v>Ea</v>
          </cell>
          <cell r="H83" t="str">
            <v>1100*1200</v>
          </cell>
          <cell r="I83">
            <v>0.55500000000000005</v>
          </cell>
          <cell r="J83">
            <v>30</v>
          </cell>
          <cell r="L83">
            <v>30</v>
          </cell>
          <cell r="M83">
            <v>30</v>
          </cell>
          <cell r="N83">
            <v>4</v>
          </cell>
          <cell r="O83">
            <v>2</v>
          </cell>
          <cell r="P83" t="str">
            <v>L</v>
          </cell>
          <cell r="Q83" t="str">
            <v>تعمل</v>
          </cell>
          <cell r="R83">
            <v>555</v>
          </cell>
          <cell r="S83">
            <v>516.15</v>
          </cell>
          <cell r="T83">
            <v>593.85</v>
          </cell>
          <cell r="U83">
            <v>7</v>
          </cell>
          <cell r="V83">
            <v>7</v>
          </cell>
          <cell r="X83" t="str">
            <v>TV</v>
          </cell>
          <cell r="Y83">
            <v>21</v>
          </cell>
          <cell r="Z83" t="str">
            <v>مجمعة</v>
          </cell>
          <cell r="AA83">
            <v>59</v>
          </cell>
          <cell r="AB83" t="str">
            <v>TEFG0330010 - LED 43 L 2600</v>
          </cell>
          <cell r="AD83" t="str">
            <v>LED 43 L 2600</v>
          </cell>
          <cell r="AE83">
            <v>1</v>
          </cell>
          <cell r="AH83">
            <v>240</v>
          </cell>
          <cell r="AI83">
            <v>228</v>
          </cell>
          <cell r="AJ83">
            <v>252</v>
          </cell>
          <cell r="AK83">
            <v>0</v>
          </cell>
          <cell r="AM83">
            <v>1</v>
          </cell>
          <cell r="AN83">
            <v>10</v>
          </cell>
          <cell r="AO83">
            <v>18</v>
          </cell>
          <cell r="AP83" t="str">
            <v xml:space="preserve"> (A) EU150       (M) 0.7-1.1 mm</v>
          </cell>
          <cell r="AQ83" t="str">
            <v>(B) S.2 112      (M) 0.7-1.1 mm</v>
          </cell>
          <cell r="AR83">
            <v>18</v>
          </cell>
          <cell r="AS83">
            <v>18</v>
          </cell>
          <cell r="AT83" t="str">
            <v>TOS</v>
          </cell>
          <cell r="AU83" t="str">
            <v>اتوماتيك</v>
          </cell>
          <cell r="AV83">
            <v>7</v>
          </cell>
          <cell r="AW83">
            <v>7</v>
          </cell>
          <cell r="BJ83">
            <v>5</v>
          </cell>
          <cell r="BK83">
            <v>5</v>
          </cell>
          <cell r="BL83">
            <v>15</v>
          </cell>
          <cell r="BN83">
            <v>801</v>
          </cell>
          <cell r="BO83" t="str">
            <v>8</v>
          </cell>
          <cell r="BW83">
            <v>0</v>
          </cell>
          <cell r="CK83">
            <v>0</v>
          </cell>
          <cell r="CL83">
            <v>0.61050000000000015</v>
          </cell>
          <cell r="CN83" t="str">
            <v>TEFG0330010 - LED 43 L 2600</v>
          </cell>
          <cell r="CO83" t="str">
            <v>توشيبا</v>
          </cell>
          <cell r="CP83" t="str">
            <v>توشيبا للاجهزة المرئية</v>
          </cell>
          <cell r="CT83">
            <v>0</v>
          </cell>
          <cell r="CU83">
            <v>1</v>
          </cell>
          <cell r="CV83">
            <v>1</v>
          </cell>
          <cell r="CW83">
            <v>0</v>
          </cell>
          <cell r="CZ83" t="str">
            <v/>
          </cell>
        </row>
        <row r="84">
          <cell r="A84">
            <v>60</v>
          </cell>
          <cell r="B84" t="str">
            <v>PF2</v>
          </cell>
          <cell r="C84" t="str">
            <v>FOAM 6TH</v>
          </cell>
          <cell r="D84" t="str">
            <v>Molds</v>
          </cell>
          <cell r="E84" t="str">
            <v>FMNISIFR00000S</v>
          </cell>
          <cell r="F84" t="str">
            <v>تكملة امامى يمين</v>
          </cell>
          <cell r="G84" t="str">
            <v>Ea</v>
          </cell>
          <cell r="H84" t="str">
            <v>1000*1200</v>
          </cell>
          <cell r="I84">
            <v>0.19800000000000001</v>
          </cell>
          <cell r="J84">
            <v>10</v>
          </cell>
          <cell r="K84">
            <v>2</v>
          </cell>
          <cell r="L84">
            <v>11</v>
          </cell>
          <cell r="M84">
            <v>12</v>
          </cell>
          <cell r="N84">
            <v>2</v>
          </cell>
          <cell r="O84">
            <v>1</v>
          </cell>
          <cell r="P84" t="str">
            <v>L1</v>
          </cell>
          <cell r="Q84" t="str">
            <v>تعمل</v>
          </cell>
          <cell r="R84">
            <v>198</v>
          </cell>
          <cell r="S84">
            <v>184.14</v>
          </cell>
          <cell r="T84">
            <v>211.86</v>
          </cell>
          <cell r="U84">
            <v>7</v>
          </cell>
          <cell r="V84">
            <v>7</v>
          </cell>
          <cell r="X84" t="str">
            <v>دواسة سيارات</v>
          </cell>
          <cell r="Y84">
            <v>22</v>
          </cell>
          <cell r="AA84">
            <v>60</v>
          </cell>
          <cell r="AB84" t="str">
            <v>تكملة امامى يمين</v>
          </cell>
          <cell r="AD84" t="str">
            <v>تكملة امامى يمين وشمال</v>
          </cell>
          <cell r="AE84">
            <v>1</v>
          </cell>
          <cell r="AH84">
            <v>300</v>
          </cell>
          <cell r="AI84">
            <v>285</v>
          </cell>
          <cell r="AJ84">
            <v>315</v>
          </cell>
          <cell r="AK84">
            <v>1</v>
          </cell>
          <cell r="AL84">
            <v>1</v>
          </cell>
          <cell r="AT84" t="str">
            <v>NIS</v>
          </cell>
          <cell r="AU84" t="str">
            <v>اتوماتيك</v>
          </cell>
          <cell r="AV84">
            <v>7</v>
          </cell>
          <cell r="AW84">
            <v>7</v>
          </cell>
          <cell r="BJ84">
            <v>5</v>
          </cell>
          <cell r="BK84">
            <v>-5</v>
          </cell>
          <cell r="BL84">
            <v>5</v>
          </cell>
          <cell r="BN84">
            <v>101</v>
          </cell>
          <cell r="BO84" t="str">
            <v>1</v>
          </cell>
          <cell r="BW84">
            <v>0</v>
          </cell>
          <cell r="CK84">
            <v>0</v>
          </cell>
          <cell r="CL84">
            <v>0.21780000000000002</v>
          </cell>
          <cell r="CN84" t="str">
            <v>addition front right</v>
          </cell>
          <cell r="CO84" t="str">
            <v>نيسان</v>
          </cell>
          <cell r="CP84" t="str">
            <v>نيسان موتورايجبت</v>
          </cell>
          <cell r="CT84">
            <v>1</v>
          </cell>
          <cell r="CU84">
            <v>1</v>
          </cell>
          <cell r="CV84">
            <v>1</v>
          </cell>
          <cell r="CW84">
            <v>0</v>
          </cell>
          <cell r="CZ84" t="str">
            <v/>
          </cell>
        </row>
        <row r="85">
          <cell r="A85">
            <v>61</v>
          </cell>
          <cell r="B85" t="str">
            <v>PF2</v>
          </cell>
          <cell r="C85" t="str">
            <v>FOAM 6TH</v>
          </cell>
          <cell r="D85" t="str">
            <v>Molds</v>
          </cell>
          <cell r="E85" t="str">
            <v>FMNISIFL00000S</v>
          </cell>
          <cell r="F85" t="str">
            <v>تكملة امامى شمال</v>
          </cell>
          <cell r="G85" t="str">
            <v>Ea</v>
          </cell>
          <cell r="H85" t="str">
            <v>1000*1200</v>
          </cell>
          <cell r="I85">
            <v>0.11899999999999999</v>
          </cell>
          <cell r="J85">
            <v>10</v>
          </cell>
          <cell r="K85">
            <v>2</v>
          </cell>
          <cell r="L85">
            <v>11</v>
          </cell>
          <cell r="M85">
            <v>12</v>
          </cell>
          <cell r="N85">
            <v>2</v>
          </cell>
          <cell r="O85">
            <v>1</v>
          </cell>
          <cell r="P85" t="str">
            <v>L1</v>
          </cell>
          <cell r="Q85" t="str">
            <v>تعمل</v>
          </cell>
          <cell r="R85">
            <v>119</v>
          </cell>
          <cell r="S85">
            <v>110.67</v>
          </cell>
          <cell r="T85">
            <v>127.33</v>
          </cell>
          <cell r="U85">
            <v>7</v>
          </cell>
          <cell r="V85">
            <v>7</v>
          </cell>
          <cell r="X85" t="str">
            <v>دواسة سيارات</v>
          </cell>
          <cell r="Y85">
            <v>22</v>
          </cell>
          <cell r="AA85">
            <v>61</v>
          </cell>
          <cell r="AB85" t="str">
            <v>تكملة امامى شمال</v>
          </cell>
          <cell r="AD85" t="str">
            <v>تكملة امامى يمين وشمال</v>
          </cell>
          <cell r="AE85">
            <v>1</v>
          </cell>
          <cell r="AH85">
            <v>300</v>
          </cell>
          <cell r="AI85">
            <v>285</v>
          </cell>
          <cell r="AJ85">
            <v>315</v>
          </cell>
          <cell r="AK85">
            <v>1</v>
          </cell>
          <cell r="AL85">
            <v>1</v>
          </cell>
          <cell r="AT85" t="str">
            <v>NIS</v>
          </cell>
          <cell r="AU85" t="str">
            <v>اتوماتيك</v>
          </cell>
          <cell r="AV85">
            <v>7</v>
          </cell>
          <cell r="AW85">
            <v>7</v>
          </cell>
          <cell r="BJ85">
            <v>5</v>
          </cell>
          <cell r="BK85">
            <v>-5</v>
          </cell>
          <cell r="BL85">
            <v>5</v>
          </cell>
          <cell r="BN85">
            <v>101</v>
          </cell>
          <cell r="BO85" t="str">
            <v>1</v>
          </cell>
          <cell r="BW85">
            <v>0</v>
          </cell>
          <cell r="CK85">
            <v>0</v>
          </cell>
          <cell r="CL85">
            <v>0.13090000000000002</v>
          </cell>
          <cell r="CN85" t="str">
            <v>addition front left</v>
          </cell>
          <cell r="CO85" t="str">
            <v>نيسان</v>
          </cell>
          <cell r="CP85" t="str">
            <v>نيسان موتورايجبت</v>
          </cell>
          <cell r="CT85">
            <v>1</v>
          </cell>
          <cell r="CU85">
            <v>1</v>
          </cell>
          <cell r="CV85">
            <v>1</v>
          </cell>
          <cell r="CW85">
            <v>0</v>
          </cell>
          <cell r="CZ85" t="str">
            <v/>
          </cell>
        </row>
        <row r="86">
          <cell r="A86" t="str">
            <v>61sum</v>
          </cell>
          <cell r="B86" t="str">
            <v>PF2</v>
          </cell>
          <cell r="C86" t="str">
            <v>FOAM 6TH</v>
          </cell>
          <cell r="D86" t="str">
            <v>Molds</v>
          </cell>
          <cell r="E86" t="str">
            <v>FMNISIFL00000S</v>
          </cell>
          <cell r="F86" t="str">
            <v>تكملة امامى شمال+تكملة امامى يمين</v>
          </cell>
          <cell r="G86" t="str">
            <v>Ea</v>
          </cell>
          <cell r="H86" t="str">
            <v>1000*1200</v>
          </cell>
          <cell r="I86">
            <v>0.317</v>
          </cell>
          <cell r="J86">
            <v>10</v>
          </cell>
          <cell r="K86">
            <v>2</v>
          </cell>
          <cell r="L86">
            <v>11</v>
          </cell>
          <cell r="M86">
            <v>12</v>
          </cell>
          <cell r="N86">
            <v>2</v>
          </cell>
          <cell r="O86">
            <v>1</v>
          </cell>
          <cell r="P86" t="str">
            <v>L1</v>
          </cell>
          <cell r="Q86" t="str">
            <v>تعمل</v>
          </cell>
          <cell r="R86">
            <v>317</v>
          </cell>
          <cell r="S86">
            <v>294.81</v>
          </cell>
          <cell r="T86">
            <v>339.19</v>
          </cell>
          <cell r="U86">
            <v>7</v>
          </cell>
          <cell r="V86">
            <v>7</v>
          </cell>
          <cell r="X86" t="str">
            <v>دواسة سيارات</v>
          </cell>
          <cell r="Y86">
            <v>22</v>
          </cell>
          <cell r="Z86" t="str">
            <v>مجمعة</v>
          </cell>
          <cell r="AA86">
            <v>61</v>
          </cell>
          <cell r="AB86" t="str">
            <v>تكملة امامى شمال</v>
          </cell>
          <cell r="AD86" t="str">
            <v>تكملة امامى يمين وشمال</v>
          </cell>
          <cell r="AE86">
            <v>1</v>
          </cell>
          <cell r="AH86">
            <v>300</v>
          </cell>
          <cell r="AI86">
            <v>285</v>
          </cell>
          <cell r="AJ86">
            <v>315</v>
          </cell>
          <cell r="AK86">
            <v>0</v>
          </cell>
          <cell r="AM86">
            <v>1</v>
          </cell>
          <cell r="AO86">
            <v>75</v>
          </cell>
          <cell r="AP86" t="str">
            <v>401 XS   (S)0.4-0.8 mm</v>
          </cell>
          <cell r="AQ86" t="str">
            <v>(B)   EU 100   (S)0.4-0.8 mm</v>
          </cell>
          <cell r="AR86">
            <v>5</v>
          </cell>
          <cell r="AS86">
            <v>0</v>
          </cell>
          <cell r="AT86" t="str">
            <v>NIS</v>
          </cell>
          <cell r="AU86" t="str">
            <v>اتوماتيك</v>
          </cell>
          <cell r="AV86">
            <v>7</v>
          </cell>
          <cell r="AW86">
            <v>7</v>
          </cell>
          <cell r="BJ86">
            <v>5</v>
          </cell>
          <cell r="BK86">
            <v>-5</v>
          </cell>
          <cell r="BL86">
            <v>5</v>
          </cell>
          <cell r="BN86">
            <v>101</v>
          </cell>
          <cell r="BO86" t="str">
            <v>1</v>
          </cell>
          <cell r="BW86">
            <v>0</v>
          </cell>
          <cell r="CK86">
            <v>0</v>
          </cell>
          <cell r="CL86">
            <v>0.34870000000000001</v>
          </cell>
          <cell r="CN86" t="str">
            <v>addition front left</v>
          </cell>
          <cell r="CO86" t="str">
            <v>نيسان</v>
          </cell>
          <cell r="CP86" t="str">
            <v>نيسان موتورايجبت</v>
          </cell>
          <cell r="CT86">
            <v>0</v>
          </cell>
          <cell r="CU86">
            <v>1</v>
          </cell>
          <cell r="CV86">
            <v>1</v>
          </cell>
          <cell r="CW86">
            <v>0</v>
          </cell>
          <cell r="CZ86" t="str">
            <v/>
          </cell>
        </row>
        <row r="87">
          <cell r="A87">
            <v>62</v>
          </cell>
          <cell r="B87" t="str">
            <v>PF2</v>
          </cell>
          <cell r="C87" t="str">
            <v>FOAM 6TH</v>
          </cell>
          <cell r="D87" t="str">
            <v>Molds</v>
          </cell>
          <cell r="E87" t="str">
            <v>FMTOSI32B16000</v>
          </cell>
          <cell r="F87" t="str">
            <v>TEFG0831020 - Led 32 l 16</v>
          </cell>
          <cell r="G87" t="str">
            <v>Ea</v>
          </cell>
          <cell r="H87" t="str">
            <v>1100*1200</v>
          </cell>
          <cell r="I87">
            <v>0.109</v>
          </cell>
          <cell r="J87">
            <v>30</v>
          </cell>
          <cell r="K87">
            <v>2</v>
          </cell>
          <cell r="L87">
            <v>30</v>
          </cell>
          <cell r="M87">
            <v>30</v>
          </cell>
          <cell r="N87">
            <v>1</v>
          </cell>
          <cell r="O87">
            <v>2</v>
          </cell>
          <cell r="P87" t="str">
            <v>M</v>
          </cell>
          <cell r="Q87" t="str">
            <v>تعمل</v>
          </cell>
          <cell r="R87">
            <v>109</v>
          </cell>
          <cell r="S87">
            <v>101.37</v>
          </cell>
          <cell r="T87">
            <v>116.63</v>
          </cell>
          <cell r="U87">
            <v>7</v>
          </cell>
          <cell r="V87">
            <v>7</v>
          </cell>
          <cell r="X87" t="str">
            <v>TV</v>
          </cell>
          <cell r="Y87">
            <v>23</v>
          </cell>
          <cell r="AA87">
            <v>62</v>
          </cell>
          <cell r="AB87" t="str">
            <v>TEFG0831020 - Led 32 l 16</v>
          </cell>
          <cell r="AD87" t="str">
            <v>Led 32 l 16</v>
          </cell>
          <cell r="AE87">
            <v>1</v>
          </cell>
          <cell r="AH87">
            <v>240</v>
          </cell>
          <cell r="AI87">
            <v>228</v>
          </cell>
          <cell r="AJ87">
            <v>252</v>
          </cell>
          <cell r="AK87">
            <v>1</v>
          </cell>
          <cell r="AL87">
            <v>1</v>
          </cell>
          <cell r="AT87" t="str">
            <v>TOS</v>
          </cell>
          <cell r="AU87" t="str">
            <v>اتوماتيك</v>
          </cell>
          <cell r="AV87">
            <v>7</v>
          </cell>
          <cell r="AW87">
            <v>7</v>
          </cell>
          <cell r="BJ87">
            <v>5</v>
          </cell>
          <cell r="BK87">
            <v>-5</v>
          </cell>
          <cell r="BL87">
            <v>5</v>
          </cell>
          <cell r="BO87" t="str">
            <v/>
          </cell>
          <cell r="BW87">
            <v>0</v>
          </cell>
          <cell r="CK87">
            <v>0</v>
          </cell>
          <cell r="CL87">
            <v>0.11990000000000001</v>
          </cell>
          <cell r="CN87" t="str">
            <v>TEFG0831020 - Led 32 l 16</v>
          </cell>
          <cell r="CO87" t="str">
            <v>توشيبا</v>
          </cell>
          <cell r="CP87" t="str">
            <v>توشيبا للاجهزة المرئية</v>
          </cell>
          <cell r="CT87">
            <v>1</v>
          </cell>
          <cell r="CU87">
            <v>1</v>
          </cell>
          <cell r="CV87">
            <v>1</v>
          </cell>
          <cell r="CW87">
            <v>0</v>
          </cell>
          <cell r="CZ87" t="str">
            <v/>
          </cell>
        </row>
        <row r="88">
          <cell r="A88">
            <v>63</v>
          </cell>
          <cell r="B88" t="str">
            <v>PF2</v>
          </cell>
          <cell r="C88" t="str">
            <v>FOAM 6TH</v>
          </cell>
          <cell r="D88" t="str">
            <v>Molds</v>
          </cell>
          <cell r="E88" t="str">
            <v>FMTOSI32T16000</v>
          </cell>
          <cell r="F88" t="str">
            <v>TEFG0831010 - Led 32 l 16</v>
          </cell>
          <cell r="G88" t="str">
            <v>Ea</v>
          </cell>
          <cell r="H88" t="str">
            <v>1100*1200</v>
          </cell>
          <cell r="I88">
            <v>0.109</v>
          </cell>
          <cell r="J88">
            <v>30</v>
          </cell>
          <cell r="K88">
            <v>2</v>
          </cell>
          <cell r="L88">
            <v>30</v>
          </cell>
          <cell r="M88">
            <v>30</v>
          </cell>
          <cell r="N88">
            <v>1</v>
          </cell>
          <cell r="O88">
            <v>2</v>
          </cell>
          <cell r="P88" t="str">
            <v>M</v>
          </cell>
          <cell r="Q88" t="str">
            <v>تعمل</v>
          </cell>
          <cell r="R88">
            <v>109</v>
          </cell>
          <cell r="S88">
            <v>101.37</v>
          </cell>
          <cell r="T88">
            <v>116.63</v>
          </cell>
          <cell r="U88">
            <v>7</v>
          </cell>
          <cell r="V88">
            <v>7</v>
          </cell>
          <cell r="X88" t="str">
            <v>TV</v>
          </cell>
          <cell r="Y88">
            <v>23</v>
          </cell>
          <cell r="AA88">
            <v>63</v>
          </cell>
          <cell r="AB88" t="str">
            <v>TEFG0831010 - Led 32 l 16</v>
          </cell>
          <cell r="AD88" t="str">
            <v>Led 32 l 16</v>
          </cell>
          <cell r="AE88">
            <v>1</v>
          </cell>
          <cell r="AH88">
            <v>240</v>
          </cell>
          <cell r="AI88">
            <v>228</v>
          </cell>
          <cell r="AJ88">
            <v>252</v>
          </cell>
          <cell r="AK88">
            <v>1</v>
          </cell>
          <cell r="AL88">
            <v>1</v>
          </cell>
          <cell r="AT88" t="str">
            <v>TOS</v>
          </cell>
          <cell r="AU88" t="str">
            <v>اتوماتيك</v>
          </cell>
          <cell r="AV88">
            <v>7</v>
          </cell>
          <cell r="AW88">
            <v>7</v>
          </cell>
          <cell r="BJ88">
            <v>5</v>
          </cell>
          <cell r="BK88">
            <v>-5</v>
          </cell>
          <cell r="BL88">
            <v>5</v>
          </cell>
          <cell r="BO88" t="str">
            <v/>
          </cell>
          <cell r="BW88">
            <v>0</v>
          </cell>
          <cell r="CK88">
            <v>0</v>
          </cell>
          <cell r="CL88">
            <v>0.11990000000000001</v>
          </cell>
          <cell r="CN88" t="str">
            <v>TEFG0831010 - Led 32 l 16</v>
          </cell>
          <cell r="CO88" t="str">
            <v>توشيبا</v>
          </cell>
          <cell r="CP88" t="str">
            <v>توشيبا للاجهزة المرئية</v>
          </cell>
          <cell r="CT88">
            <v>1</v>
          </cell>
          <cell r="CU88">
            <v>1</v>
          </cell>
          <cell r="CV88">
            <v>1</v>
          </cell>
          <cell r="CW88">
            <v>0</v>
          </cell>
          <cell r="CZ88" t="str">
            <v/>
          </cell>
        </row>
        <row r="89">
          <cell r="A89" t="str">
            <v>63sum</v>
          </cell>
          <cell r="B89" t="str">
            <v>PF2</v>
          </cell>
          <cell r="C89" t="str">
            <v>FOAM 6TH</v>
          </cell>
          <cell r="D89" t="str">
            <v>Molds</v>
          </cell>
          <cell r="E89" t="str">
            <v>FMTOSI32T16000</v>
          </cell>
          <cell r="F89" t="str">
            <v>Led 32 l 16</v>
          </cell>
          <cell r="G89" t="str">
            <v>Ea</v>
          </cell>
          <cell r="H89" t="str">
            <v>1100*1200</v>
          </cell>
          <cell r="I89">
            <v>0.109</v>
          </cell>
          <cell r="J89">
            <v>30</v>
          </cell>
          <cell r="K89">
            <v>2</v>
          </cell>
          <cell r="L89">
            <v>30</v>
          </cell>
          <cell r="M89">
            <v>30</v>
          </cell>
          <cell r="N89">
            <v>2</v>
          </cell>
          <cell r="O89">
            <v>2</v>
          </cell>
          <cell r="P89" t="str">
            <v>M</v>
          </cell>
          <cell r="Q89" t="str">
            <v>تعمل</v>
          </cell>
          <cell r="R89">
            <v>109</v>
          </cell>
          <cell r="S89">
            <v>101.37</v>
          </cell>
          <cell r="T89">
            <v>116.63</v>
          </cell>
          <cell r="U89">
            <v>7</v>
          </cell>
          <cell r="V89">
            <v>7</v>
          </cell>
          <cell r="X89" t="str">
            <v>TV</v>
          </cell>
          <cell r="Y89">
            <v>23</v>
          </cell>
          <cell r="Z89" t="str">
            <v>مجمعة</v>
          </cell>
          <cell r="AA89">
            <v>63</v>
          </cell>
          <cell r="AB89" t="str">
            <v>TEFG0831010 - Led 32 l 16</v>
          </cell>
          <cell r="AD89" t="str">
            <v>Led 32 l 16</v>
          </cell>
          <cell r="AE89">
            <v>1</v>
          </cell>
          <cell r="AH89">
            <v>240</v>
          </cell>
          <cell r="AI89">
            <v>228</v>
          </cell>
          <cell r="AJ89">
            <v>252</v>
          </cell>
          <cell r="AK89">
            <v>0</v>
          </cell>
          <cell r="AM89">
            <v>1</v>
          </cell>
          <cell r="AT89" t="str">
            <v>TOS</v>
          </cell>
          <cell r="AU89" t="str">
            <v>اتوماتيك</v>
          </cell>
          <cell r="AV89">
            <v>7</v>
          </cell>
          <cell r="AW89">
            <v>7</v>
          </cell>
          <cell r="BJ89">
            <v>5</v>
          </cell>
          <cell r="BK89">
            <v>-5</v>
          </cell>
          <cell r="BL89">
            <v>5</v>
          </cell>
          <cell r="BO89" t="str">
            <v/>
          </cell>
          <cell r="BW89">
            <v>0</v>
          </cell>
          <cell r="CK89">
            <v>0</v>
          </cell>
          <cell r="CL89">
            <v>0.11990000000000001</v>
          </cell>
          <cell r="CN89" t="str">
            <v>TEFG0831010 - Led 32 l 16</v>
          </cell>
          <cell r="CO89" t="str">
            <v>توشيبا</v>
          </cell>
          <cell r="CP89" t="str">
            <v>توشيبا للاجهزة المرئية</v>
          </cell>
          <cell r="CT89">
            <v>0</v>
          </cell>
          <cell r="CU89">
            <v>1</v>
          </cell>
          <cell r="CV89">
            <v>1</v>
          </cell>
          <cell r="CW89">
            <v>0</v>
          </cell>
          <cell r="CZ89" t="str">
            <v/>
          </cell>
        </row>
        <row r="90">
          <cell r="A90">
            <v>64</v>
          </cell>
          <cell r="B90" t="str">
            <v>PF1</v>
          </cell>
          <cell r="C90" t="str">
            <v>FOAM 10TH</v>
          </cell>
          <cell r="D90" t="str">
            <v>Molds</v>
          </cell>
          <cell r="E90" t="str">
            <v>FMABDI30400000</v>
          </cell>
          <cell r="F90" t="str">
            <v>زانوسى العبد 304</v>
          </cell>
          <cell r="G90" t="str">
            <v>Ea</v>
          </cell>
          <cell r="H90" t="str">
            <v>1100*1200</v>
          </cell>
          <cell r="I90">
            <v>0.16200000000000001</v>
          </cell>
          <cell r="J90">
            <v>42</v>
          </cell>
          <cell r="K90">
            <v>2</v>
          </cell>
          <cell r="L90">
            <v>42</v>
          </cell>
          <cell r="M90">
            <v>39.252414882548699</v>
          </cell>
          <cell r="N90">
            <v>1</v>
          </cell>
          <cell r="O90">
            <v>2</v>
          </cell>
          <cell r="P90" t="str">
            <v>M1</v>
          </cell>
          <cell r="Q90" t="str">
            <v>لا تعمل</v>
          </cell>
          <cell r="R90">
            <v>162</v>
          </cell>
          <cell r="S90">
            <v>150.66</v>
          </cell>
          <cell r="T90">
            <v>173.34</v>
          </cell>
          <cell r="U90">
            <v>7</v>
          </cell>
          <cell r="V90">
            <v>7</v>
          </cell>
          <cell r="X90" t="str">
            <v>ثلاجة</v>
          </cell>
          <cell r="Y90">
            <v>25</v>
          </cell>
          <cell r="AA90">
            <v>64</v>
          </cell>
          <cell r="AB90" t="str">
            <v>زانوسى العبد 304</v>
          </cell>
          <cell r="AD90" t="str">
            <v>زانوسى العبد 303+زانوسى العبد 304</v>
          </cell>
          <cell r="AE90">
            <v>0</v>
          </cell>
          <cell r="AG90" t="str">
            <v>CDFRP2306</v>
          </cell>
          <cell r="AH90">
            <v>183.42820490265075</v>
          </cell>
          <cell r="AI90">
            <v>174.25679465751821</v>
          </cell>
          <cell r="AJ90">
            <v>192.59961514778328</v>
          </cell>
          <cell r="AK90">
            <v>1</v>
          </cell>
          <cell r="AL90">
            <v>1</v>
          </cell>
          <cell r="AT90" t="str">
            <v>ABD</v>
          </cell>
          <cell r="AU90" t="str">
            <v>اتوماتيك</v>
          </cell>
          <cell r="AV90">
            <v>7</v>
          </cell>
          <cell r="AW90">
            <v>7</v>
          </cell>
          <cell r="BJ90">
            <v>5</v>
          </cell>
          <cell r="BK90">
            <v>-5</v>
          </cell>
          <cell r="BL90">
            <v>5</v>
          </cell>
          <cell r="BN90">
            <v>213</v>
          </cell>
          <cell r="BO90" t="str">
            <v>2</v>
          </cell>
          <cell r="BW90">
            <v>0</v>
          </cell>
          <cell r="CK90">
            <v>0</v>
          </cell>
          <cell r="CL90">
            <v>0.17820000000000003</v>
          </cell>
          <cell r="CN90" t="str">
            <v>Zanosy ELABD 304</v>
          </cell>
          <cell r="CO90" t="str">
            <v>الكترولوكس</v>
          </cell>
          <cell r="CP90" t="str">
            <v>القاهرة للصناعات المغذية غسالات</v>
          </cell>
          <cell r="CT90">
            <v>1</v>
          </cell>
          <cell r="CU90">
            <v>1</v>
          </cell>
          <cell r="CV90">
            <v>1</v>
          </cell>
          <cell r="CW90">
            <v>0</v>
          </cell>
          <cell r="CZ90" t="str">
            <v/>
          </cell>
        </row>
        <row r="91">
          <cell r="A91">
            <v>65</v>
          </cell>
          <cell r="B91" t="str">
            <v>PF1</v>
          </cell>
          <cell r="C91" t="str">
            <v>FOAM 10TH</v>
          </cell>
          <cell r="D91" t="str">
            <v>Molds</v>
          </cell>
          <cell r="E91" t="str">
            <v>FMABDI30300000</v>
          </cell>
          <cell r="F91" t="str">
            <v>زانوسى العبد 303</v>
          </cell>
          <cell r="G91" t="str">
            <v>Ea</v>
          </cell>
          <cell r="H91" t="str">
            <v>1100*1200</v>
          </cell>
          <cell r="I91">
            <v>2.9000000000000001E-2</v>
          </cell>
          <cell r="J91">
            <v>42</v>
          </cell>
          <cell r="K91">
            <v>2</v>
          </cell>
          <cell r="L91">
            <v>42</v>
          </cell>
          <cell r="M91">
            <v>39.252414882548699</v>
          </cell>
          <cell r="N91">
            <v>1</v>
          </cell>
          <cell r="O91">
            <v>2</v>
          </cell>
          <cell r="P91" t="str">
            <v>M1</v>
          </cell>
          <cell r="Q91" t="str">
            <v>لا تعمل</v>
          </cell>
          <cell r="R91">
            <v>29</v>
          </cell>
          <cell r="S91">
            <v>26.97</v>
          </cell>
          <cell r="T91">
            <v>31.03</v>
          </cell>
          <cell r="U91">
            <v>7</v>
          </cell>
          <cell r="V91">
            <v>7</v>
          </cell>
          <cell r="X91" t="str">
            <v>ثلاجة</v>
          </cell>
          <cell r="Y91">
            <v>25</v>
          </cell>
          <cell r="AA91">
            <v>65</v>
          </cell>
          <cell r="AB91" t="str">
            <v>زانوسى العبد 303</v>
          </cell>
          <cell r="AD91" t="str">
            <v>زانوسى العبد 303+زانوسى العبد 304</v>
          </cell>
          <cell r="AE91">
            <v>0</v>
          </cell>
          <cell r="AG91" t="str">
            <v>CDFRP2305</v>
          </cell>
          <cell r="AH91">
            <v>183.42820490265075</v>
          </cell>
          <cell r="AI91">
            <v>174.25679465751821</v>
          </cell>
          <cell r="AJ91">
            <v>192.59961514778328</v>
          </cell>
          <cell r="AK91">
            <v>1</v>
          </cell>
          <cell r="AL91">
            <v>1</v>
          </cell>
          <cell r="AT91" t="str">
            <v>ABD</v>
          </cell>
          <cell r="AU91" t="str">
            <v>اتوماتيك</v>
          </cell>
          <cell r="AV91">
            <v>7</v>
          </cell>
          <cell r="AW91">
            <v>7</v>
          </cell>
          <cell r="BJ91">
            <v>5</v>
          </cell>
          <cell r="BK91">
            <v>-5</v>
          </cell>
          <cell r="BL91">
            <v>5</v>
          </cell>
          <cell r="BN91">
            <v>213</v>
          </cell>
          <cell r="BO91" t="str">
            <v>2</v>
          </cell>
          <cell r="BW91">
            <v>0</v>
          </cell>
          <cell r="CK91">
            <v>0</v>
          </cell>
          <cell r="CL91">
            <v>3.1900000000000005E-2</v>
          </cell>
          <cell r="CN91" t="str">
            <v>Zanosy ELABD 303</v>
          </cell>
          <cell r="CO91" t="str">
            <v>الكترولوكس</v>
          </cell>
          <cell r="CP91" t="str">
            <v>القاهرة للصناعات المغذية غسالات</v>
          </cell>
          <cell r="CT91">
            <v>1</v>
          </cell>
          <cell r="CU91">
            <v>1</v>
          </cell>
          <cell r="CV91">
            <v>1</v>
          </cell>
          <cell r="CW91">
            <v>0</v>
          </cell>
          <cell r="CZ91" t="str">
            <v/>
          </cell>
        </row>
        <row r="92">
          <cell r="A92" t="str">
            <v>65sum</v>
          </cell>
          <cell r="B92" t="str">
            <v>PF1</v>
          </cell>
          <cell r="C92" t="str">
            <v>FOAM 10TH</v>
          </cell>
          <cell r="D92" t="str">
            <v>Molds</v>
          </cell>
          <cell r="E92" t="str">
            <v>FMABDI30300000</v>
          </cell>
          <cell r="F92" t="str">
            <v>زانوسى العبد 303+زانوسى العبد 304</v>
          </cell>
          <cell r="G92" t="str">
            <v>Ea</v>
          </cell>
          <cell r="H92" t="str">
            <v>1100*1200</v>
          </cell>
          <cell r="I92">
            <v>0.191</v>
          </cell>
          <cell r="J92">
            <v>42</v>
          </cell>
          <cell r="K92">
            <v>2</v>
          </cell>
          <cell r="L92">
            <v>42</v>
          </cell>
          <cell r="M92">
            <v>39.252414882548699</v>
          </cell>
          <cell r="N92">
            <v>2</v>
          </cell>
          <cell r="O92">
            <v>2</v>
          </cell>
          <cell r="P92" t="str">
            <v>M1</v>
          </cell>
          <cell r="Q92" t="str">
            <v>لا تعمل</v>
          </cell>
          <cell r="R92">
            <v>191</v>
          </cell>
          <cell r="S92">
            <v>177.63</v>
          </cell>
          <cell r="T92">
            <v>204.37</v>
          </cell>
          <cell r="U92">
            <v>7</v>
          </cell>
          <cell r="V92">
            <v>7</v>
          </cell>
          <cell r="X92" t="str">
            <v>ثلاجة</v>
          </cell>
          <cell r="Y92">
            <v>25</v>
          </cell>
          <cell r="Z92" t="str">
            <v>مجمعة</v>
          </cell>
          <cell r="AA92">
            <v>65</v>
          </cell>
          <cell r="AB92" t="str">
            <v>زانوسى العبد 303</v>
          </cell>
          <cell r="AD92" t="str">
            <v>زانوسى العبد 303+زانوسى العبد 304</v>
          </cell>
          <cell r="AE92">
            <v>0</v>
          </cell>
          <cell r="AG92" t="str">
            <v>CDFRP2305</v>
          </cell>
          <cell r="AH92">
            <v>183.42820490265075</v>
          </cell>
          <cell r="AI92">
            <v>174.25679465751821</v>
          </cell>
          <cell r="AJ92">
            <v>192.59961514778328</v>
          </cell>
          <cell r="AK92">
            <v>0</v>
          </cell>
          <cell r="AM92">
            <v>1</v>
          </cell>
          <cell r="AT92" t="str">
            <v>ABD</v>
          </cell>
          <cell r="AU92" t="str">
            <v>اتوماتيك</v>
          </cell>
          <cell r="AV92">
            <v>7</v>
          </cell>
          <cell r="AW92">
            <v>7</v>
          </cell>
          <cell r="BJ92">
            <v>5</v>
          </cell>
          <cell r="BK92">
            <v>-5</v>
          </cell>
          <cell r="BL92">
            <v>5</v>
          </cell>
          <cell r="BN92">
            <v>213</v>
          </cell>
          <cell r="BO92" t="str">
            <v>2</v>
          </cell>
          <cell r="BW92">
            <v>0</v>
          </cell>
          <cell r="CK92">
            <v>0</v>
          </cell>
          <cell r="CL92">
            <v>0.21010000000000001</v>
          </cell>
          <cell r="CN92" t="str">
            <v>Zanosy ELABD 303</v>
          </cell>
          <cell r="CO92" t="str">
            <v>الكترولوكس</v>
          </cell>
          <cell r="CP92" t="str">
            <v>القاهرة للصناعات المغذية غسالات</v>
          </cell>
          <cell r="CT92">
            <v>0</v>
          </cell>
          <cell r="CU92">
            <v>1</v>
          </cell>
          <cell r="CV92">
            <v>1</v>
          </cell>
          <cell r="CW92">
            <v>0</v>
          </cell>
          <cell r="CZ92" t="str">
            <v/>
          </cell>
        </row>
        <row r="93">
          <cell r="A93">
            <v>66</v>
          </cell>
          <cell r="B93" t="str">
            <v>PF1</v>
          </cell>
          <cell r="C93" t="str">
            <v>FOAM 10TH</v>
          </cell>
          <cell r="D93" t="str">
            <v>Molds</v>
          </cell>
          <cell r="E93" t="str">
            <v>FMTOSI40B26000</v>
          </cell>
          <cell r="F93" t="str">
            <v>TV40L26 TEFG0210040</v>
          </cell>
          <cell r="G93" t="str">
            <v>Ea</v>
          </cell>
          <cell r="H93" t="str">
            <v>1100*1200</v>
          </cell>
          <cell r="I93">
            <v>0.19</v>
          </cell>
          <cell r="J93">
            <v>30</v>
          </cell>
          <cell r="K93">
            <v>2</v>
          </cell>
          <cell r="L93">
            <v>30</v>
          </cell>
          <cell r="M93">
            <v>30</v>
          </cell>
          <cell r="N93">
            <v>1</v>
          </cell>
          <cell r="O93">
            <v>2</v>
          </cell>
          <cell r="P93" t="str">
            <v>N</v>
          </cell>
          <cell r="Q93" t="str">
            <v>تعمل</v>
          </cell>
          <cell r="R93">
            <v>190</v>
          </cell>
          <cell r="S93">
            <v>176.7</v>
          </cell>
          <cell r="T93">
            <v>203.3</v>
          </cell>
          <cell r="U93">
            <v>7</v>
          </cell>
          <cell r="V93">
            <v>7</v>
          </cell>
          <cell r="X93" t="str">
            <v>TV</v>
          </cell>
          <cell r="Y93">
            <v>26</v>
          </cell>
          <cell r="AA93">
            <v>66</v>
          </cell>
          <cell r="AB93" t="str">
            <v>TV40L26 TEFG0210040</v>
          </cell>
          <cell r="AD93" t="str">
            <v>TV40L26</v>
          </cell>
          <cell r="AE93">
            <v>1</v>
          </cell>
          <cell r="AH93">
            <v>240</v>
          </cell>
          <cell r="AI93">
            <v>228</v>
          </cell>
          <cell r="AJ93">
            <v>252</v>
          </cell>
          <cell r="AK93">
            <v>1</v>
          </cell>
          <cell r="AL93">
            <v>1</v>
          </cell>
          <cell r="AN93">
            <v>10</v>
          </cell>
          <cell r="AO93">
            <v>18</v>
          </cell>
          <cell r="AP93" t="str">
            <v xml:space="preserve"> (A) EU150       (M) 0.7-1.1 mm</v>
          </cell>
          <cell r="AQ93" t="str">
            <v>(B) S.2 112      (M) 0.7-1.1 mm</v>
          </cell>
          <cell r="AR93">
            <v>18</v>
          </cell>
          <cell r="AS93">
            <v>18</v>
          </cell>
          <cell r="AT93" t="str">
            <v>TOS</v>
          </cell>
          <cell r="AU93" t="str">
            <v>اتوماتيك</v>
          </cell>
          <cell r="AV93">
            <v>7</v>
          </cell>
          <cell r="AW93">
            <v>7</v>
          </cell>
          <cell r="AX93">
            <v>1008</v>
          </cell>
          <cell r="AY93">
            <v>2</v>
          </cell>
          <cell r="AZ93">
            <v>2</v>
          </cell>
          <cell r="BA93">
            <v>122</v>
          </cell>
          <cell r="BB93">
            <v>2</v>
          </cell>
          <cell r="BC93">
            <v>2</v>
          </cell>
          <cell r="BD93">
            <v>238</v>
          </cell>
          <cell r="BE93">
            <v>2</v>
          </cell>
          <cell r="BF93">
            <v>2</v>
          </cell>
          <cell r="BJ93">
            <v>5</v>
          </cell>
          <cell r="BK93">
            <v>5</v>
          </cell>
          <cell r="BL93">
            <v>15</v>
          </cell>
          <cell r="BN93">
            <v>801</v>
          </cell>
          <cell r="BO93" t="str">
            <v>8</v>
          </cell>
          <cell r="BW93">
            <v>0</v>
          </cell>
          <cell r="CB93">
            <v>12</v>
          </cell>
          <cell r="CC93">
            <v>1</v>
          </cell>
          <cell r="CG93" t="str">
            <v>احمر</v>
          </cell>
          <cell r="CK93">
            <v>0</v>
          </cell>
          <cell r="CL93">
            <v>0.20900000000000002</v>
          </cell>
          <cell r="CN93" t="str">
            <v>TV40L26 TEFG0210040</v>
          </cell>
          <cell r="CO93" t="str">
            <v>توشيبا</v>
          </cell>
          <cell r="CP93" t="str">
            <v>توشيبا للاجهزة المرئية</v>
          </cell>
          <cell r="CT93">
            <v>1</v>
          </cell>
          <cell r="CU93">
            <v>1</v>
          </cell>
          <cell r="CV93">
            <v>1</v>
          </cell>
          <cell r="CW93">
            <v>0</v>
          </cell>
          <cell r="CZ93" t="str">
            <v/>
          </cell>
        </row>
        <row r="94">
          <cell r="A94">
            <v>67</v>
          </cell>
          <cell r="B94" t="str">
            <v>PF1</v>
          </cell>
          <cell r="C94" t="str">
            <v>FOAM 10TH</v>
          </cell>
          <cell r="D94" t="str">
            <v>Molds</v>
          </cell>
          <cell r="E94" t="str">
            <v>FMTOSI40T26000</v>
          </cell>
          <cell r="F94" t="str">
            <v>TV40L26 TEFG0210030</v>
          </cell>
          <cell r="G94" t="str">
            <v>Ea</v>
          </cell>
          <cell r="H94" t="str">
            <v>1100*1200</v>
          </cell>
          <cell r="I94">
            <v>0.22</v>
          </cell>
          <cell r="J94">
            <v>30</v>
          </cell>
          <cell r="K94">
            <v>2</v>
          </cell>
          <cell r="L94">
            <v>30</v>
          </cell>
          <cell r="M94">
            <v>30</v>
          </cell>
          <cell r="N94">
            <v>1</v>
          </cell>
          <cell r="O94">
            <v>2</v>
          </cell>
          <cell r="P94" t="str">
            <v>N</v>
          </cell>
          <cell r="Q94" t="str">
            <v>تعمل</v>
          </cell>
          <cell r="R94">
            <v>220</v>
          </cell>
          <cell r="S94">
            <v>204.6</v>
          </cell>
          <cell r="T94">
            <v>235.4</v>
          </cell>
          <cell r="U94">
            <v>7</v>
          </cell>
          <cell r="V94">
            <v>7</v>
          </cell>
          <cell r="X94" t="str">
            <v>TV</v>
          </cell>
          <cell r="Y94">
            <v>26</v>
          </cell>
          <cell r="AA94">
            <v>67</v>
          </cell>
          <cell r="AB94" t="str">
            <v>TV40L26 TEFG0210030</v>
          </cell>
          <cell r="AD94" t="str">
            <v>TV40L26</v>
          </cell>
          <cell r="AE94">
            <v>1</v>
          </cell>
          <cell r="AH94">
            <v>240</v>
          </cell>
          <cell r="AI94">
            <v>228</v>
          </cell>
          <cell r="AJ94">
            <v>252</v>
          </cell>
          <cell r="AK94">
            <v>1</v>
          </cell>
          <cell r="AL94">
            <v>1</v>
          </cell>
          <cell r="AN94">
            <v>10</v>
          </cell>
          <cell r="AO94">
            <v>18</v>
          </cell>
          <cell r="AP94" t="str">
            <v xml:space="preserve"> (A) EU150       (M) 0.7-1.1 mm</v>
          </cell>
          <cell r="AQ94" t="str">
            <v>(B) S.2 112      (M) 0.7-1.1 mm</v>
          </cell>
          <cell r="AR94">
            <v>18</v>
          </cell>
          <cell r="AS94">
            <v>18</v>
          </cell>
          <cell r="AT94" t="str">
            <v>TOS</v>
          </cell>
          <cell r="AU94" t="str">
            <v>اتوماتيك</v>
          </cell>
          <cell r="AV94">
            <v>7</v>
          </cell>
          <cell r="AW94">
            <v>7</v>
          </cell>
          <cell r="AX94">
            <v>1008</v>
          </cell>
          <cell r="AY94">
            <v>2</v>
          </cell>
          <cell r="AZ94">
            <v>2</v>
          </cell>
          <cell r="BA94">
            <v>122</v>
          </cell>
          <cell r="BB94">
            <v>2</v>
          </cell>
          <cell r="BC94">
            <v>2</v>
          </cell>
          <cell r="BD94">
            <v>238</v>
          </cell>
          <cell r="BE94">
            <v>2</v>
          </cell>
          <cell r="BF94">
            <v>2</v>
          </cell>
          <cell r="BJ94">
            <v>5</v>
          </cell>
          <cell r="BK94">
            <v>5</v>
          </cell>
          <cell r="BL94">
            <v>15</v>
          </cell>
          <cell r="BN94">
            <v>801</v>
          </cell>
          <cell r="BO94" t="str">
            <v>8</v>
          </cell>
          <cell r="BW94">
            <v>0</v>
          </cell>
          <cell r="CB94">
            <v>12</v>
          </cell>
          <cell r="CC94">
            <v>1</v>
          </cell>
          <cell r="CG94" t="str">
            <v>ابيض</v>
          </cell>
          <cell r="CK94">
            <v>0</v>
          </cell>
          <cell r="CL94">
            <v>0.24200000000000002</v>
          </cell>
          <cell r="CN94" t="str">
            <v>TV40L26 TEFG0210030</v>
          </cell>
          <cell r="CO94" t="str">
            <v>توشيبا</v>
          </cell>
          <cell r="CP94" t="str">
            <v>توشيبا للاجهزة المرئية</v>
          </cell>
          <cell r="CT94">
            <v>1</v>
          </cell>
          <cell r="CU94">
            <v>1</v>
          </cell>
          <cell r="CV94">
            <v>1</v>
          </cell>
          <cell r="CW94">
            <v>0</v>
          </cell>
          <cell r="CZ94" t="str">
            <v/>
          </cell>
        </row>
        <row r="95">
          <cell r="A95" t="str">
            <v>67sum</v>
          </cell>
          <cell r="B95" t="str">
            <v>PF1</v>
          </cell>
          <cell r="C95" t="str">
            <v>FOAM 10TH</v>
          </cell>
          <cell r="D95" t="str">
            <v>Molds</v>
          </cell>
          <cell r="E95" t="str">
            <v>FMTOSI40T26000</v>
          </cell>
          <cell r="F95" t="str">
            <v>TV40L26</v>
          </cell>
          <cell r="G95" t="str">
            <v>Ea</v>
          </cell>
          <cell r="H95" t="str">
            <v>1100*1200</v>
          </cell>
          <cell r="I95">
            <v>0.41000000000000003</v>
          </cell>
          <cell r="J95">
            <v>30</v>
          </cell>
          <cell r="K95">
            <v>2</v>
          </cell>
          <cell r="L95">
            <v>30</v>
          </cell>
          <cell r="M95">
            <v>30</v>
          </cell>
          <cell r="N95">
            <v>2</v>
          </cell>
          <cell r="O95">
            <v>2</v>
          </cell>
          <cell r="P95" t="str">
            <v>N</v>
          </cell>
          <cell r="Q95" t="str">
            <v>تعمل</v>
          </cell>
          <cell r="R95">
            <v>410.00000000000006</v>
          </cell>
          <cell r="S95">
            <v>381.30000000000007</v>
          </cell>
          <cell r="T95">
            <v>438.70000000000005</v>
          </cell>
          <cell r="U95">
            <v>7</v>
          </cell>
          <cell r="V95">
            <v>7</v>
          </cell>
          <cell r="X95" t="str">
            <v>TV</v>
          </cell>
          <cell r="Y95">
            <v>26</v>
          </cell>
          <cell r="Z95" t="str">
            <v>مجمعة</v>
          </cell>
          <cell r="AA95">
            <v>67</v>
          </cell>
          <cell r="AB95" t="str">
            <v>TV40L26 TEFG0210030</v>
          </cell>
          <cell r="AD95" t="str">
            <v>TV40L26</v>
          </cell>
          <cell r="AE95">
            <v>1</v>
          </cell>
          <cell r="AH95">
            <v>240</v>
          </cell>
          <cell r="AI95">
            <v>228</v>
          </cell>
          <cell r="AJ95">
            <v>252</v>
          </cell>
          <cell r="AK95">
            <v>0</v>
          </cell>
          <cell r="AM95">
            <v>1</v>
          </cell>
          <cell r="AN95">
            <v>10</v>
          </cell>
          <cell r="AO95">
            <v>18</v>
          </cell>
          <cell r="AP95" t="str">
            <v xml:space="preserve"> (A) EU150       (M) 0.7-1.1 mm</v>
          </cell>
          <cell r="AQ95" t="str">
            <v>(B) S.2 112      (M) 0.7-1.1 mm</v>
          </cell>
          <cell r="AR95">
            <v>18</v>
          </cell>
          <cell r="AS95">
            <v>18</v>
          </cell>
          <cell r="AT95" t="str">
            <v>TOS</v>
          </cell>
          <cell r="AU95" t="str">
            <v>اتوماتيك</v>
          </cell>
          <cell r="AV95">
            <v>7</v>
          </cell>
          <cell r="AW95">
            <v>7</v>
          </cell>
          <cell r="BJ95">
            <v>5</v>
          </cell>
          <cell r="BK95">
            <v>5</v>
          </cell>
          <cell r="BL95">
            <v>15</v>
          </cell>
          <cell r="BN95">
            <v>801</v>
          </cell>
          <cell r="BO95" t="str">
            <v>8</v>
          </cell>
          <cell r="BW95">
            <v>0</v>
          </cell>
          <cell r="CB95">
            <v>12</v>
          </cell>
          <cell r="CC95">
            <v>1</v>
          </cell>
          <cell r="CK95">
            <v>0</v>
          </cell>
          <cell r="CL95">
            <v>0.45100000000000007</v>
          </cell>
          <cell r="CN95" t="str">
            <v>TV40L26 TEFG0210030</v>
          </cell>
          <cell r="CO95" t="str">
            <v>توشيبا</v>
          </cell>
          <cell r="CP95" t="str">
            <v>توشيبا للاجهزة المرئية</v>
          </cell>
          <cell r="CT95">
            <v>0</v>
          </cell>
          <cell r="CU95">
            <v>1</v>
          </cell>
          <cell r="CV95">
            <v>1</v>
          </cell>
          <cell r="CW95">
            <v>0</v>
          </cell>
          <cell r="CZ95" t="str">
            <v/>
          </cell>
        </row>
        <row r="96">
          <cell r="A96">
            <v>68</v>
          </cell>
          <cell r="B96" t="str">
            <v>PF1</v>
          </cell>
          <cell r="C96" t="str">
            <v>FOAM 10TH</v>
          </cell>
          <cell r="D96" t="str">
            <v>Molds</v>
          </cell>
          <cell r="E96" t="str">
            <v>FMEGPIP1242000</v>
          </cell>
          <cell r="F96" t="str">
            <v>فوم بورسلين 124 علوى K</v>
          </cell>
          <cell r="G96" t="str">
            <v>Ea</v>
          </cell>
          <cell r="H96" t="str">
            <v>1400*1400</v>
          </cell>
          <cell r="I96">
            <v>0.69</v>
          </cell>
          <cell r="J96">
            <v>18</v>
          </cell>
          <cell r="L96">
            <v>15</v>
          </cell>
          <cell r="M96">
            <v>13</v>
          </cell>
          <cell r="N96">
            <v>1</v>
          </cell>
          <cell r="O96">
            <v>1</v>
          </cell>
          <cell r="P96" t="str">
            <v>N1</v>
          </cell>
          <cell r="Q96" t="str">
            <v>لا تعمل</v>
          </cell>
          <cell r="R96">
            <v>690</v>
          </cell>
          <cell r="S96">
            <v>641.70000000000005</v>
          </cell>
          <cell r="T96">
            <v>738.3</v>
          </cell>
          <cell r="U96">
            <v>7</v>
          </cell>
          <cell r="V96">
            <v>7</v>
          </cell>
          <cell r="Y96">
            <v>197</v>
          </cell>
          <cell r="AA96">
            <v>68</v>
          </cell>
          <cell r="AB96" t="str">
            <v>فوم بورسلين 124 علوى K</v>
          </cell>
          <cell r="AD96" t="str">
            <v>فوم بورسلين 124 علوى K/فوم بورسلين 124 سفلى K</v>
          </cell>
          <cell r="AE96">
            <v>0</v>
          </cell>
          <cell r="AH96">
            <v>276.92307692307691</v>
          </cell>
          <cell r="AI96">
            <v>263.07692307692304</v>
          </cell>
          <cell r="AJ96">
            <v>290.76923076923077</v>
          </cell>
          <cell r="AK96">
            <v>1</v>
          </cell>
          <cell r="AL96">
            <v>1</v>
          </cell>
          <cell r="AT96" t="str">
            <v>EGP</v>
          </cell>
          <cell r="AV96">
            <v>7</v>
          </cell>
          <cell r="AW96">
            <v>7</v>
          </cell>
          <cell r="BO96" t="str">
            <v/>
          </cell>
          <cell r="CK96">
            <v>0</v>
          </cell>
          <cell r="CL96">
            <v>0.75900000000000001</v>
          </cell>
          <cell r="CN96" t="str">
            <v>foam Borslin 124 top K</v>
          </cell>
          <cell r="CO96" t="str">
            <v>الشركه العامه للخزف</v>
          </cell>
          <cell r="CP96" t="str">
            <v>الشركه العامه للخزف</v>
          </cell>
          <cell r="CT96">
            <v>1</v>
          </cell>
          <cell r="CU96">
            <v>1</v>
          </cell>
        </row>
        <row r="97">
          <cell r="A97">
            <v>69</v>
          </cell>
          <cell r="B97" t="str">
            <v>PF1</v>
          </cell>
          <cell r="C97" t="str">
            <v>FOAM 10TH</v>
          </cell>
          <cell r="D97" t="str">
            <v>Molds</v>
          </cell>
          <cell r="E97" t="str">
            <v>FMEGPIP1241000</v>
          </cell>
          <cell r="F97" t="str">
            <v>فوم بورسلين 124 سفلى K</v>
          </cell>
          <cell r="G97" t="str">
            <v>Ea</v>
          </cell>
          <cell r="H97" t="str">
            <v>1400*1400</v>
          </cell>
          <cell r="I97">
            <v>0.64</v>
          </cell>
          <cell r="J97">
            <v>18</v>
          </cell>
          <cell r="L97">
            <v>15</v>
          </cell>
          <cell r="M97">
            <v>13</v>
          </cell>
          <cell r="N97">
            <v>1</v>
          </cell>
          <cell r="O97">
            <v>1</v>
          </cell>
          <cell r="P97" t="str">
            <v>N1</v>
          </cell>
          <cell r="Q97" t="str">
            <v>لا تعمل</v>
          </cell>
          <cell r="R97">
            <v>640</v>
          </cell>
          <cell r="S97">
            <v>595.20000000000005</v>
          </cell>
          <cell r="T97">
            <v>684.8</v>
          </cell>
          <cell r="U97">
            <v>7</v>
          </cell>
          <cell r="V97">
            <v>7</v>
          </cell>
          <cell r="Y97">
            <v>197</v>
          </cell>
          <cell r="AA97">
            <v>69</v>
          </cell>
          <cell r="AB97" t="str">
            <v>فوم بورسلين 124 سفلى K</v>
          </cell>
          <cell r="AD97" t="str">
            <v>فوم بورسلين 124 علوى K/فوم بورسلين 124 سفلى K</v>
          </cell>
          <cell r="AE97">
            <v>0</v>
          </cell>
          <cell r="AH97">
            <v>276.92307692307691</v>
          </cell>
          <cell r="AI97">
            <v>263.07692307692304</v>
          </cell>
          <cell r="AJ97">
            <v>290.76923076923077</v>
          </cell>
          <cell r="AK97">
            <v>1</v>
          </cell>
          <cell r="AL97">
            <v>1</v>
          </cell>
          <cell r="AT97" t="str">
            <v>EGP</v>
          </cell>
          <cell r="AV97">
            <v>7</v>
          </cell>
          <cell r="AW97">
            <v>7</v>
          </cell>
          <cell r="BO97" t="str">
            <v/>
          </cell>
          <cell r="CK97">
            <v>0</v>
          </cell>
          <cell r="CL97">
            <v>0.70400000000000007</v>
          </cell>
          <cell r="CN97" t="str">
            <v>foam Borslin 124 bottom K</v>
          </cell>
          <cell r="CO97" t="str">
            <v>المصرية الألمانية</v>
          </cell>
          <cell r="CP97" t="str">
            <v xml:space="preserve">شركة المصرية الالمانية </v>
          </cell>
          <cell r="CT97">
            <v>1</v>
          </cell>
          <cell r="CU97">
            <v>1</v>
          </cell>
        </row>
        <row r="98">
          <cell r="A98" t="str">
            <v>69sum</v>
          </cell>
          <cell r="B98" t="str">
            <v>PF1</v>
          </cell>
          <cell r="C98" t="str">
            <v>FOAM 10TH</v>
          </cell>
          <cell r="D98" t="str">
            <v>Molds</v>
          </cell>
          <cell r="E98" t="str">
            <v>FMEGPIP1241000</v>
          </cell>
          <cell r="F98" t="str">
            <v>فوم بورسلين 124 علوى K/فوم بورسلين 124 سفلى K</v>
          </cell>
          <cell r="G98" t="str">
            <v>Ea</v>
          </cell>
          <cell r="H98" t="str">
            <v>1400*1400</v>
          </cell>
          <cell r="I98">
            <v>1.33</v>
          </cell>
          <cell r="J98">
            <v>18</v>
          </cell>
          <cell r="L98">
            <v>15</v>
          </cell>
          <cell r="M98">
            <v>13</v>
          </cell>
          <cell r="N98">
            <v>1</v>
          </cell>
          <cell r="O98">
            <v>1</v>
          </cell>
          <cell r="P98" t="str">
            <v>N1</v>
          </cell>
          <cell r="Q98" t="str">
            <v>لا تعمل</v>
          </cell>
          <cell r="R98">
            <v>1330</v>
          </cell>
          <cell r="S98">
            <v>1236.9000000000001</v>
          </cell>
          <cell r="T98">
            <v>1423.1</v>
          </cell>
          <cell r="U98">
            <v>7</v>
          </cell>
          <cell r="V98">
            <v>7</v>
          </cell>
          <cell r="Y98">
            <v>197</v>
          </cell>
          <cell r="Z98" t="str">
            <v>مجمعة</v>
          </cell>
          <cell r="AA98">
            <v>69</v>
          </cell>
          <cell r="AB98" t="str">
            <v>فوم بورسلين 124 سفلى K</v>
          </cell>
          <cell r="AD98" t="str">
            <v>فوم بورسلين 124 علوى K/فوم بورسلين 124 سفلى K</v>
          </cell>
          <cell r="AE98">
            <v>0</v>
          </cell>
          <cell r="AH98">
            <v>276.92307692307691</v>
          </cell>
          <cell r="AI98">
            <v>263.07692307692304</v>
          </cell>
          <cell r="AJ98">
            <v>290.76923076923077</v>
          </cell>
          <cell r="AK98">
            <v>0</v>
          </cell>
          <cell r="AM98">
            <v>1</v>
          </cell>
          <cell r="AT98" t="str">
            <v>EGP</v>
          </cell>
          <cell r="AV98">
            <v>7</v>
          </cell>
          <cell r="AW98">
            <v>7</v>
          </cell>
          <cell r="BO98" t="str">
            <v/>
          </cell>
          <cell r="CK98">
            <v>0</v>
          </cell>
          <cell r="CL98">
            <v>1.4630000000000003</v>
          </cell>
          <cell r="CN98" t="str">
            <v>foam Borslin 124 bottom K</v>
          </cell>
          <cell r="CO98" t="str">
            <v>المصرية الألمانية</v>
          </cell>
          <cell r="CP98" t="str">
            <v xml:space="preserve">شركة المصرية الالمانية </v>
          </cell>
          <cell r="CT98">
            <v>0</v>
          </cell>
          <cell r="CU98">
            <v>1</v>
          </cell>
        </row>
        <row r="99">
          <cell r="A99">
            <v>70</v>
          </cell>
          <cell r="B99" t="str">
            <v>PF1</v>
          </cell>
          <cell r="C99" t="str">
            <v>FOAM 10TH</v>
          </cell>
          <cell r="D99" t="str">
            <v>Molds</v>
          </cell>
          <cell r="E99" t="str">
            <v>FMTOSI49T00000</v>
          </cell>
          <cell r="F99" t="str">
            <v>TV49S26 TOP CODE Teff 101409</v>
          </cell>
          <cell r="G99" t="str">
            <v>Ea</v>
          </cell>
          <cell r="H99" t="str">
            <v>1100*1200</v>
          </cell>
          <cell r="I99">
            <v>0.27600000000000002</v>
          </cell>
          <cell r="J99">
            <v>12</v>
          </cell>
          <cell r="L99">
            <v>12</v>
          </cell>
          <cell r="M99">
            <v>12</v>
          </cell>
          <cell r="N99">
            <v>1</v>
          </cell>
          <cell r="O99">
            <v>1</v>
          </cell>
          <cell r="P99" t="str">
            <v>O</v>
          </cell>
          <cell r="Q99" t="str">
            <v>تعمل</v>
          </cell>
          <cell r="R99">
            <v>276</v>
          </cell>
          <cell r="S99">
            <v>256.68</v>
          </cell>
          <cell r="T99">
            <v>295.32</v>
          </cell>
          <cell r="U99">
            <v>7</v>
          </cell>
          <cell r="V99">
            <v>7</v>
          </cell>
          <cell r="X99" t="str">
            <v>TV</v>
          </cell>
          <cell r="Y99">
            <v>27</v>
          </cell>
          <cell r="AA99">
            <v>70</v>
          </cell>
          <cell r="AB99" t="str">
            <v>TV49S26 TOP CODE Teff 101409</v>
          </cell>
          <cell r="AD99" t="str">
            <v>TV49S26</v>
          </cell>
          <cell r="AE99">
            <v>1</v>
          </cell>
          <cell r="AH99">
            <v>300</v>
          </cell>
          <cell r="AI99">
            <v>285</v>
          </cell>
          <cell r="AJ99">
            <v>315</v>
          </cell>
          <cell r="AK99">
            <v>1</v>
          </cell>
          <cell r="AL99">
            <v>1</v>
          </cell>
          <cell r="AT99" t="str">
            <v>TOS</v>
          </cell>
          <cell r="AU99" t="str">
            <v>اتوماتيك</v>
          </cell>
          <cell r="AV99">
            <v>7</v>
          </cell>
          <cell r="AW99">
            <v>7</v>
          </cell>
          <cell r="BJ99">
            <v>5</v>
          </cell>
          <cell r="BK99">
            <v>-5</v>
          </cell>
          <cell r="BL99">
            <v>5</v>
          </cell>
          <cell r="BO99" t="str">
            <v/>
          </cell>
          <cell r="BW99">
            <v>0</v>
          </cell>
          <cell r="CK99">
            <v>0</v>
          </cell>
          <cell r="CL99">
            <v>0.30360000000000004</v>
          </cell>
          <cell r="CN99" t="str">
            <v>TV49S26 TOP CODE Teff 101409</v>
          </cell>
          <cell r="CO99" t="str">
            <v>توشيبا</v>
          </cell>
          <cell r="CP99" t="str">
            <v>توشيبا للاجهزة المرئية</v>
          </cell>
          <cell r="CT99">
            <v>1</v>
          </cell>
          <cell r="CU99">
            <v>1</v>
          </cell>
          <cell r="CV99">
            <v>1</v>
          </cell>
          <cell r="CW99">
            <v>0</v>
          </cell>
          <cell r="CZ99" t="str">
            <v/>
          </cell>
        </row>
        <row r="100">
          <cell r="A100">
            <v>368</v>
          </cell>
          <cell r="B100" t="str">
            <v>PF1</v>
          </cell>
          <cell r="C100" t="str">
            <v>FOAM 10TH</v>
          </cell>
          <cell r="D100" t="str">
            <v>xps</v>
          </cell>
          <cell r="E100" t="str">
            <v>FX35IF00400125</v>
          </cell>
          <cell r="F100" t="str">
            <v>شريحة زرقاء آيزوفوم 4سم ك35 بشفة (125*60*4سم) تصدير</v>
          </cell>
          <cell r="Q100" t="str">
            <v>تعمل</v>
          </cell>
          <cell r="X100" t="str">
            <v>آيزو فوم</v>
          </cell>
          <cell r="Y100">
            <v>77</v>
          </cell>
          <cell r="AA100">
            <v>368</v>
          </cell>
          <cell r="AB100" t="str">
            <v>شريحة زرقاء آيزوفوم 4سم ك35 بشفة (125*60*4سم) تصدير</v>
          </cell>
          <cell r="AE100">
            <v>1</v>
          </cell>
          <cell r="AK100">
            <v>1</v>
          </cell>
          <cell r="AM100">
            <v>1</v>
          </cell>
          <cell r="AT100" t="str">
            <v>35I</v>
          </cell>
          <cell r="AV100">
            <v>7</v>
          </cell>
          <cell r="AW100">
            <v>7</v>
          </cell>
          <cell r="BJ100">
            <v>5</v>
          </cell>
          <cell r="BK100">
            <v>-5</v>
          </cell>
          <cell r="BL100">
            <v>5</v>
          </cell>
          <cell r="BO100" t="str">
            <v/>
          </cell>
          <cell r="BW100">
            <v>0</v>
          </cell>
          <cell r="CK100">
            <v>0</v>
          </cell>
          <cell r="CL100">
            <v>0</v>
          </cell>
          <cell r="CO100" t="str">
            <v>عملاء متنوعون</v>
          </cell>
          <cell r="CP100" t="str">
            <v>عملاء متنوعون</v>
          </cell>
          <cell r="CT100">
            <v>1</v>
          </cell>
          <cell r="CU100">
            <v>1</v>
          </cell>
          <cell r="CV100">
            <v>1</v>
          </cell>
          <cell r="CW100">
            <v>0</v>
          </cell>
          <cell r="CZ100" t="str">
            <v/>
          </cell>
        </row>
        <row r="101">
          <cell r="A101">
            <v>72</v>
          </cell>
          <cell r="B101" t="str">
            <v>PF1</v>
          </cell>
          <cell r="C101" t="str">
            <v>FOAM 10TH</v>
          </cell>
          <cell r="D101" t="str">
            <v>Molds</v>
          </cell>
          <cell r="E101" t="str">
            <v>FMTOSI49L00000</v>
          </cell>
          <cell r="F101" t="str">
            <v>TV49S26 L CODE Teff 101411</v>
          </cell>
          <cell r="G101" t="str">
            <v>Ea</v>
          </cell>
          <cell r="H101" t="str">
            <v>1100*1200</v>
          </cell>
          <cell r="I101">
            <v>3.1E-2</v>
          </cell>
          <cell r="J101">
            <v>12</v>
          </cell>
          <cell r="L101">
            <v>12</v>
          </cell>
          <cell r="M101">
            <v>12</v>
          </cell>
          <cell r="N101">
            <v>1</v>
          </cell>
          <cell r="O101">
            <v>1</v>
          </cell>
          <cell r="P101" t="str">
            <v>O</v>
          </cell>
          <cell r="Q101" t="str">
            <v>تعمل</v>
          </cell>
          <cell r="R101">
            <v>31</v>
          </cell>
          <cell r="S101">
            <v>28.83</v>
          </cell>
          <cell r="T101">
            <v>33.17</v>
          </cell>
          <cell r="U101">
            <v>7</v>
          </cell>
          <cell r="V101">
            <v>7</v>
          </cell>
          <cell r="X101" t="str">
            <v>TV</v>
          </cell>
          <cell r="Y101">
            <v>27</v>
          </cell>
          <cell r="AA101">
            <v>72</v>
          </cell>
          <cell r="AB101" t="str">
            <v>TV49S26 L CODE Teff 101411</v>
          </cell>
          <cell r="AD101" t="str">
            <v>TV49S26</v>
          </cell>
          <cell r="AE101">
            <v>1</v>
          </cell>
          <cell r="AH101">
            <v>300</v>
          </cell>
          <cell r="AI101">
            <v>285</v>
          </cell>
          <cell r="AJ101">
            <v>315</v>
          </cell>
          <cell r="AK101">
            <v>1</v>
          </cell>
          <cell r="AL101">
            <v>1</v>
          </cell>
          <cell r="AT101" t="str">
            <v>TOS</v>
          </cell>
          <cell r="AU101" t="str">
            <v>اتوماتيك</v>
          </cell>
          <cell r="AV101">
            <v>7</v>
          </cell>
          <cell r="AW101">
            <v>7</v>
          </cell>
          <cell r="BJ101">
            <v>5</v>
          </cell>
          <cell r="BK101">
            <v>-5</v>
          </cell>
          <cell r="BL101">
            <v>5</v>
          </cell>
          <cell r="BO101" t="str">
            <v/>
          </cell>
          <cell r="BW101">
            <v>0</v>
          </cell>
          <cell r="CK101">
            <v>0</v>
          </cell>
          <cell r="CL101">
            <v>3.4100000000000005E-2</v>
          </cell>
          <cell r="CN101" t="str">
            <v>TV49S26 L CODE Teff 101411</v>
          </cell>
          <cell r="CO101" t="str">
            <v>توشيبا</v>
          </cell>
          <cell r="CP101" t="str">
            <v>توشيبا للاجهزة المرئية</v>
          </cell>
          <cell r="CT101">
            <v>1</v>
          </cell>
          <cell r="CU101">
            <v>1</v>
          </cell>
          <cell r="CV101">
            <v>1</v>
          </cell>
          <cell r="CW101">
            <v>0</v>
          </cell>
          <cell r="CZ101" t="str">
            <v/>
          </cell>
        </row>
        <row r="102">
          <cell r="A102">
            <v>73</v>
          </cell>
          <cell r="B102" t="str">
            <v>PF1</v>
          </cell>
          <cell r="C102" t="str">
            <v>FOAM 10TH</v>
          </cell>
          <cell r="D102" t="str">
            <v>Molds</v>
          </cell>
          <cell r="E102" t="str">
            <v>FMTOSI49B00000</v>
          </cell>
          <cell r="F102" t="str">
            <v>TV49S26 BOTTOM CODE Teff 101410</v>
          </cell>
          <cell r="G102" t="str">
            <v>Ea</v>
          </cell>
          <cell r="H102" t="str">
            <v>1100*1200</v>
          </cell>
          <cell r="I102">
            <v>0.246</v>
          </cell>
          <cell r="J102">
            <v>12</v>
          </cell>
          <cell r="L102">
            <v>12</v>
          </cell>
          <cell r="M102">
            <v>12</v>
          </cell>
          <cell r="N102">
            <v>1</v>
          </cell>
          <cell r="O102">
            <v>1</v>
          </cell>
          <cell r="P102" t="str">
            <v>O</v>
          </cell>
          <cell r="Q102" t="str">
            <v>تعمل</v>
          </cell>
          <cell r="R102">
            <v>246</v>
          </cell>
          <cell r="S102">
            <v>228.78</v>
          </cell>
          <cell r="T102">
            <v>263.22000000000003</v>
          </cell>
          <cell r="U102">
            <v>7</v>
          </cell>
          <cell r="V102">
            <v>7</v>
          </cell>
          <cell r="X102" t="str">
            <v>TV</v>
          </cell>
          <cell r="Y102">
            <v>27</v>
          </cell>
          <cell r="AA102">
            <v>73</v>
          </cell>
          <cell r="AB102" t="str">
            <v>TV49S26 BOTTOM CODE Teff 101410</v>
          </cell>
          <cell r="AD102" t="str">
            <v>TV49S26</v>
          </cell>
          <cell r="AE102">
            <v>1</v>
          </cell>
          <cell r="AH102">
            <v>300</v>
          </cell>
          <cell r="AI102">
            <v>285</v>
          </cell>
          <cell r="AJ102">
            <v>315</v>
          </cell>
          <cell r="AK102">
            <v>1</v>
          </cell>
          <cell r="AL102">
            <v>1</v>
          </cell>
          <cell r="AT102" t="str">
            <v>TOS</v>
          </cell>
          <cell r="AU102" t="str">
            <v>اتوماتيك</v>
          </cell>
          <cell r="AV102">
            <v>7</v>
          </cell>
          <cell r="AW102">
            <v>7</v>
          </cell>
          <cell r="BJ102">
            <v>5</v>
          </cell>
          <cell r="BK102">
            <v>-5</v>
          </cell>
          <cell r="BL102">
            <v>5</v>
          </cell>
          <cell r="BO102" t="str">
            <v/>
          </cell>
          <cell r="BW102">
            <v>0</v>
          </cell>
          <cell r="CK102">
            <v>0</v>
          </cell>
          <cell r="CL102">
            <v>0.27060000000000001</v>
          </cell>
          <cell r="CN102" t="str">
            <v>TV49S26 BOTTOM CODE Teff 101410</v>
          </cell>
          <cell r="CO102" t="str">
            <v>توشيبا</v>
          </cell>
          <cell r="CP102" t="str">
            <v>توشيبا للاجهزة المرئية</v>
          </cell>
          <cell r="CT102">
            <v>1</v>
          </cell>
          <cell r="CU102">
            <v>1</v>
          </cell>
          <cell r="CV102">
            <v>1</v>
          </cell>
          <cell r="CW102">
            <v>0</v>
          </cell>
          <cell r="CZ102" t="str">
            <v/>
          </cell>
        </row>
        <row r="103">
          <cell r="A103" t="str">
            <v>73sum</v>
          </cell>
          <cell r="B103" t="str">
            <v>PF1</v>
          </cell>
          <cell r="C103" t="str">
            <v>FOAM 10TH</v>
          </cell>
          <cell r="D103" t="str">
            <v>Molds</v>
          </cell>
          <cell r="E103" t="str">
            <v>FMTOSI49B00000</v>
          </cell>
          <cell r="F103" t="str">
            <v>TV49S26</v>
          </cell>
          <cell r="G103" t="str">
            <v>Ea</v>
          </cell>
          <cell r="H103" t="str">
            <v>1100*1200</v>
          </cell>
          <cell r="I103">
            <v>0.55300000000000005</v>
          </cell>
          <cell r="J103">
            <v>12</v>
          </cell>
          <cell r="L103">
            <v>12</v>
          </cell>
          <cell r="M103">
            <v>12</v>
          </cell>
          <cell r="N103">
            <v>4</v>
          </cell>
          <cell r="O103">
            <v>1</v>
          </cell>
          <cell r="P103" t="str">
            <v>O</v>
          </cell>
          <cell r="Q103" t="str">
            <v>تعمل</v>
          </cell>
          <cell r="R103">
            <v>553</v>
          </cell>
          <cell r="S103">
            <v>514.29</v>
          </cell>
          <cell r="T103">
            <v>591.71</v>
          </cell>
          <cell r="U103">
            <v>7</v>
          </cell>
          <cell r="V103">
            <v>7</v>
          </cell>
          <cell r="X103" t="str">
            <v>TV</v>
          </cell>
          <cell r="Y103">
            <v>27</v>
          </cell>
          <cell r="Z103" t="str">
            <v>مجمعة</v>
          </cell>
          <cell r="AA103">
            <v>73</v>
          </cell>
          <cell r="AB103" t="str">
            <v>TV49S26 BOTTOM CODE Teff 101410</v>
          </cell>
          <cell r="AD103" t="str">
            <v>TV49S26</v>
          </cell>
          <cell r="AE103">
            <v>1</v>
          </cell>
          <cell r="AH103">
            <v>300</v>
          </cell>
          <cell r="AI103">
            <v>285</v>
          </cell>
          <cell r="AJ103">
            <v>315</v>
          </cell>
          <cell r="AK103">
            <v>0</v>
          </cell>
          <cell r="AM103">
            <v>1</v>
          </cell>
          <cell r="AT103" t="str">
            <v>TOS</v>
          </cell>
          <cell r="AU103" t="str">
            <v>اتوماتيك</v>
          </cell>
          <cell r="AV103">
            <v>7</v>
          </cell>
          <cell r="AW103">
            <v>7</v>
          </cell>
          <cell r="BJ103">
            <v>5</v>
          </cell>
          <cell r="BK103">
            <v>-5</v>
          </cell>
          <cell r="BL103">
            <v>5</v>
          </cell>
          <cell r="BO103" t="str">
            <v/>
          </cell>
          <cell r="BW103">
            <v>0</v>
          </cell>
          <cell r="CK103">
            <v>0</v>
          </cell>
          <cell r="CL103">
            <v>0.60830000000000006</v>
          </cell>
          <cell r="CN103" t="str">
            <v>TV49S26 BOTTOM CODE Teff 101410</v>
          </cell>
          <cell r="CO103" t="str">
            <v>توشيبا</v>
          </cell>
          <cell r="CP103" t="str">
            <v>توشيبا للاجهزة المرئية</v>
          </cell>
          <cell r="CT103">
            <v>0</v>
          </cell>
          <cell r="CU103">
            <v>1</v>
          </cell>
          <cell r="CV103">
            <v>1</v>
          </cell>
          <cell r="CW103">
            <v>0</v>
          </cell>
          <cell r="CZ103" t="str">
            <v/>
          </cell>
        </row>
        <row r="104">
          <cell r="A104">
            <v>74</v>
          </cell>
          <cell r="B104" t="str">
            <v>PF2</v>
          </cell>
          <cell r="C104" t="str">
            <v>FOAM 6TH</v>
          </cell>
          <cell r="D104" t="str">
            <v>Molds</v>
          </cell>
          <cell r="E104" t="str">
            <v>FMTOSI241A0000</v>
          </cell>
          <cell r="F104" t="str">
            <v>توشيبا 24 علوى 9105241n0001A</v>
          </cell>
          <cell r="G104" t="str">
            <v>Ea</v>
          </cell>
          <cell r="H104" t="str">
            <v>1100*1200</v>
          </cell>
          <cell r="I104">
            <v>0.11700000000000001</v>
          </cell>
          <cell r="J104">
            <v>30</v>
          </cell>
          <cell r="L104">
            <v>30</v>
          </cell>
          <cell r="M104">
            <v>30</v>
          </cell>
          <cell r="N104">
            <v>1</v>
          </cell>
          <cell r="O104">
            <v>2</v>
          </cell>
          <cell r="P104" t="str">
            <v>P</v>
          </cell>
          <cell r="Q104" t="str">
            <v>لا تعمل</v>
          </cell>
          <cell r="R104">
            <v>117</v>
          </cell>
          <cell r="S104">
            <v>108.81</v>
          </cell>
          <cell r="T104">
            <v>125.19</v>
          </cell>
          <cell r="U104">
            <v>7</v>
          </cell>
          <cell r="V104">
            <v>7</v>
          </cell>
          <cell r="X104" t="str">
            <v>TV</v>
          </cell>
          <cell r="Y104">
            <v>198</v>
          </cell>
          <cell r="AA104">
            <v>74</v>
          </cell>
          <cell r="AB104" t="str">
            <v>توشيبا 24 علوى 9105241n0001A</v>
          </cell>
          <cell r="AC104">
            <v>0.11700000000000001</v>
          </cell>
          <cell r="AD104" t="str">
            <v>توشيبا 24</v>
          </cell>
          <cell r="AE104">
            <v>0</v>
          </cell>
          <cell r="AH104">
            <v>240</v>
          </cell>
          <cell r="AI104">
            <v>228</v>
          </cell>
          <cell r="AJ104">
            <v>252</v>
          </cell>
          <cell r="AK104">
            <v>1</v>
          </cell>
          <cell r="AL104">
            <v>1</v>
          </cell>
          <cell r="AT104" t="str">
            <v>TOS</v>
          </cell>
          <cell r="AV104">
            <v>7</v>
          </cell>
          <cell r="AW104">
            <v>7</v>
          </cell>
          <cell r="BO104" t="str">
            <v/>
          </cell>
          <cell r="CK104">
            <v>0</v>
          </cell>
          <cell r="CL104">
            <v>0.12870000000000001</v>
          </cell>
          <cell r="CN104" t="str">
            <v>Toshiba 24 top 9105241n0001A</v>
          </cell>
          <cell r="CO104" t="str">
            <v>توشيبا</v>
          </cell>
          <cell r="CP104" t="str">
            <v>توشيبا للاجهزة المرئية</v>
          </cell>
          <cell r="CT104">
            <v>1</v>
          </cell>
          <cell r="CU104">
            <v>1</v>
          </cell>
        </row>
        <row r="105">
          <cell r="A105">
            <v>75</v>
          </cell>
          <cell r="B105" t="str">
            <v>PF2</v>
          </cell>
          <cell r="C105" t="str">
            <v>FOAM 6TH</v>
          </cell>
          <cell r="D105" t="str">
            <v>Molds</v>
          </cell>
          <cell r="E105" t="str">
            <v>FMTOSI241B0000</v>
          </cell>
          <cell r="F105" t="str">
            <v>توشيبا 24 سفلى 9105241n0001B</v>
          </cell>
          <cell r="G105" t="str">
            <v>Ea</v>
          </cell>
          <cell r="H105" t="str">
            <v>1100*1200</v>
          </cell>
          <cell r="I105">
            <v>9.5000000000000001E-2</v>
          </cell>
          <cell r="J105">
            <v>30</v>
          </cell>
          <cell r="L105">
            <v>30</v>
          </cell>
          <cell r="M105">
            <v>30</v>
          </cell>
          <cell r="N105">
            <v>1</v>
          </cell>
          <cell r="O105">
            <v>2</v>
          </cell>
          <cell r="P105" t="str">
            <v>P</v>
          </cell>
          <cell r="Q105" t="str">
            <v>لا تعمل</v>
          </cell>
          <cell r="R105">
            <v>95</v>
          </cell>
          <cell r="S105">
            <v>88.35</v>
          </cell>
          <cell r="T105">
            <v>101.65</v>
          </cell>
          <cell r="U105">
            <v>7</v>
          </cell>
          <cell r="V105">
            <v>7</v>
          </cell>
          <cell r="X105" t="str">
            <v>TV</v>
          </cell>
          <cell r="Y105">
            <v>198</v>
          </cell>
          <cell r="AA105">
            <v>75</v>
          </cell>
          <cell r="AB105" t="str">
            <v>توشيبا 24 سفلى 9105241n0001B</v>
          </cell>
          <cell r="AC105">
            <v>9.5000000000000001E-2</v>
          </cell>
          <cell r="AD105" t="str">
            <v>توشيبا 24</v>
          </cell>
          <cell r="AE105">
            <v>0</v>
          </cell>
          <cell r="AH105">
            <v>240</v>
          </cell>
          <cell r="AI105">
            <v>228</v>
          </cell>
          <cell r="AJ105">
            <v>252</v>
          </cell>
          <cell r="AK105">
            <v>1</v>
          </cell>
          <cell r="AL105">
            <v>1</v>
          </cell>
          <cell r="AT105" t="str">
            <v>TOS</v>
          </cell>
          <cell r="AV105">
            <v>7</v>
          </cell>
          <cell r="AW105">
            <v>7</v>
          </cell>
          <cell r="BO105" t="str">
            <v/>
          </cell>
          <cell r="CK105">
            <v>0</v>
          </cell>
          <cell r="CL105">
            <v>0.10450000000000001</v>
          </cell>
          <cell r="CN105" t="str">
            <v>Toshiba 24 bottom 9105241n0001B</v>
          </cell>
          <cell r="CO105" t="str">
            <v>توشيبا</v>
          </cell>
          <cell r="CP105" t="str">
            <v>توشيبا للاجهزة المرئية</v>
          </cell>
          <cell r="CT105">
            <v>1</v>
          </cell>
          <cell r="CU105">
            <v>1</v>
          </cell>
        </row>
        <row r="106">
          <cell r="A106" t="str">
            <v>75sum</v>
          </cell>
          <cell r="B106" t="str">
            <v>PF2</v>
          </cell>
          <cell r="C106" t="str">
            <v>FOAM 6TH</v>
          </cell>
          <cell r="D106" t="str">
            <v>Molds</v>
          </cell>
          <cell r="E106" t="str">
            <v>FMTOSI241B0000</v>
          </cell>
          <cell r="F106" t="str">
            <v>توشيبا 24</v>
          </cell>
          <cell r="G106" t="str">
            <v>Ea</v>
          </cell>
          <cell r="H106" t="str">
            <v>1100*1200</v>
          </cell>
          <cell r="I106">
            <v>0.21200000000000002</v>
          </cell>
          <cell r="J106">
            <v>30</v>
          </cell>
          <cell r="L106">
            <v>30</v>
          </cell>
          <cell r="M106">
            <v>30</v>
          </cell>
          <cell r="N106">
            <v>1</v>
          </cell>
          <cell r="O106">
            <v>2</v>
          </cell>
          <cell r="P106" t="str">
            <v>P</v>
          </cell>
          <cell r="Q106" t="str">
            <v>لا تعمل</v>
          </cell>
          <cell r="R106">
            <v>212.00000000000003</v>
          </cell>
          <cell r="S106">
            <v>197.16000000000003</v>
          </cell>
          <cell r="T106">
            <v>226.84000000000003</v>
          </cell>
          <cell r="U106">
            <v>7</v>
          </cell>
          <cell r="V106">
            <v>7</v>
          </cell>
          <cell r="X106" t="str">
            <v>TV</v>
          </cell>
          <cell r="Y106">
            <v>198</v>
          </cell>
          <cell r="Z106" t="str">
            <v>مجمعة</v>
          </cell>
          <cell r="AA106">
            <v>75</v>
          </cell>
          <cell r="AB106" t="str">
            <v>توشيبا 24 سفلى 9105241n0001B</v>
          </cell>
          <cell r="AC106">
            <v>9.5000000000000001E-2</v>
          </cell>
          <cell r="AD106" t="str">
            <v>توشيبا 24</v>
          </cell>
          <cell r="AE106">
            <v>0</v>
          </cell>
          <cell r="AH106">
            <v>240</v>
          </cell>
          <cell r="AI106">
            <v>228</v>
          </cell>
          <cell r="AJ106">
            <v>252</v>
          </cell>
          <cell r="AK106">
            <v>0</v>
          </cell>
          <cell r="AM106">
            <v>1</v>
          </cell>
          <cell r="AT106" t="str">
            <v>TOS</v>
          </cell>
          <cell r="AV106">
            <v>7</v>
          </cell>
          <cell r="AW106">
            <v>7</v>
          </cell>
          <cell r="BO106" t="str">
            <v/>
          </cell>
          <cell r="CK106">
            <v>0</v>
          </cell>
          <cell r="CL106">
            <v>0.23320000000000005</v>
          </cell>
          <cell r="CN106" t="str">
            <v>Toshiba 24 bottom 9105241n0001B</v>
          </cell>
          <cell r="CO106" t="str">
            <v>توشيبا</v>
          </cell>
          <cell r="CP106" t="str">
            <v>توشيبا للاجهزة المرئية</v>
          </cell>
          <cell r="CT106">
            <v>0</v>
          </cell>
          <cell r="CU106">
            <v>1</v>
          </cell>
        </row>
        <row r="107">
          <cell r="A107">
            <v>76</v>
          </cell>
          <cell r="B107" t="str">
            <v>PF1</v>
          </cell>
          <cell r="C107" t="str">
            <v>FOAM 10TH</v>
          </cell>
          <cell r="D107" t="str">
            <v>Molds</v>
          </cell>
          <cell r="E107" t="str">
            <v>FMTOSI40B39000</v>
          </cell>
          <cell r="F107" t="str">
            <v>توشيباled4039048461</v>
          </cell>
          <cell r="G107" t="str">
            <v>Ea</v>
          </cell>
          <cell r="H107" t="str">
            <v>1100*1200</v>
          </cell>
          <cell r="I107">
            <v>0.14499999999999999</v>
          </cell>
          <cell r="J107">
            <v>30</v>
          </cell>
          <cell r="L107">
            <v>30</v>
          </cell>
          <cell r="M107">
            <v>30</v>
          </cell>
          <cell r="N107">
            <v>1</v>
          </cell>
          <cell r="O107">
            <v>2</v>
          </cell>
          <cell r="P107" t="str">
            <v>Q</v>
          </cell>
          <cell r="Q107" t="str">
            <v>لا تعمل</v>
          </cell>
          <cell r="R107">
            <v>145</v>
          </cell>
          <cell r="S107">
            <v>134.85</v>
          </cell>
          <cell r="T107">
            <v>155.15</v>
          </cell>
          <cell r="U107">
            <v>7</v>
          </cell>
          <cell r="V107">
            <v>7</v>
          </cell>
          <cell r="X107" t="str">
            <v>TV</v>
          </cell>
          <cell r="Y107">
            <v>199</v>
          </cell>
          <cell r="AA107">
            <v>76</v>
          </cell>
          <cell r="AB107" t="str">
            <v>توشيباled4039048461</v>
          </cell>
          <cell r="AC107">
            <v>0.14499999999999999</v>
          </cell>
          <cell r="AD107" t="str">
            <v>توشيباled4039</v>
          </cell>
          <cell r="AE107">
            <v>0</v>
          </cell>
          <cell r="AH107">
            <v>240</v>
          </cell>
          <cell r="AI107">
            <v>228</v>
          </cell>
          <cell r="AJ107">
            <v>252</v>
          </cell>
          <cell r="AK107">
            <v>1</v>
          </cell>
          <cell r="AL107">
            <v>1</v>
          </cell>
          <cell r="AT107" t="str">
            <v>TOS</v>
          </cell>
          <cell r="AV107">
            <v>7</v>
          </cell>
          <cell r="AW107">
            <v>7</v>
          </cell>
          <cell r="BO107" t="str">
            <v/>
          </cell>
          <cell r="CK107">
            <v>0</v>
          </cell>
          <cell r="CL107">
            <v>0.1595</v>
          </cell>
          <cell r="CN107" t="str">
            <v>Toshibaled4039048461</v>
          </cell>
          <cell r="CO107" t="str">
            <v>توشيبا</v>
          </cell>
          <cell r="CP107" t="str">
            <v>توشيبا للاجهزة المرئية</v>
          </cell>
          <cell r="CT107">
            <v>1</v>
          </cell>
          <cell r="CU107">
            <v>1</v>
          </cell>
        </row>
        <row r="108">
          <cell r="A108">
            <v>77</v>
          </cell>
          <cell r="B108" t="str">
            <v>PF1</v>
          </cell>
          <cell r="C108" t="str">
            <v>FOAM 10TH</v>
          </cell>
          <cell r="D108" t="str">
            <v>Molds</v>
          </cell>
          <cell r="E108" t="str">
            <v>FMTOSI40T39000</v>
          </cell>
          <cell r="F108" t="str">
            <v>توشيباled4039048460</v>
          </cell>
          <cell r="G108" t="str">
            <v>Ea</v>
          </cell>
          <cell r="H108" t="str">
            <v>1100*1200</v>
          </cell>
          <cell r="I108">
            <v>0.14499999999999999</v>
          </cell>
          <cell r="J108">
            <v>30</v>
          </cell>
          <cell r="L108">
            <v>30</v>
          </cell>
          <cell r="M108">
            <v>30</v>
          </cell>
          <cell r="N108">
            <v>1</v>
          </cell>
          <cell r="O108">
            <v>2</v>
          </cell>
          <cell r="P108" t="str">
            <v>Q</v>
          </cell>
          <cell r="Q108" t="str">
            <v>لا تعمل</v>
          </cell>
          <cell r="R108">
            <v>145</v>
          </cell>
          <cell r="S108">
            <v>134.85</v>
          </cell>
          <cell r="T108">
            <v>155.15</v>
          </cell>
          <cell r="U108">
            <v>7</v>
          </cell>
          <cell r="V108">
            <v>7</v>
          </cell>
          <cell r="X108" t="str">
            <v>TV</v>
          </cell>
          <cell r="Y108">
            <v>199</v>
          </cell>
          <cell r="AA108">
            <v>77</v>
          </cell>
          <cell r="AB108" t="str">
            <v>توشيباled4039048460</v>
          </cell>
          <cell r="AC108">
            <v>0.14499999999999999</v>
          </cell>
          <cell r="AD108" t="str">
            <v>توشيباled4039</v>
          </cell>
          <cell r="AE108">
            <v>0</v>
          </cell>
          <cell r="AH108">
            <v>240</v>
          </cell>
          <cell r="AI108">
            <v>228</v>
          </cell>
          <cell r="AJ108">
            <v>252</v>
          </cell>
          <cell r="AK108">
            <v>1</v>
          </cell>
          <cell r="AL108">
            <v>1</v>
          </cell>
          <cell r="AT108" t="str">
            <v>TOS</v>
          </cell>
          <cell r="AV108">
            <v>7</v>
          </cell>
          <cell r="AW108">
            <v>7</v>
          </cell>
          <cell r="BO108" t="str">
            <v/>
          </cell>
          <cell r="CK108">
            <v>0</v>
          </cell>
          <cell r="CL108">
            <v>0.1595</v>
          </cell>
          <cell r="CN108" t="str">
            <v>Toshibaled4039048460</v>
          </cell>
          <cell r="CO108" t="str">
            <v>توشيبا</v>
          </cell>
          <cell r="CP108" t="str">
            <v>توشيبا للاجهزة المرئية</v>
          </cell>
          <cell r="CT108">
            <v>1</v>
          </cell>
          <cell r="CU108">
            <v>1</v>
          </cell>
        </row>
        <row r="109">
          <cell r="A109" t="str">
            <v>77sum</v>
          </cell>
          <cell r="B109" t="str">
            <v>PF1</v>
          </cell>
          <cell r="C109" t="str">
            <v>FOAM 10TH</v>
          </cell>
          <cell r="D109" t="str">
            <v>Molds</v>
          </cell>
          <cell r="E109" t="str">
            <v>FMTOSI40T39000</v>
          </cell>
          <cell r="F109" t="str">
            <v>توشيباled4039</v>
          </cell>
          <cell r="G109" t="str">
            <v>Ea</v>
          </cell>
          <cell r="H109" t="str">
            <v>1100*1200</v>
          </cell>
          <cell r="I109">
            <v>0.28999999999999998</v>
          </cell>
          <cell r="J109">
            <v>30</v>
          </cell>
          <cell r="L109">
            <v>30</v>
          </cell>
          <cell r="M109">
            <v>30</v>
          </cell>
          <cell r="N109">
            <v>1</v>
          </cell>
          <cell r="O109">
            <v>2</v>
          </cell>
          <cell r="P109" t="str">
            <v>Q</v>
          </cell>
          <cell r="Q109" t="str">
            <v>لا تعمل</v>
          </cell>
          <cell r="R109">
            <v>290</v>
          </cell>
          <cell r="S109">
            <v>269.7</v>
          </cell>
          <cell r="T109">
            <v>310.3</v>
          </cell>
          <cell r="U109">
            <v>7</v>
          </cell>
          <cell r="V109">
            <v>7</v>
          </cell>
          <cell r="X109" t="str">
            <v>TV</v>
          </cell>
          <cell r="Y109">
            <v>199</v>
          </cell>
          <cell r="Z109" t="str">
            <v>مجمعة</v>
          </cell>
          <cell r="AA109">
            <v>77</v>
          </cell>
          <cell r="AB109" t="str">
            <v>توشيباled4039048460</v>
          </cell>
          <cell r="AC109">
            <v>0.14499999999999999</v>
          </cell>
          <cell r="AD109" t="str">
            <v>توشيباled4039</v>
          </cell>
          <cell r="AE109">
            <v>0</v>
          </cell>
          <cell r="AH109">
            <v>240</v>
          </cell>
          <cell r="AI109">
            <v>228</v>
          </cell>
          <cell r="AJ109">
            <v>252</v>
          </cell>
          <cell r="AK109">
            <v>0</v>
          </cell>
          <cell r="AM109">
            <v>1</v>
          </cell>
          <cell r="AT109" t="str">
            <v>TOS</v>
          </cell>
          <cell r="AV109">
            <v>7</v>
          </cell>
          <cell r="AW109">
            <v>7</v>
          </cell>
          <cell r="BO109" t="str">
            <v/>
          </cell>
          <cell r="CK109">
            <v>0</v>
          </cell>
          <cell r="CL109">
            <v>0.31900000000000001</v>
          </cell>
          <cell r="CN109" t="str">
            <v>Toshibaled4039048460</v>
          </cell>
          <cell r="CO109" t="str">
            <v>توشيبا</v>
          </cell>
          <cell r="CP109" t="str">
            <v>توشيبا للاجهزة المرئية</v>
          </cell>
          <cell r="CT109">
            <v>0</v>
          </cell>
          <cell r="CU109">
            <v>1</v>
          </cell>
        </row>
        <row r="110">
          <cell r="A110">
            <v>78</v>
          </cell>
          <cell r="B110" t="str">
            <v>PF2</v>
          </cell>
          <cell r="C110" t="str">
            <v>FOAM 6TH</v>
          </cell>
          <cell r="D110" t="str">
            <v>Molds</v>
          </cell>
          <cell r="E110" t="str">
            <v>FMTOSI40164050</v>
          </cell>
          <cell r="F110" t="str">
            <v>توشيباled40s16405-LR</v>
          </cell>
          <cell r="G110" t="str">
            <v>Ea</v>
          </cell>
          <cell r="H110" t="str">
            <v>1100*1200</v>
          </cell>
          <cell r="I110">
            <v>4.2000000000000003E-2</v>
          </cell>
          <cell r="J110">
            <v>30</v>
          </cell>
          <cell r="L110">
            <v>32</v>
          </cell>
          <cell r="M110">
            <v>37</v>
          </cell>
          <cell r="N110">
            <v>1</v>
          </cell>
          <cell r="O110">
            <v>2</v>
          </cell>
          <cell r="P110" t="str">
            <v>R</v>
          </cell>
          <cell r="Q110" t="str">
            <v>تعمل</v>
          </cell>
          <cell r="R110">
            <v>42</v>
          </cell>
          <cell r="S110">
            <v>39.06</v>
          </cell>
          <cell r="T110">
            <v>44.94</v>
          </cell>
          <cell r="U110">
            <v>7</v>
          </cell>
          <cell r="V110">
            <v>7</v>
          </cell>
          <cell r="X110" t="str">
            <v>TV</v>
          </cell>
          <cell r="Y110">
            <v>28</v>
          </cell>
          <cell r="AA110">
            <v>78</v>
          </cell>
          <cell r="AB110" t="str">
            <v>توشيباled40s16405</v>
          </cell>
          <cell r="AD110" t="str">
            <v>توشيباled40s</v>
          </cell>
          <cell r="AE110">
            <v>1</v>
          </cell>
          <cell r="AH110">
            <v>194.59459459459458</v>
          </cell>
          <cell r="AI110">
            <v>184.86486486486484</v>
          </cell>
          <cell r="AJ110">
            <v>204.32432432432432</v>
          </cell>
          <cell r="AK110">
            <v>1</v>
          </cell>
          <cell r="AL110">
            <v>1</v>
          </cell>
          <cell r="AN110">
            <v>10</v>
          </cell>
          <cell r="AO110">
            <v>18</v>
          </cell>
          <cell r="AP110" t="str">
            <v>(A) EU 150  (M) 0.7-1.1 mm</v>
          </cell>
          <cell r="AQ110" t="str">
            <v>(B) S.2 211  (M) 0.7-1.1 mm</v>
          </cell>
          <cell r="AR110">
            <v>20</v>
          </cell>
          <cell r="AS110">
            <v>34</v>
          </cell>
          <cell r="AT110" t="str">
            <v>TOS</v>
          </cell>
          <cell r="AU110" t="str">
            <v>اتوماتيك</v>
          </cell>
          <cell r="AV110">
            <v>6</v>
          </cell>
          <cell r="AW110">
            <v>4</v>
          </cell>
          <cell r="AX110">
            <v>193</v>
          </cell>
          <cell r="AY110">
            <v>2</v>
          </cell>
          <cell r="AZ110">
            <v>2</v>
          </cell>
          <cell r="BA110">
            <v>134</v>
          </cell>
          <cell r="BB110">
            <v>2</v>
          </cell>
          <cell r="BC110">
            <v>2</v>
          </cell>
          <cell r="BD110">
            <v>80</v>
          </cell>
          <cell r="BE110">
            <v>2</v>
          </cell>
          <cell r="BF110">
            <v>2</v>
          </cell>
          <cell r="BJ110">
            <v>5</v>
          </cell>
          <cell r="BK110">
            <v>5</v>
          </cell>
          <cell r="BL110">
            <v>15</v>
          </cell>
          <cell r="BN110">
            <v>805</v>
          </cell>
          <cell r="BO110" t="str">
            <v>8</v>
          </cell>
          <cell r="BW110">
            <v>0</v>
          </cell>
          <cell r="CB110">
            <v>60</v>
          </cell>
          <cell r="CC110">
            <v>1</v>
          </cell>
          <cell r="CG110" t="str">
            <v>ابيض</v>
          </cell>
          <cell r="CK110">
            <v>0</v>
          </cell>
          <cell r="CL110">
            <v>4.6200000000000005E-2</v>
          </cell>
          <cell r="CN110" t="str">
            <v>Toshibaled40s16405</v>
          </cell>
          <cell r="CO110" t="str">
            <v>توشيبا</v>
          </cell>
          <cell r="CP110" t="str">
            <v>توشيبا للاجهزة المرئية</v>
          </cell>
          <cell r="CT110">
            <v>1</v>
          </cell>
          <cell r="CU110">
            <v>1</v>
          </cell>
          <cell r="CV110">
            <v>1</v>
          </cell>
          <cell r="CW110">
            <v>0</v>
          </cell>
          <cell r="CZ110" t="str">
            <v/>
          </cell>
        </row>
        <row r="111">
          <cell r="A111">
            <v>79</v>
          </cell>
          <cell r="B111" t="str">
            <v>PF2</v>
          </cell>
          <cell r="C111" t="str">
            <v>FOAM 6TH</v>
          </cell>
          <cell r="D111" t="str">
            <v>Molds</v>
          </cell>
          <cell r="E111" t="str">
            <v>FMTOSI40164040</v>
          </cell>
          <cell r="F111" t="str">
            <v>توشيباled40s16404-TOP</v>
          </cell>
          <cell r="G111" t="str">
            <v>Ea</v>
          </cell>
          <cell r="H111" t="str">
            <v>1100*1200</v>
          </cell>
          <cell r="I111">
            <v>0.16700000000000001</v>
          </cell>
          <cell r="J111">
            <v>30</v>
          </cell>
          <cell r="L111">
            <v>32</v>
          </cell>
          <cell r="M111">
            <v>37</v>
          </cell>
          <cell r="N111">
            <v>1</v>
          </cell>
          <cell r="O111">
            <v>2</v>
          </cell>
          <cell r="P111" t="str">
            <v>R</v>
          </cell>
          <cell r="Q111" t="str">
            <v>تعمل</v>
          </cell>
          <cell r="R111">
            <v>167</v>
          </cell>
          <cell r="S111">
            <v>155.31</v>
          </cell>
          <cell r="T111">
            <v>178.69</v>
          </cell>
          <cell r="U111">
            <v>7</v>
          </cell>
          <cell r="V111">
            <v>7</v>
          </cell>
          <cell r="X111" t="str">
            <v>TV</v>
          </cell>
          <cell r="Y111">
            <v>28</v>
          </cell>
          <cell r="AA111">
            <v>79</v>
          </cell>
          <cell r="AB111" t="str">
            <v>توشيباled40s16404</v>
          </cell>
          <cell r="AD111" t="str">
            <v>توشيباled40s</v>
          </cell>
          <cell r="AE111">
            <v>1</v>
          </cell>
          <cell r="AH111">
            <v>194.59459459459458</v>
          </cell>
          <cell r="AI111">
            <v>184.86486486486484</v>
          </cell>
          <cell r="AJ111">
            <v>204.32432432432432</v>
          </cell>
          <cell r="AK111">
            <v>1</v>
          </cell>
          <cell r="AL111">
            <v>1</v>
          </cell>
          <cell r="AN111">
            <v>10</v>
          </cell>
          <cell r="AO111">
            <v>18</v>
          </cell>
          <cell r="AP111" t="str">
            <v>(A) EU 150  (M) 0.7-1.1 mm</v>
          </cell>
          <cell r="AQ111" t="str">
            <v>(B) S.2 211  (M) 0.7-1.1 mm</v>
          </cell>
          <cell r="AR111">
            <v>20</v>
          </cell>
          <cell r="AS111">
            <v>34</v>
          </cell>
          <cell r="AT111" t="str">
            <v>TOS</v>
          </cell>
          <cell r="AU111" t="str">
            <v>اتوماتيك</v>
          </cell>
          <cell r="AV111">
            <v>6</v>
          </cell>
          <cell r="AW111">
            <v>4</v>
          </cell>
          <cell r="AX111">
            <v>995</v>
          </cell>
          <cell r="AY111">
            <v>2</v>
          </cell>
          <cell r="AZ111">
            <v>2</v>
          </cell>
          <cell r="BA111">
            <v>134</v>
          </cell>
          <cell r="BB111">
            <v>2</v>
          </cell>
          <cell r="BC111">
            <v>2</v>
          </cell>
          <cell r="BD111">
            <v>178</v>
          </cell>
          <cell r="BE111">
            <v>2</v>
          </cell>
          <cell r="BF111">
            <v>2</v>
          </cell>
          <cell r="BJ111">
            <v>5</v>
          </cell>
          <cell r="BK111">
            <v>5</v>
          </cell>
          <cell r="BL111">
            <v>15</v>
          </cell>
          <cell r="BN111">
            <v>805</v>
          </cell>
          <cell r="BO111" t="str">
            <v>8</v>
          </cell>
          <cell r="BW111">
            <v>0</v>
          </cell>
          <cell r="CB111">
            <v>15</v>
          </cell>
          <cell r="CC111">
            <v>1</v>
          </cell>
          <cell r="CG111" t="str">
            <v>احمر</v>
          </cell>
          <cell r="CK111">
            <v>0</v>
          </cell>
          <cell r="CL111">
            <v>0.18370000000000003</v>
          </cell>
          <cell r="CN111" t="str">
            <v>Toshibaled40s16404</v>
          </cell>
          <cell r="CO111" t="str">
            <v>توشيبا</v>
          </cell>
          <cell r="CP111" t="str">
            <v>توشيبا للاجهزة المرئية</v>
          </cell>
          <cell r="CT111">
            <v>1</v>
          </cell>
          <cell r="CU111">
            <v>1</v>
          </cell>
          <cell r="CV111">
            <v>1</v>
          </cell>
          <cell r="CW111">
            <v>0</v>
          </cell>
          <cell r="CZ111" t="str">
            <v/>
          </cell>
        </row>
        <row r="112">
          <cell r="A112">
            <v>80</v>
          </cell>
          <cell r="B112" t="str">
            <v>PF2</v>
          </cell>
          <cell r="C112" t="str">
            <v>FOAM 6TH</v>
          </cell>
          <cell r="D112" t="str">
            <v>Molds</v>
          </cell>
          <cell r="E112" t="str">
            <v>FMTOSI40164030</v>
          </cell>
          <cell r="F112" t="str">
            <v>Bottom-توشيباled40s16403</v>
          </cell>
          <cell r="G112" t="str">
            <v>Ea</v>
          </cell>
          <cell r="H112" t="str">
            <v>1100*1200</v>
          </cell>
          <cell r="I112">
            <v>0.18099999999999999</v>
          </cell>
          <cell r="J112">
            <v>30</v>
          </cell>
          <cell r="L112">
            <v>32</v>
          </cell>
          <cell r="M112">
            <v>37</v>
          </cell>
          <cell r="N112">
            <v>1</v>
          </cell>
          <cell r="O112">
            <v>2</v>
          </cell>
          <cell r="P112" t="str">
            <v>R</v>
          </cell>
          <cell r="Q112" t="str">
            <v>تعمل</v>
          </cell>
          <cell r="R112">
            <v>181</v>
          </cell>
          <cell r="S112">
            <v>168.33</v>
          </cell>
          <cell r="T112">
            <v>193.67</v>
          </cell>
          <cell r="U112">
            <v>7</v>
          </cell>
          <cell r="V112">
            <v>7</v>
          </cell>
          <cell r="X112" t="str">
            <v>TV</v>
          </cell>
          <cell r="Y112">
            <v>28</v>
          </cell>
          <cell r="AA112">
            <v>80</v>
          </cell>
          <cell r="AB112" t="str">
            <v>توشيباled40s16403</v>
          </cell>
          <cell r="AD112" t="str">
            <v>توشيباled40s</v>
          </cell>
          <cell r="AE112">
            <v>1</v>
          </cell>
          <cell r="AH112">
            <v>194.59459459459458</v>
          </cell>
          <cell r="AI112">
            <v>184.86486486486484</v>
          </cell>
          <cell r="AJ112">
            <v>204.32432432432432</v>
          </cell>
          <cell r="AK112">
            <v>1</v>
          </cell>
          <cell r="AL112">
            <v>1</v>
          </cell>
          <cell r="AN112">
            <v>10</v>
          </cell>
          <cell r="AO112">
            <v>18</v>
          </cell>
          <cell r="AP112" t="str">
            <v>(A) EU 150  (M) 0.7-1.1 mm</v>
          </cell>
          <cell r="AQ112" t="str">
            <v>(B) S.2 211  (M) 0.7-1.1 mm</v>
          </cell>
          <cell r="AR112">
            <v>20</v>
          </cell>
          <cell r="AS112">
            <v>34</v>
          </cell>
          <cell r="AT112" t="str">
            <v>TOS</v>
          </cell>
          <cell r="AU112" t="str">
            <v>اتوماتيك</v>
          </cell>
          <cell r="AV112">
            <v>6</v>
          </cell>
          <cell r="AW112">
            <v>4</v>
          </cell>
          <cell r="AX112">
            <v>995</v>
          </cell>
          <cell r="AY112">
            <v>2</v>
          </cell>
          <cell r="AZ112">
            <v>2</v>
          </cell>
          <cell r="BA112">
            <v>134</v>
          </cell>
          <cell r="BB112">
            <v>2</v>
          </cell>
          <cell r="BC112">
            <v>2</v>
          </cell>
          <cell r="BD112">
            <v>178</v>
          </cell>
          <cell r="BE112">
            <v>2</v>
          </cell>
          <cell r="BF112">
            <v>2</v>
          </cell>
          <cell r="BJ112">
            <v>5</v>
          </cell>
          <cell r="BK112">
            <v>5</v>
          </cell>
          <cell r="BL112">
            <v>15</v>
          </cell>
          <cell r="BN112">
            <v>805</v>
          </cell>
          <cell r="BO112" t="str">
            <v>8</v>
          </cell>
          <cell r="BW112">
            <v>0</v>
          </cell>
          <cell r="CB112">
            <v>15</v>
          </cell>
          <cell r="CC112">
            <v>1</v>
          </cell>
          <cell r="CG112" t="str">
            <v>ابيض</v>
          </cell>
          <cell r="CK112">
            <v>0</v>
          </cell>
          <cell r="CL112">
            <v>0.1991</v>
          </cell>
          <cell r="CN112" t="str">
            <v>Toshibaled40s16403</v>
          </cell>
          <cell r="CO112" t="str">
            <v>توشيبا</v>
          </cell>
          <cell r="CP112" t="str">
            <v>توشيبا للاجهزة المرئية</v>
          </cell>
          <cell r="CT112">
            <v>1</v>
          </cell>
          <cell r="CU112">
            <v>1</v>
          </cell>
          <cell r="CV112">
            <v>1</v>
          </cell>
          <cell r="CW112">
            <v>0</v>
          </cell>
          <cell r="CZ112" t="str">
            <v/>
          </cell>
        </row>
        <row r="113">
          <cell r="A113" t="str">
            <v>80sum</v>
          </cell>
          <cell r="B113" t="str">
            <v>PF2</v>
          </cell>
          <cell r="C113" t="str">
            <v>FOAM 6TH</v>
          </cell>
          <cell r="D113" t="str">
            <v>Molds</v>
          </cell>
          <cell r="E113" t="str">
            <v>FMTOSI40164030</v>
          </cell>
          <cell r="F113" t="str">
            <v>توشيباled40s</v>
          </cell>
          <cell r="G113" t="str">
            <v>Ea</v>
          </cell>
          <cell r="H113" t="str">
            <v>1100*1200</v>
          </cell>
          <cell r="I113">
            <v>0.38999999999999996</v>
          </cell>
          <cell r="J113">
            <v>30</v>
          </cell>
          <cell r="L113">
            <v>32</v>
          </cell>
          <cell r="M113">
            <v>37</v>
          </cell>
          <cell r="N113">
            <v>3</v>
          </cell>
          <cell r="O113">
            <v>2</v>
          </cell>
          <cell r="P113" t="str">
            <v>R</v>
          </cell>
          <cell r="Q113" t="str">
            <v>تعمل</v>
          </cell>
          <cell r="R113">
            <v>389.99999999999994</v>
          </cell>
          <cell r="S113">
            <v>362.69999999999993</v>
          </cell>
          <cell r="T113">
            <v>417.29999999999995</v>
          </cell>
          <cell r="U113">
            <v>7</v>
          </cell>
          <cell r="V113">
            <v>7</v>
          </cell>
          <cell r="X113" t="str">
            <v>TV</v>
          </cell>
          <cell r="Y113">
            <v>28</v>
          </cell>
          <cell r="Z113" t="str">
            <v>مجمعة</v>
          </cell>
          <cell r="AA113">
            <v>80</v>
          </cell>
          <cell r="AB113" t="str">
            <v>توشيباled40s16403</v>
          </cell>
          <cell r="AD113" t="str">
            <v>توشيباled40s</v>
          </cell>
          <cell r="AE113">
            <v>1</v>
          </cell>
          <cell r="AH113">
            <v>194.59459459459458</v>
          </cell>
          <cell r="AI113">
            <v>184.86486486486484</v>
          </cell>
          <cell r="AJ113">
            <v>204.32432432432432</v>
          </cell>
          <cell r="AK113">
            <v>0</v>
          </cell>
          <cell r="AM113">
            <v>1</v>
          </cell>
          <cell r="AN113">
            <v>10</v>
          </cell>
          <cell r="AO113">
            <v>18</v>
          </cell>
          <cell r="AP113" t="str">
            <v>(A) EU 150  (M) 0.7-1.1 mm</v>
          </cell>
          <cell r="AQ113" t="str">
            <v>(B) S.2 211  (M) 0.7-1.1 mm</v>
          </cell>
          <cell r="AR113">
            <v>20</v>
          </cell>
          <cell r="AS113">
            <v>34</v>
          </cell>
          <cell r="AT113" t="str">
            <v>TOS</v>
          </cell>
          <cell r="AU113" t="str">
            <v>اتوماتيك</v>
          </cell>
          <cell r="AV113">
            <v>6</v>
          </cell>
          <cell r="AW113">
            <v>4</v>
          </cell>
          <cell r="BJ113">
            <v>5</v>
          </cell>
          <cell r="BK113">
            <v>5</v>
          </cell>
          <cell r="BL113">
            <v>15</v>
          </cell>
          <cell r="BN113">
            <v>805</v>
          </cell>
          <cell r="BO113" t="str">
            <v>8</v>
          </cell>
          <cell r="BW113">
            <v>0</v>
          </cell>
          <cell r="CK113">
            <v>0</v>
          </cell>
          <cell r="CL113">
            <v>0.42899999999999999</v>
          </cell>
          <cell r="CN113" t="str">
            <v>Toshibaled40s16403</v>
          </cell>
          <cell r="CO113" t="str">
            <v>توشيبا</v>
          </cell>
          <cell r="CP113" t="str">
            <v>توشيبا للاجهزة المرئية</v>
          </cell>
          <cell r="CT113">
            <v>0</v>
          </cell>
          <cell r="CU113">
            <v>1</v>
          </cell>
          <cell r="CV113">
            <v>1</v>
          </cell>
          <cell r="CW113">
            <v>0</v>
          </cell>
          <cell r="CZ113" t="str">
            <v/>
          </cell>
        </row>
        <row r="114">
          <cell r="A114">
            <v>81</v>
          </cell>
          <cell r="B114" t="str">
            <v>PF1</v>
          </cell>
          <cell r="C114" t="str">
            <v>FOAM 10TH</v>
          </cell>
          <cell r="D114" t="str">
            <v>Molds</v>
          </cell>
          <cell r="E114" t="str">
            <v>FMDACI49000001</v>
          </cell>
          <cell r="F114" t="str">
            <v>قاعدة بوتجاز 90 تصدير</v>
          </cell>
          <cell r="G114" t="str">
            <v>Ea</v>
          </cell>
          <cell r="H114" t="str">
            <v>1400*1700</v>
          </cell>
          <cell r="I114">
            <v>0.38800000000000001</v>
          </cell>
          <cell r="J114">
            <v>66</v>
          </cell>
          <cell r="K114">
            <v>3</v>
          </cell>
          <cell r="L114">
            <v>67.450262827027217</v>
          </cell>
          <cell r="M114">
            <v>60</v>
          </cell>
          <cell r="N114">
            <v>1</v>
          </cell>
          <cell r="O114">
            <v>2</v>
          </cell>
          <cell r="P114" t="str">
            <v>S</v>
          </cell>
          <cell r="Q114" t="str">
            <v>تعمل</v>
          </cell>
          <cell r="R114">
            <v>388</v>
          </cell>
          <cell r="S114">
            <v>360.84</v>
          </cell>
          <cell r="T114">
            <v>415.16</v>
          </cell>
          <cell r="U114">
            <v>7</v>
          </cell>
          <cell r="V114">
            <v>7</v>
          </cell>
          <cell r="X114" t="str">
            <v>بوتجاز</v>
          </cell>
          <cell r="Y114">
            <v>29</v>
          </cell>
          <cell r="AA114">
            <v>81</v>
          </cell>
          <cell r="AB114" t="str">
            <v>قاعدة بوتجاز 90 تصدير</v>
          </cell>
          <cell r="AD114" t="str">
            <v>بوتجاز  90 تصدير</v>
          </cell>
          <cell r="AE114">
            <v>1</v>
          </cell>
          <cell r="AG114" t="str">
            <v>A07465002</v>
          </cell>
          <cell r="AH114">
            <v>120</v>
          </cell>
          <cell r="AI114">
            <v>114</v>
          </cell>
          <cell r="AJ114">
            <v>126</v>
          </cell>
          <cell r="AK114">
            <v>1</v>
          </cell>
          <cell r="AL114">
            <v>1</v>
          </cell>
          <cell r="AN114">
            <v>5</v>
          </cell>
          <cell r="AO114" t="str">
            <v>22</v>
          </cell>
          <cell r="AP114" t="str">
            <v>(A)   401 XS   (S)0.4-0.8 mm</v>
          </cell>
          <cell r="AQ114" t="str">
            <v>(B)   EU 100   (S)0.4-0.8 mm</v>
          </cell>
          <cell r="AR114" t="str">
            <v>24</v>
          </cell>
          <cell r="AS114" t="str">
            <v>38</v>
          </cell>
          <cell r="AT114" t="str">
            <v>DAC</v>
          </cell>
          <cell r="AU114" t="str">
            <v>اتوماتيك</v>
          </cell>
          <cell r="AV114">
            <v>7</v>
          </cell>
          <cell r="AW114">
            <v>7</v>
          </cell>
          <cell r="AX114">
            <v>925</v>
          </cell>
          <cell r="AY114">
            <v>1</v>
          </cell>
          <cell r="AZ114">
            <v>1</v>
          </cell>
          <cell r="BA114">
            <v>655</v>
          </cell>
          <cell r="BB114">
            <v>1</v>
          </cell>
          <cell r="BC114">
            <v>1</v>
          </cell>
          <cell r="BD114">
            <v>60</v>
          </cell>
          <cell r="BE114">
            <v>2</v>
          </cell>
          <cell r="BF114">
            <v>2</v>
          </cell>
          <cell r="BJ114">
            <v>5</v>
          </cell>
          <cell r="BK114">
            <v>0</v>
          </cell>
          <cell r="BL114">
            <v>10</v>
          </cell>
          <cell r="BN114">
            <v>216</v>
          </cell>
          <cell r="BO114" t="str">
            <v>2</v>
          </cell>
          <cell r="BR114">
            <v>43593</v>
          </cell>
          <cell r="BS114" t="str">
            <v>changed ct</v>
          </cell>
          <cell r="BW114">
            <v>0</v>
          </cell>
          <cell r="CB114">
            <v>10</v>
          </cell>
          <cell r="CG114" t="str">
            <v>احمر</v>
          </cell>
          <cell r="CK114">
            <v>0.42098000000000002</v>
          </cell>
          <cell r="CL114">
            <v>0</v>
          </cell>
          <cell r="CN114" t="str">
            <v>base stove 90 export</v>
          </cell>
          <cell r="CO114" t="str">
            <v>الكترولوكس</v>
          </cell>
          <cell r="CP114" t="str">
            <v>القاهرة للصناعات المغذية بوتاجازات</v>
          </cell>
          <cell r="CT114">
            <v>1</v>
          </cell>
          <cell r="CU114">
            <v>1</v>
          </cell>
          <cell r="CV114">
            <v>1</v>
          </cell>
          <cell r="CW114">
            <v>15</v>
          </cell>
          <cell r="CX114">
            <v>44349</v>
          </cell>
          <cell r="CY114">
            <v>44361</v>
          </cell>
          <cell r="CZ114" t="str">
            <v>Pending</v>
          </cell>
          <cell r="DA114">
            <v>4</v>
          </cell>
        </row>
        <row r="115">
          <cell r="A115">
            <v>82</v>
          </cell>
          <cell r="B115" t="str">
            <v>PF1</v>
          </cell>
          <cell r="C115" t="str">
            <v>FOAM 10TH</v>
          </cell>
          <cell r="D115" t="str">
            <v>Molds</v>
          </cell>
          <cell r="E115" t="str">
            <v>FMDACI49000003</v>
          </cell>
          <cell r="F115" t="str">
            <v>زاوية بوتجاز خلفيه 90 تصدير</v>
          </cell>
          <cell r="G115" t="str">
            <v>Set</v>
          </cell>
          <cell r="H115" t="str">
            <v>1400*1700</v>
          </cell>
          <cell r="I115">
            <v>0.03</v>
          </cell>
          <cell r="J115">
            <v>66</v>
          </cell>
          <cell r="K115">
            <v>3</v>
          </cell>
          <cell r="L115">
            <v>67.450262827027217</v>
          </cell>
          <cell r="M115">
            <v>60</v>
          </cell>
          <cell r="N115">
            <v>2</v>
          </cell>
          <cell r="O115">
            <v>2</v>
          </cell>
          <cell r="P115" t="str">
            <v>S</v>
          </cell>
          <cell r="Q115" t="str">
            <v>تعمل</v>
          </cell>
          <cell r="R115">
            <v>30</v>
          </cell>
          <cell r="S115">
            <v>27.9</v>
          </cell>
          <cell r="T115">
            <v>32.1</v>
          </cell>
          <cell r="U115">
            <v>7</v>
          </cell>
          <cell r="V115">
            <v>7</v>
          </cell>
          <cell r="X115" t="str">
            <v>بوتجاز</v>
          </cell>
          <cell r="Y115">
            <v>29</v>
          </cell>
          <cell r="AA115">
            <v>82</v>
          </cell>
          <cell r="AB115" t="str">
            <v>زاوية بوتجاز خلفيه 90 تصدير</v>
          </cell>
          <cell r="AD115" t="str">
            <v>بوتجاز  90 تصدير</v>
          </cell>
          <cell r="AE115">
            <v>1</v>
          </cell>
          <cell r="AG115" t="str">
            <v>A07470901</v>
          </cell>
          <cell r="AH115">
            <v>120</v>
          </cell>
          <cell r="AI115">
            <v>114</v>
          </cell>
          <cell r="AJ115">
            <v>126</v>
          </cell>
          <cell r="AK115">
            <v>1</v>
          </cell>
          <cell r="AL115">
            <v>1</v>
          </cell>
          <cell r="AN115">
            <v>5</v>
          </cell>
          <cell r="AO115" t="str">
            <v>22</v>
          </cell>
          <cell r="AP115" t="str">
            <v>(A)   401 XS   (S)0.4-0.8 mm</v>
          </cell>
          <cell r="AQ115" t="str">
            <v>(B)   EU 100   (S)0.4-0.8 mm</v>
          </cell>
          <cell r="AR115" t="str">
            <v>24</v>
          </cell>
          <cell r="AS115" t="str">
            <v>38</v>
          </cell>
          <cell r="AT115" t="str">
            <v>DAC</v>
          </cell>
          <cell r="AU115" t="str">
            <v>اتوماتيك</v>
          </cell>
          <cell r="AV115">
            <v>7</v>
          </cell>
          <cell r="AW115">
            <v>7</v>
          </cell>
          <cell r="AX115">
            <v>300</v>
          </cell>
          <cell r="AY115">
            <v>1</v>
          </cell>
          <cell r="AZ115">
            <v>1</v>
          </cell>
          <cell r="BA115">
            <v>126</v>
          </cell>
          <cell r="BB115">
            <v>1</v>
          </cell>
          <cell r="BC115">
            <v>1</v>
          </cell>
          <cell r="BD115">
            <v>45</v>
          </cell>
          <cell r="BE115">
            <v>2</v>
          </cell>
          <cell r="BF115">
            <v>2</v>
          </cell>
          <cell r="BJ115">
            <v>5</v>
          </cell>
          <cell r="BK115">
            <v>0</v>
          </cell>
          <cell r="BL115">
            <v>10</v>
          </cell>
          <cell r="BN115">
            <v>216</v>
          </cell>
          <cell r="BO115" t="str">
            <v>2</v>
          </cell>
          <cell r="BR115">
            <v>43593</v>
          </cell>
          <cell r="BS115" t="str">
            <v>changed ct</v>
          </cell>
          <cell r="BW115">
            <v>0</v>
          </cell>
          <cell r="CB115">
            <v>168</v>
          </cell>
          <cell r="CG115" t="str">
            <v>احمر</v>
          </cell>
          <cell r="CK115">
            <v>3.2549999999999996E-2</v>
          </cell>
          <cell r="CL115">
            <v>0</v>
          </cell>
          <cell r="CN115" t="str">
            <v>angel stove backه 90 export</v>
          </cell>
          <cell r="CO115" t="str">
            <v>الكترولوكس</v>
          </cell>
          <cell r="CP115" t="str">
            <v>القاهرة للصناعات المغذية بوتاجازات</v>
          </cell>
          <cell r="CT115">
            <v>1</v>
          </cell>
          <cell r="CU115">
            <v>1</v>
          </cell>
          <cell r="CV115">
            <v>1</v>
          </cell>
          <cell r="CW115">
            <v>1</v>
          </cell>
          <cell r="CX115">
            <v>43954</v>
          </cell>
          <cell r="CY115">
            <v>43983</v>
          </cell>
          <cell r="CZ115" t="str">
            <v>Pending</v>
          </cell>
        </row>
        <row r="116">
          <cell r="A116" t="str">
            <v>82sum</v>
          </cell>
          <cell r="B116" t="str">
            <v>PF1</v>
          </cell>
          <cell r="C116" t="str">
            <v>FOAM 10TH</v>
          </cell>
          <cell r="D116" t="str">
            <v>Molds</v>
          </cell>
          <cell r="E116" t="str">
            <v>FMDACI49000003</v>
          </cell>
          <cell r="F116" t="str">
            <v>زاوية بوتجاز 90 تصدير (امامية ، وخلفية)</v>
          </cell>
          <cell r="G116" t="str">
            <v>Set</v>
          </cell>
          <cell r="H116" t="str">
            <v>1400*1700</v>
          </cell>
          <cell r="I116">
            <v>0.41800000000000004</v>
          </cell>
          <cell r="J116">
            <v>66</v>
          </cell>
          <cell r="K116">
            <v>3</v>
          </cell>
          <cell r="L116">
            <v>67.450262827027217</v>
          </cell>
          <cell r="M116">
            <v>60</v>
          </cell>
          <cell r="N116">
            <v>2</v>
          </cell>
          <cell r="O116">
            <v>2</v>
          </cell>
          <cell r="P116" t="str">
            <v>S</v>
          </cell>
          <cell r="Q116" t="str">
            <v>تعمل</v>
          </cell>
          <cell r="R116">
            <v>418.00000000000006</v>
          </cell>
          <cell r="S116">
            <v>388.74000000000007</v>
          </cell>
          <cell r="T116">
            <v>447.26000000000005</v>
          </cell>
          <cell r="U116">
            <v>7</v>
          </cell>
          <cell r="V116">
            <v>7</v>
          </cell>
          <cell r="X116" t="str">
            <v>بوتجاز</v>
          </cell>
          <cell r="Y116">
            <v>29</v>
          </cell>
          <cell r="Z116" t="str">
            <v>مجمعة</v>
          </cell>
          <cell r="AA116">
            <v>82</v>
          </cell>
          <cell r="AB116" t="str">
            <v>زاوية بوتجاز خلفيه 90 تصدير</v>
          </cell>
          <cell r="AD116" t="str">
            <v>بوتجاز  90 تصدير</v>
          </cell>
          <cell r="AE116">
            <v>1</v>
          </cell>
          <cell r="AH116">
            <v>120</v>
          </cell>
          <cell r="AI116">
            <v>114</v>
          </cell>
          <cell r="AJ116">
            <v>126</v>
          </cell>
          <cell r="AK116">
            <v>0</v>
          </cell>
          <cell r="AN116">
            <v>5</v>
          </cell>
          <cell r="AO116" t="str">
            <v>22</v>
          </cell>
          <cell r="AP116" t="str">
            <v>(A)   401 XS   (S)0.4-0.8 mm</v>
          </cell>
          <cell r="AQ116" t="str">
            <v>(B)   EU 100   (S)0.4-0.8 mm</v>
          </cell>
          <cell r="AR116" t="str">
            <v>24</v>
          </cell>
          <cell r="AS116" t="str">
            <v>38</v>
          </cell>
          <cell r="AT116" t="str">
            <v>DAC</v>
          </cell>
          <cell r="AU116" t="str">
            <v>اتوماتيك</v>
          </cell>
          <cell r="AV116">
            <v>7</v>
          </cell>
          <cell r="AW116">
            <v>7</v>
          </cell>
          <cell r="BJ116">
            <v>5</v>
          </cell>
          <cell r="BK116">
            <v>0</v>
          </cell>
          <cell r="BL116">
            <v>10</v>
          </cell>
          <cell r="BN116">
            <v>216</v>
          </cell>
          <cell r="BO116" t="str">
            <v>2</v>
          </cell>
          <cell r="BR116">
            <v>43593</v>
          </cell>
          <cell r="BS116" t="str">
            <v>changed ct</v>
          </cell>
          <cell r="BW116">
            <v>0</v>
          </cell>
          <cell r="CK116">
            <v>0.45353000000000004</v>
          </cell>
          <cell r="CL116">
            <v>0</v>
          </cell>
          <cell r="CN116" t="str">
            <v>angel stove backه 90 export</v>
          </cell>
          <cell r="CO116" t="str">
            <v>الكترولوكس</v>
          </cell>
          <cell r="CP116" t="str">
            <v>القاهرة للصناعات المغذية بوتاجازات</v>
          </cell>
          <cell r="CT116">
            <v>0</v>
          </cell>
          <cell r="CU116">
            <v>1</v>
          </cell>
          <cell r="CV116">
            <v>1</v>
          </cell>
          <cell r="CW116">
            <v>1</v>
          </cell>
          <cell r="CX116">
            <v>43954</v>
          </cell>
          <cell r="CY116">
            <v>43983</v>
          </cell>
          <cell r="CZ116" t="str">
            <v>Pending</v>
          </cell>
        </row>
        <row r="117">
          <cell r="A117">
            <v>83</v>
          </cell>
          <cell r="B117" t="str">
            <v>PF1</v>
          </cell>
          <cell r="C117" t="str">
            <v>FOAM 10TH</v>
          </cell>
          <cell r="D117" t="str">
            <v>Molds</v>
          </cell>
          <cell r="E117" t="str">
            <v>FMDACI49000002</v>
          </cell>
          <cell r="F117" t="str">
            <v>زاوية بوتجاز اماميه 90 تصدير</v>
          </cell>
          <cell r="G117" t="str">
            <v>Set</v>
          </cell>
          <cell r="H117" t="str">
            <v>1400*1700</v>
          </cell>
          <cell r="I117">
            <v>2.1999999999999999E-2</v>
          </cell>
          <cell r="J117">
            <v>66</v>
          </cell>
          <cell r="K117">
            <v>3</v>
          </cell>
          <cell r="L117">
            <v>67.450262827027217</v>
          </cell>
          <cell r="M117">
            <v>60</v>
          </cell>
          <cell r="N117">
            <v>2</v>
          </cell>
          <cell r="O117">
            <v>2</v>
          </cell>
          <cell r="P117" t="str">
            <v>S</v>
          </cell>
          <cell r="Q117" t="str">
            <v>تعمل</v>
          </cell>
          <cell r="R117">
            <v>22</v>
          </cell>
          <cell r="S117">
            <v>20.46</v>
          </cell>
          <cell r="T117">
            <v>23.54</v>
          </cell>
          <cell r="U117">
            <v>7</v>
          </cell>
          <cell r="V117">
            <v>7</v>
          </cell>
          <cell r="X117" t="str">
            <v>بوتجاز</v>
          </cell>
          <cell r="Y117">
            <v>29</v>
          </cell>
          <cell r="AA117">
            <v>83</v>
          </cell>
          <cell r="AB117" t="str">
            <v>زاوية بوتجاز اماميه 90 تصدير</v>
          </cell>
          <cell r="AD117" t="str">
            <v>بوتجاز  90 تصدير</v>
          </cell>
          <cell r="AE117">
            <v>1</v>
          </cell>
          <cell r="AG117" t="str">
            <v>A07467901</v>
          </cell>
          <cell r="AH117">
            <v>120</v>
          </cell>
          <cell r="AI117">
            <v>114</v>
          </cell>
          <cell r="AJ117">
            <v>126</v>
          </cell>
          <cell r="AK117">
            <v>1</v>
          </cell>
          <cell r="AL117">
            <v>1</v>
          </cell>
          <cell r="AN117">
            <v>5</v>
          </cell>
          <cell r="AO117" t="str">
            <v>22</v>
          </cell>
          <cell r="AP117" t="str">
            <v>(A)   401 XS   (S)0.4-0.8 mm</v>
          </cell>
          <cell r="AQ117" t="str">
            <v>(B)   EU 100   (S)0.4-0.8 mm</v>
          </cell>
          <cell r="AR117" t="str">
            <v>24</v>
          </cell>
          <cell r="AS117" t="str">
            <v>38</v>
          </cell>
          <cell r="AT117" t="str">
            <v>DAC</v>
          </cell>
          <cell r="AU117" t="str">
            <v>اتوماتيك</v>
          </cell>
          <cell r="AV117">
            <v>7</v>
          </cell>
          <cell r="AW117">
            <v>7</v>
          </cell>
          <cell r="AX117">
            <v>300</v>
          </cell>
          <cell r="AY117">
            <v>1</v>
          </cell>
          <cell r="AZ117">
            <v>1</v>
          </cell>
          <cell r="BA117">
            <v>135</v>
          </cell>
          <cell r="BB117">
            <v>1</v>
          </cell>
          <cell r="BC117">
            <v>1</v>
          </cell>
          <cell r="BD117">
            <v>75</v>
          </cell>
          <cell r="BE117">
            <v>2</v>
          </cell>
          <cell r="BF117">
            <v>2</v>
          </cell>
          <cell r="BJ117">
            <v>5</v>
          </cell>
          <cell r="BK117">
            <v>0</v>
          </cell>
          <cell r="BL117">
            <v>10</v>
          </cell>
          <cell r="BN117">
            <v>216</v>
          </cell>
          <cell r="BO117" t="str">
            <v>2</v>
          </cell>
          <cell r="BR117">
            <v>43593</v>
          </cell>
          <cell r="BS117" t="str">
            <v>changed ct</v>
          </cell>
          <cell r="BW117">
            <v>0</v>
          </cell>
          <cell r="CB117">
            <v>168</v>
          </cell>
          <cell r="CG117" t="str">
            <v>ابيض</v>
          </cell>
          <cell r="CK117">
            <v>2.3869999999999999E-2</v>
          </cell>
          <cell r="CL117">
            <v>0</v>
          </cell>
          <cell r="CN117" t="str">
            <v>angel stove frontه 90 export</v>
          </cell>
          <cell r="CO117" t="str">
            <v>الكترولوكس</v>
          </cell>
          <cell r="CP117" t="str">
            <v>القاهرة للصناعات المغذية بوتاجازات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43954</v>
          </cell>
          <cell r="CY117">
            <v>43983</v>
          </cell>
          <cell r="CZ117" t="str">
            <v>Pending</v>
          </cell>
        </row>
        <row r="118">
          <cell r="A118" t="str">
            <v>83sum</v>
          </cell>
          <cell r="B118" t="str">
            <v>PF1</v>
          </cell>
          <cell r="C118" t="str">
            <v>FOAM 10TH</v>
          </cell>
          <cell r="D118" t="str">
            <v>Molds</v>
          </cell>
          <cell r="E118" t="str">
            <v>FMDACI49000002</v>
          </cell>
          <cell r="F118" t="str">
            <v>بوتجاز  90 تصدير</v>
          </cell>
          <cell r="G118" t="str">
            <v>Set</v>
          </cell>
          <cell r="H118" t="str">
            <v>1400*1700</v>
          </cell>
          <cell r="I118">
            <v>0.83600000000000008</v>
          </cell>
          <cell r="J118">
            <v>66</v>
          </cell>
          <cell r="K118">
            <v>3</v>
          </cell>
          <cell r="L118">
            <v>67.450262827027217</v>
          </cell>
          <cell r="M118">
            <v>60</v>
          </cell>
          <cell r="N118">
            <v>3</v>
          </cell>
          <cell r="O118">
            <v>2</v>
          </cell>
          <cell r="P118" t="str">
            <v>S</v>
          </cell>
          <cell r="Q118" t="str">
            <v>تعمل</v>
          </cell>
          <cell r="R118">
            <v>836.00000000000011</v>
          </cell>
          <cell r="S118">
            <v>777.48000000000013</v>
          </cell>
          <cell r="T118">
            <v>894.5200000000001</v>
          </cell>
          <cell r="U118">
            <v>7</v>
          </cell>
          <cell r="V118">
            <v>7</v>
          </cell>
          <cell r="X118" t="str">
            <v>بوتجاز</v>
          </cell>
          <cell r="Y118">
            <v>29</v>
          </cell>
          <cell r="Z118" t="str">
            <v>مجمعة</v>
          </cell>
          <cell r="AA118">
            <v>83</v>
          </cell>
          <cell r="AB118" t="str">
            <v>زاوية بوتجاز اماميه 90 تصدير</v>
          </cell>
          <cell r="AD118" t="str">
            <v>بوتجاز  90 تصدير</v>
          </cell>
          <cell r="AE118">
            <v>1</v>
          </cell>
          <cell r="AH118">
            <v>120</v>
          </cell>
          <cell r="AI118">
            <v>114</v>
          </cell>
          <cell r="AJ118">
            <v>126</v>
          </cell>
          <cell r="AK118">
            <v>0</v>
          </cell>
          <cell r="AM118">
            <v>1</v>
          </cell>
          <cell r="AN118">
            <v>5</v>
          </cell>
          <cell r="AO118" t="str">
            <v>22</v>
          </cell>
          <cell r="AP118" t="str">
            <v>(A)   401 XS   (S)0.4-0.8 mm</v>
          </cell>
          <cell r="AQ118" t="str">
            <v>(B)   EU 100   (S)0.4-0.8 mm</v>
          </cell>
          <cell r="AR118" t="str">
            <v>24</v>
          </cell>
          <cell r="AS118" t="str">
            <v>38</v>
          </cell>
          <cell r="AT118" t="str">
            <v>DAC</v>
          </cell>
          <cell r="AU118" t="str">
            <v>اتوماتيك</v>
          </cell>
          <cell r="AV118">
            <v>7</v>
          </cell>
          <cell r="AW118">
            <v>7</v>
          </cell>
          <cell r="BJ118">
            <v>5</v>
          </cell>
          <cell r="BK118">
            <v>0</v>
          </cell>
          <cell r="BL118">
            <v>10</v>
          </cell>
          <cell r="BN118">
            <v>216</v>
          </cell>
          <cell r="BO118">
            <v>2</v>
          </cell>
          <cell r="BR118">
            <v>43593</v>
          </cell>
          <cell r="BS118" t="str">
            <v>changed ct</v>
          </cell>
          <cell r="BW118">
            <v>0</v>
          </cell>
          <cell r="CK118">
            <v>0.90706000000000009</v>
          </cell>
          <cell r="CL118">
            <v>0</v>
          </cell>
          <cell r="CN118" t="str">
            <v>angel stove frontه 90 export</v>
          </cell>
          <cell r="CO118" t="str">
            <v>الكترولوكس</v>
          </cell>
          <cell r="CP118" t="str">
            <v>القاهرة للصناعات المغذية بوتاجازات</v>
          </cell>
          <cell r="CT118">
            <v>0</v>
          </cell>
          <cell r="CU118">
            <v>1</v>
          </cell>
          <cell r="CV118">
            <v>1</v>
          </cell>
          <cell r="CW118">
            <v>0</v>
          </cell>
          <cell r="CZ118" t="str">
            <v/>
          </cell>
        </row>
        <row r="119">
          <cell r="A119">
            <v>84</v>
          </cell>
          <cell r="B119" t="str">
            <v>PF1</v>
          </cell>
          <cell r="C119" t="str">
            <v>FOAM 10TH</v>
          </cell>
          <cell r="D119" t="str">
            <v>Molds</v>
          </cell>
          <cell r="E119" t="str">
            <v>FMBOXIV4060850</v>
          </cell>
          <cell r="F119" t="str">
            <v>صندوق خضار 40*60*8.5</v>
          </cell>
          <cell r="G119" t="str">
            <v>Ea</v>
          </cell>
          <cell r="H119" t="str">
            <v>1100*1200</v>
          </cell>
          <cell r="I119">
            <v>0.14000000000000001</v>
          </cell>
          <cell r="J119">
            <v>20</v>
          </cell>
          <cell r="L119">
            <v>20</v>
          </cell>
          <cell r="M119">
            <v>20</v>
          </cell>
          <cell r="N119">
            <v>1</v>
          </cell>
          <cell r="O119">
            <v>1</v>
          </cell>
          <cell r="P119" t="str">
            <v>T</v>
          </cell>
          <cell r="Q119" t="str">
            <v>لا تعمل</v>
          </cell>
          <cell r="R119">
            <v>140</v>
          </cell>
          <cell r="S119">
            <v>130.19999999999999</v>
          </cell>
          <cell r="T119">
            <v>149.80000000000001</v>
          </cell>
          <cell r="U119">
            <v>7</v>
          </cell>
          <cell r="V119">
            <v>7</v>
          </cell>
          <cell r="Y119">
            <v>200</v>
          </cell>
          <cell r="AA119">
            <v>84</v>
          </cell>
          <cell r="AB119" t="str">
            <v>صندوق خضار 40*60*8.5</v>
          </cell>
          <cell r="AC119">
            <v>0.14000000000000001</v>
          </cell>
          <cell r="AD119" t="str">
            <v>صندوق خضار 40*60*8.5</v>
          </cell>
          <cell r="AE119">
            <v>0</v>
          </cell>
          <cell r="AH119">
            <v>180</v>
          </cell>
          <cell r="AI119">
            <v>171</v>
          </cell>
          <cell r="AJ119">
            <v>189</v>
          </cell>
          <cell r="AK119">
            <v>1</v>
          </cell>
          <cell r="AL119">
            <v>1</v>
          </cell>
          <cell r="AT119" t="str">
            <v>BOX</v>
          </cell>
          <cell r="AV119">
            <v>7</v>
          </cell>
          <cell r="AW119">
            <v>7</v>
          </cell>
          <cell r="BO119" t="str">
            <v/>
          </cell>
          <cell r="CK119">
            <v>0</v>
          </cell>
          <cell r="CL119">
            <v>0.15400000000000003</v>
          </cell>
          <cell r="CN119" t="str">
            <v>box خضار 40*60*8.5</v>
          </cell>
          <cell r="CO119" t="str">
            <v/>
          </cell>
          <cell r="CT119">
            <v>1</v>
          </cell>
          <cell r="CU119">
            <v>1</v>
          </cell>
        </row>
        <row r="120">
          <cell r="A120">
            <v>85</v>
          </cell>
          <cell r="B120" t="str">
            <v>PF1</v>
          </cell>
          <cell r="C120" t="str">
            <v>FOAM 10TH</v>
          </cell>
          <cell r="D120" t="str">
            <v>Molds</v>
          </cell>
          <cell r="E120" t="str">
            <v>FMCOFI10000000</v>
          </cell>
          <cell r="F120" t="str">
            <v>صندوق خضار 40*60*17</v>
          </cell>
          <cell r="G120" t="str">
            <v>Ea</v>
          </cell>
          <cell r="H120" t="str">
            <v>1100*1200</v>
          </cell>
          <cell r="I120">
            <v>0.19</v>
          </cell>
          <cell r="J120">
            <v>20</v>
          </cell>
          <cell r="L120">
            <v>20</v>
          </cell>
          <cell r="M120">
            <v>20</v>
          </cell>
          <cell r="N120">
            <v>1</v>
          </cell>
          <cell r="O120">
            <v>1</v>
          </cell>
          <cell r="P120" t="str">
            <v>T</v>
          </cell>
          <cell r="Q120" t="str">
            <v>لا تعمل</v>
          </cell>
          <cell r="R120">
            <v>190</v>
          </cell>
          <cell r="S120">
            <v>176.7</v>
          </cell>
          <cell r="T120">
            <v>203.3</v>
          </cell>
          <cell r="U120">
            <v>7</v>
          </cell>
          <cell r="V120">
            <v>7</v>
          </cell>
          <cell r="Y120">
            <v>200</v>
          </cell>
          <cell r="AA120">
            <v>85</v>
          </cell>
          <cell r="AB120" t="str">
            <v>صندوق خضار 40*60*17</v>
          </cell>
          <cell r="AC120">
            <v>0.19</v>
          </cell>
          <cell r="AD120" t="str">
            <v>صندوق خضار 40*60*17</v>
          </cell>
          <cell r="AE120">
            <v>0</v>
          </cell>
          <cell r="AH120">
            <v>180</v>
          </cell>
          <cell r="AI120">
            <v>171</v>
          </cell>
          <cell r="AJ120">
            <v>189</v>
          </cell>
          <cell r="AK120">
            <v>1</v>
          </cell>
          <cell r="AL120">
            <v>1</v>
          </cell>
          <cell r="AT120" t="str">
            <v>COF</v>
          </cell>
          <cell r="AV120">
            <v>7</v>
          </cell>
          <cell r="AW120">
            <v>7</v>
          </cell>
          <cell r="BO120" t="str">
            <v/>
          </cell>
          <cell r="CK120">
            <v>0</v>
          </cell>
          <cell r="CL120">
            <v>0.20900000000000002</v>
          </cell>
          <cell r="CN120" t="str">
            <v>box خضار 40*60*17</v>
          </cell>
          <cell r="CO120" t="str">
            <v/>
          </cell>
          <cell r="CT120">
            <v>1</v>
          </cell>
          <cell r="CU120">
            <v>1</v>
          </cell>
        </row>
        <row r="121">
          <cell r="A121">
            <v>86</v>
          </cell>
          <cell r="B121" t="str">
            <v>PF1</v>
          </cell>
          <cell r="C121" t="str">
            <v>FOAM 10TH</v>
          </cell>
          <cell r="D121" t="str">
            <v>Molds</v>
          </cell>
          <cell r="E121" t="str">
            <v>FMBOXIV3040090</v>
          </cell>
          <cell r="F121" t="str">
            <v>صندوق خضار 30*40*9</v>
          </cell>
          <cell r="G121" t="str">
            <v>Ea</v>
          </cell>
          <cell r="H121" t="str">
            <v>1100*1200</v>
          </cell>
          <cell r="I121">
            <v>7.0000000000000007E-2</v>
          </cell>
          <cell r="J121">
            <v>20</v>
          </cell>
          <cell r="L121">
            <v>20</v>
          </cell>
          <cell r="M121">
            <v>20</v>
          </cell>
          <cell r="N121">
            <v>1</v>
          </cell>
          <cell r="O121">
            <v>1</v>
          </cell>
          <cell r="P121" t="str">
            <v>T</v>
          </cell>
          <cell r="Q121" t="str">
            <v>لا تعمل</v>
          </cell>
          <cell r="R121">
            <v>70</v>
          </cell>
          <cell r="S121">
            <v>65.099999999999994</v>
          </cell>
          <cell r="T121">
            <v>74.900000000000006</v>
          </cell>
          <cell r="U121">
            <v>7</v>
          </cell>
          <cell r="V121">
            <v>7</v>
          </cell>
          <cell r="Y121">
            <v>200</v>
          </cell>
          <cell r="AA121">
            <v>86</v>
          </cell>
          <cell r="AB121" t="str">
            <v>صندوق خضار 30*40*9</v>
          </cell>
          <cell r="AC121">
            <v>7.0000000000000007E-2</v>
          </cell>
          <cell r="AD121" t="str">
            <v>صندوق خضار 30*40*9</v>
          </cell>
          <cell r="AE121">
            <v>0</v>
          </cell>
          <cell r="AH121">
            <v>180</v>
          </cell>
          <cell r="AI121">
            <v>171</v>
          </cell>
          <cell r="AJ121">
            <v>189</v>
          </cell>
          <cell r="AK121">
            <v>1</v>
          </cell>
          <cell r="AL121">
            <v>1</v>
          </cell>
          <cell r="AT121" t="str">
            <v>BOX</v>
          </cell>
          <cell r="AV121">
            <v>7</v>
          </cell>
          <cell r="AW121">
            <v>7</v>
          </cell>
          <cell r="BO121" t="str">
            <v/>
          </cell>
          <cell r="CK121">
            <v>0</v>
          </cell>
          <cell r="CL121">
            <v>7.7000000000000013E-2</v>
          </cell>
          <cell r="CN121" t="str">
            <v>box خضار 30*40*9</v>
          </cell>
          <cell r="CO121" t="str">
            <v/>
          </cell>
          <cell r="CT121">
            <v>1</v>
          </cell>
          <cell r="CU121">
            <v>1</v>
          </cell>
        </row>
        <row r="122">
          <cell r="A122">
            <v>87</v>
          </cell>
          <cell r="B122" t="str">
            <v>PF1</v>
          </cell>
          <cell r="C122" t="str">
            <v>FOAM 10TH</v>
          </cell>
          <cell r="D122" t="str">
            <v>Molds</v>
          </cell>
          <cell r="E122" t="str">
            <v>FMINBI00000000</v>
          </cell>
          <cell r="F122" t="str">
            <v>صندوق خضار 30*40*13</v>
          </cell>
          <cell r="G122" t="str">
            <v>Ea</v>
          </cell>
          <cell r="H122" t="str">
            <v>1100*1200</v>
          </cell>
          <cell r="I122">
            <v>8.6999999999999994E-2</v>
          </cell>
          <cell r="J122">
            <v>20</v>
          </cell>
          <cell r="K122">
            <v>1</v>
          </cell>
          <cell r="L122">
            <v>20</v>
          </cell>
          <cell r="M122">
            <v>20</v>
          </cell>
          <cell r="N122">
            <v>1</v>
          </cell>
          <cell r="O122">
            <v>1</v>
          </cell>
          <cell r="P122" t="str">
            <v>T</v>
          </cell>
          <cell r="Q122" t="str">
            <v>لا تعمل</v>
          </cell>
          <cell r="R122">
            <v>87</v>
          </cell>
          <cell r="S122">
            <v>80.91</v>
          </cell>
          <cell r="T122">
            <v>93.09</v>
          </cell>
          <cell r="U122">
            <v>7</v>
          </cell>
          <cell r="V122">
            <v>7</v>
          </cell>
          <cell r="Y122">
            <v>200</v>
          </cell>
          <cell r="AA122">
            <v>87</v>
          </cell>
          <cell r="AB122" t="str">
            <v>صندوق خضار 30*40*13</v>
          </cell>
          <cell r="AC122">
            <v>8.6999999999999994E-2</v>
          </cell>
          <cell r="AD122" t="str">
            <v>صندوق خضار 30*40*13</v>
          </cell>
          <cell r="AE122">
            <v>0</v>
          </cell>
          <cell r="AH122">
            <v>180</v>
          </cell>
          <cell r="AI122">
            <v>171</v>
          </cell>
          <cell r="AJ122">
            <v>189</v>
          </cell>
          <cell r="AK122">
            <v>1</v>
          </cell>
          <cell r="AL122">
            <v>1</v>
          </cell>
          <cell r="AT122" t="str">
            <v>INB</v>
          </cell>
          <cell r="AV122">
            <v>7</v>
          </cell>
          <cell r="AW122">
            <v>7</v>
          </cell>
          <cell r="BO122" t="str">
            <v/>
          </cell>
          <cell r="CK122">
            <v>0</v>
          </cell>
          <cell r="CL122">
            <v>9.5700000000000007E-2</v>
          </cell>
          <cell r="CN122" t="str">
            <v>box خضار 30*40*13</v>
          </cell>
          <cell r="CO122" t="str">
            <v/>
          </cell>
          <cell r="CT122">
            <v>1</v>
          </cell>
          <cell r="CU122">
            <v>1</v>
          </cell>
        </row>
        <row r="123">
          <cell r="A123" t="str">
            <v>87sum</v>
          </cell>
          <cell r="B123" t="str">
            <v>PF1</v>
          </cell>
          <cell r="C123" t="str">
            <v>FOAM 10TH</v>
          </cell>
          <cell r="D123" t="str">
            <v>Molds</v>
          </cell>
          <cell r="E123" t="str">
            <v>FMINBI00000000</v>
          </cell>
          <cell r="F123" t="str">
            <v>صندوق خضار 30*40*13</v>
          </cell>
          <cell r="G123" t="str">
            <v>Ea</v>
          </cell>
          <cell r="H123" t="str">
            <v>1100*1200</v>
          </cell>
          <cell r="I123">
            <v>8.6999999999999994E-2</v>
          </cell>
          <cell r="J123">
            <v>20</v>
          </cell>
          <cell r="K123">
            <v>1</v>
          </cell>
          <cell r="L123">
            <v>20</v>
          </cell>
          <cell r="M123">
            <v>20</v>
          </cell>
          <cell r="N123">
            <v>1</v>
          </cell>
          <cell r="O123">
            <v>1</v>
          </cell>
          <cell r="P123" t="str">
            <v>T</v>
          </cell>
          <cell r="Q123" t="str">
            <v>لا تعمل</v>
          </cell>
          <cell r="R123">
            <v>487</v>
          </cell>
          <cell r="S123">
            <v>452.90999999999997</v>
          </cell>
          <cell r="T123">
            <v>521.09</v>
          </cell>
          <cell r="U123">
            <v>7</v>
          </cell>
          <cell r="V123">
            <v>7</v>
          </cell>
          <cell r="Y123">
            <v>200</v>
          </cell>
          <cell r="Z123" t="str">
            <v>مجمعة</v>
          </cell>
          <cell r="AA123">
            <v>87</v>
          </cell>
          <cell r="AB123" t="str">
            <v>صندوق خضار 30*40*13</v>
          </cell>
          <cell r="AC123">
            <v>8.6999999999999994E-2</v>
          </cell>
          <cell r="AD123" t="str">
            <v>صندوق خضار 30*40*13</v>
          </cell>
          <cell r="AE123">
            <v>0</v>
          </cell>
          <cell r="AH123">
            <v>180</v>
          </cell>
          <cell r="AI123">
            <v>171</v>
          </cell>
          <cell r="AJ123">
            <v>189</v>
          </cell>
          <cell r="AK123">
            <v>0</v>
          </cell>
          <cell r="AM123">
            <v>1</v>
          </cell>
          <cell r="AT123" t="str">
            <v>INB</v>
          </cell>
          <cell r="AV123">
            <v>7</v>
          </cell>
          <cell r="AW123">
            <v>7</v>
          </cell>
          <cell r="BO123" t="str">
            <v/>
          </cell>
          <cell r="CK123">
            <v>0</v>
          </cell>
          <cell r="CL123">
            <v>9.5700000000000007E-2</v>
          </cell>
          <cell r="CN123" t="str">
            <v>box خضار 30*40*13</v>
          </cell>
          <cell r="CO123" t="str">
            <v/>
          </cell>
          <cell r="CT123">
            <v>0</v>
          </cell>
          <cell r="CU123">
            <v>1</v>
          </cell>
        </row>
        <row r="124">
          <cell r="A124">
            <v>88</v>
          </cell>
          <cell r="B124" t="str">
            <v>PF2</v>
          </cell>
          <cell r="C124" t="str">
            <v>FOAM 6TH</v>
          </cell>
          <cell r="D124" t="str">
            <v>Molds</v>
          </cell>
          <cell r="E124" t="str">
            <v>FMUNFI30000000</v>
          </cell>
          <cell r="F124" t="str">
            <v>طقم اجناب دايموند 60-90 (جنب يمين)</v>
          </cell>
          <cell r="G124" t="str">
            <v>Ea</v>
          </cell>
          <cell r="H124" t="str">
            <v>1600*1800</v>
          </cell>
          <cell r="I124">
            <v>0.27700000000000002</v>
          </cell>
          <cell r="J124">
            <v>30</v>
          </cell>
          <cell r="K124">
            <v>1</v>
          </cell>
          <cell r="L124">
            <v>30</v>
          </cell>
          <cell r="M124">
            <v>30</v>
          </cell>
          <cell r="N124">
            <v>1</v>
          </cell>
          <cell r="O124">
            <v>2</v>
          </cell>
          <cell r="P124" t="str">
            <v>V</v>
          </cell>
          <cell r="Q124" t="str">
            <v>تعمل</v>
          </cell>
          <cell r="R124">
            <v>277</v>
          </cell>
          <cell r="S124">
            <v>257.61</v>
          </cell>
          <cell r="T124">
            <v>296.39</v>
          </cell>
          <cell r="U124">
            <v>7</v>
          </cell>
          <cell r="V124">
            <v>7</v>
          </cell>
          <cell r="X124" t="str">
            <v>بوتجاز</v>
          </cell>
          <cell r="Y124">
            <v>30</v>
          </cell>
          <cell r="AA124">
            <v>88</v>
          </cell>
          <cell r="AB124" t="str">
            <v>طقم اجناب دايموند 60-90 (جنب يمين)</v>
          </cell>
          <cell r="AD124" t="str">
            <v>طقم اجناب دايموند</v>
          </cell>
          <cell r="AE124">
            <v>1</v>
          </cell>
          <cell r="AH124">
            <v>240</v>
          </cell>
          <cell r="AI124">
            <v>228</v>
          </cell>
          <cell r="AJ124">
            <v>252</v>
          </cell>
          <cell r="AK124">
            <v>1</v>
          </cell>
          <cell r="AL124">
            <v>1</v>
          </cell>
          <cell r="AT124" t="str">
            <v>UNF</v>
          </cell>
          <cell r="AU124" t="str">
            <v>اتوماتيك</v>
          </cell>
          <cell r="AV124">
            <v>7</v>
          </cell>
          <cell r="AW124">
            <v>7</v>
          </cell>
          <cell r="BJ124">
            <v>5</v>
          </cell>
          <cell r="BK124">
            <v>-5</v>
          </cell>
          <cell r="BL124">
            <v>5</v>
          </cell>
          <cell r="BO124" t="str">
            <v/>
          </cell>
          <cell r="BW124">
            <v>0</v>
          </cell>
          <cell r="CK124">
            <v>0</v>
          </cell>
          <cell r="CL124">
            <v>0.30470000000000003</v>
          </cell>
          <cell r="CN124" t="str">
            <v>ensemble sides Daymond 60-90 (side right)</v>
          </cell>
          <cell r="CO124" t="str">
            <v>يونيفرسال</v>
          </cell>
          <cell r="CP124" t="str">
            <v>يونيفرسال</v>
          </cell>
          <cell r="CT124">
            <v>1</v>
          </cell>
          <cell r="CU124">
            <v>1</v>
          </cell>
          <cell r="CV124">
            <v>1</v>
          </cell>
          <cell r="CW124">
            <v>0</v>
          </cell>
          <cell r="CZ124" t="str">
            <v/>
          </cell>
        </row>
        <row r="125">
          <cell r="A125">
            <v>89</v>
          </cell>
          <cell r="B125" t="str">
            <v>PF2</v>
          </cell>
          <cell r="C125" t="str">
            <v>FOAM 6TH</v>
          </cell>
          <cell r="D125" t="str">
            <v>Molds</v>
          </cell>
          <cell r="E125" t="str">
            <v>FMUNFI40000000</v>
          </cell>
          <cell r="F125" t="str">
            <v>طقم اجناب دايموند 60-90 (جنب شمال)</v>
          </cell>
          <cell r="G125" t="str">
            <v>Ea</v>
          </cell>
          <cell r="H125" t="str">
            <v>1600*1800</v>
          </cell>
          <cell r="I125">
            <v>0.27700000000000002</v>
          </cell>
          <cell r="J125">
            <v>30</v>
          </cell>
          <cell r="K125">
            <v>1</v>
          </cell>
          <cell r="L125">
            <v>30</v>
          </cell>
          <cell r="M125">
            <v>30</v>
          </cell>
          <cell r="N125">
            <v>1</v>
          </cell>
          <cell r="O125">
            <v>2</v>
          </cell>
          <cell r="P125" t="str">
            <v>V</v>
          </cell>
          <cell r="Q125" t="str">
            <v>تعمل</v>
          </cell>
          <cell r="R125">
            <v>277</v>
          </cell>
          <cell r="S125">
            <v>257.61</v>
          </cell>
          <cell r="T125">
            <v>296.39</v>
          </cell>
          <cell r="U125">
            <v>7</v>
          </cell>
          <cell r="V125">
            <v>7</v>
          </cell>
          <cell r="X125" t="str">
            <v>بوتجاز</v>
          </cell>
          <cell r="Y125">
            <v>30</v>
          </cell>
          <cell r="AA125">
            <v>89</v>
          </cell>
          <cell r="AB125" t="str">
            <v>طقم اجناب دايموند 60-90 (جنب شمال)</v>
          </cell>
          <cell r="AD125" t="str">
            <v>طقم اجناب دايموند</v>
          </cell>
          <cell r="AE125">
            <v>1</v>
          </cell>
          <cell r="AH125">
            <v>240</v>
          </cell>
          <cell r="AI125">
            <v>228</v>
          </cell>
          <cell r="AJ125">
            <v>252</v>
          </cell>
          <cell r="AK125">
            <v>1</v>
          </cell>
          <cell r="AL125">
            <v>1</v>
          </cell>
          <cell r="AT125" t="str">
            <v>UNF</v>
          </cell>
          <cell r="AU125" t="str">
            <v>اتوماتيك</v>
          </cell>
          <cell r="AV125">
            <v>7</v>
          </cell>
          <cell r="AW125">
            <v>7</v>
          </cell>
          <cell r="BJ125">
            <v>5</v>
          </cell>
          <cell r="BK125">
            <v>-5</v>
          </cell>
          <cell r="BL125">
            <v>5</v>
          </cell>
          <cell r="BO125" t="str">
            <v/>
          </cell>
          <cell r="BW125">
            <v>0</v>
          </cell>
          <cell r="CK125">
            <v>0</v>
          </cell>
          <cell r="CL125">
            <v>0.30470000000000003</v>
          </cell>
          <cell r="CN125" t="str">
            <v>ensemble sides Daymond 60-90 (side left)</v>
          </cell>
          <cell r="CO125" t="str">
            <v>يونيفرسال</v>
          </cell>
          <cell r="CP125" t="str">
            <v>يونيفرسال</v>
          </cell>
          <cell r="CT125">
            <v>1</v>
          </cell>
          <cell r="CU125">
            <v>1</v>
          </cell>
          <cell r="CV125">
            <v>1</v>
          </cell>
          <cell r="CW125">
            <v>0</v>
          </cell>
          <cell r="CZ125" t="str">
            <v/>
          </cell>
        </row>
        <row r="126">
          <cell r="A126" t="str">
            <v>89sum</v>
          </cell>
          <cell r="B126" t="str">
            <v>PF2</v>
          </cell>
          <cell r="C126" t="str">
            <v>FOAM 6TH</v>
          </cell>
          <cell r="D126" t="str">
            <v>Molds</v>
          </cell>
          <cell r="E126" t="str">
            <v>FMUNFI40000000</v>
          </cell>
          <cell r="F126" t="str">
            <v>طقم اجناب دايموند 60-90 (جنب شمال)</v>
          </cell>
          <cell r="G126" t="str">
            <v>Ea</v>
          </cell>
          <cell r="H126" t="str">
            <v>1600*1800</v>
          </cell>
          <cell r="I126">
            <v>0.64100000000000001</v>
          </cell>
          <cell r="J126">
            <v>30</v>
          </cell>
          <cell r="K126">
            <v>1</v>
          </cell>
          <cell r="L126">
            <v>30</v>
          </cell>
          <cell r="M126">
            <v>30</v>
          </cell>
          <cell r="N126">
            <v>2</v>
          </cell>
          <cell r="O126">
            <v>2</v>
          </cell>
          <cell r="P126" t="str">
            <v>V</v>
          </cell>
          <cell r="Q126" t="str">
            <v>تعمل</v>
          </cell>
          <cell r="R126">
            <v>641</v>
          </cell>
          <cell r="S126">
            <v>596.13</v>
          </cell>
          <cell r="T126">
            <v>685.87</v>
          </cell>
          <cell r="U126">
            <v>7</v>
          </cell>
          <cell r="V126">
            <v>7</v>
          </cell>
          <cell r="X126" t="str">
            <v>بوتجاز</v>
          </cell>
          <cell r="Y126">
            <v>30</v>
          </cell>
          <cell r="Z126" t="str">
            <v>مجمعة</v>
          </cell>
          <cell r="AA126">
            <v>89</v>
          </cell>
          <cell r="AB126" t="str">
            <v>طقم اجناب دايموند 60-90 (جنب شمال)</v>
          </cell>
          <cell r="AD126" t="str">
            <v>طقم اجناب دايموند</v>
          </cell>
          <cell r="AE126">
            <v>1</v>
          </cell>
          <cell r="AH126">
            <v>240</v>
          </cell>
          <cell r="AI126">
            <v>228</v>
          </cell>
          <cell r="AJ126">
            <v>252</v>
          </cell>
          <cell r="AK126">
            <v>0</v>
          </cell>
          <cell r="AM126">
            <v>1</v>
          </cell>
          <cell r="AT126" t="str">
            <v>UNF</v>
          </cell>
          <cell r="AU126" t="str">
            <v>اتوماتيك</v>
          </cell>
          <cell r="AV126">
            <v>7</v>
          </cell>
          <cell r="AW126">
            <v>7</v>
          </cell>
          <cell r="BJ126">
            <v>5</v>
          </cell>
          <cell r="BK126">
            <v>-5</v>
          </cell>
          <cell r="BL126">
            <v>5</v>
          </cell>
          <cell r="BO126" t="str">
            <v/>
          </cell>
          <cell r="BW126">
            <v>0</v>
          </cell>
          <cell r="CK126">
            <v>0</v>
          </cell>
          <cell r="CL126">
            <v>0.70510000000000006</v>
          </cell>
          <cell r="CN126" t="str">
            <v>ensemble sides Daymond 60-90 (side left)</v>
          </cell>
          <cell r="CO126" t="str">
            <v>يونيفرسال</v>
          </cell>
          <cell r="CP126" t="str">
            <v>يونيفرسال</v>
          </cell>
          <cell r="CT126">
            <v>0</v>
          </cell>
          <cell r="CU126">
            <v>1</v>
          </cell>
          <cell r="CV126">
            <v>1</v>
          </cell>
          <cell r="CW126">
            <v>0</v>
          </cell>
          <cell r="CZ126" t="str">
            <v/>
          </cell>
        </row>
        <row r="127">
          <cell r="A127">
            <v>90</v>
          </cell>
          <cell r="B127" t="str">
            <v>PF1</v>
          </cell>
          <cell r="C127" t="str">
            <v>FOAM 10TH</v>
          </cell>
          <cell r="D127" t="str">
            <v>Molds</v>
          </cell>
          <cell r="E127" t="str">
            <v>FMELHI59000000</v>
          </cell>
          <cell r="F127" t="str">
            <v>طقم فوم كوش بوتاجاز 90 EG</v>
          </cell>
          <cell r="G127" t="str">
            <v>Set</v>
          </cell>
          <cell r="H127" t="str">
            <v>1100*1200</v>
          </cell>
          <cell r="I127">
            <v>5.3499999999999999E-2</v>
          </cell>
          <cell r="J127">
            <v>60</v>
          </cell>
          <cell r="L127">
            <v>63</v>
          </cell>
          <cell r="M127">
            <v>66</v>
          </cell>
          <cell r="N127">
            <v>5</v>
          </cell>
          <cell r="O127">
            <v>3</v>
          </cell>
          <cell r="P127" t="str">
            <v>W</v>
          </cell>
          <cell r="Q127" t="str">
            <v>تعمل</v>
          </cell>
          <cell r="R127">
            <v>53.5</v>
          </cell>
          <cell r="S127">
            <v>49.755000000000003</v>
          </cell>
          <cell r="T127">
            <v>57.244999999999997</v>
          </cell>
          <cell r="U127">
            <v>7</v>
          </cell>
          <cell r="V127">
            <v>7</v>
          </cell>
          <cell r="X127" t="str">
            <v>بوتجاز</v>
          </cell>
          <cell r="Y127">
            <v>31</v>
          </cell>
          <cell r="AA127">
            <v>90</v>
          </cell>
          <cell r="AB127" t="str">
            <v>طقم فوم كوش بوتاجاز 90 EG</v>
          </cell>
          <cell r="AD127" t="str">
            <v>كوش بوتاجاز 90 EG</v>
          </cell>
          <cell r="AE127">
            <v>1</v>
          </cell>
          <cell r="AH127">
            <v>163.63636363636363</v>
          </cell>
          <cell r="AI127">
            <v>155.45454545454544</v>
          </cell>
          <cell r="AJ127">
            <v>171.81818181818181</v>
          </cell>
          <cell r="AK127">
            <v>1</v>
          </cell>
          <cell r="AL127">
            <v>1</v>
          </cell>
          <cell r="AN127">
            <v>10</v>
          </cell>
          <cell r="AO127">
            <v>18</v>
          </cell>
          <cell r="AP127" t="str">
            <v xml:space="preserve"> (A) EU150       (M) 0.7-1.1 mm</v>
          </cell>
          <cell r="AQ127" t="str">
            <v>(B) S.2 112      (M) 0.7-1.1 mm</v>
          </cell>
          <cell r="AR127" t="str">
            <v>15</v>
          </cell>
          <cell r="AS127" t="str">
            <v>0</v>
          </cell>
          <cell r="AT127" t="str">
            <v>ELH</v>
          </cell>
          <cell r="AU127" t="str">
            <v>اتوماتيك</v>
          </cell>
          <cell r="AV127">
            <v>7</v>
          </cell>
          <cell r="AW127">
            <v>7</v>
          </cell>
          <cell r="BJ127">
            <v>5</v>
          </cell>
          <cell r="BK127">
            <v>5</v>
          </cell>
          <cell r="BL127">
            <v>15</v>
          </cell>
          <cell r="BN127">
            <v>112</v>
          </cell>
          <cell r="BO127" t="str">
            <v>1</v>
          </cell>
          <cell r="BW127">
            <v>0</v>
          </cell>
          <cell r="CG127" t="str">
            <v>ابيض</v>
          </cell>
          <cell r="CK127">
            <v>0</v>
          </cell>
          <cell r="CL127">
            <v>5.8850000000000006E-2</v>
          </cell>
          <cell r="CN127" t="str">
            <v>ensemble foam Coash stove 90 EG</v>
          </cell>
          <cell r="CO127" t="str">
            <v>الشركة الهندسية للاجهزة المنزلية</v>
          </cell>
          <cell r="CT127">
            <v>1</v>
          </cell>
          <cell r="CU127">
            <v>1</v>
          </cell>
          <cell r="CV127">
            <v>1</v>
          </cell>
          <cell r="CW127">
            <v>0</v>
          </cell>
          <cell r="CZ127" t="str">
            <v/>
          </cell>
        </row>
        <row r="128">
          <cell r="A128">
            <v>91</v>
          </cell>
          <cell r="B128" t="str">
            <v>PF1</v>
          </cell>
          <cell r="C128" t="str">
            <v>FOAM 10TH</v>
          </cell>
          <cell r="D128" t="str">
            <v>Molds</v>
          </cell>
          <cell r="E128" t="str">
            <v>FMELHI56000000</v>
          </cell>
          <cell r="F128" t="str">
            <v>طقم فوم كوش بوتاجاز 60 EG</v>
          </cell>
          <cell r="G128" t="str">
            <v>Set</v>
          </cell>
          <cell r="H128" t="str">
            <v>1100*850</v>
          </cell>
          <cell r="I128">
            <v>3.3000000000000002E-2</v>
          </cell>
          <cell r="J128">
            <v>60</v>
          </cell>
          <cell r="L128">
            <v>60</v>
          </cell>
          <cell r="M128">
            <v>60</v>
          </cell>
          <cell r="N128">
            <v>4</v>
          </cell>
          <cell r="O128">
            <v>3</v>
          </cell>
          <cell r="P128" t="str">
            <v>W</v>
          </cell>
          <cell r="Q128" t="str">
            <v>تعمل</v>
          </cell>
          <cell r="R128">
            <v>33</v>
          </cell>
          <cell r="S128">
            <v>30.69</v>
          </cell>
          <cell r="T128">
            <v>35.31</v>
          </cell>
          <cell r="U128">
            <v>7</v>
          </cell>
          <cell r="V128">
            <v>7</v>
          </cell>
          <cell r="X128" t="str">
            <v>بوتجاز</v>
          </cell>
          <cell r="Y128">
            <v>31</v>
          </cell>
          <cell r="AA128">
            <v>91</v>
          </cell>
          <cell r="AB128" t="str">
            <v>طقم فوم كوش بوتاجاز 60 EG</v>
          </cell>
          <cell r="AD128" t="str">
            <v>كوش بوتاجاز 90 EG</v>
          </cell>
          <cell r="AE128">
            <v>1</v>
          </cell>
          <cell r="AH128">
            <v>180</v>
          </cell>
          <cell r="AI128">
            <v>171</v>
          </cell>
          <cell r="AJ128">
            <v>189</v>
          </cell>
          <cell r="AK128">
            <v>1</v>
          </cell>
          <cell r="AL128">
            <v>1</v>
          </cell>
          <cell r="AN128">
            <v>10</v>
          </cell>
          <cell r="AO128">
            <v>18</v>
          </cell>
          <cell r="AP128" t="str">
            <v xml:space="preserve"> (A) EU150       (M) 0.7-1.1 mm</v>
          </cell>
          <cell r="AQ128" t="str">
            <v>(B) S.2 112      (M) 0.7-1.1 mm</v>
          </cell>
          <cell r="AR128" t="str">
            <v>15</v>
          </cell>
          <cell r="AS128" t="str">
            <v>0</v>
          </cell>
          <cell r="AT128" t="str">
            <v>ELH</v>
          </cell>
          <cell r="AU128" t="str">
            <v>اتوماتيك</v>
          </cell>
          <cell r="AV128">
            <v>7</v>
          </cell>
          <cell r="AW128">
            <v>7</v>
          </cell>
          <cell r="BJ128">
            <v>5</v>
          </cell>
          <cell r="BK128">
            <v>5</v>
          </cell>
          <cell r="BL128">
            <v>15</v>
          </cell>
          <cell r="BN128">
            <v>112</v>
          </cell>
          <cell r="BO128" t="str">
            <v>1</v>
          </cell>
          <cell r="BW128">
            <v>0</v>
          </cell>
          <cell r="CG128" t="str">
            <v>ابيض</v>
          </cell>
          <cell r="CK128">
            <v>0</v>
          </cell>
          <cell r="CL128">
            <v>3.6300000000000006E-2</v>
          </cell>
          <cell r="CN128" t="str">
            <v>ensemble foam Coash stove 60 EG</v>
          </cell>
          <cell r="CO128" t="str">
            <v>الشركة الهندسية للاجهزة المنزلية</v>
          </cell>
          <cell r="CT128">
            <v>1</v>
          </cell>
          <cell r="CU128">
            <v>1</v>
          </cell>
          <cell r="CV128">
            <v>1</v>
          </cell>
          <cell r="CW128">
            <v>0</v>
          </cell>
          <cell r="CZ128" t="str">
            <v/>
          </cell>
        </row>
        <row r="129">
          <cell r="A129" t="str">
            <v>91sum</v>
          </cell>
          <cell r="B129" t="str">
            <v>PF1</v>
          </cell>
          <cell r="C129" t="str">
            <v>FOAM 10TH</v>
          </cell>
          <cell r="D129" t="str">
            <v>Molds</v>
          </cell>
          <cell r="E129" t="str">
            <v>FMELHI56000000</v>
          </cell>
          <cell r="F129" t="str">
            <v>طقم فوم كوش بوتاجاز 60 EG</v>
          </cell>
          <cell r="G129" t="str">
            <v>Set</v>
          </cell>
          <cell r="H129" t="str">
            <v>1100*850</v>
          </cell>
          <cell r="I129">
            <v>0.72750000000000004</v>
          </cell>
          <cell r="J129">
            <v>60</v>
          </cell>
          <cell r="L129">
            <v>60</v>
          </cell>
          <cell r="M129">
            <v>60</v>
          </cell>
          <cell r="N129">
            <v>4</v>
          </cell>
          <cell r="O129">
            <v>3</v>
          </cell>
          <cell r="P129" t="str">
            <v>W</v>
          </cell>
          <cell r="Q129" t="str">
            <v>تعمل</v>
          </cell>
          <cell r="R129">
            <v>727.5</v>
          </cell>
          <cell r="S129">
            <v>676.57500000000005</v>
          </cell>
          <cell r="T129">
            <v>778.42499999999995</v>
          </cell>
          <cell r="U129">
            <v>7</v>
          </cell>
          <cell r="V129">
            <v>7</v>
          </cell>
          <cell r="X129" t="str">
            <v>بوتجاز</v>
          </cell>
          <cell r="Y129">
            <v>31</v>
          </cell>
          <cell r="Z129" t="str">
            <v>مجمعة</v>
          </cell>
          <cell r="AA129">
            <v>91</v>
          </cell>
          <cell r="AB129" t="str">
            <v>طقم فوم كوش بوتاجاز 60 EG</v>
          </cell>
          <cell r="AD129" t="str">
            <v>كوش بوتاجاز 90 EG</v>
          </cell>
          <cell r="AE129">
            <v>1</v>
          </cell>
          <cell r="AH129">
            <v>180</v>
          </cell>
          <cell r="AI129">
            <v>171</v>
          </cell>
          <cell r="AJ129">
            <v>189</v>
          </cell>
          <cell r="AK129">
            <v>0</v>
          </cell>
          <cell r="AM129">
            <v>1</v>
          </cell>
          <cell r="AN129">
            <v>10</v>
          </cell>
          <cell r="AO129">
            <v>18</v>
          </cell>
          <cell r="AP129" t="str">
            <v xml:space="preserve"> (A) EU150       (M) 0.7-1.1 mm</v>
          </cell>
          <cell r="AQ129" t="str">
            <v>(B) S.2 112      (M) 0.7-1.1 mm</v>
          </cell>
          <cell r="AR129" t="str">
            <v>15</v>
          </cell>
          <cell r="AS129" t="str">
            <v>0</v>
          </cell>
          <cell r="AT129" t="str">
            <v>ELH</v>
          </cell>
          <cell r="AU129" t="str">
            <v>اتوماتيك</v>
          </cell>
          <cell r="AV129">
            <v>7</v>
          </cell>
          <cell r="AW129">
            <v>7</v>
          </cell>
          <cell r="BJ129">
            <v>5</v>
          </cell>
          <cell r="BK129">
            <v>5</v>
          </cell>
          <cell r="BL129">
            <v>15</v>
          </cell>
          <cell r="BN129">
            <v>112</v>
          </cell>
          <cell r="BO129" t="str">
            <v>1</v>
          </cell>
          <cell r="BW129">
            <v>0</v>
          </cell>
          <cell r="CG129" t="str">
            <v>ابيض</v>
          </cell>
          <cell r="CK129">
            <v>0</v>
          </cell>
          <cell r="CL129">
            <v>0.80025000000000013</v>
          </cell>
          <cell r="CN129" t="str">
            <v>ensemble foam Coash stove 60 EG</v>
          </cell>
          <cell r="CO129" t="str">
            <v>الشركة الهندسية للاجهزة المنزلية</v>
          </cell>
          <cell r="CT129">
            <v>0</v>
          </cell>
          <cell r="CU129">
            <v>1</v>
          </cell>
          <cell r="CV129">
            <v>1</v>
          </cell>
          <cell r="CW129">
            <v>0</v>
          </cell>
          <cell r="CZ129" t="str">
            <v/>
          </cell>
        </row>
        <row r="130">
          <cell r="A130">
            <v>92</v>
          </cell>
          <cell r="B130" t="str">
            <v>PF1</v>
          </cell>
          <cell r="C130" t="str">
            <v>FOAM 10TH</v>
          </cell>
          <cell r="D130" t="str">
            <v>Molds</v>
          </cell>
          <cell r="E130" t="str">
            <v>FMDAIIW0000000</v>
          </cell>
          <cell r="F130" t="str">
            <v>قاعده غساله فوم 4.3 سم PDAWP6058</v>
          </cell>
          <cell r="G130" t="str">
            <v>Ea</v>
          </cell>
          <cell r="H130" t="str">
            <v>1400*1700</v>
          </cell>
          <cell r="I130">
            <v>0.36099999999999999</v>
          </cell>
          <cell r="J130">
            <v>60</v>
          </cell>
          <cell r="L130">
            <v>63</v>
          </cell>
          <cell r="M130">
            <v>74</v>
          </cell>
          <cell r="N130">
            <v>1</v>
          </cell>
          <cell r="O130">
            <v>2</v>
          </cell>
          <cell r="P130" t="str">
            <v>X</v>
          </cell>
          <cell r="Q130" t="str">
            <v>تعمل</v>
          </cell>
          <cell r="R130">
            <v>361</v>
          </cell>
          <cell r="S130">
            <v>335.73</v>
          </cell>
          <cell r="T130">
            <v>386.27</v>
          </cell>
          <cell r="U130">
            <v>7</v>
          </cell>
          <cell r="V130">
            <v>7</v>
          </cell>
          <cell r="X130" t="str">
            <v>غسالة</v>
          </cell>
          <cell r="Y130">
            <v>32</v>
          </cell>
          <cell r="AA130">
            <v>92</v>
          </cell>
          <cell r="AB130" t="str">
            <v>قاعده غساله فوم 4.3 سم PDAWP6058</v>
          </cell>
          <cell r="AC130" t="str">
            <v xml:space="preserve">PACKAGING FOAM BASE SHORT     </v>
          </cell>
          <cell r="AD130" t="str">
            <v>فكتوريا قاعدة ولوحة تحكم وحلة</v>
          </cell>
          <cell r="AE130">
            <v>1</v>
          </cell>
          <cell r="AF130" t="str">
            <v>دلتا</v>
          </cell>
          <cell r="AG130" t="str">
            <v>PDAWP7199</v>
          </cell>
          <cell r="AH130">
            <v>97.297297297297291</v>
          </cell>
          <cell r="AI130">
            <v>92.432432432432421</v>
          </cell>
          <cell r="AJ130">
            <v>102.16216216216216</v>
          </cell>
          <cell r="AK130">
            <v>1</v>
          </cell>
          <cell r="AL130">
            <v>1</v>
          </cell>
          <cell r="AN130">
            <v>7</v>
          </cell>
          <cell r="AO130">
            <v>16</v>
          </cell>
          <cell r="AP130" t="str">
            <v>(A) 303 XJ      (M) 0.7-1.1 mm</v>
          </cell>
          <cell r="AQ130" t="str">
            <v>(B) C.SB         (M) 0.7-1.1 mm</v>
          </cell>
          <cell r="AR130">
            <v>16</v>
          </cell>
          <cell r="AS130">
            <v>18</v>
          </cell>
          <cell r="AT130" t="str">
            <v>DAI</v>
          </cell>
          <cell r="AU130" t="str">
            <v>اتوماتيك</v>
          </cell>
          <cell r="AV130">
            <v>7</v>
          </cell>
          <cell r="AW130">
            <v>7</v>
          </cell>
          <cell r="AX130">
            <v>675</v>
          </cell>
          <cell r="AY130">
            <v>2</v>
          </cell>
          <cell r="AZ130">
            <v>2</v>
          </cell>
          <cell r="BA130">
            <v>635</v>
          </cell>
          <cell r="BB130">
            <v>2</v>
          </cell>
          <cell r="BC130">
            <v>2</v>
          </cell>
          <cell r="BD130">
            <v>72.5</v>
          </cell>
          <cell r="BE130">
            <v>2</v>
          </cell>
          <cell r="BF130">
            <v>2</v>
          </cell>
          <cell r="BG130">
            <v>50</v>
          </cell>
          <cell r="BH130">
            <v>2</v>
          </cell>
          <cell r="BI130">
            <v>2</v>
          </cell>
          <cell r="BJ130">
            <v>2</v>
          </cell>
          <cell r="BK130">
            <v>2</v>
          </cell>
          <cell r="BL130">
            <v>9</v>
          </cell>
          <cell r="BN130">
            <v>232</v>
          </cell>
          <cell r="BO130" t="str">
            <v>2</v>
          </cell>
          <cell r="BW130">
            <v>0</v>
          </cell>
          <cell r="CB130">
            <v>8</v>
          </cell>
          <cell r="CG130" t="str">
            <v>ابيض</v>
          </cell>
          <cell r="CK130">
            <v>0.39168499999999995</v>
          </cell>
          <cell r="CL130">
            <v>0</v>
          </cell>
          <cell r="CN130" t="str">
            <v>base washer foam 4.3 cm PDAWP6058</v>
          </cell>
          <cell r="CO130" t="str">
            <v>الكترولوكس</v>
          </cell>
          <cell r="CP130" t="str">
            <v>القاهرة للصناعات المغذية غسالات</v>
          </cell>
          <cell r="CT130">
            <v>1</v>
          </cell>
          <cell r="CU130">
            <v>1</v>
          </cell>
          <cell r="CV130">
            <v>1</v>
          </cell>
          <cell r="CW130">
            <v>20</v>
          </cell>
          <cell r="CX130">
            <v>44361</v>
          </cell>
          <cell r="CZ130" t="str">
            <v>wip</v>
          </cell>
          <cell r="DA130">
            <v>7</v>
          </cell>
        </row>
        <row r="131">
          <cell r="A131">
            <v>93</v>
          </cell>
          <cell r="B131" t="str">
            <v>PF1</v>
          </cell>
          <cell r="C131" t="str">
            <v>FOAM 10TH</v>
          </cell>
          <cell r="D131" t="str">
            <v>Molds</v>
          </cell>
          <cell r="E131" t="str">
            <v>FMDAIIF2000000</v>
          </cell>
          <cell r="F131" t="str">
            <v>فوم حمايه لوحه التحكم فيكتوريا CDAWP6090</v>
          </cell>
          <cell r="G131" t="str">
            <v>Ea</v>
          </cell>
          <cell r="H131" t="str">
            <v>1400*1700</v>
          </cell>
          <cell r="I131">
            <v>5.8999999999999997E-2</v>
          </cell>
          <cell r="J131">
            <v>60</v>
          </cell>
          <cell r="L131">
            <v>63</v>
          </cell>
          <cell r="M131">
            <v>74</v>
          </cell>
          <cell r="N131">
            <v>1</v>
          </cell>
          <cell r="O131">
            <v>2</v>
          </cell>
          <cell r="P131" t="str">
            <v>X</v>
          </cell>
          <cell r="Q131" t="str">
            <v>تعمل</v>
          </cell>
          <cell r="R131">
            <v>59</v>
          </cell>
          <cell r="S131">
            <v>54.87</v>
          </cell>
          <cell r="T131">
            <v>63.13</v>
          </cell>
          <cell r="U131">
            <v>7</v>
          </cell>
          <cell r="V131">
            <v>7</v>
          </cell>
          <cell r="X131" t="str">
            <v>غسالة</v>
          </cell>
          <cell r="Y131">
            <v>32</v>
          </cell>
          <cell r="AA131">
            <v>93</v>
          </cell>
          <cell r="AB131" t="str">
            <v>فوم حمايه لوحه التحكم فيكتوريا CDAWP6090</v>
          </cell>
          <cell r="AC131" t="str">
            <v xml:space="preserve">CONTROL PANEL PROTECTION FOAM </v>
          </cell>
          <cell r="AD131" t="str">
            <v>فكتوريا قاعدة ولوحة تحكم وحلة</v>
          </cell>
          <cell r="AE131">
            <v>1</v>
          </cell>
          <cell r="AF131" t="str">
            <v>دلتا</v>
          </cell>
          <cell r="AG131" t="str">
            <v>PDAWA6157</v>
          </cell>
          <cell r="AH131">
            <v>97.297297297297291</v>
          </cell>
          <cell r="AI131">
            <v>92.432432432432421</v>
          </cell>
          <cell r="AJ131">
            <v>102.16216216216216</v>
          </cell>
          <cell r="AK131">
            <v>1</v>
          </cell>
          <cell r="AL131">
            <v>1</v>
          </cell>
          <cell r="AN131">
            <v>7</v>
          </cell>
          <cell r="AO131">
            <v>16</v>
          </cell>
          <cell r="AP131" t="str">
            <v>(A) 303 XJ      (M) 0.7-1.1 mm</v>
          </cell>
          <cell r="AQ131" t="str">
            <v>(B) C.SB         (M) 0.7-1.1 mm</v>
          </cell>
          <cell r="AR131">
            <v>4</v>
          </cell>
          <cell r="AS131">
            <v>3</v>
          </cell>
          <cell r="AT131" t="str">
            <v>DAI</v>
          </cell>
          <cell r="AU131" t="str">
            <v>اتوماتيك</v>
          </cell>
          <cell r="AV131">
            <v>7</v>
          </cell>
          <cell r="AW131">
            <v>7</v>
          </cell>
          <cell r="AX131">
            <v>597</v>
          </cell>
          <cell r="AY131">
            <v>1</v>
          </cell>
          <cell r="AZ131">
            <v>1</v>
          </cell>
          <cell r="BA131">
            <v>70</v>
          </cell>
          <cell r="BB131">
            <v>1</v>
          </cell>
          <cell r="BC131">
            <v>1</v>
          </cell>
          <cell r="BD131">
            <v>156</v>
          </cell>
          <cell r="BE131">
            <v>2</v>
          </cell>
          <cell r="BF131">
            <v>2</v>
          </cell>
          <cell r="BG131" t="str">
            <v>–</v>
          </cell>
          <cell r="BH131">
            <v>0</v>
          </cell>
          <cell r="BI131">
            <v>0</v>
          </cell>
          <cell r="BJ131">
            <v>5</v>
          </cell>
          <cell r="BK131">
            <v>2</v>
          </cell>
          <cell r="BL131">
            <v>12</v>
          </cell>
          <cell r="BN131">
            <v>232</v>
          </cell>
          <cell r="BO131" t="str">
            <v>2</v>
          </cell>
          <cell r="BW131">
            <v>0</v>
          </cell>
          <cell r="CB131">
            <v>54</v>
          </cell>
          <cell r="CG131" t="str">
            <v>ابيض شفاف</v>
          </cell>
          <cell r="CK131">
            <v>6.4014999999999989E-2</v>
          </cell>
          <cell r="CL131">
            <v>0</v>
          </cell>
          <cell r="CN131" t="str">
            <v>foam protection control panel Victoria CDAWP6090</v>
          </cell>
          <cell r="CO131" t="str">
            <v>الكترولوكس</v>
          </cell>
          <cell r="CP131" t="str">
            <v>القاهرة للصناعات المغذية غسالات</v>
          </cell>
          <cell r="CT131">
            <v>1</v>
          </cell>
          <cell r="CU131">
            <v>1</v>
          </cell>
          <cell r="CV131">
            <v>1</v>
          </cell>
          <cell r="CW131">
            <v>20</v>
          </cell>
          <cell r="CX131">
            <v>44361</v>
          </cell>
          <cell r="CZ131" t="str">
            <v>wip</v>
          </cell>
          <cell r="DA131">
            <v>7</v>
          </cell>
        </row>
        <row r="132">
          <cell r="A132">
            <v>94</v>
          </cell>
          <cell r="B132" t="str">
            <v>PF1</v>
          </cell>
          <cell r="C132" t="str">
            <v>FOAM 10TH</v>
          </cell>
          <cell r="D132" t="str">
            <v>Molds</v>
          </cell>
          <cell r="E132" t="str">
            <v>FMDAIIF1000000</v>
          </cell>
          <cell r="F132" t="str">
            <v>فوم تغليف حله فيكتوريا CDAWP6039</v>
          </cell>
          <cell r="G132" t="str">
            <v>Ea</v>
          </cell>
          <cell r="H132" t="str">
            <v>1400*1700</v>
          </cell>
          <cell r="I132">
            <v>1.9E-2</v>
          </cell>
          <cell r="J132">
            <v>60</v>
          </cell>
          <cell r="L132">
            <v>63</v>
          </cell>
          <cell r="M132">
            <v>74</v>
          </cell>
          <cell r="N132">
            <v>1</v>
          </cell>
          <cell r="O132">
            <v>2</v>
          </cell>
          <cell r="P132" t="str">
            <v>X</v>
          </cell>
          <cell r="Q132" t="str">
            <v>تعمل</v>
          </cell>
          <cell r="R132">
            <v>19</v>
          </cell>
          <cell r="S132">
            <v>17.670000000000002</v>
          </cell>
          <cell r="T132">
            <v>20.329999999999998</v>
          </cell>
          <cell r="U132">
            <v>7</v>
          </cell>
          <cell r="V132">
            <v>7</v>
          </cell>
          <cell r="X132" t="str">
            <v>غسالة</v>
          </cell>
          <cell r="Y132">
            <v>32</v>
          </cell>
          <cell r="AA132">
            <v>94</v>
          </cell>
          <cell r="AB132" t="str">
            <v>فوم تغليف حله فيكتوريا CDAWP6039</v>
          </cell>
          <cell r="AC132" t="str">
            <v xml:space="preserve">DRUM PACKAGING SPACER         </v>
          </cell>
          <cell r="AD132" t="str">
            <v>فكتوريا قاعدة ولوحة تحكم وحلة</v>
          </cell>
          <cell r="AE132">
            <v>1</v>
          </cell>
          <cell r="AF132" t="str">
            <v>دلتا</v>
          </cell>
          <cell r="AG132" t="str">
            <v>CDAWP6039</v>
          </cell>
          <cell r="AH132">
            <v>97.297297297297291</v>
          </cell>
          <cell r="AI132">
            <v>92.432432432432421</v>
          </cell>
          <cell r="AJ132">
            <v>102.16216216216216</v>
          </cell>
          <cell r="AK132">
            <v>1</v>
          </cell>
          <cell r="AL132">
            <v>1</v>
          </cell>
          <cell r="AN132">
            <v>7</v>
          </cell>
          <cell r="AO132">
            <v>16</v>
          </cell>
          <cell r="AP132" t="str">
            <v>(A) 303 XJ      (M) 0.7-1.1 mm</v>
          </cell>
          <cell r="AQ132" t="str">
            <v>(B) C.SB         (M) 0.7-1.1 mm</v>
          </cell>
          <cell r="AR132">
            <v>2</v>
          </cell>
          <cell r="AS132">
            <v>4</v>
          </cell>
          <cell r="AT132" t="str">
            <v>DAI</v>
          </cell>
          <cell r="AU132" t="str">
            <v>اتوماتيك</v>
          </cell>
          <cell r="AV132">
            <v>7</v>
          </cell>
          <cell r="AW132">
            <v>7</v>
          </cell>
          <cell r="AX132">
            <v>278</v>
          </cell>
          <cell r="AY132">
            <v>1</v>
          </cell>
          <cell r="AZ132">
            <v>1</v>
          </cell>
          <cell r="BA132">
            <v>75</v>
          </cell>
          <cell r="BB132">
            <v>1</v>
          </cell>
          <cell r="BC132">
            <v>1</v>
          </cell>
          <cell r="BD132">
            <v>53</v>
          </cell>
          <cell r="BE132">
            <v>2</v>
          </cell>
          <cell r="BF132">
            <v>2</v>
          </cell>
          <cell r="BG132">
            <v>21</v>
          </cell>
          <cell r="BH132">
            <v>2</v>
          </cell>
          <cell r="BI132">
            <v>2</v>
          </cell>
          <cell r="BJ132">
            <v>5</v>
          </cell>
          <cell r="BK132">
            <v>2</v>
          </cell>
          <cell r="BL132">
            <v>12</v>
          </cell>
          <cell r="BN132">
            <v>232</v>
          </cell>
          <cell r="BO132" t="str">
            <v>2</v>
          </cell>
          <cell r="BW132">
            <v>0</v>
          </cell>
          <cell r="CB132">
            <v>192</v>
          </cell>
          <cell r="CG132" t="str">
            <v>ابيض شفاف</v>
          </cell>
          <cell r="CK132">
            <v>2.0614999999999998E-2</v>
          </cell>
          <cell r="CL132">
            <v>0</v>
          </cell>
          <cell r="CN132" t="str">
            <v>foam pack حله Victoria CDAWP6039</v>
          </cell>
          <cell r="CO132" t="str">
            <v>الكترولوكس</v>
          </cell>
          <cell r="CP132" t="str">
            <v>القاهرة للصناعات المغذية غسالات</v>
          </cell>
          <cell r="CT132">
            <v>1</v>
          </cell>
          <cell r="CU132">
            <v>1</v>
          </cell>
          <cell r="CV132">
            <v>1</v>
          </cell>
          <cell r="CW132">
            <v>20</v>
          </cell>
          <cell r="CX132">
            <v>44361</v>
          </cell>
          <cell r="CZ132" t="str">
            <v>wip</v>
          </cell>
          <cell r="DA132">
            <v>7</v>
          </cell>
        </row>
        <row r="133">
          <cell r="A133" t="str">
            <v>94sum</v>
          </cell>
          <cell r="B133" t="str">
            <v>PF1</v>
          </cell>
          <cell r="C133" t="str">
            <v>FOAM 10TH</v>
          </cell>
          <cell r="D133" t="str">
            <v>Molds</v>
          </cell>
          <cell r="E133" t="str">
            <v>FMDAIIF1000000</v>
          </cell>
          <cell r="F133" t="str">
            <v>مجمعة فكتوريا</v>
          </cell>
          <cell r="G133" t="str">
            <v>Ea</v>
          </cell>
          <cell r="H133" t="str">
            <v>1400*1700</v>
          </cell>
          <cell r="I133">
            <v>0.439</v>
          </cell>
          <cell r="J133">
            <v>60</v>
          </cell>
          <cell r="L133">
            <v>63</v>
          </cell>
          <cell r="M133">
            <v>74</v>
          </cell>
          <cell r="N133">
            <v>3</v>
          </cell>
          <cell r="O133">
            <v>2</v>
          </cell>
          <cell r="P133" t="str">
            <v>X</v>
          </cell>
          <cell r="Q133" t="str">
            <v>تعمل</v>
          </cell>
          <cell r="R133">
            <v>439</v>
          </cell>
          <cell r="S133">
            <v>408.27</v>
          </cell>
          <cell r="T133">
            <v>469.73</v>
          </cell>
          <cell r="U133">
            <v>7</v>
          </cell>
          <cell r="V133">
            <v>7</v>
          </cell>
          <cell r="X133" t="str">
            <v>غسالة</v>
          </cell>
          <cell r="Y133">
            <v>32</v>
          </cell>
          <cell r="Z133" t="str">
            <v>مجمعة</v>
          </cell>
          <cell r="AA133">
            <v>94</v>
          </cell>
          <cell r="AB133" t="str">
            <v>فوم تغليف حله فيكتوريا CDAWP6039</v>
          </cell>
          <cell r="AD133" t="str">
            <v>فكتوريا قاعدة ولوحة تحكم وحلة</v>
          </cell>
          <cell r="AE133">
            <v>1</v>
          </cell>
          <cell r="AF133" t="str">
            <v>دلتا</v>
          </cell>
          <cell r="AG133" t="str">
            <v>CDAWP6039</v>
          </cell>
          <cell r="AH133">
            <v>97.297297297297291</v>
          </cell>
          <cell r="AI133">
            <v>92.432432432432421</v>
          </cell>
          <cell r="AJ133">
            <v>102.16216216216216</v>
          </cell>
          <cell r="AK133">
            <v>0</v>
          </cell>
          <cell r="AM133">
            <v>1</v>
          </cell>
          <cell r="AN133">
            <v>7</v>
          </cell>
          <cell r="AO133">
            <v>16</v>
          </cell>
          <cell r="AP133" t="str">
            <v>(A) 303 XJ      (M) 0.7-1.1 mm</v>
          </cell>
          <cell r="AQ133" t="str">
            <v>(B) C.SB         (M) 0.7-1.1 mm</v>
          </cell>
          <cell r="AT133" t="str">
            <v>DAI</v>
          </cell>
          <cell r="AU133" t="str">
            <v>اتوماتيك</v>
          </cell>
          <cell r="AV133">
            <v>7</v>
          </cell>
          <cell r="AW133">
            <v>7</v>
          </cell>
          <cell r="BJ133">
            <v>5</v>
          </cell>
          <cell r="BK133">
            <v>2</v>
          </cell>
          <cell r="BL133">
            <v>12</v>
          </cell>
          <cell r="BN133">
            <v>232</v>
          </cell>
          <cell r="BO133" t="str">
            <v>2</v>
          </cell>
          <cell r="BW133">
            <v>0</v>
          </cell>
          <cell r="CK133">
            <v>0.47631499999999999</v>
          </cell>
          <cell r="CL133">
            <v>0</v>
          </cell>
          <cell r="CN133" t="str">
            <v>foam pack حله Victoria CDAWP6039</v>
          </cell>
          <cell r="CO133" t="str">
            <v>الكترولوكس</v>
          </cell>
          <cell r="CP133" t="str">
            <v>القاهرة للصناعات المغذية غسالات</v>
          </cell>
          <cell r="CT133">
            <v>0</v>
          </cell>
          <cell r="CU133">
            <v>1</v>
          </cell>
          <cell r="CV133">
            <v>1</v>
          </cell>
          <cell r="CW133">
            <v>20</v>
          </cell>
          <cell r="CX133">
            <v>44361</v>
          </cell>
          <cell r="CZ133" t="str">
            <v>wip</v>
          </cell>
          <cell r="DA133">
            <v>7</v>
          </cell>
        </row>
        <row r="134">
          <cell r="A134">
            <v>95</v>
          </cell>
          <cell r="B134" t="str">
            <v>PF1</v>
          </cell>
          <cell r="C134" t="str">
            <v>FOAM 10TH</v>
          </cell>
          <cell r="D134" t="str">
            <v>Molds</v>
          </cell>
          <cell r="E134" t="str">
            <v>FMDAIID1000000</v>
          </cell>
          <cell r="F134" t="str">
            <v>فوم تغليف علوى يمين 11/9 قدم PDERP0109</v>
          </cell>
          <cell r="G134" t="str">
            <v>Ea</v>
          </cell>
          <cell r="H134" t="str">
            <v>1100*1200</v>
          </cell>
          <cell r="I134">
            <v>6.25E-2</v>
          </cell>
          <cell r="J134">
            <v>35</v>
          </cell>
          <cell r="L134">
            <v>35</v>
          </cell>
          <cell r="M134">
            <v>35</v>
          </cell>
          <cell r="N134">
            <v>1</v>
          </cell>
          <cell r="O134">
            <v>2</v>
          </cell>
          <cell r="P134" t="str">
            <v>Y</v>
          </cell>
          <cell r="Q134" t="str">
            <v>تعمل</v>
          </cell>
          <cell r="R134">
            <v>62.5</v>
          </cell>
          <cell r="S134">
            <v>58.125</v>
          </cell>
          <cell r="T134">
            <v>66.875</v>
          </cell>
          <cell r="U134">
            <v>7</v>
          </cell>
          <cell r="V134">
            <v>7</v>
          </cell>
          <cell r="X134" t="str">
            <v>ثلاجة</v>
          </cell>
          <cell r="Y134">
            <v>33</v>
          </cell>
          <cell r="AA134">
            <v>95</v>
          </cell>
          <cell r="AB134" t="str">
            <v>فوم تغليف علوى يمين 11/9 قدم PDERP0109</v>
          </cell>
          <cell r="AD134" t="str">
            <v>دايو 11/9 قدم</v>
          </cell>
          <cell r="AE134">
            <v>1</v>
          </cell>
          <cell r="AG134" t="str">
            <v>PDFRP0108</v>
          </cell>
          <cell r="AH134">
            <v>205.71428571428572</v>
          </cell>
          <cell r="AI134">
            <v>195.42857142857142</v>
          </cell>
          <cell r="AJ134">
            <v>216.00000000000003</v>
          </cell>
          <cell r="AK134">
            <v>1</v>
          </cell>
          <cell r="AL134">
            <v>1</v>
          </cell>
          <cell r="AN134">
            <v>8</v>
          </cell>
          <cell r="AO134">
            <v>18</v>
          </cell>
          <cell r="AP134" t="str">
            <v>(A) EU 150          (M) 0.7-1.1 mm</v>
          </cell>
          <cell r="AQ134" t="str">
            <v>(B) S.2 112          (M) 0.7-1.1 mm</v>
          </cell>
          <cell r="AR134">
            <v>16</v>
          </cell>
          <cell r="AS134">
            <v>20</v>
          </cell>
          <cell r="AT134" t="str">
            <v>DAI</v>
          </cell>
          <cell r="AV134">
            <v>7</v>
          </cell>
          <cell r="AW134">
            <v>7</v>
          </cell>
          <cell r="AX134">
            <v>520</v>
          </cell>
          <cell r="AY134">
            <v>1</v>
          </cell>
          <cell r="AZ134">
            <v>1</v>
          </cell>
          <cell r="BA134">
            <v>260</v>
          </cell>
          <cell r="BB134">
            <v>1</v>
          </cell>
          <cell r="BC134">
            <v>1</v>
          </cell>
          <cell r="BD134">
            <v>106</v>
          </cell>
          <cell r="BE134">
            <v>2</v>
          </cell>
          <cell r="BF134">
            <v>2</v>
          </cell>
          <cell r="BG134">
            <v>38</v>
          </cell>
          <cell r="BH134">
            <v>2</v>
          </cell>
          <cell r="BI134">
            <v>2</v>
          </cell>
          <cell r="BK134">
            <v>8</v>
          </cell>
          <cell r="BL134">
            <v>8</v>
          </cell>
          <cell r="BN134">
            <v>219</v>
          </cell>
          <cell r="BO134" t="str">
            <v>2</v>
          </cell>
          <cell r="CB134">
            <v>18</v>
          </cell>
          <cell r="CC134">
            <v>1</v>
          </cell>
          <cell r="CG134" t="str">
            <v>ابيض</v>
          </cell>
          <cell r="CK134">
            <v>0</v>
          </cell>
          <cell r="CL134">
            <v>6.8750000000000006E-2</v>
          </cell>
          <cell r="CN134" t="str">
            <v>foam pack top right 11/9 foot PDERP0109</v>
          </cell>
          <cell r="CO134" t="str">
            <v>الكترولوكس</v>
          </cell>
          <cell r="CP134" t="str">
            <v>القاهرة للصناعات المغذية غسالات</v>
          </cell>
          <cell r="CT134">
            <v>1</v>
          </cell>
          <cell r="CU134">
            <v>1</v>
          </cell>
          <cell r="CV134">
            <v>1</v>
          </cell>
          <cell r="CW134">
            <v>30</v>
          </cell>
          <cell r="CX134">
            <v>44023</v>
          </cell>
          <cell r="CY134">
            <v>44154</v>
          </cell>
          <cell r="CZ134" t="str">
            <v>Pending</v>
          </cell>
          <cell r="DA134">
            <v>30</v>
          </cell>
        </row>
        <row r="135">
          <cell r="A135">
            <v>96</v>
          </cell>
          <cell r="B135" t="str">
            <v>PF1</v>
          </cell>
          <cell r="C135" t="str">
            <v>FOAM 10TH</v>
          </cell>
          <cell r="D135" t="str">
            <v>Molds</v>
          </cell>
          <cell r="E135" t="str">
            <v>FMDAIID2000000</v>
          </cell>
          <cell r="F135" t="str">
            <v>فوم تغليف علوى شمال 11/9 قدم PDFRP0108</v>
          </cell>
          <cell r="G135" t="str">
            <v>Ea</v>
          </cell>
          <cell r="H135" t="str">
            <v>1100*1200</v>
          </cell>
          <cell r="I135">
            <v>4.5999999999999999E-2</v>
          </cell>
          <cell r="J135">
            <v>35</v>
          </cell>
          <cell r="L135">
            <v>35</v>
          </cell>
          <cell r="M135">
            <v>35</v>
          </cell>
          <cell r="N135">
            <v>1</v>
          </cell>
          <cell r="O135">
            <v>2</v>
          </cell>
          <cell r="P135" t="str">
            <v>Y</v>
          </cell>
          <cell r="Q135" t="str">
            <v>تعمل</v>
          </cell>
          <cell r="R135">
            <v>46</v>
          </cell>
          <cell r="S135">
            <v>42.78</v>
          </cell>
          <cell r="T135">
            <v>49.22</v>
          </cell>
          <cell r="U135">
            <v>7</v>
          </cell>
          <cell r="V135">
            <v>7</v>
          </cell>
          <cell r="X135" t="str">
            <v>ثلاجة</v>
          </cell>
          <cell r="Y135">
            <v>33</v>
          </cell>
          <cell r="AA135">
            <v>96</v>
          </cell>
          <cell r="AB135" t="str">
            <v>فوم تغليف علوى شمال 11/9 قدم PDFRP0108</v>
          </cell>
          <cell r="AD135" t="str">
            <v>دايو 11/9 قدم</v>
          </cell>
          <cell r="AE135">
            <v>1</v>
          </cell>
          <cell r="AG135" t="str">
            <v>PDFRP0109</v>
          </cell>
          <cell r="AH135">
            <v>205.71428571428572</v>
          </cell>
          <cell r="AI135">
            <v>195.42857142857142</v>
          </cell>
          <cell r="AJ135">
            <v>216.00000000000003</v>
          </cell>
          <cell r="AK135">
            <v>1</v>
          </cell>
          <cell r="AL135">
            <v>1</v>
          </cell>
          <cell r="AN135">
            <v>8</v>
          </cell>
          <cell r="AO135">
            <v>18</v>
          </cell>
          <cell r="AP135" t="str">
            <v>(A) EU 150          (M) 0.7-1.1 mm</v>
          </cell>
          <cell r="AQ135" t="str">
            <v>(B) S.2 112          (M) 0.7-1.1 mm</v>
          </cell>
          <cell r="AR135">
            <v>16</v>
          </cell>
          <cell r="AS135">
            <v>20</v>
          </cell>
          <cell r="AT135" t="str">
            <v>DAI</v>
          </cell>
          <cell r="AV135">
            <v>7</v>
          </cell>
          <cell r="AW135">
            <v>7</v>
          </cell>
          <cell r="BD135">
            <v>106</v>
          </cell>
          <cell r="BE135">
            <v>2</v>
          </cell>
          <cell r="BF135">
            <v>2</v>
          </cell>
          <cell r="BG135">
            <v>38</v>
          </cell>
          <cell r="BH135">
            <v>2</v>
          </cell>
          <cell r="BI135">
            <v>2</v>
          </cell>
          <cell r="BK135">
            <v>8</v>
          </cell>
          <cell r="BL135">
            <v>8</v>
          </cell>
          <cell r="BN135">
            <v>219</v>
          </cell>
          <cell r="BO135" t="str">
            <v>2</v>
          </cell>
          <cell r="CB135">
            <v>18</v>
          </cell>
          <cell r="CC135">
            <v>1</v>
          </cell>
          <cell r="CG135" t="str">
            <v>ابيض</v>
          </cell>
          <cell r="CK135">
            <v>0</v>
          </cell>
          <cell r="CL135">
            <v>5.0600000000000006E-2</v>
          </cell>
          <cell r="CN135" t="str">
            <v>foam pack top left 11/9 foot PDFRP0108</v>
          </cell>
          <cell r="CO135" t="str">
            <v>الكترولوكس</v>
          </cell>
          <cell r="CP135" t="str">
            <v>القاهرة للصناعات المغذية غسالات</v>
          </cell>
          <cell r="CT135">
            <v>1</v>
          </cell>
          <cell r="CU135">
            <v>1</v>
          </cell>
          <cell r="CV135">
            <v>1</v>
          </cell>
          <cell r="CW135">
            <v>30</v>
          </cell>
          <cell r="CX135">
            <v>44023</v>
          </cell>
          <cell r="CY135">
            <v>44154</v>
          </cell>
          <cell r="CZ135" t="str">
            <v>Pending</v>
          </cell>
          <cell r="DA135">
            <v>30</v>
          </cell>
        </row>
        <row r="136">
          <cell r="A136">
            <v>97</v>
          </cell>
          <cell r="B136" t="str">
            <v>PF1</v>
          </cell>
          <cell r="C136" t="str">
            <v>FOAM 10TH</v>
          </cell>
          <cell r="D136" t="str">
            <v>Molds</v>
          </cell>
          <cell r="E136" t="str">
            <v>FMDAIID3000000</v>
          </cell>
          <cell r="F136" t="str">
            <v>فوم تغليف سفلى يمين 11/9 قدم PDFRP0111</v>
          </cell>
          <cell r="G136" t="str">
            <v>Ea</v>
          </cell>
          <cell r="H136" t="str">
            <v>1100*1200</v>
          </cell>
          <cell r="I136">
            <v>5.6500000000000002E-2</v>
          </cell>
          <cell r="J136">
            <v>35</v>
          </cell>
          <cell r="L136">
            <v>35</v>
          </cell>
          <cell r="M136">
            <v>35</v>
          </cell>
          <cell r="N136">
            <v>1</v>
          </cell>
          <cell r="O136">
            <v>2</v>
          </cell>
          <cell r="P136" t="str">
            <v>Y</v>
          </cell>
          <cell r="Q136" t="str">
            <v>تعمل</v>
          </cell>
          <cell r="R136">
            <v>56.5</v>
          </cell>
          <cell r="S136">
            <v>52.545000000000002</v>
          </cell>
          <cell r="T136">
            <v>60.454999999999998</v>
          </cell>
          <cell r="U136">
            <v>7</v>
          </cell>
          <cell r="V136">
            <v>7</v>
          </cell>
          <cell r="X136" t="str">
            <v>ثلاجة</v>
          </cell>
          <cell r="Y136">
            <v>33</v>
          </cell>
          <cell r="AA136">
            <v>97</v>
          </cell>
          <cell r="AB136" t="str">
            <v>فوم تغليف سفلى يمين 11/9 قدم PDFRP0111</v>
          </cell>
          <cell r="AD136" t="str">
            <v>دايو 11/9 قدم</v>
          </cell>
          <cell r="AE136">
            <v>1</v>
          </cell>
          <cell r="AG136" t="str">
            <v>PDFRP0110</v>
          </cell>
          <cell r="AH136">
            <v>205.71428571428572</v>
          </cell>
          <cell r="AI136">
            <v>195.42857142857142</v>
          </cell>
          <cell r="AJ136">
            <v>216.00000000000003</v>
          </cell>
          <cell r="AK136">
            <v>1</v>
          </cell>
          <cell r="AL136">
            <v>1</v>
          </cell>
          <cell r="AN136">
            <v>8</v>
          </cell>
          <cell r="AO136">
            <v>18</v>
          </cell>
          <cell r="AP136" t="str">
            <v>(A) EU 150          (M) 0.7-1.1 mm</v>
          </cell>
          <cell r="AQ136" t="str">
            <v>(B) S.2 112          (M) 0.7-1.1 mm</v>
          </cell>
          <cell r="AR136">
            <v>16</v>
          </cell>
          <cell r="AS136">
            <v>20</v>
          </cell>
          <cell r="AT136" t="str">
            <v>DAI</v>
          </cell>
          <cell r="AV136">
            <v>7</v>
          </cell>
          <cell r="AW136">
            <v>7</v>
          </cell>
          <cell r="AX136">
            <v>740</v>
          </cell>
          <cell r="AY136">
            <v>1</v>
          </cell>
          <cell r="AZ136">
            <v>1</v>
          </cell>
          <cell r="BA136">
            <v>315</v>
          </cell>
          <cell r="BB136">
            <v>1</v>
          </cell>
          <cell r="BC136">
            <v>1</v>
          </cell>
          <cell r="BD136">
            <v>88</v>
          </cell>
          <cell r="BE136">
            <v>2</v>
          </cell>
          <cell r="BF136">
            <v>2</v>
          </cell>
          <cell r="BG136">
            <v>70</v>
          </cell>
          <cell r="BH136">
            <v>2</v>
          </cell>
          <cell r="BI136">
            <v>2</v>
          </cell>
          <cell r="BK136">
            <v>8</v>
          </cell>
          <cell r="BL136">
            <v>8</v>
          </cell>
          <cell r="BN136">
            <v>219</v>
          </cell>
          <cell r="BO136" t="str">
            <v>2</v>
          </cell>
          <cell r="CB136">
            <v>18</v>
          </cell>
          <cell r="CC136">
            <v>1</v>
          </cell>
          <cell r="CG136" t="str">
            <v>اخضر</v>
          </cell>
          <cell r="CK136">
            <v>0</v>
          </cell>
          <cell r="CL136">
            <v>6.2150000000000004E-2</v>
          </cell>
          <cell r="CN136" t="str">
            <v>foam pack bottom right 11/9 foot PDFRP0111</v>
          </cell>
          <cell r="CO136" t="str">
            <v>الكترولوكس</v>
          </cell>
          <cell r="CP136" t="str">
            <v>القاهرة للصناعات المغذية غسالات</v>
          </cell>
          <cell r="CT136">
            <v>1</v>
          </cell>
          <cell r="CU136">
            <v>1</v>
          </cell>
          <cell r="CV136">
            <v>1</v>
          </cell>
          <cell r="CW136">
            <v>30</v>
          </cell>
          <cell r="CX136">
            <v>44023</v>
          </cell>
          <cell r="CY136">
            <v>44154</v>
          </cell>
          <cell r="CZ136" t="str">
            <v>Pending</v>
          </cell>
          <cell r="DA136">
            <v>30</v>
          </cell>
        </row>
        <row r="137">
          <cell r="A137">
            <v>98</v>
          </cell>
          <cell r="B137" t="str">
            <v>PF1</v>
          </cell>
          <cell r="C137" t="str">
            <v>FOAM 10TH</v>
          </cell>
          <cell r="D137" t="str">
            <v>Molds</v>
          </cell>
          <cell r="E137" t="str">
            <v>FMDAIID4000000</v>
          </cell>
          <cell r="F137" t="str">
            <v>فوم تغليف سفلى شمال 11/9 قدم PDFRP0110</v>
          </cell>
          <cell r="G137" t="str">
            <v>Ea</v>
          </cell>
          <cell r="H137" t="str">
            <v>1100*1200</v>
          </cell>
          <cell r="I137">
            <v>5.7000000000000002E-2</v>
          </cell>
          <cell r="J137">
            <v>35</v>
          </cell>
          <cell r="L137">
            <v>35</v>
          </cell>
          <cell r="M137">
            <v>35</v>
          </cell>
          <cell r="N137">
            <v>1</v>
          </cell>
          <cell r="O137">
            <v>2</v>
          </cell>
          <cell r="P137" t="str">
            <v>Y</v>
          </cell>
          <cell r="Q137" t="str">
            <v>تعمل</v>
          </cell>
          <cell r="R137">
            <v>57</v>
          </cell>
          <cell r="S137">
            <v>53.01</v>
          </cell>
          <cell r="T137">
            <v>60.99</v>
          </cell>
          <cell r="U137">
            <v>7</v>
          </cell>
          <cell r="V137">
            <v>7</v>
          </cell>
          <cell r="X137" t="str">
            <v>ثلاجة</v>
          </cell>
          <cell r="Y137">
            <v>33</v>
          </cell>
          <cell r="AA137">
            <v>98</v>
          </cell>
          <cell r="AB137" t="str">
            <v>فوم تغليف سفلى شمال 11/9 قدم PDFRP0110</v>
          </cell>
          <cell r="AD137" t="str">
            <v>دايو 11/9 قدم</v>
          </cell>
          <cell r="AE137">
            <v>1</v>
          </cell>
          <cell r="AG137" t="str">
            <v>PDFRP0111</v>
          </cell>
          <cell r="AH137">
            <v>205.71428571428572</v>
          </cell>
          <cell r="AI137">
            <v>195.42857142857142</v>
          </cell>
          <cell r="AJ137">
            <v>216.00000000000003</v>
          </cell>
          <cell r="AK137">
            <v>1</v>
          </cell>
          <cell r="AL137">
            <v>1</v>
          </cell>
          <cell r="AN137">
            <v>8</v>
          </cell>
          <cell r="AO137">
            <v>18</v>
          </cell>
          <cell r="AP137" t="str">
            <v>(A) EU 150          (M) 0.7-1.1 mm</v>
          </cell>
          <cell r="AQ137" t="str">
            <v>(B) S.2 112          (M) 0.7-1.1 mm</v>
          </cell>
          <cell r="AR137">
            <v>16</v>
          </cell>
          <cell r="AS137">
            <v>20</v>
          </cell>
          <cell r="AT137" t="str">
            <v>DAI</v>
          </cell>
          <cell r="AV137">
            <v>7</v>
          </cell>
          <cell r="AW137">
            <v>7</v>
          </cell>
          <cell r="BD137">
            <v>88</v>
          </cell>
          <cell r="BE137">
            <v>2</v>
          </cell>
          <cell r="BF137">
            <v>2</v>
          </cell>
          <cell r="BG137">
            <v>70</v>
          </cell>
          <cell r="BH137">
            <v>2</v>
          </cell>
          <cell r="BI137">
            <v>2</v>
          </cell>
          <cell r="BK137">
            <v>8</v>
          </cell>
          <cell r="BL137">
            <v>8</v>
          </cell>
          <cell r="BN137">
            <v>219</v>
          </cell>
          <cell r="BO137" t="str">
            <v>2</v>
          </cell>
          <cell r="CB137">
            <v>18</v>
          </cell>
          <cell r="CC137">
            <v>1</v>
          </cell>
          <cell r="CG137" t="str">
            <v>اخضر</v>
          </cell>
          <cell r="CK137">
            <v>0</v>
          </cell>
          <cell r="CL137">
            <v>6.2700000000000006E-2</v>
          </cell>
          <cell r="CN137" t="str">
            <v>foam pack bottom left 11/9 foot PDFRP0110</v>
          </cell>
          <cell r="CO137" t="str">
            <v>الكترولوكس</v>
          </cell>
          <cell r="CP137" t="str">
            <v>القاهرة للصناعات المغذية غسالات</v>
          </cell>
          <cell r="CT137">
            <v>1</v>
          </cell>
          <cell r="CU137">
            <v>1</v>
          </cell>
          <cell r="CV137">
            <v>1</v>
          </cell>
          <cell r="CW137">
            <v>30</v>
          </cell>
          <cell r="CX137">
            <v>44023</v>
          </cell>
          <cell r="CY137">
            <v>44154</v>
          </cell>
          <cell r="CZ137" t="str">
            <v>Pending</v>
          </cell>
          <cell r="DA137">
            <v>30</v>
          </cell>
        </row>
        <row r="138">
          <cell r="A138" t="str">
            <v>98sum</v>
          </cell>
          <cell r="B138" t="str">
            <v>PF1</v>
          </cell>
          <cell r="C138" t="str">
            <v>FOAM 10TH</v>
          </cell>
          <cell r="D138" t="str">
            <v>Molds</v>
          </cell>
          <cell r="E138" t="str">
            <v>FMDAIID4000000</v>
          </cell>
          <cell r="F138" t="str">
            <v>دايو 11/9 قدم</v>
          </cell>
          <cell r="G138" t="str">
            <v>Ea</v>
          </cell>
          <cell r="H138" t="str">
            <v>1100*1200</v>
          </cell>
          <cell r="I138">
            <v>0.222</v>
          </cell>
          <cell r="J138">
            <v>35</v>
          </cell>
          <cell r="L138">
            <v>35</v>
          </cell>
          <cell r="M138">
            <v>35</v>
          </cell>
          <cell r="N138">
            <v>4</v>
          </cell>
          <cell r="O138">
            <v>2</v>
          </cell>
          <cell r="P138" t="str">
            <v>Y</v>
          </cell>
          <cell r="Q138" t="str">
            <v>تعمل</v>
          </cell>
          <cell r="R138">
            <v>222</v>
          </cell>
          <cell r="S138">
            <v>206.46</v>
          </cell>
          <cell r="T138">
            <v>237.54</v>
          </cell>
          <cell r="U138">
            <v>7</v>
          </cell>
          <cell r="V138">
            <v>7</v>
          </cell>
          <cell r="X138" t="str">
            <v>ثلاجة</v>
          </cell>
          <cell r="Y138">
            <v>33</v>
          </cell>
          <cell r="Z138" t="str">
            <v>مجمعة</v>
          </cell>
          <cell r="AA138">
            <v>98</v>
          </cell>
          <cell r="AB138" t="str">
            <v>فوم تغليف سفلى شمال 11/9 قدم PDFRP0110</v>
          </cell>
          <cell r="AD138" t="str">
            <v>دايو 11/9 قدم</v>
          </cell>
          <cell r="AE138">
            <v>1</v>
          </cell>
          <cell r="AG138" t="str">
            <v>PDFRP0111</v>
          </cell>
          <cell r="AH138">
            <v>205.71428571428572</v>
          </cell>
          <cell r="AI138">
            <v>195.42857142857142</v>
          </cell>
          <cell r="AJ138">
            <v>216.00000000000003</v>
          </cell>
          <cell r="AK138">
            <v>0</v>
          </cell>
          <cell r="AM138">
            <v>1</v>
          </cell>
          <cell r="AN138">
            <v>8</v>
          </cell>
          <cell r="AO138">
            <v>18</v>
          </cell>
          <cell r="AP138" t="str">
            <v>(A) EU 150          (M) 0.7-1.1 mm</v>
          </cell>
          <cell r="AQ138" t="str">
            <v>(B) S.2 112          (M) 0.7-1.1 mm</v>
          </cell>
          <cell r="AR138">
            <v>16</v>
          </cell>
          <cell r="AS138">
            <v>20</v>
          </cell>
          <cell r="AT138" t="str">
            <v>DAI</v>
          </cell>
          <cell r="AV138">
            <v>7</v>
          </cell>
          <cell r="AW138">
            <v>7</v>
          </cell>
          <cell r="BK138">
            <v>8</v>
          </cell>
          <cell r="BL138">
            <v>8</v>
          </cell>
          <cell r="BN138">
            <v>219</v>
          </cell>
          <cell r="BO138" t="str">
            <v>2</v>
          </cell>
          <cell r="CB138">
            <v>18</v>
          </cell>
          <cell r="CC138">
            <v>4</v>
          </cell>
          <cell r="CK138">
            <v>0</v>
          </cell>
          <cell r="CL138">
            <v>0.24420000000000003</v>
          </cell>
          <cell r="CN138" t="str">
            <v>foam pack bottom left 11/9 foot PDFRP0110</v>
          </cell>
          <cell r="CO138" t="str">
            <v>الكترولوكس</v>
          </cell>
          <cell r="CP138" t="str">
            <v>القاهرة للصناعات المغذية غسالات</v>
          </cell>
          <cell r="CT138">
            <v>0</v>
          </cell>
          <cell r="CU138">
            <v>1</v>
          </cell>
          <cell r="CV138">
            <v>1</v>
          </cell>
          <cell r="CW138">
            <v>30</v>
          </cell>
          <cell r="CX138">
            <v>44023</v>
          </cell>
          <cell r="CY138">
            <v>44154</v>
          </cell>
          <cell r="CZ138" t="str">
            <v>Pending</v>
          </cell>
          <cell r="DA138">
            <v>30</v>
          </cell>
        </row>
        <row r="139">
          <cell r="A139">
            <v>99</v>
          </cell>
          <cell r="B139" t="str">
            <v>PF1</v>
          </cell>
          <cell r="C139" t="str">
            <v>FOAM 10TH</v>
          </cell>
          <cell r="D139" t="str">
            <v>Molds</v>
          </cell>
          <cell r="E139" t="str">
            <v>FMDAIIM2000000</v>
          </cell>
          <cell r="F139" t="str">
            <v>فوم تغليف علوى يمين خلفى11قدم  PDFRP0143</v>
          </cell>
          <cell r="G139" t="str">
            <v>Ea</v>
          </cell>
          <cell r="H139" t="str">
            <v>1400*1700</v>
          </cell>
          <cell r="I139">
            <v>0.02</v>
          </cell>
          <cell r="J139">
            <v>120</v>
          </cell>
          <cell r="L139">
            <v>126</v>
          </cell>
          <cell r="M139">
            <v>140</v>
          </cell>
          <cell r="N139">
            <v>1</v>
          </cell>
          <cell r="O139">
            <v>4</v>
          </cell>
          <cell r="P139" t="str">
            <v>Z</v>
          </cell>
          <cell r="Q139" t="str">
            <v>تعمل</v>
          </cell>
          <cell r="R139">
            <v>20</v>
          </cell>
          <cell r="S139">
            <v>18.600000000000001</v>
          </cell>
          <cell r="T139">
            <v>21.4</v>
          </cell>
          <cell r="U139">
            <v>7</v>
          </cell>
          <cell r="V139">
            <v>7</v>
          </cell>
          <cell r="X139" t="str">
            <v>ثلاجة</v>
          </cell>
          <cell r="Y139">
            <v>34</v>
          </cell>
          <cell r="AA139">
            <v>99</v>
          </cell>
          <cell r="AB139" t="str">
            <v>فوم تغليف علوى يمين خلفى11قدم  PDFRP0143</v>
          </cell>
          <cell r="AD139" t="str">
            <v xml:space="preserve">دايو 11قدم المعدل </v>
          </cell>
          <cell r="AE139">
            <v>1</v>
          </cell>
          <cell r="AG139" t="str">
            <v>PDFRP0147</v>
          </cell>
          <cell r="AH139">
            <v>102.85714285714286</v>
          </cell>
          <cell r="AI139">
            <v>97.714285714285708</v>
          </cell>
          <cell r="AJ139">
            <v>108.00000000000001</v>
          </cell>
          <cell r="AK139">
            <v>1</v>
          </cell>
          <cell r="AL139">
            <v>1</v>
          </cell>
          <cell r="AN139">
            <v>8</v>
          </cell>
          <cell r="AO139">
            <v>18</v>
          </cell>
          <cell r="AP139" t="str">
            <v>(A) EU 150          (M) 0.7-1.1 mm</v>
          </cell>
          <cell r="AQ139" t="str">
            <v>(B) S.2 112          (M) 0.7-1.1 mm</v>
          </cell>
          <cell r="AR139" t="str">
            <v>32</v>
          </cell>
          <cell r="AS139" t="str">
            <v>40</v>
          </cell>
          <cell r="AT139" t="str">
            <v>DAI</v>
          </cell>
          <cell r="AU139" t="str">
            <v>اتوماتيك</v>
          </cell>
          <cell r="AV139">
            <v>7</v>
          </cell>
          <cell r="AW139">
            <v>7</v>
          </cell>
          <cell r="AX139">
            <v>372</v>
          </cell>
          <cell r="AY139">
            <v>3</v>
          </cell>
          <cell r="AZ139">
            <v>3</v>
          </cell>
          <cell r="BA139">
            <v>310</v>
          </cell>
          <cell r="BB139">
            <v>3</v>
          </cell>
          <cell r="BD139">
            <v>80</v>
          </cell>
          <cell r="BE139">
            <v>2</v>
          </cell>
          <cell r="BF139">
            <v>2</v>
          </cell>
          <cell r="BJ139">
            <v>5</v>
          </cell>
          <cell r="BK139">
            <v>3</v>
          </cell>
          <cell r="BL139">
            <v>13</v>
          </cell>
          <cell r="BN139">
            <v>214</v>
          </cell>
          <cell r="BO139" t="str">
            <v>2</v>
          </cell>
          <cell r="BW139">
            <v>0</v>
          </cell>
          <cell r="CB139">
            <v>36</v>
          </cell>
          <cell r="CC139">
            <v>1</v>
          </cell>
          <cell r="CG139" t="str">
            <v>ابيض</v>
          </cell>
          <cell r="CK139">
            <v>2.1700000000000001E-2</v>
          </cell>
          <cell r="CL139">
            <v>0</v>
          </cell>
          <cell r="CN139" t="str">
            <v>foam pack top right back11foot  PDFRP0143</v>
          </cell>
          <cell r="CO139" t="str">
            <v>الكترولوكس</v>
          </cell>
          <cell r="CP139" t="str">
            <v>القاهرة للصناعات المغذية غسالات</v>
          </cell>
          <cell r="CT139">
            <v>1</v>
          </cell>
          <cell r="CU139">
            <v>1</v>
          </cell>
          <cell r="CV139">
            <v>1</v>
          </cell>
          <cell r="CW139">
            <v>15</v>
          </cell>
          <cell r="CX139">
            <v>44364</v>
          </cell>
          <cell r="CZ139" t="str">
            <v>wip</v>
          </cell>
          <cell r="DA139">
            <v>8</v>
          </cell>
        </row>
        <row r="140">
          <cell r="A140">
            <v>100</v>
          </cell>
          <cell r="B140" t="str">
            <v>PF1</v>
          </cell>
          <cell r="C140" t="str">
            <v>FOAM 10TH</v>
          </cell>
          <cell r="D140" t="str">
            <v>Molds</v>
          </cell>
          <cell r="E140" t="str">
            <v>FMDAIIM1000000</v>
          </cell>
          <cell r="F140" t="str">
            <v>فوم تغليف علوى يمين امامى11قدم  PDFRP0142</v>
          </cell>
          <cell r="G140" t="str">
            <v>Ea</v>
          </cell>
          <cell r="H140" t="str">
            <v>1400*1700</v>
          </cell>
          <cell r="I140">
            <v>0.02</v>
          </cell>
          <cell r="J140">
            <v>120</v>
          </cell>
          <cell r="L140">
            <v>126</v>
          </cell>
          <cell r="M140">
            <v>140</v>
          </cell>
          <cell r="N140">
            <v>1</v>
          </cell>
          <cell r="O140">
            <v>4</v>
          </cell>
          <cell r="P140" t="str">
            <v>Z</v>
          </cell>
          <cell r="Q140" t="str">
            <v>تعمل</v>
          </cell>
          <cell r="R140">
            <v>20</v>
          </cell>
          <cell r="S140">
            <v>18.600000000000001</v>
          </cell>
          <cell r="T140">
            <v>21.4</v>
          </cell>
          <cell r="U140">
            <v>7</v>
          </cell>
          <cell r="V140">
            <v>7</v>
          </cell>
          <cell r="X140" t="str">
            <v>ثلاجة</v>
          </cell>
          <cell r="Y140">
            <v>34</v>
          </cell>
          <cell r="AA140">
            <v>100</v>
          </cell>
          <cell r="AB140" t="str">
            <v>فوم تغليف علوى يمين امامى11قدم  PDFRP0142</v>
          </cell>
          <cell r="AD140" t="str">
            <v xml:space="preserve">دايو 11قدم المعدل </v>
          </cell>
          <cell r="AE140">
            <v>1</v>
          </cell>
          <cell r="AG140" t="str">
            <v>PDFRP0146</v>
          </cell>
          <cell r="AH140">
            <v>102.85714285714286</v>
          </cell>
          <cell r="AI140">
            <v>97.714285714285708</v>
          </cell>
          <cell r="AJ140">
            <v>108.00000000000001</v>
          </cell>
          <cell r="AK140">
            <v>1</v>
          </cell>
          <cell r="AL140">
            <v>1</v>
          </cell>
          <cell r="AN140">
            <v>8</v>
          </cell>
          <cell r="AO140">
            <v>18</v>
          </cell>
          <cell r="AP140" t="str">
            <v>(A) EU 150          (M) 0.7-1.1 mm</v>
          </cell>
          <cell r="AQ140" t="str">
            <v>(B) S.2 112          (M) 0.7-1.1 mm</v>
          </cell>
          <cell r="AR140" t="str">
            <v>32</v>
          </cell>
          <cell r="AS140" t="str">
            <v>40</v>
          </cell>
          <cell r="AT140" t="str">
            <v>DAI</v>
          </cell>
          <cell r="AU140" t="str">
            <v>اتوماتيك</v>
          </cell>
          <cell r="AV140">
            <v>7</v>
          </cell>
          <cell r="AW140">
            <v>7</v>
          </cell>
          <cell r="BJ140">
            <v>5</v>
          </cell>
          <cell r="BK140">
            <v>3</v>
          </cell>
          <cell r="BL140">
            <v>13</v>
          </cell>
          <cell r="BN140">
            <v>214</v>
          </cell>
          <cell r="BO140" t="str">
            <v>2</v>
          </cell>
          <cell r="BW140">
            <v>0</v>
          </cell>
          <cell r="CB140">
            <v>36</v>
          </cell>
          <cell r="CC140">
            <v>1</v>
          </cell>
          <cell r="CG140" t="str">
            <v>ابيض</v>
          </cell>
          <cell r="CK140">
            <v>2.1700000000000001E-2</v>
          </cell>
          <cell r="CL140">
            <v>0</v>
          </cell>
          <cell r="CN140" t="str">
            <v>foam pack top right front11foot  PDFRP0142</v>
          </cell>
          <cell r="CO140" t="str">
            <v>الكترولوكس</v>
          </cell>
          <cell r="CP140" t="str">
            <v>القاهرة للصناعات المغذية غسالات</v>
          </cell>
          <cell r="CT140">
            <v>1</v>
          </cell>
          <cell r="CU140">
            <v>1</v>
          </cell>
          <cell r="CV140">
            <v>1</v>
          </cell>
          <cell r="CW140">
            <v>15</v>
          </cell>
          <cell r="CX140">
            <v>44364</v>
          </cell>
          <cell r="CZ140" t="str">
            <v>wip</v>
          </cell>
          <cell r="DA140">
            <v>8</v>
          </cell>
        </row>
        <row r="141">
          <cell r="A141">
            <v>101</v>
          </cell>
          <cell r="B141" t="str">
            <v>PF1</v>
          </cell>
          <cell r="C141" t="str">
            <v>FOAM 10TH</v>
          </cell>
          <cell r="D141" t="str">
            <v>Molds</v>
          </cell>
          <cell r="E141" t="str">
            <v>FMDAIIM4000000</v>
          </cell>
          <cell r="F141" t="str">
            <v>فوم تغليف علوى شمال خلفى11قدم  PDFRP0145</v>
          </cell>
          <cell r="G141" t="str">
            <v>Ea</v>
          </cell>
          <cell r="H141" t="str">
            <v>1400*1700</v>
          </cell>
          <cell r="I141">
            <v>0.02</v>
          </cell>
          <cell r="J141">
            <v>120</v>
          </cell>
          <cell r="L141">
            <v>126</v>
          </cell>
          <cell r="M141">
            <v>140</v>
          </cell>
          <cell r="N141">
            <v>1</v>
          </cell>
          <cell r="O141">
            <v>4</v>
          </cell>
          <cell r="P141" t="str">
            <v>Z</v>
          </cell>
          <cell r="Q141" t="str">
            <v>تعمل</v>
          </cell>
          <cell r="R141">
            <v>20</v>
          </cell>
          <cell r="S141">
            <v>18.600000000000001</v>
          </cell>
          <cell r="T141">
            <v>21.4</v>
          </cell>
          <cell r="U141">
            <v>7</v>
          </cell>
          <cell r="V141">
            <v>7</v>
          </cell>
          <cell r="X141" t="str">
            <v>ثلاجة</v>
          </cell>
          <cell r="Y141">
            <v>34</v>
          </cell>
          <cell r="AA141">
            <v>101</v>
          </cell>
          <cell r="AB141" t="str">
            <v>فوم تغليف علوى شمال خلفى11قدم  PDFRP0145</v>
          </cell>
          <cell r="AD141" t="str">
            <v xml:space="preserve">دايو 11قدم المعدل </v>
          </cell>
          <cell r="AE141">
            <v>1</v>
          </cell>
          <cell r="AG141" t="str">
            <v>PDFRP0142</v>
          </cell>
          <cell r="AH141">
            <v>102.85714285714286</v>
          </cell>
          <cell r="AI141">
            <v>97.714285714285708</v>
          </cell>
          <cell r="AJ141">
            <v>108.00000000000001</v>
          </cell>
          <cell r="AK141">
            <v>1</v>
          </cell>
          <cell r="AL141">
            <v>1</v>
          </cell>
          <cell r="AN141">
            <v>8</v>
          </cell>
          <cell r="AO141">
            <v>18</v>
          </cell>
          <cell r="AP141" t="str">
            <v>(A) EU 150          (M) 0.7-1.1 mm</v>
          </cell>
          <cell r="AQ141" t="str">
            <v>(B) S.2 112          (M) 0.7-1.1 mm</v>
          </cell>
          <cell r="AR141" t="str">
            <v>32</v>
          </cell>
          <cell r="AS141" t="str">
            <v>40</v>
          </cell>
          <cell r="AT141" t="str">
            <v>DAI</v>
          </cell>
          <cell r="AU141" t="str">
            <v>اتوماتيك</v>
          </cell>
          <cell r="AV141">
            <v>7</v>
          </cell>
          <cell r="AW141">
            <v>7</v>
          </cell>
          <cell r="BJ141">
            <v>5</v>
          </cell>
          <cell r="BK141">
            <v>3</v>
          </cell>
          <cell r="BL141">
            <v>13</v>
          </cell>
          <cell r="BN141">
            <v>214</v>
          </cell>
          <cell r="BO141" t="str">
            <v>2</v>
          </cell>
          <cell r="BW141">
            <v>0</v>
          </cell>
          <cell r="CB141">
            <v>36</v>
          </cell>
          <cell r="CC141">
            <v>1</v>
          </cell>
          <cell r="CG141" t="str">
            <v>ابيض</v>
          </cell>
          <cell r="CK141">
            <v>2.1700000000000001E-2</v>
          </cell>
          <cell r="CL141">
            <v>0</v>
          </cell>
          <cell r="CN141" t="str">
            <v>foam pack top left back11foot  PDFRP0145</v>
          </cell>
          <cell r="CO141" t="str">
            <v>الكترولوكس</v>
          </cell>
          <cell r="CP141" t="str">
            <v>القاهرة للصناعات المغذية غسالات</v>
          </cell>
          <cell r="CT141">
            <v>1</v>
          </cell>
          <cell r="CU141">
            <v>1</v>
          </cell>
          <cell r="CV141">
            <v>1</v>
          </cell>
          <cell r="CW141">
            <v>15</v>
          </cell>
          <cell r="CX141">
            <v>44364</v>
          </cell>
          <cell r="CZ141" t="str">
            <v>wip</v>
          </cell>
          <cell r="DA141">
            <v>8</v>
          </cell>
        </row>
        <row r="142">
          <cell r="A142">
            <v>102</v>
          </cell>
          <cell r="B142" t="str">
            <v>PF1</v>
          </cell>
          <cell r="C142" t="str">
            <v>FOAM 10TH</v>
          </cell>
          <cell r="D142" t="str">
            <v>Molds</v>
          </cell>
          <cell r="E142" t="str">
            <v>FMDAIIM3000000</v>
          </cell>
          <cell r="F142" t="str">
            <v>فوم تغليف علوى شمال امامى11قدم  PDFRP0144</v>
          </cell>
          <cell r="G142" t="str">
            <v>Ea</v>
          </cell>
          <cell r="H142" t="str">
            <v>1400*1700</v>
          </cell>
          <cell r="I142">
            <v>0.02</v>
          </cell>
          <cell r="J142">
            <v>120</v>
          </cell>
          <cell r="L142">
            <v>126</v>
          </cell>
          <cell r="M142">
            <v>140</v>
          </cell>
          <cell r="N142">
            <v>1</v>
          </cell>
          <cell r="O142">
            <v>4</v>
          </cell>
          <cell r="P142" t="str">
            <v>Z</v>
          </cell>
          <cell r="Q142" t="str">
            <v>تعمل</v>
          </cell>
          <cell r="R142">
            <v>20</v>
          </cell>
          <cell r="S142">
            <v>18.600000000000001</v>
          </cell>
          <cell r="T142">
            <v>21.4</v>
          </cell>
          <cell r="U142">
            <v>7</v>
          </cell>
          <cell r="V142">
            <v>7</v>
          </cell>
          <cell r="X142" t="str">
            <v>ثلاجة</v>
          </cell>
          <cell r="Y142">
            <v>34</v>
          </cell>
          <cell r="AA142">
            <v>102</v>
          </cell>
          <cell r="AB142" t="str">
            <v>فوم تغليف علوى شمال امامى11قدم  PDFRP0144</v>
          </cell>
          <cell r="AD142" t="str">
            <v xml:space="preserve">دايو 11قدم المعدل </v>
          </cell>
          <cell r="AE142">
            <v>1</v>
          </cell>
          <cell r="AG142" t="str">
            <v>PDFRP0143</v>
          </cell>
          <cell r="AH142">
            <v>102.85714285714286</v>
          </cell>
          <cell r="AI142">
            <v>97.714285714285708</v>
          </cell>
          <cell r="AJ142">
            <v>108.00000000000001</v>
          </cell>
          <cell r="AK142">
            <v>1</v>
          </cell>
          <cell r="AL142">
            <v>1</v>
          </cell>
          <cell r="AN142">
            <v>8</v>
          </cell>
          <cell r="AO142">
            <v>18</v>
          </cell>
          <cell r="AP142" t="str">
            <v>(A) EU 150          (M) 0.7-1.1 mm</v>
          </cell>
          <cell r="AQ142" t="str">
            <v>(B) S.2 112          (M) 0.7-1.1 mm</v>
          </cell>
          <cell r="AR142" t="str">
            <v>32</v>
          </cell>
          <cell r="AS142" t="str">
            <v>40</v>
          </cell>
          <cell r="AT142" t="str">
            <v>DAI</v>
          </cell>
          <cell r="AU142" t="str">
            <v>اتوماتيك</v>
          </cell>
          <cell r="AV142">
            <v>7</v>
          </cell>
          <cell r="AW142">
            <v>7</v>
          </cell>
          <cell r="BJ142">
            <v>5</v>
          </cell>
          <cell r="BK142">
            <v>3</v>
          </cell>
          <cell r="BL142">
            <v>13</v>
          </cell>
          <cell r="BN142">
            <v>214</v>
          </cell>
          <cell r="BO142" t="str">
            <v>2</v>
          </cell>
          <cell r="BW142">
            <v>0</v>
          </cell>
          <cell r="CB142">
            <v>36</v>
          </cell>
          <cell r="CC142">
            <v>1</v>
          </cell>
          <cell r="CG142" t="str">
            <v>ابيض</v>
          </cell>
          <cell r="CK142">
            <v>2.1700000000000001E-2</v>
          </cell>
          <cell r="CL142">
            <v>0</v>
          </cell>
          <cell r="CN142" t="str">
            <v>foam pack top left front11foot  PDFRP0144</v>
          </cell>
          <cell r="CO142" t="str">
            <v>الكترولوكس</v>
          </cell>
          <cell r="CP142" t="str">
            <v>القاهرة للصناعات المغذية غسالات</v>
          </cell>
          <cell r="CT142">
            <v>1</v>
          </cell>
          <cell r="CU142">
            <v>1</v>
          </cell>
          <cell r="CV142">
            <v>1</v>
          </cell>
          <cell r="CW142">
            <v>15</v>
          </cell>
          <cell r="CX142">
            <v>44364</v>
          </cell>
          <cell r="CZ142" t="str">
            <v>wip</v>
          </cell>
          <cell r="DA142">
            <v>8</v>
          </cell>
        </row>
        <row r="143">
          <cell r="A143">
            <v>103</v>
          </cell>
          <cell r="B143" t="str">
            <v>PF1</v>
          </cell>
          <cell r="C143" t="str">
            <v>FOAM 10TH</v>
          </cell>
          <cell r="D143" t="str">
            <v>Molds</v>
          </cell>
          <cell r="E143" t="str">
            <v>FMDAIIM6000000</v>
          </cell>
          <cell r="F143" t="str">
            <v>فوم تغليف سفلى يمين 11قدم المعدل PDFRP0147</v>
          </cell>
          <cell r="G143" t="str">
            <v>Ea</v>
          </cell>
          <cell r="H143" t="str">
            <v>1400*1700</v>
          </cell>
          <cell r="I143">
            <v>8.8999999999999996E-2</v>
          </cell>
          <cell r="J143">
            <v>120</v>
          </cell>
          <cell r="L143">
            <v>126</v>
          </cell>
          <cell r="M143">
            <v>140</v>
          </cell>
          <cell r="N143">
            <v>1</v>
          </cell>
          <cell r="O143">
            <v>4</v>
          </cell>
          <cell r="P143" t="str">
            <v>Z</v>
          </cell>
          <cell r="Q143" t="str">
            <v>تعمل</v>
          </cell>
          <cell r="R143">
            <v>89</v>
          </cell>
          <cell r="S143">
            <v>82.77</v>
          </cell>
          <cell r="T143">
            <v>95.23</v>
          </cell>
          <cell r="U143">
            <v>7</v>
          </cell>
          <cell r="V143">
            <v>7</v>
          </cell>
          <cell r="X143" t="str">
            <v>ثلاجة</v>
          </cell>
          <cell r="Y143">
            <v>34</v>
          </cell>
          <cell r="AA143">
            <v>103</v>
          </cell>
          <cell r="AB143" t="str">
            <v>فوم تغليف سفلى يمين 11قدم المعدل PDFRP0147</v>
          </cell>
          <cell r="AD143" t="str">
            <v xml:space="preserve">دايو 11قدم المعدل </v>
          </cell>
          <cell r="AE143">
            <v>1</v>
          </cell>
          <cell r="AG143" t="str">
            <v>PDFRP0144</v>
          </cell>
          <cell r="AH143">
            <v>102.85714285714286</v>
          </cell>
          <cell r="AI143">
            <v>97.714285714285708</v>
          </cell>
          <cell r="AJ143">
            <v>108.00000000000001</v>
          </cell>
          <cell r="AK143">
            <v>1</v>
          </cell>
          <cell r="AL143">
            <v>1</v>
          </cell>
          <cell r="AN143">
            <v>8</v>
          </cell>
          <cell r="AO143">
            <v>18</v>
          </cell>
          <cell r="AP143" t="str">
            <v>(A) EU 150          (M) 0.7-1.1 mm</v>
          </cell>
          <cell r="AQ143" t="str">
            <v>(B) S.2 112          (M) 0.7-1.1 mm</v>
          </cell>
          <cell r="AR143" t="str">
            <v>32</v>
          </cell>
          <cell r="AS143" t="str">
            <v>40</v>
          </cell>
          <cell r="AT143" t="str">
            <v>DAI</v>
          </cell>
          <cell r="AU143" t="str">
            <v>اتوماتيك</v>
          </cell>
          <cell r="AV143">
            <v>7</v>
          </cell>
          <cell r="AW143">
            <v>7</v>
          </cell>
          <cell r="AX143">
            <v>700</v>
          </cell>
          <cell r="AY143">
            <v>3</v>
          </cell>
          <cell r="AZ143">
            <v>3</v>
          </cell>
          <cell r="BA143">
            <v>310</v>
          </cell>
          <cell r="BB143">
            <v>3</v>
          </cell>
          <cell r="BD143">
            <v>80</v>
          </cell>
          <cell r="BE143">
            <v>2</v>
          </cell>
          <cell r="BF143">
            <v>2</v>
          </cell>
          <cell r="BJ143">
            <v>5</v>
          </cell>
          <cell r="BK143">
            <v>3</v>
          </cell>
          <cell r="BL143">
            <v>13</v>
          </cell>
          <cell r="BN143">
            <v>214</v>
          </cell>
          <cell r="BO143" t="str">
            <v>2</v>
          </cell>
          <cell r="BW143">
            <v>0</v>
          </cell>
          <cell r="CB143">
            <v>18</v>
          </cell>
          <cell r="CC143">
            <v>1</v>
          </cell>
          <cell r="CG143" t="str">
            <v>ازرق</v>
          </cell>
          <cell r="CK143">
            <v>9.6564999999999998E-2</v>
          </cell>
          <cell r="CL143">
            <v>0</v>
          </cell>
          <cell r="CN143" t="str">
            <v>foam pack bottom right 11foot الmodifed PDFRP0147</v>
          </cell>
          <cell r="CO143" t="str">
            <v>الكترولوكس</v>
          </cell>
          <cell r="CP143" t="str">
            <v>القاهرة للصناعات المغذية غسالات</v>
          </cell>
          <cell r="CT143">
            <v>1</v>
          </cell>
          <cell r="CU143">
            <v>1</v>
          </cell>
          <cell r="CV143">
            <v>1</v>
          </cell>
          <cell r="CW143">
            <v>15</v>
          </cell>
          <cell r="CX143">
            <v>44364</v>
          </cell>
          <cell r="CZ143" t="str">
            <v>wip</v>
          </cell>
          <cell r="DA143">
            <v>8</v>
          </cell>
        </row>
        <row r="144">
          <cell r="A144">
            <v>104</v>
          </cell>
          <cell r="B144" t="str">
            <v>PF1</v>
          </cell>
          <cell r="C144" t="str">
            <v>FOAM 10TH</v>
          </cell>
          <cell r="D144" t="str">
            <v>Molds</v>
          </cell>
          <cell r="E144" t="str">
            <v>FMDAIIM5000000</v>
          </cell>
          <cell r="F144" t="str">
            <v>فوم تغليف سفلى شمال 11قدم المعدل  PDFRP0146</v>
          </cell>
          <cell r="G144" t="str">
            <v>Ea</v>
          </cell>
          <cell r="H144" t="str">
            <v>1400*1700</v>
          </cell>
          <cell r="I144">
            <v>8.8999999999999996E-2</v>
          </cell>
          <cell r="J144">
            <v>120</v>
          </cell>
          <cell r="L144">
            <v>126</v>
          </cell>
          <cell r="M144">
            <v>140</v>
          </cell>
          <cell r="N144">
            <v>1</v>
          </cell>
          <cell r="O144">
            <v>4</v>
          </cell>
          <cell r="P144" t="str">
            <v>Z</v>
          </cell>
          <cell r="Q144" t="str">
            <v>تعمل</v>
          </cell>
          <cell r="R144">
            <v>89</v>
          </cell>
          <cell r="S144">
            <v>82.77</v>
          </cell>
          <cell r="T144">
            <v>95.23</v>
          </cell>
          <cell r="U144">
            <v>7</v>
          </cell>
          <cell r="V144">
            <v>7</v>
          </cell>
          <cell r="X144" t="str">
            <v>ثلاجة</v>
          </cell>
          <cell r="Y144">
            <v>34</v>
          </cell>
          <cell r="AA144">
            <v>104</v>
          </cell>
          <cell r="AB144" t="str">
            <v>فوم تغليف سفلى شمال 11قدم المعدل  PDFRP0146</v>
          </cell>
          <cell r="AD144" t="str">
            <v xml:space="preserve">دايو 11قدم المعدل </v>
          </cell>
          <cell r="AE144">
            <v>1</v>
          </cell>
          <cell r="AG144" t="str">
            <v>PDFRP0145</v>
          </cell>
          <cell r="AH144">
            <v>102.85714285714286</v>
          </cell>
          <cell r="AI144">
            <v>97.714285714285708</v>
          </cell>
          <cell r="AJ144">
            <v>108.00000000000001</v>
          </cell>
          <cell r="AK144">
            <v>1</v>
          </cell>
          <cell r="AL144">
            <v>1</v>
          </cell>
          <cell r="AN144">
            <v>8</v>
          </cell>
          <cell r="AO144">
            <v>18</v>
          </cell>
          <cell r="AP144" t="str">
            <v>(A) EU 150          (M) 0.7-1.1 mm</v>
          </cell>
          <cell r="AQ144" t="str">
            <v>(B) S.2 112          (M) 0.7-1.1 mm</v>
          </cell>
          <cell r="AR144" t="str">
            <v>32</v>
          </cell>
          <cell r="AS144" t="str">
            <v>40</v>
          </cell>
          <cell r="AT144" t="str">
            <v>DAI</v>
          </cell>
          <cell r="AU144" t="str">
            <v>اتوماتيك</v>
          </cell>
          <cell r="AV144">
            <v>7</v>
          </cell>
          <cell r="AW144">
            <v>7</v>
          </cell>
          <cell r="BJ144">
            <v>5</v>
          </cell>
          <cell r="BK144">
            <v>3</v>
          </cell>
          <cell r="BL144">
            <v>13</v>
          </cell>
          <cell r="BN144">
            <v>214</v>
          </cell>
          <cell r="BO144" t="str">
            <v>2</v>
          </cell>
          <cell r="BW144">
            <v>0</v>
          </cell>
          <cell r="CB144">
            <v>18</v>
          </cell>
          <cell r="CC144">
            <v>1</v>
          </cell>
          <cell r="CG144" t="str">
            <v>ازرق</v>
          </cell>
          <cell r="CK144">
            <v>9.6564999999999998E-2</v>
          </cell>
          <cell r="CL144">
            <v>0</v>
          </cell>
          <cell r="CN144" t="str">
            <v>foam pack bottom left 11foot الmodifed  PDFRP0146</v>
          </cell>
          <cell r="CO144" t="str">
            <v>الكترولوكس</v>
          </cell>
          <cell r="CP144" t="str">
            <v>القاهرة للصناعات المغذية غسالات</v>
          </cell>
          <cell r="CT144">
            <v>1</v>
          </cell>
          <cell r="CU144">
            <v>1</v>
          </cell>
          <cell r="CV144">
            <v>1</v>
          </cell>
          <cell r="CW144">
            <v>15</v>
          </cell>
          <cell r="CX144">
            <v>44364</v>
          </cell>
          <cell r="CZ144" t="str">
            <v>wip</v>
          </cell>
          <cell r="DA144">
            <v>8</v>
          </cell>
        </row>
        <row r="145">
          <cell r="A145" t="str">
            <v>104sum</v>
          </cell>
          <cell r="B145" t="str">
            <v>PF1</v>
          </cell>
          <cell r="C145" t="str">
            <v>FOAM 10TH</v>
          </cell>
          <cell r="D145" t="str">
            <v>Molds</v>
          </cell>
          <cell r="E145" t="str">
            <v>FMDAIIM5000000</v>
          </cell>
          <cell r="F145" t="str">
            <v xml:space="preserve">دايو 11قدم سوبر </v>
          </cell>
          <cell r="G145" t="str">
            <v>Ea</v>
          </cell>
          <cell r="H145" t="str">
            <v>1400*1700</v>
          </cell>
          <cell r="I145">
            <v>0.25800000000000001</v>
          </cell>
          <cell r="J145">
            <v>120</v>
          </cell>
          <cell r="L145">
            <v>126</v>
          </cell>
          <cell r="M145">
            <v>140</v>
          </cell>
          <cell r="N145">
            <v>6</v>
          </cell>
          <cell r="O145">
            <v>4</v>
          </cell>
          <cell r="P145" t="str">
            <v>Z</v>
          </cell>
          <cell r="Q145" t="str">
            <v>تعمل</v>
          </cell>
          <cell r="R145">
            <v>258</v>
          </cell>
          <cell r="S145">
            <v>239.94</v>
          </cell>
          <cell r="T145">
            <v>276.06</v>
          </cell>
          <cell r="U145">
            <v>7</v>
          </cell>
          <cell r="V145">
            <v>7</v>
          </cell>
          <cell r="X145" t="str">
            <v>ثلاجة</v>
          </cell>
          <cell r="Y145">
            <v>34</v>
          </cell>
          <cell r="Z145" t="str">
            <v>مجمعة</v>
          </cell>
          <cell r="AA145">
            <v>104</v>
          </cell>
          <cell r="AB145" t="str">
            <v>فوم تغليف سفلى شمال 11قدم المعدل  PDFRP0146</v>
          </cell>
          <cell r="AD145" t="str">
            <v xml:space="preserve">دايو 11قدم المعدل </v>
          </cell>
          <cell r="AE145">
            <v>1</v>
          </cell>
          <cell r="AG145" t="str">
            <v>PDFRP0145</v>
          </cell>
          <cell r="AH145">
            <v>102.85714285714286</v>
          </cell>
          <cell r="AI145">
            <v>97.714285714285708</v>
          </cell>
          <cell r="AJ145">
            <v>108.00000000000001</v>
          </cell>
          <cell r="AK145">
            <v>0</v>
          </cell>
          <cell r="AM145">
            <v>1</v>
          </cell>
          <cell r="AN145">
            <v>8</v>
          </cell>
          <cell r="AO145">
            <v>18</v>
          </cell>
          <cell r="AP145" t="str">
            <v>(A) EU 150          (M) 0.7-1.1 mm</v>
          </cell>
          <cell r="AQ145" t="str">
            <v>(B) S.2 112          (M) 0.7-1.1 mm</v>
          </cell>
          <cell r="AR145" t="str">
            <v>32</v>
          </cell>
          <cell r="AS145" t="str">
            <v>40</v>
          </cell>
          <cell r="AT145" t="str">
            <v>DAI</v>
          </cell>
          <cell r="AU145" t="str">
            <v>اتوماتيك</v>
          </cell>
          <cell r="AV145">
            <v>7</v>
          </cell>
          <cell r="AW145">
            <v>7</v>
          </cell>
          <cell r="BJ145">
            <v>5</v>
          </cell>
          <cell r="BK145">
            <v>3</v>
          </cell>
          <cell r="BL145">
            <v>13</v>
          </cell>
          <cell r="BN145">
            <v>214</v>
          </cell>
          <cell r="BO145" t="str">
            <v>2</v>
          </cell>
          <cell r="BW145">
            <v>0</v>
          </cell>
          <cell r="CK145">
            <v>0.27993000000000001</v>
          </cell>
          <cell r="CL145">
            <v>0</v>
          </cell>
          <cell r="CN145" t="str">
            <v>foam pack bottom left 11foot الmodifed  PDFRP0146</v>
          </cell>
          <cell r="CO145" t="str">
            <v>الكترولوكس</v>
          </cell>
          <cell r="CP145" t="str">
            <v>القاهرة للصناعات المغذية غسالات</v>
          </cell>
          <cell r="CT145">
            <v>0</v>
          </cell>
          <cell r="CU145">
            <v>1</v>
          </cell>
          <cell r="CV145">
            <v>1</v>
          </cell>
          <cell r="CW145">
            <v>15</v>
          </cell>
          <cell r="CX145">
            <v>44364</v>
          </cell>
          <cell r="CZ145" t="str">
            <v>wip</v>
          </cell>
          <cell r="DA145">
            <v>8</v>
          </cell>
        </row>
        <row r="146">
          <cell r="A146" t="str">
            <v>105c</v>
          </cell>
          <cell r="B146" t="str">
            <v>PF2</v>
          </cell>
          <cell r="C146" t="str">
            <v>FOAM 6TH</v>
          </cell>
          <cell r="D146" t="str">
            <v>Molds</v>
          </cell>
          <cell r="E146" t="str">
            <v>FMSTYI70000000</v>
          </cell>
          <cell r="F146" t="str">
            <v>وزره 70-غطاء</v>
          </cell>
          <cell r="G146" t="str">
            <v>Set</v>
          </cell>
          <cell r="H146" t="str">
            <v>1200*1100</v>
          </cell>
          <cell r="J146">
            <v>17</v>
          </cell>
          <cell r="L146">
            <v>18</v>
          </cell>
          <cell r="M146">
            <v>18</v>
          </cell>
          <cell r="N146">
            <v>2</v>
          </cell>
          <cell r="O146">
            <v>1</v>
          </cell>
          <cell r="Q146" t="str">
            <v>تعمل</v>
          </cell>
          <cell r="R146">
            <v>0</v>
          </cell>
          <cell r="S146">
            <v>0</v>
          </cell>
          <cell r="T146">
            <v>0</v>
          </cell>
          <cell r="U146">
            <v>7</v>
          </cell>
          <cell r="V146">
            <v>7</v>
          </cell>
          <cell r="X146" t="str">
            <v>سيراميك</v>
          </cell>
          <cell r="Y146">
            <v>35</v>
          </cell>
          <cell r="AA146">
            <v>105</v>
          </cell>
          <cell r="AB146" t="str">
            <v>وزره 70</v>
          </cell>
          <cell r="AD146" t="str">
            <v>وزره 70</v>
          </cell>
          <cell r="AE146">
            <v>1</v>
          </cell>
          <cell r="AH146">
            <v>200</v>
          </cell>
          <cell r="AI146">
            <v>190</v>
          </cell>
          <cell r="AJ146">
            <v>210</v>
          </cell>
          <cell r="AK146">
            <v>0</v>
          </cell>
          <cell r="AL146">
            <v>1</v>
          </cell>
          <cell r="AN146">
            <v>8</v>
          </cell>
          <cell r="AO146" t="str">
            <v>17</v>
          </cell>
          <cell r="AP146" t="str">
            <v>(A)  EU150  (M)0.7-1.1mm</v>
          </cell>
          <cell r="AQ146" t="str">
            <v>(B) C.SB         (M) 0.7-1.1 mm</v>
          </cell>
          <cell r="AR146">
            <v>6</v>
          </cell>
          <cell r="AS146">
            <v>6</v>
          </cell>
          <cell r="AT146" t="str">
            <v>STY</v>
          </cell>
          <cell r="AU146" t="str">
            <v>اتوماتيك</v>
          </cell>
          <cell r="AV146">
            <v>7</v>
          </cell>
          <cell r="AW146">
            <v>7</v>
          </cell>
          <cell r="AX146">
            <v>770</v>
          </cell>
          <cell r="AY146">
            <v>1</v>
          </cell>
          <cell r="AZ146">
            <v>1</v>
          </cell>
          <cell r="BA146">
            <v>310</v>
          </cell>
          <cell r="BB146">
            <v>1</v>
          </cell>
          <cell r="BC146">
            <v>1</v>
          </cell>
          <cell r="BD146">
            <v>127</v>
          </cell>
          <cell r="BE146">
            <v>2</v>
          </cell>
          <cell r="BF146">
            <v>2</v>
          </cell>
          <cell r="BJ146">
            <v>3</v>
          </cell>
          <cell r="BK146">
            <v>5</v>
          </cell>
          <cell r="BL146">
            <v>11</v>
          </cell>
          <cell r="BN146">
            <v>524</v>
          </cell>
          <cell r="BO146" t="str">
            <v>5</v>
          </cell>
          <cell r="BW146">
            <v>0</v>
          </cell>
          <cell r="CB146">
            <v>16</v>
          </cell>
          <cell r="CC146">
            <v>0.5</v>
          </cell>
          <cell r="CG146" t="str">
            <v>ابيض</v>
          </cell>
          <cell r="CK146">
            <v>0</v>
          </cell>
          <cell r="CL146">
            <v>0</v>
          </cell>
          <cell r="CN146" t="str">
            <v>Wazara 70</v>
          </cell>
          <cell r="CO146" t="str">
            <v>ستايل</v>
          </cell>
          <cell r="CP146" t="str">
            <v>ستايل</v>
          </cell>
          <cell r="CT146">
            <v>0</v>
          </cell>
          <cell r="CU146">
            <v>1</v>
          </cell>
          <cell r="CV146">
            <v>1</v>
          </cell>
          <cell r="CW146">
            <v>0</v>
          </cell>
        </row>
        <row r="147">
          <cell r="A147" t="str">
            <v>105b</v>
          </cell>
          <cell r="B147" t="str">
            <v>PF2</v>
          </cell>
          <cell r="C147" t="str">
            <v>FOAM 6TH</v>
          </cell>
          <cell r="D147" t="str">
            <v>Molds</v>
          </cell>
          <cell r="E147" t="str">
            <v>FMSTYI70000000</v>
          </cell>
          <cell r="F147" t="str">
            <v>وزره 70-علبة</v>
          </cell>
          <cell r="G147" t="str">
            <v>Set</v>
          </cell>
          <cell r="H147" t="str">
            <v>1200*1100</v>
          </cell>
          <cell r="J147">
            <v>17</v>
          </cell>
          <cell r="L147">
            <v>18</v>
          </cell>
          <cell r="M147">
            <v>18</v>
          </cell>
          <cell r="N147">
            <v>2</v>
          </cell>
          <cell r="O147">
            <v>1</v>
          </cell>
          <cell r="Q147" t="str">
            <v>تعمل</v>
          </cell>
          <cell r="R147">
            <v>0</v>
          </cell>
          <cell r="S147">
            <v>0</v>
          </cell>
          <cell r="T147">
            <v>0</v>
          </cell>
          <cell r="U147">
            <v>7</v>
          </cell>
          <cell r="V147">
            <v>7</v>
          </cell>
          <cell r="X147" t="str">
            <v>سيراميك</v>
          </cell>
          <cell r="Y147">
            <v>35</v>
          </cell>
          <cell r="AA147">
            <v>105</v>
          </cell>
          <cell r="AB147" t="str">
            <v>وزره 70</v>
          </cell>
          <cell r="AD147" t="str">
            <v>وزره 70</v>
          </cell>
          <cell r="AE147">
            <v>1</v>
          </cell>
          <cell r="AH147">
            <v>200</v>
          </cell>
          <cell r="AI147">
            <v>190</v>
          </cell>
          <cell r="AJ147">
            <v>210</v>
          </cell>
          <cell r="AK147">
            <v>0</v>
          </cell>
          <cell r="AL147">
            <v>1</v>
          </cell>
          <cell r="AN147">
            <v>8</v>
          </cell>
          <cell r="AO147" t="str">
            <v>17</v>
          </cell>
          <cell r="AP147" t="str">
            <v>(A)  EU150  (M)0.7-1.1mm</v>
          </cell>
          <cell r="AQ147" t="str">
            <v>(B) C.SB         (M) 0.7-1.1 mm</v>
          </cell>
          <cell r="AR147">
            <v>6</v>
          </cell>
          <cell r="AS147">
            <v>6</v>
          </cell>
          <cell r="AT147" t="str">
            <v>STY</v>
          </cell>
          <cell r="AU147" t="str">
            <v>اتوماتيك</v>
          </cell>
          <cell r="AV147">
            <v>7</v>
          </cell>
          <cell r="AW147">
            <v>7</v>
          </cell>
          <cell r="AX147">
            <v>770</v>
          </cell>
          <cell r="AY147">
            <v>1</v>
          </cell>
          <cell r="AZ147">
            <v>1</v>
          </cell>
          <cell r="BA147">
            <v>310</v>
          </cell>
          <cell r="BB147">
            <v>1</v>
          </cell>
          <cell r="BC147">
            <v>1</v>
          </cell>
          <cell r="BD147">
            <v>31</v>
          </cell>
          <cell r="BE147">
            <v>2</v>
          </cell>
          <cell r="BF147">
            <v>2</v>
          </cell>
          <cell r="BJ147">
            <v>3</v>
          </cell>
          <cell r="BK147">
            <v>5</v>
          </cell>
          <cell r="BL147">
            <v>11</v>
          </cell>
          <cell r="BN147">
            <v>524</v>
          </cell>
          <cell r="BO147" t="str">
            <v>5</v>
          </cell>
          <cell r="BW147">
            <v>0</v>
          </cell>
          <cell r="CB147">
            <v>16</v>
          </cell>
          <cell r="CC147">
            <v>0.5</v>
          </cell>
          <cell r="CG147" t="str">
            <v>ابيض</v>
          </cell>
          <cell r="CK147">
            <v>0</v>
          </cell>
          <cell r="CL147">
            <v>0</v>
          </cell>
          <cell r="CN147" t="str">
            <v>Wazara 70</v>
          </cell>
          <cell r="CO147" t="str">
            <v>ستايل</v>
          </cell>
          <cell r="CP147" t="str">
            <v>ستايل</v>
          </cell>
          <cell r="CT147">
            <v>0</v>
          </cell>
          <cell r="CU147">
            <v>1</v>
          </cell>
          <cell r="CV147">
            <v>1</v>
          </cell>
          <cell r="CW147">
            <v>0</v>
          </cell>
        </row>
        <row r="148">
          <cell r="A148">
            <v>105</v>
          </cell>
          <cell r="B148" t="str">
            <v>PF2</v>
          </cell>
          <cell r="C148" t="str">
            <v>FOAM 6TH</v>
          </cell>
          <cell r="D148" t="str">
            <v>Molds</v>
          </cell>
          <cell r="E148" t="str">
            <v>FMSTYI70000000</v>
          </cell>
          <cell r="F148" t="str">
            <v>وزره 70</v>
          </cell>
          <cell r="G148" t="str">
            <v>Set</v>
          </cell>
          <cell r="H148" t="str">
            <v>1200*1100</v>
          </cell>
          <cell r="I148">
            <v>0.45</v>
          </cell>
          <cell r="J148">
            <v>17</v>
          </cell>
          <cell r="L148">
            <v>18</v>
          </cell>
          <cell r="M148">
            <v>18</v>
          </cell>
          <cell r="N148">
            <v>2</v>
          </cell>
          <cell r="O148">
            <v>1</v>
          </cell>
          <cell r="Q148" t="str">
            <v>تعمل</v>
          </cell>
          <cell r="R148">
            <v>450</v>
          </cell>
          <cell r="S148">
            <v>418.5</v>
          </cell>
          <cell r="T148">
            <v>481.5</v>
          </cell>
          <cell r="U148">
            <v>7</v>
          </cell>
          <cell r="V148">
            <v>7</v>
          </cell>
          <cell r="X148" t="str">
            <v>سيراميك</v>
          </cell>
          <cell r="Y148">
            <v>35</v>
          </cell>
          <cell r="AA148">
            <v>105</v>
          </cell>
          <cell r="AB148" t="str">
            <v>وزره 70</v>
          </cell>
          <cell r="AD148" t="str">
            <v>وزره 70</v>
          </cell>
          <cell r="AE148">
            <v>1</v>
          </cell>
          <cell r="AH148">
            <v>200</v>
          </cell>
          <cell r="AI148">
            <v>190</v>
          </cell>
          <cell r="AJ148">
            <v>210</v>
          </cell>
          <cell r="AK148">
            <v>1</v>
          </cell>
          <cell r="AL148">
            <v>1</v>
          </cell>
          <cell r="AN148">
            <v>8</v>
          </cell>
          <cell r="AO148" t="str">
            <v>17</v>
          </cell>
          <cell r="AP148" t="str">
            <v>(A)  EU150  (M)0.7-1.1mm</v>
          </cell>
          <cell r="AQ148" t="str">
            <v>(B) C.SB         (M) 0.7-1.1 mm</v>
          </cell>
          <cell r="AR148">
            <v>6</v>
          </cell>
          <cell r="AS148">
            <v>6</v>
          </cell>
          <cell r="AT148" t="str">
            <v>STY</v>
          </cell>
          <cell r="AU148" t="str">
            <v>اتوماتيك</v>
          </cell>
          <cell r="AV148">
            <v>7</v>
          </cell>
          <cell r="AW148">
            <v>7</v>
          </cell>
          <cell r="BJ148">
            <v>3</v>
          </cell>
          <cell r="BK148">
            <v>5</v>
          </cell>
          <cell r="BL148">
            <v>11</v>
          </cell>
          <cell r="BN148">
            <v>524</v>
          </cell>
          <cell r="BO148" t="str">
            <v>5</v>
          </cell>
          <cell r="BW148">
            <v>0</v>
          </cell>
          <cell r="CB148">
            <v>16</v>
          </cell>
          <cell r="CC148">
            <v>1</v>
          </cell>
          <cell r="CG148" t="str">
            <v>ابيض</v>
          </cell>
          <cell r="CK148">
            <v>0</v>
          </cell>
          <cell r="CL148">
            <v>0.49500000000000005</v>
          </cell>
          <cell r="CN148" t="str">
            <v>Wazara 70</v>
          </cell>
          <cell r="CO148" t="str">
            <v>ستايل</v>
          </cell>
          <cell r="CP148" t="str">
            <v>ستايل</v>
          </cell>
          <cell r="CT148">
            <v>1</v>
          </cell>
          <cell r="CU148">
            <v>1</v>
          </cell>
          <cell r="CV148">
            <v>1</v>
          </cell>
          <cell r="CW148">
            <v>0</v>
          </cell>
        </row>
        <row r="149">
          <cell r="A149" t="str">
            <v>106c</v>
          </cell>
          <cell r="B149" t="str">
            <v>PF2</v>
          </cell>
          <cell r="C149" t="str">
            <v>FOAM 6TH</v>
          </cell>
          <cell r="D149" t="str">
            <v>Molds</v>
          </cell>
          <cell r="E149" t="str">
            <v>FMSTYI64000000</v>
          </cell>
          <cell r="F149" t="str">
            <v>وزرة64-غطاء</v>
          </cell>
          <cell r="G149" t="str">
            <v>Set</v>
          </cell>
          <cell r="H149" t="str">
            <v>1100*1200</v>
          </cell>
          <cell r="J149">
            <v>34</v>
          </cell>
          <cell r="L149">
            <v>34</v>
          </cell>
          <cell r="M149">
            <v>34</v>
          </cell>
          <cell r="N149">
            <v>2</v>
          </cell>
          <cell r="O149">
            <v>2</v>
          </cell>
          <cell r="Q149" t="str">
            <v>تعمل</v>
          </cell>
          <cell r="R149">
            <v>0</v>
          </cell>
          <cell r="S149">
            <v>0</v>
          </cell>
          <cell r="T149">
            <v>0</v>
          </cell>
          <cell r="U149">
            <v>7</v>
          </cell>
          <cell r="V149">
            <v>7</v>
          </cell>
          <cell r="X149" t="str">
            <v>سيراميك</v>
          </cell>
          <cell r="Y149">
            <v>36</v>
          </cell>
          <cell r="Z149" t="str">
            <v>كفر</v>
          </cell>
          <cell r="AA149">
            <v>106</v>
          </cell>
          <cell r="AB149" t="str">
            <v>وزرة64</v>
          </cell>
          <cell r="AD149" t="str">
            <v>وزرة64</v>
          </cell>
          <cell r="AE149">
            <v>1</v>
          </cell>
          <cell r="AH149">
            <v>211.76470588235293</v>
          </cell>
          <cell r="AI149">
            <v>201.17647058823528</v>
          </cell>
          <cell r="AJ149">
            <v>222.35294117647058</v>
          </cell>
          <cell r="AK149">
            <v>0</v>
          </cell>
          <cell r="AL149">
            <v>1</v>
          </cell>
          <cell r="AN149">
            <v>8</v>
          </cell>
          <cell r="AO149" t="str">
            <v>17</v>
          </cell>
          <cell r="AP149" t="str">
            <v>(A)  EU150  (M)0.7-1.1mm</v>
          </cell>
          <cell r="AQ149" t="str">
            <v>(B) C.SB         (M) 0.7-1.1 mm</v>
          </cell>
          <cell r="AR149">
            <v>12</v>
          </cell>
          <cell r="AS149">
            <v>16</v>
          </cell>
          <cell r="AT149" t="str">
            <v>STY</v>
          </cell>
          <cell r="AU149" t="str">
            <v>اتوماتيك</v>
          </cell>
          <cell r="AV149">
            <v>7</v>
          </cell>
          <cell r="AW149">
            <v>7</v>
          </cell>
          <cell r="AX149">
            <v>691</v>
          </cell>
          <cell r="AY149">
            <v>1</v>
          </cell>
          <cell r="AZ149">
            <v>1</v>
          </cell>
          <cell r="BA149">
            <v>312</v>
          </cell>
          <cell r="BB149">
            <v>1</v>
          </cell>
          <cell r="BC149">
            <v>1</v>
          </cell>
          <cell r="BD149">
            <v>30</v>
          </cell>
          <cell r="BE149">
            <v>2</v>
          </cell>
          <cell r="BF149">
            <v>2</v>
          </cell>
          <cell r="BJ149">
            <v>2</v>
          </cell>
          <cell r="BK149">
            <v>6</v>
          </cell>
          <cell r="BL149">
            <v>10</v>
          </cell>
          <cell r="BN149">
            <v>523</v>
          </cell>
          <cell r="BO149" t="str">
            <v>5</v>
          </cell>
          <cell r="BW149">
            <v>0</v>
          </cell>
          <cell r="CB149">
            <v>16</v>
          </cell>
          <cell r="CC149">
            <v>0.5</v>
          </cell>
          <cell r="CG149" t="str">
            <v>ابيض</v>
          </cell>
          <cell r="CK149">
            <v>0</v>
          </cell>
          <cell r="CL149">
            <v>0</v>
          </cell>
          <cell r="CN149" t="str">
            <v>Wazarة64</v>
          </cell>
          <cell r="CO149" t="str">
            <v>ستايل</v>
          </cell>
          <cell r="CP149" t="str">
            <v>ستايل</v>
          </cell>
          <cell r="CT149">
            <v>0</v>
          </cell>
          <cell r="CU149">
            <v>1</v>
          </cell>
          <cell r="CV149">
            <v>1</v>
          </cell>
          <cell r="CW149">
            <v>0</v>
          </cell>
          <cell r="CZ149" t="str">
            <v/>
          </cell>
        </row>
        <row r="150">
          <cell r="A150" t="str">
            <v>106b</v>
          </cell>
          <cell r="B150" t="str">
            <v>PF2</v>
          </cell>
          <cell r="C150" t="str">
            <v>FOAM 6TH</v>
          </cell>
          <cell r="D150" t="str">
            <v>Molds</v>
          </cell>
          <cell r="E150" t="str">
            <v>FMSTYI64000000</v>
          </cell>
          <cell r="F150" t="str">
            <v>وزرة64-علبة</v>
          </cell>
          <cell r="G150" t="str">
            <v>Set</v>
          </cell>
          <cell r="H150" t="str">
            <v>1100*1200</v>
          </cell>
          <cell r="J150">
            <v>34</v>
          </cell>
          <cell r="L150">
            <v>34</v>
          </cell>
          <cell r="M150">
            <v>34</v>
          </cell>
          <cell r="N150">
            <v>2</v>
          </cell>
          <cell r="O150">
            <v>2</v>
          </cell>
          <cell r="Q150" t="str">
            <v>تعمل</v>
          </cell>
          <cell r="R150">
            <v>0</v>
          </cell>
          <cell r="S150">
            <v>0</v>
          </cell>
          <cell r="T150">
            <v>0</v>
          </cell>
          <cell r="U150">
            <v>7</v>
          </cell>
          <cell r="V150">
            <v>7</v>
          </cell>
          <cell r="X150" t="str">
            <v>سيراميك</v>
          </cell>
          <cell r="Y150">
            <v>36</v>
          </cell>
          <cell r="Z150" t="str">
            <v>قاعدة</v>
          </cell>
          <cell r="AA150">
            <v>106</v>
          </cell>
          <cell r="AB150" t="str">
            <v>وزرة64</v>
          </cell>
          <cell r="AD150" t="str">
            <v>وزرة64</v>
          </cell>
          <cell r="AE150">
            <v>1</v>
          </cell>
          <cell r="AH150">
            <v>211.76470588235293</v>
          </cell>
          <cell r="AI150">
            <v>201.17647058823528</v>
          </cell>
          <cell r="AJ150">
            <v>222.35294117647058</v>
          </cell>
          <cell r="AK150">
            <v>0</v>
          </cell>
          <cell r="AL150">
            <v>1</v>
          </cell>
          <cell r="AN150">
            <v>8</v>
          </cell>
          <cell r="AO150" t="str">
            <v>17</v>
          </cell>
          <cell r="AP150" t="str">
            <v>(A)  EU150  (M)0.7-1.1mm</v>
          </cell>
          <cell r="AQ150" t="str">
            <v>(B) C.SB         (M) 0.7-1.1 mm</v>
          </cell>
          <cell r="AR150">
            <v>12</v>
          </cell>
          <cell r="AS150">
            <v>16</v>
          </cell>
          <cell r="AT150" t="str">
            <v>STY</v>
          </cell>
          <cell r="AU150" t="str">
            <v>اتوماتيك</v>
          </cell>
          <cell r="AV150">
            <v>7</v>
          </cell>
          <cell r="AW150">
            <v>7</v>
          </cell>
          <cell r="AX150">
            <v>691</v>
          </cell>
          <cell r="AY150">
            <v>1</v>
          </cell>
          <cell r="AZ150">
            <v>1</v>
          </cell>
          <cell r="BA150">
            <v>312</v>
          </cell>
          <cell r="BB150">
            <v>1</v>
          </cell>
          <cell r="BC150">
            <v>1</v>
          </cell>
          <cell r="BD150">
            <v>131</v>
          </cell>
          <cell r="BE150">
            <v>2</v>
          </cell>
          <cell r="BF150">
            <v>2</v>
          </cell>
          <cell r="BJ150">
            <v>2</v>
          </cell>
          <cell r="BK150">
            <v>6</v>
          </cell>
          <cell r="BL150">
            <v>10</v>
          </cell>
          <cell r="BN150">
            <v>523</v>
          </cell>
          <cell r="BO150" t="str">
            <v>5</v>
          </cell>
          <cell r="BW150">
            <v>0</v>
          </cell>
          <cell r="CB150">
            <v>16</v>
          </cell>
          <cell r="CC150">
            <v>0.5</v>
          </cell>
          <cell r="CG150" t="str">
            <v>ابيض</v>
          </cell>
          <cell r="CK150">
            <v>0</v>
          </cell>
          <cell r="CL150">
            <v>0</v>
          </cell>
          <cell r="CN150" t="str">
            <v>Wazarة64</v>
          </cell>
          <cell r="CO150" t="str">
            <v>ستايل</v>
          </cell>
          <cell r="CP150" t="str">
            <v>ستايل</v>
          </cell>
          <cell r="CT150">
            <v>0</v>
          </cell>
          <cell r="CU150">
            <v>1</v>
          </cell>
          <cell r="CV150">
            <v>1</v>
          </cell>
          <cell r="CW150">
            <v>0</v>
          </cell>
          <cell r="CZ150" t="str">
            <v/>
          </cell>
        </row>
        <row r="151">
          <cell r="A151">
            <v>106</v>
          </cell>
          <cell r="B151" t="str">
            <v>PF2</v>
          </cell>
          <cell r="C151" t="str">
            <v>FOAM 6TH</v>
          </cell>
          <cell r="D151" t="str">
            <v>Molds</v>
          </cell>
          <cell r="E151" t="str">
            <v>FMSTYI64000000</v>
          </cell>
          <cell r="F151" t="str">
            <v>وزرة64</v>
          </cell>
          <cell r="G151" t="str">
            <v>Set</v>
          </cell>
          <cell r="H151" t="str">
            <v>1100*1200</v>
          </cell>
          <cell r="I151">
            <v>0.37</v>
          </cell>
          <cell r="J151">
            <v>34</v>
          </cell>
          <cell r="L151">
            <v>34</v>
          </cell>
          <cell r="M151">
            <v>34</v>
          </cell>
          <cell r="N151">
            <v>2</v>
          </cell>
          <cell r="O151">
            <v>2</v>
          </cell>
          <cell r="Q151" t="str">
            <v>تعمل</v>
          </cell>
          <cell r="R151">
            <v>370</v>
          </cell>
          <cell r="S151">
            <v>344.1</v>
          </cell>
          <cell r="T151">
            <v>395.9</v>
          </cell>
          <cell r="U151">
            <v>7</v>
          </cell>
          <cell r="V151">
            <v>7</v>
          </cell>
          <cell r="X151" t="str">
            <v>سيراميك</v>
          </cell>
          <cell r="Y151">
            <v>36</v>
          </cell>
          <cell r="AA151">
            <v>106</v>
          </cell>
          <cell r="AB151" t="str">
            <v>وزرة64</v>
          </cell>
          <cell r="AD151" t="str">
            <v>وزرة64</v>
          </cell>
          <cell r="AE151">
            <v>1</v>
          </cell>
          <cell r="AH151">
            <v>211.76470588235293</v>
          </cell>
          <cell r="AI151">
            <v>201.17647058823528</v>
          </cell>
          <cell r="AJ151">
            <v>222.35294117647058</v>
          </cell>
          <cell r="AK151">
            <v>1</v>
          </cell>
          <cell r="AM151">
            <v>1</v>
          </cell>
          <cell r="AN151">
            <v>8</v>
          </cell>
          <cell r="AO151" t="str">
            <v>17</v>
          </cell>
          <cell r="AP151" t="str">
            <v>(A)  EU150  (M)0.7-1.1mm</v>
          </cell>
          <cell r="AQ151" t="str">
            <v>(B) C.SB         (M) 0.7-1.1 mm</v>
          </cell>
          <cell r="AR151">
            <v>12</v>
          </cell>
          <cell r="AS151">
            <v>16</v>
          </cell>
          <cell r="AT151" t="str">
            <v>STY</v>
          </cell>
          <cell r="AU151" t="str">
            <v>اتوماتيك</v>
          </cell>
          <cell r="AV151">
            <v>7</v>
          </cell>
          <cell r="AW151">
            <v>7</v>
          </cell>
          <cell r="BJ151">
            <v>2</v>
          </cell>
          <cell r="BK151">
            <v>6</v>
          </cell>
          <cell r="BL151">
            <v>10</v>
          </cell>
          <cell r="BN151">
            <v>523</v>
          </cell>
          <cell r="BO151" t="str">
            <v>5</v>
          </cell>
          <cell r="BW151">
            <v>0</v>
          </cell>
          <cell r="CB151">
            <v>16</v>
          </cell>
          <cell r="CC151">
            <v>1</v>
          </cell>
          <cell r="CG151" t="str">
            <v>ابيض</v>
          </cell>
          <cell r="CK151">
            <v>0</v>
          </cell>
          <cell r="CL151">
            <v>0.40700000000000003</v>
          </cell>
          <cell r="CN151" t="str">
            <v>Wazarة64</v>
          </cell>
          <cell r="CO151" t="str">
            <v>ستايل</v>
          </cell>
          <cell r="CP151" t="str">
            <v>ستايل</v>
          </cell>
          <cell r="CT151">
            <v>1</v>
          </cell>
          <cell r="CU151">
            <v>1</v>
          </cell>
          <cell r="CV151">
            <v>1</v>
          </cell>
          <cell r="CW151">
            <v>0</v>
          </cell>
          <cell r="CZ151" t="str">
            <v/>
          </cell>
        </row>
        <row r="152">
          <cell r="A152">
            <v>107</v>
          </cell>
          <cell r="B152" t="str">
            <v>PF1</v>
          </cell>
          <cell r="C152" t="str">
            <v>FOAM 10TH</v>
          </cell>
          <cell r="D152" t="str">
            <v>Molds</v>
          </cell>
          <cell r="E152" t="str">
            <v>FMEGFIE3000000</v>
          </cell>
          <cell r="F152" t="str">
            <v>مكواة ايفرنال كبير</v>
          </cell>
          <cell r="G152" t="str">
            <v>Set</v>
          </cell>
          <cell r="H152" t="str">
            <v>850*650</v>
          </cell>
          <cell r="I152">
            <v>3.9E-2</v>
          </cell>
          <cell r="J152">
            <v>60</v>
          </cell>
          <cell r="K152">
            <v>1</v>
          </cell>
          <cell r="L152">
            <v>60</v>
          </cell>
          <cell r="M152">
            <v>60</v>
          </cell>
          <cell r="N152">
            <v>2</v>
          </cell>
          <cell r="O152">
            <v>3</v>
          </cell>
          <cell r="Q152" t="str">
            <v>تعمل</v>
          </cell>
          <cell r="R152">
            <v>39</v>
          </cell>
          <cell r="S152">
            <v>36.270000000000003</v>
          </cell>
          <cell r="T152">
            <v>41.73</v>
          </cell>
          <cell r="U152">
            <v>7</v>
          </cell>
          <cell r="V152">
            <v>7</v>
          </cell>
          <cell r="X152" t="str">
            <v>مكواة</v>
          </cell>
          <cell r="Y152">
            <v>37</v>
          </cell>
          <cell r="AA152">
            <v>107</v>
          </cell>
          <cell r="AB152" t="str">
            <v>مكواة ايفرنال كبير</v>
          </cell>
          <cell r="AD152" t="str">
            <v>مكواة ايفرنال كبير</v>
          </cell>
          <cell r="AE152">
            <v>1</v>
          </cell>
          <cell r="AH152">
            <v>180</v>
          </cell>
          <cell r="AI152">
            <v>171</v>
          </cell>
          <cell r="AJ152">
            <v>189</v>
          </cell>
          <cell r="AK152">
            <v>1</v>
          </cell>
          <cell r="AL152">
            <v>1</v>
          </cell>
          <cell r="AM152">
            <v>1</v>
          </cell>
          <cell r="AT152" t="str">
            <v>EGF</v>
          </cell>
          <cell r="AU152" t="str">
            <v>اتوماتيك</v>
          </cell>
          <cell r="AV152">
            <v>7</v>
          </cell>
          <cell r="AW152">
            <v>7</v>
          </cell>
          <cell r="BJ152">
            <v>5</v>
          </cell>
          <cell r="BK152">
            <v>-5</v>
          </cell>
          <cell r="BL152">
            <v>5</v>
          </cell>
          <cell r="BO152" t="str">
            <v/>
          </cell>
          <cell r="BW152">
            <v>0</v>
          </cell>
          <cell r="CK152">
            <v>0</v>
          </cell>
          <cell r="CL152">
            <v>4.2900000000000001E-2</v>
          </cell>
          <cell r="CN152" t="str">
            <v>iron stoveال big</v>
          </cell>
          <cell r="CO152" t="str">
            <v/>
          </cell>
          <cell r="CT152">
            <v>1</v>
          </cell>
          <cell r="CU152">
            <v>1</v>
          </cell>
          <cell r="CV152">
            <v>1</v>
          </cell>
          <cell r="CW152">
            <v>0</v>
          </cell>
          <cell r="CZ152" t="str">
            <v/>
          </cell>
        </row>
        <row r="153">
          <cell r="A153">
            <v>108</v>
          </cell>
          <cell r="B153" t="str">
            <v>PF2</v>
          </cell>
          <cell r="C153" t="str">
            <v>FOAM 6TH</v>
          </cell>
          <cell r="D153" t="str">
            <v>Molds</v>
          </cell>
          <cell r="E153" t="str">
            <v>FMARAI20000000</v>
          </cell>
          <cell r="F153" t="str">
            <v>مفرمة اكتوبر</v>
          </cell>
          <cell r="G153" t="str">
            <v>Ea</v>
          </cell>
          <cell r="H153" t="str">
            <v>1100*1200</v>
          </cell>
          <cell r="I153">
            <v>4.9000000000000002E-2</v>
          </cell>
          <cell r="J153">
            <v>153</v>
          </cell>
          <cell r="L153">
            <v>153</v>
          </cell>
          <cell r="M153">
            <v>187</v>
          </cell>
          <cell r="N153">
            <v>1</v>
          </cell>
          <cell r="O153">
            <v>9</v>
          </cell>
          <cell r="Q153" t="str">
            <v>تعمل</v>
          </cell>
          <cell r="R153">
            <v>49</v>
          </cell>
          <cell r="S153">
            <v>45.57</v>
          </cell>
          <cell r="T153">
            <v>52.43</v>
          </cell>
          <cell r="U153">
            <v>7</v>
          </cell>
          <cell r="V153">
            <v>7</v>
          </cell>
          <cell r="X153" t="str">
            <v>متنوع</v>
          </cell>
          <cell r="Y153">
            <v>38</v>
          </cell>
          <cell r="AA153">
            <v>108</v>
          </cell>
          <cell r="AB153" t="str">
            <v>مفرمة اكتوبر</v>
          </cell>
          <cell r="AD153" t="str">
            <v>مفرمة اكتوبر</v>
          </cell>
          <cell r="AE153">
            <v>1</v>
          </cell>
          <cell r="AH153">
            <v>173.26203208556149</v>
          </cell>
          <cell r="AI153">
            <v>164.59893048128342</v>
          </cell>
          <cell r="AJ153">
            <v>181.92513368983956</v>
          </cell>
          <cell r="AK153">
            <v>1</v>
          </cell>
          <cell r="AL153">
            <v>1</v>
          </cell>
          <cell r="AM153">
            <v>1</v>
          </cell>
          <cell r="AN153">
            <v>12</v>
          </cell>
          <cell r="AO153" t="str">
            <v>17</v>
          </cell>
          <cell r="AP153" t="str">
            <v xml:space="preserve"> (A) EU150       (M) 0.7-1.1 mm</v>
          </cell>
          <cell r="AQ153" t="str">
            <v>(B) S.2 112      (M) 0.7-1.1 mm</v>
          </cell>
          <cell r="AR153" t="str">
            <v>9</v>
          </cell>
          <cell r="AS153" t="str">
            <v>18</v>
          </cell>
          <cell r="AT153" t="str">
            <v>ARA</v>
          </cell>
          <cell r="AU153" t="str">
            <v>اتوماتيك</v>
          </cell>
          <cell r="AV153">
            <v>7</v>
          </cell>
          <cell r="AW153">
            <v>7</v>
          </cell>
          <cell r="AX153">
            <v>270</v>
          </cell>
          <cell r="AY153">
            <v>1</v>
          </cell>
          <cell r="AZ153">
            <v>1</v>
          </cell>
          <cell r="BA153">
            <v>173</v>
          </cell>
          <cell r="BB153">
            <v>1</v>
          </cell>
          <cell r="BC153">
            <v>1</v>
          </cell>
          <cell r="BD153">
            <v>111</v>
          </cell>
          <cell r="BE153">
            <v>2</v>
          </cell>
          <cell r="BF153">
            <v>2</v>
          </cell>
          <cell r="BJ153">
            <v>3</v>
          </cell>
          <cell r="BK153">
            <v>9</v>
          </cell>
          <cell r="BL153">
            <v>15</v>
          </cell>
          <cell r="BN153">
            <v>153</v>
          </cell>
          <cell r="BO153" t="str">
            <v>1</v>
          </cell>
          <cell r="BW153">
            <v>0</v>
          </cell>
          <cell r="CB153">
            <v>64</v>
          </cell>
          <cell r="CC153">
            <v>1</v>
          </cell>
          <cell r="CG153" t="str">
            <v>ابيض شفاف</v>
          </cell>
          <cell r="CK153">
            <v>0</v>
          </cell>
          <cell r="CL153">
            <v>5.3900000000000003E-2</v>
          </cell>
          <cell r="CN153" t="str">
            <v>griller October</v>
          </cell>
          <cell r="CO153" t="str">
            <v>على ريان</v>
          </cell>
          <cell r="CP153" t="str">
            <v>على ريان</v>
          </cell>
          <cell r="CT153">
            <v>1</v>
          </cell>
          <cell r="CU153">
            <v>1</v>
          </cell>
          <cell r="CV153">
            <v>1</v>
          </cell>
          <cell r="CW153">
            <v>0</v>
          </cell>
          <cell r="CZ153" t="str">
            <v/>
          </cell>
        </row>
        <row r="154">
          <cell r="A154">
            <v>109</v>
          </cell>
          <cell r="B154" t="str">
            <v>PF1</v>
          </cell>
          <cell r="C154" t="str">
            <v>FOAM 10TH</v>
          </cell>
          <cell r="D154" t="str">
            <v>Molds</v>
          </cell>
          <cell r="E154" t="str">
            <v>FMEITI00000000</v>
          </cell>
          <cell r="F154" t="str">
            <v>مفتاح مارلين بدون بادج</v>
          </cell>
          <cell r="G154" t="str">
            <v>Ea</v>
          </cell>
          <cell r="H154" t="str">
            <v>850*650</v>
          </cell>
          <cell r="I154">
            <v>0.02</v>
          </cell>
          <cell r="J154">
            <v>120</v>
          </cell>
          <cell r="K154">
            <v>1</v>
          </cell>
          <cell r="L154">
            <v>120</v>
          </cell>
          <cell r="M154">
            <v>120</v>
          </cell>
          <cell r="N154">
            <v>1</v>
          </cell>
          <cell r="O154">
            <v>4</v>
          </cell>
          <cell r="Q154" t="str">
            <v>لا تعمل</v>
          </cell>
          <cell r="R154">
            <v>20</v>
          </cell>
          <cell r="S154">
            <v>18.600000000000001</v>
          </cell>
          <cell r="T154">
            <v>21.4</v>
          </cell>
          <cell r="U154">
            <v>7</v>
          </cell>
          <cell r="V154">
            <v>7</v>
          </cell>
          <cell r="Y154">
            <v>201</v>
          </cell>
          <cell r="AA154">
            <v>109</v>
          </cell>
          <cell r="AB154" t="str">
            <v>مفتاح مارلين بدون بادج</v>
          </cell>
          <cell r="AC154">
            <v>0.02</v>
          </cell>
          <cell r="AD154" t="str">
            <v>مفتاح مارلين بدون بادج</v>
          </cell>
          <cell r="AE154">
            <v>0</v>
          </cell>
          <cell r="AH154">
            <v>120</v>
          </cell>
          <cell r="AI154">
            <v>114</v>
          </cell>
          <cell r="AJ154">
            <v>126</v>
          </cell>
          <cell r="AK154">
            <v>1</v>
          </cell>
          <cell r="AL154">
            <v>1</v>
          </cell>
          <cell r="AM154">
            <v>1</v>
          </cell>
          <cell r="AT154" t="str">
            <v>EIT</v>
          </cell>
          <cell r="AV154">
            <v>7</v>
          </cell>
          <cell r="AW154">
            <v>7</v>
          </cell>
          <cell r="BO154" t="str">
            <v/>
          </cell>
          <cell r="CK154">
            <v>0</v>
          </cell>
          <cell r="CL154">
            <v>2.2000000000000002E-2</v>
          </cell>
          <cell r="CN154" t="str">
            <v>switch مارلين without tickt</v>
          </cell>
          <cell r="CO154" t="str">
            <v/>
          </cell>
          <cell r="CT154">
            <v>1</v>
          </cell>
          <cell r="CU154">
            <v>1</v>
          </cell>
          <cell r="CV154">
            <v>1</v>
          </cell>
        </row>
        <row r="155">
          <cell r="A155">
            <v>110</v>
          </cell>
          <cell r="B155" t="str">
            <v>PF1</v>
          </cell>
          <cell r="C155" t="str">
            <v>FOAM 10TH</v>
          </cell>
          <cell r="D155" t="str">
            <v>Molds</v>
          </cell>
          <cell r="E155" t="str">
            <v>FMAMTI2N000000</v>
          </cell>
          <cell r="F155" t="str">
            <v>مفتاح بولو الجديد</v>
          </cell>
          <cell r="G155" t="str">
            <v>Ea</v>
          </cell>
          <cell r="H155" t="str">
            <v>1100*1200</v>
          </cell>
          <cell r="I155">
            <v>0.02</v>
          </cell>
          <cell r="J155">
            <v>120</v>
          </cell>
          <cell r="L155">
            <v>120</v>
          </cell>
          <cell r="M155">
            <v>120</v>
          </cell>
          <cell r="N155">
            <v>1</v>
          </cell>
          <cell r="O155">
            <v>4</v>
          </cell>
          <cell r="Q155" t="str">
            <v>لا تعمل</v>
          </cell>
          <cell r="R155">
            <v>20</v>
          </cell>
          <cell r="S155">
            <v>18.600000000000001</v>
          </cell>
          <cell r="T155">
            <v>21.4</v>
          </cell>
          <cell r="U155">
            <v>7</v>
          </cell>
          <cell r="V155">
            <v>7</v>
          </cell>
          <cell r="Y155">
            <v>202</v>
          </cell>
          <cell r="AA155">
            <v>110</v>
          </cell>
          <cell r="AB155" t="str">
            <v>مفتاح بولو الجديد</v>
          </cell>
          <cell r="AC155">
            <v>0.02</v>
          </cell>
          <cell r="AD155" t="str">
            <v>مفتاح بولو الجديد</v>
          </cell>
          <cell r="AE155">
            <v>0</v>
          </cell>
          <cell r="AH155">
            <v>120</v>
          </cell>
          <cell r="AI155">
            <v>114</v>
          </cell>
          <cell r="AJ155">
            <v>126</v>
          </cell>
          <cell r="AK155">
            <v>1</v>
          </cell>
          <cell r="AL155">
            <v>1</v>
          </cell>
          <cell r="AM155">
            <v>1</v>
          </cell>
          <cell r="AT155" t="str">
            <v>AMT</v>
          </cell>
          <cell r="AV155">
            <v>7</v>
          </cell>
          <cell r="AW155">
            <v>7</v>
          </cell>
          <cell r="BO155" t="str">
            <v/>
          </cell>
          <cell r="CK155">
            <v>0</v>
          </cell>
          <cell r="CL155">
            <v>2.2000000000000002E-2</v>
          </cell>
          <cell r="CN155" t="str">
            <v>switch بولو الجديد</v>
          </cell>
          <cell r="CO155" t="str">
            <v>امكو</v>
          </cell>
          <cell r="CP155" t="str">
            <v xml:space="preserve">امكو للصناعة والتجارة </v>
          </cell>
          <cell r="CT155">
            <v>1</v>
          </cell>
          <cell r="CU155">
            <v>1</v>
          </cell>
          <cell r="CV155">
            <v>1</v>
          </cell>
        </row>
        <row r="156">
          <cell r="A156" t="str">
            <v>111u</v>
          </cell>
          <cell r="B156" t="str">
            <v>PF1</v>
          </cell>
          <cell r="C156" t="str">
            <v>FOAM 10TH</v>
          </cell>
          <cell r="D156" t="str">
            <v>Molds</v>
          </cell>
          <cell r="E156" t="str">
            <v>FMNHGI50000016</v>
          </cell>
          <cell r="F156" t="str">
            <v>مبرد 70 لتر ك16-علوي</v>
          </cell>
          <cell r="G156" t="str">
            <v>Set</v>
          </cell>
          <cell r="H156" t="str">
            <v>1100*1300</v>
          </cell>
          <cell r="J156">
            <v>40</v>
          </cell>
          <cell r="L156">
            <v>40</v>
          </cell>
          <cell r="M156">
            <v>40</v>
          </cell>
          <cell r="N156">
            <v>2</v>
          </cell>
          <cell r="O156">
            <v>2</v>
          </cell>
          <cell r="Q156" t="str">
            <v>تعمل</v>
          </cell>
          <cell r="R156">
            <v>0</v>
          </cell>
          <cell r="S156">
            <v>0</v>
          </cell>
          <cell r="T156">
            <v>0</v>
          </cell>
          <cell r="U156">
            <v>7</v>
          </cell>
          <cell r="V156">
            <v>7</v>
          </cell>
          <cell r="X156" t="str">
            <v>مبردات مياه</v>
          </cell>
          <cell r="Y156">
            <v>39</v>
          </cell>
          <cell r="AA156">
            <v>111</v>
          </cell>
          <cell r="AB156" t="str">
            <v>مبرد 70 لتر ك16</v>
          </cell>
          <cell r="AD156" t="str">
            <v>مبرد 70 لتر ك16</v>
          </cell>
          <cell r="AE156">
            <v>1</v>
          </cell>
          <cell r="AH156">
            <v>180</v>
          </cell>
          <cell r="AI156">
            <v>171</v>
          </cell>
          <cell r="AJ156">
            <v>189</v>
          </cell>
          <cell r="AK156">
            <v>0</v>
          </cell>
          <cell r="AL156">
            <v>1</v>
          </cell>
          <cell r="AN156">
            <v>10</v>
          </cell>
          <cell r="AO156" t="str">
            <v>16</v>
          </cell>
          <cell r="AP156" t="str">
            <v>(A) 303 XJ      (M) 0.7-1.1 mm</v>
          </cell>
          <cell r="AQ156" t="str">
            <v>(B) C.SB         (M) 0.7-1.1 mm</v>
          </cell>
          <cell r="AR156">
            <v>16</v>
          </cell>
          <cell r="AS156">
            <v>16</v>
          </cell>
          <cell r="AT156" t="str">
            <v>NHG</v>
          </cell>
          <cell r="AU156" t="str">
            <v>اتوماتيك</v>
          </cell>
          <cell r="AV156">
            <v>7</v>
          </cell>
          <cell r="AW156">
            <v>7</v>
          </cell>
          <cell r="AX156">
            <v>413</v>
          </cell>
          <cell r="AY156">
            <v>2</v>
          </cell>
          <cell r="AZ156">
            <v>2</v>
          </cell>
          <cell r="BA156">
            <v>450</v>
          </cell>
          <cell r="BB156">
            <v>2</v>
          </cell>
          <cell r="BC156">
            <v>2</v>
          </cell>
          <cell r="BD156">
            <v>140</v>
          </cell>
          <cell r="BE156">
            <v>2</v>
          </cell>
          <cell r="BF156">
            <v>2</v>
          </cell>
          <cell r="BJ156">
            <v>5</v>
          </cell>
          <cell r="BK156">
            <v>5</v>
          </cell>
          <cell r="BL156">
            <v>15</v>
          </cell>
          <cell r="BN156">
            <v>133</v>
          </cell>
          <cell r="BO156" t="str">
            <v>1</v>
          </cell>
          <cell r="BW156">
            <v>0</v>
          </cell>
          <cell r="CB156">
            <v>10</v>
          </cell>
          <cell r="CC156">
            <v>0.5</v>
          </cell>
          <cell r="CG156" t="str">
            <v>ابيض</v>
          </cell>
          <cell r="CK156">
            <v>0</v>
          </cell>
          <cell r="CL156">
            <v>0</v>
          </cell>
          <cell r="CN156" t="str">
            <v>colder 70 littre kg16</v>
          </cell>
          <cell r="CO156" t="str">
            <v>النحاس</v>
          </cell>
          <cell r="CP156" t="str">
            <v>النحاس جروب للاكترونيات</v>
          </cell>
          <cell r="CT156">
            <v>0</v>
          </cell>
          <cell r="CU156">
            <v>1</v>
          </cell>
          <cell r="CV156">
            <v>1</v>
          </cell>
          <cell r="CW156">
            <v>1</v>
          </cell>
          <cell r="CX156">
            <v>43968</v>
          </cell>
          <cell r="CY156">
            <v>43970</v>
          </cell>
          <cell r="CZ156" t="str">
            <v>Pending</v>
          </cell>
          <cell r="DA156">
            <v>32</v>
          </cell>
        </row>
        <row r="157">
          <cell r="A157" t="str">
            <v>111d</v>
          </cell>
          <cell r="B157" t="str">
            <v>PF1</v>
          </cell>
          <cell r="C157" t="str">
            <v>FOAM 10TH</v>
          </cell>
          <cell r="D157" t="str">
            <v>Molds</v>
          </cell>
          <cell r="E157" t="str">
            <v>FMNHGI50000016</v>
          </cell>
          <cell r="F157" t="str">
            <v>مبرد 70 لتر ك16-سفلي</v>
          </cell>
          <cell r="G157" t="str">
            <v>Set</v>
          </cell>
          <cell r="H157" t="str">
            <v>1100*1300</v>
          </cell>
          <cell r="J157">
            <v>40</v>
          </cell>
          <cell r="L157">
            <v>40</v>
          </cell>
          <cell r="M157">
            <v>40</v>
          </cell>
          <cell r="N157">
            <v>2</v>
          </cell>
          <cell r="O157">
            <v>2</v>
          </cell>
          <cell r="Q157" t="str">
            <v>تعمل</v>
          </cell>
          <cell r="R157">
            <v>0</v>
          </cell>
          <cell r="S157">
            <v>0</v>
          </cell>
          <cell r="T157">
            <v>0</v>
          </cell>
          <cell r="U157">
            <v>7</v>
          </cell>
          <cell r="V157">
            <v>7</v>
          </cell>
          <cell r="X157" t="str">
            <v>مبردات مياه</v>
          </cell>
          <cell r="Y157">
            <v>39</v>
          </cell>
          <cell r="AA157">
            <v>111</v>
          </cell>
          <cell r="AB157" t="str">
            <v>مبرد 70 لتر ك16</v>
          </cell>
          <cell r="AD157" t="str">
            <v>مبرد 70 لتر ك16</v>
          </cell>
          <cell r="AE157">
            <v>1</v>
          </cell>
          <cell r="AH157">
            <v>180</v>
          </cell>
          <cell r="AI157">
            <v>171</v>
          </cell>
          <cell r="AJ157">
            <v>189</v>
          </cell>
          <cell r="AK157">
            <v>0</v>
          </cell>
          <cell r="AL157">
            <v>1</v>
          </cell>
          <cell r="AN157">
            <v>10</v>
          </cell>
          <cell r="AO157" t="str">
            <v>16</v>
          </cell>
          <cell r="AP157" t="str">
            <v>(A) 303 XJ      (M) 0.7-1.1 mm</v>
          </cell>
          <cell r="AQ157" t="str">
            <v>(B) C.SB         (M) 0.7-1.1 mm</v>
          </cell>
          <cell r="AR157">
            <v>16</v>
          </cell>
          <cell r="AS157">
            <v>16</v>
          </cell>
          <cell r="AT157" t="str">
            <v>NHG</v>
          </cell>
          <cell r="AU157" t="str">
            <v>اتوماتيك</v>
          </cell>
          <cell r="AV157">
            <v>7</v>
          </cell>
          <cell r="AW157">
            <v>7</v>
          </cell>
          <cell r="AX157">
            <v>413</v>
          </cell>
          <cell r="AY157">
            <v>2</v>
          </cell>
          <cell r="AZ157">
            <v>2</v>
          </cell>
          <cell r="BA157">
            <v>450</v>
          </cell>
          <cell r="BB157">
            <v>2</v>
          </cell>
          <cell r="BC157">
            <v>2</v>
          </cell>
          <cell r="BD157">
            <v>95</v>
          </cell>
          <cell r="BE157">
            <v>2</v>
          </cell>
          <cell r="BF157">
            <v>2</v>
          </cell>
          <cell r="BJ157">
            <v>5</v>
          </cell>
          <cell r="BK157">
            <v>5</v>
          </cell>
          <cell r="BL157">
            <v>15</v>
          </cell>
          <cell r="BN157">
            <v>133</v>
          </cell>
          <cell r="BO157" t="str">
            <v>1</v>
          </cell>
          <cell r="BW157">
            <v>0</v>
          </cell>
          <cell r="CB157">
            <v>10</v>
          </cell>
          <cell r="CC157">
            <v>0.5</v>
          </cell>
          <cell r="CG157" t="str">
            <v>ابيض</v>
          </cell>
          <cell r="CK157">
            <v>0</v>
          </cell>
          <cell r="CL157">
            <v>0</v>
          </cell>
          <cell r="CN157" t="str">
            <v>colder 70 littre kg16</v>
          </cell>
          <cell r="CO157" t="str">
            <v>النحاس</v>
          </cell>
          <cell r="CP157" t="str">
            <v>النحاس جروب للاكترونيات</v>
          </cell>
          <cell r="CT157">
            <v>0</v>
          </cell>
          <cell r="CU157">
            <v>1</v>
          </cell>
          <cell r="CV157">
            <v>1</v>
          </cell>
          <cell r="CW157">
            <v>1</v>
          </cell>
          <cell r="CX157">
            <v>43968</v>
          </cell>
          <cell r="CY157">
            <v>43970</v>
          </cell>
          <cell r="CZ157" t="str">
            <v>Pending</v>
          </cell>
          <cell r="DA157">
            <v>32</v>
          </cell>
        </row>
        <row r="158">
          <cell r="A158">
            <v>111</v>
          </cell>
          <cell r="B158" t="str">
            <v>PF1</v>
          </cell>
          <cell r="C158" t="str">
            <v>FOAM 10TH</v>
          </cell>
          <cell r="D158" t="str">
            <v>Molds</v>
          </cell>
          <cell r="E158" t="str">
            <v>FMNHGI50000016</v>
          </cell>
          <cell r="F158" t="str">
            <v>مبرد 70 لتر ك16</v>
          </cell>
          <cell r="G158" t="str">
            <v>Set</v>
          </cell>
          <cell r="H158" t="str">
            <v>1100*1300</v>
          </cell>
          <cell r="I158">
            <v>0.28499999999999998</v>
          </cell>
          <cell r="J158">
            <v>40</v>
          </cell>
          <cell r="L158">
            <v>40</v>
          </cell>
          <cell r="M158">
            <v>40</v>
          </cell>
          <cell r="N158">
            <v>2</v>
          </cell>
          <cell r="O158">
            <v>2</v>
          </cell>
          <cell r="Q158" t="str">
            <v>تعمل</v>
          </cell>
          <cell r="R158">
            <v>285</v>
          </cell>
          <cell r="S158">
            <v>265.05</v>
          </cell>
          <cell r="T158">
            <v>304.95</v>
          </cell>
          <cell r="U158">
            <v>7</v>
          </cell>
          <cell r="V158">
            <v>7</v>
          </cell>
          <cell r="X158" t="str">
            <v>مبردات مياه</v>
          </cell>
          <cell r="Y158">
            <v>39</v>
          </cell>
          <cell r="AA158">
            <v>111</v>
          </cell>
          <cell r="AB158" t="str">
            <v>مبرد 70 لتر ك16</v>
          </cell>
          <cell r="AD158" t="str">
            <v>مبرد 70 لتر ك16</v>
          </cell>
          <cell r="AE158">
            <v>1</v>
          </cell>
          <cell r="AH158">
            <v>180</v>
          </cell>
          <cell r="AI158">
            <v>171</v>
          </cell>
          <cell r="AJ158">
            <v>189</v>
          </cell>
          <cell r="AK158">
            <v>1</v>
          </cell>
          <cell r="AM158">
            <v>1</v>
          </cell>
          <cell r="AN158">
            <v>10</v>
          </cell>
          <cell r="AO158" t="str">
            <v>16</v>
          </cell>
          <cell r="AP158" t="str">
            <v>(A) 303 XJ      (M) 0.7-1.1 mm</v>
          </cell>
          <cell r="AQ158" t="str">
            <v>(B) C.SB         (M) 0.7-1.1 mm</v>
          </cell>
          <cell r="AR158">
            <v>16</v>
          </cell>
          <cell r="AS158">
            <v>16</v>
          </cell>
          <cell r="AT158" t="str">
            <v>NHG</v>
          </cell>
          <cell r="AU158" t="str">
            <v>اتوماتيك</v>
          </cell>
          <cell r="AV158">
            <v>7</v>
          </cell>
          <cell r="AW158">
            <v>7</v>
          </cell>
          <cell r="BJ158">
            <v>5</v>
          </cell>
          <cell r="BK158">
            <v>5</v>
          </cell>
          <cell r="BL158">
            <v>15</v>
          </cell>
          <cell r="BN158">
            <v>133</v>
          </cell>
          <cell r="BO158" t="str">
            <v>1</v>
          </cell>
          <cell r="BW158">
            <v>0</v>
          </cell>
          <cell r="CB158">
            <v>10</v>
          </cell>
          <cell r="CC158">
            <v>1</v>
          </cell>
          <cell r="CG158" t="str">
            <v>ابيض</v>
          </cell>
          <cell r="CK158">
            <v>0</v>
          </cell>
          <cell r="CL158">
            <v>0.3135</v>
          </cell>
          <cell r="CN158" t="str">
            <v>colder 70 littre kg16</v>
          </cell>
          <cell r="CO158" t="str">
            <v>النحاس</v>
          </cell>
          <cell r="CP158" t="str">
            <v>النحاس جروب للاكترونيات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43968</v>
          </cell>
          <cell r="CY158">
            <v>43970</v>
          </cell>
          <cell r="CZ158" t="str">
            <v>Pending</v>
          </cell>
          <cell r="DA158">
            <v>32</v>
          </cell>
        </row>
        <row r="159">
          <cell r="A159" t="str">
            <v>112bg</v>
          </cell>
          <cell r="B159" t="str">
            <v>PF1</v>
          </cell>
          <cell r="C159" t="str">
            <v>FOAM 10TH</v>
          </cell>
          <cell r="D159" t="str">
            <v>Molds</v>
          </cell>
          <cell r="E159" t="str">
            <v>FMNHGI70000020</v>
          </cell>
          <cell r="F159" t="str">
            <v>مبرد 70 لتر ك 20 -كبير</v>
          </cell>
          <cell r="G159" t="str">
            <v>Set</v>
          </cell>
          <cell r="H159" t="str">
            <v>1100*1300</v>
          </cell>
          <cell r="J159">
            <v>40</v>
          </cell>
          <cell r="L159">
            <v>40</v>
          </cell>
          <cell r="M159">
            <v>40</v>
          </cell>
          <cell r="N159">
            <v>2</v>
          </cell>
          <cell r="O159">
            <v>2</v>
          </cell>
          <cell r="Q159" t="str">
            <v>تعمل</v>
          </cell>
          <cell r="R159">
            <v>0</v>
          </cell>
          <cell r="S159">
            <v>0</v>
          </cell>
          <cell r="T159">
            <v>0</v>
          </cell>
          <cell r="U159">
            <v>7</v>
          </cell>
          <cell r="V159">
            <v>7</v>
          </cell>
          <cell r="W159" t="str">
            <v>تعمل على ك16</v>
          </cell>
          <cell r="X159" t="str">
            <v>مبردات مياه</v>
          </cell>
          <cell r="Y159">
            <v>40</v>
          </cell>
          <cell r="Z159" t="str">
            <v>كبير</v>
          </cell>
          <cell r="AA159">
            <v>112</v>
          </cell>
          <cell r="AB159" t="str">
            <v xml:space="preserve">مبرد 70 لتر ك 20 </v>
          </cell>
          <cell r="AD159" t="str">
            <v xml:space="preserve">مبرد 70 لتر ك 20 </v>
          </cell>
          <cell r="AE159">
            <v>1</v>
          </cell>
          <cell r="AH159">
            <v>180</v>
          </cell>
          <cell r="AI159">
            <v>171</v>
          </cell>
          <cell r="AJ159">
            <v>189</v>
          </cell>
          <cell r="AK159">
            <v>0</v>
          </cell>
          <cell r="AL159">
            <v>1</v>
          </cell>
          <cell r="AN159">
            <v>8</v>
          </cell>
          <cell r="AO159">
            <v>18</v>
          </cell>
          <cell r="AP159" t="str">
            <v>(A) EU 150          (M) 0.7-1.1 mm</v>
          </cell>
          <cell r="AQ159" t="str">
            <v>(B) S.2 112          (M) 0.7-1.1 mm</v>
          </cell>
          <cell r="AT159" t="str">
            <v>NHG</v>
          </cell>
          <cell r="AU159" t="str">
            <v>اتوماتيك</v>
          </cell>
          <cell r="AV159">
            <v>7</v>
          </cell>
          <cell r="AW159">
            <v>7</v>
          </cell>
          <cell r="AX159">
            <v>494</v>
          </cell>
          <cell r="AY159">
            <v>1</v>
          </cell>
          <cell r="AZ159">
            <v>1</v>
          </cell>
          <cell r="BA159">
            <v>393</v>
          </cell>
          <cell r="BB159">
            <v>1</v>
          </cell>
          <cell r="BC159">
            <v>1</v>
          </cell>
          <cell r="BD159">
            <v>119</v>
          </cell>
          <cell r="BE159">
            <v>2</v>
          </cell>
          <cell r="BF159">
            <v>2</v>
          </cell>
          <cell r="BJ159">
            <v>2</v>
          </cell>
          <cell r="BK159">
            <v>6</v>
          </cell>
          <cell r="BL159">
            <v>10</v>
          </cell>
          <cell r="BN159">
            <v>111</v>
          </cell>
          <cell r="BO159" t="str">
            <v>1</v>
          </cell>
          <cell r="BW159">
            <v>0</v>
          </cell>
          <cell r="CB159">
            <v>10</v>
          </cell>
          <cell r="CC159">
            <v>1</v>
          </cell>
          <cell r="CG159" t="str">
            <v>ابيض شفاف</v>
          </cell>
          <cell r="CK159">
            <v>0</v>
          </cell>
          <cell r="CL159">
            <v>0</v>
          </cell>
          <cell r="CN159" t="str">
            <v xml:space="preserve">colder 70 littre 20 destiny </v>
          </cell>
          <cell r="CO159" t="str">
            <v>النحاس</v>
          </cell>
          <cell r="CP159" t="str">
            <v>النحاس جروب للاكترونيات</v>
          </cell>
          <cell r="CT159">
            <v>0</v>
          </cell>
          <cell r="CU159">
            <v>1</v>
          </cell>
          <cell r="CV159">
            <v>1</v>
          </cell>
          <cell r="CW159">
            <v>0</v>
          </cell>
          <cell r="CZ159" t="str">
            <v/>
          </cell>
        </row>
        <row r="160">
          <cell r="A160" t="str">
            <v>112sm</v>
          </cell>
          <cell r="B160" t="str">
            <v>PF1</v>
          </cell>
          <cell r="C160" t="str">
            <v>FOAM 10TH</v>
          </cell>
          <cell r="D160" t="str">
            <v>Molds</v>
          </cell>
          <cell r="E160" t="str">
            <v>FMNHGI70000020</v>
          </cell>
          <cell r="F160" t="str">
            <v>مبرد 70 لتر ك 20 -صغير</v>
          </cell>
          <cell r="G160" t="str">
            <v>Set</v>
          </cell>
          <cell r="H160" t="str">
            <v>1100*1300</v>
          </cell>
          <cell r="J160">
            <v>40</v>
          </cell>
          <cell r="L160">
            <v>40</v>
          </cell>
          <cell r="M160">
            <v>40</v>
          </cell>
          <cell r="N160">
            <v>2</v>
          </cell>
          <cell r="O160">
            <v>2</v>
          </cell>
          <cell r="Q160" t="str">
            <v>تعمل</v>
          </cell>
          <cell r="R160">
            <v>0</v>
          </cell>
          <cell r="S160">
            <v>0</v>
          </cell>
          <cell r="T160">
            <v>0</v>
          </cell>
          <cell r="U160">
            <v>7</v>
          </cell>
          <cell r="V160">
            <v>7</v>
          </cell>
          <cell r="W160" t="str">
            <v>تعمل على ك16</v>
          </cell>
          <cell r="X160" t="str">
            <v>مبردات مياه</v>
          </cell>
          <cell r="Y160">
            <v>40</v>
          </cell>
          <cell r="Z160" t="str">
            <v>صغير</v>
          </cell>
          <cell r="AA160">
            <v>112</v>
          </cell>
          <cell r="AB160" t="str">
            <v xml:space="preserve">مبرد 70 لتر ك 20 </v>
          </cell>
          <cell r="AD160" t="str">
            <v xml:space="preserve">مبرد 70 لتر ك 20 </v>
          </cell>
          <cell r="AE160">
            <v>1</v>
          </cell>
          <cell r="AH160">
            <v>180</v>
          </cell>
          <cell r="AI160">
            <v>171</v>
          </cell>
          <cell r="AJ160">
            <v>189</v>
          </cell>
          <cell r="AK160">
            <v>0</v>
          </cell>
          <cell r="AL160">
            <v>1</v>
          </cell>
          <cell r="AN160">
            <v>8</v>
          </cell>
          <cell r="AO160">
            <v>18</v>
          </cell>
          <cell r="AP160" t="str">
            <v>(A) EU 150          (M) 0.7-1.1 mm</v>
          </cell>
          <cell r="AQ160" t="str">
            <v>(B) S.2 112          (M) 0.7-1.1 mm</v>
          </cell>
          <cell r="AT160" t="str">
            <v>NHG</v>
          </cell>
          <cell r="AU160" t="str">
            <v>اتوماتيك</v>
          </cell>
          <cell r="AV160">
            <v>7</v>
          </cell>
          <cell r="AW160">
            <v>7</v>
          </cell>
          <cell r="AX160">
            <v>493</v>
          </cell>
          <cell r="AY160">
            <v>1</v>
          </cell>
          <cell r="AZ160">
            <v>1</v>
          </cell>
          <cell r="BA160">
            <v>299</v>
          </cell>
          <cell r="BB160">
            <v>1</v>
          </cell>
          <cell r="BC160">
            <v>1</v>
          </cell>
          <cell r="BD160">
            <v>43</v>
          </cell>
          <cell r="BE160">
            <v>2</v>
          </cell>
          <cell r="BF160">
            <v>2</v>
          </cell>
          <cell r="BG160">
            <v>97</v>
          </cell>
          <cell r="BH160">
            <v>2</v>
          </cell>
          <cell r="BI160">
            <v>2</v>
          </cell>
          <cell r="BJ160">
            <v>2</v>
          </cell>
          <cell r="BK160">
            <v>6</v>
          </cell>
          <cell r="BL160">
            <v>10</v>
          </cell>
          <cell r="BN160">
            <v>111</v>
          </cell>
          <cell r="BO160" t="str">
            <v>1</v>
          </cell>
          <cell r="BW160">
            <v>0</v>
          </cell>
          <cell r="CB160">
            <v>10</v>
          </cell>
          <cell r="CC160">
            <v>1</v>
          </cell>
          <cell r="CG160" t="str">
            <v>ابيض شفاف</v>
          </cell>
          <cell r="CK160">
            <v>0</v>
          </cell>
          <cell r="CL160">
            <v>0</v>
          </cell>
          <cell r="CN160" t="str">
            <v xml:space="preserve">colder 70 littre 20 destiny </v>
          </cell>
          <cell r="CO160" t="str">
            <v>النحاس</v>
          </cell>
          <cell r="CP160" t="str">
            <v>النحاس جروب للاكترونيات</v>
          </cell>
          <cell r="CT160">
            <v>0</v>
          </cell>
          <cell r="CU160">
            <v>1</v>
          </cell>
          <cell r="CV160">
            <v>1</v>
          </cell>
          <cell r="CW160">
            <v>0</v>
          </cell>
          <cell r="CZ160" t="str">
            <v/>
          </cell>
        </row>
        <row r="161">
          <cell r="A161">
            <v>112</v>
          </cell>
          <cell r="B161" t="str">
            <v>PF1</v>
          </cell>
          <cell r="C161" t="str">
            <v>FOAM 10TH</v>
          </cell>
          <cell r="D161" t="str">
            <v>Molds</v>
          </cell>
          <cell r="E161" t="str">
            <v>FMNHGI70000020</v>
          </cell>
          <cell r="F161" t="str">
            <v xml:space="preserve">مبرد 70 لتر ك 20 </v>
          </cell>
          <cell r="G161" t="str">
            <v>Set</v>
          </cell>
          <cell r="H161" t="str">
            <v>1100*1300</v>
          </cell>
          <cell r="I161">
            <v>0.4</v>
          </cell>
          <cell r="J161">
            <v>40</v>
          </cell>
          <cell r="L161">
            <v>40</v>
          </cell>
          <cell r="M161">
            <v>40</v>
          </cell>
          <cell r="N161">
            <v>2</v>
          </cell>
          <cell r="O161">
            <v>2</v>
          </cell>
          <cell r="Q161" t="str">
            <v>تعمل</v>
          </cell>
          <cell r="R161">
            <v>400</v>
          </cell>
          <cell r="S161">
            <v>372</v>
          </cell>
          <cell r="T161">
            <v>428</v>
          </cell>
          <cell r="U161">
            <v>7</v>
          </cell>
          <cell r="V161">
            <v>7</v>
          </cell>
          <cell r="W161" t="str">
            <v>تعمل على ك16</v>
          </cell>
          <cell r="X161" t="str">
            <v>مبردات مياه</v>
          </cell>
          <cell r="Y161">
            <v>40</v>
          </cell>
          <cell r="AA161">
            <v>112</v>
          </cell>
          <cell r="AB161" t="str">
            <v xml:space="preserve">مبرد 70 لتر ك 20 </v>
          </cell>
          <cell r="AD161" t="str">
            <v xml:space="preserve">مبرد 70 لتر ك 20 </v>
          </cell>
          <cell r="AE161">
            <v>1</v>
          </cell>
          <cell r="AH161">
            <v>180</v>
          </cell>
          <cell r="AI161">
            <v>171</v>
          </cell>
          <cell r="AJ161">
            <v>189</v>
          </cell>
          <cell r="AK161">
            <v>1</v>
          </cell>
          <cell r="AM161">
            <v>1</v>
          </cell>
          <cell r="AN161">
            <v>8</v>
          </cell>
          <cell r="AO161">
            <v>18</v>
          </cell>
          <cell r="AP161" t="str">
            <v>(A) EU 150          (M) 0.7-1.1 mm</v>
          </cell>
          <cell r="AQ161" t="str">
            <v>(B) S.2 112          (M) 0.7-1.1 mm</v>
          </cell>
          <cell r="AT161" t="str">
            <v>NHG</v>
          </cell>
          <cell r="AU161" t="str">
            <v>اتوماتيك</v>
          </cell>
          <cell r="AV161">
            <v>7</v>
          </cell>
          <cell r="AW161">
            <v>7</v>
          </cell>
          <cell r="BJ161">
            <v>2</v>
          </cell>
          <cell r="BK161">
            <v>6</v>
          </cell>
          <cell r="BL161">
            <v>10</v>
          </cell>
          <cell r="BN161">
            <v>111</v>
          </cell>
          <cell r="BO161" t="str">
            <v>1</v>
          </cell>
          <cell r="BW161">
            <v>0</v>
          </cell>
          <cell r="CB161">
            <v>10</v>
          </cell>
          <cell r="CC161">
            <v>1</v>
          </cell>
          <cell r="CG161" t="str">
            <v>ابيض شفاف</v>
          </cell>
          <cell r="CK161">
            <v>0</v>
          </cell>
          <cell r="CL161">
            <v>0.44000000000000006</v>
          </cell>
          <cell r="CN161" t="str">
            <v xml:space="preserve">colder 70 littre 20 destiny </v>
          </cell>
          <cell r="CO161" t="str">
            <v>النحاس</v>
          </cell>
          <cell r="CP161" t="str">
            <v>النحاس جروب للاكترونيات</v>
          </cell>
          <cell r="CT161">
            <v>1</v>
          </cell>
          <cell r="CU161">
            <v>1</v>
          </cell>
          <cell r="CV161">
            <v>1</v>
          </cell>
          <cell r="CW161">
            <v>0</v>
          </cell>
          <cell r="CZ161" t="str">
            <v/>
          </cell>
        </row>
        <row r="162">
          <cell r="A162">
            <v>113</v>
          </cell>
          <cell r="B162" t="str">
            <v>PF1</v>
          </cell>
          <cell r="C162" t="str">
            <v>FOAM 10TH</v>
          </cell>
          <cell r="D162" t="str">
            <v>Molds</v>
          </cell>
          <cell r="E162" t="str">
            <v>FMSMSI5S000000</v>
          </cell>
          <cell r="F162" t="str">
            <v>كوشه صغيره فريش</v>
          </cell>
          <cell r="G162" t="str">
            <v>Ea</v>
          </cell>
          <cell r="H162" t="str">
            <v>850*650</v>
          </cell>
          <cell r="I162">
            <v>5.0000000000000001E-3</v>
          </cell>
          <cell r="J162">
            <v>40</v>
          </cell>
          <cell r="K162">
            <v>1</v>
          </cell>
          <cell r="L162">
            <v>40</v>
          </cell>
          <cell r="M162">
            <v>40</v>
          </cell>
          <cell r="N162">
            <v>1</v>
          </cell>
          <cell r="O162">
            <v>8</v>
          </cell>
          <cell r="Q162" t="str">
            <v>تعمل</v>
          </cell>
          <cell r="R162">
            <v>5</v>
          </cell>
          <cell r="S162">
            <v>4.6500000000000004</v>
          </cell>
          <cell r="T162">
            <v>5.35</v>
          </cell>
          <cell r="U162">
            <v>7</v>
          </cell>
          <cell r="V162">
            <v>7</v>
          </cell>
          <cell r="X162" t="str">
            <v>بوتجاز</v>
          </cell>
          <cell r="Y162">
            <v>41</v>
          </cell>
          <cell r="AA162">
            <v>113</v>
          </cell>
          <cell r="AB162" t="str">
            <v>كوشه صغيره فريش</v>
          </cell>
          <cell r="AD162" t="str">
            <v>كوشه صغيره فريش</v>
          </cell>
          <cell r="AE162">
            <v>1</v>
          </cell>
          <cell r="AH162">
            <v>720</v>
          </cell>
          <cell r="AI162">
            <v>684</v>
          </cell>
          <cell r="AJ162">
            <v>756</v>
          </cell>
          <cell r="AK162">
            <v>1</v>
          </cell>
          <cell r="AL162">
            <v>1</v>
          </cell>
          <cell r="AM162">
            <v>1</v>
          </cell>
          <cell r="AT162" t="str">
            <v>SMS</v>
          </cell>
          <cell r="AU162" t="str">
            <v>اتوماتيك</v>
          </cell>
          <cell r="AV162">
            <v>7</v>
          </cell>
          <cell r="AW162">
            <v>7</v>
          </cell>
          <cell r="BJ162">
            <v>5</v>
          </cell>
          <cell r="BK162">
            <v>-5</v>
          </cell>
          <cell r="BL162">
            <v>5</v>
          </cell>
          <cell r="BO162" t="str">
            <v/>
          </cell>
          <cell r="BW162">
            <v>0</v>
          </cell>
          <cell r="CK162">
            <v>0</v>
          </cell>
          <cell r="CL162">
            <v>5.5000000000000005E-3</v>
          </cell>
          <cell r="CN162" t="str">
            <v>Coashه small Fresh</v>
          </cell>
          <cell r="CO162" t="str">
            <v/>
          </cell>
          <cell r="CT162">
            <v>1</v>
          </cell>
          <cell r="CU162">
            <v>1</v>
          </cell>
          <cell r="CV162">
            <v>1</v>
          </cell>
          <cell r="CW162">
            <v>0</v>
          </cell>
          <cell r="CZ162" t="str">
            <v/>
          </cell>
        </row>
        <row r="163">
          <cell r="A163">
            <v>114</v>
          </cell>
          <cell r="B163" t="str">
            <v>PF1</v>
          </cell>
          <cell r="C163" t="str">
            <v>FOAM 10TH</v>
          </cell>
          <cell r="D163" t="str">
            <v>Molds</v>
          </cell>
          <cell r="E163" t="str">
            <v>FMAHSI30000000</v>
          </cell>
          <cell r="F163" t="str">
            <v>كالون الاهرام دوبل</v>
          </cell>
          <cell r="G163" t="str">
            <v>Ea</v>
          </cell>
          <cell r="H163" t="str">
            <v>850*650</v>
          </cell>
          <cell r="I163">
            <v>5.0999999999999997E-2</v>
          </cell>
          <cell r="J163">
            <v>80</v>
          </cell>
          <cell r="L163">
            <v>80</v>
          </cell>
          <cell r="M163">
            <v>80</v>
          </cell>
          <cell r="N163">
            <v>1</v>
          </cell>
          <cell r="O163">
            <v>4</v>
          </cell>
          <cell r="Q163" t="str">
            <v>لا تعمل</v>
          </cell>
          <cell r="R163">
            <v>51</v>
          </cell>
          <cell r="S163">
            <v>47.43</v>
          </cell>
          <cell r="T163">
            <v>54.57</v>
          </cell>
          <cell r="U163">
            <v>7</v>
          </cell>
          <cell r="V163">
            <v>7</v>
          </cell>
          <cell r="Y163">
            <v>203</v>
          </cell>
          <cell r="AA163">
            <v>114</v>
          </cell>
          <cell r="AB163" t="str">
            <v>كالون الاهرام دوبل</v>
          </cell>
          <cell r="AC163">
            <v>5.0999999999999997E-2</v>
          </cell>
          <cell r="AD163" t="str">
            <v>كالون الاهرام دوبل</v>
          </cell>
          <cell r="AE163">
            <v>0</v>
          </cell>
          <cell r="AH163">
            <v>180</v>
          </cell>
          <cell r="AI163">
            <v>171</v>
          </cell>
          <cell r="AJ163">
            <v>189</v>
          </cell>
          <cell r="AK163">
            <v>1</v>
          </cell>
          <cell r="AL163">
            <v>1</v>
          </cell>
          <cell r="AM163">
            <v>1</v>
          </cell>
          <cell r="AT163" t="str">
            <v>AHS</v>
          </cell>
          <cell r="AV163">
            <v>7</v>
          </cell>
          <cell r="AW163">
            <v>7</v>
          </cell>
          <cell r="BO163" t="str">
            <v/>
          </cell>
          <cell r="CK163">
            <v>0</v>
          </cell>
          <cell r="CL163">
            <v>5.6100000000000004E-2</v>
          </cell>
          <cell r="CN163" t="str">
            <v>Calon Ahram دوبل</v>
          </cell>
          <cell r="CO163" t="str">
            <v>الاهرام لنظم الامان</v>
          </cell>
          <cell r="CP163" t="str">
            <v>الاهرام لنظم الامان</v>
          </cell>
          <cell r="CT163">
            <v>1</v>
          </cell>
          <cell r="CU163">
            <v>1</v>
          </cell>
          <cell r="CV163">
            <v>1</v>
          </cell>
        </row>
        <row r="164">
          <cell r="A164">
            <v>115</v>
          </cell>
          <cell r="B164" t="str">
            <v>PF1</v>
          </cell>
          <cell r="C164" t="str">
            <v>FOAM 10TH</v>
          </cell>
          <cell r="D164" t="str">
            <v>Molds</v>
          </cell>
          <cell r="E164" t="str">
            <v>FM000IT00000000</v>
          </cell>
          <cell r="F164" t="str">
            <v>كاشف تحاليل</v>
          </cell>
          <cell r="G164" t="str">
            <v>Ea</v>
          </cell>
          <cell r="H164" t="str">
            <v>850*650</v>
          </cell>
          <cell r="I164">
            <v>4.2999999999999997E-2</v>
          </cell>
          <cell r="J164">
            <v>60</v>
          </cell>
          <cell r="K164">
            <v>1</v>
          </cell>
          <cell r="L164">
            <v>60</v>
          </cell>
          <cell r="M164">
            <v>60</v>
          </cell>
          <cell r="N164">
            <v>2</v>
          </cell>
          <cell r="O164">
            <v>3</v>
          </cell>
          <cell r="Q164" t="str">
            <v>لا تعمل</v>
          </cell>
          <cell r="R164">
            <v>43</v>
          </cell>
          <cell r="S164">
            <v>39.99</v>
          </cell>
          <cell r="T164">
            <v>46.01</v>
          </cell>
          <cell r="U164">
            <v>7</v>
          </cell>
          <cell r="V164">
            <v>7</v>
          </cell>
          <cell r="Y164">
            <v>204</v>
          </cell>
          <cell r="AA164">
            <v>115</v>
          </cell>
          <cell r="AB164" t="str">
            <v>كاشف تحاليل</v>
          </cell>
          <cell r="AC164">
            <v>4.2999999999999997E-2</v>
          </cell>
          <cell r="AD164" t="str">
            <v>كاشف تحاليل</v>
          </cell>
          <cell r="AE164">
            <v>0</v>
          </cell>
          <cell r="AH164">
            <v>180</v>
          </cell>
          <cell r="AI164">
            <v>171</v>
          </cell>
          <cell r="AJ164">
            <v>189</v>
          </cell>
          <cell r="AK164">
            <v>1</v>
          </cell>
          <cell r="AL164">
            <v>1</v>
          </cell>
          <cell r="AM164">
            <v>1</v>
          </cell>
          <cell r="AT164" t="str">
            <v>000</v>
          </cell>
          <cell r="AV164">
            <v>7</v>
          </cell>
          <cell r="AW164">
            <v>7</v>
          </cell>
          <cell r="BO164" t="str">
            <v/>
          </cell>
          <cell r="CK164">
            <v>0</v>
          </cell>
          <cell r="CL164">
            <v>4.7300000000000002E-2</v>
          </cell>
          <cell r="CN164" t="str">
            <v>kgاشف تحاليل</v>
          </cell>
          <cell r="CO164" t="str">
            <v/>
          </cell>
          <cell r="CT164">
            <v>1</v>
          </cell>
          <cell r="CU164">
            <v>2</v>
          </cell>
          <cell r="CV164">
            <v>1</v>
          </cell>
        </row>
        <row r="165">
          <cell r="A165">
            <v>116</v>
          </cell>
          <cell r="B165" t="str">
            <v>PF1</v>
          </cell>
          <cell r="C165" t="str">
            <v>FOAM 10TH</v>
          </cell>
          <cell r="D165" t="str">
            <v>Molds</v>
          </cell>
          <cell r="E165" t="str">
            <v>FMDACI16080000</v>
          </cell>
          <cell r="F165" t="str">
            <v>قوائم بوتجاز ايديال 60/80/90</v>
          </cell>
          <cell r="G165" t="str">
            <v>Set</v>
          </cell>
          <cell r="H165" t="str">
            <v>1100*1200</v>
          </cell>
          <cell r="I165">
            <v>0.264625</v>
          </cell>
          <cell r="J165">
            <v>34</v>
          </cell>
          <cell r="L165">
            <v>34</v>
          </cell>
          <cell r="M165">
            <v>34</v>
          </cell>
          <cell r="N165">
            <v>2</v>
          </cell>
          <cell r="O165">
            <v>2</v>
          </cell>
          <cell r="Q165" t="str">
            <v>لا تعمل</v>
          </cell>
          <cell r="R165">
            <v>264.625</v>
          </cell>
          <cell r="S165">
            <v>246.10124999999999</v>
          </cell>
          <cell r="T165">
            <v>283.14875000000001</v>
          </cell>
          <cell r="U165">
            <v>7</v>
          </cell>
          <cell r="V165">
            <v>7</v>
          </cell>
          <cell r="X165" t="str">
            <v>بوتجاز</v>
          </cell>
          <cell r="Y165">
            <v>205</v>
          </cell>
          <cell r="AA165">
            <v>116</v>
          </cell>
          <cell r="AB165" t="str">
            <v>قوائم بوتجاز ايديال 60/80/90</v>
          </cell>
          <cell r="AC165">
            <v>0.264625</v>
          </cell>
          <cell r="AD165" t="str">
            <v>قوائم بوتجاز ايديال 60/80/90</v>
          </cell>
          <cell r="AE165">
            <v>0</v>
          </cell>
          <cell r="AH165">
            <v>211.76470588235293</v>
          </cell>
          <cell r="AI165">
            <v>201.17647058823528</v>
          </cell>
          <cell r="AJ165">
            <v>222.35294117647058</v>
          </cell>
          <cell r="AK165">
            <v>1</v>
          </cell>
          <cell r="AL165">
            <v>1</v>
          </cell>
          <cell r="AM165">
            <v>1</v>
          </cell>
          <cell r="AT165" t="str">
            <v>DAC</v>
          </cell>
          <cell r="AV165">
            <v>7</v>
          </cell>
          <cell r="AW165">
            <v>7</v>
          </cell>
          <cell r="BO165" t="str">
            <v/>
          </cell>
          <cell r="CK165">
            <v>0</v>
          </cell>
          <cell r="CL165">
            <v>0.2910875</v>
          </cell>
          <cell r="CN165" t="str">
            <v>قوائم stove ايديال 60/80/90</v>
          </cell>
          <cell r="CO165" t="str">
            <v/>
          </cell>
          <cell r="CT165">
            <v>1</v>
          </cell>
          <cell r="CU165">
            <v>2</v>
          </cell>
          <cell r="CV165">
            <v>1</v>
          </cell>
        </row>
        <row r="166">
          <cell r="A166">
            <v>117</v>
          </cell>
          <cell r="B166" t="str">
            <v>PF2</v>
          </cell>
          <cell r="C166" t="str">
            <v>FOAM 6TH</v>
          </cell>
          <cell r="D166" t="str">
            <v>Molds</v>
          </cell>
          <cell r="E166" t="str">
            <v>FMHCMI15000000</v>
          </cell>
          <cell r="F166" t="str">
            <v>قاعده ثلاجه 500 لتر</v>
          </cell>
          <cell r="G166" t="str">
            <v>Ea</v>
          </cell>
          <cell r="H166" t="str">
            <v>1000*1200</v>
          </cell>
          <cell r="I166">
            <v>0.5</v>
          </cell>
          <cell r="J166">
            <v>18</v>
          </cell>
          <cell r="L166">
            <v>18</v>
          </cell>
          <cell r="M166">
            <v>18</v>
          </cell>
          <cell r="N166">
            <v>1</v>
          </cell>
          <cell r="O166">
            <v>1</v>
          </cell>
          <cell r="Q166" t="str">
            <v>تعمل</v>
          </cell>
          <cell r="R166">
            <v>500</v>
          </cell>
          <cell r="S166">
            <v>465</v>
          </cell>
          <cell r="T166">
            <v>535</v>
          </cell>
          <cell r="U166">
            <v>7</v>
          </cell>
          <cell r="V166">
            <v>7</v>
          </cell>
          <cell r="X166" t="str">
            <v>ثلاجة</v>
          </cell>
          <cell r="Y166">
            <v>42</v>
          </cell>
          <cell r="AA166">
            <v>117</v>
          </cell>
          <cell r="AB166" t="str">
            <v>قاعده ثلاجه 500 لتر</v>
          </cell>
          <cell r="AD166" t="str">
            <v>قاعده ثلاجه 500 لتر</v>
          </cell>
          <cell r="AE166">
            <v>1</v>
          </cell>
          <cell r="AH166">
            <v>200</v>
          </cell>
          <cell r="AI166">
            <v>190</v>
          </cell>
          <cell r="AJ166">
            <v>210</v>
          </cell>
          <cell r="AK166">
            <v>1</v>
          </cell>
          <cell r="AL166">
            <v>1</v>
          </cell>
          <cell r="AM166">
            <v>1</v>
          </cell>
          <cell r="AT166" t="str">
            <v>HCM</v>
          </cell>
          <cell r="AU166" t="str">
            <v>اتوماتيك</v>
          </cell>
          <cell r="AV166">
            <v>7</v>
          </cell>
          <cell r="AW166">
            <v>7</v>
          </cell>
          <cell r="BJ166">
            <v>5</v>
          </cell>
          <cell r="BK166">
            <v>-5</v>
          </cell>
          <cell r="BL166">
            <v>5</v>
          </cell>
          <cell r="BO166" t="str">
            <v/>
          </cell>
          <cell r="BW166">
            <v>0</v>
          </cell>
          <cell r="CK166">
            <v>0</v>
          </cell>
          <cell r="CL166">
            <v>0.55000000000000004</v>
          </cell>
          <cell r="CN166" t="str">
            <v>base refrigerator 500 littre</v>
          </cell>
          <cell r="CO166" t="str">
            <v>حلوان للأجهزة المعدنية</v>
          </cell>
          <cell r="CP166" t="str">
            <v>حلوان للأجهزة المعدنية</v>
          </cell>
          <cell r="CT166">
            <v>1</v>
          </cell>
          <cell r="CU166">
            <v>1</v>
          </cell>
          <cell r="CV166">
            <v>1</v>
          </cell>
          <cell r="CW166">
            <v>0</v>
          </cell>
          <cell r="CZ166" t="str">
            <v/>
          </cell>
        </row>
        <row r="167">
          <cell r="A167">
            <v>118</v>
          </cell>
          <cell r="B167" t="str">
            <v>PF2</v>
          </cell>
          <cell r="C167" t="str">
            <v>FOAM 6TH</v>
          </cell>
          <cell r="D167" t="str">
            <v>Molds</v>
          </cell>
          <cell r="E167" t="str">
            <v>FMHCMI14100000</v>
          </cell>
          <cell r="F167" t="str">
            <v>قاعده ثلاجه 410 لتر</v>
          </cell>
          <cell r="G167" t="str">
            <v>Ea</v>
          </cell>
          <cell r="H167" t="str">
            <v>1100*1200</v>
          </cell>
          <cell r="I167">
            <v>0.43</v>
          </cell>
          <cell r="J167">
            <v>18</v>
          </cell>
          <cell r="L167">
            <v>18</v>
          </cell>
          <cell r="M167">
            <v>20</v>
          </cell>
          <cell r="N167">
            <v>1</v>
          </cell>
          <cell r="O167">
            <v>1</v>
          </cell>
          <cell r="Q167" t="str">
            <v>تعمل</v>
          </cell>
          <cell r="R167">
            <v>430</v>
          </cell>
          <cell r="S167">
            <v>399.9</v>
          </cell>
          <cell r="T167">
            <v>460.1</v>
          </cell>
          <cell r="U167">
            <v>7</v>
          </cell>
          <cell r="V167">
            <v>7</v>
          </cell>
          <cell r="X167" t="str">
            <v>ثلاجة</v>
          </cell>
          <cell r="Y167">
            <v>43</v>
          </cell>
          <cell r="AA167">
            <v>118</v>
          </cell>
          <cell r="AB167" t="str">
            <v>قاعده ثلاجه 410 لتر</v>
          </cell>
          <cell r="AD167" t="str">
            <v>قاعده ثلاجه 410 لتر</v>
          </cell>
          <cell r="AE167">
            <v>1</v>
          </cell>
          <cell r="AH167">
            <v>180</v>
          </cell>
          <cell r="AI167">
            <v>171</v>
          </cell>
          <cell r="AJ167">
            <v>189</v>
          </cell>
          <cell r="AK167">
            <v>1</v>
          </cell>
          <cell r="AL167">
            <v>1</v>
          </cell>
          <cell r="AM167">
            <v>1</v>
          </cell>
          <cell r="AT167" t="str">
            <v>HCM</v>
          </cell>
          <cell r="AU167" t="str">
            <v>اتوماتيك</v>
          </cell>
          <cell r="AV167">
            <v>7</v>
          </cell>
          <cell r="AW167">
            <v>7</v>
          </cell>
          <cell r="BJ167">
            <v>5</v>
          </cell>
          <cell r="BK167">
            <v>-5</v>
          </cell>
          <cell r="BL167">
            <v>5</v>
          </cell>
          <cell r="BO167" t="str">
            <v/>
          </cell>
          <cell r="BW167">
            <v>0</v>
          </cell>
          <cell r="CK167">
            <v>0</v>
          </cell>
          <cell r="CL167">
            <v>0.47300000000000003</v>
          </cell>
          <cell r="CN167" t="str">
            <v>base refrigerator 410 littre</v>
          </cell>
          <cell r="CO167" t="str">
            <v>حلوان للأجهزة المعدنية</v>
          </cell>
          <cell r="CP167" t="str">
            <v>حلوان للأجهزة المعدنية</v>
          </cell>
          <cell r="CT167">
            <v>1</v>
          </cell>
          <cell r="CU167">
            <v>1</v>
          </cell>
          <cell r="CV167">
            <v>1</v>
          </cell>
          <cell r="CW167">
            <v>0</v>
          </cell>
          <cell r="CZ167" t="str">
            <v/>
          </cell>
        </row>
        <row r="168">
          <cell r="A168">
            <v>119</v>
          </cell>
          <cell r="B168" t="str">
            <v>PF1</v>
          </cell>
          <cell r="C168" t="str">
            <v>FOAM 10TH</v>
          </cell>
          <cell r="D168" t="str">
            <v>Molds</v>
          </cell>
          <cell r="E168" t="str">
            <v>FMHCMI13200000</v>
          </cell>
          <cell r="F168" t="str">
            <v>قاعده ثلاجه 320 لتر</v>
          </cell>
          <cell r="G168" t="str">
            <v>Ea</v>
          </cell>
          <cell r="H168" t="str">
            <v>1100*1200</v>
          </cell>
          <cell r="I168">
            <v>0.37</v>
          </cell>
          <cell r="J168">
            <v>18</v>
          </cell>
          <cell r="L168">
            <v>18</v>
          </cell>
          <cell r="M168">
            <v>19</v>
          </cell>
          <cell r="N168">
            <v>1</v>
          </cell>
          <cell r="O168">
            <v>1</v>
          </cell>
          <cell r="Q168" t="str">
            <v>تعمل</v>
          </cell>
          <cell r="R168">
            <v>370</v>
          </cell>
          <cell r="S168">
            <v>344.1</v>
          </cell>
          <cell r="T168">
            <v>395.9</v>
          </cell>
          <cell r="U168">
            <v>7</v>
          </cell>
          <cell r="V168">
            <v>7</v>
          </cell>
          <cell r="X168" t="str">
            <v>ثلاجة</v>
          </cell>
          <cell r="Y168">
            <v>44</v>
          </cell>
          <cell r="AA168">
            <v>119</v>
          </cell>
          <cell r="AB168" t="str">
            <v>قاعده ثلاجه 320 لتر</v>
          </cell>
          <cell r="AD168" t="str">
            <v>قاعده ثلاجه 320 لتر</v>
          </cell>
          <cell r="AE168">
            <v>1</v>
          </cell>
          <cell r="AH168">
            <v>189.47368421052633</v>
          </cell>
          <cell r="AI168">
            <v>180</v>
          </cell>
          <cell r="AJ168">
            <v>198.94736842105266</v>
          </cell>
          <cell r="AK168">
            <v>1</v>
          </cell>
          <cell r="AL168">
            <v>1</v>
          </cell>
          <cell r="AM168">
            <v>1</v>
          </cell>
          <cell r="AT168" t="str">
            <v>HCM</v>
          </cell>
          <cell r="AU168" t="str">
            <v>اتوماتيك</v>
          </cell>
          <cell r="AV168">
            <v>7</v>
          </cell>
          <cell r="AW168">
            <v>7</v>
          </cell>
          <cell r="BJ168">
            <v>5</v>
          </cell>
          <cell r="BK168">
            <v>-5</v>
          </cell>
          <cell r="BL168">
            <v>5</v>
          </cell>
          <cell r="BO168" t="str">
            <v/>
          </cell>
          <cell r="BW168">
            <v>0</v>
          </cell>
          <cell r="CK168">
            <v>0</v>
          </cell>
          <cell r="CL168">
            <v>0.40700000000000003</v>
          </cell>
          <cell r="CN168" t="str">
            <v>base refrigerator 320 littre</v>
          </cell>
          <cell r="CO168" t="str">
            <v>حلوان للأجهزة المعدنية</v>
          </cell>
          <cell r="CP168" t="str">
            <v>حلوان للأجهزة المعدنية</v>
          </cell>
          <cell r="CT168">
            <v>1</v>
          </cell>
          <cell r="CU168">
            <v>1</v>
          </cell>
          <cell r="CV168">
            <v>1</v>
          </cell>
          <cell r="CW168">
            <v>0</v>
          </cell>
          <cell r="CZ168" t="str">
            <v/>
          </cell>
        </row>
        <row r="169">
          <cell r="A169">
            <v>120</v>
          </cell>
          <cell r="B169" t="str">
            <v>PF2</v>
          </cell>
          <cell r="C169" t="str">
            <v>FOAM 6TH</v>
          </cell>
          <cell r="D169" t="str">
            <v>Molds</v>
          </cell>
          <cell r="E169" t="str">
            <v>FMUNFI12920000</v>
          </cell>
          <cell r="F169" t="str">
            <v>قاعدة غساله 292</v>
          </cell>
          <cell r="G169" t="str">
            <v>Ea</v>
          </cell>
          <cell r="H169" t="str">
            <v>1100*1200</v>
          </cell>
          <cell r="I169">
            <v>0.38500000000000001</v>
          </cell>
          <cell r="J169">
            <v>24</v>
          </cell>
          <cell r="L169">
            <v>24</v>
          </cell>
          <cell r="M169">
            <v>24</v>
          </cell>
          <cell r="N169">
            <v>1</v>
          </cell>
          <cell r="O169">
            <v>2</v>
          </cell>
          <cell r="Q169" t="str">
            <v>تعمل</v>
          </cell>
          <cell r="R169">
            <v>385</v>
          </cell>
          <cell r="S169">
            <v>358.05</v>
          </cell>
          <cell r="T169">
            <v>411.95</v>
          </cell>
          <cell r="U169">
            <v>7</v>
          </cell>
          <cell r="V169">
            <v>7</v>
          </cell>
          <cell r="X169" t="str">
            <v>غسالة</v>
          </cell>
          <cell r="Y169">
            <v>45</v>
          </cell>
          <cell r="AA169">
            <v>120</v>
          </cell>
          <cell r="AB169" t="str">
            <v>قاعدة غساله 292</v>
          </cell>
          <cell r="AD169" t="str">
            <v>قاعدة غساله 292</v>
          </cell>
          <cell r="AE169">
            <v>1</v>
          </cell>
          <cell r="AH169">
            <v>300</v>
          </cell>
          <cell r="AI169">
            <v>285</v>
          </cell>
          <cell r="AJ169">
            <v>315</v>
          </cell>
          <cell r="AK169">
            <v>1</v>
          </cell>
          <cell r="AL169">
            <v>1</v>
          </cell>
          <cell r="AM169">
            <v>1</v>
          </cell>
          <cell r="AN169">
            <v>8</v>
          </cell>
          <cell r="AO169" t="str">
            <v>20</v>
          </cell>
          <cell r="AP169" t="str">
            <v>(A)  EU150  (M)0.7-1.1mm</v>
          </cell>
          <cell r="AQ169" t="str">
            <v>(B) C.SB         (M) 0.7-1.1 mm</v>
          </cell>
          <cell r="AR169">
            <v>12</v>
          </cell>
          <cell r="AS169">
            <v>12</v>
          </cell>
          <cell r="AT169" t="str">
            <v>UNF</v>
          </cell>
          <cell r="AU169" t="str">
            <v>اتوماتيك</v>
          </cell>
          <cell r="AV169">
            <v>7</v>
          </cell>
          <cell r="AW169">
            <v>7</v>
          </cell>
          <cell r="AX169">
            <v>880</v>
          </cell>
          <cell r="AY169">
            <v>2</v>
          </cell>
          <cell r="AZ169">
            <v>2</v>
          </cell>
          <cell r="BA169">
            <v>488</v>
          </cell>
          <cell r="BB169">
            <v>2</v>
          </cell>
          <cell r="BC169">
            <v>2</v>
          </cell>
          <cell r="BD169">
            <v>110</v>
          </cell>
          <cell r="BE169">
            <v>2</v>
          </cell>
          <cell r="BF169">
            <v>2</v>
          </cell>
          <cell r="BJ169">
            <v>2</v>
          </cell>
          <cell r="BK169">
            <v>6</v>
          </cell>
          <cell r="BL169">
            <v>10</v>
          </cell>
          <cell r="BN169">
            <v>1110</v>
          </cell>
          <cell r="BO169" t="str">
            <v>11</v>
          </cell>
          <cell r="BW169">
            <v>0</v>
          </cell>
          <cell r="CB169">
            <v>8</v>
          </cell>
          <cell r="CC169">
            <v>1</v>
          </cell>
          <cell r="CG169" t="str">
            <v>ابيض</v>
          </cell>
          <cell r="CK169">
            <v>0</v>
          </cell>
          <cell r="CL169">
            <v>0.42350000000000004</v>
          </cell>
          <cell r="CN169" t="str">
            <v>base washer 292</v>
          </cell>
          <cell r="CO169" t="str">
            <v>يونيفرسال</v>
          </cell>
          <cell r="CP169" t="str">
            <v>يونيفرسال</v>
          </cell>
          <cell r="CT169">
            <v>1</v>
          </cell>
          <cell r="CU169">
            <v>1</v>
          </cell>
          <cell r="CV169">
            <v>1</v>
          </cell>
          <cell r="CW169">
            <v>0</v>
          </cell>
          <cell r="CZ169" t="str">
            <v/>
          </cell>
        </row>
        <row r="170">
          <cell r="A170">
            <v>121</v>
          </cell>
          <cell r="B170" t="str">
            <v>PF2</v>
          </cell>
          <cell r="C170" t="str">
            <v>FOAM 6TH</v>
          </cell>
          <cell r="D170" t="str">
            <v>Molds</v>
          </cell>
          <cell r="E170" t="str">
            <v>FMUNFI02860000</v>
          </cell>
          <cell r="F170" t="str">
            <v>قاعدة غسالة يونيفرسال 286</v>
          </cell>
          <cell r="G170" t="str">
            <v>Ea</v>
          </cell>
          <cell r="H170" t="str">
            <v>1100*1200</v>
          </cell>
          <cell r="I170">
            <v>0.39650000000000002</v>
          </cell>
          <cell r="J170">
            <v>24</v>
          </cell>
          <cell r="K170">
            <v>1</v>
          </cell>
          <cell r="L170">
            <v>32</v>
          </cell>
          <cell r="M170">
            <v>34</v>
          </cell>
          <cell r="N170">
            <v>1</v>
          </cell>
          <cell r="O170">
            <v>2</v>
          </cell>
          <cell r="Q170" t="str">
            <v>تعمل</v>
          </cell>
          <cell r="R170">
            <v>396.5</v>
          </cell>
          <cell r="S170">
            <v>368.745</v>
          </cell>
          <cell r="T170">
            <v>424.255</v>
          </cell>
          <cell r="U170">
            <v>7</v>
          </cell>
          <cell r="V170">
            <v>7</v>
          </cell>
          <cell r="X170" t="str">
            <v>غسالة</v>
          </cell>
          <cell r="Y170">
            <v>46</v>
          </cell>
          <cell r="AA170">
            <v>121</v>
          </cell>
          <cell r="AB170" t="str">
            <v>قاعدة غسالة يونيفرسال 286</v>
          </cell>
          <cell r="AD170" t="str">
            <v>قاعدة غسالة يونيفرسال 286</v>
          </cell>
          <cell r="AE170">
            <v>1</v>
          </cell>
          <cell r="AH170">
            <v>211.76470588235293</v>
          </cell>
          <cell r="AI170">
            <v>201.17647058823528</v>
          </cell>
          <cell r="AJ170">
            <v>222.35294117647058</v>
          </cell>
          <cell r="AK170">
            <v>1</v>
          </cell>
          <cell r="AL170">
            <v>1</v>
          </cell>
          <cell r="AM170">
            <v>1</v>
          </cell>
          <cell r="AN170">
            <v>8</v>
          </cell>
          <cell r="AO170">
            <v>20</v>
          </cell>
          <cell r="AP170" t="str">
            <v>(A)  EU150  (M)0.7-1.1mm</v>
          </cell>
          <cell r="AQ170" t="str">
            <v>(B) C.SB         (M) 0.7-1.1 mm</v>
          </cell>
          <cell r="AR170">
            <v>12</v>
          </cell>
          <cell r="AS170">
            <v>12</v>
          </cell>
          <cell r="AT170" t="str">
            <v>UNF</v>
          </cell>
          <cell r="AU170" t="str">
            <v>اتوماتيك</v>
          </cell>
          <cell r="AV170">
            <v>7</v>
          </cell>
          <cell r="AW170">
            <v>7</v>
          </cell>
          <cell r="AX170">
            <v>839</v>
          </cell>
          <cell r="AY170">
            <v>2</v>
          </cell>
          <cell r="AZ170">
            <v>2</v>
          </cell>
          <cell r="BA170">
            <v>470</v>
          </cell>
          <cell r="BB170">
            <v>2</v>
          </cell>
          <cell r="BC170">
            <v>2</v>
          </cell>
          <cell r="BD170">
            <v>113</v>
          </cell>
          <cell r="BE170">
            <v>2</v>
          </cell>
          <cell r="BF170">
            <v>2</v>
          </cell>
          <cell r="BJ170">
            <v>2</v>
          </cell>
          <cell r="BK170">
            <v>6</v>
          </cell>
          <cell r="BL170">
            <v>10</v>
          </cell>
          <cell r="BN170">
            <v>1101</v>
          </cell>
          <cell r="BO170" t="str">
            <v>11</v>
          </cell>
          <cell r="BW170">
            <v>0</v>
          </cell>
          <cell r="CB170">
            <v>7</v>
          </cell>
          <cell r="CC170">
            <v>1</v>
          </cell>
          <cell r="CG170" t="str">
            <v>احمر</v>
          </cell>
          <cell r="CK170">
            <v>0</v>
          </cell>
          <cell r="CL170">
            <v>0.43615000000000004</v>
          </cell>
          <cell r="CN170" t="str">
            <v>base washer Universal 286</v>
          </cell>
          <cell r="CO170" t="str">
            <v>يونيفرسال</v>
          </cell>
          <cell r="CP170" t="str">
            <v>يونيفرسال</v>
          </cell>
          <cell r="CT170">
            <v>1</v>
          </cell>
          <cell r="CU170">
            <v>1</v>
          </cell>
          <cell r="CV170">
            <v>1</v>
          </cell>
          <cell r="CW170">
            <v>0</v>
          </cell>
          <cell r="CZ170" t="str">
            <v/>
          </cell>
        </row>
        <row r="171">
          <cell r="A171">
            <v>122</v>
          </cell>
          <cell r="B171" t="str">
            <v>PF1</v>
          </cell>
          <cell r="C171" t="str">
            <v>FOAM 10TH</v>
          </cell>
          <cell r="D171" t="str">
            <v>Molds</v>
          </cell>
          <cell r="E171" t="str">
            <v>FMLGEI1000000</v>
          </cell>
          <cell r="F171" t="str">
            <v>قاعدة غسالة LG</v>
          </cell>
          <cell r="G171" t="str">
            <v>Ea</v>
          </cell>
          <cell r="H171" t="str">
            <v>1700*1400</v>
          </cell>
          <cell r="I171">
            <v>0.28000000000000003</v>
          </cell>
          <cell r="J171">
            <v>54</v>
          </cell>
          <cell r="L171">
            <v>66</v>
          </cell>
          <cell r="M171">
            <v>62.5</v>
          </cell>
          <cell r="N171">
            <v>1</v>
          </cell>
          <cell r="O171">
            <v>2</v>
          </cell>
          <cell r="Q171" t="str">
            <v>تعمل</v>
          </cell>
          <cell r="R171">
            <v>280</v>
          </cell>
          <cell r="S171">
            <v>267.39999999999998</v>
          </cell>
          <cell r="T171">
            <v>292.60000000000002</v>
          </cell>
          <cell r="U171">
            <v>4.5</v>
          </cell>
          <cell r="V171">
            <v>4.5</v>
          </cell>
          <cell r="W171" t="str">
            <v>حالة خاصة</v>
          </cell>
          <cell r="X171" t="str">
            <v>غسالة</v>
          </cell>
          <cell r="Y171">
            <v>47</v>
          </cell>
          <cell r="AA171">
            <v>122</v>
          </cell>
          <cell r="AB171" t="str">
            <v>LgWashing Mashine Base</v>
          </cell>
          <cell r="AD171" t="str">
            <v>قاعدة غسالة LG</v>
          </cell>
          <cell r="AE171">
            <v>1</v>
          </cell>
          <cell r="AF171" t="str">
            <v>mmf</v>
          </cell>
          <cell r="AG171" t="str">
            <v>AGG76599801</v>
          </cell>
          <cell r="AH171">
            <v>115.2</v>
          </cell>
          <cell r="AI171">
            <v>109.44</v>
          </cell>
          <cell r="AJ171">
            <v>120.96000000000001</v>
          </cell>
          <cell r="AK171">
            <v>1</v>
          </cell>
          <cell r="AL171">
            <v>1</v>
          </cell>
          <cell r="AM171">
            <v>1</v>
          </cell>
          <cell r="AN171">
            <v>5</v>
          </cell>
          <cell r="AO171" t="str">
            <v>22</v>
          </cell>
          <cell r="AP171" t="str">
            <v>(A) S.2 112      (M) 0.7-1.1 mm</v>
          </cell>
          <cell r="AQ171" t="str">
            <v>(B) C.SB         (M) 0.7-1.1 mm</v>
          </cell>
          <cell r="AR171" t="str">
            <v>12</v>
          </cell>
          <cell r="AS171" t="str">
            <v>22</v>
          </cell>
          <cell r="AT171" t="str">
            <v>LGE</v>
          </cell>
          <cell r="AU171" t="str">
            <v>اتوماتيك</v>
          </cell>
          <cell r="AV171">
            <v>7</v>
          </cell>
          <cell r="AW171">
            <v>7</v>
          </cell>
          <cell r="AX171">
            <v>645</v>
          </cell>
          <cell r="AY171">
            <v>2</v>
          </cell>
          <cell r="AZ171">
            <v>2</v>
          </cell>
          <cell r="BA171">
            <v>640</v>
          </cell>
          <cell r="BB171">
            <v>2</v>
          </cell>
          <cell r="BC171">
            <v>2</v>
          </cell>
          <cell r="BD171">
            <v>100</v>
          </cell>
          <cell r="BE171">
            <v>2</v>
          </cell>
          <cell r="BF171">
            <v>2</v>
          </cell>
          <cell r="BJ171">
            <v>0</v>
          </cell>
          <cell r="BK171">
            <v>5</v>
          </cell>
          <cell r="BL171">
            <v>5</v>
          </cell>
          <cell r="BN171">
            <v>404</v>
          </cell>
          <cell r="BO171" t="str">
            <v>4</v>
          </cell>
          <cell r="BR171">
            <v>43593</v>
          </cell>
          <cell r="BS171" t="str">
            <v>ct changed</v>
          </cell>
          <cell r="BW171">
            <v>0</v>
          </cell>
          <cell r="CB171">
            <v>5</v>
          </cell>
          <cell r="CC171">
            <v>1</v>
          </cell>
          <cell r="CG171" t="str">
            <v>اخضر</v>
          </cell>
          <cell r="CK171">
            <v>0</v>
          </cell>
          <cell r="CL171">
            <v>0.30800000000000005</v>
          </cell>
          <cell r="CN171" t="str">
            <v>base washer LG</v>
          </cell>
          <cell r="CO171" t="str">
            <v>LG</v>
          </cell>
          <cell r="CP171" t="str">
            <v>HE</v>
          </cell>
          <cell r="CT171">
            <v>1</v>
          </cell>
          <cell r="CU171">
            <v>1</v>
          </cell>
          <cell r="CV171">
            <v>1</v>
          </cell>
          <cell r="CW171">
            <v>24</v>
          </cell>
          <cell r="CX171">
            <v>44367</v>
          </cell>
          <cell r="CZ171" t="str">
            <v>wip</v>
          </cell>
          <cell r="DA171">
            <v>6</v>
          </cell>
        </row>
        <row r="172">
          <cell r="A172">
            <v>123</v>
          </cell>
          <cell r="B172" t="str">
            <v>PF1</v>
          </cell>
          <cell r="C172" t="str">
            <v>FOAM 10TH</v>
          </cell>
          <cell r="D172" t="str">
            <v>Molds</v>
          </cell>
          <cell r="E172" t="str">
            <v>FMDACI46080000</v>
          </cell>
          <cell r="F172" t="str">
            <v>قاعدة بوتجاز ايديال 60/80/90</v>
          </cell>
          <cell r="G172" t="str">
            <v>Ea</v>
          </cell>
          <cell r="H172" t="str">
            <v>1100*850</v>
          </cell>
          <cell r="I172">
            <v>0.10425</v>
          </cell>
          <cell r="J172">
            <v>34</v>
          </cell>
          <cell r="L172">
            <v>34</v>
          </cell>
          <cell r="M172">
            <v>34</v>
          </cell>
          <cell r="N172">
            <v>2</v>
          </cell>
          <cell r="O172">
            <v>2</v>
          </cell>
          <cell r="Q172" t="str">
            <v>لا تعمل</v>
          </cell>
          <cell r="R172">
            <v>104.25</v>
          </cell>
          <cell r="S172">
            <v>96.952500000000001</v>
          </cell>
          <cell r="T172">
            <v>111.5475</v>
          </cell>
          <cell r="U172">
            <v>7</v>
          </cell>
          <cell r="V172">
            <v>7</v>
          </cell>
          <cell r="X172" t="str">
            <v>بوتجاز</v>
          </cell>
          <cell r="Y172">
            <v>206</v>
          </cell>
          <cell r="AA172">
            <v>123</v>
          </cell>
          <cell r="AB172" t="str">
            <v>قاعدة بوتجاز ايديال 60/80/90</v>
          </cell>
          <cell r="AC172">
            <v>0.10425</v>
          </cell>
          <cell r="AD172" t="str">
            <v>قاعدة بوتجاز ايديال 60/80/90</v>
          </cell>
          <cell r="AE172">
            <v>0</v>
          </cell>
          <cell r="AH172">
            <v>211.76470588235293</v>
          </cell>
          <cell r="AI172">
            <v>201.17647058823528</v>
          </cell>
          <cell r="AJ172">
            <v>222.35294117647058</v>
          </cell>
          <cell r="AK172">
            <v>1</v>
          </cell>
          <cell r="AL172">
            <v>1</v>
          </cell>
          <cell r="AM172">
            <v>1</v>
          </cell>
          <cell r="AT172" t="str">
            <v>DAC</v>
          </cell>
          <cell r="AV172">
            <v>7</v>
          </cell>
          <cell r="AW172">
            <v>7</v>
          </cell>
          <cell r="BO172" t="str">
            <v/>
          </cell>
          <cell r="CK172">
            <v>0</v>
          </cell>
          <cell r="CL172">
            <v>0.114675</v>
          </cell>
          <cell r="CN172" t="str">
            <v>base stove ايديال 60/80/90</v>
          </cell>
          <cell r="CO172" t="str">
            <v/>
          </cell>
          <cell r="CT172">
            <v>1</v>
          </cell>
          <cell r="CU172">
            <v>2</v>
          </cell>
          <cell r="CV172">
            <v>1</v>
          </cell>
        </row>
        <row r="173">
          <cell r="A173">
            <v>124</v>
          </cell>
          <cell r="B173" t="str">
            <v>PF1</v>
          </cell>
          <cell r="C173" t="str">
            <v>FOAM 10TH</v>
          </cell>
          <cell r="D173" t="str">
            <v>Molds</v>
          </cell>
          <cell r="E173" t="str">
            <v>FMENCI10000000</v>
          </cell>
          <cell r="F173" t="str">
            <v>فوم وسط  سخان فرنساوي</v>
          </cell>
          <cell r="G173" t="str">
            <v>Ea</v>
          </cell>
          <cell r="H173" t="str">
            <v>850*650</v>
          </cell>
          <cell r="I173">
            <v>1.8664735227065542E-2</v>
          </cell>
          <cell r="J173">
            <v>120</v>
          </cell>
          <cell r="L173">
            <v>126</v>
          </cell>
          <cell r="M173">
            <v>126</v>
          </cell>
          <cell r="N173">
            <v>1</v>
          </cell>
          <cell r="O173">
            <v>4</v>
          </cell>
          <cell r="Q173" t="str">
            <v>تعمل</v>
          </cell>
          <cell r="R173">
            <v>18.664735227065542</v>
          </cell>
          <cell r="S173">
            <v>17.358203761170955</v>
          </cell>
          <cell r="T173">
            <v>19.971266692960128</v>
          </cell>
          <cell r="U173">
            <v>7</v>
          </cell>
          <cell r="V173">
            <v>7</v>
          </cell>
          <cell r="X173" t="str">
            <v>سخان</v>
          </cell>
          <cell r="Y173">
            <v>48</v>
          </cell>
          <cell r="AA173">
            <v>124</v>
          </cell>
          <cell r="AB173" t="str">
            <v>فوم وسط  سخان فرنساوي</v>
          </cell>
          <cell r="AD173" t="str">
            <v>فوم وسط  سخان فرنساوي</v>
          </cell>
          <cell r="AE173">
            <v>1</v>
          </cell>
          <cell r="AH173">
            <v>114.28571428571429</v>
          </cell>
          <cell r="AI173">
            <v>108.57142857142857</v>
          </cell>
          <cell r="AJ173">
            <v>120.00000000000001</v>
          </cell>
          <cell r="AK173">
            <v>1</v>
          </cell>
          <cell r="AL173">
            <v>1</v>
          </cell>
          <cell r="AM173">
            <v>1</v>
          </cell>
          <cell r="AN173">
            <v>8</v>
          </cell>
          <cell r="AO173" t="str">
            <v>16</v>
          </cell>
          <cell r="AP173" t="str">
            <v>(A) 303 XJ      (M) 0.7-1.1 mm</v>
          </cell>
          <cell r="AQ173" t="str">
            <v>(B) C.SB         (M) 0.7-1.1 mm</v>
          </cell>
          <cell r="AR173" t="str">
            <v>4</v>
          </cell>
          <cell r="AS173" t="str">
            <v>16</v>
          </cell>
          <cell r="AT173" t="str">
            <v>ENC</v>
          </cell>
          <cell r="AU173" t="str">
            <v>اتوماتيك</v>
          </cell>
          <cell r="AV173">
            <v>7</v>
          </cell>
          <cell r="AW173">
            <v>7</v>
          </cell>
          <cell r="AX173">
            <v>250</v>
          </cell>
          <cell r="AY173">
            <v>1</v>
          </cell>
          <cell r="AZ173">
            <v>1</v>
          </cell>
          <cell r="BA173">
            <v>210</v>
          </cell>
          <cell r="BB173">
            <v>1</v>
          </cell>
          <cell r="BC173">
            <v>1</v>
          </cell>
          <cell r="BD173">
            <v>50</v>
          </cell>
          <cell r="BE173">
            <v>2</v>
          </cell>
          <cell r="BF173">
            <v>2</v>
          </cell>
          <cell r="BJ173">
            <v>4</v>
          </cell>
          <cell r="BK173">
            <v>4</v>
          </cell>
          <cell r="BL173">
            <v>12</v>
          </cell>
          <cell r="BN173">
            <v>120</v>
          </cell>
          <cell r="BO173" t="str">
            <v>1</v>
          </cell>
          <cell r="BW173">
            <v>0</v>
          </cell>
          <cell r="CB173">
            <v>105</v>
          </cell>
          <cell r="CC173">
            <v>1</v>
          </cell>
          <cell r="CG173" t="str">
            <v>ابيض</v>
          </cell>
          <cell r="CK173">
            <v>0</v>
          </cell>
          <cell r="CL173">
            <v>2.0531208749772097E-2</v>
          </cell>
          <cell r="CN173" t="str">
            <v>foam center  heater frenshal</v>
          </cell>
          <cell r="CO173" t="str">
            <v>اطلانتيك</v>
          </cell>
          <cell r="CP173" t="str">
            <v>اطلانتيك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44136</v>
          </cell>
          <cell r="CY173">
            <v>44138</v>
          </cell>
          <cell r="CZ173" t="str">
            <v>Pending</v>
          </cell>
          <cell r="DA173">
            <v>25</v>
          </cell>
        </row>
        <row r="174">
          <cell r="A174" t="str">
            <v>125u</v>
          </cell>
          <cell r="B174" t="str">
            <v>PF1</v>
          </cell>
          <cell r="C174" t="str">
            <v>FOAM 10TH</v>
          </cell>
          <cell r="D174" t="str">
            <v>Molds</v>
          </cell>
          <cell r="E174" t="str">
            <v>FMCRSB81850000</v>
          </cell>
          <cell r="F174" t="str">
            <v>فوم نجفة 8 / 185 كرستال عصفور-غطاء</v>
          </cell>
          <cell r="G174" t="str">
            <v>Set</v>
          </cell>
          <cell r="H174" t="str">
            <v>1100*1200</v>
          </cell>
          <cell r="J174">
            <v>10</v>
          </cell>
          <cell r="L174">
            <v>11</v>
          </cell>
          <cell r="M174">
            <v>11</v>
          </cell>
          <cell r="N174">
            <v>2</v>
          </cell>
          <cell r="O174">
            <v>1</v>
          </cell>
          <cell r="Q174" t="str">
            <v>تعمل</v>
          </cell>
          <cell r="R174">
            <v>0</v>
          </cell>
          <cell r="S174">
            <v>0</v>
          </cell>
          <cell r="T174">
            <v>0</v>
          </cell>
          <cell r="U174">
            <v>7</v>
          </cell>
          <cell r="V174">
            <v>7</v>
          </cell>
          <cell r="X174" t="str">
            <v>مصابيح</v>
          </cell>
          <cell r="Y174">
            <v>49</v>
          </cell>
          <cell r="Z174" t="str">
            <v>كفر</v>
          </cell>
          <cell r="AA174">
            <v>125</v>
          </cell>
          <cell r="AB174" t="str">
            <v>فوم نجفة 8 / 185 كرستال عصفور</v>
          </cell>
          <cell r="AD174" t="str">
            <v>فوم نجفة 8 / 185 كرستال عصفور</v>
          </cell>
          <cell r="AE174">
            <v>1</v>
          </cell>
          <cell r="AH174">
            <v>327.27272727272725</v>
          </cell>
          <cell r="AI174">
            <v>310.90909090909088</v>
          </cell>
          <cell r="AJ174">
            <v>343.63636363636363</v>
          </cell>
          <cell r="AK174">
            <v>0</v>
          </cell>
          <cell r="AL174">
            <v>1</v>
          </cell>
          <cell r="AN174">
            <v>10</v>
          </cell>
          <cell r="AO174">
            <v>18</v>
          </cell>
          <cell r="AP174" t="str">
            <v xml:space="preserve"> (A) EU150       (M) 0.7-1.1 mm</v>
          </cell>
          <cell r="AQ174" t="str">
            <v>(B) S.2 112      (M) 0.7-1.1 mm</v>
          </cell>
          <cell r="AR174">
            <v>10</v>
          </cell>
          <cell r="AS174">
            <v>0</v>
          </cell>
          <cell r="AT174" t="str">
            <v>CRS</v>
          </cell>
          <cell r="AU174" t="str">
            <v>اتوماتيك</v>
          </cell>
          <cell r="AV174">
            <v>7</v>
          </cell>
          <cell r="AW174">
            <v>7</v>
          </cell>
          <cell r="AX174">
            <v>597</v>
          </cell>
          <cell r="AY174">
            <v>1</v>
          </cell>
          <cell r="AZ174">
            <v>1</v>
          </cell>
          <cell r="BA174">
            <v>473</v>
          </cell>
          <cell r="BB174">
            <v>1</v>
          </cell>
          <cell r="BC174">
            <v>1</v>
          </cell>
          <cell r="BD174">
            <v>10</v>
          </cell>
          <cell r="BE174">
            <v>2</v>
          </cell>
          <cell r="BF174">
            <v>2</v>
          </cell>
          <cell r="BJ174">
            <v>5</v>
          </cell>
          <cell r="BK174">
            <v>5</v>
          </cell>
          <cell r="BL174">
            <v>15</v>
          </cell>
          <cell r="BN174">
            <v>109</v>
          </cell>
          <cell r="BO174" t="str">
            <v>1</v>
          </cell>
          <cell r="BW174">
            <v>0</v>
          </cell>
          <cell r="CB174">
            <v>6</v>
          </cell>
          <cell r="CC174">
            <v>0.5</v>
          </cell>
          <cell r="CG174" t="str">
            <v>ابيض</v>
          </cell>
          <cell r="CK174">
            <v>0</v>
          </cell>
          <cell r="CL174">
            <v>0</v>
          </cell>
          <cell r="CN174" t="str">
            <v>foam chandilerة 8 / 185 Kristal Assfor</v>
          </cell>
          <cell r="CO174" t="str">
            <v>كريستال عصفور</v>
          </cell>
          <cell r="CP174" t="str">
            <v>كريستال عصفور</v>
          </cell>
          <cell r="CT174">
            <v>0</v>
          </cell>
          <cell r="CU174">
            <v>1</v>
          </cell>
          <cell r="CV174">
            <v>1</v>
          </cell>
          <cell r="CW174">
            <v>0</v>
          </cell>
          <cell r="CZ174" t="str">
            <v/>
          </cell>
        </row>
        <row r="175">
          <cell r="A175" t="str">
            <v>125d</v>
          </cell>
          <cell r="B175" t="str">
            <v>PF1</v>
          </cell>
          <cell r="C175" t="str">
            <v>FOAM 10TH</v>
          </cell>
          <cell r="D175" t="str">
            <v>Molds</v>
          </cell>
          <cell r="E175" t="str">
            <v>FMCRSB81850000</v>
          </cell>
          <cell r="F175" t="str">
            <v>فوم نجفة 8 / 185 كرستال عصفور-علبة</v>
          </cell>
          <cell r="G175" t="str">
            <v>Set</v>
          </cell>
          <cell r="H175" t="str">
            <v>1100*1200</v>
          </cell>
          <cell r="J175">
            <v>10</v>
          </cell>
          <cell r="L175">
            <v>11</v>
          </cell>
          <cell r="M175">
            <v>11</v>
          </cell>
          <cell r="N175">
            <v>2</v>
          </cell>
          <cell r="O175">
            <v>1</v>
          </cell>
          <cell r="Q175" t="str">
            <v>تعمل</v>
          </cell>
          <cell r="R175">
            <v>0</v>
          </cell>
          <cell r="S175">
            <v>0</v>
          </cell>
          <cell r="T175">
            <v>0</v>
          </cell>
          <cell r="U175">
            <v>7</v>
          </cell>
          <cell r="V175">
            <v>7</v>
          </cell>
          <cell r="X175" t="str">
            <v>مصابيح</v>
          </cell>
          <cell r="Y175">
            <v>49</v>
          </cell>
          <cell r="Z175" t="str">
            <v>قاعدة</v>
          </cell>
          <cell r="AA175">
            <v>125</v>
          </cell>
          <cell r="AB175" t="str">
            <v>فوم نجفة 8 / 185 كرستال عصفور</v>
          </cell>
          <cell r="AD175" t="str">
            <v>فوم نجفة 8 / 185 كرستال عصفور</v>
          </cell>
          <cell r="AE175">
            <v>1</v>
          </cell>
          <cell r="AH175">
            <v>327.27272727272725</v>
          </cell>
          <cell r="AI175">
            <v>310.90909090909088</v>
          </cell>
          <cell r="AJ175">
            <v>343.63636363636363</v>
          </cell>
          <cell r="AK175">
            <v>0</v>
          </cell>
          <cell r="AL175">
            <v>1</v>
          </cell>
          <cell r="AN175">
            <v>10</v>
          </cell>
          <cell r="AO175">
            <v>18</v>
          </cell>
          <cell r="AP175" t="str">
            <v xml:space="preserve"> (A) EU150       (M) 0.7-1.1 mm</v>
          </cell>
          <cell r="AQ175" t="str">
            <v>(B) S.2 112      (M) 0.7-1.1 mm</v>
          </cell>
          <cell r="AR175">
            <v>10</v>
          </cell>
          <cell r="AS175">
            <v>0</v>
          </cell>
          <cell r="AT175" t="str">
            <v>CRS</v>
          </cell>
          <cell r="AU175" t="str">
            <v>اتوماتيك</v>
          </cell>
          <cell r="AV175">
            <v>7</v>
          </cell>
          <cell r="AW175">
            <v>7</v>
          </cell>
          <cell r="AX175">
            <v>597</v>
          </cell>
          <cell r="AY175">
            <v>1</v>
          </cell>
          <cell r="AZ175">
            <v>1</v>
          </cell>
          <cell r="BA175">
            <v>470</v>
          </cell>
          <cell r="BB175">
            <v>1</v>
          </cell>
          <cell r="BC175">
            <v>1</v>
          </cell>
          <cell r="BD175">
            <v>297</v>
          </cell>
          <cell r="BE175">
            <v>2</v>
          </cell>
          <cell r="BF175">
            <v>2</v>
          </cell>
          <cell r="BJ175">
            <v>5</v>
          </cell>
          <cell r="BK175">
            <v>5</v>
          </cell>
          <cell r="BL175">
            <v>15</v>
          </cell>
          <cell r="BN175">
            <v>109</v>
          </cell>
          <cell r="BO175" t="str">
            <v>1</v>
          </cell>
          <cell r="BW175">
            <v>0</v>
          </cell>
          <cell r="CB175">
            <v>6</v>
          </cell>
          <cell r="CC175">
            <v>0.5</v>
          </cell>
          <cell r="CG175" t="str">
            <v>ابيض</v>
          </cell>
          <cell r="CK175">
            <v>0</v>
          </cell>
          <cell r="CL175">
            <v>0</v>
          </cell>
          <cell r="CN175" t="str">
            <v>foam chandilerة 8 / 185 Kristal Assfor</v>
          </cell>
          <cell r="CO175" t="str">
            <v>كريستال عصفور</v>
          </cell>
          <cell r="CP175" t="str">
            <v>كريستال عصفور</v>
          </cell>
          <cell r="CT175">
            <v>0</v>
          </cell>
          <cell r="CU175">
            <v>1</v>
          </cell>
          <cell r="CV175">
            <v>1</v>
          </cell>
          <cell r="CW175">
            <v>0</v>
          </cell>
          <cell r="CZ175" t="str">
            <v/>
          </cell>
        </row>
        <row r="176">
          <cell r="A176">
            <v>125</v>
          </cell>
          <cell r="B176" t="str">
            <v>PF1</v>
          </cell>
          <cell r="C176" t="str">
            <v>FOAM 10TH</v>
          </cell>
          <cell r="D176" t="str">
            <v>Molds</v>
          </cell>
          <cell r="E176" t="str">
            <v>FMCRSB81850000</v>
          </cell>
          <cell r="F176" t="str">
            <v>فوم نجفة 8 / 185 كرستال عصفور</v>
          </cell>
          <cell r="G176" t="str">
            <v>Set</v>
          </cell>
          <cell r="H176" t="str">
            <v>1100*1200</v>
          </cell>
          <cell r="I176">
            <v>0.83983333333333332</v>
          </cell>
          <cell r="J176">
            <v>10</v>
          </cell>
          <cell r="L176">
            <v>11</v>
          </cell>
          <cell r="M176">
            <v>11</v>
          </cell>
          <cell r="N176">
            <v>2</v>
          </cell>
          <cell r="O176">
            <v>1</v>
          </cell>
          <cell r="Q176" t="str">
            <v>تعمل</v>
          </cell>
          <cell r="R176">
            <v>839.83333333333337</v>
          </cell>
          <cell r="S176">
            <v>781.04500000000007</v>
          </cell>
          <cell r="T176">
            <v>898.62166666666667</v>
          </cell>
          <cell r="U176">
            <v>7</v>
          </cell>
          <cell r="V176">
            <v>7</v>
          </cell>
          <cell r="X176" t="str">
            <v>مصابيح</v>
          </cell>
          <cell r="Y176">
            <v>49</v>
          </cell>
          <cell r="AA176">
            <v>125</v>
          </cell>
          <cell r="AB176" t="str">
            <v>فوم نجفة 8 / 185 كرستال عصفور</v>
          </cell>
          <cell r="AD176" t="str">
            <v>فوم نجفة 8 / 185 كرستال عصفور</v>
          </cell>
          <cell r="AE176">
            <v>1</v>
          </cell>
          <cell r="AH176">
            <v>327.27272727272725</v>
          </cell>
          <cell r="AI176">
            <v>310.90909090909088</v>
          </cell>
          <cell r="AJ176">
            <v>343.63636363636363</v>
          </cell>
          <cell r="AK176">
            <v>1</v>
          </cell>
          <cell r="AM176">
            <v>1</v>
          </cell>
          <cell r="AN176">
            <v>10</v>
          </cell>
          <cell r="AO176">
            <v>18</v>
          </cell>
          <cell r="AP176" t="str">
            <v xml:space="preserve"> (A) EU150       (M) 0.7-1.1 mm</v>
          </cell>
          <cell r="AQ176" t="str">
            <v>(B) S.2 112      (M) 0.7-1.1 mm</v>
          </cell>
          <cell r="AR176">
            <v>10</v>
          </cell>
          <cell r="AS176">
            <v>0</v>
          </cell>
          <cell r="AT176" t="str">
            <v>CRS</v>
          </cell>
          <cell r="AU176" t="str">
            <v>اتوماتيك</v>
          </cell>
          <cell r="AV176">
            <v>7</v>
          </cell>
          <cell r="AW176">
            <v>7</v>
          </cell>
          <cell r="BJ176">
            <v>5</v>
          </cell>
          <cell r="BK176">
            <v>5</v>
          </cell>
          <cell r="BL176">
            <v>15</v>
          </cell>
          <cell r="BN176">
            <v>109</v>
          </cell>
          <cell r="BO176" t="str">
            <v>1</v>
          </cell>
          <cell r="BW176">
            <v>0</v>
          </cell>
          <cell r="CB176">
            <v>6</v>
          </cell>
          <cell r="CC176">
            <v>1</v>
          </cell>
          <cell r="CG176" t="str">
            <v>ابيض</v>
          </cell>
          <cell r="CK176">
            <v>0</v>
          </cell>
          <cell r="CL176">
            <v>0.92381666666666673</v>
          </cell>
          <cell r="CN176" t="str">
            <v>foam chandilerة 8 / 185 Kristal Assfor</v>
          </cell>
          <cell r="CO176" t="str">
            <v>كريستال عصفور</v>
          </cell>
          <cell r="CP176" t="str">
            <v>كريستال عصفور</v>
          </cell>
          <cell r="CT176">
            <v>1</v>
          </cell>
          <cell r="CU176">
            <v>1</v>
          </cell>
          <cell r="CV176">
            <v>1</v>
          </cell>
          <cell r="CW176">
            <v>0</v>
          </cell>
          <cell r="CZ176" t="str">
            <v/>
          </cell>
        </row>
        <row r="177">
          <cell r="A177">
            <v>126</v>
          </cell>
          <cell r="B177" t="str">
            <v>PF1</v>
          </cell>
          <cell r="C177" t="str">
            <v>FOAM 10TH</v>
          </cell>
          <cell r="D177" t="str">
            <v>Molds</v>
          </cell>
          <cell r="E177" t="str">
            <v>FMELCI43390000</v>
          </cell>
          <cell r="F177" t="str">
            <v>فوم موزع الهواء 339</v>
          </cell>
          <cell r="G177" t="str">
            <v>Ea</v>
          </cell>
          <cell r="H177" t="str">
            <v>1100*1200</v>
          </cell>
          <cell r="I177">
            <v>0.124</v>
          </cell>
          <cell r="J177">
            <v>38</v>
          </cell>
          <cell r="L177">
            <v>38</v>
          </cell>
          <cell r="M177">
            <v>38</v>
          </cell>
          <cell r="N177">
            <v>1</v>
          </cell>
          <cell r="O177">
            <v>2</v>
          </cell>
          <cell r="Q177" t="str">
            <v>لا تعمل</v>
          </cell>
          <cell r="R177">
            <v>124</v>
          </cell>
          <cell r="S177">
            <v>115.32</v>
          </cell>
          <cell r="T177">
            <v>132.68</v>
          </cell>
          <cell r="U177">
            <v>7</v>
          </cell>
          <cell r="V177">
            <v>7</v>
          </cell>
          <cell r="Y177">
            <v>207</v>
          </cell>
          <cell r="AA177">
            <v>126</v>
          </cell>
          <cell r="AB177" t="str">
            <v>فوم موزع الهواء 339</v>
          </cell>
          <cell r="AC177">
            <v>0.124</v>
          </cell>
          <cell r="AD177" t="str">
            <v>فوم موزع الهواء 339</v>
          </cell>
          <cell r="AE177">
            <v>0</v>
          </cell>
          <cell r="AH177">
            <v>189.47368421052633</v>
          </cell>
          <cell r="AI177">
            <v>180</v>
          </cell>
          <cell r="AJ177">
            <v>198.94736842105266</v>
          </cell>
          <cell r="AK177">
            <v>1</v>
          </cell>
          <cell r="AL177">
            <v>1</v>
          </cell>
          <cell r="AM177">
            <v>1</v>
          </cell>
          <cell r="AT177" t="str">
            <v>ELC</v>
          </cell>
          <cell r="AV177">
            <v>7</v>
          </cell>
          <cell r="AW177">
            <v>7</v>
          </cell>
          <cell r="BO177" t="str">
            <v/>
          </cell>
          <cell r="CK177">
            <v>0</v>
          </cell>
          <cell r="CL177">
            <v>0.13640000000000002</v>
          </cell>
          <cell r="CN177" t="str">
            <v>foam موزع الair 339</v>
          </cell>
          <cell r="CO177" t="str">
            <v/>
          </cell>
          <cell r="CT177">
            <v>1</v>
          </cell>
          <cell r="CU177">
            <v>1</v>
          </cell>
          <cell r="CV177">
            <v>1</v>
          </cell>
        </row>
        <row r="178">
          <cell r="A178">
            <v>127</v>
          </cell>
          <cell r="B178" t="str">
            <v>PF1</v>
          </cell>
          <cell r="C178" t="str">
            <v>FOAM 10TH</v>
          </cell>
          <cell r="D178" t="str">
            <v>Molds</v>
          </cell>
          <cell r="E178" t="str">
            <v>FMCCII00000000</v>
          </cell>
          <cell r="F178" t="str">
            <v>فوم مفتاح لوتشي</v>
          </cell>
          <cell r="G178" t="str">
            <v>Ea</v>
          </cell>
          <cell r="H178" t="str">
            <v>850*650</v>
          </cell>
          <cell r="I178">
            <v>2.3877142857142857E-2</v>
          </cell>
          <cell r="J178">
            <v>120</v>
          </cell>
          <cell r="L178">
            <v>120</v>
          </cell>
          <cell r="M178">
            <v>120</v>
          </cell>
          <cell r="N178">
            <v>1</v>
          </cell>
          <cell r="O178">
            <v>4</v>
          </cell>
          <cell r="Q178" t="str">
            <v>تعمل</v>
          </cell>
          <cell r="R178">
            <v>23.877142857142857</v>
          </cell>
          <cell r="S178">
            <v>22.205742857142859</v>
          </cell>
          <cell r="T178">
            <v>25.548542857142856</v>
          </cell>
          <cell r="U178">
            <v>7</v>
          </cell>
          <cell r="V178">
            <v>7</v>
          </cell>
          <cell r="X178" t="str">
            <v>ادوات كهربائية</v>
          </cell>
          <cell r="Y178">
            <v>50</v>
          </cell>
          <cell r="AA178">
            <v>127</v>
          </cell>
          <cell r="AB178" t="str">
            <v>فوم مفتاح لوتشي</v>
          </cell>
          <cell r="AD178" t="str">
            <v>فوم مفتاح لوتشي</v>
          </cell>
          <cell r="AE178">
            <v>1</v>
          </cell>
          <cell r="AH178">
            <v>120</v>
          </cell>
          <cell r="AI178">
            <v>114</v>
          </cell>
          <cell r="AJ178">
            <v>126</v>
          </cell>
          <cell r="AK178">
            <v>1</v>
          </cell>
          <cell r="AL178">
            <v>1</v>
          </cell>
          <cell r="AM178">
            <v>1</v>
          </cell>
          <cell r="AN178">
            <v>9</v>
          </cell>
          <cell r="AO178" t="str">
            <v>20</v>
          </cell>
          <cell r="AP178" t="str">
            <v>(A) EU150                 (M) 0.7-1.1 mm</v>
          </cell>
          <cell r="AQ178" t="str">
            <v>(B) S.2 112                (M) 0.7-1.1 mm</v>
          </cell>
          <cell r="AR178">
            <v>8</v>
          </cell>
          <cell r="AS178">
            <v>8</v>
          </cell>
          <cell r="AT178" t="str">
            <v>CCI</v>
          </cell>
          <cell r="AU178" t="str">
            <v>اتوماتيك</v>
          </cell>
          <cell r="AV178">
            <v>7</v>
          </cell>
          <cell r="AW178">
            <v>7</v>
          </cell>
          <cell r="AX178">
            <v>278</v>
          </cell>
          <cell r="AY178">
            <v>1</v>
          </cell>
          <cell r="AZ178">
            <v>1</v>
          </cell>
          <cell r="BA178">
            <v>123</v>
          </cell>
          <cell r="BB178">
            <v>1</v>
          </cell>
          <cell r="BC178">
            <v>1</v>
          </cell>
          <cell r="BD178">
            <v>61</v>
          </cell>
          <cell r="BE178">
            <v>1</v>
          </cell>
          <cell r="BF178">
            <v>1</v>
          </cell>
          <cell r="BJ178">
            <v>3</v>
          </cell>
          <cell r="BK178">
            <v>6</v>
          </cell>
          <cell r="BL178">
            <v>12</v>
          </cell>
          <cell r="BN178">
            <v>119</v>
          </cell>
          <cell r="BO178" t="str">
            <v>1</v>
          </cell>
          <cell r="BW178">
            <v>0</v>
          </cell>
          <cell r="CB178">
            <v>160</v>
          </cell>
          <cell r="CC178">
            <v>1</v>
          </cell>
          <cell r="CG178" t="str">
            <v>ابيض شفاف</v>
          </cell>
          <cell r="CK178">
            <v>0</v>
          </cell>
          <cell r="CL178">
            <v>2.6264857142857145E-2</v>
          </cell>
          <cell r="CN178" t="str">
            <v>foam switch Lochy</v>
          </cell>
          <cell r="CO178" t="str">
            <v>المكونات الصناعية</v>
          </cell>
          <cell r="CP178" t="str">
            <v>المكونات الصناعية</v>
          </cell>
          <cell r="CT178">
            <v>1</v>
          </cell>
          <cell r="CU178">
            <v>1</v>
          </cell>
          <cell r="CV178">
            <v>1</v>
          </cell>
          <cell r="CW178">
            <v>2</v>
          </cell>
          <cell r="CX178">
            <v>44181</v>
          </cell>
          <cell r="CY178">
            <v>44181</v>
          </cell>
          <cell r="CZ178" t="str">
            <v>Pending</v>
          </cell>
          <cell r="DA178">
            <v>25</v>
          </cell>
        </row>
        <row r="179">
          <cell r="A179">
            <v>128</v>
          </cell>
          <cell r="B179" t="str">
            <v>PF1</v>
          </cell>
          <cell r="C179" t="str">
            <v>FOAM 10TH</v>
          </cell>
          <cell r="D179" t="str">
            <v>Molds</v>
          </cell>
          <cell r="E179" t="str">
            <v>FMAMTI30000000</v>
          </cell>
          <cell r="F179" t="str">
            <v>فوم مفتاح دومو</v>
          </cell>
          <cell r="G179" t="str">
            <v>Ea</v>
          </cell>
          <cell r="H179" t="str">
            <v>850*650</v>
          </cell>
          <cell r="I179">
            <v>2.4E-2</v>
          </cell>
          <cell r="J179">
            <v>120</v>
          </cell>
          <cell r="L179">
            <v>126</v>
          </cell>
          <cell r="M179">
            <v>152</v>
          </cell>
          <cell r="N179">
            <v>1</v>
          </cell>
          <cell r="O179">
            <v>4</v>
          </cell>
          <cell r="Q179" t="str">
            <v>تعمل</v>
          </cell>
          <cell r="R179">
            <v>24</v>
          </cell>
          <cell r="S179">
            <v>22.32</v>
          </cell>
          <cell r="T179">
            <v>25.68</v>
          </cell>
          <cell r="U179">
            <v>7</v>
          </cell>
          <cell r="V179">
            <v>7</v>
          </cell>
          <cell r="X179" t="str">
            <v>ادوات كهربائية</v>
          </cell>
          <cell r="Y179">
            <v>51</v>
          </cell>
          <cell r="AA179">
            <v>128</v>
          </cell>
          <cell r="AB179" t="str">
            <v>فوم مفتاح دومو</v>
          </cell>
          <cell r="AD179" t="str">
            <v>فوم مفتاح دومو</v>
          </cell>
          <cell r="AE179">
            <v>1</v>
          </cell>
          <cell r="AH179">
            <v>94.736842105263165</v>
          </cell>
          <cell r="AI179">
            <v>90</v>
          </cell>
          <cell r="AJ179">
            <v>99.473684210526329</v>
          </cell>
          <cell r="AK179">
            <v>1</v>
          </cell>
          <cell r="AL179">
            <v>1</v>
          </cell>
          <cell r="AM179">
            <v>1</v>
          </cell>
          <cell r="AN179">
            <v>8</v>
          </cell>
          <cell r="AO179" t="str">
            <v>20</v>
          </cell>
          <cell r="AP179" t="str">
            <v>(A) EU150            (M) 0.7-1.1 mm</v>
          </cell>
          <cell r="AQ179" t="str">
            <v>(B) S.2 112           (M) 0.7-1.1 mm</v>
          </cell>
          <cell r="AR179">
            <v>8</v>
          </cell>
          <cell r="AS179">
            <v>16</v>
          </cell>
          <cell r="AT179" t="str">
            <v>AMT</v>
          </cell>
          <cell r="AU179" t="str">
            <v>اتوماتيك</v>
          </cell>
          <cell r="AV179">
            <v>7</v>
          </cell>
          <cell r="AW179">
            <v>7</v>
          </cell>
          <cell r="AX179">
            <v>245</v>
          </cell>
          <cell r="AY179">
            <v>1</v>
          </cell>
          <cell r="AZ179">
            <v>1</v>
          </cell>
          <cell r="BA179">
            <v>170</v>
          </cell>
          <cell r="BB179">
            <v>1</v>
          </cell>
          <cell r="BC179">
            <v>1</v>
          </cell>
          <cell r="BD179">
            <v>55</v>
          </cell>
          <cell r="BE179">
            <v>1</v>
          </cell>
          <cell r="BF179">
            <v>1</v>
          </cell>
          <cell r="BJ179">
            <v>2</v>
          </cell>
          <cell r="BK179">
            <v>6</v>
          </cell>
          <cell r="BL179">
            <v>10</v>
          </cell>
          <cell r="BN179">
            <v>117</v>
          </cell>
          <cell r="BO179" t="str">
            <v>1</v>
          </cell>
          <cell r="BW179">
            <v>0</v>
          </cell>
          <cell r="CB179">
            <v>160</v>
          </cell>
          <cell r="CC179">
            <v>1</v>
          </cell>
          <cell r="CG179" t="str">
            <v>ابيض شفاف</v>
          </cell>
          <cell r="CK179">
            <v>0</v>
          </cell>
          <cell r="CL179">
            <v>2.6400000000000003E-2</v>
          </cell>
          <cell r="CN179" t="str">
            <v>foam switch Domo</v>
          </cell>
          <cell r="CO179" t="str">
            <v>امكو</v>
          </cell>
          <cell r="CP179" t="str">
            <v xml:space="preserve">امكو للصناعة والتجارة </v>
          </cell>
          <cell r="CT179">
            <v>1</v>
          </cell>
          <cell r="CU179">
            <v>1</v>
          </cell>
          <cell r="CV179">
            <v>1</v>
          </cell>
          <cell r="CW179">
            <v>0</v>
          </cell>
          <cell r="CZ179" t="str">
            <v/>
          </cell>
        </row>
        <row r="180">
          <cell r="A180">
            <v>129</v>
          </cell>
          <cell r="B180" t="str">
            <v>PF1</v>
          </cell>
          <cell r="C180" t="str">
            <v>FOAM 10TH</v>
          </cell>
          <cell r="D180" t="str">
            <v>Molds</v>
          </cell>
          <cell r="E180" t="str">
            <v>FMTOII10000000</v>
          </cell>
          <cell r="F180" t="str">
            <v>فوم مفتاح جاد</v>
          </cell>
          <cell r="G180" t="str">
            <v>Ea</v>
          </cell>
          <cell r="H180" t="str">
            <v>850*650</v>
          </cell>
          <cell r="I180">
            <v>2.0111111111111111E-2</v>
          </cell>
          <cell r="J180">
            <v>120</v>
          </cell>
          <cell r="L180">
            <v>120</v>
          </cell>
          <cell r="M180">
            <v>120</v>
          </cell>
          <cell r="N180">
            <v>1</v>
          </cell>
          <cell r="O180">
            <v>4</v>
          </cell>
          <cell r="Q180" t="str">
            <v>لا تعمل</v>
          </cell>
          <cell r="R180">
            <v>20.111111111111111</v>
          </cell>
          <cell r="S180">
            <v>18.703333333333333</v>
          </cell>
          <cell r="T180">
            <v>21.518888888888888</v>
          </cell>
          <cell r="U180">
            <v>7</v>
          </cell>
          <cell r="V180">
            <v>7</v>
          </cell>
          <cell r="Y180">
            <v>208</v>
          </cell>
          <cell r="AA180">
            <v>129</v>
          </cell>
          <cell r="AB180" t="str">
            <v>فوم مفتاح جاد</v>
          </cell>
          <cell r="AC180">
            <v>2.0111111111111111E-2</v>
          </cell>
          <cell r="AD180" t="str">
            <v>فوم مفتاح جاد</v>
          </cell>
          <cell r="AE180">
            <v>0</v>
          </cell>
          <cell r="AH180">
            <v>120</v>
          </cell>
          <cell r="AI180">
            <v>114</v>
          </cell>
          <cell r="AJ180">
            <v>126</v>
          </cell>
          <cell r="AK180">
            <v>1</v>
          </cell>
          <cell r="AL180">
            <v>1</v>
          </cell>
          <cell r="AM180">
            <v>1</v>
          </cell>
          <cell r="AT180" t="str">
            <v>TOI</v>
          </cell>
          <cell r="AV180">
            <v>7</v>
          </cell>
          <cell r="AW180">
            <v>7</v>
          </cell>
          <cell r="BO180" t="str">
            <v/>
          </cell>
          <cell r="CK180">
            <v>0</v>
          </cell>
          <cell r="CL180">
            <v>2.2122222222222224E-2</v>
          </cell>
          <cell r="CN180" t="str">
            <v>foam switch جاد</v>
          </cell>
          <cell r="CO180" t="str">
            <v/>
          </cell>
          <cell r="CT180">
            <v>1</v>
          </cell>
          <cell r="CU180">
            <v>1</v>
          </cell>
          <cell r="CV180">
            <v>1</v>
          </cell>
        </row>
        <row r="181">
          <cell r="A181">
            <v>130</v>
          </cell>
          <cell r="B181" t="str">
            <v>PF1</v>
          </cell>
          <cell r="C181" t="str">
            <v>FOAM 10TH</v>
          </cell>
          <cell r="D181" t="str">
            <v>Molds</v>
          </cell>
          <cell r="E181" t="str">
            <v>FMDACI51520000</v>
          </cell>
          <cell r="F181" t="str">
            <v>فوم كوش 152</v>
          </cell>
          <cell r="G181" t="str">
            <v>Ea</v>
          </cell>
          <cell r="H181" t="str">
            <v>850*650</v>
          </cell>
          <cell r="I181">
            <v>1.2E-2</v>
          </cell>
          <cell r="J181">
            <v>216</v>
          </cell>
          <cell r="L181">
            <v>227</v>
          </cell>
          <cell r="M181">
            <v>336</v>
          </cell>
          <cell r="N181">
            <v>1</v>
          </cell>
          <cell r="O181">
            <v>9</v>
          </cell>
          <cell r="Q181" t="str">
            <v>تعمل</v>
          </cell>
          <cell r="R181">
            <v>12</v>
          </cell>
          <cell r="S181">
            <v>11.16</v>
          </cell>
          <cell r="T181">
            <v>12.84</v>
          </cell>
          <cell r="U181">
            <v>7</v>
          </cell>
          <cell r="V181">
            <v>7</v>
          </cell>
          <cell r="X181" t="str">
            <v>بوتجاز</v>
          </cell>
          <cell r="Y181">
            <v>52</v>
          </cell>
          <cell r="AA181">
            <v>130</v>
          </cell>
          <cell r="AB181" t="str">
            <v>فوم كوش 152</v>
          </cell>
          <cell r="AD181" t="str">
            <v>فوم كوش 152</v>
          </cell>
          <cell r="AE181">
            <v>1</v>
          </cell>
          <cell r="AG181">
            <v>809040701</v>
          </cell>
          <cell r="AH181">
            <v>96.428571428571416</v>
          </cell>
          <cell r="AI181">
            <v>91.607142857142847</v>
          </cell>
          <cell r="AJ181">
            <v>101.24999999999999</v>
          </cell>
          <cell r="AK181">
            <v>1</v>
          </cell>
          <cell r="AL181">
            <v>1</v>
          </cell>
          <cell r="AM181">
            <v>1</v>
          </cell>
          <cell r="AN181">
            <v>8</v>
          </cell>
          <cell r="AO181">
            <v>18</v>
          </cell>
          <cell r="AP181" t="str">
            <v>(A) EU 150          (M) 0.7-1.1 mm</v>
          </cell>
          <cell r="AQ181" t="str">
            <v>(B) S.2 112          (M) 0.7-1.1 mm</v>
          </cell>
          <cell r="AR181">
            <v>9</v>
          </cell>
          <cell r="AS181">
            <v>0</v>
          </cell>
          <cell r="AT181" t="str">
            <v>DAC</v>
          </cell>
          <cell r="AU181" t="str">
            <v>اتوماتيك</v>
          </cell>
          <cell r="AV181">
            <v>7</v>
          </cell>
          <cell r="AW181">
            <v>7</v>
          </cell>
          <cell r="AX181">
            <v>152</v>
          </cell>
          <cell r="AY181">
            <v>1</v>
          </cell>
          <cell r="AZ181">
            <v>1</v>
          </cell>
          <cell r="BA181">
            <v>152</v>
          </cell>
          <cell r="BB181">
            <v>1</v>
          </cell>
          <cell r="BC181">
            <v>1</v>
          </cell>
          <cell r="BD181">
            <v>43</v>
          </cell>
          <cell r="BE181">
            <v>1</v>
          </cell>
          <cell r="BF181">
            <v>1</v>
          </cell>
          <cell r="BG181">
            <v>11</v>
          </cell>
          <cell r="BH181">
            <v>1</v>
          </cell>
          <cell r="BI181">
            <v>1</v>
          </cell>
          <cell r="BJ181">
            <v>3</v>
          </cell>
          <cell r="BK181">
            <v>5</v>
          </cell>
          <cell r="BL181">
            <v>11</v>
          </cell>
          <cell r="BN181">
            <v>212</v>
          </cell>
          <cell r="BO181" t="str">
            <v>2</v>
          </cell>
          <cell r="BW181">
            <v>0</v>
          </cell>
          <cell r="CB181">
            <v>400</v>
          </cell>
          <cell r="CC181">
            <v>1</v>
          </cell>
          <cell r="CG181" t="str">
            <v>ابيض</v>
          </cell>
          <cell r="CK181">
            <v>0</v>
          </cell>
          <cell r="CL181">
            <v>1.3200000000000002E-2</v>
          </cell>
          <cell r="CN181" t="str">
            <v>foam Coash 152</v>
          </cell>
          <cell r="CO181" t="str">
            <v>الكترولوكس</v>
          </cell>
          <cell r="CP181" t="str">
            <v>القاهرة للصناعات المغذية بوتاجازات</v>
          </cell>
          <cell r="CT181">
            <v>1</v>
          </cell>
          <cell r="CU181">
            <v>1</v>
          </cell>
          <cell r="CV181">
            <v>1</v>
          </cell>
          <cell r="CW181">
            <v>18</v>
          </cell>
          <cell r="CX181">
            <v>44355</v>
          </cell>
          <cell r="CY181">
            <v>44366</v>
          </cell>
          <cell r="CZ181" t="str">
            <v>Pending</v>
          </cell>
          <cell r="DA181">
            <v>25</v>
          </cell>
        </row>
        <row r="182">
          <cell r="A182">
            <v>131</v>
          </cell>
          <cell r="B182" t="str">
            <v>PF1</v>
          </cell>
          <cell r="C182" t="str">
            <v>FOAM 10TH</v>
          </cell>
          <cell r="D182" t="str">
            <v>Molds</v>
          </cell>
          <cell r="E182" t="str">
            <v>FMDACI51300000</v>
          </cell>
          <cell r="F182" t="str">
            <v>فوم كوش 130</v>
          </cell>
          <cell r="G182" t="str">
            <v>Ea</v>
          </cell>
          <cell r="H182" t="str">
            <v>1100*1200</v>
          </cell>
          <cell r="I182">
            <v>0.01</v>
          </cell>
          <cell r="J182">
            <v>692</v>
          </cell>
          <cell r="L182">
            <v>727</v>
          </cell>
          <cell r="M182">
            <v>772</v>
          </cell>
          <cell r="N182">
            <v>1</v>
          </cell>
          <cell r="O182">
            <v>25</v>
          </cell>
          <cell r="Q182" t="str">
            <v>تعمل</v>
          </cell>
          <cell r="R182">
            <v>10</v>
          </cell>
          <cell r="S182">
            <v>9.3000000000000007</v>
          </cell>
          <cell r="T182">
            <v>10.7</v>
          </cell>
          <cell r="U182">
            <v>7</v>
          </cell>
          <cell r="V182">
            <v>7</v>
          </cell>
          <cell r="X182" t="str">
            <v>بوتجاز</v>
          </cell>
          <cell r="Y182">
            <v>53</v>
          </cell>
          <cell r="AA182">
            <v>131</v>
          </cell>
          <cell r="AB182" t="str">
            <v>فوم كوش 130</v>
          </cell>
          <cell r="AD182" t="str">
            <v>فوم كوش 130</v>
          </cell>
          <cell r="AE182">
            <v>1</v>
          </cell>
          <cell r="AG182" t="str">
            <v>A00467101</v>
          </cell>
          <cell r="AH182">
            <v>116.58031088082902</v>
          </cell>
          <cell r="AI182">
            <v>110.75129533678756</v>
          </cell>
          <cell r="AJ182">
            <v>122.40932642487047</v>
          </cell>
          <cell r="AK182">
            <v>1</v>
          </cell>
          <cell r="AL182">
            <v>1</v>
          </cell>
          <cell r="AM182">
            <v>1</v>
          </cell>
          <cell r="AN182">
            <v>10</v>
          </cell>
          <cell r="AO182">
            <v>18</v>
          </cell>
          <cell r="AP182" t="str">
            <v>(A) EU 150          (M) 0.7-1.1 mm</v>
          </cell>
          <cell r="AQ182" t="str">
            <v>(B) S.2 112          (M) 0.7-1.1 mm</v>
          </cell>
          <cell r="AR182">
            <v>25</v>
          </cell>
          <cell r="AS182">
            <v>50</v>
          </cell>
          <cell r="AT182" t="str">
            <v>DAC</v>
          </cell>
          <cell r="AU182" t="str">
            <v>اتوماتيك</v>
          </cell>
          <cell r="AV182">
            <v>7</v>
          </cell>
          <cell r="AW182">
            <v>7</v>
          </cell>
          <cell r="AX182">
            <v>130</v>
          </cell>
          <cell r="AY182">
            <v>1</v>
          </cell>
          <cell r="AZ182">
            <v>1</v>
          </cell>
          <cell r="BA182">
            <v>130</v>
          </cell>
          <cell r="BB182">
            <v>1</v>
          </cell>
          <cell r="BC182">
            <v>1</v>
          </cell>
          <cell r="BD182">
            <v>43.5</v>
          </cell>
          <cell r="BE182">
            <v>1</v>
          </cell>
          <cell r="BF182">
            <v>1</v>
          </cell>
          <cell r="BG182">
            <v>11</v>
          </cell>
          <cell r="BH182">
            <v>1</v>
          </cell>
          <cell r="BI182">
            <v>1</v>
          </cell>
          <cell r="BJ182">
            <v>5</v>
          </cell>
          <cell r="BK182">
            <v>5</v>
          </cell>
          <cell r="BL182">
            <v>15</v>
          </cell>
          <cell r="BN182">
            <v>205</v>
          </cell>
          <cell r="BO182" t="str">
            <v>2</v>
          </cell>
          <cell r="BW182">
            <v>0</v>
          </cell>
          <cell r="CB182">
            <v>400</v>
          </cell>
          <cell r="CC182">
            <v>1</v>
          </cell>
          <cell r="CG182" t="str">
            <v>ابيض</v>
          </cell>
          <cell r="CK182">
            <v>0</v>
          </cell>
          <cell r="CL182">
            <v>1.1000000000000001E-2</v>
          </cell>
          <cell r="CN182" t="str">
            <v>foam Coash 130</v>
          </cell>
          <cell r="CO182" t="str">
            <v>الكترولوكس</v>
          </cell>
          <cell r="CP182" t="str">
            <v>القاهرة للصناعات المغذية بوتاجازات</v>
          </cell>
          <cell r="CT182">
            <v>1</v>
          </cell>
          <cell r="CU182">
            <v>1</v>
          </cell>
          <cell r="CV182">
            <v>1</v>
          </cell>
          <cell r="CW182">
            <v>16</v>
          </cell>
          <cell r="CX182">
            <v>44348</v>
          </cell>
          <cell r="CZ182" t="str">
            <v>wip</v>
          </cell>
          <cell r="DA182">
            <v>30</v>
          </cell>
        </row>
        <row r="183">
          <cell r="A183">
            <v>372</v>
          </cell>
          <cell r="B183" t="str">
            <v>PF1</v>
          </cell>
          <cell r="C183" t="str">
            <v>FOAM 10TH</v>
          </cell>
          <cell r="D183" t="str">
            <v>xps</v>
          </cell>
          <cell r="E183" t="str">
            <v>FX35IF00500125</v>
          </cell>
          <cell r="F183" t="str">
            <v>شريحة زرقاء آيزوفوم 5سم ك35 بدون شفة (125*60*5سم) تصدير</v>
          </cell>
          <cell r="Q183" t="str">
            <v>تعمل</v>
          </cell>
          <cell r="X183" t="str">
            <v>آيزو فوم</v>
          </cell>
          <cell r="Y183">
            <v>80</v>
          </cell>
          <cell r="AA183">
            <v>372</v>
          </cell>
          <cell r="AB183" t="str">
            <v>شريحة زرقاء آيزوفوم 5سم ك35 بدون شفة (125*60*5سم) تصدير</v>
          </cell>
          <cell r="AE183">
            <v>1</v>
          </cell>
          <cell r="AK183">
            <v>1</v>
          </cell>
          <cell r="AM183">
            <v>1</v>
          </cell>
          <cell r="AT183" t="str">
            <v>35I</v>
          </cell>
          <cell r="AV183">
            <v>7</v>
          </cell>
          <cell r="AW183">
            <v>7</v>
          </cell>
          <cell r="BJ183">
            <v>5</v>
          </cell>
          <cell r="BK183">
            <v>-5</v>
          </cell>
          <cell r="BL183">
            <v>5</v>
          </cell>
          <cell r="BO183" t="str">
            <v/>
          </cell>
          <cell r="BW183">
            <v>0</v>
          </cell>
          <cell r="CK183">
            <v>0</v>
          </cell>
          <cell r="CL183">
            <v>0</v>
          </cell>
          <cell r="CO183" t="str">
            <v>عملاء متنوعون</v>
          </cell>
          <cell r="CP183" t="str">
            <v>عملاء متنوعون</v>
          </cell>
          <cell r="CT183">
            <v>1</v>
          </cell>
          <cell r="CU183">
            <v>1</v>
          </cell>
          <cell r="CV183">
            <v>1</v>
          </cell>
          <cell r="CW183">
            <v>0</v>
          </cell>
          <cell r="CZ183" t="str">
            <v/>
          </cell>
        </row>
        <row r="184">
          <cell r="A184">
            <v>374</v>
          </cell>
          <cell r="B184" t="str">
            <v>PF1</v>
          </cell>
          <cell r="C184" t="str">
            <v>FOAM 10TH</v>
          </cell>
          <cell r="D184" t="str">
            <v>xps</v>
          </cell>
          <cell r="E184" t="str">
            <v>FX35IF01500121</v>
          </cell>
          <cell r="F184" t="str">
            <v>شريحة زرقاء آيزوفوم 5سم ك35 بشفة (121.5*61*5سم) تصدير</v>
          </cell>
          <cell r="Q184" t="str">
            <v>تعمل</v>
          </cell>
          <cell r="X184" t="str">
            <v>آيزو فوم</v>
          </cell>
          <cell r="Y184">
            <v>82</v>
          </cell>
          <cell r="AA184">
            <v>374</v>
          </cell>
          <cell r="AB184" t="str">
            <v>شريحة زرقاء آيزوفوم 5سم ك35 بشفة (121.5*61*5سم) تصدير</v>
          </cell>
          <cell r="AE184">
            <v>1</v>
          </cell>
          <cell r="AK184">
            <v>1</v>
          </cell>
          <cell r="AM184">
            <v>1</v>
          </cell>
          <cell r="AT184" t="str">
            <v>35I</v>
          </cell>
          <cell r="AV184">
            <v>7</v>
          </cell>
          <cell r="AW184">
            <v>7</v>
          </cell>
          <cell r="BJ184">
            <v>5</v>
          </cell>
          <cell r="BK184">
            <v>-5</v>
          </cell>
          <cell r="BL184">
            <v>5</v>
          </cell>
          <cell r="BO184" t="str">
            <v/>
          </cell>
          <cell r="BW184">
            <v>0</v>
          </cell>
          <cell r="CK184">
            <v>0</v>
          </cell>
          <cell r="CL184">
            <v>0</v>
          </cell>
          <cell r="CO184" t="str">
            <v>عملاء متنوعون</v>
          </cell>
          <cell r="CP184" t="str">
            <v>عملاء متنوعون</v>
          </cell>
          <cell r="CT184">
            <v>1</v>
          </cell>
          <cell r="CU184">
            <v>1</v>
          </cell>
          <cell r="CV184">
            <v>1</v>
          </cell>
          <cell r="CW184">
            <v>0</v>
          </cell>
          <cell r="CZ184" t="str">
            <v/>
          </cell>
        </row>
        <row r="185">
          <cell r="A185">
            <v>134</v>
          </cell>
          <cell r="B185" t="str">
            <v>PF1</v>
          </cell>
          <cell r="C185" t="str">
            <v>FOAM 10TH</v>
          </cell>
          <cell r="D185" t="str">
            <v>Molds</v>
          </cell>
          <cell r="E185" t="str">
            <v>FMGREI10000000</v>
          </cell>
          <cell r="F185" t="str">
            <v>فوم كشاف طوارئ جراند 1</v>
          </cell>
          <cell r="G185" t="str">
            <v>Ea</v>
          </cell>
          <cell r="H185" t="str">
            <v>1200*1100</v>
          </cell>
          <cell r="I185">
            <v>9.9145833333333325E-3</v>
          </cell>
          <cell r="J185">
            <v>240</v>
          </cell>
          <cell r="L185">
            <v>252</v>
          </cell>
          <cell r="M185">
            <v>429</v>
          </cell>
          <cell r="N185">
            <v>1</v>
          </cell>
          <cell r="O185">
            <v>12</v>
          </cell>
          <cell r="Q185" t="str">
            <v>تعمل</v>
          </cell>
          <cell r="R185">
            <v>9.9145833333333329</v>
          </cell>
          <cell r="S185">
            <v>9.2205624999999998</v>
          </cell>
          <cell r="T185">
            <v>10.608604166666666</v>
          </cell>
          <cell r="U185">
            <v>7</v>
          </cell>
          <cell r="V185">
            <v>7</v>
          </cell>
          <cell r="X185" t="str">
            <v>مصابيح</v>
          </cell>
          <cell r="Y185">
            <v>56</v>
          </cell>
          <cell r="AA185">
            <v>134</v>
          </cell>
          <cell r="AB185" t="str">
            <v>فوم كشاف طوارئ جراند 1</v>
          </cell>
          <cell r="AD185" t="str">
            <v>فوم كشاف طوارئ جراند 1</v>
          </cell>
          <cell r="AE185">
            <v>1</v>
          </cell>
          <cell r="AH185">
            <v>100.69930069930069</v>
          </cell>
          <cell r="AI185">
            <v>95.664335664335653</v>
          </cell>
          <cell r="AJ185">
            <v>105.73426573426573</v>
          </cell>
          <cell r="AK185">
            <v>1</v>
          </cell>
          <cell r="AL185">
            <v>1</v>
          </cell>
          <cell r="AM185">
            <v>1</v>
          </cell>
          <cell r="AN185">
            <v>8</v>
          </cell>
          <cell r="AO185" t="str">
            <v>18</v>
          </cell>
          <cell r="AP185" t="str">
            <v xml:space="preserve"> (A) EU150       (M) 0.7-1.1 mm</v>
          </cell>
          <cell r="AQ185" t="str">
            <v>(B) S.2 112      (M) 0.7-1.1 mm</v>
          </cell>
          <cell r="AR185" t="str">
            <v>12</v>
          </cell>
          <cell r="AS185" t="str">
            <v>0</v>
          </cell>
          <cell r="AT185" t="str">
            <v>GRE</v>
          </cell>
          <cell r="AU185" t="str">
            <v>اتوماتيك</v>
          </cell>
          <cell r="AV185">
            <v>7</v>
          </cell>
          <cell r="AW185">
            <v>7</v>
          </cell>
          <cell r="AX185">
            <v>153</v>
          </cell>
          <cell r="AY185">
            <v>1</v>
          </cell>
          <cell r="AZ185">
            <v>1</v>
          </cell>
          <cell r="BA185">
            <v>117</v>
          </cell>
          <cell r="BB185">
            <v>1</v>
          </cell>
          <cell r="BC185">
            <v>1</v>
          </cell>
          <cell r="BD185">
            <v>61</v>
          </cell>
          <cell r="BE185">
            <v>1</v>
          </cell>
          <cell r="BF185">
            <v>1</v>
          </cell>
          <cell r="BG185">
            <v>8</v>
          </cell>
          <cell r="BH185">
            <v>1</v>
          </cell>
          <cell r="BI185">
            <v>1</v>
          </cell>
          <cell r="BJ185">
            <v>5</v>
          </cell>
          <cell r="BK185">
            <v>3</v>
          </cell>
          <cell r="BL185">
            <v>13</v>
          </cell>
          <cell r="BN185">
            <v>105</v>
          </cell>
          <cell r="BO185" t="str">
            <v>1</v>
          </cell>
          <cell r="BW185">
            <v>0</v>
          </cell>
          <cell r="CK185">
            <v>0</v>
          </cell>
          <cell r="CL185">
            <v>1.0906041666666666E-2</v>
          </cell>
          <cell r="CN185" t="str">
            <v>foam lighting Emergince Grand 1</v>
          </cell>
          <cell r="CO185" t="str">
            <v>جراند</v>
          </cell>
          <cell r="CP185" t="str">
            <v>شركة جراند</v>
          </cell>
          <cell r="CT185">
            <v>1</v>
          </cell>
          <cell r="CU185">
            <v>1</v>
          </cell>
          <cell r="CV185">
            <v>1</v>
          </cell>
          <cell r="CW185">
            <v>5</v>
          </cell>
          <cell r="CX185">
            <v>44336</v>
          </cell>
          <cell r="CY185">
            <v>44342</v>
          </cell>
          <cell r="CZ185" t="str">
            <v>Pending</v>
          </cell>
          <cell r="DA185">
            <v>25</v>
          </cell>
        </row>
        <row r="186">
          <cell r="A186">
            <v>135</v>
          </cell>
          <cell r="B186" t="str">
            <v>PF1</v>
          </cell>
          <cell r="C186" t="str">
            <v>FOAM 10TH</v>
          </cell>
          <cell r="D186" t="str">
            <v>Molds</v>
          </cell>
          <cell r="E186" t="str">
            <v>FMGREI30000000</v>
          </cell>
          <cell r="F186" t="str">
            <v>فوم كشاف جراند بلاستيك</v>
          </cell>
          <cell r="G186" t="str">
            <v>Ea</v>
          </cell>
          <cell r="H186" t="str">
            <v>850*650</v>
          </cell>
          <cell r="I186">
            <v>1.0625000000000001E-2</v>
          </cell>
          <cell r="J186">
            <v>300</v>
          </cell>
          <cell r="L186">
            <v>315</v>
          </cell>
          <cell r="M186">
            <v>345</v>
          </cell>
          <cell r="N186">
            <v>1</v>
          </cell>
          <cell r="O186">
            <v>12</v>
          </cell>
          <cell r="Q186" t="str">
            <v>تعمل</v>
          </cell>
          <cell r="R186">
            <v>10.625</v>
          </cell>
          <cell r="S186">
            <v>9.8812499999999996</v>
          </cell>
          <cell r="T186">
            <v>11.36875</v>
          </cell>
          <cell r="U186">
            <v>7</v>
          </cell>
          <cell r="V186">
            <v>7</v>
          </cell>
          <cell r="X186" t="str">
            <v>مصابيح</v>
          </cell>
          <cell r="Y186">
            <v>57</v>
          </cell>
          <cell r="AA186">
            <v>135</v>
          </cell>
          <cell r="AB186" t="str">
            <v>فوم كشاف جراند بلاستيك</v>
          </cell>
          <cell r="AD186" t="str">
            <v>فوم كشاف جراند بلاستيك</v>
          </cell>
          <cell r="AE186">
            <v>1</v>
          </cell>
          <cell r="AH186">
            <v>125.21739130434783</v>
          </cell>
          <cell r="AI186">
            <v>118.95652173913044</v>
          </cell>
          <cell r="AJ186">
            <v>131.47826086956522</v>
          </cell>
          <cell r="AK186">
            <v>1</v>
          </cell>
          <cell r="AL186">
            <v>1</v>
          </cell>
          <cell r="AM186">
            <v>1</v>
          </cell>
          <cell r="AN186">
            <v>14</v>
          </cell>
          <cell r="AO186" t="str">
            <v>18</v>
          </cell>
          <cell r="AP186" t="str">
            <v>(A)   EU 150   (M)0.7-1.1 mm</v>
          </cell>
          <cell r="AQ186" t="str">
            <v>(B)   S.2 112  (M)0.7-1.1 mm</v>
          </cell>
          <cell r="AR186">
            <v>12</v>
          </cell>
          <cell r="AS186">
            <v>12</v>
          </cell>
          <cell r="AT186" t="str">
            <v>GRE</v>
          </cell>
          <cell r="AU186" t="str">
            <v>اتوماتيك</v>
          </cell>
          <cell r="AV186">
            <v>7</v>
          </cell>
          <cell r="AW186">
            <v>7</v>
          </cell>
          <cell r="AX186">
            <v>133</v>
          </cell>
          <cell r="AY186">
            <v>1</v>
          </cell>
          <cell r="AZ186">
            <v>1</v>
          </cell>
          <cell r="BA186">
            <v>127</v>
          </cell>
          <cell r="BB186">
            <v>1</v>
          </cell>
          <cell r="BC186">
            <v>1</v>
          </cell>
          <cell r="BD186">
            <v>49</v>
          </cell>
          <cell r="BE186">
            <v>1</v>
          </cell>
          <cell r="BF186">
            <v>1</v>
          </cell>
          <cell r="BJ186">
            <v>5</v>
          </cell>
          <cell r="BK186">
            <v>9</v>
          </cell>
          <cell r="BL186">
            <v>19</v>
          </cell>
          <cell r="BN186">
            <v>115</v>
          </cell>
          <cell r="BO186" t="str">
            <v>1</v>
          </cell>
          <cell r="BW186">
            <v>0</v>
          </cell>
          <cell r="CB186">
            <v>480</v>
          </cell>
          <cell r="CC186">
            <v>1</v>
          </cell>
          <cell r="CG186" t="str">
            <v>ابيض</v>
          </cell>
          <cell r="CK186">
            <v>0</v>
          </cell>
          <cell r="CL186">
            <v>1.1687500000000002E-2</v>
          </cell>
          <cell r="CN186" t="str">
            <v>foam lighting Grand blastic</v>
          </cell>
          <cell r="CO186" t="str">
            <v>جراند</v>
          </cell>
          <cell r="CP186" t="str">
            <v>شركة جراند</v>
          </cell>
          <cell r="CT186">
            <v>1</v>
          </cell>
          <cell r="CU186">
            <v>1</v>
          </cell>
          <cell r="CV186">
            <v>1</v>
          </cell>
          <cell r="CW186">
            <v>4</v>
          </cell>
          <cell r="CX186">
            <v>44276</v>
          </cell>
          <cell r="CY186">
            <v>44277</v>
          </cell>
          <cell r="CZ186" t="str">
            <v>Pending</v>
          </cell>
          <cell r="DA186">
            <v>25</v>
          </cell>
        </row>
        <row r="187">
          <cell r="A187">
            <v>136</v>
          </cell>
          <cell r="B187" t="str">
            <v>PF1</v>
          </cell>
          <cell r="C187" t="str">
            <v>FOAM 10TH</v>
          </cell>
          <cell r="D187" t="str">
            <v>Molds</v>
          </cell>
          <cell r="E187" t="str">
            <v>FMGREI40000000</v>
          </cell>
          <cell r="F187" t="str">
            <v>فوم كشاف جراند LED</v>
          </cell>
          <cell r="G187" t="str">
            <v>Ea</v>
          </cell>
          <cell r="H187" t="str">
            <v>850*650</v>
          </cell>
          <cell r="I187">
            <v>9.7533333333333326E-3</v>
          </cell>
          <cell r="J187">
            <v>300</v>
          </cell>
          <cell r="L187">
            <v>300</v>
          </cell>
          <cell r="M187">
            <v>300</v>
          </cell>
          <cell r="N187">
            <v>1</v>
          </cell>
          <cell r="O187">
            <v>12</v>
          </cell>
          <cell r="Q187" t="str">
            <v>لا تعمل</v>
          </cell>
          <cell r="R187">
            <v>9.7533333333333321</v>
          </cell>
          <cell r="S187">
            <v>9.0705999999999989</v>
          </cell>
          <cell r="T187">
            <v>10.436066666666665</v>
          </cell>
          <cell r="U187">
            <v>7</v>
          </cell>
          <cell r="V187">
            <v>7</v>
          </cell>
          <cell r="Y187">
            <v>209</v>
          </cell>
          <cell r="AA187">
            <v>136</v>
          </cell>
          <cell r="AB187" t="str">
            <v>فوم كشاف جراند LED</v>
          </cell>
          <cell r="AC187">
            <v>9.7533333333333326E-3</v>
          </cell>
          <cell r="AD187" t="str">
            <v>فوم كشاف جراند LED</v>
          </cell>
          <cell r="AE187">
            <v>0</v>
          </cell>
          <cell r="AH187">
            <v>144</v>
          </cell>
          <cell r="AI187">
            <v>136.79999999999998</v>
          </cell>
          <cell r="AJ187">
            <v>151.20000000000002</v>
          </cell>
          <cell r="AK187">
            <v>1</v>
          </cell>
          <cell r="AL187">
            <v>1</v>
          </cell>
          <cell r="AM187">
            <v>1</v>
          </cell>
          <cell r="AT187" t="str">
            <v>GRE</v>
          </cell>
          <cell r="AV187">
            <v>7</v>
          </cell>
          <cell r="AW187">
            <v>7</v>
          </cell>
          <cell r="BO187" t="str">
            <v/>
          </cell>
          <cell r="CK187">
            <v>0</v>
          </cell>
          <cell r="CL187">
            <v>1.0728666666666666E-2</v>
          </cell>
          <cell r="CN187" t="str">
            <v>foam lighting Grand LED</v>
          </cell>
          <cell r="CO187" t="str">
            <v>جراند</v>
          </cell>
          <cell r="CP187" t="str">
            <v>شركة جراند</v>
          </cell>
          <cell r="CT187">
            <v>1</v>
          </cell>
          <cell r="CU187">
            <v>1</v>
          </cell>
          <cell r="CV187">
            <v>1</v>
          </cell>
        </row>
        <row r="188">
          <cell r="A188">
            <v>137</v>
          </cell>
          <cell r="B188" t="str">
            <v>PF1</v>
          </cell>
          <cell r="C188" t="str">
            <v>FOAM 10TH</v>
          </cell>
          <cell r="D188" t="str">
            <v>Molds</v>
          </cell>
          <cell r="E188" t="str">
            <v>FMAHSI20000000</v>
          </cell>
          <cell r="F188" t="str">
            <v>فوم كالون صغير الاهرام</v>
          </cell>
          <cell r="G188" t="str">
            <v>Ea</v>
          </cell>
          <cell r="H188" t="str">
            <v>1100*1200</v>
          </cell>
          <cell r="I188">
            <v>2.35E-2</v>
          </cell>
          <cell r="J188">
            <v>200</v>
          </cell>
          <cell r="L188">
            <v>210</v>
          </cell>
          <cell r="M188">
            <v>240</v>
          </cell>
          <cell r="N188">
            <v>1</v>
          </cell>
          <cell r="O188">
            <v>10</v>
          </cell>
          <cell r="Q188" t="str">
            <v>تعمل</v>
          </cell>
          <cell r="R188">
            <v>23.5</v>
          </cell>
          <cell r="S188">
            <v>21.855</v>
          </cell>
          <cell r="T188">
            <v>25.145</v>
          </cell>
          <cell r="U188">
            <v>7</v>
          </cell>
          <cell r="V188">
            <v>7</v>
          </cell>
          <cell r="X188" t="str">
            <v>متنوع</v>
          </cell>
          <cell r="Y188">
            <v>58</v>
          </cell>
          <cell r="AA188">
            <v>137</v>
          </cell>
          <cell r="AB188" t="str">
            <v>فوم كالون صغير الاهرام</v>
          </cell>
          <cell r="AD188" t="str">
            <v>فوم كالون صغير الاهرام</v>
          </cell>
          <cell r="AE188">
            <v>1</v>
          </cell>
          <cell r="AH188">
            <v>150</v>
          </cell>
          <cell r="AI188">
            <v>142.5</v>
          </cell>
          <cell r="AJ188">
            <v>157.5</v>
          </cell>
          <cell r="AK188">
            <v>1</v>
          </cell>
          <cell r="AL188">
            <v>1</v>
          </cell>
          <cell r="AM188">
            <v>1</v>
          </cell>
          <cell r="AN188">
            <v>12</v>
          </cell>
          <cell r="AO188" t="str">
            <v>22</v>
          </cell>
          <cell r="AP188" t="str">
            <v>(A)   401 XS   (S)0.4-0.8 mm</v>
          </cell>
          <cell r="AQ188" t="str">
            <v>(B)   C-S B   (M)0.7-1.1 mm</v>
          </cell>
          <cell r="AR188">
            <v>20</v>
          </cell>
          <cell r="AS188">
            <v>40</v>
          </cell>
          <cell r="AT188" t="str">
            <v>AHS</v>
          </cell>
          <cell r="AU188" t="str">
            <v>اتوماتيك</v>
          </cell>
          <cell r="AV188">
            <v>7</v>
          </cell>
          <cell r="AW188">
            <v>7</v>
          </cell>
          <cell r="AX188">
            <v>340</v>
          </cell>
          <cell r="AY188">
            <v>1</v>
          </cell>
          <cell r="AZ188">
            <v>1</v>
          </cell>
          <cell r="BA188">
            <v>150</v>
          </cell>
          <cell r="BB188">
            <v>1</v>
          </cell>
          <cell r="BC188">
            <v>1</v>
          </cell>
          <cell r="BD188">
            <v>30</v>
          </cell>
          <cell r="BE188">
            <v>1</v>
          </cell>
          <cell r="BF188">
            <v>1</v>
          </cell>
          <cell r="BJ188">
            <v>3</v>
          </cell>
          <cell r="BK188">
            <v>9</v>
          </cell>
          <cell r="BL188">
            <v>15</v>
          </cell>
          <cell r="BN188">
            <v>126</v>
          </cell>
          <cell r="BO188" t="str">
            <v>1</v>
          </cell>
          <cell r="BW188">
            <v>0</v>
          </cell>
          <cell r="CB188">
            <v>210</v>
          </cell>
          <cell r="CC188">
            <v>1</v>
          </cell>
          <cell r="CG188" t="str">
            <v>ابيض</v>
          </cell>
          <cell r="CK188">
            <v>0</v>
          </cell>
          <cell r="CL188">
            <v>2.5850000000000001E-2</v>
          </cell>
          <cell r="CN188" t="str">
            <v>foam Calon small Ahram</v>
          </cell>
          <cell r="CO188" t="str">
            <v>الاهرام لنظم الامان</v>
          </cell>
          <cell r="CP188" t="str">
            <v>الاهرام لنظم الامان</v>
          </cell>
          <cell r="CT188">
            <v>1</v>
          </cell>
          <cell r="CU188">
            <v>1</v>
          </cell>
          <cell r="CV188">
            <v>1</v>
          </cell>
          <cell r="CW188">
            <v>0</v>
          </cell>
          <cell r="CZ188" t="str">
            <v/>
          </cell>
        </row>
        <row r="189">
          <cell r="A189">
            <v>138</v>
          </cell>
          <cell r="B189" t="str">
            <v>PF1</v>
          </cell>
          <cell r="C189" t="str">
            <v>FOAM 10TH</v>
          </cell>
          <cell r="D189" t="str">
            <v>Molds</v>
          </cell>
          <cell r="E189" t="str">
            <v>FMEXPI00000000</v>
          </cell>
          <cell r="F189" t="str">
            <v>فوم قوائم اكسبريس</v>
          </cell>
          <cell r="G189" t="str">
            <v>Set</v>
          </cell>
          <cell r="H189" t="str">
            <v>1100*1200</v>
          </cell>
          <cell r="I189">
            <v>0.254</v>
          </cell>
          <cell r="J189">
            <v>17</v>
          </cell>
          <cell r="L189">
            <v>17</v>
          </cell>
          <cell r="M189">
            <v>17</v>
          </cell>
          <cell r="N189">
            <v>2</v>
          </cell>
          <cell r="O189">
            <v>1</v>
          </cell>
          <cell r="Q189" t="str">
            <v>لا تعمل</v>
          </cell>
          <cell r="R189">
            <v>254</v>
          </cell>
          <cell r="S189">
            <v>236.22</v>
          </cell>
          <cell r="T189">
            <v>271.77999999999997</v>
          </cell>
          <cell r="U189">
            <v>7</v>
          </cell>
          <cell r="V189">
            <v>7</v>
          </cell>
          <cell r="Y189">
            <v>210</v>
          </cell>
          <cell r="AA189">
            <v>138</v>
          </cell>
          <cell r="AB189" t="str">
            <v>فوم قوائم اكسبريس</v>
          </cell>
          <cell r="AC189">
            <v>0.254</v>
          </cell>
          <cell r="AD189" t="str">
            <v>فوم قوائم اكسبريس</v>
          </cell>
          <cell r="AE189">
            <v>0</v>
          </cell>
          <cell r="AH189">
            <v>211.76470588235293</v>
          </cell>
          <cell r="AI189">
            <v>201.17647058823528</v>
          </cell>
          <cell r="AJ189">
            <v>222.35294117647058</v>
          </cell>
          <cell r="AK189">
            <v>1</v>
          </cell>
          <cell r="AL189">
            <v>1</v>
          </cell>
          <cell r="AM189">
            <v>1</v>
          </cell>
          <cell r="AT189" t="str">
            <v>EXP</v>
          </cell>
          <cell r="AV189">
            <v>7</v>
          </cell>
          <cell r="AW189">
            <v>7</v>
          </cell>
          <cell r="BO189" t="str">
            <v/>
          </cell>
          <cell r="CK189">
            <v>0</v>
          </cell>
          <cell r="CL189">
            <v>0.27940000000000004</v>
          </cell>
          <cell r="CN189" t="str">
            <v>foam قوائم اkgسبريس</v>
          </cell>
          <cell r="CO189" t="str">
            <v/>
          </cell>
          <cell r="CT189">
            <v>1</v>
          </cell>
          <cell r="CU189">
            <v>2</v>
          </cell>
          <cell r="CV189">
            <v>1</v>
          </cell>
        </row>
        <row r="190">
          <cell r="A190">
            <v>139</v>
          </cell>
          <cell r="B190" t="str">
            <v>PF1</v>
          </cell>
          <cell r="C190" t="str">
            <v>FOAM 10TH</v>
          </cell>
          <cell r="D190" t="str">
            <v>Molds</v>
          </cell>
          <cell r="E190" t="str">
            <v>FMELHI19000000</v>
          </cell>
          <cell r="F190" t="str">
            <v>فوم قاعده 90 EG</v>
          </cell>
          <cell r="G190" t="str">
            <v>Ea</v>
          </cell>
          <cell r="H190" t="str">
            <v>1100*850</v>
          </cell>
          <cell r="I190">
            <v>0.67533333333333334</v>
          </cell>
          <cell r="J190">
            <v>20</v>
          </cell>
          <cell r="L190">
            <v>20</v>
          </cell>
          <cell r="M190">
            <v>20</v>
          </cell>
          <cell r="N190">
            <v>1</v>
          </cell>
          <cell r="O190">
            <v>1</v>
          </cell>
          <cell r="Q190" t="str">
            <v>لا تعمل</v>
          </cell>
          <cell r="R190">
            <v>675.33333333333337</v>
          </cell>
          <cell r="S190">
            <v>628.06000000000006</v>
          </cell>
          <cell r="T190">
            <v>722.60666666666668</v>
          </cell>
          <cell r="U190">
            <v>7</v>
          </cell>
          <cell r="V190">
            <v>7</v>
          </cell>
          <cell r="X190" t="str">
            <v>بوتجاز</v>
          </cell>
          <cell r="Y190">
            <v>211</v>
          </cell>
          <cell r="AA190">
            <v>139</v>
          </cell>
          <cell r="AB190" t="str">
            <v>فوم قاعده 90 EG</v>
          </cell>
          <cell r="AC190">
            <v>0.67533333333333334</v>
          </cell>
          <cell r="AD190" t="str">
            <v>فوم قاعده 90 EG</v>
          </cell>
          <cell r="AE190">
            <v>0</v>
          </cell>
          <cell r="AH190">
            <v>180</v>
          </cell>
          <cell r="AI190">
            <v>171</v>
          </cell>
          <cell r="AJ190">
            <v>189</v>
          </cell>
          <cell r="AK190">
            <v>1</v>
          </cell>
          <cell r="AL190">
            <v>1</v>
          </cell>
          <cell r="AM190">
            <v>1</v>
          </cell>
          <cell r="AT190" t="str">
            <v>ELH</v>
          </cell>
          <cell r="AU190" t="str">
            <v>اتوماتيك</v>
          </cell>
          <cell r="AV190">
            <v>7</v>
          </cell>
          <cell r="AW190">
            <v>7</v>
          </cell>
          <cell r="BJ190">
            <v>5</v>
          </cell>
          <cell r="BK190">
            <v>-5</v>
          </cell>
          <cell r="BL190">
            <v>5</v>
          </cell>
          <cell r="BO190" t="str">
            <v/>
          </cell>
          <cell r="CK190">
            <v>0</v>
          </cell>
          <cell r="CL190">
            <v>0.74286666666666679</v>
          </cell>
          <cell r="CN190" t="str">
            <v>foam base 90 EG</v>
          </cell>
          <cell r="CO190" t="str">
            <v>الشركة الهندسية للاجهزة المنزلية</v>
          </cell>
          <cell r="CT190">
            <v>1</v>
          </cell>
          <cell r="CU190">
            <v>1</v>
          </cell>
          <cell r="CV190">
            <v>1</v>
          </cell>
        </row>
        <row r="191">
          <cell r="A191">
            <v>140</v>
          </cell>
          <cell r="B191" t="str">
            <v>PF1</v>
          </cell>
          <cell r="C191" t="str">
            <v>FOAM 10TH</v>
          </cell>
          <cell r="D191" t="str">
            <v>Molds</v>
          </cell>
          <cell r="E191" t="str">
            <v>FMDACI16090000</v>
          </cell>
          <cell r="F191" t="str">
            <v>فوم قاعده 60*90 (مجمعه)</v>
          </cell>
          <cell r="G191" t="str">
            <v>Ea</v>
          </cell>
          <cell r="H191" t="str">
            <v>1400*1700</v>
          </cell>
          <cell r="I191">
            <v>0.48499999999999999</v>
          </cell>
          <cell r="J191">
            <v>60</v>
          </cell>
          <cell r="L191">
            <v>67</v>
          </cell>
          <cell r="M191">
            <v>60</v>
          </cell>
          <cell r="N191">
            <v>1</v>
          </cell>
          <cell r="O191">
            <v>2</v>
          </cell>
          <cell r="P191" t="str">
            <v>R1</v>
          </cell>
          <cell r="Q191" t="str">
            <v>تعمل</v>
          </cell>
          <cell r="R191">
            <v>485</v>
          </cell>
          <cell r="S191">
            <v>451.05</v>
          </cell>
          <cell r="T191">
            <v>518.95000000000005</v>
          </cell>
          <cell r="U191">
            <v>7</v>
          </cell>
          <cell r="V191">
            <v>7</v>
          </cell>
          <cell r="X191" t="str">
            <v>بوتجاز</v>
          </cell>
          <cell r="Y191">
            <v>212</v>
          </cell>
          <cell r="AA191">
            <v>140</v>
          </cell>
          <cell r="AB191" t="str">
            <v>فوم قاعده 60*90 (مجمعه)</v>
          </cell>
          <cell r="AD191" t="str">
            <v>فوم  60*90 (دعامة وقاعدة)</v>
          </cell>
          <cell r="AE191">
            <v>1</v>
          </cell>
          <cell r="AG191">
            <v>808901801</v>
          </cell>
          <cell r="AH191">
            <v>120</v>
          </cell>
          <cell r="AI191">
            <v>114</v>
          </cell>
          <cell r="AJ191">
            <v>126</v>
          </cell>
          <cell r="AK191">
            <v>1</v>
          </cell>
          <cell r="AL191">
            <v>1</v>
          </cell>
          <cell r="AN191">
            <v>10</v>
          </cell>
          <cell r="AO191">
            <v>18</v>
          </cell>
          <cell r="AP191" t="str">
            <v>(A) EU 150          (M) 0.7-1.1 mm</v>
          </cell>
          <cell r="AQ191" t="str">
            <v>(B) S.2 112          (M) 0.7-1.1 mm</v>
          </cell>
          <cell r="AR191">
            <v>14</v>
          </cell>
          <cell r="AS191">
            <v>35</v>
          </cell>
          <cell r="AT191" t="str">
            <v>DAC</v>
          </cell>
          <cell r="AU191" t="str">
            <v>اتوماتيك</v>
          </cell>
          <cell r="AV191">
            <v>7</v>
          </cell>
          <cell r="AW191">
            <v>7</v>
          </cell>
          <cell r="AX191">
            <v>934</v>
          </cell>
          <cell r="AY191">
            <v>0</v>
          </cell>
          <cell r="AZ191">
            <v>3</v>
          </cell>
          <cell r="BA191">
            <v>78</v>
          </cell>
          <cell r="BB191">
            <v>1.5</v>
          </cell>
          <cell r="BC191">
            <v>1.5</v>
          </cell>
          <cell r="BD191">
            <v>63</v>
          </cell>
          <cell r="BE191">
            <v>1.5</v>
          </cell>
          <cell r="BF191">
            <v>1.5</v>
          </cell>
          <cell r="BG191">
            <v>14</v>
          </cell>
          <cell r="BH191">
            <v>1</v>
          </cell>
          <cell r="BI191">
            <v>1</v>
          </cell>
          <cell r="BJ191">
            <v>5</v>
          </cell>
          <cell r="BK191">
            <v>5</v>
          </cell>
          <cell r="BL191">
            <v>15</v>
          </cell>
          <cell r="BN191">
            <v>203</v>
          </cell>
          <cell r="BO191" t="str">
            <v>2</v>
          </cell>
          <cell r="BR191">
            <v>43593</v>
          </cell>
          <cell r="BS191" t="str">
            <v>ct is changed</v>
          </cell>
          <cell r="BW191">
            <v>0</v>
          </cell>
          <cell r="CB191">
            <v>70</v>
          </cell>
          <cell r="CC191">
            <v>1</v>
          </cell>
          <cell r="CE191">
            <v>87</v>
          </cell>
          <cell r="CF191">
            <v>150</v>
          </cell>
          <cell r="CG191" t="str">
            <v>ابيض</v>
          </cell>
          <cell r="CK191">
            <v>0.52622499999999994</v>
          </cell>
          <cell r="CL191">
            <v>0</v>
          </cell>
          <cell r="CN191" t="str">
            <v>foam base 60*90 (collective)</v>
          </cell>
          <cell r="CO191" t="str">
            <v>الكترولوكس</v>
          </cell>
          <cell r="CP191" t="str">
            <v>القاهرة للصناعات المغذية بوتاجازات</v>
          </cell>
          <cell r="CT191">
            <v>1</v>
          </cell>
          <cell r="CU191">
            <v>1</v>
          </cell>
          <cell r="CV191">
            <v>1</v>
          </cell>
          <cell r="CW191">
            <v>11</v>
          </cell>
          <cell r="CX191">
            <v>44322</v>
          </cell>
          <cell r="CY191">
            <v>44333</v>
          </cell>
          <cell r="CZ191" t="str">
            <v>Pending</v>
          </cell>
          <cell r="DA191">
            <v>7</v>
          </cell>
        </row>
        <row r="192">
          <cell r="A192">
            <v>141</v>
          </cell>
          <cell r="B192" t="str">
            <v>PF1</v>
          </cell>
          <cell r="C192" t="str">
            <v>FOAM 10TH</v>
          </cell>
          <cell r="D192" t="str">
            <v>Molds</v>
          </cell>
          <cell r="E192" t="str">
            <v>FMDACI16090000</v>
          </cell>
          <cell r="F192" t="str">
            <v>فوم قاعده 60*90</v>
          </cell>
          <cell r="G192" t="str">
            <v>Ea</v>
          </cell>
          <cell r="H192" t="str">
            <v>1400*1700</v>
          </cell>
          <cell r="I192">
            <v>0.48499999999999999</v>
          </cell>
          <cell r="J192">
            <v>60</v>
          </cell>
          <cell r="L192">
            <v>67</v>
          </cell>
          <cell r="M192">
            <v>69</v>
          </cell>
          <cell r="N192">
            <v>1</v>
          </cell>
          <cell r="O192">
            <v>2</v>
          </cell>
          <cell r="Q192" t="str">
            <v>لا تعمل</v>
          </cell>
          <cell r="R192">
            <v>485</v>
          </cell>
          <cell r="S192">
            <v>451.05</v>
          </cell>
          <cell r="T192">
            <v>518.95000000000005</v>
          </cell>
          <cell r="U192">
            <v>7</v>
          </cell>
          <cell r="V192">
            <v>7</v>
          </cell>
          <cell r="X192" t="str">
            <v>بوتجاز</v>
          </cell>
          <cell r="Y192">
            <v>213</v>
          </cell>
          <cell r="AA192">
            <v>141</v>
          </cell>
          <cell r="AB192" t="str">
            <v>فوم قاعده 60*90 (مجمعه)</v>
          </cell>
          <cell r="AD192" t="str">
            <v>فوم قاعده 60*90</v>
          </cell>
          <cell r="AE192">
            <v>0</v>
          </cell>
          <cell r="AH192">
            <v>104.34782608695652</v>
          </cell>
          <cell r="AI192">
            <v>99.130434782608688</v>
          </cell>
          <cell r="AJ192">
            <v>109.56521739130434</v>
          </cell>
          <cell r="AK192">
            <v>1</v>
          </cell>
          <cell r="AL192">
            <v>1</v>
          </cell>
          <cell r="AM192">
            <v>1</v>
          </cell>
          <cell r="AT192" t="str">
            <v>DAC</v>
          </cell>
          <cell r="AV192">
            <v>7</v>
          </cell>
          <cell r="AW192">
            <v>7</v>
          </cell>
          <cell r="BO192" t="str">
            <v/>
          </cell>
          <cell r="CK192">
            <v>0.52622499999999994</v>
          </cell>
          <cell r="CL192">
            <v>0</v>
          </cell>
          <cell r="CN192" t="str">
            <v>foam base 60*90</v>
          </cell>
          <cell r="CO192" t="str">
            <v>الكترولوكس</v>
          </cell>
          <cell r="CP192" t="str">
            <v>القاهرة للصناعات المغذية بوتاجازات</v>
          </cell>
          <cell r="CT192">
            <v>1</v>
          </cell>
          <cell r="CU192">
            <v>1</v>
          </cell>
          <cell r="CV192">
            <v>1</v>
          </cell>
        </row>
        <row r="193">
          <cell r="A193">
            <v>142</v>
          </cell>
          <cell r="B193" t="str">
            <v>PF1</v>
          </cell>
          <cell r="C193" t="str">
            <v>FOAM 10TH</v>
          </cell>
          <cell r="D193" t="str">
            <v>Molds</v>
          </cell>
          <cell r="E193" t="str">
            <v>FMDACI16060000</v>
          </cell>
          <cell r="F193" t="str">
            <v>فوم قاعده 60*60</v>
          </cell>
          <cell r="G193" t="str">
            <v>Ea</v>
          </cell>
          <cell r="H193" t="str">
            <v>1600*1800</v>
          </cell>
          <cell r="I193">
            <v>0.35099999999999998</v>
          </cell>
          <cell r="J193">
            <v>80</v>
          </cell>
          <cell r="L193">
            <v>80</v>
          </cell>
          <cell r="M193">
            <v>68</v>
          </cell>
          <cell r="N193">
            <v>1</v>
          </cell>
          <cell r="O193">
            <v>4</v>
          </cell>
          <cell r="Q193" t="str">
            <v>تعمل</v>
          </cell>
          <cell r="R193">
            <v>351</v>
          </cell>
          <cell r="S193">
            <v>326.43</v>
          </cell>
          <cell r="T193">
            <v>375.57</v>
          </cell>
          <cell r="U193">
            <v>7</v>
          </cell>
          <cell r="V193">
            <v>7</v>
          </cell>
          <cell r="X193" t="str">
            <v>بوتجاز</v>
          </cell>
          <cell r="Y193">
            <v>214</v>
          </cell>
          <cell r="AA193">
            <v>142</v>
          </cell>
          <cell r="AB193" t="str">
            <v>فوم قاعده 60*60</v>
          </cell>
          <cell r="AD193" t="str">
            <v>فوم قاعده 60*60</v>
          </cell>
          <cell r="AE193">
            <v>1</v>
          </cell>
          <cell r="AG193">
            <v>808901701</v>
          </cell>
          <cell r="AH193">
            <v>211.76470588235293</v>
          </cell>
          <cell r="AI193">
            <v>201.17647058823528</v>
          </cell>
          <cell r="AJ193">
            <v>222.35294117647058</v>
          </cell>
          <cell r="AK193">
            <v>1</v>
          </cell>
          <cell r="AL193">
            <v>1</v>
          </cell>
          <cell r="AM193">
            <v>1</v>
          </cell>
          <cell r="AN193">
            <v>10</v>
          </cell>
          <cell r="AO193" t="str">
            <v>22</v>
          </cell>
          <cell r="AP193" t="str">
            <v>(A)   401 XS   (S)0.4-0.8 mm</v>
          </cell>
          <cell r="AQ193" t="str">
            <v>(B)   EU 100   (S)0.4-0.8 mm</v>
          </cell>
          <cell r="AR193">
            <v>16</v>
          </cell>
          <cell r="AS193">
            <v>20</v>
          </cell>
          <cell r="AT193" t="str">
            <v>DAC</v>
          </cell>
          <cell r="AU193" t="str">
            <v>اتوماتيك</v>
          </cell>
          <cell r="AV193">
            <v>7</v>
          </cell>
          <cell r="AW193">
            <v>7</v>
          </cell>
          <cell r="AX193">
            <v>679</v>
          </cell>
          <cell r="AY193">
            <v>1</v>
          </cell>
          <cell r="AZ193">
            <v>1</v>
          </cell>
          <cell r="BA193">
            <v>644</v>
          </cell>
          <cell r="BB193">
            <v>1</v>
          </cell>
          <cell r="BC193">
            <v>1</v>
          </cell>
          <cell r="BD193">
            <v>80</v>
          </cell>
          <cell r="BE193">
            <v>1.5</v>
          </cell>
          <cell r="BF193">
            <v>1.5</v>
          </cell>
          <cell r="BJ193">
            <v>5</v>
          </cell>
          <cell r="BK193">
            <v>5</v>
          </cell>
          <cell r="BL193">
            <v>15</v>
          </cell>
          <cell r="BN193">
            <v>227</v>
          </cell>
          <cell r="BO193" t="str">
            <v>2</v>
          </cell>
          <cell r="BW193">
            <v>0</v>
          </cell>
          <cell r="CB193">
            <v>7</v>
          </cell>
          <cell r="CC193">
            <v>1</v>
          </cell>
          <cell r="CE193">
            <v>87</v>
          </cell>
          <cell r="CF193">
            <v>150</v>
          </cell>
          <cell r="CG193" t="str">
            <v>ابيض</v>
          </cell>
          <cell r="CK193">
            <v>0</v>
          </cell>
          <cell r="CL193">
            <v>0.3861</v>
          </cell>
          <cell r="CN193" t="str">
            <v>foam base 60*60</v>
          </cell>
          <cell r="CO193" t="str">
            <v>الكترولوكس</v>
          </cell>
          <cell r="CP193" t="str">
            <v>القاهرة للصناعات المغذية بوتاجازات</v>
          </cell>
          <cell r="CT193">
            <v>1</v>
          </cell>
          <cell r="CU193">
            <v>1</v>
          </cell>
          <cell r="CV193">
            <v>1</v>
          </cell>
          <cell r="CW193">
            <v>18</v>
          </cell>
          <cell r="CX193">
            <v>44354</v>
          </cell>
          <cell r="CY193">
            <v>44366</v>
          </cell>
          <cell r="CZ193" t="str">
            <v>Pending</v>
          </cell>
          <cell r="DA193">
            <v>47</v>
          </cell>
        </row>
        <row r="194">
          <cell r="A194">
            <v>143</v>
          </cell>
          <cell r="B194" t="str">
            <v>PF1</v>
          </cell>
          <cell r="C194" t="str">
            <v>FOAM 10TH</v>
          </cell>
          <cell r="D194" t="str">
            <v>Molds</v>
          </cell>
          <cell r="E194" t="str">
            <v>FMELHI16000000</v>
          </cell>
          <cell r="F194" t="str">
            <v>فوم قاعده 60 EG</v>
          </cell>
          <cell r="G194" t="str">
            <v>Ea</v>
          </cell>
          <cell r="H194" t="str">
            <v>1100*850</v>
          </cell>
          <cell r="I194">
            <v>0.51</v>
          </cell>
          <cell r="J194">
            <v>20</v>
          </cell>
          <cell r="L194">
            <v>20</v>
          </cell>
          <cell r="M194">
            <v>20</v>
          </cell>
          <cell r="N194">
            <v>1</v>
          </cell>
          <cell r="O194">
            <v>1</v>
          </cell>
          <cell r="Q194" t="str">
            <v>تعمل</v>
          </cell>
          <cell r="R194">
            <v>510</v>
          </cell>
          <cell r="S194">
            <v>474.3</v>
          </cell>
          <cell r="T194">
            <v>545.70000000000005</v>
          </cell>
          <cell r="U194">
            <v>7</v>
          </cell>
          <cell r="V194">
            <v>7</v>
          </cell>
          <cell r="X194" t="str">
            <v>بوتجاز</v>
          </cell>
          <cell r="Y194">
            <v>215</v>
          </cell>
          <cell r="AA194">
            <v>143</v>
          </cell>
          <cell r="AB194" t="str">
            <v>فوم قاعده 60 EG</v>
          </cell>
          <cell r="AD194" t="str">
            <v>فوم قاعده 60 EG</v>
          </cell>
          <cell r="AE194">
            <v>1</v>
          </cell>
          <cell r="AH194">
            <v>180</v>
          </cell>
          <cell r="AI194">
            <v>171</v>
          </cell>
          <cell r="AJ194">
            <v>189</v>
          </cell>
          <cell r="AK194">
            <v>1</v>
          </cell>
          <cell r="AL194">
            <v>1</v>
          </cell>
          <cell r="AM194">
            <v>1</v>
          </cell>
          <cell r="AN194">
            <v>7</v>
          </cell>
          <cell r="AO194">
            <v>17</v>
          </cell>
          <cell r="AP194" t="str">
            <v>303xj</v>
          </cell>
          <cell r="AQ194" t="str">
            <v>S.2 112  (M) 0.7-1.1 mm</v>
          </cell>
          <cell r="AR194">
            <v>6</v>
          </cell>
          <cell r="AS194">
            <v>8</v>
          </cell>
          <cell r="AT194" t="str">
            <v>ELH</v>
          </cell>
          <cell r="AU194" t="str">
            <v>اتوماتيك</v>
          </cell>
          <cell r="AV194">
            <v>7</v>
          </cell>
          <cell r="AW194">
            <v>7</v>
          </cell>
          <cell r="AX194">
            <v>76.3</v>
          </cell>
          <cell r="AY194">
            <v>1</v>
          </cell>
          <cell r="AZ194">
            <v>1</v>
          </cell>
          <cell r="BA194">
            <v>70.3</v>
          </cell>
          <cell r="BB194">
            <v>1</v>
          </cell>
          <cell r="BC194">
            <v>1</v>
          </cell>
          <cell r="BD194">
            <v>6.7</v>
          </cell>
          <cell r="BE194">
            <v>2</v>
          </cell>
          <cell r="BF194">
            <v>2</v>
          </cell>
          <cell r="BJ194">
            <v>5</v>
          </cell>
          <cell r="BK194">
            <v>2</v>
          </cell>
          <cell r="BL194">
            <v>12</v>
          </cell>
          <cell r="BN194">
            <v>148</v>
          </cell>
          <cell r="BO194">
            <v>1</v>
          </cell>
          <cell r="CB194">
            <v>8</v>
          </cell>
          <cell r="CC194">
            <v>1</v>
          </cell>
          <cell r="CE194">
            <v>87</v>
          </cell>
          <cell r="CF194">
            <v>150</v>
          </cell>
          <cell r="CG194" t="str">
            <v>ازرق</v>
          </cell>
          <cell r="CK194">
            <v>0</v>
          </cell>
          <cell r="CL194">
            <v>0.56100000000000005</v>
          </cell>
          <cell r="CN194" t="str">
            <v>foam base 60 EG</v>
          </cell>
          <cell r="CO194" t="str">
            <v>الشركة الهندسية للاجهزة المنزلية</v>
          </cell>
          <cell r="CT194">
            <v>1</v>
          </cell>
          <cell r="CU194">
            <v>1</v>
          </cell>
          <cell r="CV194">
            <v>1</v>
          </cell>
          <cell r="CW194">
            <v>0</v>
          </cell>
          <cell r="CZ194" t="str">
            <v/>
          </cell>
        </row>
        <row r="195">
          <cell r="A195">
            <v>144</v>
          </cell>
          <cell r="B195" t="str">
            <v>PF1</v>
          </cell>
          <cell r="C195" t="str">
            <v>FOAM 10TH</v>
          </cell>
          <cell r="D195" t="str">
            <v>Molds</v>
          </cell>
          <cell r="E195" t="str">
            <v>FM000B12400000</v>
          </cell>
          <cell r="F195" t="str">
            <v>فوم غطاء علبه 124 P</v>
          </cell>
          <cell r="G195" t="str">
            <v>Ea</v>
          </cell>
          <cell r="H195" t="str">
            <v>1100*850</v>
          </cell>
          <cell r="I195">
            <v>0.19600000000000001</v>
          </cell>
          <cell r="J195">
            <v>20</v>
          </cell>
          <cell r="K195">
            <v>1</v>
          </cell>
          <cell r="L195">
            <v>20</v>
          </cell>
          <cell r="M195">
            <v>20</v>
          </cell>
          <cell r="N195">
            <v>1</v>
          </cell>
          <cell r="O195">
            <v>1</v>
          </cell>
          <cell r="Q195" t="str">
            <v>لا تعمل</v>
          </cell>
          <cell r="R195">
            <v>196</v>
          </cell>
          <cell r="S195">
            <v>182.28</v>
          </cell>
          <cell r="T195">
            <v>209.72</v>
          </cell>
          <cell r="U195">
            <v>7</v>
          </cell>
          <cell r="V195">
            <v>7</v>
          </cell>
          <cell r="Y195">
            <v>216</v>
          </cell>
          <cell r="AA195">
            <v>144</v>
          </cell>
          <cell r="AB195" t="str">
            <v>فوم غطاء علبه 124 P</v>
          </cell>
          <cell r="AC195">
            <v>0.19600000000000001</v>
          </cell>
          <cell r="AD195" t="str">
            <v>فوم غطاء علبه 124 P</v>
          </cell>
          <cell r="AE195">
            <v>0</v>
          </cell>
          <cell r="AH195">
            <v>180</v>
          </cell>
          <cell r="AI195">
            <v>171</v>
          </cell>
          <cell r="AJ195">
            <v>189</v>
          </cell>
          <cell r="AK195">
            <v>1</v>
          </cell>
          <cell r="AL195">
            <v>1</v>
          </cell>
          <cell r="AM195">
            <v>1</v>
          </cell>
          <cell r="AT195" t="str">
            <v>000</v>
          </cell>
          <cell r="AV195">
            <v>7</v>
          </cell>
          <cell r="AW195">
            <v>7</v>
          </cell>
          <cell r="BO195" t="str">
            <v/>
          </cell>
          <cell r="CK195">
            <v>0</v>
          </cell>
          <cell r="CL195">
            <v>0.21560000000000001</v>
          </cell>
          <cell r="CN195" t="str">
            <v>foam cover box 124 P</v>
          </cell>
          <cell r="CO195" t="str">
            <v/>
          </cell>
          <cell r="CT195">
            <v>1</v>
          </cell>
          <cell r="CU195">
            <v>1</v>
          </cell>
          <cell r="CV195">
            <v>1</v>
          </cell>
        </row>
        <row r="196">
          <cell r="A196">
            <v>145</v>
          </cell>
          <cell r="B196" t="str">
            <v>PF1</v>
          </cell>
          <cell r="C196" t="str">
            <v>FOAM 10TH</v>
          </cell>
          <cell r="D196" t="str">
            <v>Molds</v>
          </cell>
          <cell r="E196" t="str">
            <v>FMELCI33910000</v>
          </cell>
          <cell r="F196" t="str">
            <v>فوم غالق مجري الهواء 339</v>
          </cell>
          <cell r="G196" t="str">
            <v>Ea</v>
          </cell>
          <cell r="H196" t="str">
            <v>1100*1200</v>
          </cell>
          <cell r="I196">
            <v>1.7999999999999999E-2</v>
          </cell>
          <cell r="J196">
            <v>45</v>
          </cell>
          <cell r="L196">
            <v>45</v>
          </cell>
          <cell r="M196">
            <v>45</v>
          </cell>
          <cell r="N196">
            <v>1</v>
          </cell>
          <cell r="O196">
            <v>3</v>
          </cell>
          <cell r="Q196" t="str">
            <v>لا تعمل</v>
          </cell>
          <cell r="R196">
            <v>18</v>
          </cell>
          <cell r="S196">
            <v>16.739999999999998</v>
          </cell>
          <cell r="T196">
            <v>19.260000000000002</v>
          </cell>
          <cell r="U196">
            <v>7</v>
          </cell>
          <cell r="V196">
            <v>7</v>
          </cell>
          <cell r="Y196">
            <v>217</v>
          </cell>
          <cell r="AA196">
            <v>145</v>
          </cell>
          <cell r="AB196" t="str">
            <v>فوم غالق مجري الهواء 339</v>
          </cell>
          <cell r="AC196">
            <v>1.7999999999999999E-2</v>
          </cell>
          <cell r="AD196" t="str">
            <v>فوم غالق مجري الهواء 339</v>
          </cell>
          <cell r="AE196">
            <v>0</v>
          </cell>
          <cell r="AH196">
            <v>240</v>
          </cell>
          <cell r="AI196">
            <v>228</v>
          </cell>
          <cell r="AJ196">
            <v>252</v>
          </cell>
          <cell r="AK196">
            <v>1</v>
          </cell>
          <cell r="AL196">
            <v>1</v>
          </cell>
          <cell r="AM196">
            <v>1</v>
          </cell>
          <cell r="AT196" t="str">
            <v>ELC</v>
          </cell>
          <cell r="AV196">
            <v>7</v>
          </cell>
          <cell r="AW196">
            <v>7</v>
          </cell>
          <cell r="BO196" t="str">
            <v/>
          </cell>
          <cell r="CK196">
            <v>0</v>
          </cell>
          <cell r="CL196">
            <v>1.9800000000000002E-2</v>
          </cell>
          <cell r="CN196" t="str">
            <v>foam غالق مجري الair 339</v>
          </cell>
          <cell r="CO196" t="str">
            <v/>
          </cell>
          <cell r="CT196">
            <v>1</v>
          </cell>
          <cell r="CU196">
            <v>1</v>
          </cell>
          <cell r="CV196">
            <v>1</v>
          </cell>
        </row>
        <row r="197">
          <cell r="A197">
            <v>146</v>
          </cell>
          <cell r="B197" t="str">
            <v>PF1</v>
          </cell>
          <cell r="C197" t="str">
            <v>FOAM 10TH</v>
          </cell>
          <cell r="D197" t="str">
            <v>Molds</v>
          </cell>
          <cell r="E197" t="str">
            <v>FMAMTI20000000</v>
          </cell>
          <cell r="F197" t="str">
            <v>فوم علبه مفتاح بوللو</v>
          </cell>
          <cell r="G197" t="str">
            <v>Ea</v>
          </cell>
          <cell r="H197" t="str">
            <v>850*650</v>
          </cell>
          <cell r="I197">
            <v>0.02</v>
          </cell>
          <cell r="J197">
            <v>120</v>
          </cell>
          <cell r="L197">
            <v>120</v>
          </cell>
          <cell r="M197">
            <v>120</v>
          </cell>
          <cell r="N197">
            <v>1</v>
          </cell>
          <cell r="O197">
            <v>4</v>
          </cell>
          <cell r="Q197" t="str">
            <v>لا تعمل</v>
          </cell>
          <cell r="R197">
            <v>20</v>
          </cell>
          <cell r="S197">
            <v>18.600000000000001</v>
          </cell>
          <cell r="T197">
            <v>21.4</v>
          </cell>
          <cell r="U197">
            <v>7</v>
          </cell>
          <cell r="V197">
            <v>7</v>
          </cell>
          <cell r="Y197">
            <v>218</v>
          </cell>
          <cell r="AA197">
            <v>146</v>
          </cell>
          <cell r="AB197" t="str">
            <v>فوم علبه مفتاح بوللو</v>
          </cell>
          <cell r="AC197">
            <v>0.02</v>
          </cell>
          <cell r="AD197" t="str">
            <v>فوم علبه مفتاح بوللو</v>
          </cell>
          <cell r="AE197">
            <v>0</v>
          </cell>
          <cell r="AH197">
            <v>120</v>
          </cell>
          <cell r="AI197">
            <v>114</v>
          </cell>
          <cell r="AJ197">
            <v>126</v>
          </cell>
          <cell r="AK197">
            <v>1</v>
          </cell>
          <cell r="AL197">
            <v>1</v>
          </cell>
          <cell r="AM197">
            <v>1</v>
          </cell>
          <cell r="AT197" t="str">
            <v>AMT</v>
          </cell>
          <cell r="AV197">
            <v>7</v>
          </cell>
          <cell r="AW197">
            <v>7</v>
          </cell>
          <cell r="BO197" t="str">
            <v/>
          </cell>
          <cell r="CK197">
            <v>0</v>
          </cell>
          <cell r="CL197">
            <v>2.2000000000000002E-2</v>
          </cell>
          <cell r="CN197" t="str">
            <v>foam box switch بوللو</v>
          </cell>
          <cell r="CO197" t="str">
            <v>امكو</v>
          </cell>
          <cell r="CP197" t="str">
            <v xml:space="preserve">امكو للصناعة والتجارة </v>
          </cell>
          <cell r="CT197">
            <v>1</v>
          </cell>
          <cell r="CU197">
            <v>1</v>
          </cell>
          <cell r="CV197">
            <v>1</v>
          </cell>
        </row>
        <row r="198">
          <cell r="A198">
            <v>147</v>
          </cell>
          <cell r="B198" t="str">
            <v>PF1</v>
          </cell>
          <cell r="C198" t="str">
            <v>FOAM 10TH</v>
          </cell>
          <cell r="D198" t="str">
            <v>Molds</v>
          </cell>
          <cell r="E198" t="str">
            <v>FM000B30150000</v>
          </cell>
          <cell r="F198" t="str">
            <v>فوم علبه تورته 30*15 K</v>
          </cell>
          <cell r="G198" t="str">
            <v>Set</v>
          </cell>
          <cell r="H198" t="str">
            <v>1100*1200</v>
          </cell>
          <cell r="I198">
            <v>0.13300000000000001</v>
          </cell>
          <cell r="J198">
            <v>54</v>
          </cell>
          <cell r="L198">
            <v>54</v>
          </cell>
          <cell r="M198">
            <v>54</v>
          </cell>
          <cell r="N198">
            <v>2</v>
          </cell>
          <cell r="O198">
            <v>3</v>
          </cell>
          <cell r="Q198" t="str">
            <v>لا تعمل</v>
          </cell>
          <cell r="R198">
            <v>133</v>
          </cell>
          <cell r="S198">
            <v>123.69</v>
          </cell>
          <cell r="T198">
            <v>142.31</v>
          </cell>
          <cell r="U198">
            <v>7</v>
          </cell>
          <cell r="V198">
            <v>7</v>
          </cell>
          <cell r="X198" t="str">
            <v>عبوات غذائية</v>
          </cell>
          <cell r="Y198">
            <v>219</v>
          </cell>
          <cell r="AA198">
            <v>147</v>
          </cell>
          <cell r="AB198" t="str">
            <v>فوم علبه تورته 30*15 K</v>
          </cell>
          <cell r="AC198">
            <v>0.13300000000000001</v>
          </cell>
          <cell r="AD198" t="str">
            <v>فوم علبه تورته 30*15 K</v>
          </cell>
          <cell r="AE198">
            <v>0</v>
          </cell>
          <cell r="AH198">
            <v>200</v>
          </cell>
          <cell r="AI198">
            <v>190</v>
          </cell>
          <cell r="AJ198">
            <v>210</v>
          </cell>
          <cell r="AK198">
            <v>1</v>
          </cell>
          <cell r="AL198">
            <v>1</v>
          </cell>
          <cell r="AM198">
            <v>1</v>
          </cell>
          <cell r="AT198" t="str">
            <v>000</v>
          </cell>
          <cell r="AV198">
            <v>7</v>
          </cell>
          <cell r="AW198">
            <v>7</v>
          </cell>
          <cell r="BO198" t="str">
            <v/>
          </cell>
          <cell r="CK198">
            <v>0</v>
          </cell>
          <cell r="CL198">
            <v>0.14630000000000001</v>
          </cell>
          <cell r="CN198" t="str">
            <v>foam box تورته 30*15 K</v>
          </cell>
          <cell r="CO198" t="str">
            <v/>
          </cell>
          <cell r="CT198">
            <v>1</v>
          </cell>
          <cell r="CU198">
            <v>2</v>
          </cell>
          <cell r="CV198">
            <v>1</v>
          </cell>
        </row>
        <row r="199">
          <cell r="A199">
            <v>148</v>
          </cell>
          <cell r="B199" t="str">
            <v>PF1</v>
          </cell>
          <cell r="C199" t="str">
            <v>FOAM 10TH</v>
          </cell>
          <cell r="D199" t="str">
            <v>Molds</v>
          </cell>
          <cell r="E199" t="str">
            <v>FMPRCB20000000</v>
          </cell>
          <cell r="F199" t="str">
            <v>فوم علبه 124 علوى P</v>
          </cell>
          <cell r="G199" t="str">
            <v>Ea</v>
          </cell>
          <cell r="H199" t="str">
            <v>1200*1000</v>
          </cell>
          <cell r="I199">
            <v>0.63300000000000001</v>
          </cell>
          <cell r="J199">
            <v>18</v>
          </cell>
          <cell r="L199">
            <v>18</v>
          </cell>
          <cell r="M199">
            <v>18</v>
          </cell>
          <cell r="N199">
            <v>1</v>
          </cell>
          <cell r="O199">
            <v>1</v>
          </cell>
          <cell r="Q199" t="str">
            <v>لا تعمل</v>
          </cell>
          <cell r="R199">
            <v>633</v>
          </cell>
          <cell r="S199">
            <v>588.69000000000005</v>
          </cell>
          <cell r="T199">
            <v>677.31</v>
          </cell>
          <cell r="U199">
            <v>7</v>
          </cell>
          <cell r="V199">
            <v>7</v>
          </cell>
          <cell r="X199" t="str">
            <v>خزف</v>
          </cell>
          <cell r="Y199">
            <v>220</v>
          </cell>
          <cell r="AA199">
            <v>148</v>
          </cell>
          <cell r="AB199" t="str">
            <v>فوم علبه 124 علوى P</v>
          </cell>
          <cell r="AC199">
            <v>0.63300000000000001</v>
          </cell>
          <cell r="AD199" t="str">
            <v>فوم علبه 124 علوى P</v>
          </cell>
          <cell r="AE199">
            <v>0</v>
          </cell>
          <cell r="AH199">
            <v>200</v>
          </cell>
          <cell r="AI199">
            <v>190</v>
          </cell>
          <cell r="AJ199">
            <v>210</v>
          </cell>
          <cell r="AK199">
            <v>1</v>
          </cell>
          <cell r="AL199">
            <v>1</v>
          </cell>
          <cell r="AM199">
            <v>1</v>
          </cell>
          <cell r="AN199" t="str">
            <v>9</v>
          </cell>
          <cell r="AO199">
            <v>18</v>
          </cell>
          <cell r="AP199" t="str">
            <v>EU 150</v>
          </cell>
          <cell r="AR199">
            <v>20</v>
          </cell>
          <cell r="AS199">
            <v>16</v>
          </cell>
          <cell r="AT199" t="str">
            <v>PRC</v>
          </cell>
          <cell r="AU199" t="str">
            <v>اتوماتيك</v>
          </cell>
          <cell r="AV199">
            <v>7</v>
          </cell>
          <cell r="AW199">
            <v>7</v>
          </cell>
          <cell r="AX199">
            <v>650</v>
          </cell>
          <cell r="AY199">
            <v>1</v>
          </cell>
          <cell r="AZ199">
            <v>1</v>
          </cell>
          <cell r="BA199">
            <v>580</v>
          </cell>
          <cell r="BB199">
            <v>1</v>
          </cell>
          <cell r="BC199">
            <v>1</v>
          </cell>
          <cell r="BD199">
            <v>193</v>
          </cell>
          <cell r="BE199">
            <v>1</v>
          </cell>
          <cell r="BF199">
            <v>1</v>
          </cell>
          <cell r="BJ199">
            <v>5</v>
          </cell>
          <cell r="BK199">
            <v>4</v>
          </cell>
          <cell r="BL199">
            <v>14</v>
          </cell>
          <cell r="BN199">
            <v>516</v>
          </cell>
          <cell r="BO199" t="str">
            <v>5</v>
          </cell>
          <cell r="BW199">
            <v>0</v>
          </cell>
          <cell r="CB199">
            <v>5</v>
          </cell>
          <cell r="CC199">
            <v>1</v>
          </cell>
          <cell r="CE199">
            <v>87</v>
          </cell>
          <cell r="CF199">
            <v>150</v>
          </cell>
          <cell r="CG199" t="str">
            <v>ابيض</v>
          </cell>
          <cell r="CK199">
            <v>0</v>
          </cell>
          <cell r="CL199">
            <v>0.69630000000000003</v>
          </cell>
          <cell r="CN199" t="str">
            <v>foam box 124 top P</v>
          </cell>
          <cell r="CO199" t="str">
            <v>الشركة العامة للخزف</v>
          </cell>
          <cell r="CP199" t="str">
            <v>الشركة العامة للخزف</v>
          </cell>
          <cell r="CT199">
            <v>1</v>
          </cell>
          <cell r="CU199">
            <v>1</v>
          </cell>
          <cell r="CV199">
            <v>1</v>
          </cell>
        </row>
        <row r="200">
          <cell r="A200">
            <v>149</v>
          </cell>
          <cell r="B200" t="str">
            <v>PF1</v>
          </cell>
          <cell r="C200" t="str">
            <v>FOAM 10TH</v>
          </cell>
          <cell r="D200" t="str">
            <v>Molds</v>
          </cell>
          <cell r="E200" t="str">
            <v>FMPRCB30000000</v>
          </cell>
          <cell r="F200" t="str">
            <v>فوم علبه 124 سفلى P</v>
          </cell>
          <cell r="G200" t="str">
            <v>Ea</v>
          </cell>
          <cell r="H200" t="str">
            <v>1200*1000</v>
          </cell>
          <cell r="I200">
            <v>0.66</v>
          </cell>
          <cell r="J200">
            <v>18</v>
          </cell>
          <cell r="K200">
            <v>1</v>
          </cell>
          <cell r="L200">
            <v>18</v>
          </cell>
          <cell r="M200">
            <v>18</v>
          </cell>
          <cell r="N200">
            <v>1</v>
          </cell>
          <cell r="O200">
            <v>1</v>
          </cell>
          <cell r="Q200" t="str">
            <v>لا تعمل</v>
          </cell>
          <cell r="R200">
            <v>660</v>
          </cell>
          <cell r="S200">
            <v>613.79999999999995</v>
          </cell>
          <cell r="T200">
            <v>706.2</v>
          </cell>
          <cell r="U200">
            <v>7</v>
          </cell>
          <cell r="V200">
            <v>7</v>
          </cell>
          <cell r="X200" t="str">
            <v>خزف</v>
          </cell>
          <cell r="Y200">
            <v>221</v>
          </cell>
          <cell r="AA200">
            <v>149</v>
          </cell>
          <cell r="AB200" t="str">
            <v>فوم علبه 124 سفلى P</v>
          </cell>
          <cell r="AC200">
            <v>0.66</v>
          </cell>
          <cell r="AD200" t="str">
            <v>فوم علبه 124 سفلى P</v>
          </cell>
          <cell r="AE200">
            <v>0</v>
          </cell>
          <cell r="AH200">
            <v>200</v>
          </cell>
          <cell r="AI200">
            <v>190</v>
          </cell>
          <cell r="AJ200">
            <v>210</v>
          </cell>
          <cell r="AK200">
            <v>1</v>
          </cell>
          <cell r="AL200">
            <v>1</v>
          </cell>
          <cell r="AM200">
            <v>1</v>
          </cell>
          <cell r="AN200" t="str">
            <v>9</v>
          </cell>
          <cell r="AO200">
            <v>18</v>
          </cell>
          <cell r="AP200" t="str">
            <v>EU 150</v>
          </cell>
          <cell r="AR200">
            <v>20</v>
          </cell>
          <cell r="AS200">
            <v>16</v>
          </cell>
          <cell r="AT200" t="str">
            <v>PRC</v>
          </cell>
          <cell r="AU200" t="str">
            <v>اتوماتيك</v>
          </cell>
          <cell r="AV200">
            <v>7</v>
          </cell>
          <cell r="AW200">
            <v>7</v>
          </cell>
          <cell r="AX200">
            <v>650</v>
          </cell>
          <cell r="AY200">
            <v>1</v>
          </cell>
          <cell r="AZ200">
            <v>1</v>
          </cell>
          <cell r="BA200">
            <v>580</v>
          </cell>
          <cell r="BB200">
            <v>1</v>
          </cell>
          <cell r="BC200">
            <v>1</v>
          </cell>
          <cell r="BD200">
            <v>197.5</v>
          </cell>
          <cell r="BE200">
            <v>1.5</v>
          </cell>
          <cell r="BF200">
            <v>1.5</v>
          </cell>
          <cell r="BJ200">
            <v>5</v>
          </cell>
          <cell r="BK200">
            <v>4</v>
          </cell>
          <cell r="BL200">
            <v>14</v>
          </cell>
          <cell r="BN200">
            <v>516</v>
          </cell>
          <cell r="BO200" t="str">
            <v>5</v>
          </cell>
          <cell r="BW200">
            <v>0</v>
          </cell>
          <cell r="CB200">
            <v>5</v>
          </cell>
          <cell r="CC200">
            <v>1</v>
          </cell>
          <cell r="CE200">
            <v>87</v>
          </cell>
          <cell r="CF200">
            <v>150</v>
          </cell>
          <cell r="CG200" t="str">
            <v>احمر</v>
          </cell>
          <cell r="CK200">
            <v>0</v>
          </cell>
          <cell r="CL200">
            <v>0.72600000000000009</v>
          </cell>
          <cell r="CN200" t="str">
            <v>foam box 124 bottom P</v>
          </cell>
          <cell r="CO200" t="str">
            <v>الشركة العامة للخزف</v>
          </cell>
          <cell r="CP200" t="str">
            <v>الشركة العامة للخزف</v>
          </cell>
          <cell r="CT200">
            <v>1</v>
          </cell>
          <cell r="CU200">
            <v>1</v>
          </cell>
          <cell r="CV200">
            <v>1</v>
          </cell>
        </row>
        <row r="201">
          <cell r="A201" t="str">
            <v>150ft</v>
          </cell>
          <cell r="B201" t="str">
            <v>PF1</v>
          </cell>
          <cell r="C201" t="str">
            <v>FOAM 10TH</v>
          </cell>
          <cell r="D201" t="str">
            <v>Molds</v>
          </cell>
          <cell r="E201" t="str">
            <v>FMINDISET00000</v>
          </cell>
          <cell r="F201" t="str">
            <v>فوم طقم محضر طعام-1</v>
          </cell>
          <cell r="G201" t="str">
            <v>Set</v>
          </cell>
          <cell r="H201" t="str">
            <v>1100*1200</v>
          </cell>
          <cell r="I201">
            <v>0.42499999999999999</v>
          </cell>
          <cell r="J201">
            <v>17</v>
          </cell>
          <cell r="L201">
            <v>17</v>
          </cell>
          <cell r="M201">
            <v>17</v>
          </cell>
          <cell r="N201">
            <v>2</v>
          </cell>
          <cell r="O201">
            <v>1</v>
          </cell>
          <cell r="Q201" t="str">
            <v>تعمل</v>
          </cell>
          <cell r="R201">
            <v>425</v>
          </cell>
          <cell r="S201">
            <v>395.25</v>
          </cell>
          <cell r="T201">
            <v>454.75</v>
          </cell>
          <cell r="U201">
            <v>7</v>
          </cell>
          <cell r="V201">
            <v>7</v>
          </cell>
          <cell r="X201" t="str">
            <v>عبوات غذائية</v>
          </cell>
          <cell r="Y201">
            <v>222</v>
          </cell>
          <cell r="Z201" t="str">
            <v>اول</v>
          </cell>
          <cell r="AA201">
            <v>150</v>
          </cell>
          <cell r="AB201" t="str">
            <v>فوم طقم محضر طعام</v>
          </cell>
          <cell r="AD201" t="str">
            <v>فوم طقم محضر طعام</v>
          </cell>
          <cell r="AE201">
            <v>1</v>
          </cell>
          <cell r="AH201">
            <v>211.76470588235293</v>
          </cell>
          <cell r="AI201">
            <v>201.17647058823528</v>
          </cell>
          <cell r="AJ201">
            <v>222.35294117647058</v>
          </cell>
          <cell r="AK201">
            <v>0</v>
          </cell>
          <cell r="AL201">
            <v>1</v>
          </cell>
          <cell r="AN201">
            <v>9</v>
          </cell>
          <cell r="AO201" t="str">
            <v>17</v>
          </cell>
          <cell r="AP201" t="str">
            <v>(A)  EU150  (M)0.7-1.1mm</v>
          </cell>
          <cell r="AQ201" t="str">
            <v>(B) C.SB         (M) 0.7-1.1 mm</v>
          </cell>
          <cell r="AR201">
            <v>8</v>
          </cell>
          <cell r="AS201">
            <v>10</v>
          </cell>
          <cell r="AT201" t="str">
            <v>IND</v>
          </cell>
          <cell r="AU201" t="str">
            <v>اتوماتيك</v>
          </cell>
          <cell r="AV201">
            <v>7</v>
          </cell>
          <cell r="AW201">
            <v>7</v>
          </cell>
          <cell r="AX201">
            <v>548</v>
          </cell>
          <cell r="AY201">
            <v>1</v>
          </cell>
          <cell r="AZ201">
            <v>1</v>
          </cell>
          <cell r="BA201">
            <v>368</v>
          </cell>
          <cell r="BB201">
            <v>1</v>
          </cell>
          <cell r="BC201">
            <v>1</v>
          </cell>
          <cell r="BD201">
            <v>132</v>
          </cell>
          <cell r="BE201">
            <v>2</v>
          </cell>
          <cell r="BF201">
            <v>2</v>
          </cell>
          <cell r="BJ201">
            <v>3</v>
          </cell>
          <cell r="BK201">
            <v>6</v>
          </cell>
          <cell r="BL201">
            <v>12</v>
          </cell>
          <cell r="BN201">
            <v>152</v>
          </cell>
          <cell r="BO201" t="str">
            <v>1</v>
          </cell>
          <cell r="BW201">
            <v>0</v>
          </cell>
          <cell r="CB201">
            <v>10</v>
          </cell>
          <cell r="CC201">
            <v>0.5</v>
          </cell>
          <cell r="CE201">
            <v>87</v>
          </cell>
          <cell r="CF201">
            <v>150</v>
          </cell>
          <cell r="CG201" t="str">
            <v>ابيض</v>
          </cell>
          <cell r="CK201">
            <v>0</v>
          </cell>
          <cell r="CL201">
            <v>0.46750000000000003</v>
          </cell>
          <cell r="CN201" t="str">
            <v>foam ensemble preparer food</v>
          </cell>
          <cell r="CO201" t="str">
            <v>جولدى</v>
          </cell>
          <cell r="CP201" t="str">
            <v>جولدى</v>
          </cell>
          <cell r="CT201">
            <v>0</v>
          </cell>
          <cell r="CU201">
            <v>1</v>
          </cell>
          <cell r="CV201">
            <v>1</v>
          </cell>
          <cell r="CW201">
            <v>0</v>
          </cell>
          <cell r="CZ201" t="str">
            <v/>
          </cell>
        </row>
        <row r="202">
          <cell r="A202" t="str">
            <v>150nd</v>
          </cell>
          <cell r="B202" t="str">
            <v>PF1</v>
          </cell>
          <cell r="C202" t="str">
            <v>FOAM 10TH</v>
          </cell>
          <cell r="D202" t="str">
            <v>Molds</v>
          </cell>
          <cell r="E202" t="str">
            <v>FMINDISET00000</v>
          </cell>
          <cell r="F202" t="str">
            <v>فوم طقم محضر طعام-2</v>
          </cell>
          <cell r="G202" t="str">
            <v>Set</v>
          </cell>
          <cell r="H202" t="str">
            <v>1100*1200</v>
          </cell>
          <cell r="I202">
            <v>0.42499999999999999</v>
          </cell>
          <cell r="J202">
            <v>17</v>
          </cell>
          <cell r="L202">
            <v>17</v>
          </cell>
          <cell r="M202">
            <v>17</v>
          </cell>
          <cell r="N202">
            <v>2</v>
          </cell>
          <cell r="O202">
            <v>1</v>
          </cell>
          <cell r="Q202" t="str">
            <v>تعمل</v>
          </cell>
          <cell r="R202">
            <v>425</v>
          </cell>
          <cell r="S202">
            <v>395.25</v>
          </cell>
          <cell r="T202">
            <v>454.75</v>
          </cell>
          <cell r="U202">
            <v>7</v>
          </cell>
          <cell r="V202">
            <v>7</v>
          </cell>
          <cell r="X202" t="str">
            <v>عبوات غذائية</v>
          </cell>
          <cell r="Y202">
            <v>222</v>
          </cell>
          <cell r="Z202" t="str">
            <v>ثاني</v>
          </cell>
          <cell r="AA202">
            <v>150</v>
          </cell>
          <cell r="AB202" t="str">
            <v>فوم طقم محضر طعام</v>
          </cell>
          <cell r="AD202" t="str">
            <v>فوم طقم محضر طعام</v>
          </cell>
          <cell r="AE202">
            <v>1</v>
          </cell>
          <cell r="AH202">
            <v>211.76470588235293</v>
          </cell>
          <cell r="AI202">
            <v>201.17647058823528</v>
          </cell>
          <cell r="AJ202">
            <v>222.35294117647058</v>
          </cell>
          <cell r="AK202">
            <v>0</v>
          </cell>
          <cell r="AL202">
            <v>1</v>
          </cell>
          <cell r="AN202">
            <v>9</v>
          </cell>
          <cell r="AO202" t="str">
            <v>17</v>
          </cell>
          <cell r="AP202" t="str">
            <v>(A)  EU150  (M)0.7-1.1mm</v>
          </cell>
          <cell r="AQ202" t="str">
            <v>(B) C.SB         (M) 0.7-1.1 mm</v>
          </cell>
          <cell r="AR202">
            <v>8</v>
          </cell>
          <cell r="AS202">
            <v>10</v>
          </cell>
          <cell r="AT202" t="str">
            <v>IND</v>
          </cell>
          <cell r="AU202" t="str">
            <v>اتوماتيك</v>
          </cell>
          <cell r="AV202">
            <v>7</v>
          </cell>
          <cell r="AW202">
            <v>7</v>
          </cell>
          <cell r="AX202">
            <v>548</v>
          </cell>
          <cell r="AY202">
            <v>1</v>
          </cell>
          <cell r="AZ202">
            <v>1</v>
          </cell>
          <cell r="BA202">
            <v>368</v>
          </cell>
          <cell r="BB202">
            <v>1</v>
          </cell>
          <cell r="BC202">
            <v>1</v>
          </cell>
          <cell r="BD202">
            <v>128</v>
          </cell>
          <cell r="BE202">
            <v>2</v>
          </cell>
          <cell r="BF202">
            <v>2</v>
          </cell>
          <cell r="BJ202">
            <v>3</v>
          </cell>
          <cell r="BK202">
            <v>6</v>
          </cell>
          <cell r="BL202">
            <v>12</v>
          </cell>
          <cell r="BN202">
            <v>152</v>
          </cell>
          <cell r="BO202" t="str">
            <v>1</v>
          </cell>
          <cell r="BW202">
            <v>0</v>
          </cell>
          <cell r="CB202">
            <v>10</v>
          </cell>
          <cell r="CC202">
            <v>0.5</v>
          </cell>
          <cell r="CE202">
            <v>87</v>
          </cell>
          <cell r="CF202">
            <v>150</v>
          </cell>
          <cell r="CG202" t="str">
            <v>ابيض</v>
          </cell>
          <cell r="CK202">
            <v>0</v>
          </cell>
          <cell r="CL202">
            <v>0.46750000000000003</v>
          </cell>
          <cell r="CN202" t="str">
            <v>foam ensemble preparer food</v>
          </cell>
          <cell r="CO202" t="str">
            <v>جولدى</v>
          </cell>
          <cell r="CP202" t="str">
            <v>جولدى</v>
          </cell>
          <cell r="CT202">
            <v>0</v>
          </cell>
          <cell r="CU202">
            <v>1</v>
          </cell>
          <cell r="CV202">
            <v>1</v>
          </cell>
          <cell r="CW202">
            <v>0</v>
          </cell>
          <cell r="CZ202" t="str">
            <v/>
          </cell>
        </row>
        <row r="203">
          <cell r="A203">
            <v>150</v>
          </cell>
          <cell r="B203" t="str">
            <v>PF1</v>
          </cell>
          <cell r="C203" t="str">
            <v>FOAM 10TH</v>
          </cell>
          <cell r="D203" t="str">
            <v>Molds</v>
          </cell>
          <cell r="E203" t="str">
            <v>FMINDISET00000</v>
          </cell>
          <cell r="F203" t="str">
            <v>فوم طقم محضر طعام</v>
          </cell>
          <cell r="G203" t="str">
            <v>Set</v>
          </cell>
          <cell r="H203" t="str">
            <v>1100*1200</v>
          </cell>
          <cell r="I203">
            <v>0.42499999999999999</v>
          </cell>
          <cell r="J203">
            <v>17</v>
          </cell>
          <cell r="L203">
            <v>17</v>
          </cell>
          <cell r="M203">
            <v>17</v>
          </cell>
          <cell r="N203">
            <v>2</v>
          </cell>
          <cell r="O203">
            <v>1</v>
          </cell>
          <cell r="Q203" t="str">
            <v>تعمل</v>
          </cell>
          <cell r="R203">
            <v>425</v>
          </cell>
          <cell r="S203">
            <v>395.25</v>
          </cell>
          <cell r="T203">
            <v>454.75</v>
          </cell>
          <cell r="U203">
            <v>7</v>
          </cell>
          <cell r="V203">
            <v>7</v>
          </cell>
          <cell r="X203" t="str">
            <v>عبوات غذائية</v>
          </cell>
          <cell r="Y203">
            <v>222</v>
          </cell>
          <cell r="AA203">
            <v>150</v>
          </cell>
          <cell r="AB203" t="str">
            <v>فوم طقم محضر طعام</v>
          </cell>
          <cell r="AD203" t="str">
            <v>فوم طقم محضر طعام</v>
          </cell>
          <cell r="AE203">
            <v>1</v>
          </cell>
          <cell r="AH203">
            <v>211.76470588235293</v>
          </cell>
          <cell r="AI203">
            <v>201.17647058823528</v>
          </cell>
          <cell r="AJ203">
            <v>222.35294117647058</v>
          </cell>
          <cell r="AK203">
            <v>1</v>
          </cell>
          <cell r="AM203">
            <v>1</v>
          </cell>
          <cell r="AN203">
            <v>9</v>
          </cell>
          <cell r="AO203" t="str">
            <v>17</v>
          </cell>
          <cell r="AP203" t="str">
            <v>(A)  EU150  (M)0.7-1.1mm</v>
          </cell>
          <cell r="AQ203" t="str">
            <v>(B) C.SB         (M) 0.7-1.1 mm</v>
          </cell>
          <cell r="AR203">
            <v>8</v>
          </cell>
          <cell r="AS203">
            <v>10</v>
          </cell>
          <cell r="AT203" t="str">
            <v>IND</v>
          </cell>
          <cell r="AU203" t="str">
            <v>اتوماتيك</v>
          </cell>
          <cell r="AV203">
            <v>7</v>
          </cell>
          <cell r="AW203">
            <v>7</v>
          </cell>
          <cell r="BJ203">
            <v>3</v>
          </cell>
          <cell r="BK203">
            <v>6</v>
          </cell>
          <cell r="BL203">
            <v>12</v>
          </cell>
          <cell r="BN203">
            <v>152</v>
          </cell>
          <cell r="BO203" t="str">
            <v>1</v>
          </cell>
          <cell r="BW203">
            <v>0</v>
          </cell>
          <cell r="CB203">
            <v>10</v>
          </cell>
          <cell r="CC203">
            <v>1</v>
          </cell>
          <cell r="CE203">
            <v>87</v>
          </cell>
          <cell r="CF203">
            <v>150</v>
          </cell>
          <cell r="CG203" t="str">
            <v>ابيض</v>
          </cell>
          <cell r="CK203">
            <v>0</v>
          </cell>
          <cell r="CL203">
            <v>0.46750000000000003</v>
          </cell>
          <cell r="CN203" t="str">
            <v>foam ensemble preparer food</v>
          </cell>
          <cell r="CO203" t="str">
            <v>جولدى</v>
          </cell>
          <cell r="CP203" t="str">
            <v>جولدى</v>
          </cell>
          <cell r="CT203">
            <v>1</v>
          </cell>
          <cell r="CU203">
            <v>1</v>
          </cell>
          <cell r="CV203">
            <v>1</v>
          </cell>
          <cell r="CW203">
            <v>0</v>
          </cell>
          <cell r="CZ203" t="str">
            <v/>
          </cell>
        </row>
        <row r="204">
          <cell r="A204" t="str">
            <v>151bg</v>
          </cell>
          <cell r="B204" t="str">
            <v>PF1</v>
          </cell>
          <cell r="C204" t="str">
            <v>FOAM 10TH</v>
          </cell>
          <cell r="D204" t="str">
            <v>Molds</v>
          </cell>
          <cell r="E204" t="str">
            <v>FMNHGI20000000</v>
          </cell>
          <cell r="F204" t="str">
            <v>فوم طقم مبرد هواء 20 لتر-كبير</v>
          </cell>
          <cell r="G204" t="str">
            <v>Set</v>
          </cell>
          <cell r="H204" t="str">
            <v>1100*1200</v>
          </cell>
          <cell r="J204">
            <v>20</v>
          </cell>
          <cell r="L204">
            <v>21</v>
          </cell>
          <cell r="M204">
            <v>24</v>
          </cell>
          <cell r="N204">
            <v>2</v>
          </cell>
          <cell r="O204">
            <v>1</v>
          </cell>
          <cell r="Q204" t="str">
            <v>تعمل</v>
          </cell>
          <cell r="R204">
            <v>0</v>
          </cell>
          <cell r="S204">
            <v>0</v>
          </cell>
          <cell r="T204">
            <v>0</v>
          </cell>
          <cell r="U204">
            <v>7</v>
          </cell>
          <cell r="V204">
            <v>7</v>
          </cell>
          <cell r="X204" t="str">
            <v>مبردات مياه</v>
          </cell>
          <cell r="Y204">
            <v>223</v>
          </cell>
          <cell r="AA204">
            <v>151</v>
          </cell>
          <cell r="AB204" t="str">
            <v>فوم طقم مبرد هواء 20 لتر</v>
          </cell>
          <cell r="AD204" t="str">
            <v>فوم طقم مبرد هواء 20 لتر</v>
          </cell>
          <cell r="AE204">
            <v>1</v>
          </cell>
          <cell r="AH204">
            <v>150</v>
          </cell>
          <cell r="AI204">
            <v>142.5</v>
          </cell>
          <cell r="AJ204">
            <v>157.5</v>
          </cell>
          <cell r="AK204">
            <v>0</v>
          </cell>
          <cell r="AL204">
            <v>1</v>
          </cell>
          <cell r="AN204">
            <v>10</v>
          </cell>
          <cell r="AO204">
            <v>18</v>
          </cell>
          <cell r="AP204" t="str">
            <v>(A) EU 150          (M) 0.7-1.1 mm</v>
          </cell>
          <cell r="AQ204" t="str">
            <v>(B) S.2 112          (M) 0.7-1.1 mm</v>
          </cell>
          <cell r="AR204">
            <v>7</v>
          </cell>
          <cell r="AS204">
            <v>8</v>
          </cell>
          <cell r="AT204" t="str">
            <v>NHG</v>
          </cell>
          <cell r="AU204" t="str">
            <v>اتوماتيك</v>
          </cell>
          <cell r="AV204">
            <v>7</v>
          </cell>
          <cell r="AW204">
            <v>7</v>
          </cell>
          <cell r="AX204">
            <v>416</v>
          </cell>
          <cell r="AY204">
            <v>1</v>
          </cell>
          <cell r="AZ204">
            <v>1</v>
          </cell>
          <cell r="BA204">
            <v>300</v>
          </cell>
          <cell r="BB204">
            <v>1</v>
          </cell>
          <cell r="BC204">
            <v>1</v>
          </cell>
          <cell r="BD204">
            <v>98</v>
          </cell>
          <cell r="BE204">
            <v>2</v>
          </cell>
          <cell r="BF204">
            <v>2</v>
          </cell>
          <cell r="BJ204">
            <v>3</v>
          </cell>
          <cell r="BK204">
            <v>7</v>
          </cell>
          <cell r="BL204">
            <v>13</v>
          </cell>
          <cell r="BN204">
            <v>106</v>
          </cell>
          <cell r="BO204" t="str">
            <v>1</v>
          </cell>
          <cell r="BW204">
            <v>0</v>
          </cell>
          <cell r="CB204">
            <v>10</v>
          </cell>
          <cell r="CC204">
            <v>0.5</v>
          </cell>
          <cell r="CE204">
            <v>87</v>
          </cell>
          <cell r="CF204">
            <v>150</v>
          </cell>
          <cell r="CG204" t="str">
            <v>ابيض شفاف</v>
          </cell>
          <cell r="CK204">
            <v>0</v>
          </cell>
          <cell r="CL204">
            <v>0</v>
          </cell>
          <cell r="CN204" t="str">
            <v>foam ensemble colder air 20 littre</v>
          </cell>
          <cell r="CO204" t="str">
            <v>النحاس</v>
          </cell>
          <cell r="CP204" t="str">
            <v>النحاس جروب للاكترونيات</v>
          </cell>
          <cell r="CT204">
            <v>0</v>
          </cell>
          <cell r="CU204">
            <v>1</v>
          </cell>
          <cell r="CV204">
            <v>1</v>
          </cell>
          <cell r="CW204">
            <v>0</v>
          </cell>
          <cell r="CZ204" t="str">
            <v/>
          </cell>
        </row>
        <row r="205">
          <cell r="A205" t="str">
            <v>151sm</v>
          </cell>
          <cell r="B205" t="str">
            <v>PF1</v>
          </cell>
          <cell r="C205" t="str">
            <v>FOAM 10TH</v>
          </cell>
          <cell r="D205" t="str">
            <v>Molds</v>
          </cell>
          <cell r="E205" t="str">
            <v>FMNHGI20000000</v>
          </cell>
          <cell r="F205" t="str">
            <v>فوم طقم مبرد هواء 20 لتر-صغير</v>
          </cell>
          <cell r="G205" t="str">
            <v>Set</v>
          </cell>
          <cell r="H205" t="str">
            <v>1100*1200</v>
          </cell>
          <cell r="J205">
            <v>20</v>
          </cell>
          <cell r="L205">
            <v>21</v>
          </cell>
          <cell r="M205">
            <v>24</v>
          </cell>
          <cell r="N205">
            <v>2</v>
          </cell>
          <cell r="O205">
            <v>1</v>
          </cell>
          <cell r="Q205" t="str">
            <v>تعمل</v>
          </cell>
          <cell r="R205">
            <v>0</v>
          </cell>
          <cell r="S205">
            <v>0</v>
          </cell>
          <cell r="T205">
            <v>0</v>
          </cell>
          <cell r="U205">
            <v>7</v>
          </cell>
          <cell r="V205">
            <v>7</v>
          </cell>
          <cell r="X205" t="str">
            <v>مبردات مياه</v>
          </cell>
          <cell r="Y205">
            <v>223</v>
          </cell>
          <cell r="AA205">
            <v>151</v>
          </cell>
          <cell r="AB205" t="str">
            <v>فوم طقم مبرد هواء 20 لتر</v>
          </cell>
          <cell r="AD205" t="str">
            <v>فوم طقم مبرد هواء 20 لتر</v>
          </cell>
          <cell r="AE205">
            <v>1</v>
          </cell>
          <cell r="AH205">
            <v>150</v>
          </cell>
          <cell r="AI205">
            <v>142.5</v>
          </cell>
          <cell r="AJ205">
            <v>157.5</v>
          </cell>
          <cell r="AK205">
            <v>0</v>
          </cell>
          <cell r="AL205">
            <v>1</v>
          </cell>
          <cell r="AN205">
            <v>10</v>
          </cell>
          <cell r="AO205">
            <v>18</v>
          </cell>
          <cell r="AP205" t="str">
            <v>(A) EU 150          (M) 0.7-1.1 mm</v>
          </cell>
          <cell r="AQ205" t="str">
            <v>(B) S.2 112          (M) 0.7-1.1 mm</v>
          </cell>
          <cell r="AR205">
            <v>7</v>
          </cell>
          <cell r="AS205">
            <v>8</v>
          </cell>
          <cell r="AT205" t="str">
            <v>NHG</v>
          </cell>
          <cell r="AU205" t="str">
            <v>اتوماتيك</v>
          </cell>
          <cell r="AV205">
            <v>7</v>
          </cell>
          <cell r="AW205">
            <v>7</v>
          </cell>
          <cell r="AX205">
            <v>416</v>
          </cell>
          <cell r="AY205">
            <v>1</v>
          </cell>
          <cell r="AZ205">
            <v>1</v>
          </cell>
          <cell r="BA205">
            <v>208</v>
          </cell>
          <cell r="BB205">
            <v>1</v>
          </cell>
          <cell r="BC205">
            <v>1</v>
          </cell>
          <cell r="BD205">
            <v>98</v>
          </cell>
          <cell r="BE205">
            <v>2</v>
          </cell>
          <cell r="BF205">
            <v>2</v>
          </cell>
          <cell r="BJ205">
            <v>3</v>
          </cell>
          <cell r="BK205">
            <v>7</v>
          </cell>
          <cell r="BL205">
            <v>13</v>
          </cell>
          <cell r="BN205">
            <v>106</v>
          </cell>
          <cell r="BO205" t="str">
            <v>1</v>
          </cell>
          <cell r="BW205">
            <v>0</v>
          </cell>
          <cell r="CB205">
            <v>10</v>
          </cell>
          <cell r="CC205">
            <v>0.5</v>
          </cell>
          <cell r="CE205">
            <v>87</v>
          </cell>
          <cell r="CF205">
            <v>150</v>
          </cell>
          <cell r="CG205" t="str">
            <v>ابيض شفاف</v>
          </cell>
          <cell r="CK205">
            <v>0</v>
          </cell>
          <cell r="CL205">
            <v>0</v>
          </cell>
          <cell r="CN205" t="str">
            <v>foam ensemble colder air 20 littre</v>
          </cell>
          <cell r="CO205" t="str">
            <v>النحاس</v>
          </cell>
          <cell r="CP205" t="str">
            <v>النحاس جروب للاكترونيات</v>
          </cell>
          <cell r="CT205">
            <v>0</v>
          </cell>
          <cell r="CU205">
            <v>1</v>
          </cell>
          <cell r="CV205">
            <v>1</v>
          </cell>
          <cell r="CW205">
            <v>0</v>
          </cell>
          <cell r="CZ205" t="str">
            <v/>
          </cell>
        </row>
        <row r="206">
          <cell r="A206">
            <v>151</v>
          </cell>
          <cell r="B206" t="str">
            <v>PF1</v>
          </cell>
          <cell r="C206" t="str">
            <v>FOAM 10TH</v>
          </cell>
          <cell r="D206" t="str">
            <v>Molds</v>
          </cell>
          <cell r="E206" t="str">
            <v>FMNHGI20000000</v>
          </cell>
          <cell r="F206" t="str">
            <v>فوم طقم مبرد هواء 20 لتر</v>
          </cell>
          <cell r="G206" t="str">
            <v>Set</v>
          </cell>
          <cell r="H206" t="str">
            <v>1100*1200</v>
          </cell>
          <cell r="I206">
            <v>0.22</v>
          </cell>
          <cell r="J206">
            <v>20</v>
          </cell>
          <cell r="L206">
            <v>21</v>
          </cell>
          <cell r="M206">
            <v>24</v>
          </cell>
          <cell r="N206">
            <v>2</v>
          </cell>
          <cell r="O206">
            <v>1</v>
          </cell>
          <cell r="Q206" t="str">
            <v>تعمل</v>
          </cell>
          <cell r="R206">
            <v>220</v>
          </cell>
          <cell r="S206">
            <v>204.6</v>
          </cell>
          <cell r="T206">
            <v>235.4</v>
          </cell>
          <cell r="U206">
            <v>7</v>
          </cell>
          <cell r="V206">
            <v>7</v>
          </cell>
          <cell r="X206" t="str">
            <v>مبردات مياه</v>
          </cell>
          <cell r="Y206">
            <v>223</v>
          </cell>
          <cell r="AA206">
            <v>151</v>
          </cell>
          <cell r="AB206" t="str">
            <v>فوم طقم مبرد هواء 20 لتر</v>
          </cell>
          <cell r="AD206" t="str">
            <v>فوم طقم مبرد هواء 20 لتر</v>
          </cell>
          <cell r="AE206">
            <v>1</v>
          </cell>
          <cell r="AH206">
            <v>150</v>
          </cell>
          <cell r="AI206">
            <v>142.5</v>
          </cell>
          <cell r="AJ206">
            <v>157.5</v>
          </cell>
          <cell r="AK206">
            <v>1</v>
          </cell>
          <cell r="AM206">
            <v>1</v>
          </cell>
          <cell r="AN206">
            <v>10</v>
          </cell>
          <cell r="AO206">
            <v>18</v>
          </cell>
          <cell r="AP206" t="str">
            <v>(A) EU 150          (M) 0.7-1.1 mm</v>
          </cell>
          <cell r="AQ206" t="str">
            <v>(B) S.2 112          (M) 0.7-1.1 mm</v>
          </cell>
          <cell r="AR206">
            <v>7</v>
          </cell>
          <cell r="AS206">
            <v>8</v>
          </cell>
          <cell r="AT206" t="str">
            <v>NHG</v>
          </cell>
          <cell r="AU206" t="str">
            <v>اتوماتيك</v>
          </cell>
          <cell r="AV206">
            <v>7</v>
          </cell>
          <cell r="AW206">
            <v>7</v>
          </cell>
          <cell r="BJ206">
            <v>3</v>
          </cell>
          <cell r="BK206">
            <v>7</v>
          </cell>
          <cell r="BL206">
            <v>13</v>
          </cell>
          <cell r="BN206">
            <v>106</v>
          </cell>
          <cell r="BO206" t="str">
            <v>1</v>
          </cell>
          <cell r="BW206">
            <v>0</v>
          </cell>
          <cell r="CB206">
            <v>10</v>
          </cell>
          <cell r="CC206">
            <v>1</v>
          </cell>
          <cell r="CE206">
            <v>87</v>
          </cell>
          <cell r="CF206">
            <v>150</v>
          </cell>
          <cell r="CG206" t="str">
            <v>ابيض شفاف</v>
          </cell>
          <cell r="CK206">
            <v>0</v>
          </cell>
          <cell r="CL206">
            <v>0.24200000000000002</v>
          </cell>
          <cell r="CN206" t="str">
            <v>foam ensemble colder air 20 littre</v>
          </cell>
          <cell r="CO206" t="str">
            <v>النحاس</v>
          </cell>
          <cell r="CP206" t="str">
            <v>النحاس جروب للاكترونيات</v>
          </cell>
          <cell r="CT206">
            <v>1</v>
          </cell>
          <cell r="CU206">
            <v>1</v>
          </cell>
          <cell r="CV206">
            <v>1</v>
          </cell>
          <cell r="CW206">
            <v>0</v>
          </cell>
          <cell r="CZ206" t="str">
            <v/>
          </cell>
        </row>
        <row r="207">
          <cell r="A207">
            <v>152</v>
          </cell>
          <cell r="B207" t="str">
            <v>PF1</v>
          </cell>
          <cell r="C207" t="str">
            <v>FOAM 10TH</v>
          </cell>
          <cell r="D207" t="str">
            <v>Molds</v>
          </cell>
          <cell r="E207" t="str">
            <v>FMTRDI10000000</v>
          </cell>
          <cell r="F207" t="str">
            <v>فوم طقم قاعدة ديب فريزر</v>
          </cell>
          <cell r="G207" t="str">
            <v>Set</v>
          </cell>
          <cell r="H207" t="str">
            <v>1400*1700</v>
          </cell>
          <cell r="I207">
            <v>0.155</v>
          </cell>
          <cell r="J207">
            <v>120</v>
          </cell>
          <cell r="L207">
            <v>126</v>
          </cell>
          <cell r="M207">
            <v>142</v>
          </cell>
          <cell r="N207">
            <v>2</v>
          </cell>
          <cell r="O207">
            <v>4</v>
          </cell>
          <cell r="Q207" t="str">
            <v>تعمل</v>
          </cell>
          <cell r="R207">
            <v>155</v>
          </cell>
          <cell r="S207">
            <v>144.15</v>
          </cell>
          <cell r="T207">
            <v>165.85</v>
          </cell>
          <cell r="U207">
            <v>7</v>
          </cell>
          <cell r="V207">
            <v>7</v>
          </cell>
          <cell r="X207" t="str">
            <v>ثلاجة</v>
          </cell>
          <cell r="Y207">
            <v>224</v>
          </cell>
          <cell r="AA207">
            <v>152</v>
          </cell>
          <cell r="AB207" t="str">
            <v>فوم طقم قاعدة ديب فريزر</v>
          </cell>
          <cell r="AD207" t="str">
            <v>فوم طقم قاعدة ديب فريزر</v>
          </cell>
          <cell r="AE207">
            <v>1</v>
          </cell>
          <cell r="AH207">
            <v>101.40845070422536</v>
          </cell>
          <cell r="AI207">
            <v>96.338028169014081</v>
          </cell>
          <cell r="AJ207">
            <v>106.47887323943664</v>
          </cell>
          <cell r="AK207">
            <v>1</v>
          </cell>
          <cell r="AL207">
            <v>1</v>
          </cell>
          <cell r="AM207">
            <v>1</v>
          </cell>
          <cell r="AN207">
            <v>6</v>
          </cell>
          <cell r="AO207">
            <v>18</v>
          </cell>
          <cell r="AP207" t="str">
            <v xml:space="preserve"> (A) EU150                    (M) 0.7-1.1 mm</v>
          </cell>
          <cell r="AQ207" t="str">
            <v>(B) S.2 112                   (M) 0.7-1.1 mm</v>
          </cell>
          <cell r="AR207" t="str">
            <v>24</v>
          </cell>
          <cell r="AS207" t="str">
            <v>32</v>
          </cell>
          <cell r="AT207" t="str">
            <v>TRD</v>
          </cell>
          <cell r="AU207" t="str">
            <v>اتوماتيك</v>
          </cell>
          <cell r="AV207">
            <v>7</v>
          </cell>
          <cell r="AW207">
            <v>7</v>
          </cell>
          <cell r="BA207">
            <v>710</v>
          </cell>
          <cell r="BB207">
            <v>2</v>
          </cell>
          <cell r="BC207">
            <v>2</v>
          </cell>
          <cell r="BD207">
            <v>276</v>
          </cell>
          <cell r="BE207">
            <v>2</v>
          </cell>
          <cell r="BF207">
            <v>2</v>
          </cell>
          <cell r="BG207">
            <v>53</v>
          </cell>
          <cell r="BH207">
            <v>2</v>
          </cell>
          <cell r="BI207">
            <v>2</v>
          </cell>
          <cell r="BJ207">
            <v>0</v>
          </cell>
          <cell r="BK207">
            <v>6</v>
          </cell>
          <cell r="BL207">
            <v>6</v>
          </cell>
          <cell r="BN207">
            <v>113</v>
          </cell>
          <cell r="BO207" t="str">
            <v>1</v>
          </cell>
          <cell r="BW207">
            <v>0</v>
          </cell>
          <cell r="CB207">
            <v>15</v>
          </cell>
          <cell r="CC207">
            <v>1</v>
          </cell>
          <cell r="CE207">
            <v>87</v>
          </cell>
          <cell r="CF207">
            <v>150</v>
          </cell>
          <cell r="CG207" t="str">
            <v>ابيض شفاف</v>
          </cell>
          <cell r="CK207">
            <v>0.16817499999999999</v>
          </cell>
          <cell r="CL207">
            <v>0</v>
          </cell>
          <cell r="CN207" t="str">
            <v>foam ensemble base Deep freezer</v>
          </cell>
          <cell r="CO207" t="str">
            <v>تريدكو</v>
          </cell>
          <cell r="CP207" t="str">
            <v xml:space="preserve">تريدكو للصناعات الهندسية </v>
          </cell>
          <cell r="CT207">
            <v>1</v>
          </cell>
          <cell r="CU207">
            <v>1</v>
          </cell>
          <cell r="CV207">
            <v>1</v>
          </cell>
          <cell r="CW207">
            <v>6</v>
          </cell>
          <cell r="CX207">
            <v>44283</v>
          </cell>
          <cell r="CY207">
            <v>44287</v>
          </cell>
          <cell r="CZ207" t="str">
            <v>Pending</v>
          </cell>
          <cell r="DA207">
            <v>3</v>
          </cell>
        </row>
        <row r="208">
          <cell r="A208" t="str">
            <v>153cl</v>
          </cell>
          <cell r="B208" t="str">
            <v>PF1</v>
          </cell>
          <cell r="C208" t="str">
            <v>FOAM 10TH</v>
          </cell>
          <cell r="D208" t="str">
            <v>Molds</v>
          </cell>
          <cell r="E208" t="str">
            <v>FMALSI40000000</v>
          </cell>
          <cell r="F208" t="str">
            <v>فوم طقم عوازل الاسكا-عمود</v>
          </cell>
          <cell r="G208" t="str">
            <v>Set</v>
          </cell>
          <cell r="H208" t="str">
            <v>1100*1200</v>
          </cell>
          <cell r="J208">
            <v>15</v>
          </cell>
          <cell r="L208">
            <v>15</v>
          </cell>
          <cell r="M208">
            <v>15</v>
          </cell>
          <cell r="N208">
            <v>4</v>
          </cell>
          <cell r="O208">
            <v>1</v>
          </cell>
          <cell r="Q208" t="str">
            <v>تعمل</v>
          </cell>
          <cell r="R208">
            <v>218</v>
          </cell>
          <cell r="S208">
            <v>202.74</v>
          </cell>
          <cell r="T208">
            <v>233.26</v>
          </cell>
          <cell r="U208">
            <v>7</v>
          </cell>
          <cell r="V208">
            <v>7</v>
          </cell>
          <cell r="X208" t="str">
            <v>ثلاجة</v>
          </cell>
          <cell r="Y208">
            <v>225</v>
          </cell>
          <cell r="Z208" t="str">
            <v>عمود</v>
          </cell>
          <cell r="AA208">
            <v>153</v>
          </cell>
          <cell r="AB208" t="str">
            <v>فوم طقم عوازل الاسكا</v>
          </cell>
          <cell r="AD208" t="str">
            <v>فوم طقم عوازل الاسكا</v>
          </cell>
          <cell r="AE208">
            <v>1</v>
          </cell>
          <cell r="AH208">
            <v>240</v>
          </cell>
          <cell r="AI208">
            <v>228</v>
          </cell>
          <cell r="AJ208">
            <v>252</v>
          </cell>
          <cell r="AK208">
            <v>1</v>
          </cell>
          <cell r="AL208">
            <v>1</v>
          </cell>
          <cell r="AN208">
            <v>7</v>
          </cell>
          <cell r="AO208">
            <v>24</v>
          </cell>
          <cell r="AP208" t="str">
            <v>(A) 401 XS     (S) 0.4-0.8 mm</v>
          </cell>
          <cell r="AQ208" t="str">
            <v>(B) EU 100    (S) 0.4-0.8 mm</v>
          </cell>
          <cell r="AR208">
            <v>10</v>
          </cell>
          <cell r="AS208">
            <v>17</v>
          </cell>
          <cell r="AT208" t="str">
            <v>ALS</v>
          </cell>
          <cell r="AU208" t="str">
            <v>اتوماتيك</v>
          </cell>
          <cell r="AV208">
            <v>7</v>
          </cell>
          <cell r="AW208">
            <v>7</v>
          </cell>
          <cell r="AX208">
            <v>671</v>
          </cell>
          <cell r="AY208">
            <v>1</v>
          </cell>
          <cell r="AZ208">
            <v>1</v>
          </cell>
          <cell r="BA208">
            <v>264</v>
          </cell>
          <cell r="BB208">
            <v>1</v>
          </cell>
          <cell r="BC208">
            <v>2</v>
          </cell>
          <cell r="BD208">
            <v>107</v>
          </cell>
          <cell r="BE208">
            <v>2</v>
          </cell>
          <cell r="BF208">
            <v>2</v>
          </cell>
          <cell r="BG208">
            <v>36</v>
          </cell>
          <cell r="BH208">
            <v>1</v>
          </cell>
          <cell r="BI208">
            <v>2</v>
          </cell>
          <cell r="BJ208">
            <v>2</v>
          </cell>
          <cell r="BK208">
            <v>5</v>
          </cell>
          <cell r="BL208">
            <v>9</v>
          </cell>
          <cell r="BN208">
            <v>128</v>
          </cell>
          <cell r="BO208" t="str">
            <v>1</v>
          </cell>
          <cell r="BW208">
            <v>0</v>
          </cell>
          <cell r="CB208">
            <v>16</v>
          </cell>
          <cell r="CC208">
            <v>1</v>
          </cell>
          <cell r="CE208">
            <v>87</v>
          </cell>
          <cell r="CF208">
            <v>150</v>
          </cell>
          <cell r="CG208" t="str">
            <v>ابيض شفاف</v>
          </cell>
          <cell r="CK208">
            <v>0</v>
          </cell>
          <cell r="CL208">
            <v>0</v>
          </cell>
          <cell r="CN208" t="str">
            <v>foam ensemble insulrors alaska</v>
          </cell>
          <cell r="CO208" t="str">
            <v>الاسكا</v>
          </cell>
          <cell r="CP208" t="str">
            <v>العالمية للثلاجات (الاسكا)</v>
          </cell>
          <cell r="CT208">
            <v>1</v>
          </cell>
          <cell r="CU208">
            <v>1</v>
          </cell>
          <cell r="CV208">
            <v>1</v>
          </cell>
          <cell r="CW208">
            <v>0</v>
          </cell>
          <cell r="CZ208" t="str">
            <v/>
          </cell>
        </row>
        <row r="209">
          <cell r="A209" t="str">
            <v>153pg</v>
          </cell>
          <cell r="B209" t="str">
            <v>PF1</v>
          </cell>
          <cell r="C209" t="str">
            <v>FOAM 10TH</v>
          </cell>
          <cell r="D209" t="str">
            <v>Molds</v>
          </cell>
          <cell r="E209" t="str">
            <v>FMALSI40000000</v>
          </cell>
          <cell r="F209" t="str">
            <v>فوم طقم عوازل الاسكا-كبير</v>
          </cell>
          <cell r="G209" t="str">
            <v>Set</v>
          </cell>
          <cell r="H209" t="str">
            <v>1100*1200</v>
          </cell>
          <cell r="J209">
            <v>15</v>
          </cell>
          <cell r="L209">
            <v>15</v>
          </cell>
          <cell r="M209">
            <v>15</v>
          </cell>
          <cell r="N209">
            <v>4</v>
          </cell>
          <cell r="O209">
            <v>1</v>
          </cell>
          <cell r="Q209" t="str">
            <v>تعمل</v>
          </cell>
          <cell r="R209">
            <v>218</v>
          </cell>
          <cell r="S209">
            <v>202.74</v>
          </cell>
          <cell r="T209">
            <v>233.26</v>
          </cell>
          <cell r="U209">
            <v>7</v>
          </cell>
          <cell r="V209">
            <v>7</v>
          </cell>
          <cell r="X209" t="str">
            <v>ثلاجة</v>
          </cell>
          <cell r="Y209">
            <v>225</v>
          </cell>
          <cell r="Z209" t="str">
            <v>كبير</v>
          </cell>
          <cell r="AA209">
            <v>153</v>
          </cell>
          <cell r="AB209" t="str">
            <v>فوم طقم عوازل الاسكا</v>
          </cell>
          <cell r="AD209" t="str">
            <v>فوم طقم عوازل الاسكا</v>
          </cell>
          <cell r="AE209">
            <v>1</v>
          </cell>
          <cell r="AH209">
            <v>240</v>
          </cell>
          <cell r="AI209">
            <v>228</v>
          </cell>
          <cell r="AJ209">
            <v>252</v>
          </cell>
          <cell r="AK209">
            <v>1</v>
          </cell>
          <cell r="AL209">
            <v>1</v>
          </cell>
          <cell r="AN209">
            <v>7</v>
          </cell>
          <cell r="AO209">
            <v>24</v>
          </cell>
          <cell r="AP209" t="str">
            <v>(A) 401 XS     (S) 0.4-0.8 mm</v>
          </cell>
          <cell r="AQ209" t="str">
            <v>(B) EU 100    (S) 0.4-0.8 mm</v>
          </cell>
          <cell r="AR209">
            <v>10</v>
          </cell>
          <cell r="AS209">
            <v>17</v>
          </cell>
          <cell r="AT209" t="str">
            <v>ALS</v>
          </cell>
          <cell r="AU209" t="str">
            <v>اتوماتيك</v>
          </cell>
          <cell r="AV209">
            <v>7</v>
          </cell>
          <cell r="AW209">
            <v>7</v>
          </cell>
          <cell r="AX209">
            <v>444</v>
          </cell>
          <cell r="AY209">
            <v>1</v>
          </cell>
          <cell r="AZ209">
            <v>1</v>
          </cell>
          <cell r="BA209">
            <v>408</v>
          </cell>
          <cell r="BB209">
            <v>1</v>
          </cell>
          <cell r="BC209">
            <v>1</v>
          </cell>
          <cell r="BD209">
            <v>47</v>
          </cell>
          <cell r="BE209">
            <v>2</v>
          </cell>
          <cell r="BF209">
            <v>2</v>
          </cell>
          <cell r="BG209">
            <v>12</v>
          </cell>
          <cell r="BH209">
            <v>2</v>
          </cell>
          <cell r="BI209">
            <v>2</v>
          </cell>
          <cell r="BJ209">
            <v>2</v>
          </cell>
          <cell r="BK209">
            <v>5</v>
          </cell>
          <cell r="BL209">
            <v>9</v>
          </cell>
          <cell r="BN209">
            <v>128</v>
          </cell>
          <cell r="BO209" t="str">
            <v>1</v>
          </cell>
          <cell r="BW209">
            <v>0</v>
          </cell>
          <cell r="CB209">
            <v>16</v>
          </cell>
          <cell r="CC209">
            <v>1</v>
          </cell>
          <cell r="CE209">
            <v>87</v>
          </cell>
          <cell r="CF209">
            <v>150</v>
          </cell>
          <cell r="CG209" t="str">
            <v>ابيض شفاف</v>
          </cell>
          <cell r="CK209">
            <v>0</v>
          </cell>
          <cell r="CL209">
            <v>0</v>
          </cell>
          <cell r="CN209" t="str">
            <v>foam ensemble insulrors alaska</v>
          </cell>
          <cell r="CO209" t="str">
            <v>الاسكا</v>
          </cell>
          <cell r="CP209" t="str">
            <v>العالمية للثلاجات (الاسكا)</v>
          </cell>
          <cell r="CT209">
            <v>1</v>
          </cell>
          <cell r="CU209">
            <v>1</v>
          </cell>
          <cell r="CV209">
            <v>1</v>
          </cell>
          <cell r="CW209">
            <v>0</v>
          </cell>
          <cell r="CZ209" t="str">
            <v/>
          </cell>
        </row>
        <row r="210">
          <cell r="A210" t="str">
            <v>153md</v>
          </cell>
          <cell r="B210" t="str">
            <v>PF1</v>
          </cell>
          <cell r="C210" t="str">
            <v>FOAM 10TH</v>
          </cell>
          <cell r="D210" t="str">
            <v>Molds</v>
          </cell>
          <cell r="E210" t="str">
            <v>FMALSI40000000</v>
          </cell>
          <cell r="F210" t="str">
            <v>فوم طقم عوازل الاسكا-وسط</v>
          </cell>
          <cell r="G210" t="str">
            <v>Set</v>
          </cell>
          <cell r="H210" t="str">
            <v>1100*1200</v>
          </cell>
          <cell r="J210">
            <v>15</v>
          </cell>
          <cell r="L210">
            <v>15</v>
          </cell>
          <cell r="M210">
            <v>15</v>
          </cell>
          <cell r="N210">
            <v>4</v>
          </cell>
          <cell r="O210">
            <v>1</v>
          </cell>
          <cell r="Q210" t="str">
            <v>تعمل</v>
          </cell>
          <cell r="R210">
            <v>218</v>
          </cell>
          <cell r="S210">
            <v>202.74</v>
          </cell>
          <cell r="T210">
            <v>233.26</v>
          </cell>
          <cell r="U210">
            <v>7</v>
          </cell>
          <cell r="V210">
            <v>7</v>
          </cell>
          <cell r="X210" t="str">
            <v>ثلاجة</v>
          </cell>
          <cell r="Y210">
            <v>225</v>
          </cell>
          <cell r="Z210" t="str">
            <v>وسط</v>
          </cell>
          <cell r="AA210">
            <v>153</v>
          </cell>
          <cell r="AB210" t="str">
            <v>فوم طقم عوازل الاسكا</v>
          </cell>
          <cell r="AD210" t="str">
            <v>فوم طقم عوازل الاسكا</v>
          </cell>
          <cell r="AE210">
            <v>1</v>
          </cell>
          <cell r="AH210">
            <v>240</v>
          </cell>
          <cell r="AI210">
            <v>228</v>
          </cell>
          <cell r="AJ210">
            <v>252</v>
          </cell>
          <cell r="AK210">
            <v>1</v>
          </cell>
          <cell r="AL210">
            <v>1</v>
          </cell>
          <cell r="AN210">
            <v>7</v>
          </cell>
          <cell r="AO210">
            <v>24</v>
          </cell>
          <cell r="AP210" t="str">
            <v>(A) 401 XS     (S) 0.4-0.8 mm</v>
          </cell>
          <cell r="AQ210" t="str">
            <v>(B) EU 100    (S) 0.4-0.8 mm</v>
          </cell>
          <cell r="AR210">
            <v>10</v>
          </cell>
          <cell r="AS210">
            <v>17</v>
          </cell>
          <cell r="AT210" t="str">
            <v>ALS</v>
          </cell>
          <cell r="AU210" t="str">
            <v>اتوماتيك</v>
          </cell>
          <cell r="AV210">
            <v>7</v>
          </cell>
          <cell r="AW210">
            <v>7</v>
          </cell>
          <cell r="AX210">
            <v>196</v>
          </cell>
          <cell r="AY210">
            <v>1</v>
          </cell>
          <cell r="AZ210">
            <v>1</v>
          </cell>
          <cell r="BA210">
            <v>195</v>
          </cell>
          <cell r="BB210">
            <v>1</v>
          </cell>
          <cell r="BC210">
            <v>1</v>
          </cell>
          <cell r="BE210">
            <v>2</v>
          </cell>
          <cell r="BF210">
            <v>2</v>
          </cell>
          <cell r="BG210">
            <v>26</v>
          </cell>
          <cell r="BH210">
            <v>2</v>
          </cell>
          <cell r="BI210">
            <v>2</v>
          </cell>
          <cell r="BJ210">
            <v>2</v>
          </cell>
          <cell r="BK210">
            <v>5</v>
          </cell>
          <cell r="BL210">
            <v>9</v>
          </cell>
          <cell r="BN210">
            <v>128</v>
          </cell>
          <cell r="BO210" t="str">
            <v>1</v>
          </cell>
          <cell r="BW210">
            <v>0</v>
          </cell>
          <cell r="CB210">
            <v>16</v>
          </cell>
          <cell r="CC210">
            <v>1</v>
          </cell>
          <cell r="CE210">
            <v>87</v>
          </cell>
          <cell r="CF210">
            <v>150</v>
          </cell>
          <cell r="CG210" t="str">
            <v>ابيض شفاف</v>
          </cell>
          <cell r="CK210">
            <v>0</v>
          </cell>
          <cell r="CL210">
            <v>0</v>
          </cell>
          <cell r="CN210" t="str">
            <v>foam ensemble insulrors alaska</v>
          </cell>
          <cell r="CO210" t="str">
            <v>الاسكا</v>
          </cell>
          <cell r="CP210" t="str">
            <v>العالمية للثلاجات (الاسكا)</v>
          </cell>
          <cell r="CT210">
            <v>1</v>
          </cell>
          <cell r="CU210">
            <v>1</v>
          </cell>
          <cell r="CV210">
            <v>1</v>
          </cell>
          <cell r="CW210">
            <v>0</v>
          </cell>
          <cell r="CZ210" t="str">
            <v/>
          </cell>
        </row>
        <row r="211">
          <cell r="A211" t="str">
            <v>153sm</v>
          </cell>
          <cell r="B211" t="str">
            <v>PF1</v>
          </cell>
          <cell r="C211" t="str">
            <v>FOAM 10TH</v>
          </cell>
          <cell r="D211" t="str">
            <v>Molds</v>
          </cell>
          <cell r="E211" t="str">
            <v>FMALSI40000000</v>
          </cell>
          <cell r="F211" t="str">
            <v>فوم طقم عوازل الاسكا-صغير</v>
          </cell>
          <cell r="G211" t="str">
            <v>Set</v>
          </cell>
          <cell r="H211" t="str">
            <v>1100*1200</v>
          </cell>
          <cell r="J211">
            <v>15</v>
          </cell>
          <cell r="L211">
            <v>15</v>
          </cell>
          <cell r="M211">
            <v>15</v>
          </cell>
          <cell r="N211">
            <v>4</v>
          </cell>
          <cell r="O211">
            <v>1</v>
          </cell>
          <cell r="Q211" t="str">
            <v>تعمل</v>
          </cell>
          <cell r="R211">
            <v>218</v>
          </cell>
          <cell r="S211">
            <v>202.74</v>
          </cell>
          <cell r="T211">
            <v>233.26</v>
          </cell>
          <cell r="U211">
            <v>7</v>
          </cell>
          <cell r="V211">
            <v>7</v>
          </cell>
          <cell r="X211" t="str">
            <v>ثلاجة</v>
          </cell>
          <cell r="Y211">
            <v>225</v>
          </cell>
          <cell r="Z211" t="str">
            <v>صغير</v>
          </cell>
          <cell r="AA211">
            <v>153</v>
          </cell>
          <cell r="AB211" t="str">
            <v>فوم طقم عوازل الاسكا</v>
          </cell>
          <cell r="AD211" t="str">
            <v>فوم طقم عوازل الاسكا</v>
          </cell>
          <cell r="AE211">
            <v>1</v>
          </cell>
          <cell r="AH211">
            <v>240</v>
          </cell>
          <cell r="AI211">
            <v>228</v>
          </cell>
          <cell r="AJ211">
            <v>252</v>
          </cell>
          <cell r="AK211">
            <v>1</v>
          </cell>
          <cell r="AL211">
            <v>1</v>
          </cell>
          <cell r="AN211">
            <v>7</v>
          </cell>
          <cell r="AO211">
            <v>24</v>
          </cell>
          <cell r="AP211" t="str">
            <v>(A) 401 XS     (S) 0.4-0.8 mm</v>
          </cell>
          <cell r="AQ211" t="str">
            <v>(B) EU 100    (S) 0.4-0.8 mm</v>
          </cell>
          <cell r="AR211">
            <v>10</v>
          </cell>
          <cell r="AS211">
            <v>17</v>
          </cell>
          <cell r="AT211" t="str">
            <v>ALS</v>
          </cell>
          <cell r="AU211" t="str">
            <v>اتوماتيك</v>
          </cell>
          <cell r="AV211">
            <v>7</v>
          </cell>
          <cell r="AW211">
            <v>7</v>
          </cell>
          <cell r="AX211">
            <v>90</v>
          </cell>
          <cell r="AY211">
            <v>1</v>
          </cell>
          <cell r="AZ211">
            <v>1</v>
          </cell>
          <cell r="BA211">
            <v>34</v>
          </cell>
          <cell r="BB211">
            <v>1</v>
          </cell>
          <cell r="BC211">
            <v>1</v>
          </cell>
          <cell r="BD211">
            <v>12.5</v>
          </cell>
          <cell r="BE211">
            <v>2</v>
          </cell>
          <cell r="BF211">
            <v>2</v>
          </cell>
          <cell r="BG211">
            <v>10</v>
          </cell>
          <cell r="BH211">
            <v>2</v>
          </cell>
          <cell r="BI211">
            <v>2</v>
          </cell>
          <cell r="BJ211">
            <v>2</v>
          </cell>
          <cell r="BK211">
            <v>5</v>
          </cell>
          <cell r="BL211">
            <v>9</v>
          </cell>
          <cell r="BN211">
            <v>128</v>
          </cell>
          <cell r="BO211" t="str">
            <v>1</v>
          </cell>
          <cell r="BW211">
            <v>0</v>
          </cell>
          <cell r="CB211">
            <v>16</v>
          </cell>
          <cell r="CC211">
            <v>1</v>
          </cell>
          <cell r="CE211">
            <v>87</v>
          </cell>
          <cell r="CF211">
            <v>150</v>
          </cell>
          <cell r="CG211" t="str">
            <v>ابيض شفاف</v>
          </cell>
          <cell r="CK211">
            <v>0</v>
          </cell>
          <cell r="CL211">
            <v>0</v>
          </cell>
          <cell r="CN211" t="str">
            <v>foam ensemble insulrors alaska</v>
          </cell>
          <cell r="CO211" t="str">
            <v>الاسكا</v>
          </cell>
          <cell r="CP211" t="str">
            <v>العالمية للثلاجات (الاسكا)</v>
          </cell>
          <cell r="CT211">
            <v>1</v>
          </cell>
          <cell r="CU211">
            <v>1</v>
          </cell>
          <cell r="CV211">
            <v>1</v>
          </cell>
          <cell r="CW211">
            <v>0</v>
          </cell>
          <cell r="CZ211" t="str">
            <v/>
          </cell>
        </row>
        <row r="212">
          <cell r="A212">
            <v>153</v>
          </cell>
          <cell r="B212" t="str">
            <v>PF1</v>
          </cell>
          <cell r="C212" t="str">
            <v>FOAM 10TH</v>
          </cell>
          <cell r="D212" t="str">
            <v>Molds</v>
          </cell>
          <cell r="E212" t="str">
            <v>FMALSI40000000</v>
          </cell>
          <cell r="F212" t="str">
            <v>فوم طقم عوازل الاسكا</v>
          </cell>
          <cell r="G212" t="str">
            <v>Set</v>
          </cell>
          <cell r="H212" t="str">
            <v>1100*1200</v>
          </cell>
          <cell r="I212">
            <v>0.218</v>
          </cell>
          <cell r="J212">
            <v>15</v>
          </cell>
          <cell r="L212">
            <v>15</v>
          </cell>
          <cell r="M212">
            <v>15</v>
          </cell>
          <cell r="N212">
            <v>4</v>
          </cell>
          <cell r="O212">
            <v>1</v>
          </cell>
          <cell r="Q212" t="str">
            <v>تعمل</v>
          </cell>
          <cell r="R212">
            <v>218</v>
          </cell>
          <cell r="S212">
            <v>202.74</v>
          </cell>
          <cell r="T212">
            <v>233.26</v>
          </cell>
          <cell r="U212">
            <v>7</v>
          </cell>
          <cell r="V212">
            <v>7</v>
          </cell>
          <cell r="X212" t="str">
            <v>ثلاجة</v>
          </cell>
          <cell r="Y212">
            <v>225</v>
          </cell>
          <cell r="Z212" t="str">
            <v>صغير</v>
          </cell>
          <cell r="AA212">
            <v>153</v>
          </cell>
          <cell r="AB212" t="str">
            <v>فوم طقم عوازل الاسكا</v>
          </cell>
          <cell r="AD212" t="str">
            <v>فوم طقم عوازل الاسكا</v>
          </cell>
          <cell r="AE212">
            <v>1</v>
          </cell>
          <cell r="AH212">
            <v>240</v>
          </cell>
          <cell r="AI212">
            <v>228</v>
          </cell>
          <cell r="AJ212">
            <v>252</v>
          </cell>
          <cell r="AK212">
            <v>1</v>
          </cell>
          <cell r="AM212">
            <v>1</v>
          </cell>
          <cell r="AN212">
            <v>7</v>
          </cell>
          <cell r="AO212">
            <v>24</v>
          </cell>
          <cell r="AP212" t="str">
            <v>(A) 401 XS     (S) 0.4-0.8 mm</v>
          </cell>
          <cell r="AQ212" t="str">
            <v>(B) EU 100    (S) 0.4-0.8 mm</v>
          </cell>
          <cell r="AR212">
            <v>10</v>
          </cell>
          <cell r="AS212">
            <v>17</v>
          </cell>
          <cell r="AT212" t="str">
            <v>ALS</v>
          </cell>
          <cell r="AU212" t="str">
            <v>اتوماتيك</v>
          </cell>
          <cell r="AV212">
            <v>7</v>
          </cell>
          <cell r="AW212">
            <v>7</v>
          </cell>
          <cell r="AX212">
            <v>90</v>
          </cell>
          <cell r="AY212">
            <v>1</v>
          </cell>
          <cell r="AZ212">
            <v>1</v>
          </cell>
          <cell r="BA212">
            <v>34</v>
          </cell>
          <cell r="BB212">
            <v>1</v>
          </cell>
          <cell r="BC212">
            <v>1</v>
          </cell>
          <cell r="BD212">
            <v>12.5</v>
          </cell>
          <cell r="BE212">
            <v>2</v>
          </cell>
          <cell r="BF212">
            <v>2</v>
          </cell>
          <cell r="BG212">
            <v>10</v>
          </cell>
          <cell r="BH212">
            <v>2</v>
          </cell>
          <cell r="BI212">
            <v>2</v>
          </cell>
          <cell r="BJ212">
            <v>2</v>
          </cell>
          <cell r="BK212">
            <v>5</v>
          </cell>
          <cell r="BL212">
            <v>9</v>
          </cell>
          <cell r="BN212">
            <v>128</v>
          </cell>
          <cell r="BO212" t="str">
            <v>1</v>
          </cell>
          <cell r="BW212">
            <v>0</v>
          </cell>
          <cell r="CB212">
            <v>16</v>
          </cell>
          <cell r="CC212">
            <v>1</v>
          </cell>
          <cell r="CE212">
            <v>87</v>
          </cell>
          <cell r="CF212">
            <v>150</v>
          </cell>
          <cell r="CG212" t="str">
            <v>ابيض شفاف</v>
          </cell>
          <cell r="CK212">
            <v>0</v>
          </cell>
          <cell r="CL212">
            <v>0.23980000000000001</v>
          </cell>
          <cell r="CN212" t="str">
            <v>foam ensemble insulrors alaska</v>
          </cell>
          <cell r="CO212" t="str">
            <v>الاسكا</v>
          </cell>
          <cell r="CP212" t="str">
            <v>العالمية للثلاجات (الاسكا)</v>
          </cell>
          <cell r="CT212">
            <v>1</v>
          </cell>
          <cell r="CU212">
            <v>1</v>
          </cell>
          <cell r="CV212">
            <v>1</v>
          </cell>
          <cell r="CW212">
            <v>0</v>
          </cell>
          <cell r="CZ212" t="str">
            <v/>
          </cell>
        </row>
        <row r="213">
          <cell r="A213">
            <v>155</v>
          </cell>
          <cell r="B213" t="str">
            <v>PF1</v>
          </cell>
          <cell r="C213" t="str">
            <v>FOAM 10TH</v>
          </cell>
          <cell r="D213" t="str">
            <v>Molds</v>
          </cell>
          <cell r="E213" t="str">
            <v>FMDAHI6000000</v>
          </cell>
          <cell r="F213" t="str">
            <v>فوم طقم سخان غاز 10 لتر</v>
          </cell>
          <cell r="G213" t="str">
            <v>Set</v>
          </cell>
          <cell r="H213" t="str">
            <v>1100*850</v>
          </cell>
          <cell r="I213">
            <v>0.122</v>
          </cell>
          <cell r="J213">
            <v>51</v>
          </cell>
          <cell r="L213">
            <v>54</v>
          </cell>
          <cell r="M213">
            <v>61</v>
          </cell>
          <cell r="N213">
            <v>2</v>
          </cell>
          <cell r="O213">
            <v>3</v>
          </cell>
          <cell r="Q213" t="str">
            <v>تعمل</v>
          </cell>
          <cell r="R213">
            <v>122</v>
          </cell>
          <cell r="S213">
            <v>113.46000000000001</v>
          </cell>
          <cell r="T213">
            <v>130.54</v>
          </cell>
          <cell r="U213">
            <v>7</v>
          </cell>
          <cell r="V213">
            <v>7</v>
          </cell>
          <cell r="X213" t="str">
            <v>سخان</v>
          </cell>
          <cell r="Y213">
            <v>227</v>
          </cell>
          <cell r="AA213">
            <v>155</v>
          </cell>
          <cell r="AB213" t="str">
            <v>فوم طقم سخان غاز 10 لتر</v>
          </cell>
          <cell r="AC213" t="str">
            <v xml:space="preserve">Foam Set GIWH 10L             </v>
          </cell>
          <cell r="AD213" t="str">
            <v>فوم طقم سخان غاز 10 لتر</v>
          </cell>
          <cell r="AE213">
            <v>1</v>
          </cell>
          <cell r="AG213" t="str">
            <v>A15289901</v>
          </cell>
          <cell r="AH213">
            <v>177.04918032786887</v>
          </cell>
          <cell r="AI213">
            <v>168.19672131147541</v>
          </cell>
          <cell r="AJ213">
            <v>185.90163934426232</v>
          </cell>
          <cell r="AK213">
            <v>1</v>
          </cell>
          <cell r="AM213">
            <v>1</v>
          </cell>
          <cell r="AN213">
            <v>8</v>
          </cell>
          <cell r="AO213">
            <v>18</v>
          </cell>
          <cell r="AP213" t="str">
            <v xml:space="preserve"> (A) EU150       (M) 0.7-1.1 mm</v>
          </cell>
          <cell r="AQ213" t="str">
            <v>(B) S.2 112      (M) 0.7-1.1 mm</v>
          </cell>
          <cell r="AR213">
            <v>24</v>
          </cell>
          <cell r="AS213">
            <v>24</v>
          </cell>
          <cell r="AT213" t="str">
            <v>DAH</v>
          </cell>
          <cell r="AU213" t="str">
            <v>اتوماتيك</v>
          </cell>
          <cell r="AV213">
            <v>7</v>
          </cell>
          <cell r="AW213">
            <v>7</v>
          </cell>
          <cell r="AX213">
            <v>370</v>
          </cell>
          <cell r="AY213">
            <v>2</v>
          </cell>
          <cell r="AZ213">
            <v>2</v>
          </cell>
          <cell r="BA213">
            <v>290</v>
          </cell>
          <cell r="BB213">
            <v>2</v>
          </cell>
          <cell r="BC213">
            <v>2</v>
          </cell>
          <cell r="BD213">
            <v>70</v>
          </cell>
          <cell r="BE213">
            <v>2</v>
          </cell>
          <cell r="BF213">
            <v>2</v>
          </cell>
          <cell r="BJ213">
            <v>4</v>
          </cell>
          <cell r="BK213">
            <v>4</v>
          </cell>
          <cell r="BL213">
            <v>12</v>
          </cell>
          <cell r="BN213">
            <v>207</v>
          </cell>
          <cell r="BO213" t="str">
            <v>2</v>
          </cell>
          <cell r="BW213">
            <v>0</v>
          </cell>
          <cell r="CB213">
            <v>24</v>
          </cell>
          <cell r="CC213">
            <v>1</v>
          </cell>
          <cell r="CE213">
            <v>87</v>
          </cell>
          <cell r="CF213">
            <v>150</v>
          </cell>
          <cell r="CG213" t="str">
            <v>ابيض</v>
          </cell>
          <cell r="CK213">
            <v>0</v>
          </cell>
          <cell r="CL213">
            <v>0.13420000000000001</v>
          </cell>
          <cell r="CN213" t="str">
            <v>foam ensemble heater Gas 10 littre</v>
          </cell>
          <cell r="CO213" t="str">
            <v>الكترولوكس</v>
          </cell>
          <cell r="CP213" t="str">
            <v>القاهرة للصناعات المغذية سخانات</v>
          </cell>
          <cell r="CT213">
            <v>1</v>
          </cell>
          <cell r="CU213">
            <v>1</v>
          </cell>
          <cell r="CV213">
            <v>1</v>
          </cell>
          <cell r="CW213">
            <v>16</v>
          </cell>
          <cell r="CX213">
            <v>44298</v>
          </cell>
          <cell r="CY213">
            <v>44306</v>
          </cell>
          <cell r="CZ213" t="str">
            <v>Pending</v>
          </cell>
          <cell r="DA213">
            <v>30</v>
          </cell>
        </row>
        <row r="214">
          <cell r="A214" t="str">
            <v>156b</v>
          </cell>
          <cell r="B214" t="str">
            <v>PF1</v>
          </cell>
          <cell r="C214" t="str">
            <v>FOAM 10TH</v>
          </cell>
          <cell r="D214" t="str">
            <v>Molds</v>
          </cell>
          <cell r="E214" t="str">
            <v>FMDAHI30000000</v>
          </cell>
          <cell r="F214" t="str">
            <v>فوم طقم سخان زانوسى قاعدة</v>
          </cell>
          <cell r="G214" t="str">
            <v>Set</v>
          </cell>
          <cell r="H214" t="str">
            <v>1100*1200</v>
          </cell>
          <cell r="L214">
            <v>42</v>
          </cell>
          <cell r="M214">
            <v>41</v>
          </cell>
          <cell r="N214">
            <v>2</v>
          </cell>
          <cell r="O214">
            <v>2</v>
          </cell>
          <cell r="Q214" t="str">
            <v>لا تعمل</v>
          </cell>
          <cell r="R214">
            <v>0</v>
          </cell>
          <cell r="S214">
            <v>0</v>
          </cell>
          <cell r="T214">
            <v>0</v>
          </cell>
          <cell r="U214">
            <v>7</v>
          </cell>
          <cell r="V214">
            <v>7</v>
          </cell>
          <cell r="X214" t="str">
            <v>سخان</v>
          </cell>
          <cell r="Y214">
            <v>230</v>
          </cell>
          <cell r="Z214" t="str">
            <v>قاعدة</v>
          </cell>
          <cell r="AA214">
            <v>156</v>
          </cell>
          <cell r="AB214" t="str">
            <v>فوم طقم سخان زانوسى</v>
          </cell>
          <cell r="AD214" t="str">
            <v>فوم طقم سخان زانوسى</v>
          </cell>
          <cell r="AE214">
            <v>0</v>
          </cell>
          <cell r="AH214">
            <v>175.60975609756099</v>
          </cell>
          <cell r="AI214">
            <v>166.82926829268294</v>
          </cell>
          <cell r="AJ214">
            <v>184.39024390243904</v>
          </cell>
          <cell r="AK214">
            <v>0</v>
          </cell>
          <cell r="AL214">
            <v>1</v>
          </cell>
          <cell r="AN214">
            <v>11</v>
          </cell>
          <cell r="AO214" t="str">
            <v>20</v>
          </cell>
          <cell r="AP214" t="str">
            <v xml:space="preserve"> (A) 303xj       (M) 0.7-1.1 mm</v>
          </cell>
          <cell r="AQ214" t="str">
            <v>(B) S.2 112      (M) 0.7-1.1 mm</v>
          </cell>
          <cell r="AR214">
            <v>24</v>
          </cell>
          <cell r="AS214">
            <v>30</v>
          </cell>
          <cell r="AT214" t="str">
            <v>DAH</v>
          </cell>
          <cell r="AU214" t="str">
            <v>اتوماتيك</v>
          </cell>
          <cell r="AV214">
            <v>7</v>
          </cell>
          <cell r="AW214">
            <v>7</v>
          </cell>
          <cell r="AX214">
            <v>478</v>
          </cell>
          <cell r="AY214">
            <v>2</v>
          </cell>
          <cell r="AZ214">
            <v>2</v>
          </cell>
          <cell r="BA214">
            <v>448</v>
          </cell>
          <cell r="BB214">
            <v>2</v>
          </cell>
          <cell r="BC214">
            <v>2</v>
          </cell>
          <cell r="BD214">
            <v>55</v>
          </cell>
          <cell r="BE214">
            <v>1</v>
          </cell>
          <cell r="BF214">
            <v>1</v>
          </cell>
          <cell r="BJ214">
            <v>6</v>
          </cell>
          <cell r="BK214">
            <v>5</v>
          </cell>
          <cell r="BL214">
            <v>17</v>
          </cell>
          <cell r="BN214">
            <v>204</v>
          </cell>
          <cell r="BO214" t="str">
            <v>2</v>
          </cell>
          <cell r="BQ214">
            <v>43466</v>
          </cell>
          <cell r="BW214">
            <v>0</v>
          </cell>
          <cell r="CB214">
            <v>26</v>
          </cell>
          <cell r="CC214">
            <v>1</v>
          </cell>
          <cell r="CE214">
            <v>87</v>
          </cell>
          <cell r="CF214">
            <v>150</v>
          </cell>
          <cell r="CG214" t="str">
            <v>ابيض</v>
          </cell>
          <cell r="CK214">
            <v>0</v>
          </cell>
          <cell r="CL214">
            <v>0</v>
          </cell>
          <cell r="CN214" t="str">
            <v>foam ensemble heater Zanosy</v>
          </cell>
          <cell r="CO214" t="str">
            <v>الكترولوكس</v>
          </cell>
          <cell r="CP214" t="str">
            <v>القاهرة للصناعات المغذية سخانات</v>
          </cell>
          <cell r="CT214">
            <v>0</v>
          </cell>
          <cell r="CU214">
            <v>2</v>
          </cell>
          <cell r="CV214">
            <v>1</v>
          </cell>
        </row>
        <row r="215">
          <cell r="A215" t="str">
            <v>156c</v>
          </cell>
          <cell r="B215" t="str">
            <v>PF1</v>
          </cell>
          <cell r="C215" t="str">
            <v>FOAM 10TH</v>
          </cell>
          <cell r="D215" t="str">
            <v>Molds</v>
          </cell>
          <cell r="E215" t="str">
            <v>FMDAHI30000000</v>
          </cell>
          <cell r="F215" t="str">
            <v>فوم طقم سخان زانوسى كفر</v>
          </cell>
          <cell r="G215" t="str">
            <v>Set</v>
          </cell>
          <cell r="H215" t="str">
            <v>1100*1200</v>
          </cell>
          <cell r="L215">
            <v>42</v>
          </cell>
          <cell r="M215">
            <v>41</v>
          </cell>
          <cell r="N215">
            <v>2</v>
          </cell>
          <cell r="O215">
            <v>2</v>
          </cell>
          <cell r="Q215" t="str">
            <v>لا تعمل</v>
          </cell>
          <cell r="R215">
            <v>0</v>
          </cell>
          <cell r="S215">
            <v>0</v>
          </cell>
          <cell r="T215">
            <v>0</v>
          </cell>
          <cell r="U215">
            <v>7</v>
          </cell>
          <cell r="V215">
            <v>7</v>
          </cell>
          <cell r="X215" t="str">
            <v>سخان</v>
          </cell>
          <cell r="Y215">
            <v>230</v>
          </cell>
          <cell r="Z215" t="str">
            <v>كفر</v>
          </cell>
          <cell r="AA215">
            <v>156</v>
          </cell>
          <cell r="AB215" t="str">
            <v>فوم طقم سخان زانوسى</v>
          </cell>
          <cell r="AD215" t="str">
            <v>فوم طقم سخان زانوسى</v>
          </cell>
          <cell r="AE215">
            <v>0</v>
          </cell>
          <cell r="AH215">
            <v>175.60975609756099</v>
          </cell>
          <cell r="AI215">
            <v>166.82926829268294</v>
          </cell>
          <cell r="AJ215">
            <v>184.39024390243904</v>
          </cell>
          <cell r="AK215">
            <v>0</v>
          </cell>
          <cell r="AL215">
            <v>1</v>
          </cell>
          <cell r="AN215">
            <v>11</v>
          </cell>
          <cell r="AO215" t="str">
            <v>20</v>
          </cell>
          <cell r="AP215" t="str">
            <v xml:space="preserve"> (A) 303xj       (M) 0.7-1.1 mm</v>
          </cell>
          <cell r="AQ215" t="str">
            <v>(B) S.2 112      (M) 0.7-1.1 mm</v>
          </cell>
          <cell r="AR215">
            <v>24</v>
          </cell>
          <cell r="AS215">
            <v>30</v>
          </cell>
          <cell r="AT215" t="str">
            <v>DAH</v>
          </cell>
          <cell r="AU215" t="str">
            <v>اتوماتيك</v>
          </cell>
          <cell r="AV215">
            <v>7</v>
          </cell>
          <cell r="AW215">
            <v>7</v>
          </cell>
          <cell r="AX215">
            <v>478</v>
          </cell>
          <cell r="AY215">
            <v>2</v>
          </cell>
          <cell r="AZ215">
            <v>2</v>
          </cell>
          <cell r="BA215">
            <v>130</v>
          </cell>
          <cell r="BB215">
            <v>1.5</v>
          </cell>
          <cell r="BC215">
            <v>1.5</v>
          </cell>
          <cell r="BD215">
            <v>150</v>
          </cell>
          <cell r="BE215">
            <v>1.5</v>
          </cell>
          <cell r="BF215">
            <v>1.5</v>
          </cell>
          <cell r="BJ215">
            <v>6</v>
          </cell>
          <cell r="BK215">
            <v>5</v>
          </cell>
          <cell r="BL215">
            <v>17</v>
          </cell>
          <cell r="BN215">
            <v>204</v>
          </cell>
          <cell r="BO215" t="str">
            <v>2</v>
          </cell>
          <cell r="BQ215">
            <v>43466</v>
          </cell>
          <cell r="BW215">
            <v>0</v>
          </cell>
          <cell r="CB215">
            <v>10</v>
          </cell>
          <cell r="CC215">
            <v>1</v>
          </cell>
          <cell r="CE215">
            <v>87</v>
          </cell>
          <cell r="CF215">
            <v>150</v>
          </cell>
          <cell r="CG215" t="str">
            <v>ازرق</v>
          </cell>
          <cell r="CK215">
            <v>0</v>
          </cell>
          <cell r="CL215">
            <v>0</v>
          </cell>
          <cell r="CN215" t="str">
            <v>foam ensemble heater Zanosy</v>
          </cell>
          <cell r="CO215" t="str">
            <v>الكترولوكس</v>
          </cell>
          <cell r="CP215" t="str">
            <v>القاهرة للصناعات المغذية سخانات</v>
          </cell>
          <cell r="CT215">
            <v>0</v>
          </cell>
          <cell r="CU215">
            <v>2</v>
          </cell>
          <cell r="CV215">
            <v>0</v>
          </cell>
        </row>
        <row r="216">
          <cell r="A216">
            <v>156</v>
          </cell>
          <cell r="B216" t="str">
            <v>PF1</v>
          </cell>
          <cell r="C216" t="str">
            <v>FOAM 10TH</v>
          </cell>
          <cell r="D216" t="str">
            <v>Molds</v>
          </cell>
          <cell r="E216" t="str">
            <v>FMDAHI30000000</v>
          </cell>
          <cell r="F216" t="str">
            <v>فوم طقم سخان زانوسى</v>
          </cell>
          <cell r="G216" t="str">
            <v>Set</v>
          </cell>
          <cell r="H216" t="str">
            <v>1100*1200</v>
          </cell>
          <cell r="I216">
            <v>0.33737613636363634</v>
          </cell>
          <cell r="J216">
            <v>40</v>
          </cell>
          <cell r="L216">
            <v>42</v>
          </cell>
          <cell r="M216">
            <v>41</v>
          </cell>
          <cell r="N216">
            <v>2</v>
          </cell>
          <cell r="O216">
            <v>2</v>
          </cell>
          <cell r="Q216" t="str">
            <v>لا تعمل</v>
          </cell>
          <cell r="R216">
            <v>337.37613636363636</v>
          </cell>
          <cell r="S216">
            <v>313.7598068181818</v>
          </cell>
          <cell r="T216">
            <v>360.99246590909092</v>
          </cell>
          <cell r="U216">
            <v>7</v>
          </cell>
          <cell r="V216">
            <v>7</v>
          </cell>
          <cell r="X216" t="str">
            <v>سخان</v>
          </cell>
          <cell r="Y216">
            <v>230</v>
          </cell>
          <cell r="AA216">
            <v>156</v>
          </cell>
          <cell r="AB216" t="str">
            <v>فوم طقم سخان زانوسى</v>
          </cell>
          <cell r="AD216" t="str">
            <v>فوم طقم سخان زانوسى</v>
          </cell>
          <cell r="AE216">
            <v>0</v>
          </cell>
          <cell r="AH216">
            <v>175.60975609756099</v>
          </cell>
          <cell r="AI216">
            <v>166.82926829268294</v>
          </cell>
          <cell r="AJ216">
            <v>184.39024390243904</v>
          </cell>
          <cell r="AK216">
            <v>1</v>
          </cell>
          <cell r="AM216">
            <v>1</v>
          </cell>
          <cell r="AN216">
            <v>11</v>
          </cell>
          <cell r="AO216" t="str">
            <v>20</v>
          </cell>
          <cell r="AP216" t="str">
            <v xml:space="preserve"> (A) 303xj       (M) 0.7-1.1 mm</v>
          </cell>
          <cell r="AQ216" t="str">
            <v>(B) S.2 112      (M) 0.7-1.1 mm</v>
          </cell>
          <cell r="AR216">
            <v>24</v>
          </cell>
          <cell r="AS216">
            <v>30</v>
          </cell>
          <cell r="AT216" t="str">
            <v>DAH</v>
          </cell>
          <cell r="AU216" t="str">
            <v>اتوماتيك</v>
          </cell>
          <cell r="AV216">
            <v>7</v>
          </cell>
          <cell r="AW216">
            <v>7</v>
          </cell>
          <cell r="BJ216">
            <v>6</v>
          </cell>
          <cell r="BK216">
            <v>5</v>
          </cell>
          <cell r="BL216">
            <v>17</v>
          </cell>
          <cell r="BN216">
            <v>204</v>
          </cell>
          <cell r="BO216" t="str">
            <v>2</v>
          </cell>
          <cell r="BQ216">
            <v>43466</v>
          </cell>
          <cell r="BW216">
            <v>0</v>
          </cell>
          <cell r="CC216">
            <v>2</v>
          </cell>
          <cell r="CE216">
            <v>87</v>
          </cell>
          <cell r="CF216">
            <v>150</v>
          </cell>
          <cell r="CK216">
            <v>0</v>
          </cell>
          <cell r="CL216">
            <v>0.37111375000000002</v>
          </cell>
          <cell r="CN216" t="str">
            <v>foam ensemble heater Zanosy</v>
          </cell>
          <cell r="CO216" t="str">
            <v>الكترولوكس</v>
          </cell>
          <cell r="CP216" t="str">
            <v>القاهرة للصناعات المغذية سخانات</v>
          </cell>
          <cell r="CT216">
            <v>1</v>
          </cell>
          <cell r="CU216">
            <v>2</v>
          </cell>
          <cell r="CV216">
            <v>1</v>
          </cell>
        </row>
        <row r="217">
          <cell r="A217" t="str">
            <v>157b</v>
          </cell>
          <cell r="B217" t="str">
            <v>PF1</v>
          </cell>
          <cell r="C217" t="str">
            <v>FOAM 10TH</v>
          </cell>
          <cell r="D217" t="str">
            <v>Molds</v>
          </cell>
          <cell r="E217" t="str">
            <v>FMDAHI20000000</v>
          </cell>
          <cell r="F217" t="str">
            <v xml:space="preserve"> فوم طقم سخان اوليمبيك قاعدة</v>
          </cell>
          <cell r="G217" t="str">
            <v>Set</v>
          </cell>
          <cell r="H217" t="str">
            <v>1100*1200</v>
          </cell>
          <cell r="J217">
            <v>45</v>
          </cell>
          <cell r="L217">
            <v>45</v>
          </cell>
          <cell r="M217">
            <v>44</v>
          </cell>
          <cell r="N217">
            <v>2</v>
          </cell>
          <cell r="O217">
            <v>2</v>
          </cell>
          <cell r="Q217" t="str">
            <v>تعمل</v>
          </cell>
          <cell r="R217">
            <v>0</v>
          </cell>
          <cell r="S217">
            <v>0</v>
          </cell>
          <cell r="T217">
            <v>0</v>
          </cell>
          <cell r="U217">
            <v>7</v>
          </cell>
          <cell r="V217">
            <v>7</v>
          </cell>
          <cell r="X217" t="str">
            <v>سخان</v>
          </cell>
          <cell r="Y217">
            <v>233</v>
          </cell>
          <cell r="Z217" t="str">
            <v>قاعدة</v>
          </cell>
          <cell r="AA217">
            <v>157</v>
          </cell>
          <cell r="AB217" t="str">
            <v>فوم طقم سخان اوليمبيك</v>
          </cell>
          <cell r="AD217" t="str">
            <v>فوم طقم سخان اوليمبيك</v>
          </cell>
          <cell r="AE217">
            <v>1</v>
          </cell>
          <cell r="AH217">
            <v>163.63636363636363</v>
          </cell>
          <cell r="AI217">
            <v>155.45454545454544</v>
          </cell>
          <cell r="AJ217">
            <v>171.81818181818181</v>
          </cell>
          <cell r="AK217">
            <v>0</v>
          </cell>
          <cell r="AL217">
            <v>1</v>
          </cell>
          <cell r="AN217">
            <v>9</v>
          </cell>
          <cell r="AO217" t="str">
            <v>16</v>
          </cell>
          <cell r="AP217" t="str">
            <v>(A)    303 XJ (M)0.7-1.1mm</v>
          </cell>
          <cell r="AQ217" t="str">
            <v>(B)   C-SB  (M) 0.7-1.1mm</v>
          </cell>
          <cell r="AR217">
            <v>16</v>
          </cell>
          <cell r="AS217">
            <v>16</v>
          </cell>
          <cell r="AT217" t="str">
            <v>DAH</v>
          </cell>
          <cell r="AU217" t="str">
            <v>اتوماتيك</v>
          </cell>
          <cell r="AV217">
            <v>7</v>
          </cell>
          <cell r="AW217">
            <v>7</v>
          </cell>
          <cell r="AX217">
            <v>472</v>
          </cell>
          <cell r="AY217">
            <v>1</v>
          </cell>
          <cell r="AZ217">
            <v>1</v>
          </cell>
          <cell r="BA217">
            <v>442</v>
          </cell>
          <cell r="BB217">
            <v>1</v>
          </cell>
          <cell r="BC217">
            <v>1</v>
          </cell>
          <cell r="BD217">
            <v>50</v>
          </cell>
          <cell r="BE217">
            <v>2</v>
          </cell>
          <cell r="BF217">
            <v>2</v>
          </cell>
          <cell r="BG217">
            <v>15</v>
          </cell>
          <cell r="BH217">
            <v>2</v>
          </cell>
          <cell r="BI217">
            <v>2</v>
          </cell>
          <cell r="BJ217">
            <v>5</v>
          </cell>
          <cell r="BK217">
            <v>4</v>
          </cell>
          <cell r="BL217">
            <v>14</v>
          </cell>
          <cell r="BN217">
            <v>225</v>
          </cell>
          <cell r="BO217" t="str">
            <v>2</v>
          </cell>
          <cell r="BW217">
            <v>0</v>
          </cell>
          <cell r="CB217">
            <v>30</v>
          </cell>
          <cell r="CC217">
            <v>1</v>
          </cell>
          <cell r="CE217">
            <v>87</v>
          </cell>
          <cell r="CF217">
            <v>150</v>
          </cell>
          <cell r="CG217" t="str">
            <v>اخضر</v>
          </cell>
          <cell r="CK217">
            <v>0</v>
          </cell>
          <cell r="CL217">
            <v>0</v>
          </cell>
          <cell r="CN217" t="str">
            <v>foam ensemble heater Olimbc</v>
          </cell>
          <cell r="CO217" t="str">
            <v>الكترولوكس</v>
          </cell>
          <cell r="CP217" t="str">
            <v>القاهرة للصناعات المغذية سخانات</v>
          </cell>
          <cell r="CT217">
            <v>0</v>
          </cell>
          <cell r="CU217">
            <v>1</v>
          </cell>
          <cell r="CV217">
            <v>1</v>
          </cell>
          <cell r="CW217">
            <v>0</v>
          </cell>
          <cell r="CZ217" t="str">
            <v/>
          </cell>
        </row>
        <row r="218">
          <cell r="A218" t="str">
            <v>157c</v>
          </cell>
          <cell r="B218" t="str">
            <v>PF1</v>
          </cell>
          <cell r="C218" t="str">
            <v>FOAM 10TH</v>
          </cell>
          <cell r="D218" t="str">
            <v>Molds</v>
          </cell>
          <cell r="E218" t="str">
            <v>FMDAHI20000000</v>
          </cell>
          <cell r="F218" t="str">
            <v xml:space="preserve"> فوم طقم سخان اوليمبيك كفر</v>
          </cell>
          <cell r="G218" t="str">
            <v>Set</v>
          </cell>
          <cell r="H218" t="str">
            <v>1100*1200</v>
          </cell>
          <cell r="J218">
            <v>45</v>
          </cell>
          <cell r="L218">
            <v>45</v>
          </cell>
          <cell r="M218">
            <v>44</v>
          </cell>
          <cell r="N218">
            <v>2</v>
          </cell>
          <cell r="O218">
            <v>2</v>
          </cell>
          <cell r="Q218" t="str">
            <v>تعمل</v>
          </cell>
          <cell r="R218">
            <v>0</v>
          </cell>
          <cell r="S218">
            <v>0</v>
          </cell>
          <cell r="T218">
            <v>0</v>
          </cell>
          <cell r="U218">
            <v>7</v>
          </cell>
          <cell r="V218">
            <v>7</v>
          </cell>
          <cell r="X218" t="str">
            <v>سخان</v>
          </cell>
          <cell r="Y218">
            <v>233</v>
          </cell>
          <cell r="Z218" t="str">
            <v>كفر</v>
          </cell>
          <cell r="AA218">
            <v>157</v>
          </cell>
          <cell r="AB218" t="str">
            <v>فوم طقم سخان اوليمبيك</v>
          </cell>
          <cell r="AD218" t="str">
            <v>فوم طقم سخان اوليمبيك</v>
          </cell>
          <cell r="AE218">
            <v>1</v>
          </cell>
          <cell r="AH218">
            <v>163.63636363636363</v>
          </cell>
          <cell r="AI218">
            <v>155.45454545454544</v>
          </cell>
          <cell r="AJ218">
            <v>171.81818181818181</v>
          </cell>
          <cell r="AK218">
            <v>0</v>
          </cell>
          <cell r="AL218">
            <v>1</v>
          </cell>
          <cell r="AN218">
            <v>9</v>
          </cell>
          <cell r="AO218" t="str">
            <v>16</v>
          </cell>
          <cell r="AP218" t="str">
            <v>(A)    303 XJ (M)0.7-1.1mm</v>
          </cell>
          <cell r="AQ218" t="str">
            <v>(B)   C-SB  (M) 0.7-1.1mm</v>
          </cell>
          <cell r="AR218">
            <v>16</v>
          </cell>
          <cell r="AS218">
            <v>16</v>
          </cell>
          <cell r="AT218" t="str">
            <v>DAH</v>
          </cell>
          <cell r="AU218" t="str">
            <v>اتوماتيك</v>
          </cell>
          <cell r="AV218">
            <v>7</v>
          </cell>
          <cell r="AW218">
            <v>7</v>
          </cell>
          <cell r="AX218">
            <v>470</v>
          </cell>
          <cell r="AY218">
            <v>1</v>
          </cell>
          <cell r="AZ218">
            <v>1</v>
          </cell>
          <cell r="BA218">
            <v>442</v>
          </cell>
          <cell r="BB218">
            <v>1</v>
          </cell>
          <cell r="BC218">
            <v>1</v>
          </cell>
          <cell r="BD218">
            <v>95</v>
          </cell>
          <cell r="BE218">
            <v>2</v>
          </cell>
          <cell r="BF218">
            <v>2</v>
          </cell>
          <cell r="BJ218">
            <v>5</v>
          </cell>
          <cell r="BK218">
            <v>4</v>
          </cell>
          <cell r="BL218">
            <v>14</v>
          </cell>
          <cell r="BN218">
            <v>225</v>
          </cell>
          <cell r="BO218" t="str">
            <v>2</v>
          </cell>
          <cell r="BW218">
            <v>0</v>
          </cell>
          <cell r="CB218">
            <v>16</v>
          </cell>
          <cell r="CC218">
            <v>1</v>
          </cell>
          <cell r="CE218">
            <v>87</v>
          </cell>
          <cell r="CF218">
            <v>150</v>
          </cell>
          <cell r="CG218" t="str">
            <v>ابيض</v>
          </cell>
          <cell r="CK218">
            <v>0</v>
          </cell>
          <cell r="CL218">
            <v>0</v>
          </cell>
          <cell r="CN218" t="str">
            <v>foam ensemble heater Olimbc</v>
          </cell>
          <cell r="CO218" t="str">
            <v>الكترولوكس</v>
          </cell>
          <cell r="CP218" t="str">
            <v>القاهرة للصناعات المغذية سخانات</v>
          </cell>
          <cell r="CT218">
            <v>0</v>
          </cell>
          <cell r="CU218">
            <v>1</v>
          </cell>
          <cell r="CV218">
            <v>0</v>
          </cell>
          <cell r="CW218">
            <v>0</v>
          </cell>
          <cell r="CZ218" t="str">
            <v/>
          </cell>
        </row>
        <row r="219">
          <cell r="A219">
            <v>157</v>
          </cell>
          <cell r="B219" t="str">
            <v>PF1</v>
          </cell>
          <cell r="C219" t="str">
            <v>FOAM 10TH</v>
          </cell>
          <cell r="D219" t="str">
            <v>Molds</v>
          </cell>
          <cell r="E219" t="str">
            <v>FMDAHI20000000</v>
          </cell>
          <cell r="F219" t="str">
            <v>فوم طقم سخان اوليمبيك</v>
          </cell>
          <cell r="G219" t="str">
            <v>Set</v>
          </cell>
          <cell r="H219" t="str">
            <v>1100*1200</v>
          </cell>
          <cell r="I219">
            <v>0.1963280794962613</v>
          </cell>
          <cell r="J219">
            <v>45</v>
          </cell>
          <cell r="L219">
            <v>45</v>
          </cell>
          <cell r="M219">
            <v>44</v>
          </cell>
          <cell r="N219">
            <v>2</v>
          </cell>
          <cell r="O219">
            <v>2</v>
          </cell>
          <cell r="Q219" t="str">
            <v>تعمل</v>
          </cell>
          <cell r="R219">
            <v>196.3280794962613</v>
          </cell>
          <cell r="S219">
            <v>182.58511393152301</v>
          </cell>
          <cell r="T219">
            <v>210.07104506099958</v>
          </cell>
          <cell r="U219">
            <v>7</v>
          </cell>
          <cell r="V219">
            <v>7</v>
          </cell>
          <cell r="X219" t="str">
            <v>سخان</v>
          </cell>
          <cell r="Y219">
            <v>233</v>
          </cell>
          <cell r="AA219">
            <v>157</v>
          </cell>
          <cell r="AB219" t="str">
            <v>فوم طقم سخان اوليمبيك</v>
          </cell>
          <cell r="AD219" t="str">
            <v>فوم طقم سخان اوليمبيك</v>
          </cell>
          <cell r="AE219">
            <v>1</v>
          </cell>
          <cell r="AG219" t="str">
            <v>PHEWP0101</v>
          </cell>
          <cell r="AH219">
            <v>163.63636363636363</v>
          </cell>
          <cell r="AI219">
            <v>155.45454545454544</v>
          </cell>
          <cell r="AJ219">
            <v>171.81818181818181</v>
          </cell>
          <cell r="AK219">
            <v>1</v>
          </cell>
          <cell r="AM219">
            <v>1</v>
          </cell>
          <cell r="AN219">
            <v>9</v>
          </cell>
          <cell r="AO219" t="str">
            <v>16</v>
          </cell>
          <cell r="AP219" t="str">
            <v>(A)    303 XJ (M)0.7-1.1mm</v>
          </cell>
          <cell r="AQ219" t="str">
            <v>(B)   C-SB  (M) 0.7-1.1mm</v>
          </cell>
          <cell r="AR219">
            <v>16</v>
          </cell>
          <cell r="AS219">
            <v>16</v>
          </cell>
          <cell r="AT219" t="str">
            <v>DAH</v>
          </cell>
          <cell r="AU219" t="str">
            <v>اتوماتيك</v>
          </cell>
          <cell r="AV219">
            <v>7</v>
          </cell>
          <cell r="AW219">
            <v>7</v>
          </cell>
          <cell r="BJ219">
            <v>5</v>
          </cell>
          <cell r="BK219">
            <v>4</v>
          </cell>
          <cell r="BL219">
            <v>14</v>
          </cell>
          <cell r="BN219">
            <v>225</v>
          </cell>
          <cell r="BO219" t="str">
            <v>2</v>
          </cell>
          <cell r="BW219">
            <v>0</v>
          </cell>
          <cell r="CC219">
            <v>2</v>
          </cell>
          <cell r="CK219">
            <v>0</v>
          </cell>
          <cell r="CL219">
            <v>0.21596088744588746</v>
          </cell>
          <cell r="CN219" t="str">
            <v>foam ensemble heater Olimbc</v>
          </cell>
          <cell r="CO219" t="str">
            <v>الكترولوكس</v>
          </cell>
          <cell r="CP219" t="str">
            <v>القاهرة للصناعات المغذية سخانات</v>
          </cell>
          <cell r="CT219">
            <v>1</v>
          </cell>
          <cell r="CU219">
            <v>1</v>
          </cell>
          <cell r="CV219">
            <v>1</v>
          </cell>
          <cell r="CW219">
            <v>0</v>
          </cell>
          <cell r="CZ219" t="str">
            <v/>
          </cell>
        </row>
        <row r="220">
          <cell r="A220">
            <v>158</v>
          </cell>
          <cell r="B220" t="str">
            <v>PF1</v>
          </cell>
          <cell r="C220" t="str">
            <v>FOAM 10TH</v>
          </cell>
          <cell r="D220" t="str">
            <v>Molds</v>
          </cell>
          <cell r="E220" t="str">
            <v>FMUNFIAG801030</v>
          </cell>
          <cell r="F220" t="str">
            <v>فوم طقم زوايا مقاس (جراند روزا) 80*10*3سم K</v>
          </cell>
          <cell r="G220" t="str">
            <v>Set</v>
          </cell>
          <cell r="H220" t="str">
            <v>1100*850</v>
          </cell>
          <cell r="I220">
            <v>0.4</v>
          </cell>
          <cell r="J220">
            <v>30</v>
          </cell>
          <cell r="L220">
            <v>30</v>
          </cell>
          <cell r="M220">
            <v>41</v>
          </cell>
          <cell r="N220">
            <v>2</v>
          </cell>
          <cell r="O220">
            <v>2</v>
          </cell>
          <cell r="Q220" t="str">
            <v>تعمل</v>
          </cell>
          <cell r="R220">
            <v>400</v>
          </cell>
          <cell r="S220">
            <v>372</v>
          </cell>
          <cell r="T220">
            <v>428</v>
          </cell>
          <cell r="U220">
            <v>7</v>
          </cell>
          <cell r="V220">
            <v>7</v>
          </cell>
          <cell r="X220" t="str">
            <v>مصابيح</v>
          </cell>
          <cell r="Y220">
            <v>234</v>
          </cell>
          <cell r="AA220">
            <v>158</v>
          </cell>
          <cell r="AB220" t="str">
            <v>فوم طقم زوايا مقاس (جراند روزا) 80*10*3سم K</v>
          </cell>
          <cell r="AD220" t="str">
            <v>فوم طقم زوايا مقاس (جراند روزا) 80*10*3سم K</v>
          </cell>
          <cell r="AE220">
            <v>1</v>
          </cell>
          <cell r="AH220">
            <v>175.60975609756099</v>
          </cell>
          <cell r="AI220">
            <v>166.82926829268294</v>
          </cell>
          <cell r="AJ220">
            <v>184.39024390243904</v>
          </cell>
          <cell r="AK220">
            <v>1</v>
          </cell>
          <cell r="AL220">
            <v>1</v>
          </cell>
          <cell r="AM220">
            <v>1</v>
          </cell>
          <cell r="AN220">
            <v>12</v>
          </cell>
          <cell r="AO220" t="str">
            <v>24</v>
          </cell>
          <cell r="AP220" t="str">
            <v>(A)  EU150  (M)0.7-1.1mm</v>
          </cell>
          <cell r="AQ220" t="str">
            <v>(B) s3112    (s) 0.5-8 mm</v>
          </cell>
          <cell r="AR220">
            <v>8</v>
          </cell>
          <cell r="AS220">
            <v>16</v>
          </cell>
          <cell r="AT220" t="str">
            <v>UNF</v>
          </cell>
          <cell r="AU220" t="str">
            <v>اتوماتيك</v>
          </cell>
          <cell r="AV220">
            <v>7</v>
          </cell>
          <cell r="AW220">
            <v>7</v>
          </cell>
          <cell r="AX220">
            <v>800</v>
          </cell>
          <cell r="AY220">
            <v>2</v>
          </cell>
          <cell r="AZ220">
            <v>2</v>
          </cell>
          <cell r="BA220">
            <v>207</v>
          </cell>
          <cell r="BB220">
            <v>2</v>
          </cell>
          <cell r="BC220">
            <v>2</v>
          </cell>
          <cell r="BD220">
            <v>100</v>
          </cell>
          <cell r="BE220">
            <v>2</v>
          </cell>
          <cell r="BF220">
            <v>2</v>
          </cell>
          <cell r="BG220">
            <v>30</v>
          </cell>
          <cell r="BH220">
            <v>2</v>
          </cell>
          <cell r="BI220">
            <v>2</v>
          </cell>
          <cell r="BJ220">
            <v>2</v>
          </cell>
          <cell r="BK220">
            <v>10</v>
          </cell>
          <cell r="BL220">
            <v>14</v>
          </cell>
          <cell r="BN220">
            <v>1107</v>
          </cell>
          <cell r="BO220" t="str">
            <v>11</v>
          </cell>
          <cell r="BW220">
            <v>0</v>
          </cell>
          <cell r="CB220">
            <v>20</v>
          </cell>
          <cell r="CC220">
            <v>1</v>
          </cell>
          <cell r="CE220">
            <v>87</v>
          </cell>
          <cell r="CF220">
            <v>150</v>
          </cell>
          <cell r="CG220" t="str">
            <v>ازرق</v>
          </cell>
          <cell r="CK220">
            <v>0</v>
          </cell>
          <cell r="CL220">
            <v>0.44000000000000006</v>
          </cell>
          <cell r="CN220" t="str">
            <v>foam ensemble angels مقاس (Grand Roza) 80*10*3cm K</v>
          </cell>
          <cell r="CO220" t="str">
            <v>يونيفرسال</v>
          </cell>
          <cell r="CP220" t="str">
            <v>يونيفرسال</v>
          </cell>
          <cell r="CT220">
            <v>1</v>
          </cell>
          <cell r="CU220">
            <v>1</v>
          </cell>
          <cell r="CV220">
            <v>1</v>
          </cell>
          <cell r="CW220">
            <v>0</v>
          </cell>
          <cell r="CZ220" t="str">
            <v/>
          </cell>
        </row>
        <row r="221">
          <cell r="A221">
            <v>159</v>
          </cell>
          <cell r="B221" t="str">
            <v>PF1</v>
          </cell>
          <cell r="C221" t="str">
            <v>FOAM 10TH</v>
          </cell>
          <cell r="D221" t="str">
            <v>Molds</v>
          </cell>
          <cell r="E221" t="str">
            <v>FMUNFIAG801020</v>
          </cell>
          <cell r="F221" t="str">
            <v>فوم طقم زوايا (جراند روزا) مقاس80*10*2سم K</v>
          </cell>
          <cell r="G221" t="str">
            <v>Set</v>
          </cell>
          <cell r="H221" t="str">
            <v>1000*1200</v>
          </cell>
          <cell r="I221">
            <v>0.255</v>
          </cell>
          <cell r="J221">
            <v>30</v>
          </cell>
          <cell r="L221">
            <v>32</v>
          </cell>
          <cell r="M221">
            <v>45</v>
          </cell>
          <cell r="N221">
            <v>2</v>
          </cell>
          <cell r="O221">
            <v>2</v>
          </cell>
          <cell r="Q221" t="str">
            <v>تعمل</v>
          </cell>
          <cell r="R221">
            <v>255</v>
          </cell>
          <cell r="S221">
            <v>237.15</v>
          </cell>
          <cell r="T221">
            <v>272.85000000000002</v>
          </cell>
          <cell r="U221">
            <v>7</v>
          </cell>
          <cell r="V221">
            <v>7</v>
          </cell>
          <cell r="X221" t="str">
            <v>مصابيح</v>
          </cell>
          <cell r="Y221">
            <v>235</v>
          </cell>
          <cell r="AA221">
            <v>159</v>
          </cell>
          <cell r="AB221" t="str">
            <v>فوم طقم زوايا (جراند روزا) مقاس80*10*2سم K</v>
          </cell>
          <cell r="AD221" t="str">
            <v>فوم طقم زوايا (جراند روزا) مقاس80*10*2سم K</v>
          </cell>
          <cell r="AE221">
            <v>1</v>
          </cell>
          <cell r="AH221">
            <v>160</v>
          </cell>
          <cell r="AI221">
            <v>152</v>
          </cell>
          <cell r="AJ221">
            <v>168</v>
          </cell>
          <cell r="AK221">
            <v>1</v>
          </cell>
          <cell r="AL221">
            <v>1</v>
          </cell>
          <cell r="AM221">
            <v>1</v>
          </cell>
          <cell r="AN221">
            <v>12</v>
          </cell>
          <cell r="AO221" t="str">
            <v>20</v>
          </cell>
          <cell r="AP221" t="str">
            <v>(A)  EU150  (M)0.7-1.1mm</v>
          </cell>
          <cell r="AQ221" t="str">
            <v>(B) s3112    (s) 0.5-8 mm</v>
          </cell>
          <cell r="AR221">
            <v>8</v>
          </cell>
          <cell r="AS221">
            <v>16</v>
          </cell>
          <cell r="AT221">
            <v>2</v>
          </cell>
          <cell r="AU221" t="str">
            <v>اتوماتيك</v>
          </cell>
          <cell r="AV221">
            <v>7</v>
          </cell>
          <cell r="AW221">
            <v>7</v>
          </cell>
          <cell r="AX221">
            <v>800</v>
          </cell>
          <cell r="AY221">
            <v>2</v>
          </cell>
          <cell r="AZ221">
            <v>2</v>
          </cell>
          <cell r="BA221">
            <v>207</v>
          </cell>
          <cell r="BB221">
            <v>2</v>
          </cell>
          <cell r="BC221">
            <v>2</v>
          </cell>
          <cell r="BD221">
            <v>100</v>
          </cell>
          <cell r="BE221">
            <v>2</v>
          </cell>
          <cell r="BF221">
            <v>2</v>
          </cell>
          <cell r="BG221">
            <v>20</v>
          </cell>
          <cell r="BH221">
            <v>2</v>
          </cell>
          <cell r="BI221">
            <v>2</v>
          </cell>
          <cell r="BJ221">
            <v>2</v>
          </cell>
          <cell r="BK221">
            <v>10</v>
          </cell>
          <cell r="BL221">
            <v>14</v>
          </cell>
          <cell r="BN221">
            <v>1106</v>
          </cell>
          <cell r="BO221" t="str">
            <v>11</v>
          </cell>
          <cell r="BW221">
            <v>0</v>
          </cell>
          <cell r="CB221">
            <v>20</v>
          </cell>
          <cell r="CC221">
            <v>1</v>
          </cell>
          <cell r="CE221">
            <v>87</v>
          </cell>
          <cell r="CF221">
            <v>150</v>
          </cell>
          <cell r="CG221" t="str">
            <v>ابيض</v>
          </cell>
          <cell r="CK221">
            <v>0</v>
          </cell>
          <cell r="CL221">
            <v>0.28050000000000003</v>
          </cell>
          <cell r="CN221" t="str">
            <v>foam ensemble angels (Grand Roza) مقاس80*10*2cm K</v>
          </cell>
          <cell r="CO221" t="str">
            <v>يونيفرسال</v>
          </cell>
          <cell r="CP221" t="str">
            <v>يونيفرسال</v>
          </cell>
          <cell r="CT221">
            <v>1</v>
          </cell>
          <cell r="CU221">
            <v>1</v>
          </cell>
          <cell r="CV221">
            <v>1</v>
          </cell>
          <cell r="CW221">
            <v>0</v>
          </cell>
          <cell r="CZ221" t="str">
            <v/>
          </cell>
        </row>
        <row r="222">
          <cell r="A222">
            <v>160</v>
          </cell>
          <cell r="B222" t="str">
            <v>PF1</v>
          </cell>
          <cell r="C222" t="str">
            <v>FOAM 10TH</v>
          </cell>
          <cell r="D222" t="str">
            <v>Molds</v>
          </cell>
          <cell r="E222" t="str">
            <v>FMROGI20000000</v>
          </cell>
          <cell r="F222" t="str">
            <v>فوم طقم رويال جاز المعدل</v>
          </cell>
          <cell r="G222" t="str">
            <v>Ea</v>
          </cell>
          <cell r="H222" t="str">
            <v>1400*1700</v>
          </cell>
          <cell r="I222">
            <v>0.2</v>
          </cell>
          <cell r="J222">
            <v>72</v>
          </cell>
          <cell r="L222">
            <v>76</v>
          </cell>
          <cell r="M222">
            <v>76</v>
          </cell>
          <cell r="N222">
            <v>1</v>
          </cell>
          <cell r="O222">
            <v>2</v>
          </cell>
          <cell r="Q222" t="str">
            <v>تعمل</v>
          </cell>
          <cell r="R222">
            <v>200</v>
          </cell>
          <cell r="S222">
            <v>186</v>
          </cell>
          <cell r="T222">
            <v>214</v>
          </cell>
          <cell r="U222">
            <v>7</v>
          </cell>
          <cell r="V222">
            <v>7</v>
          </cell>
          <cell r="X222" t="str">
            <v>بوتجاز</v>
          </cell>
          <cell r="Y222">
            <v>236</v>
          </cell>
          <cell r="AA222">
            <v>160</v>
          </cell>
          <cell r="AB222" t="str">
            <v>فوم طقم رويال جاز المعدل</v>
          </cell>
          <cell r="AD222" t="str">
            <v>فوم طقم رويال جاز المعدل</v>
          </cell>
          <cell r="AE222">
            <v>1</v>
          </cell>
          <cell r="AH222">
            <v>94.736842105263165</v>
          </cell>
          <cell r="AI222">
            <v>90</v>
          </cell>
          <cell r="AJ222">
            <v>99.473684210526329</v>
          </cell>
          <cell r="AK222">
            <v>1</v>
          </cell>
          <cell r="AL222">
            <v>1</v>
          </cell>
          <cell r="AM222">
            <v>1</v>
          </cell>
          <cell r="AN222">
            <v>6</v>
          </cell>
          <cell r="AO222">
            <v>16</v>
          </cell>
          <cell r="AP222" t="str">
            <v>(A) 303 XJ      (M) 0.7-1.1 mm</v>
          </cell>
          <cell r="AQ222" t="str">
            <v>(B) C.SB         (M) 0.7-1.1 mm</v>
          </cell>
          <cell r="AR222" t="str">
            <v>20</v>
          </cell>
          <cell r="AS222" t="str">
            <v>20</v>
          </cell>
          <cell r="AU222" t="str">
            <v>اتوماتيك</v>
          </cell>
          <cell r="AV222">
            <v>7</v>
          </cell>
          <cell r="AW222">
            <v>7</v>
          </cell>
          <cell r="AX222">
            <v>835</v>
          </cell>
          <cell r="AY222">
            <v>2</v>
          </cell>
          <cell r="AZ222">
            <v>2</v>
          </cell>
          <cell r="BA222">
            <v>670</v>
          </cell>
          <cell r="BB222">
            <v>2</v>
          </cell>
          <cell r="BC222">
            <v>2</v>
          </cell>
          <cell r="BD222">
            <v>100</v>
          </cell>
          <cell r="BE222">
            <v>2</v>
          </cell>
          <cell r="BF222">
            <v>2</v>
          </cell>
          <cell r="BG222">
            <v>14</v>
          </cell>
          <cell r="BH222">
            <v>2</v>
          </cell>
          <cell r="BI222">
            <v>2</v>
          </cell>
          <cell r="BJ222">
            <v>0</v>
          </cell>
          <cell r="BK222">
            <v>6</v>
          </cell>
          <cell r="BL222">
            <v>6</v>
          </cell>
          <cell r="BN222">
            <v>104</v>
          </cell>
          <cell r="BO222" t="str">
            <v>1</v>
          </cell>
          <cell r="BW222">
            <v>0</v>
          </cell>
          <cell r="CB222">
            <v>6</v>
          </cell>
          <cell r="CC222">
            <v>1</v>
          </cell>
          <cell r="CE222">
            <v>87</v>
          </cell>
          <cell r="CF222">
            <v>150</v>
          </cell>
          <cell r="CG222" t="str">
            <v>ابيض</v>
          </cell>
          <cell r="CK222">
            <v>0.217</v>
          </cell>
          <cell r="CL222">
            <v>0</v>
          </cell>
          <cell r="CN222" t="str">
            <v>foam ensemble Royal Gaz الmodifed</v>
          </cell>
          <cell r="CO222" t="str">
            <v xml:space="preserve">الهندسية لانتاج الاجهزة المنزلية </v>
          </cell>
          <cell r="CP222" t="str">
            <v xml:space="preserve">الهندسية لانتاج الاجهزة المنزلية </v>
          </cell>
          <cell r="CT222">
            <v>1</v>
          </cell>
          <cell r="CU222">
            <v>1</v>
          </cell>
          <cell r="CV222">
            <v>1</v>
          </cell>
          <cell r="CW222">
            <v>18</v>
          </cell>
          <cell r="CX222">
            <v>44360</v>
          </cell>
          <cell r="CZ222" t="str">
            <v>wip</v>
          </cell>
          <cell r="DA222">
            <v>5</v>
          </cell>
        </row>
        <row r="223">
          <cell r="A223" t="str">
            <v>161bg</v>
          </cell>
          <cell r="B223" t="str">
            <v>PF1</v>
          </cell>
          <cell r="C223" t="str">
            <v>FOAM 10TH</v>
          </cell>
          <cell r="D223" t="str">
            <v>Molds</v>
          </cell>
          <cell r="E223" t="str">
            <v>FMSCOI10000000</v>
          </cell>
          <cell r="F223" t="str">
            <v>فوم طقم تغليف ميكرسكوب شومان-القطعة الكبيرة</v>
          </cell>
          <cell r="G223" t="str">
            <v>Set</v>
          </cell>
          <cell r="H223" t="str">
            <v>1100*850</v>
          </cell>
          <cell r="I223">
            <v>5.7000000000000002E-2</v>
          </cell>
          <cell r="J223">
            <v>68</v>
          </cell>
          <cell r="L223">
            <v>68</v>
          </cell>
          <cell r="M223">
            <v>68</v>
          </cell>
          <cell r="N223">
            <v>2</v>
          </cell>
          <cell r="O223">
            <v>4</v>
          </cell>
          <cell r="Q223" t="str">
            <v>تعمل</v>
          </cell>
          <cell r="R223">
            <v>57</v>
          </cell>
          <cell r="S223">
            <v>53.01</v>
          </cell>
          <cell r="T223">
            <v>60.99</v>
          </cell>
          <cell r="U223">
            <v>7</v>
          </cell>
          <cell r="V223">
            <v>7</v>
          </cell>
          <cell r="X223" t="str">
            <v>ادوات طبية</v>
          </cell>
          <cell r="Y223">
            <v>237</v>
          </cell>
          <cell r="Z223" t="str">
            <v>كبير</v>
          </cell>
          <cell r="AA223">
            <v>161</v>
          </cell>
          <cell r="AB223" t="str">
            <v>فوم طقم تغليف ميكرسكوب شومان</v>
          </cell>
          <cell r="AD223" t="str">
            <v>فوم طقم تغليف ميكرسكوب شومان</v>
          </cell>
          <cell r="AE223">
            <v>1</v>
          </cell>
          <cell r="AH223">
            <v>211.76470588235293</v>
          </cell>
          <cell r="AI223">
            <v>201.17647058823528</v>
          </cell>
          <cell r="AJ223">
            <v>222.35294117647058</v>
          </cell>
          <cell r="AK223">
            <v>0</v>
          </cell>
          <cell r="AL223">
            <v>1</v>
          </cell>
          <cell r="AN223" t="str">
            <v>9</v>
          </cell>
          <cell r="AO223">
            <v>18</v>
          </cell>
          <cell r="AP223" t="str">
            <v>303 XJ</v>
          </cell>
          <cell r="AR223">
            <v>12</v>
          </cell>
          <cell r="AS223">
            <v>16</v>
          </cell>
          <cell r="AU223" t="str">
            <v>اتوماتيك</v>
          </cell>
          <cell r="AV223">
            <v>3</v>
          </cell>
          <cell r="AW223">
            <v>3</v>
          </cell>
          <cell r="AX223">
            <v>265</v>
          </cell>
          <cell r="AY223">
            <v>2</v>
          </cell>
          <cell r="AZ223">
            <v>2</v>
          </cell>
          <cell r="BA223">
            <v>160</v>
          </cell>
          <cell r="BB223">
            <v>2</v>
          </cell>
          <cell r="BC223">
            <v>2</v>
          </cell>
          <cell r="BD223">
            <v>87</v>
          </cell>
          <cell r="BE223">
            <v>2</v>
          </cell>
          <cell r="BF223">
            <v>2</v>
          </cell>
          <cell r="BJ223">
            <v>5</v>
          </cell>
          <cell r="BK223">
            <v>4</v>
          </cell>
          <cell r="BL223">
            <v>14</v>
          </cell>
          <cell r="BN223">
            <v>138</v>
          </cell>
          <cell r="BO223" t="str">
            <v>1</v>
          </cell>
          <cell r="BW223">
            <v>0</v>
          </cell>
          <cell r="CB223">
            <v>50</v>
          </cell>
          <cell r="CC223">
            <v>1</v>
          </cell>
          <cell r="CE223">
            <v>87</v>
          </cell>
          <cell r="CF223">
            <v>150</v>
          </cell>
          <cell r="CG223" t="str">
            <v>ابيض</v>
          </cell>
          <cell r="CK223">
            <v>0</v>
          </cell>
          <cell r="CL223">
            <v>6.2700000000000006E-2</v>
          </cell>
          <cell r="CN223" t="str">
            <v>foam ensemble pack ميkgرسkgوب شومان</v>
          </cell>
          <cell r="CT223">
            <v>0</v>
          </cell>
          <cell r="CU223">
            <v>1</v>
          </cell>
          <cell r="CV223">
            <v>1</v>
          </cell>
          <cell r="CW223">
            <v>0</v>
          </cell>
          <cell r="CZ223" t="str">
            <v/>
          </cell>
        </row>
        <row r="224">
          <cell r="A224" t="str">
            <v>161sm</v>
          </cell>
          <cell r="B224" t="str">
            <v>PF1</v>
          </cell>
          <cell r="C224" t="str">
            <v>FOAM 10TH</v>
          </cell>
          <cell r="D224" t="str">
            <v>Molds</v>
          </cell>
          <cell r="E224" t="str">
            <v>FMSCOI10000000</v>
          </cell>
          <cell r="F224" t="str">
            <v>فوم طقم تغليف ميكرسكوب شومان-القطعة الصغيرة</v>
          </cell>
          <cell r="G224" t="str">
            <v>Set</v>
          </cell>
          <cell r="H224" t="str">
            <v>1100*850</v>
          </cell>
          <cell r="I224">
            <v>5.7000000000000002E-2</v>
          </cell>
          <cell r="J224">
            <v>68</v>
          </cell>
          <cell r="L224">
            <v>68</v>
          </cell>
          <cell r="M224">
            <v>68</v>
          </cell>
          <cell r="N224">
            <v>2</v>
          </cell>
          <cell r="O224">
            <v>4</v>
          </cell>
          <cell r="Q224" t="str">
            <v>تعمل</v>
          </cell>
          <cell r="R224">
            <v>57</v>
          </cell>
          <cell r="S224">
            <v>53.01</v>
          </cell>
          <cell r="T224">
            <v>60.99</v>
          </cell>
          <cell r="U224">
            <v>7</v>
          </cell>
          <cell r="V224">
            <v>7</v>
          </cell>
          <cell r="X224" t="str">
            <v>ادوات طبية</v>
          </cell>
          <cell r="Y224">
            <v>237</v>
          </cell>
          <cell r="Z224" t="str">
            <v>صغير</v>
          </cell>
          <cell r="AA224">
            <v>161</v>
          </cell>
          <cell r="AB224" t="str">
            <v>فوم طقم تغليف ميكرسكوب شومان</v>
          </cell>
          <cell r="AD224" t="str">
            <v>فوم طقم تغليف ميكرسكوب شومان</v>
          </cell>
          <cell r="AE224">
            <v>1</v>
          </cell>
          <cell r="AH224">
            <v>211.76470588235293</v>
          </cell>
          <cell r="AI224">
            <v>201.17647058823528</v>
          </cell>
          <cell r="AJ224">
            <v>222.35294117647058</v>
          </cell>
          <cell r="AK224">
            <v>0</v>
          </cell>
          <cell r="AL224">
            <v>1</v>
          </cell>
          <cell r="AN224" t="str">
            <v>9</v>
          </cell>
          <cell r="AO224">
            <v>18</v>
          </cell>
          <cell r="AP224" t="str">
            <v>303 XJ</v>
          </cell>
          <cell r="AR224">
            <v>12</v>
          </cell>
          <cell r="AS224">
            <v>16</v>
          </cell>
          <cell r="AU224" t="str">
            <v>اتوماتيك</v>
          </cell>
          <cell r="AV224">
            <v>3</v>
          </cell>
          <cell r="AW224">
            <v>3</v>
          </cell>
          <cell r="AX224">
            <v>125</v>
          </cell>
          <cell r="AY224">
            <v>2</v>
          </cell>
          <cell r="AZ224">
            <v>2</v>
          </cell>
          <cell r="BA224">
            <v>125</v>
          </cell>
          <cell r="BB224">
            <v>1</v>
          </cell>
          <cell r="BC224">
            <v>1</v>
          </cell>
          <cell r="BD224">
            <v>75</v>
          </cell>
          <cell r="BE224">
            <v>2</v>
          </cell>
          <cell r="BF224">
            <v>2</v>
          </cell>
          <cell r="BJ224">
            <v>5</v>
          </cell>
          <cell r="BK224">
            <v>4</v>
          </cell>
          <cell r="BL224">
            <v>14</v>
          </cell>
          <cell r="BN224">
            <v>138</v>
          </cell>
          <cell r="BO224" t="str">
            <v>1</v>
          </cell>
          <cell r="BW224">
            <v>0</v>
          </cell>
          <cell r="CB224">
            <v>50</v>
          </cell>
          <cell r="CC224">
            <v>1</v>
          </cell>
          <cell r="CE224">
            <v>87</v>
          </cell>
          <cell r="CF224">
            <v>150</v>
          </cell>
          <cell r="CG224" t="str">
            <v>ابيض</v>
          </cell>
          <cell r="CK224">
            <v>0</v>
          </cell>
          <cell r="CL224">
            <v>6.2700000000000006E-2</v>
          </cell>
          <cell r="CN224" t="str">
            <v>foam ensemble pack ميkgرسkgوب شومان</v>
          </cell>
          <cell r="CT224">
            <v>0</v>
          </cell>
          <cell r="CU224">
            <v>1</v>
          </cell>
          <cell r="CV224">
            <v>1</v>
          </cell>
          <cell r="CW224">
            <v>0</v>
          </cell>
          <cell r="CZ224" t="str">
            <v/>
          </cell>
        </row>
        <row r="225">
          <cell r="A225">
            <v>161</v>
          </cell>
          <cell r="B225" t="str">
            <v>PF1</v>
          </cell>
          <cell r="C225" t="str">
            <v>FOAM 10TH</v>
          </cell>
          <cell r="D225" t="str">
            <v>Molds</v>
          </cell>
          <cell r="E225" t="str">
            <v>FMSCOI10000000</v>
          </cell>
          <cell r="F225" t="str">
            <v>فوم طقم تغليف ميكرسكوب شومان</v>
          </cell>
          <cell r="G225" t="str">
            <v>Set</v>
          </cell>
          <cell r="H225" t="str">
            <v>1100*850</v>
          </cell>
          <cell r="I225">
            <v>5.7000000000000002E-2</v>
          </cell>
          <cell r="J225">
            <v>68</v>
          </cell>
          <cell r="L225">
            <v>68</v>
          </cell>
          <cell r="M225">
            <v>68</v>
          </cell>
          <cell r="N225">
            <v>2</v>
          </cell>
          <cell r="O225">
            <v>4</v>
          </cell>
          <cell r="Q225" t="str">
            <v>تعمل</v>
          </cell>
          <cell r="R225">
            <v>57</v>
          </cell>
          <cell r="S225">
            <v>53.01</v>
          </cell>
          <cell r="T225">
            <v>60.99</v>
          </cell>
          <cell r="U225">
            <v>7</v>
          </cell>
          <cell r="V225">
            <v>7</v>
          </cell>
          <cell r="X225" t="str">
            <v>ادوات طبية</v>
          </cell>
          <cell r="Y225">
            <v>237</v>
          </cell>
          <cell r="AA225">
            <v>161</v>
          </cell>
          <cell r="AB225" t="str">
            <v>فوم طقم تغليف ميكرسكوب شومان</v>
          </cell>
          <cell r="AD225" t="str">
            <v>فوم طقم تغليف ميكرسكوب شومان</v>
          </cell>
          <cell r="AE225">
            <v>1</v>
          </cell>
          <cell r="AH225">
            <v>211.76470588235293</v>
          </cell>
          <cell r="AI225">
            <v>201.17647058823528</v>
          </cell>
          <cell r="AJ225">
            <v>222.35294117647058</v>
          </cell>
          <cell r="AK225">
            <v>1</v>
          </cell>
          <cell r="AM225">
            <v>1</v>
          </cell>
          <cell r="AN225" t="str">
            <v>9</v>
          </cell>
          <cell r="AO225">
            <v>18</v>
          </cell>
          <cell r="AP225" t="str">
            <v>303 XJ</v>
          </cell>
          <cell r="AR225">
            <v>12</v>
          </cell>
          <cell r="AS225">
            <v>16</v>
          </cell>
          <cell r="AU225" t="str">
            <v>اتوماتيك</v>
          </cell>
          <cell r="AV225">
            <v>3</v>
          </cell>
          <cell r="AW225">
            <v>3</v>
          </cell>
          <cell r="BJ225">
            <v>5</v>
          </cell>
          <cell r="BK225">
            <v>4</v>
          </cell>
          <cell r="BL225">
            <v>14</v>
          </cell>
          <cell r="BN225">
            <v>138</v>
          </cell>
          <cell r="BO225" t="str">
            <v>1</v>
          </cell>
          <cell r="BW225">
            <v>0</v>
          </cell>
          <cell r="CB225">
            <v>50</v>
          </cell>
          <cell r="CC225">
            <v>1</v>
          </cell>
          <cell r="CE225">
            <v>87</v>
          </cell>
          <cell r="CF225">
            <v>150</v>
          </cell>
          <cell r="CG225" t="str">
            <v>ابيض</v>
          </cell>
          <cell r="CK225">
            <v>0</v>
          </cell>
          <cell r="CL225">
            <v>6.2700000000000006E-2</v>
          </cell>
          <cell r="CN225" t="str">
            <v>foam ensemble pack ميkgرسkgوب شومان</v>
          </cell>
          <cell r="CT225">
            <v>1</v>
          </cell>
          <cell r="CU225">
            <v>1</v>
          </cell>
          <cell r="CV225">
            <v>1</v>
          </cell>
          <cell r="CW225">
            <v>0</v>
          </cell>
          <cell r="CZ225" t="str">
            <v/>
          </cell>
        </row>
        <row r="226">
          <cell r="A226">
            <v>162</v>
          </cell>
          <cell r="B226" t="str">
            <v>PF1</v>
          </cell>
          <cell r="C226" t="str">
            <v>FOAM 10TH</v>
          </cell>
          <cell r="D226" t="str">
            <v>Molds</v>
          </cell>
          <cell r="E226" t="str">
            <v>FMEGPIP1260000</v>
          </cell>
          <cell r="F226" t="str">
            <v>فوم طقم بولو 126 بالشريحة</v>
          </cell>
          <cell r="G226" t="str">
            <v>Ea</v>
          </cell>
          <cell r="H226" t="str">
            <v>1100*1200</v>
          </cell>
          <cell r="I226">
            <v>2.04</v>
          </cell>
          <cell r="J226">
            <v>5</v>
          </cell>
          <cell r="L226">
            <v>5</v>
          </cell>
          <cell r="M226">
            <v>5</v>
          </cell>
          <cell r="N226">
            <v>1</v>
          </cell>
          <cell r="O226">
            <v>1</v>
          </cell>
          <cell r="Q226" t="str">
            <v>لا تعمل</v>
          </cell>
          <cell r="R226">
            <v>2040</v>
          </cell>
          <cell r="S226">
            <v>1897.2</v>
          </cell>
          <cell r="T226">
            <v>2182.8000000000002</v>
          </cell>
          <cell r="U226">
            <v>7</v>
          </cell>
          <cell r="V226">
            <v>7</v>
          </cell>
          <cell r="Y226">
            <v>238</v>
          </cell>
          <cell r="AA226">
            <v>162</v>
          </cell>
          <cell r="AB226" t="str">
            <v>فوم طقم بولو 126 بالشريحة</v>
          </cell>
          <cell r="AC226">
            <v>2.04</v>
          </cell>
          <cell r="AD226" t="str">
            <v>فوم طقم بولو 126 بالشريحة</v>
          </cell>
          <cell r="AE226">
            <v>0</v>
          </cell>
          <cell r="AH226">
            <v>720</v>
          </cell>
          <cell r="AI226">
            <v>684</v>
          </cell>
          <cell r="AJ226">
            <v>756</v>
          </cell>
          <cell r="AK226">
            <v>1</v>
          </cell>
          <cell r="AL226">
            <v>1</v>
          </cell>
          <cell r="AM226">
            <v>1</v>
          </cell>
          <cell r="AV226">
            <v>7</v>
          </cell>
          <cell r="AW226">
            <v>7</v>
          </cell>
          <cell r="BO226" t="str">
            <v/>
          </cell>
          <cell r="CK226">
            <v>0</v>
          </cell>
          <cell r="CL226">
            <v>2.2440000000000002</v>
          </cell>
          <cell r="CN226" t="str">
            <v>foam ensemble بولو 126  slice</v>
          </cell>
          <cell r="CO226" t="str">
            <v>المصرية الألمانية</v>
          </cell>
          <cell r="CP226" t="str">
            <v xml:space="preserve">شركة المصرية الالمانية </v>
          </cell>
          <cell r="CT226">
            <v>1</v>
          </cell>
          <cell r="CU226">
            <v>1</v>
          </cell>
        </row>
        <row r="227">
          <cell r="A227">
            <v>163</v>
          </cell>
          <cell r="B227" t="str">
            <v>PF1</v>
          </cell>
          <cell r="C227" t="str">
            <v>FOAM 10TH</v>
          </cell>
          <cell r="D227" t="str">
            <v>Molds</v>
          </cell>
          <cell r="E227" t="str">
            <v>FMEGPIB3600000</v>
          </cell>
          <cell r="F227" t="str">
            <v>فوم طقم بارون 36</v>
          </cell>
          <cell r="G227" t="str">
            <v>Ea</v>
          </cell>
          <cell r="H227" t="str">
            <v>1100*850</v>
          </cell>
          <cell r="I227">
            <v>0.52300000000000002</v>
          </cell>
          <cell r="J227">
            <v>15</v>
          </cell>
          <cell r="L227">
            <v>15</v>
          </cell>
          <cell r="M227">
            <v>15</v>
          </cell>
          <cell r="N227">
            <v>1</v>
          </cell>
          <cell r="O227">
            <v>1</v>
          </cell>
          <cell r="Q227" t="str">
            <v>تعمل</v>
          </cell>
          <cell r="R227">
            <v>523</v>
          </cell>
          <cell r="S227">
            <v>486.39</v>
          </cell>
          <cell r="T227">
            <v>559.61</v>
          </cell>
          <cell r="U227">
            <v>7</v>
          </cell>
          <cell r="V227">
            <v>7</v>
          </cell>
          <cell r="X227" t="str">
            <v>خزف</v>
          </cell>
          <cell r="Y227">
            <v>239</v>
          </cell>
          <cell r="AA227">
            <v>163</v>
          </cell>
          <cell r="AB227" t="str">
            <v>فوم طقم بارون 36</v>
          </cell>
          <cell r="AD227" t="str">
            <v>فوم طقم بارون 36</v>
          </cell>
          <cell r="AE227">
            <v>1</v>
          </cell>
          <cell r="AH227">
            <v>240</v>
          </cell>
          <cell r="AI227">
            <v>228</v>
          </cell>
          <cell r="AJ227">
            <v>252</v>
          </cell>
          <cell r="AK227">
            <v>1</v>
          </cell>
          <cell r="AL227">
            <v>1</v>
          </cell>
          <cell r="AM227">
            <v>1</v>
          </cell>
          <cell r="AN227">
            <v>9</v>
          </cell>
          <cell r="AO227" t="str">
            <v>20</v>
          </cell>
          <cell r="AP227" t="str">
            <v>(A)  EU150  (M)0.7-1.1mm</v>
          </cell>
          <cell r="AQ227" t="str">
            <v>(B) C.SB         (M) 0.7-1.1 mm</v>
          </cell>
          <cell r="AR227">
            <v>5</v>
          </cell>
          <cell r="AS227">
            <v>4</v>
          </cell>
          <cell r="AT227" t="str">
            <v>EGP</v>
          </cell>
          <cell r="AU227" t="str">
            <v>اتوماتيك</v>
          </cell>
          <cell r="AV227">
            <v>7</v>
          </cell>
          <cell r="AW227">
            <v>7</v>
          </cell>
          <cell r="AX227">
            <v>498</v>
          </cell>
          <cell r="AY227">
            <v>1</v>
          </cell>
          <cell r="AZ227">
            <v>1</v>
          </cell>
          <cell r="BA227">
            <v>458</v>
          </cell>
          <cell r="BD227">
            <v>229</v>
          </cell>
          <cell r="BE227">
            <v>1</v>
          </cell>
          <cell r="BF227">
            <v>1</v>
          </cell>
          <cell r="BJ227">
            <v>2</v>
          </cell>
          <cell r="BK227">
            <v>7</v>
          </cell>
          <cell r="BL227">
            <v>11</v>
          </cell>
          <cell r="BN227">
            <v>524</v>
          </cell>
          <cell r="BO227" t="str">
            <v>5</v>
          </cell>
          <cell r="BW227">
            <v>0</v>
          </cell>
          <cell r="CB227">
            <v>5</v>
          </cell>
          <cell r="CC227">
            <v>1</v>
          </cell>
          <cell r="CE227">
            <v>87</v>
          </cell>
          <cell r="CF227">
            <v>150</v>
          </cell>
          <cell r="CG227" t="str">
            <v>ابيض</v>
          </cell>
          <cell r="CK227">
            <v>0</v>
          </cell>
          <cell r="CL227">
            <v>0.57530000000000003</v>
          </cell>
          <cell r="CN227" t="str">
            <v>foam ensemble Baron 36</v>
          </cell>
          <cell r="CO227" t="str">
            <v>المصرية الألمانية</v>
          </cell>
          <cell r="CP227" t="str">
            <v xml:space="preserve">شركة المصرية الالمانية </v>
          </cell>
          <cell r="CT227">
            <v>1</v>
          </cell>
          <cell r="CU227">
            <v>1</v>
          </cell>
          <cell r="CV227">
            <v>1</v>
          </cell>
          <cell r="CW227">
            <v>0</v>
          </cell>
          <cell r="CZ227" t="str">
            <v/>
          </cell>
        </row>
        <row r="228">
          <cell r="A228">
            <v>164</v>
          </cell>
          <cell r="B228" t="str">
            <v>PF1</v>
          </cell>
          <cell r="C228" t="str">
            <v>FOAM 10TH</v>
          </cell>
          <cell r="D228" t="str">
            <v>Molds</v>
          </cell>
          <cell r="E228" t="str">
            <v>FMEGPIB0000000</v>
          </cell>
          <cell r="F228" t="str">
            <v>فوم طقم البركه</v>
          </cell>
          <cell r="G228" t="str">
            <v>Set</v>
          </cell>
          <cell r="H228" t="str">
            <v>1100*1200</v>
          </cell>
          <cell r="I228">
            <v>1.0820000000000001</v>
          </cell>
          <cell r="J228">
            <v>12</v>
          </cell>
          <cell r="K228">
            <v>1</v>
          </cell>
          <cell r="L228">
            <v>12</v>
          </cell>
          <cell r="M228">
            <v>12</v>
          </cell>
          <cell r="N228">
            <v>2</v>
          </cell>
          <cell r="O228">
            <v>1</v>
          </cell>
          <cell r="Q228" t="str">
            <v>لا تعمل</v>
          </cell>
          <cell r="R228">
            <v>1082</v>
          </cell>
          <cell r="S228">
            <v>1006.26</v>
          </cell>
          <cell r="T228">
            <v>1157.74</v>
          </cell>
          <cell r="U228">
            <v>7</v>
          </cell>
          <cell r="V228">
            <v>7</v>
          </cell>
          <cell r="Y228">
            <v>240</v>
          </cell>
          <cell r="AA228">
            <v>164</v>
          </cell>
          <cell r="AB228" t="str">
            <v>فوم طقم البركه</v>
          </cell>
          <cell r="AC228">
            <v>1.0820000000000001</v>
          </cell>
          <cell r="AD228" t="str">
            <v>فوم طقم البركه</v>
          </cell>
          <cell r="AE228">
            <v>0</v>
          </cell>
          <cell r="AH228">
            <v>300</v>
          </cell>
          <cell r="AI228">
            <v>285</v>
          </cell>
          <cell r="AJ228">
            <v>315</v>
          </cell>
          <cell r="AK228">
            <v>1</v>
          </cell>
          <cell r="AL228">
            <v>1</v>
          </cell>
          <cell r="AM228">
            <v>1</v>
          </cell>
          <cell r="AT228" t="str">
            <v>EGP</v>
          </cell>
          <cell r="AV228">
            <v>7</v>
          </cell>
          <cell r="AW228">
            <v>7</v>
          </cell>
          <cell r="BO228" t="str">
            <v/>
          </cell>
          <cell r="CK228">
            <v>0</v>
          </cell>
          <cell r="CL228">
            <v>1.1902000000000001</v>
          </cell>
          <cell r="CN228" t="str">
            <v>foam ensemble Baraka</v>
          </cell>
          <cell r="CO228" t="str">
            <v>المصرية الألمانية</v>
          </cell>
          <cell r="CP228" t="str">
            <v xml:space="preserve">شركة المصرية الالمانية </v>
          </cell>
          <cell r="CT228">
            <v>1</v>
          </cell>
          <cell r="CU228">
            <v>2</v>
          </cell>
        </row>
        <row r="229">
          <cell r="A229" t="str">
            <v>165b</v>
          </cell>
          <cell r="B229" t="str">
            <v>PF1</v>
          </cell>
          <cell r="C229" t="str">
            <v>FOAM 10TH</v>
          </cell>
          <cell r="D229" t="str">
            <v>Molds</v>
          </cell>
          <cell r="E229" t="str">
            <v>FMBOXI30T00000</v>
          </cell>
          <cell r="F229" t="str">
            <v>فوم صندوق سمك التابوت-علبة</v>
          </cell>
          <cell r="G229" t="str">
            <v>Set</v>
          </cell>
          <cell r="H229" t="str">
            <v>1400*1700</v>
          </cell>
          <cell r="J229">
            <v>63</v>
          </cell>
          <cell r="L229">
            <v>64</v>
          </cell>
          <cell r="M229">
            <v>60</v>
          </cell>
          <cell r="N229">
            <v>2</v>
          </cell>
          <cell r="O229">
            <v>2</v>
          </cell>
          <cell r="Q229" t="str">
            <v>تعمل</v>
          </cell>
          <cell r="R229">
            <v>0</v>
          </cell>
          <cell r="S229">
            <v>0</v>
          </cell>
          <cell r="T229">
            <v>0</v>
          </cell>
          <cell r="U229">
            <v>7</v>
          </cell>
          <cell r="V229">
            <v>7</v>
          </cell>
          <cell r="X229" t="str">
            <v>صندوق سمك</v>
          </cell>
          <cell r="Y229">
            <v>241</v>
          </cell>
          <cell r="Z229" t="str">
            <v>قاعدة</v>
          </cell>
          <cell r="AA229">
            <v>165</v>
          </cell>
          <cell r="AB229" t="str">
            <v>فوم صندوق سمك التابوت</v>
          </cell>
          <cell r="AD229" t="str">
            <v>فوم صندوق سمك التابوت</v>
          </cell>
          <cell r="AE229">
            <v>1</v>
          </cell>
          <cell r="AH229">
            <v>120</v>
          </cell>
          <cell r="AI229">
            <v>114</v>
          </cell>
          <cell r="AJ229">
            <v>126</v>
          </cell>
          <cell r="AK229">
            <v>0</v>
          </cell>
          <cell r="AL229">
            <v>1</v>
          </cell>
          <cell r="AN229">
            <v>6</v>
          </cell>
          <cell r="AO229">
            <v>16</v>
          </cell>
          <cell r="AP229" t="str">
            <v>(A) 303 XJ      (M) 0.7-1.1 mm</v>
          </cell>
          <cell r="AQ229" t="str">
            <v>(B) C.SB         (M) 0.7-1.1 mm</v>
          </cell>
          <cell r="AR229" t="str">
            <v>20</v>
          </cell>
          <cell r="AS229" t="str">
            <v>28</v>
          </cell>
          <cell r="AT229" t="str">
            <v>BOX</v>
          </cell>
          <cell r="AU229" t="str">
            <v>اتوماتيك</v>
          </cell>
          <cell r="AV229">
            <v>7</v>
          </cell>
          <cell r="AW229">
            <v>7</v>
          </cell>
          <cell r="AX229">
            <v>820</v>
          </cell>
          <cell r="AY229">
            <v>2</v>
          </cell>
          <cell r="AZ229">
            <v>2</v>
          </cell>
          <cell r="BA229">
            <v>390</v>
          </cell>
          <cell r="BB229">
            <v>2</v>
          </cell>
          <cell r="BC229">
            <v>2</v>
          </cell>
          <cell r="BD229">
            <v>270</v>
          </cell>
          <cell r="BE229">
            <v>2.5</v>
          </cell>
          <cell r="BF229">
            <v>2.5</v>
          </cell>
          <cell r="BJ229">
            <v>0</v>
          </cell>
          <cell r="BK229">
            <v>6</v>
          </cell>
          <cell r="BL229">
            <v>6</v>
          </cell>
          <cell r="BN229">
            <v>309</v>
          </cell>
          <cell r="BO229" t="str">
            <v>3</v>
          </cell>
          <cell r="BR229">
            <v>43593</v>
          </cell>
          <cell r="BS229" t="str">
            <v>ct changed</v>
          </cell>
          <cell r="BW229">
            <v>0</v>
          </cell>
          <cell r="CB229">
            <v>5</v>
          </cell>
          <cell r="CC229">
            <v>1</v>
          </cell>
          <cell r="CE229">
            <v>87</v>
          </cell>
          <cell r="CF229">
            <v>150</v>
          </cell>
          <cell r="CG229" t="str">
            <v>ابيض</v>
          </cell>
          <cell r="CK229">
            <v>0</v>
          </cell>
          <cell r="CL229">
            <v>0</v>
          </cell>
          <cell r="CN229" t="str">
            <v>foam box fish Tabot</v>
          </cell>
          <cell r="CO229" t="str">
            <v>عملاء متنوعون</v>
          </cell>
          <cell r="CP229" t="str">
            <v>عملاء متنوعون</v>
          </cell>
          <cell r="CT229">
            <v>0</v>
          </cell>
          <cell r="CU229">
            <v>1</v>
          </cell>
          <cell r="CV229">
            <v>1</v>
          </cell>
          <cell r="CW229">
            <v>11</v>
          </cell>
          <cell r="CX229">
            <v>44347</v>
          </cell>
          <cell r="CY229">
            <v>44349</v>
          </cell>
          <cell r="CZ229" t="str">
            <v>Pending</v>
          </cell>
          <cell r="DA229">
            <v>7</v>
          </cell>
        </row>
        <row r="230">
          <cell r="A230" t="str">
            <v>165c</v>
          </cell>
          <cell r="B230" t="str">
            <v>PF1</v>
          </cell>
          <cell r="C230" t="str">
            <v>FOAM 10TH</v>
          </cell>
          <cell r="D230" t="str">
            <v>Molds</v>
          </cell>
          <cell r="E230" t="str">
            <v>FMBOXI30T00000</v>
          </cell>
          <cell r="F230" t="str">
            <v>فوم صندوق سمك التابوت-غطاء</v>
          </cell>
          <cell r="G230" t="str">
            <v>Set</v>
          </cell>
          <cell r="H230" t="str">
            <v>1400*1700</v>
          </cell>
          <cell r="J230">
            <v>63</v>
          </cell>
          <cell r="L230">
            <v>64</v>
          </cell>
          <cell r="M230">
            <v>60</v>
          </cell>
          <cell r="N230">
            <v>2</v>
          </cell>
          <cell r="O230">
            <v>2</v>
          </cell>
          <cell r="Q230" t="str">
            <v>تعمل</v>
          </cell>
          <cell r="R230">
            <v>0</v>
          </cell>
          <cell r="S230">
            <v>0</v>
          </cell>
          <cell r="T230">
            <v>0</v>
          </cell>
          <cell r="U230">
            <v>7</v>
          </cell>
          <cell r="V230">
            <v>7</v>
          </cell>
          <cell r="X230" t="str">
            <v>صندوق سمك</v>
          </cell>
          <cell r="Y230">
            <v>241</v>
          </cell>
          <cell r="Z230" t="str">
            <v>كفر</v>
          </cell>
          <cell r="AA230">
            <v>165</v>
          </cell>
          <cell r="AB230" t="str">
            <v>فوم صندوق سمك التابوت</v>
          </cell>
          <cell r="AD230" t="str">
            <v>فوم صندوق سمك التابوت</v>
          </cell>
          <cell r="AE230">
            <v>1</v>
          </cell>
          <cell r="AH230">
            <v>120</v>
          </cell>
          <cell r="AI230">
            <v>114</v>
          </cell>
          <cell r="AJ230">
            <v>126</v>
          </cell>
          <cell r="AK230">
            <v>0</v>
          </cell>
          <cell r="AL230">
            <v>1</v>
          </cell>
          <cell r="AN230">
            <v>6</v>
          </cell>
          <cell r="AO230">
            <v>16</v>
          </cell>
          <cell r="AP230" t="str">
            <v>(A) 303 XJ      (M) 0.7-1.1 mm</v>
          </cell>
          <cell r="AQ230" t="str">
            <v>(B) C.SB         (M) 0.7-1.1 mm</v>
          </cell>
          <cell r="AR230" t="str">
            <v>20</v>
          </cell>
          <cell r="AS230" t="str">
            <v>28</v>
          </cell>
          <cell r="AT230" t="str">
            <v>BOX</v>
          </cell>
          <cell r="AU230" t="str">
            <v>اتوماتيك</v>
          </cell>
          <cell r="AV230">
            <v>7</v>
          </cell>
          <cell r="AW230">
            <v>7</v>
          </cell>
          <cell r="AX230">
            <v>820</v>
          </cell>
          <cell r="AY230">
            <v>2</v>
          </cell>
          <cell r="AZ230">
            <v>2</v>
          </cell>
          <cell r="BA230">
            <v>390</v>
          </cell>
          <cell r="BB230">
            <v>2</v>
          </cell>
          <cell r="BC230">
            <v>2</v>
          </cell>
          <cell r="BD230">
            <v>39</v>
          </cell>
          <cell r="BE230">
            <v>2.5</v>
          </cell>
          <cell r="BF230">
            <v>2.5</v>
          </cell>
          <cell r="BJ230">
            <v>0</v>
          </cell>
          <cell r="BK230">
            <v>6</v>
          </cell>
          <cell r="BL230">
            <v>6</v>
          </cell>
          <cell r="BN230">
            <v>309</v>
          </cell>
          <cell r="BO230" t="str">
            <v>3</v>
          </cell>
          <cell r="BR230">
            <v>43593</v>
          </cell>
          <cell r="BS230" t="str">
            <v>ct changed</v>
          </cell>
          <cell r="BW230">
            <v>0</v>
          </cell>
          <cell r="CB230">
            <v>5</v>
          </cell>
          <cell r="CC230">
            <v>1</v>
          </cell>
          <cell r="CE230">
            <v>87</v>
          </cell>
          <cell r="CF230">
            <v>150</v>
          </cell>
          <cell r="CG230" t="str">
            <v>ابيض</v>
          </cell>
          <cell r="CK230">
            <v>0</v>
          </cell>
          <cell r="CL230">
            <v>0</v>
          </cell>
          <cell r="CN230" t="str">
            <v>foam box fish Tabot</v>
          </cell>
          <cell r="CO230" t="str">
            <v>عملاء متنوعون</v>
          </cell>
          <cell r="CP230" t="str">
            <v>عملاء متنوعون</v>
          </cell>
          <cell r="CT230">
            <v>0</v>
          </cell>
          <cell r="CU230">
            <v>1</v>
          </cell>
          <cell r="CV230">
            <v>1</v>
          </cell>
          <cell r="CW230">
            <v>11</v>
          </cell>
          <cell r="CX230">
            <v>44347</v>
          </cell>
          <cell r="CY230">
            <v>44349</v>
          </cell>
          <cell r="CZ230" t="str">
            <v>Pending</v>
          </cell>
          <cell r="DA230">
            <v>7</v>
          </cell>
        </row>
        <row r="231">
          <cell r="A231">
            <v>165</v>
          </cell>
          <cell r="B231" t="str">
            <v>PF1</v>
          </cell>
          <cell r="C231" t="str">
            <v>FOAM 10TH</v>
          </cell>
          <cell r="D231" t="str">
            <v>Molds</v>
          </cell>
          <cell r="E231" t="str">
            <v>FMBOXI30T00000</v>
          </cell>
          <cell r="F231" t="str">
            <v>فوم صندوق سمك التابوت</v>
          </cell>
          <cell r="G231" t="str">
            <v>Set</v>
          </cell>
          <cell r="H231" t="str">
            <v>1400*1700</v>
          </cell>
          <cell r="I231">
            <v>0.70599999999999996</v>
          </cell>
          <cell r="J231">
            <v>63</v>
          </cell>
          <cell r="L231">
            <v>64</v>
          </cell>
          <cell r="M231">
            <v>60</v>
          </cell>
          <cell r="N231">
            <v>2</v>
          </cell>
          <cell r="O231">
            <v>2</v>
          </cell>
          <cell r="Q231" t="str">
            <v>تعمل</v>
          </cell>
          <cell r="R231">
            <v>706</v>
          </cell>
          <cell r="S231">
            <v>656.58</v>
          </cell>
          <cell r="T231">
            <v>755.42</v>
          </cell>
          <cell r="U231">
            <v>7</v>
          </cell>
          <cell r="V231">
            <v>7</v>
          </cell>
          <cell r="X231" t="str">
            <v>صندوق سمك</v>
          </cell>
          <cell r="Y231">
            <v>241</v>
          </cell>
          <cell r="AA231">
            <v>165</v>
          </cell>
          <cell r="AB231" t="str">
            <v>فوم صندوق سمك التابوت</v>
          </cell>
          <cell r="AD231" t="str">
            <v>فوم صندوق سمك التابوت</v>
          </cell>
          <cell r="AE231">
            <v>1</v>
          </cell>
          <cell r="AH231">
            <v>120</v>
          </cell>
          <cell r="AI231">
            <v>114</v>
          </cell>
          <cell r="AJ231">
            <v>126</v>
          </cell>
          <cell r="AK231">
            <v>1</v>
          </cell>
          <cell r="AM231">
            <v>1</v>
          </cell>
          <cell r="AN231">
            <v>6</v>
          </cell>
          <cell r="AO231">
            <v>16</v>
          </cell>
          <cell r="AP231" t="str">
            <v>(A) 303 XJ      (M) 0.7-1.1 mm</v>
          </cell>
          <cell r="AQ231" t="str">
            <v>(B) C.SB         (M) 0.7-1.1 mm</v>
          </cell>
          <cell r="AR231" t="str">
            <v>20</v>
          </cell>
          <cell r="AS231" t="str">
            <v>28</v>
          </cell>
          <cell r="AT231" t="str">
            <v>BOX</v>
          </cell>
          <cell r="AU231" t="str">
            <v>اتوماتيك</v>
          </cell>
          <cell r="AV231">
            <v>7</v>
          </cell>
          <cell r="AW231">
            <v>7</v>
          </cell>
          <cell r="BJ231">
            <v>0</v>
          </cell>
          <cell r="BK231">
            <v>6</v>
          </cell>
          <cell r="BL231">
            <v>6</v>
          </cell>
          <cell r="BN231">
            <v>309</v>
          </cell>
          <cell r="BO231" t="str">
            <v>3</v>
          </cell>
          <cell r="BR231">
            <v>43593</v>
          </cell>
          <cell r="BS231" t="str">
            <v>ct changed</v>
          </cell>
          <cell r="BW231">
            <v>0</v>
          </cell>
          <cell r="CB231">
            <v>5</v>
          </cell>
          <cell r="CC231">
            <v>1</v>
          </cell>
          <cell r="CE231">
            <v>87</v>
          </cell>
          <cell r="CF231">
            <v>150</v>
          </cell>
          <cell r="CG231" t="str">
            <v>ابيض</v>
          </cell>
          <cell r="CK231">
            <v>0.76600999999999997</v>
          </cell>
          <cell r="CL231">
            <v>0</v>
          </cell>
          <cell r="CN231" t="str">
            <v>foam box fish Tabot</v>
          </cell>
          <cell r="CO231" t="str">
            <v>عملاء متنوعون</v>
          </cell>
          <cell r="CP231" t="str">
            <v>عملاء متنوعون</v>
          </cell>
          <cell r="CT231">
            <v>1</v>
          </cell>
          <cell r="CU231">
            <v>1</v>
          </cell>
          <cell r="CV231">
            <v>1</v>
          </cell>
          <cell r="CW231">
            <v>11</v>
          </cell>
          <cell r="CX231">
            <v>44347</v>
          </cell>
          <cell r="CY231">
            <v>44349</v>
          </cell>
          <cell r="CZ231" t="str">
            <v>Pending</v>
          </cell>
          <cell r="DA231">
            <v>7</v>
          </cell>
        </row>
        <row r="232">
          <cell r="A232" t="str">
            <v>166b</v>
          </cell>
          <cell r="B232" t="str">
            <v>PF1</v>
          </cell>
          <cell r="C232" t="str">
            <v>FOAM 10TH</v>
          </cell>
          <cell r="D232" t="str">
            <v>Molds</v>
          </cell>
          <cell r="E232" t="str">
            <v>FMBOXI05B00000</v>
          </cell>
          <cell r="F232" t="str">
            <v>فوم صندوق سمك 5ك بدون دعامه B-علبة</v>
          </cell>
          <cell r="G232" t="str">
            <v>Set</v>
          </cell>
          <cell r="H232" t="str">
            <v>1400*1700</v>
          </cell>
          <cell r="J232">
            <v>144</v>
          </cell>
          <cell r="L232">
            <v>144</v>
          </cell>
          <cell r="M232">
            <v>157</v>
          </cell>
          <cell r="N232">
            <v>2</v>
          </cell>
          <cell r="O232">
            <v>4</v>
          </cell>
          <cell r="Q232" t="str">
            <v>تعمل</v>
          </cell>
          <cell r="R232">
            <v>172</v>
          </cell>
          <cell r="S232">
            <v>159.96</v>
          </cell>
          <cell r="T232">
            <v>184.04</v>
          </cell>
          <cell r="U232">
            <v>7</v>
          </cell>
          <cell r="V232">
            <v>7</v>
          </cell>
          <cell r="X232" t="str">
            <v>صندوق سمك</v>
          </cell>
          <cell r="Y232">
            <v>242</v>
          </cell>
          <cell r="Z232" t="str">
            <v>قاعدة</v>
          </cell>
          <cell r="AA232">
            <v>166</v>
          </cell>
          <cell r="AB232" t="str">
            <v>فوم صندوق سمك 5ك بدون دعامه B</v>
          </cell>
          <cell r="AD232" t="str">
            <v>فوم صندوق سمك 5ك بدون دعامه B</v>
          </cell>
          <cell r="AE232">
            <v>1</v>
          </cell>
          <cell r="AH232">
            <v>91.71974522292993</v>
          </cell>
          <cell r="AI232">
            <v>87.133757961783431</v>
          </cell>
          <cell r="AJ232">
            <v>96.30573248407643</v>
          </cell>
          <cell r="AK232">
            <v>1</v>
          </cell>
          <cell r="AL232">
            <v>1</v>
          </cell>
          <cell r="AN232">
            <v>6</v>
          </cell>
          <cell r="AO232" t="str">
            <v>16</v>
          </cell>
          <cell r="AP232" t="str">
            <v>(A)    303 XJ (M)0.7-1.1mm</v>
          </cell>
          <cell r="AQ232" t="str">
            <v>(B)   C-SB  (M) 0.7-1.1mm</v>
          </cell>
          <cell r="AR232" t="str">
            <v>24</v>
          </cell>
          <cell r="AS232" t="str">
            <v>32</v>
          </cell>
          <cell r="AT232" t="str">
            <v>BOX</v>
          </cell>
          <cell r="AU232" t="str">
            <v>اتوماتيك</v>
          </cell>
          <cell r="AV232">
            <v>7</v>
          </cell>
          <cell r="AW232">
            <v>7</v>
          </cell>
          <cell r="AX232">
            <v>407</v>
          </cell>
          <cell r="AY232">
            <v>2</v>
          </cell>
          <cell r="AZ232">
            <v>2</v>
          </cell>
          <cell r="BA232">
            <v>283</v>
          </cell>
          <cell r="BB232">
            <v>2</v>
          </cell>
          <cell r="BC232">
            <v>2</v>
          </cell>
          <cell r="BD232">
            <v>165</v>
          </cell>
          <cell r="BE232">
            <v>2.5</v>
          </cell>
          <cell r="BF232">
            <v>2.5</v>
          </cell>
          <cell r="BJ232">
            <v>0</v>
          </cell>
          <cell r="BK232">
            <v>6</v>
          </cell>
          <cell r="BL232">
            <v>6</v>
          </cell>
          <cell r="BN232">
            <v>318</v>
          </cell>
          <cell r="BO232" t="str">
            <v>3</v>
          </cell>
          <cell r="BW232">
            <v>0</v>
          </cell>
          <cell r="CB232">
            <v>10</v>
          </cell>
          <cell r="CC232">
            <v>1</v>
          </cell>
          <cell r="CE232">
            <v>87</v>
          </cell>
          <cell r="CF232">
            <v>150</v>
          </cell>
          <cell r="CG232" t="str">
            <v>موف</v>
          </cell>
          <cell r="CK232">
            <v>0</v>
          </cell>
          <cell r="CL232">
            <v>0</v>
          </cell>
          <cell r="CN232" t="str">
            <v>foam box fish 5 kgwithout prop B</v>
          </cell>
          <cell r="CO232" t="str">
            <v>عملاء متنوعون</v>
          </cell>
          <cell r="CP232" t="str">
            <v>عملاء متنوعون</v>
          </cell>
          <cell r="CT232">
            <v>1</v>
          </cell>
          <cell r="CU232">
            <v>1</v>
          </cell>
          <cell r="CV232">
            <v>1</v>
          </cell>
          <cell r="CW232">
            <v>0</v>
          </cell>
          <cell r="CZ232" t="str">
            <v/>
          </cell>
        </row>
        <row r="233">
          <cell r="A233" t="str">
            <v>166c</v>
          </cell>
          <cell r="B233" t="str">
            <v>PF1</v>
          </cell>
          <cell r="C233" t="str">
            <v>FOAM 10TH</v>
          </cell>
          <cell r="D233" t="str">
            <v>Molds</v>
          </cell>
          <cell r="E233" t="str">
            <v>FMBOXI05B00000</v>
          </cell>
          <cell r="F233" t="str">
            <v>فوم صندوق سمك 5ك بدون دعامه B-غطاء</v>
          </cell>
          <cell r="G233" t="str">
            <v>Set</v>
          </cell>
          <cell r="H233" t="str">
            <v>1400*1700</v>
          </cell>
          <cell r="J233">
            <v>144</v>
          </cell>
          <cell r="L233">
            <v>144</v>
          </cell>
          <cell r="M233">
            <v>157</v>
          </cell>
          <cell r="N233">
            <v>2</v>
          </cell>
          <cell r="O233">
            <v>4</v>
          </cell>
          <cell r="Q233" t="str">
            <v>تعمل</v>
          </cell>
          <cell r="R233">
            <v>172</v>
          </cell>
          <cell r="S233">
            <v>159.96</v>
          </cell>
          <cell r="T233">
            <v>184.04</v>
          </cell>
          <cell r="U233">
            <v>7</v>
          </cell>
          <cell r="V233">
            <v>7</v>
          </cell>
          <cell r="X233" t="str">
            <v>صندوق سمك</v>
          </cell>
          <cell r="Y233">
            <v>242</v>
          </cell>
          <cell r="Z233" t="str">
            <v>كفر</v>
          </cell>
          <cell r="AA233">
            <v>166</v>
          </cell>
          <cell r="AB233" t="str">
            <v>فوم صندوق سمك 5ك بدون دعامه B</v>
          </cell>
          <cell r="AD233" t="str">
            <v>فوم صندوق سمك 5ك بدون دعامه B</v>
          </cell>
          <cell r="AE233">
            <v>1</v>
          </cell>
          <cell r="AH233">
            <v>91.71974522292993</v>
          </cell>
          <cell r="AI233">
            <v>87.133757961783431</v>
          </cell>
          <cell r="AJ233">
            <v>96.30573248407643</v>
          </cell>
          <cell r="AK233">
            <v>1</v>
          </cell>
          <cell r="AL233">
            <v>1</v>
          </cell>
          <cell r="AN233">
            <v>6</v>
          </cell>
          <cell r="AO233" t="str">
            <v>16</v>
          </cell>
          <cell r="AP233" t="str">
            <v>(A)    303 XJ (M)0.7-1.1mm</v>
          </cell>
          <cell r="AQ233" t="str">
            <v>(B)   C-SB  (M) 0.7-1.1mm</v>
          </cell>
          <cell r="AR233" t="str">
            <v>24</v>
          </cell>
          <cell r="AS233" t="str">
            <v>32</v>
          </cell>
          <cell r="AT233" t="str">
            <v>BOX</v>
          </cell>
          <cell r="AU233" t="str">
            <v>اتوماتيك</v>
          </cell>
          <cell r="AV233">
            <v>7</v>
          </cell>
          <cell r="AW233">
            <v>7</v>
          </cell>
          <cell r="AX233">
            <v>407</v>
          </cell>
          <cell r="AY233">
            <v>2</v>
          </cell>
          <cell r="AZ233">
            <v>2</v>
          </cell>
          <cell r="BA233">
            <v>283</v>
          </cell>
          <cell r="BB233">
            <v>2</v>
          </cell>
          <cell r="BC233">
            <v>2</v>
          </cell>
          <cell r="BD233">
            <v>24</v>
          </cell>
          <cell r="BE233">
            <v>2.5</v>
          </cell>
          <cell r="BF233">
            <v>2.5</v>
          </cell>
          <cell r="BJ233">
            <v>0</v>
          </cell>
          <cell r="BK233">
            <v>6</v>
          </cell>
          <cell r="BL233">
            <v>6</v>
          </cell>
          <cell r="BN233">
            <v>318</v>
          </cell>
          <cell r="BO233" t="str">
            <v>3</v>
          </cell>
          <cell r="BW233">
            <v>0</v>
          </cell>
          <cell r="CB233">
            <v>10</v>
          </cell>
          <cell r="CC233">
            <v>1</v>
          </cell>
          <cell r="CE233">
            <v>87</v>
          </cell>
          <cell r="CF233">
            <v>150</v>
          </cell>
          <cell r="CG233" t="str">
            <v>موف</v>
          </cell>
          <cell r="CK233">
            <v>0</v>
          </cell>
          <cell r="CL233">
            <v>0</v>
          </cell>
          <cell r="CN233" t="str">
            <v>foam box fish 5 kgwithout prop B</v>
          </cell>
          <cell r="CO233" t="str">
            <v>عملاء متنوعون</v>
          </cell>
          <cell r="CP233" t="str">
            <v>عملاء متنوعون</v>
          </cell>
          <cell r="CT233">
            <v>1</v>
          </cell>
          <cell r="CU233">
            <v>1</v>
          </cell>
          <cell r="CV233">
            <v>1</v>
          </cell>
          <cell r="CW233">
            <v>0</v>
          </cell>
          <cell r="CZ233" t="str">
            <v/>
          </cell>
        </row>
        <row r="234">
          <cell r="A234">
            <v>166</v>
          </cell>
          <cell r="B234" t="str">
            <v>PF1</v>
          </cell>
          <cell r="C234" t="str">
            <v>FOAM 10TH</v>
          </cell>
          <cell r="D234" t="str">
            <v>Molds</v>
          </cell>
          <cell r="E234" t="str">
            <v>FMBOXI05B00000</v>
          </cell>
          <cell r="F234" t="str">
            <v>فوم صندوق سمك 5ك بدون دعامه B</v>
          </cell>
          <cell r="G234" t="str">
            <v>Set</v>
          </cell>
          <cell r="H234" t="str">
            <v>1400*1700</v>
          </cell>
          <cell r="I234">
            <v>0.17199999999999999</v>
          </cell>
          <cell r="J234">
            <v>144</v>
          </cell>
          <cell r="L234">
            <v>144</v>
          </cell>
          <cell r="M234">
            <v>157</v>
          </cell>
          <cell r="N234">
            <v>2</v>
          </cell>
          <cell r="O234">
            <v>4</v>
          </cell>
          <cell r="Q234" t="str">
            <v>تعمل</v>
          </cell>
          <cell r="R234">
            <v>172</v>
          </cell>
          <cell r="S234">
            <v>159.96</v>
          </cell>
          <cell r="T234">
            <v>184.04</v>
          </cell>
          <cell r="U234">
            <v>7</v>
          </cell>
          <cell r="V234">
            <v>7</v>
          </cell>
          <cell r="X234" t="str">
            <v>صندوق سمك</v>
          </cell>
          <cell r="Y234">
            <v>242</v>
          </cell>
          <cell r="AA234">
            <v>166</v>
          </cell>
          <cell r="AB234" t="str">
            <v>فوم صندوق سمك 5ك بدون دعامه B</v>
          </cell>
          <cell r="AD234" t="str">
            <v>فوم صندوق سمك 5ك بدون دعامه B</v>
          </cell>
          <cell r="AE234">
            <v>1</v>
          </cell>
          <cell r="AH234">
            <v>91.71974522292993</v>
          </cell>
          <cell r="AI234">
            <v>87.133757961783431</v>
          </cell>
          <cell r="AJ234">
            <v>96.30573248407643</v>
          </cell>
          <cell r="AK234">
            <v>1</v>
          </cell>
          <cell r="AM234">
            <v>1</v>
          </cell>
          <cell r="AN234">
            <v>6</v>
          </cell>
          <cell r="AO234" t="str">
            <v>16</v>
          </cell>
          <cell r="AP234" t="str">
            <v>(A)    303 XJ (M)0.7-1.1mm</v>
          </cell>
          <cell r="AQ234" t="str">
            <v>(B)   C-SB  (M) 0.7-1.1mm</v>
          </cell>
          <cell r="AR234" t="str">
            <v>24</v>
          </cell>
          <cell r="AS234" t="str">
            <v>32</v>
          </cell>
          <cell r="AT234" t="str">
            <v>BOX</v>
          </cell>
          <cell r="AU234" t="str">
            <v>اتوماتيك</v>
          </cell>
          <cell r="AV234">
            <v>7</v>
          </cell>
          <cell r="AW234">
            <v>7</v>
          </cell>
          <cell r="AX234">
            <v>407</v>
          </cell>
          <cell r="AY234">
            <v>2</v>
          </cell>
          <cell r="AZ234">
            <v>2</v>
          </cell>
          <cell r="BA234">
            <v>283</v>
          </cell>
          <cell r="BB234">
            <v>2</v>
          </cell>
          <cell r="BC234">
            <v>2</v>
          </cell>
          <cell r="BD234">
            <v>24</v>
          </cell>
          <cell r="BE234">
            <v>2.5</v>
          </cell>
          <cell r="BF234">
            <v>2.5</v>
          </cell>
          <cell r="BJ234">
            <v>0</v>
          </cell>
          <cell r="BK234">
            <v>6</v>
          </cell>
          <cell r="BL234">
            <v>6</v>
          </cell>
          <cell r="BN234">
            <v>318</v>
          </cell>
          <cell r="BO234" t="str">
            <v>3</v>
          </cell>
          <cell r="BW234">
            <v>0</v>
          </cell>
          <cell r="CB234">
            <v>10</v>
          </cell>
          <cell r="CC234">
            <v>1</v>
          </cell>
          <cell r="CE234">
            <v>87</v>
          </cell>
          <cell r="CF234">
            <v>150</v>
          </cell>
          <cell r="CG234" t="str">
            <v>موف</v>
          </cell>
          <cell r="CK234">
            <v>0.18661999999999998</v>
          </cell>
          <cell r="CL234">
            <v>0</v>
          </cell>
          <cell r="CN234" t="str">
            <v>foam box fish 5 kgwithout prop B</v>
          </cell>
          <cell r="CO234" t="str">
            <v>عملاء متنوعون</v>
          </cell>
          <cell r="CP234" t="str">
            <v>عملاء متنوعون</v>
          </cell>
          <cell r="CT234">
            <v>1</v>
          </cell>
          <cell r="CU234">
            <v>1</v>
          </cell>
          <cell r="CV234">
            <v>1</v>
          </cell>
          <cell r="CW234">
            <v>0</v>
          </cell>
          <cell r="CZ234" t="str">
            <v/>
          </cell>
        </row>
        <row r="235">
          <cell r="A235" t="str">
            <v>167b</v>
          </cell>
          <cell r="B235" t="str">
            <v>PF1</v>
          </cell>
          <cell r="C235" t="str">
            <v>FOAM 10TH</v>
          </cell>
          <cell r="D235" t="str">
            <v>Molds</v>
          </cell>
          <cell r="E235" t="str">
            <v>FMBOXI35000000</v>
          </cell>
          <cell r="F235" t="str">
            <v>فوم صندوق سمك 35 ك-علبة</v>
          </cell>
          <cell r="G235" t="str">
            <v>Set</v>
          </cell>
          <cell r="H235" t="str">
            <v>1400*1700</v>
          </cell>
          <cell r="J235">
            <v>60</v>
          </cell>
          <cell r="L235">
            <v>59</v>
          </cell>
          <cell r="M235">
            <v>55</v>
          </cell>
          <cell r="N235">
            <v>2</v>
          </cell>
          <cell r="O235">
            <v>2</v>
          </cell>
          <cell r="Q235" t="str">
            <v>تعمل</v>
          </cell>
          <cell r="R235">
            <v>0</v>
          </cell>
          <cell r="S235">
            <v>0</v>
          </cell>
          <cell r="T235">
            <v>0</v>
          </cell>
          <cell r="U235">
            <v>7</v>
          </cell>
          <cell r="V235">
            <v>7</v>
          </cell>
          <cell r="X235" t="str">
            <v>صندوق سمك</v>
          </cell>
          <cell r="Y235">
            <v>243</v>
          </cell>
          <cell r="AA235">
            <v>167</v>
          </cell>
          <cell r="AB235" t="str">
            <v>فوم صندوق سمك 35 ك</v>
          </cell>
          <cell r="AD235" t="str">
            <v>فوم صندوق سمك 35 ك</v>
          </cell>
          <cell r="AE235">
            <v>1</v>
          </cell>
          <cell r="AH235">
            <v>130.90909090909091</v>
          </cell>
          <cell r="AI235">
            <v>124.36363636363636</v>
          </cell>
          <cell r="AJ235">
            <v>137.45454545454547</v>
          </cell>
          <cell r="AK235">
            <v>0</v>
          </cell>
          <cell r="AL235">
            <v>1</v>
          </cell>
          <cell r="AN235">
            <v>6</v>
          </cell>
          <cell r="AO235" t="str">
            <v>18</v>
          </cell>
          <cell r="AP235" t="str">
            <v>(A)    303 XJ (M)0.7-1.1mm</v>
          </cell>
          <cell r="AQ235" t="str">
            <v>(B)   C-SB  (M) 0.7-1.1mm</v>
          </cell>
          <cell r="AR235" t="str">
            <v>20</v>
          </cell>
          <cell r="AS235" t="str">
            <v>24</v>
          </cell>
          <cell r="AT235" t="str">
            <v>اتوماتيك</v>
          </cell>
          <cell r="AV235">
            <v>7</v>
          </cell>
          <cell r="AW235">
            <v>7</v>
          </cell>
          <cell r="AX235">
            <v>715</v>
          </cell>
          <cell r="AY235">
            <v>2</v>
          </cell>
          <cell r="AZ235">
            <v>2</v>
          </cell>
          <cell r="BA235">
            <v>500</v>
          </cell>
          <cell r="BB235">
            <v>2</v>
          </cell>
          <cell r="BC235">
            <v>2</v>
          </cell>
          <cell r="BD235">
            <v>300</v>
          </cell>
          <cell r="BE235">
            <v>2.5</v>
          </cell>
          <cell r="BF235">
            <v>2.5</v>
          </cell>
          <cell r="BJ235">
            <v>0</v>
          </cell>
          <cell r="BK235">
            <v>6</v>
          </cell>
          <cell r="BL235">
            <v>6</v>
          </cell>
          <cell r="BN235">
            <v>308</v>
          </cell>
          <cell r="BO235" t="str">
            <v>3</v>
          </cell>
          <cell r="BR235">
            <v>43593</v>
          </cell>
          <cell r="BS235" t="str">
            <v>ct changed</v>
          </cell>
          <cell r="BW235">
            <v>0</v>
          </cell>
          <cell r="CB235">
            <v>5</v>
          </cell>
          <cell r="CC235">
            <v>1</v>
          </cell>
          <cell r="CE235">
            <v>87</v>
          </cell>
          <cell r="CF235">
            <v>200</v>
          </cell>
          <cell r="CG235" t="str">
            <v>ابيض</v>
          </cell>
          <cell r="CK235">
            <v>0</v>
          </cell>
          <cell r="CL235">
            <v>0</v>
          </cell>
          <cell r="CN235" t="str">
            <v>foam box fish 35 kg</v>
          </cell>
          <cell r="CO235" t="str">
            <v>عملاء متنوعون</v>
          </cell>
          <cell r="CP235" t="str">
            <v>عملاء متنوعون</v>
          </cell>
          <cell r="CT235">
            <v>0</v>
          </cell>
          <cell r="CU235">
            <v>1</v>
          </cell>
          <cell r="CV235">
            <v>1</v>
          </cell>
          <cell r="CW235">
            <v>21</v>
          </cell>
          <cell r="CX235">
            <v>44354</v>
          </cell>
          <cell r="CY235">
            <v>44361</v>
          </cell>
          <cell r="CZ235" t="str">
            <v>Pending</v>
          </cell>
          <cell r="DA235">
            <v>6</v>
          </cell>
        </row>
        <row r="236">
          <cell r="A236" t="str">
            <v>167c</v>
          </cell>
          <cell r="B236" t="str">
            <v>PF1</v>
          </cell>
          <cell r="C236" t="str">
            <v>FOAM 10TH</v>
          </cell>
          <cell r="D236" t="str">
            <v>Molds</v>
          </cell>
          <cell r="E236" t="str">
            <v>FMBOXI35000000</v>
          </cell>
          <cell r="F236" t="str">
            <v>فوم صندوق سمك 35 ك-غطاء</v>
          </cell>
          <cell r="G236" t="str">
            <v>Set</v>
          </cell>
          <cell r="H236" t="str">
            <v>1400*1700</v>
          </cell>
          <cell r="J236">
            <v>60</v>
          </cell>
          <cell r="L236">
            <v>59</v>
          </cell>
          <cell r="M236">
            <v>55</v>
          </cell>
          <cell r="N236">
            <v>2</v>
          </cell>
          <cell r="O236">
            <v>2</v>
          </cell>
          <cell r="Q236" t="str">
            <v>تعمل</v>
          </cell>
          <cell r="R236">
            <v>0</v>
          </cell>
          <cell r="S236">
            <v>0</v>
          </cell>
          <cell r="T236">
            <v>0</v>
          </cell>
          <cell r="U236">
            <v>7</v>
          </cell>
          <cell r="V236">
            <v>7</v>
          </cell>
          <cell r="X236" t="str">
            <v>صندوق سمك</v>
          </cell>
          <cell r="Y236">
            <v>243</v>
          </cell>
          <cell r="AA236">
            <v>167</v>
          </cell>
          <cell r="AB236" t="str">
            <v>فوم صندوق سمك 35 ك</v>
          </cell>
          <cell r="AD236" t="str">
            <v>فوم صندوق سمك 35 ك</v>
          </cell>
          <cell r="AE236">
            <v>1</v>
          </cell>
          <cell r="AH236">
            <v>130.90909090909091</v>
          </cell>
          <cell r="AI236">
            <v>124.36363636363636</v>
          </cell>
          <cell r="AJ236">
            <v>137.45454545454547</v>
          </cell>
          <cell r="AK236">
            <v>0</v>
          </cell>
          <cell r="AL236">
            <v>1</v>
          </cell>
          <cell r="AN236">
            <v>6</v>
          </cell>
          <cell r="AO236" t="str">
            <v>18</v>
          </cell>
          <cell r="AP236" t="str">
            <v>(A)    303 XJ (M)0.7-1.1mm</v>
          </cell>
          <cell r="AQ236" t="str">
            <v>(B)   C-SB  (M) 0.7-1.1mm</v>
          </cell>
          <cell r="AR236" t="str">
            <v>20</v>
          </cell>
          <cell r="AS236" t="str">
            <v>24</v>
          </cell>
          <cell r="AT236" t="str">
            <v>اتوماتيك</v>
          </cell>
          <cell r="AV236">
            <v>7</v>
          </cell>
          <cell r="AW236">
            <v>7</v>
          </cell>
          <cell r="AX236">
            <v>715</v>
          </cell>
          <cell r="AY236">
            <v>2</v>
          </cell>
          <cell r="AZ236">
            <v>2</v>
          </cell>
          <cell r="BA236">
            <v>500</v>
          </cell>
          <cell r="BB236">
            <v>2</v>
          </cell>
          <cell r="BC236">
            <v>2</v>
          </cell>
          <cell r="BD236">
            <v>50</v>
          </cell>
          <cell r="BE236">
            <v>2.5</v>
          </cell>
          <cell r="BF236">
            <v>2.5</v>
          </cell>
          <cell r="BJ236">
            <v>0</v>
          </cell>
          <cell r="BK236">
            <v>6</v>
          </cell>
          <cell r="BL236">
            <v>6</v>
          </cell>
          <cell r="BN236">
            <v>308</v>
          </cell>
          <cell r="BO236" t="str">
            <v>3</v>
          </cell>
          <cell r="BR236">
            <v>43593</v>
          </cell>
          <cell r="BS236" t="str">
            <v>ct changed</v>
          </cell>
          <cell r="BW236">
            <v>0</v>
          </cell>
          <cell r="CB236">
            <v>5</v>
          </cell>
          <cell r="CC236">
            <v>1</v>
          </cell>
          <cell r="CE236">
            <v>87</v>
          </cell>
          <cell r="CF236">
            <v>200</v>
          </cell>
          <cell r="CG236" t="str">
            <v>ابيض</v>
          </cell>
          <cell r="CK236">
            <v>0</v>
          </cell>
          <cell r="CL236">
            <v>0</v>
          </cell>
          <cell r="CN236" t="str">
            <v>foam box fish 35 kg</v>
          </cell>
          <cell r="CO236" t="str">
            <v>عملاء متنوعون</v>
          </cell>
          <cell r="CP236" t="str">
            <v>عملاء متنوعون</v>
          </cell>
          <cell r="CT236">
            <v>0</v>
          </cell>
          <cell r="CU236">
            <v>1</v>
          </cell>
          <cell r="CV236">
            <v>1</v>
          </cell>
          <cell r="CW236">
            <v>21</v>
          </cell>
          <cell r="CX236">
            <v>44354</v>
          </cell>
          <cell r="CY236">
            <v>44361</v>
          </cell>
          <cell r="CZ236" t="str">
            <v>Pending</v>
          </cell>
          <cell r="DA236">
            <v>6</v>
          </cell>
        </row>
        <row r="237">
          <cell r="A237">
            <v>167</v>
          </cell>
          <cell r="B237" t="str">
            <v>PF1</v>
          </cell>
          <cell r="C237" t="str">
            <v>FOAM 10TH</v>
          </cell>
          <cell r="D237" t="str">
            <v>Molds</v>
          </cell>
          <cell r="E237" t="str">
            <v>FMBOXI35000000</v>
          </cell>
          <cell r="F237" t="str">
            <v>فوم صندوق سمك 35 ك</v>
          </cell>
          <cell r="G237" t="str">
            <v>Set</v>
          </cell>
          <cell r="H237" t="str">
            <v>1400*1700</v>
          </cell>
          <cell r="I237">
            <v>0.88800000000000001</v>
          </cell>
          <cell r="J237">
            <v>60</v>
          </cell>
          <cell r="L237">
            <v>59</v>
          </cell>
          <cell r="M237">
            <v>55</v>
          </cell>
          <cell r="N237">
            <v>2</v>
          </cell>
          <cell r="O237">
            <v>2</v>
          </cell>
          <cell r="Q237" t="str">
            <v>تعمل</v>
          </cell>
          <cell r="R237">
            <v>888</v>
          </cell>
          <cell r="S237">
            <v>825.84</v>
          </cell>
          <cell r="T237">
            <v>950.16</v>
          </cell>
          <cell r="U237">
            <v>7</v>
          </cell>
          <cell r="V237">
            <v>7</v>
          </cell>
          <cell r="X237" t="str">
            <v>صندوق سمك</v>
          </cell>
          <cell r="Y237">
            <v>243</v>
          </cell>
          <cell r="AA237">
            <v>167</v>
          </cell>
          <cell r="AB237" t="str">
            <v>فوم صندوق سمك 35 ك</v>
          </cell>
          <cell r="AD237" t="str">
            <v>فوم صندوق سمك 35 ك</v>
          </cell>
          <cell r="AE237">
            <v>1</v>
          </cell>
          <cell r="AH237">
            <v>130.90909090909091</v>
          </cell>
          <cell r="AI237">
            <v>124.36363636363636</v>
          </cell>
          <cell r="AJ237">
            <v>137.45454545454547</v>
          </cell>
          <cell r="AK237">
            <v>1</v>
          </cell>
          <cell r="AM237">
            <v>1</v>
          </cell>
          <cell r="AN237">
            <v>6</v>
          </cell>
          <cell r="AO237" t="str">
            <v>18</v>
          </cell>
          <cell r="AP237" t="str">
            <v>(A)    303 XJ (M)0.7-1.1mm</v>
          </cell>
          <cell r="AQ237" t="str">
            <v>(B)   C-SB  (M) 0.7-1.1mm</v>
          </cell>
          <cell r="AR237" t="str">
            <v>20</v>
          </cell>
          <cell r="AS237" t="str">
            <v>24</v>
          </cell>
          <cell r="AT237" t="str">
            <v>اتوماتيك</v>
          </cell>
          <cell r="AV237">
            <v>7</v>
          </cell>
          <cell r="AW237">
            <v>7</v>
          </cell>
          <cell r="BJ237">
            <v>0</v>
          </cell>
          <cell r="BK237">
            <v>6</v>
          </cell>
          <cell r="BL237">
            <v>6</v>
          </cell>
          <cell r="BN237">
            <v>308</v>
          </cell>
          <cell r="BO237" t="str">
            <v>3</v>
          </cell>
          <cell r="BR237">
            <v>43593</v>
          </cell>
          <cell r="BS237" t="str">
            <v>ct changed</v>
          </cell>
          <cell r="BW237">
            <v>0</v>
          </cell>
          <cell r="CB237">
            <v>5</v>
          </cell>
          <cell r="CC237">
            <v>1</v>
          </cell>
          <cell r="CE237">
            <v>87</v>
          </cell>
          <cell r="CF237">
            <v>200</v>
          </cell>
          <cell r="CG237" t="str">
            <v>ابيض</v>
          </cell>
          <cell r="CK237">
            <v>0.96348</v>
          </cell>
          <cell r="CL237">
            <v>0</v>
          </cell>
          <cell r="CN237" t="str">
            <v>foam box fish 35 kg</v>
          </cell>
          <cell r="CO237" t="str">
            <v>عملاء متنوعون</v>
          </cell>
          <cell r="CP237" t="str">
            <v>عملاء متنوعون</v>
          </cell>
          <cell r="CT237">
            <v>1</v>
          </cell>
          <cell r="CU237">
            <v>1</v>
          </cell>
          <cell r="CV237">
            <v>1</v>
          </cell>
          <cell r="CW237">
            <v>21</v>
          </cell>
          <cell r="CX237">
            <v>44354</v>
          </cell>
          <cell r="CY237">
            <v>44361</v>
          </cell>
          <cell r="CZ237" t="str">
            <v>Pending</v>
          </cell>
          <cell r="DA237">
            <v>6</v>
          </cell>
        </row>
        <row r="238">
          <cell r="A238" t="str">
            <v>168b</v>
          </cell>
          <cell r="B238" t="str">
            <v>PF1</v>
          </cell>
          <cell r="C238" t="str">
            <v>FOAM 10TH</v>
          </cell>
          <cell r="D238" t="str">
            <v>Molds</v>
          </cell>
          <cell r="E238" t="str">
            <v>FMBOXI25000000</v>
          </cell>
          <cell r="F238" t="str">
            <v>فوم صندوق سمك 25 ك بلوك-علبة</v>
          </cell>
          <cell r="G238" t="str">
            <v>Set</v>
          </cell>
          <cell r="H238" t="str">
            <v>1400*1700</v>
          </cell>
          <cell r="J238">
            <v>90</v>
          </cell>
          <cell r="L238">
            <v>98</v>
          </cell>
          <cell r="M238">
            <v>90</v>
          </cell>
          <cell r="N238">
            <v>2</v>
          </cell>
          <cell r="O238">
            <v>3</v>
          </cell>
          <cell r="Q238" t="str">
            <v>تعمل</v>
          </cell>
          <cell r="R238">
            <v>0</v>
          </cell>
          <cell r="S238">
            <v>0</v>
          </cell>
          <cell r="T238">
            <v>0</v>
          </cell>
          <cell r="U238">
            <v>7</v>
          </cell>
          <cell r="V238">
            <v>7</v>
          </cell>
          <cell r="X238" t="str">
            <v>صندوق سمك</v>
          </cell>
          <cell r="Y238">
            <v>137</v>
          </cell>
          <cell r="Z238" t="str">
            <v>قاعدة</v>
          </cell>
          <cell r="AA238">
            <v>168</v>
          </cell>
          <cell r="AB238" t="str">
            <v>صندوق سمك 25 ك</v>
          </cell>
          <cell r="AD238" t="str">
            <v>صندوق سمك 25 ك</v>
          </cell>
          <cell r="AE238">
            <v>1</v>
          </cell>
          <cell r="AH238">
            <v>120</v>
          </cell>
          <cell r="AI238">
            <v>114</v>
          </cell>
          <cell r="AJ238">
            <v>126</v>
          </cell>
          <cell r="AK238">
            <v>0</v>
          </cell>
          <cell r="AL238">
            <v>1</v>
          </cell>
          <cell r="AN238">
            <v>7</v>
          </cell>
          <cell r="AO238" t="str">
            <v>18</v>
          </cell>
          <cell r="AP238" t="str">
            <v>(A)   EU 150   (M)0.7-1.1 mm</v>
          </cell>
          <cell r="AQ238" t="str">
            <v>(B)   S.2 112  (M)0.7-1.1 mm</v>
          </cell>
          <cell r="AR238" t="str">
            <v>21</v>
          </cell>
          <cell r="AS238" t="str">
            <v>36</v>
          </cell>
          <cell r="AT238" t="str">
            <v>BOX</v>
          </cell>
          <cell r="AU238" t="str">
            <v>اتوماتيك</v>
          </cell>
          <cell r="AV238">
            <v>7</v>
          </cell>
          <cell r="AW238">
            <v>7</v>
          </cell>
          <cell r="AX238">
            <v>630</v>
          </cell>
          <cell r="AY238">
            <v>2</v>
          </cell>
          <cell r="AZ238">
            <v>2</v>
          </cell>
          <cell r="BA238">
            <v>455</v>
          </cell>
          <cell r="BB238">
            <v>2</v>
          </cell>
          <cell r="BC238">
            <v>2</v>
          </cell>
          <cell r="BD238">
            <v>285</v>
          </cell>
          <cell r="BE238">
            <v>2.5</v>
          </cell>
          <cell r="BF238">
            <v>2.5</v>
          </cell>
          <cell r="BJ238">
            <v>3</v>
          </cell>
          <cell r="BK238">
            <v>4</v>
          </cell>
          <cell r="BL238">
            <v>10</v>
          </cell>
          <cell r="BN238">
            <v>311</v>
          </cell>
          <cell r="BO238" t="str">
            <v>3</v>
          </cell>
          <cell r="BR238">
            <v>43593</v>
          </cell>
          <cell r="BS238" t="str">
            <v>ct changed</v>
          </cell>
          <cell r="BW238">
            <v>0</v>
          </cell>
          <cell r="CB238">
            <v>6</v>
          </cell>
          <cell r="CC238">
            <v>1</v>
          </cell>
          <cell r="CE238">
            <v>87</v>
          </cell>
          <cell r="CF238">
            <v>150</v>
          </cell>
          <cell r="CG238" t="str">
            <v>ابيض</v>
          </cell>
          <cell r="CK238">
            <v>0</v>
          </cell>
          <cell r="CL238">
            <v>0</v>
          </cell>
          <cell r="CN238" t="str">
            <v>foam box fish 25 kg</v>
          </cell>
          <cell r="CO238" t="str">
            <v>عملاء متنوعون</v>
          </cell>
          <cell r="CP238" t="str">
            <v>عملاء متنوعون</v>
          </cell>
          <cell r="CT238">
            <v>0</v>
          </cell>
          <cell r="CU238">
            <v>1</v>
          </cell>
          <cell r="CV238">
            <v>1</v>
          </cell>
          <cell r="CW238">
            <v>18</v>
          </cell>
          <cell r="CX238">
            <v>44357</v>
          </cell>
          <cell r="CY238">
            <v>44361</v>
          </cell>
          <cell r="CZ238" t="str">
            <v>Pending</v>
          </cell>
          <cell r="DA238">
            <v>7</v>
          </cell>
        </row>
        <row r="239">
          <cell r="A239" t="str">
            <v>168c</v>
          </cell>
          <cell r="B239" t="str">
            <v>PF1</v>
          </cell>
          <cell r="C239" t="str">
            <v>FOAM 10TH</v>
          </cell>
          <cell r="D239" t="str">
            <v>Molds</v>
          </cell>
          <cell r="E239" t="str">
            <v>FMBOXI25000000</v>
          </cell>
          <cell r="F239" t="str">
            <v>فوم صندوق سمك 25 ك بلوك-غطاء</v>
          </cell>
          <cell r="G239" t="str">
            <v>Set</v>
          </cell>
          <cell r="H239" t="str">
            <v>1400*1700</v>
          </cell>
          <cell r="J239">
            <v>90</v>
          </cell>
          <cell r="L239">
            <v>98</v>
          </cell>
          <cell r="M239">
            <v>90</v>
          </cell>
          <cell r="N239">
            <v>2</v>
          </cell>
          <cell r="O239">
            <v>3</v>
          </cell>
          <cell r="Q239" t="str">
            <v>تعمل</v>
          </cell>
          <cell r="R239">
            <v>0</v>
          </cell>
          <cell r="S239">
            <v>0</v>
          </cell>
          <cell r="T239">
            <v>0</v>
          </cell>
          <cell r="U239">
            <v>7</v>
          </cell>
          <cell r="V239">
            <v>7</v>
          </cell>
          <cell r="X239" t="str">
            <v>صندوق سمك</v>
          </cell>
          <cell r="Y239">
            <v>137</v>
          </cell>
          <cell r="Z239" t="str">
            <v>كفر</v>
          </cell>
          <cell r="AA239">
            <v>168</v>
          </cell>
          <cell r="AB239" t="str">
            <v>صندوق سمك 25 ك</v>
          </cell>
          <cell r="AD239" t="str">
            <v>صندوق سمك 25 ك</v>
          </cell>
          <cell r="AE239">
            <v>1</v>
          </cell>
          <cell r="AH239">
            <v>120</v>
          </cell>
          <cell r="AI239">
            <v>114</v>
          </cell>
          <cell r="AJ239">
            <v>126</v>
          </cell>
          <cell r="AK239">
            <v>0</v>
          </cell>
          <cell r="AL239">
            <v>1</v>
          </cell>
          <cell r="AN239">
            <v>7</v>
          </cell>
          <cell r="AO239" t="str">
            <v>18</v>
          </cell>
          <cell r="AP239" t="str">
            <v>(A)   EU 150   (M)0.7-1.1 mm</v>
          </cell>
          <cell r="AQ239" t="str">
            <v>(B)   S.2 112  (M)0.7-1.1 mm</v>
          </cell>
          <cell r="AR239" t="str">
            <v>21</v>
          </cell>
          <cell r="AS239" t="str">
            <v>36</v>
          </cell>
          <cell r="AT239" t="str">
            <v>BOX</v>
          </cell>
          <cell r="AU239" t="str">
            <v>اتوماتيك</v>
          </cell>
          <cell r="AV239">
            <v>7</v>
          </cell>
          <cell r="AW239">
            <v>7</v>
          </cell>
          <cell r="AX239">
            <v>630</v>
          </cell>
          <cell r="AY239">
            <v>2</v>
          </cell>
          <cell r="AZ239">
            <v>2</v>
          </cell>
          <cell r="BA239">
            <v>455</v>
          </cell>
          <cell r="BB239">
            <v>2</v>
          </cell>
          <cell r="BC239">
            <v>2</v>
          </cell>
          <cell r="BD239">
            <v>40</v>
          </cell>
          <cell r="BE239">
            <v>2.5</v>
          </cell>
          <cell r="BF239">
            <v>2.5</v>
          </cell>
          <cell r="BJ239">
            <v>3</v>
          </cell>
          <cell r="BK239">
            <v>4</v>
          </cell>
          <cell r="BL239">
            <v>10</v>
          </cell>
          <cell r="BN239">
            <v>311</v>
          </cell>
          <cell r="BO239" t="str">
            <v>3</v>
          </cell>
          <cell r="BR239">
            <v>43593</v>
          </cell>
          <cell r="BS239" t="str">
            <v>ct changed</v>
          </cell>
          <cell r="BW239">
            <v>0</v>
          </cell>
          <cell r="CB239">
            <v>6</v>
          </cell>
          <cell r="CC239">
            <v>1</v>
          </cell>
          <cell r="CE239">
            <v>87</v>
          </cell>
          <cell r="CF239">
            <v>150</v>
          </cell>
          <cell r="CG239" t="str">
            <v>ابيض</v>
          </cell>
          <cell r="CK239">
            <v>0</v>
          </cell>
          <cell r="CL239">
            <v>0</v>
          </cell>
          <cell r="CN239" t="str">
            <v>foam box fish 25 kg</v>
          </cell>
          <cell r="CO239" t="str">
            <v>عملاء متنوعون</v>
          </cell>
          <cell r="CP239" t="str">
            <v>عملاء متنوعون</v>
          </cell>
          <cell r="CT239">
            <v>0</v>
          </cell>
          <cell r="CU239">
            <v>1</v>
          </cell>
          <cell r="CV239">
            <v>1</v>
          </cell>
          <cell r="CW239">
            <v>18</v>
          </cell>
          <cell r="CX239">
            <v>44357</v>
          </cell>
          <cell r="CY239">
            <v>44361</v>
          </cell>
          <cell r="CZ239" t="str">
            <v>Pending</v>
          </cell>
          <cell r="DA239">
            <v>7</v>
          </cell>
        </row>
        <row r="240">
          <cell r="A240">
            <v>168</v>
          </cell>
          <cell r="B240" t="str">
            <v>PF1</v>
          </cell>
          <cell r="C240" t="str">
            <v>FOAM 10TH</v>
          </cell>
          <cell r="D240" t="str">
            <v>Molds</v>
          </cell>
          <cell r="E240" t="str">
            <v>FMBOXI25000000</v>
          </cell>
          <cell r="F240" t="str">
            <v>فوم صندوق سمك 25 ك بلوك</v>
          </cell>
          <cell r="G240" t="str">
            <v>Set</v>
          </cell>
          <cell r="H240" t="str">
            <v>1400*1700</v>
          </cell>
          <cell r="I240">
            <v>0.61899999999999999</v>
          </cell>
          <cell r="J240">
            <v>90</v>
          </cell>
          <cell r="L240">
            <v>98</v>
          </cell>
          <cell r="M240">
            <v>90</v>
          </cell>
          <cell r="N240">
            <v>2</v>
          </cell>
          <cell r="O240">
            <v>3</v>
          </cell>
          <cell r="Q240" t="str">
            <v>تعمل</v>
          </cell>
          <cell r="R240">
            <v>619</v>
          </cell>
          <cell r="S240">
            <v>575.66999999999996</v>
          </cell>
          <cell r="T240">
            <v>662.33</v>
          </cell>
          <cell r="U240">
            <v>7</v>
          </cell>
          <cell r="V240">
            <v>7</v>
          </cell>
          <cell r="X240" t="str">
            <v>صندوق سمك</v>
          </cell>
          <cell r="Y240">
            <v>137</v>
          </cell>
          <cell r="AA240">
            <v>168</v>
          </cell>
          <cell r="AB240" t="str">
            <v>صندوق سمك 25 ك</v>
          </cell>
          <cell r="AD240" t="str">
            <v>صندوق سمك 25 ك</v>
          </cell>
          <cell r="AE240">
            <v>1</v>
          </cell>
          <cell r="AH240">
            <v>120</v>
          </cell>
          <cell r="AI240">
            <v>114</v>
          </cell>
          <cell r="AJ240">
            <v>126</v>
          </cell>
          <cell r="AK240">
            <v>1</v>
          </cell>
          <cell r="AL240">
            <v>1</v>
          </cell>
          <cell r="AN240">
            <v>7</v>
          </cell>
          <cell r="AO240" t="str">
            <v>18</v>
          </cell>
          <cell r="AP240" t="str">
            <v>(A)   EU 150   (M)0.7-1.1 mm</v>
          </cell>
          <cell r="AQ240" t="str">
            <v>(B)   S.2 112  (M)0.7-1.1 mm</v>
          </cell>
          <cell r="AR240" t="str">
            <v>21</v>
          </cell>
          <cell r="AS240" t="str">
            <v>36</v>
          </cell>
          <cell r="AT240" t="str">
            <v>BOX</v>
          </cell>
          <cell r="AU240" t="str">
            <v>اتوماتيك</v>
          </cell>
          <cell r="AV240">
            <v>7</v>
          </cell>
          <cell r="AW240">
            <v>7</v>
          </cell>
          <cell r="BJ240">
            <v>3</v>
          </cell>
          <cell r="BK240">
            <v>4</v>
          </cell>
          <cell r="BL240">
            <v>10</v>
          </cell>
          <cell r="BN240">
            <v>311</v>
          </cell>
          <cell r="BO240" t="str">
            <v>3</v>
          </cell>
          <cell r="BR240">
            <v>43593</v>
          </cell>
          <cell r="BS240" t="str">
            <v>ct changed</v>
          </cell>
          <cell r="BW240">
            <v>0</v>
          </cell>
          <cell r="CB240">
            <v>6</v>
          </cell>
          <cell r="CC240">
            <v>1</v>
          </cell>
          <cell r="CE240">
            <v>87</v>
          </cell>
          <cell r="CF240">
            <v>150</v>
          </cell>
          <cell r="CG240" t="str">
            <v>ابيض</v>
          </cell>
          <cell r="CK240">
            <v>0.67161499999999996</v>
          </cell>
          <cell r="CL240">
            <v>0</v>
          </cell>
          <cell r="CN240" t="str">
            <v>foam box fish 25 kg</v>
          </cell>
          <cell r="CO240" t="str">
            <v>عملاء متنوعون</v>
          </cell>
          <cell r="CP240" t="str">
            <v>عملاء متنوعون</v>
          </cell>
          <cell r="CT240">
            <v>1</v>
          </cell>
          <cell r="CU240">
            <v>1</v>
          </cell>
          <cell r="CV240">
            <v>1</v>
          </cell>
          <cell r="CW240">
            <v>18</v>
          </cell>
          <cell r="CX240">
            <v>44357</v>
          </cell>
          <cell r="CY240">
            <v>44361</v>
          </cell>
          <cell r="CZ240" t="str">
            <v>Pending</v>
          </cell>
          <cell r="DA240">
            <v>7</v>
          </cell>
        </row>
        <row r="241">
          <cell r="A241" t="str">
            <v>169b</v>
          </cell>
          <cell r="B241" t="str">
            <v>PF1</v>
          </cell>
          <cell r="C241" t="str">
            <v>FOAM 10TH</v>
          </cell>
          <cell r="D241" t="str">
            <v>Molds</v>
          </cell>
          <cell r="E241" t="str">
            <v>FMBOXI15B00000</v>
          </cell>
          <cell r="F241" t="str">
            <v>فوم صندوق سمك 15ك بدون دعامه-علبة</v>
          </cell>
          <cell r="G241" t="str">
            <v>Set</v>
          </cell>
          <cell r="H241" t="str">
            <v>1400*1400</v>
          </cell>
          <cell r="J241">
            <v>30</v>
          </cell>
          <cell r="L241">
            <v>32</v>
          </cell>
          <cell r="M241">
            <v>36</v>
          </cell>
          <cell r="N241">
            <v>2</v>
          </cell>
          <cell r="O241">
            <v>2</v>
          </cell>
          <cell r="Q241" t="str">
            <v>تعمل</v>
          </cell>
          <cell r="R241">
            <v>0</v>
          </cell>
          <cell r="S241">
            <v>0</v>
          </cell>
          <cell r="T241">
            <v>0</v>
          </cell>
          <cell r="U241">
            <v>7</v>
          </cell>
          <cell r="V241">
            <v>7</v>
          </cell>
          <cell r="X241" t="str">
            <v>صندوق سمك</v>
          </cell>
          <cell r="Y241">
            <v>245</v>
          </cell>
          <cell r="Z241" t="str">
            <v>قاعدة</v>
          </cell>
          <cell r="AA241">
            <v>169</v>
          </cell>
          <cell r="AB241" t="str">
            <v>فوم صندوق سمك 15ك بدون دعامه</v>
          </cell>
          <cell r="AD241" t="str">
            <v>فوم صندوق سمك 15ك بدون دعامه</v>
          </cell>
          <cell r="AE241">
            <v>1</v>
          </cell>
          <cell r="AH241">
            <v>200</v>
          </cell>
          <cell r="AI241">
            <v>190</v>
          </cell>
          <cell r="AJ241">
            <v>210</v>
          </cell>
          <cell r="AK241">
            <v>0</v>
          </cell>
          <cell r="AL241">
            <v>1</v>
          </cell>
          <cell r="AN241">
            <v>10</v>
          </cell>
          <cell r="AO241" t="str">
            <v>16</v>
          </cell>
          <cell r="AP241" t="str">
            <v>(A) 303 XJ      (M) 0.7-1.1 mm</v>
          </cell>
          <cell r="AQ241" t="str">
            <v>(B) C.SB         (M) 0.7-1.1 mm</v>
          </cell>
          <cell r="AR241">
            <v>15</v>
          </cell>
          <cell r="AS241">
            <v>16</v>
          </cell>
          <cell r="AT241" t="str">
            <v>BOX</v>
          </cell>
          <cell r="AU241" t="str">
            <v>اتوماتيك</v>
          </cell>
          <cell r="AV241">
            <v>7</v>
          </cell>
          <cell r="AW241">
            <v>7</v>
          </cell>
          <cell r="AX241">
            <v>568</v>
          </cell>
          <cell r="AY241">
            <v>2</v>
          </cell>
          <cell r="AZ241">
            <v>2</v>
          </cell>
          <cell r="BA241">
            <v>408</v>
          </cell>
          <cell r="BB241">
            <v>2</v>
          </cell>
          <cell r="BC241">
            <v>2</v>
          </cell>
          <cell r="BD241">
            <v>200</v>
          </cell>
          <cell r="BE241">
            <v>2.5</v>
          </cell>
          <cell r="BF241">
            <v>2.5</v>
          </cell>
          <cell r="BJ241">
            <v>5</v>
          </cell>
          <cell r="BK241">
            <v>5</v>
          </cell>
          <cell r="BL241">
            <v>15</v>
          </cell>
          <cell r="BN241">
            <v>304</v>
          </cell>
          <cell r="BO241" t="str">
            <v>3</v>
          </cell>
          <cell r="BW241">
            <v>0</v>
          </cell>
          <cell r="CB241">
            <v>5</v>
          </cell>
          <cell r="CC241">
            <v>1</v>
          </cell>
          <cell r="CE241">
            <v>87</v>
          </cell>
          <cell r="CF241">
            <v>150</v>
          </cell>
          <cell r="CG241" t="str">
            <v>ابيض</v>
          </cell>
          <cell r="CK241">
            <v>0</v>
          </cell>
          <cell r="CL241">
            <v>0</v>
          </cell>
          <cell r="CN241" t="str">
            <v>foam box fish 15 kgwithout prop</v>
          </cell>
          <cell r="CO241" t="str">
            <v>عملاء متنوعون</v>
          </cell>
          <cell r="CP241" t="str">
            <v>عملاء متنوعون</v>
          </cell>
          <cell r="CT241">
            <v>0</v>
          </cell>
          <cell r="CU241">
            <v>1</v>
          </cell>
          <cell r="CV241">
            <v>1</v>
          </cell>
          <cell r="CW241">
            <v>6</v>
          </cell>
          <cell r="CX241">
            <v>44292</v>
          </cell>
          <cell r="CY241">
            <v>44293</v>
          </cell>
          <cell r="CZ241" t="str">
            <v>Pending</v>
          </cell>
          <cell r="DA241">
            <v>34</v>
          </cell>
        </row>
        <row r="242">
          <cell r="A242" t="str">
            <v>169c</v>
          </cell>
          <cell r="B242" t="str">
            <v>PF1</v>
          </cell>
          <cell r="C242" t="str">
            <v>FOAM 10TH</v>
          </cell>
          <cell r="D242" t="str">
            <v>Molds</v>
          </cell>
          <cell r="E242" t="str">
            <v>FMBOXI15B00000</v>
          </cell>
          <cell r="F242" t="str">
            <v>فوم صندوق سمك 15ك بدون دعامه-غطاء</v>
          </cell>
          <cell r="G242" t="str">
            <v>Set</v>
          </cell>
          <cell r="H242" t="str">
            <v>1400*1400</v>
          </cell>
          <cell r="J242">
            <v>30</v>
          </cell>
          <cell r="L242">
            <v>32</v>
          </cell>
          <cell r="M242">
            <v>36</v>
          </cell>
          <cell r="N242">
            <v>2</v>
          </cell>
          <cell r="O242">
            <v>2</v>
          </cell>
          <cell r="Q242" t="str">
            <v>تعمل</v>
          </cell>
          <cell r="R242">
            <v>0</v>
          </cell>
          <cell r="S242">
            <v>0</v>
          </cell>
          <cell r="T242">
            <v>0</v>
          </cell>
          <cell r="U242">
            <v>7</v>
          </cell>
          <cell r="V242">
            <v>7</v>
          </cell>
          <cell r="X242" t="str">
            <v>صندوق سمك</v>
          </cell>
          <cell r="Y242">
            <v>245</v>
          </cell>
          <cell r="Z242" t="str">
            <v>كفر</v>
          </cell>
          <cell r="AA242">
            <v>169</v>
          </cell>
          <cell r="AB242" t="str">
            <v>فوم صندوق سمك 15ك بدون دعامه</v>
          </cell>
          <cell r="AD242" t="str">
            <v>فوم صندوق سمك 15ك بدون دعامه</v>
          </cell>
          <cell r="AE242">
            <v>1</v>
          </cell>
          <cell r="AH242">
            <v>200</v>
          </cell>
          <cell r="AI242">
            <v>190</v>
          </cell>
          <cell r="AJ242">
            <v>210</v>
          </cell>
          <cell r="AK242">
            <v>0</v>
          </cell>
          <cell r="AL242">
            <v>1</v>
          </cell>
          <cell r="AN242">
            <v>10</v>
          </cell>
          <cell r="AO242" t="str">
            <v>16</v>
          </cell>
          <cell r="AP242" t="str">
            <v>(A) 303 XJ      (M) 0.7-1.1 mm</v>
          </cell>
          <cell r="AQ242" t="str">
            <v>(B) C.SB         (M) 0.7-1.1 mm</v>
          </cell>
          <cell r="AR242">
            <v>15</v>
          </cell>
          <cell r="AS242">
            <v>16</v>
          </cell>
          <cell r="AT242" t="str">
            <v>BOX</v>
          </cell>
          <cell r="AU242" t="str">
            <v>اتوماتيك</v>
          </cell>
          <cell r="AV242">
            <v>7</v>
          </cell>
          <cell r="AW242">
            <v>7</v>
          </cell>
          <cell r="AX242">
            <v>568</v>
          </cell>
          <cell r="AY242">
            <v>2</v>
          </cell>
          <cell r="AZ242">
            <v>2</v>
          </cell>
          <cell r="BA242">
            <v>408</v>
          </cell>
          <cell r="BB242">
            <v>2</v>
          </cell>
          <cell r="BC242">
            <v>2</v>
          </cell>
          <cell r="BD242">
            <v>33</v>
          </cell>
          <cell r="BE242">
            <v>1</v>
          </cell>
          <cell r="BF242">
            <v>1</v>
          </cell>
          <cell r="BJ242">
            <v>5</v>
          </cell>
          <cell r="BK242">
            <v>5</v>
          </cell>
          <cell r="BL242">
            <v>15</v>
          </cell>
          <cell r="BN242">
            <v>304</v>
          </cell>
          <cell r="BO242" t="str">
            <v>3</v>
          </cell>
          <cell r="BW242">
            <v>0</v>
          </cell>
          <cell r="CB242">
            <v>5</v>
          </cell>
          <cell r="CC242">
            <v>1</v>
          </cell>
          <cell r="CE242">
            <v>87</v>
          </cell>
          <cell r="CF242">
            <v>150</v>
          </cell>
          <cell r="CG242" t="str">
            <v>ابيض</v>
          </cell>
          <cell r="CK242">
            <v>0</v>
          </cell>
          <cell r="CL242">
            <v>0</v>
          </cell>
          <cell r="CN242" t="str">
            <v>foam box fish 15 kgwithout prop</v>
          </cell>
          <cell r="CO242" t="str">
            <v>عملاء متنوعون</v>
          </cell>
          <cell r="CP242" t="str">
            <v>عملاء متنوعون</v>
          </cell>
          <cell r="CT242">
            <v>0</v>
          </cell>
          <cell r="CU242">
            <v>1</v>
          </cell>
          <cell r="CV242">
            <v>1</v>
          </cell>
          <cell r="CW242">
            <v>6</v>
          </cell>
          <cell r="CX242">
            <v>44292</v>
          </cell>
          <cell r="CY242">
            <v>44293</v>
          </cell>
          <cell r="CZ242" t="str">
            <v>Pending</v>
          </cell>
          <cell r="DA242">
            <v>34</v>
          </cell>
        </row>
        <row r="243">
          <cell r="A243">
            <v>169</v>
          </cell>
          <cell r="B243" t="str">
            <v>PF1</v>
          </cell>
          <cell r="C243" t="str">
            <v>FOAM 10TH</v>
          </cell>
          <cell r="D243" t="str">
            <v>Molds</v>
          </cell>
          <cell r="E243" t="str">
            <v>FMBOXI15B00000</v>
          </cell>
          <cell r="F243" t="str">
            <v>فوم صندوق سمك 15ك بدون دعامه</v>
          </cell>
          <cell r="G243" t="str">
            <v>Set</v>
          </cell>
          <cell r="H243" t="str">
            <v>1400*1400</v>
          </cell>
          <cell r="I243">
            <v>0.38537037037036997</v>
          </cell>
          <cell r="J243">
            <v>30</v>
          </cell>
          <cell r="L243">
            <v>32</v>
          </cell>
          <cell r="M243">
            <v>36</v>
          </cell>
          <cell r="N243">
            <v>2</v>
          </cell>
          <cell r="O243">
            <v>2</v>
          </cell>
          <cell r="Q243" t="str">
            <v>تعمل</v>
          </cell>
          <cell r="R243">
            <v>385.37037037036998</v>
          </cell>
          <cell r="S243">
            <v>358.3944444444441</v>
          </cell>
          <cell r="T243">
            <v>412.34629629629586</v>
          </cell>
          <cell r="U243">
            <v>7</v>
          </cell>
          <cell r="V243">
            <v>7</v>
          </cell>
          <cell r="X243" t="str">
            <v>صندوق سمك</v>
          </cell>
          <cell r="Y243">
            <v>245</v>
          </cell>
          <cell r="AA243">
            <v>169</v>
          </cell>
          <cell r="AB243" t="str">
            <v>فوم صندوق سمك 15ك بدون دعامه</v>
          </cell>
          <cell r="AD243" t="str">
            <v>فوم صندوق سمك 15ك بدون دعامه</v>
          </cell>
          <cell r="AE243">
            <v>1</v>
          </cell>
          <cell r="AH243">
            <v>200</v>
          </cell>
          <cell r="AI243">
            <v>190</v>
          </cell>
          <cell r="AJ243">
            <v>210</v>
          </cell>
          <cell r="AK243">
            <v>1</v>
          </cell>
          <cell r="AM243">
            <v>1</v>
          </cell>
          <cell r="AN243">
            <v>10</v>
          </cell>
          <cell r="AO243" t="str">
            <v>16</v>
          </cell>
          <cell r="AP243" t="str">
            <v>(A) 303 XJ      (M) 0.7-1.1 mm</v>
          </cell>
          <cell r="AQ243" t="str">
            <v>(B) C.SB         (M) 0.7-1.1 mm</v>
          </cell>
          <cell r="AR243">
            <v>15</v>
          </cell>
          <cell r="AS243">
            <v>16</v>
          </cell>
          <cell r="AT243" t="str">
            <v>BOX</v>
          </cell>
          <cell r="AU243" t="str">
            <v>اتوماتيك</v>
          </cell>
          <cell r="AV243">
            <v>7</v>
          </cell>
          <cell r="AW243">
            <v>7</v>
          </cell>
          <cell r="BJ243">
            <v>5</v>
          </cell>
          <cell r="BK243">
            <v>5</v>
          </cell>
          <cell r="BL243">
            <v>15</v>
          </cell>
          <cell r="BN243">
            <v>304</v>
          </cell>
          <cell r="BO243" t="str">
            <v>3</v>
          </cell>
          <cell r="BW243">
            <v>0</v>
          </cell>
          <cell r="CB243">
            <v>5</v>
          </cell>
          <cell r="CC243">
            <v>1</v>
          </cell>
          <cell r="CE243">
            <v>87</v>
          </cell>
          <cell r="CF243">
            <v>150</v>
          </cell>
          <cell r="CG243" t="str">
            <v>ابيض</v>
          </cell>
          <cell r="CK243">
            <v>0</v>
          </cell>
          <cell r="CL243">
            <v>0.42390740740740701</v>
          </cell>
          <cell r="CN243" t="str">
            <v>foam box fish 15 kgwithout prop</v>
          </cell>
          <cell r="CO243" t="str">
            <v>عملاء متنوعون</v>
          </cell>
          <cell r="CP243" t="str">
            <v>عملاء متنوعون</v>
          </cell>
          <cell r="CT243">
            <v>1</v>
          </cell>
          <cell r="CU243">
            <v>1</v>
          </cell>
          <cell r="CV243">
            <v>1</v>
          </cell>
          <cell r="CW243">
            <v>6</v>
          </cell>
          <cell r="CX243">
            <v>44292</v>
          </cell>
          <cell r="CY243">
            <v>44293</v>
          </cell>
          <cell r="CZ243" t="str">
            <v>Pending</v>
          </cell>
          <cell r="DA243">
            <v>34</v>
          </cell>
        </row>
        <row r="244">
          <cell r="A244" t="str">
            <v>170b</v>
          </cell>
          <cell r="B244" t="str">
            <v>PF1</v>
          </cell>
          <cell r="C244" t="str">
            <v>FOAM 10TH</v>
          </cell>
          <cell r="D244" t="str">
            <v>Molds</v>
          </cell>
          <cell r="E244" t="str">
            <v>FMBOXI10B00000</v>
          </cell>
          <cell r="F244" t="str">
            <v>فوم صندوق سمك 10ك بدون دعامه B-علبة</v>
          </cell>
          <cell r="G244" t="str">
            <v>Set</v>
          </cell>
          <cell r="H244" t="str">
            <v>1400*1700</v>
          </cell>
          <cell r="J244">
            <v>90</v>
          </cell>
          <cell r="L244">
            <v>95</v>
          </cell>
          <cell r="M244">
            <v>106</v>
          </cell>
          <cell r="N244">
            <v>2</v>
          </cell>
          <cell r="O244">
            <v>3</v>
          </cell>
          <cell r="Q244" t="str">
            <v>تعمل</v>
          </cell>
          <cell r="R244">
            <v>0</v>
          </cell>
          <cell r="S244">
            <v>0</v>
          </cell>
          <cell r="T244">
            <v>0</v>
          </cell>
          <cell r="U244">
            <v>7</v>
          </cell>
          <cell r="V244">
            <v>7</v>
          </cell>
          <cell r="X244" t="str">
            <v>صندوق سمك</v>
          </cell>
          <cell r="Y244">
            <v>246</v>
          </cell>
          <cell r="Z244" t="str">
            <v>قاعدة</v>
          </cell>
          <cell r="AA244">
            <v>170</v>
          </cell>
          <cell r="AB244" t="str">
            <v>فوم صندوق سمك 10ك بدون دعامه B</v>
          </cell>
          <cell r="AD244" t="str">
            <v>فوم صندوق سمك 10ك بدون دعامه B</v>
          </cell>
          <cell r="AE244">
            <v>1</v>
          </cell>
          <cell r="AH244">
            <v>101.88679245283018</v>
          </cell>
          <cell r="AI244">
            <v>96.792452830188665</v>
          </cell>
          <cell r="AJ244">
            <v>106.98113207547169</v>
          </cell>
          <cell r="AK244">
            <v>0</v>
          </cell>
          <cell r="AL244">
            <v>1</v>
          </cell>
          <cell r="AN244">
            <v>6</v>
          </cell>
          <cell r="AO244" t="str">
            <v>16</v>
          </cell>
          <cell r="AP244" t="str">
            <v>(A)    303 XJ (M)0.7-1.1mm</v>
          </cell>
          <cell r="AQ244" t="str">
            <v>(B)   C-SB  (M) 0.7-1.1mm</v>
          </cell>
          <cell r="AR244" t="str">
            <v>18</v>
          </cell>
          <cell r="AS244" t="str">
            <v>24</v>
          </cell>
          <cell r="AT244" t="str">
            <v>BOX</v>
          </cell>
          <cell r="AU244" t="str">
            <v>اتوماتيك</v>
          </cell>
          <cell r="AV244">
            <v>7</v>
          </cell>
          <cell r="AW244">
            <v>7</v>
          </cell>
          <cell r="AX244">
            <v>536</v>
          </cell>
          <cell r="AY244">
            <v>2</v>
          </cell>
          <cell r="AZ244">
            <v>2</v>
          </cell>
          <cell r="BA244">
            <v>389</v>
          </cell>
          <cell r="BB244">
            <v>2</v>
          </cell>
          <cell r="BC244">
            <v>2</v>
          </cell>
          <cell r="BD244">
            <v>210</v>
          </cell>
          <cell r="BE244">
            <v>2.5</v>
          </cell>
          <cell r="BF244">
            <v>2.5</v>
          </cell>
          <cell r="BJ244">
            <v>5</v>
          </cell>
          <cell r="BK244">
            <v>1</v>
          </cell>
          <cell r="BL244">
            <v>11</v>
          </cell>
          <cell r="BN244">
            <v>302</v>
          </cell>
          <cell r="BO244" t="str">
            <v>3</v>
          </cell>
          <cell r="BW244">
            <v>0</v>
          </cell>
          <cell r="CB244">
            <v>5</v>
          </cell>
          <cell r="CC244">
            <v>1</v>
          </cell>
          <cell r="CE244">
            <v>87</v>
          </cell>
          <cell r="CF244">
            <v>150</v>
          </cell>
          <cell r="CG244" t="str">
            <v>ابيض</v>
          </cell>
          <cell r="CK244">
            <v>0</v>
          </cell>
          <cell r="CL244">
            <v>0</v>
          </cell>
          <cell r="CN244" t="str">
            <v>foam box fish 10 kgwithout prop B</v>
          </cell>
          <cell r="CO244" t="str">
            <v>عملاء متنوعون</v>
          </cell>
          <cell r="CP244" t="str">
            <v>عملاء متنوعون</v>
          </cell>
          <cell r="CT244">
            <v>0</v>
          </cell>
          <cell r="CU244">
            <v>1</v>
          </cell>
          <cell r="CV244">
            <v>1</v>
          </cell>
          <cell r="CW244">
            <v>0</v>
          </cell>
          <cell r="CZ244" t="str">
            <v/>
          </cell>
        </row>
        <row r="245">
          <cell r="A245" t="str">
            <v>170c</v>
          </cell>
          <cell r="B245" t="str">
            <v>PF1</v>
          </cell>
          <cell r="C245" t="str">
            <v>FOAM 10TH</v>
          </cell>
          <cell r="D245" t="str">
            <v>Molds</v>
          </cell>
          <cell r="E245" t="str">
            <v>FMBOXI10B00000</v>
          </cell>
          <cell r="F245" t="str">
            <v>فوم صندوق سمك 10ك بدون دعامه B-غطاء</v>
          </cell>
          <cell r="G245" t="str">
            <v>Set</v>
          </cell>
          <cell r="H245" t="str">
            <v>1400*1700</v>
          </cell>
          <cell r="J245">
            <v>90</v>
          </cell>
          <cell r="L245">
            <v>95</v>
          </cell>
          <cell r="M245">
            <v>106</v>
          </cell>
          <cell r="N245">
            <v>2</v>
          </cell>
          <cell r="O245">
            <v>3</v>
          </cell>
          <cell r="Q245" t="str">
            <v>تعمل</v>
          </cell>
          <cell r="R245">
            <v>0</v>
          </cell>
          <cell r="S245">
            <v>0</v>
          </cell>
          <cell r="T245">
            <v>0</v>
          </cell>
          <cell r="U245">
            <v>7</v>
          </cell>
          <cell r="V245">
            <v>7</v>
          </cell>
          <cell r="X245" t="str">
            <v>صندوق سمك</v>
          </cell>
          <cell r="Y245">
            <v>246</v>
          </cell>
          <cell r="Z245" t="str">
            <v>كفر</v>
          </cell>
          <cell r="AA245">
            <v>170</v>
          </cell>
          <cell r="AB245" t="str">
            <v>فوم صندوق سمك 10ك بدون دعامه B</v>
          </cell>
          <cell r="AD245" t="str">
            <v>فوم صندوق سمك 10ك بدون دعامه B</v>
          </cell>
          <cell r="AE245">
            <v>1</v>
          </cell>
          <cell r="AH245">
            <v>101.88679245283018</v>
          </cell>
          <cell r="AI245">
            <v>96.792452830188665</v>
          </cell>
          <cell r="AJ245">
            <v>106.98113207547169</v>
          </cell>
          <cell r="AK245">
            <v>0</v>
          </cell>
          <cell r="AL245">
            <v>1</v>
          </cell>
          <cell r="AN245">
            <v>6</v>
          </cell>
          <cell r="AO245" t="str">
            <v>16</v>
          </cell>
          <cell r="AP245" t="str">
            <v>(A)    303 XJ (M)0.7-1.1mm</v>
          </cell>
          <cell r="AQ245" t="str">
            <v>(B)   C-SB  (M) 0.7-1.1mm</v>
          </cell>
          <cell r="AR245" t="str">
            <v>18</v>
          </cell>
          <cell r="AS245" t="str">
            <v>24</v>
          </cell>
          <cell r="AT245" t="str">
            <v>BOX</v>
          </cell>
          <cell r="AU245" t="str">
            <v>اتوماتيك</v>
          </cell>
          <cell r="AV245">
            <v>7</v>
          </cell>
          <cell r="AW245">
            <v>7</v>
          </cell>
          <cell r="AX245">
            <v>537</v>
          </cell>
          <cell r="AY245">
            <v>2</v>
          </cell>
          <cell r="AZ245">
            <v>2</v>
          </cell>
          <cell r="BA245">
            <v>388</v>
          </cell>
          <cell r="BB245">
            <v>2</v>
          </cell>
          <cell r="BC245">
            <v>2</v>
          </cell>
          <cell r="BD245">
            <v>30</v>
          </cell>
          <cell r="BE245">
            <v>2.5</v>
          </cell>
          <cell r="BF245">
            <v>2.5</v>
          </cell>
          <cell r="BJ245">
            <v>5</v>
          </cell>
          <cell r="BK245">
            <v>1</v>
          </cell>
          <cell r="BL245">
            <v>11</v>
          </cell>
          <cell r="BN245">
            <v>302</v>
          </cell>
          <cell r="BO245" t="str">
            <v>3</v>
          </cell>
          <cell r="BW245">
            <v>0</v>
          </cell>
          <cell r="CB245">
            <v>5</v>
          </cell>
          <cell r="CC245">
            <v>1</v>
          </cell>
          <cell r="CE245">
            <v>87</v>
          </cell>
          <cell r="CF245">
            <v>150</v>
          </cell>
          <cell r="CG245" t="str">
            <v>ابيض</v>
          </cell>
          <cell r="CK245">
            <v>0</v>
          </cell>
          <cell r="CL245">
            <v>0</v>
          </cell>
          <cell r="CN245" t="str">
            <v>foam box fish 10 kgwithout prop B</v>
          </cell>
          <cell r="CO245" t="str">
            <v>عملاء متنوعون</v>
          </cell>
          <cell r="CP245" t="str">
            <v>عملاء متنوعون</v>
          </cell>
          <cell r="CT245">
            <v>0</v>
          </cell>
          <cell r="CU245">
            <v>1</v>
          </cell>
          <cell r="CV245">
            <v>1</v>
          </cell>
          <cell r="CW245">
            <v>0</v>
          </cell>
          <cell r="CZ245" t="str">
            <v/>
          </cell>
        </row>
        <row r="246">
          <cell r="A246">
            <v>170</v>
          </cell>
          <cell r="B246" t="str">
            <v>PF1</v>
          </cell>
          <cell r="C246" t="str">
            <v>FOAM 10TH</v>
          </cell>
          <cell r="D246" t="str">
            <v>Molds</v>
          </cell>
          <cell r="E246" t="str">
            <v>FMBOXI10B00000</v>
          </cell>
          <cell r="F246" t="str">
            <v>فوم صندوق سمك 10ك بدون دعامه B</v>
          </cell>
          <cell r="G246" t="str">
            <v>Set</v>
          </cell>
          <cell r="H246" t="str">
            <v>1400*1700</v>
          </cell>
          <cell r="I246">
            <v>0.35099999999999998</v>
          </cell>
          <cell r="J246">
            <v>90</v>
          </cell>
          <cell r="L246">
            <v>95</v>
          </cell>
          <cell r="M246">
            <v>106</v>
          </cell>
          <cell r="N246">
            <v>2</v>
          </cell>
          <cell r="O246">
            <v>3</v>
          </cell>
          <cell r="Q246" t="str">
            <v>تعمل</v>
          </cell>
          <cell r="R246">
            <v>351</v>
          </cell>
          <cell r="S246">
            <v>326.43</v>
          </cell>
          <cell r="T246">
            <v>375.57</v>
          </cell>
          <cell r="U246">
            <v>7</v>
          </cell>
          <cell r="V246">
            <v>7</v>
          </cell>
          <cell r="X246" t="str">
            <v>صندوق سمك</v>
          </cell>
          <cell r="Y246">
            <v>246</v>
          </cell>
          <cell r="AA246">
            <v>170</v>
          </cell>
          <cell r="AB246" t="str">
            <v>فوم صندوق سمك 10ك بدون دعامه B</v>
          </cell>
          <cell r="AD246" t="str">
            <v>فوم صندوق سمك 10ك بدون دعامه B</v>
          </cell>
          <cell r="AE246">
            <v>1</v>
          </cell>
          <cell r="AH246">
            <v>101.88679245283018</v>
          </cell>
          <cell r="AI246">
            <v>96.792452830188665</v>
          </cell>
          <cell r="AJ246">
            <v>106.98113207547169</v>
          </cell>
          <cell r="AK246">
            <v>1</v>
          </cell>
          <cell r="AM246">
            <v>1</v>
          </cell>
          <cell r="AN246">
            <v>6</v>
          </cell>
          <cell r="AO246" t="str">
            <v>16</v>
          </cell>
          <cell r="AP246" t="str">
            <v>(A)    303 XJ (M)0.7-1.1mm</v>
          </cell>
          <cell r="AQ246" t="str">
            <v>(B)   C-SB  (M) 0.7-1.1mm</v>
          </cell>
          <cell r="AR246" t="str">
            <v>18</v>
          </cell>
          <cell r="AS246" t="str">
            <v>24</v>
          </cell>
          <cell r="AT246" t="str">
            <v>BOX</v>
          </cell>
          <cell r="AU246" t="str">
            <v>اتوماتيك</v>
          </cell>
          <cell r="AV246">
            <v>7</v>
          </cell>
          <cell r="AW246">
            <v>7</v>
          </cell>
          <cell r="BJ246">
            <v>5</v>
          </cell>
          <cell r="BK246">
            <v>1</v>
          </cell>
          <cell r="BL246">
            <v>11</v>
          </cell>
          <cell r="BN246">
            <v>302</v>
          </cell>
          <cell r="BO246" t="str">
            <v>3</v>
          </cell>
          <cell r="BW246">
            <v>0</v>
          </cell>
          <cell r="CB246">
            <v>5</v>
          </cell>
          <cell r="CC246">
            <v>1</v>
          </cell>
          <cell r="CE246">
            <v>87</v>
          </cell>
          <cell r="CF246">
            <v>150</v>
          </cell>
          <cell r="CG246" t="str">
            <v>ابيض</v>
          </cell>
          <cell r="CK246">
            <v>0.38083499999999998</v>
          </cell>
          <cell r="CL246">
            <v>0</v>
          </cell>
          <cell r="CN246" t="str">
            <v>foam box fish 10 kgwithout prop B</v>
          </cell>
          <cell r="CO246" t="str">
            <v>عملاء متنوعون</v>
          </cell>
          <cell r="CP246" t="str">
            <v>عملاء متنوعون</v>
          </cell>
          <cell r="CT246">
            <v>1</v>
          </cell>
          <cell r="CU246">
            <v>1</v>
          </cell>
          <cell r="CV246">
            <v>1</v>
          </cell>
          <cell r="CW246">
            <v>0</v>
          </cell>
          <cell r="CZ246" t="str">
            <v/>
          </cell>
        </row>
        <row r="247">
          <cell r="A247">
            <v>171</v>
          </cell>
          <cell r="B247" t="str">
            <v>PF1</v>
          </cell>
          <cell r="C247" t="str">
            <v>FOAM 10TH</v>
          </cell>
          <cell r="D247" t="str">
            <v>Molds</v>
          </cell>
          <cell r="E247" t="str">
            <v>FMSEEI20900000</v>
          </cell>
          <cell r="F247" t="str">
            <v xml:space="preserve">فوم شتلات دلتا الصينى - 209 </v>
          </cell>
          <cell r="G247" t="str">
            <v>Ea</v>
          </cell>
          <cell r="H247" t="str">
            <v>1600*1800</v>
          </cell>
          <cell r="I247">
            <v>0.28499999999999998</v>
          </cell>
          <cell r="J247">
            <v>150</v>
          </cell>
          <cell r="L247">
            <v>158</v>
          </cell>
          <cell r="M247">
            <v>164</v>
          </cell>
          <cell r="N247">
            <v>1</v>
          </cell>
          <cell r="O247">
            <v>6</v>
          </cell>
          <cell r="Q247" t="str">
            <v>تعمل</v>
          </cell>
          <cell r="R247">
            <v>285</v>
          </cell>
          <cell r="S247">
            <v>265.05</v>
          </cell>
          <cell r="T247">
            <v>304.95</v>
          </cell>
          <cell r="U247">
            <v>7</v>
          </cell>
          <cell r="V247">
            <v>7</v>
          </cell>
          <cell r="X247" t="str">
            <v>شتلات</v>
          </cell>
          <cell r="Y247">
            <v>247</v>
          </cell>
          <cell r="AA247">
            <v>171</v>
          </cell>
          <cell r="AB247" t="str">
            <v>فوم شتلات دلتا الصينى</v>
          </cell>
          <cell r="AD247" t="str">
            <v>فوم شتلات دلتا الصينى</v>
          </cell>
          <cell r="AE247">
            <v>1</v>
          </cell>
          <cell r="AH247">
            <v>131.70731707317074</v>
          </cell>
          <cell r="AI247">
            <v>125.1219512195122</v>
          </cell>
          <cell r="AJ247">
            <v>138.29268292682929</v>
          </cell>
          <cell r="AK247">
            <v>1</v>
          </cell>
          <cell r="AL247">
            <v>1</v>
          </cell>
          <cell r="AM247">
            <v>1</v>
          </cell>
          <cell r="AO247">
            <v>16</v>
          </cell>
          <cell r="AP247" t="str">
            <v>EU 150  (M) 0.7-1.1 mm</v>
          </cell>
          <cell r="AQ247" t="str">
            <v>S.2 112  (M) 0.7-1.1 mm</v>
          </cell>
          <cell r="AR247">
            <v>30</v>
          </cell>
          <cell r="AS247">
            <v>42</v>
          </cell>
          <cell r="AT247" t="str">
            <v>SEE</v>
          </cell>
          <cell r="AU247" t="str">
            <v>اتوماتيك</v>
          </cell>
          <cell r="AV247">
            <v>7</v>
          </cell>
          <cell r="AW247">
            <v>7</v>
          </cell>
          <cell r="AX247">
            <v>679</v>
          </cell>
          <cell r="AY247">
            <v>2</v>
          </cell>
          <cell r="AZ247">
            <v>2</v>
          </cell>
          <cell r="BA247">
            <v>399</v>
          </cell>
          <cell r="BB247">
            <v>2</v>
          </cell>
          <cell r="BC247">
            <v>2</v>
          </cell>
          <cell r="BD247">
            <v>80</v>
          </cell>
          <cell r="BE247">
            <v>2</v>
          </cell>
          <cell r="BF247">
            <v>2</v>
          </cell>
          <cell r="BJ247">
            <v>5</v>
          </cell>
          <cell r="BK247">
            <v>-5</v>
          </cell>
          <cell r="BL247">
            <v>5</v>
          </cell>
          <cell r="BN247">
            <v>608</v>
          </cell>
          <cell r="BO247" t="str">
            <v>6</v>
          </cell>
          <cell r="BW247">
            <v>0</v>
          </cell>
          <cell r="CB247">
            <v>12</v>
          </cell>
          <cell r="CE247">
            <v>87</v>
          </cell>
          <cell r="CF247">
            <v>150</v>
          </cell>
          <cell r="CG247" t="str">
            <v>ابيض</v>
          </cell>
          <cell r="CK247">
            <v>0</v>
          </cell>
          <cell r="CL247">
            <v>0.3135</v>
          </cell>
          <cell r="CN247" t="str">
            <v>foam seedlings Deltachinez</v>
          </cell>
          <cell r="CO247" t="str">
            <v>عملاء متنوعون</v>
          </cell>
          <cell r="CP247" t="str">
            <v>عملاء متنوعون</v>
          </cell>
          <cell r="CT247">
            <v>1</v>
          </cell>
          <cell r="CU247">
            <v>1</v>
          </cell>
          <cell r="CV247">
            <v>1</v>
          </cell>
          <cell r="CW247">
            <v>4</v>
          </cell>
          <cell r="CX247">
            <v>44099</v>
          </cell>
          <cell r="CY247">
            <v>44108</v>
          </cell>
          <cell r="CZ247" t="str">
            <v>Pending</v>
          </cell>
          <cell r="DA247">
            <v>48</v>
          </cell>
        </row>
        <row r="248">
          <cell r="A248">
            <v>172</v>
          </cell>
          <cell r="B248" t="str">
            <v>PF2</v>
          </cell>
          <cell r="C248" t="str">
            <v>FOAM 6TH</v>
          </cell>
          <cell r="D248" t="str">
            <v>Molds</v>
          </cell>
          <cell r="E248" t="str">
            <v>FMSEEI84000000</v>
          </cell>
          <cell r="F248" t="str">
            <v>فوم شتلات 84</v>
          </cell>
          <cell r="G248" t="str">
            <v>Ea</v>
          </cell>
          <cell r="H248" t="str">
            <v>1200*1100</v>
          </cell>
          <cell r="I248">
            <v>0.22800000000000001</v>
          </cell>
          <cell r="J248">
            <v>50</v>
          </cell>
          <cell r="L248">
            <v>50</v>
          </cell>
          <cell r="M248">
            <v>50</v>
          </cell>
          <cell r="N248">
            <v>1</v>
          </cell>
          <cell r="O248">
            <v>2</v>
          </cell>
          <cell r="Q248" t="str">
            <v>تعمل</v>
          </cell>
          <cell r="R248">
            <v>228</v>
          </cell>
          <cell r="S248">
            <v>212.04</v>
          </cell>
          <cell r="T248">
            <v>243.96</v>
          </cell>
          <cell r="U248">
            <v>7</v>
          </cell>
          <cell r="V248">
            <v>7</v>
          </cell>
          <cell r="X248" t="str">
            <v>شتلات</v>
          </cell>
          <cell r="Y248">
            <v>248</v>
          </cell>
          <cell r="AA248">
            <v>172</v>
          </cell>
          <cell r="AB248" t="str">
            <v>فوم شتلات 84</v>
          </cell>
          <cell r="AD248" t="str">
            <v>فوم شتلات 84</v>
          </cell>
          <cell r="AE248">
            <v>1</v>
          </cell>
          <cell r="AH248">
            <v>144</v>
          </cell>
          <cell r="AI248">
            <v>136.79999999999998</v>
          </cell>
          <cell r="AJ248">
            <v>151.20000000000002</v>
          </cell>
          <cell r="AK248">
            <v>1</v>
          </cell>
          <cell r="AL248">
            <v>1</v>
          </cell>
          <cell r="AM248">
            <v>1</v>
          </cell>
          <cell r="AN248">
            <v>8</v>
          </cell>
          <cell r="AO248">
            <v>17</v>
          </cell>
          <cell r="AP248" t="str">
            <v>EU 150  (M) 0.7-1.1 mm</v>
          </cell>
          <cell r="AQ248" t="str">
            <v>S.2 112  (M) 0.7-1.1 mm</v>
          </cell>
          <cell r="AR248">
            <v>8</v>
          </cell>
          <cell r="AS248">
            <v>8</v>
          </cell>
          <cell r="AT248" t="str">
            <v>SEE</v>
          </cell>
          <cell r="AU248" t="str">
            <v>اتوماتيك</v>
          </cell>
          <cell r="AV248">
            <v>7</v>
          </cell>
          <cell r="AW248">
            <v>7</v>
          </cell>
          <cell r="AX248">
            <v>657</v>
          </cell>
          <cell r="AY248">
            <v>1</v>
          </cell>
          <cell r="AZ248">
            <v>1</v>
          </cell>
          <cell r="BA248">
            <v>392</v>
          </cell>
          <cell r="BB248">
            <v>1</v>
          </cell>
          <cell r="BC248">
            <v>1</v>
          </cell>
          <cell r="BD248">
            <v>65.5</v>
          </cell>
          <cell r="BE248">
            <v>2</v>
          </cell>
          <cell r="BF248">
            <v>2</v>
          </cell>
          <cell r="BJ248">
            <v>2</v>
          </cell>
          <cell r="BK248">
            <v>6</v>
          </cell>
          <cell r="BL248">
            <v>10</v>
          </cell>
          <cell r="BN248">
            <v>607</v>
          </cell>
          <cell r="BO248" t="str">
            <v>6</v>
          </cell>
          <cell r="BW248">
            <v>0</v>
          </cell>
          <cell r="CB248">
            <v>18</v>
          </cell>
          <cell r="CE248">
            <v>87</v>
          </cell>
          <cell r="CF248">
            <v>150</v>
          </cell>
          <cell r="CG248" t="str">
            <v>اخضر</v>
          </cell>
          <cell r="CK248">
            <v>0</v>
          </cell>
          <cell r="CL248">
            <v>0.25080000000000002</v>
          </cell>
          <cell r="CN248" t="str">
            <v>foam seedlings 84</v>
          </cell>
          <cell r="CO248" t="str">
            <v>عملاء متنوعون</v>
          </cell>
          <cell r="CP248" t="str">
            <v>عملاء متنوعون</v>
          </cell>
          <cell r="CT248">
            <v>1</v>
          </cell>
          <cell r="CU248">
            <v>1</v>
          </cell>
          <cell r="CV248">
            <v>1</v>
          </cell>
          <cell r="CW248">
            <v>0</v>
          </cell>
          <cell r="CZ248" t="str">
            <v/>
          </cell>
        </row>
        <row r="249">
          <cell r="A249">
            <v>173</v>
          </cell>
          <cell r="B249" t="str">
            <v>PF1</v>
          </cell>
          <cell r="C249" t="str">
            <v>FOAM 10TH</v>
          </cell>
          <cell r="D249" t="str">
            <v>Molds</v>
          </cell>
          <cell r="E249" t="str">
            <v>FMSKYB14000000</v>
          </cell>
          <cell r="F249" t="str">
            <v>فوم سكاي LCD14</v>
          </cell>
          <cell r="G249" t="str">
            <v>Set</v>
          </cell>
          <cell r="H249" t="str">
            <v>850*650</v>
          </cell>
          <cell r="I249">
            <v>0.10660000000000001</v>
          </cell>
          <cell r="J249">
            <v>60</v>
          </cell>
          <cell r="L249">
            <v>60</v>
          </cell>
          <cell r="M249">
            <v>60</v>
          </cell>
          <cell r="N249">
            <v>2</v>
          </cell>
          <cell r="O249">
            <v>3</v>
          </cell>
          <cell r="Q249" t="str">
            <v>تعمل</v>
          </cell>
          <cell r="R249">
            <v>106.60000000000001</v>
          </cell>
          <cell r="S249">
            <v>99.138000000000005</v>
          </cell>
          <cell r="T249">
            <v>114.06200000000001</v>
          </cell>
          <cell r="U249">
            <v>7</v>
          </cell>
          <cell r="V249">
            <v>7</v>
          </cell>
          <cell r="X249" t="str">
            <v>TV</v>
          </cell>
          <cell r="Y249">
            <v>249</v>
          </cell>
          <cell r="AA249">
            <v>173</v>
          </cell>
          <cell r="AB249" t="str">
            <v>فوم سكاي LCD14</v>
          </cell>
          <cell r="AD249" t="str">
            <v>فوم سكاي LCD14</v>
          </cell>
          <cell r="AE249">
            <v>1</v>
          </cell>
          <cell r="AH249">
            <v>180</v>
          </cell>
          <cell r="AI249">
            <v>171</v>
          </cell>
          <cell r="AJ249">
            <v>189</v>
          </cell>
          <cell r="AK249">
            <v>1</v>
          </cell>
          <cell r="AL249">
            <v>1</v>
          </cell>
          <cell r="AM249">
            <v>1</v>
          </cell>
          <cell r="AT249" t="str">
            <v>SKY</v>
          </cell>
          <cell r="AU249" t="str">
            <v>اتوماتيك</v>
          </cell>
          <cell r="AV249">
            <v>7</v>
          </cell>
          <cell r="AW249">
            <v>7</v>
          </cell>
          <cell r="BJ249">
            <v>5</v>
          </cell>
          <cell r="BK249">
            <v>-5</v>
          </cell>
          <cell r="BL249">
            <v>5</v>
          </cell>
          <cell r="BN249">
            <v>144</v>
          </cell>
          <cell r="BO249" t="str">
            <v>1</v>
          </cell>
          <cell r="BW249">
            <v>0</v>
          </cell>
          <cell r="CK249">
            <v>0</v>
          </cell>
          <cell r="CL249">
            <v>0.11726000000000003</v>
          </cell>
          <cell r="CN249" t="str">
            <v>foam sky LCD14</v>
          </cell>
          <cell r="CO249" t="str">
            <v>شركة سكاى</v>
          </cell>
          <cell r="CP249" t="str">
            <v>شركة سكاى</v>
          </cell>
          <cell r="CT249">
            <v>1</v>
          </cell>
          <cell r="CU249">
            <v>1</v>
          </cell>
          <cell r="CV249">
            <v>1</v>
          </cell>
          <cell r="CW249">
            <v>0</v>
          </cell>
          <cell r="CZ249" t="str">
            <v/>
          </cell>
        </row>
        <row r="250">
          <cell r="A250">
            <v>174</v>
          </cell>
          <cell r="B250" t="str">
            <v>PF1</v>
          </cell>
          <cell r="C250" t="str">
            <v>FOAM 10TH</v>
          </cell>
          <cell r="D250" t="str">
            <v>Molds</v>
          </cell>
          <cell r="E250" t="str">
            <v>FMELCI10000000</v>
          </cell>
          <cell r="F250" t="str">
            <v>فوم سربون دامبر</v>
          </cell>
          <cell r="G250" t="str">
            <v>Ea</v>
          </cell>
          <cell r="H250" t="str">
            <v>850*650</v>
          </cell>
          <cell r="I250">
            <v>0.128</v>
          </cell>
          <cell r="J250">
            <v>15</v>
          </cell>
          <cell r="L250">
            <v>15</v>
          </cell>
          <cell r="M250">
            <v>15</v>
          </cell>
          <cell r="N250">
            <v>2</v>
          </cell>
          <cell r="O250">
            <v>1</v>
          </cell>
          <cell r="Q250" t="str">
            <v>لا تعمل</v>
          </cell>
          <cell r="R250">
            <v>128</v>
          </cell>
          <cell r="S250">
            <v>119.03999999999999</v>
          </cell>
          <cell r="T250">
            <v>136.96</v>
          </cell>
          <cell r="U250">
            <v>7</v>
          </cell>
          <cell r="V250">
            <v>7</v>
          </cell>
          <cell r="Y250">
            <v>250</v>
          </cell>
          <cell r="AA250">
            <v>174</v>
          </cell>
          <cell r="AB250" t="str">
            <v>فوم سربون دامبر</v>
          </cell>
          <cell r="AC250">
            <v>0.128</v>
          </cell>
          <cell r="AD250" t="str">
            <v>فوم سربون دامبر</v>
          </cell>
          <cell r="AE250">
            <v>0</v>
          </cell>
          <cell r="AH250">
            <v>240</v>
          </cell>
          <cell r="AI250">
            <v>228</v>
          </cell>
          <cell r="AJ250">
            <v>252</v>
          </cell>
          <cell r="AK250">
            <v>1</v>
          </cell>
          <cell r="AL250">
            <v>1</v>
          </cell>
          <cell r="AM250">
            <v>1</v>
          </cell>
          <cell r="AT250" t="str">
            <v>ELC</v>
          </cell>
          <cell r="AV250">
            <v>7</v>
          </cell>
          <cell r="AW250">
            <v>7</v>
          </cell>
          <cell r="BO250" t="str">
            <v/>
          </cell>
          <cell r="CK250">
            <v>0</v>
          </cell>
          <cell r="CL250">
            <v>0.14080000000000001</v>
          </cell>
          <cell r="CN250" t="str">
            <v>foam سربون دامبر</v>
          </cell>
          <cell r="CO250" t="str">
            <v/>
          </cell>
          <cell r="CT250">
            <v>1</v>
          </cell>
          <cell r="CU250">
            <v>2</v>
          </cell>
        </row>
        <row r="251">
          <cell r="A251">
            <v>175</v>
          </cell>
          <cell r="B251" t="str">
            <v>PF1</v>
          </cell>
          <cell r="C251" t="str">
            <v>FOAM 10TH</v>
          </cell>
          <cell r="D251" t="str">
            <v>Molds</v>
          </cell>
          <cell r="E251" t="str">
            <v>FM000I414100000</v>
          </cell>
          <cell r="F251" t="str">
            <v>فوم رخام كريستال 41*41</v>
          </cell>
          <cell r="G251" t="str">
            <v>Set</v>
          </cell>
          <cell r="H251" t="str">
            <v>1100*850</v>
          </cell>
          <cell r="I251">
            <v>0.156</v>
          </cell>
          <cell r="J251">
            <v>34</v>
          </cell>
          <cell r="L251">
            <v>34</v>
          </cell>
          <cell r="M251">
            <v>34</v>
          </cell>
          <cell r="N251">
            <v>2</v>
          </cell>
          <cell r="O251">
            <v>2</v>
          </cell>
          <cell r="Q251" t="str">
            <v>لا تعمل</v>
          </cell>
          <cell r="R251">
            <v>156</v>
          </cell>
          <cell r="S251">
            <v>145.08000000000001</v>
          </cell>
          <cell r="T251">
            <v>166.92</v>
          </cell>
          <cell r="U251">
            <v>7</v>
          </cell>
          <cell r="V251">
            <v>7</v>
          </cell>
          <cell r="Y251">
            <v>251</v>
          </cell>
          <cell r="AA251">
            <v>175</v>
          </cell>
          <cell r="AB251" t="str">
            <v>فوم رخام كريستال 41*41</v>
          </cell>
          <cell r="AC251">
            <v>0.156</v>
          </cell>
          <cell r="AD251" t="str">
            <v>فوم رخام كريستال 41*41</v>
          </cell>
          <cell r="AE251">
            <v>0</v>
          </cell>
          <cell r="AH251">
            <v>211.76470588235293</v>
          </cell>
          <cell r="AI251">
            <v>201.17647058823528</v>
          </cell>
          <cell r="AJ251">
            <v>222.35294117647058</v>
          </cell>
          <cell r="AK251">
            <v>1</v>
          </cell>
          <cell r="AL251">
            <v>1</v>
          </cell>
          <cell r="AM251">
            <v>1</v>
          </cell>
          <cell r="AT251" t="str">
            <v>000</v>
          </cell>
          <cell r="AV251">
            <v>7</v>
          </cell>
          <cell r="AW251">
            <v>7</v>
          </cell>
          <cell r="BO251" t="str">
            <v/>
          </cell>
          <cell r="CK251">
            <v>0</v>
          </cell>
          <cell r="CL251">
            <v>0.1716</v>
          </cell>
          <cell r="CN251" t="str">
            <v>foam marbl kgريستال 41*41</v>
          </cell>
          <cell r="CO251" t="str">
            <v/>
          </cell>
          <cell r="CT251">
            <v>1</v>
          </cell>
          <cell r="CU251">
            <v>2</v>
          </cell>
        </row>
        <row r="252">
          <cell r="A252">
            <v>176</v>
          </cell>
          <cell r="B252" t="str">
            <v>PF2</v>
          </cell>
          <cell r="C252" t="str">
            <v>FOAM 6TH</v>
          </cell>
          <cell r="D252" t="str">
            <v>Molds</v>
          </cell>
          <cell r="E252" t="str">
            <v>FMMARI00000000</v>
          </cell>
          <cell r="F252" t="str">
            <v>فوم رخام الراشد 30.5*30.5 K</v>
          </cell>
          <cell r="G252" t="str">
            <v>Set</v>
          </cell>
          <cell r="H252" t="str">
            <v>1130*860</v>
          </cell>
          <cell r="I252">
            <v>0.157</v>
          </cell>
          <cell r="J252">
            <v>60</v>
          </cell>
          <cell r="L252">
            <v>60</v>
          </cell>
          <cell r="M252">
            <v>65</v>
          </cell>
          <cell r="N252">
            <v>2</v>
          </cell>
          <cell r="O252">
            <v>3</v>
          </cell>
          <cell r="Q252" t="str">
            <v>تعمل</v>
          </cell>
          <cell r="R252">
            <v>157</v>
          </cell>
          <cell r="S252">
            <v>146.01</v>
          </cell>
          <cell r="T252">
            <v>167.99</v>
          </cell>
          <cell r="U252">
            <v>7</v>
          </cell>
          <cell r="V252">
            <v>7</v>
          </cell>
          <cell r="X252" t="str">
            <v>سيراميك</v>
          </cell>
          <cell r="Y252">
            <v>252</v>
          </cell>
          <cell r="AA252">
            <v>176</v>
          </cell>
          <cell r="AB252" t="str">
            <v>فوم رخام الراشد 30.5*30.5 K</v>
          </cell>
          <cell r="AD252" t="str">
            <v>فوم رخام الراشد 30.5*30.5 K</v>
          </cell>
          <cell r="AE252">
            <v>1</v>
          </cell>
          <cell r="AH252">
            <v>166.15384615384613</v>
          </cell>
          <cell r="AI252">
            <v>157.84615384615381</v>
          </cell>
          <cell r="AJ252">
            <v>174.46153846153845</v>
          </cell>
          <cell r="AK252">
            <v>1</v>
          </cell>
          <cell r="AL252">
            <v>1</v>
          </cell>
          <cell r="AM252">
            <v>1</v>
          </cell>
          <cell r="AN252">
            <v>7</v>
          </cell>
          <cell r="AO252" t="str">
            <v>17</v>
          </cell>
          <cell r="AP252" t="str">
            <v>(A)  EU150  (M)0.7-1.1mm</v>
          </cell>
          <cell r="AQ252" t="str">
            <v>(B) C.SB         (M) 0.7-1.1 mm</v>
          </cell>
          <cell r="AR252" t="str">
            <v>12</v>
          </cell>
          <cell r="AS252" t="str">
            <v>12</v>
          </cell>
          <cell r="AT252" t="str">
            <v>MAR</v>
          </cell>
          <cell r="AU252" t="str">
            <v>اتوماتيك</v>
          </cell>
          <cell r="AV252">
            <v>7</v>
          </cell>
          <cell r="AW252">
            <v>7</v>
          </cell>
          <cell r="AX252">
            <v>342</v>
          </cell>
          <cell r="AY252">
            <v>1</v>
          </cell>
          <cell r="AZ252">
            <v>1</v>
          </cell>
          <cell r="BA252">
            <v>143</v>
          </cell>
          <cell r="BB252">
            <v>1</v>
          </cell>
          <cell r="BC252">
            <v>1</v>
          </cell>
          <cell r="BD252">
            <v>187</v>
          </cell>
          <cell r="BE252">
            <v>2</v>
          </cell>
          <cell r="BF252">
            <v>2</v>
          </cell>
          <cell r="BJ252">
            <v>3</v>
          </cell>
          <cell r="BK252">
            <v>4</v>
          </cell>
          <cell r="BL252">
            <v>10</v>
          </cell>
          <cell r="BN252">
            <v>520</v>
          </cell>
          <cell r="BO252" t="str">
            <v>5</v>
          </cell>
          <cell r="BW252">
            <v>0</v>
          </cell>
          <cell r="CB252">
            <v>20</v>
          </cell>
          <cell r="CC252">
            <v>1</v>
          </cell>
          <cell r="CE252">
            <v>87</v>
          </cell>
          <cell r="CF252">
            <v>150</v>
          </cell>
          <cell r="CG252" t="str">
            <v>ابيض شفاف</v>
          </cell>
          <cell r="CK252">
            <v>0</v>
          </cell>
          <cell r="CL252">
            <v>0.17270000000000002</v>
          </cell>
          <cell r="CN252" t="str">
            <v>foam marbl Rashed 30.5*30.5 K</v>
          </cell>
          <cell r="CO252" t="str">
            <v/>
          </cell>
          <cell r="CT252">
            <v>1</v>
          </cell>
          <cell r="CU252">
            <v>1</v>
          </cell>
          <cell r="CV252">
            <v>1</v>
          </cell>
          <cell r="CW252">
            <v>0</v>
          </cell>
          <cell r="CZ252" t="str">
            <v/>
          </cell>
        </row>
        <row r="253">
          <cell r="A253">
            <v>177</v>
          </cell>
          <cell r="B253" t="str">
            <v>PF1</v>
          </cell>
          <cell r="C253" t="str">
            <v>FOAM 10TH</v>
          </cell>
          <cell r="D253" t="str">
            <v>Molds</v>
          </cell>
          <cell r="E253" t="str">
            <v>FMIMSI00000000</v>
          </cell>
          <cell r="F253" t="str">
            <v>فوم راك امبول</v>
          </cell>
          <cell r="G253" t="str">
            <v>Ea</v>
          </cell>
          <cell r="H253" t="str">
            <v>850*650</v>
          </cell>
          <cell r="I253">
            <v>0.02</v>
          </cell>
          <cell r="J253">
            <v>95</v>
          </cell>
          <cell r="K253">
            <v>1</v>
          </cell>
          <cell r="L253">
            <v>208</v>
          </cell>
          <cell r="M253">
            <v>180</v>
          </cell>
          <cell r="N253">
            <v>1</v>
          </cell>
          <cell r="O253">
            <v>6</v>
          </cell>
          <cell r="Q253" t="str">
            <v>تعمل</v>
          </cell>
          <cell r="R253">
            <v>20</v>
          </cell>
          <cell r="S253">
            <v>18.600000000000001</v>
          </cell>
          <cell r="T253">
            <v>21.4</v>
          </cell>
          <cell r="U253">
            <v>7</v>
          </cell>
          <cell r="V253">
            <v>7</v>
          </cell>
          <cell r="X253" t="str">
            <v>اوعية دوائية</v>
          </cell>
          <cell r="Y253">
            <v>253</v>
          </cell>
          <cell r="AA253">
            <v>177</v>
          </cell>
          <cell r="AB253" t="str">
            <v>فوم راك امبول</v>
          </cell>
          <cell r="AD253" t="str">
            <v>فوم راك امبول</v>
          </cell>
          <cell r="AE253">
            <v>1</v>
          </cell>
          <cell r="AH253">
            <v>120</v>
          </cell>
          <cell r="AI253">
            <v>114</v>
          </cell>
          <cell r="AJ253">
            <v>126</v>
          </cell>
          <cell r="AK253">
            <v>1</v>
          </cell>
          <cell r="AL253">
            <v>1</v>
          </cell>
          <cell r="AM253">
            <v>1</v>
          </cell>
          <cell r="AN253">
            <v>8</v>
          </cell>
          <cell r="AO253" t="str">
            <v>18</v>
          </cell>
          <cell r="AP253" t="str">
            <v>(A)  EU150  (M) 0.7-1.1 mm</v>
          </cell>
          <cell r="AQ253" t="str">
            <v>(B) S-2 112  (M) 0.7-1.1 mm</v>
          </cell>
          <cell r="AR253">
            <v>12</v>
          </cell>
          <cell r="AS253">
            <v>24</v>
          </cell>
          <cell r="AT253" t="str">
            <v>IMS</v>
          </cell>
          <cell r="AU253" t="str">
            <v>اتوماتيك</v>
          </cell>
          <cell r="AV253">
            <v>7</v>
          </cell>
          <cell r="AW253">
            <v>7</v>
          </cell>
          <cell r="AX253">
            <v>195</v>
          </cell>
          <cell r="AY253">
            <v>1</v>
          </cell>
          <cell r="AZ253">
            <v>1</v>
          </cell>
          <cell r="BA253">
            <v>195</v>
          </cell>
          <cell r="BB253">
            <v>1</v>
          </cell>
          <cell r="BC253">
            <v>1</v>
          </cell>
          <cell r="BD253">
            <v>30</v>
          </cell>
          <cell r="BE253">
            <v>2</v>
          </cell>
          <cell r="BF253">
            <v>2</v>
          </cell>
          <cell r="BJ253">
            <v>4</v>
          </cell>
          <cell r="BK253">
            <v>4</v>
          </cell>
          <cell r="BL253">
            <v>12</v>
          </cell>
          <cell r="BN253">
            <v>127</v>
          </cell>
          <cell r="BO253" t="str">
            <v>1</v>
          </cell>
          <cell r="BR253">
            <v>43593</v>
          </cell>
          <cell r="BS253" t="str">
            <v>ct changed</v>
          </cell>
          <cell r="BW253">
            <v>0</v>
          </cell>
          <cell r="CB253">
            <v>300</v>
          </cell>
          <cell r="CC253">
            <v>1</v>
          </cell>
          <cell r="CE253">
            <v>87</v>
          </cell>
          <cell r="CF253">
            <v>150</v>
          </cell>
          <cell r="CG253" t="str">
            <v>ابيض شفاف</v>
          </cell>
          <cell r="CK253">
            <v>0</v>
          </cell>
          <cell r="CL253">
            <v>2.2000000000000002E-2</v>
          </cell>
          <cell r="CN253" t="str">
            <v>foam Rak Ambol</v>
          </cell>
          <cell r="CO253" t="str">
            <v>انترميدكال</v>
          </cell>
          <cell r="CP253" t="str">
            <v>انترميدكال</v>
          </cell>
          <cell r="CT253">
            <v>1</v>
          </cell>
          <cell r="CU253">
            <v>1</v>
          </cell>
          <cell r="CV253">
            <v>1</v>
          </cell>
          <cell r="CW253">
            <v>2</v>
          </cell>
          <cell r="CX253">
            <v>44060</v>
          </cell>
          <cell r="CY253">
            <v>44062</v>
          </cell>
          <cell r="CZ253" t="str">
            <v>Pending</v>
          </cell>
          <cell r="DA253">
            <v>25</v>
          </cell>
        </row>
        <row r="254">
          <cell r="A254">
            <v>178</v>
          </cell>
          <cell r="B254" t="str">
            <v>PF1</v>
          </cell>
          <cell r="C254" t="str">
            <v>FOAM 10TH</v>
          </cell>
          <cell r="D254" t="str">
            <v>Molds</v>
          </cell>
          <cell r="E254" t="str">
            <v>FMDACI66090000</v>
          </cell>
          <cell r="F254" t="str">
            <v>فوم دعامه 60*90 (مجمعه)</v>
          </cell>
          <cell r="G254" t="str">
            <v>Ea</v>
          </cell>
          <cell r="H254" t="str">
            <v>1400*1700</v>
          </cell>
          <cell r="I254">
            <v>0.05</v>
          </cell>
          <cell r="L254">
            <v>164</v>
          </cell>
          <cell r="M254">
            <v>60</v>
          </cell>
          <cell r="N254">
            <v>1</v>
          </cell>
          <cell r="O254">
            <v>2</v>
          </cell>
          <cell r="P254" t="str">
            <v>R1</v>
          </cell>
          <cell r="Q254" t="str">
            <v>تعمل</v>
          </cell>
          <cell r="R254">
            <v>50</v>
          </cell>
          <cell r="S254">
            <v>46.5</v>
          </cell>
          <cell r="T254">
            <v>53.5</v>
          </cell>
          <cell r="U254">
            <v>7</v>
          </cell>
          <cell r="V254">
            <v>7</v>
          </cell>
          <cell r="X254" t="str">
            <v>بوتجاز</v>
          </cell>
          <cell r="Y254">
            <v>212</v>
          </cell>
          <cell r="AA254">
            <v>178</v>
          </cell>
          <cell r="AB254" t="str">
            <v>فوم دعامه 60*90 (مجمعه)</v>
          </cell>
          <cell r="AD254" t="str">
            <v>فوم  60*90 (دعامة و قاعدة)</v>
          </cell>
          <cell r="AE254">
            <v>1</v>
          </cell>
          <cell r="AG254">
            <v>808902102</v>
          </cell>
          <cell r="AH254">
            <v>120</v>
          </cell>
          <cell r="AI254">
            <v>114</v>
          </cell>
          <cell r="AJ254">
            <v>126</v>
          </cell>
          <cell r="AK254">
            <v>1</v>
          </cell>
          <cell r="AL254">
            <v>1</v>
          </cell>
          <cell r="AN254">
            <v>9</v>
          </cell>
          <cell r="AO254">
            <v>18</v>
          </cell>
          <cell r="AP254" t="str">
            <v>(A) EU 150          (M) 0.7-1.1 mm</v>
          </cell>
          <cell r="AQ254" t="str">
            <v>(B) S.2 112          (M) 0.7-1.1 mm</v>
          </cell>
          <cell r="AR254">
            <v>14</v>
          </cell>
          <cell r="AS254">
            <v>35</v>
          </cell>
          <cell r="AT254" t="str">
            <v>DAC</v>
          </cell>
          <cell r="AU254" t="str">
            <v>اتوماتيك</v>
          </cell>
          <cell r="AV254">
            <v>7</v>
          </cell>
          <cell r="AW254">
            <v>7</v>
          </cell>
          <cell r="AX254">
            <v>934</v>
          </cell>
          <cell r="AY254">
            <v>0</v>
          </cell>
          <cell r="AZ254">
            <v>3</v>
          </cell>
          <cell r="BA254">
            <v>78</v>
          </cell>
          <cell r="BB254">
            <v>1.5</v>
          </cell>
          <cell r="BC254">
            <v>1.5</v>
          </cell>
          <cell r="BG254">
            <v>14</v>
          </cell>
          <cell r="BH254">
            <v>1</v>
          </cell>
          <cell r="BI254">
            <v>1</v>
          </cell>
          <cell r="BJ254">
            <v>6</v>
          </cell>
          <cell r="BK254">
            <v>3</v>
          </cell>
          <cell r="BL254">
            <v>15</v>
          </cell>
          <cell r="BN254">
            <v>203</v>
          </cell>
          <cell r="BO254" t="str">
            <v>2</v>
          </cell>
          <cell r="BR254">
            <v>43593</v>
          </cell>
          <cell r="BS254" t="str">
            <v>ct is changed</v>
          </cell>
          <cell r="BW254">
            <v>0</v>
          </cell>
          <cell r="CB254">
            <v>70</v>
          </cell>
          <cell r="CC254">
            <v>1</v>
          </cell>
          <cell r="CE254">
            <v>87</v>
          </cell>
          <cell r="CF254">
            <v>150</v>
          </cell>
          <cell r="CG254" t="str">
            <v>ابيض</v>
          </cell>
          <cell r="CK254">
            <v>5.425E-2</v>
          </cell>
          <cell r="CL254">
            <v>0</v>
          </cell>
          <cell r="CN254" t="str">
            <v>foamprop 60*90 (collective)</v>
          </cell>
          <cell r="CO254" t="str">
            <v>الكترولوكس</v>
          </cell>
          <cell r="CP254" t="str">
            <v>القاهرة للصناعات المغذية بوتاجازات</v>
          </cell>
          <cell r="CT254">
            <v>1</v>
          </cell>
          <cell r="CU254">
            <v>1</v>
          </cell>
          <cell r="CV254">
            <v>1</v>
          </cell>
          <cell r="CW254">
            <v>11</v>
          </cell>
          <cell r="CX254">
            <v>44322</v>
          </cell>
          <cell r="CY254">
            <v>44333</v>
          </cell>
          <cell r="CZ254" t="str">
            <v>Pending</v>
          </cell>
          <cell r="DA254">
            <v>7</v>
          </cell>
        </row>
        <row r="255">
          <cell r="A255" t="str">
            <v>178sum</v>
          </cell>
          <cell r="B255" t="str">
            <v>PF1</v>
          </cell>
          <cell r="C255" t="str">
            <v>FOAM 10TH</v>
          </cell>
          <cell r="D255" t="str">
            <v>Molds</v>
          </cell>
          <cell r="E255" t="str">
            <v>FMDACI66090000</v>
          </cell>
          <cell r="F255" t="str">
            <v>فوم  60*90 (دعامة و قاعدة)</v>
          </cell>
          <cell r="G255" t="str">
            <v>Ea</v>
          </cell>
          <cell r="H255" t="str">
            <v>1400*1700</v>
          </cell>
          <cell r="I255">
            <v>0.40099999999999997</v>
          </cell>
          <cell r="J255">
            <v>164</v>
          </cell>
          <cell r="L255">
            <v>69</v>
          </cell>
          <cell r="M255">
            <v>60</v>
          </cell>
          <cell r="N255">
            <v>2</v>
          </cell>
          <cell r="O255">
            <v>2</v>
          </cell>
          <cell r="P255" t="str">
            <v>R1</v>
          </cell>
          <cell r="Q255" t="str">
            <v>تعمل</v>
          </cell>
          <cell r="R255">
            <v>400.99999999999994</v>
          </cell>
          <cell r="S255">
            <v>372.92999999999995</v>
          </cell>
          <cell r="T255">
            <v>429.06999999999994</v>
          </cell>
          <cell r="U255">
            <v>7</v>
          </cell>
          <cell r="V255">
            <v>7</v>
          </cell>
          <cell r="X255" t="str">
            <v>بوتجاز</v>
          </cell>
          <cell r="Y255">
            <v>212</v>
          </cell>
          <cell r="Z255" t="str">
            <v>مجمعة</v>
          </cell>
          <cell r="AA255">
            <v>178</v>
          </cell>
          <cell r="AB255" t="str">
            <v>فوم دعامه 60*90 (مجمعه)</v>
          </cell>
          <cell r="AD255" t="str">
            <v>فوم  60*90 (دعامة و قاعدة)</v>
          </cell>
          <cell r="AE255">
            <v>1</v>
          </cell>
          <cell r="AH255">
            <v>120</v>
          </cell>
          <cell r="AI255">
            <v>114</v>
          </cell>
          <cell r="AJ255">
            <v>126</v>
          </cell>
          <cell r="AK255">
            <v>0</v>
          </cell>
          <cell r="AM255">
            <v>1</v>
          </cell>
          <cell r="AN255">
            <v>9</v>
          </cell>
          <cell r="AO255">
            <v>18</v>
          </cell>
          <cell r="AP255" t="str">
            <v>(A) EU 150          (M) 0.7-1.1 mm</v>
          </cell>
          <cell r="AQ255" t="str">
            <v>(B) S.2 112          (M) 0.7-1.1 mm</v>
          </cell>
          <cell r="AR255">
            <v>14</v>
          </cell>
          <cell r="AS255">
            <v>35</v>
          </cell>
          <cell r="AT255" t="str">
            <v>DAC</v>
          </cell>
          <cell r="AU255" t="str">
            <v>اتوماتيك</v>
          </cell>
          <cell r="AV255">
            <v>7</v>
          </cell>
          <cell r="AW255">
            <v>7</v>
          </cell>
          <cell r="BJ255">
            <v>5</v>
          </cell>
          <cell r="BK255">
            <v>4</v>
          </cell>
          <cell r="BL255">
            <v>14</v>
          </cell>
          <cell r="BN255">
            <v>203</v>
          </cell>
          <cell r="BO255" t="str">
            <v>2</v>
          </cell>
          <cell r="BR255">
            <v>43593</v>
          </cell>
          <cell r="BS255" t="str">
            <v>ct is changed</v>
          </cell>
          <cell r="BW255">
            <v>0</v>
          </cell>
          <cell r="CK255">
            <v>0.43508499999999994</v>
          </cell>
          <cell r="CL255">
            <v>0</v>
          </cell>
          <cell r="CN255" t="str">
            <v>foamprop 60*90 (collective)</v>
          </cell>
          <cell r="CO255" t="str">
            <v>الكترولوكس</v>
          </cell>
          <cell r="CP255" t="str">
            <v>القاهرة للصناعات المغذية بوتاجازات</v>
          </cell>
          <cell r="CT255">
            <v>0</v>
          </cell>
          <cell r="CU255">
            <v>1</v>
          </cell>
          <cell r="CV255">
            <v>1</v>
          </cell>
          <cell r="CW255">
            <v>11</v>
          </cell>
          <cell r="CX255">
            <v>44322</v>
          </cell>
          <cell r="CY255">
            <v>44333</v>
          </cell>
          <cell r="CZ255" t="str">
            <v>Pending</v>
          </cell>
          <cell r="DA255">
            <v>7</v>
          </cell>
        </row>
        <row r="256">
          <cell r="A256">
            <v>179</v>
          </cell>
          <cell r="B256" t="str">
            <v>PF1</v>
          </cell>
          <cell r="C256" t="str">
            <v>FOAM 10TH</v>
          </cell>
          <cell r="D256" t="str">
            <v>Molds</v>
          </cell>
          <cell r="E256" t="str">
            <v>FMDACI66090000</v>
          </cell>
          <cell r="F256" t="str">
            <v>فوم دعامه 60*90</v>
          </cell>
          <cell r="G256" t="str">
            <v>Ea</v>
          </cell>
          <cell r="H256" t="str">
            <v>1100*1200</v>
          </cell>
          <cell r="I256">
            <v>0.05</v>
          </cell>
          <cell r="J256">
            <v>160</v>
          </cell>
          <cell r="L256">
            <v>160</v>
          </cell>
          <cell r="M256">
            <v>69</v>
          </cell>
          <cell r="N256">
            <v>1</v>
          </cell>
          <cell r="O256">
            <v>8</v>
          </cell>
          <cell r="Q256" t="str">
            <v>لا تعمل</v>
          </cell>
          <cell r="R256">
            <v>50</v>
          </cell>
          <cell r="S256">
            <v>46.5</v>
          </cell>
          <cell r="T256">
            <v>53.5</v>
          </cell>
          <cell r="U256">
            <v>7</v>
          </cell>
          <cell r="V256">
            <v>7</v>
          </cell>
          <cell r="Y256">
            <v>255</v>
          </cell>
          <cell r="AA256">
            <v>179</v>
          </cell>
          <cell r="AB256" t="str">
            <v>فوم دعامه 60*90 (مجمعه)</v>
          </cell>
          <cell r="AD256" t="str">
            <v>فوم دعامه 60*90 (مجمعه)</v>
          </cell>
          <cell r="AE256">
            <v>0</v>
          </cell>
          <cell r="AH256">
            <v>417.39130434782606</v>
          </cell>
          <cell r="AI256">
            <v>396.52173913043475</v>
          </cell>
          <cell r="AJ256">
            <v>438.26086956521738</v>
          </cell>
          <cell r="AK256">
            <v>1</v>
          </cell>
          <cell r="AL256">
            <v>1</v>
          </cell>
          <cell r="AM256">
            <v>1</v>
          </cell>
          <cell r="AT256" t="str">
            <v>DAC</v>
          </cell>
          <cell r="AV256">
            <v>7</v>
          </cell>
          <cell r="AW256">
            <v>7</v>
          </cell>
          <cell r="BO256" t="str">
            <v/>
          </cell>
          <cell r="CK256">
            <v>0</v>
          </cell>
          <cell r="CL256">
            <v>5.5000000000000007E-2</v>
          </cell>
          <cell r="CN256" t="str">
            <v>foamprop 60*90</v>
          </cell>
          <cell r="CO256" t="str">
            <v>الكترولوكس</v>
          </cell>
          <cell r="CP256" t="str">
            <v>القاهرة للصناعات المغذية بوتاجازات</v>
          </cell>
          <cell r="CT256">
            <v>1</v>
          </cell>
          <cell r="CU256">
            <v>1</v>
          </cell>
          <cell r="CV256">
            <v>1</v>
          </cell>
        </row>
        <row r="257">
          <cell r="A257">
            <v>180</v>
          </cell>
          <cell r="B257" t="str">
            <v>PF1</v>
          </cell>
          <cell r="C257" t="str">
            <v>FOAM 10TH</v>
          </cell>
          <cell r="D257" t="str">
            <v>Molds</v>
          </cell>
          <cell r="E257" t="str">
            <v>FMDACI66060000</v>
          </cell>
          <cell r="F257" t="str">
            <v>فوم دعامه 60*60</v>
          </cell>
          <cell r="G257" t="str">
            <v>Ea</v>
          </cell>
          <cell r="H257" t="str">
            <v>1100*1200</v>
          </cell>
          <cell r="I257">
            <v>3.2000000000000001E-2</v>
          </cell>
          <cell r="J257">
            <v>160</v>
          </cell>
          <cell r="L257">
            <v>168</v>
          </cell>
          <cell r="M257">
            <v>168</v>
          </cell>
          <cell r="N257">
            <v>1</v>
          </cell>
          <cell r="O257">
            <v>8</v>
          </cell>
          <cell r="Q257" t="str">
            <v>تعمل</v>
          </cell>
          <cell r="R257">
            <v>32</v>
          </cell>
          <cell r="S257">
            <v>29.759999999999998</v>
          </cell>
          <cell r="T257">
            <v>34.24</v>
          </cell>
          <cell r="U257">
            <v>7</v>
          </cell>
          <cell r="V257">
            <v>7</v>
          </cell>
          <cell r="X257" t="str">
            <v>بوتجاز</v>
          </cell>
          <cell r="Y257">
            <v>256</v>
          </cell>
          <cell r="AA257">
            <v>180</v>
          </cell>
          <cell r="AB257" t="str">
            <v>فوم دعامه 60*60</v>
          </cell>
          <cell r="AD257" t="str">
            <v>فوم دعامه 60*60</v>
          </cell>
          <cell r="AE257">
            <v>1</v>
          </cell>
          <cell r="AG257">
            <v>808902101</v>
          </cell>
          <cell r="AH257">
            <v>171.42857142857142</v>
          </cell>
          <cell r="AI257">
            <v>162.85714285714283</v>
          </cell>
          <cell r="AJ257">
            <v>180</v>
          </cell>
          <cell r="AK257">
            <v>1</v>
          </cell>
          <cell r="AL257">
            <v>1</v>
          </cell>
          <cell r="AM257">
            <v>1</v>
          </cell>
          <cell r="AN257">
            <v>8</v>
          </cell>
          <cell r="AO257" t="str">
            <v>22</v>
          </cell>
          <cell r="AP257" t="str">
            <v>(A)   401 XS   (S)0.4-0.8 mm</v>
          </cell>
          <cell r="AQ257" t="str">
            <v>(B)   EU 100   (S)0.4-0.8 mm</v>
          </cell>
          <cell r="AR257">
            <v>16</v>
          </cell>
          <cell r="AS257">
            <v>24</v>
          </cell>
          <cell r="AT257" t="str">
            <v>DAC</v>
          </cell>
          <cell r="AU257" t="str">
            <v>اتوماتيك</v>
          </cell>
          <cell r="AV257">
            <v>7</v>
          </cell>
          <cell r="AW257">
            <v>7</v>
          </cell>
          <cell r="AX257">
            <v>634</v>
          </cell>
          <cell r="BA257">
            <v>78</v>
          </cell>
          <cell r="BG257">
            <v>14</v>
          </cell>
          <cell r="BH257">
            <v>1</v>
          </cell>
          <cell r="BI257">
            <v>1</v>
          </cell>
          <cell r="BJ257">
            <v>3</v>
          </cell>
          <cell r="BK257">
            <v>5</v>
          </cell>
          <cell r="BL257">
            <v>11</v>
          </cell>
          <cell r="BN257">
            <v>228</v>
          </cell>
          <cell r="BO257" t="str">
            <v>2</v>
          </cell>
          <cell r="BW257">
            <v>0</v>
          </cell>
          <cell r="CB257">
            <v>100</v>
          </cell>
          <cell r="CC257">
            <v>1</v>
          </cell>
          <cell r="CE257">
            <v>87</v>
          </cell>
          <cell r="CF257">
            <v>150</v>
          </cell>
          <cell r="CG257" t="str">
            <v>ابيض</v>
          </cell>
          <cell r="CK257">
            <v>0</v>
          </cell>
          <cell r="CL257">
            <v>3.5200000000000002E-2</v>
          </cell>
          <cell r="CN257" t="str">
            <v>foamprop 60*60</v>
          </cell>
          <cell r="CO257" t="str">
            <v>الكترولوكس</v>
          </cell>
          <cell r="CP257" t="str">
            <v>القاهرة للصناعات المغذية بوتاجازات</v>
          </cell>
          <cell r="CT257">
            <v>1</v>
          </cell>
          <cell r="CU257">
            <v>1</v>
          </cell>
          <cell r="CV257">
            <v>1</v>
          </cell>
          <cell r="CW257">
            <v>5</v>
          </cell>
          <cell r="CX257">
            <v>44249</v>
          </cell>
          <cell r="CY257">
            <v>44255</v>
          </cell>
          <cell r="CZ257" t="str">
            <v>Pending</v>
          </cell>
          <cell r="DA257">
            <v>34</v>
          </cell>
        </row>
        <row r="258">
          <cell r="A258">
            <v>181</v>
          </cell>
          <cell r="B258" t="str">
            <v>PF1</v>
          </cell>
          <cell r="C258" t="str">
            <v>FOAM 10TH</v>
          </cell>
          <cell r="D258" t="str">
            <v>Molds</v>
          </cell>
          <cell r="E258" t="str">
            <v>FMALSI30000000</v>
          </cell>
          <cell r="F258" t="str">
            <v>فوم حوض مبخر الاسكا</v>
          </cell>
          <cell r="G258" t="str">
            <v>Ea</v>
          </cell>
          <cell r="H258" t="str">
            <v>850*650</v>
          </cell>
          <cell r="I258">
            <v>0.10710396825396823</v>
          </cell>
          <cell r="J258">
            <v>34</v>
          </cell>
          <cell r="L258">
            <v>36</v>
          </cell>
          <cell r="M258">
            <v>17</v>
          </cell>
          <cell r="N258">
            <v>1</v>
          </cell>
          <cell r="O258">
            <v>1</v>
          </cell>
          <cell r="Q258" t="str">
            <v>تعمل</v>
          </cell>
          <cell r="R258">
            <v>107.10396825396823</v>
          </cell>
          <cell r="S258">
            <v>99.606690476190451</v>
          </cell>
          <cell r="T258">
            <v>114.60124603174602</v>
          </cell>
          <cell r="U258">
            <v>7</v>
          </cell>
          <cell r="V258">
            <v>7</v>
          </cell>
          <cell r="X258" t="str">
            <v>ثلاجة</v>
          </cell>
          <cell r="Y258">
            <v>257</v>
          </cell>
          <cell r="AA258">
            <v>181</v>
          </cell>
          <cell r="AB258" t="str">
            <v>فوم حوض مبخر الاسكا</v>
          </cell>
          <cell r="AD258" t="str">
            <v>فوم حوض مبخر الاسكا</v>
          </cell>
          <cell r="AE258">
            <v>1</v>
          </cell>
          <cell r="AH258">
            <v>211.76470588235293</v>
          </cell>
          <cell r="AI258">
            <v>201.17647058823528</v>
          </cell>
          <cell r="AJ258">
            <v>222.35294117647058</v>
          </cell>
          <cell r="AK258">
            <v>1</v>
          </cell>
          <cell r="AL258">
            <v>1</v>
          </cell>
          <cell r="AM258">
            <v>1</v>
          </cell>
          <cell r="AN258">
            <v>7</v>
          </cell>
          <cell r="AO258">
            <v>18</v>
          </cell>
          <cell r="AP258" t="str">
            <v>(A)  EU150  (M) 0.7-1.1 mm</v>
          </cell>
          <cell r="AQ258" t="str">
            <v>(B) S-2 112  (M) 0.7-1.1 mm</v>
          </cell>
          <cell r="AR258" t="str">
            <v>6</v>
          </cell>
          <cell r="AS258" t="str">
            <v>6</v>
          </cell>
          <cell r="AT258" t="str">
            <v>ALS</v>
          </cell>
          <cell r="AU258" t="str">
            <v>اتوماتيك</v>
          </cell>
          <cell r="AV258">
            <v>7</v>
          </cell>
          <cell r="AW258">
            <v>7</v>
          </cell>
          <cell r="AX258">
            <v>485</v>
          </cell>
          <cell r="BA258">
            <v>440</v>
          </cell>
          <cell r="BG258">
            <v>15</v>
          </cell>
          <cell r="BH258">
            <v>2</v>
          </cell>
          <cell r="BI258">
            <v>2</v>
          </cell>
          <cell r="BJ258">
            <v>2</v>
          </cell>
          <cell r="BK258">
            <v>5</v>
          </cell>
          <cell r="BL258">
            <v>9</v>
          </cell>
          <cell r="BN258">
            <v>130</v>
          </cell>
          <cell r="BO258" t="str">
            <v>1</v>
          </cell>
          <cell r="BW258">
            <v>0</v>
          </cell>
          <cell r="CB258">
            <v>16</v>
          </cell>
          <cell r="CC258">
            <v>1</v>
          </cell>
          <cell r="CE258">
            <v>87</v>
          </cell>
          <cell r="CF258">
            <v>150</v>
          </cell>
          <cell r="CG258" t="str">
            <v>ابيض</v>
          </cell>
          <cell r="CK258">
            <v>0</v>
          </cell>
          <cell r="CL258">
            <v>0.11781436507936506</v>
          </cell>
          <cell r="CN258" t="str">
            <v>foambasin evabrator alaska</v>
          </cell>
          <cell r="CO258" t="str">
            <v>الاسكا</v>
          </cell>
          <cell r="CP258" t="str">
            <v>العالمية للثلاجات (الاسكا)</v>
          </cell>
          <cell r="CT258">
            <v>1</v>
          </cell>
          <cell r="CU258">
            <v>1</v>
          </cell>
          <cell r="CV258">
            <v>1</v>
          </cell>
          <cell r="CW258">
            <v>0</v>
          </cell>
          <cell r="CZ258" t="str">
            <v/>
          </cell>
        </row>
        <row r="259">
          <cell r="A259">
            <v>182</v>
          </cell>
          <cell r="B259" t="str">
            <v>PF1</v>
          </cell>
          <cell r="C259" t="str">
            <v>FOAM 10TH</v>
          </cell>
          <cell r="D259" t="str">
            <v>Molds</v>
          </cell>
          <cell r="E259" t="str">
            <v>FMDAIIF2000000</v>
          </cell>
          <cell r="F259" t="str">
            <v>فوم حمايه لوحه التحكم فيكتوريا CDAWP6090</v>
          </cell>
          <cell r="G259" t="str">
            <v>Ea</v>
          </cell>
          <cell r="H259" t="str">
            <v>850*650</v>
          </cell>
          <cell r="I259">
            <v>6.6000000000000003E-2</v>
          </cell>
          <cell r="J259">
            <v>154</v>
          </cell>
          <cell r="L259">
            <v>154</v>
          </cell>
          <cell r="M259">
            <v>154</v>
          </cell>
          <cell r="N259">
            <v>1</v>
          </cell>
          <cell r="O259">
            <v>6</v>
          </cell>
          <cell r="Q259" t="str">
            <v>لا تعمل</v>
          </cell>
          <cell r="R259">
            <v>66</v>
          </cell>
          <cell r="S259">
            <v>61.38</v>
          </cell>
          <cell r="T259">
            <v>70.62</v>
          </cell>
          <cell r="U259">
            <v>7</v>
          </cell>
          <cell r="V259">
            <v>7</v>
          </cell>
          <cell r="X259" t="str">
            <v>غسالة</v>
          </cell>
          <cell r="Y259">
            <v>258</v>
          </cell>
          <cell r="AA259">
            <v>182</v>
          </cell>
          <cell r="AB259" t="str">
            <v>فوم حمايه لوحه التحكم فيكتوريا CDAWP6090</v>
          </cell>
          <cell r="AC259">
            <v>6.6000000000000003E-2</v>
          </cell>
          <cell r="AD259" t="str">
            <v>فوم حمايه لوحه التحكم فيكتوريا CDAWP6090</v>
          </cell>
          <cell r="AE259">
            <v>0</v>
          </cell>
          <cell r="AH259">
            <v>140.25974025974025</v>
          </cell>
          <cell r="AI259">
            <v>133.24675324675323</v>
          </cell>
          <cell r="AJ259">
            <v>147.27272727272728</v>
          </cell>
          <cell r="AK259">
            <v>1</v>
          </cell>
          <cell r="AL259">
            <v>1</v>
          </cell>
          <cell r="AM259">
            <v>1</v>
          </cell>
          <cell r="AT259" t="str">
            <v>DAI</v>
          </cell>
          <cell r="AV259">
            <v>7</v>
          </cell>
          <cell r="AW259">
            <v>7</v>
          </cell>
          <cell r="BO259" t="str">
            <v/>
          </cell>
          <cell r="CK259">
            <v>0</v>
          </cell>
          <cell r="CL259">
            <v>7.2600000000000012E-2</v>
          </cell>
          <cell r="CN259" t="str">
            <v>foam protection control panel Victoria CDAWP6090</v>
          </cell>
          <cell r="CO259" t="str">
            <v>الكترولوكس</v>
          </cell>
          <cell r="CP259" t="str">
            <v>القاهرة للصناعات المغذية غسالات</v>
          </cell>
          <cell r="CT259">
            <v>1</v>
          </cell>
          <cell r="CU259">
            <v>1</v>
          </cell>
          <cell r="CV259">
            <v>1</v>
          </cell>
        </row>
        <row r="260">
          <cell r="A260">
            <v>183</v>
          </cell>
          <cell r="B260" t="str">
            <v>PF1</v>
          </cell>
          <cell r="C260" t="str">
            <v>FOAM 10TH</v>
          </cell>
          <cell r="D260" t="str">
            <v>Molds</v>
          </cell>
          <cell r="E260" t="str">
            <v>FMENCI40000000</v>
          </cell>
          <cell r="F260" t="str">
            <v>فوم حمايةالعداد</v>
          </cell>
          <cell r="G260" t="str">
            <v>Ea</v>
          </cell>
          <cell r="H260" t="str">
            <v>850*650</v>
          </cell>
          <cell r="I260">
            <v>3.0000000000000001E-3</v>
          </cell>
          <cell r="J260">
            <v>300</v>
          </cell>
          <cell r="L260">
            <v>315</v>
          </cell>
          <cell r="M260">
            <v>508</v>
          </cell>
          <cell r="N260">
            <v>1</v>
          </cell>
          <cell r="O260">
            <v>12</v>
          </cell>
          <cell r="Q260" t="str">
            <v>تعمل</v>
          </cell>
          <cell r="R260">
            <v>3</v>
          </cell>
          <cell r="S260">
            <v>2.79</v>
          </cell>
          <cell r="T260">
            <v>3.21</v>
          </cell>
          <cell r="U260">
            <v>7</v>
          </cell>
          <cell r="V260">
            <v>7</v>
          </cell>
          <cell r="X260" t="str">
            <v>سخان</v>
          </cell>
          <cell r="Y260">
            <v>259</v>
          </cell>
          <cell r="AA260">
            <v>183</v>
          </cell>
          <cell r="AB260" t="str">
            <v>فوم حمايةالعداد</v>
          </cell>
          <cell r="AD260" t="str">
            <v>فوم حمايةالعداد</v>
          </cell>
          <cell r="AE260">
            <v>1</v>
          </cell>
          <cell r="AH260">
            <v>85.039370078740149</v>
          </cell>
          <cell r="AI260">
            <v>80.787401574803141</v>
          </cell>
          <cell r="AJ260">
            <v>89.291338582677156</v>
          </cell>
          <cell r="AK260">
            <v>1</v>
          </cell>
          <cell r="AL260">
            <v>1</v>
          </cell>
          <cell r="AM260">
            <v>1</v>
          </cell>
          <cell r="AN260">
            <v>10</v>
          </cell>
          <cell r="AO260" t="str">
            <v>24</v>
          </cell>
          <cell r="AP260" t="str">
            <v xml:space="preserve"> (A)   401 XS   (S)0.4-0.8 mm</v>
          </cell>
          <cell r="AQ260" t="str">
            <v>(B)   EU 100   (S)0.4-0.8 mm</v>
          </cell>
          <cell r="AR260" t="str">
            <v>12</v>
          </cell>
          <cell r="AS260" t="str">
            <v>0</v>
          </cell>
          <cell r="AT260" t="str">
            <v>ENC</v>
          </cell>
          <cell r="AU260" t="str">
            <v>اتوماتيك</v>
          </cell>
          <cell r="AV260">
            <v>7</v>
          </cell>
          <cell r="AW260">
            <v>7</v>
          </cell>
          <cell r="AX260">
            <v>116</v>
          </cell>
          <cell r="AY260">
            <v>1</v>
          </cell>
          <cell r="AZ260">
            <v>1</v>
          </cell>
          <cell r="BA260">
            <v>100</v>
          </cell>
          <cell r="BB260">
            <v>1</v>
          </cell>
          <cell r="BC260">
            <v>1</v>
          </cell>
          <cell r="BD260">
            <v>23</v>
          </cell>
          <cell r="BE260">
            <v>1</v>
          </cell>
          <cell r="BF260">
            <v>1</v>
          </cell>
          <cell r="BJ260">
            <v>5</v>
          </cell>
          <cell r="BK260">
            <v>5</v>
          </cell>
          <cell r="BL260">
            <v>15</v>
          </cell>
          <cell r="BN260">
            <v>108</v>
          </cell>
          <cell r="BO260" t="str">
            <v>1</v>
          </cell>
          <cell r="BR260">
            <v>44039</v>
          </cell>
          <cell r="BS260" t="str">
            <v>تعديل الابعاد</v>
          </cell>
          <cell r="BW260">
            <v>0</v>
          </cell>
          <cell r="CB260">
            <v>1000</v>
          </cell>
          <cell r="CC260">
            <v>1</v>
          </cell>
          <cell r="CE260">
            <v>87</v>
          </cell>
          <cell r="CF260">
            <v>150</v>
          </cell>
          <cell r="CG260" t="str">
            <v>ابيض</v>
          </cell>
          <cell r="CK260">
            <v>0</v>
          </cell>
          <cell r="CL260">
            <v>3.3000000000000004E-3</v>
          </cell>
          <cell r="CN260" t="str">
            <v>foam protectionالtimer</v>
          </cell>
          <cell r="CO260" t="str">
            <v>اطلانتيك</v>
          </cell>
          <cell r="CP260" t="str">
            <v>اطلانتيك</v>
          </cell>
          <cell r="CT260">
            <v>1</v>
          </cell>
          <cell r="CU260">
            <v>1</v>
          </cell>
          <cell r="CV260">
            <v>1</v>
          </cell>
          <cell r="CW260">
            <v>10</v>
          </cell>
          <cell r="CX260">
            <v>44360</v>
          </cell>
          <cell r="CY260">
            <v>44366</v>
          </cell>
          <cell r="CZ260" t="str">
            <v>Pending</v>
          </cell>
          <cell r="DA260">
            <v>26</v>
          </cell>
        </row>
        <row r="261">
          <cell r="A261">
            <v>184</v>
          </cell>
          <cell r="B261" t="str">
            <v>PF1</v>
          </cell>
          <cell r="C261" t="str">
            <v>FOAM 10TH</v>
          </cell>
          <cell r="D261" t="str">
            <v>Molds</v>
          </cell>
          <cell r="E261" t="str">
            <v>FMGOLB21000000</v>
          </cell>
          <cell r="F261" t="str">
            <v>فوم جولدى K LD 21 G2</v>
          </cell>
          <cell r="G261" t="str">
            <v>Set</v>
          </cell>
          <cell r="H261" t="str">
            <v>1100*1200</v>
          </cell>
          <cell r="I261">
            <v>0.182</v>
          </cell>
          <cell r="J261">
            <v>40</v>
          </cell>
          <cell r="L261">
            <v>40</v>
          </cell>
          <cell r="M261">
            <v>40</v>
          </cell>
          <cell r="N261">
            <v>2</v>
          </cell>
          <cell r="O261">
            <v>2</v>
          </cell>
          <cell r="Q261" t="str">
            <v>لا تعمل</v>
          </cell>
          <cell r="R261">
            <v>182</v>
          </cell>
          <cell r="S261">
            <v>169.26</v>
          </cell>
          <cell r="T261">
            <v>194.74</v>
          </cell>
          <cell r="U261">
            <v>7</v>
          </cell>
          <cell r="V261">
            <v>7</v>
          </cell>
          <cell r="Y261">
            <v>260</v>
          </cell>
          <cell r="AA261">
            <v>184</v>
          </cell>
          <cell r="AB261" t="str">
            <v>فوم جولدى K LD 21 G2</v>
          </cell>
          <cell r="AC261">
            <v>0.182</v>
          </cell>
          <cell r="AD261" t="str">
            <v>فوم جولدى K LD 21 G2</v>
          </cell>
          <cell r="AE261">
            <v>0</v>
          </cell>
          <cell r="AH261">
            <v>180</v>
          </cell>
          <cell r="AI261">
            <v>171</v>
          </cell>
          <cell r="AJ261">
            <v>189</v>
          </cell>
          <cell r="AK261">
            <v>1</v>
          </cell>
          <cell r="AL261">
            <v>1</v>
          </cell>
          <cell r="AM261">
            <v>1</v>
          </cell>
          <cell r="AT261" t="str">
            <v>GOL</v>
          </cell>
          <cell r="AV261">
            <v>7</v>
          </cell>
          <cell r="AW261">
            <v>7</v>
          </cell>
          <cell r="AX261">
            <v>116</v>
          </cell>
          <cell r="AY261">
            <v>1</v>
          </cell>
          <cell r="AZ261">
            <v>1</v>
          </cell>
          <cell r="BA261">
            <v>100</v>
          </cell>
          <cell r="BB261">
            <v>1</v>
          </cell>
          <cell r="BC261">
            <v>1</v>
          </cell>
          <cell r="BD261">
            <v>23</v>
          </cell>
          <cell r="BE261">
            <v>1</v>
          </cell>
          <cell r="BF261">
            <v>1</v>
          </cell>
          <cell r="BG261">
            <v>5</v>
          </cell>
          <cell r="BH261">
            <v>1</v>
          </cell>
          <cell r="BI261">
            <v>1</v>
          </cell>
          <cell r="BO261" t="str">
            <v/>
          </cell>
          <cell r="CK261">
            <v>0</v>
          </cell>
          <cell r="CL261">
            <v>0.20020000000000002</v>
          </cell>
          <cell r="CN261" t="str">
            <v>foam جولدى K LD 21 G2</v>
          </cell>
          <cell r="CO261" t="str">
            <v/>
          </cell>
          <cell r="CT261">
            <v>1</v>
          </cell>
          <cell r="CU261">
            <v>2</v>
          </cell>
        </row>
        <row r="262">
          <cell r="A262">
            <v>185</v>
          </cell>
          <cell r="B262" t="str">
            <v>PF1</v>
          </cell>
          <cell r="C262" t="str">
            <v>FOAM 10TH</v>
          </cell>
          <cell r="D262" t="str">
            <v>Molds</v>
          </cell>
          <cell r="E262" t="str">
            <v>FMNHGIFD000000</v>
          </cell>
          <cell r="F262" t="str">
            <v>فوم جهاز حماية FD</v>
          </cell>
          <cell r="G262" t="str">
            <v>Set</v>
          </cell>
          <cell r="H262" t="str">
            <v>850*650</v>
          </cell>
          <cell r="I262">
            <v>5.7458571428571428E-2</v>
          </cell>
          <cell r="J262">
            <v>60</v>
          </cell>
          <cell r="L262">
            <v>63</v>
          </cell>
          <cell r="M262">
            <v>71</v>
          </cell>
          <cell r="N262">
            <v>2</v>
          </cell>
          <cell r="O262">
            <v>3</v>
          </cell>
          <cell r="Q262" t="str">
            <v>تعمل</v>
          </cell>
          <cell r="R262">
            <v>57.458571428571432</v>
          </cell>
          <cell r="S262">
            <v>53.43647142857143</v>
          </cell>
          <cell r="T262">
            <v>61.480671428571434</v>
          </cell>
          <cell r="U262">
            <v>7</v>
          </cell>
          <cell r="V262">
            <v>7</v>
          </cell>
          <cell r="X262" t="str">
            <v>ادوات كهربائية</v>
          </cell>
          <cell r="Y262">
            <v>261</v>
          </cell>
          <cell r="AA262">
            <v>185</v>
          </cell>
          <cell r="AB262" t="str">
            <v>فوم جهاز حماية FD</v>
          </cell>
          <cell r="AD262" t="str">
            <v>فوم جهاز حماية FD</v>
          </cell>
          <cell r="AE262">
            <v>1</v>
          </cell>
          <cell r="AH262">
            <v>152.11267605633802</v>
          </cell>
          <cell r="AI262">
            <v>144.50704225352112</v>
          </cell>
          <cell r="AJ262">
            <v>159.71830985915491</v>
          </cell>
          <cell r="AK262">
            <v>1</v>
          </cell>
          <cell r="AL262">
            <v>1</v>
          </cell>
          <cell r="AM262">
            <v>1</v>
          </cell>
          <cell r="AT262" t="str">
            <v>NHG</v>
          </cell>
          <cell r="AU262" t="str">
            <v>اتوماتيك</v>
          </cell>
          <cell r="AV262">
            <v>7</v>
          </cell>
          <cell r="AW262">
            <v>7</v>
          </cell>
          <cell r="BJ262">
            <v>5</v>
          </cell>
          <cell r="BK262">
            <v>-5</v>
          </cell>
          <cell r="BL262">
            <v>5</v>
          </cell>
          <cell r="BN262">
            <v>107</v>
          </cell>
          <cell r="BO262" t="str">
            <v>1</v>
          </cell>
          <cell r="BW262">
            <v>0</v>
          </cell>
          <cell r="CK262">
            <v>0</v>
          </cell>
          <cell r="CL262">
            <v>6.3204428571428578E-2</v>
          </cell>
          <cell r="CN262" t="str">
            <v>foam Device protection FD</v>
          </cell>
          <cell r="CO262" t="str">
            <v>النحاس</v>
          </cell>
          <cell r="CP262" t="str">
            <v>النحاس جروب للاكترونيات</v>
          </cell>
          <cell r="CT262">
            <v>1</v>
          </cell>
          <cell r="CU262">
            <v>1</v>
          </cell>
          <cell r="CV262">
            <v>1</v>
          </cell>
          <cell r="CW262">
            <v>0</v>
          </cell>
          <cell r="CZ262" t="str">
            <v/>
          </cell>
        </row>
        <row r="263">
          <cell r="A263" t="str">
            <v>555sum</v>
          </cell>
          <cell r="B263" t="str">
            <v>PF1</v>
          </cell>
          <cell r="C263" t="str">
            <v>FOAM 10TH</v>
          </cell>
          <cell r="D263" t="str">
            <v>Molds</v>
          </cell>
          <cell r="E263" t="str">
            <v>FMDAII84000000</v>
          </cell>
          <cell r="F263" t="str">
            <v>دايو 10 قدم</v>
          </cell>
          <cell r="G263" t="str">
            <v>set</v>
          </cell>
          <cell r="H263" t="str">
            <v>1100*1200</v>
          </cell>
          <cell r="I263">
            <v>0.30845857142857142</v>
          </cell>
          <cell r="J263">
            <v>45</v>
          </cell>
          <cell r="K263">
            <v>4</v>
          </cell>
          <cell r="L263">
            <v>45</v>
          </cell>
          <cell r="M263">
            <v>45</v>
          </cell>
          <cell r="N263">
            <v>2</v>
          </cell>
          <cell r="O263">
            <v>2</v>
          </cell>
          <cell r="Q263" t="str">
            <v>تعمل</v>
          </cell>
          <cell r="R263">
            <v>308.45857142857142</v>
          </cell>
          <cell r="S263">
            <v>286.8664714285714</v>
          </cell>
          <cell r="T263">
            <v>330.05067142857143</v>
          </cell>
          <cell r="U263">
            <v>7</v>
          </cell>
          <cell r="V263">
            <v>7</v>
          </cell>
          <cell r="X263" t="str">
            <v>ثلاجة</v>
          </cell>
          <cell r="Y263">
            <v>262</v>
          </cell>
          <cell r="AA263">
            <v>186</v>
          </cell>
          <cell r="AB263" t="str">
            <v>فوم تغليف علوى شمال10/8قدم  PDFRP0083</v>
          </cell>
          <cell r="AD263" t="str">
            <v>دايو 10 قدم</v>
          </cell>
          <cell r="AE263">
            <v>1</v>
          </cell>
          <cell r="AH263">
            <v>160</v>
          </cell>
          <cell r="AI263">
            <v>152</v>
          </cell>
          <cell r="AJ263">
            <v>168</v>
          </cell>
          <cell r="AK263">
            <v>0</v>
          </cell>
          <cell r="AM263">
            <v>1</v>
          </cell>
          <cell r="AT263" t="str">
            <v>DAI</v>
          </cell>
          <cell r="AU263" t="str">
            <v>اتوماتيك</v>
          </cell>
          <cell r="AV263">
            <v>7</v>
          </cell>
          <cell r="AW263">
            <v>7</v>
          </cell>
          <cell r="AX263">
            <v>595</v>
          </cell>
          <cell r="AY263">
            <v>1</v>
          </cell>
          <cell r="AZ263">
            <v>1</v>
          </cell>
          <cell r="BA263">
            <v>172</v>
          </cell>
          <cell r="BB263">
            <v>1</v>
          </cell>
          <cell r="BC263">
            <v>1</v>
          </cell>
          <cell r="BJ263">
            <v>5</v>
          </cell>
          <cell r="BK263">
            <v>-5</v>
          </cell>
          <cell r="BL263">
            <v>5</v>
          </cell>
          <cell r="BN263">
            <v>220</v>
          </cell>
          <cell r="BO263" t="str">
            <v>2</v>
          </cell>
          <cell r="BW263">
            <v>0</v>
          </cell>
          <cell r="CK263">
            <v>0</v>
          </cell>
          <cell r="CL263">
            <v>0.33930442857142856</v>
          </cell>
          <cell r="CN263" t="str">
            <v>foam pack top left10/8foot  PDFRP0083</v>
          </cell>
          <cell r="CO263" t="str">
            <v/>
          </cell>
          <cell r="CT263">
            <v>0</v>
          </cell>
          <cell r="CU263">
            <v>1</v>
          </cell>
          <cell r="CV263">
            <v>1</v>
          </cell>
          <cell r="CW263">
            <v>0</v>
          </cell>
          <cell r="CZ263" t="str">
            <v/>
          </cell>
        </row>
        <row r="264">
          <cell r="A264">
            <v>187</v>
          </cell>
          <cell r="B264" t="str">
            <v>PF1</v>
          </cell>
          <cell r="C264" t="str">
            <v>FOAM 10TH</v>
          </cell>
          <cell r="D264" t="str">
            <v>Molds</v>
          </cell>
          <cell r="E264" t="str">
            <v>FMDAIIF1000000</v>
          </cell>
          <cell r="F264" t="str">
            <v>فوم تغليف حله فيكتوريا CDAWP6039</v>
          </cell>
          <cell r="G264" t="str">
            <v>Ea</v>
          </cell>
          <cell r="H264" t="str">
            <v>850*650</v>
          </cell>
          <cell r="I264">
            <v>1.9E-2</v>
          </cell>
          <cell r="J264">
            <v>95</v>
          </cell>
          <cell r="L264">
            <v>95</v>
          </cell>
          <cell r="M264">
            <v>95</v>
          </cell>
          <cell r="N264">
            <v>1</v>
          </cell>
          <cell r="O264">
            <v>4</v>
          </cell>
          <cell r="Q264" t="str">
            <v>لا تعمل</v>
          </cell>
          <cell r="R264">
            <v>19</v>
          </cell>
          <cell r="S264">
            <v>17.670000000000002</v>
          </cell>
          <cell r="T264">
            <v>20.329999999999998</v>
          </cell>
          <cell r="U264">
            <v>7</v>
          </cell>
          <cell r="V264">
            <v>7</v>
          </cell>
          <cell r="X264" t="str">
            <v>غسالة</v>
          </cell>
          <cell r="Y264">
            <v>263</v>
          </cell>
          <cell r="AA264">
            <v>187</v>
          </cell>
          <cell r="AB264" t="str">
            <v>فوم تغليف حله فيكتوريا CDAWP6039</v>
          </cell>
          <cell r="AC264">
            <v>1.9E-2</v>
          </cell>
          <cell r="AD264" t="str">
            <v>فوم تغليف حله فيكتوريا CDAWP6039</v>
          </cell>
          <cell r="AE264">
            <v>0</v>
          </cell>
          <cell r="AH264">
            <v>151.57894736842104</v>
          </cell>
          <cell r="AI264">
            <v>143.99999999999997</v>
          </cell>
          <cell r="AJ264">
            <v>159.15789473684211</v>
          </cell>
          <cell r="AK264">
            <v>1</v>
          </cell>
          <cell r="AL264">
            <v>1</v>
          </cell>
          <cell r="AM264">
            <v>1</v>
          </cell>
          <cell r="AT264" t="str">
            <v>DAI</v>
          </cell>
          <cell r="AV264">
            <v>7</v>
          </cell>
          <cell r="AW264">
            <v>7</v>
          </cell>
          <cell r="BO264" t="str">
            <v/>
          </cell>
          <cell r="CK264">
            <v>0</v>
          </cell>
          <cell r="CL264">
            <v>2.0900000000000002E-2</v>
          </cell>
          <cell r="CN264" t="str">
            <v>foam pack حله Victoria CDAWP6039</v>
          </cell>
          <cell r="CO264" t="str">
            <v>الكترولوكس</v>
          </cell>
          <cell r="CP264" t="str">
            <v>القاهرة للصناعات المغذية غسالات</v>
          </cell>
          <cell r="CT264">
            <v>1</v>
          </cell>
          <cell r="CU264">
            <v>1</v>
          </cell>
        </row>
        <row r="265">
          <cell r="A265">
            <v>188</v>
          </cell>
          <cell r="B265" t="str">
            <v>PF1</v>
          </cell>
          <cell r="C265" t="str">
            <v>FOAM 10TH</v>
          </cell>
          <cell r="D265" t="str">
            <v>Molds</v>
          </cell>
          <cell r="E265" t="str">
            <v>FMINPIC0000000</v>
          </cell>
          <cell r="F265" t="str">
            <v>فوم بورسلين C</v>
          </cell>
          <cell r="G265" t="str">
            <v>Ea</v>
          </cell>
          <cell r="H265" t="str">
            <v>1100*850</v>
          </cell>
          <cell r="I265">
            <v>0.66060000000000008</v>
          </cell>
          <cell r="J265">
            <v>12</v>
          </cell>
          <cell r="L265">
            <v>12</v>
          </cell>
          <cell r="M265">
            <v>12</v>
          </cell>
          <cell r="N265">
            <v>1</v>
          </cell>
          <cell r="O265">
            <v>1</v>
          </cell>
          <cell r="Q265" t="str">
            <v>لا تعمل</v>
          </cell>
          <cell r="R265">
            <v>660.6</v>
          </cell>
          <cell r="S265">
            <v>614.35800000000006</v>
          </cell>
          <cell r="T265">
            <v>706.84199999999998</v>
          </cell>
          <cell r="U265">
            <v>7</v>
          </cell>
          <cell r="V265">
            <v>7</v>
          </cell>
          <cell r="Y265">
            <v>264</v>
          </cell>
          <cell r="AA265">
            <v>188</v>
          </cell>
          <cell r="AB265" t="str">
            <v>فوم بورسلين C</v>
          </cell>
          <cell r="AC265">
            <v>0.66060000000000008</v>
          </cell>
          <cell r="AD265" t="str">
            <v>فوم بورسلين C</v>
          </cell>
          <cell r="AE265">
            <v>0</v>
          </cell>
          <cell r="AH265">
            <v>300</v>
          </cell>
          <cell r="AI265">
            <v>285</v>
          </cell>
          <cell r="AJ265">
            <v>315</v>
          </cell>
          <cell r="AK265">
            <v>1</v>
          </cell>
          <cell r="AL265">
            <v>1</v>
          </cell>
          <cell r="AM265">
            <v>1</v>
          </cell>
          <cell r="AT265" t="str">
            <v>INP</v>
          </cell>
          <cell r="AV265">
            <v>7</v>
          </cell>
          <cell r="AW265">
            <v>7</v>
          </cell>
          <cell r="BO265" t="str">
            <v/>
          </cell>
          <cell r="CK265">
            <v>0</v>
          </cell>
          <cell r="CL265">
            <v>0.72666000000000019</v>
          </cell>
          <cell r="CN265" t="str">
            <v>foam Borslin C</v>
          </cell>
          <cell r="CO265" t="str">
            <v/>
          </cell>
          <cell r="CT265">
            <v>1</v>
          </cell>
          <cell r="CU265">
            <v>1</v>
          </cell>
          <cell r="CZ265" t="str">
            <v/>
          </cell>
        </row>
        <row r="266">
          <cell r="A266">
            <v>189</v>
          </cell>
          <cell r="B266" t="str">
            <v>PF1</v>
          </cell>
          <cell r="C266" t="str">
            <v>FOAM 10TH</v>
          </cell>
          <cell r="D266" t="str">
            <v>Molds</v>
          </cell>
          <cell r="E266" t="str">
            <v>FMINPIA0000000</v>
          </cell>
          <cell r="F266" t="str">
            <v>فوم بورسلين A</v>
          </cell>
          <cell r="G266" t="str">
            <v>Ea</v>
          </cell>
          <cell r="H266" t="str">
            <v>1100*850</v>
          </cell>
          <cell r="I266">
            <v>0.60033333333333339</v>
          </cell>
          <cell r="J266">
            <v>12</v>
          </cell>
          <cell r="L266">
            <v>12</v>
          </cell>
          <cell r="M266">
            <v>12</v>
          </cell>
          <cell r="N266">
            <v>1</v>
          </cell>
          <cell r="O266">
            <v>1</v>
          </cell>
          <cell r="Q266" t="str">
            <v>لا تعمل</v>
          </cell>
          <cell r="R266">
            <v>600.33333333333337</v>
          </cell>
          <cell r="S266">
            <v>558.31000000000006</v>
          </cell>
          <cell r="T266">
            <v>642.35666666666668</v>
          </cell>
          <cell r="U266">
            <v>7</v>
          </cell>
          <cell r="V266">
            <v>7</v>
          </cell>
          <cell r="Y266">
            <v>265</v>
          </cell>
          <cell r="AA266">
            <v>189</v>
          </cell>
          <cell r="AB266" t="str">
            <v>فوم بورسلين A</v>
          </cell>
          <cell r="AC266">
            <v>0.60033333333333339</v>
          </cell>
          <cell r="AD266" t="str">
            <v>فوم بورسلين A</v>
          </cell>
          <cell r="AE266">
            <v>0</v>
          </cell>
          <cell r="AH266">
            <v>300</v>
          </cell>
          <cell r="AI266">
            <v>285</v>
          </cell>
          <cell r="AJ266">
            <v>315</v>
          </cell>
          <cell r="AK266">
            <v>1</v>
          </cell>
          <cell r="AL266">
            <v>1</v>
          </cell>
          <cell r="AM266">
            <v>1</v>
          </cell>
          <cell r="AT266" t="str">
            <v>INP</v>
          </cell>
          <cell r="AV266">
            <v>7</v>
          </cell>
          <cell r="AW266">
            <v>7</v>
          </cell>
          <cell r="BO266" t="str">
            <v/>
          </cell>
          <cell r="CK266">
            <v>0</v>
          </cell>
          <cell r="CL266">
            <v>0.66036666666666677</v>
          </cell>
          <cell r="CN266" t="str">
            <v>foam Borslin A</v>
          </cell>
          <cell r="CO266" t="str">
            <v/>
          </cell>
          <cell r="CT266">
            <v>1</v>
          </cell>
          <cell r="CU266">
            <v>1</v>
          </cell>
          <cell r="CZ266" t="str">
            <v/>
          </cell>
        </row>
        <row r="267">
          <cell r="A267">
            <v>190</v>
          </cell>
          <cell r="B267" t="str">
            <v>PF1</v>
          </cell>
          <cell r="C267" t="str">
            <v>FOAM 10TH</v>
          </cell>
          <cell r="D267" t="str">
            <v>Molds</v>
          </cell>
          <cell r="E267" t="str">
            <v>FMINPI24000000</v>
          </cell>
          <cell r="F267" t="str">
            <v>فوم بورسلين 24</v>
          </cell>
          <cell r="G267" t="str">
            <v>Ea</v>
          </cell>
          <cell r="H267" t="str">
            <v>850*650</v>
          </cell>
          <cell r="I267">
            <v>0.34599999999999997</v>
          </cell>
          <cell r="J267">
            <v>20</v>
          </cell>
          <cell r="K267">
            <v>1</v>
          </cell>
          <cell r="L267">
            <v>20</v>
          </cell>
          <cell r="M267">
            <v>20</v>
          </cell>
          <cell r="N267">
            <v>1</v>
          </cell>
          <cell r="O267">
            <v>1</v>
          </cell>
          <cell r="Q267" t="str">
            <v>تعمل</v>
          </cell>
          <cell r="R267">
            <v>346</v>
          </cell>
          <cell r="S267">
            <v>321.77999999999997</v>
          </cell>
          <cell r="T267">
            <v>370.22</v>
          </cell>
          <cell r="U267">
            <v>7</v>
          </cell>
          <cell r="V267">
            <v>7</v>
          </cell>
          <cell r="X267" t="str">
            <v>خزف</v>
          </cell>
          <cell r="Y267">
            <v>266</v>
          </cell>
          <cell r="AA267">
            <v>190</v>
          </cell>
          <cell r="AB267" t="str">
            <v>فوم بورسلين 24</v>
          </cell>
          <cell r="AD267" t="str">
            <v>فوم بورسلين 24</v>
          </cell>
          <cell r="AE267">
            <v>1</v>
          </cell>
          <cell r="AH267">
            <v>180</v>
          </cell>
          <cell r="AI267">
            <v>171</v>
          </cell>
          <cell r="AJ267">
            <v>189</v>
          </cell>
          <cell r="AK267">
            <v>1</v>
          </cell>
          <cell r="AL267">
            <v>1</v>
          </cell>
          <cell r="AM267">
            <v>1</v>
          </cell>
          <cell r="AT267" t="str">
            <v>INP</v>
          </cell>
          <cell r="AU267" t="str">
            <v>اتوماتيك</v>
          </cell>
          <cell r="AV267">
            <v>7</v>
          </cell>
          <cell r="AW267">
            <v>7</v>
          </cell>
          <cell r="BJ267">
            <v>5</v>
          </cell>
          <cell r="BK267">
            <v>-5</v>
          </cell>
          <cell r="BL267">
            <v>5</v>
          </cell>
          <cell r="BO267" t="str">
            <v/>
          </cell>
          <cell r="BW267">
            <v>0</v>
          </cell>
          <cell r="CK267">
            <v>0</v>
          </cell>
          <cell r="CL267">
            <v>0.38059999999999999</v>
          </cell>
          <cell r="CN267" t="str">
            <v>foam Borslin 24</v>
          </cell>
          <cell r="CO267" t="str">
            <v/>
          </cell>
          <cell r="CT267">
            <v>1</v>
          </cell>
          <cell r="CU267">
            <v>1</v>
          </cell>
          <cell r="CV267">
            <v>1</v>
          </cell>
          <cell r="CW267">
            <v>0</v>
          </cell>
          <cell r="CZ267" t="str">
            <v/>
          </cell>
        </row>
        <row r="268">
          <cell r="A268">
            <v>191</v>
          </cell>
          <cell r="B268" t="str">
            <v>PF1</v>
          </cell>
          <cell r="C268" t="str">
            <v>FOAM 10TH</v>
          </cell>
          <cell r="D268" t="str">
            <v>Molds</v>
          </cell>
          <cell r="E268" t="str">
            <v>FMINPI22000000</v>
          </cell>
          <cell r="F268" t="str">
            <v>فوم بورسلين 22</v>
          </cell>
          <cell r="G268" t="str">
            <v>Ea</v>
          </cell>
          <cell r="H268" t="str">
            <v>850*650</v>
          </cell>
          <cell r="I268">
            <v>0.33033333333333331</v>
          </cell>
          <cell r="J268">
            <v>17</v>
          </cell>
          <cell r="L268">
            <v>17</v>
          </cell>
          <cell r="M268">
            <v>17</v>
          </cell>
          <cell r="N268">
            <v>1</v>
          </cell>
          <cell r="O268">
            <v>1</v>
          </cell>
          <cell r="Q268" t="str">
            <v>تعمل</v>
          </cell>
          <cell r="R268">
            <v>330.33333333333331</v>
          </cell>
          <cell r="S268">
            <v>307.20999999999998</v>
          </cell>
          <cell r="T268">
            <v>353.45666666666665</v>
          </cell>
          <cell r="U268">
            <v>7</v>
          </cell>
          <cell r="V268">
            <v>7</v>
          </cell>
          <cell r="X268" t="str">
            <v>خزف</v>
          </cell>
          <cell r="Y268">
            <v>267</v>
          </cell>
          <cell r="AA268">
            <v>191</v>
          </cell>
          <cell r="AB268" t="str">
            <v>فوم بورسلين 22</v>
          </cell>
          <cell r="AD268" t="str">
            <v>فوم بورسلين 22</v>
          </cell>
          <cell r="AE268">
            <v>1</v>
          </cell>
          <cell r="AH268">
            <v>211.76470588235293</v>
          </cell>
          <cell r="AI268">
            <v>201.17647058823528</v>
          </cell>
          <cell r="AJ268">
            <v>222.35294117647058</v>
          </cell>
          <cell r="AK268">
            <v>1</v>
          </cell>
          <cell r="AL268">
            <v>1</v>
          </cell>
          <cell r="AM268">
            <v>1</v>
          </cell>
          <cell r="AN268">
            <v>9</v>
          </cell>
          <cell r="AO268" t="str">
            <v>18</v>
          </cell>
          <cell r="AP268" t="str">
            <v xml:space="preserve"> (A) EU150       (M) 0.7-1.1 mm</v>
          </cell>
          <cell r="AQ268" t="str">
            <v>(B) S.2 112      (M) 0.7-1.1 mm</v>
          </cell>
          <cell r="AR268">
            <v>4</v>
          </cell>
          <cell r="AS268">
            <v>4</v>
          </cell>
          <cell r="AT268" t="str">
            <v>INP</v>
          </cell>
          <cell r="AU268" t="str">
            <v>اتوماتيك</v>
          </cell>
          <cell r="AV268">
            <v>7</v>
          </cell>
          <cell r="AW268">
            <v>7</v>
          </cell>
          <cell r="AX268">
            <v>560</v>
          </cell>
          <cell r="AY268">
            <v>1</v>
          </cell>
          <cell r="AZ268">
            <v>1</v>
          </cell>
          <cell r="BA268">
            <v>359</v>
          </cell>
          <cell r="BB268">
            <v>1</v>
          </cell>
          <cell r="BC268">
            <v>1</v>
          </cell>
          <cell r="BD268">
            <v>157</v>
          </cell>
          <cell r="BE268">
            <v>2</v>
          </cell>
          <cell r="BF268">
            <v>2</v>
          </cell>
          <cell r="BJ268">
            <v>3</v>
          </cell>
          <cell r="BK268">
            <v>6</v>
          </cell>
          <cell r="BL268">
            <v>12</v>
          </cell>
          <cell r="BN268">
            <v>513</v>
          </cell>
          <cell r="BO268" t="str">
            <v>5</v>
          </cell>
          <cell r="BW268">
            <v>0</v>
          </cell>
          <cell r="CB268">
            <v>10</v>
          </cell>
          <cell r="CC268">
            <v>1</v>
          </cell>
          <cell r="CE268">
            <v>87</v>
          </cell>
          <cell r="CF268">
            <v>150</v>
          </cell>
          <cell r="CG268" t="str">
            <v>ابيض</v>
          </cell>
          <cell r="CK268">
            <v>0</v>
          </cell>
          <cell r="CL268">
            <v>0.36336666666666667</v>
          </cell>
          <cell r="CN268" t="str">
            <v>foam Borslin 22</v>
          </cell>
          <cell r="CO268" t="str">
            <v>العالمية للبروسلين</v>
          </cell>
          <cell r="CP268" t="str">
            <v>العالمية للبروسلين</v>
          </cell>
          <cell r="CT268">
            <v>1</v>
          </cell>
          <cell r="CU268">
            <v>1</v>
          </cell>
          <cell r="CV268">
            <v>1</v>
          </cell>
          <cell r="CW268">
            <v>0</v>
          </cell>
          <cell r="CZ268" t="str">
            <v/>
          </cell>
        </row>
        <row r="269">
          <cell r="A269">
            <v>375</v>
          </cell>
          <cell r="B269" t="str">
            <v>PF1</v>
          </cell>
          <cell r="C269" t="str">
            <v>FOAM 10TH</v>
          </cell>
          <cell r="D269" t="str">
            <v>xps</v>
          </cell>
          <cell r="E269" t="str">
            <v>FX35IF01500125</v>
          </cell>
          <cell r="F269" t="str">
            <v>شريحة زرقاء آيزوفوم 5سم ك35 بشفة (125*60*5سم) تصدير</v>
          </cell>
          <cell r="Q269" t="str">
            <v>تعمل</v>
          </cell>
          <cell r="X269" t="str">
            <v>آيزو فوم</v>
          </cell>
          <cell r="Y269">
            <v>83</v>
          </cell>
          <cell r="AA269">
            <v>375</v>
          </cell>
          <cell r="AB269" t="str">
            <v>شريحة زرقاء آيزوفوم 5سم ك35 بشفة (125*60*5سم) تصدير</v>
          </cell>
          <cell r="AE269">
            <v>1</v>
          </cell>
          <cell r="AK269">
            <v>1</v>
          </cell>
          <cell r="AM269">
            <v>1</v>
          </cell>
          <cell r="AT269" t="str">
            <v>35I</v>
          </cell>
          <cell r="AV269">
            <v>7</v>
          </cell>
          <cell r="AW269">
            <v>7</v>
          </cell>
          <cell r="BJ269">
            <v>5</v>
          </cell>
          <cell r="BK269">
            <v>-5</v>
          </cell>
          <cell r="BL269">
            <v>5</v>
          </cell>
          <cell r="BO269" t="str">
            <v/>
          </cell>
          <cell r="BW269">
            <v>0</v>
          </cell>
          <cell r="CK269">
            <v>0</v>
          </cell>
          <cell r="CL269">
            <v>0</v>
          </cell>
          <cell r="CO269" t="str">
            <v>عملاء متنوعون</v>
          </cell>
          <cell r="CP269" t="str">
            <v>عملاء متنوعون</v>
          </cell>
          <cell r="CT269">
            <v>1</v>
          </cell>
          <cell r="CU269">
            <v>1</v>
          </cell>
          <cell r="CV269">
            <v>1</v>
          </cell>
          <cell r="CW269">
            <v>0</v>
          </cell>
          <cell r="CZ269" t="str">
            <v/>
          </cell>
        </row>
        <row r="270">
          <cell r="A270">
            <v>264</v>
          </cell>
          <cell r="B270" t="str">
            <v>PF1</v>
          </cell>
          <cell r="C270" t="str">
            <v>FOAM 10TH</v>
          </cell>
          <cell r="D270" t="str">
            <v>Molds</v>
          </cell>
          <cell r="E270" t="str">
            <v>FMEGPIPO124000</v>
          </cell>
          <cell r="F270" t="str">
            <v xml:space="preserve">طقم بورسلين 124  معدل </v>
          </cell>
          <cell r="G270" t="str">
            <v>Set</v>
          </cell>
          <cell r="H270" t="str">
            <v>1400*1700</v>
          </cell>
          <cell r="I270">
            <v>1.33</v>
          </cell>
          <cell r="J270">
            <v>40</v>
          </cell>
          <cell r="L270">
            <v>40</v>
          </cell>
          <cell r="M270">
            <v>40</v>
          </cell>
          <cell r="N270">
            <v>2</v>
          </cell>
          <cell r="O270">
            <v>2</v>
          </cell>
          <cell r="Q270" t="str">
            <v>تعمل</v>
          </cell>
          <cell r="R270">
            <v>1330</v>
          </cell>
          <cell r="S270">
            <v>1236.9000000000001</v>
          </cell>
          <cell r="T270">
            <v>1423.1</v>
          </cell>
          <cell r="U270" t="str">
            <v>7</v>
          </cell>
          <cell r="V270" t="str">
            <v>7</v>
          </cell>
          <cell r="X270" t="str">
            <v>خزف</v>
          </cell>
          <cell r="Y270">
            <v>129</v>
          </cell>
          <cell r="AA270">
            <v>264</v>
          </cell>
          <cell r="AB270" t="str">
            <v xml:space="preserve">طقم بورسلين 124  معدل </v>
          </cell>
          <cell r="AD270" t="str">
            <v xml:space="preserve">طقم بورسلين 124  معدل </v>
          </cell>
          <cell r="AE270">
            <v>1</v>
          </cell>
          <cell r="AH270">
            <v>180</v>
          </cell>
          <cell r="AI270">
            <v>171</v>
          </cell>
          <cell r="AJ270">
            <v>189</v>
          </cell>
          <cell r="AK270">
            <v>1</v>
          </cell>
          <cell r="AL270">
            <v>1</v>
          </cell>
          <cell r="AM270">
            <v>1</v>
          </cell>
          <cell r="AN270">
            <v>8</v>
          </cell>
          <cell r="AO270">
            <v>20</v>
          </cell>
          <cell r="AP270" t="str">
            <v>(A)   401 XS   (S)0.4-0.8 mm</v>
          </cell>
          <cell r="AQ270" t="str">
            <v>(B)   EU 100   (S)0.4-0.8 mm</v>
          </cell>
          <cell r="AR270" t="str">
            <v>24</v>
          </cell>
          <cell r="AS270" t="str">
            <v>24</v>
          </cell>
          <cell r="AT270" t="str">
            <v>EGP</v>
          </cell>
          <cell r="AU270" t="str">
            <v>اتوماتيك</v>
          </cell>
          <cell r="AV270">
            <v>7</v>
          </cell>
          <cell r="AW270">
            <v>7</v>
          </cell>
          <cell r="BJ270">
            <v>4</v>
          </cell>
          <cell r="BK270">
            <v>4</v>
          </cell>
          <cell r="BL270">
            <v>12</v>
          </cell>
          <cell r="BN270">
            <v>504</v>
          </cell>
          <cell r="BO270" t="str">
            <v>5</v>
          </cell>
          <cell r="BW270">
            <v>0</v>
          </cell>
          <cell r="CB270">
            <v>5</v>
          </cell>
          <cell r="CC270">
            <v>2</v>
          </cell>
          <cell r="CK270">
            <v>1.4430499999999999</v>
          </cell>
          <cell r="CL270">
            <v>0</v>
          </cell>
          <cell r="CN270" t="str">
            <v xml:space="preserve">ensemble Borslin 124  modifed </v>
          </cell>
          <cell r="CO270" t="str">
            <v>المصرية الألمانية</v>
          </cell>
          <cell r="CP270" t="str">
            <v xml:space="preserve">شركة المصرية الالمانية </v>
          </cell>
          <cell r="CT270">
            <v>1</v>
          </cell>
          <cell r="CU270">
            <v>1</v>
          </cell>
          <cell r="CV270">
            <v>1</v>
          </cell>
          <cell r="CW270">
            <v>0</v>
          </cell>
          <cell r="CZ270" t="str">
            <v/>
          </cell>
        </row>
        <row r="271">
          <cell r="A271">
            <v>194</v>
          </cell>
          <cell r="B271" t="str">
            <v>PF1</v>
          </cell>
          <cell r="C271" t="str">
            <v>FOAM 10TH</v>
          </cell>
          <cell r="D271" t="str">
            <v>Molds</v>
          </cell>
          <cell r="E271" t="str">
            <v>FMEGPIM3600000</v>
          </cell>
          <cell r="F271" t="str">
            <v>فوم امبراطور 36</v>
          </cell>
          <cell r="G271" t="str">
            <v>Ea</v>
          </cell>
          <cell r="H271" t="str">
            <v>1100*1200</v>
          </cell>
          <cell r="I271">
            <v>0.66600000000000004</v>
          </cell>
          <cell r="J271">
            <v>13</v>
          </cell>
          <cell r="L271">
            <v>14</v>
          </cell>
          <cell r="M271">
            <v>16</v>
          </cell>
          <cell r="N271">
            <v>1</v>
          </cell>
          <cell r="O271">
            <v>1</v>
          </cell>
          <cell r="Q271" t="str">
            <v>تعمل</v>
          </cell>
          <cell r="R271">
            <v>666</v>
          </cell>
          <cell r="S271">
            <v>619.38</v>
          </cell>
          <cell r="T271">
            <v>712.62</v>
          </cell>
          <cell r="U271">
            <v>7</v>
          </cell>
          <cell r="V271">
            <v>7</v>
          </cell>
          <cell r="X271" t="str">
            <v>خزف</v>
          </cell>
          <cell r="Y271">
            <v>270</v>
          </cell>
          <cell r="AA271">
            <v>194</v>
          </cell>
          <cell r="AB271" t="str">
            <v>فوم امبراطور 36</v>
          </cell>
          <cell r="AD271" t="str">
            <v>فوم امبراطور 36</v>
          </cell>
          <cell r="AE271">
            <v>1</v>
          </cell>
          <cell r="AH271">
            <v>225</v>
          </cell>
          <cell r="AI271">
            <v>213.75</v>
          </cell>
          <cell r="AJ271">
            <v>236.25</v>
          </cell>
          <cell r="AK271">
            <v>1</v>
          </cell>
          <cell r="AL271">
            <v>1</v>
          </cell>
          <cell r="AM271">
            <v>1</v>
          </cell>
          <cell r="AT271" t="str">
            <v>EGP</v>
          </cell>
          <cell r="AU271" t="str">
            <v>اتوماتيك</v>
          </cell>
          <cell r="AV271">
            <v>7</v>
          </cell>
          <cell r="AW271">
            <v>7</v>
          </cell>
          <cell r="BJ271">
            <v>5</v>
          </cell>
          <cell r="BK271">
            <v>-5</v>
          </cell>
          <cell r="BL271">
            <v>5</v>
          </cell>
          <cell r="BO271" t="str">
            <v/>
          </cell>
          <cell r="BW271">
            <v>0</v>
          </cell>
          <cell r="CK271">
            <v>0</v>
          </cell>
          <cell r="CL271">
            <v>0.73260000000000014</v>
          </cell>
          <cell r="CN271" t="str">
            <v>foam empiror 36</v>
          </cell>
          <cell r="CO271" t="str">
            <v>المصرية الألمانية</v>
          </cell>
          <cell r="CP271" t="str">
            <v xml:space="preserve">شركة المصرية الالمانية </v>
          </cell>
          <cell r="CT271">
            <v>1</v>
          </cell>
          <cell r="CU271">
            <v>1</v>
          </cell>
          <cell r="CV271">
            <v>1</v>
          </cell>
          <cell r="CW271">
            <v>0</v>
          </cell>
          <cell r="CZ271" t="str">
            <v/>
          </cell>
        </row>
        <row r="272">
          <cell r="A272">
            <v>195</v>
          </cell>
          <cell r="B272" t="str">
            <v>PF1</v>
          </cell>
          <cell r="C272" t="str">
            <v>FOAM 10TH</v>
          </cell>
          <cell r="D272" t="str">
            <v>Molds</v>
          </cell>
          <cell r="E272" t="str">
            <v>FMEGPBM1322000</v>
          </cell>
          <cell r="F272" t="str">
            <v>فوم امبراطور 132 علوى معدل P</v>
          </cell>
          <cell r="G272" t="str">
            <v>Ea</v>
          </cell>
          <cell r="H272" t="str">
            <v>1100*850</v>
          </cell>
          <cell r="I272">
            <v>0.89674922696351278</v>
          </cell>
          <cell r="J272">
            <v>13</v>
          </cell>
          <cell r="L272">
            <v>13</v>
          </cell>
          <cell r="M272">
            <v>13</v>
          </cell>
          <cell r="N272">
            <v>1</v>
          </cell>
          <cell r="O272">
            <v>1</v>
          </cell>
          <cell r="Q272" t="str">
            <v>لا تعمل</v>
          </cell>
          <cell r="R272">
            <v>896.7492269635128</v>
          </cell>
          <cell r="S272">
            <v>833.97678107606691</v>
          </cell>
          <cell r="T272">
            <v>959.52167285095868</v>
          </cell>
          <cell r="U272">
            <v>7</v>
          </cell>
          <cell r="V272">
            <v>7</v>
          </cell>
          <cell r="Y272">
            <v>271</v>
          </cell>
          <cell r="AA272">
            <v>195</v>
          </cell>
          <cell r="AB272" t="str">
            <v>فوم امبراطور 132 علوى معدل P</v>
          </cell>
          <cell r="AC272">
            <v>0.89674922696351278</v>
          </cell>
          <cell r="AD272" t="str">
            <v>فوم امبراطور 132 علوى معدل P</v>
          </cell>
          <cell r="AE272">
            <v>0</v>
          </cell>
          <cell r="AH272">
            <v>276.92307692307691</v>
          </cell>
          <cell r="AI272">
            <v>263.07692307692304</v>
          </cell>
          <cell r="AJ272">
            <v>290.76923076923077</v>
          </cell>
          <cell r="AK272">
            <v>1</v>
          </cell>
          <cell r="AL272">
            <v>1</v>
          </cell>
          <cell r="AT272" t="str">
            <v>EGP</v>
          </cell>
          <cell r="AV272">
            <v>7</v>
          </cell>
          <cell r="AW272">
            <v>7</v>
          </cell>
          <cell r="BO272" t="str">
            <v/>
          </cell>
          <cell r="CK272">
            <v>0</v>
          </cell>
          <cell r="CL272">
            <v>0.98642414965986414</v>
          </cell>
          <cell r="CN272" t="str">
            <v>foam empiror 132 top modifed P</v>
          </cell>
          <cell r="CO272" t="str">
            <v>المصرية الألمانية</v>
          </cell>
          <cell r="CP272" t="str">
            <v xml:space="preserve">شركة المصرية الالمانية </v>
          </cell>
          <cell r="CT272">
            <v>1</v>
          </cell>
          <cell r="CU272">
            <v>1</v>
          </cell>
        </row>
        <row r="273">
          <cell r="A273">
            <v>196</v>
          </cell>
          <cell r="B273" t="str">
            <v>PF1</v>
          </cell>
          <cell r="C273" t="str">
            <v>FOAM 10TH</v>
          </cell>
          <cell r="D273" t="str">
            <v>Molds</v>
          </cell>
          <cell r="E273" t="str">
            <v>FMEGPIM1322000</v>
          </cell>
          <cell r="F273" t="str">
            <v>فوم امبراطور 132 علوى معدل</v>
          </cell>
          <cell r="G273" t="str">
            <v>Ea</v>
          </cell>
          <cell r="H273" t="str">
            <v>1100*850</v>
          </cell>
          <cell r="I273">
            <v>0.89674922696351278</v>
          </cell>
          <cell r="J273">
            <v>13</v>
          </cell>
          <cell r="L273">
            <v>13</v>
          </cell>
          <cell r="M273">
            <v>13</v>
          </cell>
          <cell r="N273">
            <v>1</v>
          </cell>
          <cell r="O273">
            <v>1</v>
          </cell>
          <cell r="Q273" t="str">
            <v>لا تعمل</v>
          </cell>
          <cell r="R273">
            <v>896.7492269635128</v>
          </cell>
          <cell r="S273">
            <v>833.97678107606691</v>
          </cell>
          <cell r="T273">
            <v>959.52167285095868</v>
          </cell>
          <cell r="U273">
            <v>7</v>
          </cell>
          <cell r="V273">
            <v>7</v>
          </cell>
          <cell r="Y273">
            <v>272</v>
          </cell>
          <cell r="AA273">
            <v>196</v>
          </cell>
          <cell r="AB273" t="str">
            <v>فوم امبراطور 132 علوى معدل</v>
          </cell>
          <cell r="AC273">
            <v>0.89674922696351278</v>
          </cell>
          <cell r="AD273" t="str">
            <v>فوم امبراطور 132 علوى معدل</v>
          </cell>
          <cell r="AE273">
            <v>0</v>
          </cell>
          <cell r="AH273">
            <v>276.92307692307691</v>
          </cell>
          <cell r="AI273">
            <v>263.07692307692304</v>
          </cell>
          <cell r="AJ273">
            <v>290.76923076923077</v>
          </cell>
          <cell r="AK273">
            <v>1</v>
          </cell>
          <cell r="AL273">
            <v>1</v>
          </cell>
          <cell r="AT273" t="str">
            <v>EGP</v>
          </cell>
          <cell r="AV273">
            <v>7</v>
          </cell>
          <cell r="AW273">
            <v>7</v>
          </cell>
          <cell r="BO273" t="str">
            <v/>
          </cell>
          <cell r="CK273">
            <v>0</v>
          </cell>
          <cell r="CL273">
            <v>0.98642414965986414</v>
          </cell>
          <cell r="CN273" t="str">
            <v>foam empiror 132 top modifed</v>
          </cell>
          <cell r="CO273" t="str">
            <v>المصرية الألمانية</v>
          </cell>
          <cell r="CP273" t="str">
            <v xml:space="preserve">شركة المصرية الالمانية </v>
          </cell>
          <cell r="CT273">
            <v>1</v>
          </cell>
          <cell r="CU273">
            <v>1</v>
          </cell>
        </row>
        <row r="274">
          <cell r="A274">
            <v>197</v>
          </cell>
          <cell r="B274" t="str">
            <v>PF1</v>
          </cell>
          <cell r="C274" t="str">
            <v>FOAM 10TH</v>
          </cell>
          <cell r="D274" t="str">
            <v>Molds</v>
          </cell>
          <cell r="E274" t="str">
            <v>FMEGPBM1321000</v>
          </cell>
          <cell r="F274" t="str">
            <v>فوم امبراطور 132 سفلى P</v>
          </cell>
          <cell r="G274" t="str">
            <v>Ea</v>
          </cell>
          <cell r="H274" t="str">
            <v>1100*850</v>
          </cell>
          <cell r="I274">
            <v>0.83388333333333331</v>
          </cell>
          <cell r="J274">
            <v>12</v>
          </cell>
          <cell r="L274">
            <v>12</v>
          </cell>
          <cell r="M274">
            <v>12</v>
          </cell>
          <cell r="N274">
            <v>1</v>
          </cell>
          <cell r="O274">
            <v>1</v>
          </cell>
          <cell r="Q274" t="str">
            <v>لا تعمل</v>
          </cell>
          <cell r="R274">
            <v>833.88333333333333</v>
          </cell>
          <cell r="S274">
            <v>775.51149999999996</v>
          </cell>
          <cell r="T274">
            <v>892.2551666666667</v>
          </cell>
          <cell r="U274">
            <v>7</v>
          </cell>
          <cell r="V274">
            <v>7</v>
          </cell>
          <cell r="Y274">
            <v>273</v>
          </cell>
          <cell r="AA274">
            <v>197</v>
          </cell>
          <cell r="AB274" t="str">
            <v>فوم امبراطور 132 سفلى P</v>
          </cell>
          <cell r="AC274">
            <v>0.83388333333333331</v>
          </cell>
          <cell r="AD274" t="str">
            <v>فوم امبراطور 132 سفلى P</v>
          </cell>
          <cell r="AE274">
            <v>0</v>
          </cell>
          <cell r="AH274">
            <v>300</v>
          </cell>
          <cell r="AI274">
            <v>285</v>
          </cell>
          <cell r="AJ274">
            <v>315</v>
          </cell>
          <cell r="AK274">
            <v>1</v>
          </cell>
          <cell r="AL274">
            <v>1</v>
          </cell>
          <cell r="AT274" t="str">
            <v>EGP</v>
          </cell>
          <cell r="AV274">
            <v>7</v>
          </cell>
          <cell r="AW274">
            <v>7</v>
          </cell>
          <cell r="BO274" t="str">
            <v/>
          </cell>
          <cell r="CK274">
            <v>0</v>
          </cell>
          <cell r="CL274">
            <v>0.91727166666666671</v>
          </cell>
          <cell r="CN274" t="str">
            <v>foam empiror 132 bottom P</v>
          </cell>
          <cell r="CO274" t="str">
            <v>المصرية الألمانية</v>
          </cell>
          <cell r="CP274" t="str">
            <v xml:space="preserve">شركة المصرية الالمانية </v>
          </cell>
          <cell r="CT274">
            <v>1</v>
          </cell>
          <cell r="CU274">
            <v>1</v>
          </cell>
        </row>
        <row r="275">
          <cell r="A275">
            <v>198</v>
          </cell>
          <cell r="B275" t="str">
            <v>PF1</v>
          </cell>
          <cell r="C275" t="str">
            <v>FOAM 10TH</v>
          </cell>
          <cell r="D275" t="str">
            <v>Molds</v>
          </cell>
          <cell r="E275" t="str">
            <v>FMELCI05800000</v>
          </cell>
          <cell r="F275" t="str">
            <v>فوم الكتروستار 580 اكتوبر</v>
          </cell>
          <cell r="G275" t="str">
            <v>Ea</v>
          </cell>
          <cell r="H275" t="str">
            <v>1000*1200</v>
          </cell>
          <cell r="I275">
            <v>5.6000000000000001E-2</v>
          </cell>
          <cell r="J275">
            <v>34</v>
          </cell>
          <cell r="L275">
            <v>36</v>
          </cell>
          <cell r="M275">
            <v>55</v>
          </cell>
          <cell r="N275">
            <v>2</v>
          </cell>
          <cell r="O275">
            <v>2</v>
          </cell>
          <cell r="Q275" t="str">
            <v>تعمل</v>
          </cell>
          <cell r="R275">
            <v>56</v>
          </cell>
          <cell r="S275">
            <v>52.08</v>
          </cell>
          <cell r="T275">
            <v>59.92</v>
          </cell>
          <cell r="U275">
            <v>7</v>
          </cell>
          <cell r="V275">
            <v>7</v>
          </cell>
          <cell r="X275" t="str">
            <v>ثلاجة</v>
          </cell>
          <cell r="Y275">
            <v>274</v>
          </cell>
          <cell r="AA275">
            <v>198</v>
          </cell>
          <cell r="AB275" t="str">
            <v>فوم الكتروستار 580 اكتوبر</v>
          </cell>
          <cell r="AD275" t="str">
            <v>فوم الكتروستار 580 اكتوبر</v>
          </cell>
          <cell r="AE275">
            <v>1</v>
          </cell>
          <cell r="AH275">
            <v>130.90909090909091</v>
          </cell>
          <cell r="AI275">
            <v>124.36363636363636</v>
          </cell>
          <cell r="AJ275">
            <v>137.45454545454547</v>
          </cell>
          <cell r="AK275">
            <v>1</v>
          </cell>
          <cell r="AL275">
            <v>1</v>
          </cell>
          <cell r="AM275">
            <v>1</v>
          </cell>
          <cell r="AT275" t="str">
            <v>ELC</v>
          </cell>
          <cell r="AU275" t="str">
            <v>اتوماتيك</v>
          </cell>
          <cell r="AV275">
            <v>7</v>
          </cell>
          <cell r="AW275">
            <v>7</v>
          </cell>
          <cell r="BJ275">
            <v>5</v>
          </cell>
          <cell r="BK275">
            <v>-5</v>
          </cell>
          <cell r="BL275">
            <v>5</v>
          </cell>
          <cell r="BO275" t="str">
            <v/>
          </cell>
          <cell r="BW275">
            <v>0</v>
          </cell>
          <cell r="CK275">
            <v>0</v>
          </cell>
          <cell r="CL275">
            <v>6.1600000000000009E-2</v>
          </cell>
          <cell r="CN275" t="str">
            <v>foam Elextorstar 580 October</v>
          </cell>
          <cell r="CO275" t="str">
            <v/>
          </cell>
          <cell r="CT275">
            <v>1</v>
          </cell>
          <cell r="CU275">
            <v>1</v>
          </cell>
          <cell r="CV275">
            <v>1</v>
          </cell>
          <cell r="CW275">
            <v>0</v>
          </cell>
          <cell r="CZ275" t="str">
            <v/>
          </cell>
        </row>
        <row r="276">
          <cell r="A276">
            <v>199</v>
          </cell>
          <cell r="B276" t="str">
            <v>PF1</v>
          </cell>
          <cell r="C276" t="str">
            <v>FOAM 10TH</v>
          </cell>
          <cell r="D276" t="str">
            <v>Molds</v>
          </cell>
          <cell r="E276" t="str">
            <v>FMDAIIDV340000</v>
          </cell>
          <cell r="F276" t="str">
            <v>فوم الدعامة الوسطى 12 نوفروست CDFRP0923</v>
          </cell>
          <cell r="G276" t="str">
            <v>Ea</v>
          </cell>
          <cell r="H276" t="str">
            <v>1100*1200</v>
          </cell>
          <cell r="I276">
            <v>1.095E-2</v>
          </cell>
          <cell r="J276">
            <v>40</v>
          </cell>
          <cell r="L276">
            <v>40</v>
          </cell>
          <cell r="M276">
            <v>40</v>
          </cell>
          <cell r="O276">
            <v>2</v>
          </cell>
          <cell r="Q276" t="str">
            <v>لا تعمل</v>
          </cell>
          <cell r="R276">
            <v>10.95</v>
          </cell>
          <cell r="S276">
            <v>10.183499999999999</v>
          </cell>
          <cell r="T276">
            <v>11.7165</v>
          </cell>
          <cell r="U276">
            <v>7</v>
          </cell>
          <cell r="V276">
            <v>7</v>
          </cell>
          <cell r="Y276">
            <v>275</v>
          </cell>
          <cell r="AA276">
            <v>199</v>
          </cell>
          <cell r="AB276" t="str">
            <v>فوم الدعامة الوسطى 12 نوفروست CDFRP0923</v>
          </cell>
          <cell r="AC276">
            <v>1.095E-2</v>
          </cell>
          <cell r="AD276" t="str">
            <v>الدامبر 12 نوفروست</v>
          </cell>
          <cell r="AE276">
            <v>0</v>
          </cell>
          <cell r="AH276">
            <v>180</v>
          </cell>
          <cell r="AI276">
            <v>171</v>
          </cell>
          <cell r="AJ276">
            <v>189</v>
          </cell>
          <cell r="AK276">
            <v>1</v>
          </cell>
          <cell r="AL276">
            <v>1</v>
          </cell>
          <cell r="AT276" t="str">
            <v>DAI</v>
          </cell>
          <cell r="AV276">
            <v>7</v>
          </cell>
          <cell r="AW276">
            <v>7</v>
          </cell>
          <cell r="BO276" t="str">
            <v/>
          </cell>
          <cell r="CK276">
            <v>0</v>
          </cell>
          <cell r="CL276">
            <v>1.2045E-2</v>
          </cell>
          <cell r="CN276" t="str">
            <v>foam الدعامة الcenterى 12 نوفروست CDFRP0923</v>
          </cell>
          <cell r="CO276" t="str">
            <v/>
          </cell>
          <cell r="CT276">
            <v>1</v>
          </cell>
          <cell r="CU276">
            <v>0</v>
          </cell>
        </row>
        <row r="277">
          <cell r="A277">
            <v>200</v>
          </cell>
          <cell r="B277" t="str">
            <v>PF1</v>
          </cell>
          <cell r="C277" t="str">
            <v>FOAM 10TH</v>
          </cell>
          <cell r="D277" t="str">
            <v>Molds</v>
          </cell>
          <cell r="E277" t="str">
            <v>FMDAIIDB340000</v>
          </cell>
          <cell r="F277" t="str">
            <v>فوم الدامبر 12 نوفروست B CDFRP1114</v>
          </cell>
          <cell r="G277" t="str">
            <v>Ea</v>
          </cell>
          <cell r="H277" t="str">
            <v>1100*1200</v>
          </cell>
          <cell r="I277">
            <v>1.8499999999999999E-2</v>
          </cell>
          <cell r="J277">
            <v>40</v>
          </cell>
          <cell r="L277">
            <v>40</v>
          </cell>
          <cell r="M277">
            <v>40</v>
          </cell>
          <cell r="O277">
            <v>2</v>
          </cell>
          <cell r="Q277" t="str">
            <v>لا تعمل</v>
          </cell>
          <cell r="R277">
            <v>18.5</v>
          </cell>
          <cell r="S277">
            <v>17.204999999999998</v>
          </cell>
          <cell r="T277">
            <v>19.795000000000002</v>
          </cell>
          <cell r="U277" t="str">
            <v>7</v>
          </cell>
          <cell r="V277" t="str">
            <v>7</v>
          </cell>
          <cell r="Y277">
            <v>275</v>
          </cell>
          <cell r="AA277">
            <v>200</v>
          </cell>
          <cell r="AB277" t="str">
            <v>فوم الدامبر 12 نوفروست B CDFRP1114</v>
          </cell>
          <cell r="AC277">
            <v>1.8499999999999999E-2</v>
          </cell>
          <cell r="AD277" t="str">
            <v>الدامبر 12 نوفروست</v>
          </cell>
          <cell r="AE277">
            <v>0</v>
          </cell>
          <cell r="AH277">
            <v>180</v>
          </cell>
          <cell r="AI277">
            <v>171</v>
          </cell>
          <cell r="AJ277">
            <v>189</v>
          </cell>
          <cell r="AK277">
            <v>1</v>
          </cell>
          <cell r="AL277">
            <v>1</v>
          </cell>
          <cell r="AT277" t="str">
            <v>DAI</v>
          </cell>
          <cell r="AV277">
            <v>7</v>
          </cell>
          <cell r="AW277">
            <v>7</v>
          </cell>
          <cell r="BO277" t="str">
            <v/>
          </cell>
          <cell r="CK277">
            <v>0</v>
          </cell>
          <cell r="CL277">
            <v>2.035E-2</v>
          </cell>
          <cell r="CN277" t="str">
            <v>foam الدامبر 12 نوفروست B CDFRP1114</v>
          </cell>
          <cell r="CO277" t="str">
            <v/>
          </cell>
          <cell r="CT277">
            <v>1</v>
          </cell>
          <cell r="CU277">
            <v>0</v>
          </cell>
        </row>
        <row r="278">
          <cell r="A278">
            <v>201</v>
          </cell>
          <cell r="B278" t="str">
            <v>PF1</v>
          </cell>
          <cell r="C278" t="str">
            <v>FOAM 10TH</v>
          </cell>
          <cell r="D278" t="str">
            <v>Molds</v>
          </cell>
          <cell r="E278" t="str">
            <v>FMDAIIDA340000</v>
          </cell>
          <cell r="F278" t="str">
            <v>فوم الدامبر 12 نوفروست A CDFRP1125</v>
          </cell>
          <cell r="G278" t="str">
            <v>Ea</v>
          </cell>
          <cell r="H278" t="str">
            <v>1100*1200</v>
          </cell>
          <cell r="I278">
            <v>1.8499999999999999E-2</v>
          </cell>
          <cell r="J278">
            <v>40</v>
          </cell>
          <cell r="L278">
            <v>40</v>
          </cell>
          <cell r="M278">
            <v>40</v>
          </cell>
          <cell r="O278">
            <v>2</v>
          </cell>
          <cell r="Q278" t="str">
            <v>لا تعمل</v>
          </cell>
          <cell r="R278">
            <v>18.5</v>
          </cell>
          <cell r="S278">
            <v>17.204999999999998</v>
          </cell>
          <cell r="T278">
            <v>19.795000000000002</v>
          </cell>
          <cell r="U278" t="str">
            <v>7</v>
          </cell>
          <cell r="V278" t="str">
            <v>7</v>
          </cell>
          <cell r="Y278">
            <v>275</v>
          </cell>
          <cell r="AA278">
            <v>201</v>
          </cell>
          <cell r="AB278" t="str">
            <v>فوم الدامبر 12 نوفروست A CDFRP1125</v>
          </cell>
          <cell r="AC278">
            <v>1.8499999999999999E-2</v>
          </cell>
          <cell r="AD278" t="str">
            <v>الدامبر 12 نوفروست</v>
          </cell>
          <cell r="AE278">
            <v>0</v>
          </cell>
          <cell r="AH278">
            <v>180</v>
          </cell>
          <cell r="AI278">
            <v>171</v>
          </cell>
          <cell r="AJ278">
            <v>189</v>
          </cell>
          <cell r="AK278">
            <v>1</v>
          </cell>
          <cell r="AL278">
            <v>1</v>
          </cell>
          <cell r="AT278" t="str">
            <v>DAI</v>
          </cell>
          <cell r="AV278">
            <v>7</v>
          </cell>
          <cell r="AW278">
            <v>7</v>
          </cell>
          <cell r="BO278" t="str">
            <v/>
          </cell>
          <cell r="CK278">
            <v>0</v>
          </cell>
          <cell r="CL278">
            <v>2.035E-2</v>
          </cell>
          <cell r="CN278" t="str">
            <v>foam الدامبر 12 نوفروست A CDFRP1125</v>
          </cell>
          <cell r="CO278" t="str">
            <v/>
          </cell>
          <cell r="CT278">
            <v>1</v>
          </cell>
          <cell r="CU278">
            <v>0</v>
          </cell>
        </row>
        <row r="279">
          <cell r="A279" t="str">
            <v>201sum</v>
          </cell>
          <cell r="B279" t="str">
            <v>PF1</v>
          </cell>
          <cell r="C279" t="str">
            <v>FOAM 10TH</v>
          </cell>
          <cell r="D279" t="str">
            <v>Molds</v>
          </cell>
          <cell r="E279" t="str">
            <v>FMDAIIDA340000</v>
          </cell>
          <cell r="F279" t="str">
            <v>الدامبر 12 نوفروست</v>
          </cell>
          <cell r="G279" t="str">
            <v>Ea</v>
          </cell>
          <cell r="H279" t="str">
            <v>1100*1200</v>
          </cell>
          <cell r="I279">
            <v>4.7949999999999993E-2</v>
          </cell>
          <cell r="J279">
            <v>40</v>
          </cell>
          <cell r="L279">
            <v>40</v>
          </cell>
          <cell r="M279">
            <v>40</v>
          </cell>
          <cell r="O279">
            <v>2</v>
          </cell>
          <cell r="Q279" t="str">
            <v>لا تعمل</v>
          </cell>
          <cell r="R279">
            <v>47.949999999999996</v>
          </cell>
          <cell r="S279">
            <v>44.593499999999999</v>
          </cell>
          <cell r="T279">
            <v>51.306499999999993</v>
          </cell>
          <cell r="U279" t="str">
            <v>7</v>
          </cell>
          <cell r="V279" t="str">
            <v>7</v>
          </cell>
          <cell r="Y279">
            <v>275</v>
          </cell>
          <cell r="Z279" t="str">
            <v>مجمعة</v>
          </cell>
          <cell r="AA279">
            <v>201</v>
          </cell>
          <cell r="AB279" t="str">
            <v>فوم الدامبر 12 نوفروست A CDFRP1125</v>
          </cell>
          <cell r="AC279">
            <v>1.8499999999999999E-2</v>
          </cell>
          <cell r="AD279" t="str">
            <v>الدامبر 12 نوفروست</v>
          </cell>
          <cell r="AE279">
            <v>0</v>
          </cell>
          <cell r="AH279">
            <v>180</v>
          </cell>
          <cell r="AI279">
            <v>171</v>
          </cell>
          <cell r="AJ279">
            <v>189</v>
          </cell>
          <cell r="AK279">
            <v>0</v>
          </cell>
          <cell r="AM279">
            <v>1</v>
          </cell>
          <cell r="AT279" t="str">
            <v>DAI</v>
          </cell>
          <cell r="AV279">
            <v>7</v>
          </cell>
          <cell r="AW279">
            <v>7</v>
          </cell>
          <cell r="BO279" t="str">
            <v/>
          </cell>
          <cell r="CK279">
            <v>0</v>
          </cell>
          <cell r="CL279">
            <v>5.2744999999999993E-2</v>
          </cell>
          <cell r="CN279" t="str">
            <v>foam الدامبر 12 نوفروست A CDFRP1125</v>
          </cell>
          <cell r="CO279" t="str">
            <v/>
          </cell>
          <cell r="CT279">
            <v>0</v>
          </cell>
          <cell r="CU279">
            <v>0</v>
          </cell>
        </row>
        <row r="280">
          <cell r="A280">
            <v>202</v>
          </cell>
          <cell r="B280" t="str">
            <v>PF1</v>
          </cell>
          <cell r="C280" t="str">
            <v>FOAM 10TH</v>
          </cell>
          <cell r="D280" t="str">
            <v>Molds</v>
          </cell>
          <cell r="E280" t="str">
            <v>FMDAIIDA200000</v>
          </cell>
          <cell r="F280" t="str">
            <v>فوم الدامبر 10 نوفروست A CDFRP1113</v>
          </cell>
          <cell r="G280" t="str">
            <v>Ea</v>
          </cell>
          <cell r="H280" t="str">
            <v>1100*1200</v>
          </cell>
          <cell r="I280">
            <v>1.9E-2</v>
          </cell>
          <cell r="J280">
            <v>40</v>
          </cell>
          <cell r="L280">
            <v>40</v>
          </cell>
          <cell r="M280">
            <v>40</v>
          </cell>
          <cell r="O280">
            <v>2</v>
          </cell>
          <cell r="Q280" t="str">
            <v>لا تعمل</v>
          </cell>
          <cell r="R280">
            <v>19</v>
          </cell>
          <cell r="S280">
            <v>17.670000000000002</v>
          </cell>
          <cell r="T280">
            <v>20.329999999999998</v>
          </cell>
          <cell r="U280" t="str">
            <v>7</v>
          </cell>
          <cell r="V280" t="str">
            <v>7</v>
          </cell>
          <cell r="Y280">
            <v>279</v>
          </cell>
          <cell r="AA280">
            <v>202</v>
          </cell>
          <cell r="AB280" t="str">
            <v>فوم الدامبر 10 نوفروست A CDFRP1113</v>
          </cell>
          <cell r="AC280">
            <v>1.9E-2</v>
          </cell>
          <cell r="AD280" t="str">
            <v>الدامبر  10نوفروست</v>
          </cell>
          <cell r="AE280">
            <v>0</v>
          </cell>
          <cell r="AH280">
            <v>180</v>
          </cell>
          <cell r="AI280">
            <v>171</v>
          </cell>
          <cell r="AJ280">
            <v>189</v>
          </cell>
          <cell r="AK280">
            <v>1</v>
          </cell>
          <cell r="AL280">
            <v>1</v>
          </cell>
          <cell r="AT280" t="str">
            <v>DAI</v>
          </cell>
          <cell r="AV280">
            <v>7</v>
          </cell>
          <cell r="AW280">
            <v>7</v>
          </cell>
          <cell r="BO280" t="str">
            <v/>
          </cell>
          <cell r="CK280">
            <v>0</v>
          </cell>
          <cell r="CL280">
            <v>2.0900000000000002E-2</v>
          </cell>
          <cell r="CN280" t="str">
            <v>foam الدامبر 10 نوفروست A CDFRP1113</v>
          </cell>
          <cell r="CO280" t="str">
            <v/>
          </cell>
          <cell r="CT280">
            <v>1</v>
          </cell>
          <cell r="CU280">
            <v>0</v>
          </cell>
        </row>
        <row r="281">
          <cell r="A281">
            <v>203</v>
          </cell>
          <cell r="B281" t="str">
            <v>PF1</v>
          </cell>
          <cell r="C281" t="str">
            <v>FOAM 10TH</v>
          </cell>
          <cell r="D281" t="str">
            <v>Molds</v>
          </cell>
          <cell r="E281" t="str">
            <v>FMDAIIDB200000</v>
          </cell>
          <cell r="F281" t="str">
            <v>فوم الدامبر  10نوفروست B CDFRP1181</v>
          </cell>
          <cell r="G281" t="str">
            <v>Ea</v>
          </cell>
          <cell r="H281" t="str">
            <v>1100*1200</v>
          </cell>
          <cell r="I281">
            <v>1.9E-2</v>
          </cell>
          <cell r="J281">
            <v>40</v>
          </cell>
          <cell r="L281">
            <v>40</v>
          </cell>
          <cell r="M281">
            <v>40</v>
          </cell>
          <cell r="O281">
            <v>2</v>
          </cell>
          <cell r="Q281" t="str">
            <v>لا تعمل</v>
          </cell>
          <cell r="R281">
            <v>19</v>
          </cell>
          <cell r="S281">
            <v>17.670000000000002</v>
          </cell>
          <cell r="T281">
            <v>20.329999999999998</v>
          </cell>
          <cell r="U281" t="str">
            <v>7</v>
          </cell>
          <cell r="V281" t="str">
            <v>7</v>
          </cell>
          <cell r="Y281">
            <v>279</v>
          </cell>
          <cell r="AA281">
            <v>203</v>
          </cell>
          <cell r="AB281" t="str">
            <v>فوم الدامبر  10نوفروست B CDFRP1181</v>
          </cell>
          <cell r="AC281">
            <v>1.9E-2</v>
          </cell>
          <cell r="AD281" t="str">
            <v>الدامبر  10نوفروست</v>
          </cell>
          <cell r="AE281">
            <v>0</v>
          </cell>
          <cell r="AH281">
            <v>180</v>
          </cell>
          <cell r="AI281">
            <v>171</v>
          </cell>
          <cell r="AJ281">
            <v>189</v>
          </cell>
          <cell r="AK281">
            <v>1</v>
          </cell>
          <cell r="AL281">
            <v>1</v>
          </cell>
          <cell r="AT281" t="str">
            <v>DAI</v>
          </cell>
          <cell r="AV281">
            <v>7</v>
          </cell>
          <cell r="AW281">
            <v>7</v>
          </cell>
          <cell r="BO281" t="str">
            <v/>
          </cell>
          <cell r="CK281">
            <v>0</v>
          </cell>
          <cell r="CL281">
            <v>2.0900000000000002E-2</v>
          </cell>
          <cell r="CN281" t="str">
            <v>foam الدامبر  10نوفروست B CDFRP1181</v>
          </cell>
          <cell r="CO281" t="str">
            <v/>
          </cell>
          <cell r="CT281">
            <v>1</v>
          </cell>
          <cell r="CU281">
            <v>0</v>
          </cell>
        </row>
        <row r="282">
          <cell r="A282" t="str">
            <v>203sum</v>
          </cell>
          <cell r="B282" t="str">
            <v>PF1</v>
          </cell>
          <cell r="C282" t="str">
            <v>FOAM 10TH</v>
          </cell>
          <cell r="D282" t="str">
            <v>Molds</v>
          </cell>
          <cell r="E282" t="str">
            <v>FMDAIIDB200000</v>
          </cell>
          <cell r="F282" t="str">
            <v>الدامبر  10نوفروست</v>
          </cell>
          <cell r="G282" t="str">
            <v>Ea</v>
          </cell>
          <cell r="H282" t="str">
            <v>1100*1200</v>
          </cell>
          <cell r="I282">
            <v>3.7999999999999999E-2</v>
          </cell>
          <cell r="J282">
            <v>40</v>
          </cell>
          <cell r="L282">
            <v>40</v>
          </cell>
          <cell r="M282">
            <v>40</v>
          </cell>
          <cell r="O282">
            <v>2</v>
          </cell>
          <cell r="Q282" t="str">
            <v>لا تعمل</v>
          </cell>
          <cell r="R282">
            <v>38</v>
          </cell>
          <cell r="S282">
            <v>35.340000000000003</v>
          </cell>
          <cell r="T282">
            <v>40.659999999999997</v>
          </cell>
          <cell r="U282" t="str">
            <v>7</v>
          </cell>
          <cell r="V282" t="str">
            <v>7</v>
          </cell>
          <cell r="Y282">
            <v>279</v>
          </cell>
          <cell r="Z282" t="str">
            <v>مجمعة</v>
          </cell>
          <cell r="AA282">
            <v>203</v>
          </cell>
          <cell r="AB282" t="str">
            <v>فوم الدامبر  10نوفروست B CDFRP1181</v>
          </cell>
          <cell r="AC282">
            <v>1.9E-2</v>
          </cell>
          <cell r="AD282" t="str">
            <v>الدامبر  10نوفروست</v>
          </cell>
          <cell r="AE282">
            <v>0</v>
          </cell>
          <cell r="AH282">
            <v>180</v>
          </cell>
          <cell r="AI282">
            <v>171</v>
          </cell>
          <cell r="AJ282">
            <v>189</v>
          </cell>
          <cell r="AK282">
            <v>0</v>
          </cell>
          <cell r="AM282">
            <v>1</v>
          </cell>
          <cell r="AT282" t="str">
            <v>DAI</v>
          </cell>
          <cell r="AV282">
            <v>7</v>
          </cell>
          <cell r="AW282">
            <v>7</v>
          </cell>
          <cell r="BO282" t="str">
            <v/>
          </cell>
          <cell r="CK282">
            <v>0</v>
          </cell>
          <cell r="CL282">
            <v>4.1800000000000004E-2</v>
          </cell>
          <cell r="CN282" t="str">
            <v>foam الدامبر  10نوفروست B CDFRP1181</v>
          </cell>
          <cell r="CO282" t="str">
            <v/>
          </cell>
          <cell r="CT282">
            <v>0</v>
          </cell>
          <cell r="CU282">
            <v>0</v>
          </cell>
        </row>
        <row r="283">
          <cell r="A283">
            <v>204</v>
          </cell>
          <cell r="B283" t="str">
            <v>PF2</v>
          </cell>
          <cell r="C283" t="str">
            <v>FOAM 6TH</v>
          </cell>
          <cell r="D283" t="str">
            <v>Molds</v>
          </cell>
          <cell r="E283" t="str">
            <v>FMEGPBB1312000</v>
          </cell>
          <cell r="F283" t="str">
            <v>فوم البارون 131 علوى P</v>
          </cell>
          <cell r="G283" t="str">
            <v>Ea</v>
          </cell>
          <cell r="H283" t="str">
            <v>1100*1200</v>
          </cell>
          <cell r="I283">
            <v>0.6956</v>
          </cell>
          <cell r="J283">
            <v>15</v>
          </cell>
          <cell r="L283">
            <v>15</v>
          </cell>
          <cell r="M283">
            <v>15</v>
          </cell>
          <cell r="N283">
            <v>1</v>
          </cell>
          <cell r="O283">
            <v>1</v>
          </cell>
          <cell r="Q283" t="str">
            <v>تعمل</v>
          </cell>
          <cell r="R283">
            <v>695.6</v>
          </cell>
          <cell r="S283">
            <v>646.90800000000002</v>
          </cell>
          <cell r="T283">
            <v>744.29200000000003</v>
          </cell>
          <cell r="U283" t="str">
            <v>7</v>
          </cell>
          <cell r="V283" t="str">
            <v>7</v>
          </cell>
          <cell r="Y283">
            <v>280</v>
          </cell>
          <cell r="AA283">
            <v>204</v>
          </cell>
          <cell r="AB283" t="str">
            <v>فوم البارون 131 علوى P</v>
          </cell>
          <cell r="AD283" t="str">
            <v>فوم البارون 131 علوى</v>
          </cell>
          <cell r="AE283">
            <v>1</v>
          </cell>
          <cell r="AH283">
            <v>240</v>
          </cell>
          <cell r="AI283">
            <v>228</v>
          </cell>
          <cell r="AJ283">
            <v>252</v>
          </cell>
          <cell r="AK283">
            <v>1</v>
          </cell>
          <cell r="AL283">
            <v>1</v>
          </cell>
          <cell r="AN283">
            <v>9</v>
          </cell>
          <cell r="AO283">
            <v>18</v>
          </cell>
          <cell r="AP283" t="str">
            <v xml:space="preserve"> (A) EU150       (M) 0.7-1.1 mm</v>
          </cell>
          <cell r="AQ283" t="str">
            <v>(B) S.2 112      (M) 0.7-1.1 mm</v>
          </cell>
          <cell r="AR283" t="str">
            <v>6</v>
          </cell>
          <cell r="AS283" t="str">
            <v>4</v>
          </cell>
          <cell r="AT283" t="str">
            <v>EGP</v>
          </cell>
          <cell r="AV283">
            <v>7</v>
          </cell>
          <cell r="AW283">
            <v>7</v>
          </cell>
          <cell r="BJ283">
            <v>4</v>
          </cell>
          <cell r="BK283">
            <v>5</v>
          </cell>
          <cell r="BL283">
            <v>13</v>
          </cell>
          <cell r="BN283">
            <v>515</v>
          </cell>
          <cell r="BO283" t="str">
            <v>5</v>
          </cell>
          <cell r="CK283">
            <v>0</v>
          </cell>
          <cell r="CL283">
            <v>0.76516000000000006</v>
          </cell>
          <cell r="CN283" t="str">
            <v>foam الBaron 131 top P</v>
          </cell>
          <cell r="CO283" t="str">
            <v>المصرية لتجارة البورسلين</v>
          </cell>
          <cell r="CP283" t="str">
            <v>المصرية لتجارة البورسلين</v>
          </cell>
          <cell r="CT283">
            <v>1</v>
          </cell>
          <cell r="CU283">
            <v>1</v>
          </cell>
          <cell r="CV283">
            <v>1</v>
          </cell>
          <cell r="CW283">
            <v>0</v>
          </cell>
          <cell r="CZ283" t="str">
            <v/>
          </cell>
        </row>
        <row r="284">
          <cell r="A284">
            <v>205</v>
          </cell>
          <cell r="B284" t="str">
            <v>PF2</v>
          </cell>
          <cell r="C284" t="str">
            <v>FOAM 6TH</v>
          </cell>
          <cell r="D284" t="str">
            <v>Molds</v>
          </cell>
          <cell r="E284" t="str">
            <v>FMEGPIB1312000</v>
          </cell>
          <cell r="F284" t="str">
            <v>فوم البارون 131 علوى K</v>
          </cell>
          <cell r="G284" t="str">
            <v>Ea</v>
          </cell>
          <cell r="H284" t="str">
            <v>1100*1200</v>
          </cell>
          <cell r="I284">
            <v>0.6956</v>
          </cell>
          <cell r="J284">
            <v>15</v>
          </cell>
          <cell r="L284">
            <v>15</v>
          </cell>
          <cell r="M284">
            <v>15</v>
          </cell>
          <cell r="N284">
            <v>1</v>
          </cell>
          <cell r="O284">
            <v>1</v>
          </cell>
          <cell r="Q284" t="str">
            <v>تعمل</v>
          </cell>
          <cell r="R284">
            <v>695.6</v>
          </cell>
          <cell r="S284">
            <v>646.90800000000002</v>
          </cell>
          <cell r="T284">
            <v>744.29200000000003</v>
          </cell>
          <cell r="U284" t="str">
            <v>7</v>
          </cell>
          <cell r="V284" t="str">
            <v>7</v>
          </cell>
          <cell r="Y284">
            <v>280</v>
          </cell>
          <cell r="AA284">
            <v>205</v>
          </cell>
          <cell r="AB284" t="str">
            <v>فوم البارون 131 علوى K</v>
          </cell>
          <cell r="AD284" t="str">
            <v>فوم البارون 131 علوى</v>
          </cell>
          <cell r="AE284">
            <v>1</v>
          </cell>
          <cell r="AH284">
            <v>240</v>
          </cell>
          <cell r="AI284">
            <v>228</v>
          </cell>
          <cell r="AJ284">
            <v>252</v>
          </cell>
          <cell r="AK284">
            <v>1</v>
          </cell>
          <cell r="AL284">
            <v>1</v>
          </cell>
          <cell r="AN284">
            <v>9</v>
          </cell>
          <cell r="AO284">
            <v>18</v>
          </cell>
          <cell r="AP284" t="str">
            <v xml:space="preserve"> (A) EU150       (M) 0.7-1.1 mm</v>
          </cell>
          <cell r="AQ284" t="str">
            <v>(B) S.2 112      (M) 0.7-1.1 mm</v>
          </cell>
          <cell r="AR284" t="str">
            <v>6</v>
          </cell>
          <cell r="AS284" t="str">
            <v>4</v>
          </cell>
          <cell r="AT284" t="str">
            <v>EGP</v>
          </cell>
          <cell r="AV284">
            <v>7</v>
          </cell>
          <cell r="AW284">
            <v>7</v>
          </cell>
          <cell r="BJ284">
            <v>4</v>
          </cell>
          <cell r="BK284">
            <v>5</v>
          </cell>
          <cell r="BL284">
            <v>13</v>
          </cell>
          <cell r="BN284">
            <v>515</v>
          </cell>
          <cell r="BO284" t="str">
            <v>5</v>
          </cell>
          <cell r="CK284">
            <v>0</v>
          </cell>
          <cell r="CL284">
            <v>0.76516000000000006</v>
          </cell>
          <cell r="CN284" t="str">
            <v>foam الBaron 131 top K</v>
          </cell>
          <cell r="CO284" t="str">
            <v>المصرية لتجارة البورسلين</v>
          </cell>
          <cell r="CP284" t="str">
            <v>المصرية لتجارة البورسلين</v>
          </cell>
          <cell r="CT284">
            <v>1</v>
          </cell>
          <cell r="CU284">
            <v>1</v>
          </cell>
          <cell r="CV284">
            <v>1</v>
          </cell>
          <cell r="CW284">
            <v>0</v>
          </cell>
          <cell r="CZ284" t="str">
            <v/>
          </cell>
        </row>
        <row r="285">
          <cell r="A285" t="str">
            <v>205sum</v>
          </cell>
          <cell r="B285" t="str">
            <v>PF2</v>
          </cell>
          <cell r="C285" t="str">
            <v>FOAM 6TH</v>
          </cell>
          <cell r="D285" t="str">
            <v>Molds</v>
          </cell>
          <cell r="E285" t="str">
            <v>FMEGPIB1312000</v>
          </cell>
          <cell r="F285" t="str">
            <v>فوم البارون 131 علوى</v>
          </cell>
          <cell r="G285" t="str">
            <v>Ea</v>
          </cell>
          <cell r="H285" t="str">
            <v>1100*1200</v>
          </cell>
          <cell r="I285">
            <v>0.6956</v>
          </cell>
          <cell r="J285">
            <v>15</v>
          </cell>
          <cell r="L285">
            <v>15</v>
          </cell>
          <cell r="M285">
            <v>15</v>
          </cell>
          <cell r="N285">
            <v>1</v>
          </cell>
          <cell r="O285">
            <v>1</v>
          </cell>
          <cell r="Q285" t="str">
            <v>تعمل</v>
          </cell>
          <cell r="R285">
            <v>695.6</v>
          </cell>
          <cell r="S285">
            <v>646.90800000000002</v>
          </cell>
          <cell r="T285">
            <v>744.29200000000003</v>
          </cell>
          <cell r="U285" t="str">
            <v>7</v>
          </cell>
          <cell r="V285" t="str">
            <v>7</v>
          </cell>
          <cell r="Y285">
            <v>280</v>
          </cell>
          <cell r="AA285">
            <v>205</v>
          </cell>
          <cell r="AB285" t="str">
            <v>فوم البارون 131 علوى K</v>
          </cell>
          <cell r="AD285" t="str">
            <v>فوم البارون 131 علوى</v>
          </cell>
          <cell r="AE285">
            <v>1</v>
          </cell>
          <cell r="AH285">
            <v>240</v>
          </cell>
          <cell r="AI285">
            <v>228</v>
          </cell>
          <cell r="AJ285">
            <v>252</v>
          </cell>
          <cell r="AK285">
            <v>0</v>
          </cell>
          <cell r="AL285">
            <v>1</v>
          </cell>
          <cell r="AN285">
            <v>9</v>
          </cell>
          <cell r="AO285">
            <v>18</v>
          </cell>
          <cell r="AP285" t="str">
            <v xml:space="preserve"> (A) EU150       (M) 0.7-1.1 mm</v>
          </cell>
          <cell r="AQ285" t="str">
            <v>(B) S.2 112      (M) 0.7-1.1 mm</v>
          </cell>
          <cell r="AR285" t="str">
            <v>6</v>
          </cell>
          <cell r="AS285" t="str">
            <v>4</v>
          </cell>
          <cell r="AT285" t="str">
            <v>EGP</v>
          </cell>
          <cell r="AV285">
            <v>7</v>
          </cell>
          <cell r="AW285">
            <v>7</v>
          </cell>
          <cell r="AX285">
            <v>675</v>
          </cell>
          <cell r="AY285">
            <v>1</v>
          </cell>
          <cell r="AZ285">
            <v>1</v>
          </cell>
          <cell r="BA285">
            <v>645</v>
          </cell>
          <cell r="BB285">
            <v>1</v>
          </cell>
          <cell r="BC285">
            <v>1</v>
          </cell>
          <cell r="BD285">
            <v>180</v>
          </cell>
          <cell r="BE285">
            <v>2</v>
          </cell>
          <cell r="BF285">
            <v>2</v>
          </cell>
          <cell r="BJ285">
            <v>4</v>
          </cell>
          <cell r="BK285">
            <v>5</v>
          </cell>
          <cell r="BL285">
            <v>13</v>
          </cell>
          <cell r="BN285">
            <v>515</v>
          </cell>
          <cell r="BO285" t="str">
            <v>5</v>
          </cell>
          <cell r="CB285">
            <v>4</v>
          </cell>
          <cell r="CC285">
            <v>1</v>
          </cell>
          <cell r="CE285">
            <v>87</v>
          </cell>
          <cell r="CF285">
            <v>150</v>
          </cell>
          <cell r="CG285" t="str">
            <v>ابيض</v>
          </cell>
          <cell r="CK285">
            <v>0</v>
          </cell>
          <cell r="CL285">
            <v>0.76516000000000006</v>
          </cell>
          <cell r="CN285" t="str">
            <v>foam الBaron 131 top K</v>
          </cell>
          <cell r="CO285" t="str">
            <v>المصرية لتجارة البورسلين</v>
          </cell>
          <cell r="CP285" t="str">
            <v>المصرية لتجارة البورسلين</v>
          </cell>
          <cell r="CT285">
            <v>0</v>
          </cell>
          <cell r="CU285">
            <v>1</v>
          </cell>
          <cell r="CV285">
            <v>1</v>
          </cell>
          <cell r="CW285">
            <v>0</v>
          </cell>
          <cell r="CZ285" t="str">
            <v/>
          </cell>
        </row>
        <row r="286">
          <cell r="A286">
            <v>206</v>
          </cell>
          <cell r="B286" t="str">
            <v>PF2</v>
          </cell>
          <cell r="C286" t="str">
            <v>FOAM 6TH</v>
          </cell>
          <cell r="D286" t="str">
            <v>Molds</v>
          </cell>
          <cell r="E286" t="str">
            <v>FMEGPBB1311000</v>
          </cell>
          <cell r="F286" t="str">
            <v>فوم البارون 131 سفلى P</v>
          </cell>
          <cell r="G286" t="str">
            <v>Ea</v>
          </cell>
          <cell r="H286" t="str">
            <v>1100*1200</v>
          </cell>
          <cell r="I286">
            <v>0.79859999999999998</v>
          </cell>
          <cell r="J286">
            <v>15</v>
          </cell>
          <cell r="L286">
            <v>15</v>
          </cell>
          <cell r="M286">
            <v>15</v>
          </cell>
          <cell r="N286">
            <v>1</v>
          </cell>
          <cell r="O286">
            <v>1</v>
          </cell>
          <cell r="Q286" t="str">
            <v>تعمل</v>
          </cell>
          <cell r="R286">
            <v>798.6</v>
          </cell>
          <cell r="S286">
            <v>742.69799999999998</v>
          </cell>
          <cell r="T286">
            <v>854.50200000000007</v>
          </cell>
          <cell r="U286" t="str">
            <v>7</v>
          </cell>
          <cell r="V286" t="str">
            <v>7</v>
          </cell>
          <cell r="Y286">
            <v>280</v>
          </cell>
          <cell r="AA286">
            <v>206</v>
          </cell>
          <cell r="AB286" t="str">
            <v>فوم البارون 131 سفلى P</v>
          </cell>
          <cell r="AD286" t="str">
            <v>فوم البارون 131 سفلي</v>
          </cell>
          <cell r="AE286">
            <v>1</v>
          </cell>
          <cell r="AH286">
            <v>240</v>
          </cell>
          <cell r="AI286">
            <v>228</v>
          </cell>
          <cell r="AJ286">
            <v>252</v>
          </cell>
          <cell r="AK286">
            <v>1</v>
          </cell>
          <cell r="AL286">
            <v>1</v>
          </cell>
          <cell r="AT286" t="str">
            <v>EGP</v>
          </cell>
          <cell r="AV286">
            <v>7</v>
          </cell>
          <cell r="AW286">
            <v>7</v>
          </cell>
          <cell r="BJ286">
            <v>4</v>
          </cell>
          <cell r="BK286">
            <v>-4</v>
          </cell>
          <cell r="BL286">
            <v>4</v>
          </cell>
          <cell r="BN286">
            <v>514</v>
          </cell>
          <cell r="BO286" t="str">
            <v>5</v>
          </cell>
          <cell r="CK286">
            <v>0</v>
          </cell>
          <cell r="CL286">
            <v>0.87846000000000002</v>
          </cell>
          <cell r="CN286" t="str">
            <v>foam الBaron 131 bottom P</v>
          </cell>
          <cell r="CO286" t="str">
            <v>المصرية لتجارة البورسلين</v>
          </cell>
          <cell r="CP286" t="str">
            <v>المصرية لتجارة البورسلين</v>
          </cell>
          <cell r="CT286">
            <v>1</v>
          </cell>
          <cell r="CU286">
            <v>1</v>
          </cell>
          <cell r="CV286">
            <v>1</v>
          </cell>
          <cell r="CW286">
            <v>0</v>
          </cell>
          <cell r="CZ286" t="str">
            <v/>
          </cell>
        </row>
        <row r="287">
          <cell r="A287">
            <v>207</v>
          </cell>
          <cell r="B287" t="str">
            <v>PF2</v>
          </cell>
          <cell r="C287" t="str">
            <v>FOAM 6TH</v>
          </cell>
          <cell r="D287" t="str">
            <v>Molds</v>
          </cell>
          <cell r="E287" t="str">
            <v>FMEGPIB1311000</v>
          </cell>
          <cell r="F287" t="str">
            <v>فوم البارون 131 سفلى K</v>
          </cell>
          <cell r="G287" t="str">
            <v>Ea</v>
          </cell>
          <cell r="H287" t="str">
            <v>1100*1200</v>
          </cell>
          <cell r="I287">
            <v>0.79859999999999998</v>
          </cell>
          <cell r="J287">
            <v>15</v>
          </cell>
          <cell r="L287">
            <v>15</v>
          </cell>
          <cell r="M287">
            <v>15</v>
          </cell>
          <cell r="N287">
            <v>1</v>
          </cell>
          <cell r="O287">
            <v>1</v>
          </cell>
          <cell r="Q287" t="str">
            <v>تعمل</v>
          </cell>
          <cell r="R287">
            <v>798.6</v>
          </cell>
          <cell r="S287">
            <v>742.69799999999998</v>
          </cell>
          <cell r="T287">
            <v>854.50200000000007</v>
          </cell>
          <cell r="U287" t="str">
            <v>7</v>
          </cell>
          <cell r="V287" t="str">
            <v>7</v>
          </cell>
          <cell r="Y287">
            <v>280</v>
          </cell>
          <cell r="AA287">
            <v>207</v>
          </cell>
          <cell r="AB287" t="str">
            <v>فوم البارون 131 سفلى K</v>
          </cell>
          <cell r="AD287" t="str">
            <v>فوم البارون 131 سفلي</v>
          </cell>
          <cell r="AE287">
            <v>1</v>
          </cell>
          <cell r="AH287">
            <v>240</v>
          </cell>
          <cell r="AI287">
            <v>228</v>
          </cell>
          <cell r="AJ287">
            <v>252</v>
          </cell>
          <cell r="AK287">
            <v>1</v>
          </cell>
          <cell r="AL287">
            <v>1</v>
          </cell>
          <cell r="AT287" t="str">
            <v>EGP</v>
          </cell>
          <cell r="AV287">
            <v>7</v>
          </cell>
          <cell r="AW287">
            <v>7</v>
          </cell>
          <cell r="BJ287">
            <v>4</v>
          </cell>
          <cell r="BK287">
            <v>-4</v>
          </cell>
          <cell r="BL287">
            <v>4</v>
          </cell>
          <cell r="BN287">
            <v>514</v>
          </cell>
          <cell r="BO287" t="str">
            <v>5</v>
          </cell>
          <cell r="CK287">
            <v>0</v>
          </cell>
          <cell r="CL287">
            <v>0.87846000000000002</v>
          </cell>
          <cell r="CN287" t="str">
            <v>foam الBaron 131 bottom K</v>
          </cell>
          <cell r="CO287" t="str">
            <v>المصرية لتجارة البورسلين</v>
          </cell>
          <cell r="CP287" t="str">
            <v>المصرية لتجارة البورسلين</v>
          </cell>
          <cell r="CT287">
            <v>1</v>
          </cell>
          <cell r="CU287">
            <v>1</v>
          </cell>
          <cell r="CV287">
            <v>1</v>
          </cell>
          <cell r="CW287">
            <v>0</v>
          </cell>
          <cell r="CZ287" t="str">
            <v/>
          </cell>
        </row>
        <row r="288">
          <cell r="A288" t="str">
            <v>207sum</v>
          </cell>
          <cell r="B288" t="str">
            <v>PF2</v>
          </cell>
          <cell r="C288" t="str">
            <v>FOAM 6TH</v>
          </cell>
          <cell r="D288" t="str">
            <v>Molds</v>
          </cell>
          <cell r="E288" t="str">
            <v>FMEGPIB1311000</v>
          </cell>
          <cell r="F288" t="str">
            <v>فوم البارون 131 سفلي</v>
          </cell>
          <cell r="G288" t="str">
            <v>Ea</v>
          </cell>
          <cell r="H288" t="str">
            <v>1100*1200</v>
          </cell>
          <cell r="I288">
            <v>0.79859999999999998</v>
          </cell>
          <cell r="J288">
            <v>15</v>
          </cell>
          <cell r="L288">
            <v>15</v>
          </cell>
          <cell r="M288">
            <v>15</v>
          </cell>
          <cell r="N288">
            <v>1</v>
          </cell>
          <cell r="O288">
            <v>1</v>
          </cell>
          <cell r="Q288" t="str">
            <v>تعمل</v>
          </cell>
          <cell r="R288">
            <v>798.6</v>
          </cell>
          <cell r="S288">
            <v>742.69799999999998</v>
          </cell>
          <cell r="T288">
            <v>854.50200000000007</v>
          </cell>
          <cell r="U288" t="str">
            <v>7</v>
          </cell>
          <cell r="V288" t="str">
            <v>7</v>
          </cell>
          <cell r="Y288">
            <v>280</v>
          </cell>
          <cell r="AA288">
            <v>207</v>
          </cell>
          <cell r="AB288" t="str">
            <v>فوم البارون 131 سفلى K</v>
          </cell>
          <cell r="AD288" t="str">
            <v>فوم البارون 131 سفلي</v>
          </cell>
          <cell r="AE288">
            <v>1</v>
          </cell>
          <cell r="AH288">
            <v>240</v>
          </cell>
          <cell r="AI288">
            <v>228</v>
          </cell>
          <cell r="AJ288">
            <v>252</v>
          </cell>
          <cell r="AK288">
            <v>0</v>
          </cell>
          <cell r="AL288">
            <v>1</v>
          </cell>
          <cell r="AN288">
            <v>10</v>
          </cell>
          <cell r="AO288" t="str">
            <v>18</v>
          </cell>
          <cell r="AP288" t="str">
            <v>(A)   EU 150   (M)0.7-1.1 mm</v>
          </cell>
          <cell r="AQ288" t="str">
            <v>(B)   S.2 112  (M)0.7-1.1 mm</v>
          </cell>
          <cell r="AR288">
            <v>7</v>
          </cell>
          <cell r="AS288">
            <v>4</v>
          </cell>
          <cell r="AT288" t="str">
            <v>EGP</v>
          </cell>
          <cell r="AV288">
            <v>7</v>
          </cell>
          <cell r="AW288">
            <v>7</v>
          </cell>
          <cell r="AX288">
            <v>673</v>
          </cell>
          <cell r="AY288">
            <v>1</v>
          </cell>
          <cell r="AZ288">
            <v>1</v>
          </cell>
          <cell r="BA288">
            <v>643</v>
          </cell>
          <cell r="BB288">
            <v>1</v>
          </cell>
          <cell r="BC288">
            <v>1</v>
          </cell>
          <cell r="BD288">
            <v>250</v>
          </cell>
          <cell r="BE288">
            <v>2</v>
          </cell>
          <cell r="BF288">
            <v>2</v>
          </cell>
          <cell r="BJ288">
            <v>4</v>
          </cell>
          <cell r="BK288">
            <v>6</v>
          </cell>
          <cell r="BL288">
            <v>14</v>
          </cell>
          <cell r="BN288">
            <v>514</v>
          </cell>
          <cell r="BO288" t="str">
            <v>5</v>
          </cell>
          <cell r="CB288">
            <v>4</v>
          </cell>
          <cell r="CC288">
            <v>1</v>
          </cell>
          <cell r="CE288">
            <v>87</v>
          </cell>
          <cell r="CF288">
            <v>150</v>
          </cell>
          <cell r="CG288" t="str">
            <v>احمر</v>
          </cell>
          <cell r="CK288">
            <v>0</v>
          </cell>
          <cell r="CL288">
            <v>0.87846000000000002</v>
          </cell>
          <cell r="CN288" t="str">
            <v>foam الBaron 131 bottom K</v>
          </cell>
          <cell r="CO288" t="str">
            <v>المصرية الألمانية</v>
          </cell>
          <cell r="CP288" t="str">
            <v xml:space="preserve">شركة المصرية الالمانية </v>
          </cell>
          <cell r="CT288">
            <v>0</v>
          </cell>
          <cell r="CU288">
            <v>1</v>
          </cell>
          <cell r="CV288">
            <v>1</v>
          </cell>
          <cell r="CW288">
            <v>0</v>
          </cell>
          <cell r="CZ288" t="str">
            <v/>
          </cell>
        </row>
        <row r="289">
          <cell r="A289">
            <v>208</v>
          </cell>
          <cell r="B289" t="str">
            <v>PF2</v>
          </cell>
          <cell r="C289" t="str">
            <v>FOAM 6TH</v>
          </cell>
          <cell r="D289" t="str">
            <v>Molds</v>
          </cell>
          <cell r="E289" t="str">
            <v>FMCHLBN9000000</v>
          </cell>
          <cell r="F289" t="str">
            <v>فوم N 90 K</v>
          </cell>
          <cell r="G289" t="str">
            <v>Ea</v>
          </cell>
          <cell r="H289" t="str">
            <v>1200*1000</v>
          </cell>
          <cell r="I289">
            <v>0.03</v>
          </cell>
          <cell r="J289">
            <v>140</v>
          </cell>
          <cell r="L289">
            <v>140</v>
          </cell>
          <cell r="M289">
            <v>140</v>
          </cell>
          <cell r="N289">
            <v>1</v>
          </cell>
          <cell r="O289">
            <v>6</v>
          </cell>
          <cell r="Q289" t="str">
            <v>تعمل</v>
          </cell>
          <cell r="R289">
            <v>30</v>
          </cell>
          <cell r="S289">
            <v>27.9</v>
          </cell>
          <cell r="T289">
            <v>32.1</v>
          </cell>
          <cell r="U289" t="str">
            <v>7</v>
          </cell>
          <cell r="V289" t="str">
            <v>7</v>
          </cell>
          <cell r="X289" t="str">
            <v>بطاريات سيارات</v>
          </cell>
          <cell r="Y289">
            <v>284</v>
          </cell>
          <cell r="AA289">
            <v>208</v>
          </cell>
          <cell r="AB289" t="str">
            <v>فوم N 90 K</v>
          </cell>
          <cell r="AD289" t="str">
            <v>فوم N 90 K</v>
          </cell>
          <cell r="AE289">
            <v>1</v>
          </cell>
          <cell r="AH289">
            <v>154.28571428571431</v>
          </cell>
          <cell r="AI289">
            <v>146.57142857142858</v>
          </cell>
          <cell r="AJ289">
            <v>162.00000000000003</v>
          </cell>
          <cell r="AK289">
            <v>1</v>
          </cell>
          <cell r="AL289">
            <v>1</v>
          </cell>
          <cell r="AM289">
            <v>1</v>
          </cell>
          <cell r="AN289">
            <v>8</v>
          </cell>
          <cell r="AO289" t="str">
            <v>20</v>
          </cell>
          <cell r="AP289" t="str">
            <v>(A)   401 XS   (S)0.4-0.8 mm</v>
          </cell>
          <cell r="AQ289" t="str">
            <v>(B)   EU 100   (S)0.4-0.8 mm</v>
          </cell>
          <cell r="AR289" t="str">
            <v>6</v>
          </cell>
          <cell r="AT289" t="str">
            <v>CHL</v>
          </cell>
          <cell r="AU289" t="str">
            <v>يدوي</v>
          </cell>
          <cell r="AV289">
            <v>7</v>
          </cell>
          <cell r="AW289">
            <v>7</v>
          </cell>
          <cell r="AX289">
            <v>301</v>
          </cell>
          <cell r="AY289">
            <v>1</v>
          </cell>
          <cell r="AZ289">
            <v>1</v>
          </cell>
          <cell r="BA289">
            <v>167</v>
          </cell>
          <cell r="BB289">
            <v>1</v>
          </cell>
          <cell r="BC289">
            <v>1</v>
          </cell>
          <cell r="BD289">
            <v>40</v>
          </cell>
          <cell r="BE289">
            <v>2</v>
          </cell>
          <cell r="BF289">
            <v>2</v>
          </cell>
          <cell r="BJ289">
            <v>3</v>
          </cell>
          <cell r="BK289">
            <v>5</v>
          </cell>
          <cell r="BL289">
            <v>11</v>
          </cell>
          <cell r="BN289">
            <v>1004</v>
          </cell>
          <cell r="BO289" t="str">
            <v>10</v>
          </cell>
          <cell r="BW289">
            <v>0</v>
          </cell>
          <cell r="CB289">
            <v>200</v>
          </cell>
          <cell r="CC289">
            <v>1</v>
          </cell>
          <cell r="CE289">
            <v>87</v>
          </cell>
          <cell r="CF289">
            <v>200</v>
          </cell>
          <cell r="CG289" t="str">
            <v>ابيض شفاف</v>
          </cell>
          <cell r="CK289">
            <v>0</v>
          </cell>
          <cell r="CL289">
            <v>3.3000000000000002E-2</v>
          </cell>
          <cell r="CN289" t="str">
            <v>foam N 90 K</v>
          </cell>
          <cell r="CO289" t="str">
            <v>كلورايد</v>
          </cell>
          <cell r="CP289" t="str">
            <v>كلورايد</v>
          </cell>
          <cell r="CT289">
            <v>1</v>
          </cell>
          <cell r="CU289">
            <v>1</v>
          </cell>
          <cell r="CV289">
            <v>1</v>
          </cell>
          <cell r="CW289">
            <v>0</v>
          </cell>
          <cell r="CZ289" t="str">
            <v/>
          </cell>
        </row>
        <row r="290">
          <cell r="A290">
            <v>209</v>
          </cell>
          <cell r="B290" t="str">
            <v>PF2</v>
          </cell>
          <cell r="C290" t="str">
            <v>FOAM 6TH</v>
          </cell>
          <cell r="D290" t="str">
            <v>Molds</v>
          </cell>
          <cell r="E290" t="str">
            <v>FMCHLBN6000000</v>
          </cell>
          <cell r="F290" t="str">
            <v>فوم N 60 K</v>
          </cell>
          <cell r="G290" t="str">
            <v>Ea</v>
          </cell>
          <cell r="H290" t="str">
            <v>1200*1100</v>
          </cell>
          <cell r="I290">
            <v>1.9E-2</v>
          </cell>
          <cell r="J290">
            <v>120</v>
          </cell>
          <cell r="L290">
            <v>126</v>
          </cell>
          <cell r="M290">
            <v>183.27272727272728</v>
          </cell>
          <cell r="N290">
            <v>1</v>
          </cell>
          <cell r="O290">
            <v>8</v>
          </cell>
          <cell r="Q290" t="str">
            <v>تعمل</v>
          </cell>
          <cell r="R290">
            <v>19</v>
          </cell>
          <cell r="S290">
            <v>17.670000000000002</v>
          </cell>
          <cell r="T290">
            <v>20.329999999999998</v>
          </cell>
          <cell r="U290" t="str">
            <v>7</v>
          </cell>
          <cell r="V290" t="str">
            <v>7</v>
          </cell>
          <cell r="X290" t="str">
            <v>بطاريات سيارات</v>
          </cell>
          <cell r="Y290">
            <v>285</v>
          </cell>
          <cell r="AA290">
            <v>209</v>
          </cell>
          <cell r="AB290" t="str">
            <v>فوم N 60 K</v>
          </cell>
          <cell r="AD290" t="str">
            <v>فوم N 60 K</v>
          </cell>
          <cell r="AE290">
            <v>1</v>
          </cell>
          <cell r="AH290">
            <v>157.14285714285714</v>
          </cell>
          <cell r="AI290">
            <v>149.28571428571428</v>
          </cell>
          <cell r="AJ290">
            <v>165</v>
          </cell>
          <cell r="AK290">
            <v>1</v>
          </cell>
          <cell r="AL290">
            <v>1</v>
          </cell>
          <cell r="AM290">
            <v>1</v>
          </cell>
          <cell r="AN290">
            <v>9</v>
          </cell>
          <cell r="AO290" t="str">
            <v>20</v>
          </cell>
          <cell r="AP290" t="str">
            <v>(A)   401 XS   (S)0.4-0.8 mm</v>
          </cell>
          <cell r="AQ290" t="str">
            <v>(B)   EU 100   (S)0.4-0.8 mm</v>
          </cell>
          <cell r="AR290" t="str">
            <v>8</v>
          </cell>
          <cell r="AT290" t="str">
            <v>CHL</v>
          </cell>
          <cell r="AU290" t="str">
            <v>يدوي</v>
          </cell>
          <cell r="AV290">
            <v>7</v>
          </cell>
          <cell r="AW290">
            <v>7</v>
          </cell>
          <cell r="AX290">
            <v>228</v>
          </cell>
          <cell r="AY290">
            <v>1</v>
          </cell>
          <cell r="AZ290">
            <v>1</v>
          </cell>
          <cell r="BA290">
            <v>125</v>
          </cell>
          <cell r="BB290">
            <v>1</v>
          </cell>
          <cell r="BC290">
            <v>1</v>
          </cell>
          <cell r="BD290">
            <v>30</v>
          </cell>
          <cell r="BE290">
            <v>2</v>
          </cell>
          <cell r="BF290">
            <v>2</v>
          </cell>
          <cell r="BJ290">
            <v>3</v>
          </cell>
          <cell r="BK290">
            <v>6</v>
          </cell>
          <cell r="BL290">
            <v>12</v>
          </cell>
          <cell r="BN290">
            <v>1003</v>
          </cell>
          <cell r="BO290" t="str">
            <v>10</v>
          </cell>
          <cell r="BW290">
            <v>0</v>
          </cell>
          <cell r="CB290">
            <v>300</v>
          </cell>
          <cell r="CC290">
            <v>1</v>
          </cell>
          <cell r="CE290">
            <v>87</v>
          </cell>
          <cell r="CF290">
            <v>200</v>
          </cell>
          <cell r="CG290" t="str">
            <v>ابيض شفاف</v>
          </cell>
          <cell r="CK290">
            <v>0</v>
          </cell>
          <cell r="CL290">
            <v>2.0900000000000002E-2</v>
          </cell>
          <cell r="CN290" t="str">
            <v>foam N 60 K</v>
          </cell>
          <cell r="CO290" t="str">
            <v>كلورايد</v>
          </cell>
          <cell r="CP290" t="str">
            <v>كلورايد</v>
          </cell>
          <cell r="CT290">
            <v>1</v>
          </cell>
          <cell r="CU290">
            <v>1</v>
          </cell>
          <cell r="CV290">
            <v>1</v>
          </cell>
          <cell r="CW290">
            <v>0</v>
          </cell>
          <cell r="CZ290" t="str">
            <v/>
          </cell>
        </row>
        <row r="291">
          <cell r="A291">
            <v>210</v>
          </cell>
          <cell r="B291" t="str">
            <v>PF2</v>
          </cell>
          <cell r="C291" t="str">
            <v>FOAM 6TH</v>
          </cell>
          <cell r="D291" t="str">
            <v>Molds</v>
          </cell>
          <cell r="E291" t="str">
            <v>FMCHLBN5000000</v>
          </cell>
          <cell r="F291" t="str">
            <v>فوم N 50 K</v>
          </cell>
          <cell r="G291" t="str">
            <v>Ea</v>
          </cell>
          <cell r="H291" t="str">
            <v>1200*1000</v>
          </cell>
          <cell r="I291">
            <v>2.1999999999999999E-2</v>
          </cell>
          <cell r="J291">
            <v>144</v>
          </cell>
          <cell r="L291">
            <v>144</v>
          </cell>
          <cell r="M291">
            <v>144</v>
          </cell>
          <cell r="N291">
            <v>1</v>
          </cell>
          <cell r="O291">
            <v>6</v>
          </cell>
          <cell r="Q291" t="str">
            <v>تعمل</v>
          </cell>
          <cell r="R291">
            <v>22</v>
          </cell>
          <cell r="S291">
            <v>20.46</v>
          </cell>
          <cell r="T291">
            <v>23.54</v>
          </cell>
          <cell r="U291" t="str">
            <v>7</v>
          </cell>
          <cell r="V291" t="str">
            <v>7</v>
          </cell>
          <cell r="X291" t="str">
            <v>بطاريات سيارات</v>
          </cell>
          <cell r="Y291">
            <v>286</v>
          </cell>
          <cell r="AA291">
            <v>210</v>
          </cell>
          <cell r="AB291" t="str">
            <v>فوم N 50 K</v>
          </cell>
          <cell r="AD291" t="str">
            <v>فوم N 50 K</v>
          </cell>
          <cell r="AE291">
            <v>1</v>
          </cell>
          <cell r="AH291">
            <v>150</v>
          </cell>
          <cell r="AI291">
            <v>142.5</v>
          </cell>
          <cell r="AJ291">
            <v>157.5</v>
          </cell>
          <cell r="AK291">
            <v>1</v>
          </cell>
          <cell r="AL291">
            <v>1</v>
          </cell>
          <cell r="AM291">
            <v>1</v>
          </cell>
          <cell r="AN291">
            <v>8</v>
          </cell>
          <cell r="AO291" t="str">
            <v>18</v>
          </cell>
          <cell r="AP291" t="str">
            <v>(A)   401 XS   (S)0.4-0.8 mm</v>
          </cell>
          <cell r="AQ291" t="str">
            <v>(B)   EU 100   (S)0.4-0.8 mm</v>
          </cell>
          <cell r="AR291" t="str">
            <v>6</v>
          </cell>
          <cell r="AT291" t="str">
            <v>CHL</v>
          </cell>
          <cell r="AU291" t="str">
            <v>يدوي</v>
          </cell>
          <cell r="AV291">
            <v>7</v>
          </cell>
          <cell r="AW291">
            <v>7</v>
          </cell>
          <cell r="AX291">
            <v>251</v>
          </cell>
          <cell r="AY291">
            <v>1</v>
          </cell>
          <cell r="AZ291">
            <v>1</v>
          </cell>
          <cell r="BA291">
            <v>168</v>
          </cell>
          <cell r="BB291">
            <v>1</v>
          </cell>
          <cell r="BC291">
            <v>1</v>
          </cell>
          <cell r="BD291">
            <v>43</v>
          </cell>
          <cell r="BE291">
            <v>2</v>
          </cell>
          <cell r="BF291">
            <v>2</v>
          </cell>
          <cell r="BJ291">
            <v>2</v>
          </cell>
          <cell r="BK291">
            <v>6</v>
          </cell>
          <cell r="BL291">
            <v>10</v>
          </cell>
          <cell r="BN291">
            <v>1002</v>
          </cell>
          <cell r="BO291" t="str">
            <v>10</v>
          </cell>
          <cell r="BW291">
            <v>0</v>
          </cell>
          <cell r="CB291">
            <v>200</v>
          </cell>
          <cell r="CC291">
            <v>1</v>
          </cell>
          <cell r="CE291">
            <v>87</v>
          </cell>
          <cell r="CF291">
            <v>200</v>
          </cell>
          <cell r="CG291" t="str">
            <v>ابيض</v>
          </cell>
          <cell r="CK291">
            <v>0</v>
          </cell>
          <cell r="CL291">
            <v>2.4199999999999999E-2</v>
          </cell>
          <cell r="CN291" t="str">
            <v>foam N 50 K</v>
          </cell>
          <cell r="CO291" t="str">
            <v>كلورايد</v>
          </cell>
          <cell r="CP291" t="str">
            <v>كلورايد</v>
          </cell>
          <cell r="CT291">
            <v>1</v>
          </cell>
          <cell r="CU291">
            <v>1</v>
          </cell>
          <cell r="CV291">
            <v>1</v>
          </cell>
          <cell r="CW291">
            <v>0</v>
          </cell>
          <cell r="CZ291" t="str">
            <v/>
          </cell>
        </row>
        <row r="292">
          <cell r="A292">
            <v>211</v>
          </cell>
          <cell r="B292" t="str">
            <v>PF2</v>
          </cell>
          <cell r="C292" t="str">
            <v>FOAM 6TH</v>
          </cell>
          <cell r="D292" t="str">
            <v>Molds</v>
          </cell>
          <cell r="E292" t="str">
            <v>FMCHLBN4000000</v>
          </cell>
          <cell r="F292" t="str">
            <v>فوم N 40 K</v>
          </cell>
          <cell r="G292" t="str">
            <v>Ea</v>
          </cell>
          <cell r="H292" t="str">
            <v>1200*1100</v>
          </cell>
          <cell r="I292">
            <v>1.4999999999999999E-2</v>
          </cell>
          <cell r="J292">
            <v>220</v>
          </cell>
          <cell r="L292">
            <v>220</v>
          </cell>
          <cell r="M292">
            <v>220</v>
          </cell>
          <cell r="N292">
            <v>1</v>
          </cell>
          <cell r="O292">
            <v>8</v>
          </cell>
          <cell r="Q292" t="str">
            <v>تعمل</v>
          </cell>
          <cell r="R292">
            <v>15</v>
          </cell>
          <cell r="S292">
            <v>13.95</v>
          </cell>
          <cell r="T292">
            <v>16.05</v>
          </cell>
          <cell r="U292" t="str">
            <v>7</v>
          </cell>
          <cell r="V292" t="str">
            <v>7</v>
          </cell>
          <cell r="X292" t="str">
            <v>بطاريات سيارات</v>
          </cell>
          <cell r="Y292">
            <v>287</v>
          </cell>
          <cell r="AA292">
            <v>211</v>
          </cell>
          <cell r="AB292" t="str">
            <v>فوم N 40 K</v>
          </cell>
          <cell r="AD292" t="str">
            <v>فوم N 40 K</v>
          </cell>
          <cell r="AE292">
            <v>1</v>
          </cell>
          <cell r="AH292">
            <v>130.90909090909091</v>
          </cell>
          <cell r="AI292">
            <v>124.36363636363636</v>
          </cell>
          <cell r="AJ292">
            <v>137.45454545454547</v>
          </cell>
          <cell r="AK292">
            <v>1</v>
          </cell>
          <cell r="AL292">
            <v>1</v>
          </cell>
          <cell r="AM292">
            <v>1</v>
          </cell>
          <cell r="AN292">
            <v>8</v>
          </cell>
          <cell r="AO292" t="str">
            <v>20</v>
          </cell>
          <cell r="AP292" t="str">
            <v>(A)   401 XS   (S)0.4-0.8 mm</v>
          </cell>
          <cell r="AQ292" t="str">
            <v>(B)   EU 100   (S)0.4-0.8 mm</v>
          </cell>
          <cell r="AR292" t="str">
            <v>8</v>
          </cell>
          <cell r="AT292" t="str">
            <v>CHL</v>
          </cell>
          <cell r="AU292" t="str">
            <v>يدوي</v>
          </cell>
          <cell r="AV292">
            <v>7</v>
          </cell>
          <cell r="AW292">
            <v>7</v>
          </cell>
          <cell r="AX292">
            <v>193</v>
          </cell>
          <cell r="AY292">
            <v>2</v>
          </cell>
          <cell r="AZ292">
            <v>2</v>
          </cell>
          <cell r="BA292">
            <v>123</v>
          </cell>
          <cell r="BB292">
            <v>2</v>
          </cell>
          <cell r="BC292">
            <v>2</v>
          </cell>
          <cell r="BD292">
            <v>36</v>
          </cell>
          <cell r="BE292">
            <v>2</v>
          </cell>
          <cell r="BF292">
            <v>2</v>
          </cell>
          <cell r="BJ292">
            <v>2</v>
          </cell>
          <cell r="BK292">
            <v>6</v>
          </cell>
          <cell r="BL292">
            <v>10</v>
          </cell>
          <cell r="BN292">
            <v>1001</v>
          </cell>
          <cell r="BO292" t="str">
            <v>10</v>
          </cell>
          <cell r="BW292">
            <v>0</v>
          </cell>
          <cell r="CB292">
            <v>300</v>
          </cell>
          <cell r="CC292">
            <v>1</v>
          </cell>
          <cell r="CE292">
            <v>87</v>
          </cell>
          <cell r="CF292">
            <v>200</v>
          </cell>
          <cell r="CG292" t="str">
            <v>ابيض شفاف</v>
          </cell>
          <cell r="CK292">
            <v>0</v>
          </cell>
          <cell r="CL292">
            <v>1.6500000000000001E-2</v>
          </cell>
          <cell r="CN292" t="str">
            <v>foam N 40 K</v>
          </cell>
          <cell r="CO292" t="str">
            <v>كلورايد</v>
          </cell>
          <cell r="CP292" t="str">
            <v>كلورايد</v>
          </cell>
          <cell r="CT292">
            <v>1</v>
          </cell>
          <cell r="CU292">
            <v>1</v>
          </cell>
          <cell r="CV292">
            <v>1</v>
          </cell>
          <cell r="CW292">
            <v>0</v>
          </cell>
          <cell r="CZ292" t="str">
            <v/>
          </cell>
        </row>
        <row r="293">
          <cell r="A293">
            <v>212</v>
          </cell>
          <cell r="B293" t="str">
            <v>PF2</v>
          </cell>
          <cell r="C293" t="str">
            <v>FOAM 6TH</v>
          </cell>
          <cell r="D293" t="str">
            <v>Molds</v>
          </cell>
          <cell r="E293" t="str">
            <v>FMCHLBN2000000</v>
          </cell>
          <cell r="F293" t="str">
            <v>فوم N 200 K</v>
          </cell>
          <cell r="G293" t="str">
            <v>Ea</v>
          </cell>
          <cell r="H293" t="str">
            <v>1200*1000</v>
          </cell>
          <cell r="I293">
            <v>0.09</v>
          </cell>
          <cell r="J293">
            <v>72</v>
          </cell>
          <cell r="L293">
            <v>72</v>
          </cell>
          <cell r="M293">
            <v>63.15789473684211</v>
          </cell>
          <cell r="N293">
            <v>1</v>
          </cell>
          <cell r="O293">
            <v>3</v>
          </cell>
          <cell r="Q293" t="str">
            <v>تعمل</v>
          </cell>
          <cell r="R293">
            <v>90</v>
          </cell>
          <cell r="S293">
            <v>83.7</v>
          </cell>
          <cell r="T293">
            <v>96.3</v>
          </cell>
          <cell r="U293" t="str">
            <v>7</v>
          </cell>
          <cell r="V293" t="str">
            <v>7</v>
          </cell>
          <cell r="X293" t="str">
            <v>بطاريات سيارات</v>
          </cell>
          <cell r="Y293">
            <v>288</v>
          </cell>
          <cell r="AA293">
            <v>212</v>
          </cell>
          <cell r="AB293" t="str">
            <v>فوم N 200 K</v>
          </cell>
          <cell r="AD293" t="str">
            <v>فوم N 200 K</v>
          </cell>
          <cell r="AE293">
            <v>1</v>
          </cell>
          <cell r="AH293">
            <v>171</v>
          </cell>
          <cell r="AI293">
            <v>162.44999999999999</v>
          </cell>
          <cell r="AJ293">
            <v>179.55</v>
          </cell>
          <cell r="AK293">
            <v>1</v>
          </cell>
          <cell r="AL293">
            <v>1</v>
          </cell>
          <cell r="AM293">
            <v>1</v>
          </cell>
          <cell r="AN293">
            <v>8</v>
          </cell>
          <cell r="AO293" t="str">
            <v>17</v>
          </cell>
          <cell r="AP293" t="str">
            <v>(A)   401 XS   (S)0.4-0.8 mm</v>
          </cell>
          <cell r="AQ293" t="str">
            <v>(B)   EU 100   (S)0.4-0.8 mm</v>
          </cell>
          <cell r="AR293" t="str">
            <v>6</v>
          </cell>
          <cell r="AT293" t="str">
            <v>CHL</v>
          </cell>
          <cell r="AU293" t="str">
            <v>يدوي</v>
          </cell>
          <cell r="AV293">
            <v>7</v>
          </cell>
          <cell r="AW293">
            <v>7</v>
          </cell>
          <cell r="AX293">
            <v>475</v>
          </cell>
          <cell r="AY293">
            <v>1</v>
          </cell>
          <cell r="AZ293">
            <v>1</v>
          </cell>
          <cell r="BA293">
            <v>265</v>
          </cell>
          <cell r="BB293">
            <v>1</v>
          </cell>
          <cell r="BC293">
            <v>1</v>
          </cell>
          <cell r="BD293">
            <v>40</v>
          </cell>
          <cell r="BE293">
            <v>2</v>
          </cell>
          <cell r="BF293">
            <v>2</v>
          </cell>
          <cell r="BJ293">
            <v>3</v>
          </cell>
          <cell r="BK293">
            <v>5</v>
          </cell>
          <cell r="BL293">
            <v>11</v>
          </cell>
          <cell r="BN293">
            <v>1008</v>
          </cell>
          <cell r="BO293" t="str">
            <v>10</v>
          </cell>
          <cell r="BW293">
            <v>0</v>
          </cell>
          <cell r="CB293">
            <v>75</v>
          </cell>
          <cell r="CC293">
            <v>1</v>
          </cell>
          <cell r="CE293">
            <v>87</v>
          </cell>
          <cell r="CF293">
            <v>200</v>
          </cell>
          <cell r="CG293" t="str">
            <v>ابيض شفاف</v>
          </cell>
          <cell r="CK293">
            <v>0</v>
          </cell>
          <cell r="CL293">
            <v>9.9000000000000005E-2</v>
          </cell>
          <cell r="CN293" t="str">
            <v>foam N 200 K</v>
          </cell>
          <cell r="CO293" t="str">
            <v>كلورايد</v>
          </cell>
          <cell r="CP293" t="str">
            <v>كلورايد</v>
          </cell>
          <cell r="CT293">
            <v>1</v>
          </cell>
          <cell r="CU293">
            <v>1</v>
          </cell>
          <cell r="CV293">
            <v>1</v>
          </cell>
          <cell r="CW293">
            <v>0</v>
          </cell>
          <cell r="CZ293" t="str">
            <v/>
          </cell>
        </row>
        <row r="294">
          <cell r="A294">
            <v>213</v>
          </cell>
          <cell r="B294" t="str">
            <v>PF2</v>
          </cell>
          <cell r="C294" t="str">
            <v>FOAM 6TH</v>
          </cell>
          <cell r="D294" t="str">
            <v>Molds</v>
          </cell>
          <cell r="E294" t="str">
            <v>FMCHLBN1500000</v>
          </cell>
          <cell r="F294" t="str">
            <v>فوم N 150 K</v>
          </cell>
          <cell r="G294" t="str">
            <v>Ea</v>
          </cell>
          <cell r="H294" t="str">
            <v>1200*1100</v>
          </cell>
          <cell r="I294">
            <v>0.05</v>
          </cell>
          <cell r="J294">
            <v>72</v>
          </cell>
          <cell r="L294">
            <v>76</v>
          </cell>
          <cell r="M294">
            <v>74.85560261840584</v>
          </cell>
          <cell r="N294">
            <v>1</v>
          </cell>
          <cell r="O294">
            <v>3</v>
          </cell>
          <cell r="Q294" t="str">
            <v>تعمل</v>
          </cell>
          <cell r="R294">
            <v>50</v>
          </cell>
          <cell r="S294">
            <v>46.5</v>
          </cell>
          <cell r="T294">
            <v>53.5</v>
          </cell>
          <cell r="U294" t="str">
            <v>7</v>
          </cell>
          <cell r="V294" t="str">
            <v>7</v>
          </cell>
          <cell r="X294" t="str">
            <v>بطاريات سيارات</v>
          </cell>
          <cell r="Y294">
            <v>289</v>
          </cell>
          <cell r="AA294">
            <v>213</v>
          </cell>
          <cell r="AB294" t="str">
            <v>فوم N 150 K</v>
          </cell>
          <cell r="AD294" t="str">
            <v>فوم N 150 K</v>
          </cell>
          <cell r="AE294">
            <v>1</v>
          </cell>
          <cell r="AH294">
            <v>144.2777777777778</v>
          </cell>
          <cell r="AI294">
            <v>137.0638888888889</v>
          </cell>
          <cell r="AJ294">
            <v>151.4916666666667</v>
          </cell>
          <cell r="AK294">
            <v>1</v>
          </cell>
          <cell r="AL294">
            <v>1</v>
          </cell>
          <cell r="AM294">
            <v>1</v>
          </cell>
          <cell r="AN294">
            <v>8</v>
          </cell>
          <cell r="AO294" t="str">
            <v>17</v>
          </cell>
          <cell r="AP294" t="str">
            <v>(A)   401 XS   (S)0.4-0.8 mm</v>
          </cell>
          <cell r="AQ294" t="str">
            <v>(B)   EU 100   (S)0.4-0.8 mm</v>
          </cell>
          <cell r="AR294" t="str">
            <v>6</v>
          </cell>
          <cell r="AT294" t="str">
            <v>CHL</v>
          </cell>
          <cell r="AU294" t="str">
            <v>يدوي</v>
          </cell>
          <cell r="AV294">
            <v>7</v>
          </cell>
          <cell r="AW294">
            <v>7</v>
          </cell>
          <cell r="AX294">
            <v>485</v>
          </cell>
          <cell r="AY294">
            <v>1</v>
          </cell>
          <cell r="AZ294">
            <v>1</v>
          </cell>
          <cell r="BA294">
            <v>210</v>
          </cell>
          <cell r="BB294">
            <v>1</v>
          </cell>
          <cell r="BC294">
            <v>1</v>
          </cell>
          <cell r="BD294">
            <v>45</v>
          </cell>
          <cell r="BE294">
            <v>2</v>
          </cell>
          <cell r="BF294">
            <v>2</v>
          </cell>
          <cell r="BJ294">
            <v>3</v>
          </cell>
          <cell r="BK294">
            <v>5</v>
          </cell>
          <cell r="BL294">
            <v>11</v>
          </cell>
          <cell r="BN294">
            <v>1007</v>
          </cell>
          <cell r="BO294" t="str">
            <v>10</v>
          </cell>
          <cell r="BW294">
            <v>0</v>
          </cell>
          <cell r="CB294">
            <v>75</v>
          </cell>
          <cell r="CC294">
            <v>1</v>
          </cell>
          <cell r="CE294">
            <v>87</v>
          </cell>
          <cell r="CF294">
            <v>200</v>
          </cell>
          <cell r="CG294" t="str">
            <v>ابيض شفاف</v>
          </cell>
          <cell r="CK294">
            <v>0</v>
          </cell>
          <cell r="CL294">
            <v>5.5000000000000007E-2</v>
          </cell>
          <cell r="CN294" t="str">
            <v>foam N 150 K</v>
          </cell>
          <cell r="CO294" t="str">
            <v>كلورايد</v>
          </cell>
          <cell r="CP294" t="str">
            <v>كلورايد</v>
          </cell>
          <cell r="CT294">
            <v>1</v>
          </cell>
          <cell r="CU294">
            <v>1</v>
          </cell>
          <cell r="CV294">
            <v>1</v>
          </cell>
          <cell r="CW294">
            <v>0</v>
          </cell>
          <cell r="CZ294" t="str">
            <v/>
          </cell>
        </row>
        <row r="295">
          <cell r="A295" t="str">
            <v>630sum</v>
          </cell>
          <cell r="B295" t="str">
            <v>PF1</v>
          </cell>
          <cell r="C295" t="str">
            <v>FOAM 10TH</v>
          </cell>
          <cell r="D295" t="str">
            <v>Molds</v>
          </cell>
          <cell r="E295" t="str">
            <v>FMCHLBN1500000-FMCHLBN5000000FMCHLBN6000000FMCHLBN9000000</v>
          </cell>
          <cell r="F295" t="str">
            <v>طقم فوم غسالة 12 كجم توب لود</v>
          </cell>
          <cell r="G295" t="str">
            <v>Ea</v>
          </cell>
          <cell r="H295" t="str">
            <v>1400*1700</v>
          </cell>
          <cell r="I295">
            <v>1.1834999999999998</v>
          </cell>
          <cell r="M295">
            <v>18</v>
          </cell>
          <cell r="N295">
            <v>5</v>
          </cell>
          <cell r="O295">
            <v>1</v>
          </cell>
          <cell r="P295" t="str">
            <v>Y1</v>
          </cell>
          <cell r="Q295" t="str">
            <v>تعمل</v>
          </cell>
          <cell r="R295">
            <v>1183.4999999999998</v>
          </cell>
          <cell r="S295">
            <v>1088.9620199999997</v>
          </cell>
          <cell r="T295">
            <v>1278.0379799999998</v>
          </cell>
          <cell r="U295">
            <v>7.9880000000000004</v>
          </cell>
          <cell r="V295">
            <v>7.9880000000000004</v>
          </cell>
          <cell r="X295" t="str">
            <v>غسالة</v>
          </cell>
          <cell r="Y295">
            <v>407</v>
          </cell>
          <cell r="Z295" t="str">
            <v>مجمعة</v>
          </cell>
          <cell r="AA295">
            <v>630</v>
          </cell>
          <cell r="AB295" t="str">
            <v>زوايا غساله 12 كيلو فوق اتوماتيك 16338000004069</v>
          </cell>
          <cell r="AD295" t="str">
            <v>طقم فوم غسالة 12 كجم -توب لود</v>
          </cell>
          <cell r="AE295">
            <v>1</v>
          </cell>
          <cell r="AG295" t="str">
            <v>-</v>
          </cell>
          <cell r="AH295">
            <v>200</v>
          </cell>
          <cell r="AI295">
            <v>190</v>
          </cell>
          <cell r="AJ295">
            <v>210</v>
          </cell>
          <cell r="AK295">
            <v>0</v>
          </cell>
          <cell r="AM295">
            <v>1</v>
          </cell>
          <cell r="AN295">
            <v>10</v>
          </cell>
          <cell r="AO295">
            <v>25</v>
          </cell>
          <cell r="AP295" t="str">
            <v>401xs</v>
          </cell>
          <cell r="AR295">
            <v>24</v>
          </cell>
          <cell r="AS295">
            <v>32</v>
          </cell>
          <cell r="AT295" t="str">
            <v>CHL</v>
          </cell>
          <cell r="AU295" t="str">
            <v>اتوماتيك</v>
          </cell>
          <cell r="AV295">
            <v>8</v>
          </cell>
          <cell r="AW295">
            <v>8</v>
          </cell>
          <cell r="BJ295">
            <v>5</v>
          </cell>
          <cell r="BK295">
            <v>5</v>
          </cell>
          <cell r="BL295">
            <v>15</v>
          </cell>
          <cell r="BN295">
            <v>238</v>
          </cell>
          <cell r="BO295" t="str">
            <v>2</v>
          </cell>
          <cell r="BP295">
            <v>44058</v>
          </cell>
          <cell r="BW295">
            <v>0</v>
          </cell>
          <cell r="BX295" t="str">
            <v>شفاف</v>
          </cell>
          <cell r="CE295">
            <v>87</v>
          </cell>
          <cell r="CF295">
            <v>150</v>
          </cell>
          <cell r="CG295" t="str">
            <v>ازرق</v>
          </cell>
          <cell r="CK295">
            <v>1.2840974999999997</v>
          </cell>
          <cell r="CL295">
            <v>0</v>
          </cell>
          <cell r="CN295" t="str">
            <v>Zanosy ELABD 303</v>
          </cell>
          <cell r="CO295" t="str">
            <v>الكترولوكس</v>
          </cell>
          <cell r="CP295" t="str">
            <v>القاهرة للصناعات المغذية غسالات</v>
          </cell>
          <cell r="CT295">
            <v>0</v>
          </cell>
          <cell r="CU295">
            <v>1</v>
          </cell>
          <cell r="CV295">
            <v>0</v>
          </cell>
          <cell r="CW295">
            <v>7</v>
          </cell>
          <cell r="CX295">
            <v>44334</v>
          </cell>
          <cell r="CY295">
            <v>44342</v>
          </cell>
          <cell r="CZ295" t="str">
            <v>Pending</v>
          </cell>
          <cell r="DA295">
            <v>7</v>
          </cell>
        </row>
        <row r="296">
          <cell r="A296">
            <v>215</v>
          </cell>
          <cell r="B296" t="str">
            <v>PF2</v>
          </cell>
          <cell r="C296" t="str">
            <v>FOAM 6TH</v>
          </cell>
          <cell r="D296" t="str">
            <v>Molds</v>
          </cell>
          <cell r="E296" t="str">
            <v>FMCHLBN1000000</v>
          </cell>
          <cell r="F296" t="str">
            <v>فوم N 100 K</v>
          </cell>
          <cell r="G296" t="str">
            <v>Ea</v>
          </cell>
          <cell r="H296" t="str">
            <v>1130*860</v>
          </cell>
          <cell r="I296">
            <v>4.3999999999999997E-2</v>
          </cell>
          <cell r="J296">
            <v>90</v>
          </cell>
          <cell r="L296">
            <v>90</v>
          </cell>
          <cell r="M296">
            <v>90</v>
          </cell>
          <cell r="N296">
            <v>1</v>
          </cell>
          <cell r="O296">
            <v>4</v>
          </cell>
          <cell r="Q296" t="str">
            <v>تعمل</v>
          </cell>
          <cell r="R296">
            <v>44</v>
          </cell>
          <cell r="S296">
            <v>40.92</v>
          </cell>
          <cell r="T296">
            <v>47.08</v>
          </cell>
          <cell r="U296" t="str">
            <v>7</v>
          </cell>
          <cell r="V296" t="str">
            <v>7</v>
          </cell>
          <cell r="X296" t="str">
            <v>بطاريات سيارات</v>
          </cell>
          <cell r="Y296">
            <v>291</v>
          </cell>
          <cell r="AA296">
            <v>215</v>
          </cell>
          <cell r="AB296" t="str">
            <v>فوم N 100 K</v>
          </cell>
          <cell r="AD296" t="str">
            <v>فوم N 100 K</v>
          </cell>
          <cell r="AE296">
            <v>1</v>
          </cell>
          <cell r="AH296">
            <v>160</v>
          </cell>
          <cell r="AI296">
            <v>152</v>
          </cell>
          <cell r="AJ296">
            <v>168</v>
          </cell>
          <cell r="AK296">
            <v>1</v>
          </cell>
          <cell r="AL296">
            <v>1</v>
          </cell>
          <cell r="AM296">
            <v>1</v>
          </cell>
          <cell r="AN296">
            <v>8</v>
          </cell>
          <cell r="AO296" t="str">
            <v>20</v>
          </cell>
          <cell r="AP296" t="str">
            <v>(A)   401 XS   (S)0.4-0.8 mm</v>
          </cell>
          <cell r="AQ296" t="str">
            <v>(B)   EU 100   (S)0.4-0.8 mm</v>
          </cell>
          <cell r="AR296" t="str">
            <v>8</v>
          </cell>
          <cell r="AT296" t="str">
            <v>CHL</v>
          </cell>
          <cell r="AU296" t="str">
            <v>يدوي</v>
          </cell>
          <cell r="AV296">
            <v>7</v>
          </cell>
          <cell r="AW296">
            <v>7</v>
          </cell>
          <cell r="AX296">
            <v>404</v>
          </cell>
          <cell r="AY296">
            <v>1</v>
          </cell>
          <cell r="AZ296">
            <v>1</v>
          </cell>
          <cell r="BA296">
            <v>171</v>
          </cell>
          <cell r="BB296">
            <v>1</v>
          </cell>
          <cell r="BC296">
            <v>1</v>
          </cell>
          <cell r="BD296">
            <v>41</v>
          </cell>
          <cell r="BE296">
            <v>2</v>
          </cell>
          <cell r="BF296">
            <v>2</v>
          </cell>
          <cell r="BJ296">
            <v>3</v>
          </cell>
          <cell r="BK296">
            <v>5</v>
          </cell>
          <cell r="BL296">
            <v>11</v>
          </cell>
          <cell r="BN296">
            <v>1005</v>
          </cell>
          <cell r="BO296" t="str">
            <v>10</v>
          </cell>
          <cell r="BW296">
            <v>0</v>
          </cell>
          <cell r="CB296">
            <v>120</v>
          </cell>
          <cell r="CC296">
            <v>1</v>
          </cell>
          <cell r="CE296">
            <v>87</v>
          </cell>
          <cell r="CF296">
            <v>200</v>
          </cell>
          <cell r="CG296" t="str">
            <v>ابيض شفاف</v>
          </cell>
          <cell r="CK296">
            <v>0</v>
          </cell>
          <cell r="CL296">
            <v>4.8399999999999999E-2</v>
          </cell>
          <cell r="CN296" t="str">
            <v>foam N 100 K</v>
          </cell>
          <cell r="CO296" t="str">
            <v>كلورايد</v>
          </cell>
          <cell r="CP296" t="str">
            <v>كلورايد</v>
          </cell>
          <cell r="CT296">
            <v>1</v>
          </cell>
          <cell r="CU296">
            <v>1</v>
          </cell>
          <cell r="CV296">
            <v>1</v>
          </cell>
          <cell r="CW296">
            <v>0</v>
          </cell>
          <cell r="CZ296" t="str">
            <v/>
          </cell>
        </row>
        <row r="297">
          <cell r="A297">
            <v>216</v>
          </cell>
          <cell r="B297" t="str">
            <v>PF1</v>
          </cell>
          <cell r="C297" t="str">
            <v>FOAM 10TH</v>
          </cell>
          <cell r="D297" t="str">
            <v>Molds</v>
          </cell>
          <cell r="E297" t="str">
            <v>FMEGPIS2000000</v>
          </cell>
          <cell r="F297" t="str">
            <v>فستون سفلى جديد</v>
          </cell>
          <cell r="G297" t="str">
            <v>Ea</v>
          </cell>
          <cell r="H297" t="str">
            <v>1100*1200</v>
          </cell>
          <cell r="I297">
            <v>0.55000000000000004</v>
          </cell>
          <cell r="J297">
            <v>12</v>
          </cell>
          <cell r="L297">
            <v>12</v>
          </cell>
          <cell r="M297">
            <v>12</v>
          </cell>
          <cell r="N297">
            <v>1</v>
          </cell>
          <cell r="O297">
            <v>1</v>
          </cell>
          <cell r="Q297" t="str">
            <v>لا تعمل</v>
          </cell>
          <cell r="R297">
            <v>550</v>
          </cell>
          <cell r="S297">
            <v>511.5</v>
          </cell>
          <cell r="T297">
            <v>588.5</v>
          </cell>
          <cell r="U297" t="str">
            <v>7</v>
          </cell>
          <cell r="V297" t="str">
            <v>7</v>
          </cell>
          <cell r="Y297">
            <v>292</v>
          </cell>
          <cell r="AA297">
            <v>216</v>
          </cell>
          <cell r="AB297" t="str">
            <v>فستون سفلى جديد</v>
          </cell>
          <cell r="AC297">
            <v>0.55000000000000004</v>
          </cell>
          <cell r="AD297" t="str">
            <v>فستون سفلى جديد</v>
          </cell>
          <cell r="AE297">
            <v>0</v>
          </cell>
          <cell r="AH297">
            <v>300</v>
          </cell>
          <cell r="AI297">
            <v>285</v>
          </cell>
          <cell r="AJ297">
            <v>315</v>
          </cell>
          <cell r="AK297">
            <v>1</v>
          </cell>
          <cell r="AL297">
            <v>1</v>
          </cell>
          <cell r="AT297" t="str">
            <v>EGP</v>
          </cell>
          <cell r="AV297">
            <v>7</v>
          </cell>
          <cell r="AW297">
            <v>7</v>
          </cell>
          <cell r="BO297" t="str">
            <v/>
          </cell>
          <cell r="CK297">
            <v>0</v>
          </cell>
          <cell r="CL297">
            <v>0.60500000000000009</v>
          </cell>
          <cell r="CN297" t="str">
            <v>فستون bottom جديد</v>
          </cell>
          <cell r="CO297" t="str">
            <v>المصرية الألمانية</v>
          </cell>
          <cell r="CP297" t="str">
            <v xml:space="preserve">شركة المصرية الالمانية </v>
          </cell>
          <cell r="CT297">
            <v>1</v>
          </cell>
          <cell r="CU297">
            <v>1</v>
          </cell>
        </row>
        <row r="298">
          <cell r="A298" t="str">
            <v>630f</v>
          </cell>
          <cell r="B298" t="str">
            <v>PF1</v>
          </cell>
          <cell r="C298" t="str">
            <v>FOAM 10TH</v>
          </cell>
          <cell r="D298" t="str">
            <v>Molds</v>
          </cell>
          <cell r="E298" t="str">
            <v>FMCFII21204069</v>
          </cell>
          <cell r="F298" t="str">
            <v>طقم فوم غسالة 12 كجم توب لود- امامية</v>
          </cell>
          <cell r="G298" t="str">
            <v>Ea</v>
          </cell>
          <cell r="H298" t="str">
            <v>1400*1700</v>
          </cell>
          <cell r="I298">
            <v>0.14599999999999999</v>
          </cell>
          <cell r="M298">
            <v>18</v>
          </cell>
          <cell r="N298">
            <v>1</v>
          </cell>
          <cell r="O298">
            <v>1</v>
          </cell>
          <cell r="P298" t="str">
            <v>Y1</v>
          </cell>
          <cell r="Q298" t="str">
            <v>تعمل</v>
          </cell>
          <cell r="R298">
            <v>146</v>
          </cell>
          <cell r="S298">
            <v>133.15199999999999</v>
          </cell>
          <cell r="T298">
            <v>158.84800000000001</v>
          </cell>
          <cell r="U298">
            <v>8.8000000000000007</v>
          </cell>
          <cell r="V298">
            <v>8.8000000000000007</v>
          </cell>
          <cell r="X298" t="str">
            <v>غسالة</v>
          </cell>
          <cell r="Y298">
            <v>407</v>
          </cell>
          <cell r="Z298" t="str">
            <v xml:space="preserve">امامية </v>
          </cell>
          <cell r="AA298">
            <v>630</v>
          </cell>
          <cell r="AB298" t="str">
            <v>زوايا غساله 12 كيلو فوق اتوماتيك 16338000004069</v>
          </cell>
          <cell r="AD298" t="str">
            <v>طقم فوم غسالة 12 كجم -توب لود</v>
          </cell>
          <cell r="AE298">
            <v>1</v>
          </cell>
          <cell r="AH298">
            <v>200</v>
          </cell>
          <cell r="AI298">
            <v>190</v>
          </cell>
          <cell r="AJ298">
            <v>210</v>
          </cell>
          <cell r="AK298">
            <v>0</v>
          </cell>
          <cell r="AL298">
            <v>1</v>
          </cell>
          <cell r="AN298">
            <v>10</v>
          </cell>
          <cell r="AO298">
            <v>25</v>
          </cell>
          <cell r="AP298" t="str">
            <v>401xs</v>
          </cell>
          <cell r="AR298">
            <v>24</v>
          </cell>
          <cell r="AS298">
            <v>32</v>
          </cell>
          <cell r="AT298" t="str">
            <v>CFI</v>
          </cell>
          <cell r="AU298" t="str">
            <v>اتوماتيك</v>
          </cell>
          <cell r="AV298">
            <v>8</v>
          </cell>
          <cell r="AW298">
            <v>8</v>
          </cell>
          <cell r="AX298">
            <v>814</v>
          </cell>
          <cell r="AY298">
            <v>2</v>
          </cell>
          <cell r="AZ298">
            <v>2</v>
          </cell>
          <cell r="BA298">
            <v>234</v>
          </cell>
          <cell r="BB298">
            <v>2</v>
          </cell>
          <cell r="BC298">
            <v>2</v>
          </cell>
          <cell r="BD298">
            <v>80</v>
          </cell>
          <cell r="BE298">
            <v>1</v>
          </cell>
          <cell r="BF298">
            <v>1</v>
          </cell>
          <cell r="BJ298">
            <v>5</v>
          </cell>
          <cell r="BK298">
            <v>5</v>
          </cell>
          <cell r="BL298">
            <v>15</v>
          </cell>
          <cell r="BN298">
            <v>238</v>
          </cell>
          <cell r="BO298" t="str">
            <v>2</v>
          </cell>
          <cell r="BP298">
            <v>44058</v>
          </cell>
          <cell r="BW298">
            <v>0</v>
          </cell>
          <cell r="BX298" t="str">
            <v>شفاف</v>
          </cell>
          <cell r="CE298">
            <v>87</v>
          </cell>
          <cell r="CF298">
            <v>150</v>
          </cell>
          <cell r="CG298" t="str">
            <v>ازرق</v>
          </cell>
          <cell r="CK298">
            <v>0.15841</v>
          </cell>
          <cell r="CL298">
            <v>0</v>
          </cell>
          <cell r="CN298" t="str">
            <v>Zanosy ELABD 303</v>
          </cell>
          <cell r="CO298" t="str">
            <v>الكترولوكس</v>
          </cell>
          <cell r="CP298" t="str">
            <v>القاهرة للصناعات المغذية غسالات</v>
          </cell>
          <cell r="CT298">
            <v>0</v>
          </cell>
          <cell r="CU298">
            <v>1</v>
          </cell>
          <cell r="CV298">
            <v>1</v>
          </cell>
          <cell r="CW298">
            <v>7</v>
          </cell>
          <cell r="CX298">
            <v>44334</v>
          </cell>
          <cell r="CY298">
            <v>44342</v>
          </cell>
          <cell r="CZ298" t="str">
            <v>Pending</v>
          </cell>
          <cell r="DA298">
            <v>7</v>
          </cell>
        </row>
        <row r="299">
          <cell r="A299">
            <v>218</v>
          </cell>
          <cell r="B299" t="str">
            <v>PF1</v>
          </cell>
          <cell r="C299" t="str">
            <v>FOAM 10TH</v>
          </cell>
          <cell r="D299" t="str">
            <v>Molds</v>
          </cell>
          <cell r="E299" t="str">
            <v>FMDAIIDV200000</v>
          </cell>
          <cell r="F299" t="str">
            <v>فاصل الدعامة الوسطى CDFRP0757</v>
          </cell>
          <cell r="G299" t="str">
            <v>Ea</v>
          </cell>
          <cell r="H299" t="str">
            <v>1100*1200</v>
          </cell>
          <cell r="I299">
            <v>7.7777777777777776E-3</v>
          </cell>
          <cell r="J299">
            <v>20</v>
          </cell>
          <cell r="L299">
            <v>20</v>
          </cell>
          <cell r="M299">
            <v>20</v>
          </cell>
          <cell r="Q299" t="str">
            <v>لا تعمل</v>
          </cell>
          <cell r="R299">
            <v>7.7777777777777777</v>
          </cell>
          <cell r="S299">
            <v>7.2333333333333334</v>
          </cell>
          <cell r="T299">
            <v>8.3222222222222229</v>
          </cell>
          <cell r="U299" t="str">
            <v>7</v>
          </cell>
          <cell r="V299" t="str">
            <v>7</v>
          </cell>
          <cell r="Y299">
            <v>294</v>
          </cell>
          <cell r="AA299">
            <v>218</v>
          </cell>
          <cell r="AB299" t="str">
            <v>فاصل الدعامة الوسطى CDFRP0757</v>
          </cell>
          <cell r="AC299">
            <v>7.7777777777777776E-3</v>
          </cell>
          <cell r="AD299" t="str">
            <v>فاصل الدعامة الوسطى CDFRP0757</v>
          </cell>
          <cell r="AE299">
            <v>0</v>
          </cell>
          <cell r="AH299" t="e">
            <v>#DIV/0!</v>
          </cell>
          <cell r="AI299" t="e">
            <v>#DIV/0!</v>
          </cell>
          <cell r="AJ299" t="e">
            <v>#DIV/0!</v>
          </cell>
          <cell r="AK299">
            <v>1</v>
          </cell>
          <cell r="AL299">
            <v>1</v>
          </cell>
          <cell r="AT299" t="str">
            <v>DAI</v>
          </cell>
          <cell r="AV299">
            <v>7</v>
          </cell>
          <cell r="AW299">
            <v>7</v>
          </cell>
          <cell r="BO299" t="str">
            <v/>
          </cell>
          <cell r="CK299">
            <v>0</v>
          </cell>
          <cell r="CL299">
            <v>8.5555555555555558E-3</v>
          </cell>
          <cell r="CN299" t="str">
            <v>فاصل الدعامة الcenterى CDFRP0757</v>
          </cell>
          <cell r="CO299" t="str">
            <v/>
          </cell>
          <cell r="CT299">
            <v>1</v>
          </cell>
          <cell r="CU299">
            <v>0</v>
          </cell>
        </row>
        <row r="300">
          <cell r="A300">
            <v>219</v>
          </cell>
          <cell r="B300" t="str">
            <v>PF1</v>
          </cell>
          <cell r="C300" t="str">
            <v>FOAM 10TH</v>
          </cell>
          <cell r="D300" t="str">
            <v>Molds</v>
          </cell>
          <cell r="E300" t="str">
            <v>FMBOXI20FC0000</v>
          </cell>
          <cell r="F300" t="str">
            <v>غطاء صندوق سمك 20 ك فلات الجديدة</v>
          </cell>
          <cell r="G300" t="str">
            <v>Ea</v>
          </cell>
          <cell r="H300" t="str">
            <v>1400*1700</v>
          </cell>
          <cell r="I300">
            <v>0.11416666666666667</v>
          </cell>
          <cell r="J300">
            <v>240</v>
          </cell>
          <cell r="K300">
            <v>1</v>
          </cell>
          <cell r="L300">
            <v>252</v>
          </cell>
          <cell r="M300">
            <v>238</v>
          </cell>
          <cell r="N300">
            <v>1</v>
          </cell>
          <cell r="O300">
            <v>6</v>
          </cell>
          <cell r="Q300" t="str">
            <v>تعمل</v>
          </cell>
          <cell r="R300">
            <v>114.16666666666667</v>
          </cell>
          <cell r="S300">
            <v>106.17500000000001</v>
          </cell>
          <cell r="T300">
            <v>122.15833333333333</v>
          </cell>
          <cell r="U300" t="str">
            <v>7</v>
          </cell>
          <cell r="V300" t="str">
            <v>7</v>
          </cell>
          <cell r="X300" t="str">
            <v>صندوق سمك</v>
          </cell>
          <cell r="Y300">
            <v>295</v>
          </cell>
          <cell r="AA300">
            <v>219</v>
          </cell>
          <cell r="AB300" t="str">
            <v>غطاء صندوق سمك 20 ك فلات الجديدة</v>
          </cell>
          <cell r="AD300" t="str">
            <v>غطاء صندوق سمك 20 ك فلات الجديدة</v>
          </cell>
          <cell r="AE300">
            <v>1</v>
          </cell>
          <cell r="AH300">
            <v>90.756302521008408</v>
          </cell>
          <cell r="AI300">
            <v>86.21848739495799</v>
          </cell>
          <cell r="AJ300">
            <v>95.294117647058826</v>
          </cell>
          <cell r="AK300">
            <v>1</v>
          </cell>
          <cell r="AL300">
            <v>1</v>
          </cell>
          <cell r="AM300">
            <v>1</v>
          </cell>
          <cell r="AN300">
            <v>6</v>
          </cell>
          <cell r="AO300" t="str">
            <v>18</v>
          </cell>
          <cell r="AP300" t="str">
            <v>(A)   C-SB  (M) 0.7-1.1mm</v>
          </cell>
          <cell r="AQ300" t="str">
            <v>(B) S.2 112 (M) 0.7-1.1 mm</v>
          </cell>
          <cell r="AR300" t="str">
            <v>12</v>
          </cell>
          <cell r="AS300" t="str">
            <v>36</v>
          </cell>
          <cell r="AT300" t="str">
            <v>BOX</v>
          </cell>
          <cell r="AU300" t="str">
            <v>اتوماتيك</v>
          </cell>
          <cell r="AV300">
            <v>7</v>
          </cell>
          <cell r="AW300">
            <v>7</v>
          </cell>
          <cell r="AX300">
            <v>564</v>
          </cell>
          <cell r="AY300">
            <v>2</v>
          </cell>
          <cell r="AZ300">
            <v>2</v>
          </cell>
          <cell r="BA300">
            <v>404</v>
          </cell>
          <cell r="BB300">
            <v>2.5</v>
          </cell>
          <cell r="BC300">
            <v>2.5</v>
          </cell>
          <cell r="BD300">
            <v>35</v>
          </cell>
          <cell r="BJ300">
            <v>0</v>
          </cell>
          <cell r="BK300">
            <v>6</v>
          </cell>
          <cell r="BL300">
            <v>6</v>
          </cell>
          <cell r="BN300">
            <v>306</v>
          </cell>
          <cell r="BO300" t="str">
            <v>3</v>
          </cell>
          <cell r="BW300">
            <v>0</v>
          </cell>
          <cell r="CB300">
            <v>27</v>
          </cell>
          <cell r="CC300">
            <v>1</v>
          </cell>
          <cell r="CE300">
            <v>87</v>
          </cell>
          <cell r="CF300">
            <v>150</v>
          </cell>
          <cell r="CG300" t="str">
            <v>احمر</v>
          </cell>
          <cell r="CK300">
            <v>0.12387083333333333</v>
          </cell>
          <cell r="CL300">
            <v>0</v>
          </cell>
          <cell r="CN300" t="str">
            <v>cover box fish 20 kg Flat new</v>
          </cell>
          <cell r="CO300" t="str">
            <v>عملاء متنوعون</v>
          </cell>
          <cell r="CP300" t="str">
            <v>عملاء متنوعون</v>
          </cell>
          <cell r="CT300">
            <v>1</v>
          </cell>
          <cell r="CU300">
            <v>1</v>
          </cell>
          <cell r="CV300">
            <v>1</v>
          </cell>
          <cell r="CW300">
            <v>9</v>
          </cell>
          <cell r="CX300">
            <v>44277</v>
          </cell>
          <cell r="CY300">
            <v>44279</v>
          </cell>
          <cell r="CZ300" t="str">
            <v>Pending</v>
          </cell>
          <cell r="DA300">
            <v>5</v>
          </cell>
        </row>
        <row r="301">
          <cell r="A301">
            <v>220</v>
          </cell>
          <cell r="B301" t="str">
            <v>PF1</v>
          </cell>
          <cell r="C301" t="str">
            <v>FOAM 10TH</v>
          </cell>
          <cell r="D301" t="str">
            <v>Molds</v>
          </cell>
          <cell r="E301" t="str">
            <v>FMNEAI90000000</v>
          </cell>
          <cell r="F301" t="str">
            <v>غساله 9 ك</v>
          </cell>
          <cell r="G301" t="str">
            <v>Ea</v>
          </cell>
          <cell r="H301" t="str">
            <v>1100*1200</v>
          </cell>
          <cell r="I301">
            <v>0.71199999999999997</v>
          </cell>
          <cell r="J301">
            <v>15</v>
          </cell>
          <cell r="K301">
            <v>1</v>
          </cell>
          <cell r="L301">
            <v>15</v>
          </cell>
          <cell r="M301">
            <v>15</v>
          </cell>
          <cell r="N301">
            <v>1</v>
          </cell>
          <cell r="O301">
            <v>1</v>
          </cell>
          <cell r="Q301" t="str">
            <v>لا تعمل</v>
          </cell>
          <cell r="R301">
            <v>712</v>
          </cell>
          <cell r="S301">
            <v>662.16</v>
          </cell>
          <cell r="T301">
            <v>761.84</v>
          </cell>
          <cell r="U301" t="str">
            <v>7</v>
          </cell>
          <cell r="V301" t="str">
            <v>7</v>
          </cell>
          <cell r="X301" t="str">
            <v>غسالة</v>
          </cell>
          <cell r="Y301">
            <v>296</v>
          </cell>
          <cell r="AA301">
            <v>220</v>
          </cell>
          <cell r="AB301" t="str">
            <v>غساله 9 ك</v>
          </cell>
          <cell r="AC301">
            <v>0.71199999999999997</v>
          </cell>
          <cell r="AD301" t="str">
            <v>غساله 9 ك</v>
          </cell>
          <cell r="AE301">
            <v>0</v>
          </cell>
          <cell r="AH301">
            <v>240</v>
          </cell>
          <cell r="AI301">
            <v>228</v>
          </cell>
          <cell r="AJ301">
            <v>252</v>
          </cell>
          <cell r="AK301">
            <v>1</v>
          </cell>
          <cell r="AL301">
            <v>1</v>
          </cell>
          <cell r="AT301" t="str">
            <v>NEA</v>
          </cell>
          <cell r="AV301">
            <v>7</v>
          </cell>
          <cell r="AW301">
            <v>7</v>
          </cell>
          <cell r="BO301" t="str">
            <v/>
          </cell>
          <cell r="CK301">
            <v>0</v>
          </cell>
          <cell r="CL301">
            <v>0.78320000000000001</v>
          </cell>
          <cell r="CN301" t="str">
            <v>washer 9 kg</v>
          </cell>
          <cell r="CO301" t="str">
            <v/>
          </cell>
          <cell r="CT301">
            <v>1</v>
          </cell>
          <cell r="CU301">
            <v>1</v>
          </cell>
        </row>
        <row r="302">
          <cell r="A302">
            <v>221</v>
          </cell>
          <cell r="B302" t="str">
            <v>PF1</v>
          </cell>
          <cell r="C302" t="str">
            <v>FOAM 10TH</v>
          </cell>
          <cell r="D302" t="str">
            <v>Molds</v>
          </cell>
          <cell r="E302" t="str">
            <v>FMSAAI00000000</v>
          </cell>
          <cell r="F302" t="str">
            <v>عوامة ثانى اكريليك</v>
          </cell>
          <cell r="G302" t="str">
            <v>Ea</v>
          </cell>
          <cell r="H302" t="str">
            <v>850*650</v>
          </cell>
          <cell r="I302">
            <v>3.0000000000000001E-3</v>
          </cell>
          <cell r="J302">
            <v>135</v>
          </cell>
          <cell r="L302">
            <v>135</v>
          </cell>
          <cell r="M302">
            <v>135</v>
          </cell>
          <cell r="N302">
            <v>1</v>
          </cell>
          <cell r="O302">
            <v>12</v>
          </cell>
          <cell r="Q302" t="str">
            <v>لا تعمل</v>
          </cell>
          <cell r="R302">
            <v>3</v>
          </cell>
          <cell r="S302">
            <v>2.79</v>
          </cell>
          <cell r="T302">
            <v>3.21</v>
          </cell>
          <cell r="U302" t="str">
            <v>7</v>
          </cell>
          <cell r="V302" t="str">
            <v>7</v>
          </cell>
          <cell r="Y302">
            <v>297</v>
          </cell>
          <cell r="AA302">
            <v>221</v>
          </cell>
          <cell r="AB302" t="str">
            <v>عوامة ثانى اكريليك</v>
          </cell>
          <cell r="AC302">
            <v>3.0000000000000001E-3</v>
          </cell>
          <cell r="AD302" t="str">
            <v>عوامة ثانى اكريليك</v>
          </cell>
          <cell r="AE302">
            <v>0</v>
          </cell>
          <cell r="AH302">
            <v>320</v>
          </cell>
          <cell r="AI302">
            <v>304</v>
          </cell>
          <cell r="AJ302">
            <v>336</v>
          </cell>
          <cell r="AK302">
            <v>1</v>
          </cell>
          <cell r="AL302">
            <v>1</v>
          </cell>
          <cell r="AT302" t="str">
            <v>SAA</v>
          </cell>
          <cell r="AV302">
            <v>7</v>
          </cell>
          <cell r="AW302">
            <v>7</v>
          </cell>
          <cell r="BO302" t="str">
            <v/>
          </cell>
          <cell r="CK302">
            <v>0</v>
          </cell>
          <cell r="CL302">
            <v>3.3000000000000004E-3</v>
          </cell>
          <cell r="CN302" t="str">
            <v>عوامة ثانى اkgريليkg</v>
          </cell>
          <cell r="CO302" t="str">
            <v/>
          </cell>
          <cell r="CT302">
            <v>1</v>
          </cell>
          <cell r="CU302">
            <v>1</v>
          </cell>
        </row>
        <row r="303">
          <cell r="A303">
            <v>222</v>
          </cell>
          <cell r="B303" t="str">
            <v>PF1</v>
          </cell>
          <cell r="C303" t="str">
            <v>FOAM 10TH</v>
          </cell>
          <cell r="D303" t="str">
            <v>Molds</v>
          </cell>
          <cell r="E303" t="str">
            <v>FMTECIJ0000000</v>
          </cell>
          <cell r="F303" t="str">
            <v>علبه فوم مفتاح جونسر</v>
          </cell>
          <cell r="G303" t="str">
            <v>Ea</v>
          </cell>
          <cell r="H303" t="str">
            <v>850*650</v>
          </cell>
          <cell r="I303">
            <v>2.1780000000000001E-2</v>
          </cell>
          <cell r="J303">
            <v>100</v>
          </cell>
          <cell r="L303">
            <v>100</v>
          </cell>
          <cell r="M303">
            <v>100</v>
          </cell>
          <cell r="N303">
            <v>1</v>
          </cell>
          <cell r="O303">
            <v>5</v>
          </cell>
          <cell r="Q303" t="str">
            <v>لا تعمل</v>
          </cell>
          <cell r="R303">
            <v>21.78</v>
          </cell>
          <cell r="S303">
            <v>20.255400000000002</v>
          </cell>
          <cell r="T303">
            <v>23.304600000000001</v>
          </cell>
          <cell r="U303" t="str">
            <v>7</v>
          </cell>
          <cell r="V303" t="str">
            <v>7</v>
          </cell>
          <cell r="Y303">
            <v>298</v>
          </cell>
          <cell r="AA303">
            <v>222</v>
          </cell>
          <cell r="AB303" t="str">
            <v>علبه فوم مفتاح جونسر</v>
          </cell>
          <cell r="AC303">
            <v>2.1780000000000001E-2</v>
          </cell>
          <cell r="AD303" t="str">
            <v>علبه فوم مفتاح جونسر</v>
          </cell>
          <cell r="AE303">
            <v>0</v>
          </cell>
          <cell r="AH303">
            <v>180</v>
          </cell>
          <cell r="AI303">
            <v>171</v>
          </cell>
          <cell r="AJ303">
            <v>189</v>
          </cell>
          <cell r="AK303">
            <v>1</v>
          </cell>
          <cell r="AL303">
            <v>1</v>
          </cell>
          <cell r="AM303">
            <v>1</v>
          </cell>
          <cell r="AT303" t="str">
            <v>TEC</v>
          </cell>
          <cell r="AV303">
            <v>7</v>
          </cell>
          <cell r="AW303">
            <v>7</v>
          </cell>
          <cell r="BO303" t="str">
            <v/>
          </cell>
          <cell r="CK303">
            <v>0</v>
          </cell>
          <cell r="CL303">
            <v>2.3958000000000004E-2</v>
          </cell>
          <cell r="CN303" t="str">
            <v>box foam switch جونسر</v>
          </cell>
          <cell r="CO303" t="str">
            <v/>
          </cell>
          <cell r="CT303">
            <v>1</v>
          </cell>
          <cell r="CU303">
            <v>1</v>
          </cell>
        </row>
        <row r="304">
          <cell r="A304">
            <v>223</v>
          </cell>
          <cell r="B304" t="str">
            <v>PF1</v>
          </cell>
          <cell r="C304" t="str">
            <v>FOAM 10TH</v>
          </cell>
          <cell r="D304" t="str">
            <v>Molds</v>
          </cell>
          <cell r="E304" t="str">
            <v>FMFAEIT0000000</v>
          </cell>
          <cell r="F304" t="str">
            <v>علبه فوم ترنس الفاتح</v>
          </cell>
          <cell r="G304" t="str">
            <v>Ea</v>
          </cell>
          <cell r="H304" t="str">
            <v>850*650</v>
          </cell>
          <cell r="I304">
            <v>1.4E-2</v>
          </cell>
          <cell r="J304">
            <v>120</v>
          </cell>
          <cell r="L304">
            <v>120</v>
          </cell>
          <cell r="M304">
            <v>120</v>
          </cell>
          <cell r="N304">
            <v>1</v>
          </cell>
          <cell r="O304">
            <v>6</v>
          </cell>
          <cell r="Q304" t="str">
            <v>لا تعمل</v>
          </cell>
          <cell r="R304">
            <v>14</v>
          </cell>
          <cell r="S304">
            <v>13.02</v>
          </cell>
          <cell r="T304">
            <v>14.98</v>
          </cell>
          <cell r="U304" t="str">
            <v>7</v>
          </cell>
          <cell r="V304" t="str">
            <v>7</v>
          </cell>
          <cell r="Y304">
            <v>299</v>
          </cell>
          <cell r="AA304">
            <v>223</v>
          </cell>
          <cell r="AB304" t="str">
            <v>علبه فوم ترنس الفاتح</v>
          </cell>
          <cell r="AC304">
            <v>1.4E-2</v>
          </cell>
          <cell r="AD304" t="str">
            <v>علبه فوم ترنس الفاتح</v>
          </cell>
          <cell r="AE304">
            <v>0</v>
          </cell>
          <cell r="AH304">
            <v>180</v>
          </cell>
          <cell r="AI304">
            <v>171</v>
          </cell>
          <cell r="AJ304">
            <v>189</v>
          </cell>
          <cell r="AK304">
            <v>1</v>
          </cell>
          <cell r="AL304">
            <v>1</v>
          </cell>
          <cell r="AM304">
            <v>1</v>
          </cell>
          <cell r="AT304" t="str">
            <v>FAE</v>
          </cell>
          <cell r="AV304">
            <v>7</v>
          </cell>
          <cell r="AW304">
            <v>7</v>
          </cell>
          <cell r="BO304" t="str">
            <v/>
          </cell>
          <cell r="CK304">
            <v>0</v>
          </cell>
          <cell r="CL304">
            <v>1.5400000000000002E-2</v>
          </cell>
          <cell r="CN304" t="str">
            <v>box foam ترنس الفاتح</v>
          </cell>
          <cell r="CO304" t="str">
            <v/>
          </cell>
          <cell r="CT304">
            <v>1</v>
          </cell>
          <cell r="CU304">
            <v>1</v>
          </cell>
        </row>
        <row r="305">
          <cell r="A305">
            <v>224</v>
          </cell>
          <cell r="B305" t="str">
            <v>PF1</v>
          </cell>
          <cell r="C305" t="str">
            <v>FOAM 10TH</v>
          </cell>
          <cell r="D305" t="str">
            <v>Molds</v>
          </cell>
          <cell r="E305" t="str">
            <v>FM000IP0000000</v>
          </cell>
          <cell r="F305" t="str">
            <v>علبه بلاست</v>
          </cell>
          <cell r="G305" t="str">
            <v>Ea</v>
          </cell>
          <cell r="H305" t="str">
            <v>850*650</v>
          </cell>
          <cell r="I305">
            <v>9.9250000000000005E-2</v>
          </cell>
          <cell r="J305">
            <v>56</v>
          </cell>
          <cell r="L305">
            <v>56</v>
          </cell>
          <cell r="M305">
            <v>56</v>
          </cell>
          <cell r="N305">
            <v>2</v>
          </cell>
          <cell r="O305">
            <v>2</v>
          </cell>
          <cell r="Q305" t="str">
            <v>لا تعمل</v>
          </cell>
          <cell r="R305">
            <v>99.25</v>
          </cell>
          <cell r="S305">
            <v>92.302499999999995</v>
          </cell>
          <cell r="T305">
            <v>106.19750000000001</v>
          </cell>
          <cell r="U305" t="str">
            <v>7</v>
          </cell>
          <cell r="V305" t="str">
            <v>7</v>
          </cell>
          <cell r="Y305">
            <v>300</v>
          </cell>
          <cell r="AA305">
            <v>224</v>
          </cell>
          <cell r="AB305" t="str">
            <v>علبه بلاست</v>
          </cell>
          <cell r="AC305">
            <v>9.9250000000000005E-2</v>
          </cell>
          <cell r="AD305" t="str">
            <v>علبه بلاست</v>
          </cell>
          <cell r="AE305">
            <v>0</v>
          </cell>
          <cell r="AH305">
            <v>128.57142857142858</v>
          </cell>
          <cell r="AI305">
            <v>122.14285714285715</v>
          </cell>
          <cell r="AJ305">
            <v>135.00000000000003</v>
          </cell>
          <cell r="AK305">
            <v>1</v>
          </cell>
          <cell r="AL305">
            <v>1</v>
          </cell>
          <cell r="AM305">
            <v>1</v>
          </cell>
          <cell r="AT305" t="str">
            <v>000</v>
          </cell>
          <cell r="AV305">
            <v>7</v>
          </cell>
          <cell r="AW305">
            <v>7</v>
          </cell>
          <cell r="BO305" t="str">
            <v/>
          </cell>
          <cell r="CK305">
            <v>0</v>
          </cell>
          <cell r="CL305">
            <v>0.10917500000000001</v>
          </cell>
          <cell r="CN305" t="str">
            <v>box بلاست</v>
          </cell>
          <cell r="CO305" t="str">
            <v/>
          </cell>
          <cell r="CT305">
            <v>1</v>
          </cell>
          <cell r="CU305">
            <v>2</v>
          </cell>
        </row>
        <row r="306">
          <cell r="A306">
            <v>225</v>
          </cell>
          <cell r="B306" t="str">
            <v>PF1</v>
          </cell>
          <cell r="C306" t="str">
            <v>FOAM 10TH</v>
          </cell>
          <cell r="D306" t="str">
            <v>Molds</v>
          </cell>
          <cell r="E306" t="str">
            <v>FMBOXI20FB0000</v>
          </cell>
          <cell r="F306" t="str">
            <v>علبة صندوق سمك 20 ك فلات الجديدة</v>
          </cell>
          <cell r="G306" t="str">
            <v>Ea</v>
          </cell>
          <cell r="H306" t="str">
            <v>1400*1700</v>
          </cell>
          <cell r="I306">
            <v>0.372</v>
          </cell>
          <cell r="J306">
            <v>196</v>
          </cell>
          <cell r="K306">
            <v>1</v>
          </cell>
          <cell r="L306">
            <v>196</v>
          </cell>
          <cell r="M306">
            <v>169</v>
          </cell>
          <cell r="N306">
            <v>1</v>
          </cell>
          <cell r="O306">
            <v>6</v>
          </cell>
          <cell r="Q306" t="str">
            <v>تعمل</v>
          </cell>
          <cell r="R306">
            <v>372</v>
          </cell>
          <cell r="S306">
            <v>345.96</v>
          </cell>
          <cell r="T306">
            <v>398.04</v>
          </cell>
          <cell r="U306" t="str">
            <v>7</v>
          </cell>
          <cell r="V306" t="str">
            <v>7</v>
          </cell>
          <cell r="X306" t="str">
            <v>صندوق سمك</v>
          </cell>
          <cell r="Y306">
            <v>301</v>
          </cell>
          <cell r="AA306">
            <v>225</v>
          </cell>
          <cell r="AB306" t="str">
            <v>علبة صندوق سمك 20 ك فلات الجديدة</v>
          </cell>
          <cell r="AD306" t="str">
            <v>علبة صندوق سمك 20 ك فلات الجديدة</v>
          </cell>
          <cell r="AE306">
            <v>1</v>
          </cell>
          <cell r="AH306">
            <v>127.81065088757396</v>
          </cell>
          <cell r="AI306">
            <v>121.42011834319526</v>
          </cell>
          <cell r="AJ306">
            <v>134.20118343195267</v>
          </cell>
          <cell r="AK306">
            <v>1</v>
          </cell>
          <cell r="AL306">
            <v>1</v>
          </cell>
          <cell r="AM306">
            <v>1</v>
          </cell>
          <cell r="AN306">
            <v>6</v>
          </cell>
          <cell r="AO306" t="str">
            <v>18</v>
          </cell>
          <cell r="AP306" t="str">
            <v>(A)   C-SB  (M) 0.7-1.1mm</v>
          </cell>
          <cell r="AQ306" t="str">
            <v>(B) S.2 112 (M) 0.7-1.1 mm</v>
          </cell>
          <cell r="AR306" t="str">
            <v>34</v>
          </cell>
          <cell r="AS306" t="str">
            <v>36</v>
          </cell>
          <cell r="AT306" t="str">
            <v>BOX</v>
          </cell>
          <cell r="AU306" t="str">
            <v>اتوماتيك</v>
          </cell>
          <cell r="AV306">
            <v>7</v>
          </cell>
          <cell r="AW306">
            <v>7</v>
          </cell>
          <cell r="AX306">
            <v>564</v>
          </cell>
          <cell r="AY306">
            <v>2</v>
          </cell>
          <cell r="AZ306">
            <v>2</v>
          </cell>
          <cell r="BA306">
            <v>404</v>
          </cell>
          <cell r="BB306">
            <v>2.5</v>
          </cell>
          <cell r="BC306">
            <v>2.5</v>
          </cell>
          <cell r="BD306">
            <v>259</v>
          </cell>
          <cell r="BJ306">
            <v>0</v>
          </cell>
          <cell r="BK306">
            <v>6</v>
          </cell>
          <cell r="BL306">
            <v>6</v>
          </cell>
          <cell r="BN306">
            <v>305</v>
          </cell>
          <cell r="BO306" t="str">
            <v>3</v>
          </cell>
          <cell r="BW306">
            <v>0</v>
          </cell>
          <cell r="CB306">
            <v>9</v>
          </cell>
          <cell r="CC306">
            <v>1</v>
          </cell>
          <cell r="CE306">
            <v>87</v>
          </cell>
          <cell r="CF306">
            <v>150</v>
          </cell>
          <cell r="CG306" t="str">
            <v>احمر</v>
          </cell>
          <cell r="CK306">
            <v>0.40361999999999998</v>
          </cell>
          <cell r="CL306">
            <v>0</v>
          </cell>
          <cell r="CN306" t="str">
            <v>box box fish 20 kg Flat new</v>
          </cell>
          <cell r="CO306" t="str">
            <v>عملاء متنوعون</v>
          </cell>
          <cell r="CP306" t="str">
            <v>عملاء متنوعون</v>
          </cell>
          <cell r="CT306">
            <v>1</v>
          </cell>
          <cell r="CU306">
            <v>1</v>
          </cell>
          <cell r="CV306">
            <v>1</v>
          </cell>
          <cell r="CW306">
            <v>14</v>
          </cell>
          <cell r="CX306">
            <v>44278</v>
          </cell>
          <cell r="CY306">
            <v>44280</v>
          </cell>
          <cell r="CZ306" t="str">
            <v>Pending</v>
          </cell>
          <cell r="DA306">
            <v>5</v>
          </cell>
        </row>
        <row r="307">
          <cell r="A307">
            <v>226</v>
          </cell>
          <cell r="B307" t="str">
            <v>PF1</v>
          </cell>
          <cell r="C307" t="str">
            <v>FOAM 10TH</v>
          </cell>
          <cell r="D307" t="str">
            <v>Molds</v>
          </cell>
          <cell r="E307" t="str">
            <v>FM000B30100000</v>
          </cell>
          <cell r="F307" t="str">
            <v>علبة تورتة 30*10</v>
          </cell>
          <cell r="G307" t="str">
            <v>Set</v>
          </cell>
          <cell r="H307" t="str">
            <v>1100*850</v>
          </cell>
          <cell r="I307">
            <v>0.14749999999999999</v>
          </cell>
          <cell r="J307">
            <v>40</v>
          </cell>
          <cell r="L307">
            <v>40</v>
          </cell>
          <cell r="M307">
            <v>40</v>
          </cell>
          <cell r="N307">
            <v>2</v>
          </cell>
          <cell r="O307">
            <v>2</v>
          </cell>
          <cell r="Q307" t="str">
            <v>لا تعمل</v>
          </cell>
          <cell r="R307">
            <v>147.5</v>
          </cell>
          <cell r="S307">
            <v>137.17500000000001</v>
          </cell>
          <cell r="T307">
            <v>157.82499999999999</v>
          </cell>
          <cell r="U307" t="str">
            <v>7</v>
          </cell>
          <cell r="V307" t="str">
            <v>7</v>
          </cell>
          <cell r="Y307">
            <v>302</v>
          </cell>
          <cell r="AA307">
            <v>226</v>
          </cell>
          <cell r="AB307" t="str">
            <v>علبة تورتة 30*10</v>
          </cell>
          <cell r="AC307">
            <v>0.14749999999999999</v>
          </cell>
          <cell r="AD307" t="str">
            <v>علبة تورتة 30*10</v>
          </cell>
          <cell r="AE307">
            <v>0</v>
          </cell>
          <cell r="AH307">
            <v>180</v>
          </cell>
          <cell r="AI307">
            <v>171</v>
          </cell>
          <cell r="AJ307">
            <v>189</v>
          </cell>
          <cell r="AK307">
            <v>1</v>
          </cell>
          <cell r="AL307">
            <v>1</v>
          </cell>
          <cell r="AM307">
            <v>1</v>
          </cell>
          <cell r="AT307" t="str">
            <v>000</v>
          </cell>
          <cell r="AV307">
            <v>7</v>
          </cell>
          <cell r="AW307">
            <v>7</v>
          </cell>
          <cell r="BO307" t="str">
            <v/>
          </cell>
          <cell r="CK307">
            <v>0</v>
          </cell>
          <cell r="CL307">
            <v>0.16225000000000001</v>
          </cell>
          <cell r="CN307" t="str">
            <v>box تورتة 30*10</v>
          </cell>
          <cell r="CO307" t="str">
            <v xml:space="preserve">انور الصرفى </v>
          </cell>
          <cell r="CP307" t="str">
            <v xml:space="preserve">انور الصرفى </v>
          </cell>
          <cell r="CT307">
            <v>1</v>
          </cell>
          <cell r="CU307">
            <v>2</v>
          </cell>
        </row>
        <row r="308">
          <cell r="A308">
            <v>227</v>
          </cell>
          <cell r="B308" t="str">
            <v>PF1</v>
          </cell>
          <cell r="C308" t="str">
            <v>FOAM 10TH</v>
          </cell>
          <cell r="D308" t="str">
            <v>Molds</v>
          </cell>
          <cell r="E308" t="str">
            <v>FMARCI20000000</v>
          </cell>
          <cell r="F308" t="str">
            <v>علبة تايمر</v>
          </cell>
          <cell r="G308" t="str">
            <v>Ea</v>
          </cell>
          <cell r="H308" t="str">
            <v>1100*1200</v>
          </cell>
          <cell r="I308">
            <v>2.5000000000000001E-2</v>
          </cell>
          <cell r="J308">
            <v>78</v>
          </cell>
          <cell r="L308">
            <v>82</v>
          </cell>
          <cell r="M308">
            <v>99</v>
          </cell>
          <cell r="N308">
            <v>1</v>
          </cell>
          <cell r="O308">
            <v>4</v>
          </cell>
          <cell r="Q308" t="str">
            <v>تعمل</v>
          </cell>
          <cell r="R308">
            <v>25</v>
          </cell>
          <cell r="S308">
            <v>23.25</v>
          </cell>
          <cell r="T308">
            <v>26.75</v>
          </cell>
          <cell r="U308" t="str">
            <v>7</v>
          </cell>
          <cell r="V308" t="str">
            <v>7</v>
          </cell>
          <cell r="X308" t="str">
            <v>ادوات كهربائية</v>
          </cell>
          <cell r="Y308">
            <v>303</v>
          </cell>
          <cell r="AA308">
            <v>227</v>
          </cell>
          <cell r="AB308" t="str">
            <v>علبة تايمر</v>
          </cell>
          <cell r="AD308" t="str">
            <v>علبة تايمر</v>
          </cell>
          <cell r="AE308">
            <v>1</v>
          </cell>
          <cell r="AH308">
            <v>145.45454545454547</v>
          </cell>
          <cell r="AI308">
            <v>138.18181818181819</v>
          </cell>
          <cell r="AJ308">
            <v>152.72727272727275</v>
          </cell>
          <cell r="AK308">
            <v>1</v>
          </cell>
          <cell r="AL308">
            <v>1</v>
          </cell>
          <cell r="AM308">
            <v>1</v>
          </cell>
          <cell r="AN308">
            <v>10</v>
          </cell>
          <cell r="AO308" t="str">
            <v>20</v>
          </cell>
          <cell r="AP308" t="str">
            <v>(A)  EU150  (M)0.7-1.1mm</v>
          </cell>
          <cell r="AQ308" t="str">
            <v>(B) s3112    (s) 0.5-8 mm</v>
          </cell>
          <cell r="AR308">
            <v>4</v>
          </cell>
          <cell r="AS308">
            <v>8</v>
          </cell>
          <cell r="AT308" t="str">
            <v>ARC</v>
          </cell>
          <cell r="AU308" t="str">
            <v>اتوماتيك</v>
          </cell>
          <cell r="AV308">
            <v>7</v>
          </cell>
          <cell r="AW308">
            <v>7</v>
          </cell>
          <cell r="AX308">
            <v>188</v>
          </cell>
          <cell r="AY308">
            <v>1</v>
          </cell>
          <cell r="AZ308">
            <v>1</v>
          </cell>
          <cell r="BA308">
            <v>140</v>
          </cell>
          <cell r="BB308">
            <v>1</v>
          </cell>
          <cell r="BC308">
            <v>1</v>
          </cell>
          <cell r="BD308">
            <v>108</v>
          </cell>
          <cell r="BE308">
            <v>2</v>
          </cell>
          <cell r="BF308">
            <v>2</v>
          </cell>
          <cell r="BJ308">
            <v>2</v>
          </cell>
          <cell r="BK308">
            <v>8</v>
          </cell>
          <cell r="BL308">
            <v>12</v>
          </cell>
          <cell r="BN308">
            <v>156</v>
          </cell>
          <cell r="BO308" t="str">
            <v>1</v>
          </cell>
          <cell r="BW308">
            <v>0</v>
          </cell>
          <cell r="CB308">
            <v>150</v>
          </cell>
          <cell r="CC308">
            <v>1</v>
          </cell>
          <cell r="CE308">
            <v>87</v>
          </cell>
          <cell r="CF308">
            <v>150</v>
          </cell>
          <cell r="CG308" t="str">
            <v>ابيض</v>
          </cell>
          <cell r="CK308">
            <v>0</v>
          </cell>
          <cell r="CL308">
            <v>2.7500000000000004E-2</v>
          </cell>
          <cell r="CN308" t="str">
            <v>box Timer</v>
          </cell>
          <cell r="CO308" t="str">
            <v>العربية للتجارة</v>
          </cell>
          <cell r="CP308" t="str">
            <v>العربية للتجارة</v>
          </cell>
          <cell r="CT308">
            <v>1</v>
          </cell>
          <cell r="CU308">
            <v>1</v>
          </cell>
          <cell r="CV308">
            <v>1</v>
          </cell>
          <cell r="CW308">
            <v>0</v>
          </cell>
          <cell r="CZ308" t="str">
            <v/>
          </cell>
        </row>
        <row r="309">
          <cell r="A309">
            <v>228</v>
          </cell>
          <cell r="B309" t="str">
            <v>PF1</v>
          </cell>
          <cell r="C309" t="str">
            <v>FOAM 10TH</v>
          </cell>
          <cell r="D309" t="str">
            <v>Molds</v>
          </cell>
          <cell r="E309" t="str">
            <v>FMDAIIMD200000</v>
          </cell>
          <cell r="F309" t="str">
            <v>عازل فوم مجري الهواء 10nf CDFRP0750</v>
          </cell>
          <cell r="G309" t="str">
            <v>Ea</v>
          </cell>
          <cell r="H309" t="str">
            <v>1100*1200</v>
          </cell>
          <cell r="I309">
            <v>1.2838888888888889E-2</v>
          </cell>
          <cell r="J309">
            <v>40</v>
          </cell>
          <cell r="L309">
            <v>40</v>
          </cell>
          <cell r="M309">
            <v>40</v>
          </cell>
          <cell r="Q309" t="str">
            <v>لا تعمل</v>
          </cell>
          <cell r="R309">
            <v>12.838888888888889</v>
          </cell>
          <cell r="S309">
            <v>11.940166666666666</v>
          </cell>
          <cell r="T309">
            <v>13.737611111111111</v>
          </cell>
          <cell r="U309" t="str">
            <v>7</v>
          </cell>
          <cell r="V309" t="str">
            <v>7</v>
          </cell>
          <cell r="Y309">
            <v>304</v>
          </cell>
          <cell r="AA309">
            <v>228</v>
          </cell>
          <cell r="AB309" t="str">
            <v>عازل فوم مجري الهواء 10nf CDFRP0750</v>
          </cell>
          <cell r="AC309">
            <v>1.2838888888888889E-2</v>
          </cell>
          <cell r="AD309" t="str">
            <v>عازل فوم مجري الهواء 10nf CDFRP0750</v>
          </cell>
          <cell r="AE309">
            <v>0</v>
          </cell>
          <cell r="AH309" t="e">
            <v>#DIV/0!</v>
          </cell>
          <cell r="AI309" t="e">
            <v>#DIV/0!</v>
          </cell>
          <cell r="AJ309" t="e">
            <v>#DIV/0!</v>
          </cell>
          <cell r="AK309">
            <v>1</v>
          </cell>
          <cell r="AL309">
            <v>1</v>
          </cell>
          <cell r="AM309">
            <v>1</v>
          </cell>
          <cell r="AT309" t="str">
            <v>DAI</v>
          </cell>
          <cell r="AV309">
            <v>7</v>
          </cell>
          <cell r="AW309">
            <v>7</v>
          </cell>
          <cell r="BO309" t="str">
            <v/>
          </cell>
          <cell r="CK309">
            <v>0</v>
          </cell>
          <cell r="CL309">
            <v>1.4122777777777779E-2</v>
          </cell>
          <cell r="CN309" t="str">
            <v>عازل foam مجري الair 10nf CDFRP0750</v>
          </cell>
          <cell r="CO309" t="str">
            <v/>
          </cell>
          <cell r="CT309">
            <v>1</v>
          </cell>
          <cell r="CU309">
            <v>0</v>
          </cell>
        </row>
        <row r="310">
          <cell r="A310">
            <v>229</v>
          </cell>
          <cell r="B310" t="str">
            <v>PF1</v>
          </cell>
          <cell r="C310" t="str">
            <v>FOAM 10TH</v>
          </cell>
          <cell r="D310" t="str">
            <v>Molds</v>
          </cell>
          <cell r="E310" t="str">
            <v>FMDAIIMD340000</v>
          </cell>
          <cell r="F310" t="str">
            <v>عازل فوم مجرى الهواء الرئيسى 12 نوفروست CDFRP1120</v>
          </cell>
          <cell r="G310" t="str">
            <v>Ea</v>
          </cell>
          <cell r="H310" t="str">
            <v>1100*1200</v>
          </cell>
          <cell r="I310">
            <v>1.3020000000000002E-2</v>
          </cell>
          <cell r="J310">
            <v>40</v>
          </cell>
          <cell r="L310">
            <v>40</v>
          </cell>
          <cell r="M310">
            <v>40</v>
          </cell>
          <cell r="Q310" t="str">
            <v>لا تعمل</v>
          </cell>
          <cell r="R310">
            <v>13.020000000000001</v>
          </cell>
          <cell r="S310">
            <v>12.108600000000001</v>
          </cell>
          <cell r="T310">
            <v>13.931400000000002</v>
          </cell>
          <cell r="U310" t="str">
            <v>7</v>
          </cell>
          <cell r="V310" t="str">
            <v>7</v>
          </cell>
          <cell r="Y310">
            <v>305</v>
          </cell>
          <cell r="AA310">
            <v>229</v>
          </cell>
          <cell r="AB310" t="str">
            <v>عازل فوم مجرى الهواء الرئيسى 12 نوفروست CDFRP1120</v>
          </cell>
          <cell r="AC310">
            <v>1.3020000000000002E-2</v>
          </cell>
          <cell r="AD310" t="str">
            <v>عازل فوم مجرى الهواء الرئيسى 12 نوفروست CDFRP1120</v>
          </cell>
          <cell r="AE310">
            <v>0</v>
          </cell>
          <cell r="AH310" t="e">
            <v>#DIV/0!</v>
          </cell>
          <cell r="AI310" t="e">
            <v>#DIV/0!</v>
          </cell>
          <cell r="AJ310" t="e">
            <v>#DIV/0!</v>
          </cell>
          <cell r="AK310">
            <v>1</v>
          </cell>
          <cell r="AL310">
            <v>1</v>
          </cell>
          <cell r="AM310">
            <v>1</v>
          </cell>
          <cell r="AT310" t="str">
            <v>DAI</v>
          </cell>
          <cell r="AV310">
            <v>7</v>
          </cell>
          <cell r="AW310">
            <v>7</v>
          </cell>
          <cell r="AX310">
            <v>710</v>
          </cell>
          <cell r="AY310">
            <v>1</v>
          </cell>
          <cell r="AZ310">
            <v>1</v>
          </cell>
          <cell r="BA310">
            <v>280</v>
          </cell>
          <cell r="BB310">
            <v>1</v>
          </cell>
          <cell r="BC310">
            <v>1</v>
          </cell>
          <cell r="BD310">
            <v>53</v>
          </cell>
          <cell r="BO310" t="str">
            <v/>
          </cell>
          <cell r="CK310">
            <v>0</v>
          </cell>
          <cell r="CL310">
            <v>1.4322000000000003E-2</v>
          </cell>
          <cell r="CN310" t="str">
            <v>عازل foam مجرى الair الرئيسى 12 نوفروست CDFRP1120</v>
          </cell>
          <cell r="CO310" t="str">
            <v/>
          </cell>
          <cell r="CT310">
            <v>1</v>
          </cell>
          <cell r="CU310">
            <v>0</v>
          </cell>
        </row>
        <row r="311">
          <cell r="A311">
            <v>230</v>
          </cell>
          <cell r="B311" t="str">
            <v>PF1</v>
          </cell>
          <cell r="C311" t="str">
            <v>FOAM 10TH</v>
          </cell>
          <cell r="D311" t="str">
            <v>Molds</v>
          </cell>
          <cell r="E311" t="str">
            <v>FMDAIIMF340000</v>
          </cell>
          <cell r="F311" t="str">
            <v>عازل فوم مجرى الهواء NF12 CDFR1127</v>
          </cell>
          <cell r="G311" t="str">
            <v>Ea</v>
          </cell>
          <cell r="H311" t="str">
            <v>1100*1200</v>
          </cell>
          <cell r="I311">
            <v>3.7837499999999996E-2</v>
          </cell>
          <cell r="J311">
            <v>80</v>
          </cell>
          <cell r="L311">
            <v>80</v>
          </cell>
          <cell r="M311">
            <v>80</v>
          </cell>
          <cell r="Q311" t="str">
            <v>لا تعمل</v>
          </cell>
          <cell r="R311">
            <v>37.837499999999999</v>
          </cell>
          <cell r="S311">
            <v>35.188874999999996</v>
          </cell>
          <cell r="T311">
            <v>40.486125000000001</v>
          </cell>
          <cell r="U311" t="str">
            <v>7</v>
          </cell>
          <cell r="V311" t="str">
            <v>7</v>
          </cell>
          <cell r="Y311">
            <v>306</v>
          </cell>
          <cell r="AA311">
            <v>230</v>
          </cell>
          <cell r="AB311" t="str">
            <v>عازل فوم مجرى الهواء NF12 CDFR1127</v>
          </cell>
          <cell r="AC311">
            <v>3.7837499999999996E-2</v>
          </cell>
          <cell r="AD311" t="str">
            <v>عازل فوم مجرى الهواء NF12 CDFR1127</v>
          </cell>
          <cell r="AE311">
            <v>0</v>
          </cell>
          <cell r="AH311" t="e">
            <v>#DIV/0!</v>
          </cell>
          <cell r="AI311" t="e">
            <v>#DIV/0!</v>
          </cell>
          <cell r="AJ311" t="e">
            <v>#DIV/0!</v>
          </cell>
          <cell r="AK311">
            <v>1</v>
          </cell>
          <cell r="AL311">
            <v>1</v>
          </cell>
          <cell r="AM311">
            <v>1</v>
          </cell>
          <cell r="AT311" t="str">
            <v>DAI</v>
          </cell>
          <cell r="AV311">
            <v>7</v>
          </cell>
          <cell r="AW311">
            <v>7</v>
          </cell>
          <cell r="BO311" t="str">
            <v/>
          </cell>
          <cell r="CK311">
            <v>0</v>
          </cell>
          <cell r="CL311">
            <v>4.1621249999999999E-2</v>
          </cell>
          <cell r="CN311" t="str">
            <v>عازل foam مجرى الair NF12 CDFR1127</v>
          </cell>
          <cell r="CO311" t="str">
            <v/>
          </cell>
          <cell r="CT311">
            <v>1</v>
          </cell>
          <cell r="CU311">
            <v>0</v>
          </cell>
        </row>
        <row r="312">
          <cell r="A312">
            <v>231</v>
          </cell>
          <cell r="B312" t="str">
            <v>PF1</v>
          </cell>
          <cell r="C312" t="str">
            <v>FOAM 10TH</v>
          </cell>
          <cell r="D312" t="str">
            <v>Molds</v>
          </cell>
          <cell r="E312" t="str">
            <v>FMDAIIFA340000</v>
          </cell>
          <cell r="F312" t="str">
            <v>عازل فوم NF12 A CDFRP0929</v>
          </cell>
          <cell r="G312" t="str">
            <v>Ea</v>
          </cell>
          <cell r="H312" t="str">
            <v>1100*1200</v>
          </cell>
          <cell r="I312">
            <v>0.3001492424242424</v>
          </cell>
          <cell r="J312">
            <v>15</v>
          </cell>
          <cell r="L312">
            <v>15</v>
          </cell>
          <cell r="M312">
            <v>15</v>
          </cell>
          <cell r="Q312" t="str">
            <v>لا تعمل</v>
          </cell>
          <cell r="R312">
            <v>300.1492424242424</v>
          </cell>
          <cell r="S312">
            <v>279.13879545454546</v>
          </cell>
          <cell r="T312">
            <v>321.15968939393935</v>
          </cell>
          <cell r="U312" t="str">
            <v>7</v>
          </cell>
          <cell r="V312" t="str">
            <v>7</v>
          </cell>
          <cell r="Y312">
            <v>307</v>
          </cell>
          <cell r="AA312">
            <v>231</v>
          </cell>
          <cell r="AB312" t="str">
            <v>عازل فوم NF12 A CDFRP0929</v>
          </cell>
          <cell r="AC312">
            <v>0.3001492424242424</v>
          </cell>
          <cell r="AD312" t="str">
            <v>عازل فوم NF12 A CDFRP0929</v>
          </cell>
          <cell r="AE312">
            <v>0</v>
          </cell>
          <cell r="AH312" t="e">
            <v>#DIV/0!</v>
          </cell>
          <cell r="AI312" t="e">
            <v>#DIV/0!</v>
          </cell>
          <cell r="AJ312" t="e">
            <v>#DIV/0!</v>
          </cell>
          <cell r="AK312">
            <v>1</v>
          </cell>
          <cell r="AL312">
            <v>1</v>
          </cell>
          <cell r="AM312">
            <v>1</v>
          </cell>
          <cell r="AT312" t="str">
            <v>DAI</v>
          </cell>
          <cell r="AV312">
            <v>7</v>
          </cell>
          <cell r="AW312">
            <v>7</v>
          </cell>
          <cell r="BO312" t="str">
            <v/>
          </cell>
          <cell r="CK312">
            <v>0</v>
          </cell>
          <cell r="CL312">
            <v>0.33016416666666665</v>
          </cell>
          <cell r="CN312" t="str">
            <v>عازل foam NF12 A CDFRP0929</v>
          </cell>
          <cell r="CO312" t="str">
            <v/>
          </cell>
          <cell r="CT312">
            <v>1</v>
          </cell>
          <cell r="CU312">
            <v>0</v>
          </cell>
        </row>
        <row r="313">
          <cell r="A313">
            <v>232</v>
          </cell>
          <cell r="B313" t="str">
            <v>PF1</v>
          </cell>
          <cell r="C313" t="str">
            <v>FOAM 10TH</v>
          </cell>
          <cell r="D313" t="str">
            <v>Molds</v>
          </cell>
          <cell r="E313" t="str">
            <v>FMDAIIFA200000</v>
          </cell>
          <cell r="F313" t="str">
            <v>عازل فوم  10nf A CDFRP0717</v>
          </cell>
          <cell r="G313" t="str">
            <v>Ea</v>
          </cell>
          <cell r="H313" t="str">
            <v>1200*1100</v>
          </cell>
          <cell r="I313">
            <v>0.24349499999999999</v>
          </cell>
          <cell r="J313">
            <v>20</v>
          </cell>
          <cell r="L313">
            <v>20</v>
          </cell>
          <cell r="M313">
            <v>20</v>
          </cell>
          <cell r="Q313" t="str">
            <v>لا تعمل</v>
          </cell>
          <cell r="R313">
            <v>243.49499999999998</v>
          </cell>
          <cell r="S313">
            <v>226.45034999999999</v>
          </cell>
          <cell r="T313">
            <v>260.53964999999999</v>
          </cell>
          <cell r="U313" t="str">
            <v>7</v>
          </cell>
          <cell r="V313" t="str">
            <v>7</v>
          </cell>
          <cell r="Y313">
            <v>308</v>
          </cell>
          <cell r="AA313">
            <v>232</v>
          </cell>
          <cell r="AB313" t="str">
            <v>عازل فوم  10nf A CDFRP0717</v>
          </cell>
          <cell r="AC313">
            <v>0.24349499999999999</v>
          </cell>
          <cell r="AD313" t="str">
            <v>عازل فوم  10nf A CDFRP0717</v>
          </cell>
          <cell r="AE313">
            <v>0</v>
          </cell>
          <cell r="AH313" t="e">
            <v>#DIV/0!</v>
          </cell>
          <cell r="AI313" t="e">
            <v>#DIV/0!</v>
          </cell>
          <cell r="AJ313" t="e">
            <v>#DIV/0!</v>
          </cell>
          <cell r="AK313">
            <v>1</v>
          </cell>
          <cell r="AL313">
            <v>1</v>
          </cell>
          <cell r="AM313">
            <v>1</v>
          </cell>
          <cell r="AT313" t="str">
            <v>DAI</v>
          </cell>
          <cell r="AV313">
            <v>7</v>
          </cell>
          <cell r="AW313">
            <v>7</v>
          </cell>
          <cell r="BO313" t="str">
            <v/>
          </cell>
          <cell r="CK313">
            <v>0</v>
          </cell>
          <cell r="CL313">
            <v>0.26784449999999999</v>
          </cell>
          <cell r="CN313" t="str">
            <v>عازل foam  10nf A CDFRP0717</v>
          </cell>
          <cell r="CO313" t="str">
            <v/>
          </cell>
          <cell r="CT313">
            <v>1</v>
          </cell>
          <cell r="CU313">
            <v>0</v>
          </cell>
        </row>
        <row r="314">
          <cell r="A314">
            <v>233</v>
          </cell>
          <cell r="B314" t="str">
            <v>PF2</v>
          </cell>
          <cell r="C314" t="str">
            <v>FOAM 6TH</v>
          </cell>
          <cell r="D314" t="str">
            <v>Molds</v>
          </cell>
          <cell r="E314" t="str">
            <v>FMSTYI80000000</v>
          </cell>
          <cell r="F314" t="str">
            <v>طقم وزره 80 K</v>
          </cell>
          <cell r="G314" t="str">
            <v>Set</v>
          </cell>
          <cell r="H314" t="str">
            <v>1100*1200</v>
          </cell>
          <cell r="I314">
            <v>0.45</v>
          </cell>
          <cell r="J314">
            <v>34</v>
          </cell>
          <cell r="L314">
            <v>34</v>
          </cell>
          <cell r="M314">
            <v>34</v>
          </cell>
          <cell r="N314">
            <v>2</v>
          </cell>
          <cell r="O314">
            <v>2</v>
          </cell>
          <cell r="Q314" t="str">
            <v>تعمل</v>
          </cell>
          <cell r="R314">
            <v>450</v>
          </cell>
          <cell r="S314">
            <v>418.5</v>
          </cell>
          <cell r="T314">
            <v>481.5</v>
          </cell>
          <cell r="U314" t="str">
            <v>7</v>
          </cell>
          <cell r="V314" t="str">
            <v>7</v>
          </cell>
          <cell r="X314" t="str">
            <v>سيراميك</v>
          </cell>
          <cell r="Y314">
            <v>309</v>
          </cell>
          <cell r="AA314">
            <v>233</v>
          </cell>
          <cell r="AB314" t="str">
            <v>طقم وزره 80 K</v>
          </cell>
          <cell r="AD314" t="str">
            <v>طقم وزره 80 K</v>
          </cell>
          <cell r="AE314">
            <v>1</v>
          </cell>
          <cell r="AH314">
            <v>211.76470588235293</v>
          </cell>
          <cell r="AI314">
            <v>201.17647058823528</v>
          </cell>
          <cell r="AJ314">
            <v>222.35294117647058</v>
          </cell>
          <cell r="AK314">
            <v>1</v>
          </cell>
          <cell r="AL314">
            <v>1</v>
          </cell>
          <cell r="AM314">
            <v>1</v>
          </cell>
          <cell r="AT314" t="str">
            <v>STY</v>
          </cell>
          <cell r="AU314" t="str">
            <v>اتوماتيك</v>
          </cell>
          <cell r="AV314">
            <v>7</v>
          </cell>
          <cell r="AW314">
            <v>7</v>
          </cell>
          <cell r="BJ314">
            <v>5</v>
          </cell>
          <cell r="BK314">
            <v>-5</v>
          </cell>
          <cell r="BL314">
            <v>5</v>
          </cell>
          <cell r="BO314" t="str">
            <v/>
          </cell>
          <cell r="BW314">
            <v>0</v>
          </cell>
          <cell r="CK314">
            <v>0</v>
          </cell>
          <cell r="CL314">
            <v>0.49500000000000005</v>
          </cell>
          <cell r="CN314" t="str">
            <v>ensemble Wazara 80 K</v>
          </cell>
          <cell r="CO314" t="str">
            <v>ستايل</v>
          </cell>
          <cell r="CP314" t="str">
            <v>ستايل</v>
          </cell>
          <cell r="CT314">
            <v>1</v>
          </cell>
          <cell r="CU314">
            <v>1</v>
          </cell>
          <cell r="CV314">
            <v>1</v>
          </cell>
          <cell r="CW314">
            <v>0</v>
          </cell>
          <cell r="CZ314" t="str">
            <v/>
          </cell>
        </row>
        <row r="315">
          <cell r="A315">
            <v>234</v>
          </cell>
          <cell r="B315" t="str">
            <v>PF1</v>
          </cell>
          <cell r="C315" t="str">
            <v>FOAM 10TH</v>
          </cell>
          <cell r="D315" t="str">
            <v>Molds</v>
          </cell>
          <cell r="E315" t="str">
            <v>FMGNTB30000000</v>
          </cell>
          <cell r="F315" t="str">
            <v>طقم مروحة جنرال تك</v>
          </cell>
          <cell r="G315" t="str">
            <v>Ea</v>
          </cell>
          <cell r="H315" t="str">
            <v>1100*1200</v>
          </cell>
          <cell r="I315">
            <v>0.121</v>
          </cell>
          <cell r="J315">
            <v>34</v>
          </cell>
          <cell r="L315">
            <v>34</v>
          </cell>
          <cell r="M315">
            <v>34</v>
          </cell>
          <cell r="N315">
            <v>1</v>
          </cell>
          <cell r="O315">
            <v>2</v>
          </cell>
          <cell r="Q315" t="str">
            <v>لا تعمل</v>
          </cell>
          <cell r="R315">
            <v>121</v>
          </cell>
          <cell r="S315">
            <v>112.53</v>
          </cell>
          <cell r="T315">
            <v>129.47</v>
          </cell>
          <cell r="U315" t="str">
            <v>7</v>
          </cell>
          <cell r="V315" t="str">
            <v>7</v>
          </cell>
          <cell r="Y315">
            <v>310</v>
          </cell>
          <cell r="AA315">
            <v>234</v>
          </cell>
          <cell r="AB315" t="str">
            <v>طقم مروحة جنرال تك</v>
          </cell>
          <cell r="AC315">
            <v>0.121</v>
          </cell>
          <cell r="AD315" t="str">
            <v>طقم مروحة جنرال تك</v>
          </cell>
          <cell r="AE315">
            <v>0</v>
          </cell>
          <cell r="AH315">
            <v>211.76470588235293</v>
          </cell>
          <cell r="AI315">
            <v>201.17647058823528</v>
          </cell>
          <cell r="AJ315">
            <v>222.35294117647058</v>
          </cell>
          <cell r="AK315">
            <v>1</v>
          </cell>
          <cell r="AL315">
            <v>1</v>
          </cell>
          <cell r="AM315">
            <v>1</v>
          </cell>
          <cell r="AT315" t="str">
            <v>GNT</v>
          </cell>
          <cell r="AV315">
            <v>7</v>
          </cell>
          <cell r="AW315">
            <v>7</v>
          </cell>
          <cell r="BO315" t="str">
            <v/>
          </cell>
          <cell r="CK315">
            <v>0</v>
          </cell>
          <cell r="CL315">
            <v>0.1331</v>
          </cell>
          <cell r="CN315" t="str">
            <v>ensemble مروحة جنرال تkg</v>
          </cell>
          <cell r="CO315" t="str">
            <v/>
          </cell>
          <cell r="CT315">
            <v>1</v>
          </cell>
          <cell r="CU315">
            <v>1</v>
          </cell>
        </row>
        <row r="316">
          <cell r="A316">
            <v>235</v>
          </cell>
          <cell r="B316" t="str">
            <v>PF1</v>
          </cell>
          <cell r="C316" t="str">
            <v>FOAM 10TH</v>
          </cell>
          <cell r="D316" t="str">
            <v>Molds</v>
          </cell>
          <cell r="E316" t="str">
            <v>FMSMSI10000000</v>
          </cell>
          <cell r="F316" t="str">
            <v>طقم كشاف طوارىء SMC</v>
          </cell>
          <cell r="G316" t="str">
            <v>Ea</v>
          </cell>
          <cell r="H316" t="str">
            <v>850*650</v>
          </cell>
          <cell r="I316">
            <v>0.01</v>
          </cell>
          <cell r="J316">
            <v>300</v>
          </cell>
          <cell r="K316">
            <v>1</v>
          </cell>
          <cell r="L316">
            <v>300</v>
          </cell>
          <cell r="M316">
            <v>300</v>
          </cell>
          <cell r="Q316" t="str">
            <v>لا تعمل</v>
          </cell>
          <cell r="R316">
            <v>10</v>
          </cell>
          <cell r="S316">
            <v>9.3000000000000007</v>
          </cell>
          <cell r="T316">
            <v>10.7</v>
          </cell>
          <cell r="U316" t="str">
            <v>7</v>
          </cell>
          <cell r="V316" t="str">
            <v>7</v>
          </cell>
          <cell r="Y316">
            <v>311</v>
          </cell>
          <cell r="AA316">
            <v>235</v>
          </cell>
          <cell r="AB316" t="str">
            <v>طقم كشاف طوارىء SMC</v>
          </cell>
          <cell r="AC316">
            <v>0.01</v>
          </cell>
          <cell r="AD316" t="str">
            <v>طقم كشاف طوارىء SMC</v>
          </cell>
          <cell r="AE316">
            <v>0</v>
          </cell>
          <cell r="AH316" t="e">
            <v>#DIV/0!</v>
          </cell>
          <cell r="AI316" t="e">
            <v>#DIV/0!</v>
          </cell>
          <cell r="AJ316" t="e">
            <v>#DIV/0!</v>
          </cell>
          <cell r="AK316">
            <v>1</v>
          </cell>
          <cell r="AL316">
            <v>1</v>
          </cell>
          <cell r="AM316">
            <v>1</v>
          </cell>
          <cell r="AT316" t="str">
            <v>SMS</v>
          </cell>
          <cell r="AV316">
            <v>7</v>
          </cell>
          <cell r="AW316">
            <v>7</v>
          </cell>
          <cell r="BO316" t="str">
            <v/>
          </cell>
          <cell r="CK316">
            <v>0</v>
          </cell>
          <cell r="CL316">
            <v>1.1000000000000001E-2</v>
          </cell>
          <cell r="CN316" t="str">
            <v>ensemble lighting طوارىء SMC</v>
          </cell>
          <cell r="CO316" t="str">
            <v/>
          </cell>
          <cell r="CT316">
            <v>1</v>
          </cell>
          <cell r="CU316">
            <v>0</v>
          </cell>
        </row>
        <row r="317">
          <cell r="A317" t="str">
            <v>236a</v>
          </cell>
          <cell r="B317" t="str">
            <v>PF1</v>
          </cell>
          <cell r="C317" t="str">
            <v>FOAM 10TH</v>
          </cell>
          <cell r="D317" t="str">
            <v>Molds</v>
          </cell>
          <cell r="E317" t="str">
            <v>FMEGPIK0000000</v>
          </cell>
          <cell r="F317" t="str">
            <v>طقم كانزاى-A</v>
          </cell>
          <cell r="G317" t="str">
            <v>Set</v>
          </cell>
          <cell r="H317" t="str">
            <v>1400*1700</v>
          </cell>
          <cell r="I317">
            <v>1.29</v>
          </cell>
          <cell r="J317">
            <v>20</v>
          </cell>
          <cell r="L317">
            <v>20</v>
          </cell>
          <cell r="M317">
            <v>24.962080173347779</v>
          </cell>
          <cell r="N317">
            <v>3</v>
          </cell>
          <cell r="O317">
            <v>1</v>
          </cell>
          <cell r="Q317" t="str">
            <v>تعمل</v>
          </cell>
          <cell r="R317">
            <v>1290</v>
          </cell>
          <cell r="S317">
            <v>1199.7</v>
          </cell>
          <cell r="T317">
            <v>1380.3</v>
          </cell>
          <cell r="U317" t="str">
            <v>7</v>
          </cell>
          <cell r="V317" t="str">
            <v>7</v>
          </cell>
          <cell r="X317" t="str">
            <v>خزف</v>
          </cell>
          <cell r="Y317">
            <v>312</v>
          </cell>
          <cell r="Z317" t="str">
            <v>زوايا</v>
          </cell>
          <cell r="AA317">
            <v>236</v>
          </cell>
          <cell r="AB317" t="str">
            <v>طقم كانزاى</v>
          </cell>
          <cell r="AD317" t="str">
            <v>طقم كانزاى</v>
          </cell>
          <cell r="AE317">
            <v>1</v>
          </cell>
          <cell r="AH317">
            <v>144.21875</v>
          </cell>
          <cell r="AI317">
            <v>137.0078125</v>
          </cell>
          <cell r="AJ317">
            <v>151.4296875</v>
          </cell>
          <cell r="AK317">
            <v>1</v>
          </cell>
          <cell r="AL317">
            <v>1</v>
          </cell>
          <cell r="AN317">
            <v>8</v>
          </cell>
          <cell r="AO317">
            <v>20</v>
          </cell>
          <cell r="AP317" t="str">
            <v>(A)  303xj   (S)0.4-0.8 mm</v>
          </cell>
          <cell r="AQ317" t="str">
            <v>(B)  CSB   (S)0.4-0.8 mm</v>
          </cell>
          <cell r="AR317" t="str">
            <v>18</v>
          </cell>
          <cell r="AS317" t="str">
            <v>27</v>
          </cell>
          <cell r="AT317" t="str">
            <v>EGP</v>
          </cell>
          <cell r="AU317" t="str">
            <v>اتوماتيك</v>
          </cell>
          <cell r="AV317">
            <v>7</v>
          </cell>
          <cell r="AW317">
            <v>7</v>
          </cell>
          <cell r="AX317">
            <v>640</v>
          </cell>
          <cell r="AY317">
            <v>2</v>
          </cell>
          <cell r="AZ317">
            <v>2</v>
          </cell>
          <cell r="BA317">
            <v>550</v>
          </cell>
          <cell r="BB317">
            <v>2</v>
          </cell>
          <cell r="BC317">
            <v>2</v>
          </cell>
          <cell r="BD317">
            <v>130</v>
          </cell>
          <cell r="BE317">
            <v>2</v>
          </cell>
          <cell r="BF317">
            <v>2</v>
          </cell>
          <cell r="BJ317">
            <v>4</v>
          </cell>
          <cell r="BK317">
            <v>4</v>
          </cell>
          <cell r="BL317">
            <v>12</v>
          </cell>
          <cell r="BN317">
            <v>502</v>
          </cell>
          <cell r="BO317" t="str">
            <v>5</v>
          </cell>
          <cell r="BW317">
            <v>0</v>
          </cell>
          <cell r="CB317">
            <v>10</v>
          </cell>
          <cell r="CC317">
            <v>1</v>
          </cell>
          <cell r="CE317">
            <v>87</v>
          </cell>
          <cell r="CF317">
            <v>150</v>
          </cell>
          <cell r="CG317" t="str">
            <v>ابيض</v>
          </cell>
          <cell r="CK317">
            <v>1.3996500000000001</v>
          </cell>
          <cell r="CL317">
            <v>0</v>
          </cell>
          <cell r="CN317" t="str">
            <v>ensemble Kanzy</v>
          </cell>
          <cell r="CO317" t="str">
            <v>المصرية الألمانية</v>
          </cell>
          <cell r="CP317" t="str">
            <v xml:space="preserve">شركة المصرية الالمانية </v>
          </cell>
          <cell r="CT317">
            <v>1</v>
          </cell>
          <cell r="CU317">
            <v>1</v>
          </cell>
          <cell r="CV317">
            <v>1</v>
          </cell>
          <cell r="CW317">
            <v>0</v>
          </cell>
          <cell r="CZ317" t="str">
            <v/>
          </cell>
        </row>
        <row r="318">
          <cell r="A318" t="str">
            <v>236b</v>
          </cell>
          <cell r="B318" t="str">
            <v>PF1</v>
          </cell>
          <cell r="C318" t="str">
            <v>FOAM 10TH</v>
          </cell>
          <cell r="D318" t="str">
            <v>Molds</v>
          </cell>
          <cell r="E318" t="str">
            <v>FMEGPIK0000000</v>
          </cell>
          <cell r="F318" t="str">
            <v>طقم كانزاى-B</v>
          </cell>
          <cell r="G318" t="str">
            <v>Set</v>
          </cell>
          <cell r="H318" t="str">
            <v>1400*1700</v>
          </cell>
          <cell r="I318">
            <v>1.29</v>
          </cell>
          <cell r="J318">
            <v>20</v>
          </cell>
          <cell r="L318">
            <v>20</v>
          </cell>
          <cell r="M318">
            <v>24.962080173347779</v>
          </cell>
          <cell r="N318">
            <v>3</v>
          </cell>
          <cell r="O318">
            <v>1</v>
          </cell>
          <cell r="Q318" t="str">
            <v>تعمل</v>
          </cell>
          <cell r="R318">
            <v>1290</v>
          </cell>
          <cell r="S318">
            <v>1199.7</v>
          </cell>
          <cell r="T318">
            <v>1380.3</v>
          </cell>
          <cell r="U318" t="str">
            <v>7</v>
          </cell>
          <cell r="V318" t="str">
            <v>7</v>
          </cell>
          <cell r="X318" t="str">
            <v>خزف</v>
          </cell>
          <cell r="Y318">
            <v>312</v>
          </cell>
          <cell r="Z318" t="str">
            <v>قاعدة</v>
          </cell>
          <cell r="AA318">
            <v>236</v>
          </cell>
          <cell r="AB318" t="str">
            <v>طقم كانزاى</v>
          </cell>
          <cell r="AD318" t="str">
            <v>طقم كانزاى</v>
          </cell>
          <cell r="AE318">
            <v>1</v>
          </cell>
          <cell r="AH318">
            <v>144.21875</v>
          </cell>
          <cell r="AI318">
            <v>137.0078125</v>
          </cell>
          <cell r="AJ318">
            <v>151.4296875</v>
          </cell>
          <cell r="AK318">
            <v>1</v>
          </cell>
          <cell r="AL318">
            <v>1</v>
          </cell>
          <cell r="AN318">
            <v>8</v>
          </cell>
          <cell r="AO318">
            <v>20</v>
          </cell>
          <cell r="AP318" t="str">
            <v>(A)  303xj   (S)0.4-0.8 mm</v>
          </cell>
          <cell r="AQ318" t="str">
            <v>(B)  CSB   (S)0.4-0.8 mm</v>
          </cell>
          <cell r="AR318" t="str">
            <v>18</v>
          </cell>
          <cell r="AS318" t="str">
            <v>27</v>
          </cell>
          <cell r="AT318" t="str">
            <v>EGP</v>
          </cell>
          <cell r="AU318" t="str">
            <v>اتوماتيك</v>
          </cell>
          <cell r="AV318">
            <v>7</v>
          </cell>
          <cell r="AW318">
            <v>7</v>
          </cell>
          <cell r="AX318">
            <v>640</v>
          </cell>
          <cell r="AY318">
            <v>2</v>
          </cell>
          <cell r="AZ318">
            <v>2</v>
          </cell>
          <cell r="BA318">
            <v>550</v>
          </cell>
          <cell r="BB318">
            <v>2</v>
          </cell>
          <cell r="BC318">
            <v>2</v>
          </cell>
          <cell r="BD318">
            <v>170</v>
          </cell>
          <cell r="BE318">
            <v>2</v>
          </cell>
          <cell r="BF318">
            <v>2</v>
          </cell>
          <cell r="BJ318">
            <v>4</v>
          </cell>
          <cell r="BK318">
            <v>4</v>
          </cell>
          <cell r="BL318">
            <v>12</v>
          </cell>
          <cell r="BN318">
            <v>502</v>
          </cell>
          <cell r="BO318" t="str">
            <v>5</v>
          </cell>
          <cell r="BW318">
            <v>0</v>
          </cell>
          <cell r="CB318">
            <v>5</v>
          </cell>
          <cell r="CC318">
            <v>1</v>
          </cell>
          <cell r="CE318">
            <v>87</v>
          </cell>
          <cell r="CF318">
            <v>150</v>
          </cell>
          <cell r="CG318" t="str">
            <v>احمر</v>
          </cell>
          <cell r="CK318">
            <v>1.3996500000000001</v>
          </cell>
          <cell r="CL318">
            <v>0</v>
          </cell>
          <cell r="CN318" t="str">
            <v>ensemble Kanzy</v>
          </cell>
          <cell r="CO318" t="str">
            <v>المصرية الألمانية</v>
          </cell>
          <cell r="CP318" t="str">
            <v xml:space="preserve">شركة المصرية الالمانية </v>
          </cell>
          <cell r="CT318">
            <v>1</v>
          </cell>
          <cell r="CU318">
            <v>1</v>
          </cell>
          <cell r="CV318">
            <v>1</v>
          </cell>
          <cell r="CW318">
            <v>0</v>
          </cell>
          <cell r="CZ318" t="str">
            <v/>
          </cell>
        </row>
        <row r="319">
          <cell r="A319" t="str">
            <v>236c</v>
          </cell>
          <cell r="B319" t="str">
            <v>PF1</v>
          </cell>
          <cell r="C319" t="str">
            <v>FOAM 10TH</v>
          </cell>
          <cell r="D319" t="str">
            <v>Molds</v>
          </cell>
          <cell r="E319" t="str">
            <v>FMEGPIK0000000</v>
          </cell>
          <cell r="F319" t="str">
            <v>طقم كانزاى-C</v>
          </cell>
          <cell r="G319" t="str">
            <v>Set</v>
          </cell>
          <cell r="H319" t="str">
            <v>1400*1700</v>
          </cell>
          <cell r="I319">
            <v>1.29</v>
          </cell>
          <cell r="J319">
            <v>20</v>
          </cell>
          <cell r="L319">
            <v>20</v>
          </cell>
          <cell r="M319">
            <v>24.962080173347779</v>
          </cell>
          <cell r="N319">
            <v>3</v>
          </cell>
          <cell r="O319">
            <v>1</v>
          </cell>
          <cell r="Q319" t="str">
            <v>تعمل</v>
          </cell>
          <cell r="R319">
            <v>1290</v>
          </cell>
          <cell r="S319">
            <v>1199.7</v>
          </cell>
          <cell r="T319">
            <v>1380.3</v>
          </cell>
          <cell r="U319" t="str">
            <v>7</v>
          </cell>
          <cell r="V319" t="str">
            <v>7</v>
          </cell>
          <cell r="X319" t="str">
            <v>خزف</v>
          </cell>
          <cell r="Y319">
            <v>312</v>
          </cell>
          <cell r="Z319" t="str">
            <v>كفر</v>
          </cell>
          <cell r="AA319">
            <v>236</v>
          </cell>
          <cell r="AB319" t="str">
            <v>طقم كانزاى</v>
          </cell>
          <cell r="AD319" t="str">
            <v>طقم كانزاى</v>
          </cell>
          <cell r="AE319">
            <v>1</v>
          </cell>
          <cell r="AH319">
            <v>144.21875</v>
          </cell>
          <cell r="AI319">
            <v>137.0078125</v>
          </cell>
          <cell r="AJ319">
            <v>151.4296875</v>
          </cell>
          <cell r="AK319">
            <v>1</v>
          </cell>
          <cell r="AL319">
            <v>1</v>
          </cell>
          <cell r="AN319">
            <v>8</v>
          </cell>
          <cell r="AO319">
            <v>20</v>
          </cell>
          <cell r="AP319" t="str">
            <v>(A)  303xj   (S)0.4-0.8 mm</v>
          </cell>
          <cell r="AQ319" t="str">
            <v>(B)  CSB   (S)0.4-0.8 mm</v>
          </cell>
          <cell r="AR319" t="str">
            <v>18</v>
          </cell>
          <cell r="AS319" t="str">
            <v>27</v>
          </cell>
          <cell r="AT319" t="str">
            <v>EGP</v>
          </cell>
          <cell r="AU319" t="str">
            <v>اتوماتيك</v>
          </cell>
          <cell r="AV319">
            <v>7</v>
          </cell>
          <cell r="AW319">
            <v>7</v>
          </cell>
          <cell r="AX319">
            <v>640</v>
          </cell>
          <cell r="AY319">
            <v>2</v>
          </cell>
          <cell r="AZ319">
            <v>2</v>
          </cell>
          <cell r="BA319">
            <v>550</v>
          </cell>
          <cell r="BB319">
            <v>2</v>
          </cell>
          <cell r="BC319">
            <v>2</v>
          </cell>
          <cell r="BD319">
            <v>210</v>
          </cell>
          <cell r="BE319">
            <v>2</v>
          </cell>
          <cell r="BF319">
            <v>2</v>
          </cell>
          <cell r="BJ319">
            <v>4</v>
          </cell>
          <cell r="BK319">
            <v>4</v>
          </cell>
          <cell r="BL319">
            <v>12</v>
          </cell>
          <cell r="BN319">
            <v>502</v>
          </cell>
          <cell r="BO319" t="str">
            <v>5</v>
          </cell>
          <cell r="BW319">
            <v>0</v>
          </cell>
          <cell r="CB319">
            <v>5</v>
          </cell>
          <cell r="CC319">
            <v>1</v>
          </cell>
          <cell r="CE319">
            <v>87</v>
          </cell>
          <cell r="CF319">
            <v>150</v>
          </cell>
          <cell r="CG319" t="str">
            <v>ازرق</v>
          </cell>
          <cell r="CK319">
            <v>1.3996500000000001</v>
          </cell>
          <cell r="CL319">
            <v>0</v>
          </cell>
          <cell r="CN319" t="str">
            <v>ensemble Kanzy</v>
          </cell>
          <cell r="CO319" t="str">
            <v>المصرية الألمانية</v>
          </cell>
          <cell r="CP319" t="str">
            <v xml:space="preserve">شركة المصرية الالمانية </v>
          </cell>
          <cell r="CT319">
            <v>1</v>
          </cell>
          <cell r="CU319">
            <v>1</v>
          </cell>
          <cell r="CV319">
            <v>1</v>
          </cell>
          <cell r="CW319">
            <v>0</v>
          </cell>
          <cell r="CZ319" t="str">
            <v/>
          </cell>
        </row>
        <row r="320">
          <cell r="A320">
            <v>236</v>
          </cell>
          <cell r="B320" t="str">
            <v>PF1</v>
          </cell>
          <cell r="C320" t="str">
            <v>FOAM 10TH</v>
          </cell>
          <cell r="D320" t="str">
            <v>Molds</v>
          </cell>
          <cell r="E320" t="str">
            <v>FMEGPIK0000000</v>
          </cell>
          <cell r="F320" t="str">
            <v>طقم كانزاى</v>
          </cell>
          <cell r="G320" t="str">
            <v>Set</v>
          </cell>
          <cell r="H320" t="str">
            <v>1400*1700</v>
          </cell>
          <cell r="I320">
            <v>1.29</v>
          </cell>
          <cell r="J320">
            <v>20</v>
          </cell>
          <cell r="L320">
            <v>20</v>
          </cell>
          <cell r="M320">
            <v>24.962080173347779</v>
          </cell>
          <cell r="N320">
            <v>3</v>
          </cell>
          <cell r="O320">
            <v>1</v>
          </cell>
          <cell r="Q320" t="str">
            <v>تعمل</v>
          </cell>
          <cell r="R320">
            <v>1290</v>
          </cell>
          <cell r="S320">
            <v>1199.7</v>
          </cell>
          <cell r="T320">
            <v>1380.3</v>
          </cell>
          <cell r="U320" t="str">
            <v>7</v>
          </cell>
          <cell r="V320" t="str">
            <v>7</v>
          </cell>
          <cell r="X320" t="str">
            <v>خزف</v>
          </cell>
          <cell r="Y320">
            <v>312</v>
          </cell>
          <cell r="AA320">
            <v>236</v>
          </cell>
          <cell r="AB320" t="str">
            <v>طقم كانزاى</v>
          </cell>
          <cell r="AD320" t="str">
            <v>طقم كانزاى</v>
          </cell>
          <cell r="AE320">
            <v>1</v>
          </cell>
          <cell r="AH320">
            <v>144.21875</v>
          </cell>
          <cell r="AI320">
            <v>137.0078125</v>
          </cell>
          <cell r="AJ320">
            <v>151.4296875</v>
          </cell>
          <cell r="AK320">
            <v>1</v>
          </cell>
          <cell r="AM320">
            <v>1</v>
          </cell>
          <cell r="AN320">
            <v>8</v>
          </cell>
          <cell r="AO320">
            <v>20</v>
          </cell>
          <cell r="AP320" t="str">
            <v>(A)  303xj   (S)0.4-0.8 mm</v>
          </cell>
          <cell r="AQ320" t="str">
            <v>(B)  CSB   (S)0.4-0.8 mm</v>
          </cell>
          <cell r="AR320" t="str">
            <v>18</v>
          </cell>
          <cell r="AS320" t="str">
            <v>27</v>
          </cell>
          <cell r="AT320" t="str">
            <v>EGP</v>
          </cell>
          <cell r="AU320" t="str">
            <v>اتوماتيك</v>
          </cell>
          <cell r="AV320">
            <v>7</v>
          </cell>
          <cell r="AW320">
            <v>7</v>
          </cell>
          <cell r="BJ320">
            <v>4</v>
          </cell>
          <cell r="BK320">
            <v>4</v>
          </cell>
          <cell r="BL320">
            <v>12</v>
          </cell>
          <cell r="BN320">
            <v>502</v>
          </cell>
          <cell r="BO320" t="str">
            <v>5</v>
          </cell>
          <cell r="BW320">
            <v>0</v>
          </cell>
          <cell r="CK320">
            <v>1.3996500000000001</v>
          </cell>
          <cell r="CL320">
            <v>0</v>
          </cell>
          <cell r="CN320" t="str">
            <v>ensemble Kanzy</v>
          </cell>
          <cell r="CO320" t="str">
            <v>المصرية الألمانية</v>
          </cell>
          <cell r="CP320" t="str">
            <v xml:space="preserve">شركة المصرية الالمانية </v>
          </cell>
          <cell r="CT320">
            <v>1</v>
          </cell>
          <cell r="CU320">
            <v>1</v>
          </cell>
          <cell r="CV320">
            <v>1</v>
          </cell>
          <cell r="CW320">
            <v>0</v>
          </cell>
          <cell r="CZ320" t="str">
            <v/>
          </cell>
        </row>
        <row r="321">
          <cell r="A321">
            <v>237</v>
          </cell>
          <cell r="B321" t="str">
            <v>PF1</v>
          </cell>
          <cell r="C321" t="str">
            <v>FOAM 10TH</v>
          </cell>
          <cell r="D321" t="str">
            <v>Molds</v>
          </cell>
          <cell r="E321" t="str">
            <v>FMSMSI20000000</v>
          </cell>
          <cell r="F321" t="str">
            <v>طقم قوائم فريش</v>
          </cell>
          <cell r="G321" t="str">
            <v>Set</v>
          </cell>
          <cell r="H321" t="str">
            <v>1100*1200</v>
          </cell>
          <cell r="I321">
            <v>0.23699999999999999</v>
          </cell>
          <cell r="J321">
            <v>24</v>
          </cell>
          <cell r="K321">
            <v>1</v>
          </cell>
          <cell r="L321">
            <v>24</v>
          </cell>
          <cell r="M321">
            <v>24</v>
          </cell>
          <cell r="N321">
            <v>2</v>
          </cell>
          <cell r="O321">
            <v>2</v>
          </cell>
          <cell r="Q321" t="str">
            <v>لا تعمل</v>
          </cell>
          <cell r="R321">
            <v>237</v>
          </cell>
          <cell r="S321">
            <v>220.41</v>
          </cell>
          <cell r="T321">
            <v>253.59</v>
          </cell>
          <cell r="U321" t="str">
            <v>7</v>
          </cell>
          <cell r="V321" t="str">
            <v>7</v>
          </cell>
          <cell r="Y321">
            <v>313</v>
          </cell>
          <cell r="AA321">
            <v>237</v>
          </cell>
          <cell r="AB321" t="str">
            <v>طقم قوائم فريش</v>
          </cell>
          <cell r="AC321">
            <v>0.23699999999999999</v>
          </cell>
          <cell r="AD321" t="str">
            <v>طقم قوائم فريش</v>
          </cell>
          <cell r="AE321">
            <v>0</v>
          </cell>
          <cell r="AH321">
            <v>300</v>
          </cell>
          <cell r="AI321">
            <v>285</v>
          </cell>
          <cell r="AJ321">
            <v>315</v>
          </cell>
          <cell r="AK321">
            <v>1</v>
          </cell>
          <cell r="AL321">
            <v>1</v>
          </cell>
          <cell r="AM321">
            <v>1</v>
          </cell>
          <cell r="AT321" t="str">
            <v>SMS</v>
          </cell>
          <cell r="AV321">
            <v>7</v>
          </cell>
          <cell r="AW321">
            <v>7</v>
          </cell>
          <cell r="BO321" t="str">
            <v/>
          </cell>
          <cell r="CK321">
            <v>0</v>
          </cell>
          <cell r="CL321">
            <v>0.26069999999999999</v>
          </cell>
          <cell r="CN321" t="str">
            <v>ensemble قوائم Fresh</v>
          </cell>
          <cell r="CO321" t="str">
            <v/>
          </cell>
          <cell r="CT321">
            <v>1</v>
          </cell>
          <cell r="CU321">
            <v>2</v>
          </cell>
        </row>
        <row r="322">
          <cell r="A322">
            <v>238</v>
          </cell>
          <cell r="B322" t="str">
            <v>PF1</v>
          </cell>
          <cell r="C322" t="str">
            <v>FOAM 10TH</v>
          </cell>
          <cell r="D322" t="str">
            <v>Molds</v>
          </cell>
          <cell r="E322" t="str">
            <v>FMNHGI60000000</v>
          </cell>
          <cell r="F322" t="str">
            <v>طقم فوم مبرد هواء 60 لتر</v>
          </cell>
          <cell r="G322" t="str">
            <v>Set</v>
          </cell>
          <cell r="H322" t="str">
            <v>850*650</v>
          </cell>
          <cell r="I322">
            <v>0.38978888888888896</v>
          </cell>
          <cell r="J322">
            <v>20</v>
          </cell>
          <cell r="L322">
            <v>21</v>
          </cell>
          <cell r="M322">
            <v>23</v>
          </cell>
          <cell r="N322">
            <v>2</v>
          </cell>
          <cell r="O322">
            <v>1</v>
          </cell>
          <cell r="Q322" t="str">
            <v>لا تعمل</v>
          </cell>
          <cell r="R322">
            <v>389.78888888888895</v>
          </cell>
          <cell r="S322">
            <v>362.50366666666673</v>
          </cell>
          <cell r="T322">
            <v>417.07411111111116</v>
          </cell>
          <cell r="U322" t="str">
            <v>7</v>
          </cell>
          <cell r="V322" t="str">
            <v>7</v>
          </cell>
          <cell r="X322" t="str">
            <v>تكييف</v>
          </cell>
          <cell r="Y322">
            <v>314</v>
          </cell>
          <cell r="AA322">
            <v>238</v>
          </cell>
          <cell r="AB322" t="str">
            <v>طقم فوم مبرد هواء 60 لتر</v>
          </cell>
          <cell r="AD322" t="str">
            <v>طقم فوم مبرد هواء 60 لتر</v>
          </cell>
          <cell r="AE322">
            <v>0</v>
          </cell>
          <cell r="AH322">
            <v>156.52173913043478</v>
          </cell>
          <cell r="AI322">
            <v>148.69565217391303</v>
          </cell>
          <cell r="AJ322">
            <v>164.34782608695653</v>
          </cell>
          <cell r="AK322">
            <v>1</v>
          </cell>
          <cell r="AL322">
            <v>1</v>
          </cell>
          <cell r="AM322">
            <v>1</v>
          </cell>
          <cell r="AT322" t="str">
            <v>NHG</v>
          </cell>
          <cell r="AU322" t="str">
            <v>اتوماتيك</v>
          </cell>
          <cell r="AV322">
            <v>7</v>
          </cell>
          <cell r="AW322">
            <v>7</v>
          </cell>
          <cell r="BJ322">
            <v>5</v>
          </cell>
          <cell r="BK322">
            <v>-5</v>
          </cell>
          <cell r="BL322">
            <v>5</v>
          </cell>
          <cell r="BN322">
            <v>111</v>
          </cell>
          <cell r="BO322" t="str">
            <v>1</v>
          </cell>
          <cell r="BW322">
            <v>0</v>
          </cell>
          <cell r="CK322">
            <v>0</v>
          </cell>
          <cell r="CL322">
            <v>0.42876777777777791</v>
          </cell>
          <cell r="CN322" t="str">
            <v>ensemble foam colder air 60 littre</v>
          </cell>
          <cell r="CO322" t="str">
            <v>النحاس</v>
          </cell>
          <cell r="CP322" t="str">
            <v>النحاس جروب للاكترونيات</v>
          </cell>
          <cell r="CT322">
            <v>1</v>
          </cell>
          <cell r="CU322">
            <v>2</v>
          </cell>
          <cell r="CW322">
            <v>0</v>
          </cell>
        </row>
        <row r="323">
          <cell r="A323">
            <v>239</v>
          </cell>
          <cell r="B323" t="str">
            <v>PF1</v>
          </cell>
          <cell r="C323" t="str">
            <v>FOAM 10TH</v>
          </cell>
          <cell r="D323" t="str">
            <v>Molds</v>
          </cell>
          <cell r="E323" t="str">
            <v>FMELHI26090000</v>
          </cell>
          <cell r="F323" t="str">
            <v>طقم فوم قوائم 90/60 EG</v>
          </cell>
          <cell r="G323" t="str">
            <v>Set</v>
          </cell>
          <cell r="H323" t="str">
            <v>1100*850</v>
          </cell>
          <cell r="I323">
            <v>0.54359999999999997</v>
          </cell>
          <cell r="J323">
            <v>20</v>
          </cell>
          <cell r="L323">
            <v>20</v>
          </cell>
          <cell r="M323">
            <v>20</v>
          </cell>
          <cell r="N323">
            <v>2</v>
          </cell>
          <cell r="O323">
            <v>1</v>
          </cell>
          <cell r="Q323" t="str">
            <v>لا تعمل</v>
          </cell>
          <cell r="R323">
            <v>543.6</v>
          </cell>
          <cell r="S323">
            <v>505.548</v>
          </cell>
          <cell r="T323">
            <v>581.65200000000004</v>
          </cell>
          <cell r="U323" t="str">
            <v>7</v>
          </cell>
          <cell r="V323" t="str">
            <v>7</v>
          </cell>
          <cell r="Y323">
            <v>315</v>
          </cell>
          <cell r="AA323">
            <v>239</v>
          </cell>
          <cell r="AB323" t="str">
            <v>طقم فوم قوائم 90/60 EG</v>
          </cell>
          <cell r="AC323">
            <v>0.54359999999999997</v>
          </cell>
          <cell r="AD323" t="str">
            <v>طقم فوم قوائم 90/60 EG</v>
          </cell>
          <cell r="AE323">
            <v>0</v>
          </cell>
          <cell r="AH323">
            <v>180</v>
          </cell>
          <cell r="AI323">
            <v>171</v>
          </cell>
          <cell r="AJ323">
            <v>189</v>
          </cell>
          <cell r="AK323">
            <v>1</v>
          </cell>
          <cell r="AL323">
            <v>1</v>
          </cell>
          <cell r="AM323">
            <v>1</v>
          </cell>
          <cell r="AT323" t="str">
            <v>ELH</v>
          </cell>
          <cell r="AU323" t="str">
            <v>اتوماتيك</v>
          </cell>
          <cell r="AV323">
            <v>7</v>
          </cell>
          <cell r="AW323">
            <v>7</v>
          </cell>
          <cell r="BJ323">
            <v>5</v>
          </cell>
          <cell r="BK323">
            <v>-5</v>
          </cell>
          <cell r="BL323">
            <v>5</v>
          </cell>
          <cell r="BO323" t="str">
            <v/>
          </cell>
          <cell r="CK323">
            <v>0</v>
          </cell>
          <cell r="CL323">
            <v>0.59796000000000005</v>
          </cell>
          <cell r="CN323" t="str">
            <v>ensemble foam قوائم 90/60 EG</v>
          </cell>
          <cell r="CO323" t="str">
            <v>الشركة الهندسية للاجهزة المنزلية</v>
          </cell>
          <cell r="CT323">
            <v>1</v>
          </cell>
          <cell r="CU323">
            <v>2</v>
          </cell>
        </row>
        <row r="324">
          <cell r="A324">
            <v>240</v>
          </cell>
          <cell r="B324" t="str">
            <v>PF1</v>
          </cell>
          <cell r="C324" t="str">
            <v>FOAM 10TH</v>
          </cell>
          <cell r="D324" t="str">
            <v>Molds</v>
          </cell>
          <cell r="E324" t="str">
            <v>FMINPI10000000</v>
          </cell>
          <cell r="F324" t="str">
            <v>طقم فوم قهوة بورسلين</v>
          </cell>
          <cell r="G324" t="str">
            <v>Ea</v>
          </cell>
          <cell r="H324" t="str">
            <v>850*650</v>
          </cell>
          <cell r="I324">
            <v>4.5999999999999999E-2</v>
          </cell>
          <cell r="J324">
            <v>51</v>
          </cell>
          <cell r="L324">
            <v>51</v>
          </cell>
          <cell r="M324">
            <v>69</v>
          </cell>
          <cell r="N324">
            <v>1</v>
          </cell>
          <cell r="O324">
            <v>3</v>
          </cell>
          <cell r="Q324" t="str">
            <v>تعمل</v>
          </cell>
          <cell r="R324">
            <v>46</v>
          </cell>
          <cell r="S324">
            <v>42.78</v>
          </cell>
          <cell r="T324">
            <v>49.22</v>
          </cell>
          <cell r="U324" t="str">
            <v>7</v>
          </cell>
          <cell r="V324" t="str">
            <v>7</v>
          </cell>
          <cell r="X324" t="str">
            <v>خزف</v>
          </cell>
          <cell r="Y324">
            <v>316</v>
          </cell>
          <cell r="AA324">
            <v>240</v>
          </cell>
          <cell r="AB324" t="str">
            <v>طقم فوم قهوة بورسلين</v>
          </cell>
          <cell r="AD324" t="str">
            <v>طقم فوم قهوة بورسلين</v>
          </cell>
          <cell r="AE324">
            <v>1</v>
          </cell>
          <cell r="AH324">
            <v>156.52173913043478</v>
          </cell>
          <cell r="AI324">
            <v>148.69565217391303</v>
          </cell>
          <cell r="AJ324">
            <v>164.34782608695653</v>
          </cell>
          <cell r="AK324">
            <v>1</v>
          </cell>
          <cell r="AL324">
            <v>1</v>
          </cell>
          <cell r="AM324">
            <v>1</v>
          </cell>
          <cell r="AT324" t="str">
            <v>INP</v>
          </cell>
          <cell r="AU324" t="str">
            <v>اتوماتيك</v>
          </cell>
          <cell r="AV324">
            <v>7</v>
          </cell>
          <cell r="AW324">
            <v>7</v>
          </cell>
          <cell r="BJ324">
            <v>5</v>
          </cell>
          <cell r="BK324">
            <v>-5</v>
          </cell>
          <cell r="BL324">
            <v>5</v>
          </cell>
          <cell r="BO324" t="str">
            <v/>
          </cell>
          <cell r="BW324">
            <v>0</v>
          </cell>
          <cell r="CK324">
            <v>0</v>
          </cell>
          <cell r="CL324">
            <v>5.0600000000000006E-2</v>
          </cell>
          <cell r="CN324" t="str">
            <v>ensemble foam coffee Borslin</v>
          </cell>
          <cell r="CO324" t="str">
            <v/>
          </cell>
          <cell r="CT324">
            <v>1</v>
          </cell>
          <cell r="CU324">
            <v>1</v>
          </cell>
          <cell r="CV324">
            <v>1</v>
          </cell>
          <cell r="CW324">
            <v>0</v>
          </cell>
          <cell r="CZ324" t="str">
            <v/>
          </cell>
        </row>
        <row r="325">
          <cell r="A325" t="str">
            <v>241b</v>
          </cell>
          <cell r="B325" t="str">
            <v>PF1</v>
          </cell>
          <cell r="C325" t="str">
            <v>FOAM 10TH</v>
          </cell>
          <cell r="D325" t="str">
            <v>Molds</v>
          </cell>
          <cell r="E325" t="str">
            <v>FMDAHI31000000</v>
          </cell>
          <cell r="F325" t="str">
            <v>طقم فوم سخان زانوسي تصدير-قاعدة</v>
          </cell>
          <cell r="G325" t="str">
            <v>Ea</v>
          </cell>
          <cell r="H325" t="str">
            <v>1100*1200</v>
          </cell>
          <cell r="J325">
            <v>40</v>
          </cell>
          <cell r="L325">
            <v>40</v>
          </cell>
          <cell r="M325">
            <v>40</v>
          </cell>
          <cell r="N325">
            <v>1</v>
          </cell>
          <cell r="O325">
            <v>2</v>
          </cell>
          <cell r="Q325" t="str">
            <v>تعمل</v>
          </cell>
          <cell r="R325">
            <v>0</v>
          </cell>
          <cell r="S325">
            <v>0</v>
          </cell>
          <cell r="T325">
            <v>0</v>
          </cell>
          <cell r="U325" t="str">
            <v>7</v>
          </cell>
          <cell r="V325" t="str">
            <v>7</v>
          </cell>
          <cell r="X325" t="str">
            <v>سخان</v>
          </cell>
          <cell r="Y325">
            <v>317</v>
          </cell>
          <cell r="Z325" t="str">
            <v>قاعدة</v>
          </cell>
          <cell r="AA325">
            <v>241</v>
          </cell>
          <cell r="AB325" t="str">
            <v>طقم فوم سخان زانوسي تصدير</v>
          </cell>
          <cell r="AD325" t="str">
            <v>طقم فوم سخان زانوسي كفر وقاعدة</v>
          </cell>
          <cell r="AE325">
            <v>1</v>
          </cell>
          <cell r="AH325">
            <v>180</v>
          </cell>
          <cell r="AI325">
            <v>171</v>
          </cell>
          <cell r="AJ325">
            <v>189</v>
          </cell>
          <cell r="AK325">
            <v>0</v>
          </cell>
          <cell r="AL325">
            <v>1</v>
          </cell>
          <cell r="AT325" t="str">
            <v>DAH</v>
          </cell>
          <cell r="AU325" t="str">
            <v>اتوماتيك</v>
          </cell>
          <cell r="AV325">
            <v>7</v>
          </cell>
          <cell r="AW325">
            <v>7</v>
          </cell>
          <cell r="BJ325">
            <v>5</v>
          </cell>
          <cell r="BK325">
            <v>-5</v>
          </cell>
          <cell r="BL325">
            <v>5</v>
          </cell>
          <cell r="BO325" t="str">
            <v/>
          </cell>
          <cell r="BW325">
            <v>0</v>
          </cell>
          <cell r="CK325">
            <v>0</v>
          </cell>
          <cell r="CL325">
            <v>0</v>
          </cell>
          <cell r="CN325" t="str">
            <v>ensemble foam heater Zanosy export</v>
          </cell>
          <cell r="CO325" t="str">
            <v>الكترولوكس</v>
          </cell>
          <cell r="CP325" t="str">
            <v>القاهرة للصناعات المغذية سخانات</v>
          </cell>
          <cell r="CT325">
            <v>0</v>
          </cell>
          <cell r="CU325">
            <v>1</v>
          </cell>
          <cell r="CV325">
            <v>1</v>
          </cell>
          <cell r="CW325">
            <v>0</v>
          </cell>
          <cell r="CZ325" t="str">
            <v/>
          </cell>
        </row>
        <row r="326">
          <cell r="A326" t="str">
            <v>241c</v>
          </cell>
          <cell r="B326" t="str">
            <v>PF1</v>
          </cell>
          <cell r="C326" t="str">
            <v>FOAM 10TH</v>
          </cell>
          <cell r="D326" t="str">
            <v>Molds</v>
          </cell>
          <cell r="E326" t="str">
            <v>FMDAHI31000000</v>
          </cell>
          <cell r="F326" t="str">
            <v>طقم فوم سخان زانوسي تصدير-كفر</v>
          </cell>
          <cell r="G326" t="str">
            <v>Ea</v>
          </cell>
          <cell r="H326" t="str">
            <v>1100*1200</v>
          </cell>
          <cell r="J326">
            <v>40</v>
          </cell>
          <cell r="L326">
            <v>40</v>
          </cell>
          <cell r="M326">
            <v>40</v>
          </cell>
          <cell r="N326">
            <v>1</v>
          </cell>
          <cell r="O326">
            <v>2</v>
          </cell>
          <cell r="Q326" t="str">
            <v>تعمل</v>
          </cell>
          <cell r="R326">
            <v>0</v>
          </cell>
          <cell r="S326">
            <v>0</v>
          </cell>
          <cell r="T326">
            <v>0</v>
          </cell>
          <cell r="U326" t="str">
            <v>7</v>
          </cell>
          <cell r="V326" t="str">
            <v>7</v>
          </cell>
          <cell r="X326" t="str">
            <v>سخان</v>
          </cell>
          <cell r="Y326">
            <v>317</v>
          </cell>
          <cell r="Z326" t="str">
            <v>كفر</v>
          </cell>
          <cell r="AA326">
            <v>241</v>
          </cell>
          <cell r="AB326" t="str">
            <v>طقم فوم سخان زانوسي تصدير</v>
          </cell>
          <cell r="AD326" t="str">
            <v>طقم فوم سخان زانوسي كفر وقاعدة</v>
          </cell>
          <cell r="AE326">
            <v>1</v>
          </cell>
          <cell r="AH326">
            <v>180</v>
          </cell>
          <cell r="AI326">
            <v>171</v>
          </cell>
          <cell r="AJ326">
            <v>189</v>
          </cell>
          <cell r="AK326">
            <v>0</v>
          </cell>
          <cell r="AL326">
            <v>1</v>
          </cell>
          <cell r="AT326" t="str">
            <v>DAH</v>
          </cell>
          <cell r="AU326" t="str">
            <v>اتوماتيك</v>
          </cell>
          <cell r="AV326">
            <v>7</v>
          </cell>
          <cell r="AW326">
            <v>7</v>
          </cell>
          <cell r="BJ326">
            <v>5</v>
          </cell>
          <cell r="BK326">
            <v>-5</v>
          </cell>
          <cell r="BL326">
            <v>5</v>
          </cell>
          <cell r="BO326" t="str">
            <v/>
          </cell>
          <cell r="BW326">
            <v>0</v>
          </cell>
          <cell r="CK326">
            <v>0</v>
          </cell>
          <cell r="CL326">
            <v>0</v>
          </cell>
          <cell r="CN326" t="str">
            <v>ensemble foam heater Zanosy export</v>
          </cell>
          <cell r="CO326" t="str">
            <v>الكترولوكس</v>
          </cell>
          <cell r="CP326" t="str">
            <v>القاهرة للصناعات المغذية سخانات</v>
          </cell>
          <cell r="CT326">
            <v>0</v>
          </cell>
          <cell r="CU326">
            <v>1</v>
          </cell>
          <cell r="CV326">
            <v>0</v>
          </cell>
          <cell r="CW326">
            <v>0</v>
          </cell>
          <cell r="CZ326" t="str">
            <v/>
          </cell>
        </row>
        <row r="327">
          <cell r="A327">
            <v>241</v>
          </cell>
          <cell r="B327" t="str">
            <v>PF1</v>
          </cell>
          <cell r="C327" t="str">
            <v>FOAM 10TH</v>
          </cell>
          <cell r="D327" t="str">
            <v>Molds</v>
          </cell>
          <cell r="E327" t="str">
            <v>FMDAHI31000000</v>
          </cell>
          <cell r="F327" t="str">
            <v>طقم فوم سخان زانوسي تصدير</v>
          </cell>
          <cell r="G327" t="str">
            <v>Set</v>
          </cell>
          <cell r="H327" t="str">
            <v>1100*1200</v>
          </cell>
          <cell r="I327">
            <v>0.33737613636363634</v>
          </cell>
          <cell r="J327">
            <v>40</v>
          </cell>
          <cell r="L327">
            <v>40</v>
          </cell>
          <cell r="M327">
            <v>40</v>
          </cell>
          <cell r="N327">
            <v>2</v>
          </cell>
          <cell r="O327">
            <v>2</v>
          </cell>
          <cell r="Q327" t="str">
            <v>تعمل</v>
          </cell>
          <cell r="R327">
            <v>337.37613636363636</v>
          </cell>
          <cell r="S327">
            <v>313.7598068181818</v>
          </cell>
          <cell r="T327">
            <v>360.99246590909092</v>
          </cell>
          <cell r="U327" t="str">
            <v>7</v>
          </cell>
          <cell r="V327" t="str">
            <v>7</v>
          </cell>
          <cell r="X327" t="str">
            <v>سخان</v>
          </cell>
          <cell r="Y327">
            <v>317</v>
          </cell>
          <cell r="AA327">
            <v>241</v>
          </cell>
          <cell r="AB327" t="str">
            <v>طقم فوم سخان زانوسي تصدير</v>
          </cell>
          <cell r="AD327" t="str">
            <v>طقم فوم سخان زانوسي كفر وقاعدة</v>
          </cell>
          <cell r="AE327">
            <v>1</v>
          </cell>
          <cell r="AH327">
            <v>180</v>
          </cell>
          <cell r="AI327">
            <v>171</v>
          </cell>
          <cell r="AJ327">
            <v>189</v>
          </cell>
          <cell r="AK327">
            <v>1</v>
          </cell>
          <cell r="AM327">
            <v>1</v>
          </cell>
          <cell r="AT327" t="str">
            <v>DAH</v>
          </cell>
          <cell r="AU327" t="str">
            <v>اتوماتيك</v>
          </cell>
          <cell r="AV327">
            <v>7</v>
          </cell>
          <cell r="AW327">
            <v>7</v>
          </cell>
          <cell r="BJ327">
            <v>5</v>
          </cell>
          <cell r="BK327">
            <v>-5</v>
          </cell>
          <cell r="BL327">
            <v>5</v>
          </cell>
          <cell r="BO327" t="str">
            <v/>
          </cell>
          <cell r="BW327">
            <v>0</v>
          </cell>
          <cell r="CK327">
            <v>0</v>
          </cell>
          <cell r="CL327">
            <v>0.37111375000000002</v>
          </cell>
          <cell r="CN327" t="str">
            <v>ensemble foam heater Zanosy export</v>
          </cell>
          <cell r="CO327" t="str">
            <v>الكترولوكس</v>
          </cell>
          <cell r="CP327" t="str">
            <v>القاهرة للصناعات المغذية سخانات</v>
          </cell>
          <cell r="CT327">
            <v>1</v>
          </cell>
          <cell r="CU327">
            <v>1</v>
          </cell>
          <cell r="CV327">
            <v>1</v>
          </cell>
          <cell r="CW327">
            <v>0</v>
          </cell>
          <cell r="CZ327" t="str">
            <v/>
          </cell>
        </row>
        <row r="328">
          <cell r="A328">
            <v>242</v>
          </cell>
          <cell r="B328" t="str">
            <v>PF1</v>
          </cell>
          <cell r="C328" t="str">
            <v>FOAM 10TH</v>
          </cell>
          <cell r="D328" t="str">
            <v>Molds</v>
          </cell>
          <cell r="E328" t="str">
            <v>FMLECI10000000</v>
          </cell>
          <cell r="F328" t="str">
            <v>طقم فوم خزان السل</v>
          </cell>
          <cell r="G328" t="str">
            <v>Ea</v>
          </cell>
          <cell r="H328" t="str">
            <v>1000*1200</v>
          </cell>
          <cell r="I328">
            <v>0.12</v>
          </cell>
          <cell r="J328">
            <v>90</v>
          </cell>
          <cell r="L328">
            <v>95</v>
          </cell>
          <cell r="M328">
            <v>130</v>
          </cell>
          <cell r="N328">
            <v>1</v>
          </cell>
          <cell r="O328">
            <v>6</v>
          </cell>
          <cell r="Q328" t="str">
            <v>تعمل</v>
          </cell>
          <cell r="R328">
            <v>120</v>
          </cell>
          <cell r="S328">
            <v>111.6</v>
          </cell>
          <cell r="T328">
            <v>128.4</v>
          </cell>
          <cell r="U328" t="str">
            <v>7</v>
          </cell>
          <cell r="V328" t="str">
            <v>7</v>
          </cell>
          <cell r="X328" t="str">
            <v>متنوع</v>
          </cell>
          <cell r="Y328">
            <v>318</v>
          </cell>
          <cell r="AA328">
            <v>242</v>
          </cell>
          <cell r="AB328" t="str">
            <v>طقم فوم خزان السل</v>
          </cell>
          <cell r="AD328" t="str">
            <v>طقم فوم خزان السل</v>
          </cell>
          <cell r="AE328">
            <v>1</v>
          </cell>
          <cell r="AH328">
            <v>166.15384615384613</v>
          </cell>
          <cell r="AI328">
            <v>157.84615384615381</v>
          </cell>
          <cell r="AJ328">
            <v>174.46153846153845</v>
          </cell>
          <cell r="AK328">
            <v>1</v>
          </cell>
          <cell r="AL328">
            <v>1</v>
          </cell>
          <cell r="AM328">
            <v>1</v>
          </cell>
          <cell r="AN328" t="str">
            <v>8</v>
          </cell>
          <cell r="AO328">
            <v>16</v>
          </cell>
          <cell r="AP328" t="str">
            <v>303XJ /C-SB /401 XJ</v>
          </cell>
          <cell r="AQ328" t="str">
            <v>12</v>
          </cell>
          <cell r="AR328" t="str">
            <v>12</v>
          </cell>
          <cell r="AT328" t="str">
            <v>LEC</v>
          </cell>
          <cell r="AU328" t="str">
            <v>اتوماتيك</v>
          </cell>
          <cell r="AV328">
            <v>7</v>
          </cell>
          <cell r="AW328">
            <v>7</v>
          </cell>
          <cell r="AX328">
            <v>378.5</v>
          </cell>
          <cell r="AY328">
            <v>1.5</v>
          </cell>
          <cell r="AZ328">
            <v>1.5</v>
          </cell>
          <cell r="BA328">
            <v>216</v>
          </cell>
          <cell r="BB328">
            <v>1</v>
          </cell>
          <cell r="BC328">
            <v>1</v>
          </cell>
          <cell r="BD328">
            <v>92</v>
          </cell>
          <cell r="BE328">
            <v>3</v>
          </cell>
          <cell r="BF328">
            <v>3</v>
          </cell>
          <cell r="BG328">
            <v>3.1788194444444445E-2</v>
          </cell>
          <cell r="BH328">
            <v>0</v>
          </cell>
          <cell r="BI328">
            <v>0</v>
          </cell>
          <cell r="BJ328">
            <v>5</v>
          </cell>
          <cell r="BK328">
            <v>3</v>
          </cell>
          <cell r="BL328">
            <v>13</v>
          </cell>
          <cell r="BN328">
            <v>142</v>
          </cell>
          <cell r="BO328" t="str">
            <v>1</v>
          </cell>
          <cell r="BW328">
            <v>0</v>
          </cell>
          <cell r="CB328">
            <v>48</v>
          </cell>
          <cell r="CC328">
            <v>1</v>
          </cell>
          <cell r="CE328">
            <v>87</v>
          </cell>
          <cell r="CF328">
            <v>150</v>
          </cell>
          <cell r="CG328" t="str">
            <v>موف</v>
          </cell>
          <cell r="CK328">
            <v>0</v>
          </cell>
          <cell r="CL328">
            <v>0.13200000000000001</v>
          </cell>
          <cell r="CN328" t="str">
            <v xml:space="preserve">ensemble foam stoker </v>
          </cell>
          <cell r="CO328" t="str">
            <v>ليسيكو</v>
          </cell>
          <cell r="CP328" t="str">
            <v>ليسيكو</v>
          </cell>
          <cell r="CT328">
            <v>1</v>
          </cell>
          <cell r="CU328">
            <v>1</v>
          </cell>
          <cell r="CV328">
            <v>1</v>
          </cell>
          <cell r="CW328">
            <v>0</v>
          </cell>
          <cell r="CZ328" t="str">
            <v/>
          </cell>
        </row>
        <row r="329">
          <cell r="A329">
            <v>243</v>
          </cell>
          <cell r="B329" t="str">
            <v>PF1</v>
          </cell>
          <cell r="C329" t="str">
            <v>FOAM 10TH</v>
          </cell>
          <cell r="D329" t="str">
            <v>Molds</v>
          </cell>
          <cell r="E329" t="str">
            <v>FMLGEI43650000</v>
          </cell>
          <cell r="F329" t="str">
            <v>طقم فوم LG 43 UH 65</v>
          </cell>
          <cell r="G329" t="str">
            <v>Set</v>
          </cell>
          <cell r="H329" t="str">
            <v>1600*1800</v>
          </cell>
          <cell r="I329">
            <v>0.34266250000000004</v>
          </cell>
          <cell r="J329">
            <v>34</v>
          </cell>
          <cell r="L329">
            <v>34</v>
          </cell>
          <cell r="M329">
            <v>34</v>
          </cell>
          <cell r="Q329" t="str">
            <v>لا تعمل</v>
          </cell>
          <cell r="R329">
            <v>342.66250000000002</v>
          </cell>
          <cell r="S329">
            <v>318.67612500000001</v>
          </cell>
          <cell r="T329">
            <v>366.64887500000003</v>
          </cell>
          <cell r="U329" t="str">
            <v>7</v>
          </cell>
          <cell r="V329" t="str">
            <v>7</v>
          </cell>
          <cell r="X329" t="str">
            <v>TV</v>
          </cell>
          <cell r="Y329">
            <v>319</v>
          </cell>
          <cell r="AA329">
            <v>243</v>
          </cell>
          <cell r="AB329" t="str">
            <v>طقم فوم LG 43 UH 65</v>
          </cell>
          <cell r="AC329">
            <v>0.34266250000000004</v>
          </cell>
          <cell r="AD329" t="str">
            <v>طقم فوم LG 43 UH 65</v>
          </cell>
          <cell r="AE329">
            <v>0</v>
          </cell>
          <cell r="AH329" t="e">
            <v>#DIV/0!</v>
          </cell>
          <cell r="AI329" t="e">
            <v>#DIV/0!</v>
          </cell>
          <cell r="AJ329" t="e">
            <v>#DIV/0!</v>
          </cell>
          <cell r="AK329">
            <v>1</v>
          </cell>
          <cell r="AL329">
            <v>1</v>
          </cell>
          <cell r="AM329">
            <v>1</v>
          </cell>
          <cell r="AT329" t="str">
            <v>LGE</v>
          </cell>
          <cell r="AV329">
            <v>7</v>
          </cell>
          <cell r="AW329">
            <v>7</v>
          </cell>
          <cell r="BO329" t="str">
            <v/>
          </cell>
          <cell r="CK329">
            <v>0</v>
          </cell>
          <cell r="CL329">
            <v>0.37692875000000009</v>
          </cell>
          <cell r="CN329" t="str">
            <v>ensemble foam LG 43 UH 65</v>
          </cell>
          <cell r="CO329" t="str">
            <v>LG</v>
          </cell>
          <cell r="CT329">
            <v>1</v>
          </cell>
          <cell r="CU329">
            <v>0</v>
          </cell>
        </row>
        <row r="330">
          <cell r="A330">
            <v>244</v>
          </cell>
          <cell r="B330" t="str">
            <v>PF1</v>
          </cell>
          <cell r="C330" t="str">
            <v>FOAM 10TH</v>
          </cell>
          <cell r="D330" t="str">
            <v>Molds</v>
          </cell>
          <cell r="E330" t="str">
            <v>FMLGEI43600000</v>
          </cell>
          <cell r="F330" t="str">
            <v>طقم فوم LG 43 LH 60</v>
          </cell>
          <cell r="G330" t="str">
            <v>Set</v>
          </cell>
          <cell r="H330" t="str">
            <v>1600*1800</v>
          </cell>
          <cell r="I330">
            <v>0.46147499999999997</v>
          </cell>
          <cell r="J330">
            <v>34</v>
          </cell>
          <cell r="L330">
            <v>34</v>
          </cell>
          <cell r="M330">
            <v>34</v>
          </cell>
          <cell r="Q330" t="str">
            <v>لا تعمل</v>
          </cell>
          <cell r="R330">
            <v>461.47499999999997</v>
          </cell>
          <cell r="S330">
            <v>429.17174999999997</v>
          </cell>
          <cell r="T330">
            <v>493.77824999999996</v>
          </cell>
          <cell r="U330" t="str">
            <v>7</v>
          </cell>
          <cell r="V330" t="str">
            <v>7</v>
          </cell>
          <cell r="X330" t="str">
            <v>TV</v>
          </cell>
          <cell r="Y330">
            <v>320</v>
          </cell>
          <cell r="AA330">
            <v>244</v>
          </cell>
          <cell r="AB330" t="str">
            <v>طقم فوم LG 43 LH 60</v>
          </cell>
          <cell r="AC330">
            <v>0.46147499999999997</v>
          </cell>
          <cell r="AD330" t="str">
            <v>طقم فوم LG 43 LH 60</v>
          </cell>
          <cell r="AE330">
            <v>0</v>
          </cell>
          <cell r="AH330" t="e">
            <v>#DIV/0!</v>
          </cell>
          <cell r="AI330" t="e">
            <v>#DIV/0!</v>
          </cell>
          <cell r="AJ330" t="e">
            <v>#DIV/0!</v>
          </cell>
          <cell r="AK330">
            <v>1</v>
          </cell>
          <cell r="AL330">
            <v>1</v>
          </cell>
          <cell r="AM330">
            <v>1</v>
          </cell>
          <cell r="AT330" t="str">
            <v>LGE</v>
          </cell>
          <cell r="AV330">
            <v>7</v>
          </cell>
          <cell r="AW330">
            <v>7</v>
          </cell>
          <cell r="BO330" t="str">
            <v/>
          </cell>
          <cell r="CK330">
            <v>0</v>
          </cell>
          <cell r="CL330">
            <v>0.50762249999999998</v>
          </cell>
          <cell r="CN330" t="str">
            <v>ensemble foam LG 43 LH 60</v>
          </cell>
          <cell r="CO330" t="str">
            <v>LG</v>
          </cell>
          <cell r="CT330">
            <v>1</v>
          </cell>
          <cell r="CU330">
            <v>0</v>
          </cell>
        </row>
        <row r="331">
          <cell r="A331">
            <v>245</v>
          </cell>
          <cell r="B331" t="str">
            <v>PF1</v>
          </cell>
          <cell r="C331" t="str">
            <v>FOAM 10TH</v>
          </cell>
          <cell r="D331" t="str">
            <v>Molds</v>
          </cell>
          <cell r="E331" t="str">
            <v>FMLGEI32600000</v>
          </cell>
          <cell r="F331" t="str">
            <v>طقم فوم LG 32 LH 60</v>
          </cell>
          <cell r="G331" t="str">
            <v>Set</v>
          </cell>
          <cell r="H331" t="str">
            <v>1100*1200</v>
          </cell>
          <cell r="I331">
            <v>0.17826444444444442</v>
          </cell>
          <cell r="J331">
            <v>60</v>
          </cell>
          <cell r="L331">
            <v>60</v>
          </cell>
          <cell r="M331">
            <v>60</v>
          </cell>
          <cell r="Q331" t="str">
            <v>لا تعمل</v>
          </cell>
          <cell r="R331">
            <v>178.26444444444442</v>
          </cell>
          <cell r="S331">
            <v>165.7859333333333</v>
          </cell>
          <cell r="T331">
            <v>190.74295555555554</v>
          </cell>
          <cell r="U331" t="str">
            <v>7</v>
          </cell>
          <cell r="V331" t="str">
            <v>7</v>
          </cell>
          <cell r="X331" t="str">
            <v>TV</v>
          </cell>
          <cell r="Y331">
            <v>321</v>
          </cell>
          <cell r="AA331">
            <v>245</v>
          </cell>
          <cell r="AB331" t="str">
            <v>طقم فوم LG 32 LH 60</v>
          </cell>
          <cell r="AC331">
            <v>0.17826444444444442</v>
          </cell>
          <cell r="AD331" t="str">
            <v>طقم فوم LG 32 LH 60</v>
          </cell>
          <cell r="AE331">
            <v>0</v>
          </cell>
          <cell r="AH331" t="e">
            <v>#DIV/0!</v>
          </cell>
          <cell r="AI331" t="e">
            <v>#DIV/0!</v>
          </cell>
          <cell r="AJ331" t="e">
            <v>#DIV/0!</v>
          </cell>
          <cell r="AK331">
            <v>1</v>
          </cell>
          <cell r="AL331">
            <v>1</v>
          </cell>
          <cell r="AM331">
            <v>1</v>
          </cell>
          <cell r="AT331" t="str">
            <v>LGE</v>
          </cell>
          <cell r="AV331">
            <v>7</v>
          </cell>
          <cell r="AW331">
            <v>7</v>
          </cell>
          <cell r="BO331" t="str">
            <v/>
          </cell>
          <cell r="CK331">
            <v>0</v>
          </cell>
          <cell r="CL331">
            <v>0.19609088888888887</v>
          </cell>
          <cell r="CN331" t="str">
            <v>ensemble foam LG 32 LH 60</v>
          </cell>
          <cell r="CO331" t="str">
            <v>LG</v>
          </cell>
          <cell r="CT331">
            <v>1</v>
          </cell>
          <cell r="CU331">
            <v>0</v>
          </cell>
        </row>
        <row r="332">
          <cell r="A332">
            <v>246</v>
          </cell>
          <cell r="B332" t="str">
            <v>PF1</v>
          </cell>
          <cell r="C332" t="str">
            <v>FOAM 10TH</v>
          </cell>
          <cell r="D332" t="str">
            <v>Molds</v>
          </cell>
          <cell r="E332" t="str">
            <v>FMEGFI32000000</v>
          </cell>
          <cell r="F332" t="str">
            <v>طقم فوم LED32 المصنع المصرى</v>
          </cell>
          <cell r="G332" t="str">
            <v>Set</v>
          </cell>
          <cell r="H332" t="str">
            <v>850*650</v>
          </cell>
          <cell r="I332">
            <v>0.2463737651237651</v>
          </cell>
          <cell r="J332">
            <v>15</v>
          </cell>
          <cell r="L332">
            <v>15</v>
          </cell>
          <cell r="M332">
            <v>15</v>
          </cell>
          <cell r="N332">
            <v>2</v>
          </cell>
          <cell r="O332">
            <v>1</v>
          </cell>
          <cell r="Q332" t="str">
            <v>لا تعمل</v>
          </cell>
          <cell r="R332">
            <v>246.37376512376511</v>
          </cell>
          <cell r="S332">
            <v>229.12760156510154</v>
          </cell>
          <cell r="T332">
            <v>263.61992868242868</v>
          </cell>
          <cell r="U332" t="str">
            <v>7</v>
          </cell>
          <cell r="V332" t="str">
            <v>7</v>
          </cell>
          <cell r="Y332">
            <v>322</v>
          </cell>
          <cell r="AA332">
            <v>246</v>
          </cell>
          <cell r="AB332" t="str">
            <v>طقم فوم LED32 المصنع المصرى</v>
          </cell>
          <cell r="AC332">
            <v>0.2463737651237651</v>
          </cell>
          <cell r="AD332" t="str">
            <v>طقم فوم LED32 المصنع المصرى</v>
          </cell>
          <cell r="AE332">
            <v>0</v>
          </cell>
          <cell r="AH332">
            <v>240</v>
          </cell>
          <cell r="AI332">
            <v>228</v>
          </cell>
          <cell r="AJ332">
            <v>252</v>
          </cell>
          <cell r="AK332">
            <v>1</v>
          </cell>
          <cell r="AL332">
            <v>1</v>
          </cell>
          <cell r="AM332">
            <v>1</v>
          </cell>
          <cell r="AT332" t="str">
            <v>EGF</v>
          </cell>
          <cell r="AV332">
            <v>7</v>
          </cell>
          <cell r="AW332">
            <v>7</v>
          </cell>
          <cell r="BO332" t="str">
            <v/>
          </cell>
          <cell r="CK332">
            <v>0</v>
          </cell>
          <cell r="CL332">
            <v>0.27101114163614165</v>
          </cell>
          <cell r="CN332" t="str">
            <v>ensemble foam LED32 المصنع المصرى</v>
          </cell>
          <cell r="CO332" t="str">
            <v/>
          </cell>
          <cell r="CT332">
            <v>1</v>
          </cell>
          <cell r="CU332">
            <v>2</v>
          </cell>
        </row>
        <row r="333">
          <cell r="A333">
            <v>247</v>
          </cell>
          <cell r="B333" t="str">
            <v>PF1</v>
          </cell>
          <cell r="C333" t="str">
            <v>FOAM 10TH</v>
          </cell>
          <cell r="D333" t="str">
            <v>Molds</v>
          </cell>
          <cell r="E333" t="str">
            <v>FMEGFIE1000000</v>
          </cell>
          <cell r="F333" t="str">
            <v>طقم فرن ايفرنال</v>
          </cell>
          <cell r="G333" t="str">
            <v>Set</v>
          </cell>
          <cell r="H333" t="str">
            <v>1100*1200</v>
          </cell>
          <cell r="I333">
            <v>0.125</v>
          </cell>
          <cell r="J333">
            <v>34</v>
          </cell>
          <cell r="K333">
            <v>1</v>
          </cell>
          <cell r="L333">
            <v>34</v>
          </cell>
          <cell r="M333">
            <v>34</v>
          </cell>
          <cell r="N333">
            <v>2</v>
          </cell>
          <cell r="O333">
            <v>2</v>
          </cell>
          <cell r="Q333" t="str">
            <v>تعمل</v>
          </cell>
          <cell r="R333">
            <v>125</v>
          </cell>
          <cell r="S333">
            <v>116.25</v>
          </cell>
          <cell r="T333">
            <v>133.75</v>
          </cell>
          <cell r="U333" t="str">
            <v>7</v>
          </cell>
          <cell r="V333" t="str">
            <v>7</v>
          </cell>
          <cell r="X333" t="str">
            <v>بوتجاز</v>
          </cell>
          <cell r="Y333">
            <v>323</v>
          </cell>
          <cell r="AA333">
            <v>247</v>
          </cell>
          <cell r="AB333" t="str">
            <v>طقم فرن ايفرنال</v>
          </cell>
          <cell r="AD333" t="str">
            <v>طقم فرن ايفرنال</v>
          </cell>
          <cell r="AE333">
            <v>1</v>
          </cell>
          <cell r="AH333">
            <v>211.76470588235293</v>
          </cell>
          <cell r="AI333">
            <v>201.17647058823528</v>
          </cell>
          <cell r="AJ333">
            <v>222.35294117647058</v>
          </cell>
          <cell r="AK333">
            <v>1</v>
          </cell>
          <cell r="AL333">
            <v>1</v>
          </cell>
          <cell r="AM333">
            <v>1</v>
          </cell>
          <cell r="AT333" t="str">
            <v>EGF</v>
          </cell>
          <cell r="AU333" t="str">
            <v>اتوماتيك</v>
          </cell>
          <cell r="AV333">
            <v>7</v>
          </cell>
          <cell r="AW333">
            <v>7</v>
          </cell>
          <cell r="BJ333">
            <v>5</v>
          </cell>
          <cell r="BK333">
            <v>-5</v>
          </cell>
          <cell r="BL333">
            <v>5</v>
          </cell>
          <cell r="BO333" t="str">
            <v/>
          </cell>
          <cell r="BW333">
            <v>0</v>
          </cell>
          <cell r="CK333">
            <v>0</v>
          </cell>
          <cell r="CL333">
            <v>0.13750000000000001</v>
          </cell>
          <cell r="CN333" t="str">
            <v>ensemble stove stove</v>
          </cell>
          <cell r="CO333" t="str">
            <v/>
          </cell>
          <cell r="CT333">
            <v>1</v>
          </cell>
          <cell r="CU333">
            <v>1</v>
          </cell>
          <cell r="CV333">
            <v>1</v>
          </cell>
          <cell r="CW333">
            <v>0</v>
          </cell>
          <cell r="CZ333" t="str">
            <v/>
          </cell>
        </row>
        <row r="334">
          <cell r="A334">
            <v>248</v>
          </cell>
          <cell r="B334" t="str">
            <v>PF1</v>
          </cell>
          <cell r="C334" t="str">
            <v>FOAM 10TH</v>
          </cell>
          <cell r="D334" t="str">
            <v>Molds</v>
          </cell>
          <cell r="E334" t="str">
            <v>FMWPDI20000000</v>
          </cell>
          <cell r="F334" t="str">
            <v>طقم فرن الواحة</v>
          </cell>
          <cell r="G334" t="str">
            <v>Ea</v>
          </cell>
          <cell r="H334" t="str">
            <v>1100*1200</v>
          </cell>
          <cell r="I334">
            <v>0.48399999999999999</v>
          </cell>
          <cell r="J334">
            <v>11</v>
          </cell>
          <cell r="L334">
            <v>12</v>
          </cell>
          <cell r="M334">
            <v>12</v>
          </cell>
          <cell r="N334">
            <v>2</v>
          </cell>
          <cell r="O334">
            <v>0.5</v>
          </cell>
          <cell r="Q334" t="str">
            <v>تعمل</v>
          </cell>
          <cell r="R334">
            <v>484</v>
          </cell>
          <cell r="S334">
            <v>450.12</v>
          </cell>
          <cell r="T334">
            <v>517.88</v>
          </cell>
          <cell r="U334" t="str">
            <v>7</v>
          </cell>
          <cell r="V334" t="str">
            <v>7</v>
          </cell>
          <cell r="X334" t="str">
            <v>بوتجاز</v>
          </cell>
          <cell r="Y334">
            <v>324</v>
          </cell>
          <cell r="AA334">
            <v>248</v>
          </cell>
          <cell r="AB334" t="str">
            <v>طقم فرن الواحة</v>
          </cell>
          <cell r="AD334" t="str">
            <v>طقم فرن الواحة</v>
          </cell>
          <cell r="AE334">
            <v>1</v>
          </cell>
          <cell r="AH334">
            <v>150</v>
          </cell>
          <cell r="AI334">
            <v>142.5</v>
          </cell>
          <cell r="AJ334">
            <v>157.5</v>
          </cell>
          <cell r="AK334">
            <v>1</v>
          </cell>
          <cell r="AL334">
            <v>1</v>
          </cell>
          <cell r="AM334">
            <v>1</v>
          </cell>
          <cell r="AN334">
            <v>8</v>
          </cell>
          <cell r="AO334">
            <v>18</v>
          </cell>
          <cell r="AP334" t="str">
            <v>(A)  EU150  (M) 0.7-1.1 mm</v>
          </cell>
          <cell r="AQ334" t="str">
            <v>(B) S-2 112  (M) 0.7-1.1 mm</v>
          </cell>
          <cell r="AR334">
            <v>6</v>
          </cell>
          <cell r="AS334">
            <v>4</v>
          </cell>
          <cell r="AT334" t="str">
            <v>WPD</v>
          </cell>
          <cell r="AU334" t="str">
            <v>اتوماتيك</v>
          </cell>
          <cell r="AV334">
            <v>7</v>
          </cell>
          <cell r="AW334">
            <v>7</v>
          </cell>
          <cell r="AX334">
            <v>684</v>
          </cell>
          <cell r="AY334">
            <v>1</v>
          </cell>
          <cell r="AZ334">
            <v>1</v>
          </cell>
          <cell r="BA334">
            <v>646</v>
          </cell>
          <cell r="BB334">
            <v>1</v>
          </cell>
          <cell r="BC334">
            <v>1</v>
          </cell>
          <cell r="BD334">
            <v>66</v>
          </cell>
          <cell r="BE334">
            <v>2</v>
          </cell>
          <cell r="BF334">
            <v>2</v>
          </cell>
          <cell r="BG334">
            <v>36</v>
          </cell>
          <cell r="BH334">
            <v>2</v>
          </cell>
          <cell r="BI334">
            <v>2</v>
          </cell>
          <cell r="BJ334">
            <v>1</v>
          </cell>
          <cell r="BK334">
            <v>7</v>
          </cell>
          <cell r="BL334">
            <v>9</v>
          </cell>
          <cell r="BN334">
            <v>129</v>
          </cell>
          <cell r="BO334" t="str">
            <v>1</v>
          </cell>
          <cell r="BW334">
            <v>0</v>
          </cell>
          <cell r="CB334">
            <v>4</v>
          </cell>
          <cell r="CC334">
            <v>1</v>
          </cell>
          <cell r="CE334">
            <v>87</v>
          </cell>
          <cell r="CF334">
            <v>150</v>
          </cell>
          <cell r="CG334" t="str">
            <v>ابيض شفاف</v>
          </cell>
          <cell r="CK334">
            <v>0</v>
          </cell>
          <cell r="CL334">
            <v>0.53239999999999998</v>
          </cell>
          <cell r="CN334" t="str">
            <v>ensemble stove awasis</v>
          </cell>
          <cell r="CO334" t="str">
            <v>الواحة</v>
          </cell>
          <cell r="CP334" t="str">
            <v xml:space="preserve">الواحة لانتاج وتجميع الاجهزة المنزلية </v>
          </cell>
          <cell r="CT334">
            <v>1</v>
          </cell>
          <cell r="CU334">
            <v>1</v>
          </cell>
          <cell r="CV334">
            <v>1</v>
          </cell>
          <cell r="CW334">
            <v>0</v>
          </cell>
          <cell r="CZ334" t="str">
            <v/>
          </cell>
        </row>
        <row r="335">
          <cell r="A335">
            <v>249</v>
          </cell>
          <cell r="B335" t="str">
            <v>PF2</v>
          </cell>
          <cell r="C335" t="str">
            <v>FOAM 6TH</v>
          </cell>
          <cell r="D335" t="str">
            <v>Molds</v>
          </cell>
          <cell r="E335" t="str">
            <v>FMGNTI20000000</v>
          </cell>
          <cell r="F335" t="str">
            <v>طقم غساله هاف</v>
          </cell>
          <cell r="G335" t="str">
            <v>Set</v>
          </cell>
          <cell r="H335" t="str">
            <v>1100*1200</v>
          </cell>
          <cell r="I335">
            <v>0.39</v>
          </cell>
          <cell r="J335">
            <v>20</v>
          </cell>
          <cell r="L335">
            <v>20</v>
          </cell>
          <cell r="M335">
            <v>20</v>
          </cell>
          <cell r="N335">
            <v>2</v>
          </cell>
          <cell r="O335">
            <v>1</v>
          </cell>
          <cell r="Q335" t="str">
            <v>تعمل</v>
          </cell>
          <cell r="R335">
            <v>390</v>
          </cell>
          <cell r="S335">
            <v>362.7</v>
          </cell>
          <cell r="T335">
            <v>417.3</v>
          </cell>
          <cell r="U335" t="str">
            <v>7</v>
          </cell>
          <cell r="V335" t="str">
            <v>7</v>
          </cell>
          <cell r="X335" t="str">
            <v>غسالة</v>
          </cell>
          <cell r="Y335">
            <v>325</v>
          </cell>
          <cell r="AA335">
            <v>249</v>
          </cell>
          <cell r="AB335" t="str">
            <v>طقم غساله هاف</v>
          </cell>
          <cell r="AD335" t="str">
            <v>طقم غساله هاف</v>
          </cell>
          <cell r="AE335">
            <v>1</v>
          </cell>
          <cell r="AH335">
            <v>180</v>
          </cell>
          <cell r="AI335">
            <v>171</v>
          </cell>
          <cell r="AJ335">
            <v>189</v>
          </cell>
          <cell r="AK335">
            <v>1</v>
          </cell>
          <cell r="AL335">
            <v>1</v>
          </cell>
          <cell r="AM335">
            <v>1</v>
          </cell>
          <cell r="AT335" t="str">
            <v>GNT</v>
          </cell>
          <cell r="AU335" t="str">
            <v>اتوماتيك</v>
          </cell>
          <cell r="AV335">
            <v>7</v>
          </cell>
          <cell r="AW335">
            <v>7</v>
          </cell>
          <cell r="BJ335">
            <v>5</v>
          </cell>
          <cell r="BK335">
            <v>-5</v>
          </cell>
          <cell r="BL335">
            <v>5</v>
          </cell>
          <cell r="BO335" t="str">
            <v/>
          </cell>
          <cell r="BW335">
            <v>0</v>
          </cell>
          <cell r="CK335">
            <v>0</v>
          </cell>
          <cell r="CL335">
            <v>0.42900000000000005</v>
          </cell>
          <cell r="CN335" t="str">
            <v>ensemble washer half</v>
          </cell>
          <cell r="CO335" t="str">
            <v/>
          </cell>
          <cell r="CT335">
            <v>1</v>
          </cell>
          <cell r="CU335">
            <v>1</v>
          </cell>
          <cell r="CV335">
            <v>1</v>
          </cell>
          <cell r="CW335">
            <v>0</v>
          </cell>
          <cell r="CZ335" t="str">
            <v/>
          </cell>
        </row>
        <row r="336">
          <cell r="A336">
            <v>250</v>
          </cell>
          <cell r="B336" t="str">
            <v>PF1</v>
          </cell>
          <cell r="C336" t="str">
            <v>FOAM 10TH</v>
          </cell>
          <cell r="D336" t="str">
            <v>Molds</v>
          </cell>
          <cell r="E336" t="str">
            <v>FMSETI30000000</v>
          </cell>
          <cell r="F336" t="str">
            <v>طقم شربات 3*1</v>
          </cell>
          <cell r="G336" t="str">
            <v>Ea</v>
          </cell>
          <cell r="H336" t="str">
            <v>1100*1200</v>
          </cell>
          <cell r="I336">
            <v>0.115</v>
          </cell>
          <cell r="J336">
            <v>102</v>
          </cell>
          <cell r="L336">
            <v>102</v>
          </cell>
          <cell r="M336">
            <v>102</v>
          </cell>
          <cell r="N336">
            <v>1</v>
          </cell>
          <cell r="O336">
            <v>6</v>
          </cell>
          <cell r="Q336" t="str">
            <v>لا تعمل</v>
          </cell>
          <cell r="R336">
            <v>115</v>
          </cell>
          <cell r="S336">
            <v>106.95</v>
          </cell>
          <cell r="T336">
            <v>123.05</v>
          </cell>
          <cell r="U336" t="str">
            <v>7</v>
          </cell>
          <cell r="V336" t="str">
            <v>7</v>
          </cell>
          <cell r="Y336">
            <v>326</v>
          </cell>
          <cell r="AA336">
            <v>250</v>
          </cell>
          <cell r="AB336" t="str">
            <v>طقم شربات 3*1</v>
          </cell>
          <cell r="AC336">
            <v>0.115</v>
          </cell>
          <cell r="AD336" t="str">
            <v>طقم شربات 3*1</v>
          </cell>
          <cell r="AE336">
            <v>0</v>
          </cell>
          <cell r="AH336">
            <v>211.76470588235293</v>
          </cell>
          <cell r="AI336">
            <v>201.17647058823528</v>
          </cell>
          <cell r="AJ336">
            <v>222.35294117647058</v>
          </cell>
          <cell r="AK336">
            <v>1</v>
          </cell>
          <cell r="AL336">
            <v>1</v>
          </cell>
          <cell r="AM336">
            <v>1</v>
          </cell>
          <cell r="AO336">
            <v>18</v>
          </cell>
          <cell r="AR336">
            <v>6</v>
          </cell>
          <cell r="AS336">
            <v>4</v>
          </cell>
          <cell r="AT336" t="str">
            <v>SET</v>
          </cell>
          <cell r="AV336">
            <v>7</v>
          </cell>
          <cell r="AW336">
            <v>7</v>
          </cell>
          <cell r="AX336">
            <v>684</v>
          </cell>
          <cell r="AY336">
            <v>1</v>
          </cell>
          <cell r="AZ336">
            <v>1</v>
          </cell>
          <cell r="BA336">
            <v>646</v>
          </cell>
          <cell r="BB336">
            <v>1</v>
          </cell>
          <cell r="BC336">
            <v>1</v>
          </cell>
          <cell r="BD336">
            <v>66</v>
          </cell>
          <cell r="BG336" t="str">
            <v>36(2± )</v>
          </cell>
          <cell r="BO336" t="str">
            <v/>
          </cell>
          <cell r="CK336">
            <v>0</v>
          </cell>
          <cell r="CL336">
            <v>0.12650000000000003</v>
          </cell>
          <cell r="CN336" t="str">
            <v>ensemble شربات 3*1</v>
          </cell>
          <cell r="CO336" t="str">
            <v/>
          </cell>
          <cell r="CT336">
            <v>1</v>
          </cell>
          <cell r="CU336">
            <v>1</v>
          </cell>
        </row>
        <row r="337">
          <cell r="A337">
            <v>251</v>
          </cell>
          <cell r="B337" t="str">
            <v>PF1</v>
          </cell>
          <cell r="C337" t="str">
            <v>FOAM 10TH</v>
          </cell>
          <cell r="D337" t="str">
            <v>Molds</v>
          </cell>
          <cell r="E337" t="str">
            <v>FMINPI36000000</v>
          </cell>
          <cell r="F337" t="str">
            <v>طقم شاى 36</v>
          </cell>
          <cell r="G337" t="str">
            <v>Ea</v>
          </cell>
          <cell r="H337" t="str">
            <v>1100*1200</v>
          </cell>
          <cell r="I337">
            <v>0.64</v>
          </cell>
          <cell r="J337">
            <v>12</v>
          </cell>
          <cell r="K337">
            <v>1</v>
          </cell>
          <cell r="L337">
            <v>13</v>
          </cell>
          <cell r="M337">
            <v>17</v>
          </cell>
          <cell r="N337">
            <v>1</v>
          </cell>
          <cell r="O337">
            <v>1</v>
          </cell>
          <cell r="Q337" t="str">
            <v>تعمل</v>
          </cell>
          <cell r="R337">
            <v>640</v>
          </cell>
          <cell r="S337">
            <v>595.20000000000005</v>
          </cell>
          <cell r="T337">
            <v>684.8</v>
          </cell>
          <cell r="U337" t="str">
            <v>7</v>
          </cell>
          <cell r="V337" t="str">
            <v>7</v>
          </cell>
          <cell r="X337" t="str">
            <v>خزف</v>
          </cell>
          <cell r="Y337">
            <v>327</v>
          </cell>
          <cell r="AA337">
            <v>251</v>
          </cell>
          <cell r="AB337" t="str">
            <v>طقم شاى 36</v>
          </cell>
          <cell r="AD337" t="str">
            <v>طقم شاى 36</v>
          </cell>
          <cell r="AE337">
            <v>1</v>
          </cell>
          <cell r="AH337">
            <v>211.76470588235293</v>
          </cell>
          <cell r="AI337">
            <v>201.17647058823528</v>
          </cell>
          <cell r="AJ337">
            <v>222.35294117647058</v>
          </cell>
          <cell r="AK337">
            <v>1</v>
          </cell>
          <cell r="AL337">
            <v>1</v>
          </cell>
          <cell r="AM337">
            <v>1</v>
          </cell>
          <cell r="AN337">
            <v>7</v>
          </cell>
          <cell r="AO337">
            <v>18</v>
          </cell>
          <cell r="AP337" t="str">
            <v>(A) EU 150  (M) 0.7-1.1 mm</v>
          </cell>
          <cell r="AQ337" t="str">
            <v>(B) S.2 211  (M) 0.7-1.1 mm</v>
          </cell>
          <cell r="AR337">
            <v>5</v>
          </cell>
          <cell r="AS337">
            <v>4</v>
          </cell>
          <cell r="AT337" t="str">
            <v>INP</v>
          </cell>
          <cell r="AU337" t="str">
            <v>اتوماتيك</v>
          </cell>
          <cell r="AV337">
            <v>7</v>
          </cell>
          <cell r="AW337">
            <v>7</v>
          </cell>
          <cell r="AX337">
            <v>600</v>
          </cell>
          <cell r="AY337">
            <v>1</v>
          </cell>
          <cell r="AZ337">
            <v>1</v>
          </cell>
          <cell r="BA337">
            <v>453</v>
          </cell>
          <cell r="BB337">
            <v>1</v>
          </cell>
          <cell r="BC337">
            <v>1</v>
          </cell>
          <cell r="BD337">
            <v>250</v>
          </cell>
          <cell r="BE337">
            <v>2</v>
          </cell>
          <cell r="BF337">
            <v>2</v>
          </cell>
          <cell r="BJ337">
            <v>3</v>
          </cell>
          <cell r="BK337">
            <v>4</v>
          </cell>
          <cell r="BL337">
            <v>10</v>
          </cell>
          <cell r="BN337">
            <v>512</v>
          </cell>
          <cell r="BO337" t="str">
            <v>5</v>
          </cell>
          <cell r="BW337">
            <v>0</v>
          </cell>
          <cell r="CB337">
            <v>6</v>
          </cell>
          <cell r="CC337">
            <v>1</v>
          </cell>
          <cell r="CE337">
            <v>87</v>
          </cell>
          <cell r="CF337">
            <v>200</v>
          </cell>
          <cell r="CG337" t="str">
            <v>ابيض</v>
          </cell>
          <cell r="CK337">
            <v>0</v>
          </cell>
          <cell r="CL337">
            <v>0.70400000000000007</v>
          </cell>
          <cell r="CN337" t="str">
            <v>ensemble tea 36</v>
          </cell>
          <cell r="CO337" t="str">
            <v/>
          </cell>
          <cell r="CT337">
            <v>1</v>
          </cell>
          <cell r="CU337">
            <v>1</v>
          </cell>
          <cell r="CV337">
            <v>1</v>
          </cell>
          <cell r="CW337">
            <v>0</v>
          </cell>
          <cell r="CZ337" t="str">
            <v/>
          </cell>
        </row>
        <row r="338">
          <cell r="A338" t="str">
            <v>252b</v>
          </cell>
          <cell r="B338" t="str">
            <v>PF1</v>
          </cell>
          <cell r="C338" t="str">
            <v>FOAM 10TH</v>
          </cell>
          <cell r="D338" t="str">
            <v>Molds</v>
          </cell>
          <cell r="E338" t="str">
            <v>FMDAHI50000000</v>
          </cell>
          <cell r="F338" t="str">
            <v>طقم سخان ريان-قاعدة</v>
          </cell>
          <cell r="G338" t="str">
            <v>Set</v>
          </cell>
          <cell r="H338" t="str">
            <v>1100*1200</v>
          </cell>
          <cell r="I338">
            <v>0.23107098765432096</v>
          </cell>
          <cell r="J338">
            <v>40</v>
          </cell>
          <cell r="L338">
            <v>42</v>
          </cell>
          <cell r="M338">
            <v>42</v>
          </cell>
          <cell r="N338">
            <v>2</v>
          </cell>
          <cell r="O338">
            <v>2</v>
          </cell>
          <cell r="Q338" t="str">
            <v>تعمل</v>
          </cell>
          <cell r="R338">
            <v>231.07098765432096</v>
          </cell>
          <cell r="S338">
            <v>214.8960185185185</v>
          </cell>
          <cell r="T338">
            <v>247.24595679012342</v>
          </cell>
          <cell r="U338" t="str">
            <v>7</v>
          </cell>
          <cell r="V338" t="str">
            <v>7</v>
          </cell>
          <cell r="X338" t="str">
            <v>سخان</v>
          </cell>
          <cell r="Y338">
            <v>328</v>
          </cell>
          <cell r="AA338">
            <v>252</v>
          </cell>
          <cell r="AB338" t="str">
            <v>طقم سخان ريان</v>
          </cell>
          <cell r="AD338" t="str">
            <v>طقم سخان ريان كفر وقاعدة</v>
          </cell>
          <cell r="AE338">
            <v>1</v>
          </cell>
          <cell r="AH338">
            <v>171.42857142857142</v>
          </cell>
          <cell r="AI338">
            <v>162.85714285714283</v>
          </cell>
          <cell r="AJ338">
            <v>180</v>
          </cell>
          <cell r="AK338">
            <v>0</v>
          </cell>
          <cell r="AL338">
            <v>1</v>
          </cell>
          <cell r="AN338">
            <v>11</v>
          </cell>
          <cell r="AO338" t="str">
            <v>16</v>
          </cell>
          <cell r="AP338" t="str">
            <v>(A) 303 XJ      (M) 0.7-1.1 mm</v>
          </cell>
          <cell r="AQ338" t="str">
            <v>(B) C.SB         (M) 0.7-1.1 mm</v>
          </cell>
          <cell r="AR338">
            <v>10</v>
          </cell>
          <cell r="AS338" t="str">
            <v>16</v>
          </cell>
          <cell r="AT338" t="str">
            <v>DAH</v>
          </cell>
          <cell r="AU338" t="str">
            <v>اتوماتيك</v>
          </cell>
          <cell r="AV338">
            <v>7</v>
          </cell>
          <cell r="AW338">
            <v>7</v>
          </cell>
          <cell r="AX338">
            <v>480</v>
          </cell>
          <cell r="AY338">
            <v>1</v>
          </cell>
          <cell r="AZ338">
            <v>1</v>
          </cell>
          <cell r="BA338">
            <v>450</v>
          </cell>
          <cell r="BB338">
            <v>1</v>
          </cell>
          <cell r="BC338">
            <v>1</v>
          </cell>
          <cell r="BD338">
            <v>50</v>
          </cell>
          <cell r="BE338">
            <v>2</v>
          </cell>
          <cell r="BF338">
            <v>2</v>
          </cell>
          <cell r="BJ338">
            <v>6</v>
          </cell>
          <cell r="BK338">
            <v>5</v>
          </cell>
          <cell r="BL338">
            <v>17</v>
          </cell>
          <cell r="BN338">
            <v>231</v>
          </cell>
          <cell r="BO338" t="str">
            <v>2</v>
          </cell>
          <cell r="BW338">
            <v>0</v>
          </cell>
          <cell r="CB338">
            <v>28</v>
          </cell>
          <cell r="CC338">
            <v>1</v>
          </cell>
          <cell r="CE338">
            <v>87</v>
          </cell>
          <cell r="CF338">
            <v>200</v>
          </cell>
          <cell r="CG338" t="str">
            <v>احمر</v>
          </cell>
          <cell r="CK338">
            <v>0</v>
          </cell>
          <cell r="CL338">
            <v>0.25417808641975309</v>
          </cell>
          <cell r="CN338" t="str">
            <v>ensemble heater Rayan</v>
          </cell>
          <cell r="CO338" t="str">
            <v>الكترولوكس</v>
          </cell>
          <cell r="CP338" t="str">
            <v>القاهرة للصناعات المغذية سخانات</v>
          </cell>
          <cell r="CT338">
            <v>0</v>
          </cell>
          <cell r="CU338">
            <v>1</v>
          </cell>
          <cell r="CV338">
            <v>1</v>
          </cell>
          <cell r="CW338">
            <v>0</v>
          </cell>
          <cell r="CZ338" t="str">
            <v/>
          </cell>
        </row>
        <row r="339">
          <cell r="A339" t="str">
            <v>252c</v>
          </cell>
          <cell r="B339" t="str">
            <v>PF1</v>
          </cell>
          <cell r="C339" t="str">
            <v>FOAM 10TH</v>
          </cell>
          <cell r="D339" t="str">
            <v>Molds</v>
          </cell>
          <cell r="E339" t="str">
            <v>FMDAHI50000000</v>
          </cell>
          <cell r="F339" t="str">
            <v>طقم سخان ريان-كفر</v>
          </cell>
          <cell r="G339" t="str">
            <v>Set</v>
          </cell>
          <cell r="H339" t="str">
            <v>1100*1200</v>
          </cell>
          <cell r="I339">
            <v>0.23107098765432096</v>
          </cell>
          <cell r="J339">
            <v>40</v>
          </cell>
          <cell r="L339">
            <v>42</v>
          </cell>
          <cell r="M339">
            <v>42</v>
          </cell>
          <cell r="N339">
            <v>2</v>
          </cell>
          <cell r="O339">
            <v>2</v>
          </cell>
          <cell r="Q339" t="str">
            <v>تعمل</v>
          </cell>
          <cell r="R339">
            <v>231.07098765432096</v>
          </cell>
          <cell r="S339">
            <v>214.8960185185185</v>
          </cell>
          <cell r="T339">
            <v>247.24595679012342</v>
          </cell>
          <cell r="U339" t="str">
            <v>7</v>
          </cell>
          <cell r="V339" t="str">
            <v>7</v>
          </cell>
          <cell r="X339" t="str">
            <v>سخان</v>
          </cell>
          <cell r="Y339">
            <v>328</v>
          </cell>
          <cell r="AA339">
            <v>252</v>
          </cell>
          <cell r="AB339" t="str">
            <v>طقم سخان ريان</v>
          </cell>
          <cell r="AD339" t="str">
            <v>طقم سخان ريان كفر وقاعدة</v>
          </cell>
          <cell r="AE339">
            <v>1</v>
          </cell>
          <cell r="AH339">
            <v>171.42857142857142</v>
          </cell>
          <cell r="AI339">
            <v>162.85714285714283</v>
          </cell>
          <cell r="AJ339">
            <v>180</v>
          </cell>
          <cell r="AK339">
            <v>0</v>
          </cell>
          <cell r="AL339">
            <v>1</v>
          </cell>
          <cell r="AN339">
            <v>11</v>
          </cell>
          <cell r="AO339" t="str">
            <v>16</v>
          </cell>
          <cell r="AP339" t="str">
            <v>(A) 303 XJ      (M) 0.7-1.1 mm</v>
          </cell>
          <cell r="AQ339" t="str">
            <v>(B) C.SB         (M) 0.7-1.1 mm</v>
          </cell>
          <cell r="AR339">
            <v>10</v>
          </cell>
          <cell r="AS339" t="str">
            <v>16</v>
          </cell>
          <cell r="AT339" t="str">
            <v>DAH</v>
          </cell>
          <cell r="AU339" t="str">
            <v>اتوماتيك</v>
          </cell>
          <cell r="AV339">
            <v>7</v>
          </cell>
          <cell r="AW339">
            <v>7</v>
          </cell>
          <cell r="AX339">
            <v>480</v>
          </cell>
          <cell r="AY339">
            <v>1</v>
          </cell>
          <cell r="AZ339">
            <v>1</v>
          </cell>
          <cell r="BA339">
            <v>130</v>
          </cell>
          <cell r="BB339">
            <v>1</v>
          </cell>
          <cell r="BC339">
            <v>1</v>
          </cell>
          <cell r="BD339">
            <v>105</v>
          </cell>
          <cell r="BE339">
            <v>2</v>
          </cell>
          <cell r="BF339">
            <v>2</v>
          </cell>
          <cell r="BJ339">
            <v>6</v>
          </cell>
          <cell r="BK339">
            <v>5</v>
          </cell>
          <cell r="BL339">
            <v>17</v>
          </cell>
          <cell r="BN339">
            <v>231</v>
          </cell>
          <cell r="BO339" t="str">
            <v>2</v>
          </cell>
          <cell r="BW339">
            <v>0</v>
          </cell>
          <cell r="CB339">
            <v>28</v>
          </cell>
          <cell r="CC339">
            <v>1</v>
          </cell>
          <cell r="CE339">
            <v>87</v>
          </cell>
          <cell r="CF339">
            <v>200</v>
          </cell>
          <cell r="CG339" t="str">
            <v>ابيض</v>
          </cell>
          <cell r="CK339">
            <v>0</v>
          </cell>
          <cell r="CL339">
            <v>0.25417808641975309</v>
          </cell>
          <cell r="CN339" t="str">
            <v>ensemble heater Rayan</v>
          </cell>
          <cell r="CO339" t="str">
            <v>الكترولوكس</v>
          </cell>
          <cell r="CP339" t="str">
            <v>القاهرة للصناعات المغذية سخانات</v>
          </cell>
          <cell r="CT339">
            <v>0</v>
          </cell>
          <cell r="CU339">
            <v>1</v>
          </cell>
          <cell r="CV339">
            <v>1</v>
          </cell>
          <cell r="CW339">
            <v>0</v>
          </cell>
          <cell r="CZ339" t="str">
            <v/>
          </cell>
        </row>
        <row r="340">
          <cell r="A340">
            <v>252</v>
          </cell>
          <cell r="B340" t="str">
            <v>PF1</v>
          </cell>
          <cell r="C340" t="str">
            <v>FOAM 10TH</v>
          </cell>
          <cell r="D340" t="str">
            <v>Molds</v>
          </cell>
          <cell r="E340" t="str">
            <v>FMDAHI50000000</v>
          </cell>
          <cell r="F340" t="str">
            <v>طقم سخان ريان</v>
          </cell>
          <cell r="G340" t="str">
            <v>Set</v>
          </cell>
          <cell r="H340" t="str">
            <v>1100*1200</v>
          </cell>
          <cell r="I340">
            <v>0.23107098765432096</v>
          </cell>
          <cell r="J340">
            <v>40</v>
          </cell>
          <cell r="L340">
            <v>42</v>
          </cell>
          <cell r="M340">
            <v>42</v>
          </cell>
          <cell r="N340">
            <v>2</v>
          </cell>
          <cell r="O340">
            <v>2</v>
          </cell>
          <cell r="Q340" t="str">
            <v>تعمل</v>
          </cell>
          <cell r="R340">
            <v>231.07098765432096</v>
          </cell>
          <cell r="S340">
            <v>214.8960185185185</v>
          </cell>
          <cell r="T340">
            <v>247.24595679012342</v>
          </cell>
          <cell r="U340" t="str">
            <v>7</v>
          </cell>
          <cell r="V340" t="str">
            <v>7</v>
          </cell>
          <cell r="X340" t="str">
            <v>سخان</v>
          </cell>
          <cell r="Y340">
            <v>328</v>
          </cell>
          <cell r="AA340">
            <v>252</v>
          </cell>
          <cell r="AB340" t="str">
            <v>طقم سخان ريان</v>
          </cell>
          <cell r="AD340" t="str">
            <v>طقم سخان ريان كفر وقاعدة</v>
          </cell>
          <cell r="AE340">
            <v>1</v>
          </cell>
          <cell r="AH340">
            <v>171.42857142857142</v>
          </cell>
          <cell r="AI340">
            <v>162.85714285714283</v>
          </cell>
          <cell r="AJ340">
            <v>180</v>
          </cell>
          <cell r="AK340">
            <v>1</v>
          </cell>
          <cell r="AM340">
            <v>1</v>
          </cell>
          <cell r="AN340">
            <v>11</v>
          </cell>
          <cell r="AO340" t="str">
            <v>16</v>
          </cell>
          <cell r="AP340" t="str">
            <v>(A) 303 XJ      (M) 0.7-1.1 mm</v>
          </cell>
          <cell r="AQ340" t="str">
            <v>(B) C.SB         (M) 0.7-1.1 mm</v>
          </cell>
          <cell r="AR340">
            <v>10</v>
          </cell>
          <cell r="AS340" t="str">
            <v>16</v>
          </cell>
          <cell r="AT340" t="str">
            <v>DAH</v>
          </cell>
          <cell r="AU340" t="str">
            <v>اتوماتيك</v>
          </cell>
          <cell r="AV340">
            <v>7</v>
          </cell>
          <cell r="AW340">
            <v>7</v>
          </cell>
          <cell r="BJ340">
            <v>6</v>
          </cell>
          <cell r="BK340">
            <v>5</v>
          </cell>
          <cell r="BL340">
            <v>17</v>
          </cell>
          <cell r="BN340">
            <v>231</v>
          </cell>
          <cell r="BO340" t="str">
            <v>2</v>
          </cell>
          <cell r="BW340">
            <v>0</v>
          </cell>
          <cell r="CK340">
            <v>0</v>
          </cell>
          <cell r="CL340">
            <v>0.25417808641975309</v>
          </cell>
          <cell r="CN340" t="str">
            <v>ensemble heater Rayan</v>
          </cell>
          <cell r="CO340" t="str">
            <v>الكترولوكس</v>
          </cell>
          <cell r="CP340" t="str">
            <v>القاهرة للصناعات المغذية سخانات</v>
          </cell>
          <cell r="CT340">
            <v>1</v>
          </cell>
          <cell r="CU340">
            <v>1</v>
          </cell>
          <cell r="CV340">
            <v>1</v>
          </cell>
          <cell r="CW340">
            <v>0</v>
          </cell>
          <cell r="CZ340" t="str">
            <v/>
          </cell>
        </row>
        <row r="341">
          <cell r="A341" t="str">
            <v>253b</v>
          </cell>
          <cell r="B341" t="str">
            <v>PF1</v>
          </cell>
          <cell r="C341" t="str">
            <v>FOAM 10TH</v>
          </cell>
          <cell r="D341" t="str">
            <v>Molds</v>
          </cell>
          <cell r="E341" t="str">
            <v>FMDAHI40000000</v>
          </cell>
          <cell r="F341" t="str">
            <v>طقم سخان بلونايل ذو 3 اطقم قاعده</v>
          </cell>
          <cell r="G341" t="str">
            <v>Ea</v>
          </cell>
          <cell r="H341" t="str">
            <v>1400*1700</v>
          </cell>
          <cell r="I341">
            <v>0.20300000000000001</v>
          </cell>
          <cell r="J341">
            <v>120</v>
          </cell>
          <cell r="L341">
            <v>126</v>
          </cell>
          <cell r="M341">
            <v>121</v>
          </cell>
          <cell r="N341">
            <v>1</v>
          </cell>
          <cell r="O341">
            <v>3</v>
          </cell>
          <cell r="Q341" t="str">
            <v>تعمل</v>
          </cell>
          <cell r="R341">
            <v>203</v>
          </cell>
          <cell r="S341">
            <v>188.79</v>
          </cell>
          <cell r="T341">
            <v>217.21</v>
          </cell>
          <cell r="U341" t="str">
            <v>7</v>
          </cell>
          <cell r="V341" t="str">
            <v>7</v>
          </cell>
          <cell r="X341" t="str">
            <v>سخان</v>
          </cell>
          <cell r="Y341">
            <v>331</v>
          </cell>
          <cell r="Z341" t="str">
            <v>قاعدة</v>
          </cell>
          <cell r="AA341">
            <v>253</v>
          </cell>
          <cell r="AB341" t="str">
            <v>طقم سخان بلونايل ذو 3 اطقم</v>
          </cell>
          <cell r="AD341" t="str">
            <v>طقم سخان بلونايل ذو 3 اطقم</v>
          </cell>
          <cell r="AE341">
            <v>1</v>
          </cell>
          <cell r="AG341" t="str">
            <v>PHEWP0112</v>
          </cell>
          <cell r="AH341">
            <v>89.256198347107429</v>
          </cell>
          <cell r="AI341">
            <v>84.793388429752056</v>
          </cell>
          <cell r="AJ341">
            <v>93.719008264462801</v>
          </cell>
          <cell r="AK341">
            <v>0</v>
          </cell>
          <cell r="AL341">
            <v>1</v>
          </cell>
          <cell r="AN341">
            <v>5</v>
          </cell>
          <cell r="AO341">
            <v>16</v>
          </cell>
          <cell r="AP341" t="str">
            <v>(A) 303 XJ      (M) 0.7-1.1 mm</v>
          </cell>
          <cell r="AQ341" t="str">
            <v>(B) C.SB         (M) 0.7-1.1 mm</v>
          </cell>
          <cell r="AR341" t="str">
            <v>18</v>
          </cell>
          <cell r="AS341" t="str">
            <v>24</v>
          </cell>
          <cell r="AT341" t="str">
            <v>DAH</v>
          </cell>
          <cell r="AU341" t="str">
            <v>اتوماتيك</v>
          </cell>
          <cell r="AV341">
            <v>7</v>
          </cell>
          <cell r="AW341">
            <v>7</v>
          </cell>
          <cell r="AX341">
            <v>476</v>
          </cell>
          <cell r="AY341">
            <v>1</v>
          </cell>
          <cell r="AZ341">
            <v>1</v>
          </cell>
          <cell r="BA341">
            <v>448</v>
          </cell>
          <cell r="BB341">
            <v>1</v>
          </cell>
          <cell r="BC341">
            <v>1</v>
          </cell>
          <cell r="BD341">
            <v>52</v>
          </cell>
          <cell r="BE341">
            <v>2</v>
          </cell>
          <cell r="BF341">
            <v>2</v>
          </cell>
          <cell r="BG341">
            <v>15</v>
          </cell>
          <cell r="BH341">
            <v>2</v>
          </cell>
          <cell r="BI341">
            <v>2</v>
          </cell>
          <cell r="BJ341">
            <v>5</v>
          </cell>
          <cell r="BK341">
            <v>0</v>
          </cell>
          <cell r="BL341">
            <v>10</v>
          </cell>
          <cell r="BN341">
            <v>201</v>
          </cell>
          <cell r="BO341" t="str">
            <v>2</v>
          </cell>
          <cell r="BW341">
            <v>0</v>
          </cell>
          <cell r="CB341">
            <v>30</v>
          </cell>
          <cell r="CC341">
            <v>1</v>
          </cell>
          <cell r="CE341">
            <v>87</v>
          </cell>
          <cell r="CF341">
            <v>150</v>
          </cell>
          <cell r="CG341" t="str">
            <v>احمر</v>
          </cell>
          <cell r="CK341">
            <v>0.22025500000000001</v>
          </cell>
          <cell r="CL341">
            <v>0</v>
          </cell>
          <cell r="CN341" t="str">
            <v>ensemble heater Blonayel</v>
          </cell>
          <cell r="CO341" t="str">
            <v>الكترولوكس</v>
          </cell>
          <cell r="CP341" t="str">
            <v>القاهرة للصناعات المغذية سخانات</v>
          </cell>
          <cell r="CT341">
            <v>0</v>
          </cell>
          <cell r="CU341">
            <v>0</v>
          </cell>
          <cell r="CV341">
            <v>0</v>
          </cell>
          <cell r="CW341">
            <v>12</v>
          </cell>
          <cell r="CX341">
            <v>44249</v>
          </cell>
          <cell r="CY341">
            <v>44256</v>
          </cell>
          <cell r="CZ341" t="str">
            <v>Pending</v>
          </cell>
          <cell r="DA341">
            <v>6</v>
          </cell>
        </row>
        <row r="342">
          <cell r="A342" t="str">
            <v>253c</v>
          </cell>
          <cell r="B342" t="str">
            <v>PF1</v>
          </cell>
          <cell r="C342" t="str">
            <v>FOAM 10TH</v>
          </cell>
          <cell r="D342" t="str">
            <v>Molds</v>
          </cell>
          <cell r="E342" t="str">
            <v>FMDAHI40000000</v>
          </cell>
          <cell r="F342" t="str">
            <v>طقم سخان بلونايل  ذو 3 اطقم كفر</v>
          </cell>
          <cell r="G342" t="str">
            <v>Ea</v>
          </cell>
          <cell r="H342" t="str">
            <v>1400*1700</v>
          </cell>
          <cell r="J342">
            <v>120</v>
          </cell>
          <cell r="L342">
            <v>126</v>
          </cell>
          <cell r="M342">
            <v>121</v>
          </cell>
          <cell r="N342">
            <v>1</v>
          </cell>
          <cell r="O342">
            <v>3</v>
          </cell>
          <cell r="Q342" t="str">
            <v>تعمل</v>
          </cell>
          <cell r="U342" t="str">
            <v>7</v>
          </cell>
          <cell r="V342" t="str">
            <v>7</v>
          </cell>
          <cell r="X342" t="str">
            <v>سخان</v>
          </cell>
          <cell r="Y342">
            <v>331</v>
          </cell>
          <cell r="Z342" t="str">
            <v>كفر</v>
          </cell>
          <cell r="AA342">
            <v>253</v>
          </cell>
          <cell r="AB342" t="str">
            <v>طقم سخان بلونايل ذو 3 اطقم</v>
          </cell>
          <cell r="AD342" t="str">
            <v>طقم سخان بلونايل ذو 3 اطقم</v>
          </cell>
          <cell r="AE342">
            <v>1</v>
          </cell>
          <cell r="AG342" t="str">
            <v>PHEWP0112</v>
          </cell>
          <cell r="AH342">
            <v>89.256198347107429</v>
          </cell>
          <cell r="AI342">
            <v>84.793388429752056</v>
          </cell>
          <cell r="AJ342">
            <v>93.719008264462801</v>
          </cell>
          <cell r="AK342">
            <v>0</v>
          </cell>
          <cell r="AL342">
            <v>1</v>
          </cell>
          <cell r="AN342">
            <v>5</v>
          </cell>
          <cell r="AO342">
            <v>16</v>
          </cell>
          <cell r="AP342" t="str">
            <v>(A) 303 XJ      (M) 0.7-1.1 mm</v>
          </cell>
          <cell r="AQ342" t="str">
            <v>(B) C.SB         (M) 0.7-1.1 mm</v>
          </cell>
          <cell r="AR342" t="str">
            <v>18</v>
          </cell>
          <cell r="AS342" t="str">
            <v>24</v>
          </cell>
          <cell r="AT342" t="str">
            <v>DAH</v>
          </cell>
          <cell r="AU342" t="str">
            <v>اتوماتيك</v>
          </cell>
          <cell r="AV342">
            <v>7</v>
          </cell>
          <cell r="AW342">
            <v>7</v>
          </cell>
          <cell r="AX342">
            <v>476</v>
          </cell>
          <cell r="AY342">
            <v>1</v>
          </cell>
          <cell r="AZ342">
            <v>1</v>
          </cell>
          <cell r="BA342">
            <v>448</v>
          </cell>
          <cell r="BB342">
            <v>1</v>
          </cell>
          <cell r="BC342">
            <v>1</v>
          </cell>
          <cell r="BD342">
            <v>125</v>
          </cell>
          <cell r="BE342">
            <v>2</v>
          </cell>
          <cell r="BF342">
            <v>2</v>
          </cell>
          <cell r="BG342">
            <v>125</v>
          </cell>
          <cell r="BH342">
            <v>2</v>
          </cell>
          <cell r="BI342">
            <v>2</v>
          </cell>
          <cell r="BJ342">
            <v>5</v>
          </cell>
          <cell r="BK342">
            <v>0</v>
          </cell>
          <cell r="BL342">
            <v>10</v>
          </cell>
          <cell r="BN342">
            <v>201</v>
          </cell>
          <cell r="BO342" t="str">
            <v>2</v>
          </cell>
          <cell r="BW342">
            <v>0</v>
          </cell>
          <cell r="CB342">
            <v>12</v>
          </cell>
          <cell r="CC342">
            <v>1</v>
          </cell>
          <cell r="CE342">
            <v>87</v>
          </cell>
          <cell r="CF342">
            <v>150</v>
          </cell>
          <cell r="CG342" t="str">
            <v>ابيض</v>
          </cell>
          <cell r="CK342">
            <v>0</v>
          </cell>
          <cell r="CL342">
            <v>0</v>
          </cell>
          <cell r="CN342" t="str">
            <v>ensemble heater Blonayel</v>
          </cell>
          <cell r="CO342" t="str">
            <v>الكترولوكس</v>
          </cell>
          <cell r="CP342" t="str">
            <v>القاهرة للصناعات المغذية سخانات</v>
          </cell>
          <cell r="CT342">
            <v>0</v>
          </cell>
          <cell r="CU342">
            <v>0</v>
          </cell>
          <cell r="CV342">
            <v>0</v>
          </cell>
          <cell r="CW342">
            <v>12</v>
          </cell>
          <cell r="CX342">
            <v>44249</v>
          </cell>
          <cell r="CY342">
            <v>44256</v>
          </cell>
          <cell r="CZ342" t="str">
            <v>Pending</v>
          </cell>
          <cell r="DA342">
            <v>6</v>
          </cell>
        </row>
        <row r="343">
          <cell r="A343">
            <v>253</v>
          </cell>
          <cell r="B343" t="str">
            <v>PF1</v>
          </cell>
          <cell r="C343" t="str">
            <v>FOAM 10TH</v>
          </cell>
          <cell r="D343" t="str">
            <v>Molds</v>
          </cell>
          <cell r="E343" t="str">
            <v>FMDAHI40000000</v>
          </cell>
          <cell r="F343" t="str">
            <v>طقم سخان بلونايل ذو 3 اطقم</v>
          </cell>
          <cell r="G343" t="str">
            <v>Set</v>
          </cell>
          <cell r="H343" t="str">
            <v>1400*1700</v>
          </cell>
          <cell r="I343">
            <v>0.20300000000000001</v>
          </cell>
          <cell r="J343">
            <v>120</v>
          </cell>
          <cell r="L343">
            <v>126</v>
          </cell>
          <cell r="M343">
            <v>121</v>
          </cell>
          <cell r="N343">
            <v>2</v>
          </cell>
          <cell r="O343">
            <v>3</v>
          </cell>
          <cell r="Q343" t="str">
            <v>تعمل</v>
          </cell>
          <cell r="R343">
            <v>203</v>
          </cell>
          <cell r="S343">
            <v>188.79</v>
          </cell>
          <cell r="T343">
            <v>217.21</v>
          </cell>
          <cell r="U343" t="str">
            <v>7</v>
          </cell>
          <cell r="V343" t="str">
            <v>7</v>
          </cell>
          <cell r="X343" t="str">
            <v>سخان</v>
          </cell>
          <cell r="Y343">
            <v>331</v>
          </cell>
          <cell r="AA343">
            <v>253</v>
          </cell>
          <cell r="AB343" t="str">
            <v>طقم سخان بلونايل ذو 3 اطقم</v>
          </cell>
          <cell r="AD343" t="str">
            <v>طقم سخان بلونايل ذو 3 اطقم</v>
          </cell>
          <cell r="AE343">
            <v>1</v>
          </cell>
          <cell r="AG343" t="str">
            <v>PHEWP0112</v>
          </cell>
          <cell r="AH343">
            <v>89.256198347107429</v>
          </cell>
          <cell r="AI343">
            <v>84.793388429752056</v>
          </cell>
          <cell r="AJ343">
            <v>93.719008264462801</v>
          </cell>
          <cell r="AK343">
            <v>1</v>
          </cell>
          <cell r="AM343">
            <v>1</v>
          </cell>
          <cell r="AN343">
            <v>5</v>
          </cell>
          <cell r="AO343">
            <v>16</v>
          </cell>
          <cell r="AP343" t="str">
            <v>(A) 303 XJ      (M) 0.7-1.1 mm</v>
          </cell>
          <cell r="AQ343" t="str">
            <v>(B) C.SB         (M) 0.7-1.1 mm</v>
          </cell>
          <cell r="AR343" t="str">
            <v>18</v>
          </cell>
          <cell r="AS343" t="str">
            <v>24</v>
          </cell>
          <cell r="AT343" t="str">
            <v>DAH</v>
          </cell>
          <cell r="AU343" t="str">
            <v>اتوماتيك</v>
          </cell>
          <cell r="AV343">
            <v>7</v>
          </cell>
          <cell r="AW343">
            <v>7</v>
          </cell>
          <cell r="AX343">
            <v>476</v>
          </cell>
          <cell r="AY343">
            <v>1</v>
          </cell>
          <cell r="AZ343">
            <v>1</v>
          </cell>
          <cell r="BA343">
            <v>448</v>
          </cell>
          <cell r="BB343">
            <v>1</v>
          </cell>
          <cell r="BC343">
            <v>1</v>
          </cell>
          <cell r="BD343">
            <v>125</v>
          </cell>
          <cell r="BE343">
            <v>2</v>
          </cell>
          <cell r="BF343">
            <v>2</v>
          </cell>
          <cell r="BG343">
            <v>125</v>
          </cell>
          <cell r="BH343">
            <v>2</v>
          </cell>
          <cell r="BI343">
            <v>2</v>
          </cell>
          <cell r="BJ343">
            <v>5</v>
          </cell>
          <cell r="BK343">
            <v>0</v>
          </cell>
          <cell r="BL343">
            <v>10</v>
          </cell>
          <cell r="BN343">
            <v>201</v>
          </cell>
          <cell r="BO343" t="str">
            <v>2</v>
          </cell>
          <cell r="BW343">
            <v>0</v>
          </cell>
          <cell r="CK343">
            <v>0.22025500000000001</v>
          </cell>
          <cell r="CL343">
            <v>0</v>
          </cell>
          <cell r="CN343" t="str">
            <v>ensemble heater Blonayel</v>
          </cell>
          <cell r="CO343" t="str">
            <v>الكترولوكس</v>
          </cell>
          <cell r="CP343" t="str">
            <v>القاهرة للصناعات المغذية سخانات</v>
          </cell>
          <cell r="CT343">
            <v>1</v>
          </cell>
          <cell r="CU343">
            <v>1</v>
          </cell>
          <cell r="CV343">
            <v>1</v>
          </cell>
          <cell r="CW343">
            <v>12</v>
          </cell>
          <cell r="CX343">
            <v>44249</v>
          </cell>
          <cell r="CY343">
            <v>44256</v>
          </cell>
          <cell r="CZ343" t="str">
            <v>Pending</v>
          </cell>
          <cell r="DA343">
            <v>6</v>
          </cell>
        </row>
        <row r="344">
          <cell r="A344" t="str">
            <v>254b</v>
          </cell>
          <cell r="B344" t="str">
            <v>PF1</v>
          </cell>
          <cell r="C344" t="str">
            <v>FOAM 10TH</v>
          </cell>
          <cell r="D344" t="str">
            <v>Molds</v>
          </cell>
          <cell r="E344" t="str">
            <v>FMDAHI40000000</v>
          </cell>
          <cell r="F344" t="str">
            <v>طقم سخان بلونايل ذو 4 اطقم قاعده</v>
          </cell>
          <cell r="G344" t="str">
            <v>Ea</v>
          </cell>
          <cell r="H344" t="str">
            <v>1600*1800</v>
          </cell>
          <cell r="I344">
            <v>0.20300000000000001</v>
          </cell>
          <cell r="J344">
            <v>80</v>
          </cell>
          <cell r="L344">
            <v>84</v>
          </cell>
          <cell r="M344">
            <v>88</v>
          </cell>
          <cell r="N344">
            <v>1</v>
          </cell>
          <cell r="O344">
            <v>4</v>
          </cell>
          <cell r="Q344" t="str">
            <v>تعمل</v>
          </cell>
          <cell r="R344">
            <v>203</v>
          </cell>
          <cell r="S344">
            <v>188.79</v>
          </cell>
          <cell r="T344">
            <v>217.21</v>
          </cell>
          <cell r="U344" t="str">
            <v>7</v>
          </cell>
          <cell r="V344" t="str">
            <v>7</v>
          </cell>
          <cell r="X344" t="str">
            <v>سخان</v>
          </cell>
          <cell r="Y344">
            <v>334</v>
          </cell>
          <cell r="Z344" t="str">
            <v>قاعدة</v>
          </cell>
          <cell r="AA344">
            <v>254</v>
          </cell>
          <cell r="AB344" t="str">
            <v>طقم سخان بلونايل ذو 4 اطقم</v>
          </cell>
          <cell r="AD344" t="str">
            <v>طقم سخان بلونايل ذو 4 اطقم</v>
          </cell>
          <cell r="AE344">
            <v>1</v>
          </cell>
          <cell r="AG344" t="str">
            <v>PHEWP0112</v>
          </cell>
          <cell r="AH344">
            <v>163.63636363636363</v>
          </cell>
          <cell r="AI344">
            <v>155.45454545454544</v>
          </cell>
          <cell r="AJ344">
            <v>171.81818181818181</v>
          </cell>
          <cell r="AK344">
            <v>0</v>
          </cell>
          <cell r="AL344">
            <v>1</v>
          </cell>
          <cell r="AN344">
            <v>8</v>
          </cell>
          <cell r="AO344">
            <v>16</v>
          </cell>
          <cell r="AP344" t="str">
            <v>(A) 303 XJ      (M) 0.7-1.1 mm</v>
          </cell>
          <cell r="AQ344" t="str">
            <v>(B) C.SB         (M) 0.7-1.1 mm</v>
          </cell>
          <cell r="AR344">
            <v>32</v>
          </cell>
          <cell r="AS344">
            <v>32</v>
          </cell>
          <cell r="AT344" t="str">
            <v>DAH</v>
          </cell>
          <cell r="AU344" t="str">
            <v>اتوماتيك</v>
          </cell>
          <cell r="AV344">
            <v>7</v>
          </cell>
          <cell r="AW344">
            <v>7</v>
          </cell>
          <cell r="AX344">
            <v>476</v>
          </cell>
          <cell r="BA344">
            <v>448</v>
          </cell>
          <cell r="BB344">
            <v>2</v>
          </cell>
          <cell r="BC344">
            <v>2</v>
          </cell>
          <cell r="BD344">
            <v>52</v>
          </cell>
          <cell r="BE344">
            <v>2</v>
          </cell>
          <cell r="BF344">
            <v>2</v>
          </cell>
          <cell r="BG344">
            <v>15</v>
          </cell>
          <cell r="BH344">
            <v>2</v>
          </cell>
          <cell r="BI344">
            <v>2</v>
          </cell>
          <cell r="BJ344">
            <v>5</v>
          </cell>
          <cell r="BK344">
            <v>3</v>
          </cell>
          <cell r="BL344">
            <v>13</v>
          </cell>
          <cell r="BN344">
            <v>202</v>
          </cell>
          <cell r="BO344" t="str">
            <v>2</v>
          </cell>
          <cell r="BW344">
            <v>0</v>
          </cell>
          <cell r="CB344">
            <v>30</v>
          </cell>
          <cell r="CC344">
            <v>1</v>
          </cell>
          <cell r="CE344">
            <v>87</v>
          </cell>
          <cell r="CF344">
            <v>150</v>
          </cell>
          <cell r="CG344" t="str">
            <v>احمر</v>
          </cell>
          <cell r="CK344">
            <v>0</v>
          </cell>
          <cell r="CL344">
            <v>0.22330000000000003</v>
          </cell>
          <cell r="CN344" t="str">
            <v>ensemble heater Blonayel</v>
          </cell>
          <cell r="CO344" t="str">
            <v>الكترولوكس</v>
          </cell>
          <cell r="CP344" t="str">
            <v>القاهرة للصناعات المغذية سخانات</v>
          </cell>
          <cell r="CT344">
            <v>0</v>
          </cell>
          <cell r="CU344">
            <v>0</v>
          </cell>
          <cell r="CV344">
            <v>0</v>
          </cell>
          <cell r="CW344">
            <v>10</v>
          </cell>
          <cell r="CX344">
            <v>44297</v>
          </cell>
          <cell r="CZ344" t="str">
            <v>wip</v>
          </cell>
          <cell r="DA344">
            <v>46</v>
          </cell>
        </row>
        <row r="345">
          <cell r="A345" t="str">
            <v>254c</v>
          </cell>
          <cell r="B345" t="str">
            <v>PF1</v>
          </cell>
          <cell r="C345" t="str">
            <v>FOAM 10TH</v>
          </cell>
          <cell r="D345" t="str">
            <v>Molds</v>
          </cell>
          <cell r="E345" t="str">
            <v>FMDAHI40000000</v>
          </cell>
          <cell r="F345" t="str">
            <v>طقم سخان بلونايل  ذو 4 اطقم كفر</v>
          </cell>
          <cell r="G345" t="str">
            <v>Ea</v>
          </cell>
          <cell r="H345" t="str">
            <v>1600*1800</v>
          </cell>
          <cell r="J345">
            <v>80</v>
          </cell>
          <cell r="L345">
            <v>84</v>
          </cell>
          <cell r="M345">
            <v>88</v>
          </cell>
          <cell r="N345">
            <v>1</v>
          </cell>
          <cell r="O345">
            <v>4</v>
          </cell>
          <cell r="Q345" t="str">
            <v>تعمل</v>
          </cell>
          <cell r="U345" t="str">
            <v>7</v>
          </cell>
          <cell r="V345" t="str">
            <v>7</v>
          </cell>
          <cell r="X345" t="str">
            <v>سخان</v>
          </cell>
          <cell r="Y345">
            <v>334</v>
          </cell>
          <cell r="Z345" t="str">
            <v>كفر</v>
          </cell>
          <cell r="AA345">
            <v>254</v>
          </cell>
          <cell r="AB345" t="str">
            <v>طقم سخان بلونايل ذو 4 اطقم</v>
          </cell>
          <cell r="AD345" t="str">
            <v>طقم سخان بلونايل ذو 4 اطقم</v>
          </cell>
          <cell r="AE345">
            <v>1</v>
          </cell>
          <cell r="AG345" t="str">
            <v>PHEWP0112</v>
          </cell>
          <cell r="AH345">
            <v>163.63636363636363</v>
          </cell>
          <cell r="AI345">
            <v>155.45454545454544</v>
          </cell>
          <cell r="AJ345">
            <v>171.81818181818181</v>
          </cell>
          <cell r="AK345">
            <v>0</v>
          </cell>
          <cell r="AL345">
            <v>1</v>
          </cell>
          <cell r="AN345">
            <v>8</v>
          </cell>
          <cell r="AO345">
            <v>16</v>
          </cell>
          <cell r="AP345" t="str">
            <v>(A) 303 XJ      (M) 0.7-1.1 mm</v>
          </cell>
          <cell r="AQ345" t="str">
            <v>(B) C.SB         (M) 0.7-1.1 mm</v>
          </cell>
          <cell r="AR345">
            <v>32</v>
          </cell>
          <cell r="AS345">
            <v>32</v>
          </cell>
          <cell r="AT345" t="str">
            <v>DAH</v>
          </cell>
          <cell r="AU345" t="str">
            <v>اتوماتيك</v>
          </cell>
          <cell r="AV345">
            <v>7</v>
          </cell>
          <cell r="AW345">
            <v>7</v>
          </cell>
          <cell r="AX345">
            <v>476</v>
          </cell>
          <cell r="BA345">
            <v>448</v>
          </cell>
          <cell r="BB345">
            <v>2</v>
          </cell>
          <cell r="BC345">
            <v>2</v>
          </cell>
          <cell r="BD345">
            <v>125</v>
          </cell>
          <cell r="BE345">
            <v>2</v>
          </cell>
          <cell r="BF345">
            <v>2</v>
          </cell>
          <cell r="BG345">
            <v>125</v>
          </cell>
          <cell r="BH345">
            <v>2</v>
          </cell>
          <cell r="BI345">
            <v>2</v>
          </cell>
          <cell r="BJ345">
            <v>5</v>
          </cell>
          <cell r="BK345">
            <v>3</v>
          </cell>
          <cell r="BL345">
            <v>13</v>
          </cell>
          <cell r="BN345">
            <v>202</v>
          </cell>
          <cell r="BO345" t="str">
            <v>2</v>
          </cell>
          <cell r="BW345">
            <v>0</v>
          </cell>
          <cell r="CB345">
            <v>12</v>
          </cell>
          <cell r="CC345">
            <v>1</v>
          </cell>
          <cell r="CE345">
            <v>87</v>
          </cell>
          <cell r="CF345">
            <v>150</v>
          </cell>
          <cell r="CG345" t="str">
            <v>ابيض</v>
          </cell>
          <cell r="CK345">
            <v>0</v>
          </cell>
          <cell r="CL345">
            <v>0</v>
          </cell>
          <cell r="CN345" t="str">
            <v>ensemble heater Blonayel</v>
          </cell>
          <cell r="CO345" t="str">
            <v>الكترولوكس</v>
          </cell>
          <cell r="CP345" t="str">
            <v>القاهرة للصناعات المغذية سخانات</v>
          </cell>
          <cell r="CT345">
            <v>0</v>
          </cell>
          <cell r="CU345">
            <v>0</v>
          </cell>
          <cell r="CV345">
            <v>0</v>
          </cell>
          <cell r="CW345">
            <v>10</v>
          </cell>
          <cell r="CX345">
            <v>44297</v>
          </cell>
          <cell r="CZ345" t="str">
            <v>wip</v>
          </cell>
          <cell r="DA345">
            <v>46</v>
          </cell>
        </row>
        <row r="346">
          <cell r="A346">
            <v>254</v>
          </cell>
          <cell r="B346" t="str">
            <v>PF1</v>
          </cell>
          <cell r="C346" t="str">
            <v>FOAM 10TH</v>
          </cell>
          <cell r="D346" t="str">
            <v>Molds</v>
          </cell>
          <cell r="E346" t="str">
            <v>FMDAHI40000000</v>
          </cell>
          <cell r="F346" t="str">
            <v>طقم سخان بلونايل ذو 4 اطقم</v>
          </cell>
          <cell r="G346" t="str">
            <v>Set</v>
          </cell>
          <cell r="H346" t="str">
            <v>1600*1800</v>
          </cell>
          <cell r="I346">
            <v>0.20300000000000001</v>
          </cell>
          <cell r="J346">
            <v>80</v>
          </cell>
          <cell r="L346">
            <v>84</v>
          </cell>
          <cell r="M346">
            <v>88</v>
          </cell>
          <cell r="N346">
            <v>2</v>
          </cell>
          <cell r="O346">
            <v>4</v>
          </cell>
          <cell r="Q346" t="str">
            <v>تعمل</v>
          </cell>
          <cell r="R346">
            <v>203</v>
          </cell>
          <cell r="S346">
            <v>188.79</v>
          </cell>
          <cell r="T346">
            <v>217.21</v>
          </cell>
          <cell r="U346" t="str">
            <v>7</v>
          </cell>
          <cell r="V346" t="str">
            <v>7</v>
          </cell>
          <cell r="X346" t="str">
            <v>سخان</v>
          </cell>
          <cell r="Y346">
            <v>334</v>
          </cell>
          <cell r="AA346">
            <v>254</v>
          </cell>
          <cell r="AB346" t="str">
            <v>طقم سخان بلونايل ذو 4 اطقم</v>
          </cell>
          <cell r="AD346" t="str">
            <v>طقم سخان بلونايل ذو 4 اطقم</v>
          </cell>
          <cell r="AE346">
            <v>1</v>
          </cell>
          <cell r="AG346" t="str">
            <v>PHEWP0112</v>
          </cell>
          <cell r="AH346">
            <v>163.63636363636363</v>
          </cell>
          <cell r="AI346">
            <v>155.45454545454544</v>
          </cell>
          <cell r="AJ346">
            <v>171.81818181818181</v>
          </cell>
          <cell r="AK346">
            <v>1</v>
          </cell>
          <cell r="AM346">
            <v>1</v>
          </cell>
          <cell r="AN346">
            <v>8</v>
          </cell>
          <cell r="AO346">
            <v>16</v>
          </cell>
          <cell r="AP346" t="str">
            <v>(A) 303 XJ      (M) 0.7-1.1 mm</v>
          </cell>
          <cell r="AQ346" t="str">
            <v>(B) C.SB         (M) 0.7-1.1 mm</v>
          </cell>
          <cell r="AR346">
            <v>32</v>
          </cell>
          <cell r="AS346">
            <v>32</v>
          </cell>
          <cell r="AT346" t="str">
            <v>DAH</v>
          </cell>
          <cell r="AU346" t="str">
            <v>اتوماتيك</v>
          </cell>
          <cell r="AV346">
            <v>7</v>
          </cell>
          <cell r="AW346">
            <v>7</v>
          </cell>
          <cell r="BJ346">
            <v>5</v>
          </cell>
          <cell r="BK346">
            <v>3</v>
          </cell>
          <cell r="BL346">
            <v>13</v>
          </cell>
          <cell r="BN346">
            <v>202</v>
          </cell>
          <cell r="BO346" t="str">
            <v>2</v>
          </cell>
          <cell r="BW346">
            <v>0</v>
          </cell>
          <cell r="CK346">
            <v>0</v>
          </cell>
          <cell r="CL346">
            <v>0.22330000000000003</v>
          </cell>
          <cell r="CN346" t="str">
            <v>ensemble heater Blonayel</v>
          </cell>
          <cell r="CO346" t="str">
            <v>الكترولوكس</v>
          </cell>
          <cell r="CP346" t="str">
            <v>القاهرة للصناعات المغذية سخانات</v>
          </cell>
          <cell r="CT346">
            <v>1</v>
          </cell>
          <cell r="CU346">
            <v>1</v>
          </cell>
          <cell r="CV346">
            <v>1</v>
          </cell>
          <cell r="CW346">
            <v>10</v>
          </cell>
          <cell r="CX346">
            <v>44297</v>
          </cell>
          <cell r="CZ346" t="str">
            <v>wip</v>
          </cell>
          <cell r="DA346">
            <v>46</v>
          </cell>
        </row>
        <row r="347">
          <cell r="A347" t="str">
            <v>256sm</v>
          </cell>
          <cell r="B347" t="str">
            <v>PF1</v>
          </cell>
          <cell r="C347" t="str">
            <v>FOAM 10TH</v>
          </cell>
          <cell r="D347" t="str">
            <v>Molds</v>
          </cell>
          <cell r="E347" t="str">
            <v>FMHAMI00000000</v>
          </cell>
          <cell r="F347" t="str">
            <v>طقم خلاط براون -صغير</v>
          </cell>
          <cell r="G347" t="str">
            <v>Set</v>
          </cell>
          <cell r="H347" t="str">
            <v>1100*1200</v>
          </cell>
          <cell r="J347">
            <v>45</v>
          </cell>
          <cell r="L347">
            <v>45</v>
          </cell>
          <cell r="M347">
            <v>45</v>
          </cell>
          <cell r="N347">
            <v>2</v>
          </cell>
          <cell r="O347">
            <v>3</v>
          </cell>
          <cell r="Q347" t="str">
            <v>تعمل</v>
          </cell>
          <cell r="R347">
            <v>0</v>
          </cell>
          <cell r="S347">
            <v>0</v>
          </cell>
          <cell r="T347">
            <v>0</v>
          </cell>
          <cell r="U347" t="str">
            <v>7</v>
          </cell>
          <cell r="V347" t="str">
            <v>7</v>
          </cell>
          <cell r="X347" t="str">
            <v>خلاط</v>
          </cell>
          <cell r="Y347">
            <v>336</v>
          </cell>
          <cell r="Z347" t="str">
            <v>صغير</v>
          </cell>
          <cell r="AA347">
            <v>255</v>
          </cell>
          <cell r="AB347" t="str">
            <v>طقم خلاط براون</v>
          </cell>
          <cell r="AD347" t="str">
            <v>طقم خلاط براون</v>
          </cell>
          <cell r="AE347">
            <v>1</v>
          </cell>
          <cell r="AH347">
            <v>240</v>
          </cell>
          <cell r="AI347">
            <v>228</v>
          </cell>
          <cell r="AJ347">
            <v>252</v>
          </cell>
          <cell r="AK347">
            <v>0</v>
          </cell>
          <cell r="AL347">
            <v>1</v>
          </cell>
          <cell r="AN347">
            <v>8</v>
          </cell>
          <cell r="AO347" t="str">
            <v>18</v>
          </cell>
          <cell r="AP347" t="str">
            <v>(A) EU150              (M) 0.7-1.1 mm</v>
          </cell>
          <cell r="AQ347" t="str">
            <v>(B) S.2 112             (M) 0.7-1.1 mm</v>
          </cell>
          <cell r="AR347">
            <v>12</v>
          </cell>
          <cell r="AS347">
            <v>24</v>
          </cell>
          <cell r="AT347" t="str">
            <v>HAM</v>
          </cell>
          <cell r="AU347" t="str">
            <v>اتوماتيك</v>
          </cell>
          <cell r="AV347">
            <v>7</v>
          </cell>
          <cell r="AW347">
            <v>7</v>
          </cell>
          <cell r="AX347">
            <v>334</v>
          </cell>
          <cell r="AY347">
            <v>1</v>
          </cell>
          <cell r="AZ347">
            <v>1</v>
          </cell>
          <cell r="BA347">
            <v>304</v>
          </cell>
          <cell r="BB347">
            <v>1</v>
          </cell>
          <cell r="BC347">
            <v>1</v>
          </cell>
          <cell r="BD347">
            <v>27.5</v>
          </cell>
          <cell r="BE347">
            <v>0.5</v>
          </cell>
          <cell r="BF347">
            <v>0.5</v>
          </cell>
          <cell r="BG347">
            <v>11.5</v>
          </cell>
          <cell r="BH347">
            <v>0.5</v>
          </cell>
          <cell r="BI347">
            <v>0.5</v>
          </cell>
          <cell r="BJ347">
            <v>1</v>
          </cell>
          <cell r="BK347">
            <v>7</v>
          </cell>
          <cell r="BL347">
            <v>9</v>
          </cell>
          <cell r="BN347">
            <v>143</v>
          </cell>
          <cell r="BO347" t="str">
            <v>1</v>
          </cell>
          <cell r="BW347">
            <v>0</v>
          </cell>
          <cell r="CK347">
            <v>0</v>
          </cell>
          <cell r="CL347">
            <v>0</v>
          </cell>
          <cell r="CN347" t="str">
            <v>ensemble mixer brawn</v>
          </cell>
          <cell r="CO347" t="str">
            <v>هامر المصرية</v>
          </cell>
          <cell r="CP347" t="str">
            <v>هامر المصرية</v>
          </cell>
          <cell r="CT347">
            <v>0</v>
          </cell>
          <cell r="CU347">
            <v>1</v>
          </cell>
          <cell r="CV347">
            <v>1</v>
          </cell>
          <cell r="CW347">
            <v>0</v>
          </cell>
          <cell r="CZ347" t="str">
            <v/>
          </cell>
        </row>
        <row r="348">
          <cell r="A348" t="str">
            <v>256bg</v>
          </cell>
          <cell r="B348" t="str">
            <v>PF1</v>
          </cell>
          <cell r="C348" t="str">
            <v>FOAM 10TH</v>
          </cell>
          <cell r="D348" t="str">
            <v>Molds</v>
          </cell>
          <cell r="E348" t="str">
            <v>FMHAMI0000000C</v>
          </cell>
          <cell r="F348" t="str">
            <v>طقم خلاط براون-كبير</v>
          </cell>
          <cell r="G348" t="str">
            <v>Set</v>
          </cell>
          <cell r="H348" t="str">
            <v>1100*1200</v>
          </cell>
          <cell r="J348">
            <v>45</v>
          </cell>
          <cell r="K348">
            <v>1</v>
          </cell>
          <cell r="L348">
            <v>45</v>
          </cell>
          <cell r="M348">
            <v>45</v>
          </cell>
          <cell r="N348">
            <v>2</v>
          </cell>
          <cell r="O348">
            <v>3</v>
          </cell>
          <cell r="Q348" t="str">
            <v>تعمل</v>
          </cell>
          <cell r="R348">
            <v>0</v>
          </cell>
          <cell r="S348">
            <v>0</v>
          </cell>
          <cell r="T348">
            <v>0</v>
          </cell>
          <cell r="U348" t="str">
            <v>7</v>
          </cell>
          <cell r="V348" t="str">
            <v>7</v>
          </cell>
          <cell r="X348" t="str">
            <v>خلاط</v>
          </cell>
          <cell r="Y348">
            <v>336</v>
          </cell>
          <cell r="Z348" t="str">
            <v>كبير</v>
          </cell>
          <cell r="AA348">
            <v>256</v>
          </cell>
          <cell r="AB348" t="str">
            <v>طقم خلاط براون</v>
          </cell>
          <cell r="AD348" t="str">
            <v>طقم خلاط براون</v>
          </cell>
          <cell r="AE348">
            <v>1</v>
          </cell>
          <cell r="AH348">
            <v>240</v>
          </cell>
          <cell r="AI348">
            <v>228</v>
          </cell>
          <cell r="AJ348">
            <v>252</v>
          </cell>
          <cell r="AK348">
            <v>0</v>
          </cell>
          <cell r="AL348">
            <v>1</v>
          </cell>
          <cell r="AN348">
            <v>8</v>
          </cell>
          <cell r="AO348" t="str">
            <v>18</v>
          </cell>
          <cell r="AP348" t="str">
            <v>(A) EU150              (M) 0.7-1.1 mm</v>
          </cell>
          <cell r="AQ348" t="str">
            <v>(B) S.2 112             (M) 0.7-1.1 mm</v>
          </cell>
          <cell r="AR348">
            <v>12</v>
          </cell>
          <cell r="AS348">
            <v>24</v>
          </cell>
          <cell r="AT348" t="str">
            <v>HAM</v>
          </cell>
          <cell r="AU348" t="str">
            <v>اتوماتيك</v>
          </cell>
          <cell r="AV348">
            <v>7</v>
          </cell>
          <cell r="AW348">
            <v>7</v>
          </cell>
          <cell r="AX348">
            <v>334</v>
          </cell>
          <cell r="AY348">
            <v>1</v>
          </cell>
          <cell r="AZ348">
            <v>1</v>
          </cell>
          <cell r="BA348">
            <v>304</v>
          </cell>
          <cell r="BB348">
            <v>1</v>
          </cell>
          <cell r="BC348">
            <v>1</v>
          </cell>
          <cell r="BD348">
            <v>132</v>
          </cell>
          <cell r="BE348">
            <v>2</v>
          </cell>
          <cell r="BF348">
            <v>2</v>
          </cell>
          <cell r="BJ348">
            <v>5</v>
          </cell>
          <cell r="BK348">
            <v>3</v>
          </cell>
          <cell r="BL348">
            <v>13</v>
          </cell>
          <cell r="BN348">
            <v>143</v>
          </cell>
          <cell r="BO348" t="str">
            <v>1</v>
          </cell>
          <cell r="BW348">
            <v>0</v>
          </cell>
          <cell r="CK348">
            <v>0</v>
          </cell>
          <cell r="CL348">
            <v>0</v>
          </cell>
          <cell r="CN348" t="str">
            <v>ensemble mixer brawn</v>
          </cell>
          <cell r="CO348" t="str">
            <v>هامر المصرية</v>
          </cell>
          <cell r="CP348" t="str">
            <v>هامر المصرية</v>
          </cell>
          <cell r="CT348">
            <v>0</v>
          </cell>
          <cell r="CU348">
            <v>1</v>
          </cell>
          <cell r="CV348">
            <v>1</v>
          </cell>
          <cell r="CW348">
            <v>0</v>
          </cell>
          <cell r="CZ348" t="str">
            <v/>
          </cell>
        </row>
        <row r="349">
          <cell r="A349">
            <v>256</v>
          </cell>
          <cell r="B349" t="str">
            <v>PF1</v>
          </cell>
          <cell r="C349" t="str">
            <v>FOAM 10TH</v>
          </cell>
          <cell r="D349" t="str">
            <v>Molds</v>
          </cell>
          <cell r="E349" t="str">
            <v>FMHAMI0000000C</v>
          </cell>
          <cell r="F349" t="str">
            <v>طقم خلاط براون</v>
          </cell>
          <cell r="G349" t="str">
            <v>Set</v>
          </cell>
          <cell r="H349" t="str">
            <v>1100*1200</v>
          </cell>
          <cell r="I349">
            <v>0.13197619047619047</v>
          </cell>
          <cell r="J349">
            <v>45</v>
          </cell>
          <cell r="K349">
            <v>1</v>
          </cell>
          <cell r="L349">
            <v>45</v>
          </cell>
          <cell r="M349">
            <v>45</v>
          </cell>
          <cell r="N349">
            <v>2</v>
          </cell>
          <cell r="O349">
            <v>3</v>
          </cell>
          <cell r="Q349" t="str">
            <v>تعمل</v>
          </cell>
          <cell r="R349">
            <v>131.97619047619048</v>
          </cell>
          <cell r="S349">
            <v>122.73785714285715</v>
          </cell>
          <cell r="T349">
            <v>141.21452380952383</v>
          </cell>
          <cell r="U349" t="str">
            <v>7</v>
          </cell>
          <cell r="V349" t="str">
            <v>7</v>
          </cell>
          <cell r="X349" t="str">
            <v>خلاط</v>
          </cell>
          <cell r="Y349">
            <v>336</v>
          </cell>
          <cell r="Z349" t="str">
            <v>مجمعة</v>
          </cell>
          <cell r="AA349">
            <v>256</v>
          </cell>
          <cell r="AB349" t="str">
            <v>طقم خلاط براون</v>
          </cell>
          <cell r="AD349" t="str">
            <v>طقم خلاط براون</v>
          </cell>
          <cell r="AE349">
            <v>1</v>
          </cell>
          <cell r="AH349">
            <v>240</v>
          </cell>
          <cell r="AI349">
            <v>228</v>
          </cell>
          <cell r="AJ349">
            <v>252</v>
          </cell>
          <cell r="AK349">
            <v>1</v>
          </cell>
          <cell r="AM349">
            <v>1</v>
          </cell>
          <cell r="AN349">
            <v>8</v>
          </cell>
          <cell r="AO349" t="str">
            <v>18</v>
          </cell>
          <cell r="AP349" t="str">
            <v>(A) EU150              (M) 0.7-1.1 mm</v>
          </cell>
          <cell r="AQ349" t="str">
            <v>(B) S.2 112             (M) 0.7-1.1 mm</v>
          </cell>
          <cell r="AR349">
            <v>12</v>
          </cell>
          <cell r="AS349">
            <v>24</v>
          </cell>
          <cell r="AT349" t="str">
            <v>HAM</v>
          </cell>
          <cell r="AU349" t="str">
            <v>اتوماتيك</v>
          </cell>
          <cell r="AV349">
            <v>7</v>
          </cell>
          <cell r="AW349">
            <v>7</v>
          </cell>
          <cell r="BJ349">
            <v>5</v>
          </cell>
          <cell r="BK349">
            <v>3</v>
          </cell>
          <cell r="BL349">
            <v>13</v>
          </cell>
          <cell r="BN349">
            <v>143</v>
          </cell>
          <cell r="BO349" t="str">
            <v>1</v>
          </cell>
          <cell r="BW349">
            <v>0</v>
          </cell>
          <cell r="CB349">
            <v>21</v>
          </cell>
          <cell r="CC349">
            <v>1</v>
          </cell>
          <cell r="CE349">
            <v>87</v>
          </cell>
          <cell r="CF349">
            <v>150</v>
          </cell>
          <cell r="CG349" t="str">
            <v>ابيض شفاف</v>
          </cell>
          <cell r="CK349">
            <v>0</v>
          </cell>
          <cell r="CL349">
            <v>0.14517380952380954</v>
          </cell>
          <cell r="CN349" t="str">
            <v>ensemble mixer brawn</v>
          </cell>
          <cell r="CO349" t="str">
            <v>هامر المصرية</v>
          </cell>
          <cell r="CP349" t="str">
            <v>هامر المصرية</v>
          </cell>
          <cell r="CT349">
            <v>1</v>
          </cell>
          <cell r="CU349">
            <v>1</v>
          </cell>
          <cell r="CV349">
            <v>1</v>
          </cell>
          <cell r="CW349">
            <v>0</v>
          </cell>
          <cell r="CZ349" t="str">
            <v/>
          </cell>
        </row>
        <row r="350">
          <cell r="A350">
            <v>257</v>
          </cell>
          <cell r="B350" t="str">
            <v>PF1</v>
          </cell>
          <cell r="C350" t="str">
            <v>FOAM 10TH</v>
          </cell>
          <cell r="D350" t="str">
            <v>Molds</v>
          </cell>
          <cell r="E350" t="str">
            <v>FMBRGIK0000000</v>
          </cell>
          <cell r="F350" t="str">
            <v>طقم ثلاجة برجن كورى</v>
          </cell>
          <cell r="G350" t="str">
            <v>Set</v>
          </cell>
          <cell r="H350" t="str">
            <v>850*650</v>
          </cell>
          <cell r="I350">
            <v>6.9000000000000006E-2</v>
          </cell>
          <cell r="J350">
            <v>30</v>
          </cell>
          <cell r="K350">
            <v>1</v>
          </cell>
          <cell r="L350">
            <v>30</v>
          </cell>
          <cell r="M350">
            <v>30</v>
          </cell>
          <cell r="N350">
            <v>2</v>
          </cell>
          <cell r="O350">
            <v>2</v>
          </cell>
          <cell r="Q350" t="str">
            <v>تعمل</v>
          </cell>
          <cell r="R350">
            <v>69</v>
          </cell>
          <cell r="S350">
            <v>64.17</v>
          </cell>
          <cell r="T350">
            <v>73.83</v>
          </cell>
          <cell r="U350" t="str">
            <v>7</v>
          </cell>
          <cell r="V350" t="str">
            <v>7</v>
          </cell>
          <cell r="X350" t="str">
            <v>ثلاجة</v>
          </cell>
          <cell r="Y350">
            <v>337</v>
          </cell>
          <cell r="AA350">
            <v>257</v>
          </cell>
          <cell r="AB350" t="str">
            <v>طقم ثلاجة كورى</v>
          </cell>
          <cell r="AD350" t="str">
            <v>طقم ثلاجة كورى</v>
          </cell>
          <cell r="AE350">
            <v>1</v>
          </cell>
          <cell r="AH350">
            <v>240</v>
          </cell>
          <cell r="AI350">
            <v>228</v>
          </cell>
          <cell r="AJ350">
            <v>252</v>
          </cell>
          <cell r="AK350">
            <v>1</v>
          </cell>
          <cell r="AL350">
            <v>1</v>
          </cell>
          <cell r="AM350">
            <v>1</v>
          </cell>
          <cell r="AO350">
            <v>17</v>
          </cell>
          <cell r="AP350" t="str">
            <v>303 XT</v>
          </cell>
          <cell r="AR350">
            <v>6</v>
          </cell>
          <cell r="AS350">
            <v>16</v>
          </cell>
          <cell r="AT350" t="str">
            <v>BRG</v>
          </cell>
          <cell r="AU350" t="str">
            <v>اتوماتيك</v>
          </cell>
          <cell r="AV350">
            <v>7</v>
          </cell>
          <cell r="AW350">
            <v>7</v>
          </cell>
          <cell r="AX350">
            <v>214</v>
          </cell>
          <cell r="AY350">
            <v>3</v>
          </cell>
          <cell r="AZ350">
            <v>3</v>
          </cell>
          <cell r="BA350">
            <v>209</v>
          </cell>
          <cell r="BB350">
            <v>3</v>
          </cell>
          <cell r="BC350">
            <v>3</v>
          </cell>
          <cell r="BD350">
            <v>214</v>
          </cell>
          <cell r="BE350">
            <v>3</v>
          </cell>
          <cell r="BF350">
            <v>3</v>
          </cell>
          <cell r="BJ350">
            <v>5</v>
          </cell>
          <cell r="BK350">
            <v>-5</v>
          </cell>
          <cell r="BL350">
            <v>5</v>
          </cell>
          <cell r="BN350">
            <v>39</v>
          </cell>
          <cell r="BO350" t="str">
            <v>3</v>
          </cell>
          <cell r="BW350">
            <v>0</v>
          </cell>
          <cell r="CB350">
            <v>32</v>
          </cell>
          <cell r="CC350">
            <v>1</v>
          </cell>
          <cell r="CE350">
            <v>87</v>
          </cell>
          <cell r="CF350">
            <v>150</v>
          </cell>
          <cell r="CG350" t="str">
            <v>ابيض</v>
          </cell>
          <cell r="CK350">
            <v>0</v>
          </cell>
          <cell r="CL350">
            <v>7.5900000000000009E-2</v>
          </cell>
          <cell r="CN350" t="str">
            <v>ensemble refrigerator Korian</v>
          </cell>
          <cell r="CO350" t="str">
            <v>برجن</v>
          </cell>
          <cell r="CP350" t="str">
            <v>برجن</v>
          </cell>
          <cell r="CT350">
            <v>1</v>
          </cell>
          <cell r="CU350">
            <v>1</v>
          </cell>
          <cell r="CV350">
            <v>1</v>
          </cell>
          <cell r="CW350">
            <v>2</v>
          </cell>
          <cell r="CX350">
            <v>44292</v>
          </cell>
          <cell r="CY350">
            <v>44294</v>
          </cell>
          <cell r="CZ350" t="str">
            <v>Pending</v>
          </cell>
          <cell r="DA350">
            <v>25</v>
          </cell>
        </row>
        <row r="351">
          <cell r="A351">
            <v>258</v>
          </cell>
          <cell r="B351" t="str">
            <v>PF2</v>
          </cell>
          <cell r="C351" t="str">
            <v>FOAM 6TH</v>
          </cell>
          <cell r="D351" t="str">
            <v>Molds</v>
          </cell>
          <cell r="E351" t="str">
            <v>FMEGPIT0000000</v>
          </cell>
          <cell r="F351" t="str">
            <v>طقم تى شيب</v>
          </cell>
          <cell r="G351" t="str">
            <v>Set</v>
          </cell>
          <cell r="H351" t="str">
            <v>1400*1700</v>
          </cell>
          <cell r="I351">
            <v>1.4</v>
          </cell>
          <cell r="J351">
            <v>20</v>
          </cell>
          <cell r="L351">
            <v>20</v>
          </cell>
          <cell r="M351">
            <v>23.163538873994636</v>
          </cell>
          <cell r="N351">
            <v>3</v>
          </cell>
          <cell r="O351">
            <v>1</v>
          </cell>
          <cell r="Q351" t="str">
            <v>تعمل</v>
          </cell>
          <cell r="R351">
            <v>1400</v>
          </cell>
          <cell r="S351">
            <v>1302</v>
          </cell>
          <cell r="T351">
            <v>1498</v>
          </cell>
          <cell r="U351" t="str">
            <v>7</v>
          </cell>
          <cell r="V351" t="str">
            <v>7</v>
          </cell>
          <cell r="X351" t="str">
            <v>خزف</v>
          </cell>
          <cell r="Y351">
            <v>338</v>
          </cell>
          <cell r="AA351">
            <v>258</v>
          </cell>
          <cell r="AB351" t="str">
            <v>طقم تى شيب</v>
          </cell>
          <cell r="AD351" t="str">
            <v>طقم تى شيب</v>
          </cell>
          <cell r="AE351">
            <v>1</v>
          </cell>
          <cell r="AH351">
            <v>155.41666666666669</v>
          </cell>
          <cell r="AI351">
            <v>147.64583333333334</v>
          </cell>
          <cell r="AJ351">
            <v>163.18750000000003</v>
          </cell>
          <cell r="AK351">
            <v>1</v>
          </cell>
          <cell r="AL351">
            <v>1</v>
          </cell>
          <cell r="AM351">
            <v>1</v>
          </cell>
          <cell r="AT351" t="str">
            <v>EGP</v>
          </cell>
          <cell r="AU351" t="str">
            <v>اتوماتيك</v>
          </cell>
          <cell r="AV351">
            <v>7</v>
          </cell>
          <cell r="AW351">
            <v>7</v>
          </cell>
          <cell r="BJ351">
            <v>5</v>
          </cell>
          <cell r="BK351">
            <v>-5</v>
          </cell>
          <cell r="BL351">
            <v>5</v>
          </cell>
          <cell r="BN351">
            <v>503</v>
          </cell>
          <cell r="BO351" t="str">
            <v>5</v>
          </cell>
          <cell r="BW351">
            <v>0</v>
          </cell>
          <cell r="CK351">
            <v>1.5189999999999999</v>
          </cell>
          <cell r="CL351">
            <v>0</v>
          </cell>
          <cell r="CN351" t="str">
            <v>ensemble TIshib</v>
          </cell>
          <cell r="CO351" t="str">
            <v>المصرية الألمانية</v>
          </cell>
          <cell r="CP351" t="str">
            <v xml:space="preserve">شركة المصرية الالمانية </v>
          </cell>
          <cell r="CT351">
            <v>1</v>
          </cell>
          <cell r="CU351">
            <v>1</v>
          </cell>
          <cell r="CV351">
            <v>1</v>
          </cell>
          <cell r="CW351">
            <v>0</v>
          </cell>
          <cell r="CZ351" t="str">
            <v/>
          </cell>
        </row>
        <row r="352">
          <cell r="A352">
            <v>259</v>
          </cell>
          <cell r="B352" t="str">
            <v>PF1</v>
          </cell>
          <cell r="C352" t="str">
            <v>FOAM 10TH</v>
          </cell>
          <cell r="D352" t="str">
            <v>Molds</v>
          </cell>
          <cell r="E352" t="str">
            <v>FMTRDI20000000</v>
          </cell>
          <cell r="F352" t="str">
            <v>طقم تغليف12قدم تريديكو</v>
          </cell>
          <cell r="G352" t="str">
            <v>Set</v>
          </cell>
          <cell r="H352" t="str">
            <v>1100*1200</v>
          </cell>
          <cell r="I352">
            <v>0.39988888888888885</v>
          </cell>
          <cell r="J352">
            <v>15</v>
          </cell>
          <cell r="L352">
            <v>15</v>
          </cell>
          <cell r="M352">
            <v>15</v>
          </cell>
          <cell r="N352">
            <v>2</v>
          </cell>
          <cell r="O352">
            <v>1</v>
          </cell>
          <cell r="Q352" t="str">
            <v>لا تعمل</v>
          </cell>
          <cell r="R352">
            <v>399.88888888888886</v>
          </cell>
          <cell r="S352">
            <v>371.89666666666665</v>
          </cell>
          <cell r="T352">
            <v>427.88111111111107</v>
          </cell>
          <cell r="U352" t="str">
            <v>7</v>
          </cell>
          <cell r="V352" t="str">
            <v>7</v>
          </cell>
          <cell r="Y352">
            <v>339</v>
          </cell>
          <cell r="AA352">
            <v>259</v>
          </cell>
          <cell r="AB352" t="str">
            <v>طقم تغليف12قدم تريديكو</v>
          </cell>
          <cell r="AC352">
            <v>0.39988888888888885</v>
          </cell>
          <cell r="AD352" t="str">
            <v>طقم تغليف12قدم تريديكو</v>
          </cell>
          <cell r="AE352">
            <v>0</v>
          </cell>
          <cell r="AH352">
            <v>240</v>
          </cell>
          <cell r="AI352">
            <v>228</v>
          </cell>
          <cell r="AJ352">
            <v>252</v>
          </cell>
          <cell r="AK352">
            <v>1</v>
          </cell>
          <cell r="AL352">
            <v>1</v>
          </cell>
          <cell r="AM352">
            <v>1</v>
          </cell>
          <cell r="AT352" t="str">
            <v>TRD</v>
          </cell>
          <cell r="AU352" t="str">
            <v>اتوماتيك</v>
          </cell>
          <cell r="AV352">
            <v>7</v>
          </cell>
          <cell r="AW352">
            <v>7</v>
          </cell>
          <cell r="BO352" t="str">
            <v/>
          </cell>
          <cell r="CK352">
            <v>0</v>
          </cell>
          <cell r="CL352">
            <v>0.43987777777777776</v>
          </cell>
          <cell r="CN352" t="str">
            <v>ensemble pack12foot تريديkgو</v>
          </cell>
          <cell r="CO352" t="str">
            <v>تريدكو</v>
          </cell>
          <cell r="CP352" t="str">
            <v xml:space="preserve">تريدكو للصناعات الهندسية </v>
          </cell>
          <cell r="CT352">
            <v>1</v>
          </cell>
          <cell r="CU352">
            <v>2</v>
          </cell>
        </row>
        <row r="353">
          <cell r="A353">
            <v>260</v>
          </cell>
          <cell r="B353" t="str">
            <v>PF1</v>
          </cell>
          <cell r="C353" t="str">
            <v>FOAM 10TH</v>
          </cell>
          <cell r="D353" t="str">
            <v>Molds</v>
          </cell>
          <cell r="E353" t="str">
            <v>FMNHGI50200000</v>
          </cell>
          <cell r="F353" t="str">
            <v>مجري الهواء مبرد نحاس 50 لتر</v>
          </cell>
          <cell r="G353" t="str">
            <v>Ea</v>
          </cell>
          <cell r="H353" t="str">
            <v>1100*1200</v>
          </cell>
          <cell r="I353">
            <v>0.63875000000000004</v>
          </cell>
          <cell r="J353">
            <v>12</v>
          </cell>
          <cell r="L353">
            <v>12</v>
          </cell>
          <cell r="M353">
            <v>12</v>
          </cell>
          <cell r="N353">
            <v>1</v>
          </cell>
          <cell r="O353">
            <v>1</v>
          </cell>
          <cell r="Q353" t="str">
            <v>تعمل</v>
          </cell>
          <cell r="R353">
            <v>638.75</v>
          </cell>
          <cell r="S353">
            <v>594.03750000000002</v>
          </cell>
          <cell r="T353">
            <v>683.46249999999998</v>
          </cell>
          <cell r="U353" t="str">
            <v>7</v>
          </cell>
          <cell r="V353" t="str">
            <v>7</v>
          </cell>
          <cell r="Y353">
            <v>340</v>
          </cell>
          <cell r="AA353">
            <v>260</v>
          </cell>
          <cell r="AB353" t="str">
            <v>طقم تغليف هواء 50 لتر</v>
          </cell>
          <cell r="AD353" t="str">
            <v>طقم تغليف هواء 50 لتر</v>
          </cell>
          <cell r="AE353">
            <v>1</v>
          </cell>
          <cell r="AH353">
            <v>300</v>
          </cell>
          <cell r="AI353">
            <v>285</v>
          </cell>
          <cell r="AJ353">
            <v>315</v>
          </cell>
          <cell r="AK353">
            <v>1</v>
          </cell>
          <cell r="AL353">
            <v>1</v>
          </cell>
          <cell r="AM353">
            <v>1</v>
          </cell>
          <cell r="AO353">
            <v>22</v>
          </cell>
          <cell r="AR353">
            <v>7</v>
          </cell>
          <cell r="AS353">
            <v>7</v>
          </cell>
          <cell r="AT353" t="str">
            <v>NHG</v>
          </cell>
          <cell r="AU353" t="str">
            <v>يدوي</v>
          </cell>
          <cell r="AV353">
            <v>7</v>
          </cell>
          <cell r="AW353">
            <v>7</v>
          </cell>
          <cell r="AX353">
            <v>845</v>
          </cell>
          <cell r="AY353">
            <v>1</v>
          </cell>
          <cell r="AZ353">
            <v>1</v>
          </cell>
          <cell r="BA353">
            <v>600</v>
          </cell>
          <cell r="BB353">
            <v>4</v>
          </cell>
          <cell r="BC353">
            <v>4</v>
          </cell>
          <cell r="BD353">
            <v>230</v>
          </cell>
          <cell r="BE353">
            <v>2</v>
          </cell>
          <cell r="BF353">
            <v>2</v>
          </cell>
          <cell r="BG353">
            <v>24</v>
          </cell>
          <cell r="BH353">
            <v>3</v>
          </cell>
          <cell r="BI353">
            <v>3</v>
          </cell>
          <cell r="BM353">
            <v>3</v>
          </cell>
          <cell r="BN353">
            <v>158</v>
          </cell>
          <cell r="BO353" t="str">
            <v>1</v>
          </cell>
          <cell r="CB353">
            <v>2</v>
          </cell>
          <cell r="CC353">
            <v>1</v>
          </cell>
          <cell r="CE353">
            <v>87</v>
          </cell>
          <cell r="CF353">
            <v>150</v>
          </cell>
          <cell r="CG353" t="str">
            <v>ابيض</v>
          </cell>
          <cell r="CK353">
            <v>0</v>
          </cell>
          <cell r="CL353">
            <v>0.70262500000000006</v>
          </cell>
          <cell r="CN353" t="str">
            <v>ensemble pack air 50 littre</v>
          </cell>
          <cell r="CO353" t="str">
            <v>النحاس</v>
          </cell>
          <cell r="CP353" t="str">
            <v>النحاس جروب للاكترونيات</v>
          </cell>
          <cell r="CT353">
            <v>1</v>
          </cell>
          <cell r="CU353">
            <v>1</v>
          </cell>
          <cell r="CV353">
            <v>1</v>
          </cell>
          <cell r="CZ353" t="str">
            <v/>
          </cell>
        </row>
        <row r="354">
          <cell r="A354" t="str">
            <v>261c</v>
          </cell>
          <cell r="B354" t="str">
            <v>PF1</v>
          </cell>
          <cell r="C354" t="str">
            <v>FOAM 10TH</v>
          </cell>
          <cell r="D354" t="str">
            <v>Molds</v>
          </cell>
          <cell r="E354" t="str">
            <v>FMNHGI50000000</v>
          </cell>
          <cell r="F354" t="str">
            <v>طقم تغليف مبرد هواء 50 لتر- قاعدة(القطعة الاكبر)</v>
          </cell>
          <cell r="G354" t="str">
            <v>Ea</v>
          </cell>
          <cell r="H354" t="str">
            <v>1100*1200</v>
          </cell>
          <cell r="I354">
            <v>0.27800000000000002</v>
          </cell>
          <cell r="J354">
            <v>17</v>
          </cell>
          <cell r="L354">
            <v>17</v>
          </cell>
          <cell r="M354">
            <v>17</v>
          </cell>
          <cell r="N354">
            <v>1</v>
          </cell>
          <cell r="O354">
            <v>1</v>
          </cell>
          <cell r="Q354" t="str">
            <v>تعمل</v>
          </cell>
          <cell r="R354">
            <v>278</v>
          </cell>
          <cell r="S354">
            <v>258.54000000000002</v>
          </cell>
          <cell r="T354">
            <v>297.45999999999998</v>
          </cell>
          <cell r="U354" t="str">
            <v>7</v>
          </cell>
          <cell r="V354" t="str">
            <v>7</v>
          </cell>
          <cell r="X354" t="str">
            <v>مبردات مياه</v>
          </cell>
          <cell r="Y354">
            <v>341</v>
          </cell>
          <cell r="Z354" t="str">
            <v>قاعدة</v>
          </cell>
          <cell r="AA354">
            <v>261</v>
          </cell>
          <cell r="AB354" t="str">
            <v>طقم تغليف مبرد هواء 50 لتر</v>
          </cell>
          <cell r="AD354" t="str">
            <v>طقم تغليف مبرد هواء 50 لتر</v>
          </cell>
          <cell r="AE354">
            <v>1</v>
          </cell>
          <cell r="AH354">
            <v>211.76470588235293</v>
          </cell>
          <cell r="AI354">
            <v>201.17647058823528</v>
          </cell>
          <cell r="AJ354">
            <v>222.35294117647058</v>
          </cell>
          <cell r="AK354">
            <v>0</v>
          </cell>
          <cell r="AL354">
            <v>1</v>
          </cell>
          <cell r="AN354">
            <v>60</v>
          </cell>
          <cell r="AO354">
            <v>18</v>
          </cell>
          <cell r="AP354" t="str">
            <v>Eu-150</v>
          </cell>
          <cell r="AR354">
            <v>6</v>
          </cell>
          <cell r="AS354">
            <v>8</v>
          </cell>
          <cell r="AT354" t="str">
            <v>NHG</v>
          </cell>
          <cell r="AU354" t="str">
            <v>اتوماتيك</v>
          </cell>
          <cell r="AV354">
            <v>7</v>
          </cell>
          <cell r="AW354">
            <v>7</v>
          </cell>
          <cell r="AX354">
            <v>478</v>
          </cell>
          <cell r="AY354">
            <v>1</v>
          </cell>
          <cell r="AZ354">
            <v>1</v>
          </cell>
          <cell r="BA354">
            <v>404</v>
          </cell>
          <cell r="BB354">
            <v>1</v>
          </cell>
          <cell r="BC354">
            <v>1</v>
          </cell>
          <cell r="BD354">
            <v>130</v>
          </cell>
          <cell r="BE354">
            <v>2</v>
          </cell>
          <cell r="BF354">
            <v>2</v>
          </cell>
          <cell r="BJ354">
            <v>5</v>
          </cell>
          <cell r="BK354">
            <v>55</v>
          </cell>
          <cell r="BL354">
            <v>65</v>
          </cell>
          <cell r="BN354">
            <v>146</v>
          </cell>
          <cell r="BO354">
            <v>1</v>
          </cell>
          <cell r="CB354">
            <v>10</v>
          </cell>
          <cell r="CC354">
            <v>1</v>
          </cell>
          <cell r="CE354">
            <v>87</v>
          </cell>
          <cell r="CF354">
            <v>200</v>
          </cell>
          <cell r="CG354" t="str">
            <v>ابيض</v>
          </cell>
          <cell r="CK354">
            <v>0</v>
          </cell>
          <cell r="CL354">
            <v>0.30580000000000007</v>
          </cell>
          <cell r="CN354" t="str">
            <v>ensemble pack colder air 50 littre</v>
          </cell>
          <cell r="CO354" t="str">
            <v>النحاس</v>
          </cell>
          <cell r="CP354" t="str">
            <v>النحاس جروب للاكترونيات</v>
          </cell>
          <cell r="CT354">
            <v>0</v>
          </cell>
          <cell r="CU354">
            <v>1</v>
          </cell>
          <cell r="CV354">
            <v>1</v>
          </cell>
          <cell r="CW354">
            <v>0</v>
          </cell>
          <cell r="CZ354" t="str">
            <v/>
          </cell>
        </row>
        <row r="355">
          <cell r="A355" t="str">
            <v>261b</v>
          </cell>
          <cell r="B355" t="str">
            <v>PF1</v>
          </cell>
          <cell r="C355" t="str">
            <v>FOAM 10TH</v>
          </cell>
          <cell r="D355" t="str">
            <v>Molds</v>
          </cell>
          <cell r="E355" t="str">
            <v>FMNHGI50000000</v>
          </cell>
          <cell r="F355" t="str">
            <v>طقم تغليف مبرد هواء 50 لتر-كفر(القطعة الاصغر)</v>
          </cell>
          <cell r="G355" t="str">
            <v>Ea</v>
          </cell>
          <cell r="H355" t="str">
            <v>1100*1200</v>
          </cell>
          <cell r="I355">
            <v>0.13400000000000001</v>
          </cell>
          <cell r="J355">
            <v>17</v>
          </cell>
          <cell r="L355">
            <v>17</v>
          </cell>
          <cell r="M355">
            <v>17</v>
          </cell>
          <cell r="N355">
            <v>1</v>
          </cell>
          <cell r="O355">
            <v>1</v>
          </cell>
          <cell r="Q355" t="str">
            <v>تعمل</v>
          </cell>
          <cell r="R355">
            <v>134</v>
          </cell>
          <cell r="S355">
            <v>124.62</v>
          </cell>
          <cell r="T355">
            <v>143.38</v>
          </cell>
          <cell r="U355" t="str">
            <v>7</v>
          </cell>
          <cell r="V355" t="str">
            <v>7</v>
          </cell>
          <cell r="X355" t="str">
            <v>مبردات مياه</v>
          </cell>
          <cell r="Y355">
            <v>341</v>
          </cell>
          <cell r="Z355" t="str">
            <v>كفر</v>
          </cell>
          <cell r="AA355">
            <v>261</v>
          </cell>
          <cell r="AB355" t="str">
            <v>طقم تغليف مبرد هواء 50 لتر</v>
          </cell>
          <cell r="AD355" t="str">
            <v>طقم تغليف مبرد هواء 50 لتر</v>
          </cell>
          <cell r="AE355">
            <v>1</v>
          </cell>
          <cell r="AH355">
            <v>211.76470588235293</v>
          </cell>
          <cell r="AI355">
            <v>201.17647058823528</v>
          </cell>
          <cell r="AJ355">
            <v>222.35294117647058</v>
          </cell>
          <cell r="AK355">
            <v>0</v>
          </cell>
          <cell r="AL355">
            <v>1</v>
          </cell>
          <cell r="AN355">
            <v>60</v>
          </cell>
          <cell r="AO355">
            <v>18</v>
          </cell>
          <cell r="AP355" t="str">
            <v>Eu-150</v>
          </cell>
          <cell r="AR355">
            <v>6</v>
          </cell>
          <cell r="AS355">
            <v>8</v>
          </cell>
          <cell r="AT355" t="str">
            <v>NHG</v>
          </cell>
          <cell r="AU355" t="str">
            <v>اتوماتيك</v>
          </cell>
          <cell r="AV355">
            <v>7</v>
          </cell>
          <cell r="AW355">
            <v>7</v>
          </cell>
          <cell r="AX355">
            <v>478</v>
          </cell>
          <cell r="AY355">
            <v>1</v>
          </cell>
          <cell r="AZ355">
            <v>1</v>
          </cell>
          <cell r="BA355">
            <v>234</v>
          </cell>
          <cell r="BB355">
            <v>1</v>
          </cell>
          <cell r="BC355">
            <v>1</v>
          </cell>
          <cell r="BD355">
            <v>115</v>
          </cell>
          <cell r="BE355">
            <v>2</v>
          </cell>
          <cell r="BF355">
            <v>2</v>
          </cell>
          <cell r="BJ355">
            <v>5</v>
          </cell>
          <cell r="BK355">
            <v>55</v>
          </cell>
          <cell r="BL355">
            <v>65</v>
          </cell>
          <cell r="BN355">
            <v>146</v>
          </cell>
          <cell r="BO355">
            <v>1</v>
          </cell>
          <cell r="CB355">
            <v>10</v>
          </cell>
          <cell r="CC355">
            <v>1</v>
          </cell>
          <cell r="CE355">
            <v>87</v>
          </cell>
          <cell r="CF355">
            <v>200</v>
          </cell>
          <cell r="CG355" t="str">
            <v>ابيض</v>
          </cell>
          <cell r="CK355">
            <v>0</v>
          </cell>
          <cell r="CL355">
            <v>0.14740000000000003</v>
          </cell>
          <cell r="CN355" t="str">
            <v>ensemble pack colder air 50 littre</v>
          </cell>
          <cell r="CO355" t="str">
            <v>النحاس</v>
          </cell>
          <cell r="CP355" t="str">
            <v>النحاس جروب للاكترونيات</v>
          </cell>
          <cell r="CT355">
            <v>0</v>
          </cell>
          <cell r="CU355">
            <v>1</v>
          </cell>
          <cell r="CV355">
            <v>1</v>
          </cell>
          <cell r="CW355">
            <v>0</v>
          </cell>
          <cell r="CZ355" t="str">
            <v/>
          </cell>
        </row>
        <row r="356">
          <cell r="A356">
            <v>261</v>
          </cell>
          <cell r="B356" t="str">
            <v>PF1</v>
          </cell>
          <cell r="C356" t="str">
            <v>FOAM 10TH</v>
          </cell>
          <cell r="D356" t="str">
            <v>Molds</v>
          </cell>
          <cell r="E356" t="str">
            <v>FMNHGI50000000</v>
          </cell>
          <cell r="F356" t="str">
            <v>طقم تغليف مبرد هواء 50 لتر</v>
          </cell>
          <cell r="G356" t="str">
            <v>Set</v>
          </cell>
          <cell r="H356" t="str">
            <v>1100*1200</v>
          </cell>
          <cell r="I356">
            <v>0.41199999999999998</v>
          </cell>
          <cell r="J356">
            <v>17</v>
          </cell>
          <cell r="L356">
            <v>17</v>
          </cell>
          <cell r="M356">
            <v>17</v>
          </cell>
          <cell r="N356">
            <v>2</v>
          </cell>
          <cell r="O356">
            <v>1</v>
          </cell>
          <cell r="Q356" t="str">
            <v>تعمل</v>
          </cell>
          <cell r="R356">
            <v>412</v>
          </cell>
          <cell r="S356">
            <v>383.16</v>
          </cell>
          <cell r="T356">
            <v>440.84</v>
          </cell>
          <cell r="U356" t="str">
            <v>7</v>
          </cell>
          <cell r="V356" t="str">
            <v>7</v>
          </cell>
          <cell r="X356" t="str">
            <v>مبردات مياه</v>
          </cell>
          <cell r="Y356">
            <v>341</v>
          </cell>
          <cell r="AA356">
            <v>261</v>
          </cell>
          <cell r="AB356" t="str">
            <v>طقم تغليف مبرد هواء 50 لتر</v>
          </cell>
          <cell r="AD356" t="str">
            <v>طقم تغليف مبرد هواء 50 لتر</v>
          </cell>
          <cell r="AE356">
            <v>1</v>
          </cell>
          <cell r="AH356">
            <v>211.76470588235293</v>
          </cell>
          <cell r="AI356">
            <v>201.17647058823528</v>
          </cell>
          <cell r="AJ356">
            <v>222.35294117647058</v>
          </cell>
          <cell r="AK356">
            <v>1</v>
          </cell>
          <cell r="AM356">
            <v>1</v>
          </cell>
          <cell r="AN356">
            <v>60</v>
          </cell>
          <cell r="AO356">
            <v>18</v>
          </cell>
          <cell r="AP356" t="str">
            <v>Eu-150</v>
          </cell>
          <cell r="AR356">
            <v>6</v>
          </cell>
          <cell r="AS356">
            <v>8</v>
          </cell>
          <cell r="AT356" t="str">
            <v>NHG</v>
          </cell>
          <cell r="AU356" t="str">
            <v>اتوماتيك</v>
          </cell>
          <cell r="AV356">
            <v>7</v>
          </cell>
          <cell r="AW356">
            <v>7</v>
          </cell>
          <cell r="BJ356">
            <v>5</v>
          </cell>
          <cell r="BK356">
            <v>55</v>
          </cell>
          <cell r="BL356">
            <v>65</v>
          </cell>
          <cell r="BN356">
            <v>146</v>
          </cell>
          <cell r="BO356">
            <v>1</v>
          </cell>
          <cell r="CB356">
            <v>10</v>
          </cell>
          <cell r="CC356">
            <v>1</v>
          </cell>
          <cell r="CE356">
            <v>87</v>
          </cell>
          <cell r="CF356">
            <v>200</v>
          </cell>
          <cell r="CG356" t="str">
            <v>ابيض</v>
          </cell>
          <cell r="CK356">
            <v>0</v>
          </cell>
          <cell r="CL356">
            <v>0.45319999999999999</v>
          </cell>
          <cell r="CN356" t="str">
            <v>ensemble pack colder air 50 littre</v>
          </cell>
          <cell r="CO356" t="str">
            <v>النحاس</v>
          </cell>
          <cell r="CP356" t="str">
            <v>النحاس جروب للاكترونيات</v>
          </cell>
          <cell r="CT356">
            <v>1</v>
          </cell>
          <cell r="CU356">
            <v>1</v>
          </cell>
          <cell r="CV356">
            <v>1</v>
          </cell>
          <cell r="CW356">
            <v>0</v>
          </cell>
          <cell r="CZ356" t="str">
            <v/>
          </cell>
        </row>
        <row r="357">
          <cell r="A357">
            <v>262</v>
          </cell>
          <cell r="B357" t="str">
            <v>PF1</v>
          </cell>
          <cell r="C357" t="str">
            <v>FOAM 10TH</v>
          </cell>
          <cell r="D357" t="str">
            <v>Molds</v>
          </cell>
          <cell r="E357" t="str">
            <v>FMOTEIC0000000</v>
          </cell>
          <cell r="F357" t="str">
            <v>طقم تغليف كاسيت نيسان</v>
          </cell>
          <cell r="G357" t="str">
            <v>Set</v>
          </cell>
          <cell r="H357" t="str">
            <v>1200*1100</v>
          </cell>
          <cell r="I357">
            <v>0.41467500000000002</v>
          </cell>
          <cell r="J357">
            <v>15</v>
          </cell>
          <cell r="L357">
            <v>16</v>
          </cell>
          <cell r="M357">
            <v>22</v>
          </cell>
          <cell r="N357">
            <v>2</v>
          </cell>
          <cell r="O357">
            <v>1</v>
          </cell>
          <cell r="Q357" t="str">
            <v>تعمل</v>
          </cell>
          <cell r="R357">
            <v>414.67500000000001</v>
          </cell>
          <cell r="S357">
            <v>385.64775000000003</v>
          </cell>
          <cell r="T357">
            <v>443.70224999999999</v>
          </cell>
          <cell r="U357" t="str">
            <v>7</v>
          </cell>
          <cell r="V357" t="str">
            <v>7</v>
          </cell>
          <cell r="X357" t="str">
            <v>متعلقات سيارات</v>
          </cell>
          <cell r="Y357">
            <v>127</v>
          </cell>
          <cell r="AA357">
            <v>262</v>
          </cell>
          <cell r="AB357" t="str">
            <v>طقم تغليف كاسيت نيسان</v>
          </cell>
          <cell r="AD357" t="str">
            <v>طقم تغليف كاسيت نيسان</v>
          </cell>
          <cell r="AE357">
            <v>1</v>
          </cell>
          <cell r="AH357">
            <v>163.63636363636363</v>
          </cell>
          <cell r="AI357">
            <v>155.45454545454544</v>
          </cell>
          <cell r="AJ357">
            <v>171.81818181818181</v>
          </cell>
          <cell r="AK357">
            <v>1</v>
          </cell>
          <cell r="AL357">
            <v>1</v>
          </cell>
          <cell r="AM357">
            <v>1</v>
          </cell>
          <cell r="AT357" t="str">
            <v>OTE</v>
          </cell>
          <cell r="AU357" t="str">
            <v>اتوماتيك</v>
          </cell>
          <cell r="AV357">
            <v>7</v>
          </cell>
          <cell r="AW357">
            <v>7</v>
          </cell>
          <cell r="AX357">
            <v>750</v>
          </cell>
          <cell r="AY357">
            <v>1</v>
          </cell>
          <cell r="AZ357">
            <v>1</v>
          </cell>
          <cell r="BA357">
            <v>420</v>
          </cell>
          <cell r="BB357">
            <v>1</v>
          </cell>
          <cell r="BC357">
            <v>1</v>
          </cell>
          <cell r="BD357">
            <v>69</v>
          </cell>
          <cell r="BE357">
            <v>2</v>
          </cell>
          <cell r="BF357">
            <v>2</v>
          </cell>
          <cell r="BJ357">
            <v>5</v>
          </cell>
          <cell r="BK357">
            <v>-5</v>
          </cell>
          <cell r="BL357">
            <v>5</v>
          </cell>
          <cell r="BN357">
            <v>110</v>
          </cell>
          <cell r="BO357" t="str">
            <v>1</v>
          </cell>
          <cell r="BW357">
            <v>0</v>
          </cell>
          <cell r="CB357">
            <v>8</v>
          </cell>
          <cell r="CC357">
            <v>1</v>
          </cell>
          <cell r="CE357">
            <v>87</v>
          </cell>
          <cell r="CF357">
            <v>150</v>
          </cell>
          <cell r="CG357" t="str">
            <v>ابيض شفاف</v>
          </cell>
          <cell r="CK357">
            <v>0</v>
          </cell>
          <cell r="CL357">
            <v>0.45614250000000006</v>
          </cell>
          <cell r="CN357" t="str">
            <v>ensemble pack Casit Nissan</v>
          </cell>
          <cell r="CT357">
            <v>1</v>
          </cell>
          <cell r="CU357">
            <v>1</v>
          </cell>
          <cell r="CV357">
            <v>1</v>
          </cell>
          <cell r="CW357">
            <v>0</v>
          </cell>
          <cell r="CZ357" t="str">
            <v/>
          </cell>
        </row>
        <row r="358">
          <cell r="A358" t="str">
            <v>263a</v>
          </cell>
          <cell r="B358" t="str">
            <v>PF1</v>
          </cell>
          <cell r="C358" t="str">
            <v>FOAM 10TH</v>
          </cell>
          <cell r="D358" t="str">
            <v>Molds</v>
          </cell>
          <cell r="E358" t="str">
            <v>FMWPDI10000000</v>
          </cell>
          <cell r="F358" t="str">
            <v>طقم تغليف بوتجاز مسطح (الواحة)-جانب</v>
          </cell>
          <cell r="G358" t="str">
            <v>Set</v>
          </cell>
          <cell r="H358" t="str">
            <v>850*650</v>
          </cell>
          <cell r="J358">
            <v>20</v>
          </cell>
          <cell r="L358">
            <v>21</v>
          </cell>
          <cell r="M358">
            <v>25</v>
          </cell>
          <cell r="N358">
            <v>8</v>
          </cell>
          <cell r="O358">
            <v>1</v>
          </cell>
          <cell r="Q358" t="str">
            <v>تعمل</v>
          </cell>
          <cell r="R358">
            <v>0</v>
          </cell>
          <cell r="S358">
            <v>0</v>
          </cell>
          <cell r="T358">
            <v>0</v>
          </cell>
          <cell r="U358" t="str">
            <v>7</v>
          </cell>
          <cell r="V358" t="str">
            <v>7</v>
          </cell>
          <cell r="X358" t="str">
            <v>بوتجاز</v>
          </cell>
          <cell r="Y358">
            <v>128</v>
          </cell>
          <cell r="Z358" t="str">
            <v>زوايا</v>
          </cell>
          <cell r="AA358">
            <v>263</v>
          </cell>
          <cell r="AB358" t="str">
            <v>طقم تغليف بوتجاز مسطح (الواحة)</v>
          </cell>
          <cell r="AD358" t="str">
            <v>طقم تغليف بوتجاز مسطح (الواحة)</v>
          </cell>
          <cell r="AE358">
            <v>1</v>
          </cell>
          <cell r="AH358">
            <v>144</v>
          </cell>
          <cell r="AI358">
            <v>136.79999999999998</v>
          </cell>
          <cell r="AJ358">
            <v>151.20000000000002</v>
          </cell>
          <cell r="AK358">
            <v>0</v>
          </cell>
          <cell r="AL358">
            <v>1</v>
          </cell>
          <cell r="AN358">
            <v>8</v>
          </cell>
          <cell r="AO358">
            <v>12</v>
          </cell>
          <cell r="AP358" t="str">
            <v>(A) EU 150    (M) 0.7-1.1 mm</v>
          </cell>
          <cell r="AQ358" t="str">
            <v>(B) S.2 112   (M) 0.7-1.1 mm</v>
          </cell>
          <cell r="AR358">
            <v>8</v>
          </cell>
          <cell r="AS358">
            <v>0</v>
          </cell>
          <cell r="AT358" t="str">
            <v>WPD</v>
          </cell>
          <cell r="AU358" t="str">
            <v>اتوماتيك</v>
          </cell>
          <cell r="AV358">
            <v>7</v>
          </cell>
          <cell r="AW358">
            <v>7</v>
          </cell>
          <cell r="AX358">
            <v>116</v>
          </cell>
          <cell r="AY358">
            <v>1</v>
          </cell>
          <cell r="AZ358">
            <v>1</v>
          </cell>
          <cell r="BA358">
            <v>115</v>
          </cell>
          <cell r="BB358">
            <v>1</v>
          </cell>
          <cell r="BC358">
            <v>1</v>
          </cell>
          <cell r="BG358">
            <v>30</v>
          </cell>
          <cell r="BH358">
            <v>2</v>
          </cell>
          <cell r="BI358">
            <v>2</v>
          </cell>
          <cell r="BJ358">
            <v>5</v>
          </cell>
          <cell r="BK358">
            <v>3</v>
          </cell>
          <cell r="BL358">
            <v>13</v>
          </cell>
          <cell r="BN358">
            <v>131</v>
          </cell>
          <cell r="BO358" t="str">
            <v>1</v>
          </cell>
          <cell r="BW358">
            <v>0</v>
          </cell>
          <cell r="CK358">
            <v>0</v>
          </cell>
          <cell r="CL358">
            <v>0</v>
          </cell>
          <cell r="CN358" t="str">
            <v>ensemble pack stove flat (awasis)</v>
          </cell>
          <cell r="CO358" t="str">
            <v>الواحة</v>
          </cell>
          <cell r="CP358" t="str">
            <v xml:space="preserve">الواحة لانتاج وتجميع الاجهزة المنزلية </v>
          </cell>
          <cell r="CT358">
            <v>0</v>
          </cell>
          <cell r="CU358">
            <v>1</v>
          </cell>
          <cell r="CV358">
            <v>1</v>
          </cell>
          <cell r="CW358">
            <v>0</v>
          </cell>
          <cell r="CZ358" t="str">
            <v/>
          </cell>
        </row>
        <row r="359">
          <cell r="A359" t="str">
            <v>263c</v>
          </cell>
          <cell r="B359" t="str">
            <v>PF1</v>
          </cell>
          <cell r="C359" t="str">
            <v>FOAM 10TH</v>
          </cell>
          <cell r="D359" t="str">
            <v>Molds</v>
          </cell>
          <cell r="E359" t="str">
            <v>FMWPDI10000000</v>
          </cell>
          <cell r="F359" t="str">
            <v>طقم تغليف بوتجاز مسطح (الواحة)-كوشة</v>
          </cell>
          <cell r="G359" t="str">
            <v>Set</v>
          </cell>
          <cell r="H359" t="str">
            <v>850*650</v>
          </cell>
          <cell r="J359">
            <v>20</v>
          </cell>
          <cell r="L359">
            <v>21</v>
          </cell>
          <cell r="M359">
            <v>25</v>
          </cell>
          <cell r="N359">
            <v>8</v>
          </cell>
          <cell r="O359">
            <v>1</v>
          </cell>
          <cell r="Q359" t="str">
            <v>تعمل</v>
          </cell>
          <cell r="R359">
            <v>0</v>
          </cell>
          <cell r="S359">
            <v>0</v>
          </cell>
          <cell r="T359">
            <v>0</v>
          </cell>
          <cell r="U359" t="str">
            <v>7</v>
          </cell>
          <cell r="V359" t="str">
            <v>7</v>
          </cell>
          <cell r="X359" t="str">
            <v>بوتجاز</v>
          </cell>
          <cell r="Y359">
            <v>128</v>
          </cell>
          <cell r="Z359" t="str">
            <v>كفر</v>
          </cell>
          <cell r="AA359">
            <v>263</v>
          </cell>
          <cell r="AB359" t="str">
            <v>طقم تغليف بوتجاز مسطح (الواحة)</v>
          </cell>
          <cell r="AD359" t="str">
            <v>طقم تغليف بوتجاز مسطح (الواحة)</v>
          </cell>
          <cell r="AE359">
            <v>1</v>
          </cell>
          <cell r="AH359">
            <v>144</v>
          </cell>
          <cell r="AI359">
            <v>136.79999999999998</v>
          </cell>
          <cell r="AJ359">
            <v>151.20000000000002</v>
          </cell>
          <cell r="AK359">
            <v>0</v>
          </cell>
          <cell r="AL359">
            <v>1</v>
          </cell>
          <cell r="AN359">
            <v>8</v>
          </cell>
          <cell r="AO359">
            <v>12</v>
          </cell>
          <cell r="AP359" t="str">
            <v>(A) EU 150    (M) 0.7-1.1 mm</v>
          </cell>
          <cell r="AQ359" t="str">
            <v>(B) S.2 112   (M) 0.7-1.1 mm</v>
          </cell>
          <cell r="AR359">
            <v>8</v>
          </cell>
          <cell r="AS359">
            <v>0</v>
          </cell>
          <cell r="AT359" t="str">
            <v>WPD</v>
          </cell>
          <cell r="AU359" t="str">
            <v>اتوماتيك</v>
          </cell>
          <cell r="AV359">
            <v>7</v>
          </cell>
          <cell r="AW359">
            <v>7</v>
          </cell>
          <cell r="AX359">
            <v>119</v>
          </cell>
          <cell r="AY359">
            <v>1</v>
          </cell>
          <cell r="AZ359">
            <v>1</v>
          </cell>
          <cell r="BA359">
            <v>119</v>
          </cell>
          <cell r="BB359">
            <v>1</v>
          </cell>
          <cell r="BC359">
            <v>1</v>
          </cell>
          <cell r="BD359">
            <v>24.5</v>
          </cell>
          <cell r="BE359">
            <v>0.5</v>
          </cell>
          <cell r="BF359">
            <v>0.5</v>
          </cell>
          <cell r="BG359">
            <v>15</v>
          </cell>
          <cell r="BH359">
            <v>2</v>
          </cell>
          <cell r="BI359">
            <v>2</v>
          </cell>
          <cell r="BJ359">
            <v>5</v>
          </cell>
          <cell r="BK359">
            <v>3</v>
          </cell>
          <cell r="BL359">
            <v>13</v>
          </cell>
          <cell r="BN359">
            <v>131</v>
          </cell>
          <cell r="BO359" t="str">
            <v>1</v>
          </cell>
          <cell r="BW359">
            <v>0</v>
          </cell>
          <cell r="CK359">
            <v>0</v>
          </cell>
          <cell r="CL359">
            <v>0</v>
          </cell>
          <cell r="CN359" t="str">
            <v>ensemble pack stove flat (awasis)</v>
          </cell>
          <cell r="CO359" t="str">
            <v>الواحة</v>
          </cell>
          <cell r="CP359" t="str">
            <v xml:space="preserve">الواحة لانتاج وتجميع الاجهزة المنزلية </v>
          </cell>
          <cell r="CT359">
            <v>0</v>
          </cell>
          <cell r="CU359">
            <v>1</v>
          </cell>
          <cell r="CV359">
            <v>1</v>
          </cell>
          <cell r="CW359">
            <v>0</v>
          </cell>
          <cell r="CZ359" t="str">
            <v/>
          </cell>
        </row>
        <row r="360">
          <cell r="A360">
            <v>263</v>
          </cell>
          <cell r="B360" t="str">
            <v>PF1</v>
          </cell>
          <cell r="C360" t="str">
            <v>FOAM 10TH</v>
          </cell>
          <cell r="D360" t="str">
            <v>Molds</v>
          </cell>
          <cell r="E360" t="str">
            <v>FMWPDI10000000</v>
          </cell>
          <cell r="F360" t="str">
            <v>طقم تغليف بوتجاز مسطح (الواحة)</v>
          </cell>
          <cell r="G360" t="str">
            <v>Set</v>
          </cell>
          <cell r="H360" t="str">
            <v>850*650</v>
          </cell>
          <cell r="I360">
            <v>0.15329166666666669</v>
          </cell>
          <cell r="J360">
            <v>20</v>
          </cell>
          <cell r="L360">
            <v>21</v>
          </cell>
          <cell r="M360">
            <v>25</v>
          </cell>
          <cell r="N360">
            <v>8</v>
          </cell>
          <cell r="O360">
            <v>1</v>
          </cell>
          <cell r="Q360" t="str">
            <v>تعمل</v>
          </cell>
          <cell r="R360">
            <v>153.29166666666669</v>
          </cell>
          <cell r="S360">
            <v>142.56125000000003</v>
          </cell>
          <cell r="T360">
            <v>164.02208333333334</v>
          </cell>
          <cell r="U360" t="str">
            <v>7</v>
          </cell>
          <cell r="V360" t="str">
            <v>7</v>
          </cell>
          <cell r="X360" t="str">
            <v>بوتجاز</v>
          </cell>
          <cell r="Y360">
            <v>128</v>
          </cell>
          <cell r="AA360">
            <v>263</v>
          </cell>
          <cell r="AB360" t="str">
            <v>طقم تغليف بوتجاز مسطح (الواحة)</v>
          </cell>
          <cell r="AD360" t="str">
            <v>طقم تغليف بوتجاز مسطح (الواحة)</v>
          </cell>
          <cell r="AE360">
            <v>1</v>
          </cell>
          <cell r="AH360">
            <v>144</v>
          </cell>
          <cell r="AI360">
            <v>136.79999999999998</v>
          </cell>
          <cell r="AJ360">
            <v>151.20000000000002</v>
          </cell>
          <cell r="AK360">
            <v>1</v>
          </cell>
          <cell r="AM360">
            <v>1</v>
          </cell>
          <cell r="AN360">
            <v>8</v>
          </cell>
          <cell r="AO360">
            <v>12</v>
          </cell>
          <cell r="AP360" t="str">
            <v>(A) EU 150    (M) 0.7-1.1 mm</v>
          </cell>
          <cell r="AQ360" t="str">
            <v>(B) S.2 112   (M) 0.7-1.1 mm</v>
          </cell>
          <cell r="AR360">
            <v>8</v>
          </cell>
          <cell r="AS360">
            <v>0</v>
          </cell>
          <cell r="AT360" t="str">
            <v>WPD</v>
          </cell>
          <cell r="AU360" t="str">
            <v>اتوماتيك</v>
          </cell>
          <cell r="AV360">
            <v>7</v>
          </cell>
          <cell r="AW360">
            <v>7</v>
          </cell>
          <cell r="BJ360">
            <v>5</v>
          </cell>
          <cell r="BK360">
            <v>3</v>
          </cell>
          <cell r="BL360">
            <v>13</v>
          </cell>
          <cell r="BN360">
            <v>131</v>
          </cell>
          <cell r="BO360" t="str">
            <v>1</v>
          </cell>
          <cell r="BW360">
            <v>0</v>
          </cell>
          <cell r="CB360">
            <v>50</v>
          </cell>
          <cell r="CC360">
            <v>1</v>
          </cell>
          <cell r="CE360">
            <v>87</v>
          </cell>
          <cell r="CF360">
            <v>150</v>
          </cell>
          <cell r="CG360" t="str">
            <v>ابيض</v>
          </cell>
          <cell r="CK360">
            <v>0</v>
          </cell>
          <cell r="CL360">
            <v>0.16862083333333336</v>
          </cell>
          <cell r="CN360" t="str">
            <v>ensemble pack stove flat (awasis)</v>
          </cell>
          <cell r="CO360" t="str">
            <v>الواحة</v>
          </cell>
          <cell r="CP360" t="str">
            <v xml:space="preserve">الواحة لانتاج وتجميع الاجهزة المنزلية </v>
          </cell>
          <cell r="CT360">
            <v>1</v>
          </cell>
          <cell r="CU360">
            <v>1</v>
          </cell>
          <cell r="CV360">
            <v>1</v>
          </cell>
          <cell r="CW360">
            <v>0</v>
          </cell>
          <cell r="CZ360" t="str">
            <v/>
          </cell>
        </row>
        <row r="361">
          <cell r="A361">
            <v>629</v>
          </cell>
          <cell r="B361" t="str">
            <v>PF1</v>
          </cell>
          <cell r="C361" t="str">
            <v>FOAM 10TH</v>
          </cell>
          <cell r="D361" t="str">
            <v>Molds</v>
          </cell>
          <cell r="E361" t="str">
            <v>FMCFII61204078</v>
          </cell>
          <cell r="F361" t="str">
            <v>طقم فوم غسالة 12 كجم توب لود- حلة</v>
          </cell>
          <cell r="G361" t="str">
            <v>Ea</v>
          </cell>
          <cell r="H361" t="str">
            <v>1400*1700</v>
          </cell>
          <cell r="I361">
            <v>0.221</v>
          </cell>
          <cell r="M361">
            <v>18</v>
          </cell>
          <cell r="N361">
            <v>1</v>
          </cell>
          <cell r="O361">
            <v>1</v>
          </cell>
          <cell r="P361" t="str">
            <v>Y1</v>
          </cell>
          <cell r="Q361" t="str">
            <v>تعمل</v>
          </cell>
          <cell r="R361">
            <v>221</v>
          </cell>
          <cell r="S361">
            <v>203.983</v>
          </cell>
          <cell r="T361">
            <v>238.017</v>
          </cell>
          <cell r="U361">
            <v>7.7</v>
          </cell>
          <cell r="V361">
            <v>7.7</v>
          </cell>
          <cell r="X361" t="str">
            <v>غسالة</v>
          </cell>
          <cell r="Y361">
            <v>407</v>
          </cell>
          <cell r="AA361">
            <v>629</v>
          </cell>
          <cell r="AB361" t="str">
            <v>جزء وسط غساله 12 كيلو فوق اتوماتيك 16338000004078</v>
          </cell>
          <cell r="AD361" t="str">
            <v>طقم فوم غسالة 12 كجم -توب لود</v>
          </cell>
          <cell r="AE361">
            <v>1</v>
          </cell>
          <cell r="AG361">
            <v>16338000004078</v>
          </cell>
          <cell r="AH361">
            <v>200</v>
          </cell>
          <cell r="AI361">
            <v>190</v>
          </cell>
          <cell r="AJ361">
            <v>210</v>
          </cell>
          <cell r="AK361">
            <v>1</v>
          </cell>
          <cell r="AL361">
            <v>1</v>
          </cell>
          <cell r="AN361">
            <v>10</v>
          </cell>
          <cell r="AO361">
            <v>25</v>
          </cell>
          <cell r="AP361" t="str">
            <v>401xs</v>
          </cell>
          <cell r="AR361">
            <v>24</v>
          </cell>
          <cell r="AS361">
            <v>32</v>
          </cell>
          <cell r="AT361" t="str">
            <v>CFI</v>
          </cell>
          <cell r="AU361" t="str">
            <v>اتوماتيك</v>
          </cell>
          <cell r="AV361">
            <v>8</v>
          </cell>
          <cell r="AW361">
            <v>8</v>
          </cell>
          <cell r="AX361">
            <v>478</v>
          </cell>
          <cell r="AY361">
            <v>2</v>
          </cell>
          <cell r="AZ361">
            <v>2</v>
          </cell>
          <cell r="BA361">
            <v>312</v>
          </cell>
          <cell r="BB361">
            <v>2</v>
          </cell>
          <cell r="BC361">
            <v>2</v>
          </cell>
          <cell r="BD361">
            <v>193</v>
          </cell>
          <cell r="BE361">
            <v>1</v>
          </cell>
          <cell r="BF361">
            <v>1</v>
          </cell>
          <cell r="BJ361">
            <v>5</v>
          </cell>
          <cell r="BK361">
            <v>5</v>
          </cell>
          <cell r="BL361">
            <v>15</v>
          </cell>
          <cell r="BN361">
            <v>238</v>
          </cell>
          <cell r="BO361" t="str">
            <v>2</v>
          </cell>
          <cell r="BP361">
            <v>44058</v>
          </cell>
          <cell r="BW361">
            <v>0</v>
          </cell>
          <cell r="BX361" t="str">
            <v>شفاف</v>
          </cell>
          <cell r="CB361">
            <v>15</v>
          </cell>
          <cell r="CE361">
            <v>87</v>
          </cell>
          <cell r="CF361">
            <v>150</v>
          </cell>
          <cell r="CG361" t="str">
            <v>ازرق</v>
          </cell>
          <cell r="CK361">
            <v>0.239785</v>
          </cell>
          <cell r="CL361">
            <v>0</v>
          </cell>
          <cell r="CN361" t="str">
            <v>Zanosy ELABD 303</v>
          </cell>
          <cell r="CO361" t="str">
            <v>الكترولوكس</v>
          </cell>
          <cell r="CP361" t="str">
            <v>القاهرة للصناعات المغذية غسالات</v>
          </cell>
          <cell r="CT361">
            <v>1</v>
          </cell>
          <cell r="CU361">
            <v>1</v>
          </cell>
          <cell r="CV361">
            <v>1</v>
          </cell>
          <cell r="CW361">
            <v>7</v>
          </cell>
          <cell r="CX361">
            <v>44334</v>
          </cell>
          <cell r="CY361">
            <v>44342</v>
          </cell>
          <cell r="CZ361" t="str">
            <v>Pending</v>
          </cell>
          <cell r="DA361">
            <v>7</v>
          </cell>
        </row>
        <row r="362">
          <cell r="A362" t="str">
            <v>630k</v>
          </cell>
          <cell r="B362" t="str">
            <v>PF1</v>
          </cell>
          <cell r="C362" t="str">
            <v>FOAM 10TH</v>
          </cell>
          <cell r="D362" t="str">
            <v>Molds</v>
          </cell>
          <cell r="E362" t="str">
            <v>FMCFII21204069</v>
          </cell>
          <cell r="F362" t="str">
            <v>طقم فوم غسالة 12 كجم توب لود- خلفية</v>
          </cell>
          <cell r="G362" t="str">
            <v>Ea</v>
          </cell>
          <cell r="H362" t="str">
            <v>1400*1700</v>
          </cell>
          <cell r="I362">
            <v>6.8000000000000005E-2</v>
          </cell>
          <cell r="M362">
            <v>18</v>
          </cell>
          <cell r="N362">
            <v>1</v>
          </cell>
          <cell r="O362">
            <v>1</v>
          </cell>
          <cell r="P362" t="str">
            <v>Y1</v>
          </cell>
          <cell r="Q362" t="str">
            <v>تعمل</v>
          </cell>
          <cell r="R362">
            <v>68</v>
          </cell>
          <cell r="S362">
            <v>62.866</v>
          </cell>
          <cell r="T362">
            <v>73.134</v>
          </cell>
          <cell r="U362">
            <v>7.55</v>
          </cell>
          <cell r="V362">
            <v>7.55</v>
          </cell>
          <cell r="X362" t="str">
            <v>غسالة</v>
          </cell>
          <cell r="Y362">
            <v>407</v>
          </cell>
          <cell r="Z362" t="str">
            <v xml:space="preserve">خلفية </v>
          </cell>
          <cell r="AA362">
            <v>630</v>
          </cell>
          <cell r="AB362" t="str">
            <v>زوايا غساله 12 كيلو فوق اتوماتيك 16338000004069</v>
          </cell>
          <cell r="AD362" t="str">
            <v>طقم فوم غسالة 12 كجم -توب لود</v>
          </cell>
          <cell r="AE362">
            <v>1</v>
          </cell>
          <cell r="AH362">
            <v>200</v>
          </cell>
          <cell r="AI362">
            <v>190</v>
          </cell>
          <cell r="AJ362">
            <v>210</v>
          </cell>
          <cell r="AK362">
            <v>0</v>
          </cell>
          <cell r="AL362">
            <v>1</v>
          </cell>
          <cell r="AN362">
            <v>10</v>
          </cell>
          <cell r="AO362">
            <v>25</v>
          </cell>
          <cell r="AP362" t="str">
            <v>401xs</v>
          </cell>
          <cell r="AR362">
            <v>24</v>
          </cell>
          <cell r="AS362">
            <v>32</v>
          </cell>
          <cell r="AT362" t="str">
            <v>CFI</v>
          </cell>
          <cell r="AU362" t="str">
            <v>اتوماتيك</v>
          </cell>
          <cell r="AV362">
            <v>8</v>
          </cell>
          <cell r="AW362">
            <v>8</v>
          </cell>
          <cell r="AX362">
            <v>814</v>
          </cell>
          <cell r="AY362">
            <v>2</v>
          </cell>
          <cell r="AZ362">
            <v>2</v>
          </cell>
          <cell r="BA362">
            <v>144</v>
          </cell>
          <cell r="BB362">
            <v>2</v>
          </cell>
          <cell r="BC362">
            <v>2</v>
          </cell>
          <cell r="BD362">
            <v>70</v>
          </cell>
          <cell r="BE362">
            <v>1</v>
          </cell>
          <cell r="BF362">
            <v>1</v>
          </cell>
          <cell r="BJ362">
            <v>5</v>
          </cell>
          <cell r="BK362">
            <v>5</v>
          </cell>
          <cell r="BL362">
            <v>15</v>
          </cell>
          <cell r="BN362">
            <v>238</v>
          </cell>
          <cell r="BO362" t="str">
            <v>2</v>
          </cell>
          <cell r="BP362">
            <v>44058</v>
          </cell>
          <cell r="BW362">
            <v>0</v>
          </cell>
          <cell r="BX362" t="str">
            <v>شفاف</v>
          </cell>
          <cell r="CE362">
            <v>87</v>
          </cell>
          <cell r="CF362">
            <v>150</v>
          </cell>
          <cell r="CG362" t="str">
            <v>ازرق</v>
          </cell>
          <cell r="CK362">
            <v>7.3779999999999998E-2</v>
          </cell>
          <cell r="CL362">
            <v>0</v>
          </cell>
          <cell r="CN362" t="str">
            <v>Zanosy ELABD 303</v>
          </cell>
          <cell r="CO362" t="str">
            <v>الكترولوكس</v>
          </cell>
          <cell r="CP362" t="str">
            <v>القاهرة للصناعات المغذية غسالات</v>
          </cell>
          <cell r="CT362">
            <v>0</v>
          </cell>
          <cell r="CU362">
            <v>1</v>
          </cell>
          <cell r="CV362">
            <v>0</v>
          </cell>
          <cell r="CW362">
            <v>7</v>
          </cell>
          <cell r="CX362">
            <v>44334</v>
          </cell>
          <cell r="CY362">
            <v>44342</v>
          </cell>
          <cell r="CZ362" t="str">
            <v>Pending</v>
          </cell>
          <cell r="DA362">
            <v>7</v>
          </cell>
        </row>
        <row r="363">
          <cell r="A363">
            <v>630</v>
          </cell>
          <cell r="B363" t="str">
            <v>PF1</v>
          </cell>
          <cell r="C363" t="str">
            <v>FOAM 10TH</v>
          </cell>
          <cell r="D363" t="str">
            <v>Molds</v>
          </cell>
          <cell r="E363" t="str">
            <v>FMCFII21204069</v>
          </cell>
          <cell r="F363" t="str">
            <v>طقم فوم غسالة 12 كجم توب لود- زوايا</v>
          </cell>
          <cell r="G363" t="str">
            <v>Ea</v>
          </cell>
          <cell r="H363" t="str">
            <v>1400*1700</v>
          </cell>
          <cell r="I363">
            <v>0.214</v>
          </cell>
          <cell r="M363">
            <v>18</v>
          </cell>
          <cell r="N363">
            <v>2</v>
          </cell>
          <cell r="O363">
            <v>1</v>
          </cell>
          <cell r="P363" t="str">
            <v>Y1</v>
          </cell>
          <cell r="Q363" t="str">
            <v>تعمل</v>
          </cell>
          <cell r="R363">
            <v>214</v>
          </cell>
          <cell r="S363">
            <v>197.84299999999999</v>
          </cell>
          <cell r="T363">
            <v>230.15700000000001</v>
          </cell>
          <cell r="U363">
            <v>7.55</v>
          </cell>
          <cell r="V363">
            <v>7.55</v>
          </cell>
          <cell r="X363" t="str">
            <v>غسالة</v>
          </cell>
          <cell r="Y363">
            <v>407</v>
          </cell>
          <cell r="AA363">
            <v>630</v>
          </cell>
          <cell r="AB363" t="str">
            <v>زوايا غساله 12 كيلو فوق اتوماتيك 16338000004069</v>
          </cell>
          <cell r="AD363" t="str">
            <v>طقم فوم غسالة 12 كجم -توب لود</v>
          </cell>
          <cell r="AE363">
            <v>1</v>
          </cell>
          <cell r="AG363">
            <v>16338000004069</v>
          </cell>
          <cell r="AH363">
            <v>200</v>
          </cell>
          <cell r="AI363">
            <v>190</v>
          </cell>
          <cell r="AJ363">
            <v>210</v>
          </cell>
          <cell r="AK363">
            <v>1</v>
          </cell>
          <cell r="AL363">
            <v>1</v>
          </cell>
          <cell r="AN363">
            <v>10</v>
          </cell>
          <cell r="AO363">
            <v>25</v>
          </cell>
          <cell r="AP363" t="str">
            <v>401xs</v>
          </cell>
          <cell r="AR363">
            <v>24</v>
          </cell>
          <cell r="AS363">
            <v>32</v>
          </cell>
          <cell r="AT363" t="str">
            <v>CFI</v>
          </cell>
          <cell r="AU363" t="str">
            <v>اتوماتيك</v>
          </cell>
          <cell r="AV363">
            <v>8</v>
          </cell>
          <cell r="AW363">
            <v>8</v>
          </cell>
          <cell r="AX363">
            <v>814</v>
          </cell>
          <cell r="AY363">
            <v>2</v>
          </cell>
          <cell r="AZ363">
            <v>2</v>
          </cell>
          <cell r="BA363">
            <v>144</v>
          </cell>
          <cell r="BB363">
            <v>2</v>
          </cell>
          <cell r="BC363">
            <v>2</v>
          </cell>
          <cell r="BD363">
            <v>70</v>
          </cell>
          <cell r="BE363">
            <v>1</v>
          </cell>
          <cell r="BF363">
            <v>1</v>
          </cell>
          <cell r="BJ363">
            <v>5</v>
          </cell>
          <cell r="BK363">
            <v>5</v>
          </cell>
          <cell r="BL363">
            <v>15</v>
          </cell>
          <cell r="BN363">
            <v>238</v>
          </cell>
          <cell r="BO363" t="str">
            <v>2</v>
          </cell>
          <cell r="BP363">
            <v>44058</v>
          </cell>
          <cell r="BW363">
            <v>0</v>
          </cell>
          <cell r="BX363" t="str">
            <v>شفاف</v>
          </cell>
          <cell r="CB363">
            <v>15</v>
          </cell>
          <cell r="CE363">
            <v>87</v>
          </cell>
          <cell r="CF363">
            <v>150</v>
          </cell>
          <cell r="CG363" t="str">
            <v>ازرق</v>
          </cell>
          <cell r="CK363">
            <v>0.23218999999999998</v>
          </cell>
          <cell r="CL363">
            <v>0</v>
          </cell>
          <cell r="CN363" t="str">
            <v>Zanosy ELABD 303</v>
          </cell>
          <cell r="CO363" t="str">
            <v>الكترولوكس</v>
          </cell>
          <cell r="CP363" t="str">
            <v>القاهرة للصناعات المغذية غسالات</v>
          </cell>
          <cell r="CT363">
            <v>1</v>
          </cell>
          <cell r="CU363">
            <v>1</v>
          </cell>
          <cell r="CV363">
            <v>1</v>
          </cell>
          <cell r="CW363">
            <v>7</v>
          </cell>
          <cell r="CX363">
            <v>44334</v>
          </cell>
          <cell r="CY363">
            <v>44342</v>
          </cell>
          <cell r="CZ363" t="str">
            <v>Pending</v>
          </cell>
          <cell r="DA363">
            <v>7</v>
          </cell>
        </row>
        <row r="364">
          <cell r="A364">
            <v>265</v>
          </cell>
          <cell r="B364" t="str">
            <v>PF1</v>
          </cell>
          <cell r="C364" t="str">
            <v>FOAM 10TH</v>
          </cell>
          <cell r="D364" t="str">
            <v>Molds</v>
          </cell>
          <cell r="E364" t="str">
            <v>FMINPIF0000000</v>
          </cell>
          <cell r="F364" t="str">
            <v>طقم براد فالكون</v>
          </cell>
          <cell r="G364" t="str">
            <v>Ea</v>
          </cell>
          <cell r="H364" t="str">
            <v>1100*1200</v>
          </cell>
          <cell r="I364">
            <v>0.111</v>
          </cell>
          <cell r="J364">
            <v>45</v>
          </cell>
          <cell r="K364">
            <v>1</v>
          </cell>
          <cell r="L364">
            <v>45</v>
          </cell>
          <cell r="M364">
            <v>45</v>
          </cell>
          <cell r="N364">
            <v>1</v>
          </cell>
          <cell r="O364">
            <v>1</v>
          </cell>
          <cell r="Q364" t="str">
            <v>تعمل</v>
          </cell>
          <cell r="R364">
            <v>111</v>
          </cell>
          <cell r="S364">
            <v>103.23</v>
          </cell>
          <cell r="T364">
            <v>118.77</v>
          </cell>
          <cell r="U364" t="str">
            <v>7</v>
          </cell>
          <cell r="V364" t="str">
            <v>7</v>
          </cell>
          <cell r="X364" t="str">
            <v>خزف</v>
          </cell>
          <cell r="Y364">
            <v>130</v>
          </cell>
          <cell r="AA364">
            <v>265</v>
          </cell>
          <cell r="AB364" t="str">
            <v>طقم براد فالكون</v>
          </cell>
          <cell r="AD364" t="str">
            <v>طقم براد فالكون</v>
          </cell>
          <cell r="AE364">
            <v>1</v>
          </cell>
          <cell r="AH364">
            <v>80</v>
          </cell>
          <cell r="AI364">
            <v>76</v>
          </cell>
          <cell r="AJ364">
            <v>84</v>
          </cell>
          <cell r="AK364">
            <v>1</v>
          </cell>
          <cell r="AL364">
            <v>1</v>
          </cell>
          <cell r="AM364">
            <v>1</v>
          </cell>
          <cell r="AN364">
            <v>10</v>
          </cell>
          <cell r="AO364">
            <v>18</v>
          </cell>
          <cell r="AP364" t="str">
            <v>(A) EU 150          (M) 0.7-1.1 mm</v>
          </cell>
          <cell r="AQ364" t="str">
            <v>(B) S.2 112          (M) 0.7-1.1 mm</v>
          </cell>
          <cell r="AR364">
            <v>2</v>
          </cell>
          <cell r="AS364">
            <v>4</v>
          </cell>
          <cell r="AT364" t="str">
            <v>INP</v>
          </cell>
          <cell r="AU364" t="str">
            <v>اتوماتيك</v>
          </cell>
          <cell r="AV364">
            <v>7</v>
          </cell>
          <cell r="AW364">
            <v>7</v>
          </cell>
          <cell r="AX364">
            <v>377</v>
          </cell>
          <cell r="AY364">
            <v>1</v>
          </cell>
          <cell r="AZ364">
            <v>1</v>
          </cell>
          <cell r="BA364">
            <v>248</v>
          </cell>
          <cell r="BB364">
            <v>1</v>
          </cell>
          <cell r="BC364">
            <v>1</v>
          </cell>
          <cell r="BD364">
            <v>135</v>
          </cell>
          <cell r="BE364">
            <v>2</v>
          </cell>
          <cell r="BF364">
            <v>2</v>
          </cell>
          <cell r="BJ364">
            <v>5</v>
          </cell>
          <cell r="BK364">
            <v>5</v>
          </cell>
          <cell r="BL364">
            <v>15</v>
          </cell>
          <cell r="BN364">
            <v>517</v>
          </cell>
          <cell r="BO364">
            <v>5</v>
          </cell>
          <cell r="BW364">
            <v>0</v>
          </cell>
          <cell r="CB364">
            <v>28</v>
          </cell>
          <cell r="CC364">
            <v>1</v>
          </cell>
          <cell r="CE364">
            <v>87</v>
          </cell>
          <cell r="CF364">
            <v>150</v>
          </cell>
          <cell r="CG364" t="str">
            <v>ابيض</v>
          </cell>
          <cell r="CK364">
            <v>0</v>
          </cell>
          <cell r="CL364">
            <v>0.12210000000000001</v>
          </cell>
          <cell r="CN364" t="str">
            <v>ensemble Coldier Falcon</v>
          </cell>
          <cell r="CO364" t="str">
            <v>المصرية لتجارة البورسلين</v>
          </cell>
          <cell r="CP364" t="str">
            <v>المصرية لتجارة البورسلين</v>
          </cell>
          <cell r="CT364">
            <v>1</v>
          </cell>
          <cell r="CU364">
            <v>1</v>
          </cell>
          <cell r="CV364">
            <v>1</v>
          </cell>
          <cell r="CW364">
            <v>0</v>
          </cell>
          <cell r="CZ364" t="str">
            <v/>
          </cell>
        </row>
        <row r="365">
          <cell r="A365">
            <v>266</v>
          </cell>
          <cell r="B365" t="str">
            <v>PF1</v>
          </cell>
          <cell r="C365" t="str">
            <v>FOAM 10TH</v>
          </cell>
          <cell r="D365" t="str">
            <v>Molds</v>
          </cell>
          <cell r="E365" t="str">
            <v>FM000ID00000000</v>
          </cell>
          <cell r="F365" t="str">
            <v>طقم الدش</v>
          </cell>
          <cell r="G365" t="str">
            <v>Ea</v>
          </cell>
          <cell r="H365" t="str">
            <v>1100*850</v>
          </cell>
          <cell r="I365">
            <v>0.115</v>
          </cell>
          <cell r="J365">
            <v>68</v>
          </cell>
          <cell r="K365">
            <v>1</v>
          </cell>
          <cell r="L365">
            <v>68</v>
          </cell>
          <cell r="M365">
            <v>68</v>
          </cell>
          <cell r="N365">
            <v>1</v>
          </cell>
          <cell r="O365">
            <v>4</v>
          </cell>
          <cell r="Q365" t="str">
            <v>لا تعمل</v>
          </cell>
          <cell r="R365">
            <v>115</v>
          </cell>
          <cell r="S365">
            <v>106.95</v>
          </cell>
          <cell r="T365">
            <v>123.05</v>
          </cell>
          <cell r="U365" t="str">
            <v>7</v>
          </cell>
          <cell r="V365" t="str">
            <v>7</v>
          </cell>
          <cell r="Y365">
            <v>342</v>
          </cell>
          <cell r="AA365">
            <v>266</v>
          </cell>
          <cell r="AB365" t="str">
            <v>طقم الدش</v>
          </cell>
          <cell r="AC365">
            <v>0.115</v>
          </cell>
          <cell r="AD365" t="str">
            <v>طقم الدش</v>
          </cell>
          <cell r="AE365">
            <v>0</v>
          </cell>
          <cell r="AH365">
            <v>211.76470588235293</v>
          </cell>
          <cell r="AI365">
            <v>201.17647058823528</v>
          </cell>
          <cell r="AJ365">
            <v>222.35294117647058</v>
          </cell>
          <cell r="AK365">
            <v>1</v>
          </cell>
          <cell r="AL365">
            <v>1</v>
          </cell>
          <cell r="AM365">
            <v>1</v>
          </cell>
          <cell r="AT365" t="str">
            <v>000</v>
          </cell>
          <cell r="AV365">
            <v>7</v>
          </cell>
          <cell r="AW365">
            <v>7</v>
          </cell>
          <cell r="BO365" t="str">
            <v/>
          </cell>
          <cell r="CK365">
            <v>0</v>
          </cell>
          <cell r="CL365">
            <v>0.12650000000000003</v>
          </cell>
          <cell r="CN365" t="str">
            <v>ensemble الدش</v>
          </cell>
          <cell r="CO365" t="str">
            <v/>
          </cell>
          <cell r="CT365">
            <v>1</v>
          </cell>
          <cell r="CU365">
            <v>1</v>
          </cell>
        </row>
        <row r="366">
          <cell r="A366" t="str">
            <v>267u</v>
          </cell>
          <cell r="B366" t="str">
            <v>PF1</v>
          </cell>
          <cell r="C366" t="str">
            <v>FOAM 10TH</v>
          </cell>
          <cell r="D366" t="str">
            <v>Molds</v>
          </cell>
          <cell r="E366" t="str">
            <v>FMEGPIB8500000</v>
          </cell>
          <cell r="F366" t="str">
            <v>طقم البركه 85-علوي</v>
          </cell>
          <cell r="G366" t="str">
            <v>Set</v>
          </cell>
          <cell r="H366" t="str">
            <v>1400*1700</v>
          </cell>
          <cell r="I366">
            <v>1.2</v>
          </cell>
          <cell r="J366">
            <v>40</v>
          </cell>
          <cell r="L366">
            <v>40</v>
          </cell>
          <cell r="M366">
            <v>40</v>
          </cell>
          <cell r="N366">
            <v>2</v>
          </cell>
          <cell r="O366">
            <v>2</v>
          </cell>
          <cell r="Q366" t="str">
            <v>تعمل</v>
          </cell>
          <cell r="R366">
            <v>1200</v>
          </cell>
          <cell r="S366">
            <v>1116</v>
          </cell>
          <cell r="T366">
            <v>1284</v>
          </cell>
          <cell r="U366" t="str">
            <v>7</v>
          </cell>
          <cell r="V366" t="str">
            <v>7</v>
          </cell>
          <cell r="X366" t="str">
            <v>خزف</v>
          </cell>
          <cell r="Y366">
            <v>131</v>
          </cell>
          <cell r="Z366" t="str">
            <v>اعلي</v>
          </cell>
          <cell r="AA366">
            <v>267</v>
          </cell>
          <cell r="AB366" t="str">
            <v>طقم البركه 85</v>
          </cell>
          <cell r="AD366" t="str">
            <v>طقم البركه 85</v>
          </cell>
          <cell r="AE366">
            <v>1</v>
          </cell>
          <cell r="AH366">
            <v>180</v>
          </cell>
          <cell r="AI366">
            <v>171</v>
          </cell>
          <cell r="AJ366">
            <v>189</v>
          </cell>
          <cell r="AK366">
            <v>0</v>
          </cell>
          <cell r="AL366">
            <v>1</v>
          </cell>
          <cell r="AN366">
            <v>9</v>
          </cell>
          <cell r="AO366">
            <v>20</v>
          </cell>
          <cell r="AP366" t="str">
            <v>(A)   401 XS   (S)0.4-0.8 mm</v>
          </cell>
          <cell r="AQ366" t="str">
            <v>(B)   EU 100   (S)0.4-0.8 mm</v>
          </cell>
          <cell r="AR366" t="str">
            <v>24</v>
          </cell>
          <cell r="AS366" t="str">
            <v>24</v>
          </cell>
          <cell r="AT366" t="str">
            <v>EGP</v>
          </cell>
          <cell r="AU366" t="str">
            <v>اتوماتيك</v>
          </cell>
          <cell r="AV366">
            <v>7</v>
          </cell>
          <cell r="AW366">
            <v>7</v>
          </cell>
          <cell r="AX366">
            <v>620</v>
          </cell>
          <cell r="AY366">
            <v>2</v>
          </cell>
          <cell r="AZ366">
            <v>2</v>
          </cell>
          <cell r="BA366">
            <v>560</v>
          </cell>
          <cell r="BB366">
            <v>2</v>
          </cell>
          <cell r="BC366">
            <v>2</v>
          </cell>
          <cell r="BD366">
            <v>210</v>
          </cell>
          <cell r="BE366">
            <v>2</v>
          </cell>
          <cell r="BF366">
            <v>2</v>
          </cell>
          <cell r="BJ366">
            <v>3</v>
          </cell>
          <cell r="BK366">
            <v>6</v>
          </cell>
          <cell r="BL366">
            <v>12</v>
          </cell>
          <cell r="BN366">
            <v>505</v>
          </cell>
          <cell r="BO366" t="str">
            <v>5</v>
          </cell>
          <cell r="BW366">
            <v>0</v>
          </cell>
          <cell r="CB366">
            <v>5</v>
          </cell>
          <cell r="CC366">
            <v>1</v>
          </cell>
          <cell r="CE366">
            <v>87</v>
          </cell>
          <cell r="CF366">
            <v>150</v>
          </cell>
          <cell r="CG366" t="str">
            <v>احمر</v>
          </cell>
          <cell r="CK366">
            <v>1.3019999999999998</v>
          </cell>
          <cell r="CL366">
            <v>0</v>
          </cell>
          <cell r="CN366" t="str">
            <v>ensemble Baraka 85</v>
          </cell>
          <cell r="CO366" t="str">
            <v>المصرية الألمانية</v>
          </cell>
          <cell r="CP366" t="str">
            <v xml:space="preserve">شركة المصرية الالمانية </v>
          </cell>
          <cell r="CT366">
            <v>0</v>
          </cell>
          <cell r="CU366">
            <v>1</v>
          </cell>
          <cell r="CV366">
            <v>1</v>
          </cell>
          <cell r="CW366">
            <v>0</v>
          </cell>
          <cell r="CZ366" t="str">
            <v/>
          </cell>
        </row>
        <row r="367">
          <cell r="A367" t="str">
            <v>267d</v>
          </cell>
          <cell r="B367" t="str">
            <v>PF1</v>
          </cell>
          <cell r="C367" t="str">
            <v>FOAM 10TH</v>
          </cell>
          <cell r="D367" t="str">
            <v>Molds</v>
          </cell>
          <cell r="E367" t="str">
            <v>FMEGPIB8500000</v>
          </cell>
          <cell r="F367" t="str">
            <v>طقم البركه 85-سفلي</v>
          </cell>
          <cell r="G367" t="str">
            <v>Set</v>
          </cell>
          <cell r="H367" t="str">
            <v>1400*1700</v>
          </cell>
          <cell r="I367">
            <v>1.2</v>
          </cell>
          <cell r="J367">
            <v>40</v>
          </cell>
          <cell r="L367">
            <v>40</v>
          </cell>
          <cell r="M367">
            <v>40</v>
          </cell>
          <cell r="N367">
            <v>2</v>
          </cell>
          <cell r="O367">
            <v>2</v>
          </cell>
          <cell r="Q367" t="str">
            <v>تعمل</v>
          </cell>
          <cell r="R367">
            <v>1200</v>
          </cell>
          <cell r="S367">
            <v>1116</v>
          </cell>
          <cell r="T367">
            <v>1284</v>
          </cell>
          <cell r="U367" t="str">
            <v>7</v>
          </cell>
          <cell r="V367" t="str">
            <v>7</v>
          </cell>
          <cell r="X367" t="str">
            <v>خزف</v>
          </cell>
          <cell r="Y367">
            <v>131</v>
          </cell>
          <cell r="Z367" t="str">
            <v>اسفل</v>
          </cell>
          <cell r="AA367">
            <v>267</v>
          </cell>
          <cell r="AB367" t="str">
            <v>طقم البركه 85</v>
          </cell>
          <cell r="AD367" t="str">
            <v>طقم البركه 85</v>
          </cell>
          <cell r="AE367">
            <v>1</v>
          </cell>
          <cell r="AH367">
            <v>180</v>
          </cell>
          <cell r="AI367">
            <v>171</v>
          </cell>
          <cell r="AJ367">
            <v>189</v>
          </cell>
          <cell r="AK367">
            <v>0</v>
          </cell>
          <cell r="AL367">
            <v>1</v>
          </cell>
          <cell r="AN367">
            <v>9</v>
          </cell>
          <cell r="AO367">
            <v>20</v>
          </cell>
          <cell r="AP367" t="str">
            <v>(A)   401 XS   (S)0.4-0.8 mm</v>
          </cell>
          <cell r="AQ367" t="str">
            <v>(B)   EU 100   (S)0.4-0.8 mm</v>
          </cell>
          <cell r="AR367" t="str">
            <v>24</v>
          </cell>
          <cell r="AS367" t="str">
            <v>24</v>
          </cell>
          <cell r="AT367" t="str">
            <v>EGP</v>
          </cell>
          <cell r="AU367" t="str">
            <v>اتوماتيك</v>
          </cell>
          <cell r="AV367">
            <v>7</v>
          </cell>
          <cell r="AW367">
            <v>7</v>
          </cell>
          <cell r="AX367">
            <v>620</v>
          </cell>
          <cell r="AY367">
            <v>2</v>
          </cell>
          <cell r="AZ367">
            <v>2</v>
          </cell>
          <cell r="BA367">
            <v>560</v>
          </cell>
          <cell r="BB367">
            <v>2</v>
          </cell>
          <cell r="BC367">
            <v>2</v>
          </cell>
          <cell r="BD367">
            <v>210</v>
          </cell>
          <cell r="BE367">
            <v>2</v>
          </cell>
          <cell r="BF367">
            <v>2</v>
          </cell>
          <cell r="BJ367">
            <v>3</v>
          </cell>
          <cell r="BK367">
            <v>6</v>
          </cell>
          <cell r="BL367">
            <v>12</v>
          </cell>
          <cell r="BN367">
            <v>505</v>
          </cell>
          <cell r="BO367" t="str">
            <v>5</v>
          </cell>
          <cell r="BW367">
            <v>0</v>
          </cell>
          <cell r="CB367">
            <v>5</v>
          </cell>
          <cell r="CC367">
            <v>1</v>
          </cell>
          <cell r="CE367">
            <v>87</v>
          </cell>
          <cell r="CF367">
            <v>150</v>
          </cell>
          <cell r="CG367" t="str">
            <v>ابيض</v>
          </cell>
          <cell r="CK367">
            <v>1.3019999999999998</v>
          </cell>
          <cell r="CL367">
            <v>0</v>
          </cell>
          <cell r="CN367" t="str">
            <v>ensemble Baraka 85</v>
          </cell>
          <cell r="CO367" t="str">
            <v>المصرية الألمانية</v>
          </cell>
          <cell r="CP367" t="str">
            <v xml:space="preserve">شركة المصرية الالمانية </v>
          </cell>
          <cell r="CT367">
            <v>0</v>
          </cell>
          <cell r="CU367">
            <v>1</v>
          </cell>
          <cell r="CV367">
            <v>1</v>
          </cell>
          <cell r="CW367">
            <v>0</v>
          </cell>
          <cell r="CZ367" t="str">
            <v/>
          </cell>
        </row>
        <row r="368">
          <cell r="A368">
            <v>267</v>
          </cell>
          <cell r="B368" t="str">
            <v>PF1</v>
          </cell>
          <cell r="C368" t="str">
            <v>FOAM 10TH</v>
          </cell>
          <cell r="D368" t="str">
            <v>Molds</v>
          </cell>
          <cell r="E368" t="str">
            <v>FMEGPIB8500000</v>
          </cell>
          <cell r="F368" t="str">
            <v>طقم البركه 85</v>
          </cell>
          <cell r="G368" t="str">
            <v>Set</v>
          </cell>
          <cell r="H368" t="str">
            <v>1400*1700</v>
          </cell>
          <cell r="I368">
            <v>1.2</v>
          </cell>
          <cell r="J368">
            <v>40</v>
          </cell>
          <cell r="L368">
            <v>40</v>
          </cell>
          <cell r="M368">
            <v>40</v>
          </cell>
          <cell r="N368">
            <v>2</v>
          </cell>
          <cell r="O368">
            <v>2</v>
          </cell>
          <cell r="Q368" t="str">
            <v>تعمل</v>
          </cell>
          <cell r="R368">
            <v>1200</v>
          </cell>
          <cell r="S368">
            <v>1116</v>
          </cell>
          <cell r="T368">
            <v>1284</v>
          </cell>
          <cell r="U368" t="str">
            <v>7</v>
          </cell>
          <cell r="V368" t="str">
            <v>7</v>
          </cell>
          <cell r="X368" t="str">
            <v>خزف</v>
          </cell>
          <cell r="Y368">
            <v>131</v>
          </cell>
          <cell r="AA368">
            <v>267</v>
          </cell>
          <cell r="AB368" t="str">
            <v>طقم البركه 85</v>
          </cell>
          <cell r="AD368" t="str">
            <v>طقم البركه 85</v>
          </cell>
          <cell r="AE368">
            <v>1</v>
          </cell>
          <cell r="AH368">
            <v>180</v>
          </cell>
          <cell r="AI368">
            <v>171</v>
          </cell>
          <cell r="AJ368">
            <v>189</v>
          </cell>
          <cell r="AK368">
            <v>1</v>
          </cell>
          <cell r="AM368">
            <v>1</v>
          </cell>
          <cell r="AN368">
            <v>9</v>
          </cell>
          <cell r="AO368">
            <v>20</v>
          </cell>
          <cell r="AP368" t="str">
            <v>(A)   401 XS   (S)0.4-0.8 mm</v>
          </cell>
          <cell r="AQ368" t="str">
            <v>(B)   EU 100   (S)0.4-0.8 mm</v>
          </cell>
          <cell r="AR368" t="str">
            <v>24</v>
          </cell>
          <cell r="AS368" t="str">
            <v>24</v>
          </cell>
          <cell r="AT368" t="str">
            <v>EGP</v>
          </cell>
          <cell r="AU368" t="str">
            <v>اتوماتيك</v>
          </cell>
          <cell r="AV368">
            <v>7</v>
          </cell>
          <cell r="AW368">
            <v>7</v>
          </cell>
          <cell r="BJ368">
            <v>3</v>
          </cell>
          <cell r="BK368">
            <v>6</v>
          </cell>
          <cell r="BL368">
            <v>12</v>
          </cell>
          <cell r="BN368">
            <v>505</v>
          </cell>
          <cell r="BO368" t="str">
            <v>5</v>
          </cell>
          <cell r="BW368">
            <v>0</v>
          </cell>
          <cell r="CK368">
            <v>1.3019999999999998</v>
          </cell>
          <cell r="CL368">
            <v>0</v>
          </cell>
          <cell r="CN368" t="str">
            <v>ensemble Baraka 85</v>
          </cell>
          <cell r="CO368" t="str">
            <v>المصرية الألمانية</v>
          </cell>
          <cell r="CP368" t="str">
            <v xml:space="preserve">شركة المصرية الالمانية </v>
          </cell>
          <cell r="CT368">
            <v>1</v>
          </cell>
          <cell r="CU368">
            <v>1</v>
          </cell>
          <cell r="CV368">
            <v>1</v>
          </cell>
          <cell r="CW368">
            <v>0</v>
          </cell>
          <cell r="CZ368" t="str">
            <v/>
          </cell>
        </row>
        <row r="369">
          <cell r="A369">
            <v>268</v>
          </cell>
          <cell r="B369" t="str">
            <v>PF1</v>
          </cell>
          <cell r="C369" t="str">
            <v>FOAM 10TH</v>
          </cell>
          <cell r="D369" t="str">
            <v>Molds</v>
          </cell>
          <cell r="E369" t="str">
            <v>FMVICI00000000</v>
          </cell>
          <cell r="F369" t="str">
            <v>صندوق فوم فاكسيرا</v>
          </cell>
          <cell r="G369" t="str">
            <v>Set</v>
          </cell>
          <cell r="H369" t="str">
            <v>1400*1400</v>
          </cell>
          <cell r="I369">
            <v>1.59</v>
          </cell>
          <cell r="J369">
            <v>12</v>
          </cell>
          <cell r="K369">
            <v>1</v>
          </cell>
          <cell r="L369">
            <v>12</v>
          </cell>
          <cell r="M369">
            <v>12</v>
          </cell>
          <cell r="N369">
            <v>2</v>
          </cell>
          <cell r="O369">
            <v>1</v>
          </cell>
          <cell r="Q369" t="str">
            <v>تعمل</v>
          </cell>
          <cell r="R369">
            <v>1590</v>
          </cell>
          <cell r="S369">
            <v>1478.7</v>
          </cell>
          <cell r="T369">
            <v>1701.3</v>
          </cell>
          <cell r="U369" t="str">
            <v>7</v>
          </cell>
          <cell r="V369" t="str">
            <v>7</v>
          </cell>
          <cell r="X369" t="str">
            <v>متنوع</v>
          </cell>
          <cell r="Y369">
            <v>132</v>
          </cell>
          <cell r="AA369">
            <v>268</v>
          </cell>
          <cell r="AB369" t="str">
            <v>صندوق فوم فاكسيرا</v>
          </cell>
          <cell r="AD369" t="str">
            <v>صندوق فوم فاكسيرا</v>
          </cell>
          <cell r="AE369">
            <v>1</v>
          </cell>
          <cell r="AH369">
            <v>300</v>
          </cell>
          <cell r="AI369">
            <v>285</v>
          </cell>
          <cell r="AJ369">
            <v>315</v>
          </cell>
          <cell r="AK369">
            <v>1</v>
          </cell>
          <cell r="AL369">
            <v>1</v>
          </cell>
          <cell r="AM369">
            <v>1</v>
          </cell>
          <cell r="AT369" t="str">
            <v>VIC</v>
          </cell>
          <cell r="AU369" t="str">
            <v>اتوماتيك</v>
          </cell>
          <cell r="AV369">
            <v>7</v>
          </cell>
          <cell r="AW369">
            <v>7</v>
          </cell>
          <cell r="BJ369">
            <v>5</v>
          </cell>
          <cell r="BK369">
            <v>-5</v>
          </cell>
          <cell r="BL369">
            <v>5</v>
          </cell>
          <cell r="BO369" t="str">
            <v/>
          </cell>
          <cell r="BW369">
            <v>0</v>
          </cell>
          <cell r="CK369">
            <v>0</v>
          </cell>
          <cell r="CL369">
            <v>1.7490000000000003</v>
          </cell>
          <cell r="CN369" t="str">
            <v>box foam Faksira</v>
          </cell>
          <cell r="CO369" t="str">
            <v/>
          </cell>
          <cell r="CT369">
            <v>1</v>
          </cell>
          <cell r="CU369">
            <v>1</v>
          </cell>
          <cell r="CV369">
            <v>1</v>
          </cell>
          <cell r="CW369">
            <v>0</v>
          </cell>
          <cell r="CZ369" t="str">
            <v/>
          </cell>
        </row>
        <row r="370">
          <cell r="A370" t="str">
            <v>269b</v>
          </cell>
          <cell r="B370" t="str">
            <v>PF1</v>
          </cell>
          <cell r="C370" t="str">
            <v>FOAM 10TH</v>
          </cell>
          <cell r="D370" t="str">
            <v>Molds</v>
          </cell>
          <cell r="E370" t="str">
            <v>FMSEDI00000000</v>
          </cell>
          <cell r="F370" t="str">
            <v>صندوق فوم انسولين بدون بادج-علبة</v>
          </cell>
          <cell r="G370" t="str">
            <v>Set</v>
          </cell>
          <cell r="H370" t="str">
            <v>1400*1400</v>
          </cell>
          <cell r="I370">
            <v>1.57</v>
          </cell>
          <cell r="J370">
            <v>12</v>
          </cell>
          <cell r="K370">
            <v>1</v>
          </cell>
          <cell r="M370">
            <v>14</v>
          </cell>
          <cell r="N370">
            <v>2</v>
          </cell>
          <cell r="O370">
            <v>1</v>
          </cell>
          <cell r="Q370" t="str">
            <v>تعمل</v>
          </cell>
          <cell r="R370">
            <v>1570</v>
          </cell>
          <cell r="S370">
            <v>1460.1</v>
          </cell>
          <cell r="T370">
            <v>1679.9</v>
          </cell>
          <cell r="U370" t="str">
            <v>7</v>
          </cell>
          <cell r="V370" t="str">
            <v>7</v>
          </cell>
          <cell r="X370" t="str">
            <v>عبوات دوائية</v>
          </cell>
          <cell r="Y370">
            <v>133</v>
          </cell>
          <cell r="Z370" t="str">
            <v>قاعدة</v>
          </cell>
          <cell r="AA370">
            <v>269</v>
          </cell>
          <cell r="AB370" t="str">
            <v>صندوق فوم انسولين بدون بادج</v>
          </cell>
          <cell r="AD370" t="str">
            <v>صندوق فوم انسولين بدون بادج</v>
          </cell>
          <cell r="AE370">
            <v>1</v>
          </cell>
          <cell r="AH370">
            <v>257.14285714285717</v>
          </cell>
          <cell r="AI370">
            <v>244.28571428571431</v>
          </cell>
          <cell r="AJ370">
            <v>270.00000000000006</v>
          </cell>
          <cell r="AK370">
            <v>0</v>
          </cell>
          <cell r="AL370">
            <v>1</v>
          </cell>
          <cell r="AN370">
            <v>9</v>
          </cell>
          <cell r="AO370" t="str">
            <v>20</v>
          </cell>
          <cell r="AP370" t="str">
            <v xml:space="preserve"> (A) EU150       (M) 0.7-1.1 mm</v>
          </cell>
          <cell r="AQ370" t="str">
            <v>(B) S.2 112      (M) 0.7-1.1 mm</v>
          </cell>
          <cell r="AR370" t="str">
            <v>6</v>
          </cell>
          <cell r="AS370" t="str">
            <v>0</v>
          </cell>
          <cell r="AT370" t="str">
            <v>SED</v>
          </cell>
          <cell r="AU370" t="str">
            <v>اتوماتيك</v>
          </cell>
          <cell r="AV370">
            <v>7</v>
          </cell>
          <cell r="AW370">
            <v>7</v>
          </cell>
          <cell r="AX370">
            <v>595</v>
          </cell>
          <cell r="AY370">
            <v>1</v>
          </cell>
          <cell r="AZ370">
            <v>1</v>
          </cell>
          <cell r="BA370">
            <v>490</v>
          </cell>
          <cell r="BB370">
            <v>1</v>
          </cell>
          <cell r="BC370">
            <v>1</v>
          </cell>
          <cell r="BD370">
            <v>115</v>
          </cell>
          <cell r="BE370">
            <v>2</v>
          </cell>
          <cell r="BF370">
            <v>2</v>
          </cell>
          <cell r="BJ370">
            <v>3</v>
          </cell>
          <cell r="BK370">
            <v>6</v>
          </cell>
          <cell r="BL370">
            <v>12</v>
          </cell>
          <cell r="BN370">
            <v>116</v>
          </cell>
          <cell r="BO370" t="str">
            <v>1</v>
          </cell>
          <cell r="BW370">
            <v>0</v>
          </cell>
          <cell r="CB370">
            <v>2</v>
          </cell>
          <cell r="CC370">
            <v>1</v>
          </cell>
          <cell r="CE370">
            <v>87</v>
          </cell>
          <cell r="CF370">
            <v>150</v>
          </cell>
          <cell r="CG370" t="str">
            <v>ابيض</v>
          </cell>
          <cell r="CK370">
            <v>0</v>
          </cell>
          <cell r="CL370">
            <v>1.7270000000000003</v>
          </cell>
          <cell r="CN370" t="str">
            <v>box foam Ansolin without tickt</v>
          </cell>
          <cell r="CO370" t="str">
            <v>عملاء متنوعون</v>
          </cell>
          <cell r="CP370" t="str">
            <v>عملاء متنوعون</v>
          </cell>
          <cell r="CT370">
            <v>0</v>
          </cell>
          <cell r="CU370">
            <v>1</v>
          </cell>
          <cell r="CV370">
            <v>1</v>
          </cell>
          <cell r="CW370">
            <v>4</v>
          </cell>
          <cell r="CX370">
            <v>44280</v>
          </cell>
          <cell r="CY370">
            <v>44280</v>
          </cell>
          <cell r="CZ370" t="str">
            <v>Pending</v>
          </cell>
          <cell r="DA370">
            <v>34</v>
          </cell>
        </row>
        <row r="371">
          <cell r="A371" t="str">
            <v>269c</v>
          </cell>
          <cell r="B371" t="str">
            <v>PF1</v>
          </cell>
          <cell r="C371" t="str">
            <v>FOAM 10TH</v>
          </cell>
          <cell r="D371" t="str">
            <v>Molds</v>
          </cell>
          <cell r="E371" t="str">
            <v>FMSEDI00000000</v>
          </cell>
          <cell r="F371" t="str">
            <v>صندوق فوم انسولين بدون بادج-غطاء</v>
          </cell>
          <cell r="G371" t="str">
            <v>Set</v>
          </cell>
          <cell r="H371" t="str">
            <v>1400*1400</v>
          </cell>
          <cell r="I371">
            <v>1.57</v>
          </cell>
          <cell r="J371">
            <v>12</v>
          </cell>
          <cell r="K371">
            <v>1</v>
          </cell>
          <cell r="M371">
            <v>14</v>
          </cell>
          <cell r="N371">
            <v>2</v>
          </cell>
          <cell r="O371">
            <v>1</v>
          </cell>
          <cell r="Q371" t="str">
            <v>تعمل</v>
          </cell>
          <cell r="R371">
            <v>1570</v>
          </cell>
          <cell r="S371">
            <v>1460.1</v>
          </cell>
          <cell r="T371">
            <v>1679.9</v>
          </cell>
          <cell r="U371" t="str">
            <v>7</v>
          </cell>
          <cell r="V371" t="str">
            <v>7</v>
          </cell>
          <cell r="X371" t="str">
            <v>عبوات دوائية</v>
          </cell>
          <cell r="Y371">
            <v>133</v>
          </cell>
          <cell r="Z371" t="str">
            <v>كفر</v>
          </cell>
          <cell r="AA371">
            <v>269</v>
          </cell>
          <cell r="AB371" t="str">
            <v>صندوق فوم انسولين بدون بادج</v>
          </cell>
          <cell r="AD371" t="str">
            <v>صندوق فوم انسولين بدون بادج</v>
          </cell>
          <cell r="AE371">
            <v>1</v>
          </cell>
          <cell r="AH371">
            <v>257.14285714285717</v>
          </cell>
          <cell r="AI371">
            <v>244.28571428571431</v>
          </cell>
          <cell r="AJ371">
            <v>270.00000000000006</v>
          </cell>
          <cell r="AK371">
            <v>0</v>
          </cell>
          <cell r="AL371">
            <v>1</v>
          </cell>
          <cell r="AN371">
            <v>9</v>
          </cell>
          <cell r="AO371" t="str">
            <v>20</v>
          </cell>
          <cell r="AP371" t="str">
            <v xml:space="preserve"> (A) EU150       (M) 0.7-1.1 mm</v>
          </cell>
          <cell r="AQ371" t="str">
            <v>(B) S.2 112      (M) 0.7-1.1 mm</v>
          </cell>
          <cell r="AR371" t="str">
            <v>6</v>
          </cell>
          <cell r="AS371" t="str">
            <v>0</v>
          </cell>
          <cell r="AT371" t="str">
            <v>SED</v>
          </cell>
          <cell r="AU371" t="str">
            <v>اتوماتيك</v>
          </cell>
          <cell r="AV371">
            <v>7</v>
          </cell>
          <cell r="AW371">
            <v>7</v>
          </cell>
          <cell r="AX371">
            <v>595</v>
          </cell>
          <cell r="AY371">
            <v>1</v>
          </cell>
          <cell r="AZ371">
            <v>1</v>
          </cell>
          <cell r="BA371">
            <v>490</v>
          </cell>
          <cell r="BB371">
            <v>1</v>
          </cell>
          <cell r="BC371">
            <v>1</v>
          </cell>
          <cell r="BD371">
            <v>315</v>
          </cell>
          <cell r="BE371">
            <v>2</v>
          </cell>
          <cell r="BF371">
            <v>2</v>
          </cell>
          <cell r="BJ371">
            <v>3</v>
          </cell>
          <cell r="BK371">
            <v>6</v>
          </cell>
          <cell r="BL371">
            <v>12</v>
          </cell>
          <cell r="BN371">
            <v>116</v>
          </cell>
          <cell r="BO371" t="str">
            <v>1</v>
          </cell>
          <cell r="BW371">
            <v>0</v>
          </cell>
          <cell r="CB371">
            <v>2</v>
          </cell>
          <cell r="CC371">
            <v>1</v>
          </cell>
          <cell r="CE371">
            <v>87</v>
          </cell>
          <cell r="CF371">
            <v>150</v>
          </cell>
          <cell r="CG371" t="str">
            <v>ابيض</v>
          </cell>
          <cell r="CK371">
            <v>0</v>
          </cell>
          <cell r="CL371">
            <v>1.7270000000000003</v>
          </cell>
          <cell r="CN371" t="str">
            <v>box foam Ansolin without tickt</v>
          </cell>
          <cell r="CO371" t="str">
            <v>عملاء متنوعون</v>
          </cell>
          <cell r="CP371" t="str">
            <v>عملاء متنوعون</v>
          </cell>
          <cell r="CT371">
            <v>0</v>
          </cell>
          <cell r="CU371">
            <v>1</v>
          </cell>
          <cell r="CV371">
            <v>1</v>
          </cell>
          <cell r="CW371">
            <v>4</v>
          </cell>
          <cell r="CX371">
            <v>44280</v>
          </cell>
          <cell r="CY371">
            <v>44280</v>
          </cell>
          <cell r="CZ371" t="str">
            <v>Pending</v>
          </cell>
          <cell r="DA371">
            <v>34</v>
          </cell>
        </row>
        <row r="372">
          <cell r="A372">
            <v>269</v>
          </cell>
          <cell r="B372" t="str">
            <v>PF1</v>
          </cell>
          <cell r="C372" t="str">
            <v>FOAM 10TH</v>
          </cell>
          <cell r="D372" t="str">
            <v>Molds</v>
          </cell>
          <cell r="E372" t="str">
            <v>FMSEDI00000000</v>
          </cell>
          <cell r="F372" t="str">
            <v>صندوق فوم انسولين بدون بادج</v>
          </cell>
          <cell r="G372" t="str">
            <v>Set</v>
          </cell>
          <cell r="H372" t="str">
            <v>1400*1400</v>
          </cell>
          <cell r="I372">
            <v>1.57</v>
          </cell>
          <cell r="J372">
            <v>12</v>
          </cell>
          <cell r="K372">
            <v>1</v>
          </cell>
          <cell r="L372">
            <v>13</v>
          </cell>
          <cell r="M372">
            <v>14</v>
          </cell>
          <cell r="N372">
            <v>2</v>
          </cell>
          <cell r="O372">
            <v>1</v>
          </cell>
          <cell r="Q372" t="str">
            <v>تعمل</v>
          </cell>
          <cell r="R372">
            <v>1570</v>
          </cell>
          <cell r="S372">
            <v>1460.1</v>
          </cell>
          <cell r="T372">
            <v>1679.9</v>
          </cell>
          <cell r="U372" t="str">
            <v>7</v>
          </cell>
          <cell r="V372" t="str">
            <v>7</v>
          </cell>
          <cell r="X372" t="str">
            <v>عبوات دوائية</v>
          </cell>
          <cell r="Y372">
            <v>133</v>
          </cell>
          <cell r="AA372">
            <v>269</v>
          </cell>
          <cell r="AB372" t="str">
            <v>صندوق فوم انسولين بدون بادج</v>
          </cell>
          <cell r="AD372" t="str">
            <v>صندوق فوم انسولين بدون بادج</v>
          </cell>
          <cell r="AE372">
            <v>1</v>
          </cell>
          <cell r="AH372">
            <v>257.14285714285717</v>
          </cell>
          <cell r="AI372">
            <v>244.28571428571431</v>
          </cell>
          <cell r="AJ372">
            <v>270.00000000000006</v>
          </cell>
          <cell r="AK372">
            <v>1</v>
          </cell>
          <cell r="AM372">
            <v>1</v>
          </cell>
          <cell r="AN372">
            <v>9</v>
          </cell>
          <cell r="AO372" t="str">
            <v>20</v>
          </cell>
          <cell r="AP372" t="str">
            <v xml:space="preserve"> (A) EU150       (M) 0.7-1.1 mm</v>
          </cell>
          <cell r="AQ372" t="str">
            <v>(B) S.2 112      (M) 0.7-1.1 mm</v>
          </cell>
          <cell r="AR372" t="str">
            <v>6</v>
          </cell>
          <cell r="AS372" t="str">
            <v>0</v>
          </cell>
          <cell r="AT372" t="str">
            <v>SED</v>
          </cell>
          <cell r="AU372" t="str">
            <v>اتوماتيك</v>
          </cell>
          <cell r="AV372">
            <v>7</v>
          </cell>
          <cell r="AW372">
            <v>7</v>
          </cell>
          <cell r="BJ372">
            <v>3</v>
          </cell>
          <cell r="BK372">
            <v>6</v>
          </cell>
          <cell r="BL372">
            <v>12</v>
          </cell>
          <cell r="BN372">
            <v>116</v>
          </cell>
          <cell r="BO372" t="str">
            <v>1</v>
          </cell>
          <cell r="BW372">
            <v>0</v>
          </cell>
          <cell r="CB372">
            <v>2</v>
          </cell>
          <cell r="CC372">
            <v>1</v>
          </cell>
          <cell r="CE372">
            <v>87</v>
          </cell>
          <cell r="CF372">
            <v>150</v>
          </cell>
          <cell r="CG372" t="str">
            <v>ابيض</v>
          </cell>
          <cell r="CK372">
            <v>0</v>
          </cell>
          <cell r="CL372">
            <v>1.7270000000000003</v>
          </cell>
          <cell r="CN372" t="str">
            <v>box foam Ansolin without tickt</v>
          </cell>
          <cell r="CO372" t="str">
            <v>عملاء متنوعون</v>
          </cell>
          <cell r="CP372" t="str">
            <v>عملاء متنوعون</v>
          </cell>
          <cell r="CT372">
            <v>1</v>
          </cell>
          <cell r="CU372">
            <v>1</v>
          </cell>
          <cell r="CV372">
            <v>1</v>
          </cell>
          <cell r="CW372">
            <v>4</v>
          </cell>
          <cell r="CX372">
            <v>44280</v>
          </cell>
          <cell r="CY372">
            <v>44280</v>
          </cell>
          <cell r="CZ372" t="str">
            <v>Pending</v>
          </cell>
          <cell r="DA372">
            <v>34</v>
          </cell>
        </row>
        <row r="373">
          <cell r="A373" t="str">
            <v>270c</v>
          </cell>
          <cell r="B373" t="str">
            <v>PF1</v>
          </cell>
          <cell r="C373" t="str">
            <v>FOAM 10TH</v>
          </cell>
          <cell r="D373" t="str">
            <v>Molds</v>
          </cell>
          <cell r="E373" t="str">
            <v>FMBOXIG0000000</v>
          </cell>
          <cell r="F373" t="str">
            <v>صندوق عنب-علبة</v>
          </cell>
          <cell r="G373" t="str">
            <v>Set</v>
          </cell>
          <cell r="H373" t="str">
            <v>1100*1200</v>
          </cell>
          <cell r="I373">
            <v>0.312</v>
          </cell>
          <cell r="J373">
            <v>17</v>
          </cell>
          <cell r="K373">
            <v>1</v>
          </cell>
          <cell r="M373">
            <v>17</v>
          </cell>
          <cell r="N373">
            <v>2</v>
          </cell>
          <cell r="O373">
            <v>1</v>
          </cell>
          <cell r="Q373" t="str">
            <v>تعمل</v>
          </cell>
          <cell r="R373">
            <v>312</v>
          </cell>
          <cell r="S373">
            <v>290.16000000000003</v>
          </cell>
          <cell r="T373">
            <v>333.84</v>
          </cell>
          <cell r="U373" t="str">
            <v>7</v>
          </cell>
          <cell r="V373" t="str">
            <v>7</v>
          </cell>
          <cell r="X373" t="str">
            <v>اوعية غذائية</v>
          </cell>
          <cell r="Y373">
            <v>134</v>
          </cell>
          <cell r="AA373">
            <v>270</v>
          </cell>
          <cell r="AB373" t="str">
            <v>صندوق عنب</v>
          </cell>
          <cell r="AD373" t="str">
            <v>صندوق عنب</v>
          </cell>
          <cell r="AE373">
            <v>1</v>
          </cell>
          <cell r="AH373">
            <v>211.76470588235293</v>
          </cell>
          <cell r="AI373">
            <v>201.17647058823528</v>
          </cell>
          <cell r="AJ373">
            <v>222.35294117647058</v>
          </cell>
          <cell r="AK373">
            <v>0</v>
          </cell>
          <cell r="AL373">
            <v>1</v>
          </cell>
          <cell r="AN373">
            <v>9</v>
          </cell>
          <cell r="AO373">
            <v>18</v>
          </cell>
          <cell r="AP373" t="str">
            <v>(A)  303xj  (M) 0.7-1.1 mm</v>
          </cell>
          <cell r="AQ373" t="str">
            <v>(B) S-2 112  (M) 0.7-1.1 mm</v>
          </cell>
          <cell r="AR373" t="str">
            <v>8</v>
          </cell>
          <cell r="AS373" t="str">
            <v>8</v>
          </cell>
          <cell r="AT373" t="str">
            <v>BOX</v>
          </cell>
          <cell r="AU373" t="str">
            <v>اتوماتيك</v>
          </cell>
          <cell r="AV373">
            <v>7</v>
          </cell>
          <cell r="AW373">
            <v>7</v>
          </cell>
          <cell r="AX373">
            <v>435</v>
          </cell>
          <cell r="AY373">
            <v>1</v>
          </cell>
          <cell r="AZ373">
            <v>1</v>
          </cell>
          <cell r="BA373">
            <v>365</v>
          </cell>
          <cell r="BB373">
            <v>1</v>
          </cell>
          <cell r="BC373">
            <v>1</v>
          </cell>
          <cell r="BD373">
            <v>145</v>
          </cell>
          <cell r="BE373">
            <v>2</v>
          </cell>
          <cell r="BF373">
            <v>2</v>
          </cell>
          <cell r="BJ373">
            <v>3</v>
          </cell>
          <cell r="BK373">
            <v>6</v>
          </cell>
          <cell r="BL373">
            <v>12</v>
          </cell>
          <cell r="BN373">
            <v>132</v>
          </cell>
          <cell r="BO373" t="str">
            <v>1</v>
          </cell>
          <cell r="BW373">
            <v>0</v>
          </cell>
          <cell r="CB373">
            <v>14</v>
          </cell>
          <cell r="CC373">
            <v>1</v>
          </cell>
          <cell r="CE373">
            <v>87</v>
          </cell>
          <cell r="CF373">
            <v>150</v>
          </cell>
          <cell r="CG373" t="str">
            <v>ابيض</v>
          </cell>
          <cell r="CK373">
            <v>0</v>
          </cell>
          <cell r="CL373">
            <v>0.34320000000000001</v>
          </cell>
          <cell r="CN373" t="str">
            <v>box Grab</v>
          </cell>
          <cell r="CO373" t="str">
            <v>صحاري</v>
          </cell>
          <cell r="CP373" t="str">
            <v>صحارى للاستيرادوالتصدير</v>
          </cell>
          <cell r="CT373">
            <v>0</v>
          </cell>
          <cell r="CU373">
            <v>1</v>
          </cell>
          <cell r="CV373">
            <v>1</v>
          </cell>
          <cell r="CW373">
            <v>0</v>
          </cell>
          <cell r="CZ373" t="str">
            <v/>
          </cell>
        </row>
        <row r="374">
          <cell r="A374" t="str">
            <v>270b</v>
          </cell>
          <cell r="B374" t="str">
            <v>PF1</v>
          </cell>
          <cell r="C374" t="str">
            <v>FOAM 10TH</v>
          </cell>
          <cell r="D374" t="str">
            <v>Molds</v>
          </cell>
          <cell r="E374" t="str">
            <v>FMBOXIG0000000</v>
          </cell>
          <cell r="F374" t="str">
            <v>صندوق عنب-غطاء</v>
          </cell>
          <cell r="G374" t="str">
            <v>Set</v>
          </cell>
          <cell r="H374" t="str">
            <v>1100*1200</v>
          </cell>
          <cell r="I374">
            <v>0.312</v>
          </cell>
          <cell r="J374">
            <v>17</v>
          </cell>
          <cell r="K374">
            <v>1</v>
          </cell>
          <cell r="M374">
            <v>17</v>
          </cell>
          <cell r="N374">
            <v>2</v>
          </cell>
          <cell r="O374">
            <v>1</v>
          </cell>
          <cell r="Q374" t="str">
            <v>تعمل</v>
          </cell>
          <cell r="R374">
            <v>312</v>
          </cell>
          <cell r="S374">
            <v>290.16000000000003</v>
          </cell>
          <cell r="T374">
            <v>333.84</v>
          </cell>
          <cell r="U374" t="str">
            <v>7</v>
          </cell>
          <cell r="V374" t="str">
            <v>7</v>
          </cell>
          <cell r="X374" t="str">
            <v>اوعية غذائية</v>
          </cell>
          <cell r="Y374">
            <v>134</v>
          </cell>
          <cell r="AA374">
            <v>270</v>
          </cell>
          <cell r="AB374" t="str">
            <v>صندوق عنب</v>
          </cell>
          <cell r="AD374" t="str">
            <v>صندوق عنب</v>
          </cell>
          <cell r="AE374">
            <v>1</v>
          </cell>
          <cell r="AH374">
            <v>211.76470588235293</v>
          </cell>
          <cell r="AI374">
            <v>201.17647058823528</v>
          </cell>
          <cell r="AJ374">
            <v>222.35294117647058</v>
          </cell>
          <cell r="AK374">
            <v>0</v>
          </cell>
          <cell r="AL374">
            <v>1</v>
          </cell>
          <cell r="AN374">
            <v>9</v>
          </cell>
          <cell r="AO374">
            <v>18</v>
          </cell>
          <cell r="AP374" t="str">
            <v>(A)  303xj  (M) 0.7-1.1 mm</v>
          </cell>
          <cell r="AQ374" t="str">
            <v>(B) S-2 112  (M) 0.7-1.1 mm</v>
          </cell>
          <cell r="AR374" t="str">
            <v>8</v>
          </cell>
          <cell r="AS374" t="str">
            <v>8</v>
          </cell>
          <cell r="AT374" t="str">
            <v>BOX</v>
          </cell>
          <cell r="AU374" t="str">
            <v>اتوماتيك</v>
          </cell>
          <cell r="AV374">
            <v>7</v>
          </cell>
          <cell r="AW374">
            <v>7</v>
          </cell>
          <cell r="AX374">
            <v>438</v>
          </cell>
          <cell r="AY374">
            <v>1</v>
          </cell>
          <cell r="AZ374">
            <v>1</v>
          </cell>
          <cell r="BA374">
            <v>370</v>
          </cell>
          <cell r="BB374">
            <v>1</v>
          </cell>
          <cell r="BC374">
            <v>1</v>
          </cell>
          <cell r="BD374">
            <v>66</v>
          </cell>
          <cell r="BE374">
            <v>2</v>
          </cell>
          <cell r="BF374">
            <v>2</v>
          </cell>
          <cell r="BJ374">
            <v>3</v>
          </cell>
          <cell r="BK374">
            <v>6</v>
          </cell>
          <cell r="BL374">
            <v>12</v>
          </cell>
          <cell r="BN374">
            <v>132</v>
          </cell>
          <cell r="BO374" t="str">
            <v>1</v>
          </cell>
          <cell r="BW374">
            <v>0</v>
          </cell>
          <cell r="CB374">
            <v>14</v>
          </cell>
          <cell r="CC374">
            <v>1</v>
          </cell>
          <cell r="CE374">
            <v>87</v>
          </cell>
          <cell r="CF374">
            <v>150</v>
          </cell>
          <cell r="CG374" t="str">
            <v>ابيض</v>
          </cell>
          <cell r="CK374">
            <v>0</v>
          </cell>
          <cell r="CL374">
            <v>0.34320000000000001</v>
          </cell>
          <cell r="CN374" t="str">
            <v>box Grab</v>
          </cell>
          <cell r="CO374" t="str">
            <v>صحاري</v>
          </cell>
          <cell r="CP374" t="str">
            <v>صحارى للاستيرادوالتصدير</v>
          </cell>
          <cell r="CT374">
            <v>0</v>
          </cell>
          <cell r="CU374">
            <v>1</v>
          </cell>
          <cell r="CV374">
            <v>1</v>
          </cell>
          <cell r="CW374">
            <v>0</v>
          </cell>
          <cell r="CZ374" t="str">
            <v/>
          </cell>
        </row>
        <row r="375">
          <cell r="A375">
            <v>270</v>
          </cell>
          <cell r="B375" t="str">
            <v>PF1</v>
          </cell>
          <cell r="C375" t="str">
            <v>FOAM 10TH</v>
          </cell>
          <cell r="D375" t="str">
            <v>Molds</v>
          </cell>
          <cell r="E375" t="str">
            <v>FMBOXIG0000000</v>
          </cell>
          <cell r="F375" t="str">
            <v>صندوق عنب</v>
          </cell>
          <cell r="G375" t="str">
            <v>Set</v>
          </cell>
          <cell r="H375" t="str">
            <v>1100*1200</v>
          </cell>
          <cell r="I375">
            <v>0.312</v>
          </cell>
          <cell r="J375">
            <v>17</v>
          </cell>
          <cell r="K375">
            <v>1</v>
          </cell>
          <cell r="L375">
            <v>17</v>
          </cell>
          <cell r="M375">
            <v>17</v>
          </cell>
          <cell r="N375">
            <v>2</v>
          </cell>
          <cell r="O375">
            <v>1</v>
          </cell>
          <cell r="Q375" t="str">
            <v>تعمل</v>
          </cell>
          <cell r="R375">
            <v>312</v>
          </cell>
          <cell r="S375">
            <v>290.16000000000003</v>
          </cell>
          <cell r="T375">
            <v>333.84</v>
          </cell>
          <cell r="U375" t="str">
            <v>7</v>
          </cell>
          <cell r="V375" t="str">
            <v>7</v>
          </cell>
          <cell r="X375" t="str">
            <v>اوعية غذائية</v>
          </cell>
          <cell r="Y375">
            <v>134</v>
          </cell>
          <cell r="AA375">
            <v>270</v>
          </cell>
          <cell r="AB375" t="str">
            <v>صندوق عنب</v>
          </cell>
          <cell r="AD375" t="str">
            <v>صندوق عنب</v>
          </cell>
          <cell r="AE375">
            <v>1</v>
          </cell>
          <cell r="AH375">
            <v>211.76470588235293</v>
          </cell>
          <cell r="AI375">
            <v>201.17647058823528</v>
          </cell>
          <cell r="AJ375">
            <v>222.35294117647058</v>
          </cell>
          <cell r="AK375">
            <v>1</v>
          </cell>
          <cell r="AM375">
            <v>1</v>
          </cell>
          <cell r="AN375">
            <v>9</v>
          </cell>
          <cell r="AO375">
            <v>18</v>
          </cell>
          <cell r="AP375" t="str">
            <v>(A)  303xj  (M) 0.7-1.1 mm</v>
          </cell>
          <cell r="AQ375" t="str">
            <v>(B) S-2 112  (M) 0.7-1.1 mm</v>
          </cell>
          <cell r="AR375" t="str">
            <v>8</v>
          </cell>
          <cell r="AS375" t="str">
            <v>8</v>
          </cell>
          <cell r="AT375" t="str">
            <v>BOX</v>
          </cell>
          <cell r="AU375" t="str">
            <v>اتوماتيك</v>
          </cell>
          <cell r="AV375">
            <v>7</v>
          </cell>
          <cell r="AW375">
            <v>7</v>
          </cell>
          <cell r="BJ375">
            <v>3</v>
          </cell>
          <cell r="BK375">
            <v>6</v>
          </cell>
          <cell r="BL375">
            <v>12</v>
          </cell>
          <cell r="BN375">
            <v>132</v>
          </cell>
          <cell r="BO375" t="str">
            <v>1</v>
          </cell>
          <cell r="BW375">
            <v>0</v>
          </cell>
          <cell r="CB375">
            <v>14</v>
          </cell>
          <cell r="CC375">
            <v>1</v>
          </cell>
          <cell r="CE375">
            <v>87</v>
          </cell>
          <cell r="CF375">
            <v>150</v>
          </cell>
          <cell r="CG375" t="str">
            <v>ابيض</v>
          </cell>
          <cell r="CK375">
            <v>0</v>
          </cell>
          <cell r="CL375">
            <v>0.34320000000000001</v>
          </cell>
          <cell r="CN375" t="str">
            <v>box Grab</v>
          </cell>
          <cell r="CO375" t="str">
            <v>صحاري</v>
          </cell>
          <cell r="CP375" t="str">
            <v>صحارى للاستيرادوالتصدير</v>
          </cell>
          <cell r="CT375">
            <v>1</v>
          </cell>
          <cell r="CU375">
            <v>1</v>
          </cell>
          <cell r="CV375">
            <v>1</v>
          </cell>
          <cell r="CW375">
            <v>0</v>
          </cell>
          <cell r="CZ375" t="str">
            <v/>
          </cell>
        </row>
        <row r="376">
          <cell r="A376" t="str">
            <v>271b</v>
          </cell>
          <cell r="B376" t="str">
            <v>PF1</v>
          </cell>
          <cell r="C376" t="str">
            <v>FOAM 10TH</v>
          </cell>
          <cell r="D376" t="str">
            <v>Molds</v>
          </cell>
          <cell r="E376" t="str">
            <v>FM000B05000000</v>
          </cell>
          <cell r="F376" t="str">
            <v>صندوق سمك 5ك بنى سويف-علبة</v>
          </cell>
          <cell r="G376" t="str">
            <v>Set</v>
          </cell>
          <cell r="H376" t="str">
            <v>1400*1700</v>
          </cell>
          <cell r="J376">
            <v>144</v>
          </cell>
          <cell r="M376">
            <v>151</v>
          </cell>
          <cell r="N376">
            <v>2</v>
          </cell>
          <cell r="O376">
            <v>4</v>
          </cell>
          <cell r="Q376" t="str">
            <v>تعمل</v>
          </cell>
          <cell r="R376">
            <v>0</v>
          </cell>
          <cell r="S376">
            <v>0</v>
          </cell>
          <cell r="T376">
            <v>0</v>
          </cell>
          <cell r="U376" t="str">
            <v>7</v>
          </cell>
          <cell r="V376" t="str">
            <v>7</v>
          </cell>
          <cell r="X376" t="str">
            <v>صندوق سمك</v>
          </cell>
          <cell r="Y376">
            <v>135</v>
          </cell>
          <cell r="Z376" t="str">
            <v>قاعدة</v>
          </cell>
          <cell r="AA376">
            <v>271</v>
          </cell>
          <cell r="AB376" t="str">
            <v>صندوق سمك 5ك بنى سويف</v>
          </cell>
          <cell r="AD376" t="str">
            <v>صندوق سمك 5ك بنى سويف</v>
          </cell>
          <cell r="AE376">
            <v>1</v>
          </cell>
          <cell r="AH376">
            <v>95.36423841059603</v>
          </cell>
          <cell r="AI376">
            <v>90.596026490066222</v>
          </cell>
          <cell r="AJ376">
            <v>100.13245033112584</v>
          </cell>
          <cell r="AK376">
            <v>0</v>
          </cell>
          <cell r="AL376">
            <v>1</v>
          </cell>
          <cell r="AN376">
            <v>6</v>
          </cell>
          <cell r="AO376" t="str">
            <v>16</v>
          </cell>
          <cell r="AP376" t="str">
            <v>(A)    303 XJ (M)0.7-1.1mm</v>
          </cell>
          <cell r="AQ376" t="str">
            <v>(B)   C-SB  (M) 0.7-1.1mm</v>
          </cell>
          <cell r="AR376" t="str">
            <v>24</v>
          </cell>
          <cell r="AS376" t="str">
            <v>32</v>
          </cell>
          <cell r="AT376" t="str">
            <v>000</v>
          </cell>
          <cell r="AU376" t="str">
            <v>اتوماتيك</v>
          </cell>
          <cell r="AV376">
            <v>7</v>
          </cell>
          <cell r="AW376">
            <v>7</v>
          </cell>
          <cell r="AX376">
            <v>407</v>
          </cell>
          <cell r="AY376">
            <v>2</v>
          </cell>
          <cell r="AZ376">
            <v>2</v>
          </cell>
          <cell r="BA376">
            <v>283</v>
          </cell>
          <cell r="BB376">
            <v>2</v>
          </cell>
          <cell r="BC376">
            <v>2</v>
          </cell>
          <cell r="BD376">
            <v>165</v>
          </cell>
          <cell r="BE376">
            <v>2.5</v>
          </cell>
          <cell r="BF376">
            <v>2.5</v>
          </cell>
          <cell r="BJ376">
            <v>0</v>
          </cell>
          <cell r="BK376">
            <v>6</v>
          </cell>
          <cell r="BL376">
            <v>6</v>
          </cell>
          <cell r="BN376">
            <v>303</v>
          </cell>
          <cell r="BO376" t="str">
            <v>3</v>
          </cell>
          <cell r="BW376">
            <v>0</v>
          </cell>
          <cell r="CB376">
            <v>10</v>
          </cell>
          <cell r="CC376">
            <v>1</v>
          </cell>
          <cell r="CE376">
            <v>87</v>
          </cell>
          <cell r="CF376">
            <v>150</v>
          </cell>
          <cell r="CG376" t="str">
            <v>موف</v>
          </cell>
          <cell r="CK376">
            <v>0</v>
          </cell>
          <cell r="CL376">
            <v>0</v>
          </cell>
          <cell r="CN376" t="str">
            <v>box fish 5 kg Bny Sweef</v>
          </cell>
          <cell r="CO376" t="str">
            <v>عملاء متنوعون</v>
          </cell>
          <cell r="CT376">
            <v>0</v>
          </cell>
          <cell r="CU376">
            <v>1</v>
          </cell>
          <cell r="CV376">
            <v>1</v>
          </cell>
          <cell r="CW376">
            <v>16</v>
          </cell>
          <cell r="CX376">
            <v>44363</v>
          </cell>
          <cell r="CZ376" t="str">
            <v>wip</v>
          </cell>
          <cell r="DA376">
            <v>8</v>
          </cell>
        </row>
        <row r="377">
          <cell r="A377" t="str">
            <v>271c</v>
          </cell>
          <cell r="B377" t="str">
            <v>PF1</v>
          </cell>
          <cell r="C377" t="str">
            <v>FOAM 10TH</v>
          </cell>
          <cell r="D377" t="str">
            <v>Molds</v>
          </cell>
          <cell r="E377" t="str">
            <v>FM000B05000000</v>
          </cell>
          <cell r="F377" t="str">
            <v>صندوق سمك 5ك بنى سويف-غطاء</v>
          </cell>
          <cell r="G377" t="str">
            <v>Set</v>
          </cell>
          <cell r="H377" t="str">
            <v>1400*1700</v>
          </cell>
          <cell r="J377">
            <v>144</v>
          </cell>
          <cell r="M377">
            <v>151</v>
          </cell>
          <cell r="N377">
            <v>2</v>
          </cell>
          <cell r="O377">
            <v>4</v>
          </cell>
          <cell r="Q377" t="str">
            <v>تعمل</v>
          </cell>
          <cell r="R377">
            <v>0</v>
          </cell>
          <cell r="S377">
            <v>0</v>
          </cell>
          <cell r="T377">
            <v>0</v>
          </cell>
          <cell r="U377" t="str">
            <v>7</v>
          </cell>
          <cell r="V377" t="str">
            <v>7</v>
          </cell>
          <cell r="X377" t="str">
            <v>صندوق سمك</v>
          </cell>
          <cell r="Y377">
            <v>135</v>
          </cell>
          <cell r="Z377" t="str">
            <v>كفر</v>
          </cell>
          <cell r="AA377">
            <v>271</v>
          </cell>
          <cell r="AB377" t="str">
            <v>صندوق سمك 5ك بنى سويف</v>
          </cell>
          <cell r="AD377" t="str">
            <v>صندوق سمك 5ك بنى سويف</v>
          </cell>
          <cell r="AE377">
            <v>1</v>
          </cell>
          <cell r="AH377">
            <v>95.36423841059603</v>
          </cell>
          <cell r="AI377">
            <v>90.596026490066222</v>
          </cell>
          <cell r="AJ377">
            <v>100.13245033112584</v>
          </cell>
          <cell r="AK377">
            <v>0</v>
          </cell>
          <cell r="AL377">
            <v>1</v>
          </cell>
          <cell r="AN377">
            <v>6</v>
          </cell>
          <cell r="AO377" t="str">
            <v>16</v>
          </cell>
          <cell r="AP377" t="str">
            <v>(A)    303 XJ (M)0.7-1.1mm</v>
          </cell>
          <cell r="AQ377" t="str">
            <v>(B)   C-SB  (M) 0.7-1.1mm</v>
          </cell>
          <cell r="AR377" t="str">
            <v>24</v>
          </cell>
          <cell r="AS377" t="str">
            <v>32</v>
          </cell>
          <cell r="AT377" t="str">
            <v>000</v>
          </cell>
          <cell r="AU377" t="str">
            <v>اتوماتيك</v>
          </cell>
          <cell r="AV377">
            <v>7</v>
          </cell>
          <cell r="AW377">
            <v>7</v>
          </cell>
          <cell r="AX377">
            <v>407</v>
          </cell>
          <cell r="AY377">
            <v>2</v>
          </cell>
          <cell r="AZ377">
            <v>2</v>
          </cell>
          <cell r="BA377">
            <v>283</v>
          </cell>
          <cell r="BB377">
            <v>2</v>
          </cell>
          <cell r="BC377">
            <v>2</v>
          </cell>
          <cell r="BD377">
            <v>24</v>
          </cell>
          <cell r="BE377">
            <v>2.5</v>
          </cell>
          <cell r="BF377">
            <v>2.5</v>
          </cell>
          <cell r="BJ377">
            <v>0</v>
          </cell>
          <cell r="BK377">
            <v>6</v>
          </cell>
          <cell r="BL377">
            <v>6</v>
          </cell>
          <cell r="BN377">
            <v>303</v>
          </cell>
          <cell r="BO377" t="str">
            <v>3</v>
          </cell>
          <cell r="BW377">
            <v>0</v>
          </cell>
          <cell r="CB377">
            <v>10</v>
          </cell>
          <cell r="CC377">
            <v>1</v>
          </cell>
          <cell r="CE377">
            <v>87</v>
          </cell>
          <cell r="CF377">
            <v>150</v>
          </cell>
          <cell r="CG377" t="str">
            <v>موف</v>
          </cell>
          <cell r="CK377">
            <v>0</v>
          </cell>
          <cell r="CL377">
            <v>0</v>
          </cell>
          <cell r="CN377" t="str">
            <v>box fish 5 kg Bny Sweef</v>
          </cell>
          <cell r="CO377" t="str">
            <v>عملاء متنوعون</v>
          </cell>
          <cell r="CT377">
            <v>0</v>
          </cell>
          <cell r="CU377">
            <v>1</v>
          </cell>
          <cell r="CV377">
            <v>1</v>
          </cell>
          <cell r="CW377">
            <v>16</v>
          </cell>
          <cell r="CX377">
            <v>44363</v>
          </cell>
          <cell r="CZ377" t="str">
            <v>wip</v>
          </cell>
          <cell r="DA377">
            <v>8</v>
          </cell>
        </row>
        <row r="378">
          <cell r="A378">
            <v>271</v>
          </cell>
          <cell r="B378" t="str">
            <v>PF1</v>
          </cell>
          <cell r="C378" t="str">
            <v>FOAM 10TH</v>
          </cell>
          <cell r="D378" t="str">
            <v>Molds</v>
          </cell>
          <cell r="E378" t="str">
            <v>FM000B05000000</v>
          </cell>
          <cell r="F378" t="str">
            <v>صندوق سمك 5ك بنى سويف</v>
          </cell>
          <cell r="G378" t="str">
            <v>Set</v>
          </cell>
          <cell r="H378" t="str">
            <v>1400*1700</v>
          </cell>
          <cell r="I378">
            <v>0.161</v>
          </cell>
          <cell r="J378">
            <v>144</v>
          </cell>
          <cell r="L378">
            <v>151</v>
          </cell>
          <cell r="M378">
            <v>151</v>
          </cell>
          <cell r="N378">
            <v>2</v>
          </cell>
          <cell r="O378">
            <v>4</v>
          </cell>
          <cell r="Q378" t="str">
            <v>تعمل</v>
          </cell>
          <cell r="R378">
            <v>161</v>
          </cell>
          <cell r="S378">
            <v>149.72999999999999</v>
          </cell>
          <cell r="T378">
            <v>172.27</v>
          </cell>
          <cell r="U378" t="str">
            <v>7</v>
          </cell>
          <cell r="V378" t="str">
            <v>7</v>
          </cell>
          <cell r="X378" t="str">
            <v>صندوق سمك</v>
          </cell>
          <cell r="Y378">
            <v>135</v>
          </cell>
          <cell r="AA378">
            <v>271</v>
          </cell>
          <cell r="AB378" t="str">
            <v>صندوق سمك 5ك بنى سويف</v>
          </cell>
          <cell r="AD378" t="str">
            <v>صندوق سمك 5ك بنى سويف</v>
          </cell>
          <cell r="AE378">
            <v>1</v>
          </cell>
          <cell r="AH378">
            <v>95.36423841059603</v>
          </cell>
          <cell r="AI378">
            <v>90.596026490066222</v>
          </cell>
          <cell r="AJ378">
            <v>100.13245033112584</v>
          </cell>
          <cell r="AK378">
            <v>1</v>
          </cell>
          <cell r="AM378">
            <v>1</v>
          </cell>
          <cell r="AN378">
            <v>6</v>
          </cell>
          <cell r="AO378" t="str">
            <v>16</v>
          </cell>
          <cell r="AP378" t="str">
            <v>(A)    303 XJ (M)0.7-1.1mm</v>
          </cell>
          <cell r="AQ378" t="str">
            <v>(B)   C-SB  (M) 0.7-1.1mm</v>
          </cell>
          <cell r="AR378" t="str">
            <v>24</v>
          </cell>
          <cell r="AS378" t="str">
            <v>32</v>
          </cell>
          <cell r="AT378" t="str">
            <v>000</v>
          </cell>
          <cell r="AU378" t="str">
            <v>اتوماتيك</v>
          </cell>
          <cell r="AV378">
            <v>7</v>
          </cell>
          <cell r="AW378">
            <v>7</v>
          </cell>
          <cell r="BJ378">
            <v>0</v>
          </cell>
          <cell r="BK378">
            <v>6</v>
          </cell>
          <cell r="BL378">
            <v>6</v>
          </cell>
          <cell r="BN378">
            <v>303</v>
          </cell>
          <cell r="BO378" t="str">
            <v>3</v>
          </cell>
          <cell r="BW378">
            <v>0</v>
          </cell>
          <cell r="CB378">
            <v>10</v>
          </cell>
          <cell r="CC378">
            <v>1</v>
          </cell>
          <cell r="CE378">
            <v>87</v>
          </cell>
          <cell r="CF378">
            <v>150</v>
          </cell>
          <cell r="CG378" t="str">
            <v>موف</v>
          </cell>
          <cell r="CK378">
            <v>0.17468500000000001</v>
          </cell>
          <cell r="CL378">
            <v>0</v>
          </cell>
          <cell r="CN378" t="str">
            <v>box fish 5 kg Bny Sweef</v>
          </cell>
          <cell r="CO378" t="str">
            <v>عملاء متنوعون</v>
          </cell>
          <cell r="CT378">
            <v>1</v>
          </cell>
          <cell r="CU378">
            <v>1</v>
          </cell>
          <cell r="CV378">
            <v>1</v>
          </cell>
          <cell r="CW378">
            <v>16</v>
          </cell>
          <cell r="CX378">
            <v>44363</v>
          </cell>
          <cell r="CZ378" t="str">
            <v>wip</v>
          </cell>
          <cell r="DA378">
            <v>8</v>
          </cell>
        </row>
        <row r="379">
          <cell r="A379">
            <v>272</v>
          </cell>
          <cell r="B379" t="str">
            <v>PF1</v>
          </cell>
          <cell r="C379" t="str">
            <v>FOAM 10TH</v>
          </cell>
          <cell r="D379" t="str">
            <v>Molds</v>
          </cell>
          <cell r="E379" t="str">
            <v>FMFLSB25000000</v>
          </cell>
          <cell r="F379" t="str">
            <v>صندوق سمك 25ك بنى سويف كثافة 30 فلاش</v>
          </cell>
          <cell r="G379" t="str">
            <v>Set</v>
          </cell>
          <cell r="H379" t="str">
            <v>1400*1700</v>
          </cell>
          <cell r="I379">
            <v>1</v>
          </cell>
          <cell r="J379">
            <v>90</v>
          </cell>
          <cell r="K379">
            <v>1</v>
          </cell>
          <cell r="L379">
            <v>90</v>
          </cell>
          <cell r="M379">
            <v>90</v>
          </cell>
          <cell r="N379">
            <v>2</v>
          </cell>
          <cell r="O379">
            <v>3</v>
          </cell>
          <cell r="Q379" t="str">
            <v>تعمل</v>
          </cell>
          <cell r="R379">
            <v>1000</v>
          </cell>
          <cell r="S379">
            <v>930</v>
          </cell>
          <cell r="T379">
            <v>1070</v>
          </cell>
          <cell r="U379" t="str">
            <v>7</v>
          </cell>
          <cell r="V379" t="str">
            <v>7</v>
          </cell>
          <cell r="X379" t="str">
            <v>صندوق سمك</v>
          </cell>
          <cell r="Y379">
            <v>136</v>
          </cell>
          <cell r="AA379">
            <v>272</v>
          </cell>
          <cell r="AB379" t="str">
            <v>صندوق سمك 25ك بنى سويف كثافة 30 فلاش</v>
          </cell>
          <cell r="AD379" t="str">
            <v>صندوق سمك 25ك بنى سويف كثافة 30 فلاش</v>
          </cell>
          <cell r="AE379">
            <v>1</v>
          </cell>
          <cell r="AH379">
            <v>120</v>
          </cell>
          <cell r="AI379">
            <v>114</v>
          </cell>
          <cell r="AJ379">
            <v>126</v>
          </cell>
          <cell r="AK379">
            <v>1</v>
          </cell>
          <cell r="AL379">
            <v>1</v>
          </cell>
          <cell r="AM379">
            <v>1</v>
          </cell>
          <cell r="AT379" t="str">
            <v>FLS</v>
          </cell>
          <cell r="AU379" t="str">
            <v>اتوماتيك</v>
          </cell>
          <cell r="AV379">
            <v>7</v>
          </cell>
          <cell r="AW379">
            <v>7</v>
          </cell>
          <cell r="BJ379">
            <v>5</v>
          </cell>
          <cell r="BK379">
            <v>-5</v>
          </cell>
          <cell r="BL379">
            <v>5</v>
          </cell>
          <cell r="BO379" t="str">
            <v/>
          </cell>
          <cell r="BW379">
            <v>0</v>
          </cell>
          <cell r="CK379">
            <v>1.085</v>
          </cell>
          <cell r="CL379">
            <v>0</v>
          </cell>
          <cell r="CN379" t="str">
            <v>box fish 25 kg Bny Sweef Density 30 Flash</v>
          </cell>
          <cell r="CO379" t="str">
            <v>عملاء متنوعون</v>
          </cell>
          <cell r="CT379">
            <v>1</v>
          </cell>
          <cell r="CU379">
            <v>1</v>
          </cell>
          <cell r="CV379">
            <v>1</v>
          </cell>
          <cell r="CW379">
            <v>0</v>
          </cell>
          <cell r="CZ379" t="str">
            <v/>
          </cell>
        </row>
        <row r="380">
          <cell r="A380" t="str">
            <v>273b</v>
          </cell>
          <cell r="B380" t="str">
            <v>PF1</v>
          </cell>
          <cell r="C380" t="str">
            <v>FOAM 10TH</v>
          </cell>
          <cell r="D380" t="str">
            <v>Molds</v>
          </cell>
          <cell r="E380" t="str">
            <v>FM000B25000000</v>
          </cell>
          <cell r="F380" t="str">
            <v>صندوق سمك 25ك بنى سويف-علبة</v>
          </cell>
          <cell r="G380" t="str">
            <v>Set</v>
          </cell>
          <cell r="H380" t="str">
            <v>1400*1700</v>
          </cell>
          <cell r="J380">
            <v>90</v>
          </cell>
          <cell r="M380">
            <v>93</v>
          </cell>
          <cell r="N380">
            <v>2</v>
          </cell>
          <cell r="O380">
            <v>3</v>
          </cell>
          <cell r="Q380" t="str">
            <v>تعمل</v>
          </cell>
          <cell r="R380">
            <v>0</v>
          </cell>
          <cell r="S380">
            <v>0</v>
          </cell>
          <cell r="T380">
            <v>0</v>
          </cell>
          <cell r="U380" t="str">
            <v>7</v>
          </cell>
          <cell r="V380" t="str">
            <v>7</v>
          </cell>
          <cell r="X380" t="str">
            <v>صندوق سمك</v>
          </cell>
          <cell r="Y380">
            <v>137</v>
          </cell>
          <cell r="Z380" t="str">
            <v>قاعدة</v>
          </cell>
          <cell r="AA380">
            <v>273</v>
          </cell>
          <cell r="AB380" t="str">
            <v>صندوق سمك 25 ك بني سويف</v>
          </cell>
          <cell r="AD380" t="str">
            <v>صندوق سمك 25 ك</v>
          </cell>
          <cell r="AE380">
            <v>1</v>
          </cell>
          <cell r="AH380">
            <v>116.12903225806451</v>
          </cell>
          <cell r="AI380">
            <v>110.32258064516128</v>
          </cell>
          <cell r="AJ380">
            <v>121.93548387096774</v>
          </cell>
          <cell r="AK380">
            <v>0</v>
          </cell>
          <cell r="AL380">
            <v>1</v>
          </cell>
          <cell r="AN380">
            <v>6</v>
          </cell>
          <cell r="AO380" t="str">
            <v>16</v>
          </cell>
          <cell r="AP380" t="str">
            <v>(A)    303 XJ (M)0.7-1.1mm</v>
          </cell>
          <cell r="AQ380" t="str">
            <v>(B)   C-SB  (M) 0.7-1.1mm</v>
          </cell>
          <cell r="AR380" t="str">
            <v>21</v>
          </cell>
          <cell r="AS380" t="str">
            <v>36</v>
          </cell>
          <cell r="AT380" t="str">
            <v>000</v>
          </cell>
          <cell r="AU380" t="str">
            <v>اتوماتيك</v>
          </cell>
          <cell r="AV380">
            <v>7</v>
          </cell>
          <cell r="AW380">
            <v>7</v>
          </cell>
          <cell r="AX380">
            <v>630</v>
          </cell>
          <cell r="AY380">
            <v>2</v>
          </cell>
          <cell r="AZ380">
            <v>2</v>
          </cell>
          <cell r="BA380">
            <v>455</v>
          </cell>
          <cell r="BB380">
            <v>2</v>
          </cell>
          <cell r="BC380">
            <v>2</v>
          </cell>
          <cell r="BD380">
            <v>285</v>
          </cell>
          <cell r="BE380">
            <v>2.5</v>
          </cell>
          <cell r="BF380">
            <v>2.5</v>
          </cell>
          <cell r="BJ380">
            <v>0</v>
          </cell>
          <cell r="BK380">
            <v>6</v>
          </cell>
          <cell r="BL380">
            <v>6</v>
          </cell>
          <cell r="BN380">
            <v>301</v>
          </cell>
          <cell r="BO380" t="str">
            <v>3</v>
          </cell>
          <cell r="BW380">
            <v>0</v>
          </cell>
          <cell r="CB380">
            <v>6</v>
          </cell>
          <cell r="CC380">
            <v>1</v>
          </cell>
          <cell r="CE380">
            <v>87</v>
          </cell>
          <cell r="CF380">
            <v>150</v>
          </cell>
          <cell r="CG380" t="str">
            <v>موف</v>
          </cell>
          <cell r="CK380">
            <v>0</v>
          </cell>
          <cell r="CL380">
            <v>0</v>
          </cell>
          <cell r="CN380" t="str">
            <v>box fish 25 kg Bny Sweef</v>
          </cell>
          <cell r="CO380" t="str">
            <v>عملاء متنوعون</v>
          </cell>
          <cell r="CT380">
            <v>0</v>
          </cell>
          <cell r="CU380">
            <v>1</v>
          </cell>
          <cell r="CV380">
            <v>1</v>
          </cell>
          <cell r="CW380">
            <v>30</v>
          </cell>
          <cell r="CX380">
            <v>44354</v>
          </cell>
          <cell r="CY380">
            <v>44361</v>
          </cell>
          <cell r="CZ380" t="str">
            <v>Pending</v>
          </cell>
          <cell r="DA380">
            <v>7</v>
          </cell>
        </row>
        <row r="381">
          <cell r="A381" t="str">
            <v>273c</v>
          </cell>
          <cell r="B381" t="str">
            <v>PF1</v>
          </cell>
          <cell r="C381" t="str">
            <v>FOAM 10TH</v>
          </cell>
          <cell r="D381" t="str">
            <v>Molds</v>
          </cell>
          <cell r="E381" t="str">
            <v>FM000B25000000</v>
          </cell>
          <cell r="F381" t="str">
            <v>صندوق سمك 25ك بنى سويف-غطاء</v>
          </cell>
          <cell r="G381" t="str">
            <v>Set</v>
          </cell>
          <cell r="H381" t="str">
            <v>1400*1700</v>
          </cell>
          <cell r="J381">
            <v>90</v>
          </cell>
          <cell r="M381">
            <v>93</v>
          </cell>
          <cell r="N381">
            <v>2</v>
          </cell>
          <cell r="O381">
            <v>3</v>
          </cell>
          <cell r="Q381" t="str">
            <v>تعمل</v>
          </cell>
          <cell r="R381">
            <v>0</v>
          </cell>
          <cell r="S381">
            <v>0</v>
          </cell>
          <cell r="T381">
            <v>0</v>
          </cell>
          <cell r="U381" t="str">
            <v>7</v>
          </cell>
          <cell r="V381" t="str">
            <v>7</v>
          </cell>
          <cell r="X381" t="str">
            <v>صندوق سمك</v>
          </cell>
          <cell r="Y381">
            <v>137</v>
          </cell>
          <cell r="Z381" t="str">
            <v>كفر</v>
          </cell>
          <cell r="AA381">
            <v>273</v>
          </cell>
          <cell r="AB381" t="str">
            <v>صندوق سمك 25 ك بني سويف</v>
          </cell>
          <cell r="AD381" t="str">
            <v>صندوق سمك 25 ك</v>
          </cell>
          <cell r="AE381">
            <v>1</v>
          </cell>
          <cell r="AH381">
            <v>116.12903225806451</v>
          </cell>
          <cell r="AI381">
            <v>110.32258064516128</v>
          </cell>
          <cell r="AJ381">
            <v>121.93548387096774</v>
          </cell>
          <cell r="AK381">
            <v>0</v>
          </cell>
          <cell r="AL381">
            <v>1</v>
          </cell>
          <cell r="AN381">
            <v>6</v>
          </cell>
          <cell r="AO381" t="str">
            <v>16</v>
          </cell>
          <cell r="AP381" t="str">
            <v>(A)    303 XJ (M)0.7-1.1mm</v>
          </cell>
          <cell r="AQ381" t="str">
            <v>(B)   C-SB  (M) 0.7-1.1mm</v>
          </cell>
          <cell r="AR381" t="str">
            <v>21</v>
          </cell>
          <cell r="AS381" t="str">
            <v>36</v>
          </cell>
          <cell r="AT381" t="str">
            <v>000</v>
          </cell>
          <cell r="AU381" t="str">
            <v>اتوماتيك</v>
          </cell>
          <cell r="AV381">
            <v>7</v>
          </cell>
          <cell r="AW381">
            <v>7</v>
          </cell>
          <cell r="AX381">
            <v>630</v>
          </cell>
          <cell r="AY381">
            <v>2</v>
          </cell>
          <cell r="AZ381">
            <v>2</v>
          </cell>
          <cell r="BA381">
            <v>455</v>
          </cell>
          <cell r="BB381">
            <v>2</v>
          </cell>
          <cell r="BC381">
            <v>2</v>
          </cell>
          <cell r="BD381">
            <v>40</v>
          </cell>
          <cell r="BE381">
            <v>2.5</v>
          </cell>
          <cell r="BF381">
            <v>2.5</v>
          </cell>
          <cell r="BJ381">
            <v>0</v>
          </cell>
          <cell r="BK381">
            <v>6</v>
          </cell>
          <cell r="BL381">
            <v>6</v>
          </cell>
          <cell r="BN381">
            <v>301</v>
          </cell>
          <cell r="BO381" t="str">
            <v>3</v>
          </cell>
          <cell r="BW381">
            <v>0</v>
          </cell>
          <cell r="CB381">
            <v>6</v>
          </cell>
          <cell r="CC381">
            <v>1</v>
          </cell>
          <cell r="CE381">
            <v>87</v>
          </cell>
          <cell r="CF381">
            <v>150</v>
          </cell>
          <cell r="CG381" t="str">
            <v>موف</v>
          </cell>
          <cell r="CK381">
            <v>0</v>
          </cell>
          <cell r="CL381">
            <v>0</v>
          </cell>
          <cell r="CN381" t="str">
            <v>box fish 25 kg Bny Sweef</v>
          </cell>
          <cell r="CO381" t="str">
            <v>عملاء متنوعون</v>
          </cell>
          <cell r="CT381">
            <v>0</v>
          </cell>
          <cell r="CU381">
            <v>1</v>
          </cell>
          <cell r="CV381">
            <v>1</v>
          </cell>
          <cell r="CW381">
            <v>30</v>
          </cell>
          <cell r="CX381">
            <v>44354</v>
          </cell>
          <cell r="CY381">
            <v>44361</v>
          </cell>
          <cell r="CZ381" t="str">
            <v>Pending</v>
          </cell>
          <cell r="DA381">
            <v>7</v>
          </cell>
        </row>
        <row r="382">
          <cell r="A382">
            <v>273</v>
          </cell>
          <cell r="B382" t="str">
            <v>PF1</v>
          </cell>
          <cell r="C382" t="str">
            <v>FOAM 10TH</v>
          </cell>
          <cell r="D382" t="str">
            <v>Molds</v>
          </cell>
          <cell r="E382" t="str">
            <v>FM000B25000000</v>
          </cell>
          <cell r="F382" t="str">
            <v>صندوق سمك 25ك بنى سويف</v>
          </cell>
          <cell r="G382" t="str">
            <v>Set</v>
          </cell>
          <cell r="H382" t="str">
            <v>1400*1700</v>
          </cell>
          <cell r="I382">
            <v>0.56399999999999995</v>
          </cell>
          <cell r="J382">
            <v>90</v>
          </cell>
          <cell r="L382">
            <v>95</v>
          </cell>
          <cell r="M382">
            <v>93</v>
          </cell>
          <cell r="N382">
            <v>2</v>
          </cell>
          <cell r="O382">
            <v>3</v>
          </cell>
          <cell r="Q382" t="str">
            <v>تعمل</v>
          </cell>
          <cell r="R382">
            <v>564</v>
          </cell>
          <cell r="S382">
            <v>524.52</v>
          </cell>
          <cell r="T382">
            <v>603.48</v>
          </cell>
          <cell r="U382" t="str">
            <v>7</v>
          </cell>
          <cell r="V382" t="str">
            <v>7</v>
          </cell>
          <cell r="X382" t="str">
            <v>صندوق سمك</v>
          </cell>
          <cell r="Y382">
            <v>137</v>
          </cell>
          <cell r="AA382">
            <v>273</v>
          </cell>
          <cell r="AB382" t="str">
            <v>صندوق سمك 25 ك بني سويف</v>
          </cell>
          <cell r="AD382" t="str">
            <v>صندوق سمك 25 ك</v>
          </cell>
          <cell r="AE382">
            <v>1</v>
          </cell>
          <cell r="AH382">
            <v>116.12903225806451</v>
          </cell>
          <cell r="AI382">
            <v>110.32258064516128</v>
          </cell>
          <cell r="AJ382">
            <v>121.93548387096774</v>
          </cell>
          <cell r="AK382">
            <v>1</v>
          </cell>
          <cell r="AM382">
            <v>1</v>
          </cell>
          <cell r="AN382">
            <v>6</v>
          </cell>
          <cell r="AO382" t="str">
            <v>16</v>
          </cell>
          <cell r="AP382" t="str">
            <v>(A)    303 XJ (M)0.7-1.1mm</v>
          </cell>
          <cell r="AQ382" t="str">
            <v>(B)   C-SB  (M) 0.7-1.1mm</v>
          </cell>
          <cell r="AR382" t="str">
            <v>21</v>
          </cell>
          <cell r="AS382" t="str">
            <v>36</v>
          </cell>
          <cell r="AT382" t="str">
            <v>000</v>
          </cell>
          <cell r="AU382" t="str">
            <v>اتوماتيك</v>
          </cell>
          <cell r="AV382">
            <v>7</v>
          </cell>
          <cell r="AW382">
            <v>7</v>
          </cell>
          <cell r="BJ382">
            <v>0</v>
          </cell>
          <cell r="BK382">
            <v>6</v>
          </cell>
          <cell r="BL382">
            <v>6</v>
          </cell>
          <cell r="BN382">
            <v>301</v>
          </cell>
          <cell r="BO382" t="str">
            <v>3</v>
          </cell>
          <cell r="BW382">
            <v>0</v>
          </cell>
          <cell r="CB382">
            <v>6</v>
          </cell>
          <cell r="CC382">
            <v>1</v>
          </cell>
          <cell r="CE382">
            <v>87</v>
          </cell>
          <cell r="CF382">
            <v>150</v>
          </cell>
          <cell r="CG382" t="str">
            <v>موف</v>
          </cell>
          <cell r="CK382">
            <v>0.61193999999999993</v>
          </cell>
          <cell r="CL382">
            <v>0</v>
          </cell>
          <cell r="CN382" t="str">
            <v>box fish 25 kg Bny Sweef</v>
          </cell>
          <cell r="CO382" t="str">
            <v>عملاء متنوعون</v>
          </cell>
          <cell r="CT382">
            <v>1</v>
          </cell>
          <cell r="CU382">
            <v>1</v>
          </cell>
          <cell r="CV382">
            <v>1</v>
          </cell>
          <cell r="CW382">
            <v>30</v>
          </cell>
          <cell r="CX382">
            <v>44354</v>
          </cell>
          <cell r="CY382">
            <v>44361</v>
          </cell>
          <cell r="CZ382" t="str">
            <v>Pending</v>
          </cell>
          <cell r="DA382">
            <v>7</v>
          </cell>
        </row>
        <row r="383">
          <cell r="A383">
            <v>274</v>
          </cell>
          <cell r="B383" t="str">
            <v>PF1</v>
          </cell>
          <cell r="C383" t="str">
            <v>FOAM 10TH</v>
          </cell>
          <cell r="D383" t="str">
            <v>Molds</v>
          </cell>
          <cell r="E383" t="str">
            <v>FMBOXI23F00000</v>
          </cell>
          <cell r="F383" t="str">
            <v>صندوق سمك 23ك فلات</v>
          </cell>
          <cell r="G383" t="str">
            <v>Set</v>
          </cell>
          <cell r="H383" t="str">
            <v>1400*1700</v>
          </cell>
          <cell r="I383">
            <v>0.50649999999999995</v>
          </cell>
          <cell r="J383">
            <v>90</v>
          </cell>
          <cell r="L383">
            <v>90</v>
          </cell>
          <cell r="M383">
            <v>90</v>
          </cell>
          <cell r="N383">
            <v>2</v>
          </cell>
          <cell r="O383">
            <v>3</v>
          </cell>
          <cell r="P383" t="str">
            <v>z1</v>
          </cell>
          <cell r="Q383" t="str">
            <v>تعمل</v>
          </cell>
          <cell r="R383">
            <v>506.49999999999994</v>
          </cell>
          <cell r="S383">
            <v>471.04499999999996</v>
          </cell>
          <cell r="T383">
            <v>541.95499999999993</v>
          </cell>
          <cell r="U383" t="str">
            <v>7</v>
          </cell>
          <cell r="V383" t="str">
            <v>7</v>
          </cell>
          <cell r="X383" t="str">
            <v>صندوق سمك</v>
          </cell>
          <cell r="Y383">
            <v>138</v>
          </cell>
          <cell r="AA383">
            <v>274</v>
          </cell>
          <cell r="AB383" t="str">
            <v>صندوق سمك 23ك فلات</v>
          </cell>
          <cell r="AD383" t="str">
            <v>صندوق سمك 23ك فلات</v>
          </cell>
          <cell r="AE383">
            <v>1</v>
          </cell>
          <cell r="AH383">
            <v>120</v>
          </cell>
          <cell r="AI383">
            <v>114</v>
          </cell>
          <cell r="AJ383">
            <v>126</v>
          </cell>
          <cell r="AK383">
            <v>1</v>
          </cell>
          <cell r="AL383">
            <v>1</v>
          </cell>
          <cell r="AM383">
            <v>1</v>
          </cell>
          <cell r="AO383">
            <v>20</v>
          </cell>
          <cell r="AR383">
            <v>18</v>
          </cell>
          <cell r="AS383">
            <v>30</v>
          </cell>
          <cell r="AT383" t="str">
            <v>BOX</v>
          </cell>
          <cell r="AU383" t="str">
            <v>اتوماتيك</v>
          </cell>
          <cell r="AV383">
            <v>7</v>
          </cell>
          <cell r="AW383">
            <v>7</v>
          </cell>
          <cell r="AX383">
            <v>558</v>
          </cell>
          <cell r="AY383">
            <v>2</v>
          </cell>
          <cell r="AZ383">
            <v>2</v>
          </cell>
          <cell r="BA383">
            <v>398</v>
          </cell>
          <cell r="BB383">
            <v>2</v>
          </cell>
          <cell r="BC383">
            <v>2</v>
          </cell>
          <cell r="BD383">
            <v>272</v>
          </cell>
          <cell r="BE383">
            <v>2.5</v>
          </cell>
          <cell r="BF383">
            <v>2.5</v>
          </cell>
          <cell r="BJ383">
            <v>5</v>
          </cell>
          <cell r="BK383">
            <v>-5</v>
          </cell>
          <cell r="BL383">
            <v>5</v>
          </cell>
          <cell r="BN383">
            <v>307</v>
          </cell>
          <cell r="BO383" t="str">
            <v>3</v>
          </cell>
          <cell r="BW383">
            <v>0</v>
          </cell>
          <cell r="CK383">
            <v>0.54955249999999989</v>
          </cell>
          <cell r="CL383">
            <v>0</v>
          </cell>
          <cell r="CN383" t="str">
            <v>box fish 23 kg Flat</v>
          </cell>
          <cell r="CO383" t="str">
            <v>عملاء متنوعون</v>
          </cell>
          <cell r="CP383" t="str">
            <v>عملاء متنوعون</v>
          </cell>
          <cell r="CT383">
            <v>1</v>
          </cell>
          <cell r="CU383">
            <v>1</v>
          </cell>
          <cell r="CV383">
            <v>1</v>
          </cell>
        </row>
        <row r="384">
          <cell r="A384">
            <v>275</v>
          </cell>
          <cell r="B384" t="str">
            <v>PF1</v>
          </cell>
          <cell r="C384" t="str">
            <v>FOAM 10TH</v>
          </cell>
          <cell r="D384" t="str">
            <v>Molds</v>
          </cell>
          <cell r="E384" t="str">
            <v>FMBOXI23M00000</v>
          </cell>
          <cell r="F384" t="str">
            <v>صندوق سمك 23 ك فلات بادج ميفاك</v>
          </cell>
          <cell r="G384" t="str">
            <v>Set</v>
          </cell>
          <cell r="H384" t="str">
            <v>1400*1700</v>
          </cell>
          <cell r="I384">
            <v>0.50649999999999995</v>
          </cell>
          <cell r="J384">
            <v>90</v>
          </cell>
          <cell r="K384">
            <v>1</v>
          </cell>
          <cell r="L384">
            <v>90</v>
          </cell>
          <cell r="M384">
            <v>90</v>
          </cell>
          <cell r="N384">
            <v>2</v>
          </cell>
          <cell r="O384">
            <v>3</v>
          </cell>
          <cell r="Q384" t="str">
            <v>لا تعمل</v>
          </cell>
          <cell r="R384">
            <v>506.49999999999994</v>
          </cell>
          <cell r="S384">
            <v>471.04499999999996</v>
          </cell>
          <cell r="T384">
            <v>541.95499999999993</v>
          </cell>
          <cell r="U384" t="str">
            <v>7</v>
          </cell>
          <cell r="V384" t="str">
            <v>7</v>
          </cell>
          <cell r="X384" t="str">
            <v>صندوق سمك</v>
          </cell>
          <cell r="Y384">
            <v>343</v>
          </cell>
          <cell r="AA384">
            <v>275</v>
          </cell>
          <cell r="AB384" t="str">
            <v>صندوق سمك 23 ك فلات بادج ميفاك</v>
          </cell>
          <cell r="AC384">
            <v>0.50649999999999995</v>
          </cell>
          <cell r="AD384" t="str">
            <v>صندوق سمك 23 ك فلات بادج ميفاك</v>
          </cell>
          <cell r="AE384">
            <v>0</v>
          </cell>
          <cell r="AH384">
            <v>120</v>
          </cell>
          <cell r="AI384">
            <v>114</v>
          </cell>
          <cell r="AJ384">
            <v>126</v>
          </cell>
          <cell r="AK384">
            <v>1</v>
          </cell>
          <cell r="AL384">
            <v>1</v>
          </cell>
          <cell r="AM384">
            <v>1</v>
          </cell>
          <cell r="AT384" t="str">
            <v>BOX</v>
          </cell>
          <cell r="AV384">
            <v>7</v>
          </cell>
          <cell r="AW384">
            <v>7</v>
          </cell>
          <cell r="BO384" t="str">
            <v/>
          </cell>
          <cell r="CK384">
            <v>0.54955249999999989</v>
          </cell>
          <cell r="CL384">
            <v>0</v>
          </cell>
          <cell r="CN384" t="str">
            <v>box fish 23 kg Flat بادج ميفاkg</v>
          </cell>
          <cell r="CO384" t="str">
            <v>عملاء متنوعون</v>
          </cell>
          <cell r="CP384" t="str">
            <v>عملاء متنوعون</v>
          </cell>
          <cell r="CT384">
            <v>1</v>
          </cell>
          <cell r="CU384">
            <v>2</v>
          </cell>
        </row>
        <row r="385">
          <cell r="A385" t="str">
            <v>276b</v>
          </cell>
          <cell r="B385" t="str">
            <v>PF1</v>
          </cell>
          <cell r="C385" t="str">
            <v>FOAM 10TH</v>
          </cell>
          <cell r="D385" t="str">
            <v>Molds</v>
          </cell>
          <cell r="E385" t="str">
            <v>FMBOXI20F00000</v>
          </cell>
          <cell r="F385" t="str">
            <v>صندوق سمك 20ك فلات B-علبة</v>
          </cell>
          <cell r="G385" t="str">
            <v>Set</v>
          </cell>
          <cell r="H385" t="str">
            <v>1400*1700</v>
          </cell>
          <cell r="I385">
            <v>0.49</v>
          </cell>
          <cell r="J385">
            <v>90</v>
          </cell>
          <cell r="M385">
            <v>95</v>
          </cell>
          <cell r="N385">
            <v>2</v>
          </cell>
          <cell r="O385">
            <v>3</v>
          </cell>
          <cell r="Q385" t="str">
            <v>تعمل</v>
          </cell>
          <cell r="R385">
            <v>490</v>
          </cell>
          <cell r="S385">
            <v>455.7</v>
          </cell>
          <cell r="T385">
            <v>524.29999999999995</v>
          </cell>
          <cell r="U385" t="str">
            <v>7</v>
          </cell>
          <cell r="V385" t="str">
            <v>7</v>
          </cell>
          <cell r="X385" t="str">
            <v>صندوق سمك</v>
          </cell>
          <cell r="Y385">
            <v>139</v>
          </cell>
          <cell r="Z385" t="str">
            <v>قاعدة</v>
          </cell>
          <cell r="AA385">
            <v>276</v>
          </cell>
          <cell r="AB385" t="str">
            <v>صندوق سمك 20ك فلات B</v>
          </cell>
          <cell r="AD385" t="str">
            <v>صندوق سمك 20ك فلات B</v>
          </cell>
          <cell r="AE385">
            <v>1</v>
          </cell>
          <cell r="AH385">
            <v>113.68421052631578</v>
          </cell>
          <cell r="AI385">
            <v>107.99999999999999</v>
          </cell>
          <cell r="AJ385">
            <v>119.36842105263158</v>
          </cell>
          <cell r="AK385">
            <v>0</v>
          </cell>
          <cell r="AL385">
            <v>1</v>
          </cell>
          <cell r="AM385">
            <v>1</v>
          </cell>
          <cell r="AN385">
            <v>6</v>
          </cell>
          <cell r="AO385" t="str">
            <v>18</v>
          </cell>
          <cell r="AP385" t="str">
            <v>(A)   C-SB  (M) 0.7-1.1mm</v>
          </cell>
          <cell r="AQ385" t="str">
            <v>(B) S.2-112 (M) 0.7-1.1 mm</v>
          </cell>
          <cell r="AR385" t="str">
            <v>18</v>
          </cell>
          <cell r="AS385" t="str">
            <v>30</v>
          </cell>
          <cell r="AT385" t="str">
            <v>BOX</v>
          </cell>
          <cell r="AU385" t="str">
            <v>اتوماتيك</v>
          </cell>
          <cell r="AV385">
            <v>7</v>
          </cell>
          <cell r="AW385">
            <v>7</v>
          </cell>
          <cell r="AX385">
            <v>558</v>
          </cell>
          <cell r="AY385">
            <v>2</v>
          </cell>
          <cell r="AZ385">
            <v>2</v>
          </cell>
          <cell r="BA385">
            <v>398</v>
          </cell>
          <cell r="BB385">
            <v>2</v>
          </cell>
          <cell r="BC385">
            <v>2</v>
          </cell>
          <cell r="BD385">
            <v>272</v>
          </cell>
          <cell r="BE385">
            <v>2.5</v>
          </cell>
          <cell r="BF385">
            <v>2.5</v>
          </cell>
          <cell r="BJ385">
            <v>0</v>
          </cell>
          <cell r="BK385">
            <v>6</v>
          </cell>
          <cell r="BL385">
            <v>6</v>
          </cell>
          <cell r="BN385">
            <v>313</v>
          </cell>
          <cell r="BO385" t="str">
            <v>3</v>
          </cell>
          <cell r="BW385">
            <v>0</v>
          </cell>
          <cell r="CB385">
            <v>9</v>
          </cell>
          <cell r="CC385">
            <v>1</v>
          </cell>
          <cell r="CE385">
            <v>87</v>
          </cell>
          <cell r="CF385">
            <v>150</v>
          </cell>
          <cell r="CG385" t="str">
            <v>ابيض</v>
          </cell>
          <cell r="CK385">
            <v>0.53164999999999996</v>
          </cell>
          <cell r="CL385">
            <v>0</v>
          </cell>
          <cell r="CN385" t="str">
            <v>box fish destiny 20 Flat B</v>
          </cell>
          <cell r="CO385" t="str">
            <v>عملاء متنوعون</v>
          </cell>
          <cell r="CP385" t="str">
            <v>عملاء متنوعون</v>
          </cell>
          <cell r="CT385">
            <v>0</v>
          </cell>
          <cell r="CU385">
            <v>1</v>
          </cell>
          <cell r="CV385">
            <v>1</v>
          </cell>
          <cell r="CW385">
            <v>0</v>
          </cell>
          <cell r="CZ385" t="str">
            <v/>
          </cell>
        </row>
        <row r="386">
          <cell r="A386" t="str">
            <v>276c</v>
          </cell>
          <cell r="B386" t="str">
            <v>PF1</v>
          </cell>
          <cell r="C386" t="str">
            <v>FOAM 10TH</v>
          </cell>
          <cell r="D386" t="str">
            <v>Molds</v>
          </cell>
          <cell r="E386" t="str">
            <v>FMBOXI20F00000</v>
          </cell>
          <cell r="F386" t="str">
            <v>صندوق سمك 20ك فلات B-كفر</v>
          </cell>
          <cell r="G386" t="str">
            <v>Set</v>
          </cell>
          <cell r="H386" t="str">
            <v>1400*1700</v>
          </cell>
          <cell r="I386">
            <v>0.49</v>
          </cell>
          <cell r="J386">
            <v>90</v>
          </cell>
          <cell r="M386">
            <v>95</v>
          </cell>
          <cell r="N386">
            <v>2</v>
          </cell>
          <cell r="O386">
            <v>3</v>
          </cell>
          <cell r="Q386" t="str">
            <v>تعمل</v>
          </cell>
          <cell r="R386">
            <v>490</v>
          </cell>
          <cell r="S386">
            <v>455.7</v>
          </cell>
          <cell r="T386">
            <v>524.29999999999995</v>
          </cell>
          <cell r="U386" t="str">
            <v>7</v>
          </cell>
          <cell r="V386" t="str">
            <v>7</v>
          </cell>
          <cell r="X386" t="str">
            <v>صندوق سمك</v>
          </cell>
          <cell r="Y386">
            <v>139</v>
          </cell>
          <cell r="Z386" t="str">
            <v>كفر</v>
          </cell>
          <cell r="AA386">
            <v>276</v>
          </cell>
          <cell r="AB386" t="str">
            <v>صندوق سمك 20ك فلات B</v>
          </cell>
          <cell r="AD386" t="str">
            <v>صندوق سمك 20ك فلات B</v>
          </cell>
          <cell r="AE386">
            <v>1</v>
          </cell>
          <cell r="AH386">
            <v>113.68421052631578</v>
          </cell>
          <cell r="AI386">
            <v>107.99999999999999</v>
          </cell>
          <cell r="AJ386">
            <v>119.36842105263158</v>
          </cell>
          <cell r="AK386">
            <v>0</v>
          </cell>
          <cell r="AL386">
            <v>1</v>
          </cell>
          <cell r="AN386">
            <v>6</v>
          </cell>
          <cell r="AO386" t="str">
            <v>18</v>
          </cell>
          <cell r="AP386" t="str">
            <v>(A)   C-SB  (M) 0.7-1.1mm</v>
          </cell>
          <cell r="AQ386" t="str">
            <v>(B) S.2-112 (M) 0.7-1.1 mm</v>
          </cell>
          <cell r="AR386" t="str">
            <v>18</v>
          </cell>
          <cell r="AS386" t="str">
            <v>30</v>
          </cell>
          <cell r="AT386" t="str">
            <v>BOX</v>
          </cell>
          <cell r="AU386" t="str">
            <v>اتوماتيك</v>
          </cell>
          <cell r="AV386">
            <v>7</v>
          </cell>
          <cell r="AW386">
            <v>7</v>
          </cell>
          <cell r="AX386">
            <v>558</v>
          </cell>
          <cell r="AY386">
            <v>2</v>
          </cell>
          <cell r="AZ386">
            <v>2</v>
          </cell>
          <cell r="BA386">
            <v>398</v>
          </cell>
          <cell r="BB386">
            <v>2</v>
          </cell>
          <cell r="BC386">
            <v>2</v>
          </cell>
          <cell r="BD386">
            <v>40</v>
          </cell>
          <cell r="BE386">
            <v>2.5</v>
          </cell>
          <cell r="BF386">
            <v>2.5</v>
          </cell>
          <cell r="BJ386">
            <v>0</v>
          </cell>
          <cell r="BK386">
            <v>6</v>
          </cell>
          <cell r="BL386">
            <v>6</v>
          </cell>
          <cell r="BN386">
            <v>313</v>
          </cell>
          <cell r="BO386" t="str">
            <v>3</v>
          </cell>
          <cell r="BW386">
            <v>0</v>
          </cell>
          <cell r="CB386">
            <v>9</v>
          </cell>
          <cell r="CC386">
            <v>1</v>
          </cell>
          <cell r="CE386">
            <v>87</v>
          </cell>
          <cell r="CF386">
            <v>150</v>
          </cell>
          <cell r="CG386" t="str">
            <v>ابيض</v>
          </cell>
          <cell r="CK386">
            <v>0.53164999999999996</v>
          </cell>
          <cell r="CL386">
            <v>0</v>
          </cell>
          <cell r="CN386" t="str">
            <v>box fish destiny 20 Flat B</v>
          </cell>
          <cell r="CO386" t="str">
            <v>عملاء متنوعون</v>
          </cell>
          <cell r="CP386" t="str">
            <v>عملاء متنوعون</v>
          </cell>
          <cell r="CT386">
            <v>0</v>
          </cell>
          <cell r="CU386">
            <v>1</v>
          </cell>
          <cell r="CV386">
            <v>1</v>
          </cell>
          <cell r="CW386">
            <v>0</v>
          </cell>
          <cell r="CZ386" t="str">
            <v/>
          </cell>
        </row>
        <row r="387">
          <cell r="A387">
            <v>276</v>
          </cell>
          <cell r="B387" t="str">
            <v>PF1</v>
          </cell>
          <cell r="C387" t="str">
            <v>FOAM 10TH</v>
          </cell>
          <cell r="D387" t="str">
            <v>Molds</v>
          </cell>
          <cell r="E387" t="str">
            <v>FMBOXI20F00000</v>
          </cell>
          <cell r="F387" t="str">
            <v>صندوق سمك 20ك فلات B</v>
          </cell>
          <cell r="G387" t="str">
            <v>Set</v>
          </cell>
          <cell r="H387" t="str">
            <v>1400*1700</v>
          </cell>
          <cell r="I387">
            <v>0.49</v>
          </cell>
          <cell r="J387">
            <v>90</v>
          </cell>
          <cell r="L387">
            <v>95</v>
          </cell>
          <cell r="M387">
            <v>95</v>
          </cell>
          <cell r="N387">
            <v>2</v>
          </cell>
          <cell r="O387">
            <v>3</v>
          </cell>
          <cell r="Q387" t="str">
            <v>تعمل</v>
          </cell>
          <cell r="R387">
            <v>490</v>
          </cell>
          <cell r="S387">
            <v>455.7</v>
          </cell>
          <cell r="T387">
            <v>524.29999999999995</v>
          </cell>
          <cell r="U387" t="str">
            <v>7</v>
          </cell>
          <cell r="V387" t="str">
            <v>7</v>
          </cell>
          <cell r="X387" t="str">
            <v>صندوق سمك</v>
          </cell>
          <cell r="Y387">
            <v>139</v>
          </cell>
          <cell r="AA387">
            <v>276</v>
          </cell>
          <cell r="AB387" t="str">
            <v>صندوق سمك 20ك فلات B</v>
          </cell>
          <cell r="AD387" t="str">
            <v>صندوق سمك 20ك فلات B</v>
          </cell>
          <cell r="AE387">
            <v>1</v>
          </cell>
          <cell r="AH387">
            <v>113.68421052631578</v>
          </cell>
          <cell r="AI387">
            <v>107.99999999999999</v>
          </cell>
          <cell r="AJ387">
            <v>119.36842105263158</v>
          </cell>
          <cell r="AK387">
            <v>1</v>
          </cell>
          <cell r="AL387">
            <v>1</v>
          </cell>
          <cell r="AN387">
            <v>6</v>
          </cell>
          <cell r="AO387" t="str">
            <v>18</v>
          </cell>
          <cell r="AP387" t="str">
            <v>(A)   C-SB  (M) 0.7-1.1mm</v>
          </cell>
          <cell r="AQ387" t="str">
            <v>(B) S.2-112 (M) 0.7-1.1 mm</v>
          </cell>
          <cell r="AR387" t="str">
            <v>18</v>
          </cell>
          <cell r="AS387" t="str">
            <v>30</v>
          </cell>
          <cell r="AT387" t="str">
            <v>BOX</v>
          </cell>
          <cell r="AU387" t="str">
            <v>اتوماتيك</v>
          </cell>
          <cell r="AV387">
            <v>7</v>
          </cell>
          <cell r="AW387">
            <v>7</v>
          </cell>
          <cell r="BJ387">
            <v>0</v>
          </cell>
          <cell r="BK387">
            <v>6</v>
          </cell>
          <cell r="BL387">
            <v>6</v>
          </cell>
          <cell r="BN387">
            <v>313</v>
          </cell>
          <cell r="BO387" t="str">
            <v>3</v>
          </cell>
          <cell r="BW387">
            <v>0</v>
          </cell>
          <cell r="CB387">
            <v>9</v>
          </cell>
          <cell r="CC387">
            <v>1</v>
          </cell>
          <cell r="CE387">
            <v>87</v>
          </cell>
          <cell r="CF387">
            <v>150</v>
          </cell>
          <cell r="CG387" t="str">
            <v>ابيض</v>
          </cell>
          <cell r="CK387">
            <v>0.53164999999999996</v>
          </cell>
          <cell r="CL387">
            <v>0</v>
          </cell>
          <cell r="CN387" t="str">
            <v>box fish destiny 20 Flat B</v>
          </cell>
          <cell r="CO387" t="str">
            <v>عملاء متنوعون</v>
          </cell>
          <cell r="CP387" t="str">
            <v>عملاء متنوعون</v>
          </cell>
          <cell r="CT387">
            <v>1</v>
          </cell>
          <cell r="CU387">
            <v>1</v>
          </cell>
          <cell r="CV387">
            <v>1</v>
          </cell>
          <cell r="CW387">
            <v>0</v>
          </cell>
          <cell r="CZ387" t="str">
            <v/>
          </cell>
        </row>
        <row r="388">
          <cell r="A388">
            <v>277</v>
          </cell>
          <cell r="B388" t="str">
            <v>PF1</v>
          </cell>
          <cell r="C388" t="str">
            <v>FOAM 10TH</v>
          </cell>
          <cell r="D388" t="str">
            <v>Molds</v>
          </cell>
          <cell r="E388" t="str">
            <v>FM000B20000000</v>
          </cell>
          <cell r="F388" t="str">
            <v>صندوق سمك 5 ك</v>
          </cell>
          <cell r="G388" t="str">
            <v>Set</v>
          </cell>
          <cell r="H388" t="str">
            <v>1400*1400</v>
          </cell>
          <cell r="I388">
            <v>0.50911839981006657</v>
          </cell>
          <cell r="J388">
            <v>30</v>
          </cell>
          <cell r="L388">
            <v>30</v>
          </cell>
          <cell r="M388">
            <v>30</v>
          </cell>
          <cell r="N388">
            <v>2</v>
          </cell>
          <cell r="O388">
            <v>2</v>
          </cell>
          <cell r="Q388" t="str">
            <v>لا تعمل</v>
          </cell>
          <cell r="R388">
            <v>509.11839981006659</v>
          </cell>
          <cell r="S388">
            <v>473.48011182336194</v>
          </cell>
          <cell r="T388">
            <v>544.7566877967713</v>
          </cell>
          <cell r="U388" t="str">
            <v>7</v>
          </cell>
          <cell r="V388" t="str">
            <v>7</v>
          </cell>
          <cell r="X388" t="str">
            <v>صندوق سمك</v>
          </cell>
          <cell r="Y388">
            <v>344</v>
          </cell>
          <cell r="AA388">
            <v>277</v>
          </cell>
          <cell r="AB388" t="str">
            <v>صندوق سمك 5 ك</v>
          </cell>
          <cell r="AC388">
            <v>0.50911839981006657</v>
          </cell>
          <cell r="AD388" t="str">
            <v>صندوق سمك 5 ك</v>
          </cell>
          <cell r="AE388">
            <v>0</v>
          </cell>
          <cell r="AH388">
            <v>240</v>
          </cell>
          <cell r="AI388">
            <v>228</v>
          </cell>
          <cell r="AJ388">
            <v>252</v>
          </cell>
          <cell r="AK388">
            <v>1</v>
          </cell>
          <cell r="AM388">
            <v>1</v>
          </cell>
          <cell r="AT388" t="str">
            <v>000</v>
          </cell>
          <cell r="AV388">
            <v>7</v>
          </cell>
          <cell r="AW388">
            <v>7</v>
          </cell>
          <cell r="BO388" t="str">
            <v/>
          </cell>
          <cell r="CK388">
            <v>0</v>
          </cell>
          <cell r="CL388">
            <v>0.56003023979107325</v>
          </cell>
          <cell r="CN388" t="str">
            <v>box fish destiny 20 Bny Sweef</v>
          </cell>
          <cell r="CO388" t="str">
            <v>عملاء متنوعون</v>
          </cell>
          <cell r="CT388">
            <v>1</v>
          </cell>
          <cell r="CU388">
            <v>2</v>
          </cell>
        </row>
        <row r="389">
          <cell r="A389" t="str">
            <v>278b</v>
          </cell>
          <cell r="B389" t="str">
            <v>PF1</v>
          </cell>
          <cell r="C389" t="str">
            <v>FOAM 10TH</v>
          </cell>
          <cell r="D389" t="str">
            <v>Molds</v>
          </cell>
          <cell r="E389" t="str">
            <v>FMBOXI10F00000</v>
          </cell>
          <cell r="F389" t="str">
            <v>صندوق سمك 10ك فلات B-علبة</v>
          </cell>
          <cell r="G389" t="str">
            <v>Set</v>
          </cell>
          <cell r="H389" t="str">
            <v>1400*1700</v>
          </cell>
          <cell r="I389">
            <v>0.34499999999999997</v>
          </cell>
          <cell r="J389">
            <v>144</v>
          </cell>
          <cell r="M389">
            <v>120</v>
          </cell>
          <cell r="N389">
            <v>2</v>
          </cell>
          <cell r="O389">
            <v>4</v>
          </cell>
          <cell r="Q389" t="str">
            <v>تعمل</v>
          </cell>
          <cell r="R389">
            <v>345</v>
          </cell>
          <cell r="S389">
            <v>320.85000000000002</v>
          </cell>
          <cell r="T389">
            <v>369.15</v>
          </cell>
          <cell r="U389" t="str">
            <v>7</v>
          </cell>
          <cell r="V389" t="str">
            <v>7</v>
          </cell>
          <cell r="W389" t="str">
            <v>تم تعديل معدل الانتاج من 132 إلي 120</v>
          </cell>
          <cell r="X389" t="str">
            <v>صندوق سمك</v>
          </cell>
          <cell r="Y389">
            <v>140</v>
          </cell>
          <cell r="Z389" t="str">
            <v>قاعدة</v>
          </cell>
          <cell r="AA389">
            <v>278</v>
          </cell>
          <cell r="AB389" t="str">
            <v>صندوق سمك 10ك فلات B</v>
          </cell>
          <cell r="AD389" t="str">
            <v>صندوق سمك 10ك فلات B</v>
          </cell>
          <cell r="AE389">
            <v>1</v>
          </cell>
          <cell r="AH389">
            <v>120</v>
          </cell>
          <cell r="AI389">
            <v>114</v>
          </cell>
          <cell r="AJ389">
            <v>126</v>
          </cell>
          <cell r="AK389">
            <v>0</v>
          </cell>
          <cell r="AL389">
            <v>1</v>
          </cell>
          <cell r="AN389">
            <v>6</v>
          </cell>
          <cell r="AO389" t="str">
            <v>22</v>
          </cell>
          <cell r="AP389" t="str">
            <v>(A)   401 XS   (S)0.4-0.8 mm</v>
          </cell>
          <cell r="AQ389" t="str">
            <v>(B)   EU 100   (S)0.4-0.8 mm</v>
          </cell>
          <cell r="AR389" t="str">
            <v>24</v>
          </cell>
          <cell r="AS389" t="str">
            <v>32</v>
          </cell>
          <cell r="AT389" t="str">
            <v>BOX</v>
          </cell>
          <cell r="AU389" t="str">
            <v>اتوماتيك</v>
          </cell>
          <cell r="AV389">
            <v>7</v>
          </cell>
          <cell r="AW389">
            <v>7</v>
          </cell>
          <cell r="AX389">
            <v>523</v>
          </cell>
          <cell r="AY389">
            <v>2</v>
          </cell>
          <cell r="AZ389">
            <v>2</v>
          </cell>
          <cell r="BA389">
            <v>359</v>
          </cell>
          <cell r="BB389">
            <v>2</v>
          </cell>
          <cell r="BC389">
            <v>2</v>
          </cell>
          <cell r="BD389">
            <v>186</v>
          </cell>
          <cell r="BE389">
            <v>2.5</v>
          </cell>
          <cell r="BF389">
            <v>2.5</v>
          </cell>
          <cell r="BJ389">
            <v>5</v>
          </cell>
          <cell r="BK389">
            <v>1</v>
          </cell>
          <cell r="BL389">
            <v>11</v>
          </cell>
          <cell r="BN389">
            <v>315</v>
          </cell>
          <cell r="BO389" t="str">
            <v>3</v>
          </cell>
          <cell r="BW389">
            <v>0</v>
          </cell>
          <cell r="CB389">
            <v>5</v>
          </cell>
          <cell r="CC389">
            <v>1</v>
          </cell>
          <cell r="CE389">
            <v>87</v>
          </cell>
          <cell r="CF389">
            <v>150</v>
          </cell>
          <cell r="CG389" t="str">
            <v>ابيض</v>
          </cell>
          <cell r="CK389">
            <v>0.37432499999999996</v>
          </cell>
          <cell r="CL389">
            <v>0</v>
          </cell>
          <cell r="CN389" t="str">
            <v>box fish 10 kg Flat B</v>
          </cell>
          <cell r="CO389" t="str">
            <v>عملاء متنوعون</v>
          </cell>
          <cell r="CP389" t="str">
            <v>عملاء متنوعون</v>
          </cell>
          <cell r="CT389">
            <v>0</v>
          </cell>
          <cell r="CU389">
            <v>1</v>
          </cell>
          <cell r="CV389">
            <v>1</v>
          </cell>
        </row>
        <row r="390">
          <cell r="A390" t="str">
            <v>278c</v>
          </cell>
          <cell r="B390" t="str">
            <v>PF1</v>
          </cell>
          <cell r="C390" t="str">
            <v>FOAM 10TH</v>
          </cell>
          <cell r="D390" t="str">
            <v>Molds</v>
          </cell>
          <cell r="E390" t="str">
            <v>FMBOXI10F00000</v>
          </cell>
          <cell r="F390" t="str">
            <v>صندوق سمك 10ك فلات B-غطاء</v>
          </cell>
          <cell r="G390" t="str">
            <v>Set</v>
          </cell>
          <cell r="H390" t="str">
            <v>1400*1700</v>
          </cell>
          <cell r="I390">
            <v>0.34499999999999997</v>
          </cell>
          <cell r="J390">
            <v>144</v>
          </cell>
          <cell r="M390">
            <v>120</v>
          </cell>
          <cell r="N390">
            <v>2</v>
          </cell>
          <cell r="O390">
            <v>4</v>
          </cell>
          <cell r="Q390" t="str">
            <v>تعمل</v>
          </cell>
          <cell r="R390">
            <v>345</v>
          </cell>
          <cell r="S390">
            <v>320.85000000000002</v>
          </cell>
          <cell r="T390">
            <v>369.15</v>
          </cell>
          <cell r="U390" t="str">
            <v>7</v>
          </cell>
          <cell r="V390" t="str">
            <v>7</v>
          </cell>
          <cell r="W390" t="str">
            <v>تم تعديل معدل الانتاج من 132 إلي 120</v>
          </cell>
          <cell r="X390" t="str">
            <v>صندوق سمك</v>
          </cell>
          <cell r="Y390">
            <v>140</v>
          </cell>
          <cell r="Z390" t="str">
            <v>كفر</v>
          </cell>
          <cell r="AA390">
            <v>278</v>
          </cell>
          <cell r="AB390" t="str">
            <v>صندوق سمك 10ك فلات B</v>
          </cell>
          <cell r="AD390" t="str">
            <v>صندوق سمك 10ك فلات B</v>
          </cell>
          <cell r="AE390">
            <v>1</v>
          </cell>
          <cell r="AH390">
            <v>120</v>
          </cell>
          <cell r="AI390">
            <v>114</v>
          </cell>
          <cell r="AJ390">
            <v>126</v>
          </cell>
          <cell r="AK390">
            <v>0</v>
          </cell>
          <cell r="AL390">
            <v>1</v>
          </cell>
          <cell r="AN390">
            <v>6</v>
          </cell>
          <cell r="AO390" t="str">
            <v>22</v>
          </cell>
          <cell r="AP390" t="str">
            <v>(A)   401 XS   (S)0.4-0.8 mm</v>
          </cell>
          <cell r="AQ390" t="str">
            <v>(B)   EU 100   (S)0.4-0.8 mm</v>
          </cell>
          <cell r="AR390" t="str">
            <v>24</v>
          </cell>
          <cell r="AS390" t="str">
            <v>32</v>
          </cell>
          <cell r="AT390" t="str">
            <v>BOX</v>
          </cell>
          <cell r="AU390" t="str">
            <v>اتوماتيك</v>
          </cell>
          <cell r="AV390">
            <v>7</v>
          </cell>
          <cell r="AW390">
            <v>7</v>
          </cell>
          <cell r="AX390">
            <v>523</v>
          </cell>
          <cell r="AY390">
            <v>2</v>
          </cell>
          <cell r="AZ390">
            <v>2</v>
          </cell>
          <cell r="BA390">
            <v>359</v>
          </cell>
          <cell r="BB390">
            <v>2</v>
          </cell>
          <cell r="BC390">
            <v>2</v>
          </cell>
          <cell r="BD390">
            <v>32</v>
          </cell>
          <cell r="BE390">
            <v>2.5</v>
          </cell>
          <cell r="BF390">
            <v>2.5</v>
          </cell>
          <cell r="BJ390">
            <v>5</v>
          </cell>
          <cell r="BK390">
            <v>1</v>
          </cell>
          <cell r="BL390">
            <v>11</v>
          </cell>
          <cell r="BN390">
            <v>315</v>
          </cell>
          <cell r="BO390" t="str">
            <v>3</v>
          </cell>
          <cell r="BW390">
            <v>0</v>
          </cell>
          <cell r="CB390">
            <v>5</v>
          </cell>
          <cell r="CC390">
            <v>1</v>
          </cell>
          <cell r="CE390">
            <v>87</v>
          </cell>
          <cell r="CF390">
            <v>150</v>
          </cell>
          <cell r="CG390" t="str">
            <v>ابيض</v>
          </cell>
          <cell r="CK390">
            <v>0.37432499999999996</v>
          </cell>
          <cell r="CL390">
            <v>0</v>
          </cell>
          <cell r="CN390" t="str">
            <v>box fish 10 kg Flat B</v>
          </cell>
          <cell r="CO390" t="str">
            <v>عملاء متنوعون</v>
          </cell>
          <cell r="CP390" t="str">
            <v>عملاء متنوعون</v>
          </cell>
          <cell r="CT390">
            <v>0</v>
          </cell>
          <cell r="CU390">
            <v>1</v>
          </cell>
          <cell r="CV390">
            <v>1</v>
          </cell>
        </row>
        <row r="391">
          <cell r="A391">
            <v>278</v>
          </cell>
          <cell r="B391" t="str">
            <v>PF1</v>
          </cell>
          <cell r="C391" t="str">
            <v>FOAM 10TH</v>
          </cell>
          <cell r="D391" t="str">
            <v>Molds</v>
          </cell>
          <cell r="E391" t="str">
            <v>FMBOXI10F00000</v>
          </cell>
          <cell r="F391" t="str">
            <v>صندوق سمك 10ك فلات B</v>
          </cell>
          <cell r="G391" t="str">
            <v>Set</v>
          </cell>
          <cell r="H391" t="str">
            <v>1400*1700</v>
          </cell>
          <cell r="I391">
            <v>0.34499999999999997</v>
          </cell>
          <cell r="J391">
            <v>144</v>
          </cell>
          <cell r="L391">
            <v>144</v>
          </cell>
          <cell r="M391">
            <v>120</v>
          </cell>
          <cell r="N391">
            <v>2</v>
          </cell>
          <cell r="O391">
            <v>4</v>
          </cell>
          <cell r="Q391" t="str">
            <v>تعمل</v>
          </cell>
          <cell r="R391">
            <v>345</v>
          </cell>
          <cell r="S391">
            <v>320.85000000000002</v>
          </cell>
          <cell r="T391">
            <v>369.15</v>
          </cell>
          <cell r="U391" t="str">
            <v>7</v>
          </cell>
          <cell r="V391" t="str">
            <v>7</v>
          </cell>
          <cell r="W391" t="str">
            <v>تم تعديل معدل الانتاج من 132 إلي 120</v>
          </cell>
          <cell r="X391" t="str">
            <v>صندوق سمك</v>
          </cell>
          <cell r="Y391">
            <v>140</v>
          </cell>
          <cell r="AA391">
            <v>278</v>
          </cell>
          <cell r="AB391" t="str">
            <v>صندوق سمك 10ك فلات B</v>
          </cell>
          <cell r="AD391" t="str">
            <v>صندوق سمك 10ك فلات B</v>
          </cell>
          <cell r="AE391">
            <v>1</v>
          </cell>
          <cell r="AH391">
            <v>120</v>
          </cell>
          <cell r="AI391">
            <v>114</v>
          </cell>
          <cell r="AJ391">
            <v>126</v>
          </cell>
          <cell r="AK391">
            <v>1</v>
          </cell>
          <cell r="AM391">
            <v>1</v>
          </cell>
          <cell r="AN391">
            <v>6</v>
          </cell>
          <cell r="AO391" t="str">
            <v>22</v>
          </cell>
          <cell r="AP391" t="str">
            <v>(A)   401 XS   (S)0.4-0.8 mm</v>
          </cell>
          <cell r="AQ391" t="str">
            <v>(B)   EU 100   (S)0.4-0.8 mm</v>
          </cell>
          <cell r="AR391" t="str">
            <v>24</v>
          </cell>
          <cell r="AS391" t="str">
            <v>32</v>
          </cell>
          <cell r="AT391" t="str">
            <v>BOX</v>
          </cell>
          <cell r="AU391" t="str">
            <v>اتوماتيك</v>
          </cell>
          <cell r="AV391">
            <v>7</v>
          </cell>
          <cell r="AW391">
            <v>7</v>
          </cell>
          <cell r="BJ391">
            <v>5</v>
          </cell>
          <cell r="BK391">
            <v>1</v>
          </cell>
          <cell r="BL391">
            <v>11</v>
          </cell>
          <cell r="BN391">
            <v>315</v>
          </cell>
          <cell r="BO391" t="str">
            <v>3</v>
          </cell>
          <cell r="BW391">
            <v>0</v>
          </cell>
          <cell r="CB391">
            <v>5</v>
          </cell>
          <cell r="CC391">
            <v>1</v>
          </cell>
          <cell r="CE391">
            <v>87</v>
          </cell>
          <cell r="CF391">
            <v>150</v>
          </cell>
          <cell r="CG391" t="str">
            <v>ابيض</v>
          </cell>
          <cell r="CK391">
            <v>0.37432499999999996</v>
          </cell>
          <cell r="CL391">
            <v>0</v>
          </cell>
          <cell r="CN391" t="str">
            <v>box fish 10 kg Flat B</v>
          </cell>
          <cell r="CO391" t="str">
            <v>عملاء متنوعون</v>
          </cell>
          <cell r="CP391" t="str">
            <v>عملاء متنوعون</v>
          </cell>
          <cell r="CT391">
            <v>1</v>
          </cell>
          <cell r="CU391">
            <v>1</v>
          </cell>
          <cell r="CV391">
            <v>1</v>
          </cell>
        </row>
        <row r="392">
          <cell r="A392" t="str">
            <v>279b</v>
          </cell>
          <cell r="B392" t="str">
            <v>PF1</v>
          </cell>
          <cell r="C392" t="str">
            <v>FOAM 10TH</v>
          </cell>
          <cell r="D392" t="str">
            <v>Molds</v>
          </cell>
          <cell r="E392" t="str">
            <v>FM000B10F00000</v>
          </cell>
          <cell r="F392" t="str">
            <v>صندوق سمك 10بنى سويف فلات-علبة</v>
          </cell>
          <cell r="G392" t="str">
            <v>Set</v>
          </cell>
          <cell r="H392" t="str">
            <v>1400*1700</v>
          </cell>
          <cell r="I392">
            <v>0.315</v>
          </cell>
          <cell r="J392">
            <v>144</v>
          </cell>
          <cell r="M392">
            <v>120</v>
          </cell>
          <cell r="N392">
            <v>2</v>
          </cell>
          <cell r="O392">
            <v>4</v>
          </cell>
          <cell r="Q392" t="str">
            <v>تعمل</v>
          </cell>
          <cell r="R392">
            <v>315</v>
          </cell>
          <cell r="S392">
            <v>292.95</v>
          </cell>
          <cell r="T392">
            <v>337.05</v>
          </cell>
          <cell r="U392" t="str">
            <v>7</v>
          </cell>
          <cell r="V392" t="str">
            <v>7</v>
          </cell>
          <cell r="W392" t="str">
            <v>تم تعديل معدل الانتاج من 144 إلي 120</v>
          </cell>
          <cell r="X392" t="str">
            <v>صندوق سمك</v>
          </cell>
          <cell r="Y392">
            <v>141</v>
          </cell>
          <cell r="Z392" t="str">
            <v>قاعدة</v>
          </cell>
          <cell r="AA392">
            <v>279</v>
          </cell>
          <cell r="AB392" t="str">
            <v>صندوق سمك 10بنى سويف فلات</v>
          </cell>
          <cell r="AD392" t="str">
            <v>صندوق سمك 10بنى سويف فلات</v>
          </cell>
          <cell r="AE392">
            <v>1</v>
          </cell>
          <cell r="AH392">
            <v>120</v>
          </cell>
          <cell r="AI392">
            <v>114</v>
          </cell>
          <cell r="AJ392">
            <v>126</v>
          </cell>
          <cell r="AK392">
            <v>0</v>
          </cell>
          <cell r="AL392">
            <v>1</v>
          </cell>
          <cell r="AN392">
            <v>6</v>
          </cell>
          <cell r="AO392" t="str">
            <v>20</v>
          </cell>
          <cell r="AP392" t="str">
            <v>(A)   EU 150   (M)0.7-1.1 mm</v>
          </cell>
          <cell r="AQ392" t="str">
            <v>(B)   S.2 112  (M)0.7-1.1 mm</v>
          </cell>
          <cell r="AR392" t="str">
            <v>24</v>
          </cell>
          <cell r="AS392" t="str">
            <v>32</v>
          </cell>
          <cell r="AT392" t="str">
            <v>000</v>
          </cell>
          <cell r="AU392" t="str">
            <v>اتوماتيك</v>
          </cell>
          <cell r="AV392">
            <v>7</v>
          </cell>
          <cell r="AW392">
            <v>7</v>
          </cell>
          <cell r="AX392">
            <v>520</v>
          </cell>
          <cell r="AY392">
            <v>2</v>
          </cell>
          <cell r="AZ392">
            <v>2</v>
          </cell>
          <cell r="BA392">
            <v>359</v>
          </cell>
          <cell r="BB392">
            <v>2</v>
          </cell>
          <cell r="BC392">
            <v>2</v>
          </cell>
          <cell r="BD392">
            <v>190</v>
          </cell>
          <cell r="BE392">
            <v>2.5</v>
          </cell>
          <cell r="BF392">
            <v>2.5</v>
          </cell>
          <cell r="BJ392">
            <v>0</v>
          </cell>
          <cell r="BK392">
            <v>6</v>
          </cell>
          <cell r="BL392">
            <v>6</v>
          </cell>
          <cell r="BN392">
            <v>317</v>
          </cell>
          <cell r="BO392" t="str">
            <v>3</v>
          </cell>
          <cell r="BW392">
            <v>0</v>
          </cell>
          <cell r="CB392">
            <v>12</v>
          </cell>
          <cell r="CC392">
            <v>1</v>
          </cell>
          <cell r="CE392">
            <v>87</v>
          </cell>
          <cell r="CF392">
            <v>150</v>
          </cell>
          <cell r="CG392" t="str">
            <v>ابيض</v>
          </cell>
          <cell r="CK392">
            <v>0.341775</v>
          </cell>
          <cell r="CL392">
            <v>0</v>
          </cell>
          <cell r="CN392" t="str">
            <v>box fish 10Bny Sweef Flat</v>
          </cell>
          <cell r="CO392" t="str">
            <v>عملاء متنوعون</v>
          </cell>
          <cell r="CT392">
            <v>0</v>
          </cell>
          <cell r="CU392">
            <v>1</v>
          </cell>
          <cell r="CV392">
            <v>1</v>
          </cell>
          <cell r="CW392">
            <v>8</v>
          </cell>
          <cell r="CX392">
            <v>44219</v>
          </cell>
          <cell r="CY392">
            <v>44221</v>
          </cell>
          <cell r="CZ392" t="str">
            <v>Pending</v>
          </cell>
          <cell r="DA392">
            <v>2</v>
          </cell>
        </row>
        <row r="393">
          <cell r="A393" t="str">
            <v>279c</v>
          </cell>
          <cell r="B393" t="str">
            <v>PF1</v>
          </cell>
          <cell r="C393" t="str">
            <v>FOAM 10TH</v>
          </cell>
          <cell r="D393" t="str">
            <v>Molds</v>
          </cell>
          <cell r="E393" t="str">
            <v>FM000B10F00000</v>
          </cell>
          <cell r="F393" t="str">
            <v>صندوق سمك 10بنى سويف فلات-غطاء</v>
          </cell>
          <cell r="G393" t="str">
            <v>Set</v>
          </cell>
          <cell r="H393" t="str">
            <v>1400*1700</v>
          </cell>
          <cell r="I393">
            <v>0.315</v>
          </cell>
          <cell r="J393">
            <v>144</v>
          </cell>
          <cell r="M393">
            <v>120</v>
          </cell>
          <cell r="N393">
            <v>2</v>
          </cell>
          <cell r="O393">
            <v>4</v>
          </cell>
          <cell r="Q393" t="str">
            <v>تعمل</v>
          </cell>
          <cell r="R393">
            <v>315</v>
          </cell>
          <cell r="S393">
            <v>292.95</v>
          </cell>
          <cell r="T393">
            <v>337.05</v>
          </cell>
          <cell r="U393" t="str">
            <v>7</v>
          </cell>
          <cell r="V393" t="str">
            <v>7</v>
          </cell>
          <cell r="W393" t="str">
            <v>تم تعديل معدل الانتاج من 144 إلي 120</v>
          </cell>
          <cell r="X393" t="str">
            <v>صندوق سمك</v>
          </cell>
          <cell r="Y393">
            <v>141</v>
          </cell>
          <cell r="Z393" t="str">
            <v>كفر</v>
          </cell>
          <cell r="AA393">
            <v>279</v>
          </cell>
          <cell r="AB393" t="str">
            <v>صندوق سمك 10بنى سويف فلات</v>
          </cell>
          <cell r="AD393" t="str">
            <v>صندوق سمك 10بنى سويف فلات</v>
          </cell>
          <cell r="AE393">
            <v>1</v>
          </cell>
          <cell r="AH393">
            <v>120</v>
          </cell>
          <cell r="AI393">
            <v>114</v>
          </cell>
          <cell r="AJ393">
            <v>126</v>
          </cell>
          <cell r="AK393">
            <v>0</v>
          </cell>
          <cell r="AL393">
            <v>1</v>
          </cell>
          <cell r="AN393">
            <v>6</v>
          </cell>
          <cell r="AO393" t="str">
            <v>20</v>
          </cell>
          <cell r="AP393" t="str">
            <v>(A)   EU 150   (M)0.7-1.1 mm</v>
          </cell>
          <cell r="AQ393" t="str">
            <v>(B)   S.2 112  (M)0.7-1.1 mm</v>
          </cell>
          <cell r="AR393" t="str">
            <v>24</v>
          </cell>
          <cell r="AS393" t="str">
            <v>32</v>
          </cell>
          <cell r="AT393" t="str">
            <v>000</v>
          </cell>
          <cell r="AU393" t="str">
            <v>اتوماتيك</v>
          </cell>
          <cell r="AV393">
            <v>7</v>
          </cell>
          <cell r="AW393">
            <v>7</v>
          </cell>
          <cell r="AX393">
            <v>523</v>
          </cell>
          <cell r="AY393">
            <v>2</v>
          </cell>
          <cell r="AZ393">
            <v>2</v>
          </cell>
          <cell r="BA393">
            <v>359</v>
          </cell>
          <cell r="BB393">
            <v>2</v>
          </cell>
          <cell r="BC393">
            <v>2</v>
          </cell>
          <cell r="BD393">
            <v>35</v>
          </cell>
          <cell r="BE393">
            <v>2.5</v>
          </cell>
          <cell r="BF393">
            <v>2.5</v>
          </cell>
          <cell r="BJ393">
            <v>0</v>
          </cell>
          <cell r="BK393">
            <v>6</v>
          </cell>
          <cell r="BL393">
            <v>6</v>
          </cell>
          <cell r="BN393">
            <v>317</v>
          </cell>
          <cell r="BO393" t="str">
            <v>3</v>
          </cell>
          <cell r="BW393">
            <v>0</v>
          </cell>
          <cell r="CB393">
            <v>12</v>
          </cell>
          <cell r="CC393">
            <v>1</v>
          </cell>
          <cell r="CE393">
            <v>87</v>
          </cell>
          <cell r="CF393">
            <v>150</v>
          </cell>
          <cell r="CG393" t="str">
            <v>ابيض</v>
          </cell>
          <cell r="CK393">
            <v>0.341775</v>
          </cell>
          <cell r="CL393">
            <v>0</v>
          </cell>
          <cell r="CN393" t="str">
            <v>box fish 10Bny Sweef Flat</v>
          </cell>
          <cell r="CO393" t="str">
            <v>عملاء متنوعون</v>
          </cell>
          <cell r="CT393">
            <v>0</v>
          </cell>
          <cell r="CU393">
            <v>1</v>
          </cell>
          <cell r="CV393">
            <v>1</v>
          </cell>
          <cell r="CW393">
            <v>8</v>
          </cell>
          <cell r="CX393">
            <v>44219</v>
          </cell>
          <cell r="CY393">
            <v>44221</v>
          </cell>
          <cell r="CZ393" t="str">
            <v>Pending</v>
          </cell>
          <cell r="DA393">
            <v>2</v>
          </cell>
        </row>
        <row r="394">
          <cell r="A394">
            <v>279</v>
          </cell>
          <cell r="B394" t="str">
            <v>PF1</v>
          </cell>
          <cell r="C394" t="str">
            <v>FOAM 10TH</v>
          </cell>
          <cell r="D394" t="str">
            <v>Molds</v>
          </cell>
          <cell r="E394" t="str">
            <v>FM000B10F00000</v>
          </cell>
          <cell r="F394" t="str">
            <v>صندوق سمك 10بنى سويف فلات</v>
          </cell>
          <cell r="G394" t="str">
            <v>Set</v>
          </cell>
          <cell r="H394" t="str">
            <v>1400*1700</v>
          </cell>
          <cell r="I394">
            <v>0.315</v>
          </cell>
          <cell r="J394">
            <v>144</v>
          </cell>
          <cell r="L394">
            <v>144</v>
          </cell>
          <cell r="M394">
            <v>120</v>
          </cell>
          <cell r="N394">
            <v>2</v>
          </cell>
          <cell r="O394">
            <v>4</v>
          </cell>
          <cell r="Q394" t="str">
            <v>تعمل</v>
          </cell>
          <cell r="R394">
            <v>315</v>
          </cell>
          <cell r="S394">
            <v>292.95</v>
          </cell>
          <cell r="T394">
            <v>337.05</v>
          </cell>
          <cell r="U394" t="str">
            <v>7</v>
          </cell>
          <cell r="V394" t="str">
            <v>7</v>
          </cell>
          <cell r="W394" t="str">
            <v>تم تعديل معدل الانتاج من 144 إلي 120</v>
          </cell>
          <cell r="X394" t="str">
            <v>صندوق سمك</v>
          </cell>
          <cell r="Y394">
            <v>141</v>
          </cell>
          <cell r="AA394">
            <v>279</v>
          </cell>
          <cell r="AB394" t="str">
            <v>صندوق سمك 10بنى سويف فلات</v>
          </cell>
          <cell r="AD394" t="str">
            <v>صندوق سمك 10بنى سويف فلات</v>
          </cell>
          <cell r="AE394">
            <v>1</v>
          </cell>
          <cell r="AH394">
            <v>120</v>
          </cell>
          <cell r="AI394">
            <v>114</v>
          </cell>
          <cell r="AJ394">
            <v>126</v>
          </cell>
          <cell r="AK394">
            <v>1</v>
          </cell>
          <cell r="AM394">
            <v>1</v>
          </cell>
          <cell r="AN394">
            <v>6</v>
          </cell>
          <cell r="AO394" t="str">
            <v>20</v>
          </cell>
          <cell r="AP394" t="str">
            <v>(A)   EU 150   (M)0.7-1.1 mm</v>
          </cell>
          <cell r="AQ394" t="str">
            <v>(B)   S.2 112  (M)0.7-1.1 mm</v>
          </cell>
          <cell r="AR394" t="str">
            <v>24</v>
          </cell>
          <cell r="AS394" t="str">
            <v>32</v>
          </cell>
          <cell r="AT394" t="str">
            <v>000</v>
          </cell>
          <cell r="AU394" t="str">
            <v>اتوماتيك</v>
          </cell>
          <cell r="AV394">
            <v>7</v>
          </cell>
          <cell r="AW394">
            <v>7</v>
          </cell>
          <cell r="BJ394">
            <v>0</v>
          </cell>
          <cell r="BK394">
            <v>6</v>
          </cell>
          <cell r="BL394">
            <v>6</v>
          </cell>
          <cell r="BN394">
            <v>317</v>
          </cell>
          <cell r="BO394" t="str">
            <v>3</v>
          </cell>
          <cell r="BW394">
            <v>0</v>
          </cell>
          <cell r="CB394">
            <v>12</v>
          </cell>
          <cell r="CC394">
            <v>1</v>
          </cell>
          <cell r="CE394">
            <v>87</v>
          </cell>
          <cell r="CF394">
            <v>150</v>
          </cell>
          <cell r="CG394" t="str">
            <v>ابيض</v>
          </cell>
          <cell r="CK394">
            <v>0.341775</v>
          </cell>
          <cell r="CL394">
            <v>0</v>
          </cell>
          <cell r="CN394" t="str">
            <v>box fish 10Bny Sweef Flat</v>
          </cell>
          <cell r="CO394" t="str">
            <v>عملاء متنوعون</v>
          </cell>
          <cell r="CT394">
            <v>1</v>
          </cell>
          <cell r="CU394">
            <v>1</v>
          </cell>
          <cell r="CV394">
            <v>1</v>
          </cell>
          <cell r="CW394">
            <v>8</v>
          </cell>
          <cell r="CX394">
            <v>44219</v>
          </cell>
          <cell r="CY394">
            <v>44221</v>
          </cell>
          <cell r="CZ394" t="str">
            <v>Pending</v>
          </cell>
          <cell r="DA394">
            <v>2</v>
          </cell>
        </row>
        <row r="395">
          <cell r="A395" t="str">
            <v>280b</v>
          </cell>
          <cell r="B395" t="str">
            <v>PF1</v>
          </cell>
          <cell r="C395" t="str">
            <v>FOAM 10TH</v>
          </cell>
          <cell r="D395" t="str">
            <v>Molds</v>
          </cell>
          <cell r="E395" t="str">
            <v>FM000B10000000</v>
          </cell>
          <cell r="F395" t="str">
            <v>صندوق سمك 10بنى سويف-علبة</v>
          </cell>
          <cell r="G395" t="str">
            <v>Set</v>
          </cell>
          <cell r="H395" t="str">
            <v>1400*1700</v>
          </cell>
          <cell r="I395">
            <v>0.32300000000000001</v>
          </cell>
          <cell r="J395">
            <v>90</v>
          </cell>
          <cell r="M395">
            <v>104.68060415311307</v>
          </cell>
          <cell r="N395">
            <v>2</v>
          </cell>
          <cell r="O395">
            <v>3</v>
          </cell>
          <cell r="Q395" t="str">
            <v>تعمل</v>
          </cell>
          <cell r="R395">
            <v>323</v>
          </cell>
          <cell r="S395">
            <v>300.39</v>
          </cell>
          <cell r="T395">
            <v>345.61</v>
          </cell>
          <cell r="U395" t="str">
            <v>7</v>
          </cell>
          <cell r="V395" t="str">
            <v>7</v>
          </cell>
          <cell r="X395" t="str">
            <v>صندوق سمك</v>
          </cell>
          <cell r="Y395">
            <v>142</v>
          </cell>
          <cell r="Z395" t="str">
            <v>قاعدة</v>
          </cell>
          <cell r="AA395">
            <v>280</v>
          </cell>
          <cell r="AB395" t="str">
            <v>صندوق سمك 10بنى سويف</v>
          </cell>
          <cell r="AD395" t="str">
            <v>صندوق سمك 10بنى سويف</v>
          </cell>
          <cell r="AE395">
            <v>1</v>
          </cell>
          <cell r="AH395">
            <v>103.17097505668936</v>
          </cell>
          <cell r="AI395">
            <v>98.01242630385488</v>
          </cell>
          <cell r="AJ395">
            <v>108.32952380952383</v>
          </cell>
          <cell r="AK395">
            <v>0</v>
          </cell>
          <cell r="AL395">
            <v>1</v>
          </cell>
          <cell r="AN395">
            <v>6</v>
          </cell>
          <cell r="AO395" t="str">
            <v>16</v>
          </cell>
          <cell r="AP395" t="str">
            <v>(A)    303 XJ (M)0.7-1.1mm</v>
          </cell>
          <cell r="AQ395" t="str">
            <v>(B)   C-SB  (M) 0.7-1.1mm</v>
          </cell>
          <cell r="AR395" t="str">
            <v>18</v>
          </cell>
          <cell r="AS395" t="str">
            <v>24</v>
          </cell>
          <cell r="AT395" t="str">
            <v>000</v>
          </cell>
          <cell r="AU395" t="str">
            <v>اتوماتيك</v>
          </cell>
          <cell r="AV395">
            <v>7</v>
          </cell>
          <cell r="AW395">
            <v>7</v>
          </cell>
          <cell r="AX395">
            <v>536</v>
          </cell>
          <cell r="AY395">
            <v>2</v>
          </cell>
          <cell r="AZ395">
            <v>2</v>
          </cell>
          <cell r="BA395">
            <v>389</v>
          </cell>
          <cell r="BB395">
            <v>2</v>
          </cell>
          <cell r="BC395">
            <v>2</v>
          </cell>
          <cell r="BD395">
            <v>210</v>
          </cell>
          <cell r="BE395">
            <v>2.5</v>
          </cell>
          <cell r="BF395">
            <v>2.5</v>
          </cell>
          <cell r="BJ395">
            <v>0</v>
          </cell>
          <cell r="BK395">
            <v>6</v>
          </cell>
          <cell r="BL395">
            <v>6</v>
          </cell>
          <cell r="BN395">
            <v>312</v>
          </cell>
          <cell r="BO395" t="str">
            <v>3</v>
          </cell>
          <cell r="BW395">
            <v>0</v>
          </cell>
          <cell r="CB395">
            <v>5</v>
          </cell>
          <cell r="CC395">
            <v>1</v>
          </cell>
          <cell r="CE395">
            <v>87</v>
          </cell>
          <cell r="CF395">
            <v>200</v>
          </cell>
          <cell r="CG395" t="str">
            <v>موف</v>
          </cell>
          <cell r="CK395">
            <v>0.35045500000000002</v>
          </cell>
          <cell r="CL395">
            <v>0</v>
          </cell>
          <cell r="CN395" t="str">
            <v>box fish 10Bny Sweef</v>
          </cell>
          <cell r="CO395" t="str">
            <v>عملاء متنوعون</v>
          </cell>
          <cell r="CT395">
            <v>0</v>
          </cell>
          <cell r="CU395">
            <v>1</v>
          </cell>
          <cell r="CV395">
            <v>1</v>
          </cell>
          <cell r="CW395">
            <v>11</v>
          </cell>
          <cell r="CX395">
            <v>44347</v>
          </cell>
          <cell r="CY395">
            <v>44353</v>
          </cell>
          <cell r="CZ395" t="str">
            <v>Pending</v>
          </cell>
          <cell r="DA395">
            <v>4</v>
          </cell>
        </row>
        <row r="396">
          <cell r="A396" t="str">
            <v>280c</v>
          </cell>
          <cell r="B396" t="str">
            <v>PF1</v>
          </cell>
          <cell r="C396" t="str">
            <v>FOAM 10TH</v>
          </cell>
          <cell r="D396" t="str">
            <v>Molds</v>
          </cell>
          <cell r="E396" t="str">
            <v>FM000B10000000</v>
          </cell>
          <cell r="F396" t="str">
            <v>صندوق سمك 10بنى سويف-غطاء</v>
          </cell>
          <cell r="G396" t="str">
            <v>Set</v>
          </cell>
          <cell r="H396" t="str">
            <v>1400*1700</v>
          </cell>
          <cell r="I396">
            <v>0.32300000000000001</v>
          </cell>
          <cell r="J396">
            <v>90</v>
          </cell>
          <cell r="M396">
            <v>104.68060415311307</v>
          </cell>
          <cell r="N396">
            <v>2</v>
          </cell>
          <cell r="O396">
            <v>3</v>
          </cell>
          <cell r="Q396" t="str">
            <v>تعمل</v>
          </cell>
          <cell r="R396">
            <v>323</v>
          </cell>
          <cell r="S396">
            <v>300.39</v>
          </cell>
          <cell r="T396">
            <v>345.61</v>
          </cell>
          <cell r="U396" t="str">
            <v>7</v>
          </cell>
          <cell r="V396" t="str">
            <v>7</v>
          </cell>
          <cell r="X396" t="str">
            <v>صندوق سمك</v>
          </cell>
          <cell r="Y396">
            <v>142</v>
          </cell>
          <cell r="Z396" t="str">
            <v>كفر</v>
          </cell>
          <cell r="AA396">
            <v>280</v>
          </cell>
          <cell r="AB396" t="str">
            <v>صندوق سمك 10بنى سويف</v>
          </cell>
          <cell r="AD396" t="str">
            <v>صندوق سمك 10بنى سويف</v>
          </cell>
          <cell r="AE396">
            <v>1</v>
          </cell>
          <cell r="AH396">
            <v>103.17097505668936</v>
          </cell>
          <cell r="AI396">
            <v>98.01242630385488</v>
          </cell>
          <cell r="AJ396">
            <v>108.32952380952383</v>
          </cell>
          <cell r="AK396">
            <v>0</v>
          </cell>
          <cell r="AL396">
            <v>1</v>
          </cell>
          <cell r="AN396">
            <v>6</v>
          </cell>
          <cell r="AO396" t="str">
            <v>16</v>
          </cell>
          <cell r="AP396" t="str">
            <v>(A)    303 XJ (M)0.7-1.1mm</v>
          </cell>
          <cell r="AQ396" t="str">
            <v>(B)   C-SB  (M) 0.7-1.1mm</v>
          </cell>
          <cell r="AR396" t="str">
            <v>18</v>
          </cell>
          <cell r="AS396" t="str">
            <v>24</v>
          </cell>
          <cell r="AT396" t="str">
            <v>000</v>
          </cell>
          <cell r="AU396" t="str">
            <v>اتوماتيك</v>
          </cell>
          <cell r="AV396">
            <v>7</v>
          </cell>
          <cell r="AW396">
            <v>7</v>
          </cell>
          <cell r="AX396">
            <v>537</v>
          </cell>
          <cell r="AY396">
            <v>2</v>
          </cell>
          <cell r="AZ396">
            <v>2</v>
          </cell>
          <cell r="BA396">
            <v>388</v>
          </cell>
          <cell r="BB396">
            <v>2</v>
          </cell>
          <cell r="BC396">
            <v>2</v>
          </cell>
          <cell r="BD396">
            <v>30</v>
          </cell>
          <cell r="BE396">
            <v>2.5</v>
          </cell>
          <cell r="BF396">
            <v>2.5</v>
          </cell>
          <cell r="BJ396">
            <v>0</v>
          </cell>
          <cell r="BK396">
            <v>6</v>
          </cell>
          <cell r="BL396">
            <v>6</v>
          </cell>
          <cell r="BN396">
            <v>312</v>
          </cell>
          <cell r="BO396" t="str">
            <v>3</v>
          </cell>
          <cell r="BW396">
            <v>0</v>
          </cell>
          <cell r="CB396">
            <v>5</v>
          </cell>
          <cell r="CC396">
            <v>1</v>
          </cell>
          <cell r="CE396">
            <v>87</v>
          </cell>
          <cell r="CF396">
            <v>200</v>
          </cell>
          <cell r="CG396" t="str">
            <v>موف</v>
          </cell>
          <cell r="CK396">
            <v>0.35045500000000002</v>
          </cell>
          <cell r="CL396">
            <v>0</v>
          </cell>
          <cell r="CN396" t="str">
            <v>box fish 10Bny Sweef</v>
          </cell>
          <cell r="CO396" t="str">
            <v>عملاء متنوعون</v>
          </cell>
          <cell r="CT396">
            <v>0</v>
          </cell>
          <cell r="CU396">
            <v>1</v>
          </cell>
          <cell r="CV396">
            <v>1</v>
          </cell>
          <cell r="CW396">
            <v>11</v>
          </cell>
          <cell r="CX396">
            <v>44347</v>
          </cell>
          <cell r="CY396">
            <v>44353</v>
          </cell>
          <cell r="CZ396" t="str">
            <v>Pending</v>
          </cell>
          <cell r="DA396">
            <v>4</v>
          </cell>
        </row>
        <row r="397">
          <cell r="A397">
            <v>280</v>
          </cell>
          <cell r="B397" t="str">
            <v>PF1</v>
          </cell>
          <cell r="C397" t="str">
            <v>FOAM 10TH</v>
          </cell>
          <cell r="D397" t="str">
            <v>Molds</v>
          </cell>
          <cell r="E397" t="str">
            <v>FM000B10000000</v>
          </cell>
          <cell r="F397" t="str">
            <v>صندوق سمك 10بنى سويف</v>
          </cell>
          <cell r="G397" t="str">
            <v>Set</v>
          </cell>
          <cell r="H397" t="str">
            <v>1400*1700</v>
          </cell>
          <cell r="I397">
            <v>0.32300000000000001</v>
          </cell>
          <cell r="J397">
            <v>90</v>
          </cell>
          <cell r="L397">
            <v>95</v>
          </cell>
          <cell r="M397">
            <v>104.68060415311307</v>
          </cell>
          <cell r="N397">
            <v>2</v>
          </cell>
          <cell r="O397">
            <v>3</v>
          </cell>
          <cell r="Q397" t="str">
            <v>تعمل</v>
          </cell>
          <cell r="R397">
            <v>323</v>
          </cell>
          <cell r="S397">
            <v>300.39</v>
          </cell>
          <cell r="T397">
            <v>345.61</v>
          </cell>
          <cell r="U397" t="str">
            <v>7</v>
          </cell>
          <cell r="V397" t="str">
            <v>7</v>
          </cell>
          <cell r="X397" t="str">
            <v>صندوق سمك</v>
          </cell>
          <cell r="Y397">
            <v>142</v>
          </cell>
          <cell r="AA397">
            <v>280</v>
          </cell>
          <cell r="AB397" t="str">
            <v>صندوق سمك 10بنى سويف</v>
          </cell>
          <cell r="AD397" t="str">
            <v>صندوق سمك 10بنى سويف</v>
          </cell>
          <cell r="AE397">
            <v>1</v>
          </cell>
          <cell r="AH397">
            <v>103.17097505668936</v>
          </cell>
          <cell r="AI397">
            <v>98.01242630385488</v>
          </cell>
          <cell r="AJ397">
            <v>108.32952380952383</v>
          </cell>
          <cell r="AK397">
            <v>1</v>
          </cell>
          <cell r="AM397">
            <v>1</v>
          </cell>
          <cell r="AN397">
            <v>6</v>
          </cell>
          <cell r="AO397" t="str">
            <v>16</v>
          </cell>
          <cell r="AP397" t="str">
            <v>(A)    303 XJ (M)0.7-1.1mm</v>
          </cell>
          <cell r="AQ397" t="str">
            <v>(B)   C-SB  (M) 0.7-1.1mm</v>
          </cell>
          <cell r="AR397" t="str">
            <v>18</v>
          </cell>
          <cell r="AS397" t="str">
            <v>24</v>
          </cell>
          <cell r="AT397" t="str">
            <v>000</v>
          </cell>
          <cell r="AU397" t="str">
            <v>اتوماتيك</v>
          </cell>
          <cell r="AV397">
            <v>7</v>
          </cell>
          <cell r="AW397">
            <v>7</v>
          </cell>
          <cell r="BJ397">
            <v>0</v>
          </cell>
          <cell r="BK397">
            <v>6</v>
          </cell>
          <cell r="BL397">
            <v>6</v>
          </cell>
          <cell r="BN397">
            <v>312</v>
          </cell>
          <cell r="BO397" t="str">
            <v>3</v>
          </cell>
          <cell r="BW397">
            <v>0</v>
          </cell>
          <cell r="CB397">
            <v>5</v>
          </cell>
          <cell r="CC397">
            <v>1</v>
          </cell>
          <cell r="CE397">
            <v>87</v>
          </cell>
          <cell r="CF397">
            <v>200</v>
          </cell>
          <cell r="CG397" t="str">
            <v>موف</v>
          </cell>
          <cell r="CK397">
            <v>0.35045500000000002</v>
          </cell>
          <cell r="CL397">
            <v>0</v>
          </cell>
          <cell r="CN397" t="str">
            <v>box fish 10Bny Sweef</v>
          </cell>
          <cell r="CO397" t="str">
            <v>عملاء متنوعون</v>
          </cell>
          <cell r="CT397">
            <v>1</v>
          </cell>
          <cell r="CU397">
            <v>1</v>
          </cell>
          <cell r="CV397">
            <v>1</v>
          </cell>
          <cell r="CW397">
            <v>11</v>
          </cell>
          <cell r="CX397">
            <v>44347</v>
          </cell>
          <cell r="CY397">
            <v>44353</v>
          </cell>
          <cell r="CZ397" t="str">
            <v>Pending</v>
          </cell>
          <cell r="DA397">
            <v>4</v>
          </cell>
        </row>
        <row r="398">
          <cell r="A398">
            <v>281</v>
          </cell>
          <cell r="B398" t="str">
            <v>PF1</v>
          </cell>
          <cell r="C398" t="str">
            <v>FOAM 10TH</v>
          </cell>
          <cell r="D398" t="str">
            <v>Molds</v>
          </cell>
          <cell r="E398" t="str">
            <v>FM000B10180000</v>
          </cell>
          <cell r="F398" t="str">
            <v>صندوق 10 ك فلات ك 18 بدون بادج</v>
          </cell>
          <cell r="G398" t="str">
            <v>Set</v>
          </cell>
          <cell r="H398" t="str">
            <v>1400*1700</v>
          </cell>
          <cell r="I398">
            <v>0.28499999999999998</v>
          </cell>
          <cell r="J398">
            <v>120</v>
          </cell>
          <cell r="K398">
            <v>1</v>
          </cell>
          <cell r="L398">
            <v>126</v>
          </cell>
          <cell r="M398">
            <v>120</v>
          </cell>
          <cell r="N398">
            <v>2</v>
          </cell>
          <cell r="O398">
            <v>4</v>
          </cell>
          <cell r="Q398" t="str">
            <v>تعمل</v>
          </cell>
          <cell r="R398">
            <v>285</v>
          </cell>
          <cell r="S398">
            <v>265.05</v>
          </cell>
          <cell r="T398">
            <v>304.95</v>
          </cell>
          <cell r="U398" t="str">
            <v>7</v>
          </cell>
          <cell r="V398" t="str">
            <v>7</v>
          </cell>
          <cell r="W398" t="str">
            <v>تم تعديل معدل الانتاج من 136 إلي 120</v>
          </cell>
          <cell r="X398" t="str">
            <v>صندوق سمك</v>
          </cell>
          <cell r="Y398">
            <v>143</v>
          </cell>
          <cell r="AA398">
            <v>281</v>
          </cell>
          <cell r="AB398" t="str">
            <v>صندوق 10 ك فلات ك 18 بدون بادج</v>
          </cell>
          <cell r="AD398" t="str">
            <v>صندوق 10 ك فلات ك 18 بدون بادج</v>
          </cell>
          <cell r="AE398">
            <v>1</v>
          </cell>
          <cell r="AH398">
            <v>120</v>
          </cell>
          <cell r="AI398">
            <v>114</v>
          </cell>
          <cell r="AJ398">
            <v>126</v>
          </cell>
          <cell r="AK398">
            <v>1</v>
          </cell>
          <cell r="AL398">
            <v>1</v>
          </cell>
          <cell r="AM398">
            <v>1</v>
          </cell>
          <cell r="AN398">
            <v>6</v>
          </cell>
          <cell r="AO398" t="str">
            <v>18</v>
          </cell>
          <cell r="AP398" t="str">
            <v>(A)   EU 150   (M)0.7-1.1 mm</v>
          </cell>
          <cell r="AQ398" t="str">
            <v>(B)   S.2 112  (M)0.7-1.1 mm</v>
          </cell>
          <cell r="AR398" t="str">
            <v>24</v>
          </cell>
          <cell r="AS398" t="str">
            <v>32</v>
          </cell>
          <cell r="AT398" t="str">
            <v>000</v>
          </cell>
          <cell r="AU398" t="str">
            <v>اتوماتيك</v>
          </cell>
          <cell r="AV398">
            <v>7</v>
          </cell>
          <cell r="AW398">
            <v>7</v>
          </cell>
          <cell r="BJ398">
            <v>5</v>
          </cell>
          <cell r="BK398">
            <v>1</v>
          </cell>
          <cell r="BL398">
            <v>11</v>
          </cell>
          <cell r="BN398">
            <v>310</v>
          </cell>
          <cell r="BO398" t="str">
            <v>3</v>
          </cell>
          <cell r="BW398">
            <v>0</v>
          </cell>
          <cell r="CK398">
            <v>0.30922499999999997</v>
          </cell>
          <cell r="CL398">
            <v>0</v>
          </cell>
          <cell r="CN398" t="str">
            <v>box 10 kg Flat kg 18 without tickt</v>
          </cell>
          <cell r="CO398" t="str">
            <v>عملاء متنوعون</v>
          </cell>
          <cell r="CT398">
            <v>1</v>
          </cell>
          <cell r="CU398">
            <v>1</v>
          </cell>
          <cell r="CV398">
            <v>1</v>
          </cell>
          <cell r="CW398">
            <v>17</v>
          </cell>
          <cell r="CX398">
            <v>44362</v>
          </cell>
          <cell r="CZ398" t="str">
            <v>wip</v>
          </cell>
          <cell r="DA398">
            <v>6</v>
          </cell>
        </row>
        <row r="399">
          <cell r="A399">
            <v>282</v>
          </cell>
          <cell r="B399" t="str">
            <v>PF1</v>
          </cell>
          <cell r="C399" t="str">
            <v>FOAM 10TH</v>
          </cell>
          <cell r="D399" t="str">
            <v>Molds</v>
          </cell>
          <cell r="E399" t="str">
            <v>FM000B20B00000</v>
          </cell>
          <cell r="F399" t="str">
            <v>صندوق  20ك بني سويف بروكلى</v>
          </cell>
          <cell r="G399" t="str">
            <v>Set</v>
          </cell>
          <cell r="H399" t="str">
            <v>1400*1400</v>
          </cell>
          <cell r="I399">
            <v>0.50911839981006657</v>
          </cell>
          <cell r="J399">
            <v>30</v>
          </cell>
          <cell r="L399">
            <v>30</v>
          </cell>
          <cell r="M399">
            <v>30</v>
          </cell>
          <cell r="Q399" t="str">
            <v>لا تعمل</v>
          </cell>
          <cell r="R399">
            <v>509.11839981006659</v>
          </cell>
          <cell r="S399">
            <v>473.48011182336194</v>
          </cell>
          <cell r="T399">
            <v>544.7566877967713</v>
          </cell>
          <cell r="U399" t="str">
            <v>7</v>
          </cell>
          <cell r="V399" t="str">
            <v>7</v>
          </cell>
          <cell r="Y399">
            <v>345</v>
          </cell>
          <cell r="AA399">
            <v>282</v>
          </cell>
          <cell r="AB399" t="str">
            <v>صندوق  20ك بني سويف بروكلى</v>
          </cell>
          <cell r="AC399">
            <v>0.50911839981006657</v>
          </cell>
          <cell r="AD399" t="str">
            <v>صندوق  20ك بني سويف بروكلى</v>
          </cell>
          <cell r="AE399">
            <v>0</v>
          </cell>
          <cell r="AH399" t="e">
            <v>#DIV/0!</v>
          </cell>
          <cell r="AI399" t="e">
            <v>#DIV/0!</v>
          </cell>
          <cell r="AJ399" t="e">
            <v>#DIV/0!</v>
          </cell>
          <cell r="AK399">
            <v>1</v>
          </cell>
          <cell r="AL399">
            <v>1</v>
          </cell>
          <cell r="AM399">
            <v>1</v>
          </cell>
          <cell r="AT399" t="str">
            <v>000</v>
          </cell>
          <cell r="AV399">
            <v>7</v>
          </cell>
          <cell r="AW399">
            <v>7</v>
          </cell>
          <cell r="BO399" t="str">
            <v/>
          </cell>
          <cell r="CK399">
            <v>0</v>
          </cell>
          <cell r="CL399">
            <v>0.56003023979107325</v>
          </cell>
          <cell r="CN399" t="str">
            <v>box  destiny 20 Bny Sweef بروkgلى</v>
          </cell>
          <cell r="CO399" t="str">
            <v/>
          </cell>
          <cell r="CT399">
            <v>1</v>
          </cell>
          <cell r="CU399">
            <v>0</v>
          </cell>
        </row>
        <row r="400">
          <cell r="A400">
            <v>283</v>
          </cell>
          <cell r="B400" t="str">
            <v>PF1</v>
          </cell>
          <cell r="C400" t="str">
            <v>FOAM 10TH</v>
          </cell>
          <cell r="D400" t="str">
            <v>Molds</v>
          </cell>
          <cell r="E400" t="str">
            <v>FM000BDS000000</v>
          </cell>
          <cell r="F400" t="str">
            <v>شتلات سمارت بنى سويف</v>
          </cell>
          <cell r="G400" t="str">
            <v>Ea</v>
          </cell>
          <cell r="H400" t="str">
            <v>1600*1800</v>
          </cell>
          <cell r="I400">
            <v>0.22600000000000001</v>
          </cell>
          <cell r="J400">
            <v>100</v>
          </cell>
          <cell r="K400">
            <v>1</v>
          </cell>
          <cell r="L400">
            <v>105</v>
          </cell>
          <cell r="M400">
            <v>120</v>
          </cell>
          <cell r="N400">
            <v>1</v>
          </cell>
          <cell r="O400">
            <v>4</v>
          </cell>
          <cell r="Q400" t="str">
            <v>تعمل</v>
          </cell>
          <cell r="R400">
            <v>226</v>
          </cell>
          <cell r="S400">
            <v>210.18</v>
          </cell>
          <cell r="T400">
            <v>241.82</v>
          </cell>
          <cell r="U400" t="str">
            <v>7</v>
          </cell>
          <cell r="V400" t="str">
            <v>7</v>
          </cell>
          <cell r="X400" t="str">
            <v>شتلات</v>
          </cell>
          <cell r="Y400">
            <v>144</v>
          </cell>
          <cell r="AA400">
            <v>283</v>
          </cell>
          <cell r="AB400" t="str">
            <v>شتلات سمارت بنى سويف</v>
          </cell>
          <cell r="AD400" t="str">
            <v>شتلات سمارت بنى سويف</v>
          </cell>
          <cell r="AE400">
            <v>1</v>
          </cell>
          <cell r="AH400">
            <v>120</v>
          </cell>
          <cell r="AI400">
            <v>114</v>
          </cell>
          <cell r="AJ400">
            <v>126</v>
          </cell>
          <cell r="AK400">
            <v>1</v>
          </cell>
          <cell r="AL400">
            <v>1</v>
          </cell>
          <cell r="AM400">
            <v>1</v>
          </cell>
          <cell r="AN400">
            <v>10</v>
          </cell>
          <cell r="AO400">
            <v>16</v>
          </cell>
          <cell r="AP400" t="str">
            <v>EU 150  (M) 0.7-1.1 mm</v>
          </cell>
          <cell r="AQ400" t="str">
            <v>S.2 112  (M) 0.7-1.1 mm</v>
          </cell>
          <cell r="AR400">
            <v>20</v>
          </cell>
          <cell r="AS400">
            <v>24</v>
          </cell>
          <cell r="AT400" t="str">
            <v>000</v>
          </cell>
          <cell r="AU400" t="str">
            <v>اتوماتيك</v>
          </cell>
          <cell r="AV400">
            <v>7</v>
          </cell>
          <cell r="AW400">
            <v>7</v>
          </cell>
          <cell r="AX400">
            <v>679</v>
          </cell>
          <cell r="AY400">
            <v>1</v>
          </cell>
          <cell r="AZ400">
            <v>1</v>
          </cell>
          <cell r="BA400">
            <v>403</v>
          </cell>
          <cell r="BB400">
            <v>1</v>
          </cell>
          <cell r="BC400">
            <v>1</v>
          </cell>
          <cell r="BD400">
            <v>65</v>
          </cell>
          <cell r="BE400">
            <v>2</v>
          </cell>
          <cell r="BF400">
            <v>2</v>
          </cell>
          <cell r="BJ400">
            <v>5</v>
          </cell>
          <cell r="BK400">
            <v>5</v>
          </cell>
          <cell r="BL400">
            <v>15</v>
          </cell>
          <cell r="BN400">
            <v>610</v>
          </cell>
          <cell r="BO400" t="str">
            <v>6</v>
          </cell>
          <cell r="BT400" t="str">
            <v>0.88</v>
          </cell>
          <cell r="BU400" t="str">
            <v>0.68</v>
          </cell>
          <cell r="BV400" t="str">
            <v>0.57</v>
          </cell>
          <cell r="BW400">
            <v>0.341088</v>
          </cell>
          <cell r="CB400">
            <v>20</v>
          </cell>
          <cell r="CE400">
            <v>87</v>
          </cell>
          <cell r="CF400">
            <v>200</v>
          </cell>
          <cell r="CG400" t="str">
            <v>موف</v>
          </cell>
          <cell r="CK400">
            <v>0</v>
          </cell>
          <cell r="CL400">
            <v>0.24860000000000002</v>
          </cell>
          <cell r="CN400" t="str">
            <v>seedlings cmArt Bny Sweef</v>
          </cell>
          <cell r="CO400" t="str">
            <v/>
          </cell>
          <cell r="CT400">
            <v>1</v>
          </cell>
          <cell r="CU400">
            <v>1</v>
          </cell>
          <cell r="CV400">
            <v>1</v>
          </cell>
          <cell r="CW400">
            <v>0</v>
          </cell>
          <cell r="CZ400" t="str">
            <v/>
          </cell>
        </row>
        <row r="401">
          <cell r="A401">
            <v>284</v>
          </cell>
          <cell r="B401" t="str">
            <v>PF1</v>
          </cell>
          <cell r="C401" t="str">
            <v>FOAM 10TH</v>
          </cell>
          <cell r="D401" t="str">
            <v>Molds</v>
          </cell>
          <cell r="E401" t="str">
            <v>FMSEEIDS000000</v>
          </cell>
          <cell r="F401" t="str">
            <v>شتلات دلتا سمارت-8عين</v>
          </cell>
          <cell r="G401" t="str">
            <v>Ea</v>
          </cell>
          <cell r="H401" t="str">
            <v>1600*1800</v>
          </cell>
          <cell r="I401">
            <v>0.252</v>
          </cell>
          <cell r="J401">
            <v>200</v>
          </cell>
          <cell r="L401">
            <v>210</v>
          </cell>
          <cell r="M401">
            <v>216</v>
          </cell>
          <cell r="N401">
            <v>1</v>
          </cell>
          <cell r="O401">
            <v>8</v>
          </cell>
          <cell r="Q401" t="str">
            <v>تعمل</v>
          </cell>
          <cell r="R401">
            <v>252</v>
          </cell>
          <cell r="S401">
            <v>234.36</v>
          </cell>
          <cell r="T401">
            <v>269.64</v>
          </cell>
          <cell r="U401" t="str">
            <v>7</v>
          </cell>
          <cell r="V401" t="str">
            <v>7</v>
          </cell>
          <cell r="X401" t="str">
            <v>شتلات</v>
          </cell>
          <cell r="Y401">
            <v>145</v>
          </cell>
          <cell r="AA401">
            <v>284</v>
          </cell>
          <cell r="AB401" t="str">
            <v>شتلات دلتا سمارت - 8 عين</v>
          </cell>
          <cell r="AD401" t="str">
            <v>شتلات دلتا سمارت</v>
          </cell>
          <cell r="AE401">
            <v>1</v>
          </cell>
          <cell r="AH401">
            <v>133.33333333333334</v>
          </cell>
          <cell r="AI401">
            <v>126.66666666666667</v>
          </cell>
          <cell r="AJ401">
            <v>140.00000000000003</v>
          </cell>
          <cell r="AK401">
            <v>1</v>
          </cell>
          <cell r="AL401">
            <v>1</v>
          </cell>
          <cell r="AM401">
            <v>1</v>
          </cell>
          <cell r="AN401">
            <v>10</v>
          </cell>
          <cell r="AP401" t="str">
            <v>EU 150  (M) 0.7-1.1 mm</v>
          </cell>
          <cell r="AQ401" t="str">
            <v>S.2 112  (M) 0.7-1.1 mm</v>
          </cell>
          <cell r="AR401">
            <v>30</v>
          </cell>
          <cell r="AS401">
            <v>42</v>
          </cell>
          <cell r="AT401" t="str">
            <v>SEE</v>
          </cell>
          <cell r="AU401" t="str">
            <v>اتوماتيك</v>
          </cell>
          <cell r="AV401">
            <v>7</v>
          </cell>
          <cell r="AW401">
            <v>7</v>
          </cell>
          <cell r="AX401">
            <v>677</v>
          </cell>
          <cell r="AY401">
            <v>1</v>
          </cell>
          <cell r="AZ401">
            <v>1</v>
          </cell>
          <cell r="BA401">
            <v>399</v>
          </cell>
          <cell r="BB401">
            <v>1</v>
          </cell>
          <cell r="BC401">
            <v>1</v>
          </cell>
          <cell r="BD401">
            <v>77</v>
          </cell>
          <cell r="BE401">
            <v>2</v>
          </cell>
          <cell r="BF401">
            <v>2</v>
          </cell>
          <cell r="BJ401">
            <v>5</v>
          </cell>
          <cell r="BK401">
            <v>5</v>
          </cell>
          <cell r="BL401">
            <v>15</v>
          </cell>
          <cell r="BN401">
            <v>606</v>
          </cell>
          <cell r="BO401" t="str">
            <v>6</v>
          </cell>
          <cell r="BT401">
            <v>0.8</v>
          </cell>
          <cell r="BU401">
            <v>0.67700000000000005</v>
          </cell>
          <cell r="BV401">
            <v>0.54500000000000004</v>
          </cell>
          <cell r="BW401">
            <v>0.29517200000000005</v>
          </cell>
          <cell r="CB401">
            <v>14</v>
          </cell>
          <cell r="CE401">
            <v>87</v>
          </cell>
          <cell r="CF401">
            <v>150</v>
          </cell>
          <cell r="CG401" t="str">
            <v>احمر</v>
          </cell>
          <cell r="CK401">
            <v>0</v>
          </cell>
          <cell r="CL401">
            <v>0.2772</v>
          </cell>
          <cell r="CN401" t="str">
            <v>seedlings Delta cmArt</v>
          </cell>
          <cell r="CO401" t="str">
            <v>عملاء متنوعون</v>
          </cell>
          <cell r="CP401" t="str">
            <v>عملاء متنوعون</v>
          </cell>
          <cell r="CT401">
            <v>1</v>
          </cell>
          <cell r="CU401">
            <v>1</v>
          </cell>
          <cell r="CV401">
            <v>1</v>
          </cell>
          <cell r="CW401">
            <v>3</v>
          </cell>
          <cell r="CX401">
            <v>44101</v>
          </cell>
          <cell r="CY401">
            <v>44104</v>
          </cell>
          <cell r="CZ401" t="str">
            <v>Pending</v>
          </cell>
          <cell r="DA401">
            <v>47</v>
          </cell>
        </row>
        <row r="402">
          <cell r="A402">
            <v>285</v>
          </cell>
          <cell r="B402" t="str">
            <v>PF1</v>
          </cell>
          <cell r="C402" t="str">
            <v>FOAM 10TH</v>
          </cell>
          <cell r="D402" t="str">
            <v>Molds</v>
          </cell>
          <cell r="E402" t="str">
            <v>FMSEEISM000000</v>
          </cell>
          <cell r="F402" t="str">
            <v>شتلات الشمس</v>
          </cell>
          <cell r="G402" t="str">
            <v>Ea</v>
          </cell>
          <cell r="H402" t="str">
            <v>1100*850</v>
          </cell>
          <cell r="I402">
            <v>0.23799999999999999</v>
          </cell>
          <cell r="J402">
            <v>34</v>
          </cell>
          <cell r="L402">
            <v>34</v>
          </cell>
          <cell r="M402">
            <v>34</v>
          </cell>
          <cell r="N402">
            <v>1</v>
          </cell>
          <cell r="O402">
            <v>2</v>
          </cell>
          <cell r="Q402" t="str">
            <v>تعمل</v>
          </cell>
          <cell r="R402">
            <v>238</v>
          </cell>
          <cell r="S402">
            <v>221.34</v>
          </cell>
          <cell r="T402">
            <v>254.66</v>
          </cell>
          <cell r="U402" t="str">
            <v>7</v>
          </cell>
          <cell r="V402" t="str">
            <v>7</v>
          </cell>
          <cell r="X402" t="str">
            <v>شتلات</v>
          </cell>
          <cell r="Y402">
            <v>146</v>
          </cell>
          <cell r="AA402">
            <v>285</v>
          </cell>
          <cell r="AB402" t="str">
            <v>شتلات الشمس</v>
          </cell>
          <cell r="AD402" t="str">
            <v>شتلات الشمس</v>
          </cell>
          <cell r="AE402">
            <v>1</v>
          </cell>
          <cell r="AH402">
            <v>211.76470588235293</v>
          </cell>
          <cell r="AI402">
            <v>201.17647058823528</v>
          </cell>
          <cell r="AJ402">
            <v>222.35294117647058</v>
          </cell>
          <cell r="AK402">
            <v>1</v>
          </cell>
          <cell r="AL402">
            <v>1</v>
          </cell>
          <cell r="AM402">
            <v>1</v>
          </cell>
          <cell r="AN402">
            <v>11</v>
          </cell>
          <cell r="AO402">
            <v>18</v>
          </cell>
          <cell r="AP402" t="str">
            <v>EU150(M)0.7-1.1mm</v>
          </cell>
          <cell r="AQ402" t="str">
            <v>S.2 112(M)0.7-1.1mm</v>
          </cell>
          <cell r="AR402">
            <v>12</v>
          </cell>
          <cell r="AS402">
            <v>12</v>
          </cell>
          <cell r="AT402" t="str">
            <v>SEE</v>
          </cell>
          <cell r="AU402" t="str">
            <v>اتوماتيك</v>
          </cell>
          <cell r="AV402">
            <v>7</v>
          </cell>
          <cell r="AW402">
            <v>7</v>
          </cell>
          <cell r="AX402">
            <v>662</v>
          </cell>
          <cell r="AY402">
            <v>1</v>
          </cell>
          <cell r="AZ402">
            <v>1</v>
          </cell>
          <cell r="BA402">
            <v>470</v>
          </cell>
          <cell r="BB402">
            <v>1</v>
          </cell>
          <cell r="BC402">
            <v>1</v>
          </cell>
          <cell r="BD402">
            <v>65</v>
          </cell>
          <cell r="BE402">
            <v>2</v>
          </cell>
          <cell r="BF402">
            <v>2</v>
          </cell>
          <cell r="BJ402">
            <v>3</v>
          </cell>
          <cell r="BK402">
            <v>8</v>
          </cell>
          <cell r="BL402">
            <v>14</v>
          </cell>
          <cell r="BN402">
            <v>609</v>
          </cell>
          <cell r="BO402" t="str">
            <v>6</v>
          </cell>
          <cell r="BW402">
            <v>0</v>
          </cell>
          <cell r="CE402">
            <v>87</v>
          </cell>
          <cell r="CF402">
            <v>150</v>
          </cell>
          <cell r="CG402" t="str">
            <v>احمر</v>
          </cell>
          <cell r="CK402">
            <v>0</v>
          </cell>
          <cell r="CL402">
            <v>0.26180000000000003</v>
          </cell>
          <cell r="CN402" t="str">
            <v>seedlings sun</v>
          </cell>
          <cell r="CO402" t="str">
            <v>الشمس الزراعية</v>
          </cell>
          <cell r="CP402" t="str">
            <v>الشمس الزراعية</v>
          </cell>
          <cell r="CT402">
            <v>1</v>
          </cell>
          <cell r="CU402">
            <v>1</v>
          </cell>
          <cell r="CV402">
            <v>1</v>
          </cell>
          <cell r="CW402">
            <v>0</v>
          </cell>
          <cell r="CZ402" t="str">
            <v/>
          </cell>
        </row>
        <row r="403">
          <cell r="A403">
            <v>286</v>
          </cell>
          <cell r="B403" t="str">
            <v>PF1</v>
          </cell>
          <cell r="C403" t="str">
            <v>FOAM 10TH</v>
          </cell>
          <cell r="D403" t="str">
            <v>Molds</v>
          </cell>
          <cell r="E403" t="str">
            <v>FMSEEI77000000</v>
          </cell>
          <cell r="F403" t="str">
            <v>شتلات 77</v>
          </cell>
          <cell r="G403" t="str">
            <v>Ea</v>
          </cell>
          <cell r="H403" t="str">
            <v>1100*850</v>
          </cell>
          <cell r="I403">
            <v>0.20499999999999999</v>
          </cell>
          <cell r="J403">
            <v>40</v>
          </cell>
          <cell r="L403">
            <v>40</v>
          </cell>
          <cell r="M403">
            <v>40</v>
          </cell>
          <cell r="N403">
            <v>1</v>
          </cell>
          <cell r="O403">
            <v>2</v>
          </cell>
          <cell r="Q403" t="str">
            <v>تعمل</v>
          </cell>
          <cell r="R403">
            <v>205</v>
          </cell>
          <cell r="S403">
            <v>190.65</v>
          </cell>
          <cell r="T403">
            <v>219.35</v>
          </cell>
          <cell r="U403" t="str">
            <v>7</v>
          </cell>
          <cell r="V403" t="str">
            <v>7</v>
          </cell>
          <cell r="X403" t="str">
            <v>شتلات</v>
          </cell>
          <cell r="Y403">
            <v>147</v>
          </cell>
          <cell r="AA403">
            <v>286</v>
          </cell>
          <cell r="AB403" t="str">
            <v>شتلات 77</v>
          </cell>
          <cell r="AD403" t="str">
            <v>شتلات 77</v>
          </cell>
          <cell r="AE403">
            <v>1</v>
          </cell>
          <cell r="AH403">
            <v>180</v>
          </cell>
          <cell r="AI403">
            <v>171</v>
          </cell>
          <cell r="AJ403">
            <v>189</v>
          </cell>
          <cell r="AK403">
            <v>1</v>
          </cell>
          <cell r="AL403">
            <v>1</v>
          </cell>
          <cell r="AM403">
            <v>1</v>
          </cell>
          <cell r="AN403">
            <v>8</v>
          </cell>
          <cell r="AO403">
            <v>24</v>
          </cell>
          <cell r="AP403" t="str">
            <v>EU150(M)0.7-1.1mm</v>
          </cell>
          <cell r="AQ403" t="str">
            <v>S.2 112(M)0.7-1.1mm</v>
          </cell>
          <cell r="AR403">
            <v>12</v>
          </cell>
          <cell r="AS403">
            <v>12</v>
          </cell>
          <cell r="AT403" t="str">
            <v>SEE</v>
          </cell>
          <cell r="AU403" t="str">
            <v>اتوماتيك</v>
          </cell>
          <cell r="AV403">
            <v>7</v>
          </cell>
          <cell r="AW403">
            <v>7</v>
          </cell>
          <cell r="AX403">
            <v>672</v>
          </cell>
          <cell r="AY403">
            <v>1</v>
          </cell>
          <cell r="AZ403">
            <v>1</v>
          </cell>
          <cell r="BA403">
            <v>434</v>
          </cell>
          <cell r="BB403">
            <v>1</v>
          </cell>
          <cell r="BC403">
            <v>1</v>
          </cell>
          <cell r="BD403">
            <v>54</v>
          </cell>
          <cell r="BE403">
            <v>2</v>
          </cell>
          <cell r="BF403">
            <v>3</v>
          </cell>
          <cell r="BJ403">
            <v>2</v>
          </cell>
          <cell r="BK403">
            <v>6</v>
          </cell>
          <cell r="BL403">
            <v>10</v>
          </cell>
          <cell r="BN403">
            <v>612</v>
          </cell>
          <cell r="BO403" t="str">
            <v>6</v>
          </cell>
          <cell r="BT403" t="str">
            <v>0.88</v>
          </cell>
          <cell r="BU403" t="str">
            <v>0.68</v>
          </cell>
          <cell r="BV403" t="str">
            <v>0.57</v>
          </cell>
          <cell r="BW403">
            <v>0.341088</v>
          </cell>
          <cell r="CB403">
            <v>16</v>
          </cell>
          <cell r="CE403">
            <v>87</v>
          </cell>
          <cell r="CF403">
            <v>150</v>
          </cell>
          <cell r="CG403" t="str">
            <v>ابيض شفاف</v>
          </cell>
          <cell r="CK403">
            <v>0</v>
          </cell>
          <cell r="CL403">
            <v>0.22550000000000001</v>
          </cell>
          <cell r="CN403" t="str">
            <v>seedlings 77</v>
          </cell>
          <cell r="CO403" t="str">
            <v>مشتل المنصوره 2000</v>
          </cell>
          <cell r="CP403" t="str">
            <v>مشتل المنصوره 2000</v>
          </cell>
          <cell r="CT403">
            <v>1</v>
          </cell>
          <cell r="CU403">
            <v>1</v>
          </cell>
          <cell r="CV403">
            <v>1</v>
          </cell>
          <cell r="CW403">
            <v>0</v>
          </cell>
          <cell r="CZ403" t="str">
            <v/>
          </cell>
        </row>
        <row r="404">
          <cell r="A404">
            <v>287</v>
          </cell>
          <cell r="B404" t="str">
            <v>PF1</v>
          </cell>
          <cell r="C404" t="str">
            <v>FOAM 10TH</v>
          </cell>
          <cell r="D404" t="str">
            <v>Molds</v>
          </cell>
          <cell r="E404" t="str">
            <v>FMNABB00000000</v>
          </cell>
          <cell r="F404" t="str">
            <v>شتلات 216 سيكم بدون بادج</v>
          </cell>
          <cell r="G404" t="str">
            <v>Ea</v>
          </cell>
          <cell r="H404" t="str">
            <v>1100*1200</v>
          </cell>
          <cell r="I404">
            <v>0.54156249999999995</v>
          </cell>
          <cell r="J404">
            <v>30</v>
          </cell>
          <cell r="L404">
            <v>30</v>
          </cell>
          <cell r="M404">
            <v>30</v>
          </cell>
          <cell r="N404">
            <v>1</v>
          </cell>
          <cell r="O404">
            <v>2</v>
          </cell>
          <cell r="Q404" t="str">
            <v>لا تعمل</v>
          </cell>
          <cell r="R404">
            <v>541.5625</v>
          </cell>
          <cell r="S404">
            <v>503.65312499999999</v>
          </cell>
          <cell r="T404">
            <v>579.47187499999995</v>
          </cell>
          <cell r="U404" t="str">
            <v>7</v>
          </cell>
          <cell r="V404" t="str">
            <v>7</v>
          </cell>
          <cell r="X404" t="str">
            <v>شتلات</v>
          </cell>
          <cell r="Y404">
            <v>148</v>
          </cell>
          <cell r="AA404">
            <v>287</v>
          </cell>
          <cell r="AB404" t="str">
            <v>شتلات  سيكم واسنا</v>
          </cell>
          <cell r="AC404">
            <v>0.54156249999999995</v>
          </cell>
          <cell r="AD404" t="str">
            <v>شتلات  سيكم واسنا بدون بادج</v>
          </cell>
          <cell r="AE404">
            <v>0</v>
          </cell>
          <cell r="AH404">
            <v>240</v>
          </cell>
          <cell r="AI404">
            <v>228</v>
          </cell>
          <cell r="AJ404">
            <v>252</v>
          </cell>
          <cell r="AK404">
            <v>1</v>
          </cell>
          <cell r="AL404">
            <v>1</v>
          </cell>
          <cell r="AT404" t="str">
            <v>NAB</v>
          </cell>
          <cell r="AV404">
            <v>7</v>
          </cell>
          <cell r="AW404">
            <v>7</v>
          </cell>
          <cell r="BO404" t="str">
            <v/>
          </cell>
          <cell r="BX404" t="str">
            <v>شفاف</v>
          </cell>
          <cell r="BY404">
            <v>5.7140000000000003E-3</v>
          </cell>
          <cell r="BZ404">
            <v>50</v>
          </cell>
          <cell r="CA404">
            <v>4</v>
          </cell>
          <cell r="CB404">
            <v>14</v>
          </cell>
          <cell r="CC404">
            <v>1</v>
          </cell>
          <cell r="CE404">
            <v>87</v>
          </cell>
          <cell r="CF404">
            <v>150</v>
          </cell>
          <cell r="CG404" t="str">
            <v>احمر</v>
          </cell>
          <cell r="CH404">
            <v>6.2100000000000002E-3</v>
          </cell>
          <cell r="CI404">
            <v>8.6999999999999994E-2</v>
          </cell>
          <cell r="CK404">
            <v>0</v>
          </cell>
          <cell r="CL404">
            <v>0.59571874999999996</v>
          </cell>
          <cell r="CN404" t="str">
            <v>seedlings 216 Seekm without tickt</v>
          </cell>
          <cell r="CO404" t="str">
            <v>سيكم</v>
          </cell>
          <cell r="CP404" t="str">
            <v>سيكم</v>
          </cell>
          <cell r="CT404">
            <v>1</v>
          </cell>
          <cell r="CU404">
            <v>1</v>
          </cell>
        </row>
        <row r="405">
          <cell r="A405">
            <v>288</v>
          </cell>
          <cell r="B405" t="str">
            <v>PF1</v>
          </cell>
          <cell r="C405" t="str">
            <v>FOAM 10TH</v>
          </cell>
          <cell r="D405" t="str">
            <v>Molds</v>
          </cell>
          <cell r="E405" t="str">
            <v>FMSEKB150N0000</v>
          </cell>
          <cell r="F405" t="str">
            <v>شتلات 150 سيكم بدون بادج</v>
          </cell>
          <cell r="G405" t="str">
            <v>Ea</v>
          </cell>
          <cell r="H405" t="str">
            <v>1100*1200</v>
          </cell>
          <cell r="I405">
            <v>0.53777967032967033</v>
          </cell>
          <cell r="J405">
            <v>34</v>
          </cell>
          <cell r="L405">
            <v>34</v>
          </cell>
          <cell r="M405">
            <v>34</v>
          </cell>
          <cell r="N405">
            <v>1</v>
          </cell>
          <cell r="O405">
            <v>2</v>
          </cell>
          <cell r="Q405" t="str">
            <v>لا تعمل</v>
          </cell>
          <cell r="R405">
            <v>537.77967032967035</v>
          </cell>
          <cell r="S405">
            <v>500.13509340659346</v>
          </cell>
          <cell r="T405">
            <v>575.42424725274725</v>
          </cell>
          <cell r="U405" t="str">
            <v>7</v>
          </cell>
          <cell r="V405" t="str">
            <v>7</v>
          </cell>
          <cell r="X405" t="str">
            <v>شتلات</v>
          </cell>
          <cell r="Y405">
            <v>148</v>
          </cell>
          <cell r="AA405">
            <v>288</v>
          </cell>
          <cell r="AB405" t="str">
            <v>شتلات  سيكم واسنا</v>
          </cell>
          <cell r="AC405">
            <v>0.53777967032967033</v>
          </cell>
          <cell r="AD405" t="str">
            <v>شتلات  سيكم واسنا بدون بادج</v>
          </cell>
          <cell r="AE405">
            <v>0</v>
          </cell>
          <cell r="AH405">
            <v>211.76470588235293</v>
          </cell>
          <cell r="AI405">
            <v>201.17647058823528</v>
          </cell>
          <cell r="AJ405">
            <v>222.35294117647058</v>
          </cell>
          <cell r="AK405">
            <v>1</v>
          </cell>
          <cell r="AL405">
            <v>1</v>
          </cell>
          <cell r="AT405" t="str">
            <v>SEK</v>
          </cell>
          <cell r="AV405">
            <v>7</v>
          </cell>
          <cell r="AW405">
            <v>7</v>
          </cell>
          <cell r="BO405" t="str">
            <v/>
          </cell>
          <cell r="BX405" t="str">
            <v>شفاف</v>
          </cell>
          <cell r="BY405">
            <v>5.7140000000000003E-3</v>
          </cell>
          <cell r="BZ405">
            <v>50</v>
          </cell>
          <cell r="CA405">
            <v>4</v>
          </cell>
          <cell r="CB405">
            <v>14</v>
          </cell>
          <cell r="CC405">
            <v>1</v>
          </cell>
          <cell r="CE405">
            <v>87</v>
          </cell>
          <cell r="CF405">
            <v>150</v>
          </cell>
          <cell r="CG405" t="str">
            <v xml:space="preserve">ازرق </v>
          </cell>
          <cell r="CH405">
            <v>6.2100000000000002E-3</v>
          </cell>
          <cell r="CI405">
            <v>8.6999999999999994E-2</v>
          </cell>
          <cell r="CK405">
            <v>0</v>
          </cell>
          <cell r="CL405">
            <v>0.59155763736263745</v>
          </cell>
          <cell r="CN405" t="str">
            <v>seedlings 150 Seekm without tickt</v>
          </cell>
          <cell r="CO405" t="str">
            <v>سيكم</v>
          </cell>
          <cell r="CP405" t="str">
            <v>سيكم</v>
          </cell>
          <cell r="CT405">
            <v>1</v>
          </cell>
          <cell r="CU405">
            <v>1</v>
          </cell>
        </row>
        <row r="406">
          <cell r="A406">
            <v>289</v>
          </cell>
          <cell r="B406" t="str">
            <v>PF1</v>
          </cell>
          <cell r="C406" t="str">
            <v>FOAM 10TH</v>
          </cell>
          <cell r="D406" t="str">
            <v>Molds</v>
          </cell>
          <cell r="E406" t="str">
            <v>FMESNB150N0000</v>
          </cell>
          <cell r="F406" t="str">
            <v>شتالة 150 عين اسنا</v>
          </cell>
          <cell r="G406" t="str">
            <v>Ea</v>
          </cell>
          <cell r="H406" t="str">
            <v>1100*1200</v>
          </cell>
          <cell r="I406">
            <v>0.45</v>
          </cell>
          <cell r="J406">
            <v>15</v>
          </cell>
          <cell r="L406">
            <v>16</v>
          </cell>
          <cell r="M406">
            <v>25</v>
          </cell>
          <cell r="N406">
            <v>1</v>
          </cell>
          <cell r="O406">
            <v>1</v>
          </cell>
          <cell r="Q406" t="str">
            <v>لا تعمل</v>
          </cell>
          <cell r="R406">
            <v>450</v>
          </cell>
          <cell r="S406">
            <v>418.5</v>
          </cell>
          <cell r="T406">
            <v>481.5</v>
          </cell>
          <cell r="U406" t="str">
            <v>7</v>
          </cell>
          <cell r="V406" t="str">
            <v>7</v>
          </cell>
          <cell r="X406" t="str">
            <v>شتلات</v>
          </cell>
          <cell r="Y406">
            <v>148</v>
          </cell>
          <cell r="AA406">
            <v>289</v>
          </cell>
          <cell r="AB406" t="str">
            <v>شتلات  سيكم واسنا</v>
          </cell>
          <cell r="AD406" t="str">
            <v>شتلات  سيكم واسنا بدون بادج</v>
          </cell>
          <cell r="AE406">
            <v>0</v>
          </cell>
          <cell r="AH406">
            <v>144</v>
          </cell>
          <cell r="AI406">
            <v>136.79999999999998</v>
          </cell>
          <cell r="AJ406">
            <v>151.20000000000002</v>
          </cell>
          <cell r="AK406">
            <v>1</v>
          </cell>
          <cell r="AL406">
            <v>1</v>
          </cell>
          <cell r="AN406">
            <v>10</v>
          </cell>
          <cell r="AO406" t="str">
            <v>24</v>
          </cell>
          <cell r="AP406" t="str">
            <v>(A)   401 XS   (S)0.4-0.8 mm</v>
          </cell>
          <cell r="AQ406" t="str">
            <v>(B)   EU 100   (S)0.4-0.8 mm</v>
          </cell>
          <cell r="AR406">
            <v>6</v>
          </cell>
          <cell r="AS406">
            <v>6</v>
          </cell>
          <cell r="AT406" t="str">
            <v>ESN</v>
          </cell>
          <cell r="AU406" t="str">
            <v>اتوماتيك</v>
          </cell>
          <cell r="AV406">
            <v>7</v>
          </cell>
          <cell r="AW406">
            <v>7</v>
          </cell>
          <cell r="AX406">
            <v>696</v>
          </cell>
          <cell r="AY406">
            <v>1</v>
          </cell>
          <cell r="AZ406">
            <v>1</v>
          </cell>
          <cell r="BA406">
            <v>470</v>
          </cell>
          <cell r="BB406">
            <v>1</v>
          </cell>
          <cell r="BC406">
            <v>1</v>
          </cell>
          <cell r="BD406">
            <v>75</v>
          </cell>
          <cell r="BE406">
            <v>2</v>
          </cell>
          <cell r="BF406">
            <v>2</v>
          </cell>
          <cell r="BJ406">
            <v>5</v>
          </cell>
          <cell r="BK406">
            <v>5</v>
          </cell>
          <cell r="BL406">
            <v>15</v>
          </cell>
          <cell r="BN406">
            <v>601</v>
          </cell>
          <cell r="BO406" t="str">
            <v>6</v>
          </cell>
          <cell r="BW406">
            <v>0</v>
          </cell>
          <cell r="CB406">
            <v>16</v>
          </cell>
          <cell r="CC406">
            <v>1</v>
          </cell>
          <cell r="CE406">
            <v>87</v>
          </cell>
          <cell r="CF406">
            <v>150</v>
          </cell>
          <cell r="CG406" t="str">
            <v xml:space="preserve">ازرق </v>
          </cell>
          <cell r="CK406">
            <v>0</v>
          </cell>
          <cell r="CL406">
            <v>0.49500000000000005</v>
          </cell>
          <cell r="CN406" t="str">
            <v>seedling 150 eye Asna</v>
          </cell>
          <cell r="CO406" t="str">
            <v>مشتل اسنا</v>
          </cell>
          <cell r="CP406" t="str">
            <v>مشتل اسنا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44195</v>
          </cell>
          <cell r="CZ406" t="str">
            <v>wip</v>
          </cell>
          <cell r="DA406">
            <v>4</v>
          </cell>
        </row>
        <row r="407">
          <cell r="A407">
            <v>290</v>
          </cell>
          <cell r="B407" t="str">
            <v>PF2</v>
          </cell>
          <cell r="C407" t="str">
            <v>FOAM 6TH</v>
          </cell>
          <cell r="D407" t="str">
            <v>Molds</v>
          </cell>
          <cell r="E407" t="str">
            <v>FMSTYI52950000</v>
          </cell>
          <cell r="F407" t="str">
            <v>سيراميك الفراعنه 9.5*52</v>
          </cell>
          <cell r="G407" t="str">
            <v>Set</v>
          </cell>
          <cell r="H407" t="str">
            <v>1130*860</v>
          </cell>
          <cell r="I407">
            <v>0.32</v>
          </cell>
          <cell r="J407">
            <v>18</v>
          </cell>
          <cell r="L407">
            <v>18</v>
          </cell>
          <cell r="M407">
            <v>21</v>
          </cell>
          <cell r="N407">
            <v>2</v>
          </cell>
          <cell r="O407">
            <v>1</v>
          </cell>
          <cell r="Q407" t="str">
            <v>تعمل</v>
          </cell>
          <cell r="R407">
            <v>320</v>
          </cell>
          <cell r="S407">
            <v>297.60000000000002</v>
          </cell>
          <cell r="T407">
            <v>342.4</v>
          </cell>
          <cell r="U407" t="str">
            <v>7</v>
          </cell>
          <cell r="V407" t="str">
            <v>7</v>
          </cell>
          <cell r="X407" t="str">
            <v>سيراميك</v>
          </cell>
          <cell r="Y407">
            <v>362</v>
          </cell>
          <cell r="AA407">
            <v>290</v>
          </cell>
          <cell r="AB407" t="str">
            <v>سيراميك الفراعنه 9.5*52</v>
          </cell>
          <cell r="AD407" t="str">
            <v>سيراميك الفراعنه 9.5*52</v>
          </cell>
          <cell r="AE407">
            <v>1</v>
          </cell>
          <cell r="AH407">
            <v>171.42857142857142</v>
          </cell>
          <cell r="AI407">
            <v>162.85714285714283</v>
          </cell>
          <cell r="AJ407">
            <v>180</v>
          </cell>
          <cell r="AK407">
            <v>1</v>
          </cell>
          <cell r="AL407">
            <v>1</v>
          </cell>
          <cell r="AM407">
            <v>1</v>
          </cell>
          <cell r="AT407" t="str">
            <v>STY</v>
          </cell>
          <cell r="AU407" t="str">
            <v>اتوماتيك</v>
          </cell>
          <cell r="AV407">
            <v>7</v>
          </cell>
          <cell r="AW407">
            <v>7</v>
          </cell>
          <cell r="BJ407">
            <v>5</v>
          </cell>
          <cell r="BK407">
            <v>-5</v>
          </cell>
          <cell r="BL407">
            <v>5</v>
          </cell>
          <cell r="BO407" t="str">
            <v/>
          </cell>
          <cell r="BW407">
            <v>0</v>
          </cell>
          <cell r="CK407">
            <v>0</v>
          </cell>
          <cell r="CL407">
            <v>0.35200000000000004</v>
          </cell>
          <cell r="CN407" t="str">
            <v>Ceramic Pharaohs 9.5*52</v>
          </cell>
          <cell r="CO407" t="str">
            <v>ستايل</v>
          </cell>
          <cell r="CP407" t="str">
            <v>ستايل</v>
          </cell>
          <cell r="CT407">
            <v>1</v>
          </cell>
          <cell r="CU407">
            <v>1</v>
          </cell>
          <cell r="CV407">
            <v>1</v>
          </cell>
          <cell r="CW407">
            <v>0</v>
          </cell>
          <cell r="CZ407" t="str">
            <v/>
          </cell>
        </row>
        <row r="408">
          <cell r="A408">
            <v>291</v>
          </cell>
          <cell r="B408" t="str">
            <v>PF2</v>
          </cell>
          <cell r="C408" t="str">
            <v>FOAM 6TH</v>
          </cell>
          <cell r="D408" t="str">
            <v>Molds</v>
          </cell>
          <cell r="E408" t="str">
            <v>FMSTYI52650000</v>
          </cell>
          <cell r="F408" t="str">
            <v>سيراميك الفراعنه 6.5*52</v>
          </cell>
          <cell r="G408" t="str">
            <v>Set</v>
          </cell>
          <cell r="H408" t="str">
            <v>1130*860</v>
          </cell>
          <cell r="I408">
            <v>0.28000000000000003</v>
          </cell>
          <cell r="J408">
            <v>18</v>
          </cell>
          <cell r="L408">
            <v>18</v>
          </cell>
          <cell r="M408">
            <v>18</v>
          </cell>
          <cell r="N408">
            <v>2</v>
          </cell>
          <cell r="O408">
            <v>1</v>
          </cell>
          <cell r="Q408" t="str">
            <v>تعمل</v>
          </cell>
          <cell r="R408">
            <v>280</v>
          </cell>
          <cell r="S408">
            <v>260.39999999999998</v>
          </cell>
          <cell r="T408">
            <v>299.60000000000002</v>
          </cell>
          <cell r="U408" t="str">
            <v>7</v>
          </cell>
          <cell r="V408" t="str">
            <v>7</v>
          </cell>
          <cell r="X408" t="str">
            <v>سيراميك</v>
          </cell>
          <cell r="Y408">
            <v>363</v>
          </cell>
          <cell r="AA408">
            <v>291</v>
          </cell>
          <cell r="AB408" t="str">
            <v>سيراميك الفراعنه 6.5*52</v>
          </cell>
          <cell r="AD408" t="str">
            <v>سيراميك الفراعنه 6.5*52</v>
          </cell>
          <cell r="AE408">
            <v>1</v>
          </cell>
          <cell r="AH408">
            <v>200</v>
          </cell>
          <cell r="AI408">
            <v>190</v>
          </cell>
          <cell r="AJ408">
            <v>210</v>
          </cell>
          <cell r="AK408">
            <v>1</v>
          </cell>
          <cell r="AL408">
            <v>1</v>
          </cell>
          <cell r="AM408">
            <v>1</v>
          </cell>
          <cell r="AT408" t="str">
            <v>STY</v>
          </cell>
          <cell r="AU408" t="str">
            <v>اتوماتيك</v>
          </cell>
          <cell r="AV408">
            <v>7</v>
          </cell>
          <cell r="AW408">
            <v>7</v>
          </cell>
          <cell r="BJ408">
            <v>5</v>
          </cell>
          <cell r="BK408">
            <v>-5</v>
          </cell>
          <cell r="BL408">
            <v>5</v>
          </cell>
          <cell r="BO408" t="str">
            <v/>
          </cell>
          <cell r="BW408">
            <v>0</v>
          </cell>
          <cell r="CK408">
            <v>0</v>
          </cell>
          <cell r="CL408">
            <v>0.30800000000000005</v>
          </cell>
          <cell r="CN408" t="str">
            <v>Ceramic Pharaohs 6.5*52</v>
          </cell>
          <cell r="CO408" t="str">
            <v>ستايل</v>
          </cell>
          <cell r="CP408" t="str">
            <v>ستايل</v>
          </cell>
          <cell r="CT408">
            <v>1</v>
          </cell>
          <cell r="CU408">
            <v>1</v>
          </cell>
          <cell r="CV408">
            <v>1</v>
          </cell>
          <cell r="CW408">
            <v>0</v>
          </cell>
          <cell r="CZ408" t="str">
            <v/>
          </cell>
        </row>
        <row r="409">
          <cell r="A409">
            <v>292</v>
          </cell>
          <cell r="B409" t="str">
            <v>PF2</v>
          </cell>
          <cell r="C409" t="str">
            <v>FOAM 6TH</v>
          </cell>
          <cell r="D409" t="str">
            <v>Molds</v>
          </cell>
          <cell r="E409" t="str">
            <v>FMSTYI62310000</v>
          </cell>
          <cell r="F409" t="str">
            <v>سيراميك الفراعنه 31.5*62</v>
          </cell>
          <cell r="G409" t="str">
            <v>Set</v>
          </cell>
          <cell r="H409" t="str">
            <v>1100*1200</v>
          </cell>
          <cell r="I409">
            <v>0.26</v>
          </cell>
          <cell r="J409">
            <v>34</v>
          </cell>
          <cell r="K409">
            <v>1</v>
          </cell>
          <cell r="L409">
            <v>34</v>
          </cell>
          <cell r="M409">
            <v>31</v>
          </cell>
          <cell r="N409">
            <v>2</v>
          </cell>
          <cell r="O409">
            <v>2</v>
          </cell>
          <cell r="Q409" t="str">
            <v>تعمل</v>
          </cell>
          <cell r="R409">
            <v>260</v>
          </cell>
          <cell r="S409">
            <v>241.8</v>
          </cell>
          <cell r="T409">
            <v>278.2</v>
          </cell>
          <cell r="U409" t="str">
            <v>7</v>
          </cell>
          <cell r="V409" t="str">
            <v>7</v>
          </cell>
          <cell r="X409" t="str">
            <v>سيراميك</v>
          </cell>
          <cell r="Y409">
            <v>364</v>
          </cell>
          <cell r="AA409">
            <v>292</v>
          </cell>
          <cell r="AB409" t="str">
            <v>سيراميك الفراعنه 31.5*62</v>
          </cell>
          <cell r="AD409" t="str">
            <v>سيراميك الفراعنه 31.5*62</v>
          </cell>
          <cell r="AE409">
            <v>1</v>
          </cell>
          <cell r="AH409">
            <v>232.25806451612902</v>
          </cell>
          <cell r="AI409">
            <v>220.64516129032256</v>
          </cell>
          <cell r="AJ409">
            <v>243.87096774193549</v>
          </cell>
          <cell r="AK409">
            <v>1</v>
          </cell>
          <cell r="AL409">
            <v>1</v>
          </cell>
          <cell r="AM409">
            <v>1</v>
          </cell>
          <cell r="AN409">
            <v>8</v>
          </cell>
          <cell r="AO409" t="str">
            <v>18</v>
          </cell>
          <cell r="AP409" t="str">
            <v>(A)  EU150  (M)0.7-1.1mm</v>
          </cell>
          <cell r="AQ409" t="str">
            <v>(B) C.SB         (M) 0.7-1.1 mm</v>
          </cell>
          <cell r="AR409">
            <v>8</v>
          </cell>
          <cell r="AS409">
            <v>12</v>
          </cell>
          <cell r="AT409" t="str">
            <v>STY</v>
          </cell>
          <cell r="AU409" t="str">
            <v>اتوماتيك</v>
          </cell>
          <cell r="AV409">
            <v>7</v>
          </cell>
          <cell r="AW409">
            <v>7</v>
          </cell>
          <cell r="AX409">
            <v>658</v>
          </cell>
          <cell r="AY409">
            <v>1</v>
          </cell>
          <cell r="AZ409">
            <v>1</v>
          </cell>
          <cell r="BA409">
            <v>152</v>
          </cell>
          <cell r="BB409">
            <v>1</v>
          </cell>
          <cell r="BC409">
            <v>1</v>
          </cell>
          <cell r="BE409">
            <v>2</v>
          </cell>
          <cell r="BF409">
            <v>2</v>
          </cell>
          <cell r="BJ409">
            <v>3</v>
          </cell>
          <cell r="BK409">
            <v>5</v>
          </cell>
          <cell r="BL409">
            <v>11</v>
          </cell>
          <cell r="BN409">
            <v>521</v>
          </cell>
          <cell r="BO409" t="str">
            <v>5</v>
          </cell>
          <cell r="BW409">
            <v>0</v>
          </cell>
          <cell r="CB409">
            <v>16</v>
          </cell>
          <cell r="CC409">
            <v>1</v>
          </cell>
          <cell r="CE409">
            <v>87</v>
          </cell>
          <cell r="CF409">
            <v>150</v>
          </cell>
          <cell r="CG409" t="str">
            <v>ابيض</v>
          </cell>
          <cell r="CK409">
            <v>0</v>
          </cell>
          <cell r="CL409">
            <v>0.28600000000000003</v>
          </cell>
          <cell r="CN409" t="str">
            <v>Ceramic Pharaohs 31.5*62</v>
          </cell>
          <cell r="CO409" t="str">
            <v>ستايل</v>
          </cell>
          <cell r="CP409" t="str">
            <v>ستايل</v>
          </cell>
          <cell r="CT409">
            <v>1</v>
          </cell>
          <cell r="CU409">
            <v>1</v>
          </cell>
          <cell r="CV409">
            <v>1</v>
          </cell>
          <cell r="CW409">
            <v>0</v>
          </cell>
          <cell r="CZ409" t="str">
            <v/>
          </cell>
        </row>
        <row r="410">
          <cell r="A410">
            <v>293</v>
          </cell>
          <cell r="B410" t="str">
            <v>PF2</v>
          </cell>
          <cell r="C410" t="str">
            <v>FOAM 6TH</v>
          </cell>
          <cell r="D410" t="str">
            <v>Molds</v>
          </cell>
          <cell r="E410" t="str">
            <v>FMSTYI46310000</v>
          </cell>
          <cell r="F410" t="str">
            <v>سيراميك الفراعنه 31*46</v>
          </cell>
          <cell r="G410" t="str">
            <v>Set</v>
          </cell>
          <cell r="H410" t="str">
            <v>1100*1200</v>
          </cell>
          <cell r="I410">
            <v>0.27500000000000002</v>
          </cell>
          <cell r="J410">
            <v>30</v>
          </cell>
          <cell r="L410">
            <v>30</v>
          </cell>
          <cell r="M410">
            <v>30</v>
          </cell>
          <cell r="N410">
            <v>2</v>
          </cell>
          <cell r="O410">
            <v>2</v>
          </cell>
          <cell r="Q410" t="str">
            <v>تعمل</v>
          </cell>
          <cell r="R410">
            <v>275</v>
          </cell>
          <cell r="S410">
            <v>255.75</v>
          </cell>
          <cell r="T410">
            <v>294.25</v>
          </cell>
          <cell r="U410" t="str">
            <v>7</v>
          </cell>
          <cell r="V410" t="str">
            <v>7</v>
          </cell>
          <cell r="X410" t="str">
            <v>سيراميك</v>
          </cell>
          <cell r="Y410">
            <v>365</v>
          </cell>
          <cell r="AA410">
            <v>293</v>
          </cell>
          <cell r="AB410" t="str">
            <v>سيراميك الفراعنه 31*46</v>
          </cell>
          <cell r="AD410" t="str">
            <v>سيراميك الفراعنه 31*46</v>
          </cell>
          <cell r="AE410">
            <v>1</v>
          </cell>
          <cell r="AH410">
            <v>240</v>
          </cell>
          <cell r="AI410">
            <v>228</v>
          </cell>
          <cell r="AJ410">
            <v>252</v>
          </cell>
          <cell r="AK410">
            <v>1</v>
          </cell>
          <cell r="AL410">
            <v>1</v>
          </cell>
          <cell r="AM410">
            <v>1</v>
          </cell>
          <cell r="AT410" t="str">
            <v>STY</v>
          </cell>
          <cell r="AU410" t="str">
            <v>اتوماتيك</v>
          </cell>
          <cell r="AV410">
            <v>7</v>
          </cell>
          <cell r="AW410">
            <v>7</v>
          </cell>
          <cell r="BJ410">
            <v>5</v>
          </cell>
          <cell r="BK410">
            <v>-5</v>
          </cell>
          <cell r="BL410">
            <v>5</v>
          </cell>
          <cell r="BO410" t="str">
            <v/>
          </cell>
          <cell r="BW410">
            <v>0</v>
          </cell>
          <cell r="CK410">
            <v>0</v>
          </cell>
          <cell r="CL410">
            <v>0.30250000000000005</v>
          </cell>
          <cell r="CN410" t="str">
            <v>Ceramic Pharaohs 31*46</v>
          </cell>
          <cell r="CO410" t="str">
            <v>ستايل</v>
          </cell>
          <cell r="CP410" t="str">
            <v>ستايل</v>
          </cell>
          <cell r="CT410">
            <v>1</v>
          </cell>
          <cell r="CU410">
            <v>1</v>
          </cell>
          <cell r="CV410">
            <v>1</v>
          </cell>
          <cell r="CW410">
            <v>0</v>
          </cell>
          <cell r="CZ410" t="str">
            <v/>
          </cell>
        </row>
        <row r="411">
          <cell r="A411">
            <v>294</v>
          </cell>
          <cell r="B411" t="str">
            <v>PF2</v>
          </cell>
          <cell r="C411" t="str">
            <v>FOAM 6TH</v>
          </cell>
          <cell r="D411" t="str">
            <v>Molds</v>
          </cell>
          <cell r="E411" t="str">
            <v>FMSTYI63210000</v>
          </cell>
          <cell r="F411" t="str">
            <v>سيراميك الفراعنه 21*63</v>
          </cell>
          <cell r="G411" t="str">
            <v>Set</v>
          </cell>
          <cell r="H411" t="str">
            <v>1100*1200</v>
          </cell>
          <cell r="I411">
            <v>0.26</v>
          </cell>
          <cell r="J411">
            <v>34</v>
          </cell>
          <cell r="L411">
            <v>36</v>
          </cell>
          <cell r="M411">
            <v>36</v>
          </cell>
          <cell r="N411">
            <v>2</v>
          </cell>
          <cell r="O411">
            <v>2</v>
          </cell>
          <cell r="Q411" t="str">
            <v>تعمل</v>
          </cell>
          <cell r="R411">
            <v>260</v>
          </cell>
          <cell r="S411">
            <v>241.8</v>
          </cell>
          <cell r="T411">
            <v>278.2</v>
          </cell>
          <cell r="U411" t="str">
            <v>7</v>
          </cell>
          <cell r="V411" t="str">
            <v>7</v>
          </cell>
          <cell r="X411" t="str">
            <v>سيراميك</v>
          </cell>
          <cell r="Y411">
            <v>366</v>
          </cell>
          <cell r="AA411">
            <v>294</v>
          </cell>
          <cell r="AB411" t="str">
            <v>سيراميك الفراعنه 21*63</v>
          </cell>
          <cell r="AD411" t="str">
            <v>سيراميك الفراعنه 21*63</v>
          </cell>
          <cell r="AE411">
            <v>1</v>
          </cell>
          <cell r="AH411">
            <v>200</v>
          </cell>
          <cell r="AI411">
            <v>190</v>
          </cell>
          <cell r="AJ411">
            <v>210</v>
          </cell>
          <cell r="AK411">
            <v>1</v>
          </cell>
          <cell r="AL411">
            <v>1</v>
          </cell>
          <cell r="AM411">
            <v>1</v>
          </cell>
          <cell r="AN411">
            <v>8</v>
          </cell>
          <cell r="AO411" t="str">
            <v>18</v>
          </cell>
          <cell r="AP411" t="str">
            <v>(A)  EU150  (M)0.7-1.1mm</v>
          </cell>
          <cell r="AQ411" t="str">
            <v>(B) C.SB         (M) 0.7-1.1 mm</v>
          </cell>
          <cell r="AR411">
            <v>8</v>
          </cell>
          <cell r="AS411">
            <v>12</v>
          </cell>
          <cell r="AT411" t="str">
            <v>STY</v>
          </cell>
          <cell r="AU411" t="str">
            <v>اتوماتيك</v>
          </cell>
          <cell r="AV411">
            <v>7</v>
          </cell>
          <cell r="AW411">
            <v>7</v>
          </cell>
          <cell r="AX411">
            <v>670</v>
          </cell>
          <cell r="AY411">
            <v>1</v>
          </cell>
          <cell r="AZ411">
            <v>1</v>
          </cell>
          <cell r="BA411">
            <v>150</v>
          </cell>
          <cell r="BB411">
            <v>1</v>
          </cell>
          <cell r="BC411">
            <v>1</v>
          </cell>
          <cell r="BD411">
            <v>136.5</v>
          </cell>
          <cell r="BE411">
            <v>1.5</v>
          </cell>
          <cell r="BF411">
            <v>1.5</v>
          </cell>
          <cell r="BJ411">
            <v>3</v>
          </cell>
          <cell r="BK411">
            <v>5</v>
          </cell>
          <cell r="BL411">
            <v>11</v>
          </cell>
          <cell r="BN411">
            <v>522</v>
          </cell>
          <cell r="BO411" t="str">
            <v>5</v>
          </cell>
          <cell r="BW411">
            <v>0</v>
          </cell>
          <cell r="CB411">
            <v>20</v>
          </cell>
          <cell r="CC411">
            <v>1</v>
          </cell>
          <cell r="CE411">
            <v>87</v>
          </cell>
          <cell r="CF411">
            <v>150</v>
          </cell>
          <cell r="CG411" t="str">
            <v>ابيض</v>
          </cell>
          <cell r="CK411">
            <v>0</v>
          </cell>
          <cell r="CL411">
            <v>0.28600000000000003</v>
          </cell>
          <cell r="CN411" t="str">
            <v>Ceramic Pharaohs 21*63</v>
          </cell>
          <cell r="CO411" t="str">
            <v>ستايل</v>
          </cell>
          <cell r="CP411" t="str">
            <v>ستايل</v>
          </cell>
          <cell r="CT411">
            <v>1</v>
          </cell>
          <cell r="CU411">
            <v>1</v>
          </cell>
          <cell r="CV411">
            <v>1</v>
          </cell>
          <cell r="CW411">
            <v>0</v>
          </cell>
          <cell r="CZ411" t="str">
            <v/>
          </cell>
        </row>
        <row r="412">
          <cell r="A412">
            <v>295</v>
          </cell>
          <cell r="B412" t="str">
            <v>PF2</v>
          </cell>
          <cell r="C412" t="str">
            <v>FOAM 6TH</v>
          </cell>
          <cell r="D412" t="str">
            <v>Molds</v>
          </cell>
          <cell r="E412" t="str">
            <v>FMSTYI52210000</v>
          </cell>
          <cell r="F412" t="str">
            <v>سيراميك الفراعنه 21*52</v>
          </cell>
          <cell r="G412" t="str">
            <v>Set</v>
          </cell>
          <cell r="H412" t="str">
            <v>1130*860</v>
          </cell>
          <cell r="I412">
            <v>0.2</v>
          </cell>
          <cell r="J412">
            <v>34</v>
          </cell>
          <cell r="K412">
            <v>1</v>
          </cell>
          <cell r="L412">
            <v>34</v>
          </cell>
          <cell r="M412">
            <v>34</v>
          </cell>
          <cell r="N412">
            <v>2</v>
          </cell>
          <cell r="O412">
            <v>2</v>
          </cell>
          <cell r="Q412" t="str">
            <v>تعمل</v>
          </cell>
          <cell r="R412">
            <v>200</v>
          </cell>
          <cell r="S412">
            <v>186</v>
          </cell>
          <cell r="T412">
            <v>214</v>
          </cell>
          <cell r="U412" t="str">
            <v>7</v>
          </cell>
          <cell r="V412" t="str">
            <v>7</v>
          </cell>
          <cell r="X412" t="str">
            <v>سيراميك</v>
          </cell>
          <cell r="Y412">
            <v>367</v>
          </cell>
          <cell r="AA412">
            <v>295</v>
          </cell>
          <cell r="AB412" t="str">
            <v>سيراميك الفراعنه 21*52</v>
          </cell>
          <cell r="AD412" t="str">
            <v>سيراميك الفراعنه 21*52</v>
          </cell>
          <cell r="AE412">
            <v>1</v>
          </cell>
          <cell r="AH412">
            <v>211.76470588235293</v>
          </cell>
          <cell r="AI412">
            <v>201.17647058823528</v>
          </cell>
          <cell r="AJ412">
            <v>222.35294117647058</v>
          </cell>
          <cell r="AK412">
            <v>1</v>
          </cell>
          <cell r="AL412">
            <v>1</v>
          </cell>
          <cell r="AM412">
            <v>1</v>
          </cell>
          <cell r="AN412">
            <v>8</v>
          </cell>
          <cell r="AO412" t="str">
            <v>18</v>
          </cell>
          <cell r="AP412" t="str">
            <v>(A)  EU150  (M)0.7-1.1mm</v>
          </cell>
          <cell r="AQ412" t="str">
            <v>(B) C.SB         (M) 0.7-1.1 mm</v>
          </cell>
          <cell r="AR412">
            <v>8</v>
          </cell>
          <cell r="AS412">
            <v>0</v>
          </cell>
          <cell r="AT412" t="str">
            <v>STY</v>
          </cell>
          <cell r="AU412" t="str">
            <v>اتوماتيك</v>
          </cell>
          <cell r="AV412">
            <v>7</v>
          </cell>
          <cell r="AW412">
            <v>7</v>
          </cell>
          <cell r="AX412">
            <v>559</v>
          </cell>
          <cell r="AY412">
            <v>1</v>
          </cell>
          <cell r="AZ412">
            <v>1</v>
          </cell>
          <cell r="BA412">
            <v>150</v>
          </cell>
          <cell r="BB412">
            <v>1</v>
          </cell>
          <cell r="BC412">
            <v>1</v>
          </cell>
          <cell r="BD412">
            <v>133</v>
          </cell>
          <cell r="BE412">
            <v>2</v>
          </cell>
          <cell r="BF412">
            <v>2</v>
          </cell>
          <cell r="BJ412">
            <v>3</v>
          </cell>
          <cell r="BK412">
            <v>5</v>
          </cell>
          <cell r="BL412">
            <v>11</v>
          </cell>
          <cell r="BN412">
            <v>519</v>
          </cell>
          <cell r="BO412" t="str">
            <v>5</v>
          </cell>
          <cell r="BW412">
            <v>0</v>
          </cell>
          <cell r="CB412">
            <v>18</v>
          </cell>
          <cell r="CC412">
            <v>1</v>
          </cell>
          <cell r="CE412">
            <v>87</v>
          </cell>
          <cell r="CF412">
            <v>150</v>
          </cell>
          <cell r="CG412" t="str">
            <v>ابيض</v>
          </cell>
          <cell r="CK412">
            <v>0</v>
          </cell>
          <cell r="CL412">
            <v>0.22000000000000003</v>
          </cell>
          <cell r="CN412" t="str">
            <v>Ceramic Pharaohs 21*52</v>
          </cell>
          <cell r="CO412" t="str">
            <v>ستايل</v>
          </cell>
          <cell r="CP412" t="str">
            <v>ستايل</v>
          </cell>
          <cell r="CT412">
            <v>1</v>
          </cell>
          <cell r="CU412">
            <v>1</v>
          </cell>
          <cell r="CV412">
            <v>1</v>
          </cell>
          <cell r="CW412">
            <v>0</v>
          </cell>
          <cell r="CZ412" t="str">
            <v/>
          </cell>
        </row>
        <row r="413">
          <cell r="A413">
            <v>296</v>
          </cell>
          <cell r="B413" t="str">
            <v>PF2</v>
          </cell>
          <cell r="C413" t="str">
            <v>FOAM 6TH</v>
          </cell>
          <cell r="D413" t="str">
            <v>Molds</v>
          </cell>
          <cell r="E413" t="str">
            <v>FMSTYI84260000</v>
          </cell>
          <cell r="F413" t="str">
            <v>سيراميك الفراعنة 26.5*84</v>
          </cell>
          <cell r="G413" t="str">
            <v>Set</v>
          </cell>
          <cell r="H413" t="str">
            <v>1100*1200</v>
          </cell>
          <cell r="I413">
            <v>0.45</v>
          </cell>
          <cell r="J413">
            <v>34</v>
          </cell>
          <cell r="L413">
            <v>34</v>
          </cell>
          <cell r="M413">
            <v>34</v>
          </cell>
          <cell r="N413">
            <v>2</v>
          </cell>
          <cell r="O413">
            <v>2</v>
          </cell>
          <cell r="Q413" t="str">
            <v>تعمل</v>
          </cell>
          <cell r="R413">
            <v>450</v>
          </cell>
          <cell r="S413">
            <v>418.5</v>
          </cell>
          <cell r="T413">
            <v>481.5</v>
          </cell>
          <cell r="U413" t="str">
            <v>7</v>
          </cell>
          <cell r="V413" t="str">
            <v>7</v>
          </cell>
          <cell r="X413" t="str">
            <v>سيراميك</v>
          </cell>
          <cell r="Y413">
            <v>368</v>
          </cell>
          <cell r="AA413">
            <v>296</v>
          </cell>
          <cell r="AB413" t="str">
            <v>سيراميك الفراعنة 26.5*84</v>
          </cell>
          <cell r="AD413" t="str">
            <v>سيراميك الفراعنة 26.5*84</v>
          </cell>
          <cell r="AE413">
            <v>1</v>
          </cell>
          <cell r="AH413">
            <v>211.76470588235293</v>
          </cell>
          <cell r="AI413">
            <v>201.17647058823528</v>
          </cell>
          <cell r="AJ413">
            <v>222.35294117647058</v>
          </cell>
          <cell r="AK413">
            <v>1</v>
          </cell>
          <cell r="AL413">
            <v>1</v>
          </cell>
          <cell r="AM413">
            <v>1</v>
          </cell>
          <cell r="AT413" t="str">
            <v>STY</v>
          </cell>
          <cell r="AU413" t="str">
            <v>اتوماتيك</v>
          </cell>
          <cell r="AV413">
            <v>7</v>
          </cell>
          <cell r="AW413">
            <v>7</v>
          </cell>
          <cell r="BJ413">
            <v>5</v>
          </cell>
          <cell r="BK413">
            <v>-5</v>
          </cell>
          <cell r="BL413">
            <v>5</v>
          </cell>
          <cell r="BO413" t="str">
            <v/>
          </cell>
          <cell r="BW413">
            <v>0</v>
          </cell>
          <cell r="CK413">
            <v>0</v>
          </cell>
          <cell r="CL413">
            <v>0.49500000000000005</v>
          </cell>
          <cell r="CN413" t="str">
            <v>Ceramic Pharaohs 26.5*84</v>
          </cell>
          <cell r="CO413" t="str">
            <v>ستايل</v>
          </cell>
          <cell r="CP413" t="str">
            <v>ستايل</v>
          </cell>
          <cell r="CT413">
            <v>1</v>
          </cell>
          <cell r="CU413">
            <v>1</v>
          </cell>
          <cell r="CV413">
            <v>1</v>
          </cell>
          <cell r="CW413">
            <v>0</v>
          </cell>
          <cell r="CZ413" t="str">
            <v/>
          </cell>
        </row>
        <row r="414">
          <cell r="A414" t="str">
            <v>297b</v>
          </cell>
          <cell r="B414" t="str">
            <v>PF1</v>
          </cell>
          <cell r="C414" t="str">
            <v>FOAM 10TH</v>
          </cell>
          <cell r="D414" t="str">
            <v>Molds</v>
          </cell>
          <cell r="E414" t="str">
            <v>FMBOXB25750000</v>
          </cell>
          <cell r="F414" t="str">
            <v>سمك 25ك بني سويف750 جرام-علبة</v>
          </cell>
          <cell r="G414" t="str">
            <v>Set</v>
          </cell>
          <cell r="H414" t="str">
            <v>1400*1700</v>
          </cell>
          <cell r="I414">
            <v>0.75</v>
          </cell>
          <cell r="J414">
            <v>67</v>
          </cell>
          <cell r="L414">
            <v>67</v>
          </cell>
          <cell r="M414">
            <v>99</v>
          </cell>
          <cell r="N414">
            <v>2</v>
          </cell>
          <cell r="O414">
            <v>3</v>
          </cell>
          <cell r="Q414" t="str">
            <v>تعمل</v>
          </cell>
          <cell r="R414">
            <v>750</v>
          </cell>
          <cell r="S414">
            <v>697.5</v>
          </cell>
          <cell r="T414">
            <v>802.5</v>
          </cell>
          <cell r="U414" t="str">
            <v>7</v>
          </cell>
          <cell r="V414" t="str">
            <v>7</v>
          </cell>
          <cell r="X414" t="str">
            <v>صندوق سمك</v>
          </cell>
          <cell r="Y414">
            <v>369</v>
          </cell>
          <cell r="Z414" t="str">
            <v>قاعدة</v>
          </cell>
          <cell r="AA414">
            <v>297</v>
          </cell>
          <cell r="AB414" t="str">
            <v>سمك 25ك بني سويف750 جرام</v>
          </cell>
          <cell r="AD414" t="str">
            <v>سمك 25ك بني سويف750 جرام</v>
          </cell>
          <cell r="AE414">
            <v>1</v>
          </cell>
          <cell r="AH414">
            <v>109.09090909090909</v>
          </cell>
          <cell r="AI414">
            <v>103.63636363636364</v>
          </cell>
          <cell r="AJ414">
            <v>114.54545454545455</v>
          </cell>
          <cell r="AK414">
            <v>0</v>
          </cell>
          <cell r="AL414">
            <v>1</v>
          </cell>
          <cell r="AN414">
            <v>6</v>
          </cell>
          <cell r="AO414" t="str">
            <v>20</v>
          </cell>
          <cell r="AP414" t="str">
            <v>(A)   401 XS   (S)0.4-0.8 mm</v>
          </cell>
          <cell r="AQ414" t="str">
            <v>(B)   EU 100   (S)0.4-0.8 mm</v>
          </cell>
          <cell r="AR414" t="str">
            <v>21</v>
          </cell>
          <cell r="AS414" t="str">
            <v>36</v>
          </cell>
          <cell r="AT414" t="str">
            <v>BOX</v>
          </cell>
          <cell r="AU414" t="str">
            <v>اتوماتيك</v>
          </cell>
          <cell r="AV414">
            <v>7</v>
          </cell>
          <cell r="AW414">
            <v>7</v>
          </cell>
          <cell r="AX414">
            <v>630</v>
          </cell>
          <cell r="AY414">
            <v>2</v>
          </cell>
          <cell r="AZ414">
            <v>2</v>
          </cell>
          <cell r="BA414">
            <v>455</v>
          </cell>
          <cell r="BB414">
            <v>2</v>
          </cell>
          <cell r="BC414">
            <v>2</v>
          </cell>
          <cell r="BD414">
            <v>285</v>
          </cell>
          <cell r="BE414">
            <v>2.5</v>
          </cell>
          <cell r="BF414">
            <v>2.5</v>
          </cell>
          <cell r="BJ414">
            <v>0</v>
          </cell>
          <cell r="BK414">
            <v>6</v>
          </cell>
          <cell r="BL414">
            <v>6</v>
          </cell>
          <cell r="BN414">
            <v>316</v>
          </cell>
          <cell r="BO414" t="str">
            <v>3</v>
          </cell>
          <cell r="BW414">
            <v>0</v>
          </cell>
          <cell r="CB414">
            <v>5</v>
          </cell>
          <cell r="CC414">
            <v>1</v>
          </cell>
          <cell r="CE414">
            <v>87</v>
          </cell>
          <cell r="CF414">
            <v>150</v>
          </cell>
          <cell r="CG414" t="str">
            <v>ابيض</v>
          </cell>
          <cell r="CK414">
            <v>0.81374999999999997</v>
          </cell>
          <cell r="CL414">
            <v>0</v>
          </cell>
          <cell r="CN414" t="str">
            <v>fish 25 kg Bny Sweef750 gm</v>
          </cell>
          <cell r="CO414" t="str">
            <v>عملاء متنوعون</v>
          </cell>
          <cell r="CP414" t="str">
            <v>عملاء متنوعون</v>
          </cell>
          <cell r="CT414">
            <v>0</v>
          </cell>
          <cell r="CU414">
            <v>1</v>
          </cell>
          <cell r="CV414">
            <v>1</v>
          </cell>
          <cell r="CW414">
            <v>0</v>
          </cell>
          <cell r="CZ414" t="str">
            <v/>
          </cell>
        </row>
        <row r="415">
          <cell r="A415" t="str">
            <v>297c</v>
          </cell>
          <cell r="B415" t="str">
            <v>PF1</v>
          </cell>
          <cell r="C415" t="str">
            <v>FOAM 10TH</v>
          </cell>
          <cell r="D415" t="str">
            <v>Molds</v>
          </cell>
          <cell r="E415" t="str">
            <v>FMBOXB25750000</v>
          </cell>
          <cell r="F415" t="str">
            <v>سمك 25ك بني سويف750 جرام-غطاء</v>
          </cell>
          <cell r="G415" t="str">
            <v>Set</v>
          </cell>
          <cell r="H415" t="str">
            <v>1400*1700</v>
          </cell>
          <cell r="I415">
            <v>0.75</v>
          </cell>
          <cell r="J415">
            <v>67</v>
          </cell>
          <cell r="L415">
            <v>67</v>
          </cell>
          <cell r="M415">
            <v>99</v>
          </cell>
          <cell r="N415">
            <v>2</v>
          </cell>
          <cell r="O415">
            <v>3</v>
          </cell>
          <cell r="Q415" t="str">
            <v>تعمل</v>
          </cell>
          <cell r="R415">
            <v>750</v>
          </cell>
          <cell r="S415">
            <v>697.5</v>
          </cell>
          <cell r="T415">
            <v>802.5</v>
          </cell>
          <cell r="U415" t="str">
            <v>7</v>
          </cell>
          <cell r="V415" t="str">
            <v>7</v>
          </cell>
          <cell r="X415" t="str">
            <v>صندوق سمك</v>
          </cell>
          <cell r="Y415">
            <v>369</v>
          </cell>
          <cell r="Z415" t="str">
            <v>كفر</v>
          </cell>
          <cell r="AA415">
            <v>297</v>
          </cell>
          <cell r="AB415" t="str">
            <v>سمك 25ك بني سويف750 جرام</v>
          </cell>
          <cell r="AD415" t="str">
            <v>سمك 25ك بني سويف750 جرام</v>
          </cell>
          <cell r="AE415">
            <v>1</v>
          </cell>
          <cell r="AH415">
            <v>109.09090909090909</v>
          </cell>
          <cell r="AI415">
            <v>103.63636363636364</v>
          </cell>
          <cell r="AJ415">
            <v>114.54545454545455</v>
          </cell>
          <cell r="AK415">
            <v>0</v>
          </cell>
          <cell r="AL415">
            <v>1</v>
          </cell>
          <cell r="AN415">
            <v>6</v>
          </cell>
          <cell r="AO415" t="str">
            <v>20</v>
          </cell>
          <cell r="AP415" t="str">
            <v>(A)   401 XS   (S)0.4-0.8 mm</v>
          </cell>
          <cell r="AQ415" t="str">
            <v>(B)   EU 100   (S)0.4-0.8 mm</v>
          </cell>
          <cell r="AR415" t="str">
            <v>21</v>
          </cell>
          <cell r="AS415" t="str">
            <v>36</v>
          </cell>
          <cell r="AT415" t="str">
            <v>BOX</v>
          </cell>
          <cell r="AU415" t="str">
            <v>اتوماتيك</v>
          </cell>
          <cell r="AV415">
            <v>7</v>
          </cell>
          <cell r="AW415">
            <v>7</v>
          </cell>
          <cell r="AX415">
            <v>630</v>
          </cell>
          <cell r="AY415">
            <v>2</v>
          </cell>
          <cell r="AZ415">
            <v>2</v>
          </cell>
          <cell r="BA415">
            <v>455</v>
          </cell>
          <cell r="BB415">
            <v>2</v>
          </cell>
          <cell r="BC415">
            <v>2</v>
          </cell>
          <cell r="BD415">
            <v>40</v>
          </cell>
          <cell r="BE415">
            <v>2.5</v>
          </cell>
          <cell r="BF415">
            <v>2.5</v>
          </cell>
          <cell r="BJ415">
            <v>0</v>
          </cell>
          <cell r="BK415">
            <v>6</v>
          </cell>
          <cell r="BL415">
            <v>6</v>
          </cell>
          <cell r="BN415">
            <v>316</v>
          </cell>
          <cell r="BO415" t="str">
            <v>3</v>
          </cell>
          <cell r="BW415">
            <v>0</v>
          </cell>
          <cell r="CB415">
            <v>5</v>
          </cell>
          <cell r="CC415">
            <v>1</v>
          </cell>
          <cell r="CE415">
            <v>87</v>
          </cell>
          <cell r="CF415">
            <v>150</v>
          </cell>
          <cell r="CG415" t="str">
            <v>ابيض</v>
          </cell>
          <cell r="CK415">
            <v>0.81374999999999997</v>
          </cell>
          <cell r="CL415">
            <v>0</v>
          </cell>
          <cell r="CN415" t="str">
            <v>fish 25 kg Bny Sweef750 gm</v>
          </cell>
          <cell r="CO415" t="str">
            <v>عملاء متنوعون</v>
          </cell>
          <cell r="CP415" t="str">
            <v>عملاء متنوعون</v>
          </cell>
          <cell r="CT415">
            <v>0</v>
          </cell>
          <cell r="CU415">
            <v>1</v>
          </cell>
          <cell r="CV415">
            <v>1</v>
          </cell>
          <cell r="CW415">
            <v>0</v>
          </cell>
          <cell r="CZ415" t="str">
            <v/>
          </cell>
        </row>
        <row r="416">
          <cell r="A416">
            <v>297</v>
          </cell>
          <cell r="B416" t="str">
            <v>PF1</v>
          </cell>
          <cell r="C416" t="str">
            <v>FOAM 10TH</v>
          </cell>
          <cell r="D416" t="str">
            <v>Molds</v>
          </cell>
          <cell r="E416" t="str">
            <v>FMBOXB25750000</v>
          </cell>
          <cell r="F416" t="str">
            <v>سمك 25ك بني سويف750 جرام</v>
          </cell>
          <cell r="G416" t="str">
            <v>Set</v>
          </cell>
          <cell r="H416" t="str">
            <v>1400*1700</v>
          </cell>
          <cell r="I416">
            <v>0.75</v>
          </cell>
          <cell r="J416">
            <v>67</v>
          </cell>
          <cell r="L416">
            <v>67</v>
          </cell>
          <cell r="M416">
            <v>99</v>
          </cell>
          <cell r="N416">
            <v>2</v>
          </cell>
          <cell r="O416">
            <v>3</v>
          </cell>
          <cell r="Q416" t="str">
            <v>تعمل</v>
          </cell>
          <cell r="R416">
            <v>750</v>
          </cell>
          <cell r="S416">
            <v>697.5</v>
          </cell>
          <cell r="T416">
            <v>802.5</v>
          </cell>
          <cell r="U416" t="str">
            <v>7</v>
          </cell>
          <cell r="V416" t="str">
            <v>7</v>
          </cell>
          <cell r="X416" t="str">
            <v>صندوق سمك</v>
          </cell>
          <cell r="Y416">
            <v>369</v>
          </cell>
          <cell r="AA416">
            <v>297</v>
          </cell>
          <cell r="AB416" t="str">
            <v>سمك 25ك بني سويف750 جرام</v>
          </cell>
          <cell r="AD416" t="str">
            <v>سمك 25ك بني سويف750 جرام</v>
          </cell>
          <cell r="AE416">
            <v>1</v>
          </cell>
          <cell r="AH416">
            <v>109.09090909090909</v>
          </cell>
          <cell r="AI416">
            <v>103.63636363636364</v>
          </cell>
          <cell r="AJ416">
            <v>114.54545454545455</v>
          </cell>
          <cell r="AK416">
            <v>1</v>
          </cell>
          <cell r="AM416">
            <v>1</v>
          </cell>
          <cell r="AN416">
            <v>6</v>
          </cell>
          <cell r="AO416" t="str">
            <v>20</v>
          </cell>
          <cell r="AP416" t="str">
            <v>(A)   401 XS   (S)0.4-0.8 mm</v>
          </cell>
          <cell r="AQ416" t="str">
            <v>(B)   EU 100   (S)0.4-0.8 mm</v>
          </cell>
          <cell r="AR416" t="str">
            <v>21</v>
          </cell>
          <cell r="AS416" t="str">
            <v>36</v>
          </cell>
          <cell r="AT416" t="str">
            <v>BOX</v>
          </cell>
          <cell r="AU416" t="str">
            <v>اتوماتيك</v>
          </cell>
          <cell r="AV416">
            <v>7</v>
          </cell>
          <cell r="AW416">
            <v>7</v>
          </cell>
          <cell r="BJ416">
            <v>0</v>
          </cell>
          <cell r="BK416">
            <v>6</v>
          </cell>
          <cell r="BL416">
            <v>6</v>
          </cell>
          <cell r="BN416">
            <v>316</v>
          </cell>
          <cell r="BO416" t="str">
            <v>3</v>
          </cell>
          <cell r="BW416">
            <v>0</v>
          </cell>
          <cell r="CB416">
            <v>5</v>
          </cell>
          <cell r="CC416">
            <v>1</v>
          </cell>
          <cell r="CE416">
            <v>87</v>
          </cell>
          <cell r="CF416">
            <v>150</v>
          </cell>
          <cell r="CG416" t="str">
            <v>ابيض</v>
          </cell>
          <cell r="CK416">
            <v>0.81374999999999997</v>
          </cell>
          <cell r="CL416">
            <v>0</v>
          </cell>
          <cell r="CN416" t="str">
            <v>fish 25 kg Bny Sweef750 gm</v>
          </cell>
          <cell r="CO416" t="str">
            <v>عملاء متنوعون</v>
          </cell>
          <cell r="CP416" t="str">
            <v>عملاء متنوعون</v>
          </cell>
          <cell r="CT416">
            <v>1</v>
          </cell>
          <cell r="CU416">
            <v>1</v>
          </cell>
          <cell r="CV416">
            <v>1</v>
          </cell>
          <cell r="CW416">
            <v>0</v>
          </cell>
          <cell r="CZ416" t="str">
            <v/>
          </cell>
        </row>
        <row r="417">
          <cell r="A417">
            <v>298</v>
          </cell>
          <cell r="B417" t="str">
            <v>PF1</v>
          </cell>
          <cell r="C417" t="str">
            <v>FOAM 10TH</v>
          </cell>
          <cell r="D417" t="str">
            <v>Molds</v>
          </cell>
          <cell r="E417" t="str">
            <v>FMSKYB22000000</v>
          </cell>
          <cell r="F417" t="str">
            <v>سكاى LED22</v>
          </cell>
          <cell r="G417" t="str">
            <v>Set</v>
          </cell>
          <cell r="H417" t="str">
            <v>850*650</v>
          </cell>
          <cell r="I417">
            <v>0.115</v>
          </cell>
          <cell r="J417">
            <v>60</v>
          </cell>
          <cell r="K417">
            <v>1</v>
          </cell>
          <cell r="L417">
            <v>60</v>
          </cell>
          <cell r="M417">
            <v>60</v>
          </cell>
          <cell r="N417">
            <v>2</v>
          </cell>
          <cell r="O417">
            <v>2</v>
          </cell>
          <cell r="Q417" t="str">
            <v>لا تعمل</v>
          </cell>
          <cell r="R417">
            <v>115</v>
          </cell>
          <cell r="S417">
            <v>106.95</v>
          </cell>
          <cell r="T417">
            <v>123.05</v>
          </cell>
          <cell r="U417" t="str">
            <v>7</v>
          </cell>
          <cell r="V417" t="str">
            <v>7</v>
          </cell>
          <cell r="Y417">
            <v>346</v>
          </cell>
          <cell r="AA417">
            <v>298</v>
          </cell>
          <cell r="AB417" t="str">
            <v>سكاى LED22</v>
          </cell>
          <cell r="AC417">
            <v>0.115</v>
          </cell>
          <cell r="AD417" t="str">
            <v>سكاى LED22</v>
          </cell>
          <cell r="AE417">
            <v>0</v>
          </cell>
          <cell r="AH417">
            <v>120</v>
          </cell>
          <cell r="AI417">
            <v>114</v>
          </cell>
          <cell r="AJ417">
            <v>126</v>
          </cell>
          <cell r="AK417">
            <v>1</v>
          </cell>
          <cell r="AL417">
            <v>1</v>
          </cell>
          <cell r="AM417">
            <v>1</v>
          </cell>
          <cell r="AT417" t="str">
            <v>SKY</v>
          </cell>
          <cell r="AV417">
            <v>7</v>
          </cell>
          <cell r="AW417">
            <v>7</v>
          </cell>
          <cell r="BO417" t="str">
            <v/>
          </cell>
          <cell r="CK417">
            <v>0</v>
          </cell>
          <cell r="CL417">
            <v>0.12650000000000003</v>
          </cell>
          <cell r="CN417" t="str">
            <v>سkgاى LED22</v>
          </cell>
          <cell r="CO417" t="str">
            <v>شركة سكاى</v>
          </cell>
          <cell r="CP417" t="str">
            <v>شركة سكاى</v>
          </cell>
          <cell r="CT417">
            <v>1</v>
          </cell>
          <cell r="CU417">
            <v>2</v>
          </cell>
        </row>
        <row r="418">
          <cell r="A418" t="str">
            <v>299u</v>
          </cell>
          <cell r="B418" t="str">
            <v>PF1</v>
          </cell>
          <cell r="C418" t="str">
            <v>FOAM 10TH</v>
          </cell>
          <cell r="D418" t="str">
            <v>Molds</v>
          </cell>
          <cell r="E418" t="str">
            <v>FMDAHI5L000000</v>
          </cell>
          <cell r="F418" t="str">
            <v>سخان غاز 6لتر-اعلي</v>
          </cell>
          <cell r="G418" t="str">
            <v>Ea</v>
          </cell>
          <cell r="H418" t="str">
            <v>1200*1100</v>
          </cell>
          <cell r="I418">
            <v>6.0499999999999998E-2</v>
          </cell>
          <cell r="J418">
            <v>51</v>
          </cell>
          <cell r="L418">
            <v>54</v>
          </cell>
          <cell r="M418">
            <v>70</v>
          </cell>
          <cell r="N418">
            <v>2</v>
          </cell>
          <cell r="O418">
            <v>3</v>
          </cell>
          <cell r="Q418" t="str">
            <v>تعمل</v>
          </cell>
          <cell r="R418">
            <v>60.5</v>
          </cell>
          <cell r="S418">
            <v>56.265000000000001</v>
          </cell>
          <cell r="T418">
            <v>64.734999999999999</v>
          </cell>
          <cell r="U418" t="str">
            <v>7</v>
          </cell>
          <cell r="V418" t="str">
            <v>7</v>
          </cell>
          <cell r="X418" t="str">
            <v>سخان</v>
          </cell>
          <cell r="Y418">
            <v>159</v>
          </cell>
          <cell r="Z418" t="str">
            <v>اعلي</v>
          </cell>
          <cell r="AA418">
            <v>299</v>
          </cell>
          <cell r="AB418" t="str">
            <v>سخان غاز 6لتر</v>
          </cell>
          <cell r="AC418" t="str">
            <v>Foam Set Protection Upper 6L G</v>
          </cell>
          <cell r="AD418" t="str">
            <v>سخان غاز 6لتر</v>
          </cell>
          <cell r="AE418">
            <v>1</v>
          </cell>
          <cell r="AG418" t="str">
            <v xml:space="preserve">A05488001      </v>
          </cell>
          <cell r="AH418">
            <v>154.28571428571431</v>
          </cell>
          <cell r="AI418">
            <v>146.57142857142858</v>
          </cell>
          <cell r="AJ418">
            <v>162.00000000000003</v>
          </cell>
          <cell r="AK418">
            <v>0</v>
          </cell>
          <cell r="AL418">
            <v>1</v>
          </cell>
          <cell r="AN418">
            <v>6</v>
          </cell>
          <cell r="AO418">
            <v>18</v>
          </cell>
          <cell r="AP418" t="str">
            <v>(A) EU 150     (M) 0.7-1.1 mm</v>
          </cell>
          <cell r="AQ418" t="str">
            <v>(B) S.2 112     (M) 0.7-1.1 mm</v>
          </cell>
          <cell r="AR418">
            <v>18</v>
          </cell>
          <cell r="AS418">
            <v>24</v>
          </cell>
          <cell r="AT418" t="str">
            <v>DAH</v>
          </cell>
          <cell r="AU418" t="str">
            <v>اتوماتيك</v>
          </cell>
          <cell r="AV418">
            <v>7</v>
          </cell>
          <cell r="AW418">
            <v>7</v>
          </cell>
          <cell r="BJ418">
            <v>3</v>
          </cell>
          <cell r="BK418">
            <v>3</v>
          </cell>
          <cell r="BL418">
            <v>9</v>
          </cell>
          <cell r="BN418">
            <v>206</v>
          </cell>
          <cell r="BO418" t="str">
            <v>2</v>
          </cell>
          <cell r="BW418">
            <v>0</v>
          </cell>
          <cell r="CB418">
            <v>24</v>
          </cell>
          <cell r="CC418">
            <v>0.5</v>
          </cell>
          <cell r="CE418">
            <v>87</v>
          </cell>
          <cell r="CF418">
            <v>150</v>
          </cell>
          <cell r="CG418" t="str">
            <v>ابيض</v>
          </cell>
          <cell r="CK418">
            <v>0</v>
          </cell>
          <cell r="CL418">
            <v>6.6549999999999998E-2</v>
          </cell>
          <cell r="CN418" t="str">
            <v>heater Gas 6littre</v>
          </cell>
          <cell r="CO418" t="str">
            <v>الكترولوكس</v>
          </cell>
          <cell r="CP418" t="str">
            <v>القاهرة للصناعات المغذية سخانات</v>
          </cell>
          <cell r="CT418">
            <v>0</v>
          </cell>
          <cell r="CU418">
            <v>1</v>
          </cell>
          <cell r="CV418">
            <v>1</v>
          </cell>
          <cell r="CW418">
            <v>28</v>
          </cell>
          <cell r="CX418">
            <v>44348</v>
          </cell>
          <cell r="CY418">
            <v>44366</v>
          </cell>
          <cell r="CZ418" t="str">
            <v>Pending</v>
          </cell>
          <cell r="DA418">
            <v>28</v>
          </cell>
        </row>
        <row r="419">
          <cell r="A419" t="str">
            <v>299d</v>
          </cell>
          <cell r="B419" t="str">
            <v>PF1</v>
          </cell>
          <cell r="C419" t="str">
            <v>FOAM 10TH</v>
          </cell>
          <cell r="D419" t="str">
            <v>Molds</v>
          </cell>
          <cell r="E419" t="str">
            <v>FMDAHI5L000000</v>
          </cell>
          <cell r="F419" t="str">
            <v>سخان غاز 6لتر-اسفل</v>
          </cell>
          <cell r="G419" t="str">
            <v>Ea</v>
          </cell>
          <cell r="H419" t="str">
            <v>1200*1100</v>
          </cell>
          <cell r="I419">
            <v>5.45E-2</v>
          </cell>
          <cell r="J419">
            <v>51</v>
          </cell>
          <cell r="L419">
            <v>54</v>
          </cell>
          <cell r="M419">
            <v>70</v>
          </cell>
          <cell r="N419">
            <v>2</v>
          </cell>
          <cell r="O419">
            <v>3</v>
          </cell>
          <cell r="Q419" t="str">
            <v>تعمل</v>
          </cell>
          <cell r="R419">
            <v>54.5</v>
          </cell>
          <cell r="S419">
            <v>50.685000000000002</v>
          </cell>
          <cell r="T419">
            <v>58.314999999999998</v>
          </cell>
          <cell r="U419" t="str">
            <v>7</v>
          </cell>
          <cell r="V419" t="str">
            <v>7</v>
          </cell>
          <cell r="X419" t="str">
            <v>سخان</v>
          </cell>
          <cell r="Y419">
            <v>159</v>
          </cell>
          <cell r="Z419" t="str">
            <v>اسفل</v>
          </cell>
          <cell r="AA419">
            <v>299</v>
          </cell>
          <cell r="AB419" t="str">
            <v>سخان غاز 6لتر</v>
          </cell>
          <cell r="AC419" t="str">
            <v>Foam Set Protection Upper 6L G</v>
          </cell>
          <cell r="AD419" t="str">
            <v>سخان غاز 6لتر</v>
          </cell>
          <cell r="AE419">
            <v>1</v>
          </cell>
          <cell r="AG419" t="str">
            <v xml:space="preserve">A05488101      </v>
          </cell>
          <cell r="AH419">
            <v>154.28571428571431</v>
          </cell>
          <cell r="AI419">
            <v>146.57142857142858</v>
          </cell>
          <cell r="AJ419">
            <v>162.00000000000003</v>
          </cell>
          <cell r="AK419">
            <v>0</v>
          </cell>
          <cell r="AL419">
            <v>1</v>
          </cell>
          <cell r="AT419" t="str">
            <v>DAH</v>
          </cell>
          <cell r="AU419" t="str">
            <v>اتوماتيك</v>
          </cell>
          <cell r="AV419">
            <v>7</v>
          </cell>
          <cell r="AW419">
            <v>7</v>
          </cell>
          <cell r="BJ419">
            <v>5</v>
          </cell>
          <cell r="BK419">
            <v>-5</v>
          </cell>
          <cell r="BL419">
            <v>5</v>
          </cell>
          <cell r="BN419">
            <v>206</v>
          </cell>
          <cell r="BO419" t="str">
            <v>2</v>
          </cell>
          <cell r="BW419">
            <v>0</v>
          </cell>
          <cell r="CB419">
            <v>24</v>
          </cell>
          <cell r="CC419">
            <v>0.5</v>
          </cell>
          <cell r="CE419">
            <v>87</v>
          </cell>
          <cell r="CF419">
            <v>150</v>
          </cell>
          <cell r="CG419" t="str">
            <v>ابيض</v>
          </cell>
          <cell r="CK419">
            <v>0</v>
          </cell>
          <cell r="CL419">
            <v>5.9950000000000003E-2</v>
          </cell>
          <cell r="CN419" t="str">
            <v>heater Gas 6littre</v>
          </cell>
          <cell r="CO419" t="str">
            <v>الكترولوكس</v>
          </cell>
          <cell r="CP419" t="str">
            <v>القاهرة للصناعات المغذية سخانات</v>
          </cell>
          <cell r="CT419">
            <v>0</v>
          </cell>
          <cell r="CU419">
            <v>1</v>
          </cell>
          <cell r="CV419">
            <v>0</v>
          </cell>
          <cell r="CW419">
            <v>28</v>
          </cell>
          <cell r="CX419">
            <v>44348</v>
          </cell>
          <cell r="CY419">
            <v>44366</v>
          </cell>
          <cell r="CZ419" t="str">
            <v>Pending</v>
          </cell>
          <cell r="DA419">
            <v>28</v>
          </cell>
        </row>
        <row r="420">
          <cell r="A420">
            <v>299</v>
          </cell>
          <cell r="B420" t="str">
            <v>PF1</v>
          </cell>
          <cell r="C420" t="str">
            <v>FOAM 10TH</v>
          </cell>
          <cell r="D420" t="str">
            <v>Molds</v>
          </cell>
          <cell r="E420" t="str">
            <v>FMDAHI5L000000</v>
          </cell>
          <cell r="F420" t="str">
            <v>سخان غاز 6لتر</v>
          </cell>
          <cell r="G420" t="str">
            <v>Set</v>
          </cell>
          <cell r="H420" t="str">
            <v>1200*1100</v>
          </cell>
          <cell r="I420">
            <v>0.115</v>
          </cell>
          <cell r="J420">
            <v>51</v>
          </cell>
          <cell r="L420">
            <v>54</v>
          </cell>
          <cell r="M420">
            <v>70</v>
          </cell>
          <cell r="N420">
            <v>2</v>
          </cell>
          <cell r="O420">
            <v>3</v>
          </cell>
          <cell r="Q420" t="str">
            <v>تعمل</v>
          </cell>
          <cell r="R420">
            <v>115</v>
          </cell>
          <cell r="S420">
            <v>106.95</v>
          </cell>
          <cell r="T420">
            <v>123.05</v>
          </cell>
          <cell r="U420" t="str">
            <v>7</v>
          </cell>
          <cell r="V420" t="str">
            <v>7</v>
          </cell>
          <cell r="X420" t="str">
            <v>سخان</v>
          </cell>
          <cell r="Y420">
            <v>159</v>
          </cell>
          <cell r="AA420">
            <v>299</v>
          </cell>
          <cell r="AB420" t="str">
            <v>سخان غاز 6لتر</v>
          </cell>
          <cell r="AC420" t="str">
            <v>Foam Set Protection Upper 6L G</v>
          </cell>
          <cell r="AD420" t="str">
            <v>سخان غاز 6لتر</v>
          </cell>
          <cell r="AE420">
            <v>1</v>
          </cell>
          <cell r="AH420">
            <v>154.28571428571431</v>
          </cell>
          <cell r="AI420">
            <v>146.57142857142858</v>
          </cell>
          <cell r="AJ420">
            <v>162.00000000000003</v>
          </cell>
          <cell r="AK420">
            <v>1</v>
          </cell>
          <cell r="AM420">
            <v>1</v>
          </cell>
          <cell r="AT420" t="str">
            <v>DAH</v>
          </cell>
          <cell r="AU420" t="str">
            <v>اتوماتيك</v>
          </cell>
          <cell r="AV420">
            <v>7</v>
          </cell>
          <cell r="AW420">
            <v>7</v>
          </cell>
          <cell r="AX420">
            <v>350</v>
          </cell>
          <cell r="AY420">
            <v>2</v>
          </cell>
          <cell r="AZ420">
            <v>2</v>
          </cell>
          <cell r="BA420">
            <v>285</v>
          </cell>
          <cell r="BB420">
            <v>2</v>
          </cell>
          <cell r="BC420">
            <v>2</v>
          </cell>
          <cell r="BD420">
            <v>70</v>
          </cell>
          <cell r="BE420">
            <v>2</v>
          </cell>
          <cell r="BF420">
            <v>2</v>
          </cell>
          <cell r="BJ420">
            <v>5</v>
          </cell>
          <cell r="BK420">
            <v>-5</v>
          </cell>
          <cell r="BL420">
            <v>5</v>
          </cell>
          <cell r="BN420">
            <v>206</v>
          </cell>
          <cell r="BO420" t="str">
            <v>2</v>
          </cell>
          <cell r="BW420">
            <v>0</v>
          </cell>
          <cell r="CB420">
            <v>24</v>
          </cell>
          <cell r="CC420">
            <v>1</v>
          </cell>
          <cell r="CE420">
            <v>87</v>
          </cell>
          <cell r="CF420">
            <v>150</v>
          </cell>
          <cell r="CG420" t="str">
            <v>ابيض</v>
          </cell>
          <cell r="CK420">
            <v>0</v>
          </cell>
          <cell r="CL420">
            <v>0.12650000000000003</v>
          </cell>
          <cell r="CN420" t="str">
            <v>heater Gas 6littre</v>
          </cell>
          <cell r="CO420" t="str">
            <v>الكترولوكس</v>
          </cell>
          <cell r="CP420" t="str">
            <v>القاهرة للصناعات المغذية سخانات</v>
          </cell>
          <cell r="CT420">
            <v>1</v>
          </cell>
          <cell r="CU420">
            <v>1</v>
          </cell>
          <cell r="CV420">
            <v>1</v>
          </cell>
          <cell r="CW420">
            <v>28</v>
          </cell>
          <cell r="CX420">
            <v>44348</v>
          </cell>
          <cell r="CY420">
            <v>44366</v>
          </cell>
          <cell r="CZ420" t="str">
            <v>Pending</v>
          </cell>
          <cell r="DA420">
            <v>28</v>
          </cell>
        </row>
        <row r="421">
          <cell r="A421">
            <v>300</v>
          </cell>
          <cell r="B421" t="str">
            <v>PF1</v>
          </cell>
          <cell r="C421" t="str">
            <v>FOAM 10TH</v>
          </cell>
          <cell r="D421" t="str">
            <v>Molds</v>
          </cell>
          <cell r="E421" t="str">
            <v>FMSAMISC000000</v>
          </cell>
          <cell r="F421" t="str">
            <v>سامسونج SETLOUSHION اكتوبر</v>
          </cell>
          <cell r="G421" t="str">
            <v>Set</v>
          </cell>
          <cell r="H421" t="str">
            <v>1100*850</v>
          </cell>
          <cell r="I421">
            <v>0.64900000000000002</v>
          </cell>
          <cell r="J421">
            <v>15</v>
          </cell>
          <cell r="L421">
            <v>15</v>
          </cell>
          <cell r="M421">
            <v>15</v>
          </cell>
          <cell r="N421">
            <v>6</v>
          </cell>
          <cell r="O421">
            <v>1</v>
          </cell>
          <cell r="Q421" t="str">
            <v>لا تعمل</v>
          </cell>
          <cell r="R421">
            <v>649</v>
          </cell>
          <cell r="S421">
            <v>603.57000000000005</v>
          </cell>
          <cell r="T421">
            <v>694.43</v>
          </cell>
          <cell r="U421" t="str">
            <v>7</v>
          </cell>
          <cell r="V421" t="str">
            <v>7</v>
          </cell>
          <cell r="Y421">
            <v>347</v>
          </cell>
          <cell r="AA421">
            <v>300</v>
          </cell>
          <cell r="AB421" t="str">
            <v>سامسونج SETLOUSHION اكتوبر</v>
          </cell>
          <cell r="AC421">
            <v>0.64900000000000002</v>
          </cell>
          <cell r="AD421" t="str">
            <v>سامسونج SETLOUSHION اكتوبر</v>
          </cell>
          <cell r="AE421">
            <v>0</v>
          </cell>
          <cell r="AH421">
            <v>240</v>
          </cell>
          <cell r="AI421">
            <v>228</v>
          </cell>
          <cell r="AJ421">
            <v>252</v>
          </cell>
          <cell r="AK421">
            <v>1</v>
          </cell>
          <cell r="AL421">
            <v>1</v>
          </cell>
          <cell r="AM421">
            <v>1</v>
          </cell>
          <cell r="AT421" t="str">
            <v>SAM</v>
          </cell>
          <cell r="AV421">
            <v>7</v>
          </cell>
          <cell r="AW421">
            <v>7</v>
          </cell>
          <cell r="BO421" t="str">
            <v/>
          </cell>
          <cell r="CK421">
            <v>0</v>
          </cell>
          <cell r="CL421">
            <v>0.71390000000000009</v>
          </cell>
          <cell r="CN421" t="str">
            <v>سامسونج SETLOUSHION October</v>
          </cell>
          <cell r="CO421" t="str">
            <v/>
          </cell>
          <cell r="CT421">
            <v>1</v>
          </cell>
          <cell r="CU421">
            <v>6</v>
          </cell>
        </row>
        <row r="422">
          <cell r="A422">
            <v>301</v>
          </cell>
          <cell r="B422" t="str">
            <v>PF1</v>
          </cell>
          <cell r="C422" t="str">
            <v>FOAM 10TH</v>
          </cell>
          <cell r="D422" t="str">
            <v>Molds</v>
          </cell>
          <cell r="E422" t="str">
            <v>FMUNFIAG841020</v>
          </cell>
          <cell r="F422" t="str">
            <v>زوايا يونيفرسال 84*10*2</v>
          </cell>
          <cell r="G422" t="str">
            <v>Set</v>
          </cell>
          <cell r="H422" t="str">
            <v>1200*1000</v>
          </cell>
          <cell r="I422">
            <v>0.29499999999999998</v>
          </cell>
          <cell r="J422">
            <v>34</v>
          </cell>
          <cell r="L422">
            <v>36</v>
          </cell>
          <cell r="M422">
            <v>43</v>
          </cell>
          <cell r="N422">
            <v>2</v>
          </cell>
          <cell r="O422">
            <v>2</v>
          </cell>
          <cell r="Q422" t="str">
            <v>تعمل</v>
          </cell>
          <cell r="R422">
            <v>295</v>
          </cell>
          <cell r="S422">
            <v>274.35000000000002</v>
          </cell>
          <cell r="T422">
            <v>315.64999999999998</v>
          </cell>
          <cell r="U422" t="str">
            <v>7</v>
          </cell>
          <cell r="V422" t="str">
            <v>7</v>
          </cell>
          <cell r="X422" t="str">
            <v>بوتجاز</v>
          </cell>
          <cell r="Y422">
            <v>160</v>
          </cell>
          <cell r="AA422">
            <v>301</v>
          </cell>
          <cell r="AB422" t="str">
            <v>زوايا يونيفرسال 84*10*2</v>
          </cell>
          <cell r="AD422" t="str">
            <v>زوايا يونيفرسال 84*10*2</v>
          </cell>
          <cell r="AE422">
            <v>1</v>
          </cell>
          <cell r="AH422">
            <v>167.44186046511629</v>
          </cell>
          <cell r="AI422">
            <v>159.06976744186048</v>
          </cell>
          <cell r="AJ422">
            <v>175.81395348837211</v>
          </cell>
          <cell r="AK422">
            <v>1</v>
          </cell>
          <cell r="AL422">
            <v>1</v>
          </cell>
          <cell r="AM422">
            <v>1</v>
          </cell>
          <cell r="AN422">
            <v>11</v>
          </cell>
          <cell r="AO422" t="str">
            <v>22</v>
          </cell>
          <cell r="AP422" t="str">
            <v>(A)  EU150  (M)0.7-1.1mm</v>
          </cell>
          <cell r="AQ422" t="str">
            <v>(B) s3112    (s) 0.5-8 mm</v>
          </cell>
          <cell r="AR422">
            <v>8</v>
          </cell>
          <cell r="AS422">
            <v>16</v>
          </cell>
          <cell r="AT422" t="str">
            <v>UNF</v>
          </cell>
          <cell r="AU422" t="str">
            <v>اتوماتيك</v>
          </cell>
          <cell r="AV422">
            <v>7</v>
          </cell>
          <cell r="AW422">
            <v>7</v>
          </cell>
          <cell r="AX422">
            <v>840</v>
          </cell>
          <cell r="AY422">
            <v>2</v>
          </cell>
          <cell r="AZ422">
            <v>2</v>
          </cell>
          <cell r="BA422">
            <v>207</v>
          </cell>
          <cell r="BB422">
            <v>2</v>
          </cell>
          <cell r="BC422">
            <v>2</v>
          </cell>
          <cell r="BD422">
            <v>100</v>
          </cell>
          <cell r="BE422">
            <v>2</v>
          </cell>
          <cell r="BF422">
            <v>2</v>
          </cell>
          <cell r="BG422">
            <v>20</v>
          </cell>
          <cell r="BH422">
            <v>2</v>
          </cell>
          <cell r="BI422">
            <v>2</v>
          </cell>
          <cell r="BJ422">
            <v>1</v>
          </cell>
          <cell r="BK422">
            <v>10</v>
          </cell>
          <cell r="BL422">
            <v>12</v>
          </cell>
          <cell r="BN422">
            <v>1108</v>
          </cell>
          <cell r="BO422" t="str">
            <v>11</v>
          </cell>
          <cell r="BW422">
            <v>0</v>
          </cell>
          <cell r="CB422">
            <v>200</v>
          </cell>
          <cell r="CC422">
            <v>1</v>
          </cell>
          <cell r="CE422">
            <v>87</v>
          </cell>
          <cell r="CF422">
            <v>150</v>
          </cell>
          <cell r="CG422" t="str">
            <v>احمر</v>
          </cell>
          <cell r="CK422">
            <v>0</v>
          </cell>
          <cell r="CL422">
            <v>0.32450000000000001</v>
          </cell>
          <cell r="CN422" t="str">
            <v>angels Universal 84*10*2</v>
          </cell>
          <cell r="CO422" t="str">
            <v>يونيفرسال</v>
          </cell>
          <cell r="CP422" t="str">
            <v>يونيفرسال</v>
          </cell>
          <cell r="CT422">
            <v>1</v>
          </cell>
          <cell r="CU422">
            <v>1</v>
          </cell>
          <cell r="CV422">
            <v>1</v>
          </cell>
          <cell r="CW422">
            <v>0</v>
          </cell>
          <cell r="CZ422" t="str">
            <v/>
          </cell>
        </row>
        <row r="423">
          <cell r="A423">
            <v>302</v>
          </cell>
          <cell r="B423" t="str">
            <v>PF1</v>
          </cell>
          <cell r="C423" t="str">
            <v>FOAM 10TH</v>
          </cell>
          <cell r="D423" t="str">
            <v>Molds</v>
          </cell>
          <cell r="E423" t="str">
            <v>FMZANI10000000</v>
          </cell>
          <cell r="F423" t="str">
            <v>زانوسي وسط</v>
          </cell>
          <cell r="G423" t="str">
            <v>Ea</v>
          </cell>
          <cell r="H423" t="str">
            <v>1100*1200</v>
          </cell>
          <cell r="I423">
            <v>1.056</v>
          </cell>
          <cell r="J423">
            <v>13</v>
          </cell>
          <cell r="L423">
            <v>14</v>
          </cell>
          <cell r="M423">
            <v>15</v>
          </cell>
          <cell r="N423">
            <v>1</v>
          </cell>
          <cell r="O423">
            <v>1</v>
          </cell>
          <cell r="Q423" t="str">
            <v>تعمل</v>
          </cell>
          <cell r="R423">
            <v>1056</v>
          </cell>
          <cell r="S423">
            <v>982.08</v>
          </cell>
          <cell r="T423">
            <v>1129.92</v>
          </cell>
          <cell r="U423" t="str">
            <v>7</v>
          </cell>
          <cell r="V423" t="str">
            <v>7</v>
          </cell>
          <cell r="X423" t="str">
            <v>ثلاجة</v>
          </cell>
          <cell r="Y423">
            <v>161</v>
          </cell>
          <cell r="AA423">
            <v>302</v>
          </cell>
          <cell r="AB423" t="str">
            <v>زانوسي وسط</v>
          </cell>
          <cell r="AD423" t="str">
            <v>زانوسي وسط</v>
          </cell>
          <cell r="AE423">
            <v>1</v>
          </cell>
          <cell r="AH423">
            <v>240</v>
          </cell>
          <cell r="AI423">
            <v>228</v>
          </cell>
          <cell r="AJ423">
            <v>252</v>
          </cell>
          <cell r="AK423">
            <v>1</v>
          </cell>
          <cell r="AL423">
            <v>1</v>
          </cell>
          <cell r="AM423">
            <v>1</v>
          </cell>
          <cell r="AN423">
            <v>8</v>
          </cell>
          <cell r="AO423" t="str">
            <v>24</v>
          </cell>
          <cell r="AP423" t="str">
            <v>(A)   401 XS   (S)0.4-0.8 mm</v>
          </cell>
          <cell r="AQ423" t="str">
            <v>(B)   EU 100   (S)0.4-0.8 mm</v>
          </cell>
          <cell r="AR423" t="str">
            <v>8</v>
          </cell>
          <cell r="AS423" t="str">
            <v>9</v>
          </cell>
          <cell r="AT423" t="str">
            <v>ZAN</v>
          </cell>
          <cell r="AU423" t="str">
            <v>اتوماتيك</v>
          </cell>
          <cell r="AV423">
            <v>7</v>
          </cell>
          <cell r="AW423">
            <v>7</v>
          </cell>
          <cell r="AX423">
            <v>1060</v>
          </cell>
          <cell r="AY423">
            <v>1</v>
          </cell>
          <cell r="AZ423">
            <v>1</v>
          </cell>
          <cell r="BA423">
            <v>990</v>
          </cell>
          <cell r="BB423">
            <v>1</v>
          </cell>
          <cell r="BC423">
            <v>1</v>
          </cell>
          <cell r="BD423">
            <v>70</v>
          </cell>
          <cell r="BE423">
            <v>2</v>
          </cell>
          <cell r="BF423">
            <v>2</v>
          </cell>
          <cell r="BJ423">
            <v>4</v>
          </cell>
          <cell r="BK423">
            <v>4</v>
          </cell>
          <cell r="BL423">
            <v>12</v>
          </cell>
          <cell r="BN423">
            <v>124</v>
          </cell>
          <cell r="BO423" t="str">
            <v>1</v>
          </cell>
          <cell r="BW423">
            <v>0</v>
          </cell>
          <cell r="CB423">
            <v>4</v>
          </cell>
          <cell r="CC423">
            <v>1</v>
          </cell>
          <cell r="CE423">
            <v>87</v>
          </cell>
          <cell r="CF423">
            <v>150</v>
          </cell>
          <cell r="CG423" t="str">
            <v>ابيض</v>
          </cell>
          <cell r="CK423">
            <v>0</v>
          </cell>
          <cell r="CL423">
            <v>1.1616000000000002</v>
          </cell>
          <cell r="CN423" t="str">
            <v>Zanosy center</v>
          </cell>
          <cell r="CO423" t="str">
            <v>مصر لصناعة الكباسات</v>
          </cell>
          <cell r="CP423" t="str">
            <v>مصر لصناعة الكباسات</v>
          </cell>
          <cell r="CT423">
            <v>1</v>
          </cell>
          <cell r="CU423">
            <v>1</v>
          </cell>
          <cell r="CV423">
            <v>1</v>
          </cell>
          <cell r="CW423">
            <v>0</v>
          </cell>
          <cell r="CZ423" t="str">
            <v/>
          </cell>
        </row>
        <row r="424">
          <cell r="A424">
            <v>303</v>
          </cell>
          <cell r="B424" t="str">
            <v>PF1</v>
          </cell>
          <cell r="C424" t="str">
            <v>FOAM 10TH</v>
          </cell>
          <cell r="D424" t="str">
            <v>Molds</v>
          </cell>
          <cell r="E424" t="str">
            <v>FMZANI30000000</v>
          </cell>
          <cell r="F424" t="str">
            <v>زانوسي كفر</v>
          </cell>
          <cell r="G424" t="str">
            <v>Ea</v>
          </cell>
          <cell r="H424" t="str">
            <v>1100*850</v>
          </cell>
          <cell r="I424">
            <v>0.6</v>
          </cell>
          <cell r="J424">
            <v>13</v>
          </cell>
          <cell r="L424">
            <v>14</v>
          </cell>
          <cell r="M424">
            <v>21</v>
          </cell>
          <cell r="N424">
            <v>1</v>
          </cell>
          <cell r="O424">
            <v>1</v>
          </cell>
          <cell r="Q424" t="str">
            <v>تعمل</v>
          </cell>
          <cell r="R424">
            <v>600</v>
          </cell>
          <cell r="S424">
            <v>558</v>
          </cell>
          <cell r="T424">
            <v>642</v>
          </cell>
          <cell r="U424" t="str">
            <v>7</v>
          </cell>
          <cell r="V424" t="str">
            <v>7</v>
          </cell>
          <cell r="X424" t="str">
            <v>ثلاجة</v>
          </cell>
          <cell r="Y424">
            <v>162</v>
          </cell>
          <cell r="AA424">
            <v>303</v>
          </cell>
          <cell r="AB424" t="str">
            <v>زانوسي كفر</v>
          </cell>
          <cell r="AD424" t="str">
            <v>زانوسي كفر</v>
          </cell>
          <cell r="AE424">
            <v>1</v>
          </cell>
          <cell r="AH424">
            <v>171.42857142857142</v>
          </cell>
          <cell r="AI424">
            <v>162.85714285714283</v>
          </cell>
          <cell r="AJ424">
            <v>180</v>
          </cell>
          <cell r="AK424">
            <v>1</v>
          </cell>
          <cell r="AL424">
            <v>1</v>
          </cell>
          <cell r="AM424">
            <v>1</v>
          </cell>
          <cell r="AN424">
            <v>8</v>
          </cell>
          <cell r="AO424" t="str">
            <v>24</v>
          </cell>
          <cell r="AP424" t="str">
            <v>(A)   401 XS   (S)0.4-0.8 mm</v>
          </cell>
          <cell r="AQ424" t="str">
            <v>(B)   EU 100   (S)0.4-0.8 mm</v>
          </cell>
          <cell r="AR424" t="str">
            <v>11</v>
          </cell>
          <cell r="AS424" t="str">
            <v>12</v>
          </cell>
          <cell r="AT424" t="str">
            <v>ZAN</v>
          </cell>
          <cell r="AU424" t="str">
            <v>اتوماتيك</v>
          </cell>
          <cell r="AV424">
            <v>7</v>
          </cell>
          <cell r="AW424">
            <v>7</v>
          </cell>
          <cell r="AX424">
            <v>1059</v>
          </cell>
          <cell r="AY424">
            <v>1</v>
          </cell>
          <cell r="AZ424">
            <v>1</v>
          </cell>
          <cell r="BA424">
            <v>987</v>
          </cell>
          <cell r="BB424">
            <v>1</v>
          </cell>
          <cell r="BC424">
            <v>1</v>
          </cell>
          <cell r="BE424">
            <v>2</v>
          </cell>
          <cell r="BF424">
            <v>2</v>
          </cell>
          <cell r="BJ424">
            <v>4</v>
          </cell>
          <cell r="BK424">
            <v>4</v>
          </cell>
          <cell r="BL424">
            <v>12</v>
          </cell>
          <cell r="BN424">
            <v>125</v>
          </cell>
          <cell r="BO424" t="str">
            <v>1</v>
          </cell>
          <cell r="BW424">
            <v>0</v>
          </cell>
          <cell r="CB424">
            <v>5</v>
          </cell>
          <cell r="CC424">
            <v>1</v>
          </cell>
          <cell r="CE424">
            <v>87</v>
          </cell>
          <cell r="CF424">
            <v>150</v>
          </cell>
          <cell r="CG424" t="str">
            <v>ابيض</v>
          </cell>
          <cell r="CK424">
            <v>0</v>
          </cell>
          <cell r="CL424">
            <v>0.66</v>
          </cell>
          <cell r="CN424" t="str">
            <v>Zanosy cover</v>
          </cell>
          <cell r="CO424" t="str">
            <v>مصر لصناعة الكباسات</v>
          </cell>
          <cell r="CP424" t="str">
            <v>مصر لصناعة الكباسات</v>
          </cell>
          <cell r="CT424">
            <v>1</v>
          </cell>
          <cell r="CU424">
            <v>1</v>
          </cell>
          <cell r="CV424">
            <v>1</v>
          </cell>
          <cell r="CW424">
            <v>0</v>
          </cell>
          <cell r="CZ424" t="str">
            <v/>
          </cell>
        </row>
        <row r="425">
          <cell r="A425">
            <v>304</v>
          </cell>
          <cell r="B425" t="str">
            <v>PF1</v>
          </cell>
          <cell r="C425" t="str">
            <v>FOAM 10TH</v>
          </cell>
          <cell r="D425" t="str">
            <v>Molds</v>
          </cell>
          <cell r="E425" t="str">
            <v>FMZANI20000000</v>
          </cell>
          <cell r="F425" t="str">
            <v>زانوسي قاعدة</v>
          </cell>
          <cell r="G425" t="str">
            <v>Ea</v>
          </cell>
          <cell r="H425" t="str">
            <v>1100*1200</v>
          </cell>
          <cell r="I425">
            <v>0.54500000000000004</v>
          </cell>
          <cell r="J425">
            <v>13</v>
          </cell>
          <cell r="L425">
            <v>14</v>
          </cell>
          <cell r="M425">
            <v>20</v>
          </cell>
          <cell r="N425">
            <v>1</v>
          </cell>
          <cell r="O425">
            <v>1</v>
          </cell>
          <cell r="Q425" t="str">
            <v>تعمل</v>
          </cell>
          <cell r="R425">
            <v>545</v>
          </cell>
          <cell r="S425">
            <v>506.85</v>
          </cell>
          <cell r="T425">
            <v>583.15</v>
          </cell>
          <cell r="U425" t="str">
            <v>7</v>
          </cell>
          <cell r="V425" t="str">
            <v>7</v>
          </cell>
          <cell r="X425" t="str">
            <v>ثلاجة</v>
          </cell>
          <cell r="Y425">
            <v>163</v>
          </cell>
          <cell r="AA425">
            <v>304</v>
          </cell>
          <cell r="AB425" t="str">
            <v>زانوسي قاعدة</v>
          </cell>
          <cell r="AD425" t="str">
            <v>زانوسي قاعدة</v>
          </cell>
          <cell r="AE425">
            <v>1</v>
          </cell>
          <cell r="AH425">
            <v>180</v>
          </cell>
          <cell r="AI425">
            <v>171</v>
          </cell>
          <cell r="AJ425">
            <v>189</v>
          </cell>
          <cell r="AK425">
            <v>1</v>
          </cell>
          <cell r="AL425">
            <v>1</v>
          </cell>
          <cell r="AM425">
            <v>1</v>
          </cell>
          <cell r="AN425">
            <v>8</v>
          </cell>
          <cell r="AO425" t="str">
            <v>24</v>
          </cell>
          <cell r="AP425" t="str">
            <v>(A)   401 XS   (S)0.4-0.8 mm</v>
          </cell>
          <cell r="AQ425" t="str">
            <v>(B)   EU 100   (S)0.4-0.8 mm</v>
          </cell>
          <cell r="AR425" t="str">
            <v>11</v>
          </cell>
          <cell r="AS425" t="str">
            <v>12</v>
          </cell>
          <cell r="AT425" t="str">
            <v>ZAN</v>
          </cell>
          <cell r="AU425" t="str">
            <v>اتوماتيك</v>
          </cell>
          <cell r="AV425">
            <v>7</v>
          </cell>
          <cell r="AW425">
            <v>7</v>
          </cell>
          <cell r="AX425">
            <v>1057</v>
          </cell>
          <cell r="AY425">
            <v>1</v>
          </cell>
          <cell r="AZ425">
            <v>1</v>
          </cell>
          <cell r="BA425">
            <v>987</v>
          </cell>
          <cell r="BB425">
            <v>1</v>
          </cell>
          <cell r="BC425">
            <v>1</v>
          </cell>
          <cell r="BD425">
            <v>35</v>
          </cell>
          <cell r="BE425">
            <v>2</v>
          </cell>
          <cell r="BF425">
            <v>2</v>
          </cell>
          <cell r="BJ425">
            <v>4</v>
          </cell>
          <cell r="BK425">
            <v>4</v>
          </cell>
          <cell r="BL425">
            <v>12</v>
          </cell>
          <cell r="BN425">
            <v>123</v>
          </cell>
          <cell r="BO425" t="str">
            <v>1</v>
          </cell>
          <cell r="BW425">
            <v>0</v>
          </cell>
          <cell r="CB425">
            <v>5</v>
          </cell>
          <cell r="CC425">
            <v>1</v>
          </cell>
          <cell r="CE425">
            <v>87</v>
          </cell>
          <cell r="CF425">
            <v>150</v>
          </cell>
          <cell r="CG425" t="str">
            <v>احمر</v>
          </cell>
          <cell r="CK425">
            <v>0</v>
          </cell>
          <cell r="CL425">
            <v>0.59950000000000014</v>
          </cell>
          <cell r="CN425" t="str">
            <v>Zanosy base</v>
          </cell>
          <cell r="CO425" t="str">
            <v>مصر لصناعة الكباسات</v>
          </cell>
          <cell r="CP425" t="str">
            <v>مصر لصناعة الكباسات</v>
          </cell>
          <cell r="CT425">
            <v>1</v>
          </cell>
          <cell r="CU425">
            <v>1</v>
          </cell>
          <cell r="CV425">
            <v>1</v>
          </cell>
          <cell r="CW425">
            <v>0</v>
          </cell>
          <cell r="CZ425" t="str">
            <v/>
          </cell>
        </row>
        <row r="426">
          <cell r="A426">
            <v>305</v>
          </cell>
          <cell r="B426" t="str">
            <v>PF1</v>
          </cell>
          <cell r="C426" t="str">
            <v>FOAM 10TH</v>
          </cell>
          <cell r="D426" t="str">
            <v>Molds</v>
          </cell>
          <cell r="E426" t="str">
            <v>FMABDI31400000</v>
          </cell>
          <cell r="F426" t="str">
            <v>زانوسي العبد 314</v>
          </cell>
          <cell r="G426" t="str">
            <v>Ea</v>
          </cell>
          <cell r="H426" t="str">
            <v>850*650</v>
          </cell>
          <cell r="I426">
            <v>1.7100000000000001E-2</v>
          </cell>
          <cell r="J426">
            <v>140</v>
          </cell>
          <cell r="L426">
            <v>147</v>
          </cell>
          <cell r="M426">
            <v>180</v>
          </cell>
          <cell r="N426">
            <v>1</v>
          </cell>
          <cell r="O426">
            <v>6</v>
          </cell>
          <cell r="Q426" t="str">
            <v>لا تعمل</v>
          </cell>
          <cell r="R426">
            <v>17.100000000000001</v>
          </cell>
          <cell r="S426">
            <v>15.903000000000002</v>
          </cell>
          <cell r="T426">
            <v>18.297000000000001</v>
          </cell>
          <cell r="U426" t="str">
            <v>7</v>
          </cell>
          <cell r="V426" t="str">
            <v>7</v>
          </cell>
          <cell r="X426" t="str">
            <v>ثلاجة</v>
          </cell>
          <cell r="Y426">
            <v>164</v>
          </cell>
          <cell r="AA426">
            <v>305</v>
          </cell>
          <cell r="AB426" t="str">
            <v>زانوسي العبد 314</v>
          </cell>
          <cell r="AD426" t="str">
            <v>زانوسي العبد 314</v>
          </cell>
          <cell r="AE426">
            <v>0</v>
          </cell>
          <cell r="AG426" t="str">
            <v>CDFRP2314</v>
          </cell>
          <cell r="AH426">
            <v>120</v>
          </cell>
          <cell r="AI426">
            <v>114</v>
          </cell>
          <cell r="AJ426">
            <v>126</v>
          </cell>
          <cell r="AK426">
            <v>1</v>
          </cell>
          <cell r="AL426">
            <v>1</v>
          </cell>
          <cell r="AN426">
            <v>10</v>
          </cell>
          <cell r="AO426">
            <v>24</v>
          </cell>
          <cell r="AP426" t="str">
            <v>(A) 401 XS       (S) 0.4-0.8 mm</v>
          </cell>
          <cell r="AQ426" t="str">
            <v>(B) EU 100       (S) 0.4-0.8 mm</v>
          </cell>
          <cell r="AR426" t="str">
            <v>6</v>
          </cell>
          <cell r="AS426" t="str">
            <v>18</v>
          </cell>
          <cell r="AT426" t="str">
            <v>ABD</v>
          </cell>
          <cell r="AU426" t="str">
            <v>اتوماتيك</v>
          </cell>
          <cell r="AV426">
            <v>7</v>
          </cell>
          <cell r="AW426">
            <v>7</v>
          </cell>
          <cell r="AX426">
            <v>215</v>
          </cell>
          <cell r="AY426">
            <v>1</v>
          </cell>
          <cell r="AZ426">
            <v>1</v>
          </cell>
          <cell r="BA426">
            <v>163</v>
          </cell>
          <cell r="BB426">
            <v>1</v>
          </cell>
          <cell r="BC426">
            <v>1</v>
          </cell>
          <cell r="BE426">
            <v>1</v>
          </cell>
          <cell r="BF426">
            <v>1</v>
          </cell>
          <cell r="BJ426">
            <v>5</v>
          </cell>
          <cell r="BK426">
            <v>5</v>
          </cell>
          <cell r="BL426">
            <v>15</v>
          </cell>
          <cell r="BN426">
            <v>226</v>
          </cell>
          <cell r="BO426" t="str">
            <v>2</v>
          </cell>
          <cell r="BW426">
            <v>0</v>
          </cell>
          <cell r="CB426">
            <v>200</v>
          </cell>
          <cell r="CC426">
            <v>1</v>
          </cell>
          <cell r="CE426">
            <v>87</v>
          </cell>
          <cell r="CF426">
            <v>150</v>
          </cell>
          <cell r="CG426" t="str">
            <v>ابيض</v>
          </cell>
          <cell r="CK426">
            <v>0</v>
          </cell>
          <cell r="CL426">
            <v>1.8810000000000004E-2</v>
          </cell>
          <cell r="CN426" t="str">
            <v>Zanosy ELABD 314</v>
          </cell>
          <cell r="CO426" t="str">
            <v>الكترولوكس</v>
          </cell>
          <cell r="CP426" t="str">
            <v>القاهرة للصناعات المغذية غسالات</v>
          </cell>
          <cell r="CT426">
            <v>1</v>
          </cell>
          <cell r="CU426">
            <v>1</v>
          </cell>
          <cell r="CV426">
            <v>1</v>
          </cell>
          <cell r="CW426">
            <v>0</v>
          </cell>
          <cell r="CZ426" t="str">
            <v/>
          </cell>
        </row>
        <row r="427">
          <cell r="A427">
            <v>306</v>
          </cell>
          <cell r="B427" t="str">
            <v>PF1</v>
          </cell>
          <cell r="C427" t="str">
            <v>FOAM 10TH</v>
          </cell>
          <cell r="D427" t="str">
            <v>Molds</v>
          </cell>
          <cell r="E427" t="str">
            <v>FMABDI30900000</v>
          </cell>
          <cell r="F427" t="str">
            <v>زانوسي العبد 309</v>
          </cell>
          <cell r="G427" t="str">
            <v>Set</v>
          </cell>
          <cell r="H427" t="str">
            <v>1100*1200</v>
          </cell>
          <cell r="I427">
            <v>0.19600000000000001</v>
          </cell>
          <cell r="J427">
            <v>20</v>
          </cell>
          <cell r="L427">
            <v>20</v>
          </cell>
          <cell r="M427">
            <v>20</v>
          </cell>
          <cell r="N427">
            <v>3</v>
          </cell>
          <cell r="O427">
            <v>1</v>
          </cell>
          <cell r="P427" t="str">
            <v>g1</v>
          </cell>
          <cell r="Q427" t="str">
            <v>تعمل</v>
          </cell>
          <cell r="R427">
            <v>196</v>
          </cell>
          <cell r="S427">
            <v>182.28</v>
          </cell>
          <cell r="T427">
            <v>209.72</v>
          </cell>
          <cell r="U427" t="str">
            <v>7</v>
          </cell>
          <cell r="V427" t="str">
            <v>7</v>
          </cell>
          <cell r="X427" t="str">
            <v>ثلاجة</v>
          </cell>
          <cell r="Y427">
            <v>165</v>
          </cell>
          <cell r="AA427">
            <v>306</v>
          </cell>
          <cell r="AB427" t="str">
            <v>زانوسي العبد 309</v>
          </cell>
          <cell r="AD427" t="str">
            <v>زانوسي العبد 309 - 314</v>
          </cell>
          <cell r="AE427">
            <v>1</v>
          </cell>
          <cell r="AH427">
            <v>180</v>
          </cell>
          <cell r="AI427">
            <v>171</v>
          </cell>
          <cell r="AJ427">
            <v>189</v>
          </cell>
          <cell r="AK427">
            <v>1</v>
          </cell>
          <cell r="AL427">
            <v>1</v>
          </cell>
          <cell r="AN427">
            <v>10</v>
          </cell>
          <cell r="AO427" t="str">
            <v>24</v>
          </cell>
          <cell r="AP427" t="str">
            <v>(A) 401 XS       (S) 0.4-0.8 mm</v>
          </cell>
          <cell r="AQ427" t="str">
            <v>(B) EU 100       (S) 0.4-0.8 mm</v>
          </cell>
          <cell r="AR427" t="str">
            <v>6</v>
          </cell>
          <cell r="AS427" t="str">
            <v>13</v>
          </cell>
          <cell r="AT427" t="str">
            <v>ABD</v>
          </cell>
          <cell r="AU427" t="str">
            <v>اتوماتيك</v>
          </cell>
          <cell r="AV427">
            <v>7</v>
          </cell>
          <cell r="AW427">
            <v>7</v>
          </cell>
          <cell r="AX427">
            <v>748</v>
          </cell>
          <cell r="AY427">
            <v>1</v>
          </cell>
          <cell r="AZ427">
            <v>1</v>
          </cell>
          <cell r="BB427">
            <v>1</v>
          </cell>
          <cell r="BC427">
            <v>1</v>
          </cell>
          <cell r="BE427">
            <v>1</v>
          </cell>
          <cell r="BF427">
            <v>1</v>
          </cell>
          <cell r="BJ427">
            <v>5</v>
          </cell>
          <cell r="BK427">
            <v>5</v>
          </cell>
          <cell r="BL427">
            <v>15</v>
          </cell>
          <cell r="BN427">
            <v>230</v>
          </cell>
          <cell r="BO427" t="str">
            <v>2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20</v>
          </cell>
          <cell r="CC427">
            <v>1</v>
          </cell>
          <cell r="CE427">
            <v>87</v>
          </cell>
          <cell r="CF427">
            <v>150</v>
          </cell>
          <cell r="CG427" t="str">
            <v>احمر</v>
          </cell>
          <cell r="CK427">
            <v>0</v>
          </cell>
          <cell r="CL427">
            <v>0.21560000000000001</v>
          </cell>
          <cell r="CN427" t="str">
            <v>Zanosy ELABD 309</v>
          </cell>
          <cell r="CO427" t="str">
            <v>الكترولوكس</v>
          </cell>
          <cell r="CP427" t="str">
            <v>القاهرة للصناعات المغذية غسالات</v>
          </cell>
          <cell r="CT427">
            <v>1</v>
          </cell>
          <cell r="CU427">
            <v>1</v>
          </cell>
          <cell r="CV427">
            <v>1</v>
          </cell>
          <cell r="CW427">
            <v>5</v>
          </cell>
          <cell r="CX427">
            <v>44319</v>
          </cell>
          <cell r="CY427">
            <v>44322</v>
          </cell>
          <cell r="CZ427" t="str">
            <v>Pending</v>
          </cell>
          <cell r="DA427">
            <v>30</v>
          </cell>
        </row>
        <row r="428">
          <cell r="A428">
            <v>307</v>
          </cell>
          <cell r="B428" t="str">
            <v>PF1</v>
          </cell>
          <cell r="C428" t="str">
            <v>FOAM 10TH</v>
          </cell>
          <cell r="D428" t="str">
            <v>Molds</v>
          </cell>
          <cell r="E428" t="str">
            <v>FMABDI30800000</v>
          </cell>
          <cell r="F428" t="str">
            <v>زانوسي العبد 308</v>
          </cell>
          <cell r="G428" t="str">
            <v>Ea</v>
          </cell>
          <cell r="H428" t="str">
            <v>1100*1200</v>
          </cell>
          <cell r="I428">
            <v>0.13869999999999999</v>
          </cell>
          <cell r="J428">
            <v>40</v>
          </cell>
          <cell r="L428">
            <v>42</v>
          </cell>
          <cell r="M428">
            <v>47.086924736440125</v>
          </cell>
          <cell r="N428">
            <v>1</v>
          </cell>
          <cell r="O428">
            <v>2</v>
          </cell>
          <cell r="Q428" t="str">
            <v>لا تعمل</v>
          </cell>
          <cell r="R428">
            <v>138.69999999999999</v>
          </cell>
          <cell r="S428">
            <v>128.99099999999999</v>
          </cell>
          <cell r="T428">
            <v>148.40899999999999</v>
          </cell>
          <cell r="U428" t="str">
            <v>7</v>
          </cell>
          <cell r="V428" t="str">
            <v>7</v>
          </cell>
          <cell r="X428" t="str">
            <v>ثلاجة</v>
          </cell>
          <cell r="Y428">
            <v>166</v>
          </cell>
          <cell r="AA428">
            <v>307</v>
          </cell>
          <cell r="AB428" t="str">
            <v>زانوسي العبد 308</v>
          </cell>
          <cell r="AD428" t="str">
            <v>زانوسي العبد 308</v>
          </cell>
          <cell r="AE428">
            <v>0</v>
          </cell>
          <cell r="AG428" t="str">
            <v>CDFRP2308</v>
          </cell>
          <cell r="AH428">
            <v>152.90869047619049</v>
          </cell>
          <cell r="AI428">
            <v>145.26325595238094</v>
          </cell>
          <cell r="AJ428">
            <v>160.55412500000003</v>
          </cell>
          <cell r="AK428">
            <v>1</v>
          </cell>
          <cell r="AL428">
            <v>1</v>
          </cell>
          <cell r="AM428">
            <v>1</v>
          </cell>
          <cell r="AN428">
            <v>11</v>
          </cell>
          <cell r="AO428">
            <v>24</v>
          </cell>
          <cell r="AP428" t="str">
            <v>(A) 401 XS       (S) 0.4-0.8 mm</v>
          </cell>
          <cell r="AQ428" t="str">
            <v>(B) EU 100       (S) 0.4-0.8 mm</v>
          </cell>
          <cell r="AR428">
            <v>16</v>
          </cell>
          <cell r="AS428">
            <v>14</v>
          </cell>
          <cell r="AT428" t="str">
            <v>ABD</v>
          </cell>
          <cell r="AU428" t="str">
            <v>اتوماتيك</v>
          </cell>
          <cell r="AV428">
            <v>7</v>
          </cell>
          <cell r="AW428">
            <v>7</v>
          </cell>
          <cell r="AX428">
            <v>630</v>
          </cell>
          <cell r="AY428">
            <v>1</v>
          </cell>
          <cell r="AZ428">
            <v>1</v>
          </cell>
          <cell r="BB428">
            <v>1</v>
          </cell>
          <cell r="BC428">
            <v>1</v>
          </cell>
          <cell r="BD428">
            <v>105</v>
          </cell>
          <cell r="BE428">
            <v>1</v>
          </cell>
          <cell r="BF428">
            <v>1</v>
          </cell>
          <cell r="BG428" t="str">
            <v>45/37-38</v>
          </cell>
          <cell r="BJ428">
            <v>6</v>
          </cell>
          <cell r="BK428">
            <v>5</v>
          </cell>
          <cell r="BL428">
            <v>17</v>
          </cell>
          <cell r="BN428">
            <v>209</v>
          </cell>
          <cell r="BO428" t="str">
            <v>2</v>
          </cell>
          <cell r="BW428">
            <v>0</v>
          </cell>
          <cell r="CB428">
            <v>20</v>
          </cell>
          <cell r="CC428">
            <v>1</v>
          </cell>
          <cell r="CE428">
            <v>87</v>
          </cell>
          <cell r="CF428">
            <v>150</v>
          </cell>
          <cell r="CG428" t="str">
            <v>ابيض</v>
          </cell>
          <cell r="CK428">
            <v>0</v>
          </cell>
          <cell r="CL428">
            <v>0.15257000000000001</v>
          </cell>
          <cell r="CN428" t="str">
            <v>Zanosy ELABD 308</v>
          </cell>
          <cell r="CO428" t="str">
            <v>الكترولوكس</v>
          </cell>
          <cell r="CP428" t="str">
            <v>القاهرة للصناعات المغذية غسالات</v>
          </cell>
          <cell r="CT428">
            <v>1</v>
          </cell>
          <cell r="CU428">
            <v>1</v>
          </cell>
          <cell r="CV428">
            <v>1</v>
          </cell>
          <cell r="CW428">
            <v>0</v>
          </cell>
          <cell r="CZ428" t="str">
            <v/>
          </cell>
        </row>
        <row r="429">
          <cell r="A429">
            <v>308</v>
          </cell>
          <cell r="B429" t="str">
            <v>PF1</v>
          </cell>
          <cell r="C429" t="str">
            <v>FOAM 10TH</v>
          </cell>
          <cell r="D429" t="str">
            <v>Molds</v>
          </cell>
          <cell r="E429" t="str">
            <v>FMABDI30500000</v>
          </cell>
          <cell r="F429" t="str">
            <v>زانوسى العبد 305</v>
          </cell>
          <cell r="G429" t="str">
            <v>Ea</v>
          </cell>
          <cell r="H429" t="str">
            <v>1100*1200</v>
          </cell>
          <cell r="I429">
            <v>0.29699999999999999</v>
          </cell>
          <cell r="J429">
            <v>28</v>
          </cell>
          <cell r="L429">
            <v>28</v>
          </cell>
          <cell r="M429">
            <v>26.034355796288171</v>
          </cell>
          <cell r="N429">
            <v>1</v>
          </cell>
          <cell r="O429">
            <v>2</v>
          </cell>
          <cell r="Q429" t="str">
            <v>لا تعمل</v>
          </cell>
          <cell r="R429">
            <v>297</v>
          </cell>
          <cell r="S429">
            <v>276.20999999999998</v>
          </cell>
          <cell r="T429">
            <v>317.79000000000002</v>
          </cell>
          <cell r="U429" t="str">
            <v>7</v>
          </cell>
          <cell r="V429" t="str">
            <v>7</v>
          </cell>
          <cell r="X429" t="str">
            <v>ثلاجة</v>
          </cell>
          <cell r="Y429">
            <v>167</v>
          </cell>
          <cell r="AA429">
            <v>308</v>
          </cell>
          <cell r="AB429" t="str">
            <v>زانوسى العبد 305</v>
          </cell>
          <cell r="AD429" t="str">
            <v>زانوسى العبد 305</v>
          </cell>
          <cell r="AE429">
            <v>0</v>
          </cell>
          <cell r="AH429">
            <v>276.55764007905793</v>
          </cell>
          <cell r="AI429">
            <v>262.729758075105</v>
          </cell>
          <cell r="AJ429">
            <v>290.38552208301087</v>
          </cell>
          <cell r="AK429">
            <v>1</v>
          </cell>
          <cell r="AL429">
            <v>1</v>
          </cell>
          <cell r="AM429">
            <v>1</v>
          </cell>
          <cell r="AN429">
            <v>10</v>
          </cell>
          <cell r="AO429">
            <v>29</v>
          </cell>
          <cell r="AP429" t="str">
            <v>303xj</v>
          </cell>
          <cell r="AQ429" t="str">
            <v>(B) EU 100       (S) 0.4-0.8 mm</v>
          </cell>
          <cell r="AR429">
            <v>24</v>
          </cell>
          <cell r="AS429">
            <v>24</v>
          </cell>
          <cell r="AT429" t="str">
            <v>ABD</v>
          </cell>
          <cell r="AU429" t="str">
            <v>اتوماتيك</v>
          </cell>
          <cell r="AV429">
            <v>7</v>
          </cell>
          <cell r="AW429">
            <v>7</v>
          </cell>
          <cell r="AX429">
            <v>540</v>
          </cell>
          <cell r="AY429">
            <v>1</v>
          </cell>
          <cell r="AZ429">
            <v>1</v>
          </cell>
          <cell r="BA429">
            <v>502</v>
          </cell>
          <cell r="BD429">
            <v>193.5</v>
          </cell>
          <cell r="BE429">
            <v>1</v>
          </cell>
          <cell r="BF429">
            <v>1</v>
          </cell>
          <cell r="BJ429">
            <v>5</v>
          </cell>
          <cell r="BK429">
            <v>5</v>
          </cell>
          <cell r="BL429">
            <v>15</v>
          </cell>
          <cell r="BN429">
            <v>224</v>
          </cell>
          <cell r="BO429" t="str">
            <v>2</v>
          </cell>
          <cell r="BQ429">
            <v>43466</v>
          </cell>
          <cell r="BW429">
            <v>0</v>
          </cell>
          <cell r="CB429">
            <v>10</v>
          </cell>
          <cell r="CC429">
            <v>1</v>
          </cell>
          <cell r="CE429">
            <v>87</v>
          </cell>
          <cell r="CF429">
            <v>150</v>
          </cell>
          <cell r="CG429" t="str">
            <v>ابيض</v>
          </cell>
          <cell r="CK429">
            <v>0</v>
          </cell>
          <cell r="CL429">
            <v>0.32669999999999999</v>
          </cell>
          <cell r="CN429" t="str">
            <v>Zanosy ELABD 305</v>
          </cell>
          <cell r="CO429" t="str">
            <v>الكترولوكس</v>
          </cell>
          <cell r="CP429" t="str">
            <v>القاهرة للصناعات المغذية غسالات</v>
          </cell>
          <cell r="CT429">
            <v>1</v>
          </cell>
          <cell r="CU429">
            <v>1</v>
          </cell>
        </row>
        <row r="430">
          <cell r="A430">
            <v>309</v>
          </cell>
          <cell r="B430" t="str">
            <v>PF1</v>
          </cell>
          <cell r="C430" t="str">
            <v>FOAM 10TH</v>
          </cell>
          <cell r="D430" t="str">
            <v>Molds</v>
          </cell>
          <cell r="E430" t="str">
            <v>FMEGFIE2000000</v>
          </cell>
          <cell r="F430" t="str">
            <v>دفاية ايفرنال 2</v>
          </cell>
          <cell r="G430" t="str">
            <v>Set</v>
          </cell>
          <cell r="H430" t="str">
            <v>850*650</v>
          </cell>
          <cell r="I430">
            <v>6.9000000000000006E-2</v>
          </cell>
          <cell r="J430">
            <v>34</v>
          </cell>
          <cell r="K430">
            <v>1</v>
          </cell>
          <cell r="L430">
            <v>34</v>
          </cell>
          <cell r="M430">
            <v>34</v>
          </cell>
          <cell r="N430">
            <v>4</v>
          </cell>
          <cell r="O430">
            <v>1.5</v>
          </cell>
          <cell r="Q430" t="str">
            <v>لا تعمل</v>
          </cell>
          <cell r="R430">
            <v>69</v>
          </cell>
          <cell r="S430">
            <v>64.17</v>
          </cell>
          <cell r="T430">
            <v>73.83</v>
          </cell>
          <cell r="U430" t="str">
            <v>7</v>
          </cell>
          <cell r="V430" t="str">
            <v>7</v>
          </cell>
          <cell r="Y430">
            <v>348</v>
          </cell>
          <cell r="AA430">
            <v>309</v>
          </cell>
          <cell r="AB430" t="str">
            <v>دفاية ايفرنال 2</v>
          </cell>
          <cell r="AC430">
            <v>6.9000000000000006E-2</v>
          </cell>
          <cell r="AD430" t="str">
            <v>دفاية ايفرنال 2</v>
          </cell>
          <cell r="AE430">
            <v>0</v>
          </cell>
          <cell r="AH430">
            <v>158.8235294117647</v>
          </cell>
          <cell r="AI430">
            <v>150.88235294117646</v>
          </cell>
          <cell r="AJ430">
            <v>166.76470588235293</v>
          </cell>
          <cell r="AK430">
            <v>1</v>
          </cell>
          <cell r="AL430">
            <v>1</v>
          </cell>
          <cell r="AM430">
            <v>1</v>
          </cell>
          <cell r="AT430" t="str">
            <v>EGF</v>
          </cell>
          <cell r="AV430">
            <v>7</v>
          </cell>
          <cell r="AW430">
            <v>7</v>
          </cell>
          <cell r="BO430" t="str">
            <v/>
          </cell>
          <cell r="CK430">
            <v>0</v>
          </cell>
          <cell r="CL430">
            <v>7.5900000000000009E-2</v>
          </cell>
          <cell r="CN430" t="str">
            <v>دفاية ايstoveال 2</v>
          </cell>
          <cell r="CO430" t="str">
            <v/>
          </cell>
          <cell r="CT430">
            <v>1</v>
          </cell>
          <cell r="CU430">
            <v>4</v>
          </cell>
        </row>
        <row r="431">
          <cell r="A431">
            <v>310</v>
          </cell>
          <cell r="B431" t="str">
            <v>PF1</v>
          </cell>
          <cell r="C431" t="str">
            <v>FOAM 10TH</v>
          </cell>
          <cell r="D431" t="str">
            <v>Molds</v>
          </cell>
          <cell r="E431" t="str">
            <v>FMALSI10000000</v>
          </cell>
          <cell r="F431" t="str">
            <v>درج الاسكا</v>
          </cell>
          <cell r="G431" t="str">
            <v>Ea</v>
          </cell>
          <cell r="H431" t="str">
            <v>850*650</v>
          </cell>
          <cell r="I431">
            <v>0.40799999999999997</v>
          </cell>
          <cell r="J431">
            <v>15</v>
          </cell>
          <cell r="K431">
            <v>1</v>
          </cell>
          <cell r="L431">
            <v>15</v>
          </cell>
          <cell r="M431">
            <v>15</v>
          </cell>
          <cell r="N431">
            <v>1</v>
          </cell>
          <cell r="O431">
            <v>1</v>
          </cell>
          <cell r="Q431" t="str">
            <v>لا تعمل</v>
          </cell>
          <cell r="R431">
            <v>408</v>
          </cell>
          <cell r="S431">
            <v>379.44</v>
          </cell>
          <cell r="T431">
            <v>436.56</v>
          </cell>
          <cell r="U431" t="str">
            <v>7</v>
          </cell>
          <cell r="V431" t="str">
            <v>7</v>
          </cell>
          <cell r="Y431">
            <v>349</v>
          </cell>
          <cell r="AA431">
            <v>310</v>
          </cell>
          <cell r="AB431" t="str">
            <v>درج الاسكا</v>
          </cell>
          <cell r="AC431">
            <v>0.40799999999999997</v>
          </cell>
          <cell r="AD431" t="str">
            <v>درج الاسكا</v>
          </cell>
          <cell r="AE431">
            <v>0</v>
          </cell>
          <cell r="AH431">
            <v>240</v>
          </cell>
          <cell r="AI431">
            <v>228</v>
          </cell>
          <cell r="AJ431">
            <v>252</v>
          </cell>
          <cell r="AK431">
            <v>1</v>
          </cell>
          <cell r="AL431">
            <v>1</v>
          </cell>
          <cell r="AM431">
            <v>1</v>
          </cell>
          <cell r="AT431" t="str">
            <v>ALS</v>
          </cell>
          <cell r="AV431">
            <v>7</v>
          </cell>
          <cell r="AW431">
            <v>7</v>
          </cell>
          <cell r="BO431" t="str">
            <v/>
          </cell>
          <cell r="CK431">
            <v>0</v>
          </cell>
          <cell r="CL431">
            <v>0.44880000000000003</v>
          </cell>
          <cell r="CN431" t="str">
            <v>stairs alaska</v>
          </cell>
          <cell r="CO431" t="str">
            <v>الاسكا</v>
          </cell>
          <cell r="CP431" t="str">
            <v>العالمية للثلاجات (الاسكا)</v>
          </cell>
          <cell r="CT431">
            <v>1</v>
          </cell>
          <cell r="CU431">
            <v>1</v>
          </cell>
        </row>
        <row r="432">
          <cell r="A432">
            <v>311</v>
          </cell>
          <cell r="B432" t="str">
            <v>PF1</v>
          </cell>
          <cell r="C432" t="str">
            <v>FOAM 10TH</v>
          </cell>
          <cell r="D432" t="str">
            <v>Molds</v>
          </cell>
          <cell r="E432" t="str">
            <v>FMSOUI00000000</v>
          </cell>
          <cell r="F432" t="str">
            <v>خلاط سويتش</v>
          </cell>
          <cell r="G432" t="str">
            <v>Set</v>
          </cell>
          <cell r="H432" t="str">
            <v>850*650</v>
          </cell>
          <cell r="I432">
            <v>5.8999999999999997E-2</v>
          </cell>
          <cell r="J432">
            <v>40</v>
          </cell>
          <cell r="L432">
            <v>40</v>
          </cell>
          <cell r="M432">
            <v>40</v>
          </cell>
          <cell r="N432">
            <v>2</v>
          </cell>
          <cell r="O432">
            <v>2</v>
          </cell>
          <cell r="Q432" t="str">
            <v>لا تعمل</v>
          </cell>
          <cell r="R432">
            <v>59</v>
          </cell>
          <cell r="S432">
            <v>54.87</v>
          </cell>
          <cell r="T432">
            <v>63.13</v>
          </cell>
          <cell r="U432" t="str">
            <v>7</v>
          </cell>
          <cell r="V432" t="str">
            <v>7</v>
          </cell>
          <cell r="X432" t="str">
            <v>خلاط</v>
          </cell>
          <cell r="Y432">
            <v>350</v>
          </cell>
          <cell r="AA432">
            <v>311</v>
          </cell>
          <cell r="AB432" t="str">
            <v>خلاط سويتش</v>
          </cell>
          <cell r="AC432">
            <v>5.8999999999999997E-2</v>
          </cell>
          <cell r="AD432" t="str">
            <v>خلاط سويتش</v>
          </cell>
          <cell r="AE432">
            <v>0</v>
          </cell>
          <cell r="AH432">
            <v>180</v>
          </cell>
          <cell r="AI432">
            <v>171</v>
          </cell>
          <cell r="AJ432">
            <v>189</v>
          </cell>
          <cell r="AK432">
            <v>1</v>
          </cell>
          <cell r="AL432">
            <v>1</v>
          </cell>
          <cell r="AM432">
            <v>1</v>
          </cell>
          <cell r="AT432" t="str">
            <v>SOU</v>
          </cell>
          <cell r="AV432">
            <v>7</v>
          </cell>
          <cell r="AW432">
            <v>7</v>
          </cell>
          <cell r="BO432" t="str">
            <v/>
          </cell>
          <cell r="CK432">
            <v>0</v>
          </cell>
          <cell r="CL432">
            <v>6.4899999999999999E-2</v>
          </cell>
          <cell r="CN432" t="str">
            <v>mixer سويتش</v>
          </cell>
          <cell r="CO432" t="str">
            <v/>
          </cell>
          <cell r="CT432">
            <v>1</v>
          </cell>
          <cell r="CU432">
            <v>2</v>
          </cell>
        </row>
        <row r="433">
          <cell r="A433">
            <v>312</v>
          </cell>
          <cell r="B433" t="str">
            <v>PF1</v>
          </cell>
          <cell r="C433" t="str">
            <v>FOAM 10TH</v>
          </cell>
          <cell r="D433" t="str">
            <v>Molds</v>
          </cell>
          <cell r="E433" t="str">
            <v>FMALQI00000000</v>
          </cell>
          <cell r="F433" t="str">
            <v>خشاف القيسى 2*1</v>
          </cell>
          <cell r="G433" t="str">
            <v>Set</v>
          </cell>
          <cell r="H433" t="str">
            <v>1100*1200</v>
          </cell>
          <cell r="I433">
            <v>0.13275000000000001</v>
          </cell>
          <cell r="J433">
            <v>68</v>
          </cell>
          <cell r="L433">
            <v>68</v>
          </cell>
          <cell r="M433">
            <v>68</v>
          </cell>
          <cell r="N433">
            <v>2</v>
          </cell>
          <cell r="O433">
            <v>4</v>
          </cell>
          <cell r="Q433" t="str">
            <v>تعمل</v>
          </cell>
          <cell r="R433">
            <v>132.75</v>
          </cell>
          <cell r="S433">
            <v>123.4575</v>
          </cell>
          <cell r="T433">
            <v>142.04249999999999</v>
          </cell>
          <cell r="U433" t="str">
            <v>7</v>
          </cell>
          <cell r="V433" t="str">
            <v>7</v>
          </cell>
          <cell r="X433" t="str">
            <v>غسالة</v>
          </cell>
          <cell r="Y433">
            <v>168</v>
          </cell>
          <cell r="AA433">
            <v>312</v>
          </cell>
          <cell r="AB433" t="str">
            <v>خشاف القيسى 2*1</v>
          </cell>
          <cell r="AD433" t="str">
            <v>خشاف القيسى 2*1</v>
          </cell>
          <cell r="AE433">
            <v>1</v>
          </cell>
          <cell r="AH433">
            <v>211.76470588235293</v>
          </cell>
          <cell r="AI433">
            <v>201.17647058823528</v>
          </cell>
          <cell r="AJ433">
            <v>222.35294117647058</v>
          </cell>
          <cell r="AK433">
            <v>1</v>
          </cell>
          <cell r="AL433">
            <v>1</v>
          </cell>
          <cell r="AM433">
            <v>1</v>
          </cell>
          <cell r="AT433" t="str">
            <v>ALQ</v>
          </cell>
          <cell r="AU433" t="str">
            <v>اتوماتيك</v>
          </cell>
          <cell r="AV433">
            <v>7</v>
          </cell>
          <cell r="AW433">
            <v>7</v>
          </cell>
          <cell r="BJ433">
            <v>5</v>
          </cell>
          <cell r="BK433">
            <v>-5</v>
          </cell>
          <cell r="BL433">
            <v>5</v>
          </cell>
          <cell r="BO433" t="str">
            <v/>
          </cell>
          <cell r="BW433">
            <v>0</v>
          </cell>
          <cell r="CK433">
            <v>0</v>
          </cell>
          <cell r="CL433">
            <v>0.14602500000000002</v>
          </cell>
          <cell r="CN433" t="str">
            <v>Khoshaf Elkisy 2*1</v>
          </cell>
          <cell r="CO433" t="str">
            <v/>
          </cell>
          <cell r="CT433">
            <v>1</v>
          </cell>
          <cell r="CU433">
            <v>1</v>
          </cell>
          <cell r="CV433">
            <v>1</v>
          </cell>
          <cell r="CW433">
            <v>0</v>
          </cell>
          <cell r="CZ433" t="str">
            <v/>
          </cell>
        </row>
        <row r="434">
          <cell r="A434">
            <v>313</v>
          </cell>
          <cell r="B434" t="str">
            <v>PF2</v>
          </cell>
          <cell r="C434" t="str">
            <v>FOAM 6TH</v>
          </cell>
          <cell r="D434" t="str">
            <v>Molds</v>
          </cell>
          <cell r="E434" t="str">
            <v>FMUNFI32920000</v>
          </cell>
          <cell r="F434" t="str">
            <v>حماية عصر غساله 292</v>
          </cell>
          <cell r="G434" t="str">
            <v>Ea</v>
          </cell>
          <cell r="H434" t="str">
            <v>1100*1200</v>
          </cell>
          <cell r="I434">
            <v>2.5000000000000001E-2</v>
          </cell>
          <cell r="J434">
            <v>180</v>
          </cell>
          <cell r="L434">
            <v>180</v>
          </cell>
          <cell r="M434">
            <v>180</v>
          </cell>
          <cell r="N434">
            <v>1</v>
          </cell>
          <cell r="O434">
            <v>12</v>
          </cell>
          <cell r="Q434" t="str">
            <v>تعمل</v>
          </cell>
          <cell r="R434">
            <v>25</v>
          </cell>
          <cell r="S434">
            <v>23.25</v>
          </cell>
          <cell r="T434">
            <v>26.75</v>
          </cell>
          <cell r="U434" t="str">
            <v>7</v>
          </cell>
          <cell r="V434" t="str">
            <v>7</v>
          </cell>
          <cell r="X434" t="str">
            <v>غسالة</v>
          </cell>
          <cell r="Y434">
            <v>169</v>
          </cell>
          <cell r="AA434">
            <v>313</v>
          </cell>
          <cell r="AB434" t="str">
            <v>حماية عصر غساله 292</v>
          </cell>
          <cell r="AD434" t="str">
            <v>حماية عصر غساله 292</v>
          </cell>
          <cell r="AE434">
            <v>1</v>
          </cell>
          <cell r="AH434">
            <v>240</v>
          </cell>
          <cell r="AI434">
            <v>228</v>
          </cell>
          <cell r="AJ434">
            <v>252</v>
          </cell>
          <cell r="AK434">
            <v>1</v>
          </cell>
          <cell r="AL434">
            <v>1</v>
          </cell>
          <cell r="AM434">
            <v>1</v>
          </cell>
          <cell r="AT434" t="str">
            <v>UNF</v>
          </cell>
          <cell r="AU434" t="str">
            <v>اتوماتيك</v>
          </cell>
          <cell r="AV434">
            <v>7</v>
          </cell>
          <cell r="AW434">
            <v>7</v>
          </cell>
          <cell r="BJ434">
            <v>5</v>
          </cell>
          <cell r="BK434">
            <v>-5</v>
          </cell>
          <cell r="BL434">
            <v>5</v>
          </cell>
          <cell r="BN434">
            <v>1104</v>
          </cell>
          <cell r="BO434" t="str">
            <v>11</v>
          </cell>
          <cell r="BW434">
            <v>0</v>
          </cell>
          <cell r="CK434">
            <v>0</v>
          </cell>
          <cell r="CL434">
            <v>2.7500000000000004E-2</v>
          </cell>
          <cell r="CN434" t="str">
            <v>protection squeeze out washer 292</v>
          </cell>
          <cell r="CO434" t="str">
            <v>يونيفرسال</v>
          </cell>
          <cell r="CP434" t="str">
            <v>يونيفرسال</v>
          </cell>
          <cell r="CT434">
            <v>1</v>
          </cell>
          <cell r="CU434">
            <v>1</v>
          </cell>
          <cell r="CV434">
            <v>1</v>
          </cell>
          <cell r="CW434">
            <v>0</v>
          </cell>
          <cell r="CZ434" t="str">
            <v/>
          </cell>
        </row>
        <row r="435">
          <cell r="A435">
            <v>314</v>
          </cell>
          <cell r="B435" t="str">
            <v>PF2</v>
          </cell>
          <cell r="C435" t="str">
            <v>FOAM 6TH</v>
          </cell>
          <cell r="D435" t="str">
            <v>Molds</v>
          </cell>
          <cell r="E435" t="str">
            <v>FMUNFI32860000</v>
          </cell>
          <cell r="F435" t="str">
            <v>حماية عصر غساله 286</v>
          </cell>
          <cell r="G435" t="str">
            <v>Ea</v>
          </cell>
          <cell r="H435" t="str">
            <v>1100*1200</v>
          </cell>
          <cell r="I435">
            <v>2.4E-2</v>
          </cell>
          <cell r="J435">
            <v>180</v>
          </cell>
          <cell r="L435">
            <v>180</v>
          </cell>
          <cell r="M435">
            <v>180</v>
          </cell>
          <cell r="N435">
            <v>1</v>
          </cell>
          <cell r="O435">
            <v>12</v>
          </cell>
          <cell r="Q435" t="str">
            <v>تعمل</v>
          </cell>
          <cell r="R435">
            <v>24</v>
          </cell>
          <cell r="S435">
            <v>22.32</v>
          </cell>
          <cell r="T435">
            <v>25.68</v>
          </cell>
          <cell r="U435" t="str">
            <v>7</v>
          </cell>
          <cell r="V435" t="str">
            <v>7</v>
          </cell>
          <cell r="X435" t="str">
            <v>غسالة</v>
          </cell>
          <cell r="Y435">
            <v>170</v>
          </cell>
          <cell r="AA435">
            <v>314</v>
          </cell>
          <cell r="AB435" t="str">
            <v>حماية عصر غساله 286</v>
          </cell>
          <cell r="AD435" t="str">
            <v>حماية عصر غساله 286</v>
          </cell>
          <cell r="AE435">
            <v>1</v>
          </cell>
          <cell r="AH435">
            <v>240</v>
          </cell>
          <cell r="AI435">
            <v>228</v>
          </cell>
          <cell r="AJ435">
            <v>252</v>
          </cell>
          <cell r="AK435">
            <v>1</v>
          </cell>
          <cell r="AL435">
            <v>1</v>
          </cell>
          <cell r="AM435">
            <v>1</v>
          </cell>
          <cell r="AT435" t="str">
            <v>UNF</v>
          </cell>
          <cell r="AU435" t="str">
            <v>اتوماتيك</v>
          </cell>
          <cell r="AV435">
            <v>7</v>
          </cell>
          <cell r="AW435">
            <v>7</v>
          </cell>
          <cell r="BJ435">
            <v>5</v>
          </cell>
          <cell r="BK435">
            <v>-5</v>
          </cell>
          <cell r="BL435">
            <v>5</v>
          </cell>
          <cell r="BN435">
            <v>1105</v>
          </cell>
          <cell r="BO435" t="str">
            <v>11</v>
          </cell>
          <cell r="BW435">
            <v>0</v>
          </cell>
          <cell r="CK435">
            <v>0</v>
          </cell>
          <cell r="CL435">
            <v>2.6400000000000003E-2</v>
          </cell>
          <cell r="CN435" t="str">
            <v>protection squeeze out washer 286</v>
          </cell>
          <cell r="CO435" t="str">
            <v>يونيفرسال</v>
          </cell>
          <cell r="CP435" t="str">
            <v>يونيفرسال</v>
          </cell>
          <cell r="CT435">
            <v>1</v>
          </cell>
          <cell r="CU435">
            <v>1</v>
          </cell>
          <cell r="CV435">
            <v>1</v>
          </cell>
          <cell r="CW435">
            <v>0</v>
          </cell>
          <cell r="CZ435" t="str">
            <v/>
          </cell>
        </row>
        <row r="436">
          <cell r="A436">
            <v>315</v>
          </cell>
          <cell r="B436" t="str">
            <v>PF2</v>
          </cell>
          <cell r="C436" t="str">
            <v>FOAM 6TH</v>
          </cell>
          <cell r="D436" t="str">
            <v>Molds</v>
          </cell>
          <cell r="E436" t="str">
            <v>FMUNFIH503000</v>
          </cell>
          <cell r="F436" t="str">
            <v xml:space="preserve">حماية عداد سخان تصدير </v>
          </cell>
          <cell r="G436" t="str">
            <v>Ea</v>
          </cell>
          <cell r="H436" t="str">
            <v>680*1130</v>
          </cell>
          <cell r="I436">
            <v>5.0000000000000001E-3</v>
          </cell>
          <cell r="J436">
            <v>240</v>
          </cell>
          <cell r="L436">
            <v>240</v>
          </cell>
          <cell r="M436">
            <v>393</v>
          </cell>
          <cell r="N436">
            <v>1</v>
          </cell>
          <cell r="O436">
            <v>12</v>
          </cell>
          <cell r="Q436" t="str">
            <v>تعمل</v>
          </cell>
          <cell r="R436">
            <v>5</v>
          </cell>
          <cell r="S436">
            <v>4.6500000000000004</v>
          </cell>
          <cell r="T436">
            <v>5.35</v>
          </cell>
          <cell r="U436" t="str">
            <v>7</v>
          </cell>
          <cell r="V436" t="str">
            <v>7</v>
          </cell>
          <cell r="X436" t="str">
            <v>سخان</v>
          </cell>
          <cell r="Y436">
            <v>171</v>
          </cell>
          <cell r="AA436">
            <v>315</v>
          </cell>
          <cell r="AB436" t="str">
            <v xml:space="preserve">حماية عداد سخان تصدير </v>
          </cell>
          <cell r="AD436" t="str">
            <v xml:space="preserve">حماية عداد سخان تصدير </v>
          </cell>
          <cell r="AE436">
            <v>1</v>
          </cell>
          <cell r="AH436">
            <v>109.92366412213741</v>
          </cell>
          <cell r="AI436">
            <v>104.42748091603053</v>
          </cell>
          <cell r="AJ436">
            <v>115.41984732824429</v>
          </cell>
          <cell r="AK436">
            <v>1</v>
          </cell>
          <cell r="AL436">
            <v>1</v>
          </cell>
          <cell r="AM436">
            <v>1</v>
          </cell>
          <cell r="AT436" t="str">
            <v>UNF</v>
          </cell>
          <cell r="AU436" t="str">
            <v>اتوماتيك</v>
          </cell>
          <cell r="AV436">
            <v>7</v>
          </cell>
          <cell r="AW436">
            <v>7</v>
          </cell>
          <cell r="BJ436">
            <v>5</v>
          </cell>
          <cell r="BK436">
            <v>-5</v>
          </cell>
          <cell r="BL436">
            <v>5</v>
          </cell>
          <cell r="BN436">
            <v>1103</v>
          </cell>
          <cell r="BO436" t="str">
            <v>11</v>
          </cell>
          <cell r="BW436">
            <v>0</v>
          </cell>
          <cell r="CK436">
            <v>0</v>
          </cell>
          <cell r="CL436">
            <v>5.5000000000000005E-3</v>
          </cell>
          <cell r="CN436" t="str">
            <v xml:space="preserve">protection timer heater export </v>
          </cell>
          <cell r="CO436" t="str">
            <v>يونيفرسال</v>
          </cell>
          <cell r="CP436" t="str">
            <v>يونيفرسال</v>
          </cell>
          <cell r="CT436">
            <v>1</v>
          </cell>
          <cell r="CU436">
            <v>1</v>
          </cell>
          <cell r="CV436">
            <v>1</v>
          </cell>
          <cell r="CW436">
            <v>0</v>
          </cell>
          <cell r="CZ436" t="str">
            <v/>
          </cell>
        </row>
        <row r="437">
          <cell r="A437">
            <v>316</v>
          </cell>
          <cell r="B437" t="str">
            <v>PF2</v>
          </cell>
          <cell r="C437" t="str">
            <v>FOAM 6TH</v>
          </cell>
          <cell r="D437" t="str">
            <v>Molds</v>
          </cell>
          <cell r="E437" t="str">
            <v>FMUNFI22920000</v>
          </cell>
          <cell r="F437" t="str">
            <v>حماية جسم غساله 292</v>
          </cell>
          <cell r="G437" t="str">
            <v>Ea</v>
          </cell>
          <cell r="H437" t="str">
            <v>1100*1200</v>
          </cell>
          <cell r="I437">
            <v>9.4E-2</v>
          </cell>
          <cell r="J437">
            <v>60</v>
          </cell>
          <cell r="L437">
            <v>60</v>
          </cell>
          <cell r="M437">
            <v>60</v>
          </cell>
          <cell r="N437">
            <v>1</v>
          </cell>
          <cell r="O437">
            <v>4</v>
          </cell>
          <cell r="Q437" t="str">
            <v>تعمل</v>
          </cell>
          <cell r="R437">
            <v>94</v>
          </cell>
          <cell r="S437">
            <v>87.42</v>
          </cell>
          <cell r="T437">
            <v>100.58</v>
          </cell>
          <cell r="U437" t="str">
            <v>7</v>
          </cell>
          <cell r="V437" t="str">
            <v>7</v>
          </cell>
          <cell r="X437" t="str">
            <v>غسالة</v>
          </cell>
          <cell r="Y437">
            <v>172</v>
          </cell>
          <cell r="AA437">
            <v>316</v>
          </cell>
          <cell r="AB437" t="str">
            <v>حماية جسم غساله 292</v>
          </cell>
          <cell r="AD437" t="str">
            <v>حماية جسم غساله 292</v>
          </cell>
          <cell r="AE437">
            <v>1</v>
          </cell>
          <cell r="AH437">
            <v>240</v>
          </cell>
          <cell r="AI437">
            <v>228</v>
          </cell>
          <cell r="AJ437">
            <v>252</v>
          </cell>
          <cell r="AK437">
            <v>1</v>
          </cell>
          <cell r="AL437">
            <v>1</v>
          </cell>
          <cell r="AM437">
            <v>1</v>
          </cell>
          <cell r="AT437" t="str">
            <v>UNF</v>
          </cell>
          <cell r="AU437" t="str">
            <v>اتوماتيك</v>
          </cell>
          <cell r="AV437">
            <v>7</v>
          </cell>
          <cell r="AW437">
            <v>7</v>
          </cell>
          <cell r="BJ437">
            <v>5</v>
          </cell>
          <cell r="BK437">
            <v>-5</v>
          </cell>
          <cell r="BL437">
            <v>5</v>
          </cell>
          <cell r="BN437">
            <v>1102</v>
          </cell>
          <cell r="BO437" t="str">
            <v>11</v>
          </cell>
          <cell r="BW437">
            <v>0</v>
          </cell>
          <cell r="CK437">
            <v>0</v>
          </cell>
          <cell r="CL437">
            <v>0.10340000000000001</v>
          </cell>
          <cell r="CN437" t="str">
            <v>protection جcm washer 292</v>
          </cell>
          <cell r="CO437" t="str">
            <v>يونيفرسال</v>
          </cell>
          <cell r="CP437" t="str">
            <v>يونيفرسال</v>
          </cell>
          <cell r="CT437">
            <v>1</v>
          </cell>
          <cell r="CU437">
            <v>1</v>
          </cell>
          <cell r="CV437">
            <v>1</v>
          </cell>
          <cell r="CW437">
            <v>0</v>
          </cell>
          <cell r="CZ437" t="str">
            <v/>
          </cell>
        </row>
        <row r="438">
          <cell r="A438">
            <v>317</v>
          </cell>
          <cell r="B438" t="str">
            <v>PF2</v>
          </cell>
          <cell r="C438" t="str">
            <v>FOAM 6TH</v>
          </cell>
          <cell r="D438" t="str">
            <v>Molds</v>
          </cell>
          <cell r="E438" t="str">
            <v>FMUNFI22860000</v>
          </cell>
          <cell r="F438" t="str">
            <v>حماية جسم غسالة 286</v>
          </cell>
          <cell r="G438" t="str">
            <v>Ea</v>
          </cell>
          <cell r="H438" t="str">
            <v>1100*1200</v>
          </cell>
          <cell r="I438">
            <v>8.3000000000000004E-2</v>
          </cell>
          <cell r="J438">
            <v>60</v>
          </cell>
          <cell r="L438">
            <v>60</v>
          </cell>
          <cell r="M438">
            <v>60</v>
          </cell>
          <cell r="N438">
            <v>1</v>
          </cell>
          <cell r="O438">
            <v>4</v>
          </cell>
          <cell r="Q438" t="str">
            <v>تعمل</v>
          </cell>
          <cell r="R438">
            <v>83</v>
          </cell>
          <cell r="S438">
            <v>77.19</v>
          </cell>
          <cell r="T438">
            <v>88.81</v>
          </cell>
          <cell r="U438" t="str">
            <v>7</v>
          </cell>
          <cell r="V438" t="str">
            <v>7</v>
          </cell>
          <cell r="X438" t="str">
            <v>غسالة</v>
          </cell>
          <cell r="Y438">
            <v>173</v>
          </cell>
          <cell r="AA438">
            <v>317</v>
          </cell>
          <cell r="AB438" t="str">
            <v>حماية جسم غسالة 286</v>
          </cell>
          <cell r="AD438" t="str">
            <v>حماية جسم غسالة 286</v>
          </cell>
          <cell r="AE438">
            <v>1</v>
          </cell>
          <cell r="AH438">
            <v>240</v>
          </cell>
          <cell r="AI438">
            <v>228</v>
          </cell>
          <cell r="AJ438">
            <v>252</v>
          </cell>
          <cell r="AK438">
            <v>1</v>
          </cell>
          <cell r="AL438">
            <v>1</v>
          </cell>
          <cell r="AM438">
            <v>1</v>
          </cell>
          <cell r="AN438">
            <v>8</v>
          </cell>
          <cell r="AO438" t="str">
            <v>20</v>
          </cell>
          <cell r="AP438" t="str">
            <v>(A)  EU150  (M)0.7-1.1mm</v>
          </cell>
          <cell r="AQ438" t="str">
            <v>(B) C.SB         (M) 0.7-1.1 mm</v>
          </cell>
          <cell r="AR438">
            <v>12</v>
          </cell>
          <cell r="AS438">
            <v>24</v>
          </cell>
          <cell r="AT438" t="str">
            <v>UNF</v>
          </cell>
          <cell r="AU438" t="str">
            <v>اتوماتيك</v>
          </cell>
          <cell r="AV438">
            <v>7</v>
          </cell>
          <cell r="AW438">
            <v>7</v>
          </cell>
          <cell r="AX438">
            <v>246</v>
          </cell>
          <cell r="BA438">
            <v>100</v>
          </cell>
          <cell r="BB438">
            <v>1</v>
          </cell>
          <cell r="BC438">
            <v>1</v>
          </cell>
          <cell r="BD438">
            <v>85</v>
          </cell>
          <cell r="BJ438">
            <v>2</v>
          </cell>
          <cell r="BK438">
            <v>6</v>
          </cell>
          <cell r="BL438">
            <v>10</v>
          </cell>
          <cell r="BO438" t="str">
            <v/>
          </cell>
          <cell r="BW438">
            <v>0</v>
          </cell>
          <cell r="CA438">
            <v>4</v>
          </cell>
          <cell r="CB438">
            <v>140</v>
          </cell>
          <cell r="CC438">
            <v>1</v>
          </cell>
          <cell r="CE438">
            <v>87</v>
          </cell>
          <cell r="CF438">
            <v>150</v>
          </cell>
          <cell r="CG438" t="str">
            <v>ابيض</v>
          </cell>
          <cell r="CK438">
            <v>0</v>
          </cell>
          <cell r="CL438">
            <v>9.1300000000000006E-2</v>
          </cell>
          <cell r="CN438" t="str">
            <v>protection جcm washer 286</v>
          </cell>
          <cell r="CO438" t="str">
            <v>يونيفرسال</v>
          </cell>
          <cell r="CP438" t="str">
            <v>يونيفرسال</v>
          </cell>
          <cell r="CT438">
            <v>1</v>
          </cell>
          <cell r="CU438">
            <v>1</v>
          </cell>
          <cell r="CV438">
            <v>1</v>
          </cell>
          <cell r="CW438">
            <v>0</v>
          </cell>
          <cell r="CZ438" t="str">
            <v/>
          </cell>
        </row>
        <row r="439">
          <cell r="A439">
            <v>628</v>
          </cell>
          <cell r="B439" t="str">
            <v>PF1</v>
          </cell>
          <cell r="C439" t="str">
            <v>FOAM 10TH</v>
          </cell>
          <cell r="D439" t="str">
            <v>Molds</v>
          </cell>
          <cell r="E439" t="str">
            <v>FMCFII71204068</v>
          </cell>
          <cell r="F439" t="str">
            <v>طقم فوم غسالة 12 كجم توب لود- كفر</v>
          </cell>
          <cell r="G439" t="str">
            <v>Ea</v>
          </cell>
          <cell r="H439" t="str">
            <v>1400*1700</v>
          </cell>
          <cell r="I439">
            <v>0.32999999999999996</v>
          </cell>
          <cell r="M439">
            <v>18</v>
          </cell>
          <cell r="N439">
            <v>1</v>
          </cell>
          <cell r="O439">
            <v>1</v>
          </cell>
          <cell r="P439" t="str">
            <v>Y1</v>
          </cell>
          <cell r="Q439" t="str">
            <v>تعمل</v>
          </cell>
          <cell r="R439">
            <v>329.99999999999994</v>
          </cell>
          <cell r="S439">
            <v>303.99599999999992</v>
          </cell>
          <cell r="T439">
            <v>356.00399999999996</v>
          </cell>
          <cell r="U439">
            <v>7.88</v>
          </cell>
          <cell r="V439">
            <v>7.88</v>
          </cell>
          <cell r="X439" t="str">
            <v>غسالة</v>
          </cell>
          <cell r="Y439">
            <v>407</v>
          </cell>
          <cell r="AA439">
            <v>628</v>
          </cell>
          <cell r="AB439" t="str">
            <v>كفر غساله 12 كيلو فوق اتوماتيك 16338000004068</v>
          </cell>
          <cell r="AD439" t="str">
            <v>طقم فوم غسالة 12 كجم -توب لود</v>
          </cell>
          <cell r="AE439">
            <v>1</v>
          </cell>
          <cell r="AG439">
            <v>16338000004068</v>
          </cell>
          <cell r="AH439">
            <v>200</v>
          </cell>
          <cell r="AI439">
            <v>190</v>
          </cell>
          <cell r="AJ439">
            <v>210</v>
          </cell>
          <cell r="AK439">
            <v>1</v>
          </cell>
          <cell r="AL439">
            <v>1</v>
          </cell>
          <cell r="AN439">
            <v>10</v>
          </cell>
          <cell r="AO439">
            <v>25</v>
          </cell>
          <cell r="AP439" t="str">
            <v>401xs</v>
          </cell>
          <cell r="AR439">
            <v>24</v>
          </cell>
          <cell r="AS439">
            <v>32</v>
          </cell>
          <cell r="AT439" t="str">
            <v>CFI</v>
          </cell>
          <cell r="AU439" t="str">
            <v>اتوماتيك</v>
          </cell>
          <cell r="AV439">
            <v>8</v>
          </cell>
          <cell r="AW439">
            <v>8</v>
          </cell>
          <cell r="AX439">
            <v>624</v>
          </cell>
          <cell r="AY439">
            <v>2</v>
          </cell>
          <cell r="AZ439">
            <v>2</v>
          </cell>
          <cell r="BA439">
            <v>610</v>
          </cell>
          <cell r="BB439">
            <v>2</v>
          </cell>
          <cell r="BC439">
            <v>2</v>
          </cell>
          <cell r="BD439">
            <v>125</v>
          </cell>
          <cell r="BE439">
            <v>1</v>
          </cell>
          <cell r="BF439">
            <v>1</v>
          </cell>
          <cell r="BJ439">
            <v>5</v>
          </cell>
          <cell r="BK439">
            <v>5</v>
          </cell>
          <cell r="BL439">
            <v>15</v>
          </cell>
          <cell r="BN439">
            <v>238</v>
          </cell>
          <cell r="BO439" t="str">
            <v>2</v>
          </cell>
          <cell r="BP439">
            <v>44058</v>
          </cell>
          <cell r="BW439">
            <v>0</v>
          </cell>
          <cell r="BX439" t="str">
            <v>شفاف</v>
          </cell>
          <cell r="CB439">
            <v>5</v>
          </cell>
          <cell r="CE439">
            <v>87</v>
          </cell>
          <cell r="CF439">
            <v>150</v>
          </cell>
          <cell r="CG439" t="str">
            <v>ازرق</v>
          </cell>
          <cell r="CK439">
            <v>0.35804999999999992</v>
          </cell>
          <cell r="CL439">
            <v>0</v>
          </cell>
          <cell r="CN439" t="str">
            <v>Zanosy ELABD 303</v>
          </cell>
          <cell r="CO439" t="str">
            <v>الكترولوكس</v>
          </cell>
          <cell r="CP439" t="str">
            <v>القاهرة للصناعات المغذية غسالات</v>
          </cell>
          <cell r="CT439">
            <v>1</v>
          </cell>
          <cell r="CU439">
            <v>1</v>
          </cell>
          <cell r="CV439">
            <v>1</v>
          </cell>
          <cell r="CW439">
            <v>7</v>
          </cell>
          <cell r="CX439">
            <v>44334</v>
          </cell>
          <cell r="CY439">
            <v>44342</v>
          </cell>
          <cell r="CZ439" t="str">
            <v>Pending</v>
          </cell>
          <cell r="DA439">
            <v>7</v>
          </cell>
        </row>
        <row r="440">
          <cell r="A440">
            <v>627</v>
          </cell>
          <cell r="B440" t="str">
            <v>PF1</v>
          </cell>
          <cell r="C440" t="str">
            <v>FOAM 10TH</v>
          </cell>
          <cell r="D440" t="str">
            <v>Molds</v>
          </cell>
          <cell r="E440" t="str">
            <v>FMCFII11289040</v>
          </cell>
          <cell r="F440" t="str">
            <v>طقم فوم غسالة 12 كجم توب لود - قاعدة</v>
          </cell>
          <cell r="G440" t="str">
            <v>Ea</v>
          </cell>
          <cell r="H440" t="str">
            <v>1400*1700</v>
          </cell>
          <cell r="I440">
            <v>0.41849999999999998</v>
          </cell>
          <cell r="M440">
            <v>18</v>
          </cell>
          <cell r="N440">
            <v>1</v>
          </cell>
          <cell r="O440">
            <v>1</v>
          </cell>
          <cell r="P440" t="str">
            <v>Y1</v>
          </cell>
          <cell r="Q440" t="str">
            <v>تعمل</v>
          </cell>
          <cell r="R440">
            <v>418.5</v>
          </cell>
          <cell r="S440">
            <v>384.97815000000003</v>
          </cell>
          <cell r="T440">
            <v>452.02184999999997</v>
          </cell>
          <cell r="U440">
            <v>8.01</v>
          </cell>
          <cell r="V440">
            <v>8.01</v>
          </cell>
          <cell r="X440" t="str">
            <v>غسالة</v>
          </cell>
          <cell r="Y440">
            <v>407</v>
          </cell>
          <cell r="AA440">
            <v>627</v>
          </cell>
          <cell r="AB440" t="str">
            <v>قاعدة غساله 12 كيلو فوق اتوماتيك p73001989040</v>
          </cell>
          <cell r="AD440" t="str">
            <v>طقم فوم غسالة 12 كجم -توب لود</v>
          </cell>
          <cell r="AE440">
            <v>1</v>
          </cell>
          <cell r="AG440" t="str">
            <v>p73001989040</v>
          </cell>
          <cell r="AH440">
            <v>200</v>
          </cell>
          <cell r="AI440">
            <v>190</v>
          </cell>
          <cell r="AJ440">
            <v>210</v>
          </cell>
          <cell r="AK440">
            <v>1</v>
          </cell>
          <cell r="AL440">
            <v>1</v>
          </cell>
          <cell r="AN440">
            <v>10</v>
          </cell>
          <cell r="AO440">
            <v>25</v>
          </cell>
          <cell r="AP440" t="str">
            <v>401xs</v>
          </cell>
          <cell r="AR440">
            <v>24</v>
          </cell>
          <cell r="AS440">
            <v>32</v>
          </cell>
          <cell r="AT440" t="str">
            <v>CFI</v>
          </cell>
          <cell r="AU440" t="str">
            <v>اتوماتيك</v>
          </cell>
          <cell r="AV440">
            <v>8</v>
          </cell>
          <cell r="AW440">
            <v>8</v>
          </cell>
          <cell r="AX440">
            <v>624</v>
          </cell>
          <cell r="AY440">
            <v>2</v>
          </cell>
          <cell r="AZ440">
            <v>2</v>
          </cell>
          <cell r="BA440">
            <v>610</v>
          </cell>
          <cell r="BB440">
            <v>2</v>
          </cell>
          <cell r="BC440">
            <v>2</v>
          </cell>
          <cell r="BD440">
            <v>93</v>
          </cell>
          <cell r="BE440">
            <v>1</v>
          </cell>
          <cell r="BF440">
            <v>1</v>
          </cell>
          <cell r="BJ440">
            <v>5</v>
          </cell>
          <cell r="BK440">
            <v>5</v>
          </cell>
          <cell r="BL440">
            <v>15</v>
          </cell>
          <cell r="BN440">
            <v>238</v>
          </cell>
          <cell r="BO440" t="str">
            <v>2</v>
          </cell>
          <cell r="BP440">
            <v>44058</v>
          </cell>
          <cell r="BW440">
            <v>0</v>
          </cell>
          <cell r="BX440" t="str">
            <v>شفاف</v>
          </cell>
          <cell r="CB440">
            <v>5</v>
          </cell>
          <cell r="CE440">
            <v>87</v>
          </cell>
          <cell r="CF440">
            <v>150</v>
          </cell>
          <cell r="CG440" t="str">
            <v>ازرق</v>
          </cell>
          <cell r="CK440">
            <v>0.45407249999999999</v>
          </cell>
          <cell r="CL440">
            <v>0</v>
          </cell>
          <cell r="CN440" t="str">
            <v>Zanosy ELABD 303</v>
          </cell>
          <cell r="CO440" t="str">
            <v>الكترولوكس</v>
          </cell>
          <cell r="CP440" t="str">
            <v>القاهرة للصناعات المغذية غسالات</v>
          </cell>
          <cell r="CT440">
            <v>1</v>
          </cell>
          <cell r="CU440">
            <v>1</v>
          </cell>
          <cell r="CV440">
            <v>1</v>
          </cell>
          <cell r="CW440">
            <v>7</v>
          </cell>
          <cell r="CX440">
            <v>44334</v>
          </cell>
          <cell r="CY440">
            <v>44342</v>
          </cell>
          <cell r="CZ440" t="str">
            <v>Pending</v>
          </cell>
          <cell r="DA440">
            <v>7</v>
          </cell>
        </row>
        <row r="441">
          <cell r="A441">
            <v>320</v>
          </cell>
          <cell r="B441" t="str">
            <v>PF1</v>
          </cell>
          <cell r="C441" t="str">
            <v>FOAM 10TH</v>
          </cell>
          <cell r="D441" t="str">
            <v>Molds</v>
          </cell>
          <cell r="E441" t="str">
            <v>FMENCI50000000</v>
          </cell>
          <cell r="F441" t="str">
            <v>جزء وسط هندى</v>
          </cell>
          <cell r="G441" t="str">
            <v>Ea</v>
          </cell>
          <cell r="H441" t="str">
            <v>850*650</v>
          </cell>
          <cell r="I441">
            <v>1.2416666666666666E-2</v>
          </cell>
          <cell r="J441">
            <v>90</v>
          </cell>
          <cell r="L441">
            <v>90</v>
          </cell>
          <cell r="M441">
            <v>90</v>
          </cell>
          <cell r="N441">
            <v>1</v>
          </cell>
          <cell r="O441">
            <v>6</v>
          </cell>
          <cell r="Q441" t="str">
            <v>لا تعمل</v>
          </cell>
          <cell r="R441">
            <v>12.416666666666666</v>
          </cell>
          <cell r="S441">
            <v>11.547499999999999</v>
          </cell>
          <cell r="T441">
            <v>13.285833333333333</v>
          </cell>
          <cell r="U441" t="str">
            <v>7</v>
          </cell>
          <cell r="V441" t="str">
            <v>7</v>
          </cell>
          <cell r="X441" t="str">
            <v>سخان</v>
          </cell>
          <cell r="Y441">
            <v>351</v>
          </cell>
          <cell r="AA441">
            <v>320</v>
          </cell>
          <cell r="AB441" t="str">
            <v>جزء وسط هندى</v>
          </cell>
          <cell r="AC441">
            <v>1.2416666666666666E-2</v>
          </cell>
          <cell r="AD441" t="str">
            <v>جزء وسط هندى</v>
          </cell>
          <cell r="AE441">
            <v>0</v>
          </cell>
          <cell r="AH441">
            <v>240</v>
          </cell>
          <cell r="AI441">
            <v>228</v>
          </cell>
          <cell r="AJ441">
            <v>252</v>
          </cell>
          <cell r="AK441">
            <v>1</v>
          </cell>
          <cell r="AL441">
            <v>1</v>
          </cell>
          <cell r="AM441">
            <v>1</v>
          </cell>
          <cell r="AT441" t="str">
            <v>ENC</v>
          </cell>
          <cell r="AV441">
            <v>7</v>
          </cell>
          <cell r="AW441">
            <v>7</v>
          </cell>
          <cell r="BJ441">
            <v>3</v>
          </cell>
          <cell r="BK441">
            <v>-3</v>
          </cell>
          <cell r="BL441">
            <v>3</v>
          </cell>
          <cell r="BO441" t="str">
            <v/>
          </cell>
          <cell r="CK441">
            <v>0</v>
          </cell>
          <cell r="CL441">
            <v>1.3658333333333333E-2</v>
          </cell>
          <cell r="CN441" t="str">
            <v>part center هندى</v>
          </cell>
          <cell r="CO441" t="str">
            <v>اطلانتيك</v>
          </cell>
          <cell r="CP441" t="str">
            <v>اطلانتيك</v>
          </cell>
          <cell r="CT441">
            <v>1</v>
          </cell>
          <cell r="CU441">
            <v>1</v>
          </cell>
        </row>
        <row r="442">
          <cell r="A442">
            <v>321</v>
          </cell>
          <cell r="B442" t="str">
            <v>PF1</v>
          </cell>
          <cell r="C442" t="str">
            <v>FOAM 10TH</v>
          </cell>
          <cell r="D442" t="str">
            <v>Molds</v>
          </cell>
          <cell r="E442" t="str">
            <v>FMCFII30000000</v>
          </cell>
          <cell r="F442" t="str">
            <v>ثقل بلوك</v>
          </cell>
          <cell r="G442" t="str">
            <v>Ea</v>
          </cell>
          <cell r="H442" t="str">
            <v>850*650</v>
          </cell>
          <cell r="I442">
            <v>4.9944444444444451E-2</v>
          </cell>
          <cell r="J442">
            <v>60</v>
          </cell>
          <cell r="L442">
            <v>63</v>
          </cell>
          <cell r="M442">
            <v>110</v>
          </cell>
          <cell r="N442">
            <v>1</v>
          </cell>
          <cell r="O442">
            <v>4</v>
          </cell>
          <cell r="Q442" t="str">
            <v>تعمل</v>
          </cell>
          <cell r="R442">
            <v>49.94444444444445</v>
          </cell>
          <cell r="S442">
            <v>46.448333333333338</v>
          </cell>
          <cell r="T442">
            <v>53.440555555555562</v>
          </cell>
          <cell r="U442" t="str">
            <v>7</v>
          </cell>
          <cell r="V442" t="str">
            <v>7</v>
          </cell>
          <cell r="X442" t="str">
            <v>غسالة</v>
          </cell>
          <cell r="Y442">
            <v>370</v>
          </cell>
          <cell r="AA442">
            <v>321</v>
          </cell>
          <cell r="AB442" t="str">
            <v>ثقل بلوك</v>
          </cell>
          <cell r="AD442" t="str">
            <v>ثقل بلوك</v>
          </cell>
          <cell r="AE442">
            <v>1</v>
          </cell>
          <cell r="AH442">
            <v>130.90909090909091</v>
          </cell>
          <cell r="AI442">
            <v>124.36363636363636</v>
          </cell>
          <cell r="AJ442">
            <v>137.45454545454547</v>
          </cell>
          <cell r="AK442">
            <v>1</v>
          </cell>
          <cell r="AL442">
            <v>1</v>
          </cell>
          <cell r="AM442">
            <v>1</v>
          </cell>
          <cell r="AN442">
            <v>9</v>
          </cell>
          <cell r="AO442" t="str">
            <v>20</v>
          </cell>
          <cell r="AP442" t="str">
            <v>(A) EU 150     (M) 0.7-1.1 mm</v>
          </cell>
          <cell r="AQ442" t="str">
            <v>(B) S.2 112     (M) 0.7-1.1 mm</v>
          </cell>
          <cell r="AR442">
            <v>8</v>
          </cell>
          <cell r="AS442">
            <v>4</v>
          </cell>
          <cell r="AT442" t="str">
            <v>CFI</v>
          </cell>
          <cell r="AU442" t="str">
            <v>اتوماتيك</v>
          </cell>
          <cell r="AV442">
            <v>7</v>
          </cell>
          <cell r="AW442">
            <v>7</v>
          </cell>
          <cell r="AX442">
            <v>213</v>
          </cell>
          <cell r="AY442">
            <v>1</v>
          </cell>
          <cell r="AZ442">
            <v>1</v>
          </cell>
          <cell r="BA442">
            <v>210</v>
          </cell>
          <cell r="BB442">
            <v>1</v>
          </cell>
          <cell r="BC442">
            <v>1</v>
          </cell>
          <cell r="BD442">
            <v>65</v>
          </cell>
          <cell r="BE442">
            <v>2</v>
          </cell>
          <cell r="BF442">
            <v>2</v>
          </cell>
          <cell r="BJ442">
            <v>5</v>
          </cell>
          <cell r="BK442">
            <v>4</v>
          </cell>
          <cell r="BL442">
            <v>14</v>
          </cell>
          <cell r="BN442">
            <v>229</v>
          </cell>
          <cell r="BO442" t="str">
            <v>2</v>
          </cell>
          <cell r="BW442">
            <v>0</v>
          </cell>
          <cell r="CA442">
            <v>5.5</v>
          </cell>
          <cell r="CB442">
            <v>100</v>
          </cell>
          <cell r="CC442">
            <v>1</v>
          </cell>
          <cell r="CE442">
            <v>87</v>
          </cell>
          <cell r="CF442">
            <v>150</v>
          </cell>
          <cell r="CG442" t="str">
            <v>ابيض</v>
          </cell>
          <cell r="CK442">
            <v>0</v>
          </cell>
          <cell r="CL442">
            <v>5.4938888888888898E-2</v>
          </cell>
          <cell r="CN442" t="str">
            <v>weight Block</v>
          </cell>
          <cell r="CO442" t="str">
            <v/>
          </cell>
          <cell r="CT442">
            <v>1</v>
          </cell>
          <cell r="CU442">
            <v>1</v>
          </cell>
          <cell r="CV442">
            <v>1</v>
          </cell>
          <cell r="CW442">
            <v>0</v>
          </cell>
          <cell r="CZ442" t="str">
            <v/>
          </cell>
        </row>
        <row r="443">
          <cell r="A443">
            <v>322</v>
          </cell>
          <cell r="B443" t="str">
            <v>PF1</v>
          </cell>
          <cell r="C443" t="str">
            <v>FOAM 10TH</v>
          </cell>
          <cell r="D443" t="str">
            <v>Molds</v>
          </cell>
          <cell r="E443" t="str">
            <v>FMINPIB0000000</v>
          </cell>
          <cell r="F443" t="str">
            <v>بورسلين B</v>
          </cell>
          <cell r="G443" t="str">
            <v>Ea</v>
          </cell>
          <cell r="H443" t="str">
            <v>1100*850</v>
          </cell>
          <cell r="I443">
            <v>0.621</v>
          </cell>
          <cell r="J443">
            <v>12</v>
          </cell>
          <cell r="L443">
            <v>12</v>
          </cell>
          <cell r="M443">
            <v>12</v>
          </cell>
          <cell r="N443">
            <v>1</v>
          </cell>
          <cell r="O443">
            <v>1</v>
          </cell>
          <cell r="Q443" t="str">
            <v>لا تعمل</v>
          </cell>
          <cell r="R443">
            <v>621</v>
          </cell>
          <cell r="S443">
            <v>577.53</v>
          </cell>
          <cell r="T443">
            <v>664.47</v>
          </cell>
          <cell r="U443" t="str">
            <v>7</v>
          </cell>
          <cell r="V443" t="str">
            <v>7</v>
          </cell>
          <cell r="Y443">
            <v>352</v>
          </cell>
          <cell r="AA443">
            <v>322</v>
          </cell>
          <cell r="AB443" t="str">
            <v>بورسلين B</v>
          </cell>
          <cell r="AC443">
            <v>0.621</v>
          </cell>
          <cell r="AD443" t="str">
            <v>بورسلين B</v>
          </cell>
          <cell r="AE443">
            <v>0</v>
          </cell>
          <cell r="AH443">
            <v>300</v>
          </cell>
          <cell r="AI443">
            <v>285</v>
          </cell>
          <cell r="AJ443">
            <v>315</v>
          </cell>
          <cell r="AK443">
            <v>1</v>
          </cell>
          <cell r="AL443">
            <v>1</v>
          </cell>
          <cell r="AM443">
            <v>1</v>
          </cell>
          <cell r="AT443" t="str">
            <v>INP</v>
          </cell>
          <cell r="AV443">
            <v>7</v>
          </cell>
          <cell r="AW443">
            <v>7</v>
          </cell>
          <cell r="BO443" t="str">
            <v/>
          </cell>
          <cell r="CK443">
            <v>0</v>
          </cell>
          <cell r="CL443">
            <v>0.68310000000000004</v>
          </cell>
          <cell r="CN443" t="str">
            <v>Borslin B</v>
          </cell>
          <cell r="CO443" t="str">
            <v/>
          </cell>
          <cell r="CT443">
            <v>1</v>
          </cell>
          <cell r="CU443">
            <v>1</v>
          </cell>
        </row>
        <row r="444">
          <cell r="A444">
            <v>323</v>
          </cell>
          <cell r="B444" t="str">
            <v>PF2</v>
          </cell>
          <cell r="C444" t="str">
            <v>FOAM 6TH</v>
          </cell>
          <cell r="D444" t="str">
            <v>Molds</v>
          </cell>
          <cell r="E444" t="str">
            <v>FMARAI000000</v>
          </cell>
          <cell r="F444" t="str">
            <v>بتي فور ا اكتوبر</v>
          </cell>
          <cell r="G444" t="str">
            <v>Ea</v>
          </cell>
          <cell r="H444" t="str">
            <v>1100*1200</v>
          </cell>
          <cell r="I444">
            <v>4.8000000000000001E-2</v>
          </cell>
          <cell r="J444">
            <v>120</v>
          </cell>
          <cell r="L444">
            <v>120</v>
          </cell>
          <cell r="M444">
            <v>120</v>
          </cell>
          <cell r="N444">
            <v>1</v>
          </cell>
          <cell r="O444">
            <v>6</v>
          </cell>
          <cell r="Q444" t="str">
            <v>تعمل</v>
          </cell>
          <cell r="R444">
            <v>48</v>
          </cell>
          <cell r="S444">
            <v>44.64</v>
          </cell>
          <cell r="T444">
            <v>51.36</v>
          </cell>
          <cell r="U444" t="str">
            <v>7</v>
          </cell>
          <cell r="V444" t="str">
            <v>7</v>
          </cell>
          <cell r="X444" t="str">
            <v>اوعية غذائية</v>
          </cell>
          <cell r="Y444">
            <v>177</v>
          </cell>
          <cell r="AA444">
            <v>323</v>
          </cell>
          <cell r="AB444" t="str">
            <v>بتي فور ا اكتوبر</v>
          </cell>
          <cell r="AD444" t="str">
            <v>بتي فور ا اكتوبر</v>
          </cell>
          <cell r="AE444">
            <v>1</v>
          </cell>
          <cell r="AH444">
            <v>180</v>
          </cell>
          <cell r="AI444">
            <v>171</v>
          </cell>
          <cell r="AJ444">
            <v>189</v>
          </cell>
          <cell r="AK444">
            <v>1</v>
          </cell>
          <cell r="AL444">
            <v>1</v>
          </cell>
          <cell r="AM444">
            <v>1</v>
          </cell>
          <cell r="AN444">
            <v>12</v>
          </cell>
          <cell r="AO444" t="str">
            <v>17</v>
          </cell>
          <cell r="AP444" t="str">
            <v xml:space="preserve"> (A) EU150       (M) 0.7-1.1 mm</v>
          </cell>
          <cell r="AQ444" t="str">
            <v>(B) S.2 112      (M) 0.7-1.1 mm</v>
          </cell>
          <cell r="AR444" t="str">
            <v>12</v>
          </cell>
          <cell r="AS444" t="str">
            <v>24</v>
          </cell>
          <cell r="AT444" t="str">
            <v>ARA</v>
          </cell>
          <cell r="AU444" t="str">
            <v>اتوماتيك</v>
          </cell>
          <cell r="AV444">
            <v>7</v>
          </cell>
          <cell r="AW444">
            <v>7</v>
          </cell>
          <cell r="AX444">
            <v>300</v>
          </cell>
          <cell r="AY444">
            <v>1</v>
          </cell>
          <cell r="AZ444">
            <v>1</v>
          </cell>
          <cell r="BA444">
            <v>210</v>
          </cell>
          <cell r="BB444">
            <v>1</v>
          </cell>
          <cell r="BC444">
            <v>1</v>
          </cell>
          <cell r="BD444">
            <v>71</v>
          </cell>
          <cell r="BE444">
            <v>2</v>
          </cell>
          <cell r="BF444">
            <v>2</v>
          </cell>
          <cell r="BJ444">
            <v>3</v>
          </cell>
          <cell r="BK444">
            <v>9</v>
          </cell>
          <cell r="BL444">
            <v>15</v>
          </cell>
          <cell r="BN444">
            <v>154</v>
          </cell>
          <cell r="BO444" t="str">
            <v>1</v>
          </cell>
          <cell r="BW444">
            <v>0</v>
          </cell>
          <cell r="CA444">
            <v>4</v>
          </cell>
          <cell r="CB444">
            <v>60</v>
          </cell>
          <cell r="CC444">
            <v>1</v>
          </cell>
          <cell r="CE444">
            <v>87</v>
          </cell>
          <cell r="CF444">
            <v>150</v>
          </cell>
          <cell r="CG444" t="str">
            <v>ابيض شفاف</v>
          </cell>
          <cell r="CK444">
            <v>0</v>
          </cell>
          <cell r="CL444">
            <v>5.2800000000000007E-2</v>
          </cell>
          <cell r="CN444" t="str">
            <v>Betyfor ا October</v>
          </cell>
          <cell r="CO444" t="str">
            <v>على ريان</v>
          </cell>
          <cell r="CP444" t="str">
            <v>على ريان</v>
          </cell>
          <cell r="CT444">
            <v>1</v>
          </cell>
          <cell r="CU444">
            <v>1</v>
          </cell>
          <cell r="CV444">
            <v>1</v>
          </cell>
          <cell r="CW444">
            <v>0</v>
          </cell>
          <cell r="CZ444" t="str">
            <v/>
          </cell>
        </row>
        <row r="445">
          <cell r="A445" t="str">
            <v>324b</v>
          </cell>
          <cell r="B445" t="str">
            <v>PF1</v>
          </cell>
          <cell r="C445" t="str">
            <v>FOAM 10TH</v>
          </cell>
          <cell r="D445" t="str">
            <v>Molds</v>
          </cell>
          <cell r="E445" t="str">
            <v>FMFIRI20000000</v>
          </cell>
          <cell r="F445" t="str">
            <v>ايس كريم كينج-قاعدة</v>
          </cell>
          <cell r="G445" t="str">
            <v>Set</v>
          </cell>
          <cell r="H445" t="str">
            <v>1400*1700</v>
          </cell>
          <cell r="J445">
            <v>180</v>
          </cell>
          <cell r="L445">
            <v>189</v>
          </cell>
          <cell r="M445">
            <v>212</v>
          </cell>
          <cell r="N445">
            <v>2</v>
          </cell>
          <cell r="O445">
            <v>6</v>
          </cell>
          <cell r="Q445" t="str">
            <v>تعمل</v>
          </cell>
          <cell r="R445">
            <v>0</v>
          </cell>
          <cell r="S445">
            <v>0</v>
          </cell>
          <cell r="T445">
            <v>0</v>
          </cell>
          <cell r="U445" t="str">
            <v>7</v>
          </cell>
          <cell r="V445" t="str">
            <v>7</v>
          </cell>
          <cell r="X445" t="str">
            <v>اوعية غذائية</v>
          </cell>
          <cell r="Y445">
            <v>178</v>
          </cell>
          <cell r="Z445" t="str">
            <v>قاعدة</v>
          </cell>
          <cell r="AA445">
            <v>324</v>
          </cell>
          <cell r="AB445" t="str">
            <v>ايس كريم كينج</v>
          </cell>
          <cell r="AD445" t="str">
            <v>ايس كريم كينج</v>
          </cell>
          <cell r="AE445">
            <v>1</v>
          </cell>
          <cell r="AH445">
            <v>101.88679245283018</v>
          </cell>
          <cell r="AI445">
            <v>96.792452830188665</v>
          </cell>
          <cell r="AJ445">
            <v>106.98113207547169</v>
          </cell>
          <cell r="AK445">
            <v>0</v>
          </cell>
          <cell r="AL445">
            <v>1</v>
          </cell>
          <cell r="AN445">
            <v>7</v>
          </cell>
          <cell r="AO445">
            <v>18</v>
          </cell>
          <cell r="AP445" t="str">
            <v>(A) EU 150     (M) 0.7-1.1 mm</v>
          </cell>
          <cell r="AQ445" t="str">
            <v>(B) S.2 112     (M) 0.7-1.1 mm</v>
          </cell>
          <cell r="AR445" t="str">
            <v>24</v>
          </cell>
          <cell r="AS445" t="str">
            <v>24</v>
          </cell>
          <cell r="AT445" t="str">
            <v>FIR</v>
          </cell>
          <cell r="AU445" t="str">
            <v>اتوماتيك</v>
          </cell>
          <cell r="AV445">
            <v>7</v>
          </cell>
          <cell r="AW445">
            <v>7</v>
          </cell>
          <cell r="AX445">
            <v>330</v>
          </cell>
          <cell r="AY445">
            <v>1</v>
          </cell>
          <cell r="AZ445">
            <v>1</v>
          </cell>
          <cell r="BA445">
            <v>330</v>
          </cell>
          <cell r="BB445">
            <v>1</v>
          </cell>
          <cell r="BC445">
            <v>1</v>
          </cell>
          <cell r="BD445">
            <v>150</v>
          </cell>
          <cell r="BE445">
            <v>2</v>
          </cell>
          <cell r="BF445">
            <v>2</v>
          </cell>
          <cell r="BJ445">
            <v>3</v>
          </cell>
          <cell r="BK445">
            <v>4</v>
          </cell>
          <cell r="BL445">
            <v>10</v>
          </cell>
          <cell r="BN445">
            <v>602</v>
          </cell>
          <cell r="BO445" t="str">
            <v>6</v>
          </cell>
          <cell r="BW445">
            <v>0</v>
          </cell>
          <cell r="CA445">
            <v>5</v>
          </cell>
          <cell r="CB445">
            <v>20</v>
          </cell>
          <cell r="CC445">
            <v>0.5</v>
          </cell>
          <cell r="CE445">
            <v>87</v>
          </cell>
          <cell r="CF445">
            <v>200</v>
          </cell>
          <cell r="CG445" t="str">
            <v>ابيض</v>
          </cell>
          <cell r="CK445">
            <v>0</v>
          </cell>
          <cell r="CL445">
            <v>0</v>
          </cell>
          <cell r="CN445" t="str">
            <v>Ice kream King</v>
          </cell>
          <cell r="CO445" t="str">
            <v>عملاء متنوعون</v>
          </cell>
          <cell r="CP445" t="str">
            <v>عملاء متنوعون</v>
          </cell>
          <cell r="CT445">
            <v>0</v>
          </cell>
          <cell r="CU445">
            <v>1</v>
          </cell>
          <cell r="CV445">
            <v>1</v>
          </cell>
          <cell r="CW445">
            <v>9</v>
          </cell>
          <cell r="CX445">
            <v>44132</v>
          </cell>
          <cell r="CY445">
            <v>44138</v>
          </cell>
          <cell r="CZ445" t="str">
            <v>Pending</v>
          </cell>
          <cell r="DA445">
            <v>5</v>
          </cell>
        </row>
        <row r="446">
          <cell r="A446" t="str">
            <v>324c</v>
          </cell>
          <cell r="B446" t="str">
            <v>PF1</v>
          </cell>
          <cell r="C446" t="str">
            <v>FOAM 10TH</v>
          </cell>
          <cell r="D446" t="str">
            <v>Molds</v>
          </cell>
          <cell r="E446" t="str">
            <v>FMFIRI20000000</v>
          </cell>
          <cell r="F446" t="str">
            <v>ايس كريم كينج-غطاء</v>
          </cell>
          <cell r="G446" t="str">
            <v>Set</v>
          </cell>
          <cell r="H446" t="str">
            <v>1400*1700</v>
          </cell>
          <cell r="J446">
            <v>180</v>
          </cell>
          <cell r="L446">
            <v>189</v>
          </cell>
          <cell r="M446">
            <v>212</v>
          </cell>
          <cell r="N446">
            <v>2</v>
          </cell>
          <cell r="O446">
            <v>6</v>
          </cell>
          <cell r="Q446" t="str">
            <v>تعمل</v>
          </cell>
          <cell r="R446">
            <v>0</v>
          </cell>
          <cell r="S446">
            <v>0</v>
          </cell>
          <cell r="T446">
            <v>0</v>
          </cell>
          <cell r="U446" t="str">
            <v>7</v>
          </cell>
          <cell r="V446" t="str">
            <v>7</v>
          </cell>
          <cell r="X446" t="str">
            <v>اوعية غذائية</v>
          </cell>
          <cell r="Y446">
            <v>178</v>
          </cell>
          <cell r="Z446" t="str">
            <v>كفر</v>
          </cell>
          <cell r="AA446">
            <v>324</v>
          </cell>
          <cell r="AB446" t="str">
            <v>ايس كريم كينج</v>
          </cell>
          <cell r="AD446" t="str">
            <v>ايس كريم كينج</v>
          </cell>
          <cell r="AE446">
            <v>1</v>
          </cell>
          <cell r="AH446">
            <v>101.88679245283018</v>
          </cell>
          <cell r="AI446">
            <v>96.792452830188665</v>
          </cell>
          <cell r="AJ446">
            <v>106.98113207547169</v>
          </cell>
          <cell r="AK446">
            <v>0</v>
          </cell>
          <cell r="AL446">
            <v>1</v>
          </cell>
          <cell r="AN446">
            <v>7</v>
          </cell>
          <cell r="AO446">
            <v>18</v>
          </cell>
          <cell r="AP446" t="str">
            <v>(A) EU 150     (M) 0.7-1.1 mm</v>
          </cell>
          <cell r="AQ446" t="str">
            <v>(B) S.2 112     (M) 0.7-1.1 mm</v>
          </cell>
          <cell r="AR446" t="str">
            <v>24</v>
          </cell>
          <cell r="AS446" t="str">
            <v>24</v>
          </cell>
          <cell r="AT446" t="str">
            <v>FIR</v>
          </cell>
          <cell r="AU446" t="str">
            <v>اتوماتيك</v>
          </cell>
          <cell r="AV446">
            <v>7</v>
          </cell>
          <cell r="AW446">
            <v>7</v>
          </cell>
          <cell r="AX446">
            <v>330</v>
          </cell>
          <cell r="AY446">
            <v>1</v>
          </cell>
          <cell r="AZ446">
            <v>1</v>
          </cell>
          <cell r="BA446">
            <v>330</v>
          </cell>
          <cell r="BB446">
            <v>1</v>
          </cell>
          <cell r="BC446">
            <v>1</v>
          </cell>
          <cell r="BD446">
            <v>25</v>
          </cell>
          <cell r="BE446">
            <v>2</v>
          </cell>
          <cell r="BF446">
            <v>2</v>
          </cell>
          <cell r="BJ446">
            <v>3</v>
          </cell>
          <cell r="BK446">
            <v>4</v>
          </cell>
          <cell r="BL446">
            <v>10</v>
          </cell>
          <cell r="BN446">
            <v>602</v>
          </cell>
          <cell r="BO446" t="str">
            <v>6</v>
          </cell>
          <cell r="BW446">
            <v>0</v>
          </cell>
          <cell r="CA446">
            <v>5</v>
          </cell>
          <cell r="CB446">
            <v>20</v>
          </cell>
          <cell r="CC446">
            <v>0.5</v>
          </cell>
          <cell r="CE446">
            <v>87</v>
          </cell>
          <cell r="CF446">
            <v>200</v>
          </cell>
          <cell r="CG446" t="str">
            <v>ابيض</v>
          </cell>
          <cell r="CK446">
            <v>0</v>
          </cell>
          <cell r="CL446">
            <v>0</v>
          </cell>
          <cell r="CN446" t="str">
            <v>Ice kream King</v>
          </cell>
          <cell r="CO446" t="str">
            <v>عملاء متنوعون</v>
          </cell>
          <cell r="CP446" t="str">
            <v>عملاء متنوعون</v>
          </cell>
          <cell r="CT446">
            <v>0</v>
          </cell>
          <cell r="CU446">
            <v>1</v>
          </cell>
          <cell r="CV446">
            <v>1</v>
          </cell>
          <cell r="CW446">
            <v>9</v>
          </cell>
          <cell r="CX446">
            <v>44132</v>
          </cell>
          <cell r="CY446">
            <v>44138</v>
          </cell>
          <cell r="CZ446" t="str">
            <v>Pending</v>
          </cell>
          <cell r="DA446">
            <v>5</v>
          </cell>
        </row>
        <row r="447">
          <cell r="A447">
            <v>324</v>
          </cell>
          <cell r="B447" t="str">
            <v>PF1</v>
          </cell>
          <cell r="C447" t="str">
            <v>FOAM 10TH</v>
          </cell>
          <cell r="D447" t="str">
            <v>Molds</v>
          </cell>
          <cell r="E447" t="str">
            <v>FMFIRI20000000</v>
          </cell>
          <cell r="F447" t="str">
            <v>ايس كريم كينج</v>
          </cell>
          <cell r="G447" t="str">
            <v>Set</v>
          </cell>
          <cell r="H447" t="str">
            <v>1400*1700</v>
          </cell>
          <cell r="I447">
            <v>0.115</v>
          </cell>
          <cell r="J447">
            <v>180</v>
          </cell>
          <cell r="L447">
            <v>189</v>
          </cell>
          <cell r="M447">
            <v>212</v>
          </cell>
          <cell r="N447">
            <v>2</v>
          </cell>
          <cell r="O447">
            <v>6</v>
          </cell>
          <cell r="Q447" t="str">
            <v>تعمل</v>
          </cell>
          <cell r="R447">
            <v>115</v>
          </cell>
          <cell r="S447">
            <v>106.95</v>
          </cell>
          <cell r="T447">
            <v>123.05</v>
          </cell>
          <cell r="U447" t="str">
            <v>7</v>
          </cell>
          <cell r="V447" t="str">
            <v>7</v>
          </cell>
          <cell r="X447" t="str">
            <v>اوعية غذائية</v>
          </cell>
          <cell r="Y447">
            <v>178</v>
          </cell>
          <cell r="AA447">
            <v>324</v>
          </cell>
          <cell r="AB447" t="str">
            <v>ايس كريم كينج</v>
          </cell>
          <cell r="AD447" t="str">
            <v>ايس كريم كينج</v>
          </cell>
          <cell r="AE447">
            <v>1</v>
          </cell>
          <cell r="AH447">
            <v>101.88679245283018</v>
          </cell>
          <cell r="AI447">
            <v>96.792452830188665</v>
          </cell>
          <cell r="AJ447">
            <v>106.98113207547169</v>
          </cell>
          <cell r="AK447">
            <v>1</v>
          </cell>
          <cell r="AM447">
            <v>1</v>
          </cell>
          <cell r="AN447">
            <v>7</v>
          </cell>
          <cell r="AO447">
            <v>18</v>
          </cell>
          <cell r="AP447" t="str">
            <v>(A) EU 150     (M) 0.7-1.1 mm</v>
          </cell>
          <cell r="AQ447" t="str">
            <v>(B) S.2 112     (M) 0.7-1.1 mm</v>
          </cell>
          <cell r="AR447" t="str">
            <v>24</v>
          </cell>
          <cell r="AS447" t="str">
            <v>24</v>
          </cell>
          <cell r="AT447" t="str">
            <v>FIR</v>
          </cell>
          <cell r="AU447" t="str">
            <v>اتوماتيك</v>
          </cell>
          <cell r="AV447">
            <v>7</v>
          </cell>
          <cell r="AW447">
            <v>7</v>
          </cell>
          <cell r="BJ447">
            <v>3</v>
          </cell>
          <cell r="BK447">
            <v>4</v>
          </cell>
          <cell r="BL447">
            <v>10</v>
          </cell>
          <cell r="BN447">
            <v>602</v>
          </cell>
          <cell r="BO447" t="str">
            <v>6</v>
          </cell>
          <cell r="BW447">
            <v>0</v>
          </cell>
          <cell r="CA447">
            <v>5</v>
          </cell>
          <cell r="CB447">
            <v>20</v>
          </cell>
          <cell r="CC447">
            <v>1</v>
          </cell>
          <cell r="CE447">
            <v>87</v>
          </cell>
          <cell r="CF447">
            <v>200</v>
          </cell>
          <cell r="CG447" t="str">
            <v>ابيض</v>
          </cell>
          <cell r="CK447">
            <v>0.124775</v>
          </cell>
          <cell r="CL447">
            <v>0</v>
          </cell>
          <cell r="CN447" t="str">
            <v>Ice kream King</v>
          </cell>
          <cell r="CO447" t="str">
            <v>عملاء متنوعون</v>
          </cell>
          <cell r="CP447" t="str">
            <v>عملاء متنوعون</v>
          </cell>
          <cell r="CT447">
            <v>1</v>
          </cell>
          <cell r="CU447">
            <v>1</v>
          </cell>
          <cell r="CV447">
            <v>1</v>
          </cell>
          <cell r="CW447">
            <v>9</v>
          </cell>
          <cell r="CX447">
            <v>44132</v>
          </cell>
          <cell r="CY447">
            <v>44138</v>
          </cell>
          <cell r="CZ447" t="str">
            <v>Pending</v>
          </cell>
          <cell r="DA447">
            <v>5</v>
          </cell>
        </row>
        <row r="448">
          <cell r="A448" t="str">
            <v>325b</v>
          </cell>
          <cell r="B448" t="str">
            <v>PF1</v>
          </cell>
          <cell r="C448" t="str">
            <v>FOAM 10TH</v>
          </cell>
          <cell r="D448" t="str">
            <v>Molds</v>
          </cell>
          <cell r="E448" t="str">
            <v>FMFIRI30000000</v>
          </cell>
          <cell r="F448" t="str">
            <v>ايس كريم البرنس-قاعدة</v>
          </cell>
          <cell r="G448" t="str">
            <v>Set</v>
          </cell>
          <cell r="H448" t="str">
            <v>1400*1700</v>
          </cell>
          <cell r="I448">
            <v>0.105</v>
          </cell>
          <cell r="J448">
            <v>180</v>
          </cell>
          <cell r="L448">
            <v>189</v>
          </cell>
          <cell r="M448">
            <v>207</v>
          </cell>
          <cell r="N448">
            <v>2</v>
          </cell>
          <cell r="O448">
            <v>6</v>
          </cell>
          <cell r="Q448" t="str">
            <v>تعمل</v>
          </cell>
          <cell r="R448">
            <v>105</v>
          </cell>
          <cell r="S448">
            <v>97.65</v>
          </cell>
          <cell r="T448">
            <v>112.35</v>
          </cell>
          <cell r="U448" t="str">
            <v>7</v>
          </cell>
          <cell r="V448" t="str">
            <v>7</v>
          </cell>
          <cell r="X448" t="str">
            <v>اوعية غذائية</v>
          </cell>
          <cell r="Y448">
            <v>179</v>
          </cell>
          <cell r="Z448" t="str">
            <v>قاعدة</v>
          </cell>
          <cell r="AA448">
            <v>325</v>
          </cell>
          <cell r="AB448" t="str">
            <v>ايس كريم البرنس</v>
          </cell>
          <cell r="AD448" t="str">
            <v>ايس كريم البرنس</v>
          </cell>
          <cell r="AE448">
            <v>1</v>
          </cell>
          <cell r="AH448">
            <v>104.34782608695652</v>
          </cell>
          <cell r="AI448">
            <v>99.130434782608688</v>
          </cell>
          <cell r="AJ448">
            <v>109.56521739130434</v>
          </cell>
          <cell r="AK448">
            <v>0</v>
          </cell>
          <cell r="AL448">
            <v>1</v>
          </cell>
          <cell r="AN448">
            <v>7</v>
          </cell>
          <cell r="AO448">
            <v>18</v>
          </cell>
          <cell r="AP448" t="str">
            <v>(A) EU 150     (M) 0.7-1.1 mm</v>
          </cell>
          <cell r="AQ448" t="str">
            <v>(B) S.2 112     (M) 0.7-1.1 mm</v>
          </cell>
          <cell r="AR448" t="str">
            <v>24</v>
          </cell>
          <cell r="AS448" t="str">
            <v>24</v>
          </cell>
          <cell r="AT448" t="str">
            <v>FIR</v>
          </cell>
          <cell r="AU448" t="str">
            <v>اتوماتيك</v>
          </cell>
          <cell r="AV448">
            <v>7</v>
          </cell>
          <cell r="AW448">
            <v>7</v>
          </cell>
          <cell r="AX448">
            <v>330</v>
          </cell>
          <cell r="AY448">
            <v>2</v>
          </cell>
          <cell r="AZ448">
            <v>2</v>
          </cell>
          <cell r="BA448">
            <v>330</v>
          </cell>
          <cell r="BB448">
            <v>2</v>
          </cell>
          <cell r="BC448">
            <v>2</v>
          </cell>
          <cell r="BD448">
            <v>130</v>
          </cell>
          <cell r="BE448">
            <v>2</v>
          </cell>
          <cell r="BF448">
            <v>2</v>
          </cell>
          <cell r="BJ448">
            <v>3</v>
          </cell>
          <cell r="BK448">
            <v>4</v>
          </cell>
          <cell r="BL448">
            <v>10</v>
          </cell>
          <cell r="BN448">
            <v>604</v>
          </cell>
          <cell r="BO448" t="str">
            <v>6</v>
          </cell>
          <cell r="BW448">
            <v>0</v>
          </cell>
          <cell r="CA448">
            <v>5</v>
          </cell>
          <cell r="CB448">
            <v>20</v>
          </cell>
          <cell r="CC448">
            <v>1</v>
          </cell>
          <cell r="CE448">
            <v>87</v>
          </cell>
          <cell r="CF448">
            <v>200</v>
          </cell>
          <cell r="CG448" t="str">
            <v>ابيض</v>
          </cell>
          <cell r="CK448">
            <v>0.113925</v>
          </cell>
          <cell r="CL448">
            <v>0</v>
          </cell>
          <cell r="CN448" t="str">
            <v>Ice kream Prince</v>
          </cell>
          <cell r="CO448" t="str">
            <v>عملاء متنوعون</v>
          </cell>
          <cell r="CP448" t="str">
            <v>عملاء متنوعون</v>
          </cell>
          <cell r="CT448">
            <v>0</v>
          </cell>
          <cell r="CU448">
            <v>1</v>
          </cell>
          <cell r="CV448">
            <v>1</v>
          </cell>
          <cell r="CW448">
            <v>3</v>
          </cell>
          <cell r="CX448">
            <v>44105</v>
          </cell>
          <cell r="CY448">
            <v>44111</v>
          </cell>
          <cell r="CZ448" t="str">
            <v>Pending</v>
          </cell>
          <cell r="DA448">
            <v>8</v>
          </cell>
        </row>
        <row r="449">
          <cell r="A449" t="str">
            <v>325c</v>
          </cell>
          <cell r="B449" t="str">
            <v>PF1</v>
          </cell>
          <cell r="C449" t="str">
            <v>FOAM 10TH</v>
          </cell>
          <cell r="D449" t="str">
            <v>Molds</v>
          </cell>
          <cell r="E449" t="str">
            <v>FMFIRI30000000</v>
          </cell>
          <cell r="F449" t="str">
            <v>ايس كريم البرنس-غطاء</v>
          </cell>
          <cell r="G449" t="str">
            <v>Set</v>
          </cell>
          <cell r="H449" t="str">
            <v>1400*1700</v>
          </cell>
          <cell r="I449">
            <v>0.105</v>
          </cell>
          <cell r="J449">
            <v>180</v>
          </cell>
          <cell r="L449">
            <v>189</v>
          </cell>
          <cell r="M449">
            <v>207</v>
          </cell>
          <cell r="N449">
            <v>2</v>
          </cell>
          <cell r="O449">
            <v>6</v>
          </cell>
          <cell r="Q449" t="str">
            <v>تعمل</v>
          </cell>
          <cell r="R449">
            <v>105</v>
          </cell>
          <cell r="S449">
            <v>97.65</v>
          </cell>
          <cell r="T449">
            <v>112.35</v>
          </cell>
          <cell r="U449" t="str">
            <v>7</v>
          </cell>
          <cell r="V449" t="str">
            <v>7</v>
          </cell>
          <cell r="X449" t="str">
            <v>اوعية غذائية</v>
          </cell>
          <cell r="Y449">
            <v>179</v>
          </cell>
          <cell r="Z449" t="str">
            <v>كفر</v>
          </cell>
          <cell r="AA449">
            <v>325</v>
          </cell>
          <cell r="AB449" t="str">
            <v>ايس كريم البرنس</v>
          </cell>
          <cell r="AD449" t="str">
            <v>ايس كريم البرنس</v>
          </cell>
          <cell r="AE449">
            <v>1</v>
          </cell>
          <cell r="AH449">
            <v>104.34782608695652</v>
          </cell>
          <cell r="AI449">
            <v>99.130434782608688</v>
          </cell>
          <cell r="AJ449">
            <v>109.56521739130434</v>
          </cell>
          <cell r="AK449">
            <v>0</v>
          </cell>
          <cell r="AL449">
            <v>1</v>
          </cell>
          <cell r="AN449">
            <v>7</v>
          </cell>
          <cell r="AO449">
            <v>18</v>
          </cell>
          <cell r="AP449" t="str">
            <v>(A) EU 150     (M) 0.7-1.1 mm</v>
          </cell>
          <cell r="AQ449" t="str">
            <v>(B) S.2 112     (M) 0.7-1.1 mm</v>
          </cell>
          <cell r="AR449" t="str">
            <v>24</v>
          </cell>
          <cell r="AS449" t="str">
            <v>24</v>
          </cell>
          <cell r="AT449" t="str">
            <v>FIR</v>
          </cell>
          <cell r="AU449" t="str">
            <v>اتوماتيك</v>
          </cell>
          <cell r="AV449">
            <v>7</v>
          </cell>
          <cell r="AW449">
            <v>7</v>
          </cell>
          <cell r="AX449">
            <v>330</v>
          </cell>
          <cell r="AY449">
            <v>2</v>
          </cell>
          <cell r="AZ449">
            <v>2</v>
          </cell>
          <cell r="BA449">
            <v>330</v>
          </cell>
          <cell r="BB449">
            <v>2</v>
          </cell>
          <cell r="BC449">
            <v>2</v>
          </cell>
          <cell r="BD449">
            <v>25</v>
          </cell>
          <cell r="BE449">
            <v>2</v>
          </cell>
          <cell r="BF449">
            <v>2</v>
          </cell>
          <cell r="BJ449">
            <v>3</v>
          </cell>
          <cell r="BK449">
            <v>4</v>
          </cell>
          <cell r="BL449">
            <v>10</v>
          </cell>
          <cell r="BN449">
            <v>604</v>
          </cell>
          <cell r="BO449" t="str">
            <v>6</v>
          </cell>
          <cell r="BW449">
            <v>0</v>
          </cell>
          <cell r="CA449">
            <v>5</v>
          </cell>
          <cell r="CB449">
            <v>20</v>
          </cell>
          <cell r="CC449">
            <v>1</v>
          </cell>
          <cell r="CE449">
            <v>87</v>
          </cell>
          <cell r="CF449">
            <v>200</v>
          </cell>
          <cell r="CG449" t="str">
            <v>ابيض</v>
          </cell>
          <cell r="CK449">
            <v>0.113925</v>
          </cell>
          <cell r="CL449">
            <v>0</v>
          </cell>
          <cell r="CN449" t="str">
            <v>Ice kream Prince</v>
          </cell>
          <cell r="CO449" t="str">
            <v>عملاء متنوعون</v>
          </cell>
          <cell r="CP449" t="str">
            <v>عملاء متنوعون</v>
          </cell>
          <cell r="CT449">
            <v>0</v>
          </cell>
          <cell r="CU449">
            <v>1</v>
          </cell>
          <cell r="CV449">
            <v>1</v>
          </cell>
          <cell r="CW449">
            <v>3</v>
          </cell>
          <cell r="CX449">
            <v>44105</v>
          </cell>
          <cell r="CY449">
            <v>44111</v>
          </cell>
          <cell r="CZ449" t="str">
            <v>Pending</v>
          </cell>
          <cell r="DA449">
            <v>8</v>
          </cell>
        </row>
        <row r="450">
          <cell r="A450">
            <v>325</v>
          </cell>
          <cell r="B450" t="str">
            <v>PF1</v>
          </cell>
          <cell r="C450" t="str">
            <v>FOAM 10TH</v>
          </cell>
          <cell r="D450" t="str">
            <v>Molds</v>
          </cell>
          <cell r="E450" t="str">
            <v>FMFIRI30000000</v>
          </cell>
          <cell r="F450" t="str">
            <v>ايس كريم البرنس</v>
          </cell>
          <cell r="G450" t="str">
            <v>Set</v>
          </cell>
          <cell r="H450" t="str">
            <v>1400*1700</v>
          </cell>
          <cell r="I450">
            <v>0.105</v>
          </cell>
          <cell r="J450">
            <v>180</v>
          </cell>
          <cell r="L450">
            <v>189</v>
          </cell>
          <cell r="M450">
            <v>207</v>
          </cell>
          <cell r="N450">
            <v>2</v>
          </cell>
          <cell r="O450">
            <v>6</v>
          </cell>
          <cell r="Q450" t="str">
            <v>تعمل</v>
          </cell>
          <cell r="R450">
            <v>105</v>
          </cell>
          <cell r="S450">
            <v>97.65</v>
          </cell>
          <cell r="T450">
            <v>112.35</v>
          </cell>
          <cell r="U450" t="str">
            <v>7</v>
          </cell>
          <cell r="V450" t="str">
            <v>7</v>
          </cell>
          <cell r="X450" t="str">
            <v>اوعية غذائية</v>
          </cell>
          <cell r="Y450">
            <v>179</v>
          </cell>
          <cell r="AA450">
            <v>325</v>
          </cell>
          <cell r="AB450" t="str">
            <v>ايس كريم البرنس</v>
          </cell>
          <cell r="AD450" t="str">
            <v>ايس كريم البرنس</v>
          </cell>
          <cell r="AE450">
            <v>1</v>
          </cell>
          <cell r="AH450">
            <v>104.34782608695652</v>
          </cell>
          <cell r="AI450">
            <v>99.130434782608688</v>
          </cell>
          <cell r="AJ450">
            <v>109.56521739130434</v>
          </cell>
          <cell r="AK450">
            <v>1</v>
          </cell>
          <cell r="AM450">
            <v>1</v>
          </cell>
          <cell r="AN450">
            <v>7</v>
          </cell>
          <cell r="AO450">
            <v>18</v>
          </cell>
          <cell r="AP450" t="str">
            <v>(A) EU 150     (M) 0.7-1.1 mm</v>
          </cell>
          <cell r="AQ450" t="str">
            <v>(B) S.2 112     (M) 0.7-1.1 mm</v>
          </cell>
          <cell r="AR450" t="str">
            <v>24</v>
          </cell>
          <cell r="AS450" t="str">
            <v>24</v>
          </cell>
          <cell r="AT450" t="str">
            <v>FIR</v>
          </cell>
          <cell r="AU450" t="str">
            <v>اتوماتيك</v>
          </cell>
          <cell r="AV450">
            <v>7</v>
          </cell>
          <cell r="AW450">
            <v>7</v>
          </cell>
          <cell r="BJ450">
            <v>3</v>
          </cell>
          <cell r="BK450">
            <v>4</v>
          </cell>
          <cell r="BL450">
            <v>10</v>
          </cell>
          <cell r="BN450">
            <v>604</v>
          </cell>
          <cell r="BO450" t="str">
            <v>6</v>
          </cell>
          <cell r="BW450">
            <v>0</v>
          </cell>
          <cell r="CA450">
            <v>5</v>
          </cell>
          <cell r="CB450">
            <v>20</v>
          </cell>
          <cell r="CC450">
            <v>1</v>
          </cell>
          <cell r="CE450">
            <v>87</v>
          </cell>
          <cell r="CF450">
            <v>200</v>
          </cell>
          <cell r="CG450" t="str">
            <v>ابيض</v>
          </cell>
          <cell r="CK450">
            <v>0.113925</v>
          </cell>
          <cell r="CL450">
            <v>0</v>
          </cell>
          <cell r="CN450" t="str">
            <v>Ice kream Prince</v>
          </cell>
          <cell r="CO450" t="str">
            <v>عملاء متنوعون</v>
          </cell>
          <cell r="CP450" t="str">
            <v>عملاء متنوعون</v>
          </cell>
          <cell r="CT450">
            <v>1</v>
          </cell>
          <cell r="CU450">
            <v>1</v>
          </cell>
          <cell r="CV450">
            <v>1</v>
          </cell>
          <cell r="CW450">
            <v>3</v>
          </cell>
          <cell r="CX450">
            <v>44105</v>
          </cell>
          <cell r="CY450">
            <v>44111</v>
          </cell>
          <cell r="CZ450" t="str">
            <v>Pending</v>
          </cell>
          <cell r="DA450">
            <v>8</v>
          </cell>
        </row>
        <row r="451">
          <cell r="A451">
            <v>326</v>
          </cell>
          <cell r="B451" t="str">
            <v>PF1</v>
          </cell>
          <cell r="C451" t="str">
            <v>FOAM 10TH</v>
          </cell>
          <cell r="D451" t="str">
            <v>Molds</v>
          </cell>
          <cell r="E451" t="str">
            <v>FMEGPIM1321000</v>
          </cell>
          <cell r="F451" t="str">
            <v>امبراطور 132 سفلى</v>
          </cell>
          <cell r="G451" t="str">
            <v>Ea</v>
          </cell>
          <cell r="H451" t="str">
            <v>1100*850</v>
          </cell>
          <cell r="I451">
            <v>0.83388333333333331</v>
          </cell>
          <cell r="J451">
            <v>12</v>
          </cell>
          <cell r="L451">
            <v>12</v>
          </cell>
          <cell r="M451">
            <v>12</v>
          </cell>
          <cell r="N451">
            <v>1</v>
          </cell>
          <cell r="O451">
            <v>1</v>
          </cell>
          <cell r="Q451" t="str">
            <v>لا تعمل</v>
          </cell>
          <cell r="R451">
            <v>833.88333333333333</v>
          </cell>
          <cell r="S451">
            <v>775.51149999999996</v>
          </cell>
          <cell r="T451">
            <v>892.2551666666667</v>
          </cell>
          <cell r="U451" t="str">
            <v>7</v>
          </cell>
          <cell r="V451" t="str">
            <v>7</v>
          </cell>
          <cell r="Y451">
            <v>353</v>
          </cell>
          <cell r="AA451">
            <v>326</v>
          </cell>
          <cell r="AB451" t="str">
            <v>امبراطور 132 سفلى</v>
          </cell>
          <cell r="AC451">
            <v>0.83388333333333331</v>
          </cell>
          <cell r="AD451" t="str">
            <v>امبراطور 132 سفلى</v>
          </cell>
          <cell r="AE451">
            <v>0</v>
          </cell>
          <cell r="AH451">
            <v>300</v>
          </cell>
          <cell r="AI451">
            <v>285</v>
          </cell>
          <cell r="AJ451">
            <v>315</v>
          </cell>
          <cell r="AK451">
            <v>1</v>
          </cell>
          <cell r="AL451">
            <v>1</v>
          </cell>
          <cell r="AM451">
            <v>1</v>
          </cell>
          <cell r="AT451" t="str">
            <v>EGP</v>
          </cell>
          <cell r="AV451">
            <v>7</v>
          </cell>
          <cell r="AW451">
            <v>7</v>
          </cell>
          <cell r="BO451" t="str">
            <v/>
          </cell>
          <cell r="CK451">
            <v>0</v>
          </cell>
          <cell r="CL451">
            <v>0.91727166666666671</v>
          </cell>
          <cell r="CN451" t="str">
            <v>empiror 132 bottom</v>
          </cell>
          <cell r="CO451" t="str">
            <v>المصرية الألمانية</v>
          </cell>
          <cell r="CP451" t="str">
            <v xml:space="preserve">شركة المصرية الالمانية </v>
          </cell>
          <cell r="CT451">
            <v>1</v>
          </cell>
          <cell r="CU451">
            <v>1</v>
          </cell>
        </row>
        <row r="452">
          <cell r="A452">
            <v>327</v>
          </cell>
          <cell r="B452" t="str">
            <v>PF1</v>
          </cell>
          <cell r="C452" t="str">
            <v>FOAM 10TH</v>
          </cell>
          <cell r="D452" t="str">
            <v>Molds</v>
          </cell>
          <cell r="E452" t="str">
            <v>FMSAMI00000000</v>
          </cell>
          <cell r="F452" t="str">
            <v>setcousion اكتوبر</v>
          </cell>
          <cell r="G452" t="str">
            <v>Set</v>
          </cell>
          <cell r="H452" t="str">
            <v>1100*850</v>
          </cell>
          <cell r="I452">
            <v>0.64900000000000002</v>
          </cell>
          <cell r="J452">
            <v>15</v>
          </cell>
          <cell r="K452">
            <v>1</v>
          </cell>
          <cell r="L452">
            <v>15</v>
          </cell>
          <cell r="M452">
            <v>15</v>
          </cell>
          <cell r="N452">
            <v>6</v>
          </cell>
          <cell r="O452">
            <v>1</v>
          </cell>
          <cell r="Q452" t="str">
            <v>لا تعمل</v>
          </cell>
          <cell r="R452">
            <v>649</v>
          </cell>
          <cell r="S452">
            <v>610.70899999999995</v>
          </cell>
          <cell r="T452">
            <v>695.07899999999995</v>
          </cell>
          <cell r="U452">
            <v>5.9</v>
          </cell>
          <cell r="V452">
            <v>7.1</v>
          </cell>
          <cell r="Y452">
            <v>354</v>
          </cell>
          <cell r="AA452">
            <v>327</v>
          </cell>
          <cell r="AB452" t="str">
            <v>setcousion اكتوبر</v>
          </cell>
          <cell r="AC452">
            <v>0.64900000000000002</v>
          </cell>
          <cell r="AD452" t="str">
            <v>setcousion اكتوبر</v>
          </cell>
          <cell r="AE452">
            <v>0</v>
          </cell>
          <cell r="AH452">
            <v>240</v>
          </cell>
          <cell r="AI452">
            <v>228</v>
          </cell>
          <cell r="AJ452">
            <v>252</v>
          </cell>
          <cell r="AK452">
            <v>1</v>
          </cell>
          <cell r="AL452">
            <v>1</v>
          </cell>
          <cell r="AM452">
            <v>1</v>
          </cell>
          <cell r="AT452" t="str">
            <v>SAM</v>
          </cell>
          <cell r="AV452">
            <v>7</v>
          </cell>
          <cell r="AW452">
            <v>7</v>
          </cell>
          <cell r="BO452" t="str">
            <v/>
          </cell>
          <cell r="CK452">
            <v>0</v>
          </cell>
          <cell r="CL452">
            <v>0.71390000000000009</v>
          </cell>
          <cell r="CN452" t="str">
            <v>setcousion October</v>
          </cell>
          <cell r="CO452" t="str">
            <v/>
          </cell>
          <cell r="CT452">
            <v>1</v>
          </cell>
          <cell r="CU452">
            <v>6</v>
          </cell>
        </row>
        <row r="453">
          <cell r="A453" t="str">
            <v>328u</v>
          </cell>
          <cell r="B453" t="str">
            <v>PF1</v>
          </cell>
          <cell r="C453" t="str">
            <v>FOAM 10TH</v>
          </cell>
          <cell r="D453" t="str">
            <v>Molds</v>
          </cell>
          <cell r="E453" t="str">
            <v>FMLGEI43510000</v>
          </cell>
          <cell r="F453" t="str">
            <v>LG43LH51(علوى)</v>
          </cell>
          <cell r="G453" t="str">
            <v>Set</v>
          </cell>
          <cell r="H453" t="str">
            <v>1600*1800</v>
          </cell>
          <cell r="I453">
            <v>0.186</v>
          </cell>
          <cell r="J453">
            <v>60</v>
          </cell>
          <cell r="K453">
            <v>1</v>
          </cell>
          <cell r="L453">
            <v>60</v>
          </cell>
          <cell r="M453">
            <v>60</v>
          </cell>
          <cell r="N453">
            <v>2</v>
          </cell>
          <cell r="O453">
            <v>2</v>
          </cell>
          <cell r="Q453" t="str">
            <v>غير موجودة</v>
          </cell>
          <cell r="R453">
            <v>186</v>
          </cell>
          <cell r="S453">
            <v>175.02600000000001</v>
          </cell>
          <cell r="T453">
            <v>199.20599999999999</v>
          </cell>
          <cell r="U453">
            <v>5.9</v>
          </cell>
          <cell r="V453">
            <v>7.1</v>
          </cell>
          <cell r="X453" t="str">
            <v>TV</v>
          </cell>
          <cell r="Y453">
            <v>355</v>
          </cell>
          <cell r="Z453" t="str">
            <v>اعلي</v>
          </cell>
          <cell r="AA453">
            <v>328</v>
          </cell>
          <cell r="AB453" t="str">
            <v>LG43LH51</v>
          </cell>
          <cell r="AC453">
            <v>0.33379999999999999</v>
          </cell>
          <cell r="AD453" t="str">
            <v>LG43LH51</v>
          </cell>
          <cell r="AE453">
            <v>0</v>
          </cell>
          <cell r="AH453">
            <v>120</v>
          </cell>
          <cell r="AI453">
            <v>114</v>
          </cell>
          <cell r="AJ453">
            <v>126</v>
          </cell>
          <cell r="AK453">
            <v>0</v>
          </cell>
          <cell r="AL453">
            <v>1</v>
          </cell>
          <cell r="AT453" t="str">
            <v>LGE</v>
          </cell>
          <cell r="AV453">
            <v>7</v>
          </cell>
          <cell r="AW453">
            <v>7</v>
          </cell>
          <cell r="BO453" t="str">
            <v/>
          </cell>
          <cell r="CK453">
            <v>0</v>
          </cell>
          <cell r="CL453">
            <v>0.2046</v>
          </cell>
          <cell r="CN453" t="str">
            <v>LG43LH51</v>
          </cell>
          <cell r="CO453" t="str">
            <v>LG</v>
          </cell>
          <cell r="CT453">
            <v>0</v>
          </cell>
          <cell r="CU453">
            <v>2</v>
          </cell>
        </row>
        <row r="454">
          <cell r="A454" t="str">
            <v>328d</v>
          </cell>
          <cell r="B454" t="str">
            <v>PF1</v>
          </cell>
          <cell r="C454" t="str">
            <v>FOAM 10TH</v>
          </cell>
          <cell r="D454" t="str">
            <v>Molds</v>
          </cell>
          <cell r="E454" t="str">
            <v>FMLGEI43510000</v>
          </cell>
          <cell r="F454" t="str">
            <v>LG43LH51(سفلى)</v>
          </cell>
          <cell r="G454" t="str">
            <v>Set</v>
          </cell>
          <cell r="H454" t="str">
            <v>1600*1800</v>
          </cell>
          <cell r="I454">
            <v>0.14799999999999999</v>
          </cell>
          <cell r="J454">
            <v>60</v>
          </cell>
          <cell r="K454">
            <v>1</v>
          </cell>
          <cell r="L454">
            <v>60</v>
          </cell>
          <cell r="M454">
            <v>60</v>
          </cell>
          <cell r="N454">
            <v>2</v>
          </cell>
          <cell r="O454">
            <v>2</v>
          </cell>
          <cell r="Q454" t="str">
            <v>غير موجودة</v>
          </cell>
          <cell r="R454">
            <v>148</v>
          </cell>
          <cell r="S454">
            <v>139.268</v>
          </cell>
          <cell r="T454">
            <v>158.50800000000001</v>
          </cell>
          <cell r="U454">
            <v>5.9</v>
          </cell>
          <cell r="V454">
            <v>7.1</v>
          </cell>
          <cell r="X454" t="str">
            <v>TV</v>
          </cell>
          <cell r="Y454">
            <v>355</v>
          </cell>
          <cell r="Z454" t="str">
            <v>اسفل</v>
          </cell>
          <cell r="AA454">
            <v>328</v>
          </cell>
          <cell r="AB454" t="str">
            <v>LG43LH51</v>
          </cell>
          <cell r="AC454">
            <v>0.33379999999999999</v>
          </cell>
          <cell r="AD454" t="str">
            <v>LG43LH51</v>
          </cell>
          <cell r="AE454">
            <v>0</v>
          </cell>
          <cell r="AH454">
            <v>120</v>
          </cell>
          <cell r="AI454">
            <v>114</v>
          </cell>
          <cell r="AJ454">
            <v>126</v>
          </cell>
          <cell r="AK454">
            <v>0</v>
          </cell>
          <cell r="AL454">
            <v>1</v>
          </cell>
          <cell r="AT454" t="str">
            <v>LGE</v>
          </cell>
          <cell r="AV454">
            <v>7</v>
          </cell>
          <cell r="AW454">
            <v>7</v>
          </cell>
          <cell r="BO454" t="str">
            <v/>
          </cell>
          <cell r="CK454">
            <v>0</v>
          </cell>
          <cell r="CL454">
            <v>0.1628</v>
          </cell>
          <cell r="CN454" t="str">
            <v>LG43LH51</v>
          </cell>
          <cell r="CO454" t="str">
            <v>LG</v>
          </cell>
          <cell r="CT454">
            <v>0</v>
          </cell>
          <cell r="CU454">
            <v>2</v>
          </cell>
        </row>
        <row r="455">
          <cell r="A455">
            <v>328</v>
          </cell>
          <cell r="B455" t="str">
            <v>PF1</v>
          </cell>
          <cell r="C455" t="str">
            <v>FOAM 10TH</v>
          </cell>
          <cell r="D455" t="str">
            <v>Molds</v>
          </cell>
          <cell r="E455" t="str">
            <v>FMLGEI43510000</v>
          </cell>
          <cell r="F455" t="str">
            <v>LG43LH51</v>
          </cell>
          <cell r="G455" t="str">
            <v>Set</v>
          </cell>
          <cell r="H455" t="str">
            <v>1600*1800</v>
          </cell>
          <cell r="I455">
            <v>0.33379999999999999</v>
          </cell>
          <cell r="J455">
            <v>60</v>
          </cell>
          <cell r="K455">
            <v>1</v>
          </cell>
          <cell r="L455">
            <v>60</v>
          </cell>
          <cell r="M455">
            <v>60</v>
          </cell>
          <cell r="N455">
            <v>2</v>
          </cell>
          <cell r="O455">
            <v>2</v>
          </cell>
          <cell r="Q455" t="str">
            <v>غير موجودة</v>
          </cell>
          <cell r="R455">
            <v>333.8</v>
          </cell>
          <cell r="S455">
            <v>310.43400000000003</v>
          </cell>
          <cell r="T455">
            <v>357.166</v>
          </cell>
          <cell r="U455" t="str">
            <v>7</v>
          </cell>
          <cell r="V455" t="str">
            <v>7</v>
          </cell>
          <cell r="X455" t="str">
            <v>TV</v>
          </cell>
          <cell r="Y455">
            <v>355</v>
          </cell>
          <cell r="AA455">
            <v>328</v>
          </cell>
          <cell r="AB455" t="str">
            <v>LG43LH51</v>
          </cell>
          <cell r="AC455">
            <v>0.33379999999999999</v>
          </cell>
          <cell r="AD455" t="str">
            <v>LG43LH51</v>
          </cell>
          <cell r="AE455">
            <v>0</v>
          </cell>
          <cell r="AH455">
            <v>120</v>
          </cell>
          <cell r="AI455">
            <v>114</v>
          </cell>
          <cell r="AJ455">
            <v>126</v>
          </cell>
          <cell r="AK455">
            <v>1</v>
          </cell>
          <cell r="AL455">
            <v>1</v>
          </cell>
          <cell r="AM455">
            <v>1</v>
          </cell>
          <cell r="AT455" t="str">
            <v>LGE</v>
          </cell>
          <cell r="AV455">
            <v>7</v>
          </cell>
          <cell r="AW455">
            <v>7</v>
          </cell>
          <cell r="BO455" t="str">
            <v/>
          </cell>
          <cell r="CK455">
            <v>0</v>
          </cell>
          <cell r="CL455">
            <v>0.36718000000000001</v>
          </cell>
          <cell r="CN455" t="str">
            <v>LG43LH51</v>
          </cell>
          <cell r="CO455" t="str">
            <v>LG</v>
          </cell>
          <cell r="CT455">
            <v>1</v>
          </cell>
          <cell r="CU455">
            <v>2</v>
          </cell>
        </row>
        <row r="456">
          <cell r="A456" t="str">
            <v>329u</v>
          </cell>
          <cell r="B456" t="str">
            <v>PF1</v>
          </cell>
          <cell r="C456" t="str">
            <v>FOAM 10TH</v>
          </cell>
          <cell r="D456" t="str">
            <v>Molds</v>
          </cell>
          <cell r="E456" t="str">
            <v>FMLGEI43510000</v>
          </cell>
          <cell r="F456" t="str">
            <v>(علوى) LG43LH51</v>
          </cell>
          <cell r="G456" t="str">
            <v>Set</v>
          </cell>
          <cell r="H456" t="str">
            <v>1400*1700</v>
          </cell>
          <cell r="I456">
            <v>0.186</v>
          </cell>
          <cell r="J456">
            <v>96</v>
          </cell>
          <cell r="K456">
            <v>1</v>
          </cell>
          <cell r="L456">
            <v>101</v>
          </cell>
          <cell r="M456">
            <v>113</v>
          </cell>
          <cell r="N456">
            <v>1</v>
          </cell>
          <cell r="O456">
            <v>4</v>
          </cell>
          <cell r="Q456" t="str">
            <v>غير موجودة</v>
          </cell>
          <cell r="R456">
            <v>186</v>
          </cell>
          <cell r="S456">
            <v>175.02600000000001</v>
          </cell>
          <cell r="T456">
            <v>199.20599999999999</v>
          </cell>
          <cell r="U456" t="str">
            <v>5.9</v>
          </cell>
          <cell r="V456" t="str">
            <v>7.1</v>
          </cell>
          <cell r="X456" t="str">
            <v>TV</v>
          </cell>
          <cell r="Y456">
            <v>180</v>
          </cell>
          <cell r="Z456" t="str">
            <v>اعلي</v>
          </cell>
          <cell r="AA456">
            <v>329</v>
          </cell>
          <cell r="AB456" t="str">
            <v>LG43LH51</v>
          </cell>
          <cell r="AD456" t="str">
            <v>LG43LH51</v>
          </cell>
          <cell r="AE456">
            <v>0</v>
          </cell>
          <cell r="AH456">
            <v>127.43362831858407</v>
          </cell>
          <cell r="AI456">
            <v>121.06194690265487</v>
          </cell>
          <cell r="AJ456">
            <v>133.80530973451329</v>
          </cell>
          <cell r="AK456">
            <v>0</v>
          </cell>
          <cell r="AL456">
            <v>1</v>
          </cell>
          <cell r="AT456" t="str">
            <v>LGE</v>
          </cell>
          <cell r="AU456" t="str">
            <v>اتوماتيك</v>
          </cell>
          <cell r="AV456">
            <v>7</v>
          </cell>
          <cell r="AW456">
            <v>7</v>
          </cell>
          <cell r="BJ456">
            <v>5</v>
          </cell>
          <cell r="BK456">
            <v>-5</v>
          </cell>
          <cell r="BL456">
            <v>5</v>
          </cell>
          <cell r="BN456">
            <v>405</v>
          </cell>
          <cell r="BO456" t="str">
            <v>4</v>
          </cell>
          <cell r="BW456">
            <v>0</v>
          </cell>
          <cell r="CK456">
            <v>0.20180999999999999</v>
          </cell>
          <cell r="CL456">
            <v>0</v>
          </cell>
          <cell r="CN456" t="str">
            <v>LG43LH51</v>
          </cell>
          <cell r="CO456" t="str">
            <v>LG</v>
          </cell>
          <cell r="CT456">
            <v>0</v>
          </cell>
          <cell r="CU456">
            <v>1</v>
          </cell>
          <cell r="CV456">
            <v>1</v>
          </cell>
          <cell r="CW456">
            <v>0</v>
          </cell>
          <cell r="CZ456" t="str">
            <v/>
          </cell>
          <cell r="DC456">
            <v>44044</v>
          </cell>
        </row>
        <row r="457">
          <cell r="A457" t="str">
            <v>329d</v>
          </cell>
          <cell r="B457" t="str">
            <v>PF1</v>
          </cell>
          <cell r="C457" t="str">
            <v>FOAM 10TH</v>
          </cell>
          <cell r="D457" t="str">
            <v>Molds</v>
          </cell>
          <cell r="E457" t="str">
            <v>FMLGEI43510000</v>
          </cell>
          <cell r="F457" t="str">
            <v>(سفلى)  LG43LH51</v>
          </cell>
          <cell r="G457" t="str">
            <v>Set</v>
          </cell>
          <cell r="H457" t="str">
            <v>1400*1700</v>
          </cell>
          <cell r="I457">
            <v>0.14799999999999999</v>
          </cell>
          <cell r="J457">
            <v>96</v>
          </cell>
          <cell r="K457">
            <v>1</v>
          </cell>
          <cell r="L457">
            <v>101</v>
          </cell>
          <cell r="M457">
            <v>113</v>
          </cell>
          <cell r="N457">
            <v>1</v>
          </cell>
          <cell r="O457">
            <v>4</v>
          </cell>
          <cell r="Q457" t="str">
            <v>غير موجودة</v>
          </cell>
          <cell r="R457">
            <v>148</v>
          </cell>
          <cell r="S457">
            <v>139.268</v>
          </cell>
          <cell r="T457">
            <v>158.50800000000001</v>
          </cell>
          <cell r="U457" t="str">
            <v>5.9</v>
          </cell>
          <cell r="V457" t="str">
            <v>7.1</v>
          </cell>
          <cell r="X457" t="str">
            <v>TV</v>
          </cell>
          <cell r="Y457">
            <v>180</v>
          </cell>
          <cell r="Z457" t="str">
            <v>اسفل</v>
          </cell>
          <cell r="AA457">
            <v>329</v>
          </cell>
          <cell r="AB457" t="str">
            <v>LG43LH51</v>
          </cell>
          <cell r="AD457" t="str">
            <v>LG43LH51</v>
          </cell>
          <cell r="AE457">
            <v>0</v>
          </cell>
          <cell r="AH457">
            <v>127.43362831858407</v>
          </cell>
          <cell r="AI457">
            <v>121.06194690265487</v>
          </cell>
          <cell r="AJ457">
            <v>133.80530973451329</v>
          </cell>
          <cell r="AK457">
            <v>0</v>
          </cell>
          <cell r="AL457">
            <v>1</v>
          </cell>
          <cell r="AT457" t="str">
            <v>LGE</v>
          </cell>
          <cell r="AU457" t="str">
            <v>اتوماتيك</v>
          </cell>
          <cell r="AV457">
            <v>7</v>
          </cell>
          <cell r="AW457">
            <v>7</v>
          </cell>
          <cell r="BJ457">
            <v>5</v>
          </cell>
          <cell r="BK457">
            <v>-5</v>
          </cell>
          <cell r="BL457">
            <v>5</v>
          </cell>
          <cell r="BN457">
            <v>405</v>
          </cell>
          <cell r="BO457" t="str">
            <v>4</v>
          </cell>
          <cell r="BW457">
            <v>0</v>
          </cell>
          <cell r="CK457">
            <v>0.16058</v>
          </cell>
          <cell r="CL457">
            <v>0</v>
          </cell>
          <cell r="CN457" t="str">
            <v>LG43LH51</v>
          </cell>
          <cell r="CO457" t="str">
            <v>LG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Z457" t="str">
            <v/>
          </cell>
          <cell r="DC457">
            <v>44044</v>
          </cell>
        </row>
        <row r="458">
          <cell r="A458">
            <v>329</v>
          </cell>
          <cell r="B458" t="str">
            <v>PF1</v>
          </cell>
          <cell r="C458" t="str">
            <v>FOAM 10TH</v>
          </cell>
          <cell r="D458" t="str">
            <v>Molds</v>
          </cell>
          <cell r="E458" t="str">
            <v>FMLGEI43510000</v>
          </cell>
          <cell r="F458" t="str">
            <v>LG43LH51</v>
          </cell>
          <cell r="G458" t="str">
            <v>Set</v>
          </cell>
          <cell r="H458" t="str">
            <v>1400*1700</v>
          </cell>
          <cell r="I458">
            <v>0.33379999999999999</v>
          </cell>
          <cell r="J458">
            <v>96</v>
          </cell>
          <cell r="K458">
            <v>1</v>
          </cell>
          <cell r="L458">
            <v>101</v>
          </cell>
          <cell r="M458">
            <v>113</v>
          </cell>
          <cell r="N458">
            <v>2</v>
          </cell>
          <cell r="O458">
            <v>4</v>
          </cell>
          <cell r="Q458" t="str">
            <v>غير موجودة</v>
          </cell>
          <cell r="R458">
            <v>333.8</v>
          </cell>
          <cell r="S458">
            <v>314.10579999999999</v>
          </cell>
          <cell r="T458">
            <v>357.49979999999999</v>
          </cell>
          <cell r="U458" t="str">
            <v>5.9</v>
          </cell>
          <cell r="V458" t="str">
            <v>7.1</v>
          </cell>
          <cell r="X458" t="str">
            <v>TV</v>
          </cell>
          <cell r="Y458">
            <v>180</v>
          </cell>
          <cell r="AA458">
            <v>329</v>
          </cell>
          <cell r="AB458" t="str">
            <v>LG43LH51</v>
          </cell>
          <cell r="AD458" t="str">
            <v>LG43LH51</v>
          </cell>
          <cell r="AE458">
            <v>0</v>
          </cell>
          <cell r="AF458" t="str">
            <v>mma</v>
          </cell>
          <cell r="AG458" t="str">
            <v>MFZ65175601</v>
          </cell>
          <cell r="AH458">
            <v>127.43362831858407</v>
          </cell>
          <cell r="AI458">
            <v>121.06194690265487</v>
          </cell>
          <cell r="AJ458">
            <v>133.80530973451329</v>
          </cell>
          <cell r="AK458">
            <v>1</v>
          </cell>
          <cell r="AL458">
            <v>1</v>
          </cell>
          <cell r="AM458">
            <v>1</v>
          </cell>
          <cell r="AT458" t="str">
            <v>LGE</v>
          </cell>
          <cell r="AU458" t="str">
            <v>اتوماتيك</v>
          </cell>
          <cell r="AV458">
            <v>7</v>
          </cell>
          <cell r="AW458">
            <v>7</v>
          </cell>
          <cell r="BJ458">
            <v>5</v>
          </cell>
          <cell r="BK458">
            <v>-5</v>
          </cell>
          <cell r="BL458">
            <v>5</v>
          </cell>
          <cell r="BN458">
            <v>405</v>
          </cell>
          <cell r="BO458" t="str">
            <v>4</v>
          </cell>
          <cell r="BW458">
            <v>0</v>
          </cell>
          <cell r="CK458">
            <v>0.36217299999999997</v>
          </cell>
          <cell r="CL458">
            <v>0</v>
          </cell>
          <cell r="CN458" t="str">
            <v>LG43LH51</v>
          </cell>
          <cell r="CO458" t="str">
            <v>LG</v>
          </cell>
          <cell r="CT458">
            <v>1</v>
          </cell>
          <cell r="CU458">
            <v>1</v>
          </cell>
          <cell r="CV458">
            <v>1</v>
          </cell>
          <cell r="CW458">
            <v>0</v>
          </cell>
          <cell r="CZ458" t="str">
            <v/>
          </cell>
          <cell r="DC458">
            <v>44044</v>
          </cell>
        </row>
        <row r="459">
          <cell r="A459" t="str">
            <v>330u</v>
          </cell>
          <cell r="B459" t="str">
            <v>PF1</v>
          </cell>
          <cell r="C459" t="str">
            <v>FOAM 10TH</v>
          </cell>
          <cell r="D459" t="str">
            <v>Molds</v>
          </cell>
          <cell r="E459" t="str">
            <v>FMLGEI49630000</v>
          </cell>
          <cell r="F459" t="str">
            <v>(علوى) LG 49UJ63</v>
          </cell>
          <cell r="G459" t="str">
            <v>Set</v>
          </cell>
          <cell r="H459" t="str">
            <v>1400*1700</v>
          </cell>
          <cell r="I459">
            <v>0.23</v>
          </cell>
          <cell r="J459">
            <v>90</v>
          </cell>
          <cell r="K459">
            <v>1</v>
          </cell>
          <cell r="L459">
            <v>95</v>
          </cell>
          <cell r="M459">
            <v>103</v>
          </cell>
          <cell r="N459">
            <v>1</v>
          </cell>
          <cell r="O459">
            <v>4</v>
          </cell>
          <cell r="Q459" t="str">
            <v>تعمل</v>
          </cell>
          <cell r="R459">
            <v>230</v>
          </cell>
          <cell r="S459">
            <v>216.43</v>
          </cell>
          <cell r="T459">
            <v>246.32999999999998</v>
          </cell>
          <cell r="U459" t="str">
            <v>5.9</v>
          </cell>
          <cell r="V459" t="str">
            <v>7.1</v>
          </cell>
          <cell r="X459" t="str">
            <v>TV</v>
          </cell>
          <cell r="Y459">
            <v>181</v>
          </cell>
          <cell r="Z459" t="str">
            <v>اعلي</v>
          </cell>
          <cell r="AA459">
            <v>330</v>
          </cell>
          <cell r="AB459" t="str">
            <v>LG 49UJ63</v>
          </cell>
          <cell r="AD459" t="str">
            <v>LG 49UJ63</v>
          </cell>
          <cell r="AE459">
            <v>1</v>
          </cell>
          <cell r="AH459">
            <v>139.80582524271844</v>
          </cell>
          <cell r="AI459">
            <v>132.8155339805825</v>
          </cell>
          <cell r="AJ459">
            <v>146.79611650485438</v>
          </cell>
          <cell r="AK459">
            <v>0</v>
          </cell>
          <cell r="AL459">
            <v>1</v>
          </cell>
          <cell r="AN459">
            <v>8</v>
          </cell>
          <cell r="AO459">
            <v>16</v>
          </cell>
          <cell r="AP459" t="str">
            <v>(A) 303 XJ      (M) 0.7-1.1 mm</v>
          </cell>
          <cell r="AQ459" t="str">
            <v>(B) S.2-112      (M) 0.7-1.1 mm</v>
          </cell>
          <cell r="AR459">
            <v>39</v>
          </cell>
          <cell r="AS459">
            <v>39</v>
          </cell>
          <cell r="AT459" t="str">
            <v>LGE</v>
          </cell>
          <cell r="AU459" t="str">
            <v>اتوماتيك</v>
          </cell>
          <cell r="AV459">
            <v>7.1</v>
          </cell>
          <cell r="AW459">
            <v>5.9</v>
          </cell>
          <cell r="AX459">
            <v>1342</v>
          </cell>
          <cell r="AY459">
            <v>2</v>
          </cell>
          <cell r="AZ459">
            <v>2</v>
          </cell>
          <cell r="BA459">
            <v>172</v>
          </cell>
          <cell r="BB459">
            <v>2</v>
          </cell>
          <cell r="BC459">
            <v>1</v>
          </cell>
          <cell r="BD459">
            <v>257</v>
          </cell>
          <cell r="BE459">
            <v>1</v>
          </cell>
          <cell r="BF459">
            <v>1</v>
          </cell>
          <cell r="BJ459">
            <v>5</v>
          </cell>
          <cell r="BK459">
            <v>3</v>
          </cell>
          <cell r="BL459">
            <v>13</v>
          </cell>
          <cell r="BN459">
            <v>409</v>
          </cell>
          <cell r="BO459" t="str">
            <v>4</v>
          </cell>
          <cell r="BW459">
            <v>0</v>
          </cell>
          <cell r="CA459">
            <v>3.5</v>
          </cell>
          <cell r="CB459">
            <v>8</v>
          </cell>
          <cell r="CC459">
            <v>1</v>
          </cell>
          <cell r="CE459">
            <v>87</v>
          </cell>
          <cell r="CF459">
            <v>200</v>
          </cell>
          <cell r="CG459" t="str">
            <v>ابيض</v>
          </cell>
          <cell r="CK459">
            <v>0.24954999999999999</v>
          </cell>
          <cell r="CL459">
            <v>0</v>
          </cell>
          <cell r="CN459" t="str">
            <v>LG 49UJ63</v>
          </cell>
          <cell r="CO459" t="str">
            <v>LG</v>
          </cell>
          <cell r="CP459" t="str">
            <v>HE</v>
          </cell>
          <cell r="CT459">
            <v>0</v>
          </cell>
          <cell r="CU459">
            <v>1</v>
          </cell>
          <cell r="CV459">
            <v>1</v>
          </cell>
          <cell r="CW459">
            <v>16</v>
          </cell>
          <cell r="CX459">
            <v>44284</v>
          </cell>
          <cell r="CY459">
            <v>44284</v>
          </cell>
          <cell r="CZ459" t="str">
            <v>Pending</v>
          </cell>
          <cell r="DA459">
            <v>2</v>
          </cell>
        </row>
        <row r="460">
          <cell r="A460" t="str">
            <v>330d</v>
          </cell>
          <cell r="B460" t="str">
            <v>PF1</v>
          </cell>
          <cell r="C460" t="str">
            <v>FOAM 10TH</v>
          </cell>
          <cell r="D460" t="str">
            <v>Molds</v>
          </cell>
          <cell r="E460" t="str">
            <v>FMLGEI49630000</v>
          </cell>
          <cell r="F460" t="str">
            <v>(سفلى) LG 49UJ63</v>
          </cell>
          <cell r="G460" t="str">
            <v>Set</v>
          </cell>
          <cell r="H460" t="str">
            <v>1400*1700</v>
          </cell>
          <cell r="I460">
            <v>0.17399999999999999</v>
          </cell>
          <cell r="J460">
            <v>90</v>
          </cell>
          <cell r="K460">
            <v>1</v>
          </cell>
          <cell r="L460">
            <v>95</v>
          </cell>
          <cell r="M460">
            <v>103</v>
          </cell>
          <cell r="N460">
            <v>1</v>
          </cell>
          <cell r="O460">
            <v>4</v>
          </cell>
          <cell r="Q460" t="str">
            <v>تعمل</v>
          </cell>
          <cell r="R460">
            <v>174</v>
          </cell>
          <cell r="S460">
            <v>163.73400000000001</v>
          </cell>
          <cell r="T460">
            <v>186.35399999999998</v>
          </cell>
          <cell r="U460" t="str">
            <v>5.9</v>
          </cell>
          <cell r="V460" t="str">
            <v>7.1</v>
          </cell>
          <cell r="X460" t="str">
            <v>TV</v>
          </cell>
          <cell r="Y460">
            <v>181</v>
          </cell>
          <cell r="Z460" t="str">
            <v>اسفل</v>
          </cell>
          <cell r="AA460">
            <v>330</v>
          </cell>
          <cell r="AB460" t="str">
            <v>LG 49UJ63</v>
          </cell>
          <cell r="AD460" t="str">
            <v>LG 49UJ63</v>
          </cell>
          <cell r="AE460">
            <v>1</v>
          </cell>
          <cell r="AH460">
            <v>139.80582524271844</v>
          </cell>
          <cell r="AI460">
            <v>132.8155339805825</v>
          </cell>
          <cell r="AJ460">
            <v>146.79611650485438</v>
          </cell>
          <cell r="AK460">
            <v>0</v>
          </cell>
          <cell r="AL460">
            <v>1</v>
          </cell>
          <cell r="AN460">
            <v>8</v>
          </cell>
          <cell r="AO460">
            <v>16</v>
          </cell>
          <cell r="AP460" t="str">
            <v>(A) 303 XJ      (M) 0.7-1.1 mm</v>
          </cell>
          <cell r="AQ460" t="str">
            <v>(B) S.2-112      (M) 0.7-1.1 mm</v>
          </cell>
          <cell r="AR460">
            <v>39</v>
          </cell>
          <cell r="AS460">
            <v>39</v>
          </cell>
          <cell r="AT460" t="str">
            <v>LGE</v>
          </cell>
          <cell r="AU460" t="str">
            <v>اتوماتيك</v>
          </cell>
          <cell r="AV460">
            <v>7.1</v>
          </cell>
          <cell r="AW460">
            <v>5.9</v>
          </cell>
          <cell r="AX460">
            <v>1342</v>
          </cell>
          <cell r="AY460">
            <v>2</v>
          </cell>
          <cell r="AZ460">
            <v>2</v>
          </cell>
          <cell r="BA460">
            <v>172</v>
          </cell>
          <cell r="BB460">
            <v>2</v>
          </cell>
          <cell r="BC460">
            <v>1</v>
          </cell>
          <cell r="BD460">
            <v>214</v>
          </cell>
          <cell r="BE460">
            <v>1</v>
          </cell>
          <cell r="BF460">
            <v>1</v>
          </cell>
          <cell r="BJ460">
            <v>4</v>
          </cell>
          <cell r="BK460">
            <v>4</v>
          </cell>
          <cell r="BL460">
            <v>12</v>
          </cell>
          <cell r="BN460">
            <v>409</v>
          </cell>
          <cell r="BO460" t="str">
            <v>4</v>
          </cell>
          <cell r="BW460">
            <v>0</v>
          </cell>
          <cell r="CA460">
            <v>3.5</v>
          </cell>
          <cell r="CB460">
            <v>8</v>
          </cell>
          <cell r="CC460">
            <v>1</v>
          </cell>
          <cell r="CE460">
            <v>87</v>
          </cell>
          <cell r="CF460">
            <v>200</v>
          </cell>
          <cell r="CG460" t="str">
            <v>احمر</v>
          </cell>
          <cell r="CK460">
            <v>0.18878999999999999</v>
          </cell>
          <cell r="CL460">
            <v>0</v>
          </cell>
          <cell r="CN460" t="str">
            <v>LG 49UJ63</v>
          </cell>
          <cell r="CO460" t="str">
            <v>LG</v>
          </cell>
          <cell r="CP460" t="str">
            <v>HE</v>
          </cell>
          <cell r="CT460">
            <v>0</v>
          </cell>
          <cell r="CU460">
            <v>0</v>
          </cell>
          <cell r="CV460">
            <v>0</v>
          </cell>
          <cell r="CW460">
            <v>16</v>
          </cell>
          <cell r="CX460">
            <v>44284</v>
          </cell>
          <cell r="CY460">
            <v>44284</v>
          </cell>
          <cell r="CZ460" t="str">
            <v>Pending</v>
          </cell>
          <cell r="DA460">
            <v>2</v>
          </cell>
        </row>
        <row r="461">
          <cell r="A461">
            <v>330</v>
          </cell>
          <cell r="B461" t="str">
            <v>PF1</v>
          </cell>
          <cell r="C461" t="str">
            <v>FOAM 10TH</v>
          </cell>
          <cell r="D461" t="str">
            <v>Molds</v>
          </cell>
          <cell r="E461" t="str">
            <v>FMLGEI49630000</v>
          </cell>
          <cell r="F461" t="str">
            <v>LG 49UJ63</v>
          </cell>
          <cell r="G461" t="str">
            <v>Set</v>
          </cell>
          <cell r="H461" t="str">
            <v>1400*1700</v>
          </cell>
          <cell r="I461">
            <v>0.40600000000000003</v>
          </cell>
          <cell r="J461">
            <v>90</v>
          </cell>
          <cell r="K461">
            <v>1</v>
          </cell>
          <cell r="L461">
            <v>95</v>
          </cell>
          <cell r="M461">
            <v>103</v>
          </cell>
          <cell r="N461">
            <v>2</v>
          </cell>
          <cell r="O461">
            <v>4</v>
          </cell>
          <cell r="Q461" t="str">
            <v>تعمل</v>
          </cell>
          <cell r="R461">
            <v>406</v>
          </cell>
          <cell r="S461">
            <v>382.04599999999999</v>
          </cell>
          <cell r="T461">
            <v>434.82600000000002</v>
          </cell>
          <cell r="U461" t="str">
            <v>5.9</v>
          </cell>
          <cell r="V461" t="str">
            <v>7.1</v>
          </cell>
          <cell r="X461" t="str">
            <v>TV</v>
          </cell>
          <cell r="Y461">
            <v>181</v>
          </cell>
          <cell r="AA461">
            <v>330</v>
          </cell>
          <cell r="AB461" t="str">
            <v>LG 49UJ63</v>
          </cell>
          <cell r="AD461" t="str">
            <v>LG 49UJ63</v>
          </cell>
          <cell r="AE461">
            <v>1</v>
          </cell>
          <cell r="AF461" t="str">
            <v>mma</v>
          </cell>
          <cell r="AG461" t="str">
            <v>MFZ65333801</v>
          </cell>
          <cell r="AH461">
            <v>139.80582524271844</v>
          </cell>
          <cell r="AI461">
            <v>132.8155339805825</v>
          </cell>
          <cell r="AJ461">
            <v>146.79611650485438</v>
          </cell>
          <cell r="AK461">
            <v>1</v>
          </cell>
          <cell r="AL461">
            <v>1</v>
          </cell>
          <cell r="AM461">
            <v>1</v>
          </cell>
          <cell r="AN461">
            <v>8</v>
          </cell>
          <cell r="AO461">
            <v>16</v>
          </cell>
          <cell r="AP461" t="str">
            <v>(A) 303 XJ      (M) 0.7-1.1 mm</v>
          </cell>
          <cell r="AQ461" t="str">
            <v>(B) S.2-112      (M) 0.7-1.1 mm</v>
          </cell>
          <cell r="AR461">
            <v>39</v>
          </cell>
          <cell r="AS461">
            <v>39</v>
          </cell>
          <cell r="AT461" t="str">
            <v>LGE</v>
          </cell>
          <cell r="AU461" t="str">
            <v>اتوماتيك</v>
          </cell>
          <cell r="AV461">
            <v>7.1</v>
          </cell>
          <cell r="AW461">
            <v>5.9</v>
          </cell>
          <cell r="BJ461">
            <v>4</v>
          </cell>
          <cell r="BK461">
            <v>4</v>
          </cell>
          <cell r="BL461">
            <v>12</v>
          </cell>
          <cell r="BN461">
            <v>409</v>
          </cell>
          <cell r="BO461" t="str">
            <v>4</v>
          </cell>
          <cell r="BW461">
            <v>0</v>
          </cell>
          <cell r="CK461">
            <v>0.44051000000000001</v>
          </cell>
          <cell r="CL461">
            <v>0</v>
          </cell>
          <cell r="CN461" t="str">
            <v>LG 49UJ63</v>
          </cell>
          <cell r="CO461" t="str">
            <v>LG</v>
          </cell>
          <cell r="CP461" t="str">
            <v>HE</v>
          </cell>
          <cell r="CT461">
            <v>1</v>
          </cell>
          <cell r="CU461">
            <v>1</v>
          </cell>
          <cell r="CV461">
            <v>1</v>
          </cell>
          <cell r="CW461">
            <v>16</v>
          </cell>
          <cell r="CX461">
            <v>44284</v>
          </cell>
          <cell r="CY461">
            <v>44284</v>
          </cell>
          <cell r="CZ461" t="str">
            <v>Pending</v>
          </cell>
          <cell r="DA461">
            <v>2</v>
          </cell>
        </row>
        <row r="462">
          <cell r="A462" t="str">
            <v>331u</v>
          </cell>
          <cell r="B462" t="str">
            <v>PF1</v>
          </cell>
          <cell r="C462" t="str">
            <v>FOAM 10TH</v>
          </cell>
          <cell r="D462" t="str">
            <v>Molds</v>
          </cell>
          <cell r="E462" t="str">
            <v>FMLGEI43630000</v>
          </cell>
          <cell r="F462" t="str">
            <v xml:space="preserve">(علوى) LG 43UJ63 </v>
          </cell>
          <cell r="G462" t="str">
            <v>Set</v>
          </cell>
          <cell r="H462" t="str">
            <v>1400*1700</v>
          </cell>
          <cell r="I462">
            <v>0.17399999999999999</v>
          </cell>
          <cell r="J462">
            <v>96</v>
          </cell>
          <cell r="K462">
            <v>1</v>
          </cell>
          <cell r="L462">
            <v>101</v>
          </cell>
          <cell r="M462">
            <v>110</v>
          </cell>
          <cell r="N462">
            <v>1</v>
          </cell>
          <cell r="O462">
            <v>4</v>
          </cell>
          <cell r="Q462" t="str">
            <v>تعمل</v>
          </cell>
          <cell r="R462">
            <v>174</v>
          </cell>
          <cell r="S462">
            <v>163.73400000000001</v>
          </cell>
          <cell r="T462">
            <v>186.35399999999998</v>
          </cell>
          <cell r="U462" t="str">
            <v>5.9</v>
          </cell>
          <cell r="V462" t="str">
            <v>7.1</v>
          </cell>
          <cell r="X462" t="str">
            <v>TV</v>
          </cell>
          <cell r="Y462">
            <v>182</v>
          </cell>
          <cell r="Z462" t="str">
            <v>اعلي</v>
          </cell>
          <cell r="AA462">
            <v>331</v>
          </cell>
          <cell r="AB462" t="str">
            <v>LG 43UJ63</v>
          </cell>
          <cell r="AC462" t="str">
            <v>PACKING SET</v>
          </cell>
          <cell r="AD462" t="str">
            <v>LG 43UJ63</v>
          </cell>
          <cell r="AE462">
            <v>1</v>
          </cell>
          <cell r="AG462" t="str">
            <v>MFZ65333701</v>
          </cell>
          <cell r="AH462">
            <v>130.90909090909091</v>
          </cell>
          <cell r="AI462">
            <v>124.36363636363636</v>
          </cell>
          <cell r="AJ462">
            <v>137.45454545454547</v>
          </cell>
          <cell r="AK462">
            <v>0</v>
          </cell>
          <cell r="AL462">
            <v>1</v>
          </cell>
          <cell r="AN462">
            <v>6</v>
          </cell>
          <cell r="AO462">
            <v>16</v>
          </cell>
          <cell r="AP462" t="str">
            <v xml:space="preserve"> (A) 303 XJ      (M) 0.7-1.1 mm   </v>
          </cell>
          <cell r="AQ462" t="str">
            <v>(B) S.2 112      (M) 0.7-1.1 mm</v>
          </cell>
          <cell r="AR462" t="str">
            <v>40</v>
          </cell>
          <cell r="AS462" t="str">
            <v>36</v>
          </cell>
          <cell r="AT462" t="str">
            <v>LGE</v>
          </cell>
          <cell r="AU462" t="str">
            <v>اتوماتيك</v>
          </cell>
          <cell r="AV462">
            <v>7.1</v>
          </cell>
          <cell r="AW462">
            <v>5.9</v>
          </cell>
          <cell r="AX462">
            <v>1048</v>
          </cell>
          <cell r="AY462">
            <v>2</v>
          </cell>
          <cell r="AZ462">
            <v>5</v>
          </cell>
          <cell r="BA462">
            <v>140</v>
          </cell>
          <cell r="BB462">
            <v>0</v>
          </cell>
          <cell r="BC462">
            <v>3</v>
          </cell>
          <cell r="BD462">
            <v>180</v>
          </cell>
          <cell r="BE462">
            <v>2</v>
          </cell>
          <cell r="BF462">
            <v>2</v>
          </cell>
          <cell r="BJ462">
            <v>4</v>
          </cell>
          <cell r="BK462">
            <v>2</v>
          </cell>
          <cell r="BL462">
            <v>10</v>
          </cell>
          <cell r="BN462">
            <v>406</v>
          </cell>
          <cell r="BO462" t="str">
            <v>4</v>
          </cell>
          <cell r="BW462">
            <v>0</v>
          </cell>
          <cell r="CA462">
            <v>3.5</v>
          </cell>
          <cell r="CB462">
            <v>12</v>
          </cell>
          <cell r="CC462">
            <v>1</v>
          </cell>
          <cell r="CE462">
            <v>87</v>
          </cell>
          <cell r="CF462">
            <v>200</v>
          </cell>
          <cell r="CG462" t="str">
            <v>ابيض</v>
          </cell>
          <cell r="CK462">
            <v>0.18878999999999999</v>
          </cell>
          <cell r="CL462">
            <v>0</v>
          </cell>
          <cell r="CN462" t="str">
            <v>LG 43UJ63</v>
          </cell>
          <cell r="CO462" t="str">
            <v>LG</v>
          </cell>
          <cell r="CP462" t="str">
            <v>HE</v>
          </cell>
          <cell r="CT462">
            <v>0</v>
          </cell>
          <cell r="CU462">
            <v>1</v>
          </cell>
          <cell r="CV462">
            <v>1</v>
          </cell>
          <cell r="CW462">
            <v>14</v>
          </cell>
          <cell r="CX462">
            <v>44349</v>
          </cell>
          <cell r="CY462">
            <v>44349</v>
          </cell>
          <cell r="CZ462" t="str">
            <v>Pending</v>
          </cell>
          <cell r="DA462">
            <v>3</v>
          </cell>
        </row>
        <row r="463">
          <cell r="A463" t="str">
            <v>331d</v>
          </cell>
          <cell r="B463" t="str">
            <v>PF1</v>
          </cell>
          <cell r="C463" t="str">
            <v>FOAM 10TH</v>
          </cell>
          <cell r="D463" t="str">
            <v>Molds</v>
          </cell>
          <cell r="E463" t="str">
            <v>FMLGEI43630000</v>
          </cell>
          <cell r="F463" t="str">
            <v xml:space="preserve">(سفلى) LG 43UJ63 </v>
          </cell>
          <cell r="G463" t="str">
            <v>Set</v>
          </cell>
          <cell r="H463" t="str">
            <v>1400*1700</v>
          </cell>
          <cell r="I463">
            <v>0.151</v>
          </cell>
          <cell r="J463">
            <v>96</v>
          </cell>
          <cell r="K463">
            <v>1</v>
          </cell>
          <cell r="L463">
            <v>101</v>
          </cell>
          <cell r="M463">
            <v>110</v>
          </cell>
          <cell r="N463">
            <v>1</v>
          </cell>
          <cell r="O463">
            <v>4</v>
          </cell>
          <cell r="Q463" t="str">
            <v>تعمل</v>
          </cell>
          <cell r="R463">
            <v>151</v>
          </cell>
          <cell r="S463">
            <v>142.09100000000001</v>
          </cell>
          <cell r="T463">
            <v>161.721</v>
          </cell>
          <cell r="U463" t="str">
            <v>5.9</v>
          </cell>
          <cell r="V463" t="str">
            <v>7.1</v>
          </cell>
          <cell r="X463" t="str">
            <v>TV</v>
          </cell>
          <cell r="Y463">
            <v>182</v>
          </cell>
          <cell r="Z463" t="str">
            <v>اسفل</v>
          </cell>
          <cell r="AA463">
            <v>331</v>
          </cell>
          <cell r="AB463" t="str">
            <v>LG 43UJ63</v>
          </cell>
          <cell r="AC463" t="str">
            <v>PACKING SET</v>
          </cell>
          <cell r="AD463" t="str">
            <v>LG 43UJ63</v>
          </cell>
          <cell r="AE463">
            <v>1</v>
          </cell>
          <cell r="AG463" t="str">
            <v>MFZ65333701</v>
          </cell>
          <cell r="AH463">
            <v>130.90909090909091</v>
          </cell>
          <cell r="AI463">
            <v>124.36363636363636</v>
          </cell>
          <cell r="AJ463">
            <v>137.45454545454547</v>
          </cell>
          <cell r="AK463">
            <v>0</v>
          </cell>
          <cell r="AL463">
            <v>1</v>
          </cell>
          <cell r="AN463">
            <v>6</v>
          </cell>
          <cell r="AO463">
            <v>16</v>
          </cell>
          <cell r="AP463" t="str">
            <v xml:space="preserve"> (A) 303 XJ      (M) 0.7-1.1 mm   </v>
          </cell>
          <cell r="AQ463" t="str">
            <v>(B) S.2 112      (M) 0.7-1.1 mm</v>
          </cell>
          <cell r="AR463" t="str">
            <v>40</v>
          </cell>
          <cell r="AS463" t="str">
            <v>36</v>
          </cell>
          <cell r="AT463" t="str">
            <v>LGE</v>
          </cell>
          <cell r="AU463" t="str">
            <v>اتوماتيك</v>
          </cell>
          <cell r="AV463">
            <v>7.1</v>
          </cell>
          <cell r="AW463">
            <v>5.9</v>
          </cell>
          <cell r="AX463">
            <v>1048</v>
          </cell>
          <cell r="AY463">
            <v>2</v>
          </cell>
          <cell r="AZ463">
            <v>5</v>
          </cell>
          <cell r="BA463">
            <v>140</v>
          </cell>
          <cell r="BB463">
            <v>0</v>
          </cell>
          <cell r="BC463">
            <v>3</v>
          </cell>
          <cell r="BD463">
            <v>180</v>
          </cell>
          <cell r="BE463">
            <v>2</v>
          </cell>
          <cell r="BF463">
            <v>2</v>
          </cell>
          <cell r="BJ463">
            <v>4</v>
          </cell>
          <cell r="BK463">
            <v>2</v>
          </cell>
          <cell r="BL463">
            <v>10</v>
          </cell>
          <cell r="BN463">
            <v>406</v>
          </cell>
          <cell r="BO463" t="str">
            <v>4</v>
          </cell>
          <cell r="BW463">
            <v>0</v>
          </cell>
          <cell r="CA463">
            <v>3.5</v>
          </cell>
          <cell r="CB463">
            <v>12</v>
          </cell>
          <cell r="CC463">
            <v>1</v>
          </cell>
          <cell r="CE463">
            <v>87</v>
          </cell>
          <cell r="CF463">
            <v>200</v>
          </cell>
          <cell r="CG463" t="str">
            <v>احمر</v>
          </cell>
          <cell r="CK463">
            <v>0.16383499999999998</v>
          </cell>
          <cell r="CL463">
            <v>0</v>
          </cell>
          <cell r="CN463" t="str">
            <v>LG 43UJ63</v>
          </cell>
          <cell r="CO463" t="str">
            <v>LG</v>
          </cell>
          <cell r="CP463" t="str">
            <v>HE</v>
          </cell>
          <cell r="CR463" t="str">
            <v>تعديل الوزن بتاريخ 9/11/2019</v>
          </cell>
          <cell r="CT463">
            <v>0</v>
          </cell>
          <cell r="CU463">
            <v>0</v>
          </cell>
          <cell r="CV463">
            <v>0</v>
          </cell>
          <cell r="CW463">
            <v>14</v>
          </cell>
          <cell r="CX463">
            <v>44349</v>
          </cell>
          <cell r="CY463">
            <v>44349</v>
          </cell>
          <cell r="CZ463" t="str">
            <v>Pending</v>
          </cell>
          <cell r="DA463">
            <v>3</v>
          </cell>
        </row>
        <row r="464">
          <cell r="A464">
            <v>331</v>
          </cell>
          <cell r="B464" t="str">
            <v>PF1</v>
          </cell>
          <cell r="C464" t="str">
            <v>FOAM 10TH</v>
          </cell>
          <cell r="D464" t="str">
            <v>Molds</v>
          </cell>
          <cell r="E464" t="str">
            <v>FMLGEI43630000</v>
          </cell>
          <cell r="F464" t="str">
            <v>LG 43UJ63</v>
          </cell>
          <cell r="G464" t="str">
            <v>Set</v>
          </cell>
          <cell r="H464" t="str">
            <v>1400*1700</v>
          </cell>
          <cell r="I464">
            <v>0.32499999999999996</v>
          </cell>
          <cell r="J464">
            <v>96</v>
          </cell>
          <cell r="K464">
            <v>1</v>
          </cell>
          <cell r="L464">
            <v>101</v>
          </cell>
          <cell r="M464">
            <v>110</v>
          </cell>
          <cell r="N464">
            <v>2</v>
          </cell>
          <cell r="O464">
            <v>4</v>
          </cell>
          <cell r="Q464" t="str">
            <v>تعمل</v>
          </cell>
          <cell r="R464">
            <v>324.99999999999994</v>
          </cell>
          <cell r="S464">
            <v>305.82499999999993</v>
          </cell>
          <cell r="T464">
            <v>348.07499999999993</v>
          </cell>
          <cell r="U464" t="str">
            <v>5.9</v>
          </cell>
          <cell r="V464" t="str">
            <v>7.1</v>
          </cell>
          <cell r="X464" t="str">
            <v>TV</v>
          </cell>
          <cell r="Y464">
            <v>182</v>
          </cell>
          <cell r="AA464">
            <v>331</v>
          </cell>
          <cell r="AB464" t="str">
            <v>LG 43UJ63</v>
          </cell>
          <cell r="AC464" t="str">
            <v>PACKING SET</v>
          </cell>
          <cell r="AD464" t="str">
            <v>LG 43UJ63</v>
          </cell>
          <cell r="AE464">
            <v>1</v>
          </cell>
          <cell r="AF464" t="str">
            <v>mma</v>
          </cell>
          <cell r="AG464" t="str">
            <v>MFZ65333701</v>
          </cell>
          <cell r="AH464">
            <v>130.90909090909091</v>
          </cell>
          <cell r="AI464">
            <v>124.36363636363636</v>
          </cell>
          <cell r="AJ464">
            <v>137.45454545454547</v>
          </cell>
          <cell r="AK464">
            <v>1</v>
          </cell>
          <cell r="AL464">
            <v>1</v>
          </cell>
          <cell r="AM464">
            <v>1</v>
          </cell>
          <cell r="AN464">
            <v>6</v>
          </cell>
          <cell r="AO464">
            <v>16</v>
          </cell>
          <cell r="AP464" t="str">
            <v xml:space="preserve"> (A) 303 XJ      (M) 0.7-1.1 mm   </v>
          </cell>
          <cell r="AQ464" t="str">
            <v>(B) S.2 112      (M) 0.7-1.1 mm</v>
          </cell>
          <cell r="AR464" t="str">
            <v>40</v>
          </cell>
          <cell r="AS464" t="str">
            <v>36</v>
          </cell>
          <cell r="AT464" t="str">
            <v>LGE</v>
          </cell>
          <cell r="AU464" t="str">
            <v>اتوماتيك</v>
          </cell>
          <cell r="AV464">
            <v>7.1</v>
          </cell>
          <cell r="AW464">
            <v>5.9</v>
          </cell>
          <cell r="BJ464">
            <v>4</v>
          </cell>
          <cell r="BK464">
            <v>2</v>
          </cell>
          <cell r="BL464">
            <v>10</v>
          </cell>
          <cell r="BN464">
            <v>406</v>
          </cell>
          <cell r="BO464" t="str">
            <v>4</v>
          </cell>
          <cell r="BW464">
            <v>0</v>
          </cell>
          <cell r="CK464">
            <v>0.35262499999999997</v>
          </cell>
          <cell r="CL464">
            <v>0</v>
          </cell>
          <cell r="CN464" t="str">
            <v>LG 43UJ63</v>
          </cell>
          <cell r="CO464" t="str">
            <v>LG</v>
          </cell>
          <cell r="CP464" t="str">
            <v>HE</v>
          </cell>
          <cell r="CT464">
            <v>1</v>
          </cell>
          <cell r="CU464">
            <v>1</v>
          </cell>
          <cell r="CV464">
            <v>1</v>
          </cell>
          <cell r="CW464">
            <v>14</v>
          </cell>
          <cell r="CX464">
            <v>44349</v>
          </cell>
          <cell r="CY464">
            <v>44349</v>
          </cell>
          <cell r="CZ464" t="str">
            <v>Pending</v>
          </cell>
          <cell r="DA464">
            <v>3</v>
          </cell>
        </row>
        <row r="465">
          <cell r="A465">
            <v>332</v>
          </cell>
          <cell r="B465" t="str">
            <v>PF1</v>
          </cell>
          <cell r="C465" t="str">
            <v>FOAM 10TH</v>
          </cell>
          <cell r="D465" t="str">
            <v>Molds</v>
          </cell>
          <cell r="E465" t="str">
            <v>FMLGEI42550000</v>
          </cell>
          <cell r="F465" t="str">
            <v>LG 42 LF55 MFZ64412601</v>
          </cell>
          <cell r="G465" t="str">
            <v>Set</v>
          </cell>
          <cell r="H465" t="str">
            <v>1100*1200</v>
          </cell>
          <cell r="I465">
            <v>0.3</v>
          </cell>
          <cell r="J465">
            <v>51</v>
          </cell>
          <cell r="K465">
            <v>1</v>
          </cell>
          <cell r="L465">
            <v>51</v>
          </cell>
          <cell r="M465">
            <v>51</v>
          </cell>
          <cell r="N465">
            <v>2</v>
          </cell>
          <cell r="O465">
            <v>3</v>
          </cell>
          <cell r="Q465" t="str">
            <v>لا تعمل</v>
          </cell>
          <cell r="R465">
            <v>300</v>
          </cell>
          <cell r="S465">
            <v>279</v>
          </cell>
          <cell r="T465">
            <v>321</v>
          </cell>
          <cell r="U465" t="str">
            <v>7</v>
          </cell>
          <cell r="V465" t="str">
            <v>7</v>
          </cell>
          <cell r="X465" t="str">
            <v>TV</v>
          </cell>
          <cell r="Y465">
            <v>356</v>
          </cell>
          <cell r="AA465">
            <v>332</v>
          </cell>
          <cell r="AB465" t="str">
            <v>LG 42 LF55 MFZ64412601</v>
          </cell>
          <cell r="AC465">
            <v>0.3</v>
          </cell>
          <cell r="AD465" t="str">
            <v>LG 42 LF55 MFZ64412601</v>
          </cell>
          <cell r="AE465">
            <v>0</v>
          </cell>
          <cell r="AH465">
            <v>211.76470588235293</v>
          </cell>
          <cell r="AI465">
            <v>201.17647058823528</v>
          </cell>
          <cell r="AJ465">
            <v>222.35294117647058</v>
          </cell>
          <cell r="AK465">
            <v>1</v>
          </cell>
          <cell r="AL465">
            <v>1</v>
          </cell>
          <cell r="AT465" t="str">
            <v>LGE</v>
          </cell>
          <cell r="AV465">
            <v>7</v>
          </cell>
          <cell r="AW465">
            <v>7</v>
          </cell>
          <cell r="BO465" t="str">
            <v/>
          </cell>
          <cell r="CK465">
            <v>0</v>
          </cell>
          <cell r="CL465">
            <v>0.33</v>
          </cell>
          <cell r="CN465" t="str">
            <v>LG 42 LF55 MFZ64412601</v>
          </cell>
          <cell r="CO465" t="str">
            <v>LG</v>
          </cell>
          <cell r="CT465">
            <v>1</v>
          </cell>
          <cell r="CU465">
            <v>2</v>
          </cell>
        </row>
        <row r="466">
          <cell r="A466">
            <v>333</v>
          </cell>
          <cell r="B466" t="str">
            <v>PF1</v>
          </cell>
          <cell r="C466" t="str">
            <v>FOAM 10TH</v>
          </cell>
          <cell r="D466" t="str">
            <v>Molds</v>
          </cell>
          <cell r="E466" t="str">
            <v>FMLGEI32550000</v>
          </cell>
          <cell r="F466" t="str">
            <v>LG 32 LF55 MFZ64372501</v>
          </cell>
          <cell r="G466" t="str">
            <v>Set</v>
          </cell>
          <cell r="H466" t="str">
            <v>1100*1200</v>
          </cell>
          <cell r="I466">
            <v>0.16975443130058346</v>
          </cell>
          <cell r="J466">
            <v>60</v>
          </cell>
          <cell r="L466">
            <v>60</v>
          </cell>
          <cell r="M466">
            <v>60</v>
          </cell>
          <cell r="N466">
            <v>2</v>
          </cell>
          <cell r="O466">
            <v>3</v>
          </cell>
          <cell r="Q466" t="str">
            <v>غير موجودة</v>
          </cell>
          <cell r="R466">
            <v>169.75443130058346</v>
          </cell>
          <cell r="S466">
            <v>157.87162110954262</v>
          </cell>
          <cell r="T466">
            <v>181.63724149162431</v>
          </cell>
          <cell r="U466" t="str">
            <v>7</v>
          </cell>
          <cell r="V466" t="str">
            <v>7</v>
          </cell>
          <cell r="X466" t="str">
            <v>TV</v>
          </cell>
          <cell r="Y466">
            <v>357</v>
          </cell>
          <cell r="AA466">
            <v>333</v>
          </cell>
          <cell r="AB466" t="str">
            <v>LG 32 LF55 MFZ64372501</v>
          </cell>
          <cell r="AC466">
            <v>0.16975443130058346</v>
          </cell>
          <cell r="AD466" t="str">
            <v>LG 32 LF55 MFZ64372501</v>
          </cell>
          <cell r="AE466">
            <v>0</v>
          </cell>
          <cell r="AH466">
            <v>180</v>
          </cell>
          <cell r="AI466">
            <v>171</v>
          </cell>
          <cell r="AJ466">
            <v>189</v>
          </cell>
          <cell r="AK466">
            <v>1</v>
          </cell>
          <cell r="AL466">
            <v>1</v>
          </cell>
          <cell r="AT466" t="str">
            <v>LGE</v>
          </cell>
          <cell r="AV466">
            <v>7</v>
          </cell>
          <cell r="AW466">
            <v>7</v>
          </cell>
          <cell r="BO466" t="str">
            <v/>
          </cell>
          <cell r="CK466">
            <v>0</v>
          </cell>
          <cell r="CL466">
            <v>0.18672987443064182</v>
          </cell>
          <cell r="CN466" t="str">
            <v>LG 32 LF55 MFZ64372501</v>
          </cell>
          <cell r="CO466" t="str">
            <v>LG</v>
          </cell>
          <cell r="CT466">
            <v>1</v>
          </cell>
          <cell r="CU466">
            <v>2</v>
          </cell>
          <cell r="DC466">
            <v>44044</v>
          </cell>
        </row>
        <row r="467">
          <cell r="A467" t="str">
            <v>334u</v>
          </cell>
          <cell r="B467" t="str">
            <v>PF1</v>
          </cell>
          <cell r="C467" t="str">
            <v>FOAM 10TH</v>
          </cell>
          <cell r="D467" t="str">
            <v>Molds</v>
          </cell>
          <cell r="E467" t="str">
            <v>FMLGEI32510000</v>
          </cell>
          <cell r="F467" t="str">
            <v>(علوى)LG 32 LF51 MFZ64617701</v>
          </cell>
          <cell r="G467" t="str">
            <v>Set</v>
          </cell>
          <cell r="H467" t="str">
            <v>1400*1700</v>
          </cell>
          <cell r="I467">
            <v>7.1999999999999995E-2</v>
          </cell>
          <cell r="J467">
            <v>120</v>
          </cell>
          <cell r="L467">
            <v>126</v>
          </cell>
          <cell r="M467">
            <v>138</v>
          </cell>
          <cell r="N467">
            <v>1</v>
          </cell>
          <cell r="O467">
            <v>4</v>
          </cell>
          <cell r="Q467" t="str">
            <v>غير موجودة</v>
          </cell>
          <cell r="R467">
            <v>72</v>
          </cell>
          <cell r="S467">
            <v>67.751999999999995</v>
          </cell>
          <cell r="T467">
            <v>77.111999999999995</v>
          </cell>
          <cell r="U467" t="str">
            <v>5.9</v>
          </cell>
          <cell r="V467" t="str">
            <v>7.1</v>
          </cell>
          <cell r="X467" t="str">
            <v>TV</v>
          </cell>
          <cell r="Y467">
            <v>183</v>
          </cell>
          <cell r="Z467" t="str">
            <v>اعلي</v>
          </cell>
          <cell r="AA467">
            <v>334</v>
          </cell>
          <cell r="AB467" t="str">
            <v>LG 32 LF51 MFZ64617701</v>
          </cell>
          <cell r="AD467" t="str">
            <v>LG 32 LF51 MFZ64617701</v>
          </cell>
          <cell r="AE467">
            <v>0</v>
          </cell>
          <cell r="AH467">
            <v>104.34782608695652</v>
          </cell>
          <cell r="AI467">
            <v>99.130434782608688</v>
          </cell>
          <cell r="AJ467">
            <v>109.56521739130434</v>
          </cell>
          <cell r="AK467">
            <v>0</v>
          </cell>
          <cell r="AL467">
            <v>1</v>
          </cell>
          <cell r="AT467" t="str">
            <v>LGE</v>
          </cell>
          <cell r="AU467" t="str">
            <v>اتوماتيك</v>
          </cell>
          <cell r="AV467">
            <v>7</v>
          </cell>
          <cell r="AW467">
            <v>7</v>
          </cell>
          <cell r="BJ467">
            <v>5</v>
          </cell>
          <cell r="BK467">
            <v>-5</v>
          </cell>
          <cell r="BL467">
            <v>5</v>
          </cell>
          <cell r="BN467">
            <v>401</v>
          </cell>
          <cell r="BO467" t="str">
            <v>4</v>
          </cell>
          <cell r="BW467">
            <v>0</v>
          </cell>
          <cell r="CK467">
            <v>7.8119999999999995E-2</v>
          </cell>
          <cell r="CL467">
            <v>0</v>
          </cell>
          <cell r="CN467" t="str">
            <v>LG 32 LF51 MFZ64617701</v>
          </cell>
          <cell r="CO467" t="str">
            <v>LG</v>
          </cell>
          <cell r="CT467">
            <v>0</v>
          </cell>
          <cell r="CU467">
            <v>1</v>
          </cell>
          <cell r="CV467">
            <v>1</v>
          </cell>
          <cell r="CW467">
            <v>0</v>
          </cell>
          <cell r="CZ467" t="str">
            <v/>
          </cell>
          <cell r="DC467">
            <v>44044</v>
          </cell>
        </row>
        <row r="468">
          <cell r="A468" t="str">
            <v>334d</v>
          </cell>
          <cell r="B468" t="str">
            <v>PF1</v>
          </cell>
          <cell r="C468" t="str">
            <v>FOAM 10TH</v>
          </cell>
          <cell r="D468" t="str">
            <v>Molds</v>
          </cell>
          <cell r="E468" t="str">
            <v>FMLGEI32510000</v>
          </cell>
          <cell r="F468" t="str">
            <v>(سفلى)LG 32 LF51 MFZ64617701</v>
          </cell>
          <cell r="G468" t="str">
            <v>Set</v>
          </cell>
          <cell r="H468" t="str">
            <v>1400*1700</v>
          </cell>
          <cell r="I468">
            <v>7.3999999999999996E-2</v>
          </cell>
          <cell r="J468">
            <v>120</v>
          </cell>
          <cell r="L468">
            <v>126</v>
          </cell>
          <cell r="M468">
            <v>138</v>
          </cell>
          <cell r="N468">
            <v>1</v>
          </cell>
          <cell r="O468">
            <v>4</v>
          </cell>
          <cell r="Q468" t="str">
            <v>غير موجودة</v>
          </cell>
          <cell r="R468">
            <v>74</v>
          </cell>
          <cell r="S468">
            <v>69.634</v>
          </cell>
          <cell r="T468">
            <v>79.254000000000005</v>
          </cell>
          <cell r="U468" t="str">
            <v>5.9</v>
          </cell>
          <cell r="V468" t="str">
            <v>7.1</v>
          </cell>
          <cell r="X468" t="str">
            <v>TV</v>
          </cell>
          <cell r="Y468">
            <v>183</v>
          </cell>
          <cell r="Z468" t="str">
            <v>اسفل</v>
          </cell>
          <cell r="AA468">
            <v>334</v>
          </cell>
          <cell r="AB468" t="str">
            <v>LG 32 LF51 MFZ64617701</v>
          </cell>
          <cell r="AD468" t="str">
            <v>LG 32 LF51 MFZ64617701</v>
          </cell>
          <cell r="AE468">
            <v>0</v>
          </cell>
          <cell r="AH468">
            <v>104.34782608695652</v>
          </cell>
          <cell r="AI468">
            <v>99.130434782608688</v>
          </cell>
          <cell r="AJ468">
            <v>109.56521739130434</v>
          </cell>
          <cell r="AK468">
            <v>0</v>
          </cell>
          <cell r="AL468">
            <v>1</v>
          </cell>
          <cell r="AT468" t="str">
            <v>LGE</v>
          </cell>
          <cell r="AU468" t="str">
            <v>اتوماتيك</v>
          </cell>
          <cell r="AV468">
            <v>7</v>
          </cell>
          <cell r="AW468">
            <v>7</v>
          </cell>
          <cell r="BJ468">
            <v>5</v>
          </cell>
          <cell r="BK468">
            <v>-5</v>
          </cell>
          <cell r="BL468">
            <v>5</v>
          </cell>
          <cell r="BN468">
            <v>401</v>
          </cell>
          <cell r="BO468" t="str">
            <v>4</v>
          </cell>
          <cell r="BW468">
            <v>0</v>
          </cell>
          <cell r="CK468">
            <v>8.029E-2</v>
          </cell>
          <cell r="CL468">
            <v>0</v>
          </cell>
          <cell r="CN468" t="str">
            <v>LG 32 LF51 MFZ64617701</v>
          </cell>
          <cell r="CO468" t="str">
            <v>LG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Z468" t="str">
            <v/>
          </cell>
          <cell r="DC468">
            <v>44044</v>
          </cell>
        </row>
        <row r="469">
          <cell r="A469">
            <v>334</v>
          </cell>
          <cell r="B469" t="str">
            <v>PF1</v>
          </cell>
          <cell r="C469" t="str">
            <v>FOAM 10TH</v>
          </cell>
          <cell r="D469" t="str">
            <v>Molds</v>
          </cell>
          <cell r="E469" t="str">
            <v>FMLGEI32510000</v>
          </cell>
          <cell r="F469" t="str">
            <v>LG 32 LF51 MFZ64617701</v>
          </cell>
          <cell r="G469" t="str">
            <v>Set</v>
          </cell>
          <cell r="H469" t="str">
            <v>1400*1700</v>
          </cell>
          <cell r="I469">
            <v>0.14599999999999999</v>
          </cell>
          <cell r="J469">
            <v>120</v>
          </cell>
          <cell r="L469">
            <v>126</v>
          </cell>
          <cell r="M469">
            <v>138</v>
          </cell>
          <cell r="N469">
            <v>2</v>
          </cell>
          <cell r="O469">
            <v>4</v>
          </cell>
          <cell r="Q469" t="str">
            <v>غير موجودة</v>
          </cell>
          <cell r="R469">
            <v>146</v>
          </cell>
          <cell r="S469">
            <v>137.386</v>
          </cell>
          <cell r="T469">
            <v>156.36599999999999</v>
          </cell>
          <cell r="U469" t="str">
            <v>5.9</v>
          </cell>
          <cell r="V469" t="str">
            <v>7.1</v>
          </cell>
          <cell r="X469" t="str">
            <v>TV</v>
          </cell>
          <cell r="Y469">
            <v>183</v>
          </cell>
          <cell r="AA469">
            <v>334</v>
          </cell>
          <cell r="AB469" t="str">
            <v>LG 32 LF51 MFZ64617701</v>
          </cell>
          <cell r="AD469" t="str">
            <v>LG 32 LF51 MFZ64617701</v>
          </cell>
          <cell r="AE469">
            <v>0</v>
          </cell>
          <cell r="AF469" t="str">
            <v>mma</v>
          </cell>
          <cell r="AG469" t="str">
            <v>MFZ64817701</v>
          </cell>
          <cell r="AH469">
            <v>104.34782608695652</v>
          </cell>
          <cell r="AI469">
            <v>99.130434782608688</v>
          </cell>
          <cell r="AJ469">
            <v>109.56521739130434</v>
          </cell>
          <cell r="AK469">
            <v>1</v>
          </cell>
          <cell r="AL469">
            <v>1</v>
          </cell>
          <cell r="AM469">
            <v>1</v>
          </cell>
          <cell r="AT469" t="str">
            <v>LGE</v>
          </cell>
          <cell r="AU469" t="str">
            <v>اتوماتيك</v>
          </cell>
          <cell r="AV469">
            <v>7</v>
          </cell>
          <cell r="AW469">
            <v>7</v>
          </cell>
          <cell r="BJ469">
            <v>5</v>
          </cell>
          <cell r="BK469">
            <v>-5</v>
          </cell>
          <cell r="BL469">
            <v>5</v>
          </cell>
          <cell r="BN469">
            <v>401</v>
          </cell>
          <cell r="BO469" t="str">
            <v>4</v>
          </cell>
          <cell r="BW469">
            <v>0</v>
          </cell>
          <cell r="CK469">
            <v>0.15841</v>
          </cell>
          <cell r="CL469">
            <v>0</v>
          </cell>
          <cell r="CN469" t="str">
            <v>LG 32 LF51 MFZ64617701</v>
          </cell>
          <cell r="CO469" t="str">
            <v>LG</v>
          </cell>
          <cell r="CT469">
            <v>1</v>
          </cell>
          <cell r="CU469">
            <v>1</v>
          </cell>
          <cell r="CV469">
            <v>1</v>
          </cell>
          <cell r="CW469">
            <v>0</v>
          </cell>
          <cell r="CZ469" t="str">
            <v/>
          </cell>
          <cell r="DC469">
            <v>44044</v>
          </cell>
        </row>
        <row r="470">
          <cell r="A470" t="str">
            <v>335u</v>
          </cell>
          <cell r="B470" t="str">
            <v>PF1</v>
          </cell>
          <cell r="C470" t="str">
            <v>FOAM 10TH</v>
          </cell>
          <cell r="D470" t="str">
            <v>Molds</v>
          </cell>
          <cell r="E470" t="str">
            <v>FMMONI40000000</v>
          </cell>
          <cell r="F470" t="str">
            <v>LED40 مون استون-up</v>
          </cell>
          <cell r="G470" t="str">
            <v>Set</v>
          </cell>
          <cell r="H470" t="str">
            <v>1100*1200</v>
          </cell>
          <cell r="I470">
            <v>0.28799999999999998</v>
          </cell>
          <cell r="J470">
            <v>30</v>
          </cell>
          <cell r="K470">
            <v>1</v>
          </cell>
          <cell r="L470">
            <v>32</v>
          </cell>
          <cell r="M470">
            <v>41</v>
          </cell>
          <cell r="N470">
            <v>2</v>
          </cell>
          <cell r="O470">
            <v>2</v>
          </cell>
          <cell r="Q470" t="str">
            <v>تعمل</v>
          </cell>
          <cell r="R470">
            <v>288</v>
          </cell>
          <cell r="S470">
            <v>267.83999999999997</v>
          </cell>
          <cell r="T470">
            <v>308.16000000000003</v>
          </cell>
          <cell r="U470" t="str">
            <v>7</v>
          </cell>
          <cell r="V470" t="str">
            <v>7</v>
          </cell>
          <cell r="X470" t="str">
            <v>TV</v>
          </cell>
          <cell r="Y470">
            <v>184</v>
          </cell>
          <cell r="Z470" t="str">
            <v>اعلي</v>
          </cell>
          <cell r="AA470">
            <v>335</v>
          </cell>
          <cell r="AB470" t="str">
            <v>LED40 مون استون</v>
          </cell>
          <cell r="AD470" t="str">
            <v>LED40 مون استون</v>
          </cell>
          <cell r="AE470">
            <v>1</v>
          </cell>
          <cell r="AH470">
            <v>175.60975609756099</v>
          </cell>
          <cell r="AI470">
            <v>166.82926829268294</v>
          </cell>
          <cell r="AJ470">
            <v>184.39024390243904</v>
          </cell>
          <cell r="AK470">
            <v>1</v>
          </cell>
          <cell r="AL470">
            <v>1</v>
          </cell>
          <cell r="AN470">
            <v>7</v>
          </cell>
          <cell r="AO470">
            <v>18</v>
          </cell>
          <cell r="AP470" t="str">
            <v xml:space="preserve"> (A) EU150       (M) 0.7-1.1 mm</v>
          </cell>
          <cell r="AQ470" t="str">
            <v>(B) S.2 112      (M) 0.7-1.1 mm</v>
          </cell>
          <cell r="AR470" t="str">
            <v>8</v>
          </cell>
          <cell r="AS470" t="str">
            <v>18</v>
          </cell>
          <cell r="AT470" t="str">
            <v>MON</v>
          </cell>
          <cell r="AU470" t="str">
            <v>اتوماتيك</v>
          </cell>
          <cell r="AV470">
            <v>7</v>
          </cell>
          <cell r="AW470">
            <v>7</v>
          </cell>
          <cell r="AX470">
            <v>570</v>
          </cell>
          <cell r="AY470">
            <v>2</v>
          </cell>
          <cell r="AZ470">
            <v>2</v>
          </cell>
          <cell r="BA470">
            <v>150</v>
          </cell>
          <cell r="BB470">
            <v>2</v>
          </cell>
          <cell r="BC470">
            <v>2</v>
          </cell>
          <cell r="BD470">
            <v>151</v>
          </cell>
          <cell r="BE470">
            <v>2</v>
          </cell>
          <cell r="BF470">
            <v>2</v>
          </cell>
          <cell r="BJ470">
            <v>4</v>
          </cell>
          <cell r="BK470">
            <v>3</v>
          </cell>
          <cell r="BL470">
            <v>11</v>
          </cell>
          <cell r="BN470">
            <v>122</v>
          </cell>
          <cell r="BO470" t="str">
            <v>1</v>
          </cell>
          <cell r="BW470">
            <v>0</v>
          </cell>
          <cell r="CA470">
            <v>3.8</v>
          </cell>
          <cell r="CB470">
            <v>20</v>
          </cell>
          <cell r="CC470">
            <v>1</v>
          </cell>
          <cell r="CE470">
            <v>87</v>
          </cell>
          <cell r="CF470">
            <v>200</v>
          </cell>
          <cell r="CG470" t="str">
            <v>احمر</v>
          </cell>
          <cell r="CK470">
            <v>0</v>
          </cell>
          <cell r="CL470">
            <v>0.31680000000000003</v>
          </cell>
          <cell r="CN470" t="str">
            <v>LED40 Astoon Moon</v>
          </cell>
          <cell r="CO470" t="str">
            <v>شركة مون استون</v>
          </cell>
          <cell r="CP470" t="str">
            <v>شركة مون استون</v>
          </cell>
          <cell r="CT470">
            <v>1</v>
          </cell>
          <cell r="CU470">
            <v>1</v>
          </cell>
          <cell r="CV470">
            <v>1</v>
          </cell>
          <cell r="CW470">
            <v>0</v>
          </cell>
          <cell r="CZ470" t="str">
            <v/>
          </cell>
        </row>
        <row r="471">
          <cell r="A471" t="str">
            <v>335d</v>
          </cell>
          <cell r="B471" t="str">
            <v>PF1</v>
          </cell>
          <cell r="C471" t="str">
            <v>FOAM 10TH</v>
          </cell>
          <cell r="D471" t="str">
            <v>Molds</v>
          </cell>
          <cell r="E471" t="str">
            <v>FMMONI40000000</v>
          </cell>
          <cell r="F471" t="str">
            <v>LED40 مون استون-down</v>
          </cell>
          <cell r="G471" t="str">
            <v>Set</v>
          </cell>
          <cell r="H471" t="str">
            <v>1100*1200</v>
          </cell>
          <cell r="I471">
            <v>0.28799999999999998</v>
          </cell>
          <cell r="J471">
            <v>30</v>
          </cell>
          <cell r="K471">
            <v>1</v>
          </cell>
          <cell r="L471">
            <v>32</v>
          </cell>
          <cell r="M471">
            <v>41</v>
          </cell>
          <cell r="N471">
            <v>2</v>
          </cell>
          <cell r="O471">
            <v>2</v>
          </cell>
          <cell r="Q471" t="str">
            <v>تعمل</v>
          </cell>
          <cell r="R471">
            <v>288</v>
          </cell>
          <cell r="S471">
            <v>267.83999999999997</v>
          </cell>
          <cell r="T471">
            <v>308.16000000000003</v>
          </cell>
          <cell r="U471" t="str">
            <v>7</v>
          </cell>
          <cell r="V471" t="str">
            <v>7</v>
          </cell>
          <cell r="X471" t="str">
            <v>TV</v>
          </cell>
          <cell r="Y471">
            <v>184</v>
          </cell>
          <cell r="Z471" t="str">
            <v>اسفل</v>
          </cell>
          <cell r="AA471">
            <v>335</v>
          </cell>
          <cell r="AB471" t="str">
            <v>LED40 مون استون</v>
          </cell>
          <cell r="AD471" t="str">
            <v>LED40 مون استون</v>
          </cell>
          <cell r="AE471">
            <v>1</v>
          </cell>
          <cell r="AH471">
            <v>175.60975609756099</v>
          </cell>
          <cell r="AI471">
            <v>166.82926829268294</v>
          </cell>
          <cell r="AJ471">
            <v>184.39024390243904</v>
          </cell>
          <cell r="AK471">
            <v>1</v>
          </cell>
          <cell r="AL471">
            <v>1</v>
          </cell>
          <cell r="AN471">
            <v>7</v>
          </cell>
          <cell r="AO471">
            <v>18</v>
          </cell>
          <cell r="AP471" t="str">
            <v xml:space="preserve"> (A) EU150       (M) 0.7-1.1 mm</v>
          </cell>
          <cell r="AQ471" t="str">
            <v>(B) S.2 112      (M) 0.7-1.1 mm</v>
          </cell>
          <cell r="AR471" t="str">
            <v>8</v>
          </cell>
          <cell r="AS471" t="str">
            <v>18</v>
          </cell>
          <cell r="AT471" t="str">
            <v>MON</v>
          </cell>
          <cell r="AU471" t="str">
            <v>اتوماتيك</v>
          </cell>
          <cell r="AV471">
            <v>7</v>
          </cell>
          <cell r="AW471">
            <v>7</v>
          </cell>
          <cell r="AX471">
            <v>570</v>
          </cell>
          <cell r="AY471">
            <v>2</v>
          </cell>
          <cell r="AZ471">
            <v>2</v>
          </cell>
          <cell r="BA471">
            <v>150</v>
          </cell>
          <cell r="BB471">
            <v>2</v>
          </cell>
          <cell r="BC471">
            <v>2</v>
          </cell>
          <cell r="BD471">
            <v>187</v>
          </cell>
          <cell r="BE471">
            <v>2</v>
          </cell>
          <cell r="BF471">
            <v>2</v>
          </cell>
          <cell r="BJ471">
            <v>4</v>
          </cell>
          <cell r="BK471">
            <v>3</v>
          </cell>
          <cell r="BL471">
            <v>11</v>
          </cell>
          <cell r="BN471">
            <v>122</v>
          </cell>
          <cell r="BO471" t="str">
            <v>1</v>
          </cell>
          <cell r="BW471">
            <v>0</v>
          </cell>
          <cell r="CA471">
            <v>2.5</v>
          </cell>
          <cell r="CB471">
            <v>20</v>
          </cell>
          <cell r="CC471">
            <v>1</v>
          </cell>
          <cell r="CE471">
            <v>87</v>
          </cell>
          <cell r="CF471">
            <v>200</v>
          </cell>
          <cell r="CG471" t="str">
            <v>ابيض</v>
          </cell>
          <cell r="CK471">
            <v>0</v>
          </cell>
          <cell r="CL471">
            <v>0.31680000000000003</v>
          </cell>
          <cell r="CN471" t="str">
            <v>LED40 Astoon Moon</v>
          </cell>
          <cell r="CO471" t="str">
            <v>شركة مون استون</v>
          </cell>
          <cell r="CP471" t="str">
            <v>شركة مون استون</v>
          </cell>
          <cell r="CT471">
            <v>1</v>
          </cell>
          <cell r="CU471">
            <v>1</v>
          </cell>
          <cell r="CV471">
            <v>1</v>
          </cell>
          <cell r="CW471">
            <v>0</v>
          </cell>
          <cell r="CZ471" t="str">
            <v/>
          </cell>
        </row>
        <row r="472">
          <cell r="A472">
            <v>335</v>
          </cell>
          <cell r="B472" t="str">
            <v>PF1</v>
          </cell>
          <cell r="C472" t="str">
            <v>FOAM 10TH</v>
          </cell>
          <cell r="D472" t="str">
            <v>Molds</v>
          </cell>
          <cell r="E472" t="str">
            <v>FMMONI40000000</v>
          </cell>
          <cell r="F472" t="str">
            <v>LED40 مون استون</v>
          </cell>
          <cell r="G472" t="str">
            <v>Set</v>
          </cell>
          <cell r="H472" t="str">
            <v>1100*1200</v>
          </cell>
          <cell r="I472">
            <v>0.28799999999999998</v>
          </cell>
          <cell r="J472">
            <v>30</v>
          </cell>
          <cell r="K472">
            <v>1</v>
          </cell>
          <cell r="L472">
            <v>32</v>
          </cell>
          <cell r="M472">
            <v>41</v>
          </cell>
          <cell r="N472">
            <v>2</v>
          </cell>
          <cell r="O472">
            <v>2</v>
          </cell>
          <cell r="Q472" t="str">
            <v>تعمل</v>
          </cell>
          <cell r="R472">
            <v>288</v>
          </cell>
          <cell r="S472">
            <v>267.83999999999997</v>
          </cell>
          <cell r="T472">
            <v>308.16000000000003</v>
          </cell>
          <cell r="U472" t="str">
            <v>7</v>
          </cell>
          <cell r="V472" t="str">
            <v>7</v>
          </cell>
          <cell r="X472" t="str">
            <v>TV</v>
          </cell>
          <cell r="Y472">
            <v>184</v>
          </cell>
          <cell r="AA472">
            <v>335</v>
          </cell>
          <cell r="AB472" t="str">
            <v>LED40 مون استون</v>
          </cell>
          <cell r="AD472" t="str">
            <v>LED40 مون استون</v>
          </cell>
          <cell r="AE472">
            <v>1</v>
          </cell>
          <cell r="AH472">
            <v>175.60975609756099</v>
          </cell>
          <cell r="AI472">
            <v>166.82926829268294</v>
          </cell>
          <cell r="AJ472">
            <v>184.39024390243904</v>
          </cell>
          <cell r="AK472">
            <v>1</v>
          </cell>
          <cell r="AM472">
            <v>1</v>
          </cell>
          <cell r="AN472">
            <v>7</v>
          </cell>
          <cell r="AO472">
            <v>18</v>
          </cell>
          <cell r="AP472" t="str">
            <v xml:space="preserve"> (A) EU150       (M) 0.7-1.1 mm</v>
          </cell>
          <cell r="AQ472" t="str">
            <v>(B) S.2 112      (M) 0.7-1.1 mm</v>
          </cell>
          <cell r="AR472" t="str">
            <v>8</v>
          </cell>
          <cell r="AS472" t="str">
            <v>18</v>
          </cell>
          <cell r="AT472" t="str">
            <v>MON</v>
          </cell>
          <cell r="AU472" t="str">
            <v>اتوماتيك</v>
          </cell>
          <cell r="AV472">
            <v>7</v>
          </cell>
          <cell r="AW472">
            <v>7</v>
          </cell>
          <cell r="BJ472">
            <v>4</v>
          </cell>
          <cell r="BK472">
            <v>3</v>
          </cell>
          <cell r="BL472">
            <v>11</v>
          </cell>
          <cell r="BN472">
            <v>122</v>
          </cell>
          <cell r="BO472" t="str">
            <v>1</v>
          </cell>
          <cell r="BW472">
            <v>0</v>
          </cell>
          <cell r="CK472">
            <v>0</v>
          </cell>
          <cell r="CL472">
            <v>0.31680000000000003</v>
          </cell>
          <cell r="CN472" t="str">
            <v>LED40 Astoon Moon</v>
          </cell>
          <cell r="CO472" t="str">
            <v>شركة مون استون</v>
          </cell>
          <cell r="CP472" t="str">
            <v>شركة مون استون</v>
          </cell>
          <cell r="CT472">
            <v>1</v>
          </cell>
          <cell r="CU472">
            <v>1</v>
          </cell>
          <cell r="CV472">
            <v>1</v>
          </cell>
          <cell r="CW472">
            <v>0</v>
          </cell>
          <cell r="CZ472" t="str">
            <v/>
          </cell>
        </row>
        <row r="473">
          <cell r="A473">
            <v>336</v>
          </cell>
          <cell r="B473" t="str">
            <v>PF1</v>
          </cell>
          <cell r="C473" t="str">
            <v>FOAM 10TH</v>
          </cell>
          <cell r="D473" t="str">
            <v>Molds</v>
          </cell>
          <cell r="E473" t="str">
            <v>FMGOLB32280000</v>
          </cell>
          <cell r="F473" t="str">
            <v>LD32X28 جولدى</v>
          </cell>
          <cell r="G473" t="str">
            <v>Set</v>
          </cell>
          <cell r="H473" t="str">
            <v>1100*1200</v>
          </cell>
          <cell r="I473">
            <v>0.249</v>
          </cell>
          <cell r="J473">
            <v>30</v>
          </cell>
          <cell r="L473">
            <v>30</v>
          </cell>
          <cell r="M473">
            <v>30</v>
          </cell>
          <cell r="N473">
            <v>2</v>
          </cell>
          <cell r="O473">
            <v>2</v>
          </cell>
          <cell r="Q473" t="str">
            <v>لا تعمل</v>
          </cell>
          <cell r="R473">
            <v>249</v>
          </cell>
          <cell r="S473">
            <v>231.57</v>
          </cell>
          <cell r="T473">
            <v>266.43</v>
          </cell>
          <cell r="U473" t="str">
            <v>7</v>
          </cell>
          <cell r="V473" t="str">
            <v>7</v>
          </cell>
          <cell r="Y473">
            <v>358</v>
          </cell>
          <cell r="AA473">
            <v>336</v>
          </cell>
          <cell r="AB473" t="str">
            <v>LD32X28 جولدى</v>
          </cell>
          <cell r="AC473">
            <v>0.249</v>
          </cell>
          <cell r="AD473" t="str">
            <v>LD32X28 جولدى</v>
          </cell>
          <cell r="AE473">
            <v>0</v>
          </cell>
          <cell r="AH473">
            <v>240</v>
          </cell>
          <cell r="AI473">
            <v>228</v>
          </cell>
          <cell r="AJ473">
            <v>252</v>
          </cell>
          <cell r="AK473">
            <v>1</v>
          </cell>
          <cell r="AL473">
            <v>1</v>
          </cell>
          <cell r="AM473">
            <v>1</v>
          </cell>
          <cell r="AT473" t="str">
            <v>GOL</v>
          </cell>
          <cell r="AV473">
            <v>7</v>
          </cell>
          <cell r="AW473">
            <v>7</v>
          </cell>
          <cell r="BO473" t="str">
            <v/>
          </cell>
          <cell r="CK473">
            <v>0</v>
          </cell>
          <cell r="CL473">
            <v>0.27390000000000003</v>
          </cell>
          <cell r="CN473" t="str">
            <v>LD32X28 جولدى</v>
          </cell>
          <cell r="CO473" t="str">
            <v/>
          </cell>
          <cell r="CT473">
            <v>1</v>
          </cell>
          <cell r="CU473">
            <v>2</v>
          </cell>
        </row>
        <row r="474">
          <cell r="A474" t="str">
            <v>337u</v>
          </cell>
          <cell r="B474" t="str">
            <v>PF1</v>
          </cell>
          <cell r="C474" t="str">
            <v>FOAM 10TH</v>
          </cell>
          <cell r="D474" t="str">
            <v>Molds</v>
          </cell>
          <cell r="E474" t="str">
            <v>FMMONI32000000</v>
          </cell>
          <cell r="F474" t="str">
            <v>D.LED32 مون استون-up</v>
          </cell>
          <cell r="G474" t="str">
            <v>Set</v>
          </cell>
          <cell r="H474" t="str">
            <v>1100*1200</v>
          </cell>
          <cell r="I474">
            <v>0.17100000000000001</v>
          </cell>
          <cell r="J474">
            <v>30</v>
          </cell>
          <cell r="L474">
            <v>32</v>
          </cell>
          <cell r="M474">
            <v>43</v>
          </cell>
          <cell r="N474">
            <v>2</v>
          </cell>
          <cell r="O474">
            <v>2</v>
          </cell>
          <cell r="Q474" t="str">
            <v>تعمل</v>
          </cell>
          <cell r="R474">
            <v>171</v>
          </cell>
          <cell r="S474">
            <v>159.03</v>
          </cell>
          <cell r="T474">
            <v>182.97</v>
          </cell>
          <cell r="U474" t="str">
            <v>7</v>
          </cell>
          <cell r="V474" t="str">
            <v>7</v>
          </cell>
          <cell r="X474" t="str">
            <v>TV</v>
          </cell>
          <cell r="Y474">
            <v>185</v>
          </cell>
          <cell r="Z474" t="str">
            <v>اعلي</v>
          </cell>
          <cell r="AA474">
            <v>337</v>
          </cell>
          <cell r="AB474" t="str">
            <v>D.LED32 مون استون</v>
          </cell>
          <cell r="AD474" t="str">
            <v>D.LED32 مون استون</v>
          </cell>
          <cell r="AE474">
            <v>1</v>
          </cell>
          <cell r="AH474">
            <v>167.44186046511629</v>
          </cell>
          <cell r="AI474">
            <v>159.06976744186048</v>
          </cell>
          <cell r="AJ474">
            <v>175.81395348837211</v>
          </cell>
          <cell r="AK474">
            <v>0</v>
          </cell>
          <cell r="AL474">
            <v>1</v>
          </cell>
          <cell r="AN474">
            <v>7</v>
          </cell>
          <cell r="AO474">
            <v>18</v>
          </cell>
          <cell r="AP474" t="str">
            <v xml:space="preserve"> (A) EU150       (M) 0.7-1.1 mm</v>
          </cell>
          <cell r="AQ474" t="str">
            <v>(B) S.2 112      (M) 0.7-1.1 mm</v>
          </cell>
          <cell r="AR474" t="str">
            <v>10</v>
          </cell>
          <cell r="AS474" t="str">
            <v>20</v>
          </cell>
          <cell r="AT474" t="str">
            <v>MON</v>
          </cell>
          <cell r="AU474" t="str">
            <v>اتوماتيك</v>
          </cell>
          <cell r="AV474">
            <v>7</v>
          </cell>
          <cell r="AW474">
            <v>7</v>
          </cell>
          <cell r="AX474">
            <v>398</v>
          </cell>
          <cell r="AY474">
            <v>1</v>
          </cell>
          <cell r="AZ474">
            <v>1</v>
          </cell>
          <cell r="BA474">
            <v>140</v>
          </cell>
          <cell r="BB474">
            <v>1</v>
          </cell>
          <cell r="BC474">
            <v>1</v>
          </cell>
          <cell r="BJ474">
            <v>5</v>
          </cell>
          <cell r="BK474">
            <v>2</v>
          </cell>
          <cell r="BL474">
            <v>12</v>
          </cell>
          <cell r="BN474">
            <v>121</v>
          </cell>
          <cell r="BO474" t="str">
            <v>1</v>
          </cell>
          <cell r="BW474">
            <v>0</v>
          </cell>
          <cell r="CA474">
            <v>4</v>
          </cell>
          <cell r="CB474">
            <v>40</v>
          </cell>
          <cell r="CC474">
            <v>1</v>
          </cell>
          <cell r="CE474">
            <v>87</v>
          </cell>
          <cell r="CF474">
            <v>200</v>
          </cell>
          <cell r="CG474" t="str">
            <v>احمر</v>
          </cell>
          <cell r="CK474">
            <v>0</v>
          </cell>
          <cell r="CL474">
            <v>0.18810000000000002</v>
          </cell>
          <cell r="CN474" t="str">
            <v>D.LED32 Astoon Moon</v>
          </cell>
          <cell r="CO474" t="str">
            <v>شركة مون استون</v>
          </cell>
          <cell r="CP474" t="str">
            <v>شركة مون استون</v>
          </cell>
          <cell r="CT474">
            <v>0</v>
          </cell>
          <cell r="CU474">
            <v>1</v>
          </cell>
          <cell r="CV474">
            <v>1</v>
          </cell>
          <cell r="CW474">
            <v>0</v>
          </cell>
          <cell r="CZ474" t="str">
            <v/>
          </cell>
        </row>
        <row r="475">
          <cell r="A475" t="str">
            <v>337d</v>
          </cell>
          <cell r="B475" t="str">
            <v>PF1</v>
          </cell>
          <cell r="C475" t="str">
            <v>FOAM 10TH</v>
          </cell>
          <cell r="D475" t="str">
            <v>Molds</v>
          </cell>
          <cell r="E475" t="str">
            <v>FMMONI32000000</v>
          </cell>
          <cell r="F475" t="str">
            <v>D.LED32 مون استون-down</v>
          </cell>
          <cell r="G475" t="str">
            <v>Set</v>
          </cell>
          <cell r="H475" t="str">
            <v>1100*1200</v>
          </cell>
          <cell r="I475">
            <v>0.17100000000000001</v>
          </cell>
          <cell r="J475">
            <v>30</v>
          </cell>
          <cell r="L475">
            <v>32</v>
          </cell>
          <cell r="M475">
            <v>43</v>
          </cell>
          <cell r="N475">
            <v>2</v>
          </cell>
          <cell r="O475">
            <v>2</v>
          </cell>
          <cell r="Q475" t="str">
            <v>تعمل</v>
          </cell>
          <cell r="R475">
            <v>171</v>
          </cell>
          <cell r="S475">
            <v>159.03</v>
          </cell>
          <cell r="T475">
            <v>182.97</v>
          </cell>
          <cell r="U475" t="str">
            <v>7</v>
          </cell>
          <cell r="V475" t="str">
            <v>7</v>
          </cell>
          <cell r="X475" t="str">
            <v>TV</v>
          </cell>
          <cell r="Y475">
            <v>185</v>
          </cell>
          <cell r="Z475" t="str">
            <v>اسفل</v>
          </cell>
          <cell r="AA475">
            <v>337</v>
          </cell>
          <cell r="AB475" t="str">
            <v>D.LED32 مون استون</v>
          </cell>
          <cell r="AD475" t="str">
            <v>D.LED32 مون استون</v>
          </cell>
          <cell r="AE475">
            <v>1</v>
          </cell>
          <cell r="AH475">
            <v>167.44186046511629</v>
          </cell>
          <cell r="AI475">
            <v>159.06976744186048</v>
          </cell>
          <cell r="AJ475">
            <v>175.81395348837211</v>
          </cell>
          <cell r="AK475">
            <v>0</v>
          </cell>
          <cell r="AL475">
            <v>1</v>
          </cell>
          <cell r="AN475">
            <v>7</v>
          </cell>
          <cell r="AO475">
            <v>18</v>
          </cell>
          <cell r="AP475" t="str">
            <v xml:space="preserve"> (A) EU150       (M) 0.7-1.1 mm</v>
          </cell>
          <cell r="AQ475" t="str">
            <v>(B) S.2 112      (M) 0.7-1.1 mm</v>
          </cell>
          <cell r="AR475" t="str">
            <v>10</v>
          </cell>
          <cell r="AS475" t="str">
            <v>20</v>
          </cell>
          <cell r="AT475" t="str">
            <v>MON</v>
          </cell>
          <cell r="AU475" t="str">
            <v>اتوماتيك</v>
          </cell>
          <cell r="AV475">
            <v>7</v>
          </cell>
          <cell r="AW475">
            <v>7</v>
          </cell>
          <cell r="AX475">
            <v>398</v>
          </cell>
          <cell r="AY475">
            <v>1</v>
          </cell>
          <cell r="AZ475">
            <v>1</v>
          </cell>
          <cell r="BA475">
            <v>140</v>
          </cell>
          <cell r="BB475">
            <v>1</v>
          </cell>
          <cell r="BC475">
            <v>1</v>
          </cell>
          <cell r="BJ475">
            <v>5</v>
          </cell>
          <cell r="BK475">
            <v>2</v>
          </cell>
          <cell r="BL475">
            <v>12</v>
          </cell>
          <cell r="BN475">
            <v>121</v>
          </cell>
          <cell r="BO475" t="str">
            <v>1</v>
          </cell>
          <cell r="BW475">
            <v>0</v>
          </cell>
          <cell r="CA475">
            <v>6.5</v>
          </cell>
          <cell r="CB475">
            <v>40</v>
          </cell>
          <cell r="CC475">
            <v>1</v>
          </cell>
          <cell r="CE475">
            <v>87</v>
          </cell>
          <cell r="CF475">
            <v>200</v>
          </cell>
          <cell r="CG475" t="str">
            <v>ابيض</v>
          </cell>
          <cell r="CK475">
            <v>0</v>
          </cell>
          <cell r="CL475">
            <v>0.18810000000000002</v>
          </cell>
          <cell r="CN475" t="str">
            <v>D.LED32 Astoon Moon</v>
          </cell>
          <cell r="CO475" t="str">
            <v>شركة مون استون</v>
          </cell>
          <cell r="CP475" t="str">
            <v>شركة مون استون</v>
          </cell>
          <cell r="CT475">
            <v>0</v>
          </cell>
          <cell r="CU475">
            <v>1</v>
          </cell>
          <cell r="CV475">
            <v>1</v>
          </cell>
          <cell r="CW475">
            <v>0</v>
          </cell>
          <cell r="CZ475" t="str">
            <v/>
          </cell>
        </row>
        <row r="476">
          <cell r="A476">
            <v>337</v>
          </cell>
          <cell r="B476" t="str">
            <v>PF1</v>
          </cell>
          <cell r="C476" t="str">
            <v>FOAM 10TH</v>
          </cell>
          <cell r="D476" t="str">
            <v>Molds</v>
          </cell>
          <cell r="E476" t="str">
            <v>FMMONI32000000</v>
          </cell>
          <cell r="F476" t="str">
            <v>D.LED32 مون استون</v>
          </cell>
          <cell r="G476" t="str">
            <v>Set</v>
          </cell>
          <cell r="H476" t="str">
            <v>1100*1200</v>
          </cell>
          <cell r="I476">
            <v>0.17100000000000001</v>
          </cell>
          <cell r="J476">
            <v>30</v>
          </cell>
          <cell r="L476">
            <v>32</v>
          </cell>
          <cell r="M476">
            <v>43</v>
          </cell>
          <cell r="N476">
            <v>2</v>
          </cell>
          <cell r="O476">
            <v>2</v>
          </cell>
          <cell r="Q476" t="str">
            <v>تعمل</v>
          </cell>
          <cell r="R476">
            <v>171</v>
          </cell>
          <cell r="S476">
            <v>159.03</v>
          </cell>
          <cell r="T476">
            <v>182.97</v>
          </cell>
          <cell r="U476" t="str">
            <v>7</v>
          </cell>
          <cell r="V476" t="str">
            <v>7</v>
          </cell>
          <cell r="X476" t="str">
            <v>TV</v>
          </cell>
          <cell r="Y476">
            <v>185</v>
          </cell>
          <cell r="AA476">
            <v>337</v>
          </cell>
          <cell r="AB476" t="str">
            <v>D.LED32 مون استون</v>
          </cell>
          <cell r="AD476" t="str">
            <v>D.LED32 مون استون</v>
          </cell>
          <cell r="AE476">
            <v>1</v>
          </cell>
          <cell r="AH476">
            <v>167.44186046511629</v>
          </cell>
          <cell r="AI476">
            <v>159.06976744186048</v>
          </cell>
          <cell r="AJ476">
            <v>175.81395348837211</v>
          </cell>
          <cell r="AK476">
            <v>1</v>
          </cell>
          <cell r="AM476">
            <v>1</v>
          </cell>
          <cell r="AN476">
            <v>7</v>
          </cell>
          <cell r="AO476">
            <v>18</v>
          </cell>
          <cell r="AP476" t="str">
            <v xml:space="preserve"> (A) EU150       (M) 0.7-1.1 mm</v>
          </cell>
          <cell r="AQ476" t="str">
            <v>(B) S.2 112      (M) 0.7-1.1 mm</v>
          </cell>
          <cell r="AR476" t="str">
            <v>10</v>
          </cell>
          <cell r="AS476" t="str">
            <v>20</v>
          </cell>
          <cell r="AT476" t="str">
            <v>MON</v>
          </cell>
          <cell r="AU476" t="str">
            <v>اتوماتيك</v>
          </cell>
          <cell r="AV476">
            <v>7</v>
          </cell>
          <cell r="AW476">
            <v>7</v>
          </cell>
          <cell r="BJ476">
            <v>5</v>
          </cell>
          <cell r="BK476">
            <v>2</v>
          </cell>
          <cell r="BL476">
            <v>12</v>
          </cell>
          <cell r="BN476">
            <v>121</v>
          </cell>
          <cell r="BO476" t="str">
            <v>1</v>
          </cell>
          <cell r="BW476">
            <v>0</v>
          </cell>
          <cell r="CK476">
            <v>0</v>
          </cell>
          <cell r="CL476">
            <v>0.18810000000000002</v>
          </cell>
          <cell r="CN476" t="str">
            <v>D.LED32 Astoon Moon</v>
          </cell>
          <cell r="CO476" t="str">
            <v>شركة مون استون</v>
          </cell>
          <cell r="CP476" t="str">
            <v>شركة مون استون</v>
          </cell>
          <cell r="CT476">
            <v>1</v>
          </cell>
          <cell r="CU476">
            <v>1</v>
          </cell>
          <cell r="CV476">
            <v>1</v>
          </cell>
          <cell r="CW476">
            <v>0</v>
          </cell>
          <cell r="CZ476" t="str">
            <v/>
          </cell>
        </row>
        <row r="477">
          <cell r="A477">
            <v>217</v>
          </cell>
          <cell r="B477" t="str">
            <v>PF1</v>
          </cell>
          <cell r="C477" t="str">
            <v>FOAM 10TH</v>
          </cell>
          <cell r="D477" t="str">
            <v>Molds</v>
          </cell>
          <cell r="E477" t="str">
            <v>FMEGPIS1000000</v>
          </cell>
          <cell r="F477" t="str">
            <v>فستون 122 علوى معدل</v>
          </cell>
          <cell r="G477" t="str">
            <v>Ea</v>
          </cell>
          <cell r="H477" t="str">
            <v>1100*1200</v>
          </cell>
          <cell r="I477">
            <v>0.81399999999999995</v>
          </cell>
          <cell r="J477">
            <v>12</v>
          </cell>
          <cell r="L477">
            <v>12</v>
          </cell>
          <cell r="M477">
            <v>12</v>
          </cell>
          <cell r="N477">
            <v>1</v>
          </cell>
          <cell r="O477">
            <v>1</v>
          </cell>
          <cell r="Q477" t="str">
            <v>تعمل</v>
          </cell>
          <cell r="R477">
            <v>814</v>
          </cell>
          <cell r="S477">
            <v>757.02</v>
          </cell>
          <cell r="T477">
            <v>870.98</v>
          </cell>
          <cell r="U477" t="str">
            <v>7</v>
          </cell>
          <cell r="V477" t="str">
            <v>7</v>
          </cell>
          <cell r="Y477">
            <v>293</v>
          </cell>
          <cell r="AA477">
            <v>217</v>
          </cell>
          <cell r="AB477" t="str">
            <v>فستون 122 علوى معدل</v>
          </cell>
          <cell r="AD477" t="str">
            <v>فستون 122 علوى معدل</v>
          </cell>
          <cell r="AE477">
            <v>1</v>
          </cell>
          <cell r="AH477">
            <v>300</v>
          </cell>
          <cell r="AI477">
            <v>285</v>
          </cell>
          <cell r="AJ477">
            <v>315</v>
          </cell>
          <cell r="AK477">
            <v>1</v>
          </cell>
          <cell r="AL477">
            <v>1</v>
          </cell>
          <cell r="AT477" t="str">
            <v>EGP</v>
          </cell>
          <cell r="AV477">
            <v>7</v>
          </cell>
          <cell r="AW477">
            <v>7</v>
          </cell>
          <cell r="BO477" t="str">
            <v/>
          </cell>
          <cell r="CK477">
            <v>0</v>
          </cell>
          <cell r="CL477">
            <v>0.89539999999999997</v>
          </cell>
          <cell r="CN477" t="str">
            <v>فستون 122 top modifed</v>
          </cell>
          <cell r="CO477" t="str">
            <v>المصرية الألمانية</v>
          </cell>
          <cell r="CP477" t="str">
            <v xml:space="preserve">شركة المصرية الالمانية </v>
          </cell>
          <cell r="CT477">
            <v>1</v>
          </cell>
          <cell r="CU477">
            <v>1</v>
          </cell>
          <cell r="CV477">
            <v>1</v>
          </cell>
          <cell r="CW477">
            <v>0</v>
          </cell>
          <cell r="CZ477" t="str">
            <v/>
          </cell>
        </row>
        <row r="478">
          <cell r="A478">
            <v>214</v>
          </cell>
          <cell r="B478" t="str">
            <v>PF2</v>
          </cell>
          <cell r="C478" t="str">
            <v>FOAM 6TH</v>
          </cell>
          <cell r="D478" t="str">
            <v>Molds</v>
          </cell>
          <cell r="E478" t="str">
            <v>FMCHLBN1200000</v>
          </cell>
          <cell r="F478" t="str">
            <v>فوم N 120 K</v>
          </cell>
          <cell r="G478" t="str">
            <v>Ea</v>
          </cell>
          <cell r="H478" t="str">
            <v>1130*860</v>
          </cell>
          <cell r="I478">
            <v>4.3999999999999997E-2</v>
          </cell>
          <cell r="J478">
            <v>72</v>
          </cell>
          <cell r="L478">
            <v>72</v>
          </cell>
          <cell r="M478">
            <v>72</v>
          </cell>
          <cell r="N478">
            <v>1</v>
          </cell>
          <cell r="O478">
            <v>3</v>
          </cell>
          <cell r="Q478" t="str">
            <v>تعمل</v>
          </cell>
          <cell r="R478">
            <v>44</v>
          </cell>
          <cell r="S478">
            <v>40.92</v>
          </cell>
          <cell r="T478">
            <v>47.08</v>
          </cell>
          <cell r="U478" t="str">
            <v>7</v>
          </cell>
          <cell r="V478" t="str">
            <v>7</v>
          </cell>
          <cell r="X478" t="str">
            <v>بطاريات سيارات</v>
          </cell>
          <cell r="Y478">
            <v>290</v>
          </cell>
          <cell r="AA478">
            <v>214</v>
          </cell>
          <cell r="AB478" t="str">
            <v>فوم N 120 K</v>
          </cell>
          <cell r="AD478" t="str">
            <v>فوم N 120 K</v>
          </cell>
          <cell r="AE478">
            <v>1</v>
          </cell>
          <cell r="AH478">
            <v>150</v>
          </cell>
          <cell r="AI478">
            <v>142.5</v>
          </cell>
          <cell r="AJ478">
            <v>157.5</v>
          </cell>
          <cell r="AK478">
            <v>1</v>
          </cell>
          <cell r="AL478">
            <v>1</v>
          </cell>
          <cell r="AM478">
            <v>1</v>
          </cell>
          <cell r="AN478">
            <v>8</v>
          </cell>
          <cell r="AO478" t="str">
            <v>17</v>
          </cell>
          <cell r="AP478" t="str">
            <v>(A)   401 XS   (S)0.4-0.8 mm</v>
          </cell>
          <cell r="AQ478" t="str">
            <v>(B)   EU 100   (S)0.4-0.8 mm</v>
          </cell>
          <cell r="AR478" t="str">
            <v>6</v>
          </cell>
          <cell r="AT478" t="str">
            <v>CHL</v>
          </cell>
          <cell r="AU478" t="str">
            <v>يدوي</v>
          </cell>
          <cell r="AV478">
            <v>7</v>
          </cell>
          <cell r="AW478">
            <v>7</v>
          </cell>
          <cell r="AX478">
            <v>475</v>
          </cell>
          <cell r="AY478">
            <v>1</v>
          </cell>
          <cell r="AZ478">
            <v>1</v>
          </cell>
          <cell r="BA478">
            <v>188</v>
          </cell>
          <cell r="BB478">
            <v>1</v>
          </cell>
          <cell r="BC478">
            <v>1</v>
          </cell>
          <cell r="BD478">
            <v>35</v>
          </cell>
          <cell r="BE478">
            <v>2</v>
          </cell>
          <cell r="BF478">
            <v>2</v>
          </cell>
          <cell r="BJ478">
            <v>3</v>
          </cell>
          <cell r="BK478">
            <v>5</v>
          </cell>
          <cell r="BL478">
            <v>11</v>
          </cell>
          <cell r="BN478">
            <v>1006</v>
          </cell>
          <cell r="BO478" t="str">
            <v>10</v>
          </cell>
          <cell r="BW478">
            <v>0</v>
          </cell>
          <cell r="CB478">
            <v>75</v>
          </cell>
          <cell r="CC478">
            <v>1</v>
          </cell>
          <cell r="CE478">
            <v>87</v>
          </cell>
          <cell r="CF478">
            <v>200</v>
          </cell>
          <cell r="CG478" t="str">
            <v>ابيض شفاف</v>
          </cell>
          <cell r="CK478">
            <v>0</v>
          </cell>
          <cell r="CL478">
            <v>4.8399999999999999E-2</v>
          </cell>
          <cell r="CN478" t="str">
            <v>foam N 120 K</v>
          </cell>
          <cell r="CO478" t="str">
            <v>كلورايد</v>
          </cell>
          <cell r="CP478" t="str">
            <v>كلورايد</v>
          </cell>
          <cell r="CT478">
            <v>1</v>
          </cell>
          <cell r="CU478">
            <v>1</v>
          </cell>
          <cell r="CV478">
            <v>1</v>
          </cell>
          <cell r="CW478">
            <v>0</v>
          </cell>
          <cell r="CZ478" t="str">
            <v/>
          </cell>
        </row>
        <row r="479">
          <cell r="A479">
            <v>193</v>
          </cell>
          <cell r="B479" t="str">
            <v>PF1</v>
          </cell>
          <cell r="C479" t="str">
            <v>FOAM 10TH</v>
          </cell>
          <cell r="D479" t="str">
            <v>Molds</v>
          </cell>
          <cell r="E479" t="str">
            <v>FMEGPIB1252000</v>
          </cell>
          <cell r="F479" t="str">
            <v>فوم بالرينا 125 سفلى</v>
          </cell>
          <cell r="G479" t="str">
            <v>Ea</v>
          </cell>
          <cell r="H479" t="str">
            <v>1100*1200</v>
          </cell>
          <cell r="I479">
            <v>0.60399999999999998</v>
          </cell>
          <cell r="J479">
            <v>12</v>
          </cell>
          <cell r="L479">
            <v>13</v>
          </cell>
          <cell r="M479">
            <v>14</v>
          </cell>
          <cell r="N479">
            <v>1</v>
          </cell>
          <cell r="O479">
            <v>1</v>
          </cell>
          <cell r="Q479" t="str">
            <v>تعمل</v>
          </cell>
          <cell r="R479">
            <v>604</v>
          </cell>
          <cell r="S479">
            <v>561.72</v>
          </cell>
          <cell r="T479">
            <v>646.28</v>
          </cell>
          <cell r="U479">
            <v>7</v>
          </cell>
          <cell r="V479">
            <v>7</v>
          </cell>
          <cell r="X479" t="str">
            <v>خزف</v>
          </cell>
          <cell r="Y479">
            <v>269</v>
          </cell>
          <cell r="AA479">
            <v>193</v>
          </cell>
          <cell r="AB479" t="str">
            <v>فوم بالرينا 125 سفلى</v>
          </cell>
          <cell r="AD479" t="str">
            <v>فوم بالرينا 125 سفلى</v>
          </cell>
          <cell r="AE479">
            <v>1</v>
          </cell>
          <cell r="AH479">
            <v>257.14285714285717</v>
          </cell>
          <cell r="AI479">
            <v>244.28571428571431</v>
          </cell>
          <cell r="AJ479">
            <v>270.00000000000006</v>
          </cell>
          <cell r="AK479">
            <v>1</v>
          </cell>
          <cell r="AL479">
            <v>1</v>
          </cell>
          <cell r="AM479">
            <v>1</v>
          </cell>
          <cell r="AN479">
            <v>10</v>
          </cell>
          <cell r="AO479" t="str">
            <v>18</v>
          </cell>
          <cell r="AP479" t="str">
            <v>(A)  EU150  (M)0.7-1.1mm</v>
          </cell>
          <cell r="AQ479" t="str">
            <v>(B) C.SB         (M) 0.7-1.1 mm</v>
          </cell>
          <cell r="AR479">
            <v>11</v>
          </cell>
          <cell r="AS479">
            <v>9</v>
          </cell>
          <cell r="AT479" t="str">
            <v>EGP</v>
          </cell>
          <cell r="AU479" t="str">
            <v>اتوماتيك</v>
          </cell>
          <cell r="AV479">
            <v>7</v>
          </cell>
          <cell r="AW479">
            <v>7</v>
          </cell>
          <cell r="AX479">
            <v>625</v>
          </cell>
          <cell r="AY479">
            <v>1</v>
          </cell>
          <cell r="AZ479">
            <v>1</v>
          </cell>
          <cell r="BA479">
            <v>625</v>
          </cell>
          <cell r="BB479">
            <v>1</v>
          </cell>
          <cell r="BC479">
            <v>1</v>
          </cell>
          <cell r="BD479">
            <v>237</v>
          </cell>
          <cell r="BE479">
            <v>3</v>
          </cell>
          <cell r="BF479">
            <v>3</v>
          </cell>
          <cell r="BJ479">
            <v>3</v>
          </cell>
          <cell r="BK479">
            <v>7</v>
          </cell>
          <cell r="BL479">
            <v>13</v>
          </cell>
          <cell r="BN479">
            <v>509</v>
          </cell>
          <cell r="BO479" t="str">
            <v>5</v>
          </cell>
          <cell r="BW479">
            <v>0</v>
          </cell>
          <cell r="CB479">
            <v>5</v>
          </cell>
          <cell r="CC479">
            <v>1</v>
          </cell>
          <cell r="CE479">
            <v>87</v>
          </cell>
          <cell r="CF479">
            <v>150</v>
          </cell>
          <cell r="CG479" t="str">
            <v>احمر</v>
          </cell>
          <cell r="CK479">
            <v>0</v>
          </cell>
          <cell r="CL479">
            <v>0.66439999999999999</v>
          </cell>
          <cell r="CN479" t="str">
            <v>foam  Rina 125 bottom</v>
          </cell>
          <cell r="CO479" t="str">
            <v>المصرية الألمانية</v>
          </cell>
          <cell r="CP479" t="str">
            <v xml:space="preserve">شركة المصرية الالمانية </v>
          </cell>
          <cell r="CT479">
            <v>1</v>
          </cell>
          <cell r="CU479">
            <v>1</v>
          </cell>
          <cell r="CV479">
            <v>1</v>
          </cell>
          <cell r="CW479">
            <v>0</v>
          </cell>
          <cell r="CZ479" t="str">
            <v/>
          </cell>
        </row>
        <row r="480">
          <cell r="A480" t="str">
            <v>339b</v>
          </cell>
          <cell r="B480" t="str">
            <v>PF1</v>
          </cell>
          <cell r="C480" t="str">
            <v>FOAM 10TH</v>
          </cell>
          <cell r="D480" t="str">
            <v>Molds</v>
          </cell>
          <cell r="E480" t="str">
            <v>FMBOXB25900000</v>
          </cell>
          <cell r="F480" t="str">
            <v>صندوق 25ك بنى سويف 900 جرام-قاعدة</v>
          </cell>
          <cell r="G480" t="str">
            <v>Set</v>
          </cell>
          <cell r="H480" t="str">
            <v>1700*1400</v>
          </cell>
          <cell r="J480">
            <v>67</v>
          </cell>
          <cell r="L480">
            <v>67</v>
          </cell>
          <cell r="M480">
            <v>86</v>
          </cell>
          <cell r="N480">
            <v>2</v>
          </cell>
          <cell r="O480">
            <v>3</v>
          </cell>
          <cell r="Q480" t="str">
            <v>تعمل</v>
          </cell>
          <cell r="R480">
            <v>0</v>
          </cell>
          <cell r="S480">
            <v>0</v>
          </cell>
          <cell r="T480">
            <v>0</v>
          </cell>
          <cell r="U480" t="str">
            <v>7</v>
          </cell>
          <cell r="V480" t="str">
            <v>7</v>
          </cell>
          <cell r="X480" t="str">
            <v>صندوق سمك</v>
          </cell>
          <cell r="Y480">
            <v>187</v>
          </cell>
          <cell r="Z480" t="str">
            <v>قاعدة</v>
          </cell>
          <cell r="AA480">
            <v>339</v>
          </cell>
          <cell r="AB480" t="str">
            <v>     صندوق 25ك بنى سويف 900 جرام</v>
          </cell>
          <cell r="AD480" t="str">
            <v>     صندوق 25ك بنى سويف 900 جرام</v>
          </cell>
          <cell r="AE480">
            <v>1</v>
          </cell>
          <cell r="AH480">
            <v>125.58139534883721</v>
          </cell>
          <cell r="AI480">
            <v>119.30232558139534</v>
          </cell>
          <cell r="AJ480">
            <v>131.86046511627907</v>
          </cell>
          <cell r="AK480">
            <v>0</v>
          </cell>
          <cell r="AL480">
            <v>1</v>
          </cell>
          <cell r="AN480">
            <v>6</v>
          </cell>
          <cell r="AO480" t="str">
            <v>24</v>
          </cell>
          <cell r="AP480" t="str">
            <v>(A)   401 XS   (S)0.4-0.8 mm</v>
          </cell>
          <cell r="AQ480" t="str">
            <v>(B)   EU 100   (S)0.4-0.8 mm</v>
          </cell>
          <cell r="AR480" t="str">
            <v>21</v>
          </cell>
          <cell r="AS480" t="str">
            <v>36</v>
          </cell>
          <cell r="AT480" t="str">
            <v>2</v>
          </cell>
          <cell r="AU480" t="str">
            <v>اتوماتيك</v>
          </cell>
          <cell r="AV480">
            <v>7</v>
          </cell>
          <cell r="AW480">
            <v>7</v>
          </cell>
          <cell r="AX480">
            <v>630</v>
          </cell>
          <cell r="AY480">
            <v>2</v>
          </cell>
          <cell r="AZ480">
            <v>2</v>
          </cell>
          <cell r="BA480">
            <v>455</v>
          </cell>
          <cell r="BB480">
            <v>2</v>
          </cell>
          <cell r="BC480">
            <v>2</v>
          </cell>
          <cell r="BD480">
            <v>285</v>
          </cell>
          <cell r="BE480">
            <v>2.5</v>
          </cell>
          <cell r="BF480">
            <v>2.5</v>
          </cell>
          <cell r="BJ480">
            <v>0</v>
          </cell>
          <cell r="BK480">
            <v>6</v>
          </cell>
          <cell r="BL480">
            <v>6</v>
          </cell>
          <cell r="BN480">
            <v>314</v>
          </cell>
          <cell r="BO480" t="str">
            <v>3</v>
          </cell>
          <cell r="BW480">
            <v>0</v>
          </cell>
          <cell r="CA480">
            <v>4</v>
          </cell>
          <cell r="CB480">
            <v>10</v>
          </cell>
          <cell r="CC480">
            <v>1</v>
          </cell>
          <cell r="CE480">
            <v>87</v>
          </cell>
          <cell r="CF480">
            <v>200</v>
          </cell>
          <cell r="CG480" t="str">
            <v>احمر</v>
          </cell>
          <cell r="CK480">
            <v>0</v>
          </cell>
          <cell r="CL480">
            <v>0</v>
          </cell>
          <cell r="CN480" t="str">
            <v>     box 25 kg Bny Sweef 900 gm</v>
          </cell>
          <cell r="CO480" t="str">
            <v>عملاء متنوعون</v>
          </cell>
          <cell r="CP480" t="str">
            <v>عملاء متنوعون</v>
          </cell>
          <cell r="CT480">
            <v>0</v>
          </cell>
          <cell r="CU480">
            <v>1</v>
          </cell>
          <cell r="CV480">
            <v>1</v>
          </cell>
          <cell r="CW480">
            <v>0</v>
          </cell>
          <cell r="CZ480" t="str">
            <v/>
          </cell>
        </row>
        <row r="481">
          <cell r="A481" t="str">
            <v>339c</v>
          </cell>
          <cell r="B481" t="str">
            <v>PF1</v>
          </cell>
          <cell r="C481" t="str">
            <v>FOAM 10TH</v>
          </cell>
          <cell r="D481" t="str">
            <v>Molds</v>
          </cell>
          <cell r="E481" t="str">
            <v>FMBOXB25900000</v>
          </cell>
          <cell r="F481" t="str">
            <v>صندوق 25ك بنى سويف 900 جرام-كفر</v>
          </cell>
          <cell r="G481" t="str">
            <v>Set</v>
          </cell>
          <cell r="H481" t="str">
            <v>1700*1400</v>
          </cell>
          <cell r="J481">
            <v>67</v>
          </cell>
          <cell r="L481">
            <v>67</v>
          </cell>
          <cell r="M481">
            <v>86</v>
          </cell>
          <cell r="N481">
            <v>2</v>
          </cell>
          <cell r="O481">
            <v>3</v>
          </cell>
          <cell r="Q481" t="str">
            <v>تعمل</v>
          </cell>
          <cell r="R481">
            <v>0</v>
          </cell>
          <cell r="S481">
            <v>0</v>
          </cell>
          <cell r="T481">
            <v>0</v>
          </cell>
          <cell r="U481" t="str">
            <v>7</v>
          </cell>
          <cell r="V481" t="str">
            <v>7</v>
          </cell>
          <cell r="X481" t="str">
            <v>صندوق سمك</v>
          </cell>
          <cell r="Y481">
            <v>187</v>
          </cell>
          <cell r="Z481" t="str">
            <v>كفر</v>
          </cell>
          <cell r="AA481">
            <v>339</v>
          </cell>
          <cell r="AB481" t="str">
            <v>     صندوق 25ك بنى سويف 900 جرام</v>
          </cell>
          <cell r="AD481" t="str">
            <v>     صندوق 25ك بنى سويف 900 جرام</v>
          </cell>
          <cell r="AE481">
            <v>1</v>
          </cell>
          <cell r="AH481">
            <v>125.58139534883721</v>
          </cell>
          <cell r="AI481">
            <v>119.30232558139534</v>
          </cell>
          <cell r="AJ481">
            <v>131.86046511627907</v>
          </cell>
          <cell r="AK481">
            <v>0</v>
          </cell>
          <cell r="AL481">
            <v>1</v>
          </cell>
          <cell r="AN481">
            <v>6</v>
          </cell>
          <cell r="AO481" t="str">
            <v>24</v>
          </cell>
          <cell r="AP481" t="str">
            <v>(A)   401 XS   (S)0.4-0.8 mm</v>
          </cell>
          <cell r="AQ481" t="str">
            <v>(B)   EU 100   (S)0.4-0.8 mm</v>
          </cell>
          <cell r="AR481" t="str">
            <v>21</v>
          </cell>
          <cell r="AS481" t="str">
            <v>36</v>
          </cell>
          <cell r="AU481" t="str">
            <v>اتوماتيك</v>
          </cell>
          <cell r="AV481">
            <v>7</v>
          </cell>
          <cell r="AW481">
            <v>7</v>
          </cell>
          <cell r="AX481">
            <v>630</v>
          </cell>
          <cell r="AY481">
            <v>2</v>
          </cell>
          <cell r="AZ481">
            <v>2</v>
          </cell>
          <cell r="BA481">
            <v>455</v>
          </cell>
          <cell r="BB481">
            <v>2</v>
          </cell>
          <cell r="BC481">
            <v>2</v>
          </cell>
          <cell r="BD481">
            <v>40</v>
          </cell>
          <cell r="BE481">
            <v>2.5</v>
          </cell>
          <cell r="BF481">
            <v>2.5</v>
          </cell>
          <cell r="BJ481">
            <v>0</v>
          </cell>
          <cell r="BK481">
            <v>6</v>
          </cell>
          <cell r="BL481">
            <v>6</v>
          </cell>
          <cell r="BN481">
            <v>314</v>
          </cell>
          <cell r="BO481" t="str">
            <v>3</v>
          </cell>
          <cell r="BW481">
            <v>0</v>
          </cell>
          <cell r="CA481">
            <v>4</v>
          </cell>
          <cell r="CB481">
            <v>10</v>
          </cell>
          <cell r="CC481">
            <v>1</v>
          </cell>
          <cell r="CE481">
            <v>87</v>
          </cell>
          <cell r="CF481">
            <v>200</v>
          </cell>
          <cell r="CG481" t="str">
            <v>احمر</v>
          </cell>
          <cell r="CK481">
            <v>0</v>
          </cell>
          <cell r="CL481">
            <v>0</v>
          </cell>
          <cell r="CN481" t="str">
            <v>     box 25 kg Bny Sweef 900 gm</v>
          </cell>
          <cell r="CO481" t="str">
            <v>عملاء متنوعون</v>
          </cell>
          <cell r="CP481" t="str">
            <v>عملاء متنوعون</v>
          </cell>
          <cell r="CT481">
            <v>0</v>
          </cell>
          <cell r="CU481">
            <v>1</v>
          </cell>
          <cell r="CV481">
            <v>1</v>
          </cell>
          <cell r="CW481">
            <v>0</v>
          </cell>
          <cell r="CZ481" t="str">
            <v/>
          </cell>
        </row>
        <row r="482">
          <cell r="A482">
            <v>339</v>
          </cell>
          <cell r="B482" t="str">
            <v>PF1</v>
          </cell>
          <cell r="C482" t="str">
            <v>FOAM 10TH</v>
          </cell>
          <cell r="D482" t="str">
            <v>Molds</v>
          </cell>
          <cell r="E482" t="str">
            <v>FMBOXB25900000</v>
          </cell>
          <cell r="F482" t="str">
            <v>     صندوق 25ك بنى سويف 900 جرام</v>
          </cell>
          <cell r="G482" t="str">
            <v>Set</v>
          </cell>
          <cell r="H482" t="str">
            <v>1700*1400</v>
          </cell>
          <cell r="I482">
            <v>0.89</v>
          </cell>
          <cell r="J482">
            <v>67</v>
          </cell>
          <cell r="L482">
            <v>67</v>
          </cell>
          <cell r="M482">
            <v>86</v>
          </cell>
          <cell r="N482">
            <v>2</v>
          </cell>
          <cell r="O482">
            <v>3</v>
          </cell>
          <cell r="Q482" t="str">
            <v>تعمل</v>
          </cell>
          <cell r="R482">
            <v>890</v>
          </cell>
          <cell r="S482">
            <v>827.7</v>
          </cell>
          <cell r="T482">
            <v>952.3</v>
          </cell>
          <cell r="U482" t="str">
            <v>7</v>
          </cell>
          <cell r="V482" t="str">
            <v>7</v>
          </cell>
          <cell r="X482" t="str">
            <v>صندوق سمك</v>
          </cell>
          <cell r="Y482">
            <v>187</v>
          </cell>
          <cell r="AA482">
            <v>339</v>
          </cell>
          <cell r="AB482" t="str">
            <v>     صندوق 25ك بنى سويف 900 جرام</v>
          </cell>
          <cell r="AD482" t="str">
            <v>     صندوق 25ك بنى سويف 900 جرام</v>
          </cell>
          <cell r="AE482">
            <v>1</v>
          </cell>
          <cell r="AH482">
            <v>125.58139534883721</v>
          </cell>
          <cell r="AI482">
            <v>119.30232558139534</v>
          </cell>
          <cell r="AJ482">
            <v>131.86046511627907</v>
          </cell>
          <cell r="AK482">
            <v>1</v>
          </cell>
          <cell r="AM482">
            <v>1</v>
          </cell>
          <cell r="AN482">
            <v>6</v>
          </cell>
          <cell r="AO482" t="str">
            <v>24</v>
          </cell>
          <cell r="AP482" t="str">
            <v>(A)   401 XS   (S)0.4-0.8 mm</v>
          </cell>
          <cell r="AQ482" t="str">
            <v>(B)   EU 100   (S)0.4-0.8 mm</v>
          </cell>
          <cell r="AR482" t="str">
            <v>21</v>
          </cell>
          <cell r="AS482" t="str">
            <v>36</v>
          </cell>
          <cell r="AU482" t="str">
            <v>اتوماتيك</v>
          </cell>
          <cell r="AV482">
            <v>7</v>
          </cell>
          <cell r="AW482">
            <v>7</v>
          </cell>
          <cell r="BJ482">
            <v>0</v>
          </cell>
          <cell r="BK482">
            <v>6</v>
          </cell>
          <cell r="BL482">
            <v>6</v>
          </cell>
          <cell r="BN482">
            <v>314</v>
          </cell>
          <cell r="BO482" t="str">
            <v>3</v>
          </cell>
          <cell r="BW482">
            <v>0</v>
          </cell>
          <cell r="CA482">
            <v>4</v>
          </cell>
          <cell r="CB482">
            <v>10</v>
          </cell>
          <cell r="CC482">
            <v>1</v>
          </cell>
          <cell r="CE482">
            <v>87</v>
          </cell>
          <cell r="CF482">
            <v>200</v>
          </cell>
          <cell r="CG482" t="str">
            <v>احمر</v>
          </cell>
          <cell r="CK482">
            <v>0</v>
          </cell>
          <cell r="CL482">
            <v>0.97900000000000009</v>
          </cell>
          <cell r="CN482" t="str">
            <v>     box 25 kg Bny Sweef 900 gm</v>
          </cell>
          <cell r="CO482" t="str">
            <v>عملاء متنوعون</v>
          </cell>
          <cell r="CP482" t="str">
            <v>عملاء متنوعون</v>
          </cell>
          <cell r="CT482">
            <v>1</v>
          </cell>
          <cell r="CU482">
            <v>1</v>
          </cell>
          <cell r="CV482">
            <v>1</v>
          </cell>
          <cell r="CW482">
            <v>0</v>
          </cell>
          <cell r="CZ482" t="str">
            <v/>
          </cell>
        </row>
        <row r="483">
          <cell r="A483" t="str">
            <v>340u</v>
          </cell>
          <cell r="B483" t="str">
            <v>PF1</v>
          </cell>
          <cell r="C483" t="str">
            <v>FOAM 10TH</v>
          </cell>
          <cell r="D483" t="str">
            <v>Molds</v>
          </cell>
          <cell r="E483" t="str">
            <v>FMLGEI43UK6400</v>
          </cell>
          <cell r="F483" t="str">
            <v>(علوى)  LG43UK64</v>
          </cell>
          <cell r="G483" t="str">
            <v>Set</v>
          </cell>
          <cell r="H483" t="str">
            <v>1400*1700</v>
          </cell>
          <cell r="I483">
            <v>0.24</v>
          </cell>
          <cell r="J483">
            <v>67</v>
          </cell>
          <cell r="L483">
            <v>70</v>
          </cell>
          <cell r="M483">
            <v>70</v>
          </cell>
          <cell r="N483">
            <v>1</v>
          </cell>
          <cell r="O483">
            <v>3</v>
          </cell>
          <cell r="Q483" t="str">
            <v>غير موجودة</v>
          </cell>
          <cell r="R483">
            <v>240</v>
          </cell>
          <cell r="S483">
            <v>225.84</v>
          </cell>
          <cell r="T483">
            <v>257.04000000000002</v>
          </cell>
          <cell r="U483" t="str">
            <v>5.9</v>
          </cell>
          <cell r="V483" t="str">
            <v>7.1</v>
          </cell>
          <cell r="X483" t="str">
            <v>TV</v>
          </cell>
          <cell r="Y483">
            <v>188</v>
          </cell>
          <cell r="Z483" t="str">
            <v>اعلي</v>
          </cell>
          <cell r="AA483">
            <v>340</v>
          </cell>
          <cell r="AB483" t="str">
            <v>   LG43UK64</v>
          </cell>
          <cell r="AC483">
            <v>0.41699999999999998</v>
          </cell>
          <cell r="AD483" t="str">
            <v>   LG43UK64</v>
          </cell>
          <cell r="AE483">
            <v>0</v>
          </cell>
          <cell r="AH483">
            <v>154.28571428571431</v>
          </cell>
          <cell r="AI483">
            <v>146.57142857142858</v>
          </cell>
          <cell r="AJ483">
            <v>162.00000000000003</v>
          </cell>
          <cell r="AK483">
            <v>0</v>
          </cell>
          <cell r="AL483">
            <v>1</v>
          </cell>
          <cell r="AU483" t="str">
            <v>اتوماتيك</v>
          </cell>
          <cell r="AV483">
            <v>7</v>
          </cell>
          <cell r="AW483">
            <v>7</v>
          </cell>
          <cell r="BJ483">
            <v>5</v>
          </cell>
          <cell r="BK483">
            <v>-5</v>
          </cell>
          <cell r="BL483">
            <v>5</v>
          </cell>
          <cell r="BN483">
            <v>410</v>
          </cell>
          <cell r="BO483" t="str">
            <v>4</v>
          </cell>
          <cell r="BW483">
            <v>0</v>
          </cell>
          <cell r="CK483">
            <v>0.26039999999999996</v>
          </cell>
          <cell r="CL483">
            <v>0</v>
          </cell>
          <cell r="CN483" t="str">
            <v>   LG43UK64</v>
          </cell>
          <cell r="CO483" t="str">
            <v>LG</v>
          </cell>
          <cell r="CT483">
            <v>0</v>
          </cell>
          <cell r="CU483">
            <v>1</v>
          </cell>
          <cell r="CV483">
            <v>1</v>
          </cell>
          <cell r="CW483">
            <v>0</v>
          </cell>
          <cell r="CZ483" t="str">
            <v/>
          </cell>
          <cell r="DC483">
            <v>44044</v>
          </cell>
        </row>
        <row r="484">
          <cell r="A484" t="str">
            <v>340d</v>
          </cell>
          <cell r="B484" t="str">
            <v>PF1</v>
          </cell>
          <cell r="C484" t="str">
            <v>FOAM 10TH</v>
          </cell>
          <cell r="D484" t="str">
            <v>Molds</v>
          </cell>
          <cell r="E484" t="str">
            <v>FMLGEI43UK6400</v>
          </cell>
          <cell r="F484" t="str">
            <v>(سفلى)  LG43UK64</v>
          </cell>
          <cell r="G484" t="str">
            <v>Set</v>
          </cell>
          <cell r="H484" t="str">
            <v>1400*1700</v>
          </cell>
          <cell r="I484">
            <v>0.17699999999999999</v>
          </cell>
          <cell r="J484">
            <v>67</v>
          </cell>
          <cell r="L484">
            <v>70</v>
          </cell>
          <cell r="M484">
            <v>70</v>
          </cell>
          <cell r="N484">
            <v>1</v>
          </cell>
          <cell r="O484">
            <v>3</v>
          </cell>
          <cell r="Q484" t="str">
            <v>غير موجودة</v>
          </cell>
          <cell r="R484">
            <v>177</v>
          </cell>
          <cell r="S484">
            <v>166.55699999999999</v>
          </cell>
          <cell r="T484">
            <v>189.56700000000001</v>
          </cell>
          <cell r="U484" t="str">
            <v>5.9</v>
          </cell>
          <cell r="V484" t="str">
            <v>7.1</v>
          </cell>
          <cell r="X484" t="str">
            <v>TV</v>
          </cell>
          <cell r="Y484">
            <v>188</v>
          </cell>
          <cell r="Z484" t="str">
            <v>اسفل</v>
          </cell>
          <cell r="AA484">
            <v>340</v>
          </cell>
          <cell r="AB484" t="str">
            <v>   LG43UK64</v>
          </cell>
          <cell r="AC484">
            <v>0.41699999999999998</v>
          </cell>
          <cell r="AD484" t="str">
            <v>   LG43UK64</v>
          </cell>
          <cell r="AE484">
            <v>0</v>
          </cell>
          <cell r="AH484">
            <v>154.28571428571431</v>
          </cell>
          <cell r="AI484">
            <v>146.57142857142858</v>
          </cell>
          <cell r="AJ484">
            <v>162.00000000000003</v>
          </cell>
          <cell r="AK484">
            <v>0</v>
          </cell>
          <cell r="AL484">
            <v>1</v>
          </cell>
          <cell r="AT484" t="str">
            <v>LGE</v>
          </cell>
          <cell r="AU484" t="str">
            <v>اتوماتيك</v>
          </cell>
          <cell r="AV484">
            <v>7</v>
          </cell>
          <cell r="AW484">
            <v>7</v>
          </cell>
          <cell r="BJ484">
            <v>5</v>
          </cell>
          <cell r="BK484">
            <v>-5</v>
          </cell>
          <cell r="BL484">
            <v>5</v>
          </cell>
          <cell r="BN484">
            <v>410</v>
          </cell>
          <cell r="BO484" t="str">
            <v>4</v>
          </cell>
          <cell r="BW484">
            <v>0</v>
          </cell>
          <cell r="CK484">
            <v>0.19204499999999999</v>
          </cell>
          <cell r="CL484">
            <v>0</v>
          </cell>
          <cell r="CN484" t="str">
            <v>   LG43UK64</v>
          </cell>
          <cell r="CO484" t="str">
            <v>LG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Z484" t="str">
            <v/>
          </cell>
          <cell r="DC484">
            <v>44044</v>
          </cell>
        </row>
        <row r="485">
          <cell r="A485">
            <v>340</v>
          </cell>
          <cell r="B485" t="str">
            <v>PF1</v>
          </cell>
          <cell r="C485" t="str">
            <v>FOAM 10TH</v>
          </cell>
          <cell r="D485" t="str">
            <v>Molds</v>
          </cell>
          <cell r="E485" t="str">
            <v>FMLGEI43UK6400</v>
          </cell>
          <cell r="F485" t="str">
            <v>LG43UK64</v>
          </cell>
          <cell r="G485" t="str">
            <v>Set</v>
          </cell>
          <cell r="H485" t="str">
            <v>1400*1700</v>
          </cell>
          <cell r="I485">
            <v>0.41699999999999998</v>
          </cell>
          <cell r="J485">
            <v>67</v>
          </cell>
          <cell r="L485">
            <v>70</v>
          </cell>
          <cell r="M485">
            <v>70</v>
          </cell>
          <cell r="N485">
            <v>2</v>
          </cell>
          <cell r="O485">
            <v>3</v>
          </cell>
          <cell r="Q485" t="str">
            <v>غير موجودة</v>
          </cell>
          <cell r="R485">
            <v>417</v>
          </cell>
          <cell r="S485">
            <v>392.39699999999999</v>
          </cell>
          <cell r="T485">
            <v>446.60699999999997</v>
          </cell>
          <cell r="U485" t="str">
            <v>5.9</v>
          </cell>
          <cell r="V485" t="str">
            <v>7.1</v>
          </cell>
          <cell r="X485" t="str">
            <v>TV</v>
          </cell>
          <cell r="Y485">
            <v>188</v>
          </cell>
          <cell r="AA485">
            <v>340</v>
          </cell>
          <cell r="AB485" t="str">
            <v>   LG43UK64</v>
          </cell>
          <cell r="AC485">
            <v>0.41699999999999998</v>
          </cell>
          <cell r="AD485" t="str">
            <v>   LG43UK64</v>
          </cell>
          <cell r="AE485">
            <v>0</v>
          </cell>
          <cell r="AF485" t="str">
            <v>mma</v>
          </cell>
          <cell r="AG485" t="str">
            <v>MFZ65952201</v>
          </cell>
          <cell r="AH485">
            <v>154.28571428571431</v>
          </cell>
          <cell r="AI485">
            <v>146.57142857142858</v>
          </cell>
          <cell r="AJ485">
            <v>162.00000000000003</v>
          </cell>
          <cell r="AK485">
            <v>1</v>
          </cell>
          <cell r="AL485">
            <v>1</v>
          </cell>
          <cell r="AM485">
            <v>1</v>
          </cell>
          <cell r="AT485" t="str">
            <v>LGE</v>
          </cell>
          <cell r="AU485" t="str">
            <v>اتوماتيك</v>
          </cell>
          <cell r="AV485">
            <v>7</v>
          </cell>
          <cell r="AW485">
            <v>7</v>
          </cell>
          <cell r="BJ485">
            <v>5</v>
          </cell>
          <cell r="BK485">
            <v>-5</v>
          </cell>
          <cell r="BL485">
            <v>5</v>
          </cell>
          <cell r="BN485">
            <v>410</v>
          </cell>
          <cell r="BO485" t="str">
            <v>4</v>
          </cell>
          <cell r="BW485">
            <v>0</v>
          </cell>
          <cell r="CK485">
            <v>0.45244499999999999</v>
          </cell>
          <cell r="CL485">
            <v>0</v>
          </cell>
          <cell r="CN485" t="str">
            <v>   LG43UK64</v>
          </cell>
          <cell r="CO485" t="str">
            <v>LG</v>
          </cell>
          <cell r="CT485">
            <v>1</v>
          </cell>
          <cell r="CU485">
            <v>1</v>
          </cell>
          <cell r="CV485">
            <v>1</v>
          </cell>
          <cell r="CW485">
            <v>0</v>
          </cell>
          <cell r="CZ485" t="str">
            <v/>
          </cell>
          <cell r="DC485">
            <v>44044</v>
          </cell>
        </row>
        <row r="486">
          <cell r="A486" t="str">
            <v>341u</v>
          </cell>
          <cell r="B486" t="str">
            <v>PF1</v>
          </cell>
          <cell r="C486" t="str">
            <v>FOAM 10TH</v>
          </cell>
          <cell r="D486" t="str">
            <v>Molds</v>
          </cell>
          <cell r="E486" t="str">
            <v>FMLGEI55UK6400</v>
          </cell>
          <cell r="F486" t="str">
            <v>(علوى)  LG55UK64</v>
          </cell>
          <cell r="G486" t="str">
            <v>Set</v>
          </cell>
          <cell r="H486" t="str">
            <v>1400*1700</v>
          </cell>
          <cell r="I486">
            <v>0.40899999999999997</v>
          </cell>
          <cell r="J486">
            <v>60</v>
          </cell>
          <cell r="L486">
            <v>63</v>
          </cell>
          <cell r="M486">
            <v>71.938338566942619</v>
          </cell>
          <cell r="N486">
            <v>1</v>
          </cell>
          <cell r="O486">
            <v>3</v>
          </cell>
          <cell r="Q486" t="str">
            <v>غير موجودة</v>
          </cell>
          <cell r="R486">
            <v>409</v>
          </cell>
          <cell r="S486">
            <v>384.86900000000003</v>
          </cell>
          <cell r="T486">
            <v>438.03899999999999</v>
          </cell>
          <cell r="U486" t="str">
            <v>5.9</v>
          </cell>
          <cell r="V486" t="str">
            <v>7.1</v>
          </cell>
          <cell r="X486" t="str">
            <v>TV</v>
          </cell>
          <cell r="Y486">
            <v>189</v>
          </cell>
          <cell r="Z486" t="str">
            <v>اعلي</v>
          </cell>
          <cell r="AA486">
            <v>341</v>
          </cell>
          <cell r="AB486" t="str">
            <v>  LG55UK64</v>
          </cell>
          <cell r="AD486" t="str">
            <v>  LG55UK64</v>
          </cell>
          <cell r="AE486">
            <v>0</v>
          </cell>
          <cell r="AH486">
            <v>150.12857142857143</v>
          </cell>
          <cell r="AI486">
            <v>142.62214285714285</v>
          </cell>
          <cell r="AJ486">
            <v>157.63500000000002</v>
          </cell>
          <cell r="AK486">
            <v>0</v>
          </cell>
          <cell r="AL486">
            <v>1</v>
          </cell>
          <cell r="AT486" t="str">
            <v>LGE</v>
          </cell>
          <cell r="AU486" t="str">
            <v>اتوماتيك</v>
          </cell>
          <cell r="AV486">
            <v>7</v>
          </cell>
          <cell r="AW486">
            <v>7</v>
          </cell>
          <cell r="BJ486">
            <v>5</v>
          </cell>
          <cell r="BK486">
            <v>-5</v>
          </cell>
          <cell r="BL486">
            <v>5</v>
          </cell>
          <cell r="BN486">
            <v>409</v>
          </cell>
          <cell r="BO486" t="str">
            <v>4</v>
          </cell>
          <cell r="BW486">
            <v>0</v>
          </cell>
          <cell r="CK486">
            <v>0.44376499999999997</v>
          </cell>
          <cell r="CL486">
            <v>0</v>
          </cell>
          <cell r="CN486" t="str">
            <v>  LG55UK64</v>
          </cell>
          <cell r="CO486" t="str">
            <v>LG</v>
          </cell>
          <cell r="CT486">
            <v>0</v>
          </cell>
          <cell r="CU486">
            <v>1</v>
          </cell>
          <cell r="CV486">
            <v>1</v>
          </cell>
          <cell r="CW486">
            <v>0</v>
          </cell>
          <cell r="CZ486" t="str">
            <v/>
          </cell>
          <cell r="DC486">
            <v>44044</v>
          </cell>
        </row>
        <row r="487">
          <cell r="A487" t="str">
            <v>341d</v>
          </cell>
          <cell r="B487" t="str">
            <v>PF1</v>
          </cell>
          <cell r="C487" t="str">
            <v>FOAM 10TH</v>
          </cell>
          <cell r="D487" t="str">
            <v>Molds</v>
          </cell>
          <cell r="E487" t="str">
            <v>FMLGEI55UK6400</v>
          </cell>
          <cell r="F487" t="str">
            <v>(سفلى)  LG55UK64</v>
          </cell>
          <cell r="G487" t="str">
            <v>Set</v>
          </cell>
          <cell r="H487" t="str">
            <v>1400*1700</v>
          </cell>
          <cell r="I487">
            <v>0.28499999999999998</v>
          </cell>
          <cell r="J487">
            <v>60</v>
          </cell>
          <cell r="L487">
            <v>63</v>
          </cell>
          <cell r="M487">
            <v>71.938338566942619</v>
          </cell>
          <cell r="N487">
            <v>1</v>
          </cell>
          <cell r="O487">
            <v>3</v>
          </cell>
          <cell r="Q487" t="str">
            <v>غير موجودة</v>
          </cell>
          <cell r="R487">
            <v>285</v>
          </cell>
          <cell r="S487">
            <v>268.185</v>
          </cell>
          <cell r="T487">
            <v>305.23500000000001</v>
          </cell>
          <cell r="U487" t="str">
            <v>5.9</v>
          </cell>
          <cell r="V487" t="str">
            <v>7.1</v>
          </cell>
          <cell r="X487" t="str">
            <v>TV</v>
          </cell>
          <cell r="Y487">
            <v>189</v>
          </cell>
          <cell r="Z487" t="str">
            <v>اسفل</v>
          </cell>
          <cell r="AA487">
            <v>341</v>
          </cell>
          <cell r="AB487" t="str">
            <v>  LG55UK64</v>
          </cell>
          <cell r="AD487" t="str">
            <v>  LG55UK64</v>
          </cell>
          <cell r="AE487">
            <v>0</v>
          </cell>
          <cell r="AH487">
            <v>150.12857142857143</v>
          </cell>
          <cell r="AI487">
            <v>142.62214285714285</v>
          </cell>
          <cell r="AJ487">
            <v>157.63500000000002</v>
          </cell>
          <cell r="AK487">
            <v>0</v>
          </cell>
          <cell r="AL487">
            <v>1</v>
          </cell>
          <cell r="AT487" t="str">
            <v>LGE</v>
          </cell>
          <cell r="AU487" t="str">
            <v>اتوماتيك</v>
          </cell>
          <cell r="AV487">
            <v>7</v>
          </cell>
          <cell r="AW487">
            <v>7</v>
          </cell>
          <cell r="BJ487">
            <v>5</v>
          </cell>
          <cell r="BK487">
            <v>-5</v>
          </cell>
          <cell r="BL487">
            <v>5</v>
          </cell>
          <cell r="BN487">
            <v>409</v>
          </cell>
          <cell r="BO487" t="str">
            <v>4</v>
          </cell>
          <cell r="BW487">
            <v>0</v>
          </cell>
          <cell r="CK487">
            <v>0.30922499999999997</v>
          </cell>
          <cell r="CL487">
            <v>0</v>
          </cell>
          <cell r="CN487" t="str">
            <v>  LG55UK64</v>
          </cell>
          <cell r="CO487" t="str">
            <v>LG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Z487" t="str">
            <v/>
          </cell>
          <cell r="DC487">
            <v>44044</v>
          </cell>
        </row>
        <row r="488">
          <cell r="A488">
            <v>341</v>
          </cell>
          <cell r="B488" t="str">
            <v>PF1</v>
          </cell>
          <cell r="C488" t="str">
            <v>FOAM 10TH</v>
          </cell>
          <cell r="D488" t="str">
            <v>Molds</v>
          </cell>
          <cell r="E488" t="str">
            <v>FMLGEI55UK6400</v>
          </cell>
          <cell r="F488" t="str">
            <v>LG55UK64</v>
          </cell>
          <cell r="G488" t="str">
            <v>Set</v>
          </cell>
          <cell r="H488" t="str">
            <v>1400*1700</v>
          </cell>
          <cell r="I488">
            <v>0.69399999999999995</v>
          </cell>
          <cell r="J488">
            <v>60</v>
          </cell>
          <cell r="L488">
            <v>63</v>
          </cell>
          <cell r="M488">
            <v>71.938338566942619</v>
          </cell>
          <cell r="N488">
            <v>2</v>
          </cell>
          <cell r="O488">
            <v>3</v>
          </cell>
          <cell r="Q488" t="str">
            <v>غير موجودة</v>
          </cell>
          <cell r="R488">
            <v>694</v>
          </cell>
          <cell r="S488">
            <v>653.05399999999997</v>
          </cell>
          <cell r="T488">
            <v>743.274</v>
          </cell>
          <cell r="U488" t="str">
            <v>5.9</v>
          </cell>
          <cell r="V488" t="str">
            <v>7.1</v>
          </cell>
          <cell r="X488" t="str">
            <v>TV</v>
          </cell>
          <cell r="Y488">
            <v>189</v>
          </cell>
          <cell r="AA488">
            <v>341</v>
          </cell>
          <cell r="AB488" t="str">
            <v>  LG55UK64</v>
          </cell>
          <cell r="AD488" t="str">
            <v>  LG55UK64</v>
          </cell>
          <cell r="AE488">
            <v>0</v>
          </cell>
          <cell r="AF488" t="str">
            <v>mma</v>
          </cell>
          <cell r="AG488" t="str">
            <v>MFZ65833401</v>
          </cell>
          <cell r="AH488">
            <v>150.12857142857143</v>
          </cell>
          <cell r="AI488">
            <v>142.62214285714285</v>
          </cell>
          <cell r="AJ488">
            <v>157.63500000000002</v>
          </cell>
          <cell r="AK488">
            <v>1</v>
          </cell>
          <cell r="AL488">
            <v>1</v>
          </cell>
          <cell r="AM488">
            <v>1</v>
          </cell>
          <cell r="AT488" t="str">
            <v>LGE</v>
          </cell>
          <cell r="AU488" t="str">
            <v>اتوماتيك</v>
          </cell>
          <cell r="AV488">
            <v>7</v>
          </cell>
          <cell r="AW488">
            <v>7</v>
          </cell>
          <cell r="BJ488">
            <v>5</v>
          </cell>
          <cell r="BK488">
            <v>-5</v>
          </cell>
          <cell r="BL488">
            <v>5</v>
          </cell>
          <cell r="BN488">
            <v>409</v>
          </cell>
          <cell r="BO488" t="str">
            <v>4</v>
          </cell>
          <cell r="BW488">
            <v>0</v>
          </cell>
          <cell r="CK488">
            <v>0.75298999999999994</v>
          </cell>
          <cell r="CL488">
            <v>0</v>
          </cell>
          <cell r="CN488" t="str">
            <v>  LG55UK64</v>
          </cell>
          <cell r="CO488" t="str">
            <v>LG</v>
          </cell>
          <cell r="CT488">
            <v>1</v>
          </cell>
          <cell r="CU488">
            <v>1</v>
          </cell>
          <cell r="CV488">
            <v>1</v>
          </cell>
          <cell r="CW488">
            <v>0</v>
          </cell>
          <cell r="CZ488" t="str">
            <v/>
          </cell>
          <cell r="DC488">
            <v>44044</v>
          </cell>
        </row>
        <row r="489">
          <cell r="A489" t="str">
            <v>342u</v>
          </cell>
          <cell r="B489" t="str">
            <v>PF1</v>
          </cell>
          <cell r="C489" t="str">
            <v>FOAM 10TH</v>
          </cell>
          <cell r="D489" t="str">
            <v>Molds</v>
          </cell>
          <cell r="E489" t="str">
            <v>FMLGEI55UK6300</v>
          </cell>
          <cell r="F489" t="str">
            <v>(علوى) LG55UK63</v>
          </cell>
          <cell r="G489" t="str">
            <v>Set</v>
          </cell>
          <cell r="H489" t="str">
            <v>1400*1700</v>
          </cell>
          <cell r="I489">
            <v>0.30499999999999999</v>
          </cell>
          <cell r="J489">
            <v>63</v>
          </cell>
          <cell r="L489">
            <v>73.538843337976189</v>
          </cell>
          <cell r="M489">
            <v>60</v>
          </cell>
          <cell r="N489">
            <v>1</v>
          </cell>
          <cell r="O489">
            <v>3</v>
          </cell>
          <cell r="Q489" t="str">
            <v>تعمل</v>
          </cell>
          <cell r="R489">
            <v>305</v>
          </cell>
          <cell r="S489">
            <v>287.005</v>
          </cell>
          <cell r="T489">
            <v>326.65499999999997</v>
          </cell>
          <cell r="U489" t="str">
            <v>5.9</v>
          </cell>
          <cell r="V489" t="str">
            <v>7.1</v>
          </cell>
          <cell r="X489" t="str">
            <v>TV</v>
          </cell>
          <cell r="Y489">
            <v>190</v>
          </cell>
          <cell r="Z489" t="str">
            <v>اعلي</v>
          </cell>
          <cell r="AA489">
            <v>342</v>
          </cell>
          <cell r="AB489" t="str">
            <v xml:space="preserve">  LG55UK63</v>
          </cell>
          <cell r="AD489" t="str">
            <v xml:space="preserve">  LG55UK63</v>
          </cell>
          <cell r="AE489">
            <v>1</v>
          </cell>
          <cell r="AH489">
            <v>180</v>
          </cell>
          <cell r="AI489">
            <v>171</v>
          </cell>
          <cell r="AJ489">
            <v>189</v>
          </cell>
          <cell r="AK489">
            <v>0</v>
          </cell>
          <cell r="AL489">
            <v>1</v>
          </cell>
          <cell r="AN489">
            <v>9</v>
          </cell>
          <cell r="AO489">
            <v>16</v>
          </cell>
          <cell r="AP489" t="str">
            <v>(A) 303 XJ      (M) 0.7-1.1 mm</v>
          </cell>
          <cell r="AQ489" t="str">
            <v>(B) S.2 112      (M) 0.7-1.1 mm</v>
          </cell>
          <cell r="AR489">
            <v>42</v>
          </cell>
          <cell r="AS489">
            <v>36</v>
          </cell>
          <cell r="AT489" t="str">
            <v>LGE</v>
          </cell>
          <cell r="AU489" t="str">
            <v>اتوماتيك</v>
          </cell>
          <cell r="AV489">
            <v>7.1</v>
          </cell>
          <cell r="AW489">
            <v>5.9</v>
          </cell>
          <cell r="AX489">
            <v>630</v>
          </cell>
          <cell r="AY489">
            <v>2</v>
          </cell>
          <cell r="AZ489">
            <v>2</v>
          </cell>
          <cell r="BA489">
            <v>455</v>
          </cell>
          <cell r="BB489">
            <v>2</v>
          </cell>
          <cell r="BC489">
            <v>2</v>
          </cell>
          <cell r="BD489">
            <v>40</v>
          </cell>
          <cell r="BE489">
            <v>2.5</v>
          </cell>
          <cell r="BF489">
            <v>2.5</v>
          </cell>
          <cell r="BJ489">
            <v>5</v>
          </cell>
          <cell r="BK489">
            <v>4</v>
          </cell>
          <cell r="BL489">
            <v>14</v>
          </cell>
          <cell r="BN489">
            <v>408</v>
          </cell>
          <cell r="BO489" t="str">
            <v>4</v>
          </cell>
          <cell r="BW489">
            <v>0</v>
          </cell>
          <cell r="CA489">
            <v>0</v>
          </cell>
          <cell r="CB489">
            <v>10</v>
          </cell>
          <cell r="CC489">
            <v>1</v>
          </cell>
          <cell r="CE489">
            <v>87</v>
          </cell>
          <cell r="CF489">
            <v>200</v>
          </cell>
          <cell r="CG489" t="str">
            <v>ازرق</v>
          </cell>
          <cell r="CK489">
            <v>0.33092499999999997</v>
          </cell>
          <cell r="CL489">
            <v>0</v>
          </cell>
          <cell r="CN489" t="str">
            <v xml:space="preserve">  LG55UK63</v>
          </cell>
          <cell r="CO489" t="str">
            <v>LG</v>
          </cell>
          <cell r="CP489" t="str">
            <v>HE</v>
          </cell>
          <cell r="CT489">
            <v>0</v>
          </cell>
          <cell r="CU489">
            <v>1</v>
          </cell>
          <cell r="CV489">
            <v>1</v>
          </cell>
          <cell r="CW489">
            <v>13</v>
          </cell>
          <cell r="CX489">
            <v>44258</v>
          </cell>
          <cell r="CY489">
            <v>44262</v>
          </cell>
          <cell r="CZ489" t="str">
            <v>Pending</v>
          </cell>
          <cell r="DA489">
            <v>7</v>
          </cell>
        </row>
        <row r="490">
          <cell r="A490" t="str">
            <v>342d</v>
          </cell>
          <cell r="B490" t="str">
            <v>PF1</v>
          </cell>
          <cell r="C490" t="str">
            <v>FOAM 10TH</v>
          </cell>
          <cell r="D490" t="str">
            <v>Molds</v>
          </cell>
          <cell r="E490" t="str">
            <v>FMLGEI55UK6300</v>
          </cell>
          <cell r="F490" t="str">
            <v>(سفلى) LG55UK63</v>
          </cell>
          <cell r="G490" t="str">
            <v>Set</v>
          </cell>
          <cell r="H490" t="str">
            <v>1400*1700</v>
          </cell>
          <cell r="I490">
            <v>0.26200000000000001</v>
          </cell>
          <cell r="J490">
            <v>63</v>
          </cell>
          <cell r="L490">
            <v>73.538843337976189</v>
          </cell>
          <cell r="M490">
            <v>60</v>
          </cell>
          <cell r="N490">
            <v>1</v>
          </cell>
          <cell r="O490">
            <v>3</v>
          </cell>
          <cell r="Q490" t="str">
            <v>تعمل</v>
          </cell>
          <cell r="R490">
            <v>262</v>
          </cell>
          <cell r="S490">
            <v>246.542</v>
          </cell>
          <cell r="T490">
            <v>280.60199999999998</v>
          </cell>
          <cell r="U490" t="str">
            <v>5.9</v>
          </cell>
          <cell r="V490" t="str">
            <v>7.1</v>
          </cell>
          <cell r="X490" t="str">
            <v>TV</v>
          </cell>
          <cell r="Y490">
            <v>190</v>
          </cell>
          <cell r="Z490" t="str">
            <v>اسفل</v>
          </cell>
          <cell r="AA490">
            <v>342</v>
          </cell>
          <cell r="AB490" t="str">
            <v xml:space="preserve">  LG55UK63</v>
          </cell>
          <cell r="AD490" t="str">
            <v xml:space="preserve">  LG55UK63</v>
          </cell>
          <cell r="AE490">
            <v>1</v>
          </cell>
          <cell r="AH490">
            <v>180</v>
          </cell>
          <cell r="AI490">
            <v>171</v>
          </cell>
          <cell r="AJ490">
            <v>189</v>
          </cell>
          <cell r="AK490">
            <v>0</v>
          </cell>
          <cell r="AL490">
            <v>1</v>
          </cell>
          <cell r="AN490">
            <v>9</v>
          </cell>
          <cell r="AO490">
            <v>16</v>
          </cell>
          <cell r="AP490" t="str">
            <v>(A) 303 XJ      (M) 0.7-1.1 mm</v>
          </cell>
          <cell r="AQ490" t="str">
            <v>(B) S.2 112      (M) 0.7-1.1 mm</v>
          </cell>
          <cell r="AR490">
            <v>42</v>
          </cell>
          <cell r="AS490">
            <v>36</v>
          </cell>
          <cell r="AT490" t="str">
            <v>LGE</v>
          </cell>
          <cell r="AU490" t="str">
            <v>اتوماتيك</v>
          </cell>
          <cell r="AV490">
            <v>7.1</v>
          </cell>
          <cell r="AW490">
            <v>5.9</v>
          </cell>
          <cell r="AX490">
            <v>630</v>
          </cell>
          <cell r="AY490">
            <v>2</v>
          </cell>
          <cell r="AZ490">
            <v>2</v>
          </cell>
          <cell r="BA490">
            <v>455</v>
          </cell>
          <cell r="BB490">
            <v>2</v>
          </cell>
          <cell r="BC490">
            <v>2</v>
          </cell>
          <cell r="BD490">
            <v>40</v>
          </cell>
          <cell r="BE490">
            <v>2.5</v>
          </cell>
          <cell r="BF490">
            <v>2.5</v>
          </cell>
          <cell r="BJ490">
            <v>5</v>
          </cell>
          <cell r="BK490">
            <v>4</v>
          </cell>
          <cell r="BL490">
            <v>14</v>
          </cell>
          <cell r="BN490">
            <v>408</v>
          </cell>
          <cell r="BO490" t="str">
            <v>4</v>
          </cell>
          <cell r="BW490">
            <v>0</v>
          </cell>
          <cell r="CA490">
            <v>0</v>
          </cell>
          <cell r="CB490">
            <v>10</v>
          </cell>
          <cell r="CC490">
            <v>1</v>
          </cell>
          <cell r="CE490">
            <v>87</v>
          </cell>
          <cell r="CF490">
            <v>200</v>
          </cell>
          <cell r="CG490" t="str">
            <v>اخضر</v>
          </cell>
          <cell r="CK490">
            <v>0.28427000000000002</v>
          </cell>
          <cell r="CL490">
            <v>0</v>
          </cell>
          <cell r="CN490" t="str">
            <v xml:space="preserve">  LG55UK63</v>
          </cell>
          <cell r="CO490" t="str">
            <v>LG</v>
          </cell>
          <cell r="CP490" t="str">
            <v>HE</v>
          </cell>
          <cell r="CT490">
            <v>0</v>
          </cell>
          <cell r="CU490">
            <v>0</v>
          </cell>
          <cell r="CV490">
            <v>0</v>
          </cell>
          <cell r="CW490">
            <v>13</v>
          </cell>
          <cell r="CX490">
            <v>44258</v>
          </cell>
          <cell r="CY490">
            <v>44262</v>
          </cell>
          <cell r="CZ490" t="str">
            <v>Pending</v>
          </cell>
          <cell r="DA490">
            <v>7</v>
          </cell>
        </row>
        <row r="491">
          <cell r="A491">
            <v>342</v>
          </cell>
          <cell r="B491" t="str">
            <v>PF1</v>
          </cell>
          <cell r="C491" t="str">
            <v>FOAM 10TH</v>
          </cell>
          <cell r="D491" t="str">
            <v>Molds</v>
          </cell>
          <cell r="E491" t="str">
            <v>FMLGEI55UK6300</v>
          </cell>
          <cell r="F491" t="str">
            <v>LG55UK63</v>
          </cell>
          <cell r="G491" t="str">
            <v>Set</v>
          </cell>
          <cell r="H491" t="str">
            <v>1400*1700</v>
          </cell>
          <cell r="I491">
            <v>0.56699999999999995</v>
          </cell>
          <cell r="J491">
            <v>63</v>
          </cell>
          <cell r="L491">
            <v>73.538843337976189</v>
          </cell>
          <cell r="M491">
            <v>60</v>
          </cell>
          <cell r="N491">
            <v>2</v>
          </cell>
          <cell r="O491">
            <v>3</v>
          </cell>
          <cell r="Q491" t="str">
            <v>تعمل</v>
          </cell>
          <cell r="R491">
            <v>567</v>
          </cell>
          <cell r="S491">
            <v>533.54700000000003</v>
          </cell>
          <cell r="T491">
            <v>607.25699999999995</v>
          </cell>
          <cell r="U491" t="str">
            <v>5.9</v>
          </cell>
          <cell r="V491" t="str">
            <v>7.1</v>
          </cell>
          <cell r="X491" t="str">
            <v>TV</v>
          </cell>
          <cell r="Y491">
            <v>190</v>
          </cell>
          <cell r="AA491">
            <v>342</v>
          </cell>
          <cell r="AB491" t="str">
            <v xml:space="preserve">  LG55UK63</v>
          </cell>
          <cell r="AD491" t="str">
            <v xml:space="preserve">  LG55UK63</v>
          </cell>
          <cell r="AE491">
            <v>1</v>
          </cell>
          <cell r="AF491" t="str">
            <v>mma</v>
          </cell>
          <cell r="AG491" t="str">
            <v>MFZ65914801</v>
          </cell>
          <cell r="AH491">
            <v>180</v>
          </cell>
          <cell r="AI491">
            <v>171</v>
          </cell>
          <cell r="AJ491">
            <v>189</v>
          </cell>
          <cell r="AK491">
            <v>1</v>
          </cell>
          <cell r="AL491">
            <v>1</v>
          </cell>
          <cell r="AM491">
            <v>1</v>
          </cell>
          <cell r="AN491">
            <v>9</v>
          </cell>
          <cell r="AO491">
            <v>16</v>
          </cell>
          <cell r="AP491" t="str">
            <v>(A) 303 XJ      (M) 0.7-1.1 mm</v>
          </cell>
          <cell r="AQ491" t="str">
            <v>(B) S.2 112      (M) 0.7-1.1 mm</v>
          </cell>
          <cell r="AR491">
            <v>42</v>
          </cell>
          <cell r="AS491">
            <v>36</v>
          </cell>
          <cell r="AT491" t="str">
            <v>LGE</v>
          </cell>
          <cell r="AU491" t="str">
            <v>اتوماتيك</v>
          </cell>
          <cell r="AV491">
            <v>7.1</v>
          </cell>
          <cell r="AW491">
            <v>5.9</v>
          </cell>
          <cell r="AX491">
            <v>630</v>
          </cell>
          <cell r="AY491">
            <v>2</v>
          </cell>
          <cell r="AZ491">
            <v>2</v>
          </cell>
          <cell r="BA491">
            <v>455</v>
          </cell>
          <cell r="BB491">
            <v>2</v>
          </cell>
          <cell r="BC491">
            <v>2</v>
          </cell>
          <cell r="BD491">
            <v>40</v>
          </cell>
          <cell r="BE491">
            <v>2.5</v>
          </cell>
          <cell r="BF491">
            <v>2.5</v>
          </cell>
          <cell r="BJ491">
            <v>5</v>
          </cell>
          <cell r="BK491">
            <v>4</v>
          </cell>
          <cell r="BL491">
            <v>14</v>
          </cell>
          <cell r="BN491">
            <v>408</v>
          </cell>
          <cell r="BO491" t="str">
            <v>4</v>
          </cell>
          <cell r="BR491">
            <v>43593</v>
          </cell>
          <cell r="BS491" t="str">
            <v>ct changed</v>
          </cell>
          <cell r="BW491">
            <v>0</v>
          </cell>
          <cell r="CA491">
            <v>0</v>
          </cell>
          <cell r="CB491">
            <v>10</v>
          </cell>
          <cell r="CC491">
            <v>1</v>
          </cell>
          <cell r="CE491">
            <v>87</v>
          </cell>
          <cell r="CF491">
            <v>200</v>
          </cell>
          <cell r="CG491" t="str">
            <v>احمر</v>
          </cell>
          <cell r="CK491">
            <v>0.61519499999999994</v>
          </cell>
          <cell r="CL491">
            <v>0</v>
          </cell>
          <cell r="CN491" t="str">
            <v xml:space="preserve">  LG55UK63</v>
          </cell>
          <cell r="CO491" t="str">
            <v>LG</v>
          </cell>
          <cell r="CP491" t="str">
            <v>HE</v>
          </cell>
          <cell r="CT491">
            <v>1</v>
          </cell>
          <cell r="CU491">
            <v>1</v>
          </cell>
          <cell r="CV491">
            <v>1</v>
          </cell>
          <cell r="CW491">
            <v>13</v>
          </cell>
          <cell r="CX491">
            <v>44258</v>
          </cell>
          <cell r="CY491">
            <v>44262</v>
          </cell>
          <cell r="CZ491" t="str">
            <v>Pending</v>
          </cell>
          <cell r="DA491">
            <v>7</v>
          </cell>
        </row>
        <row r="492">
          <cell r="A492">
            <v>343</v>
          </cell>
          <cell r="B492" t="str">
            <v>PF1</v>
          </cell>
          <cell r="C492" t="str">
            <v>FOAM 10TH</v>
          </cell>
          <cell r="D492" t="str">
            <v>Molds</v>
          </cell>
          <cell r="E492" t="str">
            <v>FMEGPIOJ690000</v>
          </cell>
          <cell r="F492" t="str">
            <v>طقم اوجينى نجواى 69</v>
          </cell>
          <cell r="G492" t="str">
            <v>Set</v>
          </cell>
          <cell r="H492" t="str">
            <v>1400*1700</v>
          </cell>
          <cell r="I492">
            <v>1.02</v>
          </cell>
          <cell r="M492">
            <v>40</v>
          </cell>
          <cell r="N492">
            <v>2</v>
          </cell>
          <cell r="O492">
            <v>2</v>
          </cell>
          <cell r="Q492" t="str">
            <v>لا تعمل</v>
          </cell>
          <cell r="R492">
            <v>1020</v>
          </cell>
          <cell r="S492">
            <v>948.6</v>
          </cell>
          <cell r="T492">
            <v>1091.4000000000001</v>
          </cell>
          <cell r="U492" t="str">
            <v>7</v>
          </cell>
          <cell r="V492" t="str">
            <v>7</v>
          </cell>
          <cell r="W492" t="str">
            <v>عينة فقط</v>
          </cell>
          <cell r="X492" t="str">
            <v>خزف</v>
          </cell>
          <cell r="Y492">
            <v>359</v>
          </cell>
          <cell r="AA492">
            <v>343</v>
          </cell>
          <cell r="AB492" t="str">
            <v>طقم اوجينى نجواى 69</v>
          </cell>
          <cell r="AD492" t="str">
            <v>طقم اوجينى نجواى 69</v>
          </cell>
          <cell r="AE492">
            <v>0</v>
          </cell>
          <cell r="AH492">
            <v>180</v>
          </cell>
          <cell r="AI492">
            <v>171</v>
          </cell>
          <cell r="AJ492">
            <v>189</v>
          </cell>
          <cell r="AK492">
            <v>1</v>
          </cell>
          <cell r="AL492">
            <v>1</v>
          </cell>
          <cell r="AM492">
            <v>1</v>
          </cell>
          <cell r="AT492" t="str">
            <v>EGP</v>
          </cell>
          <cell r="AV492">
            <v>7</v>
          </cell>
          <cell r="AW492">
            <v>7</v>
          </cell>
          <cell r="BO492" t="str">
            <v/>
          </cell>
          <cell r="CK492">
            <v>1.1067</v>
          </cell>
          <cell r="CL492">
            <v>0</v>
          </cell>
          <cell r="CN492" t="str">
            <v>ensemble Awginin Ngway 69</v>
          </cell>
          <cell r="CO492" t="str">
            <v>المصرية الألمانية</v>
          </cell>
          <cell r="CP492" t="str">
            <v xml:space="preserve">شركة المصرية الالمانية </v>
          </cell>
          <cell r="CT492">
            <v>1</v>
          </cell>
          <cell r="CU492">
            <v>2</v>
          </cell>
        </row>
        <row r="493">
          <cell r="A493">
            <v>344</v>
          </cell>
          <cell r="B493" t="str">
            <v>PF1</v>
          </cell>
          <cell r="C493" t="str">
            <v>FOAM 10TH</v>
          </cell>
          <cell r="D493" t="str">
            <v>Molds</v>
          </cell>
          <cell r="E493" t="str">
            <v>FMEGPICOOJ0000</v>
          </cell>
          <cell r="F493" t="str">
            <v>مكملة اوجينى نجواى</v>
          </cell>
          <cell r="G493" t="str">
            <v>Ea</v>
          </cell>
          <cell r="H493" t="str">
            <v>1400*1700</v>
          </cell>
          <cell r="I493">
            <v>0.51</v>
          </cell>
          <cell r="M493">
            <v>80</v>
          </cell>
          <cell r="N493">
            <v>1</v>
          </cell>
          <cell r="O493">
            <v>4</v>
          </cell>
          <cell r="Q493" t="str">
            <v>لا تعمل</v>
          </cell>
          <cell r="R493">
            <v>510</v>
          </cell>
          <cell r="S493">
            <v>474.3</v>
          </cell>
          <cell r="T493">
            <v>545.70000000000005</v>
          </cell>
          <cell r="U493" t="str">
            <v>7</v>
          </cell>
          <cell r="V493" t="str">
            <v>7</v>
          </cell>
          <cell r="W493" t="str">
            <v>عينة فقط</v>
          </cell>
          <cell r="X493" t="str">
            <v>خزف</v>
          </cell>
          <cell r="Y493">
            <v>360</v>
          </cell>
          <cell r="AA493">
            <v>344</v>
          </cell>
          <cell r="AB493" t="str">
            <v>مكملة اوجينى نجواى</v>
          </cell>
          <cell r="AD493" t="str">
            <v>مكملة اوجينى نجواى</v>
          </cell>
          <cell r="AE493">
            <v>0</v>
          </cell>
          <cell r="AH493">
            <v>180</v>
          </cell>
          <cell r="AI493">
            <v>171</v>
          </cell>
          <cell r="AJ493">
            <v>189</v>
          </cell>
          <cell r="AK493">
            <v>1</v>
          </cell>
          <cell r="AL493">
            <v>1</v>
          </cell>
          <cell r="AM493">
            <v>1</v>
          </cell>
          <cell r="AT493" t="str">
            <v>EGP</v>
          </cell>
          <cell r="AV493">
            <v>7</v>
          </cell>
          <cell r="AW493">
            <v>7</v>
          </cell>
          <cell r="BO493" t="str">
            <v/>
          </cell>
          <cell r="CK493">
            <v>0.55335000000000001</v>
          </cell>
          <cell r="CL493">
            <v>0</v>
          </cell>
          <cell r="CN493" t="str">
            <v>complement Awginin Ngway</v>
          </cell>
          <cell r="CO493" t="str">
            <v>المصرية الألمانية</v>
          </cell>
          <cell r="CP493" t="str">
            <v xml:space="preserve">شركة المصرية الالمانية </v>
          </cell>
          <cell r="CT493">
            <v>1</v>
          </cell>
          <cell r="CU493">
            <v>1</v>
          </cell>
        </row>
        <row r="494">
          <cell r="A494">
            <v>345</v>
          </cell>
          <cell r="B494" t="str">
            <v>PF1</v>
          </cell>
          <cell r="C494" t="str">
            <v>FOAM 10TH</v>
          </cell>
          <cell r="D494" t="str">
            <v>Molds</v>
          </cell>
          <cell r="E494" t="str">
            <v>FMEIPI80000000</v>
          </cell>
          <cell r="F494" t="str">
            <v xml:space="preserve">درج لافيل </v>
          </cell>
          <cell r="G494" t="str">
            <v>Set</v>
          </cell>
          <cell r="H494" t="str">
            <v>850*650</v>
          </cell>
          <cell r="I494">
            <v>5.0000000000000001E-3</v>
          </cell>
          <cell r="M494">
            <v>120</v>
          </cell>
          <cell r="N494">
            <v>2</v>
          </cell>
          <cell r="O494">
            <v>4</v>
          </cell>
          <cell r="Q494" t="str">
            <v>تعمل</v>
          </cell>
          <cell r="R494">
            <v>5</v>
          </cell>
          <cell r="S494">
            <v>4.6500000000000004</v>
          </cell>
          <cell r="T494">
            <v>5.35</v>
          </cell>
          <cell r="U494" t="str">
            <v>7</v>
          </cell>
          <cell r="V494" t="str">
            <v>7</v>
          </cell>
          <cell r="X494" t="str">
            <v>اوعية دوائية</v>
          </cell>
          <cell r="Y494">
            <v>191</v>
          </cell>
          <cell r="AA494">
            <v>345</v>
          </cell>
          <cell r="AB494" t="str">
            <v xml:space="preserve">درج لافيل </v>
          </cell>
          <cell r="AD494" t="str">
            <v xml:space="preserve">درج لافيل </v>
          </cell>
          <cell r="AE494">
            <v>1</v>
          </cell>
          <cell r="AH494">
            <v>120</v>
          </cell>
          <cell r="AI494">
            <v>114</v>
          </cell>
          <cell r="AJ494">
            <v>126</v>
          </cell>
          <cell r="AK494">
            <v>1</v>
          </cell>
          <cell r="AL494">
            <v>1</v>
          </cell>
          <cell r="AM494">
            <v>1</v>
          </cell>
          <cell r="AT494" t="str">
            <v>EIP</v>
          </cell>
          <cell r="AU494" t="str">
            <v>اتوماتيك</v>
          </cell>
          <cell r="AV494">
            <v>7</v>
          </cell>
          <cell r="AW494">
            <v>7</v>
          </cell>
          <cell r="BJ494">
            <v>5</v>
          </cell>
          <cell r="BK494">
            <v>-5</v>
          </cell>
          <cell r="BL494">
            <v>5</v>
          </cell>
          <cell r="BN494">
            <v>135</v>
          </cell>
          <cell r="BO494" t="str">
            <v>1</v>
          </cell>
          <cell r="BW494">
            <v>0</v>
          </cell>
          <cell r="CK494">
            <v>0</v>
          </cell>
          <cell r="CL494">
            <v>5.5000000000000005E-3</v>
          </cell>
          <cell r="CN494" t="str">
            <v xml:space="preserve">stairs Lafil </v>
          </cell>
          <cell r="CO494" t="str">
            <v>ابيكو</v>
          </cell>
          <cell r="CP494" t="str">
            <v>الشركة المصرية الدولية للصناعات الدوائية(أبيكو )</v>
          </cell>
          <cell r="CT494">
            <v>1</v>
          </cell>
          <cell r="CU494">
            <v>1</v>
          </cell>
          <cell r="CV494">
            <v>1</v>
          </cell>
          <cell r="CW494">
            <v>0</v>
          </cell>
          <cell r="CZ494" t="str">
            <v/>
          </cell>
        </row>
        <row r="495">
          <cell r="A495" t="str">
            <v>346b</v>
          </cell>
          <cell r="B495" t="str">
            <v>PF1</v>
          </cell>
          <cell r="C495" t="str">
            <v>FOAM 10TH</v>
          </cell>
          <cell r="D495" t="str">
            <v>Molds</v>
          </cell>
          <cell r="E495" t="str">
            <v>FMHCMI12300000</v>
          </cell>
          <cell r="F495" t="str">
            <v>طقم ديب فريزر 230-قاعدة</v>
          </cell>
          <cell r="G495" t="str">
            <v>Set</v>
          </cell>
          <cell r="H495" t="str">
            <v>1800*1600</v>
          </cell>
          <cell r="M495">
            <v>15</v>
          </cell>
          <cell r="N495">
            <v>3</v>
          </cell>
          <cell r="O495">
            <v>1</v>
          </cell>
          <cell r="Q495" t="str">
            <v>تعمل</v>
          </cell>
          <cell r="R495">
            <v>0</v>
          </cell>
          <cell r="S495">
            <v>0</v>
          </cell>
          <cell r="T495">
            <v>0</v>
          </cell>
          <cell r="U495" t="str">
            <v>7</v>
          </cell>
          <cell r="V495" t="str">
            <v>7</v>
          </cell>
          <cell r="X495" t="str">
            <v>ثلاجة</v>
          </cell>
          <cell r="Y495">
            <v>192</v>
          </cell>
          <cell r="AA495">
            <v>346</v>
          </cell>
          <cell r="AB495" t="str">
            <v>طقم ديب فريزر 230</v>
          </cell>
          <cell r="AD495" t="str">
            <v>ديب فريزر 230 قاعدة ، كفر ، زوايا</v>
          </cell>
          <cell r="AE495">
            <v>1</v>
          </cell>
          <cell r="AH495">
            <v>240</v>
          </cell>
          <cell r="AI495">
            <v>228</v>
          </cell>
          <cell r="AJ495">
            <v>252</v>
          </cell>
          <cell r="AK495">
            <v>0</v>
          </cell>
          <cell r="AL495">
            <v>1</v>
          </cell>
          <cell r="AN495">
            <v>11</v>
          </cell>
          <cell r="AO495">
            <v>20</v>
          </cell>
          <cell r="AP495" t="str">
            <v>eu 150</v>
          </cell>
          <cell r="AR495">
            <v>24</v>
          </cell>
          <cell r="AS495">
            <v>21</v>
          </cell>
          <cell r="AT495" t="str">
            <v>HCM</v>
          </cell>
          <cell r="AU495" t="str">
            <v>اتوماتيك</v>
          </cell>
          <cell r="AV495">
            <v>7</v>
          </cell>
          <cell r="AW495">
            <v>7</v>
          </cell>
          <cell r="AX495">
            <v>615</v>
          </cell>
          <cell r="AY495">
            <v>2</v>
          </cell>
          <cell r="AZ495">
            <v>2</v>
          </cell>
          <cell r="BA495">
            <v>608</v>
          </cell>
          <cell r="BB495">
            <v>2</v>
          </cell>
          <cell r="BC495">
            <v>2</v>
          </cell>
          <cell r="BD495">
            <v>62</v>
          </cell>
          <cell r="BE495">
            <v>2</v>
          </cell>
          <cell r="BF495">
            <v>2</v>
          </cell>
          <cell r="BJ495">
            <v>5</v>
          </cell>
          <cell r="BK495">
            <v>6</v>
          </cell>
          <cell r="BL495">
            <v>16</v>
          </cell>
          <cell r="BN495">
            <v>136</v>
          </cell>
          <cell r="BO495" t="str">
            <v>1</v>
          </cell>
          <cell r="BW495">
            <v>0</v>
          </cell>
          <cell r="BY495">
            <v>0</v>
          </cell>
          <cell r="BZ495">
            <v>50</v>
          </cell>
          <cell r="CB495">
            <v>8</v>
          </cell>
          <cell r="CC495">
            <v>1</v>
          </cell>
          <cell r="CE495">
            <v>87</v>
          </cell>
          <cell r="CF495">
            <v>150</v>
          </cell>
          <cell r="CG495" t="str">
            <v>ابيض</v>
          </cell>
          <cell r="CH495">
            <v>6.5250000000000002E-2</v>
          </cell>
          <cell r="CI495">
            <v>8.6999999999999994E-2</v>
          </cell>
          <cell r="CJ495">
            <v>1.161</v>
          </cell>
          <cell r="CK495">
            <v>0</v>
          </cell>
          <cell r="CL495">
            <v>0</v>
          </cell>
          <cell r="CN495" t="str">
            <v>ensemble Deep freezer 230</v>
          </cell>
          <cell r="CO495" t="str">
            <v>حلوان للأجهزة المعدنية</v>
          </cell>
          <cell r="CP495" t="str">
            <v>حلوان للأجهزة المعدنية</v>
          </cell>
          <cell r="CT495">
            <v>0</v>
          </cell>
          <cell r="CU495">
            <v>1</v>
          </cell>
          <cell r="CV495">
            <v>1</v>
          </cell>
          <cell r="CW495">
            <v>1</v>
          </cell>
          <cell r="CX495">
            <v>44227</v>
          </cell>
          <cell r="CY495">
            <v>44227</v>
          </cell>
          <cell r="CZ495" t="str">
            <v>Pending</v>
          </cell>
          <cell r="DA495">
            <v>34</v>
          </cell>
        </row>
        <row r="496">
          <cell r="A496" t="str">
            <v>346a</v>
          </cell>
          <cell r="B496" t="str">
            <v>PF1</v>
          </cell>
          <cell r="C496" t="str">
            <v>FOAM 10TH</v>
          </cell>
          <cell r="D496" t="str">
            <v>Molds</v>
          </cell>
          <cell r="E496" t="str">
            <v>FMHCMI12300000</v>
          </cell>
          <cell r="F496" t="str">
            <v>طقم ديب فريزر 230-قوائم</v>
          </cell>
          <cell r="G496" t="str">
            <v>Set</v>
          </cell>
          <cell r="H496" t="str">
            <v>1800*1600</v>
          </cell>
          <cell r="M496">
            <v>15</v>
          </cell>
          <cell r="N496">
            <v>3</v>
          </cell>
          <cell r="O496">
            <v>1</v>
          </cell>
          <cell r="Q496" t="str">
            <v>تعمل</v>
          </cell>
          <cell r="R496">
            <v>0</v>
          </cell>
          <cell r="S496">
            <v>0</v>
          </cell>
          <cell r="T496">
            <v>0</v>
          </cell>
          <cell r="U496" t="str">
            <v>7</v>
          </cell>
          <cell r="V496" t="str">
            <v>7</v>
          </cell>
          <cell r="X496" t="str">
            <v>ثلاجة</v>
          </cell>
          <cell r="Y496">
            <v>192</v>
          </cell>
          <cell r="AA496">
            <v>346</v>
          </cell>
          <cell r="AB496" t="str">
            <v>طقم ديب فريزر 230</v>
          </cell>
          <cell r="AD496" t="str">
            <v>ديب فريزر 230 قاعدة ، كفر ، زوايا</v>
          </cell>
          <cell r="AE496">
            <v>1</v>
          </cell>
          <cell r="AH496">
            <v>240</v>
          </cell>
          <cell r="AI496">
            <v>228</v>
          </cell>
          <cell r="AJ496">
            <v>252</v>
          </cell>
          <cell r="AK496">
            <v>0</v>
          </cell>
          <cell r="AL496">
            <v>1</v>
          </cell>
          <cell r="AN496">
            <v>11</v>
          </cell>
          <cell r="AO496">
            <v>20</v>
          </cell>
          <cell r="AP496" t="str">
            <v>eu 150</v>
          </cell>
          <cell r="AR496">
            <v>24</v>
          </cell>
          <cell r="AS496">
            <v>21</v>
          </cell>
          <cell r="AT496" t="str">
            <v>HCM</v>
          </cell>
          <cell r="AU496" t="str">
            <v>اتوماتيك</v>
          </cell>
          <cell r="AV496">
            <v>7</v>
          </cell>
          <cell r="AW496">
            <v>7</v>
          </cell>
          <cell r="AX496">
            <v>900</v>
          </cell>
          <cell r="AY496">
            <v>2</v>
          </cell>
          <cell r="AZ496">
            <v>2</v>
          </cell>
          <cell r="BA496">
            <v>390</v>
          </cell>
          <cell r="BB496">
            <v>2</v>
          </cell>
          <cell r="BC496">
            <v>2</v>
          </cell>
          <cell r="BD496">
            <v>158</v>
          </cell>
          <cell r="BE496">
            <v>2</v>
          </cell>
          <cell r="BF496">
            <v>2</v>
          </cell>
          <cell r="BJ496">
            <v>5</v>
          </cell>
          <cell r="BK496">
            <v>6</v>
          </cell>
          <cell r="BL496">
            <v>16</v>
          </cell>
          <cell r="BN496">
            <v>136</v>
          </cell>
          <cell r="BO496" t="str">
            <v>1</v>
          </cell>
          <cell r="BW496">
            <v>0</v>
          </cell>
          <cell r="BY496">
            <v>0</v>
          </cell>
          <cell r="BZ496">
            <v>50</v>
          </cell>
          <cell r="CB496">
            <v>4</v>
          </cell>
          <cell r="CC496">
            <v>1</v>
          </cell>
          <cell r="CE496">
            <v>87</v>
          </cell>
          <cell r="CF496">
            <v>150</v>
          </cell>
          <cell r="CG496" t="str">
            <v>ابيض</v>
          </cell>
          <cell r="CH496">
            <v>6.5250000000000002E-2</v>
          </cell>
          <cell r="CI496">
            <v>8.6999999999999994E-2</v>
          </cell>
          <cell r="CJ496">
            <v>1.161</v>
          </cell>
          <cell r="CK496">
            <v>0</v>
          </cell>
          <cell r="CL496">
            <v>0</v>
          </cell>
          <cell r="CN496" t="str">
            <v>ensemble Deep freezer 230</v>
          </cell>
          <cell r="CO496" t="str">
            <v>حلوان للأجهزة المعدنية</v>
          </cell>
          <cell r="CP496" t="str">
            <v>حلوان للأجهزة المعدنية</v>
          </cell>
          <cell r="CT496">
            <v>0</v>
          </cell>
          <cell r="CU496">
            <v>1</v>
          </cell>
          <cell r="CV496">
            <v>0</v>
          </cell>
          <cell r="CW496">
            <v>1</v>
          </cell>
          <cell r="CX496">
            <v>44227</v>
          </cell>
          <cell r="CY496">
            <v>44227</v>
          </cell>
          <cell r="CZ496" t="str">
            <v>Pending</v>
          </cell>
          <cell r="DA496">
            <v>34</v>
          </cell>
        </row>
        <row r="497">
          <cell r="A497" t="str">
            <v>346c</v>
          </cell>
          <cell r="B497" t="str">
            <v>PF1</v>
          </cell>
          <cell r="C497" t="str">
            <v>FOAM 10TH</v>
          </cell>
          <cell r="D497" t="str">
            <v>Molds</v>
          </cell>
          <cell r="E497" t="str">
            <v>FMHCMI12300000</v>
          </cell>
          <cell r="F497" t="str">
            <v>طقم ديب فريزر 230-غطاء</v>
          </cell>
          <cell r="G497" t="str">
            <v>Set</v>
          </cell>
          <cell r="H497" t="str">
            <v>1800*1600</v>
          </cell>
          <cell r="M497">
            <v>15</v>
          </cell>
          <cell r="N497">
            <v>3</v>
          </cell>
          <cell r="O497">
            <v>1</v>
          </cell>
          <cell r="Q497" t="str">
            <v>تعمل</v>
          </cell>
          <cell r="R497">
            <v>0</v>
          </cell>
          <cell r="S497">
            <v>0</v>
          </cell>
          <cell r="T497">
            <v>0</v>
          </cell>
          <cell r="U497" t="str">
            <v>7</v>
          </cell>
          <cell r="V497" t="str">
            <v>7</v>
          </cell>
          <cell r="X497" t="str">
            <v>ثلاجة</v>
          </cell>
          <cell r="Y497">
            <v>192</v>
          </cell>
          <cell r="AA497">
            <v>346</v>
          </cell>
          <cell r="AB497" t="str">
            <v>طقم ديب فريزر 230</v>
          </cell>
          <cell r="AD497" t="str">
            <v>ديب فريزر 230 قاعدة ، كفر ، زوايا</v>
          </cell>
          <cell r="AE497">
            <v>1</v>
          </cell>
          <cell r="AH497">
            <v>240</v>
          </cell>
          <cell r="AI497">
            <v>228</v>
          </cell>
          <cell r="AJ497">
            <v>252</v>
          </cell>
          <cell r="AK497">
            <v>0</v>
          </cell>
          <cell r="AL497">
            <v>1</v>
          </cell>
          <cell r="AN497">
            <v>11</v>
          </cell>
          <cell r="AO497">
            <v>20</v>
          </cell>
          <cell r="AP497" t="str">
            <v>eu 150</v>
          </cell>
          <cell r="AR497">
            <v>24</v>
          </cell>
          <cell r="AS497">
            <v>21</v>
          </cell>
          <cell r="AT497" t="str">
            <v>HCM</v>
          </cell>
          <cell r="AU497" t="str">
            <v>اتوماتيك</v>
          </cell>
          <cell r="AV497">
            <v>7</v>
          </cell>
          <cell r="AW497">
            <v>7</v>
          </cell>
          <cell r="AX497">
            <v>623</v>
          </cell>
          <cell r="AY497">
            <v>2</v>
          </cell>
          <cell r="AZ497">
            <v>2</v>
          </cell>
          <cell r="BA497">
            <v>615</v>
          </cell>
          <cell r="BB497">
            <v>2</v>
          </cell>
          <cell r="BC497">
            <v>2</v>
          </cell>
          <cell r="BD497">
            <v>29</v>
          </cell>
          <cell r="BE497">
            <v>2</v>
          </cell>
          <cell r="BF497">
            <v>2</v>
          </cell>
          <cell r="BJ497">
            <v>5</v>
          </cell>
          <cell r="BK497">
            <v>6</v>
          </cell>
          <cell r="BL497">
            <v>16</v>
          </cell>
          <cell r="BN497">
            <v>136</v>
          </cell>
          <cell r="BO497" t="str">
            <v>1</v>
          </cell>
          <cell r="BW497">
            <v>0</v>
          </cell>
          <cell r="BY497">
            <v>0</v>
          </cell>
          <cell r="BZ497">
            <v>50</v>
          </cell>
          <cell r="CB497">
            <v>32</v>
          </cell>
          <cell r="CC497">
            <v>1</v>
          </cell>
          <cell r="CE497">
            <v>87</v>
          </cell>
          <cell r="CF497">
            <v>150</v>
          </cell>
          <cell r="CG497" t="str">
            <v>ابيض</v>
          </cell>
          <cell r="CH497">
            <v>6.5250000000000002E-2</v>
          </cell>
          <cell r="CI497">
            <v>8.6999999999999994E-2</v>
          </cell>
          <cell r="CJ497">
            <v>1.161</v>
          </cell>
          <cell r="CK497">
            <v>0</v>
          </cell>
          <cell r="CL497">
            <v>0</v>
          </cell>
          <cell r="CN497" t="str">
            <v>ensemble Deep freezer 230</v>
          </cell>
          <cell r="CO497" t="str">
            <v>حلوان للأجهزة المعدنية</v>
          </cell>
          <cell r="CP497" t="str">
            <v>حلوان للأجهزة المعدنية</v>
          </cell>
          <cell r="CT497">
            <v>0</v>
          </cell>
          <cell r="CU497">
            <v>1</v>
          </cell>
          <cell r="CV497">
            <v>0</v>
          </cell>
          <cell r="CW497">
            <v>1</v>
          </cell>
          <cell r="CX497">
            <v>44227</v>
          </cell>
          <cell r="CY497">
            <v>44227</v>
          </cell>
          <cell r="CZ497" t="str">
            <v>Pending</v>
          </cell>
          <cell r="DA497">
            <v>34</v>
          </cell>
        </row>
        <row r="498">
          <cell r="A498">
            <v>346</v>
          </cell>
          <cell r="B498" t="str">
            <v>PF1</v>
          </cell>
          <cell r="C498" t="str">
            <v>FOAM 10TH</v>
          </cell>
          <cell r="D498" t="str">
            <v>Molds</v>
          </cell>
          <cell r="E498" t="str">
            <v>FMHCMI12300000</v>
          </cell>
          <cell r="F498" t="str">
            <v>طقم ديب فريزر 230</v>
          </cell>
          <cell r="G498" t="str">
            <v>Set</v>
          </cell>
          <cell r="H498" t="str">
            <v>1800*1600</v>
          </cell>
          <cell r="I498">
            <v>1.0549999999999999</v>
          </cell>
          <cell r="M498">
            <v>15</v>
          </cell>
          <cell r="N498">
            <v>3</v>
          </cell>
          <cell r="O498">
            <v>1</v>
          </cell>
          <cell r="Q498" t="str">
            <v>تعمل</v>
          </cell>
          <cell r="R498">
            <v>1055</v>
          </cell>
          <cell r="S498">
            <v>981.15</v>
          </cell>
          <cell r="T498">
            <v>1128.8499999999999</v>
          </cell>
          <cell r="U498" t="str">
            <v>7</v>
          </cell>
          <cell r="V498" t="str">
            <v>7</v>
          </cell>
          <cell r="X498" t="str">
            <v>ثلاجة</v>
          </cell>
          <cell r="Y498">
            <v>192</v>
          </cell>
          <cell r="AA498">
            <v>346</v>
          </cell>
          <cell r="AB498" t="str">
            <v>طقم ديب فريزر 230</v>
          </cell>
          <cell r="AD498" t="str">
            <v>ديب فريزر 230 قاعدة ، كفر ، زوايا</v>
          </cell>
          <cell r="AE498">
            <v>1</v>
          </cell>
          <cell r="AH498">
            <v>240</v>
          </cell>
          <cell r="AI498">
            <v>228</v>
          </cell>
          <cell r="AJ498">
            <v>252</v>
          </cell>
          <cell r="AK498">
            <v>1</v>
          </cell>
          <cell r="AL498">
            <v>1</v>
          </cell>
          <cell r="AM498">
            <v>1</v>
          </cell>
          <cell r="AN498">
            <v>11</v>
          </cell>
          <cell r="AO498">
            <v>20</v>
          </cell>
          <cell r="AP498" t="str">
            <v>eu 150</v>
          </cell>
          <cell r="AR498">
            <v>24</v>
          </cell>
          <cell r="AS498">
            <v>21</v>
          </cell>
          <cell r="AT498" t="str">
            <v>HCM</v>
          </cell>
          <cell r="AU498" t="str">
            <v>اتوماتيك</v>
          </cell>
          <cell r="AV498">
            <v>7</v>
          </cell>
          <cell r="AW498">
            <v>7</v>
          </cell>
          <cell r="BJ498">
            <v>5</v>
          </cell>
          <cell r="BK498">
            <v>6</v>
          </cell>
          <cell r="BL498">
            <v>16</v>
          </cell>
          <cell r="BN498">
            <v>136</v>
          </cell>
          <cell r="BO498" t="str">
            <v>1</v>
          </cell>
          <cell r="BW498">
            <v>0</v>
          </cell>
          <cell r="BY498">
            <v>0</v>
          </cell>
          <cell r="BZ498">
            <v>50</v>
          </cell>
          <cell r="CE498">
            <v>87</v>
          </cell>
          <cell r="CF498">
            <v>150</v>
          </cell>
          <cell r="CG498" t="str">
            <v>ابيض</v>
          </cell>
          <cell r="CH498">
            <v>6.5250000000000002E-2</v>
          </cell>
          <cell r="CI498">
            <v>8.6999999999999994E-2</v>
          </cell>
          <cell r="CJ498">
            <v>1.161</v>
          </cell>
          <cell r="CK498">
            <v>0</v>
          </cell>
          <cell r="CL498">
            <v>1.1605000000000001</v>
          </cell>
          <cell r="CN498" t="str">
            <v>ensemble Deep freezer 230</v>
          </cell>
          <cell r="CO498" t="str">
            <v>حلوان للأجهزة المعدنية</v>
          </cell>
          <cell r="CP498" t="str">
            <v>حلوان للأجهزة المعدنية</v>
          </cell>
          <cell r="CT498">
            <v>1</v>
          </cell>
          <cell r="CU498">
            <v>1</v>
          </cell>
          <cell r="CV498">
            <v>0</v>
          </cell>
          <cell r="CW498">
            <v>1</v>
          </cell>
          <cell r="CX498">
            <v>44227</v>
          </cell>
          <cell r="CY498">
            <v>44227</v>
          </cell>
          <cell r="CZ498" t="str">
            <v>Pending</v>
          </cell>
          <cell r="DA498">
            <v>34</v>
          </cell>
        </row>
        <row r="499">
          <cell r="A499">
            <v>347</v>
          </cell>
          <cell r="B499" t="str">
            <v>PF1</v>
          </cell>
          <cell r="C499" t="str">
            <v>FOAM 10TH</v>
          </cell>
          <cell r="D499" t="str">
            <v>Molds</v>
          </cell>
          <cell r="E499" t="str">
            <v>FMNABB00000000</v>
          </cell>
          <cell r="F499" t="str">
            <v>شتلات 216 سيكم بني سويف</v>
          </cell>
          <cell r="G499" t="str">
            <v>Ea</v>
          </cell>
          <cell r="H499" t="str">
            <v>1400*1700</v>
          </cell>
          <cell r="I499">
            <v>0.5</v>
          </cell>
          <cell r="M499">
            <v>40</v>
          </cell>
          <cell r="N499">
            <v>1</v>
          </cell>
          <cell r="O499">
            <v>2</v>
          </cell>
          <cell r="P499" t="str">
            <v>O1</v>
          </cell>
          <cell r="Q499" t="str">
            <v>تعمل</v>
          </cell>
          <cell r="R499">
            <v>500</v>
          </cell>
          <cell r="S499">
            <v>465</v>
          </cell>
          <cell r="T499">
            <v>535</v>
          </cell>
          <cell r="U499" t="str">
            <v>7</v>
          </cell>
          <cell r="V499" t="str">
            <v>7</v>
          </cell>
          <cell r="X499" t="str">
            <v>شتلات</v>
          </cell>
          <cell r="Y499">
            <v>148</v>
          </cell>
          <cell r="AA499">
            <v>347</v>
          </cell>
          <cell r="AB499" t="str">
            <v>شتلات 216 سيكم بني سويف</v>
          </cell>
          <cell r="AD499" t="str">
            <v>شتلات  سيكم واسنا</v>
          </cell>
          <cell r="AE499">
            <v>1</v>
          </cell>
          <cell r="AH499">
            <v>180</v>
          </cell>
          <cell r="AI499">
            <v>171</v>
          </cell>
          <cell r="AJ499">
            <v>189</v>
          </cell>
          <cell r="AK499">
            <v>1</v>
          </cell>
          <cell r="AL499">
            <v>1</v>
          </cell>
          <cell r="AT499" t="str">
            <v>NAB</v>
          </cell>
          <cell r="AU499" t="str">
            <v>اتوماتيك</v>
          </cell>
          <cell r="AV499">
            <v>7</v>
          </cell>
          <cell r="AW499">
            <v>7</v>
          </cell>
          <cell r="AX499">
            <v>697</v>
          </cell>
          <cell r="AY499">
            <v>1</v>
          </cell>
          <cell r="AZ499">
            <v>1</v>
          </cell>
          <cell r="BA499">
            <v>469</v>
          </cell>
          <cell r="BB499">
            <v>1</v>
          </cell>
          <cell r="BC499">
            <v>1</v>
          </cell>
          <cell r="BD499">
            <v>71</v>
          </cell>
          <cell r="BE499">
            <v>2</v>
          </cell>
          <cell r="BF499">
            <v>2</v>
          </cell>
          <cell r="BJ499">
            <v>5</v>
          </cell>
          <cell r="BK499">
            <v>-5</v>
          </cell>
          <cell r="BL499">
            <v>5</v>
          </cell>
          <cell r="BN499">
            <v>607</v>
          </cell>
          <cell r="BO499" t="str">
            <v>6</v>
          </cell>
          <cell r="BW499">
            <v>0</v>
          </cell>
          <cell r="BX499" t="str">
            <v>شفاف</v>
          </cell>
          <cell r="BY499">
            <v>5.7140000000000003E-3</v>
          </cell>
          <cell r="BZ499">
            <v>50</v>
          </cell>
          <cell r="CA499">
            <v>4</v>
          </cell>
          <cell r="CB499">
            <v>14</v>
          </cell>
          <cell r="CG499" t="str">
            <v>احمر</v>
          </cell>
          <cell r="CH499">
            <v>6.2100000000000002E-3</v>
          </cell>
          <cell r="CI499">
            <v>8.6999999999999994E-2</v>
          </cell>
          <cell r="CK499">
            <v>0.54249999999999998</v>
          </cell>
          <cell r="CL499">
            <v>0</v>
          </cell>
          <cell r="CN499" t="str">
            <v>seedlings 216 Seekm Bny Sweef</v>
          </cell>
          <cell r="CO499" t="str">
            <v>سيكم</v>
          </cell>
          <cell r="CP499" t="str">
            <v>سيكم</v>
          </cell>
          <cell r="CT499">
            <v>1</v>
          </cell>
          <cell r="CU499">
            <v>1</v>
          </cell>
          <cell r="CV499">
            <v>1</v>
          </cell>
          <cell r="CW499">
            <v>6</v>
          </cell>
          <cell r="CX499">
            <v>44227</v>
          </cell>
          <cell r="CY499">
            <v>44229</v>
          </cell>
          <cell r="CZ499" t="str">
            <v>Pending</v>
          </cell>
          <cell r="DA499">
            <v>8</v>
          </cell>
        </row>
        <row r="500">
          <cell r="A500" t="str">
            <v>348esna</v>
          </cell>
          <cell r="B500" t="str">
            <v>PF1</v>
          </cell>
          <cell r="C500" t="str">
            <v>FOAM 10TH</v>
          </cell>
          <cell r="D500" t="str">
            <v>Molds</v>
          </cell>
          <cell r="E500" t="str">
            <v>FMESNB150N0000</v>
          </cell>
          <cell r="F500" t="str">
            <v>شتالة 150 عين اسنا</v>
          </cell>
          <cell r="G500" t="str">
            <v>Ea</v>
          </cell>
          <cell r="H500" t="str">
            <v>1100*1200</v>
          </cell>
          <cell r="I500">
            <v>0.45</v>
          </cell>
          <cell r="J500">
            <v>15</v>
          </cell>
          <cell r="L500">
            <v>16</v>
          </cell>
          <cell r="M500">
            <v>25</v>
          </cell>
          <cell r="N500">
            <v>1</v>
          </cell>
          <cell r="O500">
            <v>1</v>
          </cell>
          <cell r="Q500" t="str">
            <v>تعمل</v>
          </cell>
          <cell r="R500">
            <v>450</v>
          </cell>
          <cell r="S500">
            <v>418.5</v>
          </cell>
          <cell r="T500">
            <v>481.5</v>
          </cell>
          <cell r="U500" t="str">
            <v>7</v>
          </cell>
          <cell r="V500" t="str">
            <v>7</v>
          </cell>
          <cell r="X500" t="str">
            <v>شتلات</v>
          </cell>
          <cell r="Y500">
            <v>148</v>
          </cell>
          <cell r="Z500" t="str">
            <v>esna</v>
          </cell>
          <cell r="AA500">
            <v>289</v>
          </cell>
          <cell r="AB500" t="str">
            <v>شتلات  سيكم واسنا</v>
          </cell>
          <cell r="AD500" t="str">
            <v>شتلات  سيكم واسنا بدون بادج</v>
          </cell>
          <cell r="AE500">
            <v>1</v>
          </cell>
          <cell r="AH500">
            <v>144</v>
          </cell>
          <cell r="AI500">
            <v>136.79999999999998</v>
          </cell>
          <cell r="AJ500">
            <v>151.20000000000002</v>
          </cell>
          <cell r="AK500">
            <v>0</v>
          </cell>
          <cell r="AL500">
            <v>1</v>
          </cell>
          <cell r="AN500">
            <v>10</v>
          </cell>
          <cell r="AO500" t="str">
            <v>24</v>
          </cell>
          <cell r="AP500" t="str">
            <v>(A)   401 XS   (S)0.4-0.8 mm</v>
          </cell>
          <cell r="AQ500" t="str">
            <v>(B)   EU 100   (S)0.4-0.8 mm</v>
          </cell>
          <cell r="AR500">
            <v>6</v>
          </cell>
          <cell r="AS500">
            <v>6</v>
          </cell>
          <cell r="AT500" t="str">
            <v>ESN</v>
          </cell>
          <cell r="AU500" t="str">
            <v>اتوماتيك</v>
          </cell>
          <cell r="AV500">
            <v>7</v>
          </cell>
          <cell r="AW500">
            <v>7</v>
          </cell>
          <cell r="AX500">
            <v>696</v>
          </cell>
          <cell r="AY500">
            <v>1</v>
          </cell>
          <cell r="AZ500">
            <v>1</v>
          </cell>
          <cell r="BA500">
            <v>470</v>
          </cell>
          <cell r="BB500">
            <v>1</v>
          </cell>
          <cell r="BC500">
            <v>1</v>
          </cell>
          <cell r="BD500">
            <v>75</v>
          </cell>
          <cell r="BE500">
            <v>2</v>
          </cell>
          <cell r="BF500">
            <v>2</v>
          </cell>
          <cell r="BJ500">
            <v>5</v>
          </cell>
          <cell r="BK500">
            <v>5</v>
          </cell>
          <cell r="BL500">
            <v>15</v>
          </cell>
          <cell r="BN500">
            <v>601</v>
          </cell>
          <cell r="BO500" t="str">
            <v>6</v>
          </cell>
          <cell r="BW500">
            <v>0</v>
          </cell>
          <cell r="CB500">
            <v>16</v>
          </cell>
          <cell r="CC500">
            <v>1</v>
          </cell>
          <cell r="CE500">
            <v>87</v>
          </cell>
          <cell r="CF500">
            <v>150</v>
          </cell>
          <cell r="CG500" t="str">
            <v xml:space="preserve">ازرق </v>
          </cell>
          <cell r="CK500">
            <v>0</v>
          </cell>
          <cell r="CL500">
            <v>0.49500000000000005</v>
          </cell>
          <cell r="CN500" t="str">
            <v>seedling 150 eye Asna</v>
          </cell>
          <cell r="CO500" t="str">
            <v>مشتل اسنا</v>
          </cell>
          <cell r="CP500" t="str">
            <v>مشتل اسنا</v>
          </cell>
          <cell r="CT500">
            <v>0</v>
          </cell>
          <cell r="CU500">
            <v>0</v>
          </cell>
          <cell r="CV500">
            <v>0</v>
          </cell>
          <cell r="CW500">
            <v>6</v>
          </cell>
          <cell r="CX500">
            <v>44227</v>
          </cell>
          <cell r="CY500">
            <v>44229</v>
          </cell>
          <cell r="CZ500" t="str">
            <v>Pending</v>
          </cell>
          <cell r="DA500">
            <v>8</v>
          </cell>
        </row>
        <row r="501">
          <cell r="A501" t="str">
            <v>348s150</v>
          </cell>
          <cell r="B501" t="str">
            <v>PF1</v>
          </cell>
          <cell r="C501" t="str">
            <v>FOAM 10TH</v>
          </cell>
          <cell r="D501" t="str">
            <v>Molds</v>
          </cell>
          <cell r="E501" t="str">
            <v>FMSEKB150N0000</v>
          </cell>
          <cell r="F501" t="str">
            <v>شتلات 150 سيكم</v>
          </cell>
          <cell r="G501" t="str">
            <v>Ea</v>
          </cell>
          <cell r="H501" t="str">
            <v>1400*1700</v>
          </cell>
          <cell r="I501">
            <v>0.5</v>
          </cell>
          <cell r="M501">
            <v>40</v>
          </cell>
          <cell r="N501">
            <v>1</v>
          </cell>
          <cell r="O501">
            <v>2</v>
          </cell>
          <cell r="P501" t="str">
            <v>O1</v>
          </cell>
          <cell r="Q501" t="str">
            <v>تعمل</v>
          </cell>
          <cell r="R501">
            <v>500</v>
          </cell>
          <cell r="S501">
            <v>465</v>
          </cell>
          <cell r="T501">
            <v>535</v>
          </cell>
          <cell r="U501" t="str">
            <v>7</v>
          </cell>
          <cell r="V501" t="str">
            <v>7</v>
          </cell>
          <cell r="X501" t="str">
            <v>شتلات</v>
          </cell>
          <cell r="Y501">
            <v>148</v>
          </cell>
          <cell r="Z501" t="str">
            <v>s150</v>
          </cell>
          <cell r="AA501">
            <v>348</v>
          </cell>
          <cell r="AB501" t="str">
            <v>شتلات 150 سيكم / اسنا</v>
          </cell>
          <cell r="AD501" t="str">
            <v>شتلات  سيكم واسنا</v>
          </cell>
          <cell r="AE501">
            <v>1</v>
          </cell>
          <cell r="AH501">
            <v>180</v>
          </cell>
          <cell r="AI501">
            <v>171</v>
          </cell>
          <cell r="AJ501">
            <v>189</v>
          </cell>
          <cell r="AK501">
            <v>0</v>
          </cell>
          <cell r="AL501">
            <v>1</v>
          </cell>
          <cell r="AN501">
            <v>20</v>
          </cell>
          <cell r="AO501">
            <v>25</v>
          </cell>
          <cell r="AP501" t="str">
            <v>Eu 150</v>
          </cell>
          <cell r="AR501">
            <v>32</v>
          </cell>
          <cell r="AS501">
            <v>24</v>
          </cell>
          <cell r="AT501" t="str">
            <v>SEK</v>
          </cell>
          <cell r="AU501" t="str">
            <v>اتوماتيك</v>
          </cell>
          <cell r="AV501">
            <v>7</v>
          </cell>
          <cell r="AW501">
            <v>7</v>
          </cell>
          <cell r="AX501">
            <v>700</v>
          </cell>
          <cell r="AY501">
            <v>1</v>
          </cell>
          <cell r="AZ501">
            <v>1</v>
          </cell>
          <cell r="BA501">
            <v>472</v>
          </cell>
          <cell r="BB501">
            <v>1</v>
          </cell>
          <cell r="BC501">
            <v>1</v>
          </cell>
          <cell r="BD501">
            <v>72</v>
          </cell>
          <cell r="BE501">
            <v>2</v>
          </cell>
          <cell r="BF501">
            <v>2</v>
          </cell>
          <cell r="BJ501">
            <v>5</v>
          </cell>
          <cell r="BK501">
            <v>15</v>
          </cell>
          <cell r="BL501">
            <v>25</v>
          </cell>
          <cell r="BN501">
            <v>607</v>
          </cell>
          <cell r="BO501" t="str">
            <v>6</v>
          </cell>
          <cell r="BW501">
            <v>0</v>
          </cell>
          <cell r="BX501" t="str">
            <v>شفاف</v>
          </cell>
          <cell r="BY501">
            <v>1.1428000000000001E-2</v>
          </cell>
          <cell r="BZ501">
            <v>50</v>
          </cell>
          <cell r="CA501">
            <v>4</v>
          </cell>
          <cell r="CB501">
            <v>14</v>
          </cell>
          <cell r="CC501">
            <v>2</v>
          </cell>
          <cell r="CE501">
            <v>87</v>
          </cell>
          <cell r="CF501">
            <v>150</v>
          </cell>
          <cell r="CG501" t="str">
            <v xml:space="preserve">ازرق </v>
          </cell>
          <cell r="CH501">
            <v>6.2100000000000002E-3</v>
          </cell>
          <cell r="CI501">
            <v>8.6999999999999994E-2</v>
          </cell>
          <cell r="CK501">
            <v>0.54249999999999998</v>
          </cell>
          <cell r="CL501">
            <v>0</v>
          </cell>
          <cell r="CN501" t="str">
            <v>seedlings 150 Seekm Bny Sweef</v>
          </cell>
          <cell r="CO501" t="str">
            <v>سيكم</v>
          </cell>
          <cell r="CP501" t="str">
            <v>سيكم</v>
          </cell>
          <cell r="CT501">
            <v>0</v>
          </cell>
          <cell r="CU501">
            <v>1</v>
          </cell>
          <cell r="CV501">
            <v>1</v>
          </cell>
          <cell r="CW501">
            <v>6</v>
          </cell>
          <cell r="CX501">
            <v>44227</v>
          </cell>
          <cell r="CY501">
            <v>44229</v>
          </cell>
          <cell r="CZ501" t="str">
            <v>Pending</v>
          </cell>
          <cell r="DA501">
            <v>8</v>
          </cell>
        </row>
        <row r="502">
          <cell r="A502">
            <v>348</v>
          </cell>
          <cell r="B502" t="str">
            <v>PF1</v>
          </cell>
          <cell r="C502" t="str">
            <v>FOAM 10TH</v>
          </cell>
          <cell r="D502" t="str">
            <v>Molds</v>
          </cell>
          <cell r="E502" t="str">
            <v>FMSEKB150N0000</v>
          </cell>
          <cell r="F502" t="str">
            <v>شتلات 150 سيكم / اسنا</v>
          </cell>
          <cell r="G502" t="str">
            <v>Ea</v>
          </cell>
          <cell r="H502" t="str">
            <v>1400*1700</v>
          </cell>
          <cell r="I502">
            <v>0.5</v>
          </cell>
          <cell r="M502">
            <v>40</v>
          </cell>
          <cell r="N502">
            <v>1</v>
          </cell>
          <cell r="O502">
            <v>2</v>
          </cell>
          <cell r="P502" t="str">
            <v>O1</v>
          </cell>
          <cell r="Q502" t="str">
            <v>تعمل</v>
          </cell>
          <cell r="R502">
            <v>500</v>
          </cell>
          <cell r="S502">
            <v>465</v>
          </cell>
          <cell r="T502">
            <v>535</v>
          </cell>
          <cell r="U502" t="str">
            <v>7</v>
          </cell>
          <cell r="V502" t="str">
            <v>7</v>
          </cell>
          <cell r="X502" t="str">
            <v>شتلات</v>
          </cell>
          <cell r="Y502">
            <v>148</v>
          </cell>
          <cell r="AA502">
            <v>348</v>
          </cell>
          <cell r="AB502" t="str">
            <v>شتلات 150 سيكم / اسنا</v>
          </cell>
          <cell r="AD502" t="str">
            <v>شتلات  سيكم واسنا</v>
          </cell>
          <cell r="AE502">
            <v>1</v>
          </cell>
          <cell r="AH502">
            <v>180</v>
          </cell>
          <cell r="AI502">
            <v>171</v>
          </cell>
          <cell r="AJ502">
            <v>189</v>
          </cell>
          <cell r="AK502">
            <v>1</v>
          </cell>
          <cell r="AL502">
            <v>1</v>
          </cell>
          <cell r="AN502">
            <v>20</v>
          </cell>
          <cell r="AO502">
            <v>25</v>
          </cell>
          <cell r="AP502" t="str">
            <v>Eu 150</v>
          </cell>
          <cell r="AR502">
            <v>32</v>
          </cell>
          <cell r="AS502">
            <v>24</v>
          </cell>
          <cell r="AT502" t="str">
            <v>SEK</v>
          </cell>
          <cell r="AU502" t="str">
            <v>اتوماتيك</v>
          </cell>
          <cell r="AV502">
            <v>7</v>
          </cell>
          <cell r="AW502">
            <v>7</v>
          </cell>
          <cell r="BJ502">
            <v>5</v>
          </cell>
          <cell r="BK502">
            <v>15</v>
          </cell>
          <cell r="BL502">
            <v>25</v>
          </cell>
          <cell r="BN502">
            <v>607</v>
          </cell>
          <cell r="BO502" t="str">
            <v>6</v>
          </cell>
          <cell r="BW502">
            <v>0</v>
          </cell>
          <cell r="BX502" t="str">
            <v>شفاف</v>
          </cell>
          <cell r="BY502">
            <v>1.1428000000000001E-2</v>
          </cell>
          <cell r="BZ502">
            <v>50</v>
          </cell>
          <cell r="CA502">
            <v>4</v>
          </cell>
          <cell r="CB502">
            <v>14</v>
          </cell>
          <cell r="CC502">
            <v>2</v>
          </cell>
          <cell r="CE502">
            <v>87</v>
          </cell>
          <cell r="CF502">
            <v>150</v>
          </cell>
          <cell r="CG502" t="str">
            <v xml:space="preserve">ازرق </v>
          </cell>
          <cell r="CH502">
            <v>6.2100000000000002E-3</v>
          </cell>
          <cell r="CI502">
            <v>8.6999999999999994E-2</v>
          </cell>
          <cell r="CK502">
            <v>0.54249999999999998</v>
          </cell>
          <cell r="CL502">
            <v>0</v>
          </cell>
          <cell r="CN502" t="str">
            <v>seedlings 150 Seekm Bny Sweef</v>
          </cell>
          <cell r="CO502" t="str">
            <v>سيكم</v>
          </cell>
          <cell r="CP502" t="str">
            <v>سيكم</v>
          </cell>
          <cell r="CT502">
            <v>1</v>
          </cell>
          <cell r="CU502">
            <v>1</v>
          </cell>
          <cell r="CV502">
            <v>1</v>
          </cell>
          <cell r="CW502">
            <v>6</v>
          </cell>
          <cell r="CX502">
            <v>44227</v>
          </cell>
          <cell r="CY502">
            <v>44229</v>
          </cell>
          <cell r="CZ502" t="str">
            <v>Pending</v>
          </cell>
          <cell r="DA502">
            <v>8</v>
          </cell>
        </row>
        <row r="503">
          <cell r="A503" t="str">
            <v>289sum</v>
          </cell>
          <cell r="B503" t="str">
            <v>PF1</v>
          </cell>
          <cell r="C503" t="str">
            <v>FOAM 10TH</v>
          </cell>
          <cell r="D503" t="str">
            <v>Molds</v>
          </cell>
          <cell r="E503" t="str">
            <v>FMESNB150N0000</v>
          </cell>
          <cell r="F503" t="str">
            <v xml:space="preserve">شتلات  سيكم واسنا </v>
          </cell>
          <cell r="G503" t="str">
            <v>Ea</v>
          </cell>
          <cell r="H503" t="str">
            <v>1100*1200</v>
          </cell>
          <cell r="I503">
            <v>1.5293421703296703</v>
          </cell>
          <cell r="J503">
            <v>15</v>
          </cell>
          <cell r="L503">
            <v>16</v>
          </cell>
          <cell r="M503">
            <v>25</v>
          </cell>
          <cell r="N503">
            <v>1</v>
          </cell>
          <cell r="O503">
            <v>1</v>
          </cell>
          <cell r="Q503" t="str">
            <v>لا تعمل</v>
          </cell>
          <cell r="R503">
            <v>1529.3421703296704</v>
          </cell>
          <cell r="S503">
            <v>1422.2882184065934</v>
          </cell>
          <cell r="T503">
            <v>1636.3961222527473</v>
          </cell>
          <cell r="U503" t="str">
            <v>7</v>
          </cell>
          <cell r="V503" t="str">
            <v>7</v>
          </cell>
          <cell r="X503" t="str">
            <v>شتلات</v>
          </cell>
          <cell r="Y503">
            <v>148</v>
          </cell>
          <cell r="AA503">
            <v>289</v>
          </cell>
          <cell r="AB503" t="str">
            <v>شتلات  سيكم واسنا</v>
          </cell>
          <cell r="AD503" t="str">
            <v>شتلات  سيكم واسنا بدون بادج</v>
          </cell>
          <cell r="AE503">
            <v>0</v>
          </cell>
          <cell r="AH503">
            <v>144</v>
          </cell>
          <cell r="AI503">
            <v>136.79999999999998</v>
          </cell>
          <cell r="AJ503">
            <v>151.20000000000002</v>
          </cell>
          <cell r="AK503">
            <v>0</v>
          </cell>
          <cell r="AM503">
            <v>1</v>
          </cell>
          <cell r="AN503">
            <v>10</v>
          </cell>
          <cell r="AO503" t="str">
            <v>24</v>
          </cell>
          <cell r="AP503" t="str">
            <v>(A)   401 XS   (S)0.4-0.8 mm</v>
          </cell>
          <cell r="AQ503" t="str">
            <v>(B)   EU 100   (S)0.4-0.8 mm</v>
          </cell>
          <cell r="AR503">
            <v>6</v>
          </cell>
          <cell r="AS503">
            <v>6</v>
          </cell>
          <cell r="AT503" t="str">
            <v>ESN</v>
          </cell>
          <cell r="AU503" t="str">
            <v>اتوماتيك</v>
          </cell>
          <cell r="AV503">
            <v>7</v>
          </cell>
          <cell r="AW503">
            <v>7</v>
          </cell>
          <cell r="AX503">
            <v>696</v>
          </cell>
          <cell r="AY503">
            <v>1</v>
          </cell>
          <cell r="AZ503">
            <v>1</v>
          </cell>
          <cell r="BA503">
            <v>470</v>
          </cell>
          <cell r="BB503">
            <v>1</v>
          </cell>
          <cell r="BC503">
            <v>1</v>
          </cell>
          <cell r="BD503">
            <v>75</v>
          </cell>
          <cell r="BE503">
            <v>2</v>
          </cell>
          <cell r="BF503">
            <v>2</v>
          </cell>
          <cell r="BJ503">
            <v>5</v>
          </cell>
          <cell r="BK503">
            <v>5</v>
          </cell>
          <cell r="BL503">
            <v>15</v>
          </cell>
          <cell r="BN503">
            <v>601</v>
          </cell>
          <cell r="BO503" t="str">
            <v>6</v>
          </cell>
          <cell r="BW503">
            <v>0</v>
          </cell>
          <cell r="CB503">
            <v>16</v>
          </cell>
          <cell r="CC503">
            <v>1</v>
          </cell>
          <cell r="CE503">
            <v>87</v>
          </cell>
          <cell r="CF503">
            <v>150</v>
          </cell>
          <cell r="CG503" t="str">
            <v xml:space="preserve">ازرق </v>
          </cell>
          <cell r="CK503">
            <v>0</v>
          </cell>
          <cell r="CL503">
            <v>1.6822763873626376</v>
          </cell>
          <cell r="CN503" t="str">
            <v>seedling 150 eye Asna</v>
          </cell>
          <cell r="CO503" t="str">
            <v>مشتل اسنا</v>
          </cell>
          <cell r="CP503" t="str">
            <v>مشتل اسنا</v>
          </cell>
          <cell r="CT503">
            <v>0</v>
          </cell>
          <cell r="CU503">
            <v>1</v>
          </cell>
          <cell r="CV503">
            <v>1</v>
          </cell>
          <cell r="CW503">
            <v>1</v>
          </cell>
          <cell r="CX503">
            <v>44195</v>
          </cell>
          <cell r="CZ503" t="str">
            <v>wip</v>
          </cell>
          <cell r="DA503">
            <v>4</v>
          </cell>
        </row>
        <row r="504">
          <cell r="A504">
            <v>349</v>
          </cell>
          <cell r="B504" t="str">
            <v>PF1</v>
          </cell>
          <cell r="C504" t="str">
            <v>FOAM 10TH</v>
          </cell>
          <cell r="D504" t="str">
            <v>Molds</v>
          </cell>
          <cell r="E504" t="str">
            <v>FMAFGI8M000000</v>
          </cell>
          <cell r="F504" t="str">
            <v>طقم وزر متعدد المقاسات + شريحة  CNC</v>
          </cell>
          <cell r="G504" t="str">
            <v>Set</v>
          </cell>
          <cell r="H504" t="str">
            <v>1100*1200</v>
          </cell>
          <cell r="I504" t="str">
            <v>0.285</v>
          </cell>
          <cell r="M504" t="str">
            <v>34</v>
          </cell>
          <cell r="N504" t="str">
            <v>2</v>
          </cell>
          <cell r="O504" t="str">
            <v>2</v>
          </cell>
          <cell r="Q504" t="str">
            <v>تعمل</v>
          </cell>
          <cell r="R504">
            <v>285</v>
          </cell>
          <cell r="S504">
            <v>265.05</v>
          </cell>
          <cell r="T504">
            <v>304.95</v>
          </cell>
          <cell r="U504" t="str">
            <v>7</v>
          </cell>
          <cell r="V504" t="str">
            <v>7</v>
          </cell>
          <cell r="X504" t="str">
            <v>سيراميك</v>
          </cell>
          <cell r="Y504">
            <v>194</v>
          </cell>
          <cell r="AA504">
            <v>349</v>
          </cell>
          <cell r="AB504" t="str">
            <v>طقم وزر متعدد المقاسات + شريحة  CNC</v>
          </cell>
          <cell r="AD504" t="str">
            <v>طقم وزر متعدد المقاسات + شريحة  CNC</v>
          </cell>
          <cell r="AE504">
            <v>1</v>
          </cell>
          <cell r="AH504">
            <v>211.76470588235293</v>
          </cell>
          <cell r="AI504">
            <v>201.17647058823528</v>
          </cell>
          <cell r="AJ504">
            <v>222.35294117647058</v>
          </cell>
          <cell r="AK504">
            <v>1</v>
          </cell>
          <cell r="AM504">
            <v>1</v>
          </cell>
          <cell r="AN504" t="str">
            <v>10</v>
          </cell>
          <cell r="AP504" t="str">
            <v>Eu 150</v>
          </cell>
          <cell r="AR504" t="str">
            <v>12</v>
          </cell>
          <cell r="AS504" t="str">
            <v>22</v>
          </cell>
          <cell r="AT504" t="str">
            <v>AFG</v>
          </cell>
          <cell r="AU504" t="str">
            <v>اتوماتيك</v>
          </cell>
          <cell r="AV504">
            <v>7</v>
          </cell>
          <cell r="AW504">
            <v>7</v>
          </cell>
          <cell r="BJ504">
            <v>5</v>
          </cell>
          <cell r="BK504">
            <v>5</v>
          </cell>
          <cell r="BL504">
            <v>15</v>
          </cell>
          <cell r="BN504">
            <v>137</v>
          </cell>
          <cell r="BO504" t="str">
            <v>1</v>
          </cell>
          <cell r="BW504">
            <v>0</v>
          </cell>
          <cell r="BX504" t="str">
            <v>شفاف</v>
          </cell>
          <cell r="BY504">
            <v>5.7140000000000003E-3</v>
          </cell>
          <cell r="BZ504" t="str">
            <v>50</v>
          </cell>
          <cell r="CA504" t="str">
            <v>3.5</v>
          </cell>
          <cell r="CB504" t="str">
            <v>6</v>
          </cell>
          <cell r="CC504" t="str">
            <v>1</v>
          </cell>
          <cell r="CE504">
            <v>87</v>
          </cell>
          <cell r="CF504">
            <v>150</v>
          </cell>
          <cell r="CG504" t="str">
            <v>ابيض</v>
          </cell>
          <cell r="CH504" t="str">
            <v>0.0145</v>
          </cell>
          <cell r="CI504" t="str">
            <v>0.087</v>
          </cell>
          <cell r="CJ504" t="str">
            <v>0.285</v>
          </cell>
          <cell r="CK504">
            <v>0</v>
          </cell>
          <cell r="CL504">
            <v>0.3135</v>
          </cell>
          <cell r="CN504" t="str">
            <v>ensemble Wazar multi measures + slice  CNC</v>
          </cell>
          <cell r="CT504">
            <v>1</v>
          </cell>
          <cell r="CU504">
            <v>1</v>
          </cell>
          <cell r="CV504">
            <v>1</v>
          </cell>
          <cell r="CW504">
            <v>2</v>
          </cell>
          <cell r="CX504">
            <v>44174</v>
          </cell>
          <cell r="CY504">
            <v>44179</v>
          </cell>
          <cell r="CZ504" t="str">
            <v>Pending</v>
          </cell>
          <cell r="DA504">
            <v>34</v>
          </cell>
        </row>
        <row r="505">
          <cell r="A505">
            <v>350</v>
          </cell>
          <cell r="B505" t="str">
            <v>PF1</v>
          </cell>
          <cell r="C505" t="str">
            <v>FOAM 10TH</v>
          </cell>
          <cell r="D505" t="str">
            <v>xps</v>
          </cell>
          <cell r="E505" t="str">
            <v>FX35IF00400000</v>
          </cell>
          <cell r="F505" t="str">
            <v xml:space="preserve"> شريحة زرقاء آيزوفوم 4سم ك35 بدون شفة</v>
          </cell>
          <cell r="Q505" t="str">
            <v>تعمل</v>
          </cell>
          <cell r="X505" t="str">
            <v>آيزو فوم</v>
          </cell>
          <cell r="Y505">
            <v>59</v>
          </cell>
          <cell r="AA505">
            <v>350</v>
          </cell>
          <cell r="AB505" t="str">
            <v xml:space="preserve"> شريحة زرقاء آيزوفوم 4سم ك35 بدون شفة</v>
          </cell>
          <cell r="AE505">
            <v>1</v>
          </cell>
          <cell r="AK505">
            <v>1</v>
          </cell>
          <cell r="AM505">
            <v>1</v>
          </cell>
          <cell r="AT505" t="str">
            <v>35I</v>
          </cell>
          <cell r="AU505" t="str">
            <v>اتوماتيك</v>
          </cell>
          <cell r="AV505">
            <v>7</v>
          </cell>
          <cell r="AW505">
            <v>7</v>
          </cell>
          <cell r="BJ505">
            <v>5</v>
          </cell>
          <cell r="BK505">
            <v>-5</v>
          </cell>
          <cell r="BL505">
            <v>5</v>
          </cell>
          <cell r="BO505" t="str">
            <v/>
          </cell>
          <cell r="BW505">
            <v>0</v>
          </cell>
          <cell r="CK505">
            <v>0</v>
          </cell>
          <cell r="CL505">
            <v>0</v>
          </cell>
          <cell r="CO505" t="str">
            <v>عملاء متنوعون</v>
          </cell>
          <cell r="CP505" t="str">
            <v>عملاء متنوعون</v>
          </cell>
          <cell r="CT505">
            <v>1</v>
          </cell>
          <cell r="CU505">
            <v>1</v>
          </cell>
          <cell r="CV505">
            <v>1</v>
          </cell>
          <cell r="CW505">
            <v>0</v>
          </cell>
          <cell r="CZ505" t="str">
            <v/>
          </cell>
        </row>
        <row r="506">
          <cell r="A506">
            <v>351</v>
          </cell>
          <cell r="B506" t="str">
            <v>PF1</v>
          </cell>
          <cell r="C506" t="str">
            <v>FOAM 10TH</v>
          </cell>
          <cell r="D506" t="str">
            <v>xps</v>
          </cell>
          <cell r="E506" t="str">
            <v>FX35IT01300000</v>
          </cell>
          <cell r="F506" t="str">
            <v xml:space="preserve">الفوم الازرق 3سم بشفة </v>
          </cell>
          <cell r="Q506" t="str">
            <v>تعمل</v>
          </cell>
          <cell r="X506" t="str">
            <v>بلوفوم</v>
          </cell>
          <cell r="Y506">
            <v>60</v>
          </cell>
          <cell r="AA506">
            <v>351</v>
          </cell>
          <cell r="AB506" t="str">
            <v xml:space="preserve">الفوم الازرق 3سم بشفة </v>
          </cell>
          <cell r="AE506">
            <v>1</v>
          </cell>
          <cell r="AK506">
            <v>1</v>
          </cell>
          <cell r="AM506">
            <v>1</v>
          </cell>
          <cell r="AT506" t="str">
            <v>35I</v>
          </cell>
          <cell r="AV506">
            <v>7</v>
          </cell>
          <cell r="AW506">
            <v>7</v>
          </cell>
          <cell r="BJ506">
            <v>5</v>
          </cell>
          <cell r="BK506">
            <v>-5</v>
          </cell>
          <cell r="BL506">
            <v>5</v>
          </cell>
          <cell r="BO506" t="str">
            <v/>
          </cell>
          <cell r="BW506">
            <v>0</v>
          </cell>
          <cell r="CK506">
            <v>0</v>
          </cell>
          <cell r="CL506">
            <v>0</v>
          </cell>
          <cell r="CO506" t="str">
            <v>عملاء متنوعون</v>
          </cell>
          <cell r="CP506" t="str">
            <v>عملاء متنوعون</v>
          </cell>
          <cell r="CT506">
            <v>1</v>
          </cell>
          <cell r="CU506">
            <v>1</v>
          </cell>
          <cell r="CV506">
            <v>1</v>
          </cell>
          <cell r="CW506">
            <v>0</v>
          </cell>
          <cell r="CZ506" t="str">
            <v/>
          </cell>
        </row>
        <row r="507">
          <cell r="A507">
            <v>352</v>
          </cell>
          <cell r="B507" t="str">
            <v>PF1</v>
          </cell>
          <cell r="C507" t="str">
            <v>FOAM 10TH</v>
          </cell>
          <cell r="D507" t="str">
            <v>xps</v>
          </cell>
          <cell r="E507" t="str">
            <v>FX35IT01500000</v>
          </cell>
          <cell r="F507" t="str">
            <v xml:space="preserve">الفوم الازرق 5سم بشفة </v>
          </cell>
          <cell r="Q507" t="str">
            <v>تعمل</v>
          </cell>
          <cell r="X507" t="str">
            <v>بلوفوم</v>
          </cell>
          <cell r="Y507">
            <v>61</v>
          </cell>
          <cell r="AA507">
            <v>352</v>
          </cell>
          <cell r="AB507" t="str">
            <v xml:space="preserve">الفوم الازرق 5سم بشفة </v>
          </cell>
          <cell r="AE507">
            <v>1</v>
          </cell>
          <cell r="AK507">
            <v>1</v>
          </cell>
          <cell r="AM507">
            <v>1</v>
          </cell>
          <cell r="AT507" t="str">
            <v>35I</v>
          </cell>
          <cell r="AV507">
            <v>7</v>
          </cell>
          <cell r="AW507">
            <v>7</v>
          </cell>
          <cell r="BJ507">
            <v>5</v>
          </cell>
          <cell r="BK507">
            <v>-5</v>
          </cell>
          <cell r="BL507">
            <v>5</v>
          </cell>
          <cell r="BO507" t="str">
            <v/>
          </cell>
          <cell r="BW507">
            <v>0</v>
          </cell>
          <cell r="CK507">
            <v>0</v>
          </cell>
          <cell r="CL507">
            <v>0</v>
          </cell>
          <cell r="CO507" t="str">
            <v>عملاء متنوعون</v>
          </cell>
          <cell r="CP507" t="str">
            <v>عملاء متنوعون</v>
          </cell>
          <cell r="CT507">
            <v>1</v>
          </cell>
          <cell r="CU507">
            <v>1</v>
          </cell>
          <cell r="CV507">
            <v>1</v>
          </cell>
          <cell r="CW507">
            <v>0</v>
          </cell>
          <cell r="CZ507" t="str">
            <v/>
          </cell>
        </row>
        <row r="508">
          <cell r="A508">
            <v>353</v>
          </cell>
          <cell r="B508" t="str">
            <v>PF1</v>
          </cell>
          <cell r="C508" t="str">
            <v>FOAM 10TH</v>
          </cell>
          <cell r="D508" t="str">
            <v>Blocs</v>
          </cell>
          <cell r="E508" t="str">
            <v>FB11P200000000</v>
          </cell>
          <cell r="F508" t="str">
            <v>سوبر ش</v>
          </cell>
          <cell r="Q508" t="str">
            <v>تعمل</v>
          </cell>
          <cell r="X508" t="str">
            <v>بلوكات</v>
          </cell>
          <cell r="Y508">
            <v>62</v>
          </cell>
          <cell r="AA508">
            <v>353</v>
          </cell>
          <cell r="AB508" t="str">
            <v>سوبر ش</v>
          </cell>
          <cell r="AE508">
            <v>1</v>
          </cell>
          <cell r="AK508">
            <v>1</v>
          </cell>
          <cell r="AM508">
            <v>1</v>
          </cell>
          <cell r="AO508">
            <v>11</v>
          </cell>
          <cell r="AT508" t="str">
            <v>11P</v>
          </cell>
          <cell r="AV508">
            <v>7</v>
          </cell>
          <cell r="AW508">
            <v>7</v>
          </cell>
          <cell r="BJ508">
            <v>5</v>
          </cell>
          <cell r="BK508">
            <v>-5</v>
          </cell>
          <cell r="BL508">
            <v>5</v>
          </cell>
          <cell r="BO508" t="str">
            <v/>
          </cell>
          <cell r="BW508">
            <v>0</v>
          </cell>
          <cell r="CK508">
            <v>0</v>
          </cell>
          <cell r="CL508">
            <v>0</v>
          </cell>
          <cell r="CO508" t="str">
            <v>عملاء متنوعون</v>
          </cell>
          <cell r="CP508" t="str">
            <v>عملاء متنوعون</v>
          </cell>
          <cell r="CT508">
            <v>1</v>
          </cell>
          <cell r="CU508">
            <v>1</v>
          </cell>
          <cell r="CV508">
            <v>1</v>
          </cell>
          <cell r="CW508">
            <v>0</v>
          </cell>
          <cell r="CZ508" t="str">
            <v/>
          </cell>
        </row>
        <row r="509">
          <cell r="A509">
            <v>354</v>
          </cell>
          <cell r="B509" t="str">
            <v>PF1</v>
          </cell>
          <cell r="C509" t="str">
            <v>FOAM 10TH</v>
          </cell>
          <cell r="D509" t="str">
            <v>Blocs</v>
          </cell>
          <cell r="E509" t="str">
            <v>FB11P100000000</v>
          </cell>
          <cell r="F509" t="str">
            <v>سوبر ص</v>
          </cell>
          <cell r="Q509" t="str">
            <v>تعمل</v>
          </cell>
          <cell r="X509" t="str">
            <v>بلوكات</v>
          </cell>
          <cell r="AA509">
            <v>354</v>
          </cell>
          <cell r="AB509" t="str">
            <v>سوبر ص</v>
          </cell>
          <cell r="AE509">
            <v>1</v>
          </cell>
          <cell r="AK509">
            <v>1</v>
          </cell>
          <cell r="AL509">
            <v>1</v>
          </cell>
          <cell r="AO509">
            <v>11</v>
          </cell>
          <cell r="AT509" t="str">
            <v>11P</v>
          </cell>
          <cell r="AV509">
            <v>7</v>
          </cell>
          <cell r="AW509">
            <v>7</v>
          </cell>
          <cell r="BJ509">
            <v>5</v>
          </cell>
          <cell r="BK509">
            <v>-5</v>
          </cell>
          <cell r="BL509">
            <v>5</v>
          </cell>
          <cell r="BO509" t="str">
            <v/>
          </cell>
          <cell r="BW509">
            <v>0</v>
          </cell>
          <cell r="CK509">
            <v>0</v>
          </cell>
          <cell r="CL509">
            <v>0</v>
          </cell>
          <cell r="CO509" t="str">
            <v>عملاء متنوعون</v>
          </cell>
          <cell r="CP509" t="str">
            <v>عملاء متنوعون</v>
          </cell>
          <cell r="CT509">
            <v>1</v>
          </cell>
          <cell r="CU509">
            <v>1</v>
          </cell>
          <cell r="CV509">
            <v>1</v>
          </cell>
          <cell r="CW509">
            <v>0</v>
          </cell>
          <cell r="CZ509" t="str">
            <v/>
          </cell>
        </row>
        <row r="510">
          <cell r="A510">
            <v>355</v>
          </cell>
          <cell r="B510" t="str">
            <v>PF1</v>
          </cell>
          <cell r="C510" t="str">
            <v>FOAM 10TH</v>
          </cell>
          <cell r="D510" t="str">
            <v>xps</v>
          </cell>
          <cell r="E510" t="str">
            <v>FX35IF02500250</v>
          </cell>
          <cell r="F510" t="str">
            <v>شرائح ايزوفوم ك35 5سم بشفة أربعة اتجاهات مقاس 250*60*5سم تصدير</v>
          </cell>
          <cell r="Q510" t="str">
            <v>تعمل</v>
          </cell>
          <cell r="X510" t="str">
            <v>آيزو فوم</v>
          </cell>
          <cell r="Y510">
            <v>64</v>
          </cell>
          <cell r="AA510">
            <v>355</v>
          </cell>
          <cell r="AB510" t="str">
            <v>شرائح ايزوفوم ك35 5سم بشفة أربعة اتجاهات مقاس 250*60*5سم تصدير</v>
          </cell>
          <cell r="AE510">
            <v>1</v>
          </cell>
          <cell r="AK510">
            <v>1</v>
          </cell>
          <cell r="AM510">
            <v>1</v>
          </cell>
          <cell r="AT510" t="str">
            <v>35I</v>
          </cell>
          <cell r="AV510">
            <v>7</v>
          </cell>
          <cell r="AW510">
            <v>7</v>
          </cell>
          <cell r="BJ510">
            <v>5</v>
          </cell>
          <cell r="BK510">
            <v>-5</v>
          </cell>
          <cell r="BL510">
            <v>5</v>
          </cell>
          <cell r="BO510" t="str">
            <v/>
          </cell>
          <cell r="BW510">
            <v>0</v>
          </cell>
          <cell r="CK510">
            <v>0</v>
          </cell>
          <cell r="CL510">
            <v>0</v>
          </cell>
          <cell r="CO510" t="str">
            <v>عملاء متنوعون</v>
          </cell>
          <cell r="CP510" t="str">
            <v>عملاء متنوعون</v>
          </cell>
          <cell r="CT510">
            <v>1</v>
          </cell>
          <cell r="CU510">
            <v>1</v>
          </cell>
          <cell r="CV510">
            <v>1</v>
          </cell>
          <cell r="CW510">
            <v>0</v>
          </cell>
          <cell r="CZ510" t="str">
            <v/>
          </cell>
        </row>
        <row r="511">
          <cell r="A511">
            <v>192</v>
          </cell>
          <cell r="B511" t="str">
            <v>PF1</v>
          </cell>
          <cell r="C511" t="str">
            <v>FOAM 10TH</v>
          </cell>
          <cell r="D511" t="str">
            <v>Molds</v>
          </cell>
          <cell r="E511" t="str">
            <v>FMEGPIB1251000</v>
          </cell>
          <cell r="F511" t="str">
            <v>فوم بالرينا 125 علوى</v>
          </cell>
          <cell r="G511" t="str">
            <v>Ea</v>
          </cell>
          <cell r="H511" t="str">
            <v>1100*1200</v>
          </cell>
          <cell r="I511">
            <v>0.67700000000000005</v>
          </cell>
          <cell r="J511">
            <v>12</v>
          </cell>
          <cell r="L511">
            <v>13</v>
          </cell>
          <cell r="M511">
            <v>14</v>
          </cell>
          <cell r="N511">
            <v>1</v>
          </cell>
          <cell r="O511">
            <v>1</v>
          </cell>
          <cell r="Q511" t="str">
            <v>تعمل</v>
          </cell>
          <cell r="R511">
            <v>677</v>
          </cell>
          <cell r="S511">
            <v>629.61</v>
          </cell>
          <cell r="T511">
            <v>724.39</v>
          </cell>
          <cell r="U511">
            <v>7</v>
          </cell>
          <cell r="V511">
            <v>7</v>
          </cell>
          <cell r="X511" t="str">
            <v>خزف</v>
          </cell>
          <cell r="Y511">
            <v>268</v>
          </cell>
          <cell r="AA511">
            <v>192</v>
          </cell>
          <cell r="AB511" t="str">
            <v>فوم بالرينا 125 علوى</v>
          </cell>
          <cell r="AD511" t="str">
            <v>فوم بالرينا 125 علوى</v>
          </cell>
          <cell r="AE511">
            <v>1</v>
          </cell>
          <cell r="AH511">
            <v>257.14285714285717</v>
          </cell>
          <cell r="AI511">
            <v>244.28571428571431</v>
          </cell>
          <cell r="AJ511">
            <v>270.00000000000006</v>
          </cell>
          <cell r="AK511">
            <v>1</v>
          </cell>
          <cell r="AL511">
            <v>1</v>
          </cell>
          <cell r="AM511">
            <v>1</v>
          </cell>
          <cell r="AN511">
            <v>10</v>
          </cell>
          <cell r="AO511" t="str">
            <v>18</v>
          </cell>
          <cell r="AP511" t="str">
            <v>(A)  EU150  (M)0.7-1.1mm</v>
          </cell>
          <cell r="AQ511" t="str">
            <v>(B) C.SB         (M) 0.7-1.1 mm</v>
          </cell>
          <cell r="AR511">
            <v>9</v>
          </cell>
          <cell r="AS511">
            <v>9</v>
          </cell>
          <cell r="AT511" t="str">
            <v>EGP</v>
          </cell>
          <cell r="AU511" t="str">
            <v>اتوماتيك</v>
          </cell>
          <cell r="AV511">
            <v>7</v>
          </cell>
          <cell r="AW511">
            <v>7</v>
          </cell>
          <cell r="AX511">
            <v>625</v>
          </cell>
          <cell r="AY511">
            <v>1</v>
          </cell>
          <cell r="AZ511">
            <v>1</v>
          </cell>
          <cell r="BA511">
            <v>625</v>
          </cell>
          <cell r="BB511">
            <v>1</v>
          </cell>
          <cell r="BC511">
            <v>1</v>
          </cell>
          <cell r="BD511">
            <v>230</v>
          </cell>
          <cell r="BE511">
            <v>2</v>
          </cell>
          <cell r="BF511">
            <v>2</v>
          </cell>
          <cell r="BJ511">
            <v>3</v>
          </cell>
          <cell r="BK511">
            <v>7</v>
          </cell>
          <cell r="BL511">
            <v>13</v>
          </cell>
          <cell r="BN511">
            <v>510</v>
          </cell>
          <cell r="BO511" t="str">
            <v>5</v>
          </cell>
          <cell r="BW511">
            <v>0</v>
          </cell>
          <cell r="CB511">
            <v>5</v>
          </cell>
          <cell r="CC511">
            <v>1</v>
          </cell>
          <cell r="CE511">
            <v>87</v>
          </cell>
          <cell r="CF511">
            <v>150</v>
          </cell>
          <cell r="CG511" t="str">
            <v>ابيض</v>
          </cell>
          <cell r="CK511">
            <v>0</v>
          </cell>
          <cell r="CL511">
            <v>0.74470000000000014</v>
          </cell>
          <cell r="CN511" t="str">
            <v>foam  Rina 125 top</v>
          </cell>
          <cell r="CO511" t="str">
            <v>المصرية الألمانية</v>
          </cell>
          <cell r="CP511" t="str">
            <v xml:space="preserve">شركة المصرية الالمانية </v>
          </cell>
          <cell r="CT511">
            <v>1</v>
          </cell>
          <cell r="CU511">
            <v>1</v>
          </cell>
          <cell r="CV511">
            <v>1</v>
          </cell>
          <cell r="CW511">
            <v>0</v>
          </cell>
          <cell r="CZ511" t="str">
            <v/>
          </cell>
        </row>
        <row r="512">
          <cell r="A512" t="str">
            <v>264d</v>
          </cell>
          <cell r="B512" t="str">
            <v>PF1</v>
          </cell>
          <cell r="C512" t="str">
            <v>FOAM 10TH</v>
          </cell>
          <cell r="D512" t="str">
            <v>Molds</v>
          </cell>
          <cell r="E512" t="str">
            <v>FMEGPIP1241000</v>
          </cell>
          <cell r="F512" t="str">
            <v>فوم بورسلين 124 سفلى K</v>
          </cell>
          <cell r="G512" t="str">
            <v>Ea</v>
          </cell>
          <cell r="H512" t="str">
            <v>1400*1400</v>
          </cell>
          <cell r="I512">
            <v>0.64</v>
          </cell>
          <cell r="J512">
            <v>18</v>
          </cell>
          <cell r="L512">
            <v>15</v>
          </cell>
          <cell r="M512">
            <v>13</v>
          </cell>
          <cell r="N512">
            <v>1</v>
          </cell>
          <cell r="O512">
            <v>1</v>
          </cell>
          <cell r="Q512" t="str">
            <v>تعمل</v>
          </cell>
          <cell r="R512">
            <v>640</v>
          </cell>
          <cell r="S512">
            <v>595.20000000000005</v>
          </cell>
          <cell r="T512">
            <v>684.8</v>
          </cell>
          <cell r="U512">
            <v>7</v>
          </cell>
          <cell r="V512">
            <v>7</v>
          </cell>
          <cell r="X512" t="str">
            <v>خزف</v>
          </cell>
          <cell r="Y512">
            <v>129</v>
          </cell>
          <cell r="AA512">
            <v>264</v>
          </cell>
          <cell r="AB512" t="str">
            <v>فوم بورسلين 124 سفلى K</v>
          </cell>
          <cell r="AD512" t="str">
            <v>فوم بورسلين 124 علوى K/فوم بورسلين 124 سفلى K</v>
          </cell>
          <cell r="AE512">
            <v>1</v>
          </cell>
          <cell r="AH512">
            <v>276.92307692307691</v>
          </cell>
          <cell r="AI512">
            <v>263.07692307692304</v>
          </cell>
          <cell r="AJ512">
            <v>290.76923076923077</v>
          </cell>
          <cell r="AK512">
            <v>0</v>
          </cell>
          <cell r="AL512">
            <v>1</v>
          </cell>
          <cell r="AN512">
            <v>8</v>
          </cell>
          <cell r="AO512">
            <v>20</v>
          </cell>
          <cell r="AP512" t="str">
            <v>(A)   401 XS   (S)0.4-0.8 mm</v>
          </cell>
          <cell r="AQ512" t="str">
            <v>(B)   EU 100   (S)0.4-0.8 mm</v>
          </cell>
          <cell r="AR512" t="str">
            <v>24</v>
          </cell>
          <cell r="AS512" t="str">
            <v>24</v>
          </cell>
          <cell r="AT512" t="str">
            <v>EGP</v>
          </cell>
          <cell r="AU512" t="str">
            <v>اتوماتيك</v>
          </cell>
          <cell r="AV512">
            <v>7</v>
          </cell>
          <cell r="AW512">
            <v>7</v>
          </cell>
          <cell r="AX512">
            <v>680</v>
          </cell>
          <cell r="AY512">
            <v>2</v>
          </cell>
          <cell r="AZ512">
            <v>2</v>
          </cell>
          <cell r="BA512">
            <v>560</v>
          </cell>
          <cell r="BB512">
            <v>2</v>
          </cell>
          <cell r="BC512">
            <v>2</v>
          </cell>
          <cell r="BD512">
            <v>215</v>
          </cell>
          <cell r="BE512">
            <v>2</v>
          </cell>
          <cell r="BF512">
            <v>2</v>
          </cell>
          <cell r="BJ512">
            <v>4</v>
          </cell>
          <cell r="BK512">
            <v>4</v>
          </cell>
          <cell r="BL512">
            <v>12</v>
          </cell>
          <cell r="BN512">
            <v>504</v>
          </cell>
          <cell r="BO512" t="str">
            <v>5</v>
          </cell>
          <cell r="CB512">
            <v>5</v>
          </cell>
          <cell r="CC512">
            <v>1</v>
          </cell>
          <cell r="CG512" t="str">
            <v>ابيض</v>
          </cell>
          <cell r="CK512">
            <v>0</v>
          </cell>
          <cell r="CL512">
            <v>0.70400000000000007</v>
          </cell>
          <cell r="CN512" t="str">
            <v>foam Borslin 124 bottom K</v>
          </cell>
          <cell r="CO512" t="str">
            <v>المصرية الألمانية</v>
          </cell>
          <cell r="CP512" t="str">
            <v xml:space="preserve">شركة المصرية الالمانية </v>
          </cell>
          <cell r="CT512">
            <v>0</v>
          </cell>
          <cell r="CU512">
            <v>1</v>
          </cell>
        </row>
        <row r="513">
          <cell r="A513">
            <v>358</v>
          </cell>
          <cell r="B513" t="str">
            <v>PF1</v>
          </cell>
          <cell r="C513" t="str">
            <v>FOAM 10TH</v>
          </cell>
          <cell r="D513" t="str">
            <v>xps</v>
          </cell>
          <cell r="E513" t="str">
            <v>FX35EG01300000</v>
          </cell>
          <cell r="F513" t="str">
            <v>شريحة زرقاء 3سم بشفة المصرى</v>
          </cell>
          <cell r="Q513" t="str">
            <v>تعمل</v>
          </cell>
          <cell r="X513" t="str">
            <v>المصرى</v>
          </cell>
          <cell r="Y513">
            <v>67</v>
          </cell>
          <cell r="AA513">
            <v>358</v>
          </cell>
          <cell r="AB513" t="str">
            <v>شريحة زرقاء 3سم بشفة المصرى</v>
          </cell>
          <cell r="AE513">
            <v>1</v>
          </cell>
          <cell r="AK513">
            <v>1</v>
          </cell>
          <cell r="AM513">
            <v>1</v>
          </cell>
          <cell r="AT513" t="str">
            <v>35E</v>
          </cell>
          <cell r="AV513">
            <v>7</v>
          </cell>
          <cell r="AW513">
            <v>7</v>
          </cell>
          <cell r="BJ513">
            <v>5</v>
          </cell>
          <cell r="BK513">
            <v>-5</v>
          </cell>
          <cell r="BL513">
            <v>5</v>
          </cell>
          <cell r="BO513" t="str">
            <v/>
          </cell>
          <cell r="BW513">
            <v>0</v>
          </cell>
          <cell r="CK513">
            <v>0</v>
          </cell>
          <cell r="CL513">
            <v>0</v>
          </cell>
          <cell r="CO513" t="str">
            <v>عملاء متنوعون</v>
          </cell>
          <cell r="CP513" t="str">
            <v>عملاء متنوعون</v>
          </cell>
          <cell r="CT513">
            <v>1</v>
          </cell>
          <cell r="CU513">
            <v>1</v>
          </cell>
          <cell r="CV513">
            <v>1</v>
          </cell>
          <cell r="CW513">
            <v>0</v>
          </cell>
          <cell r="CZ513" t="str">
            <v/>
          </cell>
        </row>
        <row r="514">
          <cell r="A514">
            <v>359</v>
          </cell>
          <cell r="B514" t="str">
            <v>PF1</v>
          </cell>
          <cell r="C514" t="str">
            <v>FOAM 10TH</v>
          </cell>
          <cell r="D514" t="str">
            <v>xps</v>
          </cell>
          <cell r="E514" t="str">
            <v>FX35EG01400001</v>
          </cell>
          <cell r="F514" t="str">
            <v>شريحة زرقاء 4سم بشفة المصرى</v>
          </cell>
          <cell r="Q514" t="str">
            <v>تعمل</v>
          </cell>
          <cell r="X514" t="str">
            <v>المصرى</v>
          </cell>
          <cell r="Y514">
            <v>68</v>
          </cell>
          <cell r="AA514">
            <v>359</v>
          </cell>
          <cell r="AB514" t="str">
            <v>شريحة زرقاء 4سم بشفة المصرى</v>
          </cell>
          <cell r="AE514">
            <v>1</v>
          </cell>
          <cell r="AK514">
            <v>1</v>
          </cell>
          <cell r="AM514">
            <v>1</v>
          </cell>
          <cell r="AT514" t="str">
            <v>35E</v>
          </cell>
          <cell r="AV514">
            <v>7</v>
          </cell>
          <cell r="AW514">
            <v>7</v>
          </cell>
          <cell r="BJ514">
            <v>5</v>
          </cell>
          <cell r="BK514">
            <v>-5</v>
          </cell>
          <cell r="BL514">
            <v>5</v>
          </cell>
          <cell r="BO514" t="str">
            <v/>
          </cell>
          <cell r="BW514">
            <v>0</v>
          </cell>
          <cell r="CK514">
            <v>0</v>
          </cell>
          <cell r="CL514">
            <v>0</v>
          </cell>
          <cell r="CO514" t="str">
            <v>عملاء متنوعون</v>
          </cell>
          <cell r="CP514" t="str">
            <v>عملاء متنوعون</v>
          </cell>
          <cell r="CT514">
            <v>1</v>
          </cell>
          <cell r="CU514">
            <v>1</v>
          </cell>
          <cell r="CV514">
            <v>1</v>
          </cell>
          <cell r="CW514">
            <v>0</v>
          </cell>
          <cell r="CZ514" t="str">
            <v/>
          </cell>
        </row>
        <row r="515">
          <cell r="A515">
            <v>360</v>
          </cell>
          <cell r="B515" t="str">
            <v>PF1</v>
          </cell>
          <cell r="C515" t="str">
            <v>FOAM 10TH</v>
          </cell>
          <cell r="D515" t="str">
            <v>xps</v>
          </cell>
          <cell r="E515" t="str">
            <v>FX35EG01400000</v>
          </cell>
          <cell r="F515" t="str">
            <v>شريحة زرقاء 5سم بدون شفة المصرى</v>
          </cell>
          <cell r="Q515" t="str">
            <v>تعمل</v>
          </cell>
          <cell r="X515" t="str">
            <v>المصرى</v>
          </cell>
          <cell r="Y515">
            <v>69</v>
          </cell>
          <cell r="AA515">
            <v>360</v>
          </cell>
          <cell r="AB515" t="str">
            <v>شريحة زرقاء 5سم بدون شفة المصرى</v>
          </cell>
          <cell r="AE515">
            <v>1</v>
          </cell>
          <cell r="AK515">
            <v>1</v>
          </cell>
          <cell r="AM515">
            <v>1</v>
          </cell>
          <cell r="AT515" t="str">
            <v>35E</v>
          </cell>
          <cell r="AV515">
            <v>7</v>
          </cell>
          <cell r="AW515">
            <v>7</v>
          </cell>
          <cell r="BJ515">
            <v>5</v>
          </cell>
          <cell r="BK515">
            <v>-5</v>
          </cell>
          <cell r="BL515">
            <v>5</v>
          </cell>
          <cell r="BO515" t="str">
            <v/>
          </cell>
          <cell r="BW515">
            <v>0</v>
          </cell>
          <cell r="CK515">
            <v>0</v>
          </cell>
          <cell r="CL515">
            <v>0</v>
          </cell>
          <cell r="CO515" t="str">
            <v>عملاء متنوعون</v>
          </cell>
          <cell r="CP515" t="str">
            <v>عملاء متنوعون</v>
          </cell>
          <cell r="CT515">
            <v>1</v>
          </cell>
          <cell r="CU515">
            <v>1</v>
          </cell>
          <cell r="CV515">
            <v>1</v>
          </cell>
          <cell r="CW515">
            <v>0</v>
          </cell>
          <cell r="CZ515" t="str">
            <v/>
          </cell>
        </row>
        <row r="516">
          <cell r="A516">
            <v>361</v>
          </cell>
          <cell r="B516" t="str">
            <v>PF1</v>
          </cell>
          <cell r="C516" t="str">
            <v>FOAM 10TH</v>
          </cell>
          <cell r="D516" t="str">
            <v>xps</v>
          </cell>
          <cell r="E516" t="str">
            <v>FX35EG01500000</v>
          </cell>
          <cell r="F516" t="str">
            <v>شريحة زرقاء 5سم بشفة المصرى</v>
          </cell>
          <cell r="Q516" t="str">
            <v>تعمل</v>
          </cell>
          <cell r="X516" t="str">
            <v>المصرى</v>
          </cell>
          <cell r="Y516">
            <v>70</v>
          </cell>
          <cell r="AA516">
            <v>361</v>
          </cell>
          <cell r="AB516" t="str">
            <v>شريحة زرقاء 5سم بشفة المصرى</v>
          </cell>
          <cell r="AE516">
            <v>1</v>
          </cell>
          <cell r="AK516">
            <v>1</v>
          </cell>
          <cell r="AM516">
            <v>1</v>
          </cell>
          <cell r="AT516" t="str">
            <v>35E</v>
          </cell>
          <cell r="AV516">
            <v>7</v>
          </cell>
          <cell r="AW516">
            <v>7</v>
          </cell>
          <cell r="BJ516">
            <v>5</v>
          </cell>
          <cell r="BK516">
            <v>-5</v>
          </cell>
          <cell r="BL516">
            <v>5</v>
          </cell>
          <cell r="BO516" t="str">
            <v/>
          </cell>
          <cell r="BW516">
            <v>0</v>
          </cell>
          <cell r="CK516">
            <v>0</v>
          </cell>
          <cell r="CL516">
            <v>0</v>
          </cell>
          <cell r="CO516" t="str">
            <v>عملاء متنوعون</v>
          </cell>
          <cell r="CP516" t="str">
            <v>عملاء متنوعون</v>
          </cell>
          <cell r="CT516">
            <v>1</v>
          </cell>
          <cell r="CU516">
            <v>1</v>
          </cell>
          <cell r="CV516">
            <v>1</v>
          </cell>
          <cell r="CW516">
            <v>0</v>
          </cell>
          <cell r="CZ516" t="str">
            <v/>
          </cell>
        </row>
        <row r="517">
          <cell r="A517">
            <v>362</v>
          </cell>
          <cell r="B517" t="str">
            <v>PF1</v>
          </cell>
          <cell r="C517" t="str">
            <v>FOAM 10TH</v>
          </cell>
          <cell r="D517" t="str">
            <v>xps</v>
          </cell>
          <cell r="E517" t="str">
            <v>FX35EP00200000</v>
          </cell>
          <cell r="F517" t="str">
            <v>شريحة زرقاء آيزوفوم 2سم ك35 بدون شفة</v>
          </cell>
          <cell r="Q517" t="str">
            <v>تعمل</v>
          </cell>
          <cell r="X517" t="str">
            <v>آيزو فوم</v>
          </cell>
          <cell r="Y517">
            <v>71</v>
          </cell>
          <cell r="AA517">
            <v>362</v>
          </cell>
          <cell r="AB517" t="str">
            <v>شريحة زرقاء آيزوفوم 2سم ك35 بدون شفة</v>
          </cell>
          <cell r="AE517">
            <v>1</v>
          </cell>
          <cell r="AK517">
            <v>1</v>
          </cell>
          <cell r="AM517">
            <v>1</v>
          </cell>
          <cell r="AT517" t="str">
            <v>35E</v>
          </cell>
          <cell r="AV517">
            <v>7</v>
          </cell>
          <cell r="AW517">
            <v>7</v>
          </cell>
          <cell r="BJ517">
            <v>5</v>
          </cell>
          <cell r="BK517">
            <v>-5</v>
          </cell>
          <cell r="BL517">
            <v>5</v>
          </cell>
          <cell r="BO517" t="str">
            <v/>
          </cell>
          <cell r="BW517">
            <v>0</v>
          </cell>
          <cell r="CK517">
            <v>0</v>
          </cell>
          <cell r="CL517">
            <v>0</v>
          </cell>
          <cell r="CO517" t="str">
            <v>عملاء متنوعون</v>
          </cell>
          <cell r="CP517" t="str">
            <v>عملاء متنوعون</v>
          </cell>
          <cell r="CT517">
            <v>1</v>
          </cell>
          <cell r="CU517">
            <v>1</v>
          </cell>
          <cell r="CV517">
            <v>1</v>
          </cell>
          <cell r="CW517">
            <v>0</v>
          </cell>
          <cell r="CZ517" t="str">
            <v/>
          </cell>
        </row>
        <row r="518">
          <cell r="A518">
            <v>363</v>
          </cell>
          <cell r="B518" t="str">
            <v>PF1</v>
          </cell>
          <cell r="C518" t="str">
            <v>FOAM 10TH</v>
          </cell>
          <cell r="D518" t="str">
            <v>xps</v>
          </cell>
          <cell r="E518" t="str">
            <v>FX35IF00300000</v>
          </cell>
          <cell r="F518" t="str">
            <v>شريحة زرقاء آيزوفوم 3سم ك35 بدون شفة</v>
          </cell>
          <cell r="Q518" t="str">
            <v>تعمل</v>
          </cell>
          <cell r="X518" t="str">
            <v>آيزو فوم</v>
          </cell>
          <cell r="Y518">
            <v>72</v>
          </cell>
          <cell r="AA518">
            <v>363</v>
          </cell>
          <cell r="AB518" t="str">
            <v>شريحة زرقاء آيزوفوم 3سم ك35 بدون شفة</v>
          </cell>
          <cell r="AE518">
            <v>1</v>
          </cell>
          <cell r="AK518">
            <v>1</v>
          </cell>
          <cell r="AM518">
            <v>1</v>
          </cell>
          <cell r="AT518" t="str">
            <v>35I</v>
          </cell>
          <cell r="AV518">
            <v>7</v>
          </cell>
          <cell r="AW518">
            <v>7</v>
          </cell>
          <cell r="BJ518">
            <v>5</v>
          </cell>
          <cell r="BK518">
            <v>-5</v>
          </cell>
          <cell r="BL518">
            <v>5</v>
          </cell>
          <cell r="BO518" t="str">
            <v/>
          </cell>
          <cell r="BW518">
            <v>0</v>
          </cell>
          <cell r="CK518">
            <v>0</v>
          </cell>
          <cell r="CL518">
            <v>0</v>
          </cell>
          <cell r="CO518" t="str">
            <v>عملاء متنوعون</v>
          </cell>
          <cell r="CP518" t="str">
            <v>عملاء متنوعون</v>
          </cell>
          <cell r="CT518">
            <v>1</v>
          </cell>
          <cell r="CU518">
            <v>1</v>
          </cell>
          <cell r="CV518">
            <v>1</v>
          </cell>
          <cell r="CW518">
            <v>0</v>
          </cell>
          <cell r="CZ518" t="str">
            <v/>
          </cell>
        </row>
        <row r="519">
          <cell r="A519" t="str">
            <v>264u</v>
          </cell>
          <cell r="B519" t="str">
            <v>PF1</v>
          </cell>
          <cell r="C519" t="str">
            <v>FOAM 10TH</v>
          </cell>
          <cell r="D519" t="str">
            <v>Molds</v>
          </cell>
          <cell r="E519" t="str">
            <v>FMEGPIP1242000</v>
          </cell>
          <cell r="F519" t="str">
            <v>فوم بورسلين 124 علوى K</v>
          </cell>
          <cell r="G519" t="str">
            <v>Ea</v>
          </cell>
          <cell r="H519" t="str">
            <v>1400*1400</v>
          </cell>
          <cell r="I519">
            <v>0.69</v>
          </cell>
          <cell r="J519">
            <v>18</v>
          </cell>
          <cell r="L519">
            <v>15</v>
          </cell>
          <cell r="M519">
            <v>13</v>
          </cell>
          <cell r="N519">
            <v>1</v>
          </cell>
          <cell r="O519">
            <v>1</v>
          </cell>
          <cell r="Q519" t="str">
            <v>تعمل</v>
          </cell>
          <cell r="R519">
            <v>690</v>
          </cell>
          <cell r="S519">
            <v>641.70000000000005</v>
          </cell>
          <cell r="T519">
            <v>738.3</v>
          </cell>
          <cell r="U519">
            <v>7</v>
          </cell>
          <cell r="V519">
            <v>7</v>
          </cell>
          <cell r="X519" t="str">
            <v>خزف</v>
          </cell>
          <cell r="Y519">
            <v>129</v>
          </cell>
          <cell r="AA519">
            <v>264</v>
          </cell>
          <cell r="AB519" t="str">
            <v>فوم بورسلين 124 علوى K</v>
          </cell>
          <cell r="AD519" t="str">
            <v>فوم بورسلين 124 علوى K/فوم بورسلين 124 سفلى K</v>
          </cell>
          <cell r="AE519">
            <v>1</v>
          </cell>
          <cell r="AH519">
            <v>276.92307692307691</v>
          </cell>
          <cell r="AI519">
            <v>263.07692307692304</v>
          </cell>
          <cell r="AJ519">
            <v>290.76923076923077</v>
          </cell>
          <cell r="AK519">
            <v>0</v>
          </cell>
          <cell r="AL519">
            <v>1</v>
          </cell>
          <cell r="AN519">
            <v>8</v>
          </cell>
          <cell r="AO519">
            <v>20</v>
          </cell>
          <cell r="AP519" t="str">
            <v>(A)   401 XS   (S)0.4-0.8 mm</v>
          </cell>
          <cell r="AQ519" t="str">
            <v>(B)   EU 100   (S)0.4-0.8 mm</v>
          </cell>
          <cell r="AR519" t="str">
            <v>24</v>
          </cell>
          <cell r="AS519" t="str">
            <v>24</v>
          </cell>
          <cell r="AT519" t="str">
            <v>EGP</v>
          </cell>
          <cell r="AU519" t="str">
            <v>اتوماتيك</v>
          </cell>
          <cell r="AV519">
            <v>7</v>
          </cell>
          <cell r="AW519">
            <v>7</v>
          </cell>
          <cell r="AX519">
            <v>680</v>
          </cell>
          <cell r="AY519">
            <v>2</v>
          </cell>
          <cell r="AZ519">
            <v>2</v>
          </cell>
          <cell r="BA519">
            <v>560</v>
          </cell>
          <cell r="BB519">
            <v>2</v>
          </cell>
          <cell r="BC519">
            <v>2</v>
          </cell>
          <cell r="BD519">
            <v>215</v>
          </cell>
          <cell r="BE519">
            <v>2</v>
          </cell>
          <cell r="BF519">
            <v>2</v>
          </cell>
          <cell r="BJ519">
            <v>4</v>
          </cell>
          <cell r="BK519">
            <v>4</v>
          </cell>
          <cell r="BL519">
            <v>12</v>
          </cell>
          <cell r="BN519">
            <v>504</v>
          </cell>
          <cell r="BO519" t="str">
            <v>5</v>
          </cell>
          <cell r="CB519">
            <v>5</v>
          </cell>
          <cell r="CC519">
            <v>1</v>
          </cell>
          <cell r="CG519" t="str">
            <v>ازرق</v>
          </cell>
          <cell r="CK519">
            <v>0</v>
          </cell>
          <cell r="CL519">
            <v>0.75900000000000001</v>
          </cell>
          <cell r="CN519" t="str">
            <v>foam Borslin 124 top K</v>
          </cell>
          <cell r="CO519" t="str">
            <v>الشركه العامه للخزف</v>
          </cell>
          <cell r="CP519" t="str">
            <v>الشركه العامه للخزف</v>
          </cell>
          <cell r="CT519">
            <v>0</v>
          </cell>
          <cell r="CU519">
            <v>1</v>
          </cell>
        </row>
        <row r="520">
          <cell r="A520">
            <v>365</v>
          </cell>
          <cell r="B520" t="str">
            <v>PF1</v>
          </cell>
          <cell r="C520" t="str">
            <v>FOAM 10TH</v>
          </cell>
          <cell r="D520" t="str">
            <v>xps</v>
          </cell>
          <cell r="E520" t="str">
            <v>FX35IF01300000</v>
          </cell>
          <cell r="F520" t="str">
            <v>شريحة زرقاء آيزوفوم 3سم ك35 بشفة</v>
          </cell>
          <cell r="Q520" t="str">
            <v>تعمل</v>
          </cell>
          <cell r="X520" t="str">
            <v>آيزو فوم</v>
          </cell>
          <cell r="Y520">
            <v>74</v>
          </cell>
          <cell r="AA520">
            <v>365</v>
          </cell>
          <cell r="AB520" t="str">
            <v>شريحة زرقاء آيزوفوم 3سم ك35 بشفة</v>
          </cell>
          <cell r="AE520">
            <v>1</v>
          </cell>
          <cell r="AK520">
            <v>1</v>
          </cell>
          <cell r="AM520">
            <v>1</v>
          </cell>
          <cell r="AT520" t="str">
            <v>35I</v>
          </cell>
          <cell r="AV520">
            <v>7</v>
          </cell>
          <cell r="AW520">
            <v>7</v>
          </cell>
          <cell r="BJ520">
            <v>5</v>
          </cell>
          <cell r="BK520">
            <v>-5</v>
          </cell>
          <cell r="BL520">
            <v>5</v>
          </cell>
          <cell r="BO520" t="str">
            <v/>
          </cell>
          <cell r="BW520">
            <v>0</v>
          </cell>
          <cell r="CK520">
            <v>0</v>
          </cell>
          <cell r="CL520">
            <v>0</v>
          </cell>
          <cell r="CO520" t="str">
            <v>عملاء متنوعون</v>
          </cell>
          <cell r="CP520" t="str">
            <v>عملاء متنوعون</v>
          </cell>
          <cell r="CT520">
            <v>1</v>
          </cell>
          <cell r="CU520">
            <v>1</v>
          </cell>
          <cell r="CV520">
            <v>1</v>
          </cell>
          <cell r="CW520">
            <v>0</v>
          </cell>
          <cell r="CZ520" t="str">
            <v/>
          </cell>
        </row>
        <row r="521">
          <cell r="A521">
            <v>366</v>
          </cell>
          <cell r="B521" t="str">
            <v>PF1</v>
          </cell>
          <cell r="C521" t="str">
            <v>FOAM 10TH</v>
          </cell>
          <cell r="D521" t="str">
            <v>xps</v>
          </cell>
          <cell r="E521" t="str">
            <v>FX35IF02300000</v>
          </cell>
          <cell r="F521" t="str">
            <v xml:space="preserve">شريحة زرقاء آيزوفوم 3سم ك35 من اربعة اتجاهات </v>
          </cell>
          <cell r="Q521" t="str">
            <v>تعمل</v>
          </cell>
          <cell r="X521" t="str">
            <v>آيزو فوم</v>
          </cell>
          <cell r="Y521">
            <v>75</v>
          </cell>
          <cell r="AA521">
            <v>366</v>
          </cell>
          <cell r="AB521" t="str">
            <v xml:space="preserve">شريحة زرقاء آيزوفوم 3سم ك35 من اربعة اتجاهات </v>
          </cell>
          <cell r="AE521">
            <v>1</v>
          </cell>
          <cell r="AK521">
            <v>1</v>
          </cell>
          <cell r="AM521">
            <v>1</v>
          </cell>
          <cell r="AT521" t="str">
            <v>35I</v>
          </cell>
          <cell r="AV521">
            <v>7</v>
          </cell>
          <cell r="AW521">
            <v>7</v>
          </cell>
          <cell r="BJ521">
            <v>5</v>
          </cell>
          <cell r="BK521">
            <v>-5</v>
          </cell>
          <cell r="BL521">
            <v>5</v>
          </cell>
          <cell r="BO521" t="str">
            <v/>
          </cell>
          <cell r="BW521">
            <v>0</v>
          </cell>
          <cell r="CK521">
            <v>0</v>
          </cell>
          <cell r="CL521">
            <v>0</v>
          </cell>
          <cell r="CO521" t="str">
            <v>عملاء متنوعون</v>
          </cell>
          <cell r="CP521" t="str">
            <v>عملاء متنوعون</v>
          </cell>
          <cell r="CT521">
            <v>1</v>
          </cell>
          <cell r="CU521">
            <v>1</v>
          </cell>
          <cell r="CV521">
            <v>1</v>
          </cell>
          <cell r="CW521">
            <v>0</v>
          </cell>
          <cell r="CZ521" t="str">
            <v/>
          </cell>
        </row>
        <row r="522">
          <cell r="A522">
            <v>367</v>
          </cell>
          <cell r="B522" t="str">
            <v>PF1</v>
          </cell>
          <cell r="C522" t="str">
            <v>FOAM 10TH</v>
          </cell>
          <cell r="D522" t="str">
            <v>xps</v>
          </cell>
          <cell r="E522" t="str">
            <v>FX35IF01400000</v>
          </cell>
          <cell r="F522" t="str">
            <v>شريحة زرقاء آيزوفوم 4سم ك35 بشفة</v>
          </cell>
          <cell r="Q522" t="str">
            <v>تعمل</v>
          </cell>
          <cell r="X522" t="str">
            <v>آيزو فوم</v>
          </cell>
          <cell r="Y522">
            <v>76</v>
          </cell>
          <cell r="AA522">
            <v>367</v>
          </cell>
          <cell r="AB522" t="str">
            <v>شريحة زرقاء آيزوفوم 4سم ك35 بشفة</v>
          </cell>
          <cell r="AE522">
            <v>1</v>
          </cell>
          <cell r="AK522">
            <v>1</v>
          </cell>
          <cell r="AM522">
            <v>1</v>
          </cell>
          <cell r="AT522" t="str">
            <v>35I</v>
          </cell>
          <cell r="AV522">
            <v>7</v>
          </cell>
          <cell r="AW522">
            <v>7</v>
          </cell>
          <cell r="BJ522">
            <v>5</v>
          </cell>
          <cell r="BK522">
            <v>-5</v>
          </cell>
          <cell r="BL522">
            <v>5</v>
          </cell>
          <cell r="BO522" t="str">
            <v/>
          </cell>
          <cell r="BW522">
            <v>0</v>
          </cell>
          <cell r="CK522">
            <v>0</v>
          </cell>
          <cell r="CL522">
            <v>0</v>
          </cell>
          <cell r="CO522" t="str">
            <v>عملاء متنوعون</v>
          </cell>
          <cell r="CP522" t="str">
            <v>عملاء متنوعون</v>
          </cell>
          <cell r="CT522">
            <v>1</v>
          </cell>
          <cell r="CU522">
            <v>1</v>
          </cell>
          <cell r="CV522">
            <v>1</v>
          </cell>
          <cell r="CW522">
            <v>0</v>
          </cell>
          <cell r="CZ522" t="str">
            <v/>
          </cell>
        </row>
        <row r="523">
          <cell r="A523">
            <v>8</v>
          </cell>
          <cell r="B523" t="str">
            <v>PF1</v>
          </cell>
          <cell r="C523" t="str">
            <v>FOAM 10TH</v>
          </cell>
          <cell r="D523" t="str">
            <v>Molds</v>
          </cell>
          <cell r="E523" t="str">
            <v>FMDAIIT5000000</v>
          </cell>
          <cell r="F523" t="str">
            <v>فوم تغليف سفلى شمال12قدم معدل PDFRP0061</v>
          </cell>
          <cell r="G523" t="str">
            <v>Ea</v>
          </cell>
          <cell r="H523" t="str">
            <v>1100*1200</v>
          </cell>
          <cell r="I523">
            <v>0.1</v>
          </cell>
          <cell r="J523">
            <v>30</v>
          </cell>
          <cell r="L523">
            <v>30</v>
          </cell>
          <cell r="M523">
            <v>30</v>
          </cell>
          <cell r="N523">
            <v>1</v>
          </cell>
          <cell r="O523">
            <v>2</v>
          </cell>
          <cell r="P523" t="str">
            <v>A1</v>
          </cell>
          <cell r="Q523" t="str">
            <v>تعمل</v>
          </cell>
          <cell r="R523">
            <v>100</v>
          </cell>
          <cell r="S523">
            <v>93</v>
          </cell>
          <cell r="T523">
            <v>107</v>
          </cell>
          <cell r="U523">
            <v>7</v>
          </cell>
          <cell r="V523">
            <v>7</v>
          </cell>
          <cell r="X523" t="str">
            <v>ثلاجة</v>
          </cell>
          <cell r="Y523">
            <v>2</v>
          </cell>
          <cell r="Z523" t="str">
            <v>bl</v>
          </cell>
          <cell r="AA523">
            <v>8</v>
          </cell>
          <cell r="AB523" t="str">
            <v>فوم تغليف سفلى شمال12قدم معدل PDFRP0061</v>
          </cell>
          <cell r="AD523" t="str">
            <v>دايو12قدم معدل(تروبيكا)</v>
          </cell>
          <cell r="AE523">
            <v>1</v>
          </cell>
          <cell r="AH523">
            <v>240</v>
          </cell>
          <cell r="AI523">
            <v>228</v>
          </cell>
          <cell r="AJ523">
            <v>252</v>
          </cell>
          <cell r="AK523">
            <v>1</v>
          </cell>
          <cell r="AL523">
            <v>1</v>
          </cell>
          <cell r="AN523">
            <v>7</v>
          </cell>
          <cell r="AO523">
            <v>18</v>
          </cell>
          <cell r="AP523" t="str">
            <v>(A) EU 150          (M) 0.7-1.1 mm</v>
          </cell>
          <cell r="AQ523" t="str">
            <v>(B) S.2 112          (M) 0.7-1.1 mm</v>
          </cell>
          <cell r="AR523">
            <v>16</v>
          </cell>
          <cell r="AS523">
            <v>20</v>
          </cell>
          <cell r="AT523" t="str">
            <v>DAI</v>
          </cell>
          <cell r="AU523" t="str">
            <v>اتوماتيك</v>
          </cell>
          <cell r="AV523">
            <v>7</v>
          </cell>
          <cell r="AW523">
            <v>7</v>
          </cell>
          <cell r="AX523">
            <v>740</v>
          </cell>
          <cell r="AY523">
            <v>1</v>
          </cell>
          <cell r="AZ523">
            <v>1</v>
          </cell>
          <cell r="BA523">
            <v>315</v>
          </cell>
          <cell r="BB523">
            <v>1</v>
          </cell>
          <cell r="BC523">
            <v>1</v>
          </cell>
          <cell r="BD523">
            <v>88</v>
          </cell>
          <cell r="BE523">
            <v>2</v>
          </cell>
          <cell r="BF523">
            <v>2</v>
          </cell>
          <cell r="BG523">
            <v>70</v>
          </cell>
          <cell r="BH523">
            <v>2</v>
          </cell>
          <cell r="BI523">
            <v>2</v>
          </cell>
          <cell r="BJ523">
            <v>5</v>
          </cell>
          <cell r="BK523">
            <v>2</v>
          </cell>
          <cell r="BL523">
            <v>12</v>
          </cell>
          <cell r="BN523">
            <v>218</v>
          </cell>
          <cell r="BO523" t="str">
            <v>2</v>
          </cell>
          <cell r="BW523">
            <v>0</v>
          </cell>
          <cell r="CB523">
            <v>18</v>
          </cell>
          <cell r="CC523">
            <v>0.5</v>
          </cell>
          <cell r="CE523">
            <v>87</v>
          </cell>
          <cell r="CF523">
            <v>150</v>
          </cell>
          <cell r="CG523" t="str">
            <v>اخضر</v>
          </cell>
          <cell r="CK523">
            <v>0</v>
          </cell>
          <cell r="CL523">
            <v>0.11000000000000001</v>
          </cell>
          <cell r="CN523" t="str">
            <v>foam pack bottom left12foot modifed PDFRP0061</v>
          </cell>
          <cell r="CO523" t="str">
            <v>الكترولوكس</v>
          </cell>
          <cell r="CT523">
            <v>1</v>
          </cell>
          <cell r="CU523">
            <v>1</v>
          </cell>
          <cell r="CV523">
            <v>1</v>
          </cell>
          <cell r="CW523">
            <v>0</v>
          </cell>
          <cell r="CZ523" t="str">
            <v/>
          </cell>
        </row>
        <row r="524">
          <cell r="A524">
            <v>370</v>
          </cell>
          <cell r="B524" t="str">
            <v>PF1</v>
          </cell>
          <cell r="C524" t="str">
            <v>FOAM 10TH</v>
          </cell>
          <cell r="D524" t="str">
            <v>xps</v>
          </cell>
          <cell r="E524" t="str">
            <v>FX35IF02400000</v>
          </cell>
          <cell r="F524" t="str">
            <v xml:space="preserve">شريحة زرقاء آيزوفوم 4سم ك35 من اربعة اتجاهات </v>
          </cell>
          <cell r="Q524" t="str">
            <v>تعمل</v>
          </cell>
          <cell r="X524" t="str">
            <v>آيزو فوم</v>
          </cell>
          <cell r="Y524">
            <v>78</v>
          </cell>
          <cell r="AA524">
            <v>370</v>
          </cell>
          <cell r="AB524" t="str">
            <v xml:space="preserve">شريحة زرقاء آيزوفوم 4سم ك35 من اربعة اتجاهات </v>
          </cell>
          <cell r="AE524">
            <v>1</v>
          </cell>
          <cell r="AK524">
            <v>1</v>
          </cell>
          <cell r="AM524">
            <v>1</v>
          </cell>
          <cell r="AT524" t="str">
            <v>35I</v>
          </cell>
          <cell r="AV524">
            <v>7</v>
          </cell>
          <cell r="AW524">
            <v>7</v>
          </cell>
          <cell r="BJ524">
            <v>5</v>
          </cell>
          <cell r="BK524">
            <v>-5</v>
          </cell>
          <cell r="BL524">
            <v>5</v>
          </cell>
          <cell r="BO524" t="str">
            <v/>
          </cell>
          <cell r="BW524">
            <v>0</v>
          </cell>
          <cell r="CK524">
            <v>0</v>
          </cell>
          <cell r="CL524">
            <v>0</v>
          </cell>
          <cell r="CO524" t="str">
            <v>عملاء متنوعون</v>
          </cell>
          <cell r="CP524" t="str">
            <v>عملاء متنوعون</v>
          </cell>
          <cell r="CT524">
            <v>1</v>
          </cell>
          <cell r="CU524">
            <v>1</v>
          </cell>
          <cell r="CV524">
            <v>1</v>
          </cell>
          <cell r="CW524">
            <v>0</v>
          </cell>
          <cell r="CZ524" t="str">
            <v/>
          </cell>
        </row>
        <row r="525">
          <cell r="A525">
            <v>371</v>
          </cell>
          <cell r="B525" t="str">
            <v>PF1</v>
          </cell>
          <cell r="C525" t="str">
            <v>FOAM 10TH</v>
          </cell>
          <cell r="D525" t="str">
            <v>xps</v>
          </cell>
          <cell r="E525" t="str">
            <v>FX35IF01500000</v>
          </cell>
          <cell r="F525" t="str">
            <v>شريحة زرقاء آيزوفوم 5سم ك35 بدون شفة</v>
          </cell>
          <cell r="Q525" t="str">
            <v>تعمل</v>
          </cell>
          <cell r="X525" t="str">
            <v>آيزو فوم</v>
          </cell>
          <cell r="Y525">
            <v>79</v>
          </cell>
          <cell r="AA525">
            <v>371</v>
          </cell>
          <cell r="AB525" t="str">
            <v>شريحة زرقاء آيزوفوم 5سم ك35 بدون شفة</v>
          </cell>
          <cell r="AE525">
            <v>1</v>
          </cell>
          <cell r="AK525">
            <v>1</v>
          </cell>
          <cell r="AM525">
            <v>1</v>
          </cell>
          <cell r="AT525" t="str">
            <v>35I</v>
          </cell>
          <cell r="AV525">
            <v>7</v>
          </cell>
          <cell r="AW525">
            <v>7</v>
          </cell>
          <cell r="BJ525">
            <v>5</v>
          </cell>
          <cell r="BK525">
            <v>-5</v>
          </cell>
          <cell r="BL525">
            <v>5</v>
          </cell>
          <cell r="BO525" t="str">
            <v/>
          </cell>
          <cell r="BW525">
            <v>0</v>
          </cell>
          <cell r="CK525">
            <v>0</v>
          </cell>
          <cell r="CL525">
            <v>0</v>
          </cell>
          <cell r="CO525" t="str">
            <v>عملاء متنوعون</v>
          </cell>
          <cell r="CP525" t="str">
            <v>عملاء متنوعون</v>
          </cell>
          <cell r="CT525">
            <v>1</v>
          </cell>
          <cell r="CU525">
            <v>1</v>
          </cell>
          <cell r="CV525">
            <v>1</v>
          </cell>
          <cell r="CW525">
            <v>0</v>
          </cell>
          <cell r="CZ525" t="str">
            <v/>
          </cell>
        </row>
        <row r="526">
          <cell r="A526">
            <v>7</v>
          </cell>
          <cell r="B526" t="str">
            <v>PF1</v>
          </cell>
          <cell r="C526" t="str">
            <v>FOAM 10TH</v>
          </cell>
          <cell r="D526" t="str">
            <v>Molds</v>
          </cell>
          <cell r="E526" t="str">
            <v>FMDAIIT6000000</v>
          </cell>
          <cell r="F526" t="str">
            <v>فوم تغليف سفلى يمين12قدم معدل PDFRP0063</v>
          </cell>
          <cell r="G526" t="str">
            <v>Ea</v>
          </cell>
          <cell r="H526" t="str">
            <v>1100*1200</v>
          </cell>
          <cell r="I526">
            <v>0.1</v>
          </cell>
          <cell r="J526">
            <v>30</v>
          </cell>
          <cell r="L526">
            <v>30</v>
          </cell>
          <cell r="M526">
            <v>30</v>
          </cell>
          <cell r="N526">
            <v>1</v>
          </cell>
          <cell r="O526">
            <v>2</v>
          </cell>
          <cell r="P526" t="str">
            <v>A1</v>
          </cell>
          <cell r="Q526" t="str">
            <v>تعمل</v>
          </cell>
          <cell r="R526">
            <v>100</v>
          </cell>
          <cell r="S526">
            <v>93</v>
          </cell>
          <cell r="T526">
            <v>107</v>
          </cell>
          <cell r="U526">
            <v>7</v>
          </cell>
          <cell r="V526">
            <v>7</v>
          </cell>
          <cell r="X526" t="str">
            <v>ثلاجة</v>
          </cell>
          <cell r="Y526">
            <v>2</v>
          </cell>
          <cell r="Z526" t="str">
            <v>br</v>
          </cell>
          <cell r="AA526">
            <v>7</v>
          </cell>
          <cell r="AB526" t="str">
            <v>فوم تغليف سفلى يمين12قدم معدل PDFRP0063</v>
          </cell>
          <cell r="AD526" t="str">
            <v>دايو12قدم معدل(تروبيكا)</v>
          </cell>
          <cell r="AE526">
            <v>1</v>
          </cell>
          <cell r="AH526">
            <v>240</v>
          </cell>
          <cell r="AI526">
            <v>228</v>
          </cell>
          <cell r="AJ526">
            <v>252</v>
          </cell>
          <cell r="AK526">
            <v>1</v>
          </cell>
          <cell r="AL526">
            <v>1</v>
          </cell>
          <cell r="AN526">
            <v>7</v>
          </cell>
          <cell r="AO526">
            <v>18</v>
          </cell>
          <cell r="AP526" t="str">
            <v>(A) EU 150          (M) 0.7-1.1 mm</v>
          </cell>
          <cell r="AQ526" t="str">
            <v>(B) S.2 112          (M) 0.7-1.1 mm</v>
          </cell>
          <cell r="AR526">
            <v>16</v>
          </cell>
          <cell r="AS526">
            <v>20</v>
          </cell>
          <cell r="AT526" t="str">
            <v>DAI</v>
          </cell>
          <cell r="AU526" t="str">
            <v>اتوماتيك</v>
          </cell>
          <cell r="AV526">
            <v>7</v>
          </cell>
          <cell r="AW526">
            <v>7</v>
          </cell>
          <cell r="AX526">
            <v>740</v>
          </cell>
          <cell r="AY526">
            <v>1</v>
          </cell>
          <cell r="AZ526">
            <v>1</v>
          </cell>
          <cell r="BA526">
            <v>315</v>
          </cell>
          <cell r="BB526">
            <v>1</v>
          </cell>
          <cell r="BC526">
            <v>1</v>
          </cell>
          <cell r="BD526">
            <v>88</v>
          </cell>
          <cell r="BE526">
            <v>2</v>
          </cell>
          <cell r="BF526">
            <v>2</v>
          </cell>
          <cell r="BG526">
            <v>70</v>
          </cell>
          <cell r="BH526">
            <v>2</v>
          </cell>
          <cell r="BI526">
            <v>2</v>
          </cell>
          <cell r="BJ526">
            <v>5</v>
          </cell>
          <cell r="BK526">
            <v>2</v>
          </cell>
          <cell r="BL526">
            <v>12</v>
          </cell>
          <cell r="BN526">
            <v>218</v>
          </cell>
          <cell r="BO526" t="str">
            <v>2</v>
          </cell>
          <cell r="BW526">
            <v>0</v>
          </cell>
          <cell r="CB526">
            <v>18</v>
          </cell>
          <cell r="CC526">
            <v>0.5</v>
          </cell>
          <cell r="CE526">
            <v>87</v>
          </cell>
          <cell r="CF526">
            <v>150</v>
          </cell>
          <cell r="CG526" t="str">
            <v>اخضر</v>
          </cell>
          <cell r="CK526">
            <v>0</v>
          </cell>
          <cell r="CL526">
            <v>0.11000000000000001</v>
          </cell>
          <cell r="CN526" t="str">
            <v>foam pack bottom right12foot modifed PDFRP0063</v>
          </cell>
          <cell r="CO526" t="str">
            <v>الكترولوكس</v>
          </cell>
          <cell r="CT526">
            <v>1</v>
          </cell>
          <cell r="CU526">
            <v>1</v>
          </cell>
          <cell r="CV526">
            <v>1</v>
          </cell>
          <cell r="CW526">
            <v>0</v>
          </cell>
          <cell r="CZ526" t="str">
            <v/>
          </cell>
        </row>
        <row r="527">
          <cell r="A527">
            <v>373</v>
          </cell>
          <cell r="B527" t="str">
            <v>PF1</v>
          </cell>
          <cell r="C527" t="str">
            <v>FOAM 10TH</v>
          </cell>
          <cell r="D527" t="str">
            <v>xps</v>
          </cell>
          <cell r="E527" t="str">
            <v>FX35IF00500000</v>
          </cell>
          <cell r="F527" t="str">
            <v>شريحة زرقاء آيزوفوم 5سم ك35 بشفة</v>
          </cell>
          <cell r="Q527" t="str">
            <v>تعمل</v>
          </cell>
          <cell r="X527" t="str">
            <v>آيزو فوم</v>
          </cell>
          <cell r="Y527">
            <v>81</v>
          </cell>
          <cell r="AA527">
            <v>373</v>
          </cell>
          <cell r="AB527" t="str">
            <v>شريحة زرقاء آيزوفوم 5سم ك35 بشفة</v>
          </cell>
          <cell r="AE527">
            <v>1</v>
          </cell>
          <cell r="AK527">
            <v>1</v>
          </cell>
          <cell r="AM527">
            <v>1</v>
          </cell>
          <cell r="AT527" t="str">
            <v>35I</v>
          </cell>
          <cell r="AV527">
            <v>7</v>
          </cell>
          <cell r="AW527">
            <v>7</v>
          </cell>
          <cell r="BJ527">
            <v>5</v>
          </cell>
          <cell r="BK527">
            <v>-5</v>
          </cell>
          <cell r="BL527">
            <v>5</v>
          </cell>
          <cell r="BO527" t="str">
            <v/>
          </cell>
          <cell r="BW527">
            <v>0</v>
          </cell>
          <cell r="CK527">
            <v>0</v>
          </cell>
          <cell r="CL527">
            <v>0</v>
          </cell>
          <cell r="CO527" t="str">
            <v>عملاء متنوعون</v>
          </cell>
          <cell r="CP527" t="str">
            <v>عملاء متنوعون</v>
          </cell>
          <cell r="CT527">
            <v>1</v>
          </cell>
          <cell r="CU527">
            <v>1</v>
          </cell>
          <cell r="CV527">
            <v>1</v>
          </cell>
          <cell r="CW527">
            <v>0</v>
          </cell>
          <cell r="CZ527" t="str">
            <v/>
          </cell>
        </row>
        <row r="528">
          <cell r="A528">
            <v>6</v>
          </cell>
          <cell r="B528" t="str">
            <v>PF1</v>
          </cell>
          <cell r="C528" t="str">
            <v>FOAM 10TH</v>
          </cell>
          <cell r="D528" t="str">
            <v>Molds</v>
          </cell>
          <cell r="E528" t="str">
            <v>FMDAIIT1000000</v>
          </cell>
          <cell r="F528" t="str">
            <v>فوم تغليف علوى شمال12قدم امامى PDFRP0071</v>
          </cell>
          <cell r="G528" t="str">
            <v>Ea</v>
          </cell>
          <cell r="H528" t="str">
            <v>1100*1200</v>
          </cell>
          <cell r="I528">
            <v>3.1E-2</v>
          </cell>
          <cell r="J528">
            <v>30</v>
          </cell>
          <cell r="L528">
            <v>30</v>
          </cell>
          <cell r="M528">
            <v>30</v>
          </cell>
          <cell r="N528">
            <v>1</v>
          </cell>
          <cell r="O528">
            <v>2</v>
          </cell>
          <cell r="P528" t="str">
            <v>A1</v>
          </cell>
          <cell r="Q528" t="str">
            <v>تعمل</v>
          </cell>
          <cell r="R528">
            <v>31</v>
          </cell>
          <cell r="S528">
            <v>28.83</v>
          </cell>
          <cell r="T528">
            <v>33.17</v>
          </cell>
          <cell r="U528">
            <v>7</v>
          </cell>
          <cell r="V528">
            <v>7</v>
          </cell>
          <cell r="X528" t="str">
            <v>ثلاجة</v>
          </cell>
          <cell r="Y528">
            <v>2</v>
          </cell>
          <cell r="Z528" t="str">
            <v>ubf</v>
          </cell>
          <cell r="AA528">
            <v>6</v>
          </cell>
          <cell r="AB528" t="str">
            <v>فوم تغليف علوى شمال12قدم امامى PDFRP0071</v>
          </cell>
          <cell r="AD528" t="str">
            <v>دايو12قدم معدل(تروبيكا)</v>
          </cell>
          <cell r="AE528">
            <v>1</v>
          </cell>
          <cell r="AH528">
            <v>240</v>
          </cell>
          <cell r="AI528">
            <v>228</v>
          </cell>
          <cell r="AJ528">
            <v>252</v>
          </cell>
          <cell r="AK528">
            <v>1</v>
          </cell>
          <cell r="AL528">
            <v>1</v>
          </cell>
          <cell r="AN528">
            <v>7</v>
          </cell>
          <cell r="AO528">
            <v>18</v>
          </cell>
          <cell r="AP528" t="str">
            <v>(A) EU 150          (M) 0.7-1.1 mm</v>
          </cell>
          <cell r="AQ528" t="str">
            <v>(B) S.2 112          (M) 0.7-1.1 mm</v>
          </cell>
          <cell r="AR528">
            <v>16</v>
          </cell>
          <cell r="AS528">
            <v>20</v>
          </cell>
          <cell r="AT528" t="str">
            <v>DAI</v>
          </cell>
          <cell r="AU528" t="str">
            <v>اتوماتيك</v>
          </cell>
          <cell r="AV528">
            <v>7</v>
          </cell>
          <cell r="AW528">
            <v>7</v>
          </cell>
          <cell r="AX528">
            <v>520</v>
          </cell>
          <cell r="AY528">
            <v>1</v>
          </cell>
          <cell r="AZ528">
            <v>1</v>
          </cell>
          <cell r="BA528">
            <v>260</v>
          </cell>
          <cell r="BB528">
            <v>1</v>
          </cell>
          <cell r="BC528">
            <v>1</v>
          </cell>
          <cell r="BD528">
            <v>106</v>
          </cell>
          <cell r="BE528">
            <v>2</v>
          </cell>
          <cell r="BF528">
            <v>2</v>
          </cell>
          <cell r="BG528">
            <v>38</v>
          </cell>
          <cell r="BH528">
            <v>2</v>
          </cell>
          <cell r="BI528">
            <v>2</v>
          </cell>
          <cell r="BJ528">
            <v>5</v>
          </cell>
          <cell r="BK528">
            <v>2</v>
          </cell>
          <cell r="BL528">
            <v>12</v>
          </cell>
          <cell r="BN528">
            <v>218</v>
          </cell>
          <cell r="BO528" t="str">
            <v>2</v>
          </cell>
          <cell r="BW528">
            <v>0</v>
          </cell>
          <cell r="CB528">
            <v>18</v>
          </cell>
          <cell r="CC528">
            <v>0.25</v>
          </cell>
          <cell r="CE528">
            <v>87</v>
          </cell>
          <cell r="CF528">
            <v>150</v>
          </cell>
          <cell r="CG528" t="str">
            <v>ابيض</v>
          </cell>
          <cell r="CK528">
            <v>0</v>
          </cell>
          <cell r="CL528">
            <v>3.4100000000000005E-2</v>
          </cell>
          <cell r="CN528" t="str">
            <v>foam pack top left12foot front PDFRP0071</v>
          </cell>
          <cell r="CO528" t="str">
            <v>الكترولوكس</v>
          </cell>
          <cell r="CT528">
            <v>1</v>
          </cell>
          <cell r="CU528">
            <v>1</v>
          </cell>
          <cell r="CV528">
            <v>1</v>
          </cell>
          <cell r="CW528">
            <v>0</v>
          </cell>
          <cell r="CZ528" t="str">
            <v/>
          </cell>
        </row>
        <row r="529">
          <cell r="A529">
            <v>5</v>
          </cell>
          <cell r="B529" t="str">
            <v>PF1</v>
          </cell>
          <cell r="C529" t="str">
            <v>FOAM 10TH</v>
          </cell>
          <cell r="D529" t="str">
            <v>Molds</v>
          </cell>
          <cell r="E529" t="str">
            <v>FMDAIIT3000000</v>
          </cell>
          <cell r="F529" t="str">
            <v>فوم تغليف علوى شمال12قدم خلفى PDFRP0073</v>
          </cell>
          <cell r="G529" t="str">
            <v>Ea</v>
          </cell>
          <cell r="H529" t="str">
            <v>1100*1200</v>
          </cell>
          <cell r="I529">
            <v>3.1E-2</v>
          </cell>
          <cell r="J529">
            <v>30</v>
          </cell>
          <cell r="L529">
            <v>30</v>
          </cell>
          <cell r="M529">
            <v>30</v>
          </cell>
          <cell r="N529">
            <v>1</v>
          </cell>
          <cell r="O529">
            <v>2</v>
          </cell>
          <cell r="P529" t="str">
            <v>A1</v>
          </cell>
          <cell r="Q529" t="str">
            <v>تعمل</v>
          </cell>
          <cell r="R529">
            <v>31</v>
          </cell>
          <cell r="S529">
            <v>28.83</v>
          </cell>
          <cell r="T529">
            <v>33.17</v>
          </cell>
          <cell r="U529">
            <v>7</v>
          </cell>
          <cell r="V529">
            <v>7</v>
          </cell>
          <cell r="X529" t="str">
            <v>ثلاجة</v>
          </cell>
          <cell r="Y529">
            <v>2</v>
          </cell>
          <cell r="Z529" t="str">
            <v>ulb</v>
          </cell>
          <cell r="AA529">
            <v>5</v>
          </cell>
          <cell r="AB529" t="str">
            <v>فوم تغليف علوى شمال12قدم خلفى PDFRP0073</v>
          </cell>
          <cell r="AD529" t="str">
            <v>دايو12قدم معدل(تروبيكا)</v>
          </cell>
          <cell r="AE529">
            <v>1</v>
          </cell>
          <cell r="AH529">
            <v>240</v>
          </cell>
          <cell r="AI529">
            <v>228</v>
          </cell>
          <cell r="AJ529">
            <v>252</v>
          </cell>
          <cell r="AK529">
            <v>1</v>
          </cell>
          <cell r="AL529">
            <v>1</v>
          </cell>
          <cell r="AN529">
            <v>7</v>
          </cell>
          <cell r="AO529">
            <v>18</v>
          </cell>
          <cell r="AP529" t="str">
            <v>(A) EU 150          (M) 0.7-1.1 mm</v>
          </cell>
          <cell r="AQ529" t="str">
            <v>(B) S.2 112          (M) 0.7-1.1 mm</v>
          </cell>
          <cell r="AR529">
            <v>16</v>
          </cell>
          <cell r="AS529">
            <v>20</v>
          </cell>
          <cell r="AT529" t="str">
            <v>DAI</v>
          </cell>
          <cell r="AU529" t="str">
            <v>اتوماتيك</v>
          </cell>
          <cell r="AV529">
            <v>7</v>
          </cell>
          <cell r="AW529">
            <v>7</v>
          </cell>
          <cell r="AX529">
            <v>520</v>
          </cell>
          <cell r="AY529">
            <v>1</v>
          </cell>
          <cell r="AZ529">
            <v>1</v>
          </cell>
          <cell r="BA529">
            <v>260</v>
          </cell>
          <cell r="BB529">
            <v>1</v>
          </cell>
          <cell r="BC529">
            <v>1</v>
          </cell>
          <cell r="BD529">
            <v>106</v>
          </cell>
          <cell r="BE529">
            <v>2</v>
          </cell>
          <cell r="BF529">
            <v>2</v>
          </cell>
          <cell r="BG529">
            <v>38</v>
          </cell>
          <cell r="BH529">
            <v>2</v>
          </cell>
          <cell r="BI529">
            <v>2</v>
          </cell>
          <cell r="BJ529">
            <v>5</v>
          </cell>
          <cell r="BK529">
            <v>2</v>
          </cell>
          <cell r="BL529">
            <v>12</v>
          </cell>
          <cell r="BN529">
            <v>218</v>
          </cell>
          <cell r="BO529" t="str">
            <v>2</v>
          </cell>
          <cell r="BW529">
            <v>0</v>
          </cell>
          <cell r="CB529">
            <v>18</v>
          </cell>
          <cell r="CC529">
            <v>0.25</v>
          </cell>
          <cell r="CE529">
            <v>87</v>
          </cell>
          <cell r="CF529">
            <v>150</v>
          </cell>
          <cell r="CG529" t="str">
            <v>ابيض</v>
          </cell>
          <cell r="CK529">
            <v>0</v>
          </cell>
          <cell r="CL529">
            <v>3.4100000000000005E-2</v>
          </cell>
          <cell r="CN529" t="str">
            <v>foam pack top left12foot back PDFRP0073</v>
          </cell>
          <cell r="CO529" t="str">
            <v>الكترولوكس</v>
          </cell>
          <cell r="CT529">
            <v>1</v>
          </cell>
          <cell r="CU529">
            <v>1</v>
          </cell>
          <cell r="CV529">
            <v>1</v>
          </cell>
          <cell r="CW529">
            <v>0</v>
          </cell>
          <cell r="CZ529" t="str">
            <v/>
          </cell>
        </row>
        <row r="530">
          <cell r="A530">
            <v>376</v>
          </cell>
          <cell r="B530" t="str">
            <v>PF1</v>
          </cell>
          <cell r="C530" t="str">
            <v>FOAM 10TH</v>
          </cell>
          <cell r="D530" t="str">
            <v>xps</v>
          </cell>
          <cell r="E530" t="str">
            <v>FX35IF01500250</v>
          </cell>
          <cell r="F530" t="str">
            <v>شريحة زرقاء آيزوفوم 5سم ك35 بشفة (250*60*5سم) تصدير</v>
          </cell>
          <cell r="Q530" t="str">
            <v>تعمل</v>
          </cell>
          <cell r="X530" t="str">
            <v>آيزو فوم</v>
          </cell>
          <cell r="Y530">
            <v>84</v>
          </cell>
          <cell r="AA530">
            <v>376</v>
          </cell>
          <cell r="AB530" t="str">
            <v>شريحة زرقاء آيزوفوم 5سم ك35 بشفة (250*60*5سم) تصدير</v>
          </cell>
          <cell r="AE530">
            <v>1</v>
          </cell>
          <cell r="AK530">
            <v>1</v>
          </cell>
          <cell r="AM530">
            <v>1</v>
          </cell>
          <cell r="AT530" t="str">
            <v>35I</v>
          </cell>
          <cell r="AV530">
            <v>7</v>
          </cell>
          <cell r="AW530">
            <v>7</v>
          </cell>
          <cell r="BJ530">
            <v>5</v>
          </cell>
          <cell r="BK530">
            <v>-5</v>
          </cell>
          <cell r="BL530">
            <v>5</v>
          </cell>
          <cell r="BO530" t="str">
            <v/>
          </cell>
          <cell r="BW530">
            <v>0</v>
          </cell>
          <cell r="CK530">
            <v>0</v>
          </cell>
          <cell r="CL530">
            <v>0</v>
          </cell>
          <cell r="CO530" t="str">
            <v>عملاء متنوعون</v>
          </cell>
          <cell r="CP530" t="str">
            <v>عملاء متنوعون</v>
          </cell>
          <cell r="CT530">
            <v>1</v>
          </cell>
          <cell r="CU530">
            <v>1</v>
          </cell>
          <cell r="CV530">
            <v>1</v>
          </cell>
          <cell r="CW530">
            <v>0</v>
          </cell>
          <cell r="CZ530" t="str">
            <v/>
          </cell>
        </row>
        <row r="531">
          <cell r="A531">
            <v>377</v>
          </cell>
          <cell r="B531" t="str">
            <v>PF1</v>
          </cell>
          <cell r="C531" t="str">
            <v>FOAM 10TH</v>
          </cell>
          <cell r="D531" t="str">
            <v>xps</v>
          </cell>
          <cell r="E531" t="str">
            <v>FX35IF02500000</v>
          </cell>
          <cell r="F531" t="str">
            <v xml:space="preserve">شريحة زرقاء آيزوفوم 5سم ك35 من اربعة اتجاهات </v>
          </cell>
          <cell r="Q531" t="str">
            <v>تعمل</v>
          </cell>
          <cell r="X531" t="str">
            <v>آيزو فوم</v>
          </cell>
          <cell r="Y531">
            <v>85</v>
          </cell>
          <cell r="AA531">
            <v>377</v>
          </cell>
          <cell r="AB531" t="str">
            <v xml:space="preserve">شريحة زرقاء آيزوفوم 5سم ك35 من اربعة اتجاهات </v>
          </cell>
          <cell r="AE531">
            <v>1</v>
          </cell>
          <cell r="AK531">
            <v>1</v>
          </cell>
          <cell r="AM531">
            <v>1</v>
          </cell>
          <cell r="AT531" t="str">
            <v>35I</v>
          </cell>
          <cell r="AV531">
            <v>7</v>
          </cell>
          <cell r="AW531">
            <v>7</v>
          </cell>
          <cell r="BJ531">
            <v>5</v>
          </cell>
          <cell r="BK531">
            <v>-5</v>
          </cell>
          <cell r="BL531">
            <v>5</v>
          </cell>
          <cell r="BO531" t="str">
            <v/>
          </cell>
          <cell r="BW531">
            <v>0</v>
          </cell>
          <cell r="CK531">
            <v>0</v>
          </cell>
          <cell r="CL531">
            <v>0</v>
          </cell>
          <cell r="CO531" t="str">
            <v>عملاء متنوعون</v>
          </cell>
          <cell r="CP531" t="str">
            <v>عملاء متنوعون</v>
          </cell>
          <cell r="CT531">
            <v>1</v>
          </cell>
          <cell r="CU531">
            <v>1</v>
          </cell>
          <cell r="CV531">
            <v>1</v>
          </cell>
          <cell r="CW531">
            <v>0</v>
          </cell>
          <cell r="CZ531" t="str">
            <v/>
          </cell>
        </row>
        <row r="532">
          <cell r="A532">
            <v>378</v>
          </cell>
          <cell r="B532" t="str">
            <v>PF1</v>
          </cell>
          <cell r="C532" t="str">
            <v>FOAM 10TH</v>
          </cell>
          <cell r="D532" t="str">
            <v>xps</v>
          </cell>
          <cell r="E532" t="str">
            <v>FX40IF01500000</v>
          </cell>
          <cell r="F532" t="str">
            <v>شريحة زرقاء آيزوفوم 5سم ك40 بشفة</v>
          </cell>
          <cell r="Q532" t="str">
            <v>تعمل</v>
          </cell>
          <cell r="X532" t="str">
            <v>آيزو فوم</v>
          </cell>
          <cell r="Y532">
            <v>86</v>
          </cell>
          <cell r="AA532">
            <v>378</v>
          </cell>
          <cell r="AB532" t="str">
            <v>شريحة زرقاء آيزوفوم 5سم ك40 بشفة</v>
          </cell>
          <cell r="AE532">
            <v>1</v>
          </cell>
          <cell r="AK532">
            <v>1</v>
          </cell>
          <cell r="AM532">
            <v>1</v>
          </cell>
          <cell r="AT532" t="str">
            <v>40I</v>
          </cell>
          <cell r="AV532">
            <v>7</v>
          </cell>
          <cell r="AW532">
            <v>7</v>
          </cell>
          <cell r="BJ532">
            <v>5</v>
          </cell>
          <cell r="BK532">
            <v>-5</v>
          </cell>
          <cell r="BL532">
            <v>5</v>
          </cell>
          <cell r="BO532" t="str">
            <v/>
          </cell>
          <cell r="BW532">
            <v>0</v>
          </cell>
          <cell r="CK532">
            <v>0</v>
          </cell>
          <cell r="CL532">
            <v>0</v>
          </cell>
          <cell r="CO532" t="str">
            <v>عملاء متنوعون</v>
          </cell>
          <cell r="CP532" t="str">
            <v>عملاء متنوعون</v>
          </cell>
          <cell r="CT532">
            <v>1</v>
          </cell>
          <cell r="CU532">
            <v>1</v>
          </cell>
          <cell r="CV532">
            <v>1</v>
          </cell>
          <cell r="CW532">
            <v>0</v>
          </cell>
          <cell r="CZ532" t="str">
            <v/>
          </cell>
        </row>
        <row r="533">
          <cell r="A533">
            <v>379</v>
          </cell>
          <cell r="B533" t="str">
            <v>PF1</v>
          </cell>
          <cell r="C533" t="str">
            <v>FOAM 10TH</v>
          </cell>
          <cell r="D533" t="str">
            <v>xps</v>
          </cell>
          <cell r="E533" t="str">
            <v>FX35IF00600000</v>
          </cell>
          <cell r="F533" t="str">
            <v>شريحة زرقاء آيزوفوم 6سم ك35 بدون شفة</v>
          </cell>
          <cell r="Q533" t="str">
            <v>تعمل</v>
          </cell>
          <cell r="X533" t="str">
            <v>آيزو فوم</v>
          </cell>
          <cell r="Y533">
            <v>87</v>
          </cell>
          <cell r="AA533">
            <v>379</v>
          </cell>
          <cell r="AB533" t="str">
            <v>شريحة زرقاء آيزوفوم 6سم ك35 بدون شفة</v>
          </cell>
          <cell r="AE533">
            <v>1</v>
          </cell>
          <cell r="AK533">
            <v>1</v>
          </cell>
          <cell r="AM533">
            <v>1</v>
          </cell>
          <cell r="AT533" t="str">
            <v>35I</v>
          </cell>
          <cell r="AV533">
            <v>7</v>
          </cell>
          <cell r="AW533">
            <v>7</v>
          </cell>
          <cell r="BJ533">
            <v>5</v>
          </cell>
          <cell r="BK533">
            <v>-5</v>
          </cell>
          <cell r="BL533">
            <v>5</v>
          </cell>
          <cell r="BO533" t="str">
            <v/>
          </cell>
          <cell r="BW533">
            <v>0</v>
          </cell>
          <cell r="CK533">
            <v>0</v>
          </cell>
          <cell r="CL533">
            <v>0</v>
          </cell>
          <cell r="CO533" t="str">
            <v>عملاء متنوعون</v>
          </cell>
          <cell r="CP533" t="str">
            <v>عملاء متنوعون</v>
          </cell>
          <cell r="CT533">
            <v>1</v>
          </cell>
          <cell r="CU533">
            <v>1</v>
          </cell>
          <cell r="CV533">
            <v>1</v>
          </cell>
          <cell r="CW533">
            <v>0</v>
          </cell>
          <cell r="CZ533" t="str">
            <v/>
          </cell>
        </row>
        <row r="534">
          <cell r="A534">
            <v>380</v>
          </cell>
          <cell r="B534" t="str">
            <v>PF1</v>
          </cell>
          <cell r="C534" t="str">
            <v>FOAM 10TH</v>
          </cell>
          <cell r="D534" t="str">
            <v>xps</v>
          </cell>
          <cell r="E534" t="str">
            <v>FX35IF00800000</v>
          </cell>
          <cell r="F534" t="str">
            <v>شريحة زرقاء آيزوفوم 8سم ك35 بدون شفة</v>
          </cell>
          <cell r="Q534" t="str">
            <v>تعمل</v>
          </cell>
          <cell r="X534" t="str">
            <v>آيزو فوم</v>
          </cell>
          <cell r="Y534">
            <v>88</v>
          </cell>
          <cell r="AA534">
            <v>380</v>
          </cell>
          <cell r="AB534" t="str">
            <v>شريحة زرقاء آيزوفوم 8سم ك35 بدون شفة</v>
          </cell>
          <cell r="AE534">
            <v>1</v>
          </cell>
          <cell r="AK534">
            <v>1</v>
          </cell>
          <cell r="AM534">
            <v>1</v>
          </cell>
          <cell r="AT534" t="str">
            <v>35I</v>
          </cell>
          <cell r="AV534">
            <v>7</v>
          </cell>
          <cell r="AW534">
            <v>7</v>
          </cell>
          <cell r="BJ534">
            <v>5</v>
          </cell>
          <cell r="BK534">
            <v>-5</v>
          </cell>
          <cell r="BL534">
            <v>5</v>
          </cell>
          <cell r="BO534" t="str">
            <v/>
          </cell>
          <cell r="BW534">
            <v>0</v>
          </cell>
          <cell r="CK534">
            <v>0</v>
          </cell>
          <cell r="CL534">
            <v>0</v>
          </cell>
          <cell r="CO534" t="str">
            <v>عملاء متنوعون</v>
          </cell>
          <cell r="CP534" t="str">
            <v>عملاء متنوعون</v>
          </cell>
          <cell r="CT534">
            <v>1</v>
          </cell>
          <cell r="CU534">
            <v>1</v>
          </cell>
          <cell r="CV534">
            <v>1</v>
          </cell>
          <cell r="CW534">
            <v>0</v>
          </cell>
          <cell r="CZ534" t="str">
            <v/>
          </cell>
        </row>
        <row r="535">
          <cell r="A535">
            <v>381</v>
          </cell>
          <cell r="B535" t="str">
            <v>PF1</v>
          </cell>
          <cell r="C535" t="str">
            <v>FOAM 10TH</v>
          </cell>
          <cell r="D535" t="str">
            <v>xps</v>
          </cell>
          <cell r="E535" t="str">
            <v>FX35BF01200000</v>
          </cell>
          <cell r="F535" t="str">
            <v xml:space="preserve">شريحة زرقاء بلوفوم 2سم ك35 بشفة </v>
          </cell>
          <cell r="Q535" t="str">
            <v>تعمل</v>
          </cell>
          <cell r="X535" t="str">
            <v>بلوفوم</v>
          </cell>
          <cell r="Y535">
            <v>89</v>
          </cell>
          <cell r="AA535">
            <v>381</v>
          </cell>
          <cell r="AB535" t="str">
            <v xml:space="preserve">شريحة زرقاء بلوفوم 2سم ك35 بشفة </v>
          </cell>
          <cell r="AE535">
            <v>1</v>
          </cell>
          <cell r="AK535">
            <v>1</v>
          </cell>
          <cell r="AM535">
            <v>1</v>
          </cell>
          <cell r="AT535" t="str">
            <v>35B</v>
          </cell>
          <cell r="AV535">
            <v>7</v>
          </cell>
          <cell r="AW535">
            <v>7</v>
          </cell>
          <cell r="BJ535">
            <v>5</v>
          </cell>
          <cell r="BK535">
            <v>-5</v>
          </cell>
          <cell r="BL535">
            <v>5</v>
          </cell>
          <cell r="BO535" t="str">
            <v/>
          </cell>
          <cell r="BW535">
            <v>0</v>
          </cell>
          <cell r="CK535">
            <v>0</v>
          </cell>
          <cell r="CL535">
            <v>0</v>
          </cell>
          <cell r="CO535" t="str">
            <v>عملاء متنوعون</v>
          </cell>
          <cell r="CP535" t="str">
            <v>عملاء متنوعون</v>
          </cell>
          <cell r="CT535">
            <v>1</v>
          </cell>
          <cell r="CU535">
            <v>1</v>
          </cell>
          <cell r="CV535">
            <v>1</v>
          </cell>
          <cell r="CW535">
            <v>0</v>
          </cell>
          <cell r="CZ535" t="str">
            <v/>
          </cell>
        </row>
        <row r="536">
          <cell r="A536">
            <v>382</v>
          </cell>
          <cell r="B536" t="str">
            <v>PF1</v>
          </cell>
          <cell r="C536" t="str">
            <v>FOAM 10TH</v>
          </cell>
          <cell r="D536" t="str">
            <v>xps</v>
          </cell>
          <cell r="E536" t="str">
            <v>FX35BF00300000</v>
          </cell>
          <cell r="F536" t="str">
            <v xml:space="preserve">شريحة زرقاء بلوفوم 3سم ك35 بدون شفة </v>
          </cell>
          <cell r="Q536" t="str">
            <v>تعمل</v>
          </cell>
          <cell r="X536" t="str">
            <v>بلوفوم</v>
          </cell>
          <cell r="Y536">
            <v>90</v>
          </cell>
          <cell r="AA536">
            <v>382</v>
          </cell>
          <cell r="AB536" t="str">
            <v xml:space="preserve">شريحة زرقاء بلوفوم 3سم ك35 بدون شفة </v>
          </cell>
          <cell r="AE536">
            <v>1</v>
          </cell>
          <cell r="AK536">
            <v>1</v>
          </cell>
          <cell r="AM536">
            <v>1</v>
          </cell>
          <cell r="AT536" t="str">
            <v>35B</v>
          </cell>
          <cell r="AV536">
            <v>7</v>
          </cell>
          <cell r="AW536">
            <v>7</v>
          </cell>
          <cell r="BJ536">
            <v>5</v>
          </cell>
          <cell r="BK536">
            <v>-5</v>
          </cell>
          <cell r="BL536">
            <v>5</v>
          </cell>
          <cell r="BO536" t="str">
            <v/>
          </cell>
          <cell r="BW536">
            <v>0</v>
          </cell>
          <cell r="CK536">
            <v>0</v>
          </cell>
          <cell r="CL536">
            <v>0</v>
          </cell>
          <cell r="CO536" t="str">
            <v>عملاء متنوعون</v>
          </cell>
          <cell r="CP536" t="str">
            <v>عملاء متنوعون</v>
          </cell>
          <cell r="CT536">
            <v>1</v>
          </cell>
          <cell r="CU536">
            <v>1</v>
          </cell>
          <cell r="CV536">
            <v>1</v>
          </cell>
          <cell r="CW536">
            <v>0</v>
          </cell>
          <cell r="CZ536" t="str">
            <v/>
          </cell>
        </row>
        <row r="537">
          <cell r="A537">
            <v>383</v>
          </cell>
          <cell r="B537" t="str">
            <v>PF1</v>
          </cell>
          <cell r="C537" t="str">
            <v>FOAM 10TH</v>
          </cell>
          <cell r="D537" t="str">
            <v>xps</v>
          </cell>
          <cell r="E537" t="str">
            <v>FX35BF01300000</v>
          </cell>
          <cell r="F537" t="str">
            <v xml:space="preserve">شريحة زرقاء بلوفوم 3سم ك35 بشفة </v>
          </cell>
          <cell r="Q537" t="str">
            <v>تعمل</v>
          </cell>
          <cell r="X537" t="str">
            <v>بلوفوم</v>
          </cell>
          <cell r="Y537">
            <v>91</v>
          </cell>
          <cell r="AA537">
            <v>383</v>
          </cell>
          <cell r="AB537" t="str">
            <v xml:space="preserve">شريحة زرقاء بلوفوم 3سم ك35 بشفة </v>
          </cell>
          <cell r="AE537">
            <v>1</v>
          </cell>
          <cell r="AK537">
            <v>1</v>
          </cell>
          <cell r="AM537">
            <v>1</v>
          </cell>
          <cell r="AT537" t="str">
            <v>35B</v>
          </cell>
          <cell r="AV537">
            <v>7</v>
          </cell>
          <cell r="AW537">
            <v>7</v>
          </cell>
          <cell r="BJ537">
            <v>5</v>
          </cell>
          <cell r="BK537">
            <v>-5</v>
          </cell>
          <cell r="BL537">
            <v>5</v>
          </cell>
          <cell r="BO537" t="str">
            <v/>
          </cell>
          <cell r="BW537">
            <v>0</v>
          </cell>
          <cell r="CK537">
            <v>0</v>
          </cell>
          <cell r="CL537">
            <v>0</v>
          </cell>
          <cell r="CO537" t="str">
            <v>عملاء متنوعون</v>
          </cell>
          <cell r="CP537" t="str">
            <v>عملاء متنوعون</v>
          </cell>
          <cell r="CT537">
            <v>1</v>
          </cell>
          <cell r="CU537">
            <v>1</v>
          </cell>
          <cell r="CV537">
            <v>1</v>
          </cell>
          <cell r="CW537">
            <v>0</v>
          </cell>
          <cell r="CZ537" t="str">
            <v/>
          </cell>
        </row>
        <row r="538">
          <cell r="A538">
            <v>384</v>
          </cell>
          <cell r="B538" t="str">
            <v>PF1</v>
          </cell>
          <cell r="C538" t="str">
            <v>FOAM 10TH</v>
          </cell>
          <cell r="D538" t="str">
            <v>xps</v>
          </cell>
          <cell r="E538" t="str">
            <v>FX35BF00400000</v>
          </cell>
          <cell r="F538" t="str">
            <v xml:space="preserve">شريحة زرقاء بلوفوم 4سم ك35 بدون شفة </v>
          </cell>
          <cell r="Q538" t="str">
            <v>تعمل</v>
          </cell>
          <cell r="X538" t="str">
            <v>بلوفوم</v>
          </cell>
          <cell r="Y538">
            <v>92</v>
          </cell>
          <cell r="AA538">
            <v>384</v>
          </cell>
          <cell r="AB538" t="str">
            <v xml:space="preserve">شريحة زرقاء بلوفوم 4سم ك35 بدون شفة </v>
          </cell>
          <cell r="AE538">
            <v>1</v>
          </cell>
          <cell r="AK538">
            <v>1</v>
          </cell>
          <cell r="AM538">
            <v>1</v>
          </cell>
          <cell r="AT538" t="str">
            <v>35B</v>
          </cell>
          <cell r="AV538">
            <v>7</v>
          </cell>
          <cell r="AW538">
            <v>7</v>
          </cell>
          <cell r="BJ538">
            <v>5</v>
          </cell>
          <cell r="BK538">
            <v>-5</v>
          </cell>
          <cell r="BL538">
            <v>5</v>
          </cell>
          <cell r="BO538" t="str">
            <v/>
          </cell>
          <cell r="BW538">
            <v>0</v>
          </cell>
          <cell r="CK538">
            <v>0</v>
          </cell>
          <cell r="CL538">
            <v>0</v>
          </cell>
          <cell r="CO538" t="str">
            <v>عملاء متنوعون</v>
          </cell>
          <cell r="CP538" t="str">
            <v>عملاء متنوعون</v>
          </cell>
          <cell r="CT538">
            <v>1</v>
          </cell>
          <cell r="CU538">
            <v>1</v>
          </cell>
          <cell r="CV538">
            <v>1</v>
          </cell>
          <cell r="CW538">
            <v>0</v>
          </cell>
          <cell r="CZ538" t="str">
            <v/>
          </cell>
        </row>
        <row r="539">
          <cell r="A539">
            <v>385</v>
          </cell>
          <cell r="B539" t="str">
            <v>PF1</v>
          </cell>
          <cell r="C539" t="str">
            <v>FOAM 10TH</v>
          </cell>
          <cell r="D539" t="str">
            <v>xps</v>
          </cell>
          <cell r="E539" t="str">
            <v>FX35BF01400000</v>
          </cell>
          <cell r="F539" t="str">
            <v xml:space="preserve">شريحة زرقاء بلوفوم 4سم ك35 بشفة </v>
          </cell>
          <cell r="Q539" t="str">
            <v>تعمل</v>
          </cell>
          <cell r="X539" t="str">
            <v>بلوفوم</v>
          </cell>
          <cell r="Y539">
            <v>93</v>
          </cell>
          <cell r="AA539">
            <v>385</v>
          </cell>
          <cell r="AB539" t="str">
            <v xml:space="preserve">شريحة زرقاء بلوفوم 4سم ك35 بشفة </v>
          </cell>
          <cell r="AE539">
            <v>1</v>
          </cell>
          <cell r="AK539">
            <v>1</v>
          </cell>
          <cell r="AM539">
            <v>1</v>
          </cell>
          <cell r="AT539" t="str">
            <v>35B</v>
          </cell>
          <cell r="AV539">
            <v>7</v>
          </cell>
          <cell r="AW539">
            <v>7</v>
          </cell>
          <cell r="BJ539">
            <v>5</v>
          </cell>
          <cell r="BK539">
            <v>-5</v>
          </cell>
          <cell r="BL539">
            <v>5</v>
          </cell>
          <cell r="BO539" t="str">
            <v/>
          </cell>
          <cell r="BW539">
            <v>0</v>
          </cell>
          <cell r="CK539">
            <v>0</v>
          </cell>
          <cell r="CL539">
            <v>0</v>
          </cell>
          <cell r="CO539" t="str">
            <v>عملاء متنوعون</v>
          </cell>
          <cell r="CP539" t="str">
            <v>عملاء متنوعون</v>
          </cell>
          <cell r="CT539">
            <v>1</v>
          </cell>
          <cell r="CU539">
            <v>1</v>
          </cell>
          <cell r="CV539">
            <v>1</v>
          </cell>
          <cell r="CW539">
            <v>0</v>
          </cell>
          <cell r="CZ539" t="str">
            <v/>
          </cell>
        </row>
        <row r="540">
          <cell r="A540">
            <v>386</v>
          </cell>
          <cell r="B540" t="str">
            <v>PF1</v>
          </cell>
          <cell r="C540" t="str">
            <v>FOAM 10TH</v>
          </cell>
          <cell r="D540" t="str">
            <v>xps</v>
          </cell>
          <cell r="E540" t="str">
            <v>FX35BF02400000</v>
          </cell>
          <cell r="F540" t="str">
            <v xml:space="preserve">شريحة زرقاء بلوفوم 4سم ك35 من اربعة اتجاهات </v>
          </cell>
          <cell r="Q540" t="str">
            <v>تعمل</v>
          </cell>
          <cell r="X540" t="str">
            <v>بلوفوم</v>
          </cell>
          <cell r="Y540">
            <v>94</v>
          </cell>
          <cell r="AA540">
            <v>386</v>
          </cell>
          <cell r="AB540" t="str">
            <v xml:space="preserve">شريحة زرقاء بلوفوم 4سم ك35 من اربعة اتجاهات </v>
          </cell>
          <cell r="AE540">
            <v>1</v>
          </cell>
          <cell r="AK540">
            <v>1</v>
          </cell>
          <cell r="AM540">
            <v>1</v>
          </cell>
          <cell r="AT540" t="str">
            <v>35B</v>
          </cell>
          <cell r="AV540">
            <v>7</v>
          </cell>
          <cell r="AW540">
            <v>7</v>
          </cell>
          <cell r="BJ540">
            <v>5</v>
          </cell>
          <cell r="BK540">
            <v>-5</v>
          </cell>
          <cell r="BL540">
            <v>5</v>
          </cell>
          <cell r="BO540" t="str">
            <v/>
          </cell>
          <cell r="BW540">
            <v>0</v>
          </cell>
          <cell r="CK540">
            <v>0</v>
          </cell>
          <cell r="CL540">
            <v>0</v>
          </cell>
          <cell r="CO540" t="str">
            <v>عملاء متنوعون</v>
          </cell>
          <cell r="CP540" t="str">
            <v>عملاء متنوعون</v>
          </cell>
          <cell r="CT540">
            <v>1</v>
          </cell>
          <cell r="CU540">
            <v>1</v>
          </cell>
          <cell r="CV540">
            <v>1</v>
          </cell>
          <cell r="CW540">
            <v>0</v>
          </cell>
          <cell r="CZ540" t="str">
            <v/>
          </cell>
        </row>
        <row r="541">
          <cell r="A541">
            <v>387</v>
          </cell>
          <cell r="B541" t="str">
            <v>PF1</v>
          </cell>
          <cell r="C541" t="str">
            <v>FOAM 10TH</v>
          </cell>
          <cell r="D541" t="str">
            <v>xps</v>
          </cell>
          <cell r="E541" t="str">
            <v>FX35BF00500000</v>
          </cell>
          <cell r="F541" t="str">
            <v xml:space="preserve">شريحة زرقاء بلوفوم 5سم ك35 بدون شفة </v>
          </cell>
          <cell r="Q541" t="str">
            <v>تعمل</v>
          </cell>
          <cell r="X541" t="str">
            <v>بلوفوم</v>
          </cell>
          <cell r="Y541">
            <v>95</v>
          </cell>
          <cell r="AA541">
            <v>387</v>
          </cell>
          <cell r="AB541" t="str">
            <v xml:space="preserve">شريحة زرقاء بلوفوم 5سم ك35 بدون شفة </v>
          </cell>
          <cell r="AE541">
            <v>1</v>
          </cell>
          <cell r="AK541">
            <v>1</v>
          </cell>
          <cell r="AM541">
            <v>1</v>
          </cell>
          <cell r="AT541" t="str">
            <v>35B</v>
          </cell>
          <cell r="AV541">
            <v>7</v>
          </cell>
          <cell r="AW541">
            <v>7</v>
          </cell>
          <cell r="BJ541">
            <v>5</v>
          </cell>
          <cell r="BK541">
            <v>-5</v>
          </cell>
          <cell r="BL541">
            <v>5</v>
          </cell>
          <cell r="BO541" t="str">
            <v/>
          </cell>
          <cell r="BW541">
            <v>0</v>
          </cell>
          <cell r="CK541">
            <v>0</v>
          </cell>
          <cell r="CL541">
            <v>0</v>
          </cell>
          <cell r="CO541" t="str">
            <v>عملاء متنوعون</v>
          </cell>
          <cell r="CP541" t="str">
            <v>عملاء متنوعون</v>
          </cell>
          <cell r="CT541">
            <v>1</v>
          </cell>
          <cell r="CU541">
            <v>1</v>
          </cell>
          <cell r="CV541">
            <v>1</v>
          </cell>
          <cell r="CW541">
            <v>0</v>
          </cell>
          <cell r="CZ541" t="str">
            <v/>
          </cell>
        </row>
        <row r="542">
          <cell r="A542">
            <v>388</v>
          </cell>
          <cell r="B542" t="str">
            <v>PF1</v>
          </cell>
          <cell r="C542" t="str">
            <v>FOAM 10TH</v>
          </cell>
          <cell r="D542" t="str">
            <v>xps</v>
          </cell>
          <cell r="E542" t="str">
            <v>FX35BF01500000</v>
          </cell>
          <cell r="F542" t="str">
            <v xml:space="preserve">شريحة زرقاء بلوفوم 5سم ك35 بشفة </v>
          </cell>
          <cell r="Q542" t="str">
            <v>تعمل</v>
          </cell>
          <cell r="X542" t="str">
            <v>بلوفوم</v>
          </cell>
          <cell r="Y542">
            <v>96</v>
          </cell>
          <cell r="AA542">
            <v>388</v>
          </cell>
          <cell r="AB542" t="str">
            <v xml:space="preserve">شريحة زرقاء بلوفوم 5سم ك35 بشفة </v>
          </cell>
          <cell r="AE542">
            <v>1</v>
          </cell>
          <cell r="AK542">
            <v>1</v>
          </cell>
          <cell r="AM542">
            <v>1</v>
          </cell>
          <cell r="AT542" t="str">
            <v>35B</v>
          </cell>
          <cell r="AV542">
            <v>7</v>
          </cell>
          <cell r="AW542">
            <v>7</v>
          </cell>
          <cell r="BJ542">
            <v>5</v>
          </cell>
          <cell r="BK542">
            <v>-5</v>
          </cell>
          <cell r="BL542">
            <v>5</v>
          </cell>
          <cell r="BO542" t="str">
            <v/>
          </cell>
          <cell r="BW542">
            <v>0</v>
          </cell>
          <cell r="CK542">
            <v>0</v>
          </cell>
          <cell r="CL542">
            <v>0</v>
          </cell>
          <cell r="CO542" t="str">
            <v>عملاء متنوعون</v>
          </cell>
          <cell r="CP542" t="str">
            <v>عملاء متنوعون</v>
          </cell>
          <cell r="CT542">
            <v>1</v>
          </cell>
          <cell r="CU542">
            <v>1</v>
          </cell>
          <cell r="CV542">
            <v>1</v>
          </cell>
          <cell r="CW542">
            <v>0</v>
          </cell>
          <cell r="CZ542" t="str">
            <v/>
          </cell>
        </row>
        <row r="543">
          <cell r="A543">
            <v>389</v>
          </cell>
          <cell r="B543" t="str">
            <v>PF1</v>
          </cell>
          <cell r="C543" t="str">
            <v>FOAM 10TH</v>
          </cell>
          <cell r="D543" t="str">
            <v>xps</v>
          </cell>
          <cell r="E543" t="str">
            <v>FX35BF02500000</v>
          </cell>
          <cell r="F543" t="str">
            <v xml:space="preserve">شريحة زرقاء بلوفوم 5سم ك35 من اربعة اتجاهات </v>
          </cell>
          <cell r="Q543" t="str">
            <v>تعمل</v>
          </cell>
          <cell r="X543" t="str">
            <v>بلوفوم</v>
          </cell>
          <cell r="Y543">
            <v>97</v>
          </cell>
          <cell r="AA543">
            <v>389</v>
          </cell>
          <cell r="AB543" t="str">
            <v xml:space="preserve">شريحة زرقاء بلوفوم 5سم ك35 من اربعة اتجاهات </v>
          </cell>
          <cell r="AE543">
            <v>1</v>
          </cell>
          <cell r="AK543">
            <v>1</v>
          </cell>
          <cell r="AM543">
            <v>1</v>
          </cell>
          <cell r="AT543" t="str">
            <v>35B</v>
          </cell>
          <cell r="AV543">
            <v>7</v>
          </cell>
          <cell r="AW543">
            <v>7</v>
          </cell>
          <cell r="BJ543">
            <v>5</v>
          </cell>
          <cell r="BK543">
            <v>-5</v>
          </cell>
          <cell r="BL543">
            <v>5</v>
          </cell>
          <cell r="BO543" t="str">
            <v/>
          </cell>
          <cell r="BW543">
            <v>0</v>
          </cell>
          <cell r="CK543">
            <v>0</v>
          </cell>
          <cell r="CL543">
            <v>0</v>
          </cell>
          <cell r="CO543" t="str">
            <v>عملاء متنوعون</v>
          </cell>
          <cell r="CP543" t="str">
            <v>عملاء متنوعون</v>
          </cell>
          <cell r="CT543">
            <v>1</v>
          </cell>
          <cell r="CU543">
            <v>1</v>
          </cell>
          <cell r="CV543">
            <v>1</v>
          </cell>
          <cell r="CW543">
            <v>0</v>
          </cell>
          <cell r="CZ543" t="str">
            <v/>
          </cell>
        </row>
        <row r="544">
          <cell r="A544">
            <v>390</v>
          </cell>
          <cell r="B544" t="str">
            <v>PF1</v>
          </cell>
          <cell r="C544" t="str">
            <v>FOAM 10TH</v>
          </cell>
          <cell r="D544" t="str">
            <v>xps</v>
          </cell>
          <cell r="E544" t="str">
            <v>FX35BF02700000</v>
          </cell>
          <cell r="F544" t="str">
            <v xml:space="preserve">شريحة زرقاء بلوفوم 7سم ك35 من اربعة اتجاهات </v>
          </cell>
          <cell r="Q544" t="str">
            <v>تعمل</v>
          </cell>
          <cell r="X544" t="str">
            <v>بلوفوم</v>
          </cell>
          <cell r="Y544">
            <v>98</v>
          </cell>
          <cell r="AA544">
            <v>390</v>
          </cell>
          <cell r="AB544" t="str">
            <v xml:space="preserve">شريحة زرقاء بلوفوم 7سم ك35 من اربعة اتجاهات </v>
          </cell>
          <cell r="AE544">
            <v>1</v>
          </cell>
          <cell r="AK544">
            <v>1</v>
          </cell>
          <cell r="AM544">
            <v>1</v>
          </cell>
          <cell r="AT544" t="str">
            <v>35B</v>
          </cell>
          <cell r="AV544">
            <v>7</v>
          </cell>
          <cell r="AW544">
            <v>7</v>
          </cell>
          <cell r="BJ544">
            <v>5</v>
          </cell>
          <cell r="BK544">
            <v>-5</v>
          </cell>
          <cell r="BL544">
            <v>5</v>
          </cell>
          <cell r="BO544" t="str">
            <v/>
          </cell>
          <cell r="BW544">
            <v>0</v>
          </cell>
          <cell r="CK544">
            <v>0</v>
          </cell>
          <cell r="CL544">
            <v>0</v>
          </cell>
          <cell r="CO544" t="str">
            <v>عملاء متنوعون</v>
          </cell>
          <cell r="CP544" t="str">
            <v>عملاء متنوعون</v>
          </cell>
          <cell r="CT544">
            <v>1</v>
          </cell>
          <cell r="CU544">
            <v>1</v>
          </cell>
          <cell r="CV544">
            <v>1</v>
          </cell>
          <cell r="CW544">
            <v>0</v>
          </cell>
          <cell r="CZ544" t="str">
            <v/>
          </cell>
        </row>
        <row r="545">
          <cell r="A545">
            <v>391</v>
          </cell>
          <cell r="B545" t="str">
            <v>PF1</v>
          </cell>
          <cell r="C545" t="str">
            <v>FOAM 10TH</v>
          </cell>
          <cell r="D545" t="str">
            <v>xps</v>
          </cell>
          <cell r="E545" t="str">
            <v>FX35EP00300000</v>
          </cell>
          <cell r="F545" t="str">
            <v xml:space="preserve">شريحة زرقاء مشكل بالبثق 3سم ك35 بدون شفة </v>
          </cell>
          <cell r="Q545" t="str">
            <v>تعمل</v>
          </cell>
          <cell r="X545" t="str">
            <v>مشكل بالبثق</v>
          </cell>
          <cell r="Y545">
            <v>99</v>
          </cell>
          <cell r="AA545">
            <v>391</v>
          </cell>
          <cell r="AB545" t="str">
            <v xml:space="preserve">شريحة زرقاء مشكل بالبثق 3سم ك35 بدون شفة </v>
          </cell>
          <cell r="AE545">
            <v>1</v>
          </cell>
          <cell r="AK545">
            <v>1</v>
          </cell>
          <cell r="AM545">
            <v>1</v>
          </cell>
          <cell r="AT545" t="str">
            <v>35E</v>
          </cell>
          <cell r="AV545">
            <v>7</v>
          </cell>
          <cell r="AW545">
            <v>7</v>
          </cell>
          <cell r="BJ545">
            <v>5</v>
          </cell>
          <cell r="BK545">
            <v>-5</v>
          </cell>
          <cell r="BL545">
            <v>5</v>
          </cell>
          <cell r="BO545" t="str">
            <v/>
          </cell>
          <cell r="BW545">
            <v>0</v>
          </cell>
          <cell r="CK545">
            <v>0</v>
          </cell>
          <cell r="CL545">
            <v>0</v>
          </cell>
          <cell r="CO545" t="str">
            <v>عملاء متنوعون</v>
          </cell>
          <cell r="CP545" t="str">
            <v>عملاء متنوعون</v>
          </cell>
          <cell r="CT545">
            <v>1</v>
          </cell>
          <cell r="CU545">
            <v>1</v>
          </cell>
          <cell r="CV545">
            <v>1</v>
          </cell>
          <cell r="CW545">
            <v>0</v>
          </cell>
          <cell r="CZ545" t="str">
            <v/>
          </cell>
        </row>
        <row r="546">
          <cell r="A546">
            <v>392</v>
          </cell>
          <cell r="B546" t="str">
            <v>PF1</v>
          </cell>
          <cell r="C546" t="str">
            <v>FOAM 10TH</v>
          </cell>
          <cell r="D546" t="str">
            <v>xps</v>
          </cell>
          <cell r="E546" t="str">
            <v>FX35EP01300000</v>
          </cell>
          <cell r="F546" t="str">
            <v xml:space="preserve">شريحة زرقاء مشكل بالبثق 3سم ك35 بشفة </v>
          </cell>
          <cell r="Q546" t="str">
            <v>تعمل</v>
          </cell>
          <cell r="X546" t="str">
            <v>مشكل بالبثق</v>
          </cell>
          <cell r="Y546">
            <v>100</v>
          </cell>
          <cell r="AA546">
            <v>392</v>
          </cell>
          <cell r="AB546" t="str">
            <v xml:space="preserve">شريحة زرقاء مشكل بالبثق 3سم ك35 بشفة </v>
          </cell>
          <cell r="AE546">
            <v>1</v>
          </cell>
          <cell r="AK546">
            <v>1</v>
          </cell>
          <cell r="AM546">
            <v>1</v>
          </cell>
          <cell r="AT546" t="str">
            <v>35E</v>
          </cell>
          <cell r="AV546">
            <v>7</v>
          </cell>
          <cell r="AW546">
            <v>7</v>
          </cell>
          <cell r="BJ546">
            <v>5</v>
          </cell>
          <cell r="BK546">
            <v>-5</v>
          </cell>
          <cell r="BL546">
            <v>5</v>
          </cell>
          <cell r="BO546" t="str">
            <v/>
          </cell>
          <cell r="BW546">
            <v>0</v>
          </cell>
          <cell r="CK546">
            <v>0</v>
          </cell>
          <cell r="CL546">
            <v>0</v>
          </cell>
          <cell r="CO546" t="str">
            <v>عملاء متنوعون</v>
          </cell>
          <cell r="CP546" t="str">
            <v>عملاء متنوعون</v>
          </cell>
          <cell r="CT546">
            <v>1</v>
          </cell>
          <cell r="CU546">
            <v>1</v>
          </cell>
          <cell r="CV546">
            <v>1</v>
          </cell>
          <cell r="CW546">
            <v>0</v>
          </cell>
          <cell r="CZ546" t="str">
            <v/>
          </cell>
        </row>
        <row r="547">
          <cell r="A547">
            <v>393</v>
          </cell>
          <cell r="B547" t="str">
            <v>PF1</v>
          </cell>
          <cell r="C547" t="str">
            <v>FOAM 10TH</v>
          </cell>
          <cell r="D547" t="str">
            <v>xps</v>
          </cell>
          <cell r="E547" t="str">
            <v>FX35EP00400000</v>
          </cell>
          <cell r="F547" t="str">
            <v xml:space="preserve">شريحة زرقاء مشكل بالبثق 4سم ك35 بدون شفة </v>
          </cell>
          <cell r="Q547" t="str">
            <v>تعمل</v>
          </cell>
          <cell r="X547" t="str">
            <v>مشكل بالبثق</v>
          </cell>
          <cell r="Y547">
            <v>101</v>
          </cell>
          <cell r="AA547">
            <v>393</v>
          </cell>
          <cell r="AB547" t="str">
            <v xml:space="preserve">شريحة زرقاء مشكل بالبثق 4سم ك35 بدون شفة </v>
          </cell>
          <cell r="AE547">
            <v>1</v>
          </cell>
          <cell r="AK547">
            <v>1</v>
          </cell>
          <cell r="AM547">
            <v>1</v>
          </cell>
          <cell r="AT547" t="str">
            <v>35E</v>
          </cell>
          <cell r="AV547">
            <v>7</v>
          </cell>
          <cell r="AW547">
            <v>7</v>
          </cell>
          <cell r="BJ547">
            <v>5</v>
          </cell>
          <cell r="BK547">
            <v>-5</v>
          </cell>
          <cell r="BL547">
            <v>5</v>
          </cell>
          <cell r="BO547" t="str">
            <v/>
          </cell>
          <cell r="BW547">
            <v>0</v>
          </cell>
          <cell r="CK547">
            <v>0</v>
          </cell>
          <cell r="CL547">
            <v>0</v>
          </cell>
          <cell r="CO547" t="str">
            <v>عملاء متنوعون</v>
          </cell>
          <cell r="CP547" t="str">
            <v>عملاء متنوعون</v>
          </cell>
          <cell r="CT547">
            <v>1</v>
          </cell>
          <cell r="CU547">
            <v>1</v>
          </cell>
          <cell r="CV547">
            <v>1</v>
          </cell>
          <cell r="CW547">
            <v>0</v>
          </cell>
          <cell r="CZ547" t="str">
            <v/>
          </cell>
        </row>
        <row r="548">
          <cell r="A548">
            <v>394</v>
          </cell>
          <cell r="B548" t="str">
            <v>PF1</v>
          </cell>
          <cell r="C548" t="str">
            <v>FOAM 10TH</v>
          </cell>
          <cell r="D548" t="str">
            <v>xps</v>
          </cell>
          <cell r="E548" t="str">
            <v>FX35EP01400000</v>
          </cell>
          <cell r="F548" t="str">
            <v xml:space="preserve">شريحة زرقاء مشكل بالبثق 4سم ك35 بشفة </v>
          </cell>
          <cell r="Q548" t="str">
            <v>تعمل</v>
          </cell>
          <cell r="X548" t="str">
            <v>مشكل بالبثق</v>
          </cell>
          <cell r="Y548">
            <v>102</v>
          </cell>
          <cell r="AA548">
            <v>394</v>
          </cell>
          <cell r="AB548" t="str">
            <v xml:space="preserve">شريحة زرقاء مشكل بالبثق 4سم ك35 بشفة </v>
          </cell>
          <cell r="AE548">
            <v>1</v>
          </cell>
          <cell r="AK548">
            <v>1</v>
          </cell>
          <cell r="AM548">
            <v>1</v>
          </cell>
          <cell r="AT548" t="str">
            <v>35E</v>
          </cell>
          <cell r="AV548">
            <v>7</v>
          </cell>
          <cell r="AW548">
            <v>7</v>
          </cell>
          <cell r="BJ548">
            <v>5</v>
          </cell>
          <cell r="BK548">
            <v>-5</v>
          </cell>
          <cell r="BL548">
            <v>5</v>
          </cell>
          <cell r="BO548" t="str">
            <v/>
          </cell>
          <cell r="BW548">
            <v>0</v>
          </cell>
          <cell r="CK548">
            <v>0</v>
          </cell>
          <cell r="CL548">
            <v>0</v>
          </cell>
          <cell r="CO548" t="str">
            <v>عملاء متنوعون</v>
          </cell>
          <cell r="CP548" t="str">
            <v>عملاء متنوعون</v>
          </cell>
          <cell r="CT548">
            <v>1</v>
          </cell>
          <cell r="CU548">
            <v>1</v>
          </cell>
          <cell r="CV548">
            <v>1</v>
          </cell>
          <cell r="CW548">
            <v>0</v>
          </cell>
          <cell r="CZ548" t="str">
            <v/>
          </cell>
        </row>
        <row r="549">
          <cell r="A549">
            <v>395</v>
          </cell>
          <cell r="B549" t="str">
            <v>PF1</v>
          </cell>
          <cell r="C549" t="str">
            <v>FOAM 10TH</v>
          </cell>
          <cell r="D549" t="str">
            <v>xps</v>
          </cell>
          <cell r="E549" t="str">
            <v>FX35EP00500000</v>
          </cell>
          <cell r="F549" t="str">
            <v xml:space="preserve">شريحة زرقاء مشكل بالبثق 5سم ك35 بدون شفة </v>
          </cell>
          <cell r="Q549" t="str">
            <v>تعمل</v>
          </cell>
          <cell r="X549" t="str">
            <v>مشكل بالبثق</v>
          </cell>
          <cell r="Y549">
            <v>103</v>
          </cell>
          <cell r="AA549">
            <v>395</v>
          </cell>
          <cell r="AB549" t="str">
            <v xml:space="preserve">شريحة زرقاء مشكل بالبثق 5سم ك35 بدون شفة </v>
          </cell>
          <cell r="AE549">
            <v>1</v>
          </cell>
          <cell r="AK549">
            <v>1</v>
          </cell>
          <cell r="AM549">
            <v>1</v>
          </cell>
          <cell r="AT549" t="str">
            <v>35E</v>
          </cell>
          <cell r="AV549">
            <v>7</v>
          </cell>
          <cell r="AW549">
            <v>7</v>
          </cell>
          <cell r="BJ549">
            <v>5</v>
          </cell>
          <cell r="BK549">
            <v>-5</v>
          </cell>
          <cell r="BL549">
            <v>5</v>
          </cell>
          <cell r="BO549" t="str">
            <v/>
          </cell>
          <cell r="BW549">
            <v>0</v>
          </cell>
          <cell r="CK549">
            <v>0</v>
          </cell>
          <cell r="CL549">
            <v>0</v>
          </cell>
          <cell r="CO549" t="str">
            <v>عملاء متنوعون</v>
          </cell>
          <cell r="CP549" t="str">
            <v>عملاء متنوعون</v>
          </cell>
          <cell r="CT549">
            <v>1</v>
          </cell>
          <cell r="CU549">
            <v>1</v>
          </cell>
          <cell r="CV549">
            <v>1</v>
          </cell>
          <cell r="CW549">
            <v>0</v>
          </cell>
          <cell r="CZ549" t="str">
            <v/>
          </cell>
        </row>
        <row r="550">
          <cell r="A550">
            <v>396</v>
          </cell>
          <cell r="B550" t="str">
            <v>PF1</v>
          </cell>
          <cell r="C550" t="str">
            <v>FOAM 10TH</v>
          </cell>
          <cell r="D550" t="str">
            <v>xps</v>
          </cell>
          <cell r="E550" t="str">
            <v>FX35EP01500000</v>
          </cell>
          <cell r="F550" t="str">
            <v xml:space="preserve">شريحة زرقاء مشكل بالبثق 5سم ك35 بشفة </v>
          </cell>
          <cell r="Q550" t="str">
            <v>تعمل</v>
          </cell>
          <cell r="X550" t="str">
            <v>مشكل بالبثق</v>
          </cell>
          <cell r="Y550">
            <v>104</v>
          </cell>
          <cell r="AA550">
            <v>396</v>
          </cell>
          <cell r="AB550" t="str">
            <v xml:space="preserve">شريحة زرقاء مشكل بالبثق 5سم ك35 بشفة </v>
          </cell>
          <cell r="AE550">
            <v>1</v>
          </cell>
          <cell r="AK550">
            <v>1</v>
          </cell>
          <cell r="AM550">
            <v>1</v>
          </cell>
          <cell r="AT550" t="str">
            <v>35E</v>
          </cell>
          <cell r="AV550">
            <v>7</v>
          </cell>
          <cell r="AW550">
            <v>7</v>
          </cell>
          <cell r="BJ550">
            <v>5</v>
          </cell>
          <cell r="BK550">
            <v>-5</v>
          </cell>
          <cell r="BL550">
            <v>5</v>
          </cell>
          <cell r="BO550" t="str">
            <v/>
          </cell>
          <cell r="BW550">
            <v>0</v>
          </cell>
          <cell r="CK550">
            <v>0</v>
          </cell>
          <cell r="CL550">
            <v>0</v>
          </cell>
          <cell r="CO550" t="str">
            <v>عملاء متنوعون</v>
          </cell>
          <cell r="CP550" t="str">
            <v>عملاء متنوعون</v>
          </cell>
          <cell r="CT550">
            <v>1</v>
          </cell>
          <cell r="CU550">
            <v>1</v>
          </cell>
          <cell r="CV550">
            <v>1</v>
          </cell>
          <cell r="CW550">
            <v>0</v>
          </cell>
          <cell r="CZ550" t="str">
            <v/>
          </cell>
        </row>
        <row r="551">
          <cell r="A551">
            <v>397</v>
          </cell>
          <cell r="B551" t="str">
            <v>PF1</v>
          </cell>
          <cell r="C551" t="str">
            <v>FOAM 10TH</v>
          </cell>
          <cell r="D551" t="str">
            <v>xps</v>
          </cell>
          <cell r="E551" t="str">
            <v>FX35EP00600000</v>
          </cell>
          <cell r="F551" t="str">
            <v xml:space="preserve">شريحة زرقاء مشكل بالبثق 6سم ك35 بدون شفة </v>
          </cell>
          <cell r="Q551" t="str">
            <v>تعمل</v>
          </cell>
          <cell r="X551" t="str">
            <v>مشكل بالبثق</v>
          </cell>
          <cell r="Y551">
            <v>105</v>
          </cell>
          <cell r="AA551">
            <v>397</v>
          </cell>
          <cell r="AB551" t="str">
            <v xml:space="preserve">شريحة زرقاء مشكل بالبثق 6سم ك35 بدون شفة </v>
          </cell>
          <cell r="AE551">
            <v>1</v>
          </cell>
          <cell r="AK551">
            <v>1</v>
          </cell>
          <cell r="AM551">
            <v>1</v>
          </cell>
          <cell r="AT551" t="str">
            <v>35E</v>
          </cell>
          <cell r="AV551">
            <v>7</v>
          </cell>
          <cell r="AW551">
            <v>7</v>
          </cell>
          <cell r="BJ551">
            <v>5</v>
          </cell>
          <cell r="BK551">
            <v>-5</v>
          </cell>
          <cell r="BL551">
            <v>5</v>
          </cell>
          <cell r="BO551" t="str">
            <v/>
          </cell>
          <cell r="BW551">
            <v>0</v>
          </cell>
          <cell r="CK551">
            <v>0</v>
          </cell>
          <cell r="CL551">
            <v>0</v>
          </cell>
          <cell r="CO551" t="str">
            <v>عملاء متنوعون</v>
          </cell>
          <cell r="CP551" t="str">
            <v>عملاء متنوعون</v>
          </cell>
          <cell r="CT551">
            <v>1</v>
          </cell>
          <cell r="CU551">
            <v>1</v>
          </cell>
          <cell r="CV551">
            <v>1</v>
          </cell>
          <cell r="CW551">
            <v>0</v>
          </cell>
          <cell r="CZ551" t="str">
            <v/>
          </cell>
        </row>
        <row r="552">
          <cell r="A552">
            <v>398</v>
          </cell>
          <cell r="B552" t="str">
            <v>PF1</v>
          </cell>
          <cell r="C552" t="str">
            <v>FOAM 10TH</v>
          </cell>
          <cell r="D552" t="str">
            <v>Blocs</v>
          </cell>
          <cell r="E552" t="str">
            <v>FB14P000000000</v>
          </cell>
          <cell r="F552" t="str">
            <v>ك 14 بيور</v>
          </cell>
          <cell r="Q552" t="str">
            <v>تعمل</v>
          </cell>
          <cell r="X552" t="str">
            <v>بلوكات</v>
          </cell>
          <cell r="Y552">
            <v>106</v>
          </cell>
          <cell r="AA552">
            <v>398</v>
          </cell>
          <cell r="AB552" t="str">
            <v>ك 14 بيور</v>
          </cell>
          <cell r="AE552">
            <v>1</v>
          </cell>
          <cell r="AK552">
            <v>1</v>
          </cell>
          <cell r="AM552">
            <v>1</v>
          </cell>
          <cell r="AO552">
            <v>14</v>
          </cell>
          <cell r="AT552" t="str">
            <v>14P</v>
          </cell>
          <cell r="AV552">
            <v>7</v>
          </cell>
          <cell r="AW552">
            <v>7</v>
          </cell>
          <cell r="BJ552">
            <v>5</v>
          </cell>
          <cell r="BK552">
            <v>-5</v>
          </cell>
          <cell r="BL552">
            <v>5</v>
          </cell>
          <cell r="BO552" t="str">
            <v/>
          </cell>
          <cell r="BW552">
            <v>0</v>
          </cell>
          <cell r="CK552">
            <v>0</v>
          </cell>
          <cell r="CL552">
            <v>0</v>
          </cell>
          <cell r="CO552" t="str">
            <v>عملاء متنوعون</v>
          </cell>
          <cell r="CP552" t="str">
            <v>عملاء متنوعون</v>
          </cell>
          <cell r="CT552">
            <v>1</v>
          </cell>
          <cell r="CU552">
            <v>1</v>
          </cell>
          <cell r="CV552">
            <v>1</v>
          </cell>
          <cell r="CW552">
            <v>0</v>
          </cell>
          <cell r="CZ552" t="str">
            <v/>
          </cell>
        </row>
        <row r="553">
          <cell r="A553">
            <v>399</v>
          </cell>
          <cell r="B553" t="str">
            <v>PF1</v>
          </cell>
          <cell r="C553" t="str">
            <v>FOAM 10TH</v>
          </cell>
          <cell r="D553" t="str">
            <v>Blocs</v>
          </cell>
          <cell r="E553" t="str">
            <v>FB17P000000000</v>
          </cell>
          <cell r="F553" t="str">
            <v>ك 17 بيور</v>
          </cell>
          <cell r="Q553" t="str">
            <v>تعمل</v>
          </cell>
          <cell r="X553" t="str">
            <v>بلوكات</v>
          </cell>
          <cell r="Y553">
            <v>107</v>
          </cell>
          <cell r="AA553">
            <v>399</v>
          </cell>
          <cell r="AB553" t="str">
            <v>ك 17 بيور</v>
          </cell>
          <cell r="AE553">
            <v>1</v>
          </cell>
          <cell r="AK553">
            <v>1</v>
          </cell>
          <cell r="AM553">
            <v>1</v>
          </cell>
          <cell r="AO553">
            <v>17</v>
          </cell>
          <cell r="AT553" t="str">
            <v>17P</v>
          </cell>
          <cell r="AV553">
            <v>7</v>
          </cell>
          <cell r="AW553">
            <v>7</v>
          </cell>
          <cell r="BJ553">
            <v>5</v>
          </cell>
          <cell r="BK553">
            <v>-5</v>
          </cell>
          <cell r="BL553">
            <v>5</v>
          </cell>
          <cell r="BO553" t="str">
            <v/>
          </cell>
          <cell r="BW553">
            <v>0</v>
          </cell>
          <cell r="CK553">
            <v>0</v>
          </cell>
          <cell r="CL553">
            <v>0</v>
          </cell>
          <cell r="CO553" t="str">
            <v>عملاء متنوعون</v>
          </cell>
          <cell r="CP553" t="str">
            <v>عملاء متنوعون</v>
          </cell>
          <cell r="CT553">
            <v>1</v>
          </cell>
          <cell r="CU553">
            <v>1</v>
          </cell>
          <cell r="CV553">
            <v>1</v>
          </cell>
          <cell r="CW553">
            <v>0</v>
          </cell>
          <cell r="CZ553" t="str">
            <v/>
          </cell>
        </row>
        <row r="554">
          <cell r="A554">
            <v>400</v>
          </cell>
          <cell r="B554" t="str">
            <v>PF1</v>
          </cell>
          <cell r="C554" t="str">
            <v>FOAM 10TH</v>
          </cell>
          <cell r="D554" t="str">
            <v>Blocs</v>
          </cell>
          <cell r="E554" t="str">
            <v>FB20P000000000</v>
          </cell>
          <cell r="F554" t="str">
            <v>ك 20 بيور</v>
          </cell>
          <cell r="Q554" t="str">
            <v>تعمل</v>
          </cell>
          <cell r="X554" t="str">
            <v>بلوكات</v>
          </cell>
          <cell r="Y554">
            <v>108</v>
          </cell>
          <cell r="AA554">
            <v>400</v>
          </cell>
          <cell r="AB554" t="str">
            <v>ك 20 بيور</v>
          </cell>
          <cell r="AE554">
            <v>1</v>
          </cell>
          <cell r="AK554">
            <v>1</v>
          </cell>
          <cell r="AM554">
            <v>1</v>
          </cell>
          <cell r="AO554">
            <v>20</v>
          </cell>
          <cell r="AT554" t="str">
            <v>20P</v>
          </cell>
          <cell r="AV554">
            <v>7</v>
          </cell>
          <cell r="AW554">
            <v>7</v>
          </cell>
          <cell r="BJ554">
            <v>5</v>
          </cell>
          <cell r="BK554">
            <v>-5</v>
          </cell>
          <cell r="BL554">
            <v>5</v>
          </cell>
          <cell r="BO554" t="str">
            <v/>
          </cell>
          <cell r="BW554">
            <v>0</v>
          </cell>
          <cell r="CK554">
            <v>0</v>
          </cell>
          <cell r="CL554">
            <v>0</v>
          </cell>
          <cell r="CO554" t="str">
            <v>عملاء متنوعون</v>
          </cell>
          <cell r="CP554" t="str">
            <v>عملاء متنوعون</v>
          </cell>
          <cell r="CT554">
            <v>1</v>
          </cell>
          <cell r="CU554">
            <v>1</v>
          </cell>
          <cell r="CV554">
            <v>1</v>
          </cell>
          <cell r="CW554">
            <v>0</v>
          </cell>
          <cell r="CZ554" t="str">
            <v/>
          </cell>
        </row>
        <row r="555">
          <cell r="A555">
            <v>401</v>
          </cell>
          <cell r="B555" t="str">
            <v>PF1</v>
          </cell>
          <cell r="C555" t="str">
            <v>FOAM 10TH</v>
          </cell>
          <cell r="D555" t="str">
            <v>Blocs</v>
          </cell>
          <cell r="E555" t="str">
            <v>FB23P000000000</v>
          </cell>
          <cell r="F555" t="str">
            <v>ك 23بيور</v>
          </cell>
          <cell r="Q555" t="str">
            <v>تعمل</v>
          </cell>
          <cell r="X555" t="str">
            <v>بلوكات</v>
          </cell>
          <cell r="Y555">
            <v>109</v>
          </cell>
          <cell r="AA555">
            <v>401</v>
          </cell>
          <cell r="AB555" t="str">
            <v>ك 23بيور</v>
          </cell>
          <cell r="AE555">
            <v>1</v>
          </cell>
          <cell r="AK555">
            <v>1</v>
          </cell>
          <cell r="AM555">
            <v>1</v>
          </cell>
          <cell r="AO555">
            <v>23</v>
          </cell>
          <cell r="AT555" t="str">
            <v>23P</v>
          </cell>
          <cell r="AV555">
            <v>7</v>
          </cell>
          <cell r="AW555">
            <v>7</v>
          </cell>
          <cell r="BJ555">
            <v>5</v>
          </cell>
          <cell r="BK555">
            <v>-5</v>
          </cell>
          <cell r="BL555">
            <v>5</v>
          </cell>
          <cell r="BO555" t="str">
            <v/>
          </cell>
          <cell r="BW555">
            <v>0</v>
          </cell>
          <cell r="CK555">
            <v>0</v>
          </cell>
          <cell r="CL555">
            <v>0</v>
          </cell>
          <cell r="CO555" t="str">
            <v>عملاء متنوعون</v>
          </cell>
          <cell r="CP555" t="str">
            <v>عملاء متنوعون</v>
          </cell>
          <cell r="CT555">
            <v>1</v>
          </cell>
          <cell r="CU555">
            <v>1</v>
          </cell>
          <cell r="CV555">
            <v>1</v>
          </cell>
          <cell r="CW555">
            <v>0</v>
          </cell>
          <cell r="CZ555" t="str">
            <v/>
          </cell>
        </row>
        <row r="556">
          <cell r="A556">
            <v>402</v>
          </cell>
          <cell r="B556" t="str">
            <v>PF1</v>
          </cell>
          <cell r="C556" t="str">
            <v>FOAM 10TH</v>
          </cell>
          <cell r="D556" t="str">
            <v>Blocs</v>
          </cell>
          <cell r="E556" t="str">
            <v>FB25P000000000</v>
          </cell>
          <cell r="F556" t="str">
            <v>ك 25 بيور</v>
          </cell>
          <cell r="Q556" t="str">
            <v>تعمل</v>
          </cell>
          <cell r="X556" t="str">
            <v>بلوكات</v>
          </cell>
          <cell r="Y556">
            <v>110</v>
          </cell>
          <cell r="AA556">
            <v>402</v>
          </cell>
          <cell r="AB556" t="str">
            <v>ك 25 بيور</v>
          </cell>
          <cell r="AE556">
            <v>1</v>
          </cell>
          <cell r="AK556">
            <v>1</v>
          </cell>
          <cell r="AM556">
            <v>1</v>
          </cell>
          <cell r="AO556">
            <v>25</v>
          </cell>
          <cell r="AT556" t="str">
            <v>25P</v>
          </cell>
          <cell r="AV556">
            <v>7</v>
          </cell>
          <cell r="AW556">
            <v>7</v>
          </cell>
          <cell r="BJ556">
            <v>5</v>
          </cell>
          <cell r="BK556">
            <v>-5</v>
          </cell>
          <cell r="BL556">
            <v>5</v>
          </cell>
          <cell r="BO556" t="str">
            <v/>
          </cell>
          <cell r="BW556">
            <v>0</v>
          </cell>
          <cell r="CK556">
            <v>0</v>
          </cell>
          <cell r="CL556">
            <v>0</v>
          </cell>
          <cell r="CO556" t="str">
            <v>عملاء متنوعون</v>
          </cell>
          <cell r="CP556" t="str">
            <v>عملاء متنوعون</v>
          </cell>
          <cell r="CT556">
            <v>1</v>
          </cell>
          <cell r="CU556">
            <v>1</v>
          </cell>
          <cell r="CV556">
            <v>1</v>
          </cell>
          <cell r="CW556">
            <v>0</v>
          </cell>
          <cell r="CZ556" t="str">
            <v/>
          </cell>
        </row>
        <row r="557">
          <cell r="A557">
            <v>403</v>
          </cell>
          <cell r="B557" t="str">
            <v>PF1</v>
          </cell>
          <cell r="C557" t="str">
            <v>FOAM 10TH</v>
          </cell>
          <cell r="D557" t="str">
            <v>Blocs</v>
          </cell>
          <cell r="E557" t="str">
            <v>FB30P000000000</v>
          </cell>
          <cell r="F557" t="str">
            <v>ك 30 بيور</v>
          </cell>
          <cell r="Q557" t="str">
            <v>تعمل</v>
          </cell>
          <cell r="X557" t="str">
            <v>بلوكات</v>
          </cell>
          <cell r="Y557">
            <v>111</v>
          </cell>
          <cell r="AA557">
            <v>403</v>
          </cell>
          <cell r="AB557" t="str">
            <v>ك 30 بيور</v>
          </cell>
          <cell r="AE557">
            <v>1</v>
          </cell>
          <cell r="AK557">
            <v>1</v>
          </cell>
          <cell r="AM557">
            <v>1</v>
          </cell>
          <cell r="AO557">
            <v>30</v>
          </cell>
          <cell r="AT557" t="str">
            <v>30P</v>
          </cell>
          <cell r="AV557">
            <v>7</v>
          </cell>
          <cell r="AW557">
            <v>7</v>
          </cell>
          <cell r="BJ557">
            <v>5</v>
          </cell>
          <cell r="BK557">
            <v>-5</v>
          </cell>
          <cell r="BL557">
            <v>5</v>
          </cell>
          <cell r="BO557" t="str">
            <v/>
          </cell>
          <cell r="BW557">
            <v>0</v>
          </cell>
          <cell r="CK557">
            <v>0</v>
          </cell>
          <cell r="CL557">
            <v>0</v>
          </cell>
          <cell r="CO557" t="str">
            <v>عملاء متنوعون</v>
          </cell>
          <cell r="CP557" t="str">
            <v>عملاء متنوعون</v>
          </cell>
          <cell r="CT557">
            <v>1</v>
          </cell>
          <cell r="CU557">
            <v>1</v>
          </cell>
          <cell r="CV557">
            <v>1</v>
          </cell>
          <cell r="CW557">
            <v>0</v>
          </cell>
          <cell r="CZ557" t="str">
            <v/>
          </cell>
        </row>
        <row r="558">
          <cell r="A558">
            <v>404</v>
          </cell>
          <cell r="B558" t="str">
            <v>PF1</v>
          </cell>
          <cell r="C558" t="str">
            <v>FOAM 10TH</v>
          </cell>
          <cell r="D558" t="str">
            <v>Blocs</v>
          </cell>
          <cell r="E558" t="str">
            <v>FB35P000000000</v>
          </cell>
          <cell r="F558" t="str">
            <v>ك 35 بيور</v>
          </cell>
          <cell r="Q558" t="str">
            <v>تعمل</v>
          </cell>
          <cell r="X558" t="str">
            <v>بلوكات</v>
          </cell>
          <cell r="Y558">
            <v>112</v>
          </cell>
          <cell r="AA558">
            <v>404</v>
          </cell>
          <cell r="AB558" t="str">
            <v>ك 35 بيور</v>
          </cell>
          <cell r="AE558">
            <v>1</v>
          </cell>
          <cell r="AK558">
            <v>1</v>
          </cell>
          <cell r="AM558">
            <v>1</v>
          </cell>
          <cell r="AO558">
            <v>35</v>
          </cell>
          <cell r="AT558" t="str">
            <v>35P</v>
          </cell>
          <cell r="AV558">
            <v>7</v>
          </cell>
          <cell r="AW558">
            <v>7</v>
          </cell>
          <cell r="BJ558">
            <v>5</v>
          </cell>
          <cell r="BK558">
            <v>-5</v>
          </cell>
          <cell r="BL558">
            <v>5</v>
          </cell>
          <cell r="BO558" t="str">
            <v/>
          </cell>
          <cell r="BW558">
            <v>0</v>
          </cell>
          <cell r="CK558">
            <v>0</v>
          </cell>
          <cell r="CL558">
            <v>0</v>
          </cell>
          <cell r="CO558" t="str">
            <v>عملاء متنوعون</v>
          </cell>
          <cell r="CP558" t="str">
            <v>عملاء متنوعون</v>
          </cell>
          <cell r="CT558">
            <v>1</v>
          </cell>
          <cell r="CU558">
            <v>1</v>
          </cell>
          <cell r="CV558">
            <v>1</v>
          </cell>
          <cell r="CW558">
            <v>0</v>
          </cell>
          <cell r="CZ558" t="str">
            <v/>
          </cell>
        </row>
        <row r="559">
          <cell r="A559">
            <v>405</v>
          </cell>
          <cell r="B559" t="str">
            <v>PF1</v>
          </cell>
          <cell r="C559" t="str">
            <v>FOAM 10TH</v>
          </cell>
          <cell r="D559" t="str">
            <v>Blocs</v>
          </cell>
          <cell r="E559" t="str">
            <v>FB07P000000000</v>
          </cell>
          <cell r="F559" t="str">
            <v xml:space="preserve">ك L.S </v>
          </cell>
          <cell r="Q559" t="str">
            <v>تعمل</v>
          </cell>
          <cell r="X559" t="str">
            <v>بلوكات</v>
          </cell>
          <cell r="Y559">
            <v>113</v>
          </cell>
          <cell r="AA559">
            <v>405</v>
          </cell>
          <cell r="AB559" t="str">
            <v xml:space="preserve">ك L.S </v>
          </cell>
          <cell r="AE559">
            <v>1</v>
          </cell>
          <cell r="AK559">
            <v>1</v>
          </cell>
          <cell r="AM559">
            <v>1</v>
          </cell>
          <cell r="AO559">
            <v>7</v>
          </cell>
          <cell r="AT559" t="str">
            <v>07P</v>
          </cell>
          <cell r="AV559">
            <v>7</v>
          </cell>
          <cell r="AW559">
            <v>7</v>
          </cell>
          <cell r="BJ559">
            <v>5</v>
          </cell>
          <cell r="BK559">
            <v>-5</v>
          </cell>
          <cell r="BL559">
            <v>5</v>
          </cell>
          <cell r="BO559" t="str">
            <v/>
          </cell>
          <cell r="BW559">
            <v>0</v>
          </cell>
          <cell r="CK559">
            <v>0</v>
          </cell>
          <cell r="CL559">
            <v>0</v>
          </cell>
          <cell r="CO559" t="str">
            <v>عملاء متنوعون</v>
          </cell>
          <cell r="CP559" t="str">
            <v>عملاء متنوعون</v>
          </cell>
          <cell r="CT559">
            <v>1</v>
          </cell>
          <cell r="CU559">
            <v>1</v>
          </cell>
          <cell r="CV559">
            <v>1</v>
          </cell>
          <cell r="CW559">
            <v>0</v>
          </cell>
          <cell r="CZ559" t="str">
            <v/>
          </cell>
        </row>
        <row r="560">
          <cell r="A560">
            <v>406</v>
          </cell>
          <cell r="B560" t="str">
            <v>PF1</v>
          </cell>
          <cell r="C560" t="str">
            <v>FOAM 10TH</v>
          </cell>
          <cell r="D560" t="str">
            <v>Blocs</v>
          </cell>
          <cell r="E560" t="str">
            <v>FB87S000000000</v>
          </cell>
          <cell r="F560" t="str">
            <v>ك سوبر ستارز</v>
          </cell>
          <cell r="Q560" t="str">
            <v>تعمل</v>
          </cell>
          <cell r="X560" t="str">
            <v>بلوكات</v>
          </cell>
          <cell r="Y560">
            <v>114</v>
          </cell>
          <cell r="AA560">
            <v>406</v>
          </cell>
          <cell r="AB560" t="str">
            <v>ك سوبر ستارز</v>
          </cell>
          <cell r="AE560">
            <v>1</v>
          </cell>
          <cell r="AK560">
            <v>1</v>
          </cell>
          <cell r="AM560">
            <v>1</v>
          </cell>
          <cell r="AO560">
            <v>8.75</v>
          </cell>
          <cell r="AT560" t="str">
            <v>87S</v>
          </cell>
          <cell r="AV560">
            <v>7</v>
          </cell>
          <cell r="AW560">
            <v>7</v>
          </cell>
          <cell r="BJ560">
            <v>5</v>
          </cell>
          <cell r="BK560">
            <v>-5</v>
          </cell>
          <cell r="BL560">
            <v>5</v>
          </cell>
          <cell r="BO560" t="str">
            <v/>
          </cell>
          <cell r="BW560">
            <v>0</v>
          </cell>
          <cell r="CK560">
            <v>0</v>
          </cell>
          <cell r="CL560">
            <v>0</v>
          </cell>
          <cell r="CO560" t="str">
            <v>عملاء متنوعون</v>
          </cell>
          <cell r="CP560" t="str">
            <v>عملاء متنوعون</v>
          </cell>
          <cell r="CT560">
            <v>1</v>
          </cell>
          <cell r="CU560">
            <v>1</v>
          </cell>
          <cell r="CV560">
            <v>1</v>
          </cell>
          <cell r="CW560">
            <v>0</v>
          </cell>
          <cell r="CZ560" t="str">
            <v/>
          </cell>
        </row>
        <row r="561">
          <cell r="A561">
            <v>407</v>
          </cell>
          <cell r="B561" t="str">
            <v>PF1</v>
          </cell>
          <cell r="C561" t="str">
            <v>FOAM 10TH</v>
          </cell>
          <cell r="D561" t="str">
            <v>Blocs</v>
          </cell>
          <cell r="E561" t="str">
            <v>FB30O100000000</v>
          </cell>
          <cell r="F561" t="str">
            <v>ك ش الجيش</v>
          </cell>
          <cell r="Q561" t="str">
            <v>تعمل</v>
          </cell>
          <cell r="X561" t="str">
            <v>بلوكات</v>
          </cell>
          <cell r="Y561">
            <v>115</v>
          </cell>
          <cell r="AA561">
            <v>407</v>
          </cell>
          <cell r="AB561" t="str">
            <v>ك ش الجيش</v>
          </cell>
          <cell r="AE561">
            <v>1</v>
          </cell>
          <cell r="AK561">
            <v>1</v>
          </cell>
          <cell r="AM561">
            <v>1</v>
          </cell>
          <cell r="AT561" t="str">
            <v>30O</v>
          </cell>
          <cell r="AV561">
            <v>7</v>
          </cell>
          <cell r="AW561">
            <v>7</v>
          </cell>
          <cell r="BJ561">
            <v>5</v>
          </cell>
          <cell r="BK561">
            <v>-5</v>
          </cell>
          <cell r="BL561">
            <v>5</v>
          </cell>
          <cell r="BO561" t="str">
            <v/>
          </cell>
          <cell r="BW561">
            <v>0</v>
          </cell>
          <cell r="CK561">
            <v>0</v>
          </cell>
          <cell r="CL561">
            <v>0</v>
          </cell>
          <cell r="CO561" t="str">
            <v>عملاء متنوعون</v>
          </cell>
          <cell r="CP561" t="str">
            <v>عملاء متنوعون</v>
          </cell>
          <cell r="CT561">
            <v>1</v>
          </cell>
          <cell r="CU561">
            <v>1</v>
          </cell>
          <cell r="CV561">
            <v>1</v>
          </cell>
          <cell r="CW561">
            <v>0</v>
          </cell>
          <cell r="CZ561" t="str">
            <v/>
          </cell>
        </row>
        <row r="562">
          <cell r="A562">
            <v>408</v>
          </cell>
          <cell r="B562" t="str">
            <v>PF1</v>
          </cell>
          <cell r="C562" t="str">
            <v>FOAM 10TH</v>
          </cell>
          <cell r="D562" t="str">
            <v>Blocs</v>
          </cell>
          <cell r="E562" t="str">
            <v>FB14O000000000</v>
          </cell>
          <cell r="F562" t="str">
            <v>ك14 O</v>
          </cell>
          <cell r="Q562" t="str">
            <v>تعمل</v>
          </cell>
          <cell r="X562" t="str">
            <v>بلوكات</v>
          </cell>
          <cell r="Y562">
            <v>116</v>
          </cell>
          <cell r="AA562">
            <v>408</v>
          </cell>
          <cell r="AB562" t="str">
            <v>ك14 O</v>
          </cell>
          <cell r="AE562">
            <v>1</v>
          </cell>
          <cell r="AK562">
            <v>1</v>
          </cell>
          <cell r="AM562">
            <v>1</v>
          </cell>
          <cell r="AO562">
            <v>14</v>
          </cell>
          <cell r="AT562" t="str">
            <v>14O</v>
          </cell>
          <cell r="AV562">
            <v>7</v>
          </cell>
          <cell r="AW562">
            <v>7</v>
          </cell>
          <cell r="BJ562">
            <v>5</v>
          </cell>
          <cell r="BK562">
            <v>-5</v>
          </cell>
          <cell r="BL562">
            <v>5</v>
          </cell>
          <cell r="BO562" t="str">
            <v/>
          </cell>
          <cell r="BW562">
            <v>0</v>
          </cell>
          <cell r="CK562">
            <v>0</v>
          </cell>
          <cell r="CL562">
            <v>0</v>
          </cell>
          <cell r="CO562" t="str">
            <v>عملاء متنوعون</v>
          </cell>
          <cell r="CP562" t="str">
            <v>عملاء متنوعون</v>
          </cell>
          <cell r="CT562">
            <v>1</v>
          </cell>
          <cell r="CU562">
            <v>1</v>
          </cell>
          <cell r="CV562">
            <v>1</v>
          </cell>
          <cell r="CW562">
            <v>0</v>
          </cell>
          <cell r="CZ562" t="str">
            <v/>
          </cell>
        </row>
        <row r="563">
          <cell r="A563">
            <v>409</v>
          </cell>
          <cell r="B563" t="str">
            <v>PF1</v>
          </cell>
          <cell r="C563" t="str">
            <v>FOAM 10TH</v>
          </cell>
          <cell r="D563" t="str">
            <v>Blocs</v>
          </cell>
          <cell r="E563" t="str">
            <v>FB17O000000000</v>
          </cell>
          <cell r="F563" t="str">
            <v>ك17 O</v>
          </cell>
          <cell r="Q563" t="str">
            <v>تعمل</v>
          </cell>
          <cell r="X563" t="str">
            <v>بلوكات</v>
          </cell>
          <cell r="Y563">
            <v>117</v>
          </cell>
          <cell r="AA563">
            <v>409</v>
          </cell>
          <cell r="AB563" t="str">
            <v>ك17 O</v>
          </cell>
          <cell r="AE563">
            <v>1</v>
          </cell>
          <cell r="AK563">
            <v>1</v>
          </cell>
          <cell r="AM563">
            <v>1</v>
          </cell>
          <cell r="AO563">
            <v>17</v>
          </cell>
          <cell r="AT563" t="str">
            <v>17O</v>
          </cell>
          <cell r="AV563">
            <v>7</v>
          </cell>
          <cell r="AW563">
            <v>7</v>
          </cell>
          <cell r="BJ563">
            <v>5</v>
          </cell>
          <cell r="BK563">
            <v>-5</v>
          </cell>
          <cell r="BL563">
            <v>5</v>
          </cell>
          <cell r="BO563" t="str">
            <v/>
          </cell>
          <cell r="BW563">
            <v>0</v>
          </cell>
          <cell r="CK563">
            <v>0</v>
          </cell>
          <cell r="CL563">
            <v>0</v>
          </cell>
          <cell r="CO563" t="str">
            <v>عملاء متنوعون</v>
          </cell>
          <cell r="CP563" t="str">
            <v>عملاء متنوعون</v>
          </cell>
          <cell r="CT563">
            <v>1</v>
          </cell>
          <cell r="CU563">
            <v>1</v>
          </cell>
          <cell r="CV563">
            <v>1</v>
          </cell>
          <cell r="CW563">
            <v>0</v>
          </cell>
          <cell r="CZ563" t="str">
            <v/>
          </cell>
        </row>
        <row r="564">
          <cell r="A564">
            <v>410</v>
          </cell>
          <cell r="B564" t="str">
            <v>PF1</v>
          </cell>
          <cell r="C564" t="str">
            <v>FOAM 10TH</v>
          </cell>
          <cell r="D564" t="str">
            <v>Blocs</v>
          </cell>
          <cell r="E564" t="str">
            <v>FB20O000000000</v>
          </cell>
          <cell r="F564" t="str">
            <v>ك20 O</v>
          </cell>
          <cell r="Q564" t="str">
            <v>تعمل</v>
          </cell>
          <cell r="X564" t="str">
            <v>بلوكات</v>
          </cell>
          <cell r="Y564">
            <v>118</v>
          </cell>
          <cell r="AA564">
            <v>410</v>
          </cell>
          <cell r="AB564" t="str">
            <v>ك20 O</v>
          </cell>
          <cell r="AE564">
            <v>1</v>
          </cell>
          <cell r="AK564">
            <v>1</v>
          </cell>
          <cell r="AM564">
            <v>1</v>
          </cell>
          <cell r="AO564">
            <v>20</v>
          </cell>
          <cell r="AT564" t="str">
            <v>20O</v>
          </cell>
          <cell r="AV564">
            <v>7</v>
          </cell>
          <cell r="AW564">
            <v>7</v>
          </cell>
          <cell r="BJ564">
            <v>5</v>
          </cell>
          <cell r="BK564">
            <v>-5</v>
          </cell>
          <cell r="BL564">
            <v>5</v>
          </cell>
          <cell r="BO564" t="str">
            <v/>
          </cell>
          <cell r="BW564">
            <v>0</v>
          </cell>
          <cell r="CK564">
            <v>0</v>
          </cell>
          <cell r="CL564">
            <v>0</v>
          </cell>
          <cell r="CO564" t="str">
            <v>عملاء متنوعون</v>
          </cell>
          <cell r="CP564" t="str">
            <v>عملاء متنوعون</v>
          </cell>
          <cell r="CT564">
            <v>1</v>
          </cell>
          <cell r="CU564">
            <v>1</v>
          </cell>
          <cell r="CV564">
            <v>1</v>
          </cell>
          <cell r="CW564">
            <v>0</v>
          </cell>
          <cell r="CZ564" t="str">
            <v/>
          </cell>
        </row>
        <row r="565">
          <cell r="A565">
            <v>411</v>
          </cell>
          <cell r="B565" t="str">
            <v>PF1</v>
          </cell>
          <cell r="C565" t="str">
            <v>FOAM 10TH</v>
          </cell>
          <cell r="D565" t="str">
            <v>Blocs</v>
          </cell>
          <cell r="E565" t="str">
            <v>FB25O000000000</v>
          </cell>
          <cell r="F565" t="str">
            <v>ك25 O</v>
          </cell>
          <cell r="Q565" t="str">
            <v>تعمل</v>
          </cell>
          <cell r="X565" t="str">
            <v>بلوكات</v>
          </cell>
          <cell r="Y565">
            <v>119</v>
          </cell>
          <cell r="AA565">
            <v>411</v>
          </cell>
          <cell r="AB565" t="str">
            <v>ك25 O</v>
          </cell>
          <cell r="AE565">
            <v>1</v>
          </cell>
          <cell r="AK565">
            <v>1</v>
          </cell>
          <cell r="AM565">
            <v>1</v>
          </cell>
          <cell r="AO565">
            <v>25</v>
          </cell>
          <cell r="AT565" t="str">
            <v>25O</v>
          </cell>
          <cell r="AV565">
            <v>7</v>
          </cell>
          <cell r="AW565">
            <v>7</v>
          </cell>
          <cell r="BJ565">
            <v>5</v>
          </cell>
          <cell r="BK565">
            <v>-5</v>
          </cell>
          <cell r="BL565">
            <v>5</v>
          </cell>
          <cell r="BO565" t="str">
            <v/>
          </cell>
          <cell r="BW565">
            <v>0</v>
          </cell>
          <cell r="CK565">
            <v>0</v>
          </cell>
          <cell r="CL565">
            <v>0</v>
          </cell>
          <cell r="CO565" t="str">
            <v>عملاء متنوعون</v>
          </cell>
          <cell r="CP565" t="str">
            <v>عملاء متنوعون</v>
          </cell>
          <cell r="CT565">
            <v>1</v>
          </cell>
          <cell r="CU565">
            <v>1</v>
          </cell>
          <cell r="CV565">
            <v>1</v>
          </cell>
          <cell r="CW565">
            <v>0</v>
          </cell>
          <cell r="CZ565" t="str">
            <v/>
          </cell>
        </row>
        <row r="566">
          <cell r="A566">
            <v>412</v>
          </cell>
          <cell r="B566" t="str">
            <v>PF1</v>
          </cell>
          <cell r="C566" t="str">
            <v>FOAM 10TH</v>
          </cell>
          <cell r="D566" t="str">
            <v>Blocs</v>
          </cell>
          <cell r="E566" t="str">
            <v>FB30O000000000</v>
          </cell>
          <cell r="F566" t="str">
            <v>ك30 O</v>
          </cell>
          <cell r="Q566" t="str">
            <v>تعمل</v>
          </cell>
          <cell r="X566" t="str">
            <v>بلوكات</v>
          </cell>
          <cell r="Y566">
            <v>120</v>
          </cell>
          <cell r="AA566">
            <v>412</v>
          </cell>
          <cell r="AB566" t="str">
            <v>ك30 O</v>
          </cell>
          <cell r="AE566">
            <v>1</v>
          </cell>
          <cell r="AK566">
            <v>1</v>
          </cell>
          <cell r="AM566">
            <v>1</v>
          </cell>
          <cell r="AO566">
            <v>30</v>
          </cell>
          <cell r="AT566" t="str">
            <v>30O</v>
          </cell>
          <cell r="AV566">
            <v>7</v>
          </cell>
          <cell r="AW566">
            <v>7</v>
          </cell>
          <cell r="BJ566">
            <v>5</v>
          </cell>
          <cell r="BK566">
            <v>-5</v>
          </cell>
          <cell r="BL566">
            <v>5</v>
          </cell>
          <cell r="BO566" t="str">
            <v/>
          </cell>
          <cell r="BW566">
            <v>0</v>
          </cell>
          <cell r="CK566">
            <v>0</v>
          </cell>
          <cell r="CL566">
            <v>0</v>
          </cell>
          <cell r="CO566" t="str">
            <v>عملاء متنوعون</v>
          </cell>
          <cell r="CP566" t="str">
            <v>عملاء متنوعون</v>
          </cell>
          <cell r="CT566">
            <v>1</v>
          </cell>
          <cell r="CU566">
            <v>1</v>
          </cell>
          <cell r="CV566">
            <v>1</v>
          </cell>
          <cell r="CW566">
            <v>0</v>
          </cell>
          <cell r="CZ566" t="str">
            <v/>
          </cell>
        </row>
        <row r="567">
          <cell r="A567">
            <v>413</v>
          </cell>
          <cell r="B567" t="str">
            <v>PF1</v>
          </cell>
          <cell r="C567" t="str">
            <v>FOAM 10TH</v>
          </cell>
          <cell r="D567" t="str">
            <v>Blocs</v>
          </cell>
          <cell r="E567" t="str">
            <v>FB35O000000000</v>
          </cell>
          <cell r="F567" t="str">
            <v>ك35 O</v>
          </cell>
          <cell r="Q567" t="str">
            <v>تعمل</v>
          </cell>
          <cell r="X567" t="str">
            <v>بلوكات</v>
          </cell>
          <cell r="Y567">
            <v>121</v>
          </cell>
          <cell r="AA567">
            <v>413</v>
          </cell>
          <cell r="AB567" t="str">
            <v>ك35 O</v>
          </cell>
          <cell r="AE567">
            <v>1</v>
          </cell>
          <cell r="AK567">
            <v>1</v>
          </cell>
          <cell r="AM567">
            <v>1</v>
          </cell>
          <cell r="AO567">
            <v>35</v>
          </cell>
          <cell r="AT567" t="str">
            <v>35O</v>
          </cell>
          <cell r="AV567">
            <v>7</v>
          </cell>
          <cell r="AW567">
            <v>7</v>
          </cell>
          <cell r="BJ567">
            <v>5</v>
          </cell>
          <cell r="BK567">
            <v>-5</v>
          </cell>
          <cell r="BL567">
            <v>5</v>
          </cell>
          <cell r="BO567" t="str">
            <v/>
          </cell>
          <cell r="BW567">
            <v>0</v>
          </cell>
          <cell r="CK567">
            <v>0</v>
          </cell>
          <cell r="CL567">
            <v>0</v>
          </cell>
          <cell r="CO567" t="str">
            <v>عملاء متنوعون</v>
          </cell>
          <cell r="CP567" t="str">
            <v>عملاء متنوعون</v>
          </cell>
          <cell r="CT567">
            <v>1</v>
          </cell>
          <cell r="CU567">
            <v>1</v>
          </cell>
          <cell r="CV567">
            <v>1</v>
          </cell>
          <cell r="CW567">
            <v>0</v>
          </cell>
          <cell r="CZ567" t="str">
            <v/>
          </cell>
        </row>
        <row r="568">
          <cell r="A568">
            <v>414</v>
          </cell>
          <cell r="B568" t="str">
            <v>PF1</v>
          </cell>
          <cell r="C568" t="str">
            <v>FOAM 10TH</v>
          </cell>
          <cell r="D568" t="str">
            <v>Blocs</v>
          </cell>
          <cell r="E568" t="str">
            <v>FB40P000000000</v>
          </cell>
          <cell r="F568" t="str">
            <v>ك40 بيور</v>
          </cell>
          <cell r="Q568" t="str">
            <v>تعمل</v>
          </cell>
          <cell r="X568" t="str">
            <v>بلوكات</v>
          </cell>
          <cell r="Y568">
            <v>122</v>
          </cell>
          <cell r="AA568">
            <v>414</v>
          </cell>
          <cell r="AB568" t="str">
            <v>ك40 بيور</v>
          </cell>
          <cell r="AE568">
            <v>1</v>
          </cell>
          <cell r="AK568">
            <v>1</v>
          </cell>
          <cell r="AM568">
            <v>1</v>
          </cell>
          <cell r="AO568">
            <v>40</v>
          </cell>
          <cell r="AT568" t="str">
            <v>40P</v>
          </cell>
          <cell r="AV568">
            <v>7</v>
          </cell>
          <cell r="AW568">
            <v>7</v>
          </cell>
          <cell r="BJ568">
            <v>5</v>
          </cell>
          <cell r="BK568">
            <v>-5</v>
          </cell>
          <cell r="BL568">
            <v>5</v>
          </cell>
          <cell r="BO568" t="str">
            <v/>
          </cell>
          <cell r="BW568">
            <v>0</v>
          </cell>
          <cell r="CK568">
            <v>0</v>
          </cell>
          <cell r="CL568">
            <v>0</v>
          </cell>
          <cell r="CO568" t="str">
            <v>عملاء متنوعون</v>
          </cell>
          <cell r="CP568" t="str">
            <v>عملاء متنوعون</v>
          </cell>
          <cell r="CT568">
            <v>1</v>
          </cell>
          <cell r="CU568">
            <v>1</v>
          </cell>
          <cell r="CV568">
            <v>1</v>
          </cell>
          <cell r="CW568">
            <v>0</v>
          </cell>
          <cell r="CZ568" t="str">
            <v/>
          </cell>
        </row>
        <row r="569">
          <cell r="A569">
            <v>415</v>
          </cell>
          <cell r="B569" t="str">
            <v>PF1</v>
          </cell>
          <cell r="C569" t="str">
            <v>FOAM 10TH</v>
          </cell>
          <cell r="D569" t="str">
            <v>Molds</v>
          </cell>
          <cell r="E569" t="str">
            <v>FMTOSI49T09060</v>
          </cell>
          <cell r="F569" t="str">
            <v>توشيبا 49L5865-TOP HTTEFJ809060</v>
          </cell>
          <cell r="G569" t="str">
            <v>Set</v>
          </cell>
          <cell r="H569" t="str">
            <v>1400*1700</v>
          </cell>
          <cell r="I569">
            <v>0.22500000000000001</v>
          </cell>
          <cell r="M569">
            <v>60</v>
          </cell>
          <cell r="N569">
            <v>1</v>
          </cell>
          <cell r="O569">
            <v>3</v>
          </cell>
          <cell r="P569" t="str">
            <v>p1</v>
          </cell>
          <cell r="Q569" t="str">
            <v>تعمل</v>
          </cell>
          <cell r="R569">
            <v>225</v>
          </cell>
          <cell r="S569">
            <v>202.5</v>
          </cell>
          <cell r="T569">
            <v>247.5</v>
          </cell>
          <cell r="U569">
            <v>10</v>
          </cell>
          <cell r="V569">
            <v>10</v>
          </cell>
          <cell r="X569" t="str">
            <v>TV</v>
          </cell>
          <cell r="Y569">
            <v>195</v>
          </cell>
          <cell r="AA569">
            <v>415</v>
          </cell>
          <cell r="AB569" t="str">
            <v>توشيبا 49L5865-TOP HTTEFJ809060</v>
          </cell>
          <cell r="AD569" t="str">
            <v>توشيبا 49L5865</v>
          </cell>
          <cell r="AE569">
            <v>1</v>
          </cell>
          <cell r="AH569">
            <v>180</v>
          </cell>
          <cell r="AI569">
            <v>171</v>
          </cell>
          <cell r="AJ569">
            <v>189</v>
          </cell>
          <cell r="AK569">
            <v>1</v>
          </cell>
          <cell r="AL569">
            <v>1</v>
          </cell>
          <cell r="AN569" t="str">
            <v>10</v>
          </cell>
          <cell r="AP569" t="str">
            <v>Eu 150</v>
          </cell>
          <cell r="AR569" t="str">
            <v>12</v>
          </cell>
          <cell r="AS569" t="str">
            <v>22</v>
          </cell>
          <cell r="AT569" t="str">
            <v>TOS</v>
          </cell>
          <cell r="AU569" t="str">
            <v>اتوماتيك</v>
          </cell>
          <cell r="AV569">
            <v>7</v>
          </cell>
          <cell r="AW569">
            <v>7</v>
          </cell>
          <cell r="BJ569">
            <v>5</v>
          </cell>
          <cell r="BK569">
            <v>5</v>
          </cell>
          <cell r="BL569">
            <v>15</v>
          </cell>
          <cell r="BN569">
            <v>809</v>
          </cell>
          <cell r="BO569" t="str">
            <v>8</v>
          </cell>
          <cell r="BP569">
            <v>43594</v>
          </cell>
          <cell r="BW569">
            <v>0</v>
          </cell>
          <cell r="BX569" t="str">
            <v>شفاف</v>
          </cell>
          <cell r="BY569">
            <v>6.6670000000000002E-3</v>
          </cell>
          <cell r="BZ569">
            <v>50</v>
          </cell>
          <cell r="CA569">
            <v>4</v>
          </cell>
          <cell r="CB569">
            <v>12</v>
          </cell>
          <cell r="CC569">
            <v>1</v>
          </cell>
          <cell r="CE569">
            <v>87</v>
          </cell>
          <cell r="CF569">
            <v>200</v>
          </cell>
          <cell r="CG569" t="str">
            <v xml:space="preserve">ابيض </v>
          </cell>
          <cell r="CH569">
            <v>7.2500000000000004E-3</v>
          </cell>
          <cell r="CI569">
            <v>8.6999999999999994E-2</v>
          </cell>
          <cell r="CJ569" t="str">
            <v>0.285</v>
          </cell>
          <cell r="CK569">
            <v>0.24412500000000001</v>
          </cell>
          <cell r="CL569">
            <v>0</v>
          </cell>
          <cell r="CO569" t="str">
            <v>توشيبا</v>
          </cell>
          <cell r="CP569" t="str">
            <v>توشيبا للاجهزة المرئية</v>
          </cell>
          <cell r="CT569">
            <v>1</v>
          </cell>
          <cell r="CU569">
            <v>1</v>
          </cell>
          <cell r="CV569">
            <v>1</v>
          </cell>
          <cell r="CW569">
            <v>0</v>
          </cell>
          <cell r="CZ569" t="str">
            <v/>
          </cell>
        </row>
        <row r="570">
          <cell r="A570">
            <v>416</v>
          </cell>
          <cell r="B570" t="str">
            <v>PF1</v>
          </cell>
          <cell r="C570" t="str">
            <v>FOAM 10TH</v>
          </cell>
          <cell r="D570" t="str">
            <v>Molds</v>
          </cell>
          <cell r="E570" t="str">
            <v>FMTOSI49B09070</v>
          </cell>
          <cell r="F570" t="str">
            <v>توشيبا 49L5865-BOT HTTEFJ809070</v>
          </cell>
          <cell r="G570" t="str">
            <v>Set</v>
          </cell>
          <cell r="H570" t="str">
            <v>1400*1700</v>
          </cell>
          <cell r="I570">
            <v>0.247</v>
          </cell>
          <cell r="M570">
            <v>60</v>
          </cell>
          <cell r="N570">
            <v>1</v>
          </cell>
          <cell r="O570">
            <v>3</v>
          </cell>
          <cell r="P570" t="str">
            <v>p1</v>
          </cell>
          <cell r="Q570" t="str">
            <v>تعمل</v>
          </cell>
          <cell r="R570">
            <v>247</v>
          </cell>
          <cell r="S570">
            <v>222.3</v>
          </cell>
          <cell r="T570">
            <v>271.7</v>
          </cell>
          <cell r="U570">
            <v>10</v>
          </cell>
          <cell r="V570">
            <v>10</v>
          </cell>
          <cell r="X570" t="str">
            <v>TV</v>
          </cell>
          <cell r="Y570">
            <v>195</v>
          </cell>
          <cell r="AA570">
            <v>416</v>
          </cell>
          <cell r="AB570" t="str">
            <v>توشيبا 49L5865-BOT HTTEFJ809070</v>
          </cell>
          <cell r="AD570" t="str">
            <v>توشيبا 49L5865</v>
          </cell>
          <cell r="AE570">
            <v>1</v>
          </cell>
          <cell r="AH570">
            <v>180</v>
          </cell>
          <cell r="AI570">
            <v>171</v>
          </cell>
          <cell r="AJ570">
            <v>189</v>
          </cell>
          <cell r="AK570">
            <v>1</v>
          </cell>
          <cell r="AL570">
            <v>1</v>
          </cell>
          <cell r="AN570" t="str">
            <v>10</v>
          </cell>
          <cell r="AP570" t="str">
            <v>Eu 150</v>
          </cell>
          <cell r="AR570" t="str">
            <v>12</v>
          </cell>
          <cell r="AS570" t="str">
            <v>22</v>
          </cell>
          <cell r="AT570" t="str">
            <v>TOS</v>
          </cell>
          <cell r="AU570" t="str">
            <v>اتوماتيك</v>
          </cell>
          <cell r="AV570">
            <v>7</v>
          </cell>
          <cell r="AW570">
            <v>7</v>
          </cell>
          <cell r="BJ570">
            <v>5</v>
          </cell>
          <cell r="BK570">
            <v>5</v>
          </cell>
          <cell r="BL570">
            <v>15</v>
          </cell>
          <cell r="BN570">
            <v>809</v>
          </cell>
          <cell r="BO570" t="str">
            <v>8</v>
          </cell>
          <cell r="BP570">
            <v>43594</v>
          </cell>
          <cell r="BW570">
            <v>0</v>
          </cell>
          <cell r="BX570" t="str">
            <v>شفاف</v>
          </cell>
          <cell r="BY570">
            <v>6.6670000000000002E-3</v>
          </cell>
          <cell r="BZ570">
            <v>50</v>
          </cell>
          <cell r="CA570">
            <v>4</v>
          </cell>
          <cell r="CB570">
            <v>12</v>
          </cell>
          <cell r="CC570">
            <v>1</v>
          </cell>
          <cell r="CE570">
            <v>87</v>
          </cell>
          <cell r="CF570">
            <v>200</v>
          </cell>
          <cell r="CG570" t="str">
            <v>احمر</v>
          </cell>
          <cell r="CH570">
            <v>7.2500000000000004E-3</v>
          </cell>
          <cell r="CI570">
            <v>8.6999999999999994E-2</v>
          </cell>
          <cell r="CK570">
            <v>0.26799499999999998</v>
          </cell>
          <cell r="CL570">
            <v>0</v>
          </cell>
          <cell r="CO570" t="str">
            <v>توشيبا</v>
          </cell>
          <cell r="CP570" t="str">
            <v>توشيبا للاجهزة المرئية</v>
          </cell>
          <cell r="CT570">
            <v>1</v>
          </cell>
          <cell r="CU570">
            <v>1</v>
          </cell>
          <cell r="CV570">
            <v>1</v>
          </cell>
          <cell r="CW570">
            <v>0</v>
          </cell>
          <cell r="CZ570" t="str">
            <v/>
          </cell>
        </row>
        <row r="571">
          <cell r="A571" t="str">
            <v>416sum</v>
          </cell>
          <cell r="B571" t="str">
            <v>PF1</v>
          </cell>
          <cell r="C571" t="str">
            <v>FOAM 10TH</v>
          </cell>
          <cell r="D571" t="str">
            <v>Molds</v>
          </cell>
          <cell r="E571" t="str">
            <v>FMTOSI49B09070</v>
          </cell>
          <cell r="F571" t="str">
            <v>توشيبا 49L5865</v>
          </cell>
          <cell r="G571" t="str">
            <v>Set</v>
          </cell>
          <cell r="H571" t="str">
            <v>1400*1700</v>
          </cell>
          <cell r="I571">
            <v>0.47199999999999998</v>
          </cell>
          <cell r="M571">
            <v>60</v>
          </cell>
          <cell r="N571">
            <v>2</v>
          </cell>
          <cell r="O571">
            <v>3</v>
          </cell>
          <cell r="P571" t="str">
            <v>p1</v>
          </cell>
          <cell r="Q571" t="str">
            <v>تعمل</v>
          </cell>
          <cell r="R571">
            <v>472</v>
          </cell>
          <cell r="S571">
            <v>424.8</v>
          </cell>
          <cell r="T571">
            <v>519.20000000000005</v>
          </cell>
          <cell r="U571">
            <v>10</v>
          </cell>
          <cell r="V571">
            <v>10</v>
          </cell>
          <cell r="X571" t="str">
            <v>TV</v>
          </cell>
          <cell r="Y571">
            <v>195</v>
          </cell>
          <cell r="Z571" t="str">
            <v>مجمعة</v>
          </cell>
          <cell r="AA571">
            <v>416</v>
          </cell>
          <cell r="AB571" t="str">
            <v>توشيبا 49L5865-BOT HTTEFJ809070</v>
          </cell>
          <cell r="AD571" t="str">
            <v>توشيبا 49L5865</v>
          </cell>
          <cell r="AE571">
            <v>1</v>
          </cell>
          <cell r="AH571">
            <v>180</v>
          </cell>
          <cell r="AI571">
            <v>171</v>
          </cell>
          <cell r="AJ571">
            <v>189</v>
          </cell>
          <cell r="AK571">
            <v>0</v>
          </cell>
          <cell r="AM571">
            <v>1</v>
          </cell>
          <cell r="AN571" t="str">
            <v>10</v>
          </cell>
          <cell r="AP571" t="str">
            <v>Eu 150</v>
          </cell>
          <cell r="AR571" t="str">
            <v>12</v>
          </cell>
          <cell r="AS571" t="str">
            <v>22</v>
          </cell>
          <cell r="AT571" t="str">
            <v>TOS</v>
          </cell>
          <cell r="AU571" t="str">
            <v>اتوماتيك</v>
          </cell>
          <cell r="AV571">
            <v>7</v>
          </cell>
          <cell r="AW571">
            <v>7</v>
          </cell>
          <cell r="BJ571">
            <v>5</v>
          </cell>
          <cell r="BK571">
            <v>5</v>
          </cell>
          <cell r="BL571">
            <v>15</v>
          </cell>
          <cell r="BN571">
            <v>809</v>
          </cell>
          <cell r="BO571" t="str">
            <v>8</v>
          </cell>
          <cell r="BP571">
            <v>43594</v>
          </cell>
          <cell r="BW571">
            <v>0</v>
          </cell>
          <cell r="CK571">
            <v>0.51211999999999991</v>
          </cell>
          <cell r="CL571">
            <v>0</v>
          </cell>
          <cell r="CO571" t="str">
            <v>توشيبا</v>
          </cell>
          <cell r="CP571" t="str">
            <v>توشيبا للاجهزة المرئية</v>
          </cell>
          <cell r="CT571">
            <v>0</v>
          </cell>
          <cell r="CU571">
            <v>1</v>
          </cell>
          <cell r="CV571">
            <v>1</v>
          </cell>
          <cell r="CW571">
            <v>0</v>
          </cell>
          <cell r="CZ571" t="str">
            <v/>
          </cell>
        </row>
        <row r="572">
          <cell r="A572">
            <v>417</v>
          </cell>
          <cell r="B572" t="str">
            <v>PF2</v>
          </cell>
          <cell r="C572" t="str">
            <v>FOAM 6TH</v>
          </cell>
          <cell r="D572" t="str">
            <v>Molds</v>
          </cell>
          <cell r="E572" t="str">
            <v>FMTOSI49T03060</v>
          </cell>
          <cell r="F572" t="str">
            <v>STTEFH803060  توشيباLED49 L 57(top)</v>
          </cell>
          <cell r="G572" t="str">
            <v>Ea</v>
          </cell>
          <cell r="H572" t="str">
            <v>1400*1700</v>
          </cell>
          <cell r="I572">
            <v>0.251</v>
          </cell>
          <cell r="M572">
            <v>21</v>
          </cell>
          <cell r="N572">
            <v>1</v>
          </cell>
          <cell r="O572">
            <v>1</v>
          </cell>
          <cell r="P572" t="str">
            <v>q1</v>
          </cell>
          <cell r="Q572" t="str">
            <v>تعمل</v>
          </cell>
          <cell r="R572">
            <v>251</v>
          </cell>
          <cell r="S572">
            <v>233.43</v>
          </cell>
          <cell r="T572">
            <v>268.57</v>
          </cell>
          <cell r="U572">
            <v>7</v>
          </cell>
          <cell r="V572">
            <v>7</v>
          </cell>
          <cell r="X572" t="str">
            <v>TV</v>
          </cell>
          <cell r="Y572">
            <v>196</v>
          </cell>
          <cell r="AA572">
            <v>417</v>
          </cell>
          <cell r="AB572" t="str">
            <v>STTEFH803060  توشيباLED49 L 57</v>
          </cell>
          <cell r="AD572" t="str">
            <v>توشيباLED49L57</v>
          </cell>
          <cell r="AE572">
            <v>1</v>
          </cell>
          <cell r="AH572">
            <v>171.42857142857142</v>
          </cell>
          <cell r="AI572">
            <v>162.85714285714283</v>
          </cell>
          <cell r="AJ572">
            <v>180</v>
          </cell>
          <cell r="AK572">
            <v>1</v>
          </cell>
          <cell r="AL572">
            <v>1</v>
          </cell>
          <cell r="AT572" t="str">
            <v>TOS</v>
          </cell>
          <cell r="AU572" t="str">
            <v>اتوماتيك</v>
          </cell>
          <cell r="AV572">
            <v>7</v>
          </cell>
          <cell r="AW572">
            <v>7</v>
          </cell>
          <cell r="BJ572">
            <v>5</v>
          </cell>
          <cell r="BK572">
            <v>-5</v>
          </cell>
          <cell r="BL572">
            <v>5</v>
          </cell>
          <cell r="BN572">
            <v>813</v>
          </cell>
          <cell r="BO572" t="str">
            <v>8</v>
          </cell>
          <cell r="BP572">
            <v>43594</v>
          </cell>
          <cell r="BW572">
            <v>0</v>
          </cell>
          <cell r="CK572">
            <v>0.27233499999999999</v>
          </cell>
          <cell r="CL572">
            <v>0</v>
          </cell>
          <cell r="CO572" t="str">
            <v>توشيبا</v>
          </cell>
          <cell r="CP572" t="str">
            <v>توشيبا للاجهزة المرئية</v>
          </cell>
          <cell r="CT572">
            <v>1</v>
          </cell>
          <cell r="CU572">
            <v>1</v>
          </cell>
          <cell r="CV572">
            <v>1</v>
          </cell>
          <cell r="CW572">
            <v>0</v>
          </cell>
          <cell r="CZ572" t="str">
            <v/>
          </cell>
        </row>
        <row r="573">
          <cell r="A573">
            <v>418</v>
          </cell>
          <cell r="B573" t="str">
            <v>PF2</v>
          </cell>
          <cell r="C573" t="str">
            <v>FOAM 6TH</v>
          </cell>
          <cell r="D573" t="str">
            <v>Molds</v>
          </cell>
          <cell r="E573" t="str">
            <v>FMTOSI49B03070</v>
          </cell>
          <cell r="F573" t="str">
            <v>STTEFH803070  توشيباLED49 L 57(pottom)</v>
          </cell>
          <cell r="G573" t="str">
            <v>Ea</v>
          </cell>
          <cell r="H573" t="str">
            <v>1400*1700</v>
          </cell>
          <cell r="I573">
            <v>0.22500000000000001</v>
          </cell>
          <cell r="M573">
            <v>21</v>
          </cell>
          <cell r="N573">
            <v>1</v>
          </cell>
          <cell r="O573">
            <v>1</v>
          </cell>
          <cell r="P573" t="str">
            <v>q1</v>
          </cell>
          <cell r="Q573" t="str">
            <v>تعمل</v>
          </cell>
          <cell r="R573">
            <v>225</v>
          </cell>
          <cell r="S573">
            <v>209.25</v>
          </cell>
          <cell r="T573">
            <v>240.75</v>
          </cell>
          <cell r="U573">
            <v>7</v>
          </cell>
          <cell r="V573">
            <v>7</v>
          </cell>
          <cell r="X573" t="str">
            <v>TV</v>
          </cell>
          <cell r="Y573">
            <v>196</v>
          </cell>
          <cell r="AA573">
            <v>418</v>
          </cell>
          <cell r="AB573" t="str">
            <v>STTEFH803070  توشيباLED49 L 57</v>
          </cell>
          <cell r="AD573" t="str">
            <v>توشيباLED49L57</v>
          </cell>
          <cell r="AE573">
            <v>1</v>
          </cell>
          <cell r="AH573">
            <v>171.42857142857142</v>
          </cell>
          <cell r="AI573">
            <v>162.85714285714283</v>
          </cell>
          <cell r="AJ573">
            <v>180</v>
          </cell>
          <cell r="AK573">
            <v>1</v>
          </cell>
          <cell r="AL573">
            <v>1</v>
          </cell>
          <cell r="AT573" t="str">
            <v>TOS</v>
          </cell>
          <cell r="AU573" t="str">
            <v>اتوماتيك</v>
          </cell>
          <cell r="AV573">
            <v>7</v>
          </cell>
          <cell r="AW573">
            <v>7</v>
          </cell>
          <cell r="BJ573">
            <v>5</v>
          </cell>
          <cell r="BK573">
            <v>-5</v>
          </cell>
          <cell r="BL573">
            <v>5</v>
          </cell>
          <cell r="BN573">
            <v>804</v>
          </cell>
          <cell r="BO573" t="str">
            <v>8</v>
          </cell>
          <cell r="BP573">
            <v>43594</v>
          </cell>
          <cell r="BW573">
            <v>0</v>
          </cell>
          <cell r="CK573">
            <v>0.24412500000000001</v>
          </cell>
          <cell r="CL573">
            <v>0</v>
          </cell>
          <cell r="CO573" t="str">
            <v>توشيبا</v>
          </cell>
          <cell r="CP573" t="str">
            <v>توشيبا للاجهزة المرئية</v>
          </cell>
          <cell r="CT573">
            <v>1</v>
          </cell>
          <cell r="CU573">
            <v>1</v>
          </cell>
          <cell r="CV573">
            <v>1</v>
          </cell>
          <cell r="CW573">
            <v>0</v>
          </cell>
          <cell r="CZ573" t="str">
            <v/>
          </cell>
        </row>
        <row r="574">
          <cell r="A574">
            <v>419</v>
          </cell>
          <cell r="B574" t="str">
            <v>PF2</v>
          </cell>
          <cell r="C574" t="str">
            <v>FOAM 6TH</v>
          </cell>
          <cell r="D574" t="str">
            <v>Molds</v>
          </cell>
          <cell r="E574" t="str">
            <v>FMTOSI49LR3080</v>
          </cell>
          <cell r="F574" t="str">
            <v>STTEFH803080  توشيباLED49 L 57(R&amp;L)</v>
          </cell>
          <cell r="G574" t="str">
            <v>Ea</v>
          </cell>
          <cell r="H574" t="str">
            <v>1400*1700</v>
          </cell>
          <cell r="I574">
            <v>0.124</v>
          </cell>
          <cell r="M574">
            <v>21</v>
          </cell>
          <cell r="N574">
            <v>2</v>
          </cell>
          <cell r="O574">
            <v>1</v>
          </cell>
          <cell r="P574" t="str">
            <v>q1</v>
          </cell>
          <cell r="Q574" t="str">
            <v>تعمل</v>
          </cell>
          <cell r="R574">
            <v>124</v>
          </cell>
          <cell r="S574">
            <v>115.32</v>
          </cell>
          <cell r="T574">
            <v>132.68</v>
          </cell>
          <cell r="U574">
            <v>7</v>
          </cell>
          <cell r="V574">
            <v>7</v>
          </cell>
          <cell r="X574" t="str">
            <v>TV</v>
          </cell>
          <cell r="Y574">
            <v>196</v>
          </cell>
          <cell r="AA574">
            <v>419</v>
          </cell>
          <cell r="AB574" t="str">
            <v>STTEFH803080  توشيباLED49 L 57</v>
          </cell>
          <cell r="AD574" t="str">
            <v>توشيباLED49L57</v>
          </cell>
          <cell r="AE574">
            <v>1</v>
          </cell>
          <cell r="AH574">
            <v>171.42857142857142</v>
          </cell>
          <cell r="AI574">
            <v>162.85714285714283</v>
          </cell>
          <cell r="AJ574">
            <v>180</v>
          </cell>
          <cell r="AK574">
            <v>1</v>
          </cell>
          <cell r="AL574">
            <v>1</v>
          </cell>
          <cell r="AT574" t="str">
            <v>TOS</v>
          </cell>
          <cell r="AU574" t="str">
            <v>اتوماتيك</v>
          </cell>
          <cell r="AV574">
            <v>7</v>
          </cell>
          <cell r="AW574">
            <v>7</v>
          </cell>
          <cell r="BJ574">
            <v>5</v>
          </cell>
          <cell r="BK574">
            <v>-5</v>
          </cell>
          <cell r="BL574">
            <v>5</v>
          </cell>
          <cell r="BN574">
            <v>804</v>
          </cell>
          <cell r="BO574" t="str">
            <v>8</v>
          </cell>
          <cell r="BP574">
            <v>43594</v>
          </cell>
          <cell r="BW574">
            <v>0</v>
          </cell>
          <cell r="CK574">
            <v>0.13453999999999999</v>
          </cell>
          <cell r="CL574">
            <v>0</v>
          </cell>
          <cell r="CO574" t="str">
            <v>توشيبا</v>
          </cell>
          <cell r="CP574" t="str">
            <v>توشيبا للاجهزة المرئية</v>
          </cell>
          <cell r="CT574">
            <v>1</v>
          </cell>
          <cell r="CU574">
            <v>1</v>
          </cell>
          <cell r="CV574">
            <v>1</v>
          </cell>
          <cell r="CW574">
            <v>0</v>
          </cell>
          <cell r="CZ574" t="str">
            <v/>
          </cell>
        </row>
        <row r="575">
          <cell r="A575" t="str">
            <v>419sum</v>
          </cell>
          <cell r="B575" t="str">
            <v>PF1</v>
          </cell>
          <cell r="C575" t="str">
            <v>FOAM 10TH</v>
          </cell>
          <cell r="D575" t="str">
            <v>Molds</v>
          </cell>
          <cell r="E575" t="str">
            <v>FMTOSI49LR3080</v>
          </cell>
          <cell r="F575" t="str">
            <v>توشيباLED49L57</v>
          </cell>
          <cell r="G575" t="str">
            <v>Ea</v>
          </cell>
          <cell r="H575" t="str">
            <v>1400*1700</v>
          </cell>
          <cell r="I575">
            <v>0.6</v>
          </cell>
          <cell r="M575">
            <v>21</v>
          </cell>
          <cell r="N575">
            <v>4</v>
          </cell>
          <cell r="O575">
            <v>1</v>
          </cell>
          <cell r="P575" t="str">
            <v>q1</v>
          </cell>
          <cell r="Q575" t="str">
            <v>تعمل</v>
          </cell>
          <cell r="R575">
            <v>600</v>
          </cell>
          <cell r="S575">
            <v>576</v>
          </cell>
          <cell r="T575">
            <v>636</v>
          </cell>
          <cell r="U575">
            <v>4</v>
          </cell>
          <cell r="V575">
            <v>6</v>
          </cell>
          <cell r="X575" t="str">
            <v>TV</v>
          </cell>
          <cell r="Y575">
            <v>196</v>
          </cell>
          <cell r="Z575" t="str">
            <v>مجمعة</v>
          </cell>
          <cell r="AA575">
            <v>419</v>
          </cell>
          <cell r="AB575" t="str">
            <v>STTEFH803080  توشيباLED49 L 57</v>
          </cell>
          <cell r="AD575" t="str">
            <v>توشيباLED49L57</v>
          </cell>
          <cell r="AE575">
            <v>1</v>
          </cell>
          <cell r="AH575">
            <v>171.42857142857142</v>
          </cell>
          <cell r="AI575">
            <v>162.85714285714283</v>
          </cell>
          <cell r="AJ575">
            <v>180</v>
          </cell>
          <cell r="AK575">
            <v>0</v>
          </cell>
          <cell r="AM575">
            <v>1</v>
          </cell>
          <cell r="AT575" t="str">
            <v>TOS</v>
          </cell>
          <cell r="AU575" t="str">
            <v>اتوماتيك</v>
          </cell>
          <cell r="AV575">
            <v>7</v>
          </cell>
          <cell r="AW575">
            <v>7</v>
          </cell>
          <cell r="BJ575">
            <v>5</v>
          </cell>
          <cell r="BK575">
            <v>-5</v>
          </cell>
          <cell r="BL575">
            <v>5</v>
          </cell>
          <cell r="BN575">
            <v>804</v>
          </cell>
          <cell r="BO575" t="str">
            <v>8</v>
          </cell>
          <cell r="BP575">
            <v>43594</v>
          </cell>
          <cell r="BW575">
            <v>0</v>
          </cell>
          <cell r="CK575">
            <v>0.65099999999999991</v>
          </cell>
          <cell r="CL575">
            <v>0</v>
          </cell>
          <cell r="CO575" t="str">
            <v>توشيبا</v>
          </cell>
          <cell r="CP575" t="str">
            <v>توشيبا للاجهزة المرئية</v>
          </cell>
          <cell r="CT575">
            <v>0</v>
          </cell>
          <cell r="CU575">
            <v>1</v>
          </cell>
          <cell r="CV575">
            <v>1</v>
          </cell>
          <cell r="CW575">
            <v>0</v>
          </cell>
          <cell r="CZ575" t="str">
            <v/>
          </cell>
        </row>
        <row r="576">
          <cell r="A576" t="str">
            <v>420b</v>
          </cell>
          <cell r="B576" t="str">
            <v>PF1</v>
          </cell>
          <cell r="C576" t="str">
            <v>FOAM 10TH</v>
          </cell>
          <cell r="D576" t="str">
            <v>Molds</v>
          </cell>
          <cell r="E576" t="str">
            <v>FMMTII12850000</v>
          </cell>
          <cell r="F576" t="str">
            <v>قاعده غساله 8.5</v>
          </cell>
          <cell r="G576" t="str">
            <v>Ea</v>
          </cell>
          <cell r="H576" t="str">
            <v>1400*1700</v>
          </cell>
          <cell r="I576">
            <v>0.34499999999999997</v>
          </cell>
          <cell r="M576">
            <v>40</v>
          </cell>
          <cell r="N576">
            <v>1</v>
          </cell>
          <cell r="O576">
            <v>2</v>
          </cell>
          <cell r="Q576" t="str">
            <v>تعمل</v>
          </cell>
          <cell r="R576">
            <v>345</v>
          </cell>
          <cell r="S576">
            <v>320.85000000000002</v>
          </cell>
          <cell r="T576">
            <v>369.15</v>
          </cell>
          <cell r="U576">
            <v>7</v>
          </cell>
          <cell r="V576">
            <v>7</v>
          </cell>
          <cell r="X576" t="str">
            <v>غسالة</v>
          </cell>
          <cell r="Y576">
            <v>151</v>
          </cell>
          <cell r="Z576" t="str">
            <v>قاعدة</v>
          </cell>
          <cell r="AA576">
            <v>420</v>
          </cell>
          <cell r="AB576" t="str">
            <v>قاعده +زوايا غساله 8.5</v>
          </cell>
          <cell r="AD576" t="str">
            <v>قاعده +زوايا غساله 8.5</v>
          </cell>
          <cell r="AE576">
            <v>1</v>
          </cell>
          <cell r="AH576">
            <v>180</v>
          </cell>
          <cell r="AI576">
            <v>171</v>
          </cell>
          <cell r="AJ576">
            <v>189</v>
          </cell>
          <cell r="AK576">
            <v>0</v>
          </cell>
          <cell r="AN576">
            <v>6</v>
          </cell>
          <cell r="AO576">
            <v>20</v>
          </cell>
          <cell r="AR576">
            <v>28</v>
          </cell>
          <cell r="AS576">
            <v>40</v>
          </cell>
          <cell r="AT576" t="str">
            <v>MTI</v>
          </cell>
          <cell r="AU576" t="str">
            <v>اتوماتيك</v>
          </cell>
          <cell r="AV576">
            <v>7</v>
          </cell>
          <cell r="AW576">
            <v>7</v>
          </cell>
          <cell r="AX576">
            <v>630</v>
          </cell>
          <cell r="AY576">
            <v>2</v>
          </cell>
          <cell r="AZ576">
            <v>2</v>
          </cell>
          <cell r="BA576">
            <v>610</v>
          </cell>
          <cell r="BB576">
            <v>2</v>
          </cell>
          <cell r="BC576">
            <v>2</v>
          </cell>
          <cell r="BD576">
            <v>74</v>
          </cell>
          <cell r="BE576">
            <v>2</v>
          </cell>
          <cell r="BF576">
            <v>2</v>
          </cell>
          <cell r="BJ576">
            <v>5</v>
          </cell>
          <cell r="BK576">
            <v>1</v>
          </cell>
          <cell r="BL576">
            <v>11</v>
          </cell>
          <cell r="BN576">
            <v>701</v>
          </cell>
          <cell r="BO576" t="str">
            <v>7</v>
          </cell>
          <cell r="BP576">
            <v>43594</v>
          </cell>
          <cell r="BW576">
            <v>0</v>
          </cell>
          <cell r="BX576" t="str">
            <v>شفاف</v>
          </cell>
          <cell r="BY576">
            <v>2.6599999999999999E-2</v>
          </cell>
          <cell r="BZ576">
            <v>50</v>
          </cell>
          <cell r="CA576">
            <v>5</v>
          </cell>
          <cell r="CB576">
            <v>5</v>
          </cell>
          <cell r="CC576">
            <v>1.33</v>
          </cell>
          <cell r="CE576">
            <v>87</v>
          </cell>
          <cell r="CF576">
            <v>150</v>
          </cell>
          <cell r="CG576" t="str">
            <v xml:space="preserve">ابيض </v>
          </cell>
          <cell r="CH576">
            <v>2.3140000000000001E-2</v>
          </cell>
          <cell r="CI576">
            <v>8.6999999999999994E-2</v>
          </cell>
          <cell r="CK576">
            <v>0.37432499999999996</v>
          </cell>
          <cell r="CL576">
            <v>0</v>
          </cell>
          <cell r="CO576" t="str">
            <v>العربيه للصناعات الكهربائيه</v>
          </cell>
          <cell r="CP576" t="str">
            <v>العربيه للصناعات الكهربائيه</v>
          </cell>
          <cell r="CT576">
            <v>0</v>
          </cell>
          <cell r="CU576">
            <v>1</v>
          </cell>
          <cell r="CV576">
            <v>1</v>
          </cell>
          <cell r="CW576">
            <v>0</v>
          </cell>
          <cell r="CZ576" t="str">
            <v/>
          </cell>
        </row>
        <row r="577">
          <cell r="A577" t="str">
            <v>420f</v>
          </cell>
          <cell r="B577" t="str">
            <v>PF1</v>
          </cell>
          <cell r="C577" t="str">
            <v>FOAM 10TH</v>
          </cell>
          <cell r="D577" t="str">
            <v>Molds</v>
          </cell>
          <cell r="E577" t="str">
            <v>FMMTII12850000</v>
          </cell>
          <cell r="F577" t="str">
            <v>زوايا غساله 8.5 امامية</v>
          </cell>
          <cell r="G577" t="str">
            <v>Ea</v>
          </cell>
          <cell r="H577" t="str">
            <v>1400*1700</v>
          </cell>
          <cell r="I577">
            <v>0.1</v>
          </cell>
          <cell r="M577">
            <v>40</v>
          </cell>
          <cell r="N577">
            <v>1</v>
          </cell>
          <cell r="O577">
            <v>2</v>
          </cell>
          <cell r="Q577" t="str">
            <v>تعمل</v>
          </cell>
          <cell r="R577">
            <v>100</v>
          </cell>
          <cell r="S577">
            <v>93</v>
          </cell>
          <cell r="T577">
            <v>107</v>
          </cell>
          <cell r="U577">
            <v>7</v>
          </cell>
          <cell r="V577">
            <v>7</v>
          </cell>
          <cell r="X577" t="str">
            <v>غسالة</v>
          </cell>
          <cell r="Y577">
            <v>151</v>
          </cell>
          <cell r="Z577" t="str">
            <v xml:space="preserve">امامية </v>
          </cell>
          <cell r="AA577">
            <v>420</v>
          </cell>
          <cell r="AB577" t="str">
            <v>قاعده +زوايا غساله 8.5</v>
          </cell>
          <cell r="AD577" t="str">
            <v>قاعده +زوايا غساله 8.5</v>
          </cell>
          <cell r="AE577">
            <v>1</v>
          </cell>
          <cell r="AH577">
            <v>180</v>
          </cell>
          <cell r="AI577">
            <v>171</v>
          </cell>
          <cell r="AJ577">
            <v>189</v>
          </cell>
          <cell r="AK577">
            <v>0</v>
          </cell>
          <cell r="AN577">
            <v>6</v>
          </cell>
          <cell r="AO577">
            <v>20</v>
          </cell>
          <cell r="AR577">
            <v>28</v>
          </cell>
          <cell r="AS577">
            <v>40</v>
          </cell>
          <cell r="AT577" t="str">
            <v>MTI</v>
          </cell>
          <cell r="AU577" t="str">
            <v>اتوماتيك</v>
          </cell>
          <cell r="AV577">
            <v>7</v>
          </cell>
          <cell r="AW577">
            <v>7</v>
          </cell>
          <cell r="AX577">
            <v>747</v>
          </cell>
          <cell r="AY577">
            <v>2</v>
          </cell>
          <cell r="AZ577">
            <v>2</v>
          </cell>
          <cell r="BA577">
            <v>75</v>
          </cell>
          <cell r="BB577">
            <v>2</v>
          </cell>
          <cell r="BC577">
            <v>2</v>
          </cell>
          <cell r="BD577">
            <v>75</v>
          </cell>
          <cell r="BE577">
            <v>2</v>
          </cell>
          <cell r="BF577">
            <v>2</v>
          </cell>
          <cell r="BJ577">
            <v>5</v>
          </cell>
          <cell r="BK577">
            <v>1</v>
          </cell>
          <cell r="BL577">
            <v>11</v>
          </cell>
          <cell r="BN577">
            <v>701</v>
          </cell>
          <cell r="BO577" t="str">
            <v>7</v>
          </cell>
          <cell r="BP577">
            <v>43594</v>
          </cell>
          <cell r="BW577">
            <v>0</v>
          </cell>
          <cell r="BX577" t="str">
            <v>شفاف</v>
          </cell>
          <cell r="BY577">
            <v>2.6599999999999999E-2</v>
          </cell>
          <cell r="BZ577">
            <v>50</v>
          </cell>
          <cell r="CA577">
            <v>5</v>
          </cell>
          <cell r="CB577">
            <v>15</v>
          </cell>
          <cell r="CC577">
            <v>1.33</v>
          </cell>
          <cell r="CE577">
            <v>87</v>
          </cell>
          <cell r="CF577">
            <v>150</v>
          </cell>
          <cell r="CG577" t="str">
            <v xml:space="preserve">ابيض </v>
          </cell>
          <cell r="CH577">
            <v>2.3140000000000001E-2</v>
          </cell>
          <cell r="CI577">
            <v>8.6999999999999994E-2</v>
          </cell>
          <cell r="CK577">
            <v>0.1085</v>
          </cell>
          <cell r="CL577">
            <v>0</v>
          </cell>
          <cell r="CO577" t="str">
            <v>العربيه للصناعات الكهربائيه</v>
          </cell>
          <cell r="CP577" t="str">
            <v>العربيه للصناعات الكهربائيه</v>
          </cell>
          <cell r="CT577">
            <v>0</v>
          </cell>
          <cell r="CU577">
            <v>1</v>
          </cell>
          <cell r="CV577">
            <v>1</v>
          </cell>
          <cell r="CW577">
            <v>0</v>
          </cell>
          <cell r="CZ577" t="str">
            <v/>
          </cell>
        </row>
        <row r="578">
          <cell r="A578" t="str">
            <v>420k</v>
          </cell>
          <cell r="B578" t="str">
            <v>PF1</v>
          </cell>
          <cell r="C578" t="str">
            <v>FOAM 10TH</v>
          </cell>
          <cell r="D578" t="str">
            <v>Molds</v>
          </cell>
          <cell r="E578" t="str">
            <v>FMMTII12850000</v>
          </cell>
          <cell r="F578" t="str">
            <v>زوايا غساله 8.5 خلفية</v>
          </cell>
          <cell r="G578" t="str">
            <v>Ea</v>
          </cell>
          <cell r="H578" t="str">
            <v>1400*1700</v>
          </cell>
          <cell r="I578">
            <v>6.5000000000000002E-2</v>
          </cell>
          <cell r="M578">
            <v>40</v>
          </cell>
          <cell r="N578">
            <v>1</v>
          </cell>
          <cell r="O578">
            <v>2</v>
          </cell>
          <cell r="Q578" t="str">
            <v>تعمل</v>
          </cell>
          <cell r="R578">
            <v>65</v>
          </cell>
          <cell r="S578">
            <v>60.45</v>
          </cell>
          <cell r="T578">
            <v>69.55</v>
          </cell>
          <cell r="U578">
            <v>7</v>
          </cell>
          <cell r="V578">
            <v>7</v>
          </cell>
          <cell r="X578" t="str">
            <v>غسالة</v>
          </cell>
          <cell r="Y578">
            <v>151</v>
          </cell>
          <cell r="Z578" t="str">
            <v xml:space="preserve">خلفية </v>
          </cell>
          <cell r="AA578">
            <v>420</v>
          </cell>
          <cell r="AB578" t="str">
            <v>قاعده +زوايا غساله 8.5</v>
          </cell>
          <cell r="AD578" t="str">
            <v>قاعده +زوايا غساله 8.5</v>
          </cell>
          <cell r="AE578">
            <v>1</v>
          </cell>
          <cell r="AH578">
            <v>180</v>
          </cell>
          <cell r="AI578">
            <v>171</v>
          </cell>
          <cell r="AJ578">
            <v>189</v>
          </cell>
          <cell r="AK578">
            <v>0</v>
          </cell>
          <cell r="AN578">
            <v>6</v>
          </cell>
          <cell r="AO578">
            <v>20</v>
          </cell>
          <cell r="AR578">
            <v>28</v>
          </cell>
          <cell r="AS578">
            <v>40</v>
          </cell>
          <cell r="AT578" t="str">
            <v>MTI</v>
          </cell>
          <cell r="AU578" t="str">
            <v>اتوماتيك</v>
          </cell>
          <cell r="AV578">
            <v>7</v>
          </cell>
          <cell r="AW578">
            <v>7</v>
          </cell>
          <cell r="AX578">
            <v>747</v>
          </cell>
          <cell r="AY578">
            <v>2</v>
          </cell>
          <cell r="AZ578">
            <v>2</v>
          </cell>
          <cell r="BA578">
            <v>75</v>
          </cell>
          <cell r="BB578">
            <v>2</v>
          </cell>
          <cell r="BC578">
            <v>2</v>
          </cell>
          <cell r="BD578">
            <v>40</v>
          </cell>
          <cell r="BE578">
            <v>2</v>
          </cell>
          <cell r="BF578">
            <v>2</v>
          </cell>
          <cell r="BJ578">
            <v>5</v>
          </cell>
          <cell r="BK578">
            <v>1</v>
          </cell>
          <cell r="BL578">
            <v>11</v>
          </cell>
          <cell r="BN578">
            <v>701</v>
          </cell>
          <cell r="BO578" t="str">
            <v>7</v>
          </cell>
          <cell r="BP578">
            <v>43594</v>
          </cell>
          <cell r="BW578">
            <v>0</v>
          </cell>
          <cell r="BX578" t="str">
            <v>شفاف</v>
          </cell>
          <cell r="BY578">
            <v>2.6599999999999999E-2</v>
          </cell>
          <cell r="BZ578">
            <v>50</v>
          </cell>
          <cell r="CA578">
            <v>5</v>
          </cell>
          <cell r="CB578">
            <v>15</v>
          </cell>
          <cell r="CC578">
            <v>1.33</v>
          </cell>
          <cell r="CE578">
            <v>87</v>
          </cell>
          <cell r="CF578">
            <v>150</v>
          </cell>
          <cell r="CG578" t="str">
            <v xml:space="preserve">ابيض </v>
          </cell>
          <cell r="CH578">
            <v>2.3140000000000001E-2</v>
          </cell>
          <cell r="CI578">
            <v>8.6999999999999994E-2</v>
          </cell>
          <cell r="CK578">
            <v>7.0525000000000004E-2</v>
          </cell>
          <cell r="CL578">
            <v>0</v>
          </cell>
          <cell r="CO578" t="str">
            <v>العربيه للصناعات الكهربائيه</v>
          </cell>
          <cell r="CP578" t="str">
            <v>العربيه للصناعات الكهربائيه</v>
          </cell>
          <cell r="CT578">
            <v>0</v>
          </cell>
          <cell r="CU578">
            <v>1</v>
          </cell>
          <cell r="CV578">
            <v>1</v>
          </cell>
          <cell r="CW578">
            <v>0</v>
          </cell>
          <cell r="CZ578" t="str">
            <v/>
          </cell>
        </row>
        <row r="579">
          <cell r="A579">
            <v>420</v>
          </cell>
          <cell r="B579" t="str">
            <v>PF1</v>
          </cell>
          <cell r="C579" t="str">
            <v>FOAM 10TH</v>
          </cell>
          <cell r="D579" t="str">
            <v>Molds</v>
          </cell>
          <cell r="E579" t="str">
            <v>FMMTII12850000</v>
          </cell>
          <cell r="F579" t="str">
            <v>قاعده +زوايا غساله 8.5</v>
          </cell>
          <cell r="G579" t="str">
            <v>Set</v>
          </cell>
          <cell r="H579" t="str">
            <v>1400*1700</v>
          </cell>
          <cell r="I579">
            <v>0.51</v>
          </cell>
          <cell r="M579">
            <v>40</v>
          </cell>
          <cell r="N579">
            <v>3</v>
          </cell>
          <cell r="O579">
            <v>2</v>
          </cell>
          <cell r="Q579" t="str">
            <v>تعمل</v>
          </cell>
          <cell r="R579">
            <v>510</v>
          </cell>
          <cell r="S579">
            <v>474.3</v>
          </cell>
          <cell r="T579">
            <v>545.70000000000005</v>
          </cell>
          <cell r="U579">
            <v>7</v>
          </cell>
          <cell r="V579">
            <v>7</v>
          </cell>
          <cell r="X579" t="str">
            <v>غسالة</v>
          </cell>
          <cell r="Y579">
            <v>151</v>
          </cell>
          <cell r="AA579">
            <v>420</v>
          </cell>
          <cell r="AB579" t="str">
            <v>قاعده +زوايا غساله 8.5</v>
          </cell>
          <cell r="AD579" t="str">
            <v>قاعده +زوايا غساله 8.5</v>
          </cell>
          <cell r="AE579">
            <v>1</v>
          </cell>
          <cell r="AH579">
            <v>180</v>
          </cell>
          <cell r="AI579">
            <v>171</v>
          </cell>
          <cell r="AJ579">
            <v>189</v>
          </cell>
          <cell r="AK579">
            <v>1</v>
          </cell>
          <cell r="AM579">
            <v>1</v>
          </cell>
          <cell r="AN579">
            <v>6</v>
          </cell>
          <cell r="AO579">
            <v>20</v>
          </cell>
          <cell r="AR579">
            <v>28</v>
          </cell>
          <cell r="AS579">
            <v>40</v>
          </cell>
          <cell r="AT579" t="str">
            <v>MTI</v>
          </cell>
          <cell r="AU579" t="str">
            <v>اتوماتيك</v>
          </cell>
          <cell r="AV579">
            <v>7</v>
          </cell>
          <cell r="AW579">
            <v>7</v>
          </cell>
          <cell r="BJ579">
            <v>5</v>
          </cell>
          <cell r="BK579">
            <v>1</v>
          </cell>
          <cell r="BL579">
            <v>11</v>
          </cell>
          <cell r="BN579">
            <v>701</v>
          </cell>
          <cell r="BO579" t="str">
            <v>7</v>
          </cell>
          <cell r="BP579">
            <v>43594</v>
          </cell>
          <cell r="BW579">
            <v>0</v>
          </cell>
          <cell r="BX579" t="str">
            <v>شفاف</v>
          </cell>
          <cell r="BY579">
            <v>2.6599999999999999E-2</v>
          </cell>
          <cell r="BZ579">
            <v>50</v>
          </cell>
          <cell r="CA579">
            <v>5</v>
          </cell>
          <cell r="CB579">
            <v>5</v>
          </cell>
          <cell r="CC579">
            <v>1.33</v>
          </cell>
          <cell r="CE579">
            <v>87</v>
          </cell>
          <cell r="CF579">
            <v>150</v>
          </cell>
          <cell r="CG579" t="str">
            <v xml:space="preserve">ابيض </v>
          </cell>
          <cell r="CH579">
            <v>2.3140000000000001E-2</v>
          </cell>
          <cell r="CI579">
            <v>8.6999999999999994E-2</v>
          </cell>
          <cell r="CK579">
            <v>0.55335000000000001</v>
          </cell>
          <cell r="CL579">
            <v>0</v>
          </cell>
          <cell r="CO579" t="str">
            <v>العربيه للصناعات الكهربائيه</v>
          </cell>
          <cell r="CP579" t="str">
            <v>العربيه للصناعات الكهربائيه</v>
          </cell>
          <cell r="CT579">
            <v>1</v>
          </cell>
          <cell r="CU579">
            <v>1</v>
          </cell>
          <cell r="CV579">
            <v>1</v>
          </cell>
          <cell r="CW579">
            <v>0</v>
          </cell>
          <cell r="CZ579" t="str">
            <v/>
          </cell>
        </row>
        <row r="580">
          <cell r="A580" t="str">
            <v>421b</v>
          </cell>
          <cell r="B580" t="str">
            <v>PF1</v>
          </cell>
          <cell r="C580" t="str">
            <v>FOAM 10TH</v>
          </cell>
          <cell r="D580" t="str">
            <v>Molds</v>
          </cell>
          <cell r="E580" t="str">
            <v>FMMTII12100000</v>
          </cell>
          <cell r="F580" t="str">
            <v>قاعده غساله 10</v>
          </cell>
          <cell r="G580" t="str">
            <v>Ea</v>
          </cell>
          <cell r="H580" t="str">
            <v>1400*1700</v>
          </cell>
          <cell r="I580">
            <v>0.34499999999999997</v>
          </cell>
          <cell r="M580">
            <v>40</v>
          </cell>
          <cell r="N580">
            <v>1</v>
          </cell>
          <cell r="O580">
            <v>2</v>
          </cell>
          <cell r="Q580" t="str">
            <v>تعمل</v>
          </cell>
          <cell r="R580">
            <v>345</v>
          </cell>
          <cell r="S580">
            <v>320.85000000000002</v>
          </cell>
          <cell r="T580">
            <v>369.15</v>
          </cell>
          <cell r="U580">
            <v>7</v>
          </cell>
          <cell r="V580">
            <v>7</v>
          </cell>
          <cell r="X580" t="str">
            <v>غسالة</v>
          </cell>
          <cell r="Y580">
            <v>152</v>
          </cell>
          <cell r="Z580" t="str">
            <v>قاعدة</v>
          </cell>
          <cell r="AA580">
            <v>421</v>
          </cell>
          <cell r="AB580" t="str">
            <v>قاعده +زوايا غساله 10</v>
          </cell>
          <cell r="AD580" t="str">
            <v>قاعده +زوايا غساله 10</v>
          </cell>
          <cell r="AE580">
            <v>1</v>
          </cell>
          <cell r="AH580">
            <v>180</v>
          </cell>
          <cell r="AI580">
            <v>171</v>
          </cell>
          <cell r="AJ580">
            <v>189</v>
          </cell>
          <cell r="AK580">
            <v>0</v>
          </cell>
          <cell r="AO580">
            <v>20</v>
          </cell>
          <cell r="AT580" t="str">
            <v>MTI</v>
          </cell>
          <cell r="AU580" t="str">
            <v>اتوماتيك</v>
          </cell>
          <cell r="AV580">
            <v>7</v>
          </cell>
          <cell r="AW580">
            <v>7</v>
          </cell>
          <cell r="BJ580">
            <v>5</v>
          </cell>
          <cell r="BK580">
            <v>-5</v>
          </cell>
          <cell r="BL580">
            <v>5</v>
          </cell>
          <cell r="BN580">
            <v>702</v>
          </cell>
          <cell r="BO580" t="str">
            <v>7</v>
          </cell>
          <cell r="BP580">
            <v>43594</v>
          </cell>
          <cell r="BW580">
            <v>0</v>
          </cell>
          <cell r="BX580" t="str">
            <v>شفاف</v>
          </cell>
          <cell r="BY580">
            <v>2.6599999999999999E-2</v>
          </cell>
          <cell r="BZ580">
            <v>50</v>
          </cell>
          <cell r="CA580">
            <v>5</v>
          </cell>
          <cell r="CB580">
            <v>5</v>
          </cell>
          <cell r="CC580">
            <v>1.33</v>
          </cell>
          <cell r="CE580">
            <v>87</v>
          </cell>
          <cell r="CF580">
            <v>150</v>
          </cell>
          <cell r="CG580" t="str">
            <v>ازرق</v>
          </cell>
          <cell r="CH580">
            <v>2.3140000000000001E-2</v>
          </cell>
          <cell r="CI580">
            <v>8.6999999999999994E-2</v>
          </cell>
          <cell r="CK580">
            <v>0.37432499999999996</v>
          </cell>
          <cell r="CL580">
            <v>0</v>
          </cell>
          <cell r="CO580" t="str">
            <v>العربيه للصناعات الكهربائيه</v>
          </cell>
          <cell r="CP580" t="str">
            <v>العربيه للصناعات الكهربائيه</v>
          </cell>
          <cell r="CT580">
            <v>0</v>
          </cell>
          <cell r="CU580">
            <v>1</v>
          </cell>
          <cell r="CV580">
            <v>1</v>
          </cell>
          <cell r="CW580">
            <v>0</v>
          </cell>
          <cell r="CZ580" t="str">
            <v/>
          </cell>
        </row>
        <row r="581">
          <cell r="A581" t="str">
            <v>421f</v>
          </cell>
          <cell r="B581" t="str">
            <v>PF1</v>
          </cell>
          <cell r="C581" t="str">
            <v>FOAM 10TH</v>
          </cell>
          <cell r="D581" t="str">
            <v>Molds</v>
          </cell>
          <cell r="E581" t="str">
            <v>FMMTII12100000</v>
          </cell>
          <cell r="F581" t="str">
            <v>زوايا غساله 10 امامية</v>
          </cell>
          <cell r="G581" t="str">
            <v>Ea</v>
          </cell>
          <cell r="H581" t="str">
            <v>1400*1700</v>
          </cell>
          <cell r="I581">
            <v>0.1</v>
          </cell>
          <cell r="M581">
            <v>40</v>
          </cell>
          <cell r="N581">
            <v>1</v>
          </cell>
          <cell r="O581">
            <v>2</v>
          </cell>
          <cell r="Q581" t="str">
            <v>تعمل</v>
          </cell>
          <cell r="R581">
            <v>100</v>
          </cell>
          <cell r="S581">
            <v>93</v>
          </cell>
          <cell r="T581">
            <v>107</v>
          </cell>
          <cell r="U581">
            <v>7</v>
          </cell>
          <cell r="V581">
            <v>7</v>
          </cell>
          <cell r="X581" t="str">
            <v>غسالة</v>
          </cell>
          <cell r="Y581">
            <v>152</v>
          </cell>
          <cell r="Z581" t="str">
            <v xml:space="preserve">امامية </v>
          </cell>
          <cell r="AA581">
            <v>421</v>
          </cell>
          <cell r="AB581" t="str">
            <v>قاعده +زوايا غساله 10</v>
          </cell>
          <cell r="AD581" t="str">
            <v>قاعده +زوايا غساله 10</v>
          </cell>
          <cell r="AE581">
            <v>1</v>
          </cell>
          <cell r="AH581">
            <v>180</v>
          </cell>
          <cell r="AI581">
            <v>171</v>
          </cell>
          <cell r="AJ581">
            <v>189</v>
          </cell>
          <cell r="AK581">
            <v>0</v>
          </cell>
          <cell r="AO581">
            <v>20</v>
          </cell>
          <cell r="AT581" t="str">
            <v>MTI</v>
          </cell>
          <cell r="AU581" t="str">
            <v>اتوماتيك</v>
          </cell>
          <cell r="AV581">
            <v>7</v>
          </cell>
          <cell r="AW581">
            <v>7</v>
          </cell>
          <cell r="BJ581">
            <v>5</v>
          </cell>
          <cell r="BK581">
            <v>-5</v>
          </cell>
          <cell r="BL581">
            <v>5</v>
          </cell>
          <cell r="BN581">
            <v>702</v>
          </cell>
          <cell r="BO581" t="str">
            <v>7</v>
          </cell>
          <cell r="BP581">
            <v>43594</v>
          </cell>
          <cell r="BW581">
            <v>0</v>
          </cell>
          <cell r="BX581" t="str">
            <v>شفاف</v>
          </cell>
          <cell r="BY581">
            <v>2.6599999999999999E-2</v>
          </cell>
          <cell r="BZ581">
            <v>50</v>
          </cell>
          <cell r="CA581">
            <v>5</v>
          </cell>
          <cell r="CB581">
            <v>15</v>
          </cell>
          <cell r="CC581">
            <v>1.33</v>
          </cell>
          <cell r="CE581">
            <v>87</v>
          </cell>
          <cell r="CF581">
            <v>150</v>
          </cell>
          <cell r="CG581" t="str">
            <v>ازرق</v>
          </cell>
          <cell r="CH581">
            <v>2.3140000000000001E-2</v>
          </cell>
          <cell r="CI581">
            <v>8.6999999999999994E-2</v>
          </cell>
          <cell r="CK581">
            <v>0.1085</v>
          </cell>
          <cell r="CL581">
            <v>0</v>
          </cell>
          <cell r="CO581" t="str">
            <v>العربيه للصناعات الكهربائيه</v>
          </cell>
          <cell r="CP581" t="str">
            <v>العربيه للصناعات الكهربائيه</v>
          </cell>
          <cell r="CT581">
            <v>0</v>
          </cell>
          <cell r="CU581">
            <v>1</v>
          </cell>
          <cell r="CV581">
            <v>1</v>
          </cell>
          <cell r="CW581">
            <v>0</v>
          </cell>
          <cell r="CZ581" t="str">
            <v/>
          </cell>
        </row>
        <row r="582">
          <cell r="A582" t="str">
            <v>421k</v>
          </cell>
          <cell r="B582" t="str">
            <v>PF1</v>
          </cell>
          <cell r="C582" t="str">
            <v>FOAM 10TH</v>
          </cell>
          <cell r="D582" t="str">
            <v>Molds</v>
          </cell>
          <cell r="E582" t="str">
            <v>FMMTII12100000</v>
          </cell>
          <cell r="F582" t="str">
            <v>زوايا غساله 10 خلفية</v>
          </cell>
          <cell r="G582" t="str">
            <v>Ea</v>
          </cell>
          <cell r="H582" t="str">
            <v>1400*1700</v>
          </cell>
          <cell r="I582">
            <v>6.5000000000000002E-2</v>
          </cell>
          <cell r="M582">
            <v>40</v>
          </cell>
          <cell r="N582">
            <v>1</v>
          </cell>
          <cell r="O582">
            <v>2</v>
          </cell>
          <cell r="Q582" t="str">
            <v>تعمل</v>
          </cell>
          <cell r="R582">
            <v>65</v>
          </cell>
          <cell r="S582">
            <v>60.45</v>
          </cell>
          <cell r="T582">
            <v>69.55</v>
          </cell>
          <cell r="U582">
            <v>7</v>
          </cell>
          <cell r="V582">
            <v>7</v>
          </cell>
          <cell r="X582" t="str">
            <v>غسالة</v>
          </cell>
          <cell r="Y582">
            <v>152</v>
          </cell>
          <cell r="Z582" t="str">
            <v xml:space="preserve">خلفية </v>
          </cell>
          <cell r="AA582">
            <v>421</v>
          </cell>
          <cell r="AB582" t="str">
            <v>قاعده +زوايا غساله 10</v>
          </cell>
          <cell r="AD582" t="str">
            <v>قاعده +زوايا غساله 10</v>
          </cell>
          <cell r="AE582">
            <v>1</v>
          </cell>
          <cell r="AH582">
            <v>180</v>
          </cell>
          <cell r="AI582">
            <v>171</v>
          </cell>
          <cell r="AJ582">
            <v>189</v>
          </cell>
          <cell r="AK582">
            <v>0</v>
          </cell>
          <cell r="AO582">
            <v>20</v>
          </cell>
          <cell r="AT582" t="str">
            <v>MTI</v>
          </cell>
          <cell r="AU582" t="str">
            <v>اتوماتيك</v>
          </cell>
          <cell r="AV582">
            <v>7</v>
          </cell>
          <cell r="AW582">
            <v>7</v>
          </cell>
          <cell r="BJ582">
            <v>5</v>
          </cell>
          <cell r="BK582">
            <v>-5</v>
          </cell>
          <cell r="BL582">
            <v>5</v>
          </cell>
          <cell r="BN582">
            <v>702</v>
          </cell>
          <cell r="BO582" t="str">
            <v>7</v>
          </cell>
          <cell r="BP582">
            <v>43594</v>
          </cell>
          <cell r="BW582">
            <v>0</v>
          </cell>
          <cell r="BX582" t="str">
            <v>شفاف</v>
          </cell>
          <cell r="BY582">
            <v>2.6599999999999999E-2</v>
          </cell>
          <cell r="BZ582">
            <v>50</v>
          </cell>
          <cell r="CA582">
            <v>5</v>
          </cell>
          <cell r="CB582">
            <v>15</v>
          </cell>
          <cell r="CC582">
            <v>1.33</v>
          </cell>
          <cell r="CE582">
            <v>87</v>
          </cell>
          <cell r="CF582">
            <v>150</v>
          </cell>
          <cell r="CG582" t="str">
            <v>ازرق</v>
          </cell>
          <cell r="CH582">
            <v>2.3140000000000001E-2</v>
          </cell>
          <cell r="CI582">
            <v>8.6999999999999994E-2</v>
          </cell>
          <cell r="CK582">
            <v>7.0525000000000004E-2</v>
          </cell>
          <cell r="CL582">
            <v>0</v>
          </cell>
          <cell r="CO582" t="str">
            <v>العربيه للصناعات الكهربائيه</v>
          </cell>
          <cell r="CP582" t="str">
            <v>العربيه للصناعات الكهربائيه</v>
          </cell>
          <cell r="CT582">
            <v>0</v>
          </cell>
          <cell r="CU582">
            <v>1</v>
          </cell>
          <cell r="CV582">
            <v>1</v>
          </cell>
          <cell r="CW582">
            <v>0</v>
          </cell>
          <cell r="CZ582" t="str">
            <v/>
          </cell>
        </row>
        <row r="583">
          <cell r="A583">
            <v>421</v>
          </cell>
          <cell r="B583" t="str">
            <v>PF1</v>
          </cell>
          <cell r="C583" t="str">
            <v>FOAM 10TH</v>
          </cell>
          <cell r="D583" t="str">
            <v>Molds</v>
          </cell>
          <cell r="E583" t="str">
            <v>FMMTII12100000</v>
          </cell>
          <cell r="F583" t="str">
            <v>قاعده +زوايا غساله 10</v>
          </cell>
          <cell r="G583" t="str">
            <v>Set</v>
          </cell>
          <cell r="H583" t="str">
            <v>1400*1700</v>
          </cell>
          <cell r="I583">
            <v>0.51</v>
          </cell>
          <cell r="M583">
            <v>40</v>
          </cell>
          <cell r="N583">
            <v>3</v>
          </cell>
          <cell r="O583">
            <v>2</v>
          </cell>
          <cell r="Q583" t="str">
            <v>تعمل</v>
          </cell>
          <cell r="R583">
            <v>510</v>
          </cell>
          <cell r="S583">
            <v>474.3</v>
          </cell>
          <cell r="T583">
            <v>545.70000000000005</v>
          </cell>
          <cell r="U583">
            <v>7</v>
          </cell>
          <cell r="V583">
            <v>7</v>
          </cell>
          <cell r="X583" t="str">
            <v>غسالة</v>
          </cell>
          <cell r="Y583">
            <v>152</v>
          </cell>
          <cell r="AA583">
            <v>421</v>
          </cell>
          <cell r="AB583" t="str">
            <v>قاعده +زوايا غساله 10</v>
          </cell>
          <cell r="AD583" t="str">
            <v>قاعده +زوايا غساله 10</v>
          </cell>
          <cell r="AE583">
            <v>1</v>
          </cell>
          <cell r="AH583">
            <v>180</v>
          </cell>
          <cell r="AI583">
            <v>171</v>
          </cell>
          <cell r="AJ583">
            <v>189</v>
          </cell>
          <cell r="AK583">
            <v>1</v>
          </cell>
          <cell r="AM583">
            <v>1</v>
          </cell>
          <cell r="AO583">
            <v>20</v>
          </cell>
          <cell r="AT583" t="str">
            <v>MTI</v>
          </cell>
          <cell r="AU583" t="str">
            <v>اتوماتيك</v>
          </cell>
          <cell r="AV583">
            <v>7</v>
          </cell>
          <cell r="AW583">
            <v>7</v>
          </cell>
          <cell r="BJ583">
            <v>5</v>
          </cell>
          <cell r="BK583">
            <v>-5</v>
          </cell>
          <cell r="BL583">
            <v>5</v>
          </cell>
          <cell r="BN583">
            <v>702</v>
          </cell>
          <cell r="BO583" t="str">
            <v>7</v>
          </cell>
          <cell r="BP583">
            <v>43594</v>
          </cell>
          <cell r="BW583">
            <v>0</v>
          </cell>
          <cell r="BX583" t="str">
            <v>شفاف</v>
          </cell>
          <cell r="BY583">
            <v>2.6599999999999999E-2</v>
          </cell>
          <cell r="BZ583">
            <v>50</v>
          </cell>
          <cell r="CA583">
            <v>5</v>
          </cell>
          <cell r="CB583">
            <v>5</v>
          </cell>
          <cell r="CC583">
            <v>1.33</v>
          </cell>
          <cell r="CE583">
            <v>87</v>
          </cell>
          <cell r="CF583">
            <v>150</v>
          </cell>
          <cell r="CG583" t="str">
            <v>ازرق</v>
          </cell>
          <cell r="CH583">
            <v>2.3140000000000001E-2</v>
          </cell>
          <cell r="CI583">
            <v>8.6999999999999994E-2</v>
          </cell>
          <cell r="CK583">
            <v>0.55335000000000001</v>
          </cell>
          <cell r="CL583">
            <v>0</v>
          </cell>
          <cell r="CO583" t="str">
            <v>العربيه للصناعات الكهربائيه</v>
          </cell>
          <cell r="CP583" t="str">
            <v>العربيه للصناعات الكهربائيه</v>
          </cell>
          <cell r="CT583">
            <v>1</v>
          </cell>
          <cell r="CU583">
            <v>1</v>
          </cell>
          <cell r="CV583">
            <v>1</v>
          </cell>
          <cell r="CW583">
            <v>0</v>
          </cell>
          <cell r="CZ583" t="str">
            <v/>
          </cell>
        </row>
        <row r="584">
          <cell r="A584" t="str">
            <v>422b</v>
          </cell>
          <cell r="B584" t="str">
            <v>PF1</v>
          </cell>
          <cell r="C584" t="str">
            <v>FOAM 10TH</v>
          </cell>
          <cell r="D584" t="str">
            <v>Molds</v>
          </cell>
          <cell r="E584" t="str">
            <v>FMMTII12130000</v>
          </cell>
          <cell r="F584" t="str">
            <v>قاعده غساله 13</v>
          </cell>
          <cell r="G584" t="str">
            <v>Ea</v>
          </cell>
          <cell r="H584" t="str">
            <v>1400*1700</v>
          </cell>
          <cell r="I584">
            <v>0.58499999999999996</v>
          </cell>
          <cell r="M584">
            <v>40</v>
          </cell>
          <cell r="N584">
            <v>1</v>
          </cell>
          <cell r="O584">
            <v>2</v>
          </cell>
          <cell r="Q584" t="str">
            <v>تعمل</v>
          </cell>
          <cell r="R584">
            <v>585</v>
          </cell>
          <cell r="S584">
            <v>544.04999999999995</v>
          </cell>
          <cell r="T584">
            <v>625.95000000000005</v>
          </cell>
          <cell r="U584">
            <v>7</v>
          </cell>
          <cell r="V584">
            <v>7</v>
          </cell>
          <cell r="X584" t="str">
            <v>غسالة</v>
          </cell>
          <cell r="Y584">
            <v>153</v>
          </cell>
          <cell r="Z584" t="str">
            <v>قاعدة</v>
          </cell>
          <cell r="AA584">
            <v>422</v>
          </cell>
          <cell r="AB584" t="str">
            <v>قاعده +زوايا غساله 13</v>
          </cell>
          <cell r="AD584" t="str">
            <v>قاعده +زوايا غساله 13</v>
          </cell>
          <cell r="AE584">
            <v>1</v>
          </cell>
          <cell r="AH584">
            <v>180</v>
          </cell>
          <cell r="AI584">
            <v>171</v>
          </cell>
          <cell r="AJ584">
            <v>189</v>
          </cell>
          <cell r="AK584">
            <v>0</v>
          </cell>
          <cell r="AN584">
            <v>5</v>
          </cell>
          <cell r="AO584">
            <v>20</v>
          </cell>
          <cell r="AR584">
            <v>28</v>
          </cell>
          <cell r="AS584">
            <v>40</v>
          </cell>
          <cell r="AT584" t="str">
            <v>MTI</v>
          </cell>
          <cell r="AU584" t="str">
            <v>اتوماتيك</v>
          </cell>
          <cell r="AV584">
            <v>7</v>
          </cell>
          <cell r="AW584">
            <v>7</v>
          </cell>
          <cell r="AX584">
            <v>670</v>
          </cell>
          <cell r="AY584">
            <v>2</v>
          </cell>
          <cell r="AZ584">
            <v>2</v>
          </cell>
          <cell r="BA584">
            <v>640</v>
          </cell>
          <cell r="BB584">
            <v>2</v>
          </cell>
          <cell r="BC584">
            <v>2</v>
          </cell>
          <cell r="BD584">
            <v>102</v>
          </cell>
          <cell r="BE584">
            <v>2</v>
          </cell>
          <cell r="BF584">
            <v>2</v>
          </cell>
          <cell r="BJ584">
            <v>5</v>
          </cell>
          <cell r="BK584">
            <v>0</v>
          </cell>
          <cell r="BL584">
            <v>10</v>
          </cell>
          <cell r="BN584">
            <v>703</v>
          </cell>
          <cell r="BO584" t="str">
            <v>7</v>
          </cell>
          <cell r="BP584">
            <v>43594</v>
          </cell>
          <cell r="BW584">
            <v>0</v>
          </cell>
          <cell r="BX584" t="str">
            <v>شفاف</v>
          </cell>
          <cell r="BY584">
            <v>3.125E-2</v>
          </cell>
          <cell r="BZ584">
            <v>50</v>
          </cell>
          <cell r="CA584">
            <v>5</v>
          </cell>
          <cell r="CB584">
            <v>4</v>
          </cell>
          <cell r="CC584">
            <v>1.25</v>
          </cell>
          <cell r="CE584">
            <v>87</v>
          </cell>
          <cell r="CF584">
            <v>150</v>
          </cell>
          <cell r="CG584" t="str">
            <v xml:space="preserve">احمر </v>
          </cell>
          <cell r="CH584">
            <v>2.7189999999999999E-2</v>
          </cell>
          <cell r="CI584">
            <v>8.6999999999999994E-2</v>
          </cell>
          <cell r="CK584">
            <v>0.63472499999999998</v>
          </cell>
          <cell r="CL584">
            <v>0</v>
          </cell>
          <cell r="CO584" t="str">
            <v>العربيه للصناعات الكهربائيه</v>
          </cell>
          <cell r="CP584" t="str">
            <v>العربيه للصناعات الكهربائيه</v>
          </cell>
          <cell r="CT584">
            <v>0</v>
          </cell>
          <cell r="CU584">
            <v>1</v>
          </cell>
          <cell r="CV584">
            <v>1</v>
          </cell>
          <cell r="CW584">
            <v>1</v>
          </cell>
          <cell r="CX584">
            <v>44241</v>
          </cell>
          <cell r="CY584">
            <v>44249</v>
          </cell>
          <cell r="CZ584" t="str">
            <v>Pending</v>
          </cell>
          <cell r="DA584">
            <v>7</v>
          </cell>
        </row>
        <row r="585">
          <cell r="A585" t="str">
            <v>422f</v>
          </cell>
          <cell r="B585" t="str">
            <v>PF1</v>
          </cell>
          <cell r="C585" t="str">
            <v>FOAM 10TH</v>
          </cell>
          <cell r="D585" t="str">
            <v>Molds</v>
          </cell>
          <cell r="E585" t="str">
            <v>FMMTII12130000</v>
          </cell>
          <cell r="F585" t="str">
            <v>زوايا غساله 13 امامية</v>
          </cell>
          <cell r="G585" t="str">
            <v>Ea</v>
          </cell>
          <cell r="H585" t="str">
            <v>1400*1700</v>
          </cell>
          <cell r="I585">
            <v>0.12</v>
          </cell>
          <cell r="M585">
            <v>40</v>
          </cell>
          <cell r="N585">
            <v>1</v>
          </cell>
          <cell r="O585">
            <v>2</v>
          </cell>
          <cell r="Q585" t="str">
            <v>تعمل</v>
          </cell>
          <cell r="R585">
            <v>120</v>
          </cell>
          <cell r="S585">
            <v>111.6</v>
          </cell>
          <cell r="T585">
            <v>128.4</v>
          </cell>
          <cell r="U585">
            <v>7</v>
          </cell>
          <cell r="V585">
            <v>7</v>
          </cell>
          <cell r="X585" t="str">
            <v>غسالة</v>
          </cell>
          <cell r="Y585">
            <v>153</v>
          </cell>
          <cell r="Z585" t="str">
            <v xml:space="preserve">امامية </v>
          </cell>
          <cell r="AA585">
            <v>422</v>
          </cell>
          <cell r="AB585" t="str">
            <v>قاعده +زوايا غساله 13</v>
          </cell>
          <cell r="AD585" t="str">
            <v>قاعده +زوايا غساله 13</v>
          </cell>
          <cell r="AE585">
            <v>1</v>
          </cell>
          <cell r="AH585">
            <v>180</v>
          </cell>
          <cell r="AI585">
            <v>171</v>
          </cell>
          <cell r="AJ585">
            <v>189</v>
          </cell>
          <cell r="AK585">
            <v>0</v>
          </cell>
          <cell r="AN585">
            <v>5</v>
          </cell>
          <cell r="AO585">
            <v>20</v>
          </cell>
          <cell r="AR585">
            <v>28</v>
          </cell>
          <cell r="AS585">
            <v>40</v>
          </cell>
          <cell r="AT585" t="str">
            <v>MTI</v>
          </cell>
          <cell r="AU585" t="str">
            <v>اتوماتيك</v>
          </cell>
          <cell r="AV585">
            <v>7</v>
          </cell>
          <cell r="AW585">
            <v>7</v>
          </cell>
          <cell r="AX585">
            <v>747</v>
          </cell>
          <cell r="AY585">
            <v>2</v>
          </cell>
          <cell r="AZ585">
            <v>2</v>
          </cell>
          <cell r="BA585">
            <v>107</v>
          </cell>
          <cell r="BB585">
            <v>2</v>
          </cell>
          <cell r="BC585">
            <v>2</v>
          </cell>
          <cell r="BD585">
            <v>113</v>
          </cell>
          <cell r="BE585">
            <v>2</v>
          </cell>
          <cell r="BF585">
            <v>2</v>
          </cell>
          <cell r="BJ585">
            <v>5</v>
          </cell>
          <cell r="BK585">
            <v>0</v>
          </cell>
          <cell r="BL585">
            <v>10</v>
          </cell>
          <cell r="BN585">
            <v>703</v>
          </cell>
          <cell r="BO585" t="str">
            <v>7</v>
          </cell>
          <cell r="BP585">
            <v>43594</v>
          </cell>
          <cell r="BW585">
            <v>0</v>
          </cell>
          <cell r="BX585" t="str">
            <v>شفاف</v>
          </cell>
          <cell r="BY585">
            <v>3.125E-2</v>
          </cell>
          <cell r="BZ585">
            <v>50</v>
          </cell>
          <cell r="CA585">
            <v>5</v>
          </cell>
          <cell r="CB585">
            <v>16</v>
          </cell>
          <cell r="CC585">
            <v>1.25</v>
          </cell>
          <cell r="CE585">
            <v>87</v>
          </cell>
          <cell r="CF585">
            <v>150</v>
          </cell>
          <cell r="CG585" t="str">
            <v xml:space="preserve">احمر </v>
          </cell>
          <cell r="CH585">
            <v>2.7189999999999999E-2</v>
          </cell>
          <cell r="CI585">
            <v>8.6999999999999994E-2</v>
          </cell>
          <cell r="CK585">
            <v>0.13019999999999998</v>
          </cell>
          <cell r="CL585">
            <v>0</v>
          </cell>
          <cell r="CO585" t="str">
            <v>العربيه للصناعات الكهربائيه</v>
          </cell>
          <cell r="CP585" t="str">
            <v>العربيه للصناعات الكهربائيه</v>
          </cell>
          <cell r="CT585">
            <v>0</v>
          </cell>
          <cell r="CU585">
            <v>1</v>
          </cell>
          <cell r="CV585">
            <v>1</v>
          </cell>
          <cell r="CW585">
            <v>1</v>
          </cell>
          <cell r="CX585">
            <v>44241</v>
          </cell>
          <cell r="CY585">
            <v>44249</v>
          </cell>
          <cell r="CZ585" t="str">
            <v>Pending</v>
          </cell>
          <cell r="DA585">
            <v>7</v>
          </cell>
        </row>
        <row r="586">
          <cell r="A586" t="str">
            <v>422k</v>
          </cell>
          <cell r="B586" t="str">
            <v>PF1</v>
          </cell>
          <cell r="C586" t="str">
            <v>FOAM 10TH</v>
          </cell>
          <cell r="D586" t="str">
            <v>Molds</v>
          </cell>
          <cell r="E586" t="str">
            <v>FMMTII12130000</v>
          </cell>
          <cell r="F586" t="str">
            <v>زوايا غساله 13 خلفية</v>
          </cell>
          <cell r="G586" t="str">
            <v>Ea</v>
          </cell>
          <cell r="H586" t="str">
            <v>1400*1700</v>
          </cell>
          <cell r="I586">
            <v>0.20499999999999999</v>
          </cell>
          <cell r="M586">
            <v>40</v>
          </cell>
          <cell r="N586">
            <v>1</v>
          </cell>
          <cell r="O586">
            <v>2</v>
          </cell>
          <cell r="Q586" t="str">
            <v>تعمل</v>
          </cell>
          <cell r="R586">
            <v>205</v>
          </cell>
          <cell r="S586">
            <v>190.65</v>
          </cell>
          <cell r="T586">
            <v>219.35</v>
          </cell>
          <cell r="U586">
            <v>7</v>
          </cell>
          <cell r="V586">
            <v>7</v>
          </cell>
          <cell r="X586" t="str">
            <v>غسالة</v>
          </cell>
          <cell r="Y586">
            <v>153</v>
          </cell>
          <cell r="Z586" t="str">
            <v xml:space="preserve">خلفية </v>
          </cell>
          <cell r="AA586">
            <v>422</v>
          </cell>
          <cell r="AB586" t="str">
            <v>قاعده +زوايا غساله 13</v>
          </cell>
          <cell r="AD586" t="str">
            <v>قاعده +زوايا غساله 13</v>
          </cell>
          <cell r="AE586">
            <v>1</v>
          </cell>
          <cell r="AH586">
            <v>180</v>
          </cell>
          <cell r="AI586">
            <v>171</v>
          </cell>
          <cell r="AJ586">
            <v>189</v>
          </cell>
          <cell r="AK586">
            <v>0</v>
          </cell>
          <cell r="AN586">
            <v>5</v>
          </cell>
          <cell r="AO586">
            <v>20</v>
          </cell>
          <cell r="AR586">
            <v>28</v>
          </cell>
          <cell r="AS586">
            <v>40</v>
          </cell>
          <cell r="AT586" t="str">
            <v>MTI</v>
          </cell>
          <cell r="AU586" t="str">
            <v>اتوماتيك</v>
          </cell>
          <cell r="AV586">
            <v>7</v>
          </cell>
          <cell r="AW586">
            <v>7</v>
          </cell>
          <cell r="AX586">
            <v>790</v>
          </cell>
          <cell r="AY586">
            <v>2</v>
          </cell>
          <cell r="AZ586">
            <v>2</v>
          </cell>
          <cell r="BA586">
            <v>138</v>
          </cell>
          <cell r="BB586">
            <v>2</v>
          </cell>
          <cell r="BC586">
            <v>2</v>
          </cell>
          <cell r="BD586">
            <v>60</v>
          </cell>
          <cell r="BE586">
            <v>2</v>
          </cell>
          <cell r="BF586">
            <v>2</v>
          </cell>
          <cell r="BJ586">
            <v>5</v>
          </cell>
          <cell r="BK586">
            <v>0</v>
          </cell>
          <cell r="BL586">
            <v>10</v>
          </cell>
          <cell r="BN586">
            <v>703</v>
          </cell>
          <cell r="BO586" t="str">
            <v>7</v>
          </cell>
          <cell r="BP586">
            <v>43594</v>
          </cell>
          <cell r="BW586">
            <v>0</v>
          </cell>
          <cell r="BX586" t="str">
            <v>شفاف</v>
          </cell>
          <cell r="BY586">
            <v>3.125E-2</v>
          </cell>
          <cell r="BZ586">
            <v>50</v>
          </cell>
          <cell r="CA586">
            <v>5</v>
          </cell>
          <cell r="CB586">
            <v>16</v>
          </cell>
          <cell r="CC586">
            <v>1.25</v>
          </cell>
          <cell r="CE586">
            <v>87</v>
          </cell>
          <cell r="CF586">
            <v>150</v>
          </cell>
          <cell r="CG586" t="str">
            <v xml:space="preserve">احمر </v>
          </cell>
          <cell r="CH586">
            <v>2.7189999999999999E-2</v>
          </cell>
          <cell r="CI586">
            <v>8.6999999999999994E-2</v>
          </cell>
          <cell r="CK586">
            <v>0.22242499999999998</v>
          </cell>
          <cell r="CL586">
            <v>0</v>
          </cell>
          <cell r="CO586" t="str">
            <v>العربيه للصناعات الكهربائيه</v>
          </cell>
          <cell r="CP586" t="str">
            <v>العربيه للصناعات الكهربائيه</v>
          </cell>
          <cell r="CT586">
            <v>0</v>
          </cell>
          <cell r="CU586">
            <v>1</v>
          </cell>
          <cell r="CV586">
            <v>1</v>
          </cell>
          <cell r="CW586">
            <v>1</v>
          </cell>
          <cell r="CX586">
            <v>44241</v>
          </cell>
          <cell r="CY586">
            <v>44249</v>
          </cell>
          <cell r="CZ586" t="str">
            <v>Pending</v>
          </cell>
          <cell r="DA586">
            <v>7</v>
          </cell>
        </row>
        <row r="587">
          <cell r="A587">
            <v>422</v>
          </cell>
          <cell r="B587" t="str">
            <v>PF1</v>
          </cell>
          <cell r="C587" t="str">
            <v>FOAM 10TH</v>
          </cell>
          <cell r="D587" t="str">
            <v>Molds</v>
          </cell>
          <cell r="E587" t="str">
            <v>FMMTII12130000</v>
          </cell>
          <cell r="F587" t="str">
            <v>قاعده +زوايا غساله 13</v>
          </cell>
          <cell r="G587" t="str">
            <v>Set</v>
          </cell>
          <cell r="H587" t="str">
            <v>1400*1700</v>
          </cell>
          <cell r="I587">
            <v>0.90999999999999992</v>
          </cell>
          <cell r="M587">
            <v>40</v>
          </cell>
          <cell r="N587">
            <v>3</v>
          </cell>
          <cell r="O587">
            <v>2</v>
          </cell>
          <cell r="Q587" t="str">
            <v>تعمل</v>
          </cell>
          <cell r="R587">
            <v>909.99999999999989</v>
          </cell>
          <cell r="S587">
            <v>846.29999999999984</v>
          </cell>
          <cell r="T587">
            <v>973.69999999999993</v>
          </cell>
          <cell r="U587">
            <v>7</v>
          </cell>
          <cell r="V587">
            <v>7</v>
          </cell>
          <cell r="X587" t="str">
            <v>غسالة</v>
          </cell>
          <cell r="Y587">
            <v>153</v>
          </cell>
          <cell r="AA587">
            <v>422</v>
          </cell>
          <cell r="AB587" t="str">
            <v>قاعده +زوايا غساله 13</v>
          </cell>
          <cell r="AD587" t="str">
            <v>قاعده +زوايا غساله 13</v>
          </cell>
          <cell r="AE587">
            <v>1</v>
          </cell>
          <cell r="AH587">
            <v>180</v>
          </cell>
          <cell r="AI587">
            <v>171</v>
          </cell>
          <cell r="AJ587">
            <v>189</v>
          </cell>
          <cell r="AK587">
            <v>1</v>
          </cell>
          <cell r="AM587">
            <v>1</v>
          </cell>
          <cell r="AN587">
            <v>5</v>
          </cell>
          <cell r="AO587">
            <v>20</v>
          </cell>
          <cell r="AR587">
            <v>28</v>
          </cell>
          <cell r="AS587">
            <v>40</v>
          </cell>
          <cell r="AT587" t="str">
            <v>MTI</v>
          </cell>
          <cell r="AU587" t="str">
            <v>اتوماتيك</v>
          </cell>
          <cell r="AV587">
            <v>7</v>
          </cell>
          <cell r="AW587">
            <v>7</v>
          </cell>
          <cell r="BJ587">
            <v>5</v>
          </cell>
          <cell r="BK587">
            <v>0</v>
          </cell>
          <cell r="BL587">
            <v>10</v>
          </cell>
          <cell r="BN587">
            <v>703</v>
          </cell>
          <cell r="BO587" t="str">
            <v>7</v>
          </cell>
          <cell r="BP587">
            <v>43594</v>
          </cell>
          <cell r="BW587">
            <v>0</v>
          </cell>
          <cell r="BX587" t="str">
            <v>شفاف</v>
          </cell>
          <cell r="BY587">
            <v>3.125E-2</v>
          </cell>
          <cell r="BZ587">
            <v>50</v>
          </cell>
          <cell r="CA587">
            <v>5</v>
          </cell>
          <cell r="CB587">
            <v>4</v>
          </cell>
          <cell r="CC587">
            <v>1.25</v>
          </cell>
          <cell r="CE587">
            <v>87</v>
          </cell>
          <cell r="CF587">
            <v>150</v>
          </cell>
          <cell r="CG587" t="str">
            <v xml:space="preserve">احمر </v>
          </cell>
          <cell r="CH587">
            <v>2.7189999999999999E-2</v>
          </cell>
          <cell r="CI587">
            <v>8.6999999999999994E-2</v>
          </cell>
          <cell r="CK587">
            <v>0.98734999999999984</v>
          </cell>
          <cell r="CL587">
            <v>0</v>
          </cell>
          <cell r="CO587" t="str">
            <v>العربيه للصناعات الكهربائيه</v>
          </cell>
          <cell r="CP587" t="str">
            <v>العربيه للصناعات الكهربائيه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44241</v>
          </cell>
          <cell r="CY587">
            <v>44249</v>
          </cell>
          <cell r="CZ587" t="str">
            <v>Pending</v>
          </cell>
          <cell r="DA587">
            <v>7</v>
          </cell>
        </row>
        <row r="588">
          <cell r="A588">
            <v>423</v>
          </cell>
          <cell r="B588" t="str">
            <v>PF1</v>
          </cell>
          <cell r="C588" t="str">
            <v>FOAM 10TH</v>
          </cell>
          <cell r="D588" t="str">
            <v>Molds</v>
          </cell>
          <cell r="E588" t="str">
            <v>FMTOSI32T16171</v>
          </cell>
          <cell r="F588" t="str">
            <v xml:space="preserve">32R300E TOP EPSتوشيبا </v>
          </cell>
          <cell r="G588" t="str">
            <v>Set</v>
          </cell>
          <cell r="H588" t="str">
            <v>1400*1700</v>
          </cell>
          <cell r="I588">
            <v>0.151</v>
          </cell>
          <cell r="M588">
            <v>40</v>
          </cell>
          <cell r="N588">
            <v>1</v>
          </cell>
          <cell r="O588">
            <v>2</v>
          </cell>
          <cell r="P588">
            <v>21</v>
          </cell>
          <cell r="Q588" t="str">
            <v>تعمل</v>
          </cell>
          <cell r="R588">
            <v>151</v>
          </cell>
          <cell r="S588">
            <v>140.43</v>
          </cell>
          <cell r="T588">
            <v>161.57</v>
          </cell>
          <cell r="U588">
            <v>7</v>
          </cell>
          <cell r="V588">
            <v>7</v>
          </cell>
          <cell r="X588" t="str">
            <v>TV</v>
          </cell>
          <cell r="Y588">
            <v>154</v>
          </cell>
          <cell r="AA588">
            <v>423</v>
          </cell>
          <cell r="AB588" t="str">
            <v xml:space="preserve">32R300E TOP EPSتوشيبا </v>
          </cell>
          <cell r="AD588" t="str">
            <v xml:space="preserve">32R300E EPSتوشيبا </v>
          </cell>
          <cell r="AE588">
            <v>1</v>
          </cell>
          <cell r="AH588">
            <v>180</v>
          </cell>
          <cell r="AI588">
            <v>171</v>
          </cell>
          <cell r="AJ588">
            <v>189</v>
          </cell>
          <cell r="AK588">
            <v>1</v>
          </cell>
          <cell r="AL588">
            <v>1</v>
          </cell>
          <cell r="AT588" t="str">
            <v>TOS</v>
          </cell>
          <cell r="AU588" t="str">
            <v>اتوماتيك</v>
          </cell>
          <cell r="AV588">
            <v>7</v>
          </cell>
          <cell r="AW588">
            <v>7</v>
          </cell>
          <cell r="BJ588">
            <v>5</v>
          </cell>
          <cell r="BK588">
            <v>-5</v>
          </cell>
          <cell r="BL588">
            <v>5</v>
          </cell>
          <cell r="BO588" t="str">
            <v/>
          </cell>
          <cell r="BP588">
            <v>43594</v>
          </cell>
          <cell r="BW588">
            <v>0</v>
          </cell>
          <cell r="BX588" t="str">
            <v>شفاف</v>
          </cell>
          <cell r="BY588">
            <v>8.0000000000000002E-3</v>
          </cell>
          <cell r="BZ588">
            <v>50</v>
          </cell>
          <cell r="CA588">
            <v>4</v>
          </cell>
          <cell r="CB588">
            <v>10</v>
          </cell>
          <cell r="CC588">
            <v>1</v>
          </cell>
          <cell r="CE588">
            <v>87</v>
          </cell>
          <cell r="CF588">
            <v>150</v>
          </cell>
          <cell r="CG588" t="str">
            <v xml:space="preserve">ازرق </v>
          </cell>
          <cell r="CH588">
            <v>8.6999999999999994E-3</v>
          </cell>
          <cell r="CI588">
            <v>8.6999999999999994E-2</v>
          </cell>
          <cell r="CK588">
            <v>0.16383499999999998</v>
          </cell>
          <cell r="CL588">
            <v>0</v>
          </cell>
          <cell r="CO588" t="str">
            <v>توشيبا</v>
          </cell>
          <cell r="CP588" t="str">
            <v>توشيبا للاجهزة المرئية</v>
          </cell>
          <cell r="CT588">
            <v>1</v>
          </cell>
          <cell r="CU588">
            <v>1</v>
          </cell>
          <cell r="CV588">
            <v>1</v>
          </cell>
          <cell r="CW588">
            <v>0</v>
          </cell>
          <cell r="CZ588" t="str">
            <v/>
          </cell>
        </row>
        <row r="589">
          <cell r="A589">
            <v>424</v>
          </cell>
          <cell r="B589" t="str">
            <v>PF1</v>
          </cell>
          <cell r="C589" t="str">
            <v>FOAM 10TH</v>
          </cell>
          <cell r="D589" t="str">
            <v>Molds</v>
          </cell>
          <cell r="E589" t="str">
            <v>FMTOSI32B30871</v>
          </cell>
          <cell r="F589" t="str">
            <v xml:space="preserve">32R300E Bottom EPSتوشيبا </v>
          </cell>
          <cell r="G589" t="str">
            <v>Set</v>
          </cell>
          <cell r="H589" t="str">
            <v>1400*1700</v>
          </cell>
          <cell r="I589">
            <v>8.3000000000000004E-2</v>
          </cell>
          <cell r="M589">
            <v>40</v>
          </cell>
          <cell r="N589">
            <v>1</v>
          </cell>
          <cell r="O589">
            <v>2</v>
          </cell>
          <cell r="P589" t="str">
            <v>s1</v>
          </cell>
          <cell r="Q589" t="str">
            <v>تعمل</v>
          </cell>
          <cell r="R589">
            <v>83</v>
          </cell>
          <cell r="S589">
            <v>77.19</v>
          </cell>
          <cell r="T589">
            <v>88.81</v>
          </cell>
          <cell r="U589">
            <v>7</v>
          </cell>
          <cell r="V589">
            <v>7</v>
          </cell>
          <cell r="X589" t="str">
            <v>TV</v>
          </cell>
          <cell r="Y589">
            <v>154</v>
          </cell>
          <cell r="AA589">
            <v>424</v>
          </cell>
          <cell r="AB589" t="str">
            <v xml:space="preserve">32R300E Bottom EPSتوشيبا </v>
          </cell>
          <cell r="AD589" t="str">
            <v xml:space="preserve">32R300E EPSتوشيبا </v>
          </cell>
          <cell r="AE589">
            <v>1</v>
          </cell>
          <cell r="AH589">
            <v>180</v>
          </cell>
          <cell r="AI589">
            <v>171</v>
          </cell>
          <cell r="AJ589">
            <v>189</v>
          </cell>
          <cell r="AK589">
            <v>1</v>
          </cell>
          <cell r="AL589">
            <v>1</v>
          </cell>
          <cell r="AT589" t="str">
            <v>TOS</v>
          </cell>
          <cell r="AU589" t="str">
            <v>اتوماتيك</v>
          </cell>
          <cell r="AV589">
            <v>7</v>
          </cell>
          <cell r="AW589">
            <v>7</v>
          </cell>
          <cell r="BJ589">
            <v>5</v>
          </cell>
          <cell r="BK589">
            <v>-5</v>
          </cell>
          <cell r="BL589">
            <v>5</v>
          </cell>
          <cell r="BO589" t="str">
            <v/>
          </cell>
          <cell r="BP589">
            <v>43594</v>
          </cell>
          <cell r="BW589">
            <v>0</v>
          </cell>
          <cell r="BX589" t="str">
            <v>شفاف</v>
          </cell>
          <cell r="BY589">
            <v>8.0000000000000002E-3</v>
          </cell>
          <cell r="BZ589">
            <v>50</v>
          </cell>
          <cell r="CA589">
            <v>4</v>
          </cell>
          <cell r="CB589">
            <v>10</v>
          </cell>
          <cell r="CC589">
            <v>1</v>
          </cell>
          <cell r="CE589">
            <v>87</v>
          </cell>
          <cell r="CF589">
            <v>150</v>
          </cell>
          <cell r="CG589" t="str">
            <v xml:space="preserve">احمر </v>
          </cell>
          <cell r="CH589">
            <v>8.6999999999999994E-3</v>
          </cell>
          <cell r="CI589">
            <v>8.6999999999999994E-2</v>
          </cell>
          <cell r="CK589">
            <v>9.0054999999999996E-2</v>
          </cell>
          <cell r="CL589">
            <v>0</v>
          </cell>
          <cell r="CO589" t="str">
            <v>توشيبا</v>
          </cell>
          <cell r="CP589" t="str">
            <v>توشيبا للاجهزة المرئية</v>
          </cell>
          <cell r="CT589">
            <v>1</v>
          </cell>
          <cell r="CU589">
            <v>1</v>
          </cell>
          <cell r="CV589">
            <v>1</v>
          </cell>
          <cell r="CW589">
            <v>0</v>
          </cell>
          <cell r="CZ589" t="str">
            <v/>
          </cell>
        </row>
        <row r="590">
          <cell r="A590" t="str">
            <v>424sum</v>
          </cell>
          <cell r="B590" t="str">
            <v>PF1</v>
          </cell>
          <cell r="C590" t="str">
            <v>FOAM 10TH</v>
          </cell>
          <cell r="D590" t="str">
            <v>Molds</v>
          </cell>
          <cell r="E590" t="str">
            <v>FMTOSI32T16171</v>
          </cell>
          <cell r="F590" t="str">
            <v xml:space="preserve">32R300E EPSتوشيبا </v>
          </cell>
          <cell r="G590" t="str">
            <v>Set</v>
          </cell>
          <cell r="H590" t="str">
            <v>1400*1700</v>
          </cell>
          <cell r="I590">
            <v>0.23399999999999999</v>
          </cell>
          <cell r="M590">
            <v>40</v>
          </cell>
          <cell r="N590">
            <v>2</v>
          </cell>
          <cell r="O590">
            <v>2</v>
          </cell>
          <cell r="P590" t="str">
            <v>s1</v>
          </cell>
          <cell r="Q590" t="str">
            <v>تعمل</v>
          </cell>
          <cell r="R590">
            <v>234</v>
          </cell>
          <cell r="S590">
            <v>217.62</v>
          </cell>
          <cell r="T590">
            <v>250.38</v>
          </cell>
          <cell r="U590">
            <v>7</v>
          </cell>
          <cell r="V590">
            <v>7</v>
          </cell>
          <cell r="X590" t="str">
            <v>TV</v>
          </cell>
          <cell r="Y590">
            <v>154</v>
          </cell>
          <cell r="Z590" t="str">
            <v>مجمعة</v>
          </cell>
          <cell r="AA590">
            <v>424</v>
          </cell>
          <cell r="AB590" t="str">
            <v xml:space="preserve">32R300E TOP EPSتوشيبا </v>
          </cell>
          <cell r="AD590" t="str">
            <v xml:space="preserve">32R300E EPSتوشيبا </v>
          </cell>
          <cell r="AE590">
            <v>1</v>
          </cell>
          <cell r="AH590">
            <v>180</v>
          </cell>
          <cell r="AI590">
            <v>171</v>
          </cell>
          <cell r="AJ590">
            <v>189</v>
          </cell>
          <cell r="AK590">
            <v>0</v>
          </cell>
          <cell r="AM590">
            <v>1</v>
          </cell>
          <cell r="AT590" t="str">
            <v>TOS</v>
          </cell>
          <cell r="AU590" t="str">
            <v>اتوماتيك</v>
          </cell>
          <cell r="AV590">
            <v>7</v>
          </cell>
          <cell r="AW590">
            <v>7</v>
          </cell>
          <cell r="BJ590">
            <v>5</v>
          </cell>
          <cell r="BK590">
            <v>-5</v>
          </cell>
          <cell r="BL590">
            <v>5</v>
          </cell>
          <cell r="BO590" t="str">
            <v/>
          </cell>
          <cell r="BP590">
            <v>43594</v>
          </cell>
          <cell r="BW590">
            <v>0</v>
          </cell>
          <cell r="BX590" t="str">
            <v>شفاف</v>
          </cell>
          <cell r="BY590">
            <v>8.0000000000000002E-3</v>
          </cell>
          <cell r="BZ590">
            <v>50</v>
          </cell>
          <cell r="CA590">
            <v>4</v>
          </cell>
          <cell r="CB590">
            <v>10</v>
          </cell>
          <cell r="CC590">
            <v>1</v>
          </cell>
          <cell r="CE590">
            <v>87</v>
          </cell>
          <cell r="CF590">
            <v>150</v>
          </cell>
          <cell r="CG590" t="str">
            <v xml:space="preserve">ازرق </v>
          </cell>
          <cell r="CH590">
            <v>8.6999999999999994E-3</v>
          </cell>
          <cell r="CI590">
            <v>8.6999999999999994E-2</v>
          </cell>
          <cell r="CK590">
            <v>0.25388999999999995</v>
          </cell>
          <cell r="CL590">
            <v>0</v>
          </cell>
          <cell r="CO590" t="str">
            <v>توشيبا</v>
          </cell>
          <cell r="CP590" t="str">
            <v>توشيبا للاجهزة المرئية</v>
          </cell>
          <cell r="CT590">
            <v>0</v>
          </cell>
          <cell r="CU590">
            <v>1</v>
          </cell>
          <cell r="CV590">
            <v>1</v>
          </cell>
          <cell r="CW590">
            <v>0</v>
          </cell>
          <cell r="CZ590" t="str">
            <v/>
          </cell>
        </row>
        <row r="591">
          <cell r="A591">
            <v>425</v>
          </cell>
          <cell r="B591" t="str">
            <v>PF1</v>
          </cell>
          <cell r="C591" t="str">
            <v>FOAM 10TH</v>
          </cell>
          <cell r="D591" t="str">
            <v>Molds</v>
          </cell>
          <cell r="E591" t="str">
            <v>FMTOSI32T05771</v>
          </cell>
          <cell r="F591" t="str">
            <v xml:space="preserve">32W600D TOP EPSتوشيبا </v>
          </cell>
          <cell r="G591" t="str">
            <v>Ea</v>
          </cell>
          <cell r="H591" t="str">
            <v>1200*1100</v>
          </cell>
          <cell r="I591">
            <v>0.16</v>
          </cell>
          <cell r="M591">
            <v>40</v>
          </cell>
          <cell r="N591">
            <v>1</v>
          </cell>
          <cell r="O591">
            <v>2</v>
          </cell>
          <cell r="P591" t="str">
            <v>t1</v>
          </cell>
          <cell r="Q591" t="str">
            <v>تعمل</v>
          </cell>
          <cell r="R591">
            <v>160</v>
          </cell>
          <cell r="S591">
            <v>148.80000000000001</v>
          </cell>
          <cell r="T591">
            <v>171.2</v>
          </cell>
          <cell r="U591">
            <v>7</v>
          </cell>
          <cell r="V591">
            <v>7</v>
          </cell>
          <cell r="X591" t="str">
            <v>TV</v>
          </cell>
          <cell r="Y591">
            <v>155</v>
          </cell>
          <cell r="AA591">
            <v>425</v>
          </cell>
          <cell r="AB591" t="str">
            <v xml:space="preserve">32W600D TOP EPSتوشيبا </v>
          </cell>
          <cell r="AD591" t="str">
            <v xml:space="preserve">32W600D EPSتوشيبا </v>
          </cell>
          <cell r="AE591">
            <v>1</v>
          </cell>
          <cell r="AH591">
            <v>180</v>
          </cell>
          <cell r="AI591">
            <v>171</v>
          </cell>
          <cell r="AJ591">
            <v>189</v>
          </cell>
          <cell r="AK591">
            <v>1</v>
          </cell>
          <cell r="AL591">
            <v>1</v>
          </cell>
          <cell r="AO591">
            <v>18</v>
          </cell>
          <cell r="AP591" t="str">
            <v>303xj</v>
          </cell>
          <cell r="AR591">
            <v>28</v>
          </cell>
          <cell r="AS591">
            <v>30</v>
          </cell>
          <cell r="AT591" t="str">
            <v>TOS</v>
          </cell>
          <cell r="AU591" t="str">
            <v>اتوماتيك</v>
          </cell>
          <cell r="AV591">
            <v>7</v>
          </cell>
          <cell r="AW591">
            <v>7</v>
          </cell>
          <cell r="AX591">
            <v>811</v>
          </cell>
          <cell r="AY591">
            <v>2</v>
          </cell>
          <cell r="AZ591">
            <v>2</v>
          </cell>
          <cell r="BA591">
            <v>147</v>
          </cell>
          <cell r="BB591">
            <v>2</v>
          </cell>
          <cell r="BC591">
            <v>2</v>
          </cell>
          <cell r="BD591">
            <v>226</v>
          </cell>
          <cell r="BE591">
            <v>1</v>
          </cell>
          <cell r="BF591">
            <v>1</v>
          </cell>
          <cell r="BJ591">
            <v>5</v>
          </cell>
          <cell r="BK591">
            <v>-5</v>
          </cell>
          <cell r="BL591">
            <v>5</v>
          </cell>
          <cell r="BN591">
            <v>810</v>
          </cell>
          <cell r="BO591" t="str">
            <v>8</v>
          </cell>
          <cell r="BP591">
            <v>43594</v>
          </cell>
          <cell r="BW591">
            <v>0</v>
          </cell>
          <cell r="BX591" t="str">
            <v>شفاف</v>
          </cell>
          <cell r="BY591">
            <v>8.0000000000000002E-3</v>
          </cell>
          <cell r="BZ591">
            <v>50</v>
          </cell>
          <cell r="CA591">
            <v>4</v>
          </cell>
          <cell r="CB591">
            <v>10</v>
          </cell>
          <cell r="CC591">
            <v>1</v>
          </cell>
          <cell r="CE591">
            <v>87</v>
          </cell>
          <cell r="CF591">
            <v>120</v>
          </cell>
          <cell r="CG591" t="str">
            <v>ابيض</v>
          </cell>
          <cell r="CH591">
            <v>8.6999999999999994E-3</v>
          </cell>
          <cell r="CI591">
            <v>8.6999999999999994E-2</v>
          </cell>
          <cell r="CK591">
            <v>0</v>
          </cell>
          <cell r="CL591">
            <v>0.17600000000000002</v>
          </cell>
          <cell r="CO591" t="str">
            <v>توشيبا</v>
          </cell>
          <cell r="CP591" t="str">
            <v>توشيبا للاجهزة المرئية</v>
          </cell>
          <cell r="CT591">
            <v>1</v>
          </cell>
          <cell r="CU591">
            <v>1</v>
          </cell>
          <cell r="CV591">
            <v>1</v>
          </cell>
          <cell r="CW591">
            <v>0</v>
          </cell>
          <cell r="CZ591" t="str">
            <v/>
          </cell>
        </row>
        <row r="592">
          <cell r="A592">
            <v>426</v>
          </cell>
          <cell r="B592" t="str">
            <v>PF1</v>
          </cell>
          <cell r="C592" t="str">
            <v>FOAM 10TH</v>
          </cell>
          <cell r="D592" t="str">
            <v>Molds</v>
          </cell>
          <cell r="E592" t="str">
            <v>FMTOSI32B05871</v>
          </cell>
          <cell r="F592" t="str">
            <v xml:space="preserve">32W600D Bottom EPSتوشيبا </v>
          </cell>
          <cell r="G592" t="str">
            <v>Ea</v>
          </cell>
          <cell r="H592" t="str">
            <v>1200*1100</v>
          </cell>
          <cell r="I592">
            <v>0.13600000000000001</v>
          </cell>
          <cell r="M592">
            <v>40</v>
          </cell>
          <cell r="N592">
            <v>1</v>
          </cell>
          <cell r="O592">
            <v>2</v>
          </cell>
          <cell r="P592" t="str">
            <v>t1</v>
          </cell>
          <cell r="Q592" t="str">
            <v>تعمل</v>
          </cell>
          <cell r="R592">
            <v>136</v>
          </cell>
          <cell r="S592">
            <v>126.48</v>
          </cell>
          <cell r="T592">
            <v>145.52000000000001</v>
          </cell>
          <cell r="U592">
            <v>7</v>
          </cell>
          <cell r="V592">
            <v>7</v>
          </cell>
          <cell r="X592" t="str">
            <v>TV</v>
          </cell>
          <cell r="Y592">
            <v>155</v>
          </cell>
          <cell r="AA592">
            <v>426</v>
          </cell>
          <cell r="AB592" t="str">
            <v xml:space="preserve">32W600D Bottom EPSتوشيبا </v>
          </cell>
          <cell r="AD592" t="str">
            <v xml:space="preserve">32W600D EPSتوشيبا </v>
          </cell>
          <cell r="AE592">
            <v>1</v>
          </cell>
          <cell r="AH592">
            <v>180</v>
          </cell>
          <cell r="AI592">
            <v>171</v>
          </cell>
          <cell r="AJ592">
            <v>189</v>
          </cell>
          <cell r="AK592">
            <v>1</v>
          </cell>
          <cell r="AL592">
            <v>1</v>
          </cell>
          <cell r="AO592">
            <v>18</v>
          </cell>
          <cell r="AP592" t="str">
            <v>303xj</v>
          </cell>
          <cell r="AR592">
            <v>28</v>
          </cell>
          <cell r="AS592">
            <v>30</v>
          </cell>
          <cell r="AT592" t="str">
            <v>TOS</v>
          </cell>
          <cell r="AU592" t="str">
            <v>اتوماتيك</v>
          </cell>
          <cell r="AV592">
            <v>7</v>
          </cell>
          <cell r="AW592">
            <v>7</v>
          </cell>
          <cell r="AX592">
            <v>811</v>
          </cell>
          <cell r="AY592">
            <v>2</v>
          </cell>
          <cell r="AZ592">
            <v>2</v>
          </cell>
          <cell r="BA592">
            <v>147</v>
          </cell>
          <cell r="BB592">
            <v>2</v>
          </cell>
          <cell r="BC592">
            <v>2</v>
          </cell>
          <cell r="BD592">
            <v>154</v>
          </cell>
          <cell r="BE592">
            <v>1</v>
          </cell>
          <cell r="BF592">
            <v>1</v>
          </cell>
          <cell r="BJ592">
            <v>5</v>
          </cell>
          <cell r="BK592">
            <v>-5</v>
          </cell>
          <cell r="BL592">
            <v>5</v>
          </cell>
          <cell r="BN592">
            <v>810</v>
          </cell>
          <cell r="BO592" t="str">
            <v>8</v>
          </cell>
          <cell r="BP592">
            <v>43594</v>
          </cell>
          <cell r="BW592">
            <v>0</v>
          </cell>
          <cell r="BX592" t="str">
            <v>شفاف</v>
          </cell>
          <cell r="BY592">
            <v>8.0000000000000002E-3</v>
          </cell>
          <cell r="BZ592">
            <v>50</v>
          </cell>
          <cell r="CA592">
            <v>4</v>
          </cell>
          <cell r="CB592">
            <v>10</v>
          </cell>
          <cell r="CC592">
            <v>1</v>
          </cell>
          <cell r="CE592">
            <v>87</v>
          </cell>
          <cell r="CF592">
            <v>120</v>
          </cell>
          <cell r="CG592" t="str">
            <v xml:space="preserve">ازرق </v>
          </cell>
          <cell r="CH592">
            <v>8.6999999999999994E-3</v>
          </cell>
          <cell r="CI592">
            <v>8.6999999999999994E-2</v>
          </cell>
          <cell r="CK592">
            <v>0</v>
          </cell>
          <cell r="CL592">
            <v>0.14960000000000001</v>
          </cell>
          <cell r="CO592" t="str">
            <v>توشيبا</v>
          </cell>
          <cell r="CP592" t="str">
            <v>توشيبا للاجهزة المرئية</v>
          </cell>
          <cell r="CT592">
            <v>1</v>
          </cell>
          <cell r="CU592">
            <v>1</v>
          </cell>
          <cell r="CV592">
            <v>1</v>
          </cell>
          <cell r="CW592">
            <v>0</v>
          </cell>
          <cell r="CZ592" t="str">
            <v/>
          </cell>
        </row>
        <row r="593">
          <cell r="A593">
            <v>427</v>
          </cell>
          <cell r="B593" t="str">
            <v>PF1</v>
          </cell>
          <cell r="C593" t="str">
            <v>FOAM 10TH</v>
          </cell>
          <cell r="D593" t="str">
            <v>Molds</v>
          </cell>
          <cell r="E593" t="str">
            <v>FMTOSI32LR5971</v>
          </cell>
          <cell r="F593" t="str">
            <v xml:space="preserve">32W600D Side R EPSتوشيبا </v>
          </cell>
          <cell r="G593" t="str">
            <v>Ea</v>
          </cell>
          <cell r="H593" t="str">
            <v>1200*1100</v>
          </cell>
          <cell r="I593">
            <v>2.1999999999999999E-2</v>
          </cell>
          <cell r="M593">
            <v>80</v>
          </cell>
          <cell r="N593">
            <v>2</v>
          </cell>
          <cell r="O593">
            <v>4</v>
          </cell>
          <cell r="P593" t="str">
            <v>t1</v>
          </cell>
          <cell r="Q593" t="str">
            <v>تعمل</v>
          </cell>
          <cell r="R593">
            <v>22</v>
          </cell>
          <cell r="S593">
            <v>20.46</v>
          </cell>
          <cell r="T593">
            <v>23.54</v>
          </cell>
          <cell r="U593">
            <v>7</v>
          </cell>
          <cell r="V593">
            <v>7</v>
          </cell>
          <cell r="X593" t="str">
            <v>TV</v>
          </cell>
          <cell r="Y593">
            <v>155</v>
          </cell>
          <cell r="AA593">
            <v>427</v>
          </cell>
          <cell r="AB593" t="str">
            <v xml:space="preserve">32W600D Side LR EPSتوشيبا </v>
          </cell>
          <cell r="AD593" t="str">
            <v xml:space="preserve">32W600D EPSتوشيبا </v>
          </cell>
          <cell r="AE593">
            <v>1</v>
          </cell>
          <cell r="AH593">
            <v>180</v>
          </cell>
          <cell r="AI593">
            <v>171</v>
          </cell>
          <cell r="AJ593">
            <v>189</v>
          </cell>
          <cell r="AK593">
            <v>1</v>
          </cell>
          <cell r="AL593">
            <v>1</v>
          </cell>
          <cell r="AO593">
            <v>18</v>
          </cell>
          <cell r="AP593" t="str">
            <v>303xj</v>
          </cell>
          <cell r="AR593">
            <v>28</v>
          </cell>
          <cell r="AS593">
            <v>30</v>
          </cell>
          <cell r="AT593" t="str">
            <v>TOS</v>
          </cell>
          <cell r="AU593" t="str">
            <v>اتوماتيك</v>
          </cell>
          <cell r="AV593">
            <v>7</v>
          </cell>
          <cell r="AW593">
            <v>7</v>
          </cell>
          <cell r="AX593">
            <v>140</v>
          </cell>
          <cell r="AY593">
            <v>1</v>
          </cell>
          <cell r="AZ593">
            <v>1</v>
          </cell>
          <cell r="BA593">
            <v>147</v>
          </cell>
          <cell r="BB593">
            <v>1</v>
          </cell>
          <cell r="BC593">
            <v>1</v>
          </cell>
          <cell r="BD593">
            <v>141</v>
          </cell>
          <cell r="BE593">
            <v>1</v>
          </cell>
          <cell r="BF593">
            <v>1</v>
          </cell>
          <cell r="BJ593">
            <v>5</v>
          </cell>
          <cell r="BK593">
            <v>-5</v>
          </cell>
          <cell r="BL593">
            <v>5</v>
          </cell>
          <cell r="BN593">
            <v>810</v>
          </cell>
          <cell r="BO593" t="str">
            <v>8</v>
          </cell>
          <cell r="BP593">
            <v>43594</v>
          </cell>
          <cell r="BW593">
            <v>0</v>
          </cell>
          <cell r="BX593" t="str">
            <v>شفاف</v>
          </cell>
          <cell r="BY593">
            <v>6.6670000000000002E-3</v>
          </cell>
          <cell r="BZ593">
            <v>50</v>
          </cell>
          <cell r="CA593">
            <v>20</v>
          </cell>
          <cell r="CB593">
            <v>60</v>
          </cell>
          <cell r="CC593">
            <v>1</v>
          </cell>
          <cell r="CE593">
            <v>87</v>
          </cell>
          <cell r="CF593">
            <v>120</v>
          </cell>
          <cell r="CG593" t="str">
            <v>ابيض</v>
          </cell>
          <cell r="CH593">
            <v>1.4499999999999999E-3</v>
          </cell>
          <cell r="CI593">
            <v>8.6999999999999994E-2</v>
          </cell>
          <cell r="CK593">
            <v>0</v>
          </cell>
          <cell r="CL593">
            <v>2.4199999999999999E-2</v>
          </cell>
          <cell r="CO593" t="str">
            <v>توشيبا</v>
          </cell>
          <cell r="CP593" t="str">
            <v>توشيبا للاجهزة المرئية</v>
          </cell>
          <cell r="CT593">
            <v>1</v>
          </cell>
          <cell r="CU593">
            <v>1</v>
          </cell>
          <cell r="CV593">
            <v>1</v>
          </cell>
          <cell r="CW593">
            <v>0</v>
          </cell>
          <cell r="CZ593" t="str">
            <v/>
          </cell>
        </row>
        <row r="594">
          <cell r="A594" t="str">
            <v>427l</v>
          </cell>
          <cell r="B594" t="str">
            <v>PF1</v>
          </cell>
          <cell r="C594" t="str">
            <v>FOAM 10TH</v>
          </cell>
          <cell r="D594" t="str">
            <v>Molds</v>
          </cell>
          <cell r="E594" t="str">
            <v>FMTOSI32LR5971</v>
          </cell>
          <cell r="F594" t="str">
            <v xml:space="preserve">32W600D Side L EPSتوشيبا </v>
          </cell>
          <cell r="G594" t="str">
            <v>Ea</v>
          </cell>
          <cell r="H594" t="str">
            <v>1200*1100</v>
          </cell>
          <cell r="I594">
            <v>2.1999999999999999E-2</v>
          </cell>
          <cell r="M594">
            <v>80</v>
          </cell>
          <cell r="N594">
            <v>2</v>
          </cell>
          <cell r="O594">
            <v>4</v>
          </cell>
          <cell r="P594" t="str">
            <v>t1</v>
          </cell>
          <cell r="Q594" t="str">
            <v>تعمل</v>
          </cell>
          <cell r="R594">
            <v>22</v>
          </cell>
          <cell r="S594">
            <v>20.46</v>
          </cell>
          <cell r="T594">
            <v>23.54</v>
          </cell>
          <cell r="U594">
            <v>7</v>
          </cell>
          <cell r="V594">
            <v>7</v>
          </cell>
          <cell r="X594" t="str">
            <v>TV</v>
          </cell>
          <cell r="Y594">
            <v>155</v>
          </cell>
          <cell r="Z594" t="str">
            <v>يسار</v>
          </cell>
          <cell r="AA594">
            <v>427</v>
          </cell>
          <cell r="AB594" t="str">
            <v xml:space="preserve">32W600D Side LR EPSتوشيبا </v>
          </cell>
          <cell r="AD594" t="str">
            <v xml:space="preserve">32W600D EPSتوشيبا </v>
          </cell>
          <cell r="AE594">
            <v>1</v>
          </cell>
          <cell r="AH594">
            <v>180</v>
          </cell>
          <cell r="AI594">
            <v>171</v>
          </cell>
          <cell r="AJ594">
            <v>189</v>
          </cell>
          <cell r="AK594">
            <v>0</v>
          </cell>
          <cell r="AL594">
            <v>1</v>
          </cell>
          <cell r="AO594">
            <v>18</v>
          </cell>
          <cell r="AP594" t="str">
            <v>303xj</v>
          </cell>
          <cell r="AR594">
            <v>28</v>
          </cell>
          <cell r="AS594">
            <v>30</v>
          </cell>
          <cell r="AT594" t="str">
            <v>TOS</v>
          </cell>
          <cell r="AU594" t="str">
            <v>اتوماتيك</v>
          </cell>
          <cell r="AV594">
            <v>7</v>
          </cell>
          <cell r="AW594">
            <v>7</v>
          </cell>
          <cell r="AX594">
            <v>140</v>
          </cell>
          <cell r="AY594">
            <v>1</v>
          </cell>
          <cell r="AZ594">
            <v>1</v>
          </cell>
          <cell r="BA594">
            <v>147</v>
          </cell>
          <cell r="BB594">
            <v>1</v>
          </cell>
          <cell r="BC594">
            <v>1</v>
          </cell>
          <cell r="BD594">
            <v>141</v>
          </cell>
          <cell r="BE594">
            <v>1</v>
          </cell>
          <cell r="BF594">
            <v>1</v>
          </cell>
          <cell r="BJ594">
            <v>5</v>
          </cell>
          <cell r="BK594">
            <v>-5</v>
          </cell>
          <cell r="BL594">
            <v>5</v>
          </cell>
          <cell r="BN594">
            <v>810</v>
          </cell>
          <cell r="BO594" t="str">
            <v>8</v>
          </cell>
          <cell r="BP594">
            <v>43594</v>
          </cell>
          <cell r="BW594">
            <v>0</v>
          </cell>
          <cell r="BX594" t="str">
            <v>شفاف</v>
          </cell>
          <cell r="BY594">
            <v>6.6670000000000002E-3</v>
          </cell>
          <cell r="BZ594">
            <v>50</v>
          </cell>
          <cell r="CA594">
            <v>20</v>
          </cell>
          <cell r="CB594">
            <v>60</v>
          </cell>
          <cell r="CC594">
            <v>1</v>
          </cell>
          <cell r="CE594">
            <v>87</v>
          </cell>
          <cell r="CF594">
            <v>120</v>
          </cell>
          <cell r="CG594" t="str">
            <v>ابيض</v>
          </cell>
          <cell r="CH594">
            <v>1.4499999999999999E-3</v>
          </cell>
          <cell r="CI594">
            <v>8.6999999999999994E-2</v>
          </cell>
          <cell r="CK594">
            <v>0</v>
          </cell>
          <cell r="CL594">
            <v>2.4199999999999999E-2</v>
          </cell>
          <cell r="CO594" t="str">
            <v>توشيبا</v>
          </cell>
          <cell r="CP594" t="str">
            <v>توشيبا للاجهزة المرئية</v>
          </cell>
          <cell r="CT594">
            <v>0</v>
          </cell>
          <cell r="CU594">
            <v>1</v>
          </cell>
          <cell r="CV594">
            <v>1</v>
          </cell>
          <cell r="CW594">
            <v>0</v>
          </cell>
          <cell r="CZ594" t="str">
            <v/>
          </cell>
        </row>
        <row r="595">
          <cell r="A595" t="str">
            <v>427sum</v>
          </cell>
          <cell r="B595" t="str">
            <v>PF1</v>
          </cell>
          <cell r="C595" t="str">
            <v>FOAM 10TH</v>
          </cell>
          <cell r="D595" t="str">
            <v>Molds</v>
          </cell>
          <cell r="E595" t="str">
            <v>FMTOSI32T05771</v>
          </cell>
          <cell r="F595" t="str">
            <v xml:space="preserve">32W600D EPSتوشيبا </v>
          </cell>
          <cell r="G595" t="str">
            <v>Ea</v>
          </cell>
          <cell r="H595" t="str">
            <v>1200*1100</v>
          </cell>
          <cell r="I595">
            <v>0.34000000000000008</v>
          </cell>
          <cell r="M595">
            <v>40</v>
          </cell>
          <cell r="N595">
            <v>4</v>
          </cell>
          <cell r="O595">
            <v>2</v>
          </cell>
          <cell r="P595" t="str">
            <v>t1</v>
          </cell>
          <cell r="Q595" t="str">
            <v>تعمل</v>
          </cell>
          <cell r="R595">
            <v>340.00000000000006</v>
          </cell>
          <cell r="S595">
            <v>316.20000000000005</v>
          </cell>
          <cell r="T595">
            <v>363.80000000000007</v>
          </cell>
          <cell r="U595">
            <v>7</v>
          </cell>
          <cell r="V595">
            <v>7</v>
          </cell>
          <cell r="X595" t="str">
            <v>TV</v>
          </cell>
          <cell r="Y595">
            <v>155</v>
          </cell>
          <cell r="Z595" t="str">
            <v>مجمعة</v>
          </cell>
          <cell r="AA595">
            <v>427</v>
          </cell>
          <cell r="AB595" t="str">
            <v xml:space="preserve">32W600D TOP EPSتوشيبا </v>
          </cell>
          <cell r="AD595" t="str">
            <v xml:space="preserve">32W600D EPSتوشيبا </v>
          </cell>
          <cell r="AE595">
            <v>1</v>
          </cell>
          <cell r="AH595">
            <v>180</v>
          </cell>
          <cell r="AI595">
            <v>171</v>
          </cell>
          <cell r="AJ595">
            <v>189</v>
          </cell>
          <cell r="AK595">
            <v>0</v>
          </cell>
          <cell r="AM595">
            <v>1</v>
          </cell>
          <cell r="AN595">
            <v>8</v>
          </cell>
          <cell r="AO595">
            <v>18</v>
          </cell>
          <cell r="AP595" t="str">
            <v>303xj</v>
          </cell>
          <cell r="AR595">
            <v>28</v>
          </cell>
          <cell r="AS595">
            <v>30</v>
          </cell>
          <cell r="AT595" t="str">
            <v>TOS</v>
          </cell>
          <cell r="AU595" t="str">
            <v>اتوماتيك</v>
          </cell>
          <cell r="AV595">
            <v>7</v>
          </cell>
          <cell r="AW595">
            <v>7</v>
          </cell>
          <cell r="BJ595">
            <v>5</v>
          </cell>
          <cell r="BK595">
            <v>3</v>
          </cell>
          <cell r="BL595">
            <v>13</v>
          </cell>
          <cell r="BN595">
            <v>810</v>
          </cell>
          <cell r="BO595" t="str">
            <v>8</v>
          </cell>
          <cell r="BP595">
            <v>43594</v>
          </cell>
          <cell r="BW595">
            <v>0</v>
          </cell>
          <cell r="BX595" t="str">
            <v>شفاف</v>
          </cell>
          <cell r="BY595">
            <v>8.0000000000000002E-3</v>
          </cell>
          <cell r="BZ595">
            <v>50</v>
          </cell>
          <cell r="CA595">
            <v>4</v>
          </cell>
          <cell r="CB595">
            <v>10</v>
          </cell>
          <cell r="CC595">
            <v>1</v>
          </cell>
          <cell r="CE595">
            <v>87</v>
          </cell>
          <cell r="CF595">
            <v>120</v>
          </cell>
          <cell r="CG595" t="str">
            <v>ابيض</v>
          </cell>
          <cell r="CH595">
            <v>8.6999999999999994E-3</v>
          </cell>
          <cell r="CI595">
            <v>8.6999999999999994E-2</v>
          </cell>
          <cell r="CK595">
            <v>0</v>
          </cell>
          <cell r="CL595">
            <v>0.37400000000000011</v>
          </cell>
          <cell r="CO595" t="str">
            <v>توشيبا</v>
          </cell>
          <cell r="CP595" t="str">
            <v>توشيبا للاجهزة المرئية</v>
          </cell>
          <cell r="CT595">
            <v>0</v>
          </cell>
          <cell r="CU595">
            <v>1</v>
          </cell>
          <cell r="CV595">
            <v>1</v>
          </cell>
          <cell r="CW595">
            <v>0</v>
          </cell>
          <cell r="CZ595" t="str">
            <v/>
          </cell>
        </row>
        <row r="596">
          <cell r="A596">
            <v>428</v>
          </cell>
          <cell r="B596" t="str">
            <v>PF1</v>
          </cell>
          <cell r="C596" t="str">
            <v>FOAM 10TH</v>
          </cell>
          <cell r="D596" t="str">
            <v>Molds</v>
          </cell>
          <cell r="E596" t="str">
            <v>FMTOSI40T06971</v>
          </cell>
          <cell r="F596" t="str">
            <v xml:space="preserve">40R350E TOP EPSتوشيبا </v>
          </cell>
          <cell r="G596" t="str">
            <v>Ea</v>
          </cell>
          <cell r="H596" t="str">
            <v>1400*1700</v>
          </cell>
          <cell r="I596">
            <v>0.28999999999999998</v>
          </cell>
          <cell r="M596">
            <v>40</v>
          </cell>
          <cell r="N596">
            <v>1</v>
          </cell>
          <cell r="O596">
            <v>2</v>
          </cell>
          <cell r="P596" t="str">
            <v>v1</v>
          </cell>
          <cell r="Q596" t="str">
            <v>تعمل</v>
          </cell>
          <cell r="R596">
            <v>290</v>
          </cell>
          <cell r="S596">
            <v>269.7</v>
          </cell>
          <cell r="T596">
            <v>310.3</v>
          </cell>
          <cell r="U596">
            <v>7</v>
          </cell>
          <cell r="V596">
            <v>7</v>
          </cell>
          <cell r="X596" t="str">
            <v>TV</v>
          </cell>
          <cell r="Y596">
            <v>156</v>
          </cell>
          <cell r="AA596">
            <v>428</v>
          </cell>
          <cell r="AB596" t="str">
            <v xml:space="preserve">40R350E TOP EPSتوشيبا </v>
          </cell>
          <cell r="AD596" t="str">
            <v xml:space="preserve">40R350E EPSتوشيبا </v>
          </cell>
          <cell r="AE596">
            <v>1</v>
          </cell>
          <cell r="AH596">
            <v>180</v>
          </cell>
          <cell r="AI596">
            <v>171</v>
          </cell>
          <cell r="AJ596">
            <v>189</v>
          </cell>
          <cell r="AK596">
            <v>1</v>
          </cell>
          <cell r="AL596">
            <v>1</v>
          </cell>
          <cell r="AO596">
            <v>18</v>
          </cell>
          <cell r="AP596" t="str">
            <v>303xj</v>
          </cell>
          <cell r="AR596">
            <v>30</v>
          </cell>
          <cell r="AS596">
            <v>30</v>
          </cell>
          <cell r="AT596" t="str">
            <v>TOS</v>
          </cell>
          <cell r="AU596" t="str">
            <v>اتوماتيك</v>
          </cell>
          <cell r="AV596">
            <v>7</v>
          </cell>
          <cell r="AW596">
            <v>7</v>
          </cell>
          <cell r="AX596">
            <v>167</v>
          </cell>
          <cell r="AY596">
            <v>2</v>
          </cell>
          <cell r="AZ596">
            <v>2</v>
          </cell>
          <cell r="BA596">
            <v>143</v>
          </cell>
          <cell r="BB596">
            <v>1</v>
          </cell>
          <cell r="BC596">
            <v>1</v>
          </cell>
          <cell r="BD596">
            <v>204</v>
          </cell>
          <cell r="BE596">
            <v>2</v>
          </cell>
          <cell r="BF596">
            <v>2</v>
          </cell>
          <cell r="BJ596">
            <v>5</v>
          </cell>
          <cell r="BK596">
            <v>-5</v>
          </cell>
          <cell r="BL596">
            <v>5</v>
          </cell>
          <cell r="BN596">
            <v>812</v>
          </cell>
          <cell r="BO596" t="str">
            <v>8</v>
          </cell>
          <cell r="BP596">
            <v>43594</v>
          </cell>
          <cell r="BW596">
            <v>0</v>
          </cell>
          <cell r="BX596" t="str">
            <v>شفاف</v>
          </cell>
          <cell r="BY596" t="str">
            <v>0.008*1000</v>
          </cell>
          <cell r="BZ596">
            <v>50</v>
          </cell>
          <cell r="CA596">
            <v>4</v>
          </cell>
          <cell r="CB596">
            <v>10</v>
          </cell>
          <cell r="CC596">
            <v>1</v>
          </cell>
          <cell r="CE596">
            <v>87</v>
          </cell>
          <cell r="CF596">
            <v>150</v>
          </cell>
          <cell r="CG596" t="str">
            <v xml:space="preserve">ازرق </v>
          </cell>
          <cell r="CH596">
            <v>8.6999999999999994E-3</v>
          </cell>
          <cell r="CI596">
            <v>8.6999999999999994E-2</v>
          </cell>
          <cell r="CK596">
            <v>0.31464999999999999</v>
          </cell>
          <cell r="CL596">
            <v>0</v>
          </cell>
          <cell r="CM596">
            <v>3</v>
          </cell>
          <cell r="CO596" t="str">
            <v>توشيبا</v>
          </cell>
          <cell r="CP596" t="str">
            <v>توشيبا للاجهزة المرئية</v>
          </cell>
          <cell r="CT596">
            <v>1</v>
          </cell>
          <cell r="CU596">
            <v>1</v>
          </cell>
          <cell r="CV596">
            <v>1</v>
          </cell>
          <cell r="CW596">
            <v>0</v>
          </cell>
          <cell r="CZ596" t="str">
            <v/>
          </cell>
        </row>
        <row r="597">
          <cell r="A597">
            <v>429</v>
          </cell>
          <cell r="B597" t="str">
            <v>PF1</v>
          </cell>
          <cell r="C597" t="str">
            <v>FOAM 10TH</v>
          </cell>
          <cell r="D597" t="str">
            <v>Molds</v>
          </cell>
          <cell r="E597" t="str">
            <v>FMTOSI40B07071</v>
          </cell>
          <cell r="F597" t="str">
            <v xml:space="preserve">40R350E Bottom EPSتوشيبا </v>
          </cell>
          <cell r="G597" t="str">
            <v>Ea</v>
          </cell>
          <cell r="H597" t="str">
            <v>1400*1700</v>
          </cell>
          <cell r="I597">
            <v>0.224</v>
          </cell>
          <cell r="M597">
            <v>40</v>
          </cell>
          <cell r="N597">
            <v>1</v>
          </cell>
          <cell r="O597">
            <v>2</v>
          </cell>
          <cell r="P597" t="str">
            <v>v1</v>
          </cell>
          <cell r="Q597" t="str">
            <v>تعمل</v>
          </cell>
          <cell r="R597">
            <v>224</v>
          </cell>
          <cell r="S597">
            <v>208.32</v>
          </cell>
          <cell r="T597">
            <v>239.68</v>
          </cell>
          <cell r="U597">
            <v>7</v>
          </cell>
          <cell r="V597">
            <v>7</v>
          </cell>
          <cell r="X597" t="str">
            <v>TV</v>
          </cell>
          <cell r="Y597">
            <v>156</v>
          </cell>
          <cell r="AA597">
            <v>429</v>
          </cell>
          <cell r="AB597" t="str">
            <v xml:space="preserve">40R350E Bottom EPSتوشيبا </v>
          </cell>
          <cell r="AD597" t="str">
            <v xml:space="preserve">40R350E EPSتوشيبا </v>
          </cell>
          <cell r="AE597">
            <v>1</v>
          </cell>
          <cell r="AH597">
            <v>180</v>
          </cell>
          <cell r="AI597">
            <v>171</v>
          </cell>
          <cell r="AJ597">
            <v>189</v>
          </cell>
          <cell r="AK597">
            <v>1</v>
          </cell>
          <cell r="AL597">
            <v>1</v>
          </cell>
          <cell r="AO597">
            <v>18</v>
          </cell>
          <cell r="AP597" t="str">
            <v>303xj</v>
          </cell>
          <cell r="AR597">
            <v>30</v>
          </cell>
          <cell r="AS597">
            <v>30</v>
          </cell>
          <cell r="AT597" t="str">
            <v>TOS</v>
          </cell>
          <cell r="AU597" t="str">
            <v>اتوماتيك</v>
          </cell>
          <cell r="AV597">
            <v>7</v>
          </cell>
          <cell r="AW597">
            <v>7</v>
          </cell>
          <cell r="AX597">
            <v>167</v>
          </cell>
          <cell r="AY597">
            <v>2</v>
          </cell>
          <cell r="AZ597">
            <v>2</v>
          </cell>
          <cell r="BA597">
            <v>144</v>
          </cell>
          <cell r="BB597">
            <v>1</v>
          </cell>
          <cell r="BC597">
            <v>1</v>
          </cell>
          <cell r="BD597">
            <v>185</v>
          </cell>
          <cell r="BE597">
            <v>2</v>
          </cell>
          <cell r="BF597">
            <v>2</v>
          </cell>
          <cell r="BJ597">
            <v>5</v>
          </cell>
          <cell r="BK597">
            <v>-5</v>
          </cell>
          <cell r="BL597">
            <v>5</v>
          </cell>
          <cell r="BN597">
            <v>812</v>
          </cell>
          <cell r="BO597" t="str">
            <v>8</v>
          </cell>
          <cell r="BP597">
            <v>43594</v>
          </cell>
          <cell r="BW597">
            <v>0</v>
          </cell>
          <cell r="BX597" t="str">
            <v>شفاف</v>
          </cell>
          <cell r="BY597">
            <v>8.0000000000000002E-3</v>
          </cell>
          <cell r="BZ597">
            <v>50</v>
          </cell>
          <cell r="CA597">
            <v>4</v>
          </cell>
          <cell r="CB597">
            <v>10</v>
          </cell>
          <cell r="CC597">
            <v>1</v>
          </cell>
          <cell r="CE597">
            <v>87</v>
          </cell>
          <cell r="CF597">
            <v>150</v>
          </cell>
          <cell r="CG597" t="str">
            <v xml:space="preserve">احمر </v>
          </cell>
          <cell r="CH597">
            <v>8.6999999999999994E-3</v>
          </cell>
          <cell r="CI597">
            <v>8.6999999999999994E-2</v>
          </cell>
          <cell r="CK597">
            <v>0.24304000000000001</v>
          </cell>
          <cell r="CL597">
            <v>0</v>
          </cell>
          <cell r="CM597">
            <v>3</v>
          </cell>
          <cell r="CO597" t="str">
            <v>توشيبا</v>
          </cell>
          <cell r="CP597" t="str">
            <v>توشيبا للاجهزة المرئية</v>
          </cell>
          <cell r="CT597">
            <v>1</v>
          </cell>
          <cell r="CU597">
            <v>1</v>
          </cell>
          <cell r="CV597">
            <v>1</v>
          </cell>
          <cell r="CW597">
            <v>0</v>
          </cell>
          <cell r="CZ597" t="str">
            <v/>
          </cell>
        </row>
        <row r="598">
          <cell r="A598" t="str">
            <v>429sum</v>
          </cell>
          <cell r="B598" t="str">
            <v>PF1</v>
          </cell>
          <cell r="C598" t="str">
            <v>FOAM 10TH</v>
          </cell>
          <cell r="D598" t="str">
            <v>Molds</v>
          </cell>
          <cell r="E598" t="str">
            <v>FMTOSI40T06971</v>
          </cell>
          <cell r="F598" t="str">
            <v xml:space="preserve">40R350E EPSتوشيبا </v>
          </cell>
          <cell r="G598" t="str">
            <v>Set</v>
          </cell>
          <cell r="H598" t="str">
            <v>1400*1700</v>
          </cell>
          <cell r="I598">
            <v>0.51400000000000001</v>
          </cell>
          <cell r="M598">
            <v>40</v>
          </cell>
          <cell r="N598">
            <v>2</v>
          </cell>
          <cell r="O598">
            <v>2</v>
          </cell>
          <cell r="P598" t="str">
            <v>v1</v>
          </cell>
          <cell r="Q598" t="str">
            <v>تعمل</v>
          </cell>
          <cell r="R598">
            <v>514</v>
          </cell>
          <cell r="S598">
            <v>478.02</v>
          </cell>
          <cell r="T598">
            <v>549.98</v>
          </cell>
          <cell r="U598">
            <v>7</v>
          </cell>
          <cell r="V598">
            <v>7</v>
          </cell>
          <cell r="X598" t="str">
            <v>TV</v>
          </cell>
          <cell r="Y598">
            <v>156</v>
          </cell>
          <cell r="Z598" t="str">
            <v>مجمعة</v>
          </cell>
          <cell r="AA598">
            <v>429</v>
          </cell>
          <cell r="AB598" t="str">
            <v xml:space="preserve">40R350E TOP EPSتوشيبا </v>
          </cell>
          <cell r="AD598" t="str">
            <v xml:space="preserve">40R350E EPSتوشيبا </v>
          </cell>
          <cell r="AE598">
            <v>1</v>
          </cell>
          <cell r="AH598">
            <v>180</v>
          </cell>
          <cell r="AI598">
            <v>171</v>
          </cell>
          <cell r="AJ598">
            <v>189</v>
          </cell>
          <cell r="AK598">
            <v>0</v>
          </cell>
          <cell r="AM598">
            <v>1</v>
          </cell>
          <cell r="AO598">
            <v>18</v>
          </cell>
          <cell r="AP598" t="str">
            <v>303xj</v>
          </cell>
          <cell r="AR598">
            <v>30</v>
          </cell>
          <cell r="AS598">
            <v>30</v>
          </cell>
          <cell r="AT598" t="str">
            <v>TOS</v>
          </cell>
          <cell r="AU598" t="str">
            <v>اتوماتيك</v>
          </cell>
          <cell r="AV598">
            <v>7</v>
          </cell>
          <cell r="AW598">
            <v>7</v>
          </cell>
          <cell r="BJ598">
            <v>5</v>
          </cell>
          <cell r="BK598">
            <v>-5</v>
          </cell>
          <cell r="BL598">
            <v>5</v>
          </cell>
          <cell r="BN598">
            <v>812</v>
          </cell>
          <cell r="BO598" t="str">
            <v>8</v>
          </cell>
          <cell r="BP598">
            <v>43594</v>
          </cell>
          <cell r="BW598">
            <v>0</v>
          </cell>
          <cell r="BX598" t="str">
            <v>شفاف</v>
          </cell>
          <cell r="BY598">
            <v>8.0000000000000002E-3</v>
          </cell>
          <cell r="BZ598">
            <v>50</v>
          </cell>
          <cell r="CA598">
            <v>4</v>
          </cell>
          <cell r="CB598">
            <v>10</v>
          </cell>
          <cell r="CC598">
            <v>1</v>
          </cell>
          <cell r="CE598">
            <v>87</v>
          </cell>
          <cell r="CF598">
            <v>150</v>
          </cell>
          <cell r="CG598" t="str">
            <v xml:space="preserve">ازرق </v>
          </cell>
          <cell r="CH598">
            <v>8.6999999999999994E-3</v>
          </cell>
          <cell r="CI598">
            <v>8.6999999999999994E-2</v>
          </cell>
          <cell r="CK598">
            <v>0.55769000000000002</v>
          </cell>
          <cell r="CL598">
            <v>0</v>
          </cell>
          <cell r="CM598">
            <v>3</v>
          </cell>
          <cell r="CO598" t="str">
            <v>توشيبا</v>
          </cell>
          <cell r="CP598" t="str">
            <v>توشيبا للاجهزة المرئية</v>
          </cell>
          <cell r="CT598">
            <v>0</v>
          </cell>
          <cell r="CU598">
            <v>1</v>
          </cell>
          <cell r="CV598">
            <v>1</v>
          </cell>
          <cell r="CW598">
            <v>0</v>
          </cell>
          <cell r="CZ598" t="str">
            <v/>
          </cell>
        </row>
        <row r="599">
          <cell r="A599">
            <v>430</v>
          </cell>
          <cell r="B599" t="str">
            <v>PF1</v>
          </cell>
          <cell r="C599" t="str">
            <v>FOAM 10TH</v>
          </cell>
          <cell r="D599" t="str">
            <v>Molds</v>
          </cell>
          <cell r="E599" t="str">
            <v>FMTOSI40T06771</v>
          </cell>
          <cell r="F599" t="str">
            <v xml:space="preserve">40W650D TOP EPSتوشيبا </v>
          </cell>
          <cell r="G599" t="str">
            <v>Ea</v>
          </cell>
          <cell r="H599" t="str">
            <v>1400*1700</v>
          </cell>
          <cell r="I599">
            <v>0.20599999999999999</v>
          </cell>
          <cell r="M599">
            <v>48</v>
          </cell>
          <cell r="N599">
            <v>1</v>
          </cell>
          <cell r="O599">
            <v>2</v>
          </cell>
          <cell r="P599" t="str">
            <v>w1</v>
          </cell>
          <cell r="Q599" t="str">
            <v>تعمل</v>
          </cell>
          <cell r="R599">
            <v>206</v>
          </cell>
          <cell r="S599">
            <v>191.58</v>
          </cell>
          <cell r="T599">
            <v>220.42</v>
          </cell>
          <cell r="U599">
            <v>7</v>
          </cell>
          <cell r="V599">
            <v>7</v>
          </cell>
          <cell r="X599" t="str">
            <v>TV</v>
          </cell>
          <cell r="Y599">
            <v>157</v>
          </cell>
          <cell r="AA599">
            <v>430</v>
          </cell>
          <cell r="AB599" t="str">
            <v xml:space="preserve">40W650D TOP EPSتوشيبا </v>
          </cell>
          <cell r="AD599" t="str">
            <v xml:space="preserve">40W650D EPSتوشيبا </v>
          </cell>
          <cell r="AE599">
            <v>1</v>
          </cell>
          <cell r="AH599">
            <v>150</v>
          </cell>
          <cell r="AI599">
            <v>142.5</v>
          </cell>
          <cell r="AJ599">
            <v>157.5</v>
          </cell>
          <cell r="AK599">
            <v>1</v>
          </cell>
          <cell r="AL599">
            <v>1</v>
          </cell>
          <cell r="AN599">
            <v>6</v>
          </cell>
          <cell r="AO599">
            <v>20</v>
          </cell>
          <cell r="AP599" t="str">
            <v>303xj</v>
          </cell>
          <cell r="AR599">
            <v>28</v>
          </cell>
          <cell r="AS599">
            <v>30</v>
          </cell>
          <cell r="AT599" t="str">
            <v>TOS</v>
          </cell>
          <cell r="AU599" t="str">
            <v>اتوماتيك</v>
          </cell>
          <cell r="AV599">
            <v>7</v>
          </cell>
          <cell r="AW599">
            <v>7</v>
          </cell>
          <cell r="AX599">
            <v>998</v>
          </cell>
          <cell r="AY599">
            <v>2</v>
          </cell>
          <cell r="AZ599">
            <v>2</v>
          </cell>
          <cell r="BA599">
            <v>147</v>
          </cell>
          <cell r="BB599">
            <v>1</v>
          </cell>
          <cell r="BC599">
            <v>1</v>
          </cell>
          <cell r="BD599">
            <v>244</v>
          </cell>
          <cell r="BE599">
            <v>1</v>
          </cell>
          <cell r="BF599">
            <v>1</v>
          </cell>
          <cell r="BJ599">
            <v>5</v>
          </cell>
          <cell r="BK599">
            <v>1</v>
          </cell>
          <cell r="BL599">
            <v>11</v>
          </cell>
          <cell r="BN599">
            <v>811</v>
          </cell>
          <cell r="BO599" t="str">
            <v>8</v>
          </cell>
          <cell r="BP599">
            <v>43594</v>
          </cell>
          <cell r="BW599">
            <v>0</v>
          </cell>
          <cell r="BX599" t="str">
            <v>شفاف</v>
          </cell>
          <cell r="BY599">
            <v>8.0000000000000002E-3</v>
          </cell>
          <cell r="BZ599">
            <v>50</v>
          </cell>
          <cell r="CA599">
            <v>4</v>
          </cell>
          <cell r="CB599">
            <v>10</v>
          </cell>
          <cell r="CC599">
            <v>1</v>
          </cell>
          <cell r="CE599">
            <v>87</v>
          </cell>
          <cell r="CF599">
            <v>150</v>
          </cell>
          <cell r="CG599" t="str">
            <v>ابيض</v>
          </cell>
          <cell r="CH599">
            <v>8.6999999999999994E-3</v>
          </cell>
          <cell r="CI599">
            <v>8.6999999999999994E-2</v>
          </cell>
          <cell r="CK599">
            <v>0.22350999999999999</v>
          </cell>
          <cell r="CL599">
            <v>0</v>
          </cell>
          <cell r="CO599" t="str">
            <v>توشيبا</v>
          </cell>
          <cell r="CP599" t="str">
            <v>توشيبا للاجهزة المرئية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44229</v>
          </cell>
          <cell r="CY599">
            <v>44231</v>
          </cell>
          <cell r="CZ599" t="str">
            <v>Pending</v>
          </cell>
          <cell r="DA599">
            <v>7</v>
          </cell>
        </row>
        <row r="600">
          <cell r="A600">
            <v>431</v>
          </cell>
          <cell r="B600" t="str">
            <v>PF1</v>
          </cell>
          <cell r="C600" t="str">
            <v>FOAM 10TH</v>
          </cell>
          <cell r="D600" t="str">
            <v>Molds</v>
          </cell>
          <cell r="E600" t="str">
            <v>FMTOSI40B06871</v>
          </cell>
          <cell r="F600" t="str">
            <v xml:space="preserve">40W650D Bottom EPSتوشيبا </v>
          </cell>
          <cell r="G600" t="str">
            <v>Ea</v>
          </cell>
          <cell r="H600" t="str">
            <v>1400*1700</v>
          </cell>
          <cell r="I600">
            <v>0.17599999999999999</v>
          </cell>
          <cell r="M600">
            <v>48</v>
          </cell>
          <cell r="N600">
            <v>1</v>
          </cell>
          <cell r="O600">
            <v>2</v>
          </cell>
          <cell r="P600" t="str">
            <v>w1</v>
          </cell>
          <cell r="Q600" t="str">
            <v>تعمل</v>
          </cell>
          <cell r="R600">
            <v>176</v>
          </cell>
          <cell r="S600">
            <v>163.68</v>
          </cell>
          <cell r="T600">
            <v>188.32</v>
          </cell>
          <cell r="U600">
            <v>7</v>
          </cell>
          <cell r="V600">
            <v>7</v>
          </cell>
          <cell r="X600" t="str">
            <v>TV</v>
          </cell>
          <cell r="Y600">
            <v>157</v>
          </cell>
          <cell r="AA600">
            <v>431</v>
          </cell>
          <cell r="AB600" t="str">
            <v xml:space="preserve">40W650D Bottom EPSتوشيبا </v>
          </cell>
          <cell r="AD600" t="str">
            <v xml:space="preserve">40W650D EPSتوشيبا </v>
          </cell>
          <cell r="AE600">
            <v>1</v>
          </cell>
          <cell r="AH600">
            <v>150</v>
          </cell>
          <cell r="AI600">
            <v>142.5</v>
          </cell>
          <cell r="AJ600">
            <v>157.5</v>
          </cell>
          <cell r="AK600">
            <v>1</v>
          </cell>
          <cell r="AL600">
            <v>1</v>
          </cell>
          <cell r="AN600">
            <v>6</v>
          </cell>
          <cell r="AO600">
            <v>20</v>
          </cell>
          <cell r="AP600" t="str">
            <v>303xj</v>
          </cell>
          <cell r="AR600">
            <v>28</v>
          </cell>
          <cell r="AS600">
            <v>30</v>
          </cell>
          <cell r="AT600" t="str">
            <v>TOS</v>
          </cell>
          <cell r="AU600" t="str">
            <v>اتوماتيك</v>
          </cell>
          <cell r="AV600">
            <v>7</v>
          </cell>
          <cell r="AW600">
            <v>7</v>
          </cell>
          <cell r="AX600">
            <v>998</v>
          </cell>
          <cell r="AY600">
            <v>2</v>
          </cell>
          <cell r="AZ600">
            <v>2</v>
          </cell>
          <cell r="BA600">
            <v>147</v>
          </cell>
          <cell r="BB600">
            <v>1</v>
          </cell>
          <cell r="BC600">
            <v>1</v>
          </cell>
          <cell r="BD600">
            <v>154</v>
          </cell>
          <cell r="BE600">
            <v>1</v>
          </cell>
          <cell r="BF600">
            <v>1</v>
          </cell>
          <cell r="BJ600">
            <v>5</v>
          </cell>
          <cell r="BK600">
            <v>1</v>
          </cell>
          <cell r="BL600">
            <v>11</v>
          </cell>
          <cell r="BN600">
            <v>811</v>
          </cell>
          <cell r="BO600" t="str">
            <v>8</v>
          </cell>
          <cell r="BP600">
            <v>43594</v>
          </cell>
          <cell r="BW600">
            <v>0</v>
          </cell>
          <cell r="BX600" t="str">
            <v>شفاف</v>
          </cell>
          <cell r="BY600">
            <v>8.0000000000000002E-3</v>
          </cell>
          <cell r="BZ600">
            <v>50</v>
          </cell>
          <cell r="CA600">
            <v>4</v>
          </cell>
          <cell r="CB600">
            <v>10</v>
          </cell>
          <cell r="CC600">
            <v>1</v>
          </cell>
          <cell r="CE600">
            <v>87</v>
          </cell>
          <cell r="CF600">
            <v>150</v>
          </cell>
          <cell r="CG600" t="str">
            <v xml:space="preserve">ازرق </v>
          </cell>
          <cell r="CH600">
            <v>8.6999999999999994E-3</v>
          </cell>
          <cell r="CI600">
            <v>8.6999999999999994E-2</v>
          </cell>
          <cell r="CK600">
            <v>0.19095999999999999</v>
          </cell>
          <cell r="CL600">
            <v>0</v>
          </cell>
          <cell r="CO600" t="str">
            <v>توشيبا</v>
          </cell>
          <cell r="CP600" t="str">
            <v>توشيبا للاجهزة المرئية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44229</v>
          </cell>
          <cell r="CY600">
            <v>44231</v>
          </cell>
          <cell r="CZ600" t="str">
            <v>Pending</v>
          </cell>
          <cell r="DA600">
            <v>7</v>
          </cell>
        </row>
        <row r="601">
          <cell r="A601">
            <v>432</v>
          </cell>
          <cell r="B601" t="str">
            <v>PF1</v>
          </cell>
          <cell r="C601" t="str">
            <v>FOAM 10TH</v>
          </cell>
          <cell r="D601" t="str">
            <v>Molds</v>
          </cell>
          <cell r="E601" t="str">
            <v>FMTOSI40LR6971</v>
          </cell>
          <cell r="F601" t="str">
            <v xml:space="preserve">40W650D Side R EPSتوشيبا </v>
          </cell>
          <cell r="G601" t="str">
            <v>Ea</v>
          </cell>
          <cell r="H601" t="str">
            <v>1400*1700</v>
          </cell>
          <cell r="I601">
            <v>3.4500000000000003E-2</v>
          </cell>
          <cell r="M601">
            <v>96</v>
          </cell>
          <cell r="N601">
            <v>2</v>
          </cell>
          <cell r="O601">
            <v>4</v>
          </cell>
          <cell r="P601" t="str">
            <v>w1</v>
          </cell>
          <cell r="Q601" t="str">
            <v>تعمل</v>
          </cell>
          <cell r="R601">
            <v>34.5</v>
          </cell>
          <cell r="S601">
            <v>32.085000000000001</v>
          </cell>
          <cell r="T601">
            <v>36.914999999999999</v>
          </cell>
          <cell r="U601">
            <v>7</v>
          </cell>
          <cell r="V601">
            <v>7</v>
          </cell>
          <cell r="X601" t="str">
            <v>TV</v>
          </cell>
          <cell r="Y601">
            <v>157</v>
          </cell>
          <cell r="AA601">
            <v>432</v>
          </cell>
          <cell r="AB601" t="str">
            <v xml:space="preserve">40W650D Side LR EPSتوشيبا </v>
          </cell>
          <cell r="AD601" t="str">
            <v xml:space="preserve">40W650D EPSتوشيبا </v>
          </cell>
          <cell r="AE601">
            <v>1</v>
          </cell>
          <cell r="AH601">
            <v>150</v>
          </cell>
          <cell r="AI601">
            <v>142.5</v>
          </cell>
          <cell r="AJ601">
            <v>157.5</v>
          </cell>
          <cell r="AK601">
            <v>1</v>
          </cell>
          <cell r="AL601">
            <v>1</v>
          </cell>
          <cell r="AN601">
            <v>6</v>
          </cell>
          <cell r="AO601">
            <v>20</v>
          </cell>
          <cell r="AP601" t="str">
            <v>303xj</v>
          </cell>
          <cell r="AR601">
            <v>28</v>
          </cell>
          <cell r="AS601">
            <v>30</v>
          </cell>
          <cell r="AT601" t="str">
            <v>TOS</v>
          </cell>
          <cell r="AU601" t="str">
            <v>اتوماتيك</v>
          </cell>
          <cell r="AV601">
            <v>7</v>
          </cell>
          <cell r="AW601">
            <v>7</v>
          </cell>
          <cell r="AX601">
            <v>225</v>
          </cell>
          <cell r="AY601">
            <v>1</v>
          </cell>
          <cell r="AZ601">
            <v>1</v>
          </cell>
          <cell r="BA601">
            <v>147</v>
          </cell>
          <cell r="BB601">
            <v>1</v>
          </cell>
          <cell r="BC601">
            <v>1</v>
          </cell>
          <cell r="BD601">
            <v>143</v>
          </cell>
          <cell r="BE601">
            <v>1</v>
          </cell>
          <cell r="BF601">
            <v>1</v>
          </cell>
          <cell r="BJ601">
            <v>5</v>
          </cell>
          <cell r="BK601">
            <v>1</v>
          </cell>
          <cell r="BL601">
            <v>11</v>
          </cell>
          <cell r="BN601">
            <v>811</v>
          </cell>
          <cell r="BO601" t="str">
            <v>8</v>
          </cell>
          <cell r="BP601">
            <v>43594</v>
          </cell>
          <cell r="BW601">
            <v>0</v>
          </cell>
          <cell r="BX601" t="str">
            <v>شفاف</v>
          </cell>
          <cell r="BY601">
            <v>5.3330000000000001E-3</v>
          </cell>
          <cell r="BZ601">
            <v>50</v>
          </cell>
          <cell r="CA601">
            <v>16</v>
          </cell>
          <cell r="CB601">
            <v>60</v>
          </cell>
          <cell r="CC601">
            <v>1</v>
          </cell>
          <cell r="CE601">
            <v>87</v>
          </cell>
          <cell r="CF601">
            <v>150</v>
          </cell>
          <cell r="CG601" t="str">
            <v>ابيض</v>
          </cell>
          <cell r="CH601">
            <v>1.4499999999999999E-3</v>
          </cell>
          <cell r="CI601">
            <v>8.6999999999999994E-2</v>
          </cell>
          <cell r="CK601">
            <v>3.74325E-2</v>
          </cell>
          <cell r="CL601">
            <v>0</v>
          </cell>
          <cell r="CO601" t="str">
            <v>توشيبا</v>
          </cell>
          <cell r="CP601" t="str">
            <v>توشيبا للاجهزة المرئية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44229</v>
          </cell>
          <cell r="CY601">
            <v>44231</v>
          </cell>
          <cell r="CZ601" t="str">
            <v>Pending</v>
          </cell>
          <cell r="DA601">
            <v>7</v>
          </cell>
        </row>
        <row r="602">
          <cell r="A602" t="str">
            <v>432l</v>
          </cell>
          <cell r="B602" t="str">
            <v>PF1</v>
          </cell>
          <cell r="C602" t="str">
            <v>FOAM 10TH</v>
          </cell>
          <cell r="D602" t="str">
            <v>Molds</v>
          </cell>
          <cell r="E602" t="str">
            <v>FMTOSI40LR6971</v>
          </cell>
          <cell r="F602" t="str">
            <v xml:space="preserve">40W650D Side L EPSتوشيبا </v>
          </cell>
          <cell r="G602" t="str">
            <v>Ea</v>
          </cell>
          <cell r="H602" t="str">
            <v>1400*1700</v>
          </cell>
          <cell r="I602">
            <v>3.4500000000000003E-2</v>
          </cell>
          <cell r="M602">
            <v>96</v>
          </cell>
          <cell r="N602">
            <v>2</v>
          </cell>
          <cell r="O602">
            <v>4</v>
          </cell>
          <cell r="P602" t="str">
            <v>w1</v>
          </cell>
          <cell r="Q602" t="str">
            <v>تعمل</v>
          </cell>
          <cell r="R602">
            <v>34.5</v>
          </cell>
          <cell r="S602">
            <v>32.085000000000001</v>
          </cell>
          <cell r="T602">
            <v>36.914999999999999</v>
          </cell>
          <cell r="U602">
            <v>7</v>
          </cell>
          <cell r="V602">
            <v>7</v>
          </cell>
          <cell r="X602" t="str">
            <v>TV</v>
          </cell>
          <cell r="Y602">
            <v>157</v>
          </cell>
          <cell r="Z602" t="str">
            <v>يسار</v>
          </cell>
          <cell r="AA602">
            <v>432</v>
          </cell>
          <cell r="AB602" t="str">
            <v xml:space="preserve">40W650D Side LR EPSتوشيبا </v>
          </cell>
          <cell r="AD602" t="str">
            <v xml:space="preserve">40W650D EPSتوشيبا </v>
          </cell>
          <cell r="AE602">
            <v>1</v>
          </cell>
          <cell r="AH602">
            <v>150</v>
          </cell>
          <cell r="AI602">
            <v>142.5</v>
          </cell>
          <cell r="AJ602">
            <v>157.5</v>
          </cell>
          <cell r="AK602">
            <v>0</v>
          </cell>
          <cell r="AL602">
            <v>1</v>
          </cell>
          <cell r="AN602">
            <v>6</v>
          </cell>
          <cell r="AO602">
            <v>20</v>
          </cell>
          <cell r="AP602" t="str">
            <v>303xj</v>
          </cell>
          <cell r="AR602">
            <v>28</v>
          </cell>
          <cell r="AS602">
            <v>30</v>
          </cell>
          <cell r="AT602" t="str">
            <v>TOS</v>
          </cell>
          <cell r="AU602" t="str">
            <v>اتوماتيك</v>
          </cell>
          <cell r="AV602">
            <v>7</v>
          </cell>
          <cell r="AW602">
            <v>7</v>
          </cell>
          <cell r="AX602">
            <v>225</v>
          </cell>
          <cell r="AY602">
            <v>1</v>
          </cell>
          <cell r="AZ602">
            <v>1</v>
          </cell>
          <cell r="BA602">
            <v>147</v>
          </cell>
          <cell r="BB602">
            <v>1</v>
          </cell>
          <cell r="BC602">
            <v>1</v>
          </cell>
          <cell r="BD602">
            <v>143</v>
          </cell>
          <cell r="BE602">
            <v>1</v>
          </cell>
          <cell r="BF602">
            <v>1</v>
          </cell>
          <cell r="BJ602">
            <v>5</v>
          </cell>
          <cell r="BK602">
            <v>1</v>
          </cell>
          <cell r="BL602">
            <v>11</v>
          </cell>
          <cell r="BN602">
            <v>811</v>
          </cell>
          <cell r="BO602" t="str">
            <v>8</v>
          </cell>
          <cell r="BP602">
            <v>43594</v>
          </cell>
          <cell r="BW602">
            <v>0</v>
          </cell>
          <cell r="BX602" t="str">
            <v>شفاف</v>
          </cell>
          <cell r="BY602">
            <v>5.3330000000000001E-3</v>
          </cell>
          <cell r="BZ602">
            <v>50</v>
          </cell>
          <cell r="CA602">
            <v>16</v>
          </cell>
          <cell r="CB602">
            <v>60</v>
          </cell>
          <cell r="CC602">
            <v>1</v>
          </cell>
          <cell r="CE602">
            <v>87</v>
          </cell>
          <cell r="CF602">
            <v>150</v>
          </cell>
          <cell r="CG602" t="str">
            <v>ابيض</v>
          </cell>
          <cell r="CH602">
            <v>1.4499999999999999E-3</v>
          </cell>
          <cell r="CI602">
            <v>8.6999999999999994E-2</v>
          </cell>
          <cell r="CK602">
            <v>3.74325E-2</v>
          </cell>
          <cell r="CL602">
            <v>0</v>
          </cell>
          <cell r="CO602" t="str">
            <v>توشيبا</v>
          </cell>
          <cell r="CP602" t="str">
            <v>توشيبا للاجهزة المرئية</v>
          </cell>
          <cell r="CT602">
            <v>0</v>
          </cell>
          <cell r="CU602">
            <v>1</v>
          </cell>
          <cell r="CV602">
            <v>1</v>
          </cell>
          <cell r="CW602">
            <v>1</v>
          </cell>
          <cell r="CX602">
            <v>44229</v>
          </cell>
          <cell r="CY602">
            <v>44231</v>
          </cell>
          <cell r="CZ602" t="str">
            <v>Pending</v>
          </cell>
          <cell r="DA602">
            <v>7</v>
          </cell>
        </row>
        <row r="603">
          <cell r="A603" t="str">
            <v>432sum</v>
          </cell>
          <cell r="B603" t="str">
            <v>PF1</v>
          </cell>
          <cell r="C603" t="str">
            <v>FOAM 10TH</v>
          </cell>
          <cell r="D603" t="str">
            <v>Molds</v>
          </cell>
          <cell r="E603" t="str">
            <v>FMTOSI40T06771</v>
          </cell>
          <cell r="F603" t="str">
            <v xml:space="preserve">40W650D EPSتوشيبا </v>
          </cell>
          <cell r="G603" t="str">
            <v>Ea</v>
          </cell>
          <cell r="H603" t="str">
            <v>1400*1700</v>
          </cell>
          <cell r="I603">
            <v>0.45099999999999996</v>
          </cell>
          <cell r="M603">
            <v>48</v>
          </cell>
          <cell r="N603">
            <v>4</v>
          </cell>
          <cell r="O603">
            <v>2</v>
          </cell>
          <cell r="P603" t="str">
            <v>w1</v>
          </cell>
          <cell r="Q603" t="str">
            <v>تعمل</v>
          </cell>
          <cell r="R603">
            <v>450.99999999999994</v>
          </cell>
          <cell r="S603">
            <v>419.42999999999995</v>
          </cell>
          <cell r="T603">
            <v>482.56999999999994</v>
          </cell>
          <cell r="U603">
            <v>7</v>
          </cell>
          <cell r="V603">
            <v>7</v>
          </cell>
          <cell r="X603" t="str">
            <v>TV</v>
          </cell>
          <cell r="Y603">
            <v>157</v>
          </cell>
          <cell r="Z603" t="str">
            <v>مجمعة</v>
          </cell>
          <cell r="AA603">
            <v>432</v>
          </cell>
          <cell r="AB603" t="str">
            <v xml:space="preserve">40W650D TOP EPSتوشيبا </v>
          </cell>
          <cell r="AD603" t="str">
            <v xml:space="preserve">40W650D EPSتوشيبا </v>
          </cell>
          <cell r="AE603">
            <v>1</v>
          </cell>
          <cell r="AH603">
            <v>150</v>
          </cell>
          <cell r="AI603">
            <v>142.5</v>
          </cell>
          <cell r="AJ603">
            <v>157.5</v>
          </cell>
          <cell r="AK603">
            <v>0</v>
          </cell>
          <cell r="AM603">
            <v>1</v>
          </cell>
          <cell r="AN603">
            <v>6</v>
          </cell>
          <cell r="AO603">
            <v>20</v>
          </cell>
          <cell r="AP603" t="str">
            <v>303xj</v>
          </cell>
          <cell r="AR603">
            <v>28</v>
          </cell>
          <cell r="AS603">
            <v>30</v>
          </cell>
          <cell r="AT603" t="str">
            <v>TOS</v>
          </cell>
          <cell r="AU603" t="str">
            <v>اتوماتيك</v>
          </cell>
          <cell r="AV603">
            <v>7</v>
          </cell>
          <cell r="AW603">
            <v>7</v>
          </cell>
          <cell r="BJ603">
            <v>5</v>
          </cell>
          <cell r="BK603">
            <v>1</v>
          </cell>
          <cell r="BL603">
            <v>11</v>
          </cell>
          <cell r="BN603">
            <v>811</v>
          </cell>
          <cell r="BO603" t="str">
            <v>8</v>
          </cell>
          <cell r="BP603">
            <v>43594</v>
          </cell>
          <cell r="BW603">
            <v>0</v>
          </cell>
          <cell r="BX603" t="str">
            <v>شفاف</v>
          </cell>
          <cell r="BY603">
            <v>8.0000000000000002E-3</v>
          </cell>
          <cell r="BZ603">
            <v>50</v>
          </cell>
          <cell r="CA603">
            <v>4</v>
          </cell>
          <cell r="CB603">
            <v>10</v>
          </cell>
          <cell r="CC603">
            <v>1</v>
          </cell>
          <cell r="CE603">
            <v>87</v>
          </cell>
          <cell r="CF603">
            <v>150</v>
          </cell>
          <cell r="CG603" t="str">
            <v>ابيض</v>
          </cell>
          <cell r="CH603">
            <v>8.6999999999999994E-3</v>
          </cell>
          <cell r="CI603">
            <v>8.6999999999999994E-2</v>
          </cell>
          <cell r="CK603">
            <v>0.48933499999999996</v>
          </cell>
          <cell r="CL603">
            <v>0</v>
          </cell>
          <cell r="CO603" t="str">
            <v>توشيبا</v>
          </cell>
          <cell r="CP603" t="str">
            <v>توشيبا للاجهزة المرئية</v>
          </cell>
          <cell r="CT603">
            <v>0</v>
          </cell>
          <cell r="CU603">
            <v>1</v>
          </cell>
          <cell r="CV603">
            <v>1</v>
          </cell>
          <cell r="CW603">
            <v>1</v>
          </cell>
          <cell r="CX603">
            <v>44229</v>
          </cell>
          <cell r="CY603">
            <v>44231</v>
          </cell>
          <cell r="CZ603" t="str">
            <v>Pending</v>
          </cell>
          <cell r="DA603">
            <v>7</v>
          </cell>
        </row>
        <row r="604">
          <cell r="A604">
            <v>433</v>
          </cell>
          <cell r="B604" t="str">
            <v>PF2</v>
          </cell>
          <cell r="C604" t="str">
            <v>FOAM 6TH</v>
          </cell>
          <cell r="D604" t="str">
            <v>Molds</v>
          </cell>
          <cell r="E604" t="str">
            <v>FMSEEIDS000000</v>
          </cell>
          <cell r="F604" t="str">
            <v>شتلات دلتا سمارت-6 عين</v>
          </cell>
          <cell r="G604" t="str">
            <v>Ea</v>
          </cell>
          <cell r="H604" t="str">
            <v>1600*1800</v>
          </cell>
          <cell r="I604">
            <v>0.252</v>
          </cell>
          <cell r="M604">
            <v>167</v>
          </cell>
          <cell r="N604">
            <v>1</v>
          </cell>
          <cell r="O604">
            <v>6</v>
          </cell>
          <cell r="Q604" t="str">
            <v>تعمل</v>
          </cell>
          <cell r="R604">
            <v>252</v>
          </cell>
          <cell r="S604">
            <v>234.36</v>
          </cell>
          <cell r="T604">
            <v>269.64</v>
          </cell>
          <cell r="U604" t="str">
            <v>7</v>
          </cell>
          <cell r="V604" t="str">
            <v>7</v>
          </cell>
          <cell r="X604" t="str">
            <v>شتلات</v>
          </cell>
          <cell r="Y604">
            <v>329</v>
          </cell>
          <cell r="AA604">
            <v>433</v>
          </cell>
          <cell r="AB604" t="str">
            <v>شتلات دلتا سمارت- 6 عين</v>
          </cell>
          <cell r="AD604" t="str">
            <v>شتلات دلتا سمارت</v>
          </cell>
          <cell r="AE604">
            <v>1</v>
          </cell>
          <cell r="AH604">
            <v>129.34131736526948</v>
          </cell>
          <cell r="AI604">
            <v>122.874251497006</v>
          </cell>
          <cell r="AJ604">
            <v>135.80838323353296</v>
          </cell>
          <cell r="AK604">
            <v>1</v>
          </cell>
          <cell r="AL604">
            <v>1</v>
          </cell>
          <cell r="AM604">
            <v>1</v>
          </cell>
          <cell r="AN604">
            <v>10</v>
          </cell>
          <cell r="AO604">
            <v>16</v>
          </cell>
          <cell r="AP604" t="str">
            <v>EU 150  (M) 0.7-1.1 mm</v>
          </cell>
          <cell r="AQ604" t="str">
            <v>S.2 112  (M) 0.7-1.1 mm</v>
          </cell>
          <cell r="AR604">
            <v>30</v>
          </cell>
          <cell r="AS604">
            <v>42</v>
          </cell>
          <cell r="AT604" t="str">
            <v>SEE</v>
          </cell>
          <cell r="AU604" t="str">
            <v>اتوماتيك</v>
          </cell>
          <cell r="AV604">
            <v>7</v>
          </cell>
          <cell r="AW604">
            <v>7</v>
          </cell>
          <cell r="AX604">
            <v>677</v>
          </cell>
          <cell r="AY604">
            <v>1</v>
          </cell>
          <cell r="AZ604">
            <v>1</v>
          </cell>
          <cell r="BA604">
            <v>399</v>
          </cell>
          <cell r="BB604">
            <v>1</v>
          </cell>
          <cell r="BC604">
            <v>1</v>
          </cell>
          <cell r="BD604">
            <v>77</v>
          </cell>
          <cell r="BE604">
            <v>2</v>
          </cell>
          <cell r="BF604">
            <v>2</v>
          </cell>
          <cell r="BJ604">
            <v>5</v>
          </cell>
          <cell r="BK604">
            <v>5</v>
          </cell>
          <cell r="BL604">
            <v>15</v>
          </cell>
          <cell r="BN604">
            <v>611</v>
          </cell>
          <cell r="BO604" t="str">
            <v>6</v>
          </cell>
          <cell r="BP604">
            <v>43594</v>
          </cell>
          <cell r="BT604">
            <v>0.8</v>
          </cell>
          <cell r="BU604">
            <v>0.67700000000000005</v>
          </cell>
          <cell r="BV604">
            <v>0.54500000000000004</v>
          </cell>
          <cell r="BW604">
            <v>0.29517200000000005</v>
          </cell>
          <cell r="CB604">
            <v>14</v>
          </cell>
          <cell r="CE604">
            <v>87</v>
          </cell>
          <cell r="CF604">
            <v>150</v>
          </cell>
          <cell r="CG604" t="str">
            <v>احمر</v>
          </cell>
          <cell r="CK604">
            <v>0</v>
          </cell>
          <cell r="CL604">
            <v>0.2772</v>
          </cell>
          <cell r="CN604" t="str">
            <v>seedlings Delta cmArt</v>
          </cell>
          <cell r="CO604" t="str">
            <v>عملاء متنوعون</v>
          </cell>
          <cell r="CP604" t="str">
            <v>عملاء متنوعون</v>
          </cell>
          <cell r="CT604">
            <v>1</v>
          </cell>
          <cell r="CU604">
            <v>1</v>
          </cell>
          <cell r="CV604">
            <v>1</v>
          </cell>
          <cell r="CW604">
            <v>1</v>
          </cell>
          <cell r="CX604">
            <v>44082</v>
          </cell>
          <cell r="CY604">
            <v>44091</v>
          </cell>
          <cell r="CZ604" t="str">
            <v>Pending</v>
          </cell>
          <cell r="DA604">
            <v>47</v>
          </cell>
        </row>
        <row r="605">
          <cell r="A605">
            <v>434</v>
          </cell>
          <cell r="B605" t="str">
            <v>PF1</v>
          </cell>
          <cell r="C605" t="str">
            <v>FOAM 10TH</v>
          </cell>
          <cell r="D605" t="str">
            <v>Molds</v>
          </cell>
          <cell r="E605" t="str">
            <v>FMLEGI01000000</v>
          </cell>
          <cell r="F605" t="str">
            <v>سخان 10 لتر EG</v>
          </cell>
          <cell r="G605" t="str">
            <v>Set</v>
          </cell>
          <cell r="H605" t="str">
            <v>1200*1100</v>
          </cell>
          <cell r="I605">
            <v>0.185</v>
          </cell>
          <cell r="M605">
            <v>20</v>
          </cell>
          <cell r="N605">
            <v>2</v>
          </cell>
          <cell r="O605">
            <v>1</v>
          </cell>
          <cell r="Q605" t="str">
            <v>تعمل</v>
          </cell>
          <cell r="R605">
            <v>185</v>
          </cell>
          <cell r="S605">
            <v>172.05</v>
          </cell>
          <cell r="T605">
            <v>197.95</v>
          </cell>
          <cell r="U605">
            <v>7</v>
          </cell>
          <cell r="V605">
            <v>7</v>
          </cell>
          <cell r="X605" t="str">
            <v>سخان</v>
          </cell>
          <cell r="Y605">
            <v>373</v>
          </cell>
          <cell r="AA605">
            <v>434</v>
          </cell>
          <cell r="AB605" t="str">
            <v>سخان 10 لتر EG</v>
          </cell>
          <cell r="AD605" t="str">
            <v>سخان 10 لتر EG</v>
          </cell>
          <cell r="AE605">
            <v>1</v>
          </cell>
          <cell r="AH605">
            <v>180</v>
          </cell>
          <cell r="AI605">
            <v>171</v>
          </cell>
          <cell r="AJ605">
            <v>189</v>
          </cell>
          <cell r="AK605">
            <v>1</v>
          </cell>
          <cell r="AM605">
            <v>1</v>
          </cell>
          <cell r="AN605">
            <v>9</v>
          </cell>
          <cell r="AO605">
            <v>18</v>
          </cell>
          <cell r="AP605" t="str">
            <v>303xj</v>
          </cell>
          <cell r="AQ605" t="str">
            <v>S.2 112  (M) 0.7-1.1 mm</v>
          </cell>
          <cell r="AR605">
            <v>8</v>
          </cell>
          <cell r="AS605">
            <v>12</v>
          </cell>
          <cell r="AT605" t="str">
            <v>LEG</v>
          </cell>
          <cell r="AU605" t="str">
            <v>اتوماتيك</v>
          </cell>
          <cell r="AV605">
            <v>7</v>
          </cell>
          <cell r="AW605">
            <v>7</v>
          </cell>
          <cell r="AX605">
            <v>679</v>
          </cell>
          <cell r="AY605">
            <v>2</v>
          </cell>
          <cell r="AZ605">
            <v>2</v>
          </cell>
          <cell r="BA605">
            <v>229</v>
          </cell>
          <cell r="BB605">
            <v>2</v>
          </cell>
          <cell r="BC605">
            <v>2</v>
          </cell>
          <cell r="BD605">
            <v>90</v>
          </cell>
          <cell r="BE605">
            <v>2</v>
          </cell>
          <cell r="BF605">
            <v>2</v>
          </cell>
          <cell r="BJ605">
            <v>5</v>
          </cell>
          <cell r="BK605">
            <v>4</v>
          </cell>
          <cell r="BL605">
            <v>14</v>
          </cell>
          <cell r="BN605">
            <v>141</v>
          </cell>
          <cell r="BO605" t="str">
            <v>1</v>
          </cell>
          <cell r="BP605">
            <v>43594</v>
          </cell>
          <cell r="BW605">
            <v>0</v>
          </cell>
          <cell r="BX605" t="str">
            <v>شفاف</v>
          </cell>
          <cell r="BY605">
            <v>4.6670000000000001E-3</v>
          </cell>
          <cell r="BZ605">
            <v>50</v>
          </cell>
          <cell r="CA605">
            <v>3.5</v>
          </cell>
          <cell r="CB605">
            <v>15</v>
          </cell>
          <cell r="CC605">
            <v>1</v>
          </cell>
          <cell r="CE605">
            <v>87</v>
          </cell>
          <cell r="CF605">
            <v>150</v>
          </cell>
          <cell r="CG605" t="str">
            <v>ابيض</v>
          </cell>
          <cell r="CH605">
            <v>8.6999999999999994E-2</v>
          </cell>
          <cell r="CI605">
            <v>5.7999999999999996E-3</v>
          </cell>
          <cell r="CK605">
            <v>0</v>
          </cell>
          <cell r="CL605">
            <v>0.20350000000000001</v>
          </cell>
          <cell r="CT605">
            <v>1</v>
          </cell>
          <cell r="CU605">
            <v>1</v>
          </cell>
          <cell r="CV605">
            <v>1</v>
          </cell>
          <cell r="CW605">
            <v>0</v>
          </cell>
          <cell r="CZ605" t="str">
            <v/>
          </cell>
        </row>
        <row r="606">
          <cell r="A606" t="str">
            <v>435r</v>
          </cell>
          <cell r="B606" t="str">
            <v>PF1</v>
          </cell>
          <cell r="C606" t="str">
            <v>FOAM 10TH</v>
          </cell>
          <cell r="D606" t="str">
            <v>Molds</v>
          </cell>
          <cell r="E606" t="str">
            <v>FMDALI12046047</v>
          </cell>
          <cell r="F606" t="str">
            <v>قاعدة زانوسي 70 سم -يمين</v>
          </cell>
          <cell r="G606" t="str">
            <v>Ea</v>
          </cell>
          <cell r="H606" t="str">
            <v>1600*1800</v>
          </cell>
          <cell r="I606">
            <v>0.14799999999999999</v>
          </cell>
          <cell r="M606">
            <v>60</v>
          </cell>
          <cell r="N606">
            <v>1</v>
          </cell>
          <cell r="O606">
            <v>3</v>
          </cell>
          <cell r="P606" t="str">
            <v>x1</v>
          </cell>
          <cell r="Q606" t="str">
            <v>تعمل</v>
          </cell>
          <cell r="R606">
            <v>148</v>
          </cell>
          <cell r="S606">
            <v>137.63999999999999</v>
          </cell>
          <cell r="T606">
            <v>158.36000000000001</v>
          </cell>
          <cell r="U606">
            <v>7</v>
          </cell>
          <cell r="V606">
            <v>7</v>
          </cell>
          <cell r="X606" t="str">
            <v>ثلاجة</v>
          </cell>
          <cell r="Y606">
            <v>374</v>
          </cell>
          <cell r="Z606" t="str">
            <v>يمين</v>
          </cell>
          <cell r="AA606">
            <v>435</v>
          </cell>
          <cell r="AB606" t="str">
            <v>قاعدة زانوسي 70 سم  PDFRP2046 &amp; PDFRP2047</v>
          </cell>
          <cell r="AC606" t="str">
            <v xml:space="preserve">Cushion lower Right           </v>
          </cell>
          <cell r="AD606" t="str">
            <v>زانوسي 70 سم -1(قاعدة ، كفر)</v>
          </cell>
          <cell r="AE606">
            <v>1</v>
          </cell>
          <cell r="AG606" t="str">
            <v xml:space="preserve">PDFRP2046      </v>
          </cell>
          <cell r="AH606">
            <v>180</v>
          </cell>
          <cell r="AI606">
            <v>171</v>
          </cell>
          <cell r="AJ606">
            <v>189</v>
          </cell>
          <cell r="AK606">
            <v>0</v>
          </cell>
          <cell r="AL606">
            <v>1</v>
          </cell>
          <cell r="AO606">
            <v>20</v>
          </cell>
          <cell r="AP606" t="str">
            <v>303xj</v>
          </cell>
          <cell r="AQ606" t="str">
            <v>S.2 112  (M) 0.7-1.1 mm</v>
          </cell>
          <cell r="AT606" t="str">
            <v>DAL</v>
          </cell>
          <cell r="AU606" t="str">
            <v>اتوماتيك</v>
          </cell>
          <cell r="AV606">
            <v>7</v>
          </cell>
          <cell r="AW606">
            <v>7</v>
          </cell>
          <cell r="AX606">
            <v>770</v>
          </cell>
          <cell r="AY606">
            <v>2</v>
          </cell>
          <cell r="AZ606">
            <v>2</v>
          </cell>
          <cell r="BA606">
            <v>415</v>
          </cell>
          <cell r="BB606">
            <v>2</v>
          </cell>
          <cell r="BC606">
            <v>2</v>
          </cell>
          <cell r="BD606">
            <v>90</v>
          </cell>
          <cell r="BE606">
            <v>1</v>
          </cell>
          <cell r="BF606">
            <v>1</v>
          </cell>
          <cell r="BJ606">
            <v>5</v>
          </cell>
          <cell r="BK606">
            <v>-5</v>
          </cell>
          <cell r="BL606">
            <v>5</v>
          </cell>
          <cell r="BM606">
            <v>2</v>
          </cell>
          <cell r="BN606">
            <v>222</v>
          </cell>
          <cell r="BO606" t="str">
            <v>2</v>
          </cell>
          <cell r="BP606">
            <v>43594</v>
          </cell>
          <cell r="BW606">
            <v>0</v>
          </cell>
          <cell r="BX606" t="str">
            <v>شفاف</v>
          </cell>
          <cell r="BZ606">
            <v>50</v>
          </cell>
          <cell r="CB606">
            <v>10</v>
          </cell>
          <cell r="CC606">
            <v>1</v>
          </cell>
          <cell r="CE606">
            <v>87</v>
          </cell>
          <cell r="CF606">
            <v>150</v>
          </cell>
          <cell r="CG606" t="str">
            <v>احمر</v>
          </cell>
          <cell r="CI606">
            <v>8.6999999999999994E-2</v>
          </cell>
          <cell r="CK606">
            <v>0</v>
          </cell>
          <cell r="CL606">
            <v>0.1628</v>
          </cell>
          <cell r="CO606" t="str">
            <v>الكترولوكس</v>
          </cell>
          <cell r="CP606" t="str">
            <v>القاهرة للصناعات المغذية غسالات</v>
          </cell>
          <cell r="CT606">
            <v>0</v>
          </cell>
          <cell r="CU606">
            <v>1</v>
          </cell>
          <cell r="CV606">
            <v>1</v>
          </cell>
          <cell r="CW606">
            <v>6</v>
          </cell>
          <cell r="CX606">
            <v>44201</v>
          </cell>
          <cell r="CY606">
            <v>44201</v>
          </cell>
          <cell r="CZ606" t="str">
            <v>Pending</v>
          </cell>
          <cell r="DA606">
            <v>47</v>
          </cell>
        </row>
        <row r="607">
          <cell r="A607" t="str">
            <v>435l</v>
          </cell>
          <cell r="B607" t="str">
            <v>PF1</v>
          </cell>
          <cell r="C607" t="str">
            <v>FOAM 10TH</v>
          </cell>
          <cell r="D607" t="str">
            <v>Molds</v>
          </cell>
          <cell r="E607" t="str">
            <v>FMDALI12046047</v>
          </cell>
          <cell r="F607" t="str">
            <v>قاعدة زانوسي 70 سم -شمال</v>
          </cell>
          <cell r="G607" t="str">
            <v>Ea</v>
          </cell>
          <cell r="H607" t="str">
            <v>1600*1800</v>
          </cell>
          <cell r="I607">
            <v>0.14799999999999999</v>
          </cell>
          <cell r="M607">
            <v>60</v>
          </cell>
          <cell r="N607">
            <v>1</v>
          </cell>
          <cell r="O607">
            <v>3</v>
          </cell>
          <cell r="P607" t="str">
            <v>x1</v>
          </cell>
          <cell r="Q607" t="str">
            <v>تعمل</v>
          </cell>
          <cell r="R607">
            <v>148</v>
          </cell>
          <cell r="S607">
            <v>137.63999999999999</v>
          </cell>
          <cell r="T607">
            <v>158.36000000000001</v>
          </cell>
          <cell r="U607">
            <v>7</v>
          </cell>
          <cell r="V607">
            <v>7</v>
          </cell>
          <cell r="X607" t="str">
            <v>ثلاجة</v>
          </cell>
          <cell r="Y607">
            <v>374</v>
          </cell>
          <cell r="AA607">
            <v>435</v>
          </cell>
          <cell r="AB607" t="str">
            <v>قاعدة زانوسي 70 سم  PDFRP2046 &amp; PDFRP2047</v>
          </cell>
          <cell r="AC607" t="str">
            <v xml:space="preserve">Cushion lower left            </v>
          </cell>
          <cell r="AD607" t="str">
            <v>زانوسي 70 سم -1(قاعدة ، كفر)</v>
          </cell>
          <cell r="AE607">
            <v>1</v>
          </cell>
          <cell r="AG607" t="str">
            <v xml:space="preserve">PDFRP2047      </v>
          </cell>
          <cell r="AH607">
            <v>180</v>
          </cell>
          <cell r="AI607">
            <v>171</v>
          </cell>
          <cell r="AJ607">
            <v>189</v>
          </cell>
          <cell r="AK607">
            <v>0</v>
          </cell>
          <cell r="AL607">
            <v>1</v>
          </cell>
          <cell r="AO607">
            <v>20</v>
          </cell>
          <cell r="AP607" t="str">
            <v>303xj</v>
          </cell>
          <cell r="AQ607" t="str">
            <v>S.2 112  (M) 0.7-1.1 mm</v>
          </cell>
          <cell r="AT607" t="str">
            <v>DAL</v>
          </cell>
          <cell r="AU607" t="str">
            <v>اتوماتيك</v>
          </cell>
          <cell r="AV607">
            <v>7</v>
          </cell>
          <cell r="AW607">
            <v>7</v>
          </cell>
          <cell r="AX607">
            <v>770</v>
          </cell>
          <cell r="AY607">
            <v>2</v>
          </cell>
          <cell r="AZ607">
            <v>2</v>
          </cell>
          <cell r="BA607">
            <v>415</v>
          </cell>
          <cell r="BB607">
            <v>2</v>
          </cell>
          <cell r="BC607">
            <v>2</v>
          </cell>
          <cell r="BD607">
            <v>90</v>
          </cell>
          <cell r="BE607">
            <v>1</v>
          </cell>
          <cell r="BF607">
            <v>1</v>
          </cell>
          <cell r="BJ607">
            <v>5</v>
          </cell>
          <cell r="BK607">
            <v>-5</v>
          </cell>
          <cell r="BL607">
            <v>5</v>
          </cell>
          <cell r="BM607">
            <v>2</v>
          </cell>
          <cell r="BN607">
            <v>222</v>
          </cell>
          <cell r="BO607" t="str">
            <v>2</v>
          </cell>
          <cell r="BP607">
            <v>43594</v>
          </cell>
          <cell r="BW607">
            <v>0</v>
          </cell>
          <cell r="BX607" t="str">
            <v>شفاف</v>
          </cell>
          <cell r="BZ607">
            <v>50</v>
          </cell>
          <cell r="CB607">
            <v>10</v>
          </cell>
          <cell r="CC607">
            <v>1</v>
          </cell>
          <cell r="CE607">
            <v>87</v>
          </cell>
          <cell r="CF607">
            <v>150</v>
          </cell>
          <cell r="CG607" t="str">
            <v>احمر</v>
          </cell>
          <cell r="CI607">
            <v>8.6999999999999994E-2</v>
          </cell>
          <cell r="CK607">
            <v>0</v>
          </cell>
          <cell r="CL607">
            <v>0.1628</v>
          </cell>
          <cell r="CO607" t="str">
            <v>الكترولوكس</v>
          </cell>
          <cell r="CP607" t="str">
            <v>القاهرة للصناعات المغذية غسالات</v>
          </cell>
          <cell r="CT607">
            <v>0</v>
          </cell>
          <cell r="CU607">
            <v>1</v>
          </cell>
          <cell r="CV607">
            <v>1</v>
          </cell>
          <cell r="CW607">
            <v>6</v>
          </cell>
          <cell r="CX607">
            <v>44201</v>
          </cell>
          <cell r="CY607">
            <v>44201</v>
          </cell>
          <cell r="CZ607" t="str">
            <v>Pending</v>
          </cell>
          <cell r="DA607">
            <v>47</v>
          </cell>
        </row>
        <row r="608">
          <cell r="A608">
            <v>435</v>
          </cell>
          <cell r="B608" t="str">
            <v>PF1</v>
          </cell>
          <cell r="C608" t="str">
            <v>FOAM 10TH</v>
          </cell>
          <cell r="D608" t="str">
            <v>Molds</v>
          </cell>
          <cell r="E608" t="str">
            <v>FMDALI12046047</v>
          </cell>
          <cell r="F608" t="str">
            <v>قاعدة زانوسي 70 سم</v>
          </cell>
          <cell r="G608" t="str">
            <v>Ea</v>
          </cell>
          <cell r="H608" t="str">
            <v>1600*1800</v>
          </cell>
          <cell r="I608">
            <v>0.29599999999999999</v>
          </cell>
          <cell r="M608">
            <v>60</v>
          </cell>
          <cell r="N608">
            <v>1</v>
          </cell>
          <cell r="O608">
            <v>3</v>
          </cell>
          <cell r="P608" t="str">
            <v>x1</v>
          </cell>
          <cell r="Q608" t="str">
            <v>تعمل</v>
          </cell>
          <cell r="R608">
            <v>296</v>
          </cell>
          <cell r="S608">
            <v>275.27999999999997</v>
          </cell>
          <cell r="T608">
            <v>316.72000000000003</v>
          </cell>
          <cell r="U608">
            <v>7</v>
          </cell>
          <cell r="V608">
            <v>7</v>
          </cell>
          <cell r="X608" t="str">
            <v>ثلاجة</v>
          </cell>
          <cell r="Y608">
            <v>374</v>
          </cell>
          <cell r="AA608">
            <v>435</v>
          </cell>
          <cell r="AB608" t="str">
            <v>قاعدة زانوسي 70 سم  PDFRP2046 &amp; PDFRP2047</v>
          </cell>
          <cell r="AD608" t="str">
            <v>زانوسي 70 سم -1(قاعدة ، كفر)</v>
          </cell>
          <cell r="AE608">
            <v>1</v>
          </cell>
          <cell r="AH608">
            <v>180</v>
          </cell>
          <cell r="AI608">
            <v>171</v>
          </cell>
          <cell r="AJ608">
            <v>189</v>
          </cell>
          <cell r="AK608">
            <v>1</v>
          </cell>
          <cell r="AL608">
            <v>1</v>
          </cell>
          <cell r="AO608">
            <v>20</v>
          </cell>
          <cell r="AP608" t="str">
            <v>303xj</v>
          </cell>
          <cell r="AQ608" t="str">
            <v>S.2 112  (M) 0.7-1.1 mm</v>
          </cell>
          <cell r="AT608" t="str">
            <v>DAL</v>
          </cell>
          <cell r="AU608" t="str">
            <v>اتوماتيك</v>
          </cell>
          <cell r="AV608">
            <v>7</v>
          </cell>
          <cell r="AW608">
            <v>7</v>
          </cell>
          <cell r="AX608">
            <v>770</v>
          </cell>
          <cell r="AY608">
            <v>2</v>
          </cell>
          <cell r="AZ608">
            <v>2</v>
          </cell>
          <cell r="BA608">
            <v>415</v>
          </cell>
          <cell r="BB608">
            <v>2</v>
          </cell>
          <cell r="BC608">
            <v>2</v>
          </cell>
          <cell r="BD608">
            <v>90</v>
          </cell>
          <cell r="BE608">
            <v>1</v>
          </cell>
          <cell r="BF608">
            <v>1</v>
          </cell>
          <cell r="BJ608">
            <v>5</v>
          </cell>
          <cell r="BK608">
            <v>-5</v>
          </cell>
          <cell r="BL608">
            <v>5</v>
          </cell>
          <cell r="BM608">
            <v>2</v>
          </cell>
          <cell r="BN608">
            <v>222</v>
          </cell>
          <cell r="BO608" t="str">
            <v>2</v>
          </cell>
          <cell r="BP608">
            <v>43594</v>
          </cell>
          <cell r="BW608">
            <v>0</v>
          </cell>
          <cell r="BX608" t="str">
            <v>شفاف</v>
          </cell>
          <cell r="BZ608">
            <v>50</v>
          </cell>
          <cell r="CB608">
            <v>10</v>
          </cell>
          <cell r="CC608">
            <v>1</v>
          </cell>
          <cell r="CE608">
            <v>87</v>
          </cell>
          <cell r="CF608">
            <v>150</v>
          </cell>
          <cell r="CG608" t="str">
            <v>احمر</v>
          </cell>
          <cell r="CI608">
            <v>8.6999999999999994E-2</v>
          </cell>
          <cell r="CK608">
            <v>0</v>
          </cell>
          <cell r="CL608">
            <v>0.3256</v>
          </cell>
          <cell r="CO608" t="str">
            <v>الكترولوكس</v>
          </cell>
          <cell r="CP608" t="str">
            <v>القاهرة للصناعات المغذية غسالات</v>
          </cell>
          <cell r="CT608">
            <v>1</v>
          </cell>
          <cell r="CU608">
            <v>1</v>
          </cell>
          <cell r="CV608">
            <v>1</v>
          </cell>
          <cell r="CW608">
            <v>6</v>
          </cell>
          <cell r="CX608">
            <v>44201</v>
          </cell>
          <cell r="CY608">
            <v>44201</v>
          </cell>
          <cell r="CZ608" t="str">
            <v>Pending</v>
          </cell>
          <cell r="DA608">
            <v>47</v>
          </cell>
        </row>
        <row r="609">
          <cell r="A609" t="str">
            <v>436r</v>
          </cell>
          <cell r="B609" t="str">
            <v>PF1</v>
          </cell>
          <cell r="C609" t="str">
            <v>FOAM 10TH</v>
          </cell>
          <cell r="D609" t="str">
            <v>Molds</v>
          </cell>
          <cell r="E609" t="str">
            <v>FMDALI22044045</v>
          </cell>
          <cell r="F609" t="str">
            <v>كفر زانوسي 70 سم  -يمين</v>
          </cell>
          <cell r="G609" t="str">
            <v>Ea</v>
          </cell>
          <cell r="H609" t="str">
            <v>1600*1800</v>
          </cell>
          <cell r="I609">
            <v>0.09</v>
          </cell>
          <cell r="M609">
            <v>60</v>
          </cell>
          <cell r="N609">
            <v>1</v>
          </cell>
          <cell r="O609">
            <v>3</v>
          </cell>
          <cell r="P609" t="str">
            <v>x1</v>
          </cell>
          <cell r="Q609" t="str">
            <v>تعمل</v>
          </cell>
          <cell r="R609">
            <v>90</v>
          </cell>
          <cell r="S609">
            <v>83.7</v>
          </cell>
          <cell r="T609">
            <v>96.3</v>
          </cell>
          <cell r="U609">
            <v>7</v>
          </cell>
          <cell r="V609">
            <v>7</v>
          </cell>
          <cell r="X609" t="str">
            <v>ثلاجة</v>
          </cell>
          <cell r="Y609">
            <v>374</v>
          </cell>
          <cell r="Z609" t="str">
            <v>يمين</v>
          </cell>
          <cell r="AA609">
            <v>436</v>
          </cell>
          <cell r="AB609" t="str">
            <v>كفر زانوسي 70 سم  PDFRP2044&amp; PDFRP2045</v>
          </cell>
          <cell r="AC609" t="str">
            <v xml:space="preserve">Cushion lower Right           </v>
          </cell>
          <cell r="AD609" t="str">
            <v>زانوسي 70 سم -1(قاعدة ، كفر)</v>
          </cell>
          <cell r="AE609">
            <v>1</v>
          </cell>
          <cell r="AG609" t="str">
            <v xml:space="preserve">PDFRP2044      </v>
          </cell>
          <cell r="AH609">
            <v>180</v>
          </cell>
          <cell r="AI609">
            <v>171</v>
          </cell>
          <cell r="AJ609">
            <v>189</v>
          </cell>
          <cell r="AK609">
            <v>0</v>
          </cell>
          <cell r="AL609">
            <v>1</v>
          </cell>
          <cell r="AO609">
            <v>20</v>
          </cell>
          <cell r="AP609" t="str">
            <v>303xj</v>
          </cell>
          <cell r="AQ609" t="str">
            <v>S.2 112  (M) 0.7-1.1 mm</v>
          </cell>
          <cell r="AT609" t="str">
            <v>DAL</v>
          </cell>
          <cell r="AU609" t="str">
            <v>اتوماتيك</v>
          </cell>
          <cell r="AV609">
            <v>7</v>
          </cell>
          <cell r="AW609">
            <v>7</v>
          </cell>
          <cell r="AX609">
            <v>770</v>
          </cell>
          <cell r="AY609">
            <v>2</v>
          </cell>
          <cell r="AZ609">
            <v>2</v>
          </cell>
          <cell r="BA609">
            <v>415</v>
          </cell>
          <cell r="BB609">
            <v>2</v>
          </cell>
          <cell r="BC609">
            <v>2</v>
          </cell>
          <cell r="BD609">
            <v>60</v>
          </cell>
          <cell r="BE609">
            <v>1</v>
          </cell>
          <cell r="BF609">
            <v>1</v>
          </cell>
          <cell r="BJ609">
            <v>5</v>
          </cell>
          <cell r="BK609">
            <v>-5</v>
          </cell>
          <cell r="BL609">
            <v>5</v>
          </cell>
          <cell r="BM609">
            <v>2</v>
          </cell>
          <cell r="BN609">
            <v>222</v>
          </cell>
          <cell r="BO609" t="str">
            <v>2</v>
          </cell>
          <cell r="BP609">
            <v>43594</v>
          </cell>
          <cell r="BW609">
            <v>0</v>
          </cell>
          <cell r="BX609" t="str">
            <v>شفاف</v>
          </cell>
          <cell r="BZ609">
            <v>50</v>
          </cell>
          <cell r="CB609">
            <v>15</v>
          </cell>
          <cell r="CC609">
            <v>1</v>
          </cell>
          <cell r="CE609">
            <v>87</v>
          </cell>
          <cell r="CF609">
            <v>150</v>
          </cell>
          <cell r="CG609" t="str">
            <v>ابيض</v>
          </cell>
          <cell r="CI609">
            <v>8.6999999999999994E-2</v>
          </cell>
          <cell r="CK609">
            <v>0</v>
          </cell>
          <cell r="CL609">
            <v>9.9000000000000005E-2</v>
          </cell>
          <cell r="CO609" t="str">
            <v>الكترولوكس</v>
          </cell>
          <cell r="CP609" t="str">
            <v>القاهرة للصناعات المغذية غسالات</v>
          </cell>
          <cell r="CT609">
            <v>0</v>
          </cell>
          <cell r="CU609">
            <v>1</v>
          </cell>
          <cell r="CV609">
            <v>1</v>
          </cell>
          <cell r="CW609">
            <v>6</v>
          </cell>
          <cell r="CX609">
            <v>44201</v>
          </cell>
          <cell r="CY609">
            <v>44201</v>
          </cell>
          <cell r="CZ609" t="str">
            <v>Pending</v>
          </cell>
          <cell r="DA609">
            <v>47</v>
          </cell>
        </row>
        <row r="610">
          <cell r="A610" t="str">
            <v>436rl</v>
          </cell>
          <cell r="B610" t="str">
            <v>PF1</v>
          </cell>
          <cell r="C610" t="str">
            <v>FOAM 10TH</v>
          </cell>
          <cell r="D610" t="str">
            <v>Molds</v>
          </cell>
          <cell r="E610" t="str">
            <v>FMDALI22044045</v>
          </cell>
          <cell r="F610" t="str">
            <v>كفر زانوسي 70 سم -شمال</v>
          </cell>
          <cell r="G610" t="str">
            <v>Ea</v>
          </cell>
          <cell r="H610" t="str">
            <v>1600*1800</v>
          </cell>
          <cell r="I610">
            <v>0.09</v>
          </cell>
          <cell r="M610">
            <v>60</v>
          </cell>
          <cell r="N610">
            <v>1</v>
          </cell>
          <cell r="O610">
            <v>3</v>
          </cell>
          <cell r="P610" t="str">
            <v>x1</v>
          </cell>
          <cell r="Q610" t="str">
            <v>تعمل</v>
          </cell>
          <cell r="R610">
            <v>90</v>
          </cell>
          <cell r="S610">
            <v>83.7</v>
          </cell>
          <cell r="T610">
            <v>96.3</v>
          </cell>
          <cell r="U610">
            <v>7</v>
          </cell>
          <cell r="V610">
            <v>7</v>
          </cell>
          <cell r="X610" t="str">
            <v>ثلاجة</v>
          </cell>
          <cell r="Y610">
            <v>374</v>
          </cell>
          <cell r="Z610" t="str">
            <v>يمين</v>
          </cell>
          <cell r="AA610">
            <v>436</v>
          </cell>
          <cell r="AB610" t="str">
            <v>كفر زانوسي 70 سم  PDFRP2044&amp; PDFRP2045</v>
          </cell>
          <cell r="AC610" t="str">
            <v xml:space="preserve">Cushion lower left            </v>
          </cell>
          <cell r="AD610" t="str">
            <v>زانوسي 70 سم -1(قاعدة ، كفر)</v>
          </cell>
          <cell r="AE610">
            <v>1</v>
          </cell>
          <cell r="AG610" t="str">
            <v xml:space="preserve">PDFRP2045      </v>
          </cell>
          <cell r="AH610">
            <v>180</v>
          </cell>
          <cell r="AI610">
            <v>171</v>
          </cell>
          <cell r="AJ610">
            <v>189</v>
          </cell>
          <cell r="AK610">
            <v>0</v>
          </cell>
          <cell r="AL610">
            <v>1</v>
          </cell>
          <cell r="AO610">
            <v>20</v>
          </cell>
          <cell r="AP610" t="str">
            <v>303xj</v>
          </cell>
          <cell r="AQ610" t="str">
            <v>S.2 112  (M) 0.7-1.1 mm</v>
          </cell>
          <cell r="AT610" t="str">
            <v>DAL</v>
          </cell>
          <cell r="AU610" t="str">
            <v>اتوماتيك</v>
          </cell>
          <cell r="AV610">
            <v>7</v>
          </cell>
          <cell r="AW610">
            <v>7</v>
          </cell>
          <cell r="AX610">
            <v>770</v>
          </cell>
          <cell r="AY610">
            <v>2</v>
          </cell>
          <cell r="AZ610">
            <v>2</v>
          </cell>
          <cell r="BA610">
            <v>415</v>
          </cell>
          <cell r="BB610">
            <v>2</v>
          </cell>
          <cell r="BC610">
            <v>2</v>
          </cell>
          <cell r="BD610">
            <v>60</v>
          </cell>
          <cell r="BE610">
            <v>1</v>
          </cell>
          <cell r="BF610">
            <v>1</v>
          </cell>
          <cell r="BJ610">
            <v>5</v>
          </cell>
          <cell r="BK610">
            <v>-5</v>
          </cell>
          <cell r="BL610">
            <v>5</v>
          </cell>
          <cell r="BM610">
            <v>2</v>
          </cell>
          <cell r="BN610">
            <v>222</v>
          </cell>
          <cell r="BO610" t="str">
            <v>2</v>
          </cell>
          <cell r="BP610">
            <v>43594</v>
          </cell>
          <cell r="BW610">
            <v>0</v>
          </cell>
          <cell r="BX610" t="str">
            <v>شفاف</v>
          </cell>
          <cell r="BZ610">
            <v>50</v>
          </cell>
          <cell r="CB610">
            <v>15</v>
          </cell>
          <cell r="CC610">
            <v>1</v>
          </cell>
          <cell r="CE610">
            <v>87</v>
          </cell>
          <cell r="CF610">
            <v>150</v>
          </cell>
          <cell r="CG610" t="str">
            <v>ابيض</v>
          </cell>
          <cell r="CI610">
            <v>8.6999999999999994E-2</v>
          </cell>
          <cell r="CK610">
            <v>0</v>
          </cell>
          <cell r="CL610">
            <v>9.9000000000000005E-2</v>
          </cell>
          <cell r="CO610" t="str">
            <v>الكترولوكس</v>
          </cell>
          <cell r="CP610" t="str">
            <v>القاهرة للصناعات المغذية غسالات</v>
          </cell>
          <cell r="CT610">
            <v>0</v>
          </cell>
          <cell r="CU610">
            <v>1</v>
          </cell>
          <cell r="CV610">
            <v>1</v>
          </cell>
          <cell r="CW610">
            <v>6</v>
          </cell>
          <cell r="CX610">
            <v>44201</v>
          </cell>
          <cell r="CY610">
            <v>44201</v>
          </cell>
          <cell r="CZ610" t="str">
            <v>Pending</v>
          </cell>
          <cell r="DA610">
            <v>47</v>
          </cell>
        </row>
        <row r="611">
          <cell r="A611">
            <v>436</v>
          </cell>
          <cell r="B611" t="str">
            <v>PF1</v>
          </cell>
          <cell r="C611" t="str">
            <v>FOAM 10TH</v>
          </cell>
          <cell r="D611" t="str">
            <v>Molds</v>
          </cell>
          <cell r="E611" t="str">
            <v>FMDALI22044045</v>
          </cell>
          <cell r="F611" t="str">
            <v>كفر زانوسي 70 سم</v>
          </cell>
          <cell r="G611" t="str">
            <v>Ea</v>
          </cell>
          <cell r="H611" t="str">
            <v>1600*1800</v>
          </cell>
          <cell r="I611">
            <v>0.18</v>
          </cell>
          <cell r="M611">
            <v>60</v>
          </cell>
          <cell r="N611">
            <v>1</v>
          </cell>
          <cell r="O611">
            <v>3</v>
          </cell>
          <cell r="P611" t="str">
            <v>x1</v>
          </cell>
          <cell r="Q611" t="str">
            <v>تعمل</v>
          </cell>
          <cell r="R611">
            <v>180</v>
          </cell>
          <cell r="S611">
            <v>167.4</v>
          </cell>
          <cell r="T611">
            <v>192.6</v>
          </cell>
          <cell r="U611">
            <v>7</v>
          </cell>
          <cell r="V611">
            <v>7</v>
          </cell>
          <cell r="X611" t="str">
            <v>ثلاجة</v>
          </cell>
          <cell r="Y611">
            <v>374</v>
          </cell>
          <cell r="AA611">
            <v>436</v>
          </cell>
          <cell r="AB611" t="str">
            <v>كفر زانوسي 70 سم  PDFRP2044&amp; PDFRP2045</v>
          </cell>
          <cell r="AD611" t="str">
            <v>زانوسي 70 سم -1(قاعدة ، كفر)</v>
          </cell>
          <cell r="AE611">
            <v>1</v>
          </cell>
          <cell r="AH611">
            <v>180</v>
          </cell>
          <cell r="AI611">
            <v>171</v>
          </cell>
          <cell r="AJ611">
            <v>189</v>
          </cell>
          <cell r="AK611">
            <v>1</v>
          </cell>
          <cell r="AL611">
            <v>1</v>
          </cell>
          <cell r="AO611">
            <v>20</v>
          </cell>
          <cell r="AP611" t="str">
            <v>303xj</v>
          </cell>
          <cell r="AQ611" t="str">
            <v>S.2 112  (M) 0.7-1.1 mm</v>
          </cell>
          <cell r="AT611" t="str">
            <v>DAL</v>
          </cell>
          <cell r="AU611" t="str">
            <v>اتوماتيك</v>
          </cell>
          <cell r="AV611">
            <v>7</v>
          </cell>
          <cell r="AW611">
            <v>7</v>
          </cell>
          <cell r="AX611">
            <v>770</v>
          </cell>
          <cell r="AY611">
            <v>2</v>
          </cell>
          <cell r="AZ611">
            <v>2</v>
          </cell>
          <cell r="BA611">
            <v>415</v>
          </cell>
          <cell r="BB611">
            <v>2</v>
          </cell>
          <cell r="BC611">
            <v>2</v>
          </cell>
          <cell r="BD611">
            <v>60</v>
          </cell>
          <cell r="BE611">
            <v>1</v>
          </cell>
          <cell r="BF611">
            <v>1</v>
          </cell>
          <cell r="BJ611">
            <v>5</v>
          </cell>
          <cell r="BK611">
            <v>-5</v>
          </cell>
          <cell r="BL611">
            <v>5</v>
          </cell>
          <cell r="BM611">
            <v>2</v>
          </cell>
          <cell r="BN611">
            <v>222</v>
          </cell>
          <cell r="BO611" t="str">
            <v>2</v>
          </cell>
          <cell r="BP611">
            <v>43594</v>
          </cell>
          <cell r="BW611">
            <v>0</v>
          </cell>
          <cell r="BX611" t="str">
            <v>شفاف</v>
          </cell>
          <cell r="BZ611">
            <v>50</v>
          </cell>
          <cell r="CB611">
            <v>15</v>
          </cell>
          <cell r="CC611">
            <v>1</v>
          </cell>
          <cell r="CE611">
            <v>87</v>
          </cell>
          <cell r="CF611">
            <v>150</v>
          </cell>
          <cell r="CG611" t="str">
            <v>ابيض</v>
          </cell>
          <cell r="CI611">
            <v>8.6999999999999994E-2</v>
          </cell>
          <cell r="CK611">
            <v>0</v>
          </cell>
          <cell r="CL611">
            <v>0.19800000000000001</v>
          </cell>
          <cell r="CO611" t="str">
            <v>الكترولوكس</v>
          </cell>
          <cell r="CP611" t="str">
            <v>القاهرة للصناعات المغذية غسالات</v>
          </cell>
          <cell r="CT611">
            <v>1</v>
          </cell>
          <cell r="CU611">
            <v>1</v>
          </cell>
          <cell r="CV611">
            <v>1</v>
          </cell>
          <cell r="CW611">
            <v>6</v>
          </cell>
          <cell r="CX611">
            <v>44201</v>
          </cell>
          <cell r="CY611">
            <v>44201</v>
          </cell>
          <cell r="CZ611" t="str">
            <v>Pending</v>
          </cell>
          <cell r="DA611">
            <v>47</v>
          </cell>
        </row>
        <row r="612">
          <cell r="A612" t="str">
            <v>436sum</v>
          </cell>
          <cell r="B612" t="str">
            <v>PF1</v>
          </cell>
          <cell r="C612" t="str">
            <v>FOAM 10TH</v>
          </cell>
          <cell r="D612" t="str">
            <v>Molds</v>
          </cell>
          <cell r="E612" t="str">
            <v>FMDALI22044045</v>
          </cell>
          <cell r="F612" t="str">
            <v>زانوسي 70 سم الجديد(قاعدة ، كفر)</v>
          </cell>
          <cell r="G612" t="str">
            <v>Ea</v>
          </cell>
          <cell r="H612" t="str">
            <v>1600*1800</v>
          </cell>
          <cell r="I612">
            <v>0.23799999999999999</v>
          </cell>
          <cell r="M612">
            <v>60</v>
          </cell>
          <cell r="N612">
            <v>2</v>
          </cell>
          <cell r="O612">
            <v>3</v>
          </cell>
          <cell r="P612" t="str">
            <v>x1</v>
          </cell>
          <cell r="Q612" t="str">
            <v>تعمل</v>
          </cell>
          <cell r="R612">
            <v>238</v>
          </cell>
          <cell r="S612">
            <v>221.34</v>
          </cell>
          <cell r="T612">
            <v>254.66</v>
          </cell>
          <cell r="U612">
            <v>7</v>
          </cell>
          <cell r="V612">
            <v>7</v>
          </cell>
          <cell r="X612" t="str">
            <v>ثلاجة</v>
          </cell>
          <cell r="Y612">
            <v>374</v>
          </cell>
          <cell r="Z612" t="str">
            <v>مجمعة</v>
          </cell>
          <cell r="AA612">
            <v>436</v>
          </cell>
          <cell r="AB612" t="str">
            <v>كفر زانوسي 70 سم  PDFRP2044&amp; PDFRP2045</v>
          </cell>
          <cell r="AD612" t="str">
            <v>زانوسي 70 سم -1(قاعدة ، كفر)</v>
          </cell>
          <cell r="AE612">
            <v>1</v>
          </cell>
          <cell r="AG612" t="str">
            <v>PDFRP2044&amp; PDFRP2045</v>
          </cell>
          <cell r="AH612">
            <v>180</v>
          </cell>
          <cell r="AI612">
            <v>171</v>
          </cell>
          <cell r="AJ612">
            <v>189</v>
          </cell>
          <cell r="AK612">
            <v>0</v>
          </cell>
          <cell r="AM612">
            <v>1</v>
          </cell>
          <cell r="AN612">
            <v>11</v>
          </cell>
          <cell r="AO612">
            <v>20</v>
          </cell>
          <cell r="AP612" t="str">
            <v>303xj</v>
          </cell>
          <cell r="AQ612" t="str">
            <v>S.2 112  (M) 0.7-1.1 mm</v>
          </cell>
          <cell r="AR612">
            <v>36</v>
          </cell>
          <cell r="AS612">
            <v>48</v>
          </cell>
          <cell r="AT612" t="str">
            <v>DAL</v>
          </cell>
          <cell r="AU612" t="str">
            <v>اتوماتيك</v>
          </cell>
          <cell r="AV612">
            <v>7</v>
          </cell>
          <cell r="AW612">
            <v>7</v>
          </cell>
          <cell r="BJ612">
            <v>5</v>
          </cell>
          <cell r="BK612">
            <v>6</v>
          </cell>
          <cell r="BL612">
            <v>16</v>
          </cell>
          <cell r="BM612">
            <v>2</v>
          </cell>
          <cell r="BN612">
            <v>222</v>
          </cell>
          <cell r="BO612" t="str">
            <v>2</v>
          </cell>
          <cell r="BP612">
            <v>43594</v>
          </cell>
          <cell r="BW612">
            <v>0</v>
          </cell>
          <cell r="BX612" t="str">
            <v>شفاف</v>
          </cell>
          <cell r="BZ612">
            <v>50</v>
          </cell>
          <cell r="CB612">
            <v>15</v>
          </cell>
          <cell r="CC612">
            <v>1</v>
          </cell>
          <cell r="CE612">
            <v>87</v>
          </cell>
          <cell r="CF612">
            <v>150</v>
          </cell>
          <cell r="CG612" t="str">
            <v>ابيض</v>
          </cell>
          <cell r="CI612">
            <v>8.6999999999999994E-2</v>
          </cell>
          <cell r="CK612">
            <v>0</v>
          </cell>
          <cell r="CL612">
            <v>0.26180000000000003</v>
          </cell>
          <cell r="CO612" t="str">
            <v>الكترولوكس</v>
          </cell>
          <cell r="CP612" t="str">
            <v>القاهرة للصناعات المغذية غسالات</v>
          </cell>
          <cell r="CT612">
            <v>0</v>
          </cell>
          <cell r="CU612">
            <v>1</v>
          </cell>
          <cell r="CV612">
            <v>1</v>
          </cell>
          <cell r="CW612">
            <v>6</v>
          </cell>
          <cell r="CX612">
            <v>44201</v>
          </cell>
          <cell r="CY612">
            <v>44201</v>
          </cell>
          <cell r="CZ612" t="str">
            <v>Pending</v>
          </cell>
          <cell r="DA612">
            <v>47</v>
          </cell>
        </row>
        <row r="613">
          <cell r="A613" t="str">
            <v>437u</v>
          </cell>
          <cell r="B613" t="str">
            <v>PF1</v>
          </cell>
          <cell r="C613" t="str">
            <v>FOAM 10TH</v>
          </cell>
          <cell r="D613" t="str">
            <v>Molds</v>
          </cell>
          <cell r="E613" t="str">
            <v>FMLGEI32LM5563</v>
          </cell>
          <cell r="F613" t="str">
            <v xml:space="preserve">(علوى) LG32LM55/LM63 </v>
          </cell>
          <cell r="G613" t="str">
            <v>Set</v>
          </cell>
          <cell r="H613" t="str">
            <v>1400*1700</v>
          </cell>
          <cell r="I613">
            <v>8.8999999999999996E-2</v>
          </cell>
          <cell r="M613">
            <v>120</v>
          </cell>
          <cell r="N613">
            <v>1</v>
          </cell>
          <cell r="O613">
            <v>4</v>
          </cell>
          <cell r="Q613" t="str">
            <v>تعمل</v>
          </cell>
          <cell r="R613">
            <v>89</v>
          </cell>
          <cell r="S613">
            <v>83.748999999999995</v>
          </cell>
          <cell r="T613">
            <v>95.319000000000003</v>
          </cell>
          <cell r="U613">
            <v>5.9</v>
          </cell>
          <cell r="V613">
            <v>7.1</v>
          </cell>
          <cell r="X613" t="str">
            <v>TV</v>
          </cell>
          <cell r="Y613">
            <v>375</v>
          </cell>
          <cell r="Z613" t="str">
            <v>اعلي</v>
          </cell>
          <cell r="AA613">
            <v>437</v>
          </cell>
          <cell r="AB613" t="str">
            <v xml:space="preserve">LG32LM55/LM63 </v>
          </cell>
          <cell r="AD613" t="str">
            <v xml:space="preserve">LG32LM55/LM63 </v>
          </cell>
          <cell r="AE613">
            <v>1</v>
          </cell>
          <cell r="AH613">
            <v>120</v>
          </cell>
          <cell r="AI613">
            <v>114</v>
          </cell>
          <cell r="AJ613">
            <v>126</v>
          </cell>
          <cell r="AK613">
            <v>0</v>
          </cell>
          <cell r="AL613">
            <v>1</v>
          </cell>
          <cell r="AN613">
            <v>7</v>
          </cell>
          <cell r="AO613">
            <v>16</v>
          </cell>
          <cell r="AP613" t="str">
            <v>303xj</v>
          </cell>
          <cell r="AQ613" t="str">
            <v>S.2 112  (M) 0.7-1.1 mm</v>
          </cell>
          <cell r="AR613">
            <v>33</v>
          </cell>
          <cell r="AS613">
            <v>24</v>
          </cell>
          <cell r="AT613" t="str">
            <v>LGE</v>
          </cell>
          <cell r="AU613" t="str">
            <v>اتوماتيك</v>
          </cell>
          <cell r="AV613">
            <v>7</v>
          </cell>
          <cell r="AW613">
            <v>7</v>
          </cell>
          <cell r="AX613">
            <v>800</v>
          </cell>
          <cell r="AY613">
            <v>5</v>
          </cell>
          <cell r="AZ613">
            <v>5</v>
          </cell>
          <cell r="BA613">
            <v>130</v>
          </cell>
          <cell r="BB613">
            <v>2</v>
          </cell>
          <cell r="BC613">
            <v>2</v>
          </cell>
          <cell r="BD613">
            <v>127</v>
          </cell>
          <cell r="BE613">
            <v>2</v>
          </cell>
          <cell r="BF613">
            <v>2</v>
          </cell>
          <cell r="BJ613">
            <v>5</v>
          </cell>
          <cell r="BK613">
            <v>2</v>
          </cell>
          <cell r="BL613">
            <v>12</v>
          </cell>
          <cell r="BM613">
            <v>2</v>
          </cell>
          <cell r="BN613">
            <v>411</v>
          </cell>
          <cell r="BO613" t="str">
            <v>4</v>
          </cell>
          <cell r="BP613">
            <v>43594</v>
          </cell>
          <cell r="BX613" t="str">
            <v>شفاف</v>
          </cell>
          <cell r="BY613">
            <v>1.2800000000000001E-2</v>
          </cell>
          <cell r="BZ613">
            <v>50</v>
          </cell>
          <cell r="CA613">
            <v>8</v>
          </cell>
          <cell r="CB613">
            <v>25</v>
          </cell>
          <cell r="CC613">
            <v>2</v>
          </cell>
          <cell r="CE613">
            <v>87</v>
          </cell>
          <cell r="CF613">
            <v>150</v>
          </cell>
          <cell r="CG613" t="str">
            <v xml:space="preserve">ازرق - ابيض </v>
          </cell>
          <cell r="CH613">
            <v>6.96E-3</v>
          </cell>
          <cell r="CI613">
            <v>8.6999999999999994E-2</v>
          </cell>
          <cell r="CK613">
            <v>9.6564999999999998E-2</v>
          </cell>
          <cell r="CL613">
            <v>0</v>
          </cell>
          <cell r="CO613" t="str">
            <v>LG</v>
          </cell>
          <cell r="CP613" t="str">
            <v>HE</v>
          </cell>
          <cell r="CT613">
            <v>0</v>
          </cell>
          <cell r="CU613">
            <v>1</v>
          </cell>
          <cell r="CV613">
            <v>1</v>
          </cell>
          <cell r="CW613">
            <v>21</v>
          </cell>
          <cell r="CX613">
            <v>44348</v>
          </cell>
          <cell r="CY613">
            <v>44361</v>
          </cell>
          <cell r="CZ613" t="str">
            <v>Pending</v>
          </cell>
          <cell r="DA613">
            <v>5</v>
          </cell>
        </row>
        <row r="614">
          <cell r="A614" t="str">
            <v>437d</v>
          </cell>
          <cell r="B614" t="str">
            <v>PF1</v>
          </cell>
          <cell r="C614" t="str">
            <v>FOAM 10TH</v>
          </cell>
          <cell r="D614" t="str">
            <v>Molds</v>
          </cell>
          <cell r="E614" t="str">
            <v>FMLGEI32LM5563</v>
          </cell>
          <cell r="F614" t="str">
            <v xml:space="preserve">(سفلي) LG32LM55/LM63 </v>
          </cell>
          <cell r="G614" t="str">
            <v>Set</v>
          </cell>
          <cell r="H614" t="str">
            <v>1400*1700</v>
          </cell>
          <cell r="I614">
            <v>7.9000000000000001E-2</v>
          </cell>
          <cell r="M614">
            <v>120</v>
          </cell>
          <cell r="N614">
            <v>1</v>
          </cell>
          <cell r="O614">
            <v>4</v>
          </cell>
          <cell r="Q614" t="str">
            <v>تعمل</v>
          </cell>
          <cell r="R614">
            <v>79</v>
          </cell>
          <cell r="S614">
            <v>74.338999999999999</v>
          </cell>
          <cell r="T614">
            <v>84.608999999999995</v>
          </cell>
          <cell r="U614">
            <v>5.9</v>
          </cell>
          <cell r="V614">
            <v>7.1</v>
          </cell>
          <cell r="X614" t="str">
            <v>TV</v>
          </cell>
          <cell r="Y614">
            <v>375</v>
          </cell>
          <cell r="Z614" t="str">
            <v>اسفل</v>
          </cell>
          <cell r="AA614">
            <v>437</v>
          </cell>
          <cell r="AB614" t="str">
            <v xml:space="preserve">LG32LM55/LM63 </v>
          </cell>
          <cell r="AD614" t="str">
            <v xml:space="preserve">LG32LM55/LM63 </v>
          </cell>
          <cell r="AE614">
            <v>1</v>
          </cell>
          <cell r="AH614">
            <v>120</v>
          </cell>
          <cell r="AI614">
            <v>114</v>
          </cell>
          <cell r="AJ614">
            <v>126</v>
          </cell>
          <cell r="AK614">
            <v>0</v>
          </cell>
          <cell r="AL614">
            <v>1</v>
          </cell>
          <cell r="AN614">
            <v>7</v>
          </cell>
          <cell r="AO614">
            <v>16</v>
          </cell>
          <cell r="AP614" t="str">
            <v>303xj</v>
          </cell>
          <cell r="AQ614" t="str">
            <v>S.2 112  (M) 0.7-1.1 mm</v>
          </cell>
          <cell r="AR614">
            <v>33</v>
          </cell>
          <cell r="AS614">
            <v>24</v>
          </cell>
          <cell r="AT614" t="str">
            <v>LGE</v>
          </cell>
          <cell r="AU614" t="str">
            <v>اتوماتيك</v>
          </cell>
          <cell r="AV614">
            <v>7</v>
          </cell>
          <cell r="AW614">
            <v>7</v>
          </cell>
          <cell r="AX614">
            <v>800</v>
          </cell>
          <cell r="AY614">
            <v>5</v>
          </cell>
          <cell r="AZ614">
            <v>5</v>
          </cell>
          <cell r="BA614">
            <v>130</v>
          </cell>
          <cell r="BB614">
            <v>2</v>
          </cell>
          <cell r="BC614">
            <v>2</v>
          </cell>
          <cell r="BD614">
            <v>125</v>
          </cell>
          <cell r="BE614">
            <v>2</v>
          </cell>
          <cell r="BF614">
            <v>2</v>
          </cell>
          <cell r="BJ614">
            <v>5</v>
          </cell>
          <cell r="BK614">
            <v>2</v>
          </cell>
          <cell r="BL614">
            <v>12</v>
          </cell>
          <cell r="BM614">
            <v>2</v>
          </cell>
          <cell r="BN614">
            <v>411</v>
          </cell>
          <cell r="BO614" t="str">
            <v>4</v>
          </cell>
          <cell r="BP614">
            <v>43594</v>
          </cell>
          <cell r="BX614" t="str">
            <v>شفاف</v>
          </cell>
          <cell r="BY614">
            <v>1.2800000000000001E-2</v>
          </cell>
          <cell r="BZ614">
            <v>50</v>
          </cell>
          <cell r="CA614">
            <v>8</v>
          </cell>
          <cell r="CB614">
            <v>25</v>
          </cell>
          <cell r="CC614">
            <v>2</v>
          </cell>
          <cell r="CE614">
            <v>87</v>
          </cell>
          <cell r="CF614">
            <v>150</v>
          </cell>
          <cell r="CG614" t="str">
            <v xml:space="preserve">ازرق - ابيض </v>
          </cell>
          <cell r="CH614">
            <v>6.96E-3</v>
          </cell>
          <cell r="CI614">
            <v>8.6999999999999994E-2</v>
          </cell>
          <cell r="CK614">
            <v>8.5715E-2</v>
          </cell>
          <cell r="CL614">
            <v>0</v>
          </cell>
          <cell r="CO614" t="str">
            <v>LG</v>
          </cell>
          <cell r="CP614" t="str">
            <v>HE</v>
          </cell>
          <cell r="CT614">
            <v>0</v>
          </cell>
          <cell r="CU614">
            <v>0</v>
          </cell>
          <cell r="CV614">
            <v>0</v>
          </cell>
          <cell r="CW614">
            <v>21</v>
          </cell>
          <cell r="CX614">
            <v>44348</v>
          </cell>
          <cell r="CY614">
            <v>44361</v>
          </cell>
          <cell r="CZ614" t="str">
            <v>Pending</v>
          </cell>
          <cell r="DA614">
            <v>5</v>
          </cell>
        </row>
        <row r="615">
          <cell r="A615">
            <v>437</v>
          </cell>
          <cell r="B615" t="str">
            <v>PF1</v>
          </cell>
          <cell r="C615" t="str">
            <v>FOAM 10TH</v>
          </cell>
          <cell r="D615" t="str">
            <v>Molds</v>
          </cell>
          <cell r="E615" t="str">
            <v>FMLGEI32LM5563</v>
          </cell>
          <cell r="F615" t="str">
            <v xml:space="preserve">LG32LM55/LM63 </v>
          </cell>
          <cell r="G615" t="str">
            <v>Set</v>
          </cell>
          <cell r="H615" t="str">
            <v>1400*1700</v>
          </cell>
          <cell r="I615">
            <v>0.16800000000000001</v>
          </cell>
          <cell r="M615">
            <v>120</v>
          </cell>
          <cell r="N615">
            <v>2</v>
          </cell>
          <cell r="O615">
            <v>4</v>
          </cell>
          <cell r="Q615" t="str">
            <v>تعمل</v>
          </cell>
          <cell r="R615">
            <v>168</v>
          </cell>
          <cell r="S615">
            <v>158.08799999999999</v>
          </cell>
          <cell r="T615">
            <v>179.928</v>
          </cell>
          <cell r="U615">
            <v>5.9</v>
          </cell>
          <cell r="V615">
            <v>7.1</v>
          </cell>
          <cell r="X615" t="str">
            <v>TV</v>
          </cell>
          <cell r="Y615">
            <v>375</v>
          </cell>
          <cell r="AA615">
            <v>437</v>
          </cell>
          <cell r="AB615" t="str">
            <v xml:space="preserve">LG32LM55/LM63 </v>
          </cell>
          <cell r="AC615" t="str">
            <v>PACKING SET</v>
          </cell>
          <cell r="AD615" t="str">
            <v xml:space="preserve">LG32LM55/LM63 </v>
          </cell>
          <cell r="AE615">
            <v>1</v>
          </cell>
          <cell r="AF615" t="str">
            <v>mma</v>
          </cell>
          <cell r="AG615" t="str">
            <v>MFZ66333001</v>
          </cell>
          <cell r="AH615">
            <v>120</v>
          </cell>
          <cell r="AI615">
            <v>114</v>
          </cell>
          <cell r="AJ615">
            <v>126</v>
          </cell>
          <cell r="AK615">
            <v>1</v>
          </cell>
          <cell r="AM615">
            <v>1</v>
          </cell>
          <cell r="AN615">
            <v>7</v>
          </cell>
          <cell r="AO615">
            <v>16</v>
          </cell>
          <cell r="AP615" t="str">
            <v>303xj</v>
          </cell>
          <cell r="AQ615" t="str">
            <v>S.2 112  (M) 0.7-1.1 mm</v>
          </cell>
          <cell r="AR615">
            <v>33</v>
          </cell>
          <cell r="AS615">
            <v>24</v>
          </cell>
          <cell r="AT615" t="str">
            <v>LGE</v>
          </cell>
          <cell r="AU615" t="str">
            <v>اتوماتيك</v>
          </cell>
          <cell r="AV615">
            <v>7</v>
          </cell>
          <cell r="AW615">
            <v>7</v>
          </cell>
          <cell r="BJ615">
            <v>5</v>
          </cell>
          <cell r="BK615">
            <v>2</v>
          </cell>
          <cell r="BL615">
            <v>12</v>
          </cell>
          <cell r="BM615">
            <v>2</v>
          </cell>
          <cell r="BN615">
            <v>411</v>
          </cell>
          <cell r="BO615" t="str">
            <v>4</v>
          </cell>
          <cell r="BP615">
            <v>43594</v>
          </cell>
          <cell r="BX615" t="str">
            <v>شفاف</v>
          </cell>
          <cell r="BY615">
            <v>1.2800000000000001E-2</v>
          </cell>
          <cell r="BZ615">
            <v>50</v>
          </cell>
          <cell r="CA615">
            <v>8</v>
          </cell>
          <cell r="CB615">
            <v>25</v>
          </cell>
          <cell r="CC615">
            <v>2</v>
          </cell>
          <cell r="CE615">
            <v>87</v>
          </cell>
          <cell r="CF615">
            <v>150</v>
          </cell>
          <cell r="CG615" t="str">
            <v xml:space="preserve">ازرق - ابيض </v>
          </cell>
          <cell r="CH615">
            <v>6.96E-3</v>
          </cell>
          <cell r="CI615">
            <v>8.6999999999999994E-2</v>
          </cell>
          <cell r="CK615">
            <v>0.18228</v>
          </cell>
          <cell r="CL615">
            <v>0</v>
          </cell>
          <cell r="CO615" t="str">
            <v>LG</v>
          </cell>
          <cell r="CP615" t="str">
            <v>HE</v>
          </cell>
          <cell r="CT615">
            <v>1</v>
          </cell>
          <cell r="CU615">
            <v>1</v>
          </cell>
          <cell r="CV615">
            <v>1</v>
          </cell>
          <cell r="CW615">
            <v>21</v>
          </cell>
          <cell r="CX615">
            <v>44348</v>
          </cell>
          <cell r="CY615">
            <v>44361</v>
          </cell>
          <cell r="CZ615" t="str">
            <v>Pending</v>
          </cell>
          <cell r="DA615">
            <v>5</v>
          </cell>
        </row>
        <row r="616">
          <cell r="A616" t="str">
            <v>438u</v>
          </cell>
          <cell r="B616" t="str">
            <v>PF1</v>
          </cell>
          <cell r="C616" t="str">
            <v>FOAM 10TH</v>
          </cell>
          <cell r="D616" t="str">
            <v>Molds</v>
          </cell>
          <cell r="E616" t="str">
            <v>FMLGEI43LM6373</v>
          </cell>
          <cell r="F616" t="str">
            <v xml:space="preserve">(علوى) LG43LM63/UM73 </v>
          </cell>
          <cell r="G616" t="str">
            <v>Set</v>
          </cell>
          <cell r="H616" t="str">
            <v>1400*1700</v>
          </cell>
          <cell r="I616">
            <v>0.185</v>
          </cell>
          <cell r="M616">
            <v>67</v>
          </cell>
          <cell r="N616">
            <v>1</v>
          </cell>
          <cell r="O616">
            <v>3</v>
          </cell>
          <cell r="Q616" t="str">
            <v>تعمل</v>
          </cell>
          <cell r="R616">
            <v>185</v>
          </cell>
          <cell r="S616">
            <v>174.08500000000001</v>
          </cell>
          <cell r="T616">
            <v>198.13499999999999</v>
          </cell>
          <cell r="U616">
            <v>5.9</v>
          </cell>
          <cell r="V616">
            <v>7.1</v>
          </cell>
          <cell r="X616" t="str">
            <v>TV</v>
          </cell>
          <cell r="Y616">
            <v>376</v>
          </cell>
          <cell r="Z616" t="str">
            <v>اعلي</v>
          </cell>
          <cell r="AA616">
            <v>438</v>
          </cell>
          <cell r="AB616" t="str">
            <v xml:space="preserve">LG43LM63/UM73 </v>
          </cell>
          <cell r="AD616" t="str">
            <v xml:space="preserve">LG43LM63/UM73 </v>
          </cell>
          <cell r="AE616">
            <v>1</v>
          </cell>
          <cell r="AH616">
            <v>161.19402985074629</v>
          </cell>
          <cell r="AI616">
            <v>153.13432835820896</v>
          </cell>
          <cell r="AJ616">
            <v>169.25373134328362</v>
          </cell>
          <cell r="AK616">
            <v>0</v>
          </cell>
          <cell r="AL616">
            <v>1</v>
          </cell>
          <cell r="AN616">
            <v>9</v>
          </cell>
          <cell r="AO616">
            <v>16</v>
          </cell>
          <cell r="AP616" t="str">
            <v>303xj</v>
          </cell>
          <cell r="AQ616" t="str">
            <v>S.2 112  (M) 0.7-1.1 mm</v>
          </cell>
          <cell r="AR616">
            <v>33</v>
          </cell>
          <cell r="AS616">
            <v>24</v>
          </cell>
          <cell r="AT616" t="str">
            <v>LGE</v>
          </cell>
          <cell r="AU616" t="str">
            <v>اتوماتيك</v>
          </cell>
          <cell r="AV616">
            <v>7</v>
          </cell>
          <cell r="AW616">
            <v>7</v>
          </cell>
          <cell r="AX616">
            <v>1043</v>
          </cell>
          <cell r="AY616">
            <v>2</v>
          </cell>
          <cell r="AZ616">
            <v>2</v>
          </cell>
          <cell r="BA616">
            <v>137</v>
          </cell>
          <cell r="BB616">
            <v>2</v>
          </cell>
          <cell r="BC616">
            <v>2</v>
          </cell>
          <cell r="BD616">
            <v>178</v>
          </cell>
          <cell r="BE616">
            <v>2</v>
          </cell>
          <cell r="BF616">
            <v>2</v>
          </cell>
          <cell r="BJ616">
            <v>5</v>
          </cell>
          <cell r="BK616">
            <v>4</v>
          </cell>
          <cell r="BL616">
            <v>14</v>
          </cell>
          <cell r="BM616">
            <v>2</v>
          </cell>
          <cell r="BN616">
            <v>412</v>
          </cell>
          <cell r="BO616" t="str">
            <v>4</v>
          </cell>
          <cell r="BP616">
            <v>43594</v>
          </cell>
          <cell r="BX616" t="str">
            <v>شفاف</v>
          </cell>
          <cell r="BY616">
            <v>2.6667E-2</v>
          </cell>
          <cell r="BZ616">
            <v>50</v>
          </cell>
          <cell r="CA616">
            <v>8</v>
          </cell>
          <cell r="CB616">
            <v>12</v>
          </cell>
          <cell r="CC616">
            <v>2</v>
          </cell>
          <cell r="CE616">
            <v>87</v>
          </cell>
          <cell r="CF616">
            <v>150</v>
          </cell>
          <cell r="CG616" t="str">
            <v xml:space="preserve">ابيض - ازرق </v>
          </cell>
          <cell r="CH616">
            <v>1.4500000000000001E-2</v>
          </cell>
          <cell r="CI616">
            <v>8.6999999999999994E-2</v>
          </cell>
          <cell r="CK616">
            <v>0.20072499999999999</v>
          </cell>
          <cell r="CL616">
            <v>0</v>
          </cell>
          <cell r="CO616" t="str">
            <v>LG</v>
          </cell>
          <cell r="CP616" t="str">
            <v>HE</v>
          </cell>
          <cell r="CT616">
            <v>0</v>
          </cell>
          <cell r="CU616">
            <v>1</v>
          </cell>
          <cell r="CV616">
            <v>1</v>
          </cell>
          <cell r="CW616">
            <v>24</v>
          </cell>
          <cell r="CX616">
            <v>44349</v>
          </cell>
          <cell r="CY616">
            <v>44361</v>
          </cell>
          <cell r="CZ616" t="str">
            <v>Pending</v>
          </cell>
          <cell r="DA616">
            <v>3</v>
          </cell>
        </row>
        <row r="617">
          <cell r="A617" t="str">
            <v>438d</v>
          </cell>
          <cell r="B617" t="str">
            <v>PF1</v>
          </cell>
          <cell r="C617" t="str">
            <v>FOAM 10TH</v>
          </cell>
          <cell r="D617" t="str">
            <v>Molds</v>
          </cell>
          <cell r="E617" t="str">
            <v>FMLGEI43LM6373</v>
          </cell>
          <cell r="F617" t="str">
            <v xml:space="preserve">(سفلي) LG43LM63/UM73 </v>
          </cell>
          <cell r="G617" t="str">
            <v>Set</v>
          </cell>
          <cell r="H617" t="str">
            <v>1400*1700</v>
          </cell>
          <cell r="I617">
            <v>0.151</v>
          </cell>
          <cell r="M617">
            <v>67</v>
          </cell>
          <cell r="N617">
            <v>1</v>
          </cell>
          <cell r="O617">
            <v>3</v>
          </cell>
          <cell r="Q617" t="str">
            <v>تعمل</v>
          </cell>
          <cell r="R617">
            <v>151</v>
          </cell>
          <cell r="S617">
            <v>142.09100000000001</v>
          </cell>
          <cell r="T617">
            <v>161.721</v>
          </cell>
          <cell r="U617">
            <v>5.9</v>
          </cell>
          <cell r="V617">
            <v>7.1</v>
          </cell>
          <cell r="X617" t="str">
            <v>TV</v>
          </cell>
          <cell r="Y617">
            <v>376</v>
          </cell>
          <cell r="Z617" t="str">
            <v>اسفل</v>
          </cell>
          <cell r="AA617">
            <v>438</v>
          </cell>
          <cell r="AB617" t="str">
            <v xml:space="preserve">LG43LM63/UM73 </v>
          </cell>
          <cell r="AD617" t="str">
            <v xml:space="preserve">LG43LM63/UM73 </v>
          </cell>
          <cell r="AE617">
            <v>1</v>
          </cell>
          <cell r="AH617">
            <v>161.19402985074629</v>
          </cell>
          <cell r="AI617">
            <v>153.13432835820896</v>
          </cell>
          <cell r="AJ617">
            <v>169.25373134328362</v>
          </cell>
          <cell r="AK617">
            <v>0</v>
          </cell>
          <cell r="AL617">
            <v>1</v>
          </cell>
          <cell r="AN617">
            <v>9</v>
          </cell>
          <cell r="AO617">
            <v>16</v>
          </cell>
          <cell r="AP617" t="str">
            <v>303xj</v>
          </cell>
          <cell r="AQ617" t="str">
            <v>S.2 112  (M) 0.7-1.1 mm</v>
          </cell>
          <cell r="AR617">
            <v>33</v>
          </cell>
          <cell r="AS617">
            <v>24</v>
          </cell>
          <cell r="AT617" t="str">
            <v>LGE</v>
          </cell>
          <cell r="AU617" t="str">
            <v>اتوماتيك</v>
          </cell>
          <cell r="AV617">
            <v>7</v>
          </cell>
          <cell r="AW617">
            <v>7</v>
          </cell>
          <cell r="AX617">
            <v>1048</v>
          </cell>
          <cell r="AY617">
            <v>2</v>
          </cell>
          <cell r="AZ617">
            <v>2</v>
          </cell>
          <cell r="BA617">
            <v>140</v>
          </cell>
          <cell r="BB617">
            <v>2</v>
          </cell>
          <cell r="BC617">
            <v>2</v>
          </cell>
          <cell r="BD617">
            <v>182</v>
          </cell>
          <cell r="BE617">
            <v>2</v>
          </cell>
          <cell r="BF617">
            <v>2</v>
          </cell>
          <cell r="BJ617">
            <v>5</v>
          </cell>
          <cell r="BK617">
            <v>4</v>
          </cell>
          <cell r="BL617">
            <v>14</v>
          </cell>
          <cell r="BM617">
            <v>2</v>
          </cell>
          <cell r="BN617">
            <v>412</v>
          </cell>
          <cell r="BO617" t="str">
            <v>4</v>
          </cell>
          <cell r="BP617">
            <v>43594</v>
          </cell>
          <cell r="BX617" t="str">
            <v>شفاف</v>
          </cell>
          <cell r="BY617">
            <v>2.6667E-2</v>
          </cell>
          <cell r="BZ617">
            <v>50</v>
          </cell>
          <cell r="CA617">
            <v>8</v>
          </cell>
          <cell r="CB617">
            <v>12</v>
          </cell>
          <cell r="CC617">
            <v>2</v>
          </cell>
          <cell r="CE617">
            <v>87</v>
          </cell>
          <cell r="CF617">
            <v>150</v>
          </cell>
          <cell r="CG617" t="str">
            <v xml:space="preserve">ابيض - ازرق </v>
          </cell>
          <cell r="CH617">
            <v>1.4500000000000001E-2</v>
          </cell>
          <cell r="CI617">
            <v>8.6999999999999994E-2</v>
          </cell>
          <cell r="CK617">
            <v>0.16383499999999998</v>
          </cell>
          <cell r="CL617">
            <v>0</v>
          </cell>
          <cell r="CO617" t="str">
            <v>LG</v>
          </cell>
          <cell r="CP617" t="str">
            <v>HE</v>
          </cell>
          <cell r="CT617">
            <v>0</v>
          </cell>
          <cell r="CU617">
            <v>0</v>
          </cell>
          <cell r="CV617">
            <v>0</v>
          </cell>
          <cell r="CW617">
            <v>24</v>
          </cell>
          <cell r="CX617">
            <v>44349</v>
          </cell>
          <cell r="CY617">
            <v>44361</v>
          </cell>
          <cell r="CZ617" t="str">
            <v>Pending</v>
          </cell>
          <cell r="DA617">
            <v>3</v>
          </cell>
        </row>
        <row r="618">
          <cell r="A618">
            <v>438</v>
          </cell>
          <cell r="B618" t="str">
            <v>PF1</v>
          </cell>
          <cell r="C618" t="str">
            <v>FOAM 10TH</v>
          </cell>
          <cell r="D618" t="str">
            <v>Molds</v>
          </cell>
          <cell r="E618" t="str">
            <v>FMLGEI43LM6373</v>
          </cell>
          <cell r="F618" t="str">
            <v xml:space="preserve">LG43LM63/UM73 </v>
          </cell>
          <cell r="G618" t="str">
            <v>Set</v>
          </cell>
          <cell r="H618" t="str">
            <v>1400*1700</v>
          </cell>
          <cell r="I618">
            <v>0.33599999999999997</v>
          </cell>
          <cell r="M618">
            <v>67</v>
          </cell>
          <cell r="N618">
            <v>2</v>
          </cell>
          <cell r="O618">
            <v>3</v>
          </cell>
          <cell r="Q618" t="str">
            <v>تعمل</v>
          </cell>
          <cell r="R618">
            <v>335.99999999999994</v>
          </cell>
          <cell r="S618">
            <v>316.17599999999993</v>
          </cell>
          <cell r="T618">
            <v>359.85599999999994</v>
          </cell>
          <cell r="U618">
            <v>5.9</v>
          </cell>
          <cell r="V618">
            <v>7.1</v>
          </cell>
          <cell r="X618" t="str">
            <v>TV</v>
          </cell>
          <cell r="Y618">
            <v>376</v>
          </cell>
          <cell r="AA618">
            <v>438</v>
          </cell>
          <cell r="AB618" t="str">
            <v xml:space="preserve">LG43LM63/UM73 </v>
          </cell>
          <cell r="AC618" t="str">
            <v>SET PACKING</v>
          </cell>
          <cell r="AD618" t="str">
            <v xml:space="preserve">LG43LM63/UM73 </v>
          </cell>
          <cell r="AE618">
            <v>1</v>
          </cell>
          <cell r="AF618" t="str">
            <v>mma</v>
          </cell>
          <cell r="AG618" t="str">
            <v>mfz66236501</v>
          </cell>
          <cell r="AH618">
            <v>161.19402985074629</v>
          </cell>
          <cell r="AI618">
            <v>153.13432835820896</v>
          </cell>
          <cell r="AJ618">
            <v>169.25373134328362</v>
          </cell>
          <cell r="AK618">
            <v>1</v>
          </cell>
          <cell r="AM618">
            <v>1</v>
          </cell>
          <cell r="AN618">
            <v>9</v>
          </cell>
          <cell r="AO618">
            <v>16</v>
          </cell>
          <cell r="AP618" t="str">
            <v>303xj</v>
          </cell>
          <cell r="AQ618" t="str">
            <v>S.2 112  (M) 0.7-1.1 mm</v>
          </cell>
          <cell r="AR618">
            <v>33</v>
          </cell>
          <cell r="AS618">
            <v>24</v>
          </cell>
          <cell r="AT618" t="str">
            <v>LGE</v>
          </cell>
          <cell r="AU618" t="str">
            <v>اتوماتيك</v>
          </cell>
          <cell r="AV618">
            <v>7</v>
          </cell>
          <cell r="AW618">
            <v>7</v>
          </cell>
          <cell r="BJ618">
            <v>5</v>
          </cell>
          <cell r="BK618">
            <v>4</v>
          </cell>
          <cell r="BL618">
            <v>14</v>
          </cell>
          <cell r="BM618">
            <v>2</v>
          </cell>
          <cell r="BN618">
            <v>412</v>
          </cell>
          <cell r="BO618" t="str">
            <v>4</v>
          </cell>
          <cell r="BP618">
            <v>43594</v>
          </cell>
          <cell r="BX618" t="str">
            <v>شفاف</v>
          </cell>
          <cell r="BY618">
            <v>2.6667E-2</v>
          </cell>
          <cell r="BZ618">
            <v>50</v>
          </cell>
          <cell r="CA618">
            <v>8</v>
          </cell>
          <cell r="CB618">
            <v>12</v>
          </cell>
          <cell r="CC618">
            <v>2</v>
          </cell>
          <cell r="CE618">
            <v>87</v>
          </cell>
          <cell r="CF618">
            <v>150</v>
          </cell>
          <cell r="CG618" t="str">
            <v xml:space="preserve">ابيض - ازرق </v>
          </cell>
          <cell r="CH618">
            <v>1.4500000000000001E-2</v>
          </cell>
          <cell r="CI618">
            <v>8.6999999999999994E-2</v>
          </cell>
          <cell r="CK618">
            <v>0.36455999999999994</v>
          </cell>
          <cell r="CL618">
            <v>0</v>
          </cell>
          <cell r="CO618" t="str">
            <v>LG</v>
          </cell>
          <cell r="CP618" t="str">
            <v>HE</v>
          </cell>
          <cell r="CT618">
            <v>1</v>
          </cell>
          <cell r="CU618">
            <v>1</v>
          </cell>
          <cell r="CV618">
            <v>1</v>
          </cell>
          <cell r="CW618">
            <v>24</v>
          </cell>
          <cell r="CX618">
            <v>44349</v>
          </cell>
          <cell r="CY618">
            <v>44361</v>
          </cell>
          <cell r="CZ618" t="str">
            <v>Pending</v>
          </cell>
          <cell r="DA618">
            <v>3</v>
          </cell>
        </row>
        <row r="619">
          <cell r="A619">
            <v>439</v>
          </cell>
          <cell r="B619" t="str">
            <v>PF1</v>
          </cell>
          <cell r="C619" t="str">
            <v>FOAM 10TH</v>
          </cell>
          <cell r="D619" t="str">
            <v>Molds</v>
          </cell>
          <cell r="E619" t="str">
            <v>FMABDI30500000</v>
          </cell>
          <cell r="F619" t="str">
            <v>زانوسى العبد 305</v>
          </cell>
          <cell r="G619" t="str">
            <v>Ea</v>
          </cell>
          <cell r="H619" t="str">
            <v>1400*1700</v>
          </cell>
          <cell r="I619">
            <v>0.34300000000000003</v>
          </cell>
          <cell r="M619">
            <v>45</v>
          </cell>
          <cell r="N619">
            <v>1</v>
          </cell>
          <cell r="O619">
            <v>4</v>
          </cell>
          <cell r="Q619" t="str">
            <v>تعمل</v>
          </cell>
          <cell r="R619">
            <v>343</v>
          </cell>
          <cell r="S619">
            <v>308.7</v>
          </cell>
          <cell r="T619">
            <v>377.3</v>
          </cell>
          <cell r="U619">
            <v>10</v>
          </cell>
          <cell r="V619">
            <v>10</v>
          </cell>
          <cell r="X619" t="str">
            <v>ثلاجة</v>
          </cell>
          <cell r="Y619">
            <v>377</v>
          </cell>
          <cell r="AA619">
            <v>439</v>
          </cell>
          <cell r="AB619" t="str">
            <v>زانوسى العبد 305</v>
          </cell>
          <cell r="AD619" t="str">
            <v>زانوسى العبد 305</v>
          </cell>
          <cell r="AE619">
            <v>1</v>
          </cell>
          <cell r="AG619" t="str">
            <v>VOS0445</v>
          </cell>
          <cell r="AH619">
            <v>320</v>
          </cell>
          <cell r="AI619">
            <v>304</v>
          </cell>
          <cell r="AJ619">
            <v>336</v>
          </cell>
          <cell r="AK619">
            <v>1</v>
          </cell>
          <cell r="AL619">
            <v>1</v>
          </cell>
          <cell r="AM619">
            <v>1</v>
          </cell>
          <cell r="AN619">
            <v>8</v>
          </cell>
          <cell r="AO619">
            <v>29</v>
          </cell>
          <cell r="AP619" t="str">
            <v>303xj</v>
          </cell>
          <cell r="AQ619" t="str">
            <v>S.2 112  (M) 0.7-1.1 mm</v>
          </cell>
          <cell r="AR619">
            <v>24</v>
          </cell>
          <cell r="AS619">
            <v>24</v>
          </cell>
          <cell r="AT619" t="str">
            <v>ABD</v>
          </cell>
          <cell r="AU619" t="str">
            <v>يدوي</v>
          </cell>
          <cell r="AV619">
            <v>7</v>
          </cell>
          <cell r="AW619">
            <v>7</v>
          </cell>
          <cell r="AX619">
            <v>540</v>
          </cell>
          <cell r="AY619">
            <v>2</v>
          </cell>
          <cell r="AZ619">
            <v>2</v>
          </cell>
          <cell r="BA619">
            <v>502</v>
          </cell>
          <cell r="BB619">
            <v>2</v>
          </cell>
          <cell r="BC619">
            <v>2</v>
          </cell>
          <cell r="BD619">
            <v>190.5</v>
          </cell>
          <cell r="BE619">
            <v>1</v>
          </cell>
          <cell r="BF619">
            <v>1</v>
          </cell>
          <cell r="BG619">
            <v>33.5</v>
          </cell>
          <cell r="BH619">
            <v>1</v>
          </cell>
          <cell r="BI619">
            <v>1</v>
          </cell>
          <cell r="BJ619">
            <v>5</v>
          </cell>
          <cell r="BK619">
            <v>3</v>
          </cell>
          <cell r="BL619">
            <v>13</v>
          </cell>
          <cell r="BM619">
            <v>2</v>
          </cell>
          <cell r="BN619">
            <v>224</v>
          </cell>
          <cell r="BO619" t="str">
            <v>2</v>
          </cell>
          <cell r="BP619">
            <v>43594</v>
          </cell>
          <cell r="BR619">
            <v>44192</v>
          </cell>
          <cell r="BS619" t="str">
            <v>sickness 190.5 from 193.5</v>
          </cell>
          <cell r="BW619">
            <v>0</v>
          </cell>
          <cell r="BX619" t="str">
            <v>شفاف</v>
          </cell>
          <cell r="CB619">
            <v>10</v>
          </cell>
          <cell r="CC619">
            <v>1</v>
          </cell>
          <cell r="CE619">
            <v>87</v>
          </cell>
          <cell r="CF619">
            <v>150</v>
          </cell>
          <cell r="CG619" t="str">
            <v>احمر</v>
          </cell>
          <cell r="CK619">
            <v>0.37215500000000001</v>
          </cell>
          <cell r="CL619">
            <v>0</v>
          </cell>
          <cell r="CN619" t="str">
            <v>Zanosy ELABD 305</v>
          </cell>
          <cell r="CO619" t="str">
            <v>الكترولوكس</v>
          </cell>
          <cell r="CP619" t="str">
            <v>القاهرة للصناعات المغذية غسالات</v>
          </cell>
          <cell r="CT619">
            <v>1</v>
          </cell>
          <cell r="CU619">
            <v>1</v>
          </cell>
          <cell r="CV619">
            <v>1</v>
          </cell>
          <cell r="CW619">
            <v>20</v>
          </cell>
          <cell r="CX619">
            <v>44356</v>
          </cell>
          <cell r="CY619">
            <v>44366</v>
          </cell>
          <cell r="CZ619" t="str">
            <v>Pending</v>
          </cell>
          <cell r="DA619">
            <v>6</v>
          </cell>
        </row>
        <row r="620">
          <cell r="A620" t="str">
            <v>440b</v>
          </cell>
          <cell r="B620" t="str">
            <v>PF1</v>
          </cell>
          <cell r="C620" t="str">
            <v>FOAM 10TH</v>
          </cell>
          <cell r="D620" t="str">
            <v>Molds</v>
          </cell>
          <cell r="E620" t="str">
            <v>FMDAHIN30000000</v>
          </cell>
          <cell r="F620" t="str">
            <v>فوم طقم سخان زانوسى قاعدة</v>
          </cell>
          <cell r="G620" t="str">
            <v>Ea</v>
          </cell>
          <cell r="H620" t="str">
            <v>1400*1700</v>
          </cell>
          <cell r="I620">
            <v>0.09</v>
          </cell>
          <cell r="L620">
            <v>42</v>
          </cell>
          <cell r="M620">
            <v>90</v>
          </cell>
          <cell r="N620">
            <v>1</v>
          </cell>
          <cell r="O620">
            <v>3</v>
          </cell>
          <cell r="Q620" t="str">
            <v>تعمل</v>
          </cell>
          <cell r="R620">
            <v>90</v>
          </cell>
          <cell r="S620">
            <v>83.7</v>
          </cell>
          <cell r="T620">
            <v>96.3</v>
          </cell>
          <cell r="U620">
            <v>7</v>
          </cell>
          <cell r="V620">
            <v>7</v>
          </cell>
          <cell r="X620" t="str">
            <v>سخان</v>
          </cell>
          <cell r="Y620">
            <v>378</v>
          </cell>
          <cell r="Z620" t="str">
            <v>قاعدة</v>
          </cell>
          <cell r="AA620">
            <v>440</v>
          </cell>
          <cell r="AB620" t="str">
            <v>فوم طقم سخان زانوسى</v>
          </cell>
          <cell r="AC620" t="str">
            <v xml:space="preserve">Foam Protection Lower Zanussi </v>
          </cell>
          <cell r="AD620" t="str">
            <v>فوم طقم سخان زانوسى</v>
          </cell>
          <cell r="AE620">
            <v>1</v>
          </cell>
          <cell r="AG620" t="str">
            <v>PHEWP1114</v>
          </cell>
          <cell r="AH620">
            <v>120</v>
          </cell>
          <cell r="AI620">
            <v>114</v>
          </cell>
          <cell r="AJ620">
            <v>126</v>
          </cell>
          <cell r="AK620">
            <v>0</v>
          </cell>
          <cell r="AL620">
            <v>1</v>
          </cell>
          <cell r="AN620">
            <v>9</v>
          </cell>
          <cell r="AO620">
            <v>20</v>
          </cell>
          <cell r="AP620" t="str">
            <v>303xj</v>
          </cell>
          <cell r="AQ620" t="str">
            <v>S.2 112  (M) 0.7-1.1 mm</v>
          </cell>
          <cell r="AR620">
            <v>24</v>
          </cell>
          <cell r="AS620">
            <v>30</v>
          </cell>
          <cell r="AT620" t="str">
            <v>DAH</v>
          </cell>
          <cell r="AU620" t="str">
            <v>اتوماتيك</v>
          </cell>
          <cell r="AV620">
            <v>7</v>
          </cell>
          <cell r="AW620">
            <v>7</v>
          </cell>
          <cell r="AX620">
            <v>478</v>
          </cell>
          <cell r="AY620">
            <v>2</v>
          </cell>
          <cell r="AZ620">
            <v>2</v>
          </cell>
          <cell r="BA620">
            <v>448</v>
          </cell>
          <cell r="BB620">
            <v>2</v>
          </cell>
          <cell r="BC620">
            <v>2</v>
          </cell>
          <cell r="BD620">
            <v>55</v>
          </cell>
          <cell r="BE620">
            <v>1</v>
          </cell>
          <cell r="BF620">
            <v>1</v>
          </cell>
          <cell r="BJ620">
            <v>5</v>
          </cell>
          <cell r="BK620">
            <v>4</v>
          </cell>
          <cell r="BL620">
            <v>14</v>
          </cell>
          <cell r="BM620">
            <v>2</v>
          </cell>
          <cell r="BN620">
            <v>204</v>
          </cell>
          <cell r="BO620" t="str">
            <v>2</v>
          </cell>
          <cell r="BP620">
            <v>43594</v>
          </cell>
          <cell r="BW620">
            <v>0</v>
          </cell>
          <cell r="BX620" t="str">
            <v>شفاف</v>
          </cell>
          <cell r="CB620">
            <v>26</v>
          </cell>
          <cell r="CE620">
            <v>87</v>
          </cell>
          <cell r="CF620">
            <v>150</v>
          </cell>
          <cell r="CG620" t="str">
            <v>ابيض</v>
          </cell>
          <cell r="CK620">
            <v>9.7649999999999987E-2</v>
          </cell>
          <cell r="CL620">
            <v>0</v>
          </cell>
          <cell r="CN620" t="str">
            <v>foam ensemble heater Zanosy</v>
          </cell>
          <cell r="CO620" t="str">
            <v>الكترولوكس</v>
          </cell>
          <cell r="CP620" t="str">
            <v>القاهرة للصناعات المغذية سخانات</v>
          </cell>
          <cell r="CT620">
            <v>0</v>
          </cell>
          <cell r="CU620">
            <v>1</v>
          </cell>
          <cell r="CV620">
            <v>1</v>
          </cell>
          <cell r="CW620">
            <v>10</v>
          </cell>
          <cell r="CX620">
            <v>44360</v>
          </cell>
          <cell r="CY620">
            <v>44363</v>
          </cell>
          <cell r="CZ620" t="str">
            <v>Pending</v>
          </cell>
          <cell r="DA620">
            <v>7</v>
          </cell>
        </row>
        <row r="621">
          <cell r="A621" t="str">
            <v>440c</v>
          </cell>
          <cell r="B621" t="str">
            <v>PF1</v>
          </cell>
          <cell r="C621" t="str">
            <v>FOAM 10TH</v>
          </cell>
          <cell r="D621" t="str">
            <v>Molds</v>
          </cell>
          <cell r="E621" t="str">
            <v>FMDAHIN30000000</v>
          </cell>
          <cell r="F621" t="str">
            <v>فوم طقم سخان زانوسى كفر</v>
          </cell>
          <cell r="G621" t="str">
            <v>Ea</v>
          </cell>
          <cell r="H621" t="str">
            <v>1400*1700</v>
          </cell>
          <cell r="I621">
            <v>0.16800000000000001</v>
          </cell>
          <cell r="L621">
            <v>42</v>
          </cell>
          <cell r="M621">
            <v>90</v>
          </cell>
          <cell r="N621">
            <v>1</v>
          </cell>
          <cell r="O621">
            <v>3</v>
          </cell>
          <cell r="Q621" t="str">
            <v>تعمل</v>
          </cell>
          <cell r="R621">
            <v>168</v>
          </cell>
          <cell r="S621">
            <v>156.24</v>
          </cell>
          <cell r="T621">
            <v>179.76</v>
          </cell>
          <cell r="U621">
            <v>7</v>
          </cell>
          <cell r="V621">
            <v>7</v>
          </cell>
          <cell r="X621" t="str">
            <v>سخان</v>
          </cell>
          <cell r="Y621">
            <v>378</v>
          </cell>
          <cell r="Z621" t="str">
            <v>كفر</v>
          </cell>
          <cell r="AA621">
            <v>440</v>
          </cell>
          <cell r="AB621" t="str">
            <v>فوم طقم سخان زانوسى</v>
          </cell>
          <cell r="AC621" t="str">
            <v xml:space="preserve">Foam Protection Upper Zanussi </v>
          </cell>
          <cell r="AD621" t="str">
            <v>فوم طقم سخان زانوسى</v>
          </cell>
          <cell r="AE621">
            <v>1</v>
          </cell>
          <cell r="AG621" t="str">
            <v>PHEWP1113</v>
          </cell>
          <cell r="AH621">
            <v>120</v>
          </cell>
          <cell r="AI621">
            <v>114</v>
          </cell>
          <cell r="AJ621">
            <v>126</v>
          </cell>
          <cell r="AK621">
            <v>0</v>
          </cell>
          <cell r="AL621">
            <v>1</v>
          </cell>
          <cell r="AN621">
            <v>9</v>
          </cell>
          <cell r="AO621">
            <v>20</v>
          </cell>
          <cell r="AP621" t="str">
            <v>303xj</v>
          </cell>
          <cell r="AQ621" t="str">
            <v>S.2 112  (M) 0.7-1.1 mm</v>
          </cell>
          <cell r="AR621">
            <v>24</v>
          </cell>
          <cell r="AS621">
            <v>30</v>
          </cell>
          <cell r="AT621" t="str">
            <v>DAH</v>
          </cell>
          <cell r="AU621" t="str">
            <v>اتوماتيك</v>
          </cell>
          <cell r="AV621">
            <v>7</v>
          </cell>
          <cell r="AW621">
            <v>7</v>
          </cell>
          <cell r="AX621">
            <v>478</v>
          </cell>
          <cell r="AY621">
            <v>2</v>
          </cell>
          <cell r="AZ621">
            <v>2</v>
          </cell>
          <cell r="BA621">
            <v>130</v>
          </cell>
          <cell r="BB621">
            <v>2</v>
          </cell>
          <cell r="BC621">
            <v>2</v>
          </cell>
          <cell r="BD621">
            <v>150</v>
          </cell>
          <cell r="BE621">
            <v>1.5</v>
          </cell>
          <cell r="BF621">
            <v>1.5</v>
          </cell>
          <cell r="BJ621">
            <v>5</v>
          </cell>
          <cell r="BK621">
            <v>4</v>
          </cell>
          <cell r="BL621">
            <v>14</v>
          </cell>
          <cell r="BM621">
            <v>2</v>
          </cell>
          <cell r="BN621">
            <v>204</v>
          </cell>
          <cell r="BO621" t="str">
            <v>2</v>
          </cell>
          <cell r="BP621">
            <v>43594</v>
          </cell>
          <cell r="BW621">
            <v>0</v>
          </cell>
          <cell r="BX621" t="str">
            <v>شفاف</v>
          </cell>
          <cell r="CB621">
            <v>10</v>
          </cell>
          <cell r="CE621">
            <v>87</v>
          </cell>
          <cell r="CF621">
            <v>150</v>
          </cell>
          <cell r="CG621" t="str">
            <v>ازرق</v>
          </cell>
          <cell r="CK621">
            <v>0.18228</v>
          </cell>
          <cell r="CL621">
            <v>0</v>
          </cell>
          <cell r="CN621" t="str">
            <v>foam ensemble heater Zanosy</v>
          </cell>
          <cell r="CO621" t="str">
            <v>الكترولوكس</v>
          </cell>
          <cell r="CP621" t="str">
            <v>القاهرة للصناعات المغذية سخانات</v>
          </cell>
          <cell r="CT621">
            <v>0</v>
          </cell>
          <cell r="CU621">
            <v>1</v>
          </cell>
          <cell r="CV621">
            <v>0</v>
          </cell>
          <cell r="CW621">
            <v>10</v>
          </cell>
          <cell r="CX621">
            <v>44360</v>
          </cell>
          <cell r="CY621">
            <v>44363</v>
          </cell>
          <cell r="CZ621" t="str">
            <v>Pending</v>
          </cell>
          <cell r="DA621">
            <v>7</v>
          </cell>
        </row>
        <row r="622">
          <cell r="A622">
            <v>440</v>
          </cell>
          <cell r="B622" t="str">
            <v>PF1</v>
          </cell>
          <cell r="C622" t="str">
            <v>FOAM 10TH</v>
          </cell>
          <cell r="D622" t="str">
            <v>Molds</v>
          </cell>
          <cell r="E622" t="str">
            <v>FMDAHIN30000000</v>
          </cell>
          <cell r="F622" t="str">
            <v>فوم طقم سخان زانوسى</v>
          </cell>
          <cell r="G622" t="str">
            <v>Set</v>
          </cell>
          <cell r="H622" t="str">
            <v>1400*1700</v>
          </cell>
          <cell r="I622">
            <v>0.25800000000000001</v>
          </cell>
          <cell r="L622">
            <v>42</v>
          </cell>
          <cell r="M622">
            <v>90</v>
          </cell>
          <cell r="N622">
            <v>2</v>
          </cell>
          <cell r="O622">
            <v>3</v>
          </cell>
          <cell r="Q622" t="str">
            <v>تعمل</v>
          </cell>
          <cell r="R622">
            <v>258</v>
          </cell>
          <cell r="S622">
            <v>239.94</v>
          </cell>
          <cell r="T622">
            <v>276.06</v>
          </cell>
          <cell r="U622">
            <v>7</v>
          </cell>
          <cell r="V622">
            <v>7</v>
          </cell>
          <cell r="X622" t="str">
            <v>سخان</v>
          </cell>
          <cell r="Y622">
            <v>378</v>
          </cell>
          <cell r="AA622">
            <v>440</v>
          </cell>
          <cell r="AB622" t="str">
            <v>فوم طقم سخان زانوسى</v>
          </cell>
          <cell r="AD622" t="str">
            <v>فوم طقم سخان زانوسى</v>
          </cell>
          <cell r="AE622">
            <v>1</v>
          </cell>
          <cell r="AH622">
            <v>120</v>
          </cell>
          <cell r="AI622">
            <v>114</v>
          </cell>
          <cell r="AJ622">
            <v>126</v>
          </cell>
          <cell r="AK622">
            <v>1</v>
          </cell>
          <cell r="AM622">
            <v>1</v>
          </cell>
          <cell r="AN622">
            <v>9</v>
          </cell>
          <cell r="AO622">
            <v>20</v>
          </cell>
          <cell r="AP622" t="str">
            <v>303xj</v>
          </cell>
          <cell r="AQ622" t="str">
            <v>S.2 112  (M) 0.7-1.1 mm</v>
          </cell>
          <cell r="AR622">
            <v>24</v>
          </cell>
          <cell r="AS622">
            <v>30</v>
          </cell>
          <cell r="AT622" t="str">
            <v>DAH</v>
          </cell>
          <cell r="AU622" t="str">
            <v>اتوماتيك</v>
          </cell>
          <cell r="AV622">
            <v>7</v>
          </cell>
          <cell r="AW622">
            <v>7</v>
          </cell>
          <cell r="AX622">
            <v>55</v>
          </cell>
          <cell r="BJ622">
            <v>5</v>
          </cell>
          <cell r="BK622">
            <v>4</v>
          </cell>
          <cell r="BL622">
            <v>14</v>
          </cell>
          <cell r="BM622">
            <v>2</v>
          </cell>
          <cell r="BN622">
            <v>204</v>
          </cell>
          <cell r="BO622" t="str">
            <v>2</v>
          </cell>
          <cell r="BP622">
            <v>43594</v>
          </cell>
          <cell r="BW622">
            <v>0</v>
          </cell>
          <cell r="BX622" t="str">
            <v>شفاف</v>
          </cell>
          <cell r="CB622">
            <v>10</v>
          </cell>
          <cell r="CE622">
            <v>87</v>
          </cell>
          <cell r="CF622">
            <v>150</v>
          </cell>
          <cell r="CG622" t="str">
            <v>ابيض</v>
          </cell>
          <cell r="CK622">
            <v>0.27993000000000001</v>
          </cell>
          <cell r="CL622">
            <v>0</v>
          </cell>
          <cell r="CN622" t="str">
            <v>foam ensemble heater Zanosy</v>
          </cell>
          <cell r="CO622" t="str">
            <v>الكترولوكس</v>
          </cell>
          <cell r="CP622" t="str">
            <v>القاهرة للصناعات المغذية سخانات</v>
          </cell>
          <cell r="CT622">
            <v>1</v>
          </cell>
          <cell r="CU622">
            <v>1</v>
          </cell>
          <cell r="CV622">
            <v>1</v>
          </cell>
          <cell r="CW622">
            <v>10</v>
          </cell>
          <cell r="CX622">
            <v>44360</v>
          </cell>
          <cell r="CY622">
            <v>44363</v>
          </cell>
          <cell r="CZ622" t="str">
            <v>Pending</v>
          </cell>
          <cell r="DA622">
            <v>7</v>
          </cell>
        </row>
        <row r="623">
          <cell r="A623">
            <v>441</v>
          </cell>
          <cell r="B623" t="str">
            <v>PF1</v>
          </cell>
          <cell r="C623" t="str">
            <v>FOAM 10TH</v>
          </cell>
          <cell r="D623" t="str">
            <v>Molds</v>
          </cell>
          <cell r="E623" t="str">
            <v>FMTOSI32T24010</v>
          </cell>
          <cell r="F623" t="str">
            <v xml:space="preserve">EPS TOP 32ER90/32ER95/32ES95  توشيبا  </v>
          </cell>
          <cell r="G623" t="str">
            <v>Ea</v>
          </cell>
          <cell r="H623" t="str">
            <v>1400*1700</v>
          </cell>
          <cell r="I623">
            <v>0.11</v>
          </cell>
          <cell r="M623">
            <v>120</v>
          </cell>
          <cell r="N623">
            <v>1</v>
          </cell>
          <cell r="O623">
            <v>4</v>
          </cell>
          <cell r="Q623" t="str">
            <v>تعمل</v>
          </cell>
          <cell r="R623">
            <v>110</v>
          </cell>
          <cell r="S623">
            <v>104.94</v>
          </cell>
          <cell r="T623">
            <v>117.04</v>
          </cell>
          <cell r="U623">
            <v>4.5999999999999996</v>
          </cell>
          <cell r="V623">
            <v>6.4</v>
          </cell>
          <cell r="X623" t="str">
            <v>TV</v>
          </cell>
          <cell r="Y623">
            <v>379</v>
          </cell>
          <cell r="AA623">
            <v>441</v>
          </cell>
          <cell r="AB623" t="str">
            <v>tosh 32 ER9 top</v>
          </cell>
          <cell r="AD623" t="str">
            <v>tosh 32 ER9</v>
          </cell>
          <cell r="AE623">
            <v>1</v>
          </cell>
          <cell r="AH623">
            <v>120</v>
          </cell>
          <cell r="AI623">
            <v>114</v>
          </cell>
          <cell r="AJ623">
            <v>126</v>
          </cell>
          <cell r="AK623">
            <v>1</v>
          </cell>
          <cell r="AL623">
            <v>1</v>
          </cell>
          <cell r="AN623">
            <v>8</v>
          </cell>
          <cell r="AO623">
            <v>18</v>
          </cell>
          <cell r="AP623" t="str">
            <v>303xj</v>
          </cell>
          <cell r="AQ623" t="str">
            <v>S.2 112  (M) 0.7-1.1 mm</v>
          </cell>
          <cell r="AR623">
            <v>32</v>
          </cell>
          <cell r="AS623">
            <v>32</v>
          </cell>
          <cell r="AT623" t="str">
            <v>TOS</v>
          </cell>
          <cell r="AU623" t="str">
            <v>اتوماتيك</v>
          </cell>
          <cell r="AV623">
            <v>7</v>
          </cell>
          <cell r="AW623">
            <v>7</v>
          </cell>
          <cell r="AX623">
            <v>783</v>
          </cell>
          <cell r="AY623">
            <v>2</v>
          </cell>
          <cell r="AZ623">
            <v>2</v>
          </cell>
          <cell r="BA623">
            <v>111</v>
          </cell>
          <cell r="BB623">
            <v>1</v>
          </cell>
          <cell r="BC623">
            <v>1</v>
          </cell>
          <cell r="BD623">
            <v>247</v>
          </cell>
          <cell r="BE623">
            <v>1</v>
          </cell>
          <cell r="BF623">
            <v>1</v>
          </cell>
          <cell r="BJ623">
            <v>5</v>
          </cell>
          <cell r="BK623">
            <v>3</v>
          </cell>
          <cell r="BL623">
            <v>13</v>
          </cell>
          <cell r="BN623">
            <v>814</v>
          </cell>
          <cell r="BO623" t="str">
            <v>8</v>
          </cell>
          <cell r="BP623">
            <v>43594</v>
          </cell>
          <cell r="BX623" t="str">
            <v>شفاف</v>
          </cell>
          <cell r="CB623">
            <v>14</v>
          </cell>
          <cell r="CE623">
            <v>87</v>
          </cell>
          <cell r="CF623">
            <v>150</v>
          </cell>
          <cell r="CG623" t="str">
            <v>ازرق</v>
          </cell>
          <cell r="CK623">
            <v>0.11935</v>
          </cell>
          <cell r="CL623">
            <v>0</v>
          </cell>
          <cell r="CO623" t="str">
            <v>توشيبا</v>
          </cell>
          <cell r="CP623" t="str">
            <v>توشيبا للاجهزة المرئية</v>
          </cell>
          <cell r="CT623">
            <v>1</v>
          </cell>
          <cell r="CU623">
            <v>1</v>
          </cell>
          <cell r="CV623">
            <v>1</v>
          </cell>
          <cell r="CW623">
            <v>0</v>
          </cell>
          <cell r="CZ623" t="str">
            <v/>
          </cell>
        </row>
        <row r="624">
          <cell r="A624">
            <v>442</v>
          </cell>
          <cell r="B624" t="str">
            <v>PF1</v>
          </cell>
          <cell r="C624" t="str">
            <v>FOAM 10TH</v>
          </cell>
          <cell r="D624" t="str">
            <v>Molds</v>
          </cell>
          <cell r="E624" t="str">
            <v>FMTOSI32B24020</v>
          </cell>
          <cell r="F624" t="str">
            <v xml:space="preserve">EPS BOTTOM 32ER90/32ER95/32ES95 توشيبا </v>
          </cell>
          <cell r="G624" t="str">
            <v>Ea</v>
          </cell>
          <cell r="H624" t="str">
            <v>1400*1700</v>
          </cell>
          <cell r="I624">
            <v>9.6199999999999994E-2</v>
          </cell>
          <cell r="M624">
            <v>120</v>
          </cell>
          <cell r="N624">
            <v>1</v>
          </cell>
          <cell r="O624">
            <v>4</v>
          </cell>
          <cell r="Q624" t="str">
            <v>تعمل</v>
          </cell>
          <cell r="R624">
            <v>96.199999999999989</v>
          </cell>
          <cell r="S624">
            <v>91.967199999999991</v>
          </cell>
          <cell r="T624">
            <v>101.97199999999999</v>
          </cell>
          <cell r="U624">
            <v>4.4000000000000004</v>
          </cell>
          <cell r="V624">
            <v>6</v>
          </cell>
          <cell r="X624" t="str">
            <v>TV</v>
          </cell>
          <cell r="Y624">
            <v>379</v>
          </cell>
          <cell r="AA624">
            <v>442</v>
          </cell>
          <cell r="AB624" t="str">
            <v>tosh 32 ER9 bottom</v>
          </cell>
          <cell r="AD624" t="str">
            <v>tosh 32 ER9</v>
          </cell>
          <cell r="AE624">
            <v>1</v>
          </cell>
          <cell r="AH624">
            <v>120</v>
          </cell>
          <cell r="AI624">
            <v>114</v>
          </cell>
          <cell r="AJ624">
            <v>126</v>
          </cell>
          <cell r="AK624">
            <v>1</v>
          </cell>
          <cell r="AL624">
            <v>1</v>
          </cell>
          <cell r="AN624">
            <v>8</v>
          </cell>
          <cell r="AO624">
            <v>18</v>
          </cell>
          <cell r="AP624" t="str">
            <v>303xj</v>
          </cell>
          <cell r="AQ624" t="str">
            <v>S.2 112  (M) 0.7-1.1 mm</v>
          </cell>
          <cell r="AR624">
            <v>32</v>
          </cell>
          <cell r="AS624">
            <v>32</v>
          </cell>
          <cell r="AT624" t="str">
            <v>TOS</v>
          </cell>
          <cell r="AU624" t="str">
            <v>اتوماتيك</v>
          </cell>
          <cell r="AV624">
            <v>7</v>
          </cell>
          <cell r="AW624">
            <v>7</v>
          </cell>
          <cell r="AX624">
            <v>783</v>
          </cell>
          <cell r="AY624">
            <v>2</v>
          </cell>
          <cell r="AZ624">
            <v>2</v>
          </cell>
          <cell r="BA624">
            <v>111</v>
          </cell>
          <cell r="BB624">
            <v>1</v>
          </cell>
          <cell r="BC624">
            <v>1</v>
          </cell>
          <cell r="BD624">
            <v>247</v>
          </cell>
          <cell r="BE624">
            <v>1</v>
          </cell>
          <cell r="BF624">
            <v>1</v>
          </cell>
          <cell r="BJ624">
            <v>5</v>
          </cell>
          <cell r="BK624">
            <v>3</v>
          </cell>
          <cell r="BL624">
            <v>13</v>
          </cell>
          <cell r="BN624">
            <v>814</v>
          </cell>
          <cell r="BO624" t="str">
            <v>8</v>
          </cell>
          <cell r="BP624">
            <v>43594</v>
          </cell>
          <cell r="BX624" t="str">
            <v>شفاف</v>
          </cell>
          <cell r="CB624">
            <v>14</v>
          </cell>
          <cell r="CE624">
            <v>87</v>
          </cell>
          <cell r="CF624">
            <v>150</v>
          </cell>
          <cell r="CK624">
            <v>0.10437699999999998</v>
          </cell>
          <cell r="CL624">
            <v>0</v>
          </cell>
          <cell r="CO624" t="str">
            <v>توشيبا</v>
          </cell>
          <cell r="CP624" t="str">
            <v>توشيبا للاجهزة المرئية</v>
          </cell>
          <cell r="CT624">
            <v>1</v>
          </cell>
          <cell r="CU624">
            <v>1</v>
          </cell>
          <cell r="CV624">
            <v>1</v>
          </cell>
          <cell r="CW624">
            <v>0</v>
          </cell>
          <cell r="CZ624" t="str">
            <v/>
          </cell>
        </row>
        <row r="625">
          <cell r="A625" t="str">
            <v>442sum</v>
          </cell>
          <cell r="B625" t="str">
            <v>PF1</v>
          </cell>
          <cell r="C625" t="str">
            <v>FOAM 10TH</v>
          </cell>
          <cell r="D625" t="str">
            <v>Molds</v>
          </cell>
          <cell r="E625" t="str">
            <v>FMTOSI32B24020</v>
          </cell>
          <cell r="F625" t="str">
            <v>tosh 32 ER9</v>
          </cell>
          <cell r="G625" t="str">
            <v>Ea</v>
          </cell>
          <cell r="H625" t="str">
            <v>1400*1700</v>
          </cell>
          <cell r="I625">
            <v>0.20619999999999999</v>
          </cell>
          <cell r="M625">
            <v>120</v>
          </cell>
          <cell r="N625">
            <v>2</v>
          </cell>
          <cell r="O625">
            <v>4</v>
          </cell>
          <cell r="Q625" t="str">
            <v>تعمل</v>
          </cell>
          <cell r="R625">
            <v>206.2</v>
          </cell>
          <cell r="S625">
            <v>195.89</v>
          </cell>
          <cell r="T625">
            <v>218.572</v>
          </cell>
          <cell r="U625">
            <v>5</v>
          </cell>
          <cell r="V625">
            <v>6</v>
          </cell>
          <cell r="X625" t="str">
            <v>TV</v>
          </cell>
          <cell r="Y625">
            <v>379</v>
          </cell>
          <cell r="Z625" t="str">
            <v>مجمعة</v>
          </cell>
          <cell r="AA625">
            <v>442</v>
          </cell>
          <cell r="AB625" t="str">
            <v>tosh 32 ER9 bottom</v>
          </cell>
          <cell r="AD625" t="str">
            <v>tosh 32 ER9</v>
          </cell>
          <cell r="AE625">
            <v>1</v>
          </cell>
          <cell r="AH625">
            <v>120</v>
          </cell>
          <cell r="AI625">
            <v>114</v>
          </cell>
          <cell r="AJ625">
            <v>126</v>
          </cell>
          <cell r="AK625">
            <v>0</v>
          </cell>
          <cell r="AM625">
            <v>1</v>
          </cell>
          <cell r="AN625">
            <v>8</v>
          </cell>
          <cell r="AO625">
            <v>18</v>
          </cell>
          <cell r="AP625" t="str">
            <v>303xj</v>
          </cell>
          <cell r="AQ625" t="str">
            <v>S.2 112  (M) 0.7-1.1 mm</v>
          </cell>
          <cell r="AR625">
            <v>32</v>
          </cell>
          <cell r="AS625">
            <v>32</v>
          </cell>
          <cell r="AT625" t="str">
            <v>TOS</v>
          </cell>
          <cell r="AU625" t="str">
            <v>اتوماتيك</v>
          </cell>
          <cell r="AV625">
            <v>7</v>
          </cell>
          <cell r="AW625">
            <v>7</v>
          </cell>
          <cell r="BJ625">
            <v>5</v>
          </cell>
          <cell r="BK625">
            <v>3</v>
          </cell>
          <cell r="BL625">
            <v>13</v>
          </cell>
          <cell r="BN625">
            <v>814</v>
          </cell>
          <cell r="BO625" t="str">
            <v>8</v>
          </cell>
          <cell r="BP625">
            <v>43594</v>
          </cell>
          <cell r="BX625" t="str">
            <v>شفاف</v>
          </cell>
          <cell r="CB625">
            <v>14</v>
          </cell>
          <cell r="CE625">
            <v>87</v>
          </cell>
          <cell r="CF625">
            <v>150</v>
          </cell>
          <cell r="CK625">
            <v>0.22372699999999998</v>
          </cell>
          <cell r="CL625">
            <v>0</v>
          </cell>
          <cell r="CO625" t="str">
            <v>توشيبا</v>
          </cell>
          <cell r="CP625" t="str">
            <v>توشيبا للاجهزة المرئية</v>
          </cell>
          <cell r="CT625">
            <v>0</v>
          </cell>
          <cell r="CU625">
            <v>1</v>
          </cell>
          <cell r="CV625">
            <v>1</v>
          </cell>
          <cell r="CW625">
            <v>0</v>
          </cell>
          <cell r="CZ625" t="str">
            <v/>
          </cell>
        </row>
        <row r="626">
          <cell r="A626">
            <v>443</v>
          </cell>
          <cell r="B626" t="str">
            <v>PF2</v>
          </cell>
          <cell r="C626" t="str">
            <v>FOAM 6TH</v>
          </cell>
          <cell r="D626" t="str">
            <v>Molds</v>
          </cell>
          <cell r="E626" t="str">
            <v>FMTOSI43T24030</v>
          </cell>
          <cell r="F626" t="str">
            <v>tosh 43 ER9 top</v>
          </cell>
          <cell r="G626" t="str">
            <v>Ea</v>
          </cell>
          <cell r="H626" t="str">
            <v>1400*1700</v>
          </cell>
          <cell r="I626">
            <v>0.184</v>
          </cell>
          <cell r="M626">
            <v>90</v>
          </cell>
          <cell r="N626">
            <v>1</v>
          </cell>
          <cell r="O626">
            <v>4</v>
          </cell>
          <cell r="Q626" t="str">
            <v>تعمل</v>
          </cell>
          <cell r="R626">
            <v>184</v>
          </cell>
          <cell r="S626">
            <v>177.00800000000001</v>
          </cell>
          <cell r="T626">
            <v>195.04</v>
          </cell>
          <cell r="U626">
            <v>3.8</v>
          </cell>
          <cell r="V626">
            <v>6</v>
          </cell>
          <cell r="X626" t="str">
            <v>TV</v>
          </cell>
          <cell r="Y626">
            <v>380</v>
          </cell>
          <cell r="AA626">
            <v>443</v>
          </cell>
          <cell r="AB626" t="str">
            <v>tosh 43 ER9 top</v>
          </cell>
          <cell r="AD626" t="str">
            <v>tosh 43</v>
          </cell>
          <cell r="AE626">
            <v>1</v>
          </cell>
          <cell r="AH626">
            <v>160</v>
          </cell>
          <cell r="AI626">
            <v>152</v>
          </cell>
          <cell r="AJ626">
            <v>168</v>
          </cell>
          <cell r="AK626">
            <v>1</v>
          </cell>
          <cell r="AL626">
            <v>1</v>
          </cell>
          <cell r="AP626" t="str">
            <v>303xj</v>
          </cell>
          <cell r="AQ626" t="str">
            <v>S.2 112  (M) 0.7-1.1 mm</v>
          </cell>
          <cell r="AT626" t="str">
            <v>TOS</v>
          </cell>
          <cell r="AU626" t="str">
            <v>اتوماتيك</v>
          </cell>
          <cell r="AV626">
            <v>7</v>
          </cell>
          <cell r="AW626">
            <v>7</v>
          </cell>
          <cell r="BJ626">
            <v>5</v>
          </cell>
          <cell r="BK626">
            <v>-5</v>
          </cell>
          <cell r="BL626">
            <v>5</v>
          </cell>
          <cell r="BN626">
            <v>815</v>
          </cell>
          <cell r="BO626" t="str">
            <v>8</v>
          </cell>
          <cell r="BP626">
            <v>43594</v>
          </cell>
          <cell r="BX626" t="str">
            <v>شفاف</v>
          </cell>
          <cell r="CE626">
            <v>87</v>
          </cell>
          <cell r="CF626">
            <v>150</v>
          </cell>
          <cell r="CK626">
            <v>0.19963999999999998</v>
          </cell>
          <cell r="CL626">
            <v>0</v>
          </cell>
          <cell r="CO626" t="str">
            <v>توشيبا</v>
          </cell>
          <cell r="CP626" t="str">
            <v>توشيبا للاجهزة المرئية</v>
          </cell>
          <cell r="CT626">
            <v>1</v>
          </cell>
          <cell r="CU626">
            <v>1</v>
          </cell>
          <cell r="CV626">
            <v>1</v>
          </cell>
          <cell r="CW626">
            <v>7</v>
          </cell>
          <cell r="CX626">
            <v>44110</v>
          </cell>
          <cell r="CY626">
            <v>44124</v>
          </cell>
          <cell r="CZ626" t="str">
            <v>Pending</v>
          </cell>
          <cell r="DA626">
            <v>6</v>
          </cell>
        </row>
        <row r="627">
          <cell r="A627">
            <v>444</v>
          </cell>
          <cell r="B627" t="str">
            <v>PF2</v>
          </cell>
          <cell r="C627" t="str">
            <v>FOAM 6TH</v>
          </cell>
          <cell r="D627" t="str">
            <v>Molds</v>
          </cell>
          <cell r="E627" t="str">
            <v>FMTOSI43B24040</v>
          </cell>
          <cell r="F627" t="str">
            <v>tosh 43 ER9 bottom</v>
          </cell>
          <cell r="G627" t="str">
            <v>Ea</v>
          </cell>
          <cell r="H627" t="str">
            <v>1400*1700</v>
          </cell>
          <cell r="I627">
            <v>0.16600000000000001</v>
          </cell>
          <cell r="M627">
            <v>90</v>
          </cell>
          <cell r="N627">
            <v>1</v>
          </cell>
          <cell r="O627">
            <v>4</v>
          </cell>
          <cell r="Q627" t="str">
            <v>تعمل</v>
          </cell>
          <cell r="R627">
            <v>166</v>
          </cell>
          <cell r="S627">
            <v>159.02799999999999</v>
          </cell>
          <cell r="T627">
            <v>175.96</v>
          </cell>
          <cell r="U627">
            <v>4.2</v>
          </cell>
          <cell r="V627">
            <v>6</v>
          </cell>
          <cell r="X627" t="str">
            <v>TV</v>
          </cell>
          <cell r="Y627">
            <v>380</v>
          </cell>
          <cell r="AA627">
            <v>444</v>
          </cell>
          <cell r="AB627" t="str">
            <v>tosh 43 ER9 bottom</v>
          </cell>
          <cell r="AD627" t="str">
            <v>tosh 43</v>
          </cell>
          <cell r="AE627">
            <v>1</v>
          </cell>
          <cell r="AH627">
            <v>160</v>
          </cell>
          <cell r="AI627">
            <v>152</v>
          </cell>
          <cell r="AJ627">
            <v>168</v>
          </cell>
          <cell r="AK627">
            <v>1</v>
          </cell>
          <cell r="AL627">
            <v>1</v>
          </cell>
          <cell r="AP627" t="str">
            <v>303xj</v>
          </cell>
          <cell r="AQ627" t="str">
            <v>S.2 112  (M) 0.7-1.1 mm</v>
          </cell>
          <cell r="AT627" t="str">
            <v>TOS</v>
          </cell>
          <cell r="AU627" t="str">
            <v>اتوماتيك</v>
          </cell>
          <cell r="AV627">
            <v>7</v>
          </cell>
          <cell r="AW627">
            <v>7</v>
          </cell>
          <cell r="BJ627">
            <v>5</v>
          </cell>
          <cell r="BK627">
            <v>-5</v>
          </cell>
          <cell r="BL627">
            <v>5</v>
          </cell>
          <cell r="BN627">
            <v>815</v>
          </cell>
          <cell r="BO627" t="str">
            <v>8</v>
          </cell>
          <cell r="BP627">
            <v>43594</v>
          </cell>
          <cell r="BX627" t="str">
            <v>شفاف</v>
          </cell>
          <cell r="CE627">
            <v>87</v>
          </cell>
          <cell r="CF627">
            <v>150</v>
          </cell>
          <cell r="CK627">
            <v>0.18010999999999999</v>
          </cell>
          <cell r="CL627">
            <v>0</v>
          </cell>
          <cell r="CO627" t="str">
            <v>توشيبا</v>
          </cell>
          <cell r="CP627" t="str">
            <v>توشيبا للاجهزة المرئية</v>
          </cell>
          <cell r="CT627">
            <v>1</v>
          </cell>
          <cell r="CU627">
            <v>1</v>
          </cell>
          <cell r="CV627">
            <v>1</v>
          </cell>
          <cell r="CW627">
            <v>7</v>
          </cell>
          <cell r="CX627">
            <v>44110</v>
          </cell>
          <cell r="CY627">
            <v>44124</v>
          </cell>
          <cell r="CZ627" t="str">
            <v>Pending</v>
          </cell>
          <cell r="DA627">
            <v>6</v>
          </cell>
        </row>
        <row r="628">
          <cell r="A628" t="str">
            <v>444sum</v>
          </cell>
          <cell r="B628" t="str">
            <v>PF2</v>
          </cell>
          <cell r="C628" t="str">
            <v>FOAM 6TH</v>
          </cell>
          <cell r="D628" t="str">
            <v>Molds</v>
          </cell>
          <cell r="E628" t="str">
            <v>FMTOSI43B24040</v>
          </cell>
          <cell r="F628" t="str">
            <v>tosh 43 ER9</v>
          </cell>
          <cell r="G628" t="str">
            <v>Ea</v>
          </cell>
          <cell r="H628" t="str">
            <v>1400*1700</v>
          </cell>
          <cell r="I628">
            <v>0.35</v>
          </cell>
          <cell r="M628">
            <v>90</v>
          </cell>
          <cell r="N628">
            <v>2</v>
          </cell>
          <cell r="O628">
            <v>4</v>
          </cell>
          <cell r="Q628" t="str">
            <v>تعمل</v>
          </cell>
          <cell r="R628">
            <v>350</v>
          </cell>
          <cell r="S628">
            <v>332.5</v>
          </cell>
          <cell r="T628">
            <v>371</v>
          </cell>
          <cell r="U628">
            <v>5</v>
          </cell>
          <cell r="V628">
            <v>6</v>
          </cell>
          <cell r="X628" t="str">
            <v>TV</v>
          </cell>
          <cell r="Y628">
            <v>380</v>
          </cell>
          <cell r="Z628" t="str">
            <v>مجمعة</v>
          </cell>
          <cell r="AA628">
            <v>444</v>
          </cell>
          <cell r="AB628" t="str">
            <v>tosh 43 ER9 bottom</v>
          </cell>
          <cell r="AD628" t="str">
            <v>tosh 43</v>
          </cell>
          <cell r="AE628">
            <v>1</v>
          </cell>
          <cell r="AH628">
            <v>160</v>
          </cell>
          <cell r="AI628">
            <v>152</v>
          </cell>
          <cell r="AJ628">
            <v>168</v>
          </cell>
          <cell r="AK628">
            <v>0</v>
          </cell>
          <cell r="AM628">
            <v>1</v>
          </cell>
          <cell r="AP628" t="str">
            <v>303xj</v>
          </cell>
          <cell r="AQ628" t="str">
            <v>S.2 112  (M) 0.7-1.1 mm</v>
          </cell>
          <cell r="AT628" t="str">
            <v>TOS</v>
          </cell>
          <cell r="AU628" t="str">
            <v>اتوماتيك</v>
          </cell>
          <cell r="AV628">
            <v>7</v>
          </cell>
          <cell r="AW628">
            <v>7</v>
          </cell>
          <cell r="BJ628">
            <v>5</v>
          </cell>
          <cell r="BK628">
            <v>-5</v>
          </cell>
          <cell r="BL628">
            <v>5</v>
          </cell>
          <cell r="BN628">
            <v>815</v>
          </cell>
          <cell r="BO628" t="str">
            <v>8</v>
          </cell>
          <cell r="BP628">
            <v>43594</v>
          </cell>
          <cell r="BX628" t="str">
            <v>شفاف</v>
          </cell>
          <cell r="CE628">
            <v>87</v>
          </cell>
          <cell r="CF628">
            <v>150</v>
          </cell>
          <cell r="CK628">
            <v>0.37974999999999998</v>
          </cell>
          <cell r="CL628">
            <v>0</v>
          </cell>
          <cell r="CO628" t="str">
            <v>توشيبا</v>
          </cell>
          <cell r="CP628" t="str">
            <v>توشيبا للاجهزة المرئية</v>
          </cell>
          <cell r="CT628">
            <v>0</v>
          </cell>
          <cell r="CU628">
            <v>1</v>
          </cell>
          <cell r="CV628">
            <v>1</v>
          </cell>
          <cell r="CW628">
            <v>7</v>
          </cell>
          <cell r="CX628">
            <v>44110</v>
          </cell>
          <cell r="CY628">
            <v>44124</v>
          </cell>
          <cell r="CZ628" t="str">
            <v>Pending</v>
          </cell>
          <cell r="DA628">
            <v>6</v>
          </cell>
        </row>
        <row r="629">
          <cell r="A629">
            <v>445</v>
          </cell>
          <cell r="B629" t="str">
            <v>PF1</v>
          </cell>
          <cell r="C629" t="str">
            <v>FOAM 10TH</v>
          </cell>
          <cell r="D629" t="str">
            <v>Molds</v>
          </cell>
          <cell r="E629" t="str">
            <v>FMABDI30300000</v>
          </cell>
          <cell r="F629" t="str">
            <v>زانوسى العبد 303</v>
          </cell>
          <cell r="G629" t="str">
            <v>Ea</v>
          </cell>
          <cell r="H629" t="str">
            <v>1400*1700</v>
          </cell>
          <cell r="I629">
            <v>2.8000000000000001E-2</v>
          </cell>
          <cell r="M629">
            <v>60</v>
          </cell>
          <cell r="N629">
            <v>1</v>
          </cell>
          <cell r="O629">
            <v>3</v>
          </cell>
          <cell r="P629" t="str">
            <v>Y1</v>
          </cell>
          <cell r="Q629" t="str">
            <v>تعمل</v>
          </cell>
          <cell r="R629">
            <v>28</v>
          </cell>
          <cell r="S629">
            <v>25.2</v>
          </cell>
          <cell r="T629">
            <v>30.8</v>
          </cell>
          <cell r="U629">
            <v>10</v>
          </cell>
          <cell r="V629">
            <v>10</v>
          </cell>
          <cell r="X629" t="str">
            <v>ثلاجة</v>
          </cell>
          <cell r="Y629">
            <v>381</v>
          </cell>
          <cell r="AA629">
            <v>445</v>
          </cell>
          <cell r="AB629" t="str">
            <v>زانوسى العبد 303</v>
          </cell>
          <cell r="AD629" t="str">
            <v>زانوسي العبد 303-304-308-314</v>
          </cell>
          <cell r="AE629">
            <v>1</v>
          </cell>
          <cell r="AG629" t="str">
            <v>CDFRP2305</v>
          </cell>
          <cell r="AH629">
            <v>180</v>
          </cell>
          <cell r="AI629">
            <v>171</v>
          </cell>
          <cell r="AJ629">
            <v>189</v>
          </cell>
          <cell r="AK629">
            <v>1</v>
          </cell>
          <cell r="AL629">
            <v>1</v>
          </cell>
          <cell r="AN629">
            <v>8</v>
          </cell>
          <cell r="AO629">
            <v>29</v>
          </cell>
          <cell r="AP629" t="str">
            <v>401xs</v>
          </cell>
          <cell r="AR629">
            <v>33</v>
          </cell>
          <cell r="AS629">
            <v>48</v>
          </cell>
          <cell r="AT629" t="str">
            <v>ABD</v>
          </cell>
          <cell r="AU629" t="str">
            <v>اتوماتيك</v>
          </cell>
          <cell r="AV629">
            <v>7</v>
          </cell>
          <cell r="AW629">
            <v>7</v>
          </cell>
          <cell r="AX629">
            <v>540</v>
          </cell>
          <cell r="AY629">
            <v>2</v>
          </cell>
          <cell r="AZ629">
            <v>2</v>
          </cell>
          <cell r="BA629">
            <v>131</v>
          </cell>
          <cell r="BB629">
            <v>1</v>
          </cell>
          <cell r="BC629">
            <v>1</v>
          </cell>
          <cell r="BD629">
            <v>81</v>
          </cell>
          <cell r="BE629">
            <v>1</v>
          </cell>
          <cell r="BF629">
            <v>1</v>
          </cell>
          <cell r="BJ629">
            <v>5</v>
          </cell>
          <cell r="BK629">
            <v>3</v>
          </cell>
          <cell r="BL629">
            <v>13</v>
          </cell>
          <cell r="BN629">
            <v>233</v>
          </cell>
          <cell r="BO629" t="str">
            <v>2</v>
          </cell>
          <cell r="BP629">
            <v>43681</v>
          </cell>
          <cell r="BW629">
            <v>0</v>
          </cell>
          <cell r="BX629" t="str">
            <v>شفاف</v>
          </cell>
          <cell r="CB629">
            <v>200</v>
          </cell>
          <cell r="CE629">
            <v>87</v>
          </cell>
          <cell r="CF629">
            <v>150</v>
          </cell>
          <cell r="CG629" t="str">
            <v>ابيض</v>
          </cell>
          <cell r="CK629">
            <v>3.0380000000000001E-2</v>
          </cell>
          <cell r="CL629">
            <v>0</v>
          </cell>
          <cell r="CN629" t="str">
            <v>Zanosy ELABD 303</v>
          </cell>
          <cell r="CO629" t="str">
            <v>الكترولوكس</v>
          </cell>
          <cell r="CP629" t="str">
            <v>القاهرة للصناعات المغذية غسالات</v>
          </cell>
          <cell r="CT629">
            <v>1</v>
          </cell>
          <cell r="CU629">
            <v>1</v>
          </cell>
          <cell r="CV629">
            <v>1</v>
          </cell>
          <cell r="CW629">
            <v>14</v>
          </cell>
          <cell r="CX629">
            <v>44357</v>
          </cell>
          <cell r="CY629">
            <v>44366</v>
          </cell>
          <cell r="CZ629" t="str">
            <v>Pending</v>
          </cell>
          <cell r="DA629">
            <v>6</v>
          </cell>
        </row>
        <row r="630">
          <cell r="A630">
            <v>446</v>
          </cell>
          <cell r="B630" t="str">
            <v>PF1</v>
          </cell>
          <cell r="C630" t="str">
            <v>FOAM 10TH</v>
          </cell>
          <cell r="D630" t="str">
            <v>Molds</v>
          </cell>
          <cell r="E630" t="str">
            <v>FMABDI30400000</v>
          </cell>
          <cell r="F630" t="str">
            <v>زانوسى العبد 304</v>
          </cell>
          <cell r="G630" t="str">
            <v>Ea</v>
          </cell>
          <cell r="H630" t="str">
            <v>1400*1700</v>
          </cell>
          <cell r="I630">
            <v>0.16700000000000001</v>
          </cell>
          <cell r="M630">
            <v>60</v>
          </cell>
          <cell r="N630">
            <v>1</v>
          </cell>
          <cell r="O630">
            <v>3</v>
          </cell>
          <cell r="P630" t="str">
            <v>Y1</v>
          </cell>
          <cell r="Q630" t="str">
            <v>تعمل</v>
          </cell>
          <cell r="R630">
            <v>167</v>
          </cell>
          <cell r="S630">
            <v>150.30000000000001</v>
          </cell>
          <cell r="T630">
            <v>183.7</v>
          </cell>
          <cell r="U630">
            <v>10</v>
          </cell>
          <cell r="V630">
            <v>10</v>
          </cell>
          <cell r="X630" t="str">
            <v>ثلاجة</v>
          </cell>
          <cell r="Y630">
            <v>381</v>
          </cell>
          <cell r="AA630">
            <v>446</v>
          </cell>
          <cell r="AB630" t="str">
            <v>زانوسى العبد 304</v>
          </cell>
          <cell r="AD630" t="str">
            <v>زانوسي العبد 303-304-308-314</v>
          </cell>
          <cell r="AE630">
            <v>1</v>
          </cell>
          <cell r="AG630" t="str">
            <v>CDFRP2306</v>
          </cell>
          <cell r="AH630">
            <v>180</v>
          </cell>
          <cell r="AI630">
            <v>171</v>
          </cell>
          <cell r="AJ630">
            <v>189</v>
          </cell>
          <cell r="AK630">
            <v>1</v>
          </cell>
          <cell r="AL630">
            <v>1</v>
          </cell>
          <cell r="AN630">
            <v>8</v>
          </cell>
          <cell r="AO630">
            <v>29</v>
          </cell>
          <cell r="AP630" t="str">
            <v>401xs</v>
          </cell>
          <cell r="AR630">
            <v>33</v>
          </cell>
          <cell r="AS630">
            <v>48</v>
          </cell>
          <cell r="AT630" t="str">
            <v>ABD</v>
          </cell>
          <cell r="AU630" t="str">
            <v>اتوماتيك</v>
          </cell>
          <cell r="AV630">
            <v>7</v>
          </cell>
          <cell r="AW630">
            <v>7</v>
          </cell>
          <cell r="AX630">
            <v>370</v>
          </cell>
          <cell r="AY630">
            <v>2</v>
          </cell>
          <cell r="AZ630">
            <v>2</v>
          </cell>
          <cell r="BA630">
            <v>399</v>
          </cell>
          <cell r="BB630">
            <v>1</v>
          </cell>
          <cell r="BC630">
            <v>1</v>
          </cell>
          <cell r="BD630">
            <v>66.5</v>
          </cell>
          <cell r="BE630">
            <v>1</v>
          </cell>
          <cell r="BF630">
            <v>1</v>
          </cell>
          <cell r="BJ630">
            <v>5</v>
          </cell>
          <cell r="BK630">
            <v>3</v>
          </cell>
          <cell r="BL630">
            <v>13</v>
          </cell>
          <cell r="BN630">
            <v>233</v>
          </cell>
          <cell r="BO630" t="str">
            <v>2</v>
          </cell>
          <cell r="BP630">
            <v>43681</v>
          </cell>
          <cell r="BW630">
            <v>0</v>
          </cell>
          <cell r="BX630" t="str">
            <v>شفاف</v>
          </cell>
          <cell r="CB630">
            <v>30</v>
          </cell>
          <cell r="CE630">
            <v>87</v>
          </cell>
          <cell r="CF630">
            <v>150</v>
          </cell>
          <cell r="CG630" t="str">
            <v>ابيض</v>
          </cell>
          <cell r="CK630">
            <v>0.18119499999999999</v>
          </cell>
          <cell r="CL630">
            <v>0</v>
          </cell>
          <cell r="CN630" t="str">
            <v>Zanosy ELABD 304</v>
          </cell>
          <cell r="CO630" t="str">
            <v>الكترولوكس</v>
          </cell>
          <cell r="CP630" t="str">
            <v>القاهرة للصناعات المغذية غسالات</v>
          </cell>
          <cell r="CT630">
            <v>1</v>
          </cell>
          <cell r="CU630">
            <v>1</v>
          </cell>
          <cell r="CV630">
            <v>1</v>
          </cell>
          <cell r="CW630">
            <v>14</v>
          </cell>
          <cell r="CX630">
            <v>44357</v>
          </cell>
          <cell r="CY630">
            <v>44366</v>
          </cell>
          <cell r="CZ630" t="str">
            <v>Pending</v>
          </cell>
          <cell r="DA630">
            <v>6</v>
          </cell>
        </row>
        <row r="631">
          <cell r="A631">
            <v>447</v>
          </cell>
          <cell r="B631" t="str">
            <v>PF1</v>
          </cell>
          <cell r="C631" t="str">
            <v>FOAM 10TH</v>
          </cell>
          <cell r="D631" t="str">
            <v>Molds</v>
          </cell>
          <cell r="E631" t="str">
            <v>FMABDI30800000</v>
          </cell>
          <cell r="F631" t="str">
            <v>زانوسي العبد 308</v>
          </cell>
          <cell r="G631" t="str">
            <v>Ea</v>
          </cell>
          <cell r="H631" t="str">
            <v>1400*1700</v>
          </cell>
          <cell r="I631">
            <v>0.17699999999999999</v>
          </cell>
          <cell r="M631">
            <v>60</v>
          </cell>
          <cell r="N631">
            <v>1</v>
          </cell>
          <cell r="O631">
            <v>3</v>
          </cell>
          <cell r="P631" t="str">
            <v>Y1</v>
          </cell>
          <cell r="Q631" t="str">
            <v>تعمل</v>
          </cell>
          <cell r="R631">
            <v>177</v>
          </cell>
          <cell r="S631">
            <v>159.30000000000001</v>
          </cell>
          <cell r="T631">
            <v>194.7</v>
          </cell>
          <cell r="U631">
            <v>10</v>
          </cell>
          <cell r="V631">
            <v>10</v>
          </cell>
          <cell r="X631" t="str">
            <v>ثلاجة</v>
          </cell>
          <cell r="Y631">
            <v>381</v>
          </cell>
          <cell r="AA631">
            <v>447</v>
          </cell>
          <cell r="AB631" t="str">
            <v>زانوسي العبد 308</v>
          </cell>
          <cell r="AD631" t="str">
            <v>زانوسي العبد 303-304-308-314</v>
          </cell>
          <cell r="AE631">
            <v>1</v>
          </cell>
          <cell r="AG631" t="str">
            <v>CDFRP2308</v>
          </cell>
          <cell r="AH631">
            <v>180</v>
          </cell>
          <cell r="AI631">
            <v>171</v>
          </cell>
          <cell r="AJ631">
            <v>189</v>
          </cell>
          <cell r="AK631">
            <v>1</v>
          </cell>
          <cell r="AL631">
            <v>1</v>
          </cell>
          <cell r="AN631">
            <v>8</v>
          </cell>
          <cell r="AO631">
            <v>29</v>
          </cell>
          <cell r="AP631" t="str">
            <v>401xs</v>
          </cell>
          <cell r="AR631">
            <v>33</v>
          </cell>
          <cell r="AS631">
            <v>48</v>
          </cell>
          <cell r="AT631" t="str">
            <v>ABD</v>
          </cell>
          <cell r="AU631" t="str">
            <v>اتوماتيك</v>
          </cell>
          <cell r="AV631">
            <v>7</v>
          </cell>
          <cell r="AW631">
            <v>7</v>
          </cell>
          <cell r="AX631">
            <v>627</v>
          </cell>
          <cell r="AY631">
            <v>2</v>
          </cell>
          <cell r="AZ631">
            <v>2</v>
          </cell>
          <cell r="BA631">
            <v>238</v>
          </cell>
          <cell r="BB631">
            <v>1</v>
          </cell>
          <cell r="BC631">
            <v>1</v>
          </cell>
          <cell r="BD631">
            <v>111</v>
          </cell>
          <cell r="BE631">
            <v>1</v>
          </cell>
          <cell r="BF631">
            <v>1</v>
          </cell>
          <cell r="BJ631">
            <v>5</v>
          </cell>
          <cell r="BK631">
            <v>3</v>
          </cell>
          <cell r="BL631">
            <v>13</v>
          </cell>
          <cell r="BN631">
            <v>233</v>
          </cell>
          <cell r="BO631" t="str">
            <v>2</v>
          </cell>
          <cell r="BP631">
            <v>43681</v>
          </cell>
          <cell r="BW631">
            <v>0</v>
          </cell>
          <cell r="BX631" t="str">
            <v>شفاف</v>
          </cell>
          <cell r="CB631">
            <v>20</v>
          </cell>
          <cell r="CE631">
            <v>87</v>
          </cell>
          <cell r="CF631">
            <v>150</v>
          </cell>
          <cell r="CG631" t="str">
            <v>احمر</v>
          </cell>
          <cell r="CK631">
            <v>0.19204499999999999</v>
          </cell>
          <cell r="CL631">
            <v>0</v>
          </cell>
          <cell r="CN631" t="str">
            <v>Zanosy ELABD 308</v>
          </cell>
          <cell r="CO631" t="str">
            <v>الكترولوكس</v>
          </cell>
          <cell r="CP631" t="str">
            <v>القاهرة للصناعات المغذية غسالات</v>
          </cell>
          <cell r="CT631">
            <v>1</v>
          </cell>
          <cell r="CU631">
            <v>1</v>
          </cell>
          <cell r="CV631">
            <v>1</v>
          </cell>
          <cell r="CW631">
            <v>14</v>
          </cell>
          <cell r="CX631">
            <v>44357</v>
          </cell>
          <cell r="CY631">
            <v>44366</v>
          </cell>
          <cell r="CZ631" t="str">
            <v>Pending</v>
          </cell>
          <cell r="DA631">
            <v>6</v>
          </cell>
        </row>
        <row r="632">
          <cell r="A632">
            <v>448</v>
          </cell>
          <cell r="B632" t="str">
            <v>PF1</v>
          </cell>
          <cell r="C632" t="str">
            <v>FOAM 10TH</v>
          </cell>
          <cell r="D632" t="str">
            <v>Molds</v>
          </cell>
          <cell r="E632" t="str">
            <v>FMABDI31400000</v>
          </cell>
          <cell r="F632" t="str">
            <v>زانوسي العبد 314</v>
          </cell>
          <cell r="G632" t="str">
            <v>Ea</v>
          </cell>
          <cell r="H632" t="str">
            <v>1400*1700</v>
          </cell>
          <cell r="I632">
            <v>2.3E-2</v>
          </cell>
          <cell r="M632">
            <v>60</v>
          </cell>
          <cell r="N632">
            <v>1</v>
          </cell>
          <cell r="O632">
            <v>3</v>
          </cell>
          <cell r="P632" t="str">
            <v>Y1</v>
          </cell>
          <cell r="Q632" t="str">
            <v>تعمل</v>
          </cell>
          <cell r="R632">
            <v>23</v>
          </cell>
          <cell r="S632">
            <v>20.7</v>
          </cell>
          <cell r="T632">
            <v>25.3</v>
          </cell>
          <cell r="U632">
            <v>10</v>
          </cell>
          <cell r="V632">
            <v>10</v>
          </cell>
          <cell r="X632" t="str">
            <v>ثلاجة</v>
          </cell>
          <cell r="Y632">
            <v>381</v>
          </cell>
          <cell r="AA632">
            <v>448</v>
          </cell>
          <cell r="AB632" t="str">
            <v>زانوسي العبد 314</v>
          </cell>
          <cell r="AD632" t="str">
            <v>زانوسي العبد 303-304-308-314</v>
          </cell>
          <cell r="AE632">
            <v>1</v>
          </cell>
          <cell r="AG632" t="str">
            <v>CDFRP2314</v>
          </cell>
          <cell r="AH632">
            <v>180</v>
          </cell>
          <cell r="AI632">
            <v>171</v>
          </cell>
          <cell r="AJ632">
            <v>189</v>
          </cell>
          <cell r="AK632">
            <v>1</v>
          </cell>
          <cell r="AL632">
            <v>1</v>
          </cell>
          <cell r="AN632">
            <v>8</v>
          </cell>
          <cell r="AO632">
            <v>29</v>
          </cell>
          <cell r="AP632" t="str">
            <v>401xs</v>
          </cell>
          <cell r="AR632">
            <v>33</v>
          </cell>
          <cell r="AS632">
            <v>48</v>
          </cell>
          <cell r="AT632" t="str">
            <v>ABD</v>
          </cell>
          <cell r="AU632" t="str">
            <v>اتوماتيك</v>
          </cell>
          <cell r="AV632">
            <v>7</v>
          </cell>
          <cell r="AW632">
            <v>7</v>
          </cell>
          <cell r="AX632">
            <v>216</v>
          </cell>
          <cell r="AY632">
            <v>2</v>
          </cell>
          <cell r="AZ632">
            <v>2</v>
          </cell>
          <cell r="BA632">
            <v>169</v>
          </cell>
          <cell r="BB632">
            <v>0.5</v>
          </cell>
          <cell r="BC632">
            <v>0.5</v>
          </cell>
          <cell r="BD632">
            <v>59.5</v>
          </cell>
          <cell r="BE632">
            <v>1</v>
          </cell>
          <cell r="BF632">
            <v>1</v>
          </cell>
          <cell r="BJ632">
            <v>5</v>
          </cell>
          <cell r="BK632">
            <v>3</v>
          </cell>
          <cell r="BL632">
            <v>13</v>
          </cell>
          <cell r="BN632">
            <v>233</v>
          </cell>
          <cell r="BO632" t="str">
            <v>2</v>
          </cell>
          <cell r="BP632">
            <v>43681</v>
          </cell>
          <cell r="BW632">
            <v>0</v>
          </cell>
          <cell r="BX632" t="str">
            <v>شفاف</v>
          </cell>
          <cell r="CB632">
            <v>20</v>
          </cell>
          <cell r="CE632">
            <v>87</v>
          </cell>
          <cell r="CF632">
            <v>150</v>
          </cell>
          <cell r="CG632" t="str">
            <v>احمر</v>
          </cell>
          <cell r="CK632">
            <v>2.4954999999999998E-2</v>
          </cell>
          <cell r="CL632">
            <v>0</v>
          </cell>
          <cell r="CN632" t="str">
            <v>Zanosy ELABD 314</v>
          </cell>
          <cell r="CO632" t="str">
            <v>الكترولوكس</v>
          </cell>
          <cell r="CP632" t="str">
            <v>القاهرة للصناعات المغذية غسالات</v>
          </cell>
          <cell r="CT632">
            <v>1</v>
          </cell>
          <cell r="CU632">
            <v>1</v>
          </cell>
          <cell r="CV632">
            <v>1</v>
          </cell>
          <cell r="CW632">
            <v>14</v>
          </cell>
          <cell r="CX632">
            <v>44357</v>
          </cell>
          <cell r="CY632">
            <v>44366</v>
          </cell>
          <cell r="CZ632" t="str">
            <v>Pending</v>
          </cell>
          <cell r="DA632">
            <v>6</v>
          </cell>
        </row>
        <row r="633">
          <cell r="A633" t="str">
            <v>448sum</v>
          </cell>
          <cell r="B633" t="str">
            <v>PF1</v>
          </cell>
          <cell r="C633" t="str">
            <v>FOAM 10TH</v>
          </cell>
          <cell r="D633" t="str">
            <v>Molds</v>
          </cell>
          <cell r="E633" t="str">
            <v>FMABDI30300000-FMABDI30400000-FMABDI30800000-FMABDI31400000</v>
          </cell>
          <cell r="F633" t="str">
            <v>زانوسي العبد 303-304-308-314</v>
          </cell>
          <cell r="G633" t="str">
            <v>Set</v>
          </cell>
          <cell r="H633" t="str">
            <v>1400*1700</v>
          </cell>
          <cell r="I633">
            <v>0.36699999999999999</v>
          </cell>
          <cell r="M633">
            <v>60</v>
          </cell>
          <cell r="N633">
            <v>4</v>
          </cell>
          <cell r="O633">
            <v>3</v>
          </cell>
          <cell r="P633" t="str">
            <v>Y1</v>
          </cell>
          <cell r="Q633" t="str">
            <v>تعمل</v>
          </cell>
          <cell r="R633">
            <v>367</v>
          </cell>
          <cell r="S633">
            <v>330.3</v>
          </cell>
          <cell r="T633">
            <v>403.7</v>
          </cell>
          <cell r="U633">
            <v>10</v>
          </cell>
          <cell r="V633">
            <v>10</v>
          </cell>
          <cell r="X633" t="str">
            <v>ثلاجة</v>
          </cell>
          <cell r="Y633">
            <v>381</v>
          </cell>
          <cell r="Z633" t="str">
            <v>مجمعة</v>
          </cell>
          <cell r="AA633">
            <v>448</v>
          </cell>
          <cell r="AB633" t="str">
            <v>زانوسي العبد 314</v>
          </cell>
          <cell r="AD633" t="str">
            <v>زانوسي العبد 303-304-308-314</v>
          </cell>
          <cell r="AE633">
            <v>1</v>
          </cell>
          <cell r="AG633" t="str">
            <v>CDFRP2305-CDFRP2306-CDFRP2308-CDFRP2314</v>
          </cell>
          <cell r="AH633">
            <v>180</v>
          </cell>
          <cell r="AI633">
            <v>171</v>
          </cell>
          <cell r="AJ633">
            <v>189</v>
          </cell>
          <cell r="AK633">
            <v>0</v>
          </cell>
          <cell r="AM633">
            <v>1</v>
          </cell>
          <cell r="AN633">
            <v>8</v>
          </cell>
          <cell r="AO633">
            <v>29</v>
          </cell>
          <cell r="AP633" t="str">
            <v>401xs</v>
          </cell>
          <cell r="AR633">
            <v>33</v>
          </cell>
          <cell r="AS633">
            <v>48</v>
          </cell>
          <cell r="AT633" t="str">
            <v>ABD</v>
          </cell>
          <cell r="AU633" t="str">
            <v>اتوماتيك</v>
          </cell>
          <cell r="AV633">
            <v>7</v>
          </cell>
          <cell r="AW633">
            <v>7</v>
          </cell>
          <cell r="BJ633">
            <v>5</v>
          </cell>
          <cell r="BK633">
            <v>3</v>
          </cell>
          <cell r="BL633">
            <v>13</v>
          </cell>
          <cell r="BN633">
            <v>233</v>
          </cell>
          <cell r="BO633" t="str">
            <v>2</v>
          </cell>
          <cell r="BP633">
            <v>43681</v>
          </cell>
          <cell r="BW633">
            <v>0</v>
          </cell>
          <cell r="BX633" t="str">
            <v>شفاف</v>
          </cell>
          <cell r="CE633">
            <v>87</v>
          </cell>
          <cell r="CF633">
            <v>150</v>
          </cell>
          <cell r="CK633">
            <v>0.39819499999999997</v>
          </cell>
          <cell r="CL633">
            <v>0</v>
          </cell>
          <cell r="CN633" t="str">
            <v>Zanosy ELABD 314</v>
          </cell>
          <cell r="CO633" t="str">
            <v>الكترولوكس</v>
          </cell>
          <cell r="CP633" t="str">
            <v>القاهرة للصناعات المغذية غسالات</v>
          </cell>
          <cell r="CT633">
            <v>0</v>
          </cell>
          <cell r="CU633">
            <v>1</v>
          </cell>
          <cell r="CV633">
            <v>1</v>
          </cell>
          <cell r="CW633">
            <v>14</v>
          </cell>
          <cell r="CX633">
            <v>44357</v>
          </cell>
          <cell r="CY633">
            <v>44366</v>
          </cell>
          <cell r="CZ633" t="str">
            <v>Pending</v>
          </cell>
          <cell r="DA633">
            <v>6</v>
          </cell>
        </row>
        <row r="634">
          <cell r="A634">
            <v>449</v>
          </cell>
          <cell r="B634" t="str">
            <v>PF1</v>
          </cell>
          <cell r="C634" t="str">
            <v>FOAM 10TH</v>
          </cell>
          <cell r="D634" t="str">
            <v>Molds</v>
          </cell>
          <cell r="E634" t="str">
            <v>FMLGEI43LM63FR</v>
          </cell>
          <cell r="F634" t="str">
            <v xml:space="preserve">lg 43LM63 front </v>
          </cell>
          <cell r="G634" t="str">
            <v>Ea</v>
          </cell>
          <cell r="H634" t="str">
            <v>1400*1700</v>
          </cell>
          <cell r="I634">
            <v>4.5999999999999999E-2</v>
          </cell>
          <cell r="M634">
            <v>108</v>
          </cell>
          <cell r="N634">
            <v>1</v>
          </cell>
          <cell r="O634">
            <v>3</v>
          </cell>
          <cell r="Q634" t="str">
            <v>تعمل</v>
          </cell>
          <cell r="R634">
            <v>46</v>
          </cell>
          <cell r="S634">
            <v>40.985999999999997</v>
          </cell>
          <cell r="T634">
            <v>50.048000000000002</v>
          </cell>
          <cell r="U634">
            <v>10.9</v>
          </cell>
          <cell r="V634">
            <v>8.8000000000000007</v>
          </cell>
          <cell r="X634" t="str">
            <v>TV</v>
          </cell>
          <cell r="Y634">
            <v>382</v>
          </cell>
          <cell r="AA634">
            <v>449</v>
          </cell>
          <cell r="AB634" t="str">
            <v>FRONT 43LM63</v>
          </cell>
          <cell r="AC634" t="str">
            <v>FRONT-PAD</v>
          </cell>
          <cell r="AD634" t="str">
            <v>FRONT 43LM63</v>
          </cell>
          <cell r="AE634">
            <v>1</v>
          </cell>
          <cell r="AF634" t="str">
            <v>mma</v>
          </cell>
          <cell r="AG634" t="str">
            <v>MFZ65262201</v>
          </cell>
          <cell r="AH634">
            <v>100</v>
          </cell>
          <cell r="AI634">
            <v>95</v>
          </cell>
          <cell r="AJ634">
            <v>105</v>
          </cell>
          <cell r="AK634">
            <v>1</v>
          </cell>
          <cell r="AL634">
            <v>1</v>
          </cell>
          <cell r="AM634">
            <v>1</v>
          </cell>
          <cell r="AN634">
            <v>8</v>
          </cell>
          <cell r="AO634">
            <v>16</v>
          </cell>
          <cell r="AP634" t="str">
            <v>303xj</v>
          </cell>
          <cell r="AQ634" t="str">
            <v>S.2 112  (M) 0.7-1.1 mm</v>
          </cell>
          <cell r="AR634">
            <v>18</v>
          </cell>
          <cell r="AS634">
            <v>24</v>
          </cell>
          <cell r="AT634" t="str">
            <v>LGE</v>
          </cell>
          <cell r="AU634" t="str">
            <v>اتوماتيك</v>
          </cell>
          <cell r="AV634">
            <v>7</v>
          </cell>
          <cell r="AW634">
            <v>7</v>
          </cell>
          <cell r="AX634">
            <v>1018</v>
          </cell>
          <cell r="AY634">
            <v>0</v>
          </cell>
          <cell r="AZ634">
            <v>5</v>
          </cell>
          <cell r="BA634">
            <v>210</v>
          </cell>
          <cell r="BB634">
            <v>0</v>
          </cell>
          <cell r="BC634">
            <v>3</v>
          </cell>
          <cell r="BD634">
            <v>22</v>
          </cell>
          <cell r="BE634">
            <v>0</v>
          </cell>
          <cell r="BF634">
            <v>2</v>
          </cell>
          <cell r="BJ634">
            <v>5</v>
          </cell>
          <cell r="BK634">
            <v>3</v>
          </cell>
          <cell r="BL634">
            <v>13</v>
          </cell>
          <cell r="BM634">
            <v>2</v>
          </cell>
          <cell r="BN634">
            <v>413</v>
          </cell>
          <cell r="BO634" t="str">
            <v>4</v>
          </cell>
          <cell r="BP634">
            <v>43685</v>
          </cell>
          <cell r="BX634" t="str">
            <v>شفاف</v>
          </cell>
          <cell r="BY634">
            <v>2.6667E-2</v>
          </cell>
          <cell r="BZ634">
            <v>50</v>
          </cell>
          <cell r="CA634">
            <v>8</v>
          </cell>
          <cell r="CB634">
            <v>90</v>
          </cell>
          <cell r="CE634">
            <v>87</v>
          </cell>
          <cell r="CF634">
            <v>150</v>
          </cell>
          <cell r="CG634" t="str">
            <v>ابيض</v>
          </cell>
          <cell r="CK634">
            <v>4.9909999999999996E-2</v>
          </cell>
          <cell r="CL634">
            <v>0</v>
          </cell>
          <cell r="CO634" t="str">
            <v>LG</v>
          </cell>
          <cell r="CP634" t="str">
            <v>HE</v>
          </cell>
          <cell r="CT634">
            <v>1</v>
          </cell>
          <cell r="CU634">
            <v>1</v>
          </cell>
          <cell r="CV634">
            <v>1</v>
          </cell>
          <cell r="CW634">
            <v>24</v>
          </cell>
          <cell r="CX634">
            <v>44347</v>
          </cell>
          <cell r="CZ634" t="str">
            <v>wip</v>
          </cell>
          <cell r="DA634">
            <v>2</v>
          </cell>
        </row>
        <row r="635">
          <cell r="A635">
            <v>550</v>
          </cell>
          <cell r="B635" t="str">
            <v>PF1</v>
          </cell>
          <cell r="C635" t="str">
            <v>FOAM 10TH</v>
          </cell>
          <cell r="D635" t="str">
            <v>Molds</v>
          </cell>
          <cell r="E635" t="str">
            <v>FMLGEI43LM55FR</v>
          </cell>
          <cell r="F635" t="str">
            <v xml:space="preserve"> lg43LM55 front</v>
          </cell>
          <cell r="G635" t="str">
            <v>Ea</v>
          </cell>
          <cell r="H635" t="str">
            <v>1400*1700</v>
          </cell>
          <cell r="I635">
            <v>3.5000000000000003E-2</v>
          </cell>
          <cell r="M635">
            <v>108</v>
          </cell>
          <cell r="N635">
            <v>1</v>
          </cell>
          <cell r="O635">
            <v>3</v>
          </cell>
          <cell r="Q635" t="str">
            <v>تعمل</v>
          </cell>
          <cell r="R635">
            <v>35</v>
          </cell>
          <cell r="S635">
            <v>32.024999999999999</v>
          </cell>
          <cell r="T635">
            <v>38.045000000000002</v>
          </cell>
          <cell r="U635">
            <v>8.5</v>
          </cell>
          <cell r="V635">
            <v>8.6999999999999993</v>
          </cell>
          <cell r="X635" t="str">
            <v>TV</v>
          </cell>
          <cell r="Y635">
            <v>383</v>
          </cell>
          <cell r="AA635">
            <v>550</v>
          </cell>
          <cell r="AB635" t="str">
            <v>FRONT 43LM55</v>
          </cell>
          <cell r="AC635" t="str">
            <v>PAD PACKING</v>
          </cell>
          <cell r="AD635" t="str">
            <v>FRONT 43LM55</v>
          </cell>
          <cell r="AE635">
            <v>1</v>
          </cell>
          <cell r="AF635" t="str">
            <v>mma</v>
          </cell>
          <cell r="AG635" t="str">
            <v>MFZ66151901</v>
          </cell>
          <cell r="AH635">
            <v>100</v>
          </cell>
          <cell r="AI635">
            <v>95</v>
          </cell>
          <cell r="AJ635">
            <v>105</v>
          </cell>
          <cell r="AK635">
            <v>1</v>
          </cell>
          <cell r="AL635">
            <v>1</v>
          </cell>
          <cell r="AM635">
            <v>1</v>
          </cell>
          <cell r="AN635">
            <v>8</v>
          </cell>
          <cell r="AO635">
            <v>16</v>
          </cell>
          <cell r="AP635" t="str">
            <v>303xj</v>
          </cell>
          <cell r="AQ635" t="str">
            <v>S.2 112  (M) 0.7-1.1 mm</v>
          </cell>
          <cell r="AR635">
            <v>18</v>
          </cell>
          <cell r="AS635">
            <v>24</v>
          </cell>
          <cell r="AT635" t="str">
            <v>LGE</v>
          </cell>
          <cell r="AU635" t="str">
            <v>اتوماتيك</v>
          </cell>
          <cell r="AV635">
            <v>7</v>
          </cell>
          <cell r="AW635">
            <v>7</v>
          </cell>
          <cell r="AX635">
            <v>1026</v>
          </cell>
          <cell r="AY635">
            <v>0</v>
          </cell>
          <cell r="AZ635">
            <v>5</v>
          </cell>
          <cell r="BA635">
            <v>189</v>
          </cell>
          <cell r="BB635">
            <v>0</v>
          </cell>
          <cell r="BC635">
            <v>3</v>
          </cell>
          <cell r="BD635">
            <v>17</v>
          </cell>
          <cell r="BE635">
            <v>0</v>
          </cell>
          <cell r="BF635">
            <v>2</v>
          </cell>
          <cell r="BJ635">
            <v>5</v>
          </cell>
          <cell r="BK635">
            <v>3</v>
          </cell>
          <cell r="BL635">
            <v>13</v>
          </cell>
          <cell r="BM635">
            <v>2</v>
          </cell>
          <cell r="BN635">
            <v>413</v>
          </cell>
          <cell r="BO635" t="str">
            <v>4</v>
          </cell>
          <cell r="BP635">
            <v>43605</v>
          </cell>
          <cell r="BX635" t="str">
            <v>شفاف</v>
          </cell>
          <cell r="BY635">
            <v>2.6667E-2</v>
          </cell>
          <cell r="BZ635">
            <v>50</v>
          </cell>
          <cell r="CA635">
            <v>8</v>
          </cell>
          <cell r="CB635">
            <v>120</v>
          </cell>
          <cell r="CE635">
            <v>87</v>
          </cell>
          <cell r="CF635">
            <v>150</v>
          </cell>
          <cell r="CG635" t="str">
            <v>ازرق</v>
          </cell>
          <cell r="CK635">
            <v>3.7975000000000002E-2</v>
          </cell>
          <cell r="CL635">
            <v>0</v>
          </cell>
          <cell r="CO635" t="str">
            <v>LG</v>
          </cell>
          <cell r="CP635" t="str">
            <v>HE</v>
          </cell>
          <cell r="CT635">
            <v>1</v>
          </cell>
          <cell r="CU635">
            <v>1</v>
          </cell>
          <cell r="CV635">
            <v>1</v>
          </cell>
          <cell r="CW635">
            <v>12</v>
          </cell>
          <cell r="CX635">
            <v>44341</v>
          </cell>
          <cell r="CY635">
            <v>44346</v>
          </cell>
          <cell r="CZ635" t="str">
            <v>Pending</v>
          </cell>
          <cell r="DA635">
            <v>7</v>
          </cell>
        </row>
        <row r="636">
          <cell r="A636">
            <v>551</v>
          </cell>
          <cell r="B636" t="str">
            <v>PF2</v>
          </cell>
          <cell r="C636" t="str">
            <v>FOAM 6TH</v>
          </cell>
          <cell r="D636" t="str">
            <v>Molds</v>
          </cell>
          <cell r="E636" t="str">
            <v>FMMCRI3K24TB00</v>
          </cell>
          <cell r="F636" t="str">
            <v>Bottom Packing outdoor Unit 24</v>
          </cell>
          <cell r="G636" t="str">
            <v>Ea</v>
          </cell>
          <cell r="H636" t="str">
            <v>1600*1800</v>
          </cell>
          <cell r="I636">
            <v>0.29699999999999999</v>
          </cell>
          <cell r="M636">
            <v>100</v>
          </cell>
          <cell r="N636">
            <v>1</v>
          </cell>
          <cell r="O636">
            <v>5</v>
          </cell>
          <cell r="Q636" t="str">
            <v>تعمل</v>
          </cell>
          <cell r="R636">
            <v>297</v>
          </cell>
          <cell r="S636">
            <v>282.14999999999998</v>
          </cell>
          <cell r="T636">
            <v>311.85000000000002</v>
          </cell>
          <cell r="U636">
            <v>5</v>
          </cell>
          <cell r="V636">
            <v>5</v>
          </cell>
          <cell r="X636" t="str">
            <v>تكييف</v>
          </cell>
          <cell r="Y636">
            <v>384</v>
          </cell>
          <cell r="AA636">
            <v>551</v>
          </cell>
          <cell r="AB636" t="str">
            <v>طقم جوانب وجزء وسط</v>
          </cell>
          <cell r="AD636" t="str">
            <v>طقم جوانب وجزء وسط</v>
          </cell>
          <cell r="AE636">
            <v>1</v>
          </cell>
          <cell r="AH636">
            <v>180</v>
          </cell>
          <cell r="AI636">
            <v>171</v>
          </cell>
          <cell r="AJ636">
            <v>189</v>
          </cell>
          <cell r="AK636">
            <v>1</v>
          </cell>
          <cell r="AL636">
            <v>1</v>
          </cell>
          <cell r="AO636">
            <v>25</v>
          </cell>
          <cell r="AP636" t="str">
            <v>303xj</v>
          </cell>
          <cell r="AQ636" t="str">
            <v>S.2 112  (M) 0.7-1.1 mm</v>
          </cell>
          <cell r="AT636" t="str">
            <v>MCR</v>
          </cell>
          <cell r="AU636" t="str">
            <v>اتوماتيك</v>
          </cell>
          <cell r="AV636">
            <v>7</v>
          </cell>
          <cell r="AW636">
            <v>7</v>
          </cell>
          <cell r="AX636">
            <v>940</v>
          </cell>
          <cell r="AY636">
            <v>1</v>
          </cell>
          <cell r="AZ636">
            <v>1</v>
          </cell>
          <cell r="BA636">
            <v>428</v>
          </cell>
          <cell r="BB636">
            <v>1</v>
          </cell>
          <cell r="BC636">
            <v>1</v>
          </cell>
          <cell r="BD636">
            <v>95</v>
          </cell>
          <cell r="BE636">
            <v>0.5</v>
          </cell>
          <cell r="BF636">
            <v>0.5</v>
          </cell>
          <cell r="BJ636">
            <v>5</v>
          </cell>
          <cell r="BK636">
            <v>-5</v>
          </cell>
          <cell r="BL636">
            <v>5</v>
          </cell>
          <cell r="BN636">
            <v>147</v>
          </cell>
          <cell r="BO636" t="str">
            <v>1</v>
          </cell>
          <cell r="BP636">
            <v>43564</v>
          </cell>
          <cell r="BX636" t="str">
            <v>شفاف</v>
          </cell>
          <cell r="BY636">
            <v>2.6667E-2</v>
          </cell>
          <cell r="BZ636">
            <v>50</v>
          </cell>
          <cell r="CA636">
            <v>8</v>
          </cell>
          <cell r="CB636">
            <v>8</v>
          </cell>
          <cell r="CE636">
            <v>87</v>
          </cell>
          <cell r="CF636">
            <v>150</v>
          </cell>
          <cell r="CG636" t="str">
            <v>ابيض</v>
          </cell>
          <cell r="CK636">
            <v>0</v>
          </cell>
          <cell r="CL636">
            <v>0.32669999999999999</v>
          </cell>
          <cell r="CO636" t="str">
            <v>شركة ميراكو</v>
          </cell>
          <cell r="CT636">
            <v>1</v>
          </cell>
          <cell r="CU636">
            <v>1</v>
          </cell>
          <cell r="CV636">
            <v>1</v>
          </cell>
          <cell r="CW636">
            <v>0</v>
          </cell>
          <cell r="CZ636" t="str">
            <v/>
          </cell>
        </row>
        <row r="637">
          <cell r="A637">
            <v>552</v>
          </cell>
          <cell r="B637" t="str">
            <v>PF1</v>
          </cell>
          <cell r="C637" t="str">
            <v>FOAM 10TH</v>
          </cell>
          <cell r="D637" t="str">
            <v>Molds</v>
          </cell>
          <cell r="E637" t="str">
            <v>FMDAII81000000</v>
          </cell>
          <cell r="F637" t="str">
            <v>فوم تغليف علوى شمال10/8قدم  PDFRP0083</v>
          </cell>
          <cell r="G637" t="str">
            <v>Ea</v>
          </cell>
          <cell r="H637" t="str">
            <v>1100*1200</v>
          </cell>
          <cell r="I637">
            <v>4.4999999999999998E-2</v>
          </cell>
          <cell r="J637">
            <v>45</v>
          </cell>
          <cell r="K637">
            <v>4</v>
          </cell>
          <cell r="L637">
            <v>45</v>
          </cell>
          <cell r="M637">
            <v>45</v>
          </cell>
          <cell r="N637">
            <v>1</v>
          </cell>
          <cell r="O637">
            <v>2</v>
          </cell>
          <cell r="Q637" t="str">
            <v>تعمل</v>
          </cell>
          <cell r="R637">
            <v>45</v>
          </cell>
          <cell r="S637">
            <v>41.85</v>
          </cell>
          <cell r="T637">
            <v>48.15</v>
          </cell>
          <cell r="U637">
            <v>7</v>
          </cell>
          <cell r="V637">
            <v>7</v>
          </cell>
          <cell r="X637" t="str">
            <v>ثلاجة</v>
          </cell>
          <cell r="Y637">
            <v>262</v>
          </cell>
          <cell r="AA637">
            <v>552</v>
          </cell>
          <cell r="AB637" t="str">
            <v>فوم تغليف علوى شمال10/8قدم  PDFRP0083</v>
          </cell>
          <cell r="AC637">
            <v>4.4999999999999998E-2</v>
          </cell>
          <cell r="AD637" t="str">
            <v>دايو 10 قدم</v>
          </cell>
          <cell r="AE637">
            <v>1</v>
          </cell>
          <cell r="AH637">
            <v>160</v>
          </cell>
          <cell r="AI637">
            <v>152</v>
          </cell>
          <cell r="AJ637">
            <v>168</v>
          </cell>
          <cell r="AK637">
            <v>1</v>
          </cell>
          <cell r="AL637">
            <v>1</v>
          </cell>
          <cell r="AT637" t="str">
            <v>DAI</v>
          </cell>
          <cell r="AU637" t="str">
            <v>اتوماتيك</v>
          </cell>
          <cell r="AV637">
            <v>7</v>
          </cell>
          <cell r="AW637">
            <v>7</v>
          </cell>
          <cell r="AX637">
            <v>595</v>
          </cell>
          <cell r="AY637">
            <v>1</v>
          </cell>
          <cell r="AZ637">
            <v>1</v>
          </cell>
          <cell r="BA637">
            <v>172</v>
          </cell>
          <cell r="BB637">
            <v>1</v>
          </cell>
          <cell r="BC637">
            <v>1</v>
          </cell>
          <cell r="BD637">
            <v>35</v>
          </cell>
          <cell r="BE637">
            <v>1</v>
          </cell>
          <cell r="BF637">
            <v>1</v>
          </cell>
          <cell r="BJ637">
            <v>5</v>
          </cell>
          <cell r="BK637">
            <v>-5</v>
          </cell>
          <cell r="BL637">
            <v>5</v>
          </cell>
          <cell r="BN637">
            <v>220</v>
          </cell>
          <cell r="BO637" t="str">
            <v>2</v>
          </cell>
          <cell r="BW637">
            <v>0</v>
          </cell>
          <cell r="CK637">
            <v>0</v>
          </cell>
          <cell r="CL637">
            <v>4.9500000000000002E-2</v>
          </cell>
          <cell r="CN637" t="str">
            <v>foam pack top left10/8foot  PDFRP0083</v>
          </cell>
          <cell r="CO637" t="str">
            <v/>
          </cell>
          <cell r="CT637">
            <v>1</v>
          </cell>
          <cell r="CU637">
            <v>1</v>
          </cell>
          <cell r="CV637">
            <v>1</v>
          </cell>
          <cell r="CW637">
            <v>0</v>
          </cell>
          <cell r="CZ637" t="str">
            <v/>
          </cell>
        </row>
        <row r="638">
          <cell r="A638">
            <v>553</v>
          </cell>
          <cell r="B638" t="str">
            <v>PF1</v>
          </cell>
          <cell r="C638" t="str">
            <v>FOAM 10TH</v>
          </cell>
          <cell r="D638" t="str">
            <v>Molds</v>
          </cell>
          <cell r="E638" t="str">
            <v>FMDAII82000000</v>
          </cell>
          <cell r="F638" t="str">
            <v>فوم تغليف علوى يمين10/8قدم  PDFRP0084</v>
          </cell>
          <cell r="G638" t="str">
            <v>Ea</v>
          </cell>
          <cell r="H638" t="str">
            <v>1100*1200</v>
          </cell>
          <cell r="I638">
            <v>4.4999999999999998E-2</v>
          </cell>
          <cell r="J638">
            <v>45</v>
          </cell>
          <cell r="K638">
            <v>4</v>
          </cell>
          <cell r="L638">
            <v>45</v>
          </cell>
          <cell r="M638">
            <v>45</v>
          </cell>
          <cell r="N638">
            <v>1</v>
          </cell>
          <cell r="O638">
            <v>2</v>
          </cell>
          <cell r="Q638" t="str">
            <v>تعمل</v>
          </cell>
          <cell r="R638">
            <v>45</v>
          </cell>
          <cell r="S638">
            <v>41.85</v>
          </cell>
          <cell r="T638">
            <v>48.15</v>
          </cell>
          <cell r="U638">
            <v>7</v>
          </cell>
          <cell r="V638">
            <v>7</v>
          </cell>
          <cell r="X638" t="str">
            <v>ثلاجة</v>
          </cell>
          <cell r="Y638">
            <v>262</v>
          </cell>
          <cell r="AA638">
            <v>553</v>
          </cell>
          <cell r="AB638" t="str">
            <v>فوم تغليف علوى شمال10/8قدم  PDFRP0083</v>
          </cell>
          <cell r="AC638">
            <v>4.4999999999999998E-2</v>
          </cell>
          <cell r="AD638" t="str">
            <v>دايو 10 قدم</v>
          </cell>
          <cell r="AE638">
            <v>1</v>
          </cell>
          <cell r="AH638">
            <v>160</v>
          </cell>
          <cell r="AI638">
            <v>152</v>
          </cell>
          <cell r="AJ638">
            <v>168</v>
          </cell>
          <cell r="AK638">
            <v>1</v>
          </cell>
          <cell r="AL638">
            <v>1</v>
          </cell>
          <cell r="AT638" t="str">
            <v>DAI</v>
          </cell>
          <cell r="AU638" t="str">
            <v>اتوماتيك</v>
          </cell>
          <cell r="AV638">
            <v>7</v>
          </cell>
          <cell r="AW638">
            <v>7</v>
          </cell>
          <cell r="AX638">
            <v>595</v>
          </cell>
          <cell r="AY638">
            <v>1</v>
          </cell>
          <cell r="AZ638">
            <v>1</v>
          </cell>
          <cell r="BA638">
            <v>172</v>
          </cell>
          <cell r="BB638">
            <v>1</v>
          </cell>
          <cell r="BC638">
            <v>1</v>
          </cell>
          <cell r="BD638">
            <v>65</v>
          </cell>
          <cell r="BE638">
            <v>1</v>
          </cell>
          <cell r="BF638">
            <v>1</v>
          </cell>
          <cell r="BJ638">
            <v>5</v>
          </cell>
          <cell r="BK638">
            <v>-5</v>
          </cell>
          <cell r="BL638">
            <v>5</v>
          </cell>
          <cell r="BN638">
            <v>220</v>
          </cell>
          <cell r="BO638" t="str">
            <v>2</v>
          </cell>
          <cell r="BW638">
            <v>0</v>
          </cell>
          <cell r="CK638">
            <v>0</v>
          </cell>
          <cell r="CL638">
            <v>4.9500000000000002E-2</v>
          </cell>
          <cell r="CN638" t="str">
            <v>foam pack top left10/8foot  PDFRP0083</v>
          </cell>
          <cell r="CO638" t="str">
            <v/>
          </cell>
          <cell r="CT638">
            <v>1</v>
          </cell>
          <cell r="CU638">
            <v>1</v>
          </cell>
          <cell r="CV638">
            <v>1</v>
          </cell>
          <cell r="CW638">
            <v>0</v>
          </cell>
          <cell r="CZ638" t="str">
            <v/>
          </cell>
        </row>
        <row r="639">
          <cell r="A639">
            <v>554</v>
          </cell>
          <cell r="B639" t="str">
            <v>PF1</v>
          </cell>
          <cell r="C639" t="str">
            <v>FOAM 10TH</v>
          </cell>
          <cell r="D639" t="str">
            <v>Molds</v>
          </cell>
          <cell r="E639" t="str">
            <v>FMDAII83000000</v>
          </cell>
          <cell r="F639" t="str">
            <v>فوم تغليف سفلى شمال10/8قدم  PDFRP0086</v>
          </cell>
          <cell r="G639" t="str">
            <v>Ea</v>
          </cell>
          <cell r="H639" t="str">
            <v>1100*1200</v>
          </cell>
          <cell r="I639">
            <v>4.4999999999999998E-2</v>
          </cell>
          <cell r="J639">
            <v>45</v>
          </cell>
          <cell r="K639">
            <v>4</v>
          </cell>
          <cell r="L639">
            <v>45</v>
          </cell>
          <cell r="M639">
            <v>45</v>
          </cell>
          <cell r="N639">
            <v>1</v>
          </cell>
          <cell r="O639">
            <v>2</v>
          </cell>
          <cell r="Q639" t="str">
            <v>تعمل</v>
          </cell>
          <cell r="R639">
            <v>45</v>
          </cell>
          <cell r="S639">
            <v>41.85</v>
          </cell>
          <cell r="T639">
            <v>48.15</v>
          </cell>
          <cell r="U639">
            <v>7</v>
          </cell>
          <cell r="V639">
            <v>7</v>
          </cell>
          <cell r="X639" t="str">
            <v>ثلاجة</v>
          </cell>
          <cell r="Y639">
            <v>262</v>
          </cell>
          <cell r="AA639">
            <v>554</v>
          </cell>
          <cell r="AB639" t="str">
            <v>فوم تغليف علوى شمال10/8قدم  PDFRP0083</v>
          </cell>
          <cell r="AC639">
            <v>4.4999999999999998E-2</v>
          </cell>
          <cell r="AD639" t="str">
            <v>دايو 10 قدم</v>
          </cell>
          <cell r="AE639">
            <v>1</v>
          </cell>
          <cell r="AH639">
            <v>160</v>
          </cell>
          <cell r="AI639">
            <v>152</v>
          </cell>
          <cell r="AJ639">
            <v>168</v>
          </cell>
          <cell r="AK639">
            <v>1</v>
          </cell>
          <cell r="AL639">
            <v>1</v>
          </cell>
          <cell r="AT639" t="str">
            <v>DAI</v>
          </cell>
          <cell r="AU639" t="str">
            <v>اتوماتيك</v>
          </cell>
          <cell r="AV639">
            <v>7</v>
          </cell>
          <cell r="AW639">
            <v>7</v>
          </cell>
          <cell r="AX639">
            <v>595</v>
          </cell>
          <cell r="AY639">
            <v>1</v>
          </cell>
          <cell r="AZ639">
            <v>1</v>
          </cell>
          <cell r="BA639">
            <v>172</v>
          </cell>
          <cell r="BB639">
            <v>1</v>
          </cell>
          <cell r="BC639">
            <v>1</v>
          </cell>
          <cell r="BD639">
            <v>36</v>
          </cell>
          <cell r="BE639">
            <v>1</v>
          </cell>
          <cell r="BF639">
            <v>1</v>
          </cell>
          <cell r="BJ639">
            <v>5</v>
          </cell>
          <cell r="BK639">
            <v>-5</v>
          </cell>
          <cell r="BL639">
            <v>5</v>
          </cell>
          <cell r="BN639">
            <v>220</v>
          </cell>
          <cell r="BO639" t="str">
            <v>2</v>
          </cell>
          <cell r="BW639">
            <v>0</v>
          </cell>
          <cell r="CK639">
            <v>0</v>
          </cell>
          <cell r="CL639">
            <v>4.9500000000000002E-2</v>
          </cell>
          <cell r="CN639" t="str">
            <v>foam pack top left10/8foot  PDFRP0083</v>
          </cell>
          <cell r="CO639" t="str">
            <v/>
          </cell>
          <cell r="CT639">
            <v>1</v>
          </cell>
          <cell r="CU639">
            <v>1</v>
          </cell>
          <cell r="CV639">
            <v>1</v>
          </cell>
          <cell r="CW639">
            <v>0</v>
          </cell>
          <cell r="CZ639" t="str">
            <v/>
          </cell>
        </row>
        <row r="640">
          <cell r="A640">
            <v>555</v>
          </cell>
          <cell r="B640" t="str">
            <v>PF1</v>
          </cell>
          <cell r="C640" t="str">
            <v>FOAM 10TH</v>
          </cell>
          <cell r="D640" t="str">
            <v>Molds</v>
          </cell>
          <cell r="E640" t="str">
            <v>FMDAII84000000</v>
          </cell>
          <cell r="F640" t="str">
            <v>فوم تغليف سفلى يمين10/8قدم  PDFRP0085</v>
          </cell>
          <cell r="G640" t="str">
            <v>Ea</v>
          </cell>
          <cell r="H640" t="str">
            <v>1100*1200</v>
          </cell>
          <cell r="I640">
            <v>4.4999999999999998E-2</v>
          </cell>
          <cell r="J640">
            <v>45</v>
          </cell>
          <cell r="K640">
            <v>4</v>
          </cell>
          <cell r="L640">
            <v>45</v>
          </cell>
          <cell r="M640">
            <v>45</v>
          </cell>
          <cell r="N640">
            <v>1</v>
          </cell>
          <cell r="O640">
            <v>2</v>
          </cell>
          <cell r="Q640" t="str">
            <v>تعمل</v>
          </cell>
          <cell r="R640">
            <v>45</v>
          </cell>
          <cell r="S640">
            <v>41.85</v>
          </cell>
          <cell r="T640">
            <v>48.15</v>
          </cell>
          <cell r="U640">
            <v>7</v>
          </cell>
          <cell r="V640">
            <v>7</v>
          </cell>
          <cell r="X640" t="str">
            <v>ثلاجة</v>
          </cell>
          <cell r="Y640">
            <v>262</v>
          </cell>
          <cell r="AA640">
            <v>555</v>
          </cell>
          <cell r="AB640" t="str">
            <v>فوم تغليف علوى شمال10/8قدم  PDFRP0083</v>
          </cell>
          <cell r="AC640">
            <v>4.4999999999999998E-2</v>
          </cell>
          <cell r="AD640" t="str">
            <v>دايو 10 قدم</v>
          </cell>
          <cell r="AE640">
            <v>1</v>
          </cell>
          <cell r="AH640">
            <v>160</v>
          </cell>
          <cell r="AI640">
            <v>152</v>
          </cell>
          <cell r="AJ640">
            <v>168</v>
          </cell>
          <cell r="AK640">
            <v>1</v>
          </cell>
          <cell r="AL640">
            <v>1</v>
          </cell>
          <cell r="AT640" t="str">
            <v>DAI</v>
          </cell>
          <cell r="AU640" t="str">
            <v>اتوماتيك</v>
          </cell>
          <cell r="AV640">
            <v>7</v>
          </cell>
          <cell r="AW640">
            <v>7</v>
          </cell>
          <cell r="AX640">
            <v>595</v>
          </cell>
          <cell r="AY640">
            <v>1</v>
          </cell>
          <cell r="AZ640">
            <v>1</v>
          </cell>
          <cell r="BA640">
            <v>172</v>
          </cell>
          <cell r="BB640">
            <v>1</v>
          </cell>
          <cell r="BC640">
            <v>1</v>
          </cell>
          <cell r="BD640">
            <v>34</v>
          </cell>
          <cell r="BE640">
            <v>2</v>
          </cell>
          <cell r="BF640">
            <v>2</v>
          </cell>
          <cell r="BJ640">
            <v>5</v>
          </cell>
          <cell r="BK640">
            <v>-5</v>
          </cell>
          <cell r="BL640">
            <v>5</v>
          </cell>
          <cell r="BN640">
            <v>220</v>
          </cell>
          <cell r="BO640" t="str">
            <v>2</v>
          </cell>
          <cell r="BW640">
            <v>0</v>
          </cell>
          <cell r="CK640">
            <v>0</v>
          </cell>
          <cell r="CL640">
            <v>4.9500000000000002E-2</v>
          </cell>
          <cell r="CN640" t="str">
            <v>foam pack top left10/8foot  PDFRP0083</v>
          </cell>
          <cell r="CO640" t="str">
            <v/>
          </cell>
          <cell r="CT640">
            <v>1</v>
          </cell>
          <cell r="CU640">
            <v>1</v>
          </cell>
          <cell r="CV640">
            <v>1</v>
          </cell>
          <cell r="CW640">
            <v>0</v>
          </cell>
          <cell r="CZ640" t="str">
            <v/>
          </cell>
        </row>
        <row r="641">
          <cell r="A641" t="str">
            <v>556ur</v>
          </cell>
          <cell r="B641" t="str">
            <v>PF1</v>
          </cell>
          <cell r="C641" t="str">
            <v>FOAM 10TH</v>
          </cell>
          <cell r="D641" t="str">
            <v>Molds</v>
          </cell>
          <cell r="E641" t="str">
            <v xml:space="preserve">FMLGEI65UM7301 </v>
          </cell>
          <cell r="F641" t="str">
            <v>LG65UM73-علوي يمين-</v>
          </cell>
          <cell r="G641" t="str">
            <v>Ea</v>
          </cell>
          <cell r="H641" t="str">
            <v>1400*1700</v>
          </cell>
          <cell r="I641">
            <v>0.29299999999999998</v>
          </cell>
          <cell r="M641">
            <v>20</v>
          </cell>
          <cell r="N641">
            <v>1</v>
          </cell>
          <cell r="O641">
            <v>1</v>
          </cell>
          <cell r="P641" t="str">
            <v>C2</v>
          </cell>
          <cell r="Q641" t="str">
            <v>تعمل</v>
          </cell>
          <cell r="R641">
            <v>293</v>
          </cell>
          <cell r="S641">
            <v>275.71300000000002</v>
          </cell>
          <cell r="T641">
            <v>313.803</v>
          </cell>
          <cell r="U641">
            <v>5.9</v>
          </cell>
          <cell r="V641">
            <v>7.1</v>
          </cell>
          <cell r="X641" t="str">
            <v>TV</v>
          </cell>
          <cell r="Y641">
            <v>384</v>
          </cell>
          <cell r="Z641" t="str">
            <v>علوي يمين</v>
          </cell>
          <cell r="AA641">
            <v>556</v>
          </cell>
          <cell r="AB641" t="str">
            <v>LG 65 UM 73 top&amp;bottom</v>
          </cell>
          <cell r="AC641" t="str">
            <v>2POLE SET PACKING</v>
          </cell>
          <cell r="AD641" t="str">
            <v>LG65UM73</v>
          </cell>
          <cell r="AE641">
            <v>1</v>
          </cell>
          <cell r="AG641" t="str">
            <v>MFZ66236701</v>
          </cell>
          <cell r="AH641">
            <v>180</v>
          </cell>
          <cell r="AI641">
            <v>171</v>
          </cell>
          <cell r="AJ641">
            <v>189</v>
          </cell>
          <cell r="AK641">
            <v>0</v>
          </cell>
          <cell r="AL641">
            <v>1</v>
          </cell>
          <cell r="AN641">
            <v>9</v>
          </cell>
          <cell r="AO641">
            <v>16</v>
          </cell>
          <cell r="AP641" t="str">
            <v>303xj</v>
          </cell>
          <cell r="AQ641" t="str">
            <v>S.2 112  (M) 0.7-1.1 mm</v>
          </cell>
          <cell r="AR641">
            <v>27</v>
          </cell>
          <cell r="AS641">
            <v>24</v>
          </cell>
          <cell r="AT641" t="str">
            <v>LGE</v>
          </cell>
          <cell r="AU641" t="str">
            <v>اتوماتيك</v>
          </cell>
          <cell r="AV641">
            <v>7</v>
          </cell>
          <cell r="AW641">
            <v>7</v>
          </cell>
          <cell r="AX641">
            <v>790</v>
          </cell>
          <cell r="AY641">
            <v>0</v>
          </cell>
          <cell r="AZ641">
            <v>5</v>
          </cell>
          <cell r="BA641">
            <v>174</v>
          </cell>
          <cell r="BB641">
            <v>0</v>
          </cell>
          <cell r="BC641">
            <v>3</v>
          </cell>
          <cell r="BD641">
            <v>280</v>
          </cell>
          <cell r="BE641">
            <v>2</v>
          </cell>
          <cell r="BF641">
            <v>0</v>
          </cell>
          <cell r="BJ641">
            <v>5</v>
          </cell>
          <cell r="BK641">
            <v>4</v>
          </cell>
          <cell r="BL641">
            <v>14</v>
          </cell>
          <cell r="BM641">
            <v>2</v>
          </cell>
          <cell r="BN641">
            <v>415</v>
          </cell>
          <cell r="BO641" t="str">
            <v>4</v>
          </cell>
          <cell r="BP641">
            <v>43594</v>
          </cell>
          <cell r="BX641" t="str">
            <v>شفاف</v>
          </cell>
          <cell r="BY641">
            <v>2.6667E-2</v>
          </cell>
          <cell r="BZ641">
            <v>50</v>
          </cell>
          <cell r="CA641">
            <v>8</v>
          </cell>
          <cell r="CB641">
            <v>4</v>
          </cell>
          <cell r="CC641">
            <v>1</v>
          </cell>
          <cell r="CE641">
            <v>87</v>
          </cell>
          <cell r="CF641">
            <v>150</v>
          </cell>
          <cell r="CG641" t="str">
            <v>ابيض</v>
          </cell>
          <cell r="CH641">
            <v>1.4500000000000001E-2</v>
          </cell>
          <cell r="CI641">
            <v>8.6999999999999994E-2</v>
          </cell>
          <cell r="CK641">
            <v>0.31790499999999999</v>
          </cell>
          <cell r="CL641">
            <v>0</v>
          </cell>
          <cell r="CO641" t="str">
            <v>LG</v>
          </cell>
          <cell r="CP641" t="str">
            <v>HE</v>
          </cell>
          <cell r="CS641">
            <v>1</v>
          </cell>
          <cell r="CT641">
            <v>0</v>
          </cell>
          <cell r="CU641">
            <v>1</v>
          </cell>
          <cell r="CV641">
            <v>1</v>
          </cell>
          <cell r="CW641">
            <v>20</v>
          </cell>
          <cell r="CX641">
            <v>44356</v>
          </cell>
          <cell r="CZ641" t="str">
            <v>wip</v>
          </cell>
          <cell r="DA641">
            <v>4</v>
          </cell>
        </row>
        <row r="642">
          <cell r="A642" t="str">
            <v>556ul</v>
          </cell>
          <cell r="B642" t="str">
            <v>PF1</v>
          </cell>
          <cell r="C642" t="str">
            <v>FOAM 10TH</v>
          </cell>
          <cell r="D642" t="str">
            <v>Molds</v>
          </cell>
          <cell r="E642" t="str">
            <v xml:space="preserve">FMLGEI65UM7301 </v>
          </cell>
          <cell r="F642" t="str">
            <v>LG65UM73-علوي شمال-</v>
          </cell>
          <cell r="G642" t="str">
            <v>Ea</v>
          </cell>
          <cell r="H642" t="str">
            <v>1400*1700</v>
          </cell>
          <cell r="I642">
            <v>0.29399999999999998</v>
          </cell>
          <cell r="M642">
            <v>20</v>
          </cell>
          <cell r="N642">
            <v>1</v>
          </cell>
          <cell r="O642">
            <v>1</v>
          </cell>
          <cell r="P642" t="str">
            <v>C2</v>
          </cell>
          <cell r="Q642" t="str">
            <v>تعمل</v>
          </cell>
          <cell r="R642">
            <v>294</v>
          </cell>
          <cell r="S642">
            <v>276.654</v>
          </cell>
          <cell r="T642">
            <v>314.87400000000002</v>
          </cell>
          <cell r="U642">
            <v>5.9</v>
          </cell>
          <cell r="V642">
            <v>7.1</v>
          </cell>
          <cell r="X642" t="str">
            <v>TV</v>
          </cell>
          <cell r="Y642">
            <v>384</v>
          </cell>
          <cell r="Z642" t="str">
            <v>علوي شمال</v>
          </cell>
          <cell r="AA642">
            <v>556</v>
          </cell>
          <cell r="AB642" t="str">
            <v>LG 65 UM 73 top&amp;bottom</v>
          </cell>
          <cell r="AC642" t="str">
            <v>2POLE SET PACKING</v>
          </cell>
          <cell r="AD642" t="str">
            <v>LG65UM73</v>
          </cell>
          <cell r="AE642">
            <v>1</v>
          </cell>
          <cell r="AG642" t="str">
            <v>MFZ66236701</v>
          </cell>
          <cell r="AH642">
            <v>180</v>
          </cell>
          <cell r="AI642">
            <v>171</v>
          </cell>
          <cell r="AJ642">
            <v>189</v>
          </cell>
          <cell r="AK642">
            <v>0</v>
          </cell>
          <cell r="AL642">
            <v>1</v>
          </cell>
          <cell r="AN642">
            <v>9</v>
          </cell>
          <cell r="AO642">
            <v>16</v>
          </cell>
          <cell r="AP642" t="str">
            <v>303xj</v>
          </cell>
          <cell r="AQ642" t="str">
            <v>S.2 112  (M) 0.7-1.1 mm</v>
          </cell>
          <cell r="AR642">
            <v>27</v>
          </cell>
          <cell r="AS642">
            <v>24</v>
          </cell>
          <cell r="AT642" t="str">
            <v>LGE</v>
          </cell>
          <cell r="AU642" t="str">
            <v>اتوماتيك</v>
          </cell>
          <cell r="AV642">
            <v>7</v>
          </cell>
          <cell r="AW642">
            <v>7</v>
          </cell>
          <cell r="AX642">
            <v>790</v>
          </cell>
          <cell r="AY642">
            <v>0</v>
          </cell>
          <cell r="AZ642">
            <v>5</v>
          </cell>
          <cell r="BA642">
            <v>174</v>
          </cell>
          <cell r="BB642">
            <v>0</v>
          </cell>
          <cell r="BC642">
            <v>3</v>
          </cell>
          <cell r="BD642">
            <v>280</v>
          </cell>
          <cell r="BE642">
            <v>2</v>
          </cell>
          <cell r="BF642">
            <v>0</v>
          </cell>
          <cell r="BJ642">
            <v>5</v>
          </cell>
          <cell r="BK642">
            <v>4</v>
          </cell>
          <cell r="BL642">
            <v>14</v>
          </cell>
          <cell r="BM642">
            <v>2</v>
          </cell>
          <cell r="BN642">
            <v>415</v>
          </cell>
          <cell r="BO642" t="str">
            <v>4</v>
          </cell>
          <cell r="BP642">
            <v>43594</v>
          </cell>
          <cell r="BX642" t="str">
            <v>شفاف</v>
          </cell>
          <cell r="BY642">
            <v>2.6667E-2</v>
          </cell>
          <cell r="BZ642">
            <v>50</v>
          </cell>
          <cell r="CA642">
            <v>8</v>
          </cell>
          <cell r="CB642">
            <v>4</v>
          </cell>
          <cell r="CC642">
            <v>1</v>
          </cell>
          <cell r="CE642">
            <v>87</v>
          </cell>
          <cell r="CF642">
            <v>150</v>
          </cell>
          <cell r="CG642" t="str">
            <v>ابيض</v>
          </cell>
          <cell r="CH642">
            <v>1.4500000000000001E-2</v>
          </cell>
          <cell r="CI642">
            <v>8.6999999999999994E-2</v>
          </cell>
          <cell r="CK642">
            <v>0.31899</v>
          </cell>
          <cell r="CL642">
            <v>0</v>
          </cell>
          <cell r="CO642" t="str">
            <v>LG</v>
          </cell>
          <cell r="CP642" t="str">
            <v>HE</v>
          </cell>
          <cell r="CS642">
            <v>1</v>
          </cell>
          <cell r="CT642">
            <v>0</v>
          </cell>
          <cell r="CU642">
            <v>0</v>
          </cell>
          <cell r="CV642">
            <v>0</v>
          </cell>
          <cell r="CW642">
            <v>20</v>
          </cell>
          <cell r="CX642">
            <v>44356</v>
          </cell>
          <cell r="CZ642" t="str">
            <v>wip</v>
          </cell>
          <cell r="DA642">
            <v>4</v>
          </cell>
        </row>
        <row r="643">
          <cell r="A643" t="str">
            <v>556br</v>
          </cell>
          <cell r="B643" t="str">
            <v>PF1</v>
          </cell>
          <cell r="C643" t="str">
            <v>FOAM 10TH</v>
          </cell>
          <cell r="D643" t="str">
            <v>Molds</v>
          </cell>
          <cell r="E643" t="str">
            <v xml:space="preserve">FMLGEI65UM7301 </v>
          </cell>
          <cell r="F643" t="str">
            <v>LG65UM73-سفلي يمين-</v>
          </cell>
          <cell r="G643" t="str">
            <v>Ea</v>
          </cell>
          <cell r="H643" t="str">
            <v>1400*1700</v>
          </cell>
          <cell r="I643">
            <v>0.24</v>
          </cell>
          <cell r="M643">
            <v>20</v>
          </cell>
          <cell r="N643">
            <v>1</v>
          </cell>
          <cell r="O643">
            <v>1</v>
          </cell>
          <cell r="P643" t="str">
            <v>C2</v>
          </cell>
          <cell r="Q643" t="str">
            <v>تعمل</v>
          </cell>
          <cell r="R643">
            <v>240</v>
          </cell>
          <cell r="S643">
            <v>225.84</v>
          </cell>
          <cell r="T643">
            <v>257.04000000000002</v>
          </cell>
          <cell r="U643">
            <v>5.9</v>
          </cell>
          <cell r="V643">
            <v>7.1</v>
          </cell>
          <cell r="X643" t="str">
            <v>TV</v>
          </cell>
          <cell r="Y643">
            <v>384</v>
          </cell>
          <cell r="Z643" t="str">
            <v>سفلى يمين</v>
          </cell>
          <cell r="AA643">
            <v>556</v>
          </cell>
          <cell r="AB643" t="str">
            <v>LG 65 UM 73 top&amp;bottom</v>
          </cell>
          <cell r="AC643" t="str">
            <v>2POLE SET PACKING</v>
          </cell>
          <cell r="AD643" t="str">
            <v>LG65UM73</v>
          </cell>
          <cell r="AE643">
            <v>1</v>
          </cell>
          <cell r="AG643" t="str">
            <v>MFZ66236701</v>
          </cell>
          <cell r="AH643">
            <v>180</v>
          </cell>
          <cell r="AI643">
            <v>171</v>
          </cell>
          <cell r="AJ643">
            <v>189</v>
          </cell>
          <cell r="AK643">
            <v>0</v>
          </cell>
          <cell r="AL643">
            <v>1</v>
          </cell>
          <cell r="AN643">
            <v>9</v>
          </cell>
          <cell r="AO643">
            <v>16</v>
          </cell>
          <cell r="AP643" t="str">
            <v>303xj</v>
          </cell>
          <cell r="AQ643" t="str">
            <v>S.2 112  (M) 0.7-1.1 mm</v>
          </cell>
          <cell r="AR643">
            <v>27</v>
          </cell>
          <cell r="AS643">
            <v>24</v>
          </cell>
          <cell r="AU643" t="str">
            <v>اتوماتيك</v>
          </cell>
          <cell r="AV643">
            <v>7</v>
          </cell>
          <cell r="AW643">
            <v>7</v>
          </cell>
          <cell r="AX643">
            <v>791</v>
          </cell>
          <cell r="AY643">
            <v>0</v>
          </cell>
          <cell r="AZ643">
            <v>5</v>
          </cell>
          <cell r="BA643">
            <v>169</v>
          </cell>
          <cell r="BB643">
            <v>0</v>
          </cell>
          <cell r="BC643">
            <v>3</v>
          </cell>
          <cell r="BD643">
            <v>283</v>
          </cell>
          <cell r="BE643">
            <v>2</v>
          </cell>
          <cell r="BF643">
            <v>0</v>
          </cell>
          <cell r="BJ643">
            <v>5</v>
          </cell>
          <cell r="BK643">
            <v>4</v>
          </cell>
          <cell r="BL643">
            <v>14</v>
          </cell>
          <cell r="BM643">
            <v>2</v>
          </cell>
          <cell r="BN643">
            <v>415</v>
          </cell>
          <cell r="BO643" t="str">
            <v>4</v>
          </cell>
          <cell r="BP643">
            <v>43594</v>
          </cell>
          <cell r="BX643" t="str">
            <v>شفاف</v>
          </cell>
          <cell r="BY643">
            <v>2.6667E-2</v>
          </cell>
          <cell r="BZ643">
            <v>50</v>
          </cell>
          <cell r="CA643">
            <v>8</v>
          </cell>
          <cell r="CB643">
            <v>8</v>
          </cell>
          <cell r="CC643">
            <v>1</v>
          </cell>
          <cell r="CE643">
            <v>87</v>
          </cell>
          <cell r="CF643">
            <v>150</v>
          </cell>
          <cell r="CG643" t="str">
            <v>احمر</v>
          </cell>
          <cell r="CK643">
            <v>0.26039999999999996</v>
          </cell>
          <cell r="CL643">
            <v>0</v>
          </cell>
          <cell r="CO643" t="str">
            <v>LG</v>
          </cell>
          <cell r="CP643" t="str">
            <v>HE</v>
          </cell>
          <cell r="CS643">
            <v>2</v>
          </cell>
          <cell r="CT643">
            <v>0</v>
          </cell>
          <cell r="CU643">
            <v>0</v>
          </cell>
          <cell r="CV643">
            <v>0</v>
          </cell>
          <cell r="CW643">
            <v>20</v>
          </cell>
          <cell r="CX643">
            <v>44356</v>
          </cell>
          <cell r="CZ643" t="str">
            <v>wip</v>
          </cell>
          <cell r="DA643">
            <v>4</v>
          </cell>
        </row>
        <row r="644">
          <cell r="A644" t="str">
            <v>556bl</v>
          </cell>
          <cell r="B644" t="str">
            <v>PF1</v>
          </cell>
          <cell r="C644" t="str">
            <v>FOAM 10TH</v>
          </cell>
          <cell r="D644" t="str">
            <v>Molds</v>
          </cell>
          <cell r="E644" t="str">
            <v xml:space="preserve">FMLGEI65UM7301 </v>
          </cell>
          <cell r="F644" t="str">
            <v>LG65UM73-سفلي شمال-</v>
          </cell>
          <cell r="G644" t="str">
            <v>Ea</v>
          </cell>
          <cell r="H644" t="str">
            <v>1400*1700</v>
          </cell>
          <cell r="I644">
            <v>0.23899999999999999</v>
          </cell>
          <cell r="M644">
            <v>20</v>
          </cell>
          <cell r="N644">
            <v>1</v>
          </cell>
          <cell r="O644">
            <v>1</v>
          </cell>
          <cell r="P644" t="str">
            <v>C2</v>
          </cell>
          <cell r="Q644" t="str">
            <v>تعمل</v>
          </cell>
          <cell r="R644">
            <v>239</v>
          </cell>
          <cell r="S644">
            <v>224.899</v>
          </cell>
          <cell r="T644">
            <v>255.96899999999999</v>
          </cell>
          <cell r="U644">
            <v>5.9</v>
          </cell>
          <cell r="V644">
            <v>7.1</v>
          </cell>
          <cell r="X644" t="str">
            <v>TV</v>
          </cell>
          <cell r="Y644">
            <v>384</v>
          </cell>
          <cell r="Z644" t="str">
            <v>سفلى شمال</v>
          </cell>
          <cell r="AA644">
            <v>556</v>
          </cell>
          <cell r="AB644" t="str">
            <v>LG 65 UM 73 top&amp;bottom</v>
          </cell>
          <cell r="AC644" t="str">
            <v>2POLE SET PACKING</v>
          </cell>
          <cell r="AD644" t="str">
            <v>LG65UM73</v>
          </cell>
          <cell r="AE644">
            <v>1</v>
          </cell>
          <cell r="AF644" t="str">
            <v>mma </v>
          </cell>
          <cell r="AG644" t="str">
            <v>MFZ66236701</v>
          </cell>
          <cell r="AH644">
            <v>180</v>
          </cell>
          <cell r="AI644">
            <v>171</v>
          </cell>
          <cell r="AJ644">
            <v>189</v>
          </cell>
          <cell r="AK644">
            <v>0</v>
          </cell>
          <cell r="AL644">
            <v>1</v>
          </cell>
          <cell r="AN644">
            <v>9</v>
          </cell>
          <cell r="AO644">
            <v>16</v>
          </cell>
          <cell r="AP644" t="str">
            <v>303xj</v>
          </cell>
          <cell r="AQ644" t="str">
            <v>S.2 112  (M) 0.7-1.1 mm</v>
          </cell>
          <cell r="AR644">
            <v>27</v>
          </cell>
          <cell r="AS644">
            <v>24</v>
          </cell>
          <cell r="AU644" t="str">
            <v>اتوماتيك</v>
          </cell>
          <cell r="AV644">
            <v>7</v>
          </cell>
          <cell r="AW644">
            <v>7</v>
          </cell>
          <cell r="AX644">
            <v>791</v>
          </cell>
          <cell r="AY644">
            <v>0</v>
          </cell>
          <cell r="AZ644">
            <v>5</v>
          </cell>
          <cell r="BA644">
            <v>169</v>
          </cell>
          <cell r="BB644">
            <v>0</v>
          </cell>
          <cell r="BC644">
            <v>3</v>
          </cell>
          <cell r="BD644">
            <v>283</v>
          </cell>
          <cell r="BE644">
            <v>2</v>
          </cell>
          <cell r="BF644">
            <v>0</v>
          </cell>
          <cell r="BJ644">
            <v>5</v>
          </cell>
          <cell r="BK644">
            <v>4</v>
          </cell>
          <cell r="BL644">
            <v>14</v>
          </cell>
          <cell r="BM644">
            <v>2</v>
          </cell>
          <cell r="BN644">
            <v>415</v>
          </cell>
          <cell r="BO644" t="str">
            <v>4</v>
          </cell>
          <cell r="BP644">
            <v>43594</v>
          </cell>
          <cell r="BX644" t="str">
            <v>شفاف</v>
          </cell>
          <cell r="BY644">
            <v>2.6667E-2</v>
          </cell>
          <cell r="BZ644">
            <v>50</v>
          </cell>
          <cell r="CA644">
            <v>8</v>
          </cell>
          <cell r="CB644">
            <v>8</v>
          </cell>
          <cell r="CC644">
            <v>1</v>
          </cell>
          <cell r="CE644">
            <v>87</v>
          </cell>
          <cell r="CF644">
            <v>150</v>
          </cell>
          <cell r="CG644" t="str">
            <v>احمر</v>
          </cell>
          <cell r="CK644">
            <v>0.25931499999999996</v>
          </cell>
          <cell r="CL644">
            <v>0</v>
          </cell>
          <cell r="CO644" t="str">
            <v>LG</v>
          </cell>
          <cell r="CP644" t="str">
            <v>HE</v>
          </cell>
          <cell r="CS644">
            <v>2</v>
          </cell>
          <cell r="CT644">
            <v>0</v>
          </cell>
          <cell r="CU644">
            <v>0</v>
          </cell>
          <cell r="CV644">
            <v>0</v>
          </cell>
          <cell r="CW644">
            <v>20</v>
          </cell>
          <cell r="CX644">
            <v>44356</v>
          </cell>
          <cell r="CZ644" t="str">
            <v>wip</v>
          </cell>
          <cell r="DA644">
            <v>4</v>
          </cell>
        </row>
        <row r="645">
          <cell r="A645">
            <v>556</v>
          </cell>
          <cell r="B645" t="str">
            <v>PF1</v>
          </cell>
          <cell r="C645" t="str">
            <v>FOAM 10TH</v>
          </cell>
          <cell r="D645" t="str">
            <v>Molds</v>
          </cell>
          <cell r="E645" t="str">
            <v>FMLGEI65UM7301</v>
          </cell>
          <cell r="F645" t="str">
            <v xml:space="preserve">LG 65 UM 73 up&amp;down </v>
          </cell>
          <cell r="G645" t="str">
            <v>Set</v>
          </cell>
          <cell r="H645" t="str">
            <v>1400*1700</v>
          </cell>
          <cell r="I645">
            <v>1.0659999999999998</v>
          </cell>
          <cell r="M645">
            <v>20</v>
          </cell>
          <cell r="N645">
            <v>4</v>
          </cell>
          <cell r="O645">
            <v>1</v>
          </cell>
          <cell r="P645" t="str">
            <v>C2</v>
          </cell>
          <cell r="Q645" t="str">
            <v>تعمل</v>
          </cell>
          <cell r="R645">
            <v>1065.9999999999998</v>
          </cell>
          <cell r="S645">
            <v>1003.1059999999998</v>
          </cell>
          <cell r="T645">
            <v>1141.6859999999997</v>
          </cell>
          <cell r="U645">
            <v>5.9</v>
          </cell>
          <cell r="V645">
            <v>7.1</v>
          </cell>
          <cell r="X645" t="str">
            <v>TV</v>
          </cell>
          <cell r="Y645">
            <v>384</v>
          </cell>
          <cell r="AA645">
            <v>556</v>
          </cell>
          <cell r="AB645" t="str">
            <v>LG 65 UM 73 top&amp;bottom</v>
          </cell>
          <cell r="AC645" t="str">
            <v>2POLE SET PACKING</v>
          </cell>
          <cell r="AD645" t="str">
            <v>LG65UM73</v>
          </cell>
          <cell r="AE645">
            <v>1</v>
          </cell>
          <cell r="AG645" t="str">
            <v>MFZ66236702</v>
          </cell>
          <cell r="AH645">
            <v>180</v>
          </cell>
          <cell r="AI645">
            <v>171</v>
          </cell>
          <cell r="AJ645">
            <v>189</v>
          </cell>
          <cell r="AK645">
            <v>1</v>
          </cell>
          <cell r="AN645">
            <v>9</v>
          </cell>
          <cell r="AO645">
            <v>16</v>
          </cell>
          <cell r="AP645" t="str">
            <v>303xj</v>
          </cell>
          <cell r="AQ645" t="str">
            <v>S.2 112  (M) 0.7-1.1 mm</v>
          </cell>
          <cell r="AR645">
            <v>27</v>
          </cell>
          <cell r="AS645">
            <v>24</v>
          </cell>
          <cell r="AU645" t="str">
            <v>اتوماتيك</v>
          </cell>
          <cell r="AV645">
            <v>7</v>
          </cell>
          <cell r="AW645">
            <v>7</v>
          </cell>
          <cell r="AX645">
            <v>791</v>
          </cell>
          <cell r="AY645">
            <v>0</v>
          </cell>
          <cell r="AZ645">
            <v>5</v>
          </cell>
          <cell r="BA645">
            <v>169</v>
          </cell>
          <cell r="BB645">
            <v>0</v>
          </cell>
          <cell r="BC645">
            <v>3</v>
          </cell>
          <cell r="BD645">
            <v>283</v>
          </cell>
          <cell r="BE645">
            <v>2</v>
          </cell>
          <cell r="BF645">
            <v>0</v>
          </cell>
          <cell r="BJ645">
            <v>5</v>
          </cell>
          <cell r="BK645">
            <v>4</v>
          </cell>
          <cell r="BL645">
            <v>14</v>
          </cell>
          <cell r="BM645">
            <v>2</v>
          </cell>
          <cell r="BN645">
            <v>415</v>
          </cell>
          <cell r="BO645" t="str">
            <v>4</v>
          </cell>
          <cell r="BP645">
            <v>43594</v>
          </cell>
          <cell r="BX645" t="str">
            <v>شفاف</v>
          </cell>
          <cell r="BY645">
            <v>2.6667E-2</v>
          </cell>
          <cell r="BZ645">
            <v>50</v>
          </cell>
          <cell r="CA645">
            <v>8</v>
          </cell>
          <cell r="CB645">
            <v>8</v>
          </cell>
          <cell r="CC645">
            <v>1</v>
          </cell>
          <cell r="CE645">
            <v>87</v>
          </cell>
          <cell r="CF645">
            <v>150</v>
          </cell>
          <cell r="CG645" t="str">
            <v>احمر</v>
          </cell>
          <cell r="CK645">
            <v>1.1566099999999997</v>
          </cell>
          <cell r="CL645">
            <v>0</v>
          </cell>
          <cell r="CO645" t="str">
            <v>LG</v>
          </cell>
          <cell r="CP645" t="str">
            <v>HE</v>
          </cell>
          <cell r="CS645">
            <v>2</v>
          </cell>
          <cell r="CT645">
            <v>1</v>
          </cell>
          <cell r="CU645">
            <v>1</v>
          </cell>
          <cell r="CV645">
            <v>1</v>
          </cell>
          <cell r="CW645">
            <v>20</v>
          </cell>
          <cell r="CX645">
            <v>44356</v>
          </cell>
          <cell r="CZ645" t="str">
            <v>wip</v>
          </cell>
          <cell r="DA645">
            <v>4</v>
          </cell>
        </row>
        <row r="646">
          <cell r="A646" t="str">
            <v>557r</v>
          </cell>
          <cell r="B646" t="str">
            <v>PF1</v>
          </cell>
          <cell r="C646" t="str">
            <v>FOAM 10TH</v>
          </cell>
          <cell r="D646" t="str">
            <v>Molds</v>
          </cell>
          <cell r="E646" t="str">
            <v xml:space="preserve">FMLGEI65UM7302  </v>
          </cell>
          <cell r="F646" t="str">
            <v>LG65UM73-  جانب يمين-</v>
          </cell>
          <cell r="G646" t="str">
            <v>Ea</v>
          </cell>
          <cell r="H646" t="str">
            <v>1400*1700</v>
          </cell>
          <cell r="I646">
            <v>9.0999999999999998E-2</v>
          </cell>
          <cell r="M646">
            <v>20</v>
          </cell>
          <cell r="N646">
            <v>1</v>
          </cell>
          <cell r="O646">
            <v>1</v>
          </cell>
          <cell r="P646" t="str">
            <v>C2</v>
          </cell>
          <cell r="Q646" t="str">
            <v>تعمل</v>
          </cell>
          <cell r="R646">
            <v>91</v>
          </cell>
          <cell r="S646">
            <v>85.631</v>
          </cell>
          <cell r="T646">
            <v>97.460999999999999</v>
          </cell>
          <cell r="U646">
            <v>5.9</v>
          </cell>
          <cell r="V646">
            <v>7.1</v>
          </cell>
          <cell r="X646" t="str">
            <v>TV</v>
          </cell>
          <cell r="Y646">
            <v>384</v>
          </cell>
          <cell r="Z646" t="str">
            <v>يمين</v>
          </cell>
          <cell r="AA646">
            <v>556</v>
          </cell>
          <cell r="AB646" t="str">
            <v>LG 65 UM 73 sides</v>
          </cell>
          <cell r="AD646" t="str">
            <v>LG65UM73</v>
          </cell>
          <cell r="AE646">
            <v>1</v>
          </cell>
          <cell r="AG646" t="str">
            <v>MFZ66236702</v>
          </cell>
          <cell r="AH646">
            <v>180</v>
          </cell>
          <cell r="AI646">
            <v>171</v>
          </cell>
          <cell r="AJ646">
            <v>189</v>
          </cell>
          <cell r="AK646">
            <v>0</v>
          </cell>
          <cell r="AL646">
            <v>1</v>
          </cell>
          <cell r="AN646">
            <v>9</v>
          </cell>
          <cell r="AO646">
            <v>16</v>
          </cell>
          <cell r="AP646" t="str">
            <v>303xj</v>
          </cell>
          <cell r="AQ646" t="str">
            <v>S.2 112  (M) 0.7-1.1 mm</v>
          </cell>
          <cell r="AR646">
            <v>27</v>
          </cell>
          <cell r="AS646">
            <v>24</v>
          </cell>
          <cell r="AU646" t="str">
            <v>اتوماتيك</v>
          </cell>
          <cell r="AV646">
            <v>7</v>
          </cell>
          <cell r="AW646">
            <v>7</v>
          </cell>
          <cell r="AX646">
            <v>390</v>
          </cell>
          <cell r="AY646">
            <v>0</v>
          </cell>
          <cell r="AZ646">
            <v>4</v>
          </cell>
          <cell r="BA646">
            <v>168</v>
          </cell>
          <cell r="BB646">
            <v>0</v>
          </cell>
          <cell r="BC646">
            <v>3</v>
          </cell>
          <cell r="BD646">
            <v>179</v>
          </cell>
          <cell r="BE646">
            <v>0</v>
          </cell>
          <cell r="BF646">
            <v>3</v>
          </cell>
          <cell r="BJ646">
            <v>5</v>
          </cell>
          <cell r="BK646">
            <v>4</v>
          </cell>
          <cell r="BL646">
            <v>14</v>
          </cell>
          <cell r="BM646">
            <v>2</v>
          </cell>
          <cell r="BN646">
            <v>415</v>
          </cell>
          <cell r="BO646" t="str">
            <v>4</v>
          </cell>
          <cell r="BP646">
            <v>43594</v>
          </cell>
          <cell r="BX646" t="str">
            <v>شفاف</v>
          </cell>
          <cell r="BY646">
            <v>2.6667E-2</v>
          </cell>
          <cell r="BZ646">
            <v>50</v>
          </cell>
          <cell r="CA646">
            <v>8</v>
          </cell>
          <cell r="CB646">
            <v>24</v>
          </cell>
          <cell r="CC646">
            <v>1</v>
          </cell>
          <cell r="CE646">
            <v>87</v>
          </cell>
          <cell r="CF646">
            <v>150</v>
          </cell>
          <cell r="CG646" t="str">
            <v>ازرق</v>
          </cell>
          <cell r="CK646">
            <v>9.8734999999999989E-2</v>
          </cell>
          <cell r="CL646">
            <v>0</v>
          </cell>
          <cell r="CO646" t="str">
            <v>LG</v>
          </cell>
          <cell r="CP646" t="str">
            <v>HE</v>
          </cell>
          <cell r="CS646">
            <v>3</v>
          </cell>
          <cell r="CT646">
            <v>0</v>
          </cell>
          <cell r="CU646">
            <v>1</v>
          </cell>
          <cell r="CV646">
            <v>1</v>
          </cell>
          <cell r="CW646">
            <v>20</v>
          </cell>
          <cell r="CX646">
            <v>44356</v>
          </cell>
          <cell r="CZ646" t="str">
            <v>wip</v>
          </cell>
          <cell r="DA646">
            <v>4</v>
          </cell>
        </row>
        <row r="647">
          <cell r="A647" t="str">
            <v>557l</v>
          </cell>
          <cell r="B647" t="str">
            <v>PF1</v>
          </cell>
          <cell r="C647" t="str">
            <v>FOAM 10TH</v>
          </cell>
          <cell r="D647" t="str">
            <v>Molds</v>
          </cell>
          <cell r="E647" t="str">
            <v xml:space="preserve">FMLGEI65UM7302  </v>
          </cell>
          <cell r="F647" t="str">
            <v>LG65UM73-جانب يسار-</v>
          </cell>
          <cell r="G647" t="str">
            <v>Ea</v>
          </cell>
          <cell r="H647" t="str">
            <v>1400*1700</v>
          </cell>
          <cell r="I647">
            <v>9.0999999999999998E-2</v>
          </cell>
          <cell r="M647">
            <v>20</v>
          </cell>
          <cell r="N647">
            <v>1</v>
          </cell>
          <cell r="O647">
            <v>1</v>
          </cell>
          <cell r="P647" t="str">
            <v>C2</v>
          </cell>
          <cell r="Q647" t="str">
            <v>تعمل</v>
          </cell>
          <cell r="R647">
            <v>91</v>
          </cell>
          <cell r="S647">
            <v>85.631</v>
          </cell>
          <cell r="T647">
            <v>97.460999999999999</v>
          </cell>
          <cell r="U647">
            <v>5.9</v>
          </cell>
          <cell r="V647">
            <v>7.1</v>
          </cell>
          <cell r="X647" t="str">
            <v>TV</v>
          </cell>
          <cell r="Y647">
            <v>384</v>
          </cell>
          <cell r="Z647" t="str">
            <v>يسار</v>
          </cell>
          <cell r="AA647">
            <v>556</v>
          </cell>
          <cell r="AB647" t="str">
            <v>LG 65 UM 73 sides</v>
          </cell>
          <cell r="AD647" t="str">
            <v>LG65UM73</v>
          </cell>
          <cell r="AE647">
            <v>1</v>
          </cell>
          <cell r="AG647" t="str">
            <v>MFZ66236702</v>
          </cell>
          <cell r="AH647">
            <v>180</v>
          </cell>
          <cell r="AI647">
            <v>171</v>
          </cell>
          <cell r="AJ647">
            <v>189</v>
          </cell>
          <cell r="AK647">
            <v>0</v>
          </cell>
          <cell r="AL647">
            <v>1</v>
          </cell>
          <cell r="AN647">
            <v>9</v>
          </cell>
          <cell r="AO647">
            <v>16</v>
          </cell>
          <cell r="AP647" t="str">
            <v>303xj</v>
          </cell>
          <cell r="AQ647" t="str">
            <v>S.2 112  (M) 0.7-1.1 mm</v>
          </cell>
          <cell r="AR647">
            <v>27</v>
          </cell>
          <cell r="AS647">
            <v>24</v>
          </cell>
          <cell r="AU647" t="str">
            <v>اتوماتيك</v>
          </cell>
          <cell r="AV647">
            <v>7</v>
          </cell>
          <cell r="AW647">
            <v>7</v>
          </cell>
          <cell r="AX647">
            <v>390</v>
          </cell>
          <cell r="AY647">
            <v>0</v>
          </cell>
          <cell r="AZ647">
            <v>4</v>
          </cell>
          <cell r="BA647">
            <v>168</v>
          </cell>
          <cell r="BB647">
            <v>0</v>
          </cell>
          <cell r="BC647">
            <v>3</v>
          </cell>
          <cell r="BD647">
            <v>179</v>
          </cell>
          <cell r="BE647">
            <v>0</v>
          </cell>
          <cell r="BF647">
            <v>3</v>
          </cell>
          <cell r="BJ647">
            <v>5</v>
          </cell>
          <cell r="BK647">
            <v>4</v>
          </cell>
          <cell r="BL647">
            <v>14</v>
          </cell>
          <cell r="BM647">
            <v>2</v>
          </cell>
          <cell r="BN647">
            <v>415</v>
          </cell>
          <cell r="BO647" t="str">
            <v>4</v>
          </cell>
          <cell r="BP647">
            <v>43594</v>
          </cell>
          <cell r="BX647" t="str">
            <v>شفاف</v>
          </cell>
          <cell r="BY647">
            <v>2.6667E-2</v>
          </cell>
          <cell r="BZ647">
            <v>50</v>
          </cell>
          <cell r="CA647">
            <v>8</v>
          </cell>
          <cell r="CB647">
            <v>24</v>
          </cell>
          <cell r="CC647">
            <v>1</v>
          </cell>
          <cell r="CE647">
            <v>87</v>
          </cell>
          <cell r="CF647">
            <v>150</v>
          </cell>
          <cell r="CG647" t="str">
            <v>احمر</v>
          </cell>
          <cell r="CK647">
            <v>9.8734999999999989E-2</v>
          </cell>
          <cell r="CL647">
            <v>0</v>
          </cell>
          <cell r="CO647" t="str">
            <v>LG</v>
          </cell>
          <cell r="CP647" t="str">
            <v>HE</v>
          </cell>
          <cell r="CS647">
            <v>3</v>
          </cell>
          <cell r="CT647">
            <v>0</v>
          </cell>
          <cell r="CU647">
            <v>0</v>
          </cell>
          <cell r="CV647">
            <v>0</v>
          </cell>
          <cell r="CW647">
            <v>20</v>
          </cell>
          <cell r="CX647">
            <v>44356</v>
          </cell>
          <cell r="CZ647" t="str">
            <v>wip</v>
          </cell>
          <cell r="DA647">
            <v>4</v>
          </cell>
        </row>
        <row r="648">
          <cell r="A648">
            <v>557</v>
          </cell>
          <cell r="B648" t="str">
            <v>PF1</v>
          </cell>
          <cell r="C648" t="str">
            <v>FOAM 10TH</v>
          </cell>
          <cell r="D648" t="str">
            <v>Molds</v>
          </cell>
          <cell r="E648" t="str">
            <v>FMLGEI65UM7302</v>
          </cell>
          <cell r="F648" t="str">
            <v>LG 65 UM 73 LR</v>
          </cell>
          <cell r="G648" t="str">
            <v>Set</v>
          </cell>
          <cell r="H648" t="str">
            <v>1400*1700</v>
          </cell>
          <cell r="I648">
            <v>0.182</v>
          </cell>
          <cell r="M648">
            <v>20</v>
          </cell>
          <cell r="N648">
            <v>2</v>
          </cell>
          <cell r="O648">
            <v>1</v>
          </cell>
          <cell r="P648" t="str">
            <v>C2</v>
          </cell>
          <cell r="Q648" t="str">
            <v>تعمل</v>
          </cell>
          <cell r="R648">
            <v>182</v>
          </cell>
          <cell r="S648">
            <v>171.262</v>
          </cell>
          <cell r="T648">
            <v>194.922</v>
          </cell>
          <cell r="U648">
            <v>5.9</v>
          </cell>
          <cell r="V648">
            <v>7.1</v>
          </cell>
          <cell r="X648" t="str">
            <v>TV</v>
          </cell>
          <cell r="Y648">
            <v>384</v>
          </cell>
          <cell r="AA648">
            <v>557</v>
          </cell>
          <cell r="AB648" t="str">
            <v>LG 65 UM 73 sides</v>
          </cell>
          <cell r="AD648" t="str">
            <v>LG65UM73</v>
          </cell>
          <cell r="AE648">
            <v>1</v>
          </cell>
          <cell r="AF648" t="str">
            <v>mma </v>
          </cell>
          <cell r="AG648" t="str">
            <v>MFZ66236702</v>
          </cell>
          <cell r="AH648">
            <v>180</v>
          </cell>
          <cell r="AI648">
            <v>171</v>
          </cell>
          <cell r="AJ648">
            <v>189</v>
          </cell>
          <cell r="AK648">
            <v>1</v>
          </cell>
          <cell r="AN648">
            <v>9</v>
          </cell>
          <cell r="AO648">
            <v>16</v>
          </cell>
          <cell r="AP648" t="str">
            <v>303xj</v>
          </cell>
          <cell r="AQ648" t="str">
            <v>S.2 112  (M) 0.7-1.1 mm</v>
          </cell>
          <cell r="AR648">
            <v>27</v>
          </cell>
          <cell r="AS648">
            <v>24</v>
          </cell>
          <cell r="AT648" t="str">
            <v>LGE</v>
          </cell>
          <cell r="AU648" t="str">
            <v>اتوماتيك</v>
          </cell>
          <cell r="AV648">
            <v>7</v>
          </cell>
          <cell r="AW648">
            <v>7</v>
          </cell>
          <cell r="BJ648">
            <v>5</v>
          </cell>
          <cell r="BK648">
            <v>4</v>
          </cell>
          <cell r="BL648">
            <v>14</v>
          </cell>
          <cell r="BM648">
            <v>2</v>
          </cell>
          <cell r="BN648">
            <v>415</v>
          </cell>
          <cell r="BO648" t="str">
            <v>4</v>
          </cell>
          <cell r="BP648">
            <v>43594</v>
          </cell>
          <cell r="BX648" t="str">
            <v>شفاف</v>
          </cell>
          <cell r="BY648">
            <v>2.6667E-2</v>
          </cell>
          <cell r="BZ648">
            <v>50</v>
          </cell>
          <cell r="CA648">
            <v>8</v>
          </cell>
          <cell r="CE648">
            <v>87</v>
          </cell>
          <cell r="CF648">
            <v>150</v>
          </cell>
          <cell r="CK648">
            <v>0.19746999999999998</v>
          </cell>
          <cell r="CL648">
            <v>0</v>
          </cell>
          <cell r="CO648" t="str">
            <v>LG</v>
          </cell>
          <cell r="CP648" t="str">
            <v>HE</v>
          </cell>
          <cell r="CT648">
            <v>1</v>
          </cell>
          <cell r="CU648">
            <v>1</v>
          </cell>
          <cell r="CV648">
            <v>1</v>
          </cell>
          <cell r="CW648">
            <v>20</v>
          </cell>
          <cell r="CX648">
            <v>44356</v>
          </cell>
          <cell r="CZ648" t="str">
            <v>wip</v>
          </cell>
          <cell r="DA648">
            <v>4</v>
          </cell>
        </row>
        <row r="649">
          <cell r="A649" t="str">
            <v>557sum</v>
          </cell>
          <cell r="B649" t="str">
            <v>PF1</v>
          </cell>
          <cell r="C649" t="str">
            <v>FOAM 10TH</v>
          </cell>
          <cell r="D649" t="str">
            <v>Molds</v>
          </cell>
          <cell r="E649" t="str">
            <v>FMLGEI65UM7302-FMLGEI65UM7301</v>
          </cell>
          <cell r="F649" t="str">
            <v>LG65UM73</v>
          </cell>
          <cell r="G649" t="str">
            <v>Set</v>
          </cell>
          <cell r="H649" t="str">
            <v>1400*1700</v>
          </cell>
          <cell r="I649">
            <v>1.2479999999999998</v>
          </cell>
          <cell r="M649">
            <v>20</v>
          </cell>
          <cell r="N649">
            <v>6</v>
          </cell>
          <cell r="O649">
            <v>1</v>
          </cell>
          <cell r="P649" t="str">
            <v>C2</v>
          </cell>
          <cell r="Q649" t="str">
            <v>تعمل</v>
          </cell>
          <cell r="R649">
            <v>1247.9999999999998</v>
          </cell>
          <cell r="S649">
            <v>1174.3679999999997</v>
          </cell>
          <cell r="T649">
            <v>1336.6079999999997</v>
          </cell>
          <cell r="U649">
            <v>5.9</v>
          </cell>
          <cell r="V649">
            <v>7.1</v>
          </cell>
          <cell r="X649" t="str">
            <v>TV</v>
          </cell>
          <cell r="Y649">
            <v>384</v>
          </cell>
          <cell r="Z649" t="str">
            <v>مجمعة</v>
          </cell>
          <cell r="AA649">
            <v>557</v>
          </cell>
          <cell r="AB649" t="str">
            <v>LG 65 UM 73 sides</v>
          </cell>
          <cell r="AD649" t="str">
            <v>LG65UM73</v>
          </cell>
          <cell r="AE649">
            <v>1</v>
          </cell>
          <cell r="AF649" t="str">
            <v>mma </v>
          </cell>
          <cell r="AG649" t="str">
            <v>MFZ66236702</v>
          </cell>
          <cell r="AH649">
            <v>180</v>
          </cell>
          <cell r="AI649">
            <v>171</v>
          </cell>
          <cell r="AJ649">
            <v>189</v>
          </cell>
          <cell r="AK649">
            <v>0</v>
          </cell>
          <cell r="AM649">
            <v>1</v>
          </cell>
          <cell r="AN649">
            <v>9</v>
          </cell>
          <cell r="AO649">
            <v>16</v>
          </cell>
          <cell r="AP649" t="str">
            <v>303xj</v>
          </cell>
          <cell r="AQ649" t="str">
            <v>S.2 112  (M) 0.7-1.1 mm</v>
          </cell>
          <cell r="AR649">
            <v>27</v>
          </cell>
          <cell r="AS649">
            <v>24</v>
          </cell>
          <cell r="AT649" t="str">
            <v>LGE</v>
          </cell>
          <cell r="AU649" t="str">
            <v>اتوماتيك</v>
          </cell>
          <cell r="AV649">
            <v>7</v>
          </cell>
          <cell r="AW649">
            <v>7</v>
          </cell>
          <cell r="BJ649">
            <v>5</v>
          </cell>
          <cell r="BK649">
            <v>4</v>
          </cell>
          <cell r="BL649">
            <v>14</v>
          </cell>
          <cell r="BM649">
            <v>2</v>
          </cell>
          <cell r="BN649">
            <v>415</v>
          </cell>
          <cell r="BO649" t="str">
            <v>4</v>
          </cell>
          <cell r="BP649">
            <v>43594</v>
          </cell>
          <cell r="BX649" t="str">
            <v>شفاف</v>
          </cell>
          <cell r="BY649">
            <v>2.6667E-2</v>
          </cell>
          <cell r="BZ649">
            <v>50</v>
          </cell>
          <cell r="CA649">
            <v>8</v>
          </cell>
          <cell r="CE649">
            <v>87</v>
          </cell>
          <cell r="CF649">
            <v>150</v>
          </cell>
          <cell r="CK649">
            <v>1.3540799999999997</v>
          </cell>
          <cell r="CL649">
            <v>0</v>
          </cell>
          <cell r="CO649" t="str">
            <v>LG</v>
          </cell>
          <cell r="CP649" t="str">
            <v>HE</v>
          </cell>
          <cell r="CT649">
            <v>0</v>
          </cell>
          <cell r="CU649">
            <v>0</v>
          </cell>
          <cell r="CV649">
            <v>0</v>
          </cell>
          <cell r="CW649">
            <v>20</v>
          </cell>
          <cell r="CX649">
            <v>44356</v>
          </cell>
          <cell r="CZ649" t="str">
            <v>wip</v>
          </cell>
          <cell r="DA649">
            <v>4</v>
          </cell>
        </row>
        <row r="650">
          <cell r="A650">
            <v>558</v>
          </cell>
          <cell r="B650" t="str">
            <v>PF1</v>
          </cell>
          <cell r="C650" t="str">
            <v>FOAM 10TH</v>
          </cell>
          <cell r="D650" t="str">
            <v>Molds</v>
          </cell>
          <cell r="E650" t="str">
            <v>FMDAIIDDV20000</v>
          </cell>
          <cell r="F650" t="str">
            <v>D D V 2000    عازل فوم الدعامة الوسطى DF10</v>
          </cell>
          <cell r="G650" t="str">
            <v>Ea</v>
          </cell>
          <cell r="H650" t="str">
            <v>850*650</v>
          </cell>
          <cell r="I650">
            <v>6.7000000000000004E-2</v>
          </cell>
          <cell r="M650">
            <v>43</v>
          </cell>
          <cell r="N650">
            <v>1</v>
          </cell>
          <cell r="O650">
            <v>2</v>
          </cell>
          <cell r="Q650" t="str">
            <v>تعمل</v>
          </cell>
          <cell r="R650">
            <v>67</v>
          </cell>
          <cell r="S650">
            <v>61.975000000000001</v>
          </cell>
          <cell r="T650">
            <v>72.025000000000006</v>
          </cell>
          <cell r="U650">
            <v>7.5</v>
          </cell>
          <cell r="V650">
            <v>7.5</v>
          </cell>
          <cell r="X650" t="str">
            <v>ثلاجة</v>
          </cell>
          <cell r="Y650">
            <v>385</v>
          </cell>
          <cell r="AA650">
            <v>558</v>
          </cell>
          <cell r="AB650" t="str">
            <v>D D V 2000    عازل فوم الدعامة الوسطى DF10</v>
          </cell>
          <cell r="AD650" t="str">
            <v xml:space="preserve">DDVعازل فوم الدعامة الوسطى </v>
          </cell>
          <cell r="AE650">
            <v>1</v>
          </cell>
          <cell r="AH650">
            <v>167.44186046511629</v>
          </cell>
          <cell r="AI650">
            <v>159.06976744186048</v>
          </cell>
          <cell r="AJ650">
            <v>175.81395348837211</v>
          </cell>
          <cell r="AK650">
            <v>1</v>
          </cell>
          <cell r="AL650">
            <v>1</v>
          </cell>
          <cell r="AM650">
            <v>1</v>
          </cell>
          <cell r="AN650">
            <v>9</v>
          </cell>
          <cell r="AO650">
            <v>24</v>
          </cell>
          <cell r="AP650" t="str">
            <v>303xj</v>
          </cell>
          <cell r="AQ650" t="str">
            <v>S.2 112  (M) 0.7-1.1 mm</v>
          </cell>
          <cell r="AR650">
            <v>2</v>
          </cell>
          <cell r="AS650">
            <v>8</v>
          </cell>
          <cell r="AT650" t="str">
            <v>DAI</v>
          </cell>
          <cell r="AU650" t="str">
            <v>اتوماتيك</v>
          </cell>
          <cell r="AV650">
            <v>7</v>
          </cell>
          <cell r="AW650">
            <v>7</v>
          </cell>
          <cell r="AX650">
            <v>473</v>
          </cell>
          <cell r="AY650">
            <v>1</v>
          </cell>
          <cell r="AZ650">
            <v>1</v>
          </cell>
          <cell r="BA650">
            <v>83</v>
          </cell>
          <cell r="BB650">
            <v>1</v>
          </cell>
          <cell r="BC650">
            <v>1</v>
          </cell>
          <cell r="BD650">
            <v>80</v>
          </cell>
          <cell r="BE650">
            <v>2</v>
          </cell>
          <cell r="BF650">
            <v>2</v>
          </cell>
          <cell r="BJ650">
            <v>5</v>
          </cell>
          <cell r="BK650">
            <v>4</v>
          </cell>
          <cell r="BL650">
            <v>50</v>
          </cell>
          <cell r="BM650">
            <v>1</v>
          </cell>
          <cell r="BN650">
            <v>147</v>
          </cell>
          <cell r="BO650">
            <v>1</v>
          </cell>
          <cell r="BX650" t="str">
            <v>شفاف</v>
          </cell>
          <cell r="BY650">
            <v>2.6667E-2</v>
          </cell>
          <cell r="BZ650">
            <v>50</v>
          </cell>
          <cell r="CA650">
            <v>8</v>
          </cell>
          <cell r="CB650">
            <v>90</v>
          </cell>
          <cell r="CE650">
            <v>87</v>
          </cell>
          <cell r="CF650">
            <v>150</v>
          </cell>
          <cell r="CG650" t="str">
            <v>اخضر</v>
          </cell>
          <cell r="CK650">
            <v>0</v>
          </cell>
          <cell r="CL650">
            <v>7.3700000000000015E-2</v>
          </cell>
          <cell r="CO650" t="str">
            <v/>
          </cell>
          <cell r="CT650">
            <v>1</v>
          </cell>
          <cell r="CU650">
            <v>1</v>
          </cell>
          <cell r="CV650">
            <v>1</v>
          </cell>
          <cell r="CW650">
            <v>0</v>
          </cell>
          <cell r="CZ650" t="str">
            <v/>
          </cell>
        </row>
        <row r="651">
          <cell r="A651">
            <v>559</v>
          </cell>
          <cell r="B651" t="str">
            <v>PF1</v>
          </cell>
          <cell r="C651" t="str">
            <v>FOAM 10TH</v>
          </cell>
          <cell r="D651" t="str">
            <v>Molds</v>
          </cell>
          <cell r="E651" t="str">
            <v>FMBOXI23F00000</v>
          </cell>
          <cell r="F651" t="str">
            <v>صندوق سمك 23ك فلات تصدير</v>
          </cell>
          <cell r="G651" t="str">
            <v>Set</v>
          </cell>
          <cell r="H651" t="str">
            <v>1400*1700</v>
          </cell>
          <cell r="I651">
            <v>0.61</v>
          </cell>
          <cell r="J651">
            <v>90</v>
          </cell>
          <cell r="L651">
            <v>90</v>
          </cell>
          <cell r="M651">
            <v>90</v>
          </cell>
          <cell r="N651">
            <v>2</v>
          </cell>
          <cell r="O651">
            <v>3</v>
          </cell>
          <cell r="P651" t="str">
            <v>z1</v>
          </cell>
          <cell r="Q651" t="str">
            <v>تعمل</v>
          </cell>
          <cell r="R651">
            <v>610</v>
          </cell>
          <cell r="S651">
            <v>579.5</v>
          </cell>
          <cell r="T651">
            <v>640.5</v>
          </cell>
          <cell r="U651">
            <v>5</v>
          </cell>
          <cell r="V651">
            <v>5</v>
          </cell>
          <cell r="X651" t="str">
            <v>صندوق سمك</v>
          </cell>
          <cell r="Y651">
            <v>138</v>
          </cell>
          <cell r="AA651">
            <v>559</v>
          </cell>
          <cell r="AB651" t="str">
            <v>صندوق سمك 23ك فلات تصدير</v>
          </cell>
          <cell r="AC651">
            <v>0.50649999999999995</v>
          </cell>
          <cell r="AD651" t="str">
            <v>صندوق سمك 23ك فلات</v>
          </cell>
          <cell r="AE651">
            <v>1</v>
          </cell>
          <cell r="AH651">
            <v>120</v>
          </cell>
          <cell r="AI651">
            <v>114</v>
          </cell>
          <cell r="AJ651">
            <v>126</v>
          </cell>
          <cell r="AK651">
            <v>1</v>
          </cell>
          <cell r="AL651">
            <v>1</v>
          </cell>
          <cell r="AO651">
            <v>22</v>
          </cell>
          <cell r="AR651">
            <v>18</v>
          </cell>
          <cell r="AS651">
            <v>30</v>
          </cell>
          <cell r="AT651" t="str">
            <v>BOX</v>
          </cell>
          <cell r="AU651" t="str">
            <v>اتوماتيك</v>
          </cell>
          <cell r="AV651">
            <v>7</v>
          </cell>
          <cell r="AW651">
            <v>7</v>
          </cell>
          <cell r="AX651">
            <v>558</v>
          </cell>
          <cell r="AY651">
            <v>2</v>
          </cell>
          <cell r="AZ651">
            <v>2</v>
          </cell>
          <cell r="BA651">
            <v>398</v>
          </cell>
          <cell r="BB651">
            <v>2</v>
          </cell>
          <cell r="BC651">
            <v>2</v>
          </cell>
          <cell r="BD651">
            <v>272</v>
          </cell>
          <cell r="BE651">
            <v>2.5</v>
          </cell>
          <cell r="BF651">
            <v>2.5</v>
          </cell>
          <cell r="BJ651">
            <v>5</v>
          </cell>
          <cell r="BK651">
            <v>-5</v>
          </cell>
          <cell r="BL651">
            <v>5</v>
          </cell>
          <cell r="BN651">
            <v>319</v>
          </cell>
          <cell r="BO651" t="str">
            <v>3</v>
          </cell>
          <cell r="BW651">
            <v>0</v>
          </cell>
          <cell r="CB651">
            <v>9</v>
          </cell>
          <cell r="CE651">
            <v>87</v>
          </cell>
          <cell r="CF651">
            <v>200</v>
          </cell>
          <cell r="CG651" t="str">
            <v>احمر</v>
          </cell>
          <cell r="CK651">
            <v>0.66184999999999994</v>
          </cell>
          <cell r="CL651">
            <v>0</v>
          </cell>
          <cell r="CN651" t="str">
            <v>box fish 23 kg Flat</v>
          </cell>
          <cell r="CO651" t="str">
            <v>عملاء متنوعون</v>
          </cell>
          <cell r="CP651" t="str">
            <v>عملاء متنوعون</v>
          </cell>
          <cell r="CT651">
            <v>1</v>
          </cell>
          <cell r="CU651">
            <v>1</v>
          </cell>
          <cell r="CV651">
            <v>1</v>
          </cell>
          <cell r="CW651">
            <v>14</v>
          </cell>
          <cell r="CX651">
            <v>44299</v>
          </cell>
          <cell r="CY651">
            <v>44306</v>
          </cell>
          <cell r="CZ651" t="str">
            <v>Pending</v>
          </cell>
          <cell r="DA651">
            <v>3</v>
          </cell>
        </row>
        <row r="652">
          <cell r="A652">
            <v>560</v>
          </cell>
          <cell r="B652" t="str">
            <v>PF1</v>
          </cell>
          <cell r="C652" t="str">
            <v>FOAM 10TH</v>
          </cell>
          <cell r="D652" t="str">
            <v>Molds</v>
          </cell>
          <cell r="E652" t="str">
            <v>FMTOSI55UR0072</v>
          </cell>
          <cell r="F652" t="str">
            <v>tosh 7000×55-top</v>
          </cell>
          <cell r="G652" t="str">
            <v>Ea</v>
          </cell>
          <cell r="H652" t="str">
            <v>1400*1700</v>
          </cell>
          <cell r="I652">
            <v>0.45900000000000002</v>
          </cell>
          <cell r="M652">
            <v>30</v>
          </cell>
          <cell r="N652">
            <v>1</v>
          </cell>
          <cell r="O652">
            <v>2</v>
          </cell>
          <cell r="Q652" t="str">
            <v>تعمل</v>
          </cell>
          <cell r="R652">
            <v>459</v>
          </cell>
          <cell r="S652">
            <v>426.87</v>
          </cell>
          <cell r="T652">
            <v>491.13</v>
          </cell>
          <cell r="U652">
            <v>7</v>
          </cell>
          <cell r="V652">
            <v>7</v>
          </cell>
          <cell r="X652" t="str">
            <v>TV</v>
          </cell>
          <cell r="Y652">
            <v>387</v>
          </cell>
          <cell r="AA652">
            <v>560</v>
          </cell>
          <cell r="AB652" t="str">
            <v xml:space="preserve">55X7000F/8000 UPPER EPS 4-746-072-71توشيبا </v>
          </cell>
          <cell r="AD652" t="str">
            <v>tosh 7000×55</v>
          </cell>
          <cell r="AE652">
            <v>1</v>
          </cell>
          <cell r="AH652">
            <v>240</v>
          </cell>
          <cell r="AI652">
            <v>228</v>
          </cell>
          <cell r="AJ652">
            <v>252</v>
          </cell>
          <cell r="AK652">
            <v>1</v>
          </cell>
          <cell r="AL652">
            <v>1</v>
          </cell>
          <cell r="AN652">
            <v>11</v>
          </cell>
          <cell r="AO652">
            <v>18</v>
          </cell>
          <cell r="AP652" t="str">
            <v>EU-150</v>
          </cell>
          <cell r="AQ652" t="str">
            <v>S.2 112  (M) 0.7-1.1 mm</v>
          </cell>
          <cell r="AR652">
            <v>42</v>
          </cell>
          <cell r="AS652">
            <v>44</v>
          </cell>
          <cell r="AT652" t="str">
            <v>TOS</v>
          </cell>
          <cell r="AU652" t="str">
            <v>اتوماتيك</v>
          </cell>
          <cell r="AV652">
            <v>7</v>
          </cell>
          <cell r="AW652">
            <v>7</v>
          </cell>
          <cell r="AX652">
            <v>1383</v>
          </cell>
          <cell r="AY652">
            <v>2</v>
          </cell>
          <cell r="AZ652">
            <v>2</v>
          </cell>
          <cell r="BA652">
            <v>146</v>
          </cell>
          <cell r="BB652">
            <v>1</v>
          </cell>
          <cell r="BC652">
            <v>1</v>
          </cell>
          <cell r="BD652">
            <v>250</v>
          </cell>
          <cell r="BE652">
            <v>1</v>
          </cell>
          <cell r="BF652">
            <v>1</v>
          </cell>
          <cell r="BJ652">
            <v>5</v>
          </cell>
          <cell r="BK652">
            <v>6</v>
          </cell>
          <cell r="BL652">
            <v>16</v>
          </cell>
          <cell r="BN652">
            <v>817</v>
          </cell>
          <cell r="BO652" t="str">
            <v>8</v>
          </cell>
          <cell r="BP652">
            <v>43737</v>
          </cell>
          <cell r="BX652" t="str">
            <v>شفاف</v>
          </cell>
          <cell r="CB652">
            <v>10</v>
          </cell>
          <cell r="CC652">
            <v>1</v>
          </cell>
          <cell r="CE652">
            <v>87</v>
          </cell>
          <cell r="CF652">
            <v>200</v>
          </cell>
          <cell r="CG652" t="str">
            <v>ابيض</v>
          </cell>
          <cell r="CH652">
            <v>1.0500000000000001E-2</v>
          </cell>
          <cell r="CI652">
            <v>0.105</v>
          </cell>
          <cell r="CK652">
            <v>0.49801499999999999</v>
          </cell>
          <cell r="CL652">
            <v>0</v>
          </cell>
          <cell r="CO652" t="str">
            <v>توشيبا</v>
          </cell>
          <cell r="CP652" t="str">
            <v>توشيبا للاجهزة المرئية</v>
          </cell>
          <cell r="CT652">
            <v>1</v>
          </cell>
          <cell r="CU652">
            <v>1</v>
          </cell>
          <cell r="CV652">
            <v>1</v>
          </cell>
          <cell r="CW652">
            <v>3</v>
          </cell>
          <cell r="CX652">
            <v>44231</v>
          </cell>
          <cell r="CY652">
            <v>44235</v>
          </cell>
          <cell r="CZ652" t="str">
            <v>Pending</v>
          </cell>
          <cell r="DA652">
            <v>7</v>
          </cell>
        </row>
        <row r="653">
          <cell r="A653">
            <v>561</v>
          </cell>
          <cell r="B653" t="str">
            <v>PF1</v>
          </cell>
          <cell r="C653" t="str">
            <v>FOAM 10TH</v>
          </cell>
          <cell r="D653" t="str">
            <v>Molds</v>
          </cell>
          <cell r="E653" t="str">
            <v>FMTOSI55LR0073</v>
          </cell>
          <cell r="F653" t="str">
            <v>tosh 7000×55-جزء سفلي</v>
          </cell>
          <cell r="G653" t="str">
            <v>Ea</v>
          </cell>
          <cell r="H653" t="str">
            <v>1400*1700</v>
          </cell>
          <cell r="I653">
            <v>8.7999999999999995E-2</v>
          </cell>
          <cell r="M653">
            <v>30</v>
          </cell>
          <cell r="N653">
            <v>1</v>
          </cell>
          <cell r="O653">
            <v>2</v>
          </cell>
          <cell r="Q653" t="str">
            <v>تعمل</v>
          </cell>
          <cell r="R653">
            <v>88</v>
          </cell>
          <cell r="S653">
            <v>81.84</v>
          </cell>
          <cell r="T653">
            <v>94.16</v>
          </cell>
          <cell r="U653">
            <v>7</v>
          </cell>
          <cell r="V653">
            <v>7</v>
          </cell>
          <cell r="X653" t="str">
            <v>TV</v>
          </cell>
          <cell r="Y653">
            <v>387</v>
          </cell>
          <cell r="AA653">
            <v>561</v>
          </cell>
          <cell r="AB653" t="str">
            <v>55X7000F/8000 LOWER C EPS 4-746-073-71توشيبا</v>
          </cell>
          <cell r="AD653" t="str">
            <v>tosh 7000×55</v>
          </cell>
          <cell r="AE653">
            <v>1</v>
          </cell>
          <cell r="AH653">
            <v>240</v>
          </cell>
          <cell r="AI653">
            <v>228</v>
          </cell>
          <cell r="AJ653">
            <v>252</v>
          </cell>
          <cell r="AK653">
            <v>1</v>
          </cell>
          <cell r="AL653">
            <v>1</v>
          </cell>
          <cell r="AN653">
            <v>11</v>
          </cell>
          <cell r="AO653">
            <v>18</v>
          </cell>
          <cell r="AP653" t="str">
            <v>EU-150</v>
          </cell>
          <cell r="AQ653" t="str">
            <v>S.2 112  (M) 0.7-1.1 mm</v>
          </cell>
          <cell r="AR653">
            <v>42</v>
          </cell>
          <cell r="AS653">
            <v>44</v>
          </cell>
          <cell r="AT653" t="str">
            <v>TOS</v>
          </cell>
          <cell r="AU653" t="str">
            <v>اتوماتيك</v>
          </cell>
          <cell r="AV653">
            <v>7</v>
          </cell>
          <cell r="AW653">
            <v>7</v>
          </cell>
          <cell r="AX653">
            <v>974</v>
          </cell>
          <cell r="AY653">
            <v>2</v>
          </cell>
          <cell r="AZ653">
            <v>2</v>
          </cell>
          <cell r="BA653">
            <v>146</v>
          </cell>
          <cell r="BB653">
            <v>1</v>
          </cell>
          <cell r="BC653">
            <v>1</v>
          </cell>
          <cell r="BD653">
            <v>250</v>
          </cell>
          <cell r="BE653">
            <v>1</v>
          </cell>
          <cell r="BF653">
            <v>1</v>
          </cell>
          <cell r="BJ653">
            <v>5</v>
          </cell>
          <cell r="BK653">
            <v>6</v>
          </cell>
          <cell r="BL653">
            <v>16</v>
          </cell>
          <cell r="BN653">
            <v>817</v>
          </cell>
          <cell r="BO653" t="str">
            <v>8</v>
          </cell>
          <cell r="BP653">
            <v>43737</v>
          </cell>
          <cell r="BX653" t="str">
            <v>شفاف</v>
          </cell>
          <cell r="CB653">
            <v>10</v>
          </cell>
          <cell r="CC653">
            <v>1</v>
          </cell>
          <cell r="CE653">
            <v>87</v>
          </cell>
          <cell r="CF653">
            <v>150</v>
          </cell>
          <cell r="CG653" t="str">
            <v>ازرق</v>
          </cell>
          <cell r="CH653">
            <v>2.8999999999999998E-3</v>
          </cell>
          <cell r="CI653">
            <v>8.6999999999999994E-2</v>
          </cell>
          <cell r="CK653">
            <v>9.5479999999999995E-2</v>
          </cell>
          <cell r="CL653">
            <v>0</v>
          </cell>
          <cell r="CO653" t="str">
            <v>توشيبا</v>
          </cell>
          <cell r="CP653" t="str">
            <v>توشيبا للاجهزة المرئية</v>
          </cell>
          <cell r="CT653">
            <v>1</v>
          </cell>
          <cell r="CU653">
            <v>1</v>
          </cell>
          <cell r="CV653">
            <v>1</v>
          </cell>
          <cell r="CW653">
            <v>3</v>
          </cell>
          <cell r="CX653">
            <v>44231</v>
          </cell>
          <cell r="CY653">
            <v>44235</v>
          </cell>
          <cell r="CZ653" t="str">
            <v>Pending</v>
          </cell>
          <cell r="DA653">
            <v>7</v>
          </cell>
        </row>
        <row r="654">
          <cell r="A654">
            <v>562</v>
          </cell>
          <cell r="B654" t="str">
            <v>PF1</v>
          </cell>
          <cell r="C654" t="str">
            <v>FOAM 10TH</v>
          </cell>
          <cell r="D654" t="str">
            <v>Molds</v>
          </cell>
          <cell r="E654" t="str">
            <v>FMTOSI55LR0080</v>
          </cell>
          <cell r="F654" t="str">
            <v>tosh 7000×55-bottom</v>
          </cell>
          <cell r="G654" t="str">
            <v>Ea</v>
          </cell>
          <cell r="H654" t="str">
            <v>1400*1700</v>
          </cell>
          <cell r="I654">
            <v>0.248</v>
          </cell>
          <cell r="M654">
            <v>30</v>
          </cell>
          <cell r="N654">
            <v>1</v>
          </cell>
          <cell r="O654">
            <v>2</v>
          </cell>
          <cell r="Q654" t="str">
            <v>تعمل</v>
          </cell>
          <cell r="R654">
            <v>248</v>
          </cell>
          <cell r="S654">
            <v>230.64</v>
          </cell>
          <cell r="T654">
            <v>265.36</v>
          </cell>
          <cell r="U654">
            <v>7</v>
          </cell>
          <cell r="V654">
            <v>7</v>
          </cell>
          <cell r="X654" t="str">
            <v>TV</v>
          </cell>
          <cell r="Y654">
            <v>387</v>
          </cell>
          <cell r="AA654">
            <v>562</v>
          </cell>
          <cell r="AB654" t="str">
            <v>55X7000F/8000 LOWER  EPS 4-746-080-71توشيبا</v>
          </cell>
          <cell r="AD654" t="str">
            <v>tosh 7000×55</v>
          </cell>
          <cell r="AE654">
            <v>1</v>
          </cell>
          <cell r="AH654">
            <v>240</v>
          </cell>
          <cell r="AI654">
            <v>228</v>
          </cell>
          <cell r="AJ654">
            <v>252</v>
          </cell>
          <cell r="AK654">
            <v>1</v>
          </cell>
          <cell r="AL654">
            <v>1</v>
          </cell>
          <cell r="AN654">
            <v>11</v>
          </cell>
          <cell r="AO654">
            <v>18</v>
          </cell>
          <cell r="AP654" t="str">
            <v>EU-150</v>
          </cell>
          <cell r="AQ654" t="str">
            <v>S.2 112  (M) 0.7-1.1 mm</v>
          </cell>
          <cell r="AR654">
            <v>42</v>
          </cell>
          <cell r="AS654">
            <v>44</v>
          </cell>
          <cell r="AT654" t="str">
            <v>TOS</v>
          </cell>
          <cell r="AU654" t="str">
            <v>اتوماتيك</v>
          </cell>
          <cell r="AV654">
            <v>7</v>
          </cell>
          <cell r="AW654">
            <v>7</v>
          </cell>
          <cell r="AX654">
            <v>400</v>
          </cell>
          <cell r="AY654">
            <v>2</v>
          </cell>
          <cell r="AZ654">
            <v>2</v>
          </cell>
          <cell r="BA654">
            <v>146</v>
          </cell>
          <cell r="BB654">
            <v>1</v>
          </cell>
          <cell r="BC654">
            <v>1</v>
          </cell>
          <cell r="BD654">
            <v>250</v>
          </cell>
          <cell r="BE654">
            <v>1</v>
          </cell>
          <cell r="BF654">
            <v>1</v>
          </cell>
          <cell r="BJ654">
            <v>5</v>
          </cell>
          <cell r="BK654">
            <v>6</v>
          </cell>
          <cell r="BL654">
            <v>16</v>
          </cell>
          <cell r="BN654">
            <v>817</v>
          </cell>
          <cell r="BO654" t="str">
            <v>8</v>
          </cell>
          <cell r="BP654">
            <v>43737</v>
          </cell>
          <cell r="BX654" t="str">
            <v>شفاف</v>
          </cell>
          <cell r="CB654">
            <v>30</v>
          </cell>
          <cell r="CC654">
            <v>1</v>
          </cell>
          <cell r="CE654">
            <v>87</v>
          </cell>
          <cell r="CF654">
            <v>150</v>
          </cell>
          <cell r="CG654" t="str">
            <v>ازرق</v>
          </cell>
          <cell r="CI654">
            <v>8.6999999999999994E-2</v>
          </cell>
          <cell r="CK654">
            <v>0.26907999999999999</v>
          </cell>
          <cell r="CL654">
            <v>0</v>
          </cell>
          <cell r="CO654" t="str">
            <v>توشيبا</v>
          </cell>
          <cell r="CP654" t="str">
            <v>توشيبا للاجهزة المرئية</v>
          </cell>
          <cell r="CT654">
            <v>1</v>
          </cell>
          <cell r="CU654">
            <v>1</v>
          </cell>
          <cell r="CV654">
            <v>1</v>
          </cell>
          <cell r="CW654">
            <v>3</v>
          </cell>
          <cell r="CX654">
            <v>44231</v>
          </cell>
          <cell r="CY654">
            <v>44235</v>
          </cell>
          <cell r="CZ654" t="str">
            <v>Pending</v>
          </cell>
          <cell r="DA654">
            <v>7</v>
          </cell>
        </row>
        <row r="655">
          <cell r="A655">
            <v>563</v>
          </cell>
          <cell r="B655" t="str">
            <v>PF1</v>
          </cell>
          <cell r="C655" t="str">
            <v>FOAM 10TH</v>
          </cell>
          <cell r="D655" t="str">
            <v>Molds</v>
          </cell>
          <cell r="E655" t="str">
            <v>FMTOSI55SI0081</v>
          </cell>
          <cell r="F655" t="str">
            <v>tosh 7000×55-L&amp;R</v>
          </cell>
          <cell r="G655" t="str">
            <v>Set</v>
          </cell>
          <cell r="H655" t="str">
            <v>1400*1700</v>
          </cell>
          <cell r="I655">
            <v>0.106</v>
          </cell>
          <cell r="M655">
            <v>60</v>
          </cell>
          <cell r="N655">
            <v>2</v>
          </cell>
          <cell r="O655">
            <v>4</v>
          </cell>
          <cell r="Q655" t="str">
            <v>تعمل</v>
          </cell>
          <cell r="R655">
            <v>106</v>
          </cell>
          <cell r="S655">
            <v>98.58</v>
          </cell>
          <cell r="T655">
            <v>113.42</v>
          </cell>
          <cell r="U655">
            <v>7</v>
          </cell>
          <cell r="V655">
            <v>7</v>
          </cell>
          <cell r="X655" t="str">
            <v>TV</v>
          </cell>
          <cell r="Y655">
            <v>387</v>
          </cell>
          <cell r="AA655">
            <v>563</v>
          </cell>
          <cell r="AB655" t="str">
            <v>55X7000F/8000 Side EPS 4-746-081-71توشيبا</v>
          </cell>
          <cell r="AD655" t="str">
            <v>tosh 7000×55</v>
          </cell>
          <cell r="AE655">
            <v>1</v>
          </cell>
          <cell r="AH655">
            <v>240</v>
          </cell>
          <cell r="AI655">
            <v>228</v>
          </cell>
          <cell r="AJ655">
            <v>252</v>
          </cell>
          <cell r="AK655">
            <v>1</v>
          </cell>
          <cell r="AL655">
            <v>1</v>
          </cell>
          <cell r="AN655">
            <v>11</v>
          </cell>
          <cell r="AO655">
            <v>18</v>
          </cell>
          <cell r="AP655" t="str">
            <v>EU-150</v>
          </cell>
          <cell r="AQ655" t="str">
            <v>S.2 112  (M) 0.7-1.1 mm</v>
          </cell>
          <cell r="AR655">
            <v>42</v>
          </cell>
          <cell r="AS655">
            <v>44</v>
          </cell>
          <cell r="AT655" t="str">
            <v>TOS</v>
          </cell>
          <cell r="AU655" t="str">
            <v>اتوماتيك</v>
          </cell>
          <cell r="AV655">
            <v>7</v>
          </cell>
          <cell r="AW655">
            <v>7</v>
          </cell>
          <cell r="AX655">
            <v>299</v>
          </cell>
          <cell r="AY655">
            <v>2</v>
          </cell>
          <cell r="AZ655">
            <v>2</v>
          </cell>
          <cell r="BA655">
            <v>144</v>
          </cell>
          <cell r="BB655">
            <v>1</v>
          </cell>
          <cell r="BC655">
            <v>1</v>
          </cell>
          <cell r="BD655">
            <v>250</v>
          </cell>
          <cell r="BE655">
            <v>1</v>
          </cell>
          <cell r="BF655">
            <v>1</v>
          </cell>
          <cell r="BJ655">
            <v>5</v>
          </cell>
          <cell r="BK655">
            <v>6</v>
          </cell>
          <cell r="BL655">
            <v>16</v>
          </cell>
          <cell r="BN655">
            <v>817</v>
          </cell>
          <cell r="BO655" t="str">
            <v>8</v>
          </cell>
          <cell r="BP655">
            <v>43737</v>
          </cell>
          <cell r="BX655" t="str">
            <v>شفاف</v>
          </cell>
          <cell r="CB655">
            <v>30</v>
          </cell>
          <cell r="CC655">
            <v>1</v>
          </cell>
          <cell r="CE655">
            <v>87</v>
          </cell>
          <cell r="CF655">
            <v>150</v>
          </cell>
          <cell r="CG655" t="str">
            <v xml:space="preserve">احمر </v>
          </cell>
          <cell r="CI655">
            <v>8.6999999999999994E-2</v>
          </cell>
          <cell r="CK655">
            <v>0.11500999999999999</v>
          </cell>
          <cell r="CL655">
            <v>0</v>
          </cell>
          <cell r="CO655" t="str">
            <v>توشيبا</v>
          </cell>
          <cell r="CP655" t="str">
            <v>توشيبا للاجهزة المرئية</v>
          </cell>
          <cell r="CT655">
            <v>1</v>
          </cell>
          <cell r="CU655">
            <v>1</v>
          </cell>
          <cell r="CV655">
            <v>1</v>
          </cell>
          <cell r="CW655">
            <v>3</v>
          </cell>
          <cell r="CX655">
            <v>44231</v>
          </cell>
          <cell r="CY655">
            <v>44235</v>
          </cell>
          <cell r="CZ655" t="str">
            <v>Pending</v>
          </cell>
          <cell r="DA655">
            <v>7</v>
          </cell>
        </row>
        <row r="656">
          <cell r="A656" t="str">
            <v>563L</v>
          </cell>
          <cell r="B656" t="str">
            <v>PF1</v>
          </cell>
          <cell r="C656" t="str">
            <v>FOAM 10TH</v>
          </cell>
          <cell r="D656" t="str">
            <v>Molds</v>
          </cell>
          <cell r="E656" t="str">
            <v>FMTOSI55SI0081</v>
          </cell>
          <cell r="F656" t="str">
            <v>tosh 7000×55-Right</v>
          </cell>
          <cell r="G656" t="str">
            <v>Ea</v>
          </cell>
          <cell r="H656" t="str">
            <v>1400*1700</v>
          </cell>
          <cell r="I656">
            <v>5.2999999999999999E-2</v>
          </cell>
          <cell r="M656">
            <v>30</v>
          </cell>
          <cell r="N656">
            <v>1</v>
          </cell>
          <cell r="O656">
            <v>2</v>
          </cell>
          <cell r="Q656" t="str">
            <v>تعمل</v>
          </cell>
          <cell r="R656">
            <v>106</v>
          </cell>
          <cell r="S656">
            <v>98.58</v>
          </cell>
          <cell r="T656">
            <v>113.42</v>
          </cell>
          <cell r="U656">
            <v>7</v>
          </cell>
          <cell r="V656">
            <v>7</v>
          </cell>
          <cell r="X656" t="str">
            <v>TV</v>
          </cell>
          <cell r="Y656">
            <v>387</v>
          </cell>
          <cell r="Z656" t="str">
            <v>يمين</v>
          </cell>
          <cell r="AA656">
            <v>563</v>
          </cell>
          <cell r="AB656" t="str">
            <v>55X7000F/8000 Side EPS 4-746-081-71توشيبا</v>
          </cell>
          <cell r="AD656" t="str">
            <v>tosh 7000×55</v>
          </cell>
          <cell r="AE656">
            <v>1</v>
          </cell>
          <cell r="AH656">
            <v>240</v>
          </cell>
          <cell r="AI656">
            <v>228</v>
          </cell>
          <cell r="AJ656">
            <v>252</v>
          </cell>
          <cell r="AK656">
            <v>0</v>
          </cell>
          <cell r="AL656">
            <v>1</v>
          </cell>
          <cell r="AN656">
            <v>11</v>
          </cell>
          <cell r="AO656">
            <v>18</v>
          </cell>
          <cell r="AP656" t="str">
            <v>EU-150</v>
          </cell>
          <cell r="AQ656" t="str">
            <v>S.2 112  (M) 0.7-1.1 mm</v>
          </cell>
          <cell r="AR656">
            <v>42</v>
          </cell>
          <cell r="AS656">
            <v>44</v>
          </cell>
          <cell r="AT656" t="str">
            <v>TOS</v>
          </cell>
          <cell r="AU656" t="str">
            <v>اتوماتيك</v>
          </cell>
          <cell r="AV656">
            <v>7</v>
          </cell>
          <cell r="AW656">
            <v>7</v>
          </cell>
          <cell r="AX656">
            <v>299</v>
          </cell>
          <cell r="AY656">
            <v>2</v>
          </cell>
          <cell r="AZ656">
            <v>2</v>
          </cell>
          <cell r="BA656">
            <v>144</v>
          </cell>
          <cell r="BB656">
            <v>1</v>
          </cell>
          <cell r="BC656">
            <v>1</v>
          </cell>
          <cell r="BD656">
            <v>250</v>
          </cell>
          <cell r="BE656">
            <v>1</v>
          </cell>
          <cell r="BF656">
            <v>1</v>
          </cell>
          <cell r="BJ656">
            <v>5</v>
          </cell>
          <cell r="BK656">
            <v>6</v>
          </cell>
          <cell r="BL656">
            <v>16</v>
          </cell>
          <cell r="BN656">
            <v>817</v>
          </cell>
          <cell r="BO656" t="str">
            <v>8</v>
          </cell>
          <cell r="BP656">
            <v>43737</v>
          </cell>
          <cell r="BX656" t="str">
            <v>شفاف</v>
          </cell>
          <cell r="CB656">
            <v>30</v>
          </cell>
          <cell r="CC656">
            <v>1</v>
          </cell>
          <cell r="CE656">
            <v>87</v>
          </cell>
          <cell r="CF656">
            <v>150</v>
          </cell>
          <cell r="CG656" t="str">
            <v xml:space="preserve">احمر </v>
          </cell>
          <cell r="CI656">
            <v>8.6999999999999994E-2</v>
          </cell>
          <cell r="CK656">
            <v>5.7504999999999994E-2</v>
          </cell>
          <cell r="CL656">
            <v>0</v>
          </cell>
          <cell r="CO656" t="str">
            <v>توشيبا</v>
          </cell>
          <cell r="CP656" t="str">
            <v>توشيبا للاجهزة المرئية</v>
          </cell>
          <cell r="CT656">
            <v>1</v>
          </cell>
          <cell r="CU656">
            <v>1</v>
          </cell>
          <cell r="CV656">
            <v>1</v>
          </cell>
          <cell r="CW656">
            <v>3</v>
          </cell>
          <cell r="CX656">
            <v>44231</v>
          </cell>
          <cell r="CY656">
            <v>44235</v>
          </cell>
          <cell r="CZ656" t="str">
            <v>Pending</v>
          </cell>
          <cell r="DA656">
            <v>7</v>
          </cell>
        </row>
        <row r="657">
          <cell r="A657" t="str">
            <v>563r</v>
          </cell>
          <cell r="B657" t="str">
            <v>PF1</v>
          </cell>
          <cell r="C657" t="str">
            <v>FOAM 10TH</v>
          </cell>
          <cell r="D657" t="str">
            <v>Molds</v>
          </cell>
          <cell r="E657" t="str">
            <v>FMTOSI55SI0081</v>
          </cell>
          <cell r="F657" t="str">
            <v>tosh 7000×55-Left</v>
          </cell>
          <cell r="G657" t="str">
            <v>Ea</v>
          </cell>
          <cell r="H657" t="str">
            <v>1400*1700</v>
          </cell>
          <cell r="I657">
            <v>5.2999999999999999E-2</v>
          </cell>
          <cell r="M657">
            <v>30</v>
          </cell>
          <cell r="N657">
            <v>1</v>
          </cell>
          <cell r="O657">
            <v>2</v>
          </cell>
          <cell r="Q657" t="str">
            <v>تعمل</v>
          </cell>
          <cell r="R657">
            <v>106</v>
          </cell>
          <cell r="S657">
            <v>98.58</v>
          </cell>
          <cell r="T657">
            <v>113.42</v>
          </cell>
          <cell r="U657">
            <v>7</v>
          </cell>
          <cell r="V657">
            <v>7</v>
          </cell>
          <cell r="X657" t="str">
            <v>TV</v>
          </cell>
          <cell r="Y657">
            <v>387</v>
          </cell>
          <cell r="Z657" t="str">
            <v>يسار</v>
          </cell>
          <cell r="AA657">
            <v>563</v>
          </cell>
          <cell r="AB657" t="str">
            <v>55X7000F/8000 Side EPS 4-746-081-71توشيبا</v>
          </cell>
          <cell r="AD657" t="str">
            <v>tosh 7000×55</v>
          </cell>
          <cell r="AE657">
            <v>1</v>
          </cell>
          <cell r="AH657">
            <v>240</v>
          </cell>
          <cell r="AI657">
            <v>228</v>
          </cell>
          <cell r="AJ657">
            <v>252</v>
          </cell>
          <cell r="AK657">
            <v>0</v>
          </cell>
          <cell r="AL657">
            <v>1</v>
          </cell>
          <cell r="AN657">
            <v>11</v>
          </cell>
          <cell r="AO657">
            <v>18</v>
          </cell>
          <cell r="AP657" t="str">
            <v>EU-150</v>
          </cell>
          <cell r="AQ657" t="str">
            <v>S.2 112  (M) 0.7-1.1 mm</v>
          </cell>
          <cell r="AR657">
            <v>42</v>
          </cell>
          <cell r="AS657">
            <v>44</v>
          </cell>
          <cell r="AT657" t="str">
            <v>TOS</v>
          </cell>
          <cell r="AU657" t="str">
            <v>اتوماتيك</v>
          </cell>
          <cell r="AV657">
            <v>7</v>
          </cell>
          <cell r="AW657">
            <v>7</v>
          </cell>
          <cell r="AX657">
            <v>299</v>
          </cell>
          <cell r="AY657">
            <v>2</v>
          </cell>
          <cell r="AZ657">
            <v>2</v>
          </cell>
          <cell r="BA657">
            <v>144</v>
          </cell>
          <cell r="BB657">
            <v>1</v>
          </cell>
          <cell r="BC657">
            <v>1</v>
          </cell>
          <cell r="BD657">
            <v>250</v>
          </cell>
          <cell r="BE657">
            <v>1</v>
          </cell>
          <cell r="BF657">
            <v>1</v>
          </cell>
          <cell r="BJ657">
            <v>5</v>
          </cell>
          <cell r="BK657">
            <v>6</v>
          </cell>
          <cell r="BL657">
            <v>16</v>
          </cell>
          <cell r="BN657">
            <v>817</v>
          </cell>
          <cell r="BO657" t="str">
            <v>8</v>
          </cell>
          <cell r="BP657">
            <v>43737</v>
          </cell>
          <cell r="BX657" t="str">
            <v>شفاف</v>
          </cell>
          <cell r="CB657">
            <v>30</v>
          </cell>
          <cell r="CC657">
            <v>1</v>
          </cell>
          <cell r="CE657">
            <v>87</v>
          </cell>
          <cell r="CF657">
            <v>150</v>
          </cell>
          <cell r="CG657" t="str">
            <v xml:space="preserve">احمر </v>
          </cell>
          <cell r="CI657">
            <v>8.6999999999999994E-2</v>
          </cell>
          <cell r="CK657">
            <v>5.7504999999999994E-2</v>
          </cell>
          <cell r="CL657">
            <v>0</v>
          </cell>
          <cell r="CO657" t="str">
            <v>توشيبا</v>
          </cell>
          <cell r="CP657" t="str">
            <v>توشيبا للاجهزة المرئية</v>
          </cell>
          <cell r="CT657">
            <v>1</v>
          </cell>
          <cell r="CU657">
            <v>1</v>
          </cell>
          <cell r="CV657">
            <v>1</v>
          </cell>
          <cell r="CW657">
            <v>3</v>
          </cell>
          <cell r="CX657">
            <v>44231</v>
          </cell>
          <cell r="CY657">
            <v>44235</v>
          </cell>
          <cell r="CZ657" t="str">
            <v>Pending</v>
          </cell>
          <cell r="DA657">
            <v>7</v>
          </cell>
        </row>
        <row r="658">
          <cell r="A658" t="str">
            <v>563sum</v>
          </cell>
          <cell r="B658" t="str">
            <v>PF1</v>
          </cell>
          <cell r="C658" t="str">
            <v>FOAM 10TH</v>
          </cell>
          <cell r="D658" t="str">
            <v>Molds</v>
          </cell>
          <cell r="E658" t="str">
            <v>FMTOSI55SI0081</v>
          </cell>
          <cell r="F658" t="str">
            <v>tosh 7000×55</v>
          </cell>
          <cell r="G658" t="str">
            <v>Set</v>
          </cell>
          <cell r="H658" t="str">
            <v>1400*1700</v>
          </cell>
          <cell r="I658">
            <v>0.90100000000000002</v>
          </cell>
          <cell r="M658">
            <v>30</v>
          </cell>
          <cell r="N658">
            <v>5</v>
          </cell>
          <cell r="O658">
            <v>2</v>
          </cell>
          <cell r="Q658" t="str">
            <v>تعمل</v>
          </cell>
          <cell r="R658">
            <v>901</v>
          </cell>
          <cell r="S658">
            <v>837.93</v>
          </cell>
          <cell r="T658">
            <v>964.07</v>
          </cell>
          <cell r="U658">
            <v>7</v>
          </cell>
          <cell r="V658">
            <v>7</v>
          </cell>
          <cell r="X658" t="str">
            <v>TV</v>
          </cell>
          <cell r="Y658">
            <v>387</v>
          </cell>
          <cell r="Z658" t="str">
            <v>مجمعة</v>
          </cell>
          <cell r="AA658">
            <v>563</v>
          </cell>
          <cell r="AB658" t="str">
            <v>55X7000F/8000 Side EPS 4-746-081-71توشيبا</v>
          </cell>
          <cell r="AD658" t="str">
            <v>tosh 7000×55</v>
          </cell>
          <cell r="AE658">
            <v>1</v>
          </cell>
          <cell r="AH658">
            <v>240</v>
          </cell>
          <cell r="AI658">
            <v>228</v>
          </cell>
          <cell r="AJ658">
            <v>252</v>
          </cell>
          <cell r="AK658">
            <v>0</v>
          </cell>
          <cell r="AM658">
            <v>1</v>
          </cell>
          <cell r="AN658">
            <v>11</v>
          </cell>
          <cell r="AO658">
            <v>18</v>
          </cell>
          <cell r="AP658" t="str">
            <v>EU-150</v>
          </cell>
          <cell r="AQ658" t="str">
            <v>S.2 112  (M) 0.7-1.1 mm</v>
          </cell>
          <cell r="AR658">
            <v>42</v>
          </cell>
          <cell r="AS658">
            <v>44</v>
          </cell>
          <cell r="AT658" t="str">
            <v>TOS</v>
          </cell>
          <cell r="AU658" t="str">
            <v>اتوماتيك</v>
          </cell>
          <cell r="AV658">
            <v>7</v>
          </cell>
          <cell r="AW658">
            <v>7</v>
          </cell>
          <cell r="BJ658">
            <v>5</v>
          </cell>
          <cell r="BK658">
            <v>6</v>
          </cell>
          <cell r="BL658">
            <v>16</v>
          </cell>
          <cell r="BN658">
            <v>817</v>
          </cell>
          <cell r="BO658" t="str">
            <v>8</v>
          </cell>
          <cell r="BP658">
            <v>43737</v>
          </cell>
          <cell r="BX658" t="str">
            <v>شفاف</v>
          </cell>
          <cell r="CE658">
            <v>87</v>
          </cell>
          <cell r="CF658">
            <v>150</v>
          </cell>
          <cell r="CG658" t="str">
            <v>ازرق</v>
          </cell>
          <cell r="CK658">
            <v>0.97758500000000004</v>
          </cell>
          <cell r="CL658">
            <v>0</v>
          </cell>
          <cell r="CO658" t="str">
            <v>توشيبا</v>
          </cell>
          <cell r="CP658" t="str">
            <v>توشيبا للاجهزة المرئية</v>
          </cell>
          <cell r="CT658">
            <v>0</v>
          </cell>
          <cell r="CU658">
            <v>1</v>
          </cell>
          <cell r="CV658">
            <v>1</v>
          </cell>
          <cell r="CW658">
            <v>3</v>
          </cell>
          <cell r="CX658">
            <v>44231</v>
          </cell>
          <cell r="CY658">
            <v>44235</v>
          </cell>
          <cell r="CZ658" t="str">
            <v>Pending</v>
          </cell>
          <cell r="DA658">
            <v>7</v>
          </cell>
        </row>
        <row r="659">
          <cell r="A659">
            <v>564</v>
          </cell>
          <cell r="B659" t="str">
            <v>PF1</v>
          </cell>
          <cell r="C659" t="str">
            <v>FOAM 10TH</v>
          </cell>
          <cell r="D659" t="str">
            <v>Molds</v>
          </cell>
          <cell r="E659" t="str">
            <v>FMTOSI32TL2940</v>
          </cell>
          <cell r="F659" t="str">
            <v>led32l2900-top</v>
          </cell>
          <cell r="G659" t="str">
            <v>Ea</v>
          </cell>
          <cell r="H659" t="str">
            <v>1400*1700</v>
          </cell>
          <cell r="I659">
            <v>0.11899999999999999</v>
          </cell>
          <cell r="M659">
            <v>83</v>
          </cell>
          <cell r="N659">
            <v>1</v>
          </cell>
          <cell r="O659">
            <v>3</v>
          </cell>
          <cell r="Q659" t="str">
            <v>تعمل</v>
          </cell>
          <cell r="R659">
            <v>119</v>
          </cell>
          <cell r="S659">
            <v>109.48</v>
          </cell>
          <cell r="T659">
            <v>128.52000000000001</v>
          </cell>
          <cell r="U659">
            <v>8</v>
          </cell>
          <cell r="V659">
            <v>8</v>
          </cell>
          <cell r="X659" t="str">
            <v>TV</v>
          </cell>
          <cell r="Y659">
            <v>388</v>
          </cell>
          <cell r="AA659">
            <v>564</v>
          </cell>
          <cell r="AB659" t="str">
            <v>top led 32 l 29 توشيبا HTTEFK520040</v>
          </cell>
          <cell r="AD659" t="str">
            <v>led32l2900</v>
          </cell>
          <cell r="AE659">
            <v>1</v>
          </cell>
          <cell r="AH659">
            <v>130.12048192771084</v>
          </cell>
          <cell r="AI659">
            <v>123.6144578313253</v>
          </cell>
          <cell r="AJ659">
            <v>136.62650602409639</v>
          </cell>
          <cell r="AK659">
            <v>1</v>
          </cell>
          <cell r="AL659">
            <v>1</v>
          </cell>
          <cell r="AN659">
            <v>8</v>
          </cell>
          <cell r="AO659">
            <v>18</v>
          </cell>
          <cell r="AP659" t="str">
            <v>EU-150</v>
          </cell>
          <cell r="AQ659" t="str">
            <v>S.2 112  (M) 0.7-1.1 mm</v>
          </cell>
          <cell r="AR659">
            <v>42</v>
          </cell>
          <cell r="AS659">
            <v>45</v>
          </cell>
          <cell r="AT659" t="str">
            <v>TOS</v>
          </cell>
          <cell r="AU659" t="str">
            <v>اتوماتيك</v>
          </cell>
          <cell r="AV659">
            <v>7</v>
          </cell>
          <cell r="AW659">
            <v>7</v>
          </cell>
          <cell r="AX659">
            <v>806</v>
          </cell>
          <cell r="AY659">
            <v>2</v>
          </cell>
          <cell r="AZ659">
            <v>2</v>
          </cell>
          <cell r="BA659">
            <v>120</v>
          </cell>
          <cell r="BB659">
            <v>1</v>
          </cell>
          <cell r="BC659">
            <v>1</v>
          </cell>
          <cell r="BD659">
            <v>140</v>
          </cell>
          <cell r="BE659">
            <v>1</v>
          </cell>
          <cell r="BF659">
            <v>1</v>
          </cell>
          <cell r="BJ659">
            <v>5</v>
          </cell>
          <cell r="BK659">
            <v>3</v>
          </cell>
          <cell r="BL659">
            <v>13</v>
          </cell>
          <cell r="BN659">
            <v>817</v>
          </cell>
          <cell r="BO659" t="str">
            <v>8</v>
          </cell>
          <cell r="BP659">
            <v>43703</v>
          </cell>
          <cell r="BX659" t="str">
            <v>شفاف</v>
          </cell>
          <cell r="CB659">
            <v>25</v>
          </cell>
          <cell r="CE659">
            <v>87</v>
          </cell>
          <cell r="CF659">
            <v>150</v>
          </cell>
          <cell r="CG659" t="str">
            <v>ابيض</v>
          </cell>
          <cell r="CK659">
            <v>0.12911499999999998</v>
          </cell>
          <cell r="CL659">
            <v>0</v>
          </cell>
          <cell r="CO659" t="str">
            <v>توشيبا</v>
          </cell>
          <cell r="CP659" t="str">
            <v>توشيبا للاجهزة المرئية</v>
          </cell>
          <cell r="CT659">
            <v>1</v>
          </cell>
          <cell r="CU659">
            <v>1</v>
          </cell>
          <cell r="CV659">
            <v>1</v>
          </cell>
          <cell r="CW659">
            <v>1</v>
          </cell>
          <cell r="CX659">
            <v>44105</v>
          </cell>
          <cell r="CY659">
            <v>44109</v>
          </cell>
          <cell r="CZ659" t="str">
            <v>Pending</v>
          </cell>
          <cell r="DA659">
            <v>6</v>
          </cell>
        </row>
        <row r="660">
          <cell r="A660">
            <v>565</v>
          </cell>
          <cell r="B660" t="str">
            <v>PF1</v>
          </cell>
          <cell r="C660" t="str">
            <v>FOAM 10TH</v>
          </cell>
          <cell r="D660" t="str">
            <v>Molds</v>
          </cell>
          <cell r="E660" t="str">
            <v>FMTOSI32BL2950</v>
          </cell>
          <cell r="F660" t="str">
            <v>led32l2900-bottom</v>
          </cell>
          <cell r="G660" t="str">
            <v>Ea</v>
          </cell>
          <cell r="H660" t="str">
            <v>1400*1700</v>
          </cell>
          <cell r="I660">
            <v>9.0999999999999998E-2</v>
          </cell>
          <cell r="M660">
            <v>83</v>
          </cell>
          <cell r="N660">
            <v>1</v>
          </cell>
          <cell r="O660">
            <v>3</v>
          </cell>
          <cell r="Q660" t="str">
            <v>تعمل</v>
          </cell>
          <cell r="R660">
            <v>91</v>
          </cell>
          <cell r="S660">
            <v>83.72</v>
          </cell>
          <cell r="T660">
            <v>98.28</v>
          </cell>
          <cell r="U660">
            <v>8</v>
          </cell>
          <cell r="V660">
            <v>8</v>
          </cell>
          <cell r="X660" t="str">
            <v>TV</v>
          </cell>
          <cell r="Y660">
            <v>388</v>
          </cell>
          <cell r="AA660">
            <v>565</v>
          </cell>
          <cell r="AB660" t="str">
            <v>bottom led 32 l29 توشيبا  HTTEFK520050 </v>
          </cell>
          <cell r="AD660" t="str">
            <v>led32l2900</v>
          </cell>
          <cell r="AE660">
            <v>1</v>
          </cell>
          <cell r="AH660">
            <v>130.12048192771084</v>
          </cell>
          <cell r="AI660">
            <v>123.6144578313253</v>
          </cell>
          <cell r="AJ660">
            <v>136.62650602409639</v>
          </cell>
          <cell r="AK660">
            <v>1</v>
          </cell>
          <cell r="AL660">
            <v>1</v>
          </cell>
          <cell r="AN660">
            <v>8</v>
          </cell>
          <cell r="AO660">
            <v>18</v>
          </cell>
          <cell r="AP660" t="str">
            <v>EU-150</v>
          </cell>
          <cell r="AQ660" t="str">
            <v>S.2 112  (M) 0.7-1.1 mm</v>
          </cell>
          <cell r="AR660">
            <v>42</v>
          </cell>
          <cell r="AS660">
            <v>45</v>
          </cell>
          <cell r="AT660" t="str">
            <v>TOS</v>
          </cell>
          <cell r="AU660" t="str">
            <v>اتوماتيك</v>
          </cell>
          <cell r="AV660">
            <v>7</v>
          </cell>
          <cell r="AW660">
            <v>7</v>
          </cell>
          <cell r="AX660">
            <v>806</v>
          </cell>
          <cell r="AY660">
            <v>2</v>
          </cell>
          <cell r="AZ660">
            <v>2</v>
          </cell>
          <cell r="BA660">
            <v>120</v>
          </cell>
          <cell r="BB660">
            <v>1</v>
          </cell>
          <cell r="BC660">
            <v>1</v>
          </cell>
          <cell r="BD660">
            <v>140</v>
          </cell>
          <cell r="BE660">
            <v>1</v>
          </cell>
          <cell r="BF660">
            <v>1</v>
          </cell>
          <cell r="BJ660">
            <v>5</v>
          </cell>
          <cell r="BK660">
            <v>3</v>
          </cell>
          <cell r="BL660">
            <v>13</v>
          </cell>
          <cell r="BN660">
            <v>817</v>
          </cell>
          <cell r="BO660" t="str">
            <v>8</v>
          </cell>
          <cell r="BP660">
            <v>43703</v>
          </cell>
          <cell r="BX660" t="str">
            <v>شفاف</v>
          </cell>
          <cell r="CB660">
            <v>25</v>
          </cell>
          <cell r="CE660">
            <v>87</v>
          </cell>
          <cell r="CF660">
            <v>150</v>
          </cell>
          <cell r="CG660" t="str">
            <v>ازرق</v>
          </cell>
          <cell r="CK660">
            <v>9.8734999999999989E-2</v>
          </cell>
          <cell r="CL660">
            <v>0</v>
          </cell>
          <cell r="CO660" t="str">
            <v>توشيبا</v>
          </cell>
          <cell r="CP660" t="str">
            <v>توشيبا للاجهزة المرئية</v>
          </cell>
          <cell r="CT660">
            <v>1</v>
          </cell>
          <cell r="CU660">
            <v>1</v>
          </cell>
          <cell r="CV660">
            <v>1</v>
          </cell>
          <cell r="CW660">
            <v>1</v>
          </cell>
          <cell r="CX660">
            <v>44105</v>
          </cell>
          <cell r="CY660">
            <v>44109</v>
          </cell>
          <cell r="CZ660" t="str">
            <v>Pending</v>
          </cell>
          <cell r="DA660">
            <v>6</v>
          </cell>
        </row>
        <row r="661">
          <cell r="A661">
            <v>566</v>
          </cell>
          <cell r="B661" t="str">
            <v>PF1</v>
          </cell>
          <cell r="C661" t="str">
            <v>FOAM 10TH</v>
          </cell>
          <cell r="D661" t="str">
            <v>Molds</v>
          </cell>
          <cell r="E661" t="str">
            <v>FMTOSI32LR2960</v>
          </cell>
          <cell r="F661" t="str">
            <v>led32l2900-left&amp;right</v>
          </cell>
          <cell r="G661" t="str">
            <v>Set</v>
          </cell>
          <cell r="H661" t="str">
            <v>1400*1700</v>
          </cell>
          <cell r="I661">
            <v>3.4000000000000002E-2</v>
          </cell>
          <cell r="M661">
            <v>83</v>
          </cell>
          <cell r="N661">
            <v>2</v>
          </cell>
          <cell r="O661">
            <v>3</v>
          </cell>
          <cell r="Q661" t="str">
            <v>تعمل</v>
          </cell>
          <cell r="R661">
            <v>34</v>
          </cell>
          <cell r="S661">
            <v>31.28</v>
          </cell>
          <cell r="T661">
            <v>36.72</v>
          </cell>
          <cell r="U661">
            <v>8</v>
          </cell>
          <cell r="V661">
            <v>8</v>
          </cell>
          <cell r="X661" t="str">
            <v>TV</v>
          </cell>
          <cell r="Y661">
            <v>388</v>
          </cell>
          <cell r="AA661">
            <v>566</v>
          </cell>
          <cell r="AB661" t="str">
            <v>side L&amp;R led 32 l 29 توشيبا  HTTEFK520060</v>
          </cell>
          <cell r="AD661" t="str">
            <v>led32l2900</v>
          </cell>
          <cell r="AE661">
            <v>1</v>
          </cell>
          <cell r="AH661">
            <v>130.12048192771084</v>
          </cell>
          <cell r="AI661">
            <v>123.6144578313253</v>
          </cell>
          <cell r="AJ661">
            <v>136.62650602409639</v>
          </cell>
          <cell r="AK661">
            <v>1</v>
          </cell>
          <cell r="AL661">
            <v>1</v>
          </cell>
          <cell r="AN661">
            <v>8</v>
          </cell>
          <cell r="AO661">
            <v>18</v>
          </cell>
          <cell r="AP661" t="str">
            <v>EU-150</v>
          </cell>
          <cell r="AQ661" t="str">
            <v>S.2 112  (M) 0.7-1.1 mm</v>
          </cell>
          <cell r="AR661">
            <v>42</v>
          </cell>
          <cell r="AS661">
            <v>45</v>
          </cell>
          <cell r="AT661" t="str">
            <v>TOS</v>
          </cell>
          <cell r="AU661" t="str">
            <v>اتوماتيك</v>
          </cell>
          <cell r="AV661">
            <v>7</v>
          </cell>
          <cell r="AW661">
            <v>7</v>
          </cell>
          <cell r="AX661">
            <v>219</v>
          </cell>
          <cell r="AY661">
            <v>2</v>
          </cell>
          <cell r="AZ661">
            <v>2</v>
          </cell>
          <cell r="BA661">
            <v>120</v>
          </cell>
          <cell r="BB661">
            <v>1</v>
          </cell>
          <cell r="BC661">
            <v>1</v>
          </cell>
          <cell r="BD661">
            <v>78</v>
          </cell>
          <cell r="BE661">
            <v>1</v>
          </cell>
          <cell r="BF661">
            <v>1</v>
          </cell>
          <cell r="BJ661">
            <v>5</v>
          </cell>
          <cell r="BK661">
            <v>3</v>
          </cell>
          <cell r="BL661">
            <v>13</v>
          </cell>
          <cell r="BN661">
            <v>817</v>
          </cell>
          <cell r="BO661" t="str">
            <v>8</v>
          </cell>
          <cell r="BP661">
            <v>43703</v>
          </cell>
          <cell r="BX661" t="str">
            <v>شفاف</v>
          </cell>
          <cell r="CB661">
            <v>200</v>
          </cell>
          <cell r="CE661">
            <v>87</v>
          </cell>
          <cell r="CF661">
            <v>200</v>
          </cell>
          <cell r="CG661" t="str">
            <v>ابيض</v>
          </cell>
          <cell r="CK661">
            <v>3.6889999999999999E-2</v>
          </cell>
          <cell r="CL661">
            <v>0</v>
          </cell>
          <cell r="CO661" t="str">
            <v>توشيبا</v>
          </cell>
          <cell r="CP661" t="str">
            <v>توشيبا للاجهزة المرئية</v>
          </cell>
          <cell r="CT661">
            <v>1</v>
          </cell>
          <cell r="CU661">
            <v>1</v>
          </cell>
          <cell r="CV661">
            <v>1</v>
          </cell>
          <cell r="CW661">
            <v>1</v>
          </cell>
          <cell r="CX661">
            <v>44105</v>
          </cell>
          <cell r="CY661">
            <v>44109</v>
          </cell>
          <cell r="CZ661" t="str">
            <v>Pending</v>
          </cell>
          <cell r="DA661">
            <v>6</v>
          </cell>
        </row>
        <row r="662">
          <cell r="A662" t="str">
            <v>566sum</v>
          </cell>
          <cell r="B662" t="str">
            <v>PF1</v>
          </cell>
          <cell r="C662" t="str">
            <v>FOAM 10TH</v>
          </cell>
          <cell r="D662" t="str">
            <v>Molds</v>
          </cell>
          <cell r="E662" t="str">
            <v>FMTOSI32LR2960</v>
          </cell>
          <cell r="F662" t="str">
            <v>led32l2900</v>
          </cell>
          <cell r="G662" t="str">
            <v>Set</v>
          </cell>
          <cell r="H662" t="str">
            <v>1400*1700</v>
          </cell>
          <cell r="I662">
            <v>0.24399999999999999</v>
          </cell>
          <cell r="M662">
            <v>83</v>
          </cell>
          <cell r="N662">
            <v>4</v>
          </cell>
          <cell r="O662">
            <v>3</v>
          </cell>
          <cell r="Q662" t="str">
            <v>تعمل</v>
          </cell>
          <cell r="R662">
            <v>244</v>
          </cell>
          <cell r="S662">
            <v>224.48</v>
          </cell>
          <cell r="T662">
            <v>263.52</v>
          </cell>
          <cell r="U662">
            <v>8</v>
          </cell>
          <cell r="V662">
            <v>8</v>
          </cell>
          <cell r="X662" t="str">
            <v>TV</v>
          </cell>
          <cell r="Y662">
            <v>388</v>
          </cell>
          <cell r="Z662" t="str">
            <v>مجمعة</v>
          </cell>
          <cell r="AA662">
            <v>566</v>
          </cell>
          <cell r="AB662" t="str">
            <v>side L&amp;R led 32 l 29 توشيبا  HTTEFK520060</v>
          </cell>
          <cell r="AD662" t="str">
            <v>led32l2900</v>
          </cell>
          <cell r="AE662">
            <v>1</v>
          </cell>
          <cell r="AH662">
            <v>130.12048192771084</v>
          </cell>
          <cell r="AI662">
            <v>123.6144578313253</v>
          </cell>
          <cell r="AJ662">
            <v>136.62650602409639</v>
          </cell>
          <cell r="AK662">
            <v>0</v>
          </cell>
          <cell r="AM662">
            <v>1</v>
          </cell>
          <cell r="AN662">
            <v>8</v>
          </cell>
          <cell r="AO662">
            <v>18</v>
          </cell>
          <cell r="AP662" t="str">
            <v>EU-150</v>
          </cell>
          <cell r="AQ662" t="str">
            <v>S.2 112  (M) 0.7-1.1 mm</v>
          </cell>
          <cell r="AR662">
            <v>42</v>
          </cell>
          <cell r="AS662">
            <v>45</v>
          </cell>
          <cell r="AT662" t="str">
            <v>TOS</v>
          </cell>
          <cell r="AU662" t="str">
            <v>اتوماتيك</v>
          </cell>
          <cell r="AV662">
            <v>7</v>
          </cell>
          <cell r="AW662">
            <v>7</v>
          </cell>
          <cell r="BJ662">
            <v>5</v>
          </cell>
          <cell r="BK662">
            <v>3</v>
          </cell>
          <cell r="BL662">
            <v>13</v>
          </cell>
          <cell r="BN662">
            <v>817</v>
          </cell>
          <cell r="BO662" t="str">
            <v>8</v>
          </cell>
          <cell r="BP662">
            <v>43703</v>
          </cell>
          <cell r="BX662" t="str">
            <v>شفاف</v>
          </cell>
          <cell r="CE662">
            <v>87</v>
          </cell>
          <cell r="CF662">
            <v>150</v>
          </cell>
          <cell r="CK662">
            <v>0.26473999999999998</v>
          </cell>
          <cell r="CL662">
            <v>0</v>
          </cell>
          <cell r="CO662" t="str">
            <v>توشيبا</v>
          </cell>
          <cell r="CP662" t="str">
            <v>توشيبا للاجهزة المرئية</v>
          </cell>
          <cell r="CT662">
            <v>0</v>
          </cell>
          <cell r="CU662">
            <v>1</v>
          </cell>
          <cell r="CV662">
            <v>1</v>
          </cell>
          <cell r="CW662">
            <v>1</v>
          </cell>
          <cell r="CX662">
            <v>44105</v>
          </cell>
          <cell r="CY662">
            <v>44109</v>
          </cell>
          <cell r="CZ662" t="str">
            <v>Pending</v>
          </cell>
          <cell r="DA662">
            <v>6</v>
          </cell>
        </row>
        <row r="663">
          <cell r="A663">
            <v>567</v>
          </cell>
          <cell r="B663" t="str">
            <v>PF2</v>
          </cell>
          <cell r="C663" t="str">
            <v>FOAM 6TH</v>
          </cell>
          <cell r="D663" t="str">
            <v>Molds</v>
          </cell>
          <cell r="E663" t="str">
            <v>FMMCRI1k24B000</v>
          </cell>
          <cell r="F663" t="str">
            <v>ميراكو -طقم جوانب وجزء وسط-جانب سفلي</v>
          </cell>
          <cell r="G663" t="str">
            <v>Ea</v>
          </cell>
          <cell r="H663" t="str">
            <v>1400*1700</v>
          </cell>
          <cell r="I663">
            <v>0.20300000000000001</v>
          </cell>
          <cell r="M663">
            <v>67</v>
          </cell>
          <cell r="N663">
            <v>1</v>
          </cell>
          <cell r="O663">
            <v>3</v>
          </cell>
          <cell r="P663" t="str">
            <v>A2</v>
          </cell>
          <cell r="Q663" t="str">
            <v>تعمل</v>
          </cell>
          <cell r="R663">
            <v>203</v>
          </cell>
          <cell r="S663">
            <v>192.85</v>
          </cell>
          <cell r="T663">
            <v>213.15</v>
          </cell>
          <cell r="U663">
            <v>5</v>
          </cell>
          <cell r="V663">
            <v>5</v>
          </cell>
          <cell r="X663" t="str">
            <v>تكييف</v>
          </cell>
          <cell r="Y663">
            <v>389</v>
          </cell>
          <cell r="AA663">
            <v>567</v>
          </cell>
          <cell r="AB663" t="str">
            <v>ميراكوEPS MID BOTTOM PACKING 42QHCT24</v>
          </cell>
          <cell r="AD663" t="str">
            <v>طقم جوانب وجزء وسط</v>
          </cell>
          <cell r="AE663">
            <v>1</v>
          </cell>
          <cell r="AH663">
            <v>161.19402985074629</v>
          </cell>
          <cell r="AI663">
            <v>153.13432835820896</v>
          </cell>
          <cell r="AJ663">
            <v>169.25373134328362</v>
          </cell>
          <cell r="AK663">
            <v>1</v>
          </cell>
          <cell r="AL663">
            <v>1</v>
          </cell>
          <cell r="AO663">
            <v>22</v>
          </cell>
          <cell r="AP663" t="str">
            <v>303xj</v>
          </cell>
          <cell r="AQ663" t="str">
            <v>S.2 112  (M) 0.7-1.1 mm</v>
          </cell>
          <cell r="AT663" t="str">
            <v>MCR</v>
          </cell>
          <cell r="AU663" t="str">
            <v>اتوماتيك</v>
          </cell>
          <cell r="AV663">
            <v>7</v>
          </cell>
          <cell r="AW663">
            <v>7</v>
          </cell>
          <cell r="AX663">
            <v>402</v>
          </cell>
          <cell r="AY663">
            <v>3</v>
          </cell>
          <cell r="AZ663">
            <v>3</v>
          </cell>
          <cell r="BA663">
            <v>296</v>
          </cell>
          <cell r="BB663">
            <v>3</v>
          </cell>
          <cell r="BC663">
            <v>3</v>
          </cell>
          <cell r="BD663">
            <v>150</v>
          </cell>
          <cell r="BE663">
            <v>3</v>
          </cell>
          <cell r="BF663">
            <v>3</v>
          </cell>
          <cell r="BJ663">
            <v>5</v>
          </cell>
          <cell r="BK663">
            <v>-5</v>
          </cell>
          <cell r="BL663">
            <v>5</v>
          </cell>
          <cell r="BN663">
            <v>145</v>
          </cell>
          <cell r="BO663" t="str">
            <v>1</v>
          </cell>
          <cell r="BP663">
            <v>43632</v>
          </cell>
          <cell r="BX663" t="str">
            <v>شفاف</v>
          </cell>
          <cell r="CB663">
            <v>5</v>
          </cell>
          <cell r="CE663">
            <v>87</v>
          </cell>
          <cell r="CF663">
            <v>150</v>
          </cell>
          <cell r="CG663" t="str">
            <v>ازرق</v>
          </cell>
          <cell r="CK663">
            <v>0.22025500000000001</v>
          </cell>
          <cell r="CL663">
            <v>0</v>
          </cell>
          <cell r="CO663" t="str">
            <v>شركة ميراكو</v>
          </cell>
          <cell r="CT663">
            <v>1</v>
          </cell>
          <cell r="CU663">
            <v>1</v>
          </cell>
          <cell r="CV663">
            <v>1</v>
          </cell>
          <cell r="CW663">
            <v>0</v>
          </cell>
          <cell r="CZ663" t="str">
            <v/>
          </cell>
        </row>
        <row r="664">
          <cell r="A664">
            <v>568</v>
          </cell>
          <cell r="B664" t="str">
            <v>PF2</v>
          </cell>
          <cell r="C664" t="str">
            <v>FOAM 6TH</v>
          </cell>
          <cell r="D664" t="str">
            <v>Molds</v>
          </cell>
          <cell r="E664" t="str">
            <v>FMMCRI2k24T000</v>
          </cell>
          <cell r="F664" t="str">
            <v>ميراكو -طقم جوانب وجزء وسط-جانب علوي</v>
          </cell>
          <cell r="G664" t="str">
            <v>Ea</v>
          </cell>
          <cell r="H664" t="str">
            <v>1400*1700</v>
          </cell>
          <cell r="I664">
            <v>0.20300000000000001</v>
          </cell>
          <cell r="M664">
            <v>67</v>
          </cell>
          <cell r="N664">
            <v>1</v>
          </cell>
          <cell r="O664">
            <v>3</v>
          </cell>
          <cell r="P664" t="str">
            <v>A2</v>
          </cell>
          <cell r="Q664" t="str">
            <v>تعمل</v>
          </cell>
          <cell r="R664">
            <v>203</v>
          </cell>
          <cell r="S664">
            <v>192.85</v>
          </cell>
          <cell r="T664">
            <v>213.15</v>
          </cell>
          <cell r="U664">
            <v>5</v>
          </cell>
          <cell r="V664">
            <v>5</v>
          </cell>
          <cell r="X664" t="str">
            <v>تكييف</v>
          </cell>
          <cell r="Y664">
            <v>389</v>
          </cell>
          <cell r="AA664">
            <v>568</v>
          </cell>
          <cell r="AB664" t="str">
            <v>ميراكوEPS MID TOP PACKING 42QHCT24</v>
          </cell>
          <cell r="AD664" t="str">
            <v>طقم جوانب وجزء وسط</v>
          </cell>
          <cell r="AE664">
            <v>1</v>
          </cell>
          <cell r="AH664">
            <v>161.19402985074629</v>
          </cell>
          <cell r="AI664">
            <v>153.13432835820896</v>
          </cell>
          <cell r="AJ664">
            <v>169.25373134328362</v>
          </cell>
          <cell r="AK664">
            <v>1</v>
          </cell>
          <cell r="AL664">
            <v>1</v>
          </cell>
          <cell r="AO664">
            <v>22</v>
          </cell>
          <cell r="AP664" t="str">
            <v>303xj</v>
          </cell>
          <cell r="AQ664" t="str">
            <v>S.2 112  (M) 0.7-1.1 mm</v>
          </cell>
          <cell r="AT664" t="str">
            <v>MCR</v>
          </cell>
          <cell r="AU664" t="str">
            <v>اتوماتيك</v>
          </cell>
          <cell r="AV664">
            <v>7</v>
          </cell>
          <cell r="AW664">
            <v>7</v>
          </cell>
          <cell r="AX664">
            <v>402</v>
          </cell>
          <cell r="AY664">
            <v>3</v>
          </cell>
          <cell r="AZ664">
            <v>3</v>
          </cell>
          <cell r="BA664">
            <v>296</v>
          </cell>
          <cell r="BB664">
            <v>3</v>
          </cell>
          <cell r="BC664">
            <v>3</v>
          </cell>
          <cell r="BD664">
            <v>150</v>
          </cell>
          <cell r="BE664">
            <v>3</v>
          </cell>
          <cell r="BF664">
            <v>3</v>
          </cell>
          <cell r="BJ664">
            <v>5</v>
          </cell>
          <cell r="BK664">
            <v>-5</v>
          </cell>
          <cell r="BL664">
            <v>5</v>
          </cell>
          <cell r="BN664">
            <v>145</v>
          </cell>
          <cell r="BO664" t="str">
            <v>1</v>
          </cell>
          <cell r="BP664">
            <v>43632</v>
          </cell>
          <cell r="BX664" t="str">
            <v>شفاف</v>
          </cell>
          <cell r="CB664">
            <v>5</v>
          </cell>
          <cell r="CE664">
            <v>87</v>
          </cell>
          <cell r="CF664">
            <v>150</v>
          </cell>
          <cell r="CG664" t="str">
            <v>ازرق</v>
          </cell>
          <cell r="CK664">
            <v>0.22025500000000001</v>
          </cell>
          <cell r="CL664">
            <v>0</v>
          </cell>
          <cell r="CO664" t="str">
            <v>شركة ميراكو</v>
          </cell>
          <cell r="CT664">
            <v>1</v>
          </cell>
          <cell r="CU664">
            <v>1</v>
          </cell>
          <cell r="CV664">
            <v>1</v>
          </cell>
          <cell r="CW664">
            <v>0</v>
          </cell>
          <cell r="CZ664" t="str">
            <v/>
          </cell>
        </row>
        <row r="665">
          <cell r="A665">
            <v>569</v>
          </cell>
          <cell r="B665" t="str">
            <v>PF2</v>
          </cell>
          <cell r="C665" t="str">
            <v>FOAM 6TH</v>
          </cell>
          <cell r="D665" t="str">
            <v>Molds</v>
          </cell>
          <cell r="E665" t="str">
            <v>FMMCRI3k24R000</v>
          </cell>
          <cell r="F665" t="str">
            <v>ميراكو -طقم جوانب وجزء وسط-جزء يمين</v>
          </cell>
          <cell r="G665" t="str">
            <v>Ea</v>
          </cell>
          <cell r="H665" t="str">
            <v>1400*1700</v>
          </cell>
          <cell r="I665">
            <v>7.9000000000000001E-2</v>
          </cell>
          <cell r="M665">
            <v>67</v>
          </cell>
          <cell r="N665">
            <v>1</v>
          </cell>
          <cell r="O665">
            <v>3</v>
          </cell>
          <cell r="P665" t="str">
            <v>A2</v>
          </cell>
          <cell r="Q665" t="str">
            <v>تعمل</v>
          </cell>
          <cell r="R665">
            <v>79</v>
          </cell>
          <cell r="S665">
            <v>75.05</v>
          </cell>
          <cell r="T665">
            <v>82.95</v>
          </cell>
          <cell r="U665">
            <v>5</v>
          </cell>
          <cell r="V665">
            <v>5</v>
          </cell>
          <cell r="X665" t="str">
            <v>تكييف</v>
          </cell>
          <cell r="Y665">
            <v>389</v>
          </cell>
          <cell r="AA665">
            <v>569</v>
          </cell>
          <cell r="AB665" t="str">
            <v>ميراكوEPS RH SIDE PACKING 42QHCT24</v>
          </cell>
          <cell r="AD665" t="str">
            <v>طقم جوانب وجزء وسط</v>
          </cell>
          <cell r="AE665">
            <v>1</v>
          </cell>
          <cell r="AH665">
            <v>161.19402985074629</v>
          </cell>
          <cell r="AI665">
            <v>153.13432835820896</v>
          </cell>
          <cell r="AJ665">
            <v>169.25373134328362</v>
          </cell>
          <cell r="AK665">
            <v>1</v>
          </cell>
          <cell r="AL665">
            <v>1</v>
          </cell>
          <cell r="AO665">
            <v>22</v>
          </cell>
          <cell r="AP665" t="str">
            <v>303xj</v>
          </cell>
          <cell r="AQ665" t="str">
            <v>S.2 112  (M) 0.7-1.1 mm</v>
          </cell>
          <cell r="AT665" t="str">
            <v>MCR</v>
          </cell>
          <cell r="AU665" t="str">
            <v>اتوماتيك</v>
          </cell>
          <cell r="AV665">
            <v>7</v>
          </cell>
          <cell r="AW665">
            <v>7</v>
          </cell>
          <cell r="AX665">
            <v>402</v>
          </cell>
          <cell r="AY665">
            <v>3</v>
          </cell>
          <cell r="AZ665">
            <v>3</v>
          </cell>
          <cell r="BA665">
            <v>203</v>
          </cell>
          <cell r="BB665">
            <v>1</v>
          </cell>
          <cell r="BC665">
            <v>1</v>
          </cell>
          <cell r="BD665">
            <v>119</v>
          </cell>
          <cell r="BE665">
            <v>3</v>
          </cell>
          <cell r="BF665">
            <v>3</v>
          </cell>
          <cell r="BJ665">
            <v>5</v>
          </cell>
          <cell r="BK665">
            <v>-5</v>
          </cell>
          <cell r="BL665">
            <v>5</v>
          </cell>
          <cell r="BN665">
            <v>145</v>
          </cell>
          <cell r="BO665" t="str">
            <v>1</v>
          </cell>
          <cell r="BP665">
            <v>43632</v>
          </cell>
          <cell r="BX665" t="str">
            <v>شفاف</v>
          </cell>
          <cell r="CB665">
            <v>5</v>
          </cell>
          <cell r="CE665">
            <v>87</v>
          </cell>
          <cell r="CF665">
            <v>150</v>
          </cell>
          <cell r="CG665" t="str">
            <v>ازرق</v>
          </cell>
          <cell r="CK665">
            <v>8.5715E-2</v>
          </cell>
          <cell r="CL665">
            <v>0</v>
          </cell>
          <cell r="CO665" t="str">
            <v>شركة ميراكو</v>
          </cell>
          <cell r="CT665">
            <v>1</v>
          </cell>
          <cell r="CU665">
            <v>1</v>
          </cell>
          <cell r="CV665">
            <v>1</v>
          </cell>
          <cell r="CW665">
            <v>0</v>
          </cell>
          <cell r="CZ665" t="str">
            <v/>
          </cell>
        </row>
        <row r="666">
          <cell r="A666">
            <v>570</v>
          </cell>
          <cell r="B666" t="str">
            <v>PF2</v>
          </cell>
          <cell r="C666" t="str">
            <v>FOAM 6TH</v>
          </cell>
          <cell r="D666" t="str">
            <v>Molds</v>
          </cell>
          <cell r="E666" t="str">
            <v>FMMCRI4k24L000</v>
          </cell>
          <cell r="F666" t="str">
            <v>ميراكو -طقم جوانب وجزء وسط-جزء يسار</v>
          </cell>
          <cell r="G666" t="str">
            <v>Ea</v>
          </cell>
          <cell r="H666" t="str">
            <v>1400*1700</v>
          </cell>
          <cell r="I666">
            <v>0.13800000000000001</v>
          </cell>
          <cell r="M666">
            <v>67</v>
          </cell>
          <cell r="N666">
            <v>1</v>
          </cell>
          <cell r="O666">
            <v>3</v>
          </cell>
          <cell r="P666" t="str">
            <v>A2</v>
          </cell>
          <cell r="Q666" t="str">
            <v>تعمل</v>
          </cell>
          <cell r="R666">
            <v>138</v>
          </cell>
          <cell r="S666">
            <v>131.1</v>
          </cell>
          <cell r="T666">
            <v>144.9</v>
          </cell>
          <cell r="U666">
            <v>5</v>
          </cell>
          <cell r="V666">
            <v>5</v>
          </cell>
          <cell r="X666" t="str">
            <v>تكييف</v>
          </cell>
          <cell r="Y666">
            <v>389</v>
          </cell>
          <cell r="AA666">
            <v>570</v>
          </cell>
          <cell r="AB666" t="str">
            <v>ميراكو EPS LH SIDE PACKING 42QHCT24</v>
          </cell>
          <cell r="AD666" t="str">
            <v>طقم جوانب وجزء وسط</v>
          </cell>
          <cell r="AE666">
            <v>1</v>
          </cell>
          <cell r="AH666">
            <v>161.19402985074629</v>
          </cell>
          <cell r="AI666">
            <v>153.13432835820896</v>
          </cell>
          <cell r="AJ666">
            <v>169.25373134328362</v>
          </cell>
          <cell r="AK666">
            <v>1</v>
          </cell>
          <cell r="AL666">
            <v>1</v>
          </cell>
          <cell r="AO666">
            <v>22</v>
          </cell>
          <cell r="AP666" t="str">
            <v>303xj</v>
          </cell>
          <cell r="AQ666" t="str">
            <v>S.2 112  (M) 0.7-1.1 mm</v>
          </cell>
          <cell r="AT666" t="str">
            <v>MCR</v>
          </cell>
          <cell r="AU666" t="str">
            <v>اتوماتيك</v>
          </cell>
          <cell r="AV666">
            <v>7</v>
          </cell>
          <cell r="AW666">
            <v>7</v>
          </cell>
          <cell r="AX666">
            <v>402</v>
          </cell>
          <cell r="AY666">
            <v>3</v>
          </cell>
          <cell r="AZ666">
            <v>3</v>
          </cell>
          <cell r="BA666">
            <v>203</v>
          </cell>
          <cell r="BB666">
            <v>1</v>
          </cell>
          <cell r="BC666">
            <v>1</v>
          </cell>
          <cell r="BD666">
            <v>200</v>
          </cell>
          <cell r="BE666">
            <v>3</v>
          </cell>
          <cell r="BF666">
            <v>3</v>
          </cell>
          <cell r="BJ666">
            <v>5</v>
          </cell>
          <cell r="BK666">
            <v>-5</v>
          </cell>
          <cell r="BL666">
            <v>5</v>
          </cell>
          <cell r="BN666">
            <v>145</v>
          </cell>
          <cell r="BO666" t="str">
            <v>1</v>
          </cell>
          <cell r="BP666">
            <v>43632</v>
          </cell>
          <cell r="BX666" t="str">
            <v>شفاف</v>
          </cell>
          <cell r="CB666">
            <v>5</v>
          </cell>
          <cell r="CE666">
            <v>87</v>
          </cell>
          <cell r="CF666">
            <v>150</v>
          </cell>
          <cell r="CG666" t="str">
            <v>ازرق</v>
          </cell>
          <cell r="CK666">
            <v>0.14973</v>
          </cell>
          <cell r="CL666">
            <v>0</v>
          </cell>
          <cell r="CO666" t="str">
            <v>شركة ميراكو</v>
          </cell>
          <cell r="CT666">
            <v>1</v>
          </cell>
          <cell r="CU666">
            <v>1</v>
          </cell>
          <cell r="CV666">
            <v>1</v>
          </cell>
          <cell r="CW666">
            <v>0</v>
          </cell>
          <cell r="CZ666" t="str">
            <v/>
          </cell>
        </row>
        <row r="667">
          <cell r="A667" t="str">
            <v>570sum</v>
          </cell>
          <cell r="B667" t="str">
            <v>PF2</v>
          </cell>
          <cell r="C667" t="str">
            <v>FOAM 6TH</v>
          </cell>
          <cell r="D667" t="str">
            <v>Molds</v>
          </cell>
          <cell r="E667" t="str">
            <v>FMMCRI2k24T000</v>
          </cell>
          <cell r="F667" t="str">
            <v>ميراكو -جوانب وجزء وسط</v>
          </cell>
          <cell r="G667" t="str">
            <v>set</v>
          </cell>
          <cell r="H667" t="str">
            <v>1400*1700</v>
          </cell>
          <cell r="I667">
            <v>0.623</v>
          </cell>
          <cell r="M667">
            <v>67</v>
          </cell>
          <cell r="N667">
            <v>4</v>
          </cell>
          <cell r="O667">
            <v>3</v>
          </cell>
          <cell r="P667" t="str">
            <v>A2</v>
          </cell>
          <cell r="Q667" t="str">
            <v>تعمل</v>
          </cell>
          <cell r="R667">
            <v>623</v>
          </cell>
          <cell r="S667">
            <v>591.85</v>
          </cell>
          <cell r="T667">
            <v>654.15</v>
          </cell>
          <cell r="U667">
            <v>5</v>
          </cell>
          <cell r="V667">
            <v>5</v>
          </cell>
          <cell r="X667" t="str">
            <v>تكييف</v>
          </cell>
          <cell r="Y667">
            <v>389</v>
          </cell>
          <cell r="Z667" t="str">
            <v>مجمعة</v>
          </cell>
          <cell r="AA667">
            <v>570</v>
          </cell>
          <cell r="AB667" t="str">
            <v>طقم جوانب وجزء وسط</v>
          </cell>
          <cell r="AD667" t="str">
            <v>طقم جوانب وجزء وسط</v>
          </cell>
          <cell r="AE667">
            <v>1</v>
          </cell>
          <cell r="AH667">
            <v>161.19402985074629</v>
          </cell>
          <cell r="AI667">
            <v>153.13432835820896</v>
          </cell>
          <cell r="AJ667">
            <v>169.25373134328362</v>
          </cell>
          <cell r="AK667">
            <v>0</v>
          </cell>
          <cell r="AM667">
            <v>1</v>
          </cell>
          <cell r="AO667">
            <v>22</v>
          </cell>
          <cell r="AP667" t="str">
            <v>303xj</v>
          </cell>
          <cell r="AQ667" t="str">
            <v>S.2 112  (M) 0.7-1.1 mm</v>
          </cell>
          <cell r="AT667" t="str">
            <v>MCR</v>
          </cell>
          <cell r="AU667" t="str">
            <v>اتوماتيك</v>
          </cell>
          <cell r="AV667">
            <v>7</v>
          </cell>
          <cell r="AW667">
            <v>7</v>
          </cell>
          <cell r="BJ667">
            <v>5</v>
          </cell>
          <cell r="BK667">
            <v>-5</v>
          </cell>
          <cell r="BL667">
            <v>5</v>
          </cell>
          <cell r="BN667">
            <v>145</v>
          </cell>
          <cell r="BO667" t="str">
            <v>1</v>
          </cell>
          <cell r="BP667">
            <v>43632</v>
          </cell>
          <cell r="BX667" t="str">
            <v>شفاف</v>
          </cell>
          <cell r="CB667">
            <v>5</v>
          </cell>
          <cell r="CE667">
            <v>87</v>
          </cell>
          <cell r="CF667">
            <v>150</v>
          </cell>
          <cell r="CG667" t="str">
            <v>ازرق</v>
          </cell>
          <cell r="CK667">
            <v>0.67595499999999997</v>
          </cell>
          <cell r="CL667">
            <v>0</v>
          </cell>
          <cell r="CO667" t="str">
            <v>شركة ميراكو</v>
          </cell>
          <cell r="CT667">
            <v>0</v>
          </cell>
          <cell r="CU667">
            <v>1</v>
          </cell>
          <cell r="CV667">
            <v>1</v>
          </cell>
          <cell r="CW667">
            <v>0</v>
          </cell>
          <cell r="CZ667" t="str">
            <v/>
          </cell>
        </row>
        <row r="668">
          <cell r="A668">
            <v>571</v>
          </cell>
          <cell r="B668" t="str">
            <v>PF1</v>
          </cell>
          <cell r="C668" t="str">
            <v>FOAM 10TH</v>
          </cell>
          <cell r="D668" t="str">
            <v>Molds</v>
          </cell>
          <cell r="E668" t="str">
            <v>FMTOSI55T09010</v>
          </cell>
          <cell r="F668" t="str">
            <v>Tosh LED55U7950 top</v>
          </cell>
          <cell r="G668" t="str">
            <v>Ea</v>
          </cell>
          <cell r="H668" t="str">
            <v>1800*1600</v>
          </cell>
          <cell r="I668">
            <v>0.69499999999999995</v>
          </cell>
          <cell r="M668">
            <v>30</v>
          </cell>
          <cell r="N668">
            <v>1</v>
          </cell>
          <cell r="O668">
            <v>2</v>
          </cell>
          <cell r="P668" t="str">
            <v>B1</v>
          </cell>
          <cell r="Q668" t="str">
            <v>تعمل</v>
          </cell>
          <cell r="R668">
            <v>695</v>
          </cell>
          <cell r="S668">
            <v>639.4</v>
          </cell>
          <cell r="T668">
            <v>750.6</v>
          </cell>
          <cell r="U668">
            <v>8</v>
          </cell>
          <cell r="V668">
            <v>8</v>
          </cell>
          <cell r="X668" t="str">
            <v>TV</v>
          </cell>
          <cell r="Y668">
            <v>390</v>
          </cell>
          <cell r="AA668">
            <v>571</v>
          </cell>
          <cell r="AB668" t="str">
            <v xml:space="preserve">55U7950 TOP EPSتوشيبا </v>
          </cell>
          <cell r="AD668" t="str">
            <v>Tosh LED55U7950</v>
          </cell>
          <cell r="AE668">
            <v>1</v>
          </cell>
          <cell r="AH668">
            <v>240</v>
          </cell>
          <cell r="AI668">
            <v>228</v>
          </cell>
          <cell r="AJ668">
            <v>252</v>
          </cell>
          <cell r="AK668">
            <v>1</v>
          </cell>
          <cell r="AL668">
            <v>1</v>
          </cell>
          <cell r="AN668">
            <v>10</v>
          </cell>
          <cell r="AO668">
            <v>18</v>
          </cell>
          <cell r="AP668" t="str">
            <v>303xj</v>
          </cell>
          <cell r="AQ668" t="str">
            <v>S.2 112  (M) 0.7-1.1 mm</v>
          </cell>
          <cell r="AR668">
            <v>40</v>
          </cell>
          <cell r="AS668">
            <v>46</v>
          </cell>
          <cell r="AT668" t="str">
            <v>TOS</v>
          </cell>
          <cell r="AU668" t="str">
            <v>اتوماتيك</v>
          </cell>
          <cell r="AV668">
            <v>7</v>
          </cell>
          <cell r="AW668">
            <v>7</v>
          </cell>
          <cell r="AX668">
            <v>1368</v>
          </cell>
          <cell r="AY668">
            <v>2</v>
          </cell>
          <cell r="AZ668">
            <v>2</v>
          </cell>
          <cell r="BA668">
            <v>198</v>
          </cell>
          <cell r="BB668">
            <v>1</v>
          </cell>
          <cell r="BC668">
            <v>1</v>
          </cell>
          <cell r="BD668">
            <v>276</v>
          </cell>
          <cell r="BE668">
            <v>1.5</v>
          </cell>
          <cell r="BF668">
            <v>1.5</v>
          </cell>
          <cell r="BJ668">
            <v>5</v>
          </cell>
          <cell r="BK668">
            <v>5</v>
          </cell>
          <cell r="BL668">
            <v>15</v>
          </cell>
          <cell r="BM668">
            <v>4</v>
          </cell>
          <cell r="BN668">
            <v>819</v>
          </cell>
          <cell r="BO668" t="str">
            <v>8</v>
          </cell>
          <cell r="BP668">
            <v>43765</v>
          </cell>
          <cell r="BW668">
            <v>0</v>
          </cell>
          <cell r="BX668" t="str">
            <v>شفاف</v>
          </cell>
          <cell r="BY668">
            <v>0.01</v>
          </cell>
          <cell r="BZ668">
            <v>50</v>
          </cell>
          <cell r="CA668">
            <v>3</v>
          </cell>
          <cell r="CB668">
            <v>6</v>
          </cell>
          <cell r="CC668">
            <v>1</v>
          </cell>
          <cell r="CE668">
            <v>87</v>
          </cell>
          <cell r="CF668">
            <v>200</v>
          </cell>
          <cell r="CG668" t="str">
            <v>احمر</v>
          </cell>
          <cell r="CK668">
            <v>0</v>
          </cell>
          <cell r="CL668">
            <v>0.76449999999999996</v>
          </cell>
          <cell r="CN668" t="str">
            <v>LRTEFH315180 Toshiba led 55EL 71</v>
          </cell>
          <cell r="CO668" t="str">
            <v>توشيبا</v>
          </cell>
          <cell r="CP668" t="str">
            <v>توشيبا للاجهزة المرئية</v>
          </cell>
          <cell r="CT668">
            <v>1</v>
          </cell>
          <cell r="CU668">
            <v>1</v>
          </cell>
          <cell r="CV668">
            <v>1</v>
          </cell>
          <cell r="CW668">
            <v>1</v>
          </cell>
          <cell r="CX668">
            <v>44111</v>
          </cell>
          <cell r="CY668">
            <v>44115</v>
          </cell>
          <cell r="CZ668" t="str">
            <v>Pending</v>
          </cell>
          <cell r="DA668">
            <v>3</v>
          </cell>
        </row>
        <row r="669">
          <cell r="A669">
            <v>572</v>
          </cell>
          <cell r="B669" t="str">
            <v>PF1</v>
          </cell>
          <cell r="C669" t="str">
            <v>FOAM 10TH</v>
          </cell>
          <cell r="D669" t="str">
            <v>Molds</v>
          </cell>
          <cell r="E669" t="str">
            <v>FMTOSI55B09020</v>
          </cell>
          <cell r="F669" t="str">
            <v>Tosh LED55U7950 bottom</v>
          </cell>
          <cell r="G669" t="str">
            <v>Ea</v>
          </cell>
          <cell r="H669" t="str">
            <v>1800*1600</v>
          </cell>
          <cell r="I669">
            <v>0.41</v>
          </cell>
          <cell r="M669">
            <v>30</v>
          </cell>
          <cell r="N669">
            <v>1</v>
          </cell>
          <cell r="O669">
            <v>2</v>
          </cell>
          <cell r="P669" t="str">
            <v>B1</v>
          </cell>
          <cell r="Q669" t="str">
            <v>تعمل</v>
          </cell>
          <cell r="R669">
            <v>410</v>
          </cell>
          <cell r="S669">
            <v>377.2</v>
          </cell>
          <cell r="T669">
            <v>442.8</v>
          </cell>
          <cell r="U669">
            <v>8</v>
          </cell>
          <cell r="V669">
            <v>8</v>
          </cell>
          <cell r="X669" t="str">
            <v>TV</v>
          </cell>
          <cell r="Y669">
            <v>390</v>
          </cell>
          <cell r="AA669">
            <v>572</v>
          </cell>
          <cell r="AB669" t="str">
            <v>55U7950 Bottom EPSتوشيبا</v>
          </cell>
          <cell r="AD669" t="str">
            <v>Tosh LED55U7950</v>
          </cell>
          <cell r="AE669">
            <v>1</v>
          </cell>
          <cell r="AH669">
            <v>240</v>
          </cell>
          <cell r="AI669">
            <v>228</v>
          </cell>
          <cell r="AJ669">
            <v>252</v>
          </cell>
          <cell r="AK669">
            <v>1</v>
          </cell>
          <cell r="AL669">
            <v>1</v>
          </cell>
          <cell r="AN669">
            <v>10</v>
          </cell>
          <cell r="AO669">
            <v>18</v>
          </cell>
          <cell r="AP669" t="str">
            <v>303xj</v>
          </cell>
          <cell r="AQ669" t="str">
            <v>S.2 112  (M) 0.7-1.1 mm</v>
          </cell>
          <cell r="AR669">
            <v>40</v>
          </cell>
          <cell r="AS669">
            <v>46</v>
          </cell>
          <cell r="AT669" t="str">
            <v>TOS</v>
          </cell>
          <cell r="AU669" t="str">
            <v>اتوماتيك</v>
          </cell>
          <cell r="AV669">
            <v>7</v>
          </cell>
          <cell r="AW669">
            <v>7</v>
          </cell>
          <cell r="AX669">
            <v>1352</v>
          </cell>
          <cell r="AY669">
            <v>2</v>
          </cell>
          <cell r="AZ669">
            <v>2</v>
          </cell>
          <cell r="BA669">
            <v>182</v>
          </cell>
          <cell r="BB669">
            <v>1</v>
          </cell>
          <cell r="BC669">
            <v>1</v>
          </cell>
          <cell r="BD669">
            <v>165</v>
          </cell>
          <cell r="BE669">
            <v>1.5</v>
          </cell>
          <cell r="BF669">
            <v>1.5</v>
          </cell>
          <cell r="BJ669">
            <v>5</v>
          </cell>
          <cell r="BK669">
            <v>5</v>
          </cell>
          <cell r="BL669">
            <v>15</v>
          </cell>
          <cell r="BM669">
            <v>4</v>
          </cell>
          <cell r="BN669">
            <v>819</v>
          </cell>
          <cell r="BO669" t="str">
            <v>8</v>
          </cell>
          <cell r="BP669">
            <v>43765</v>
          </cell>
          <cell r="BW669">
            <v>0</v>
          </cell>
          <cell r="BX669" t="str">
            <v>شفاف</v>
          </cell>
          <cell r="BY669">
            <v>0</v>
          </cell>
          <cell r="BZ669">
            <v>50</v>
          </cell>
          <cell r="CA669">
            <v>0</v>
          </cell>
          <cell r="CB669">
            <v>12</v>
          </cell>
          <cell r="CC669">
            <v>1</v>
          </cell>
          <cell r="CE669">
            <v>87</v>
          </cell>
          <cell r="CF669">
            <v>200</v>
          </cell>
          <cell r="CG669" t="str">
            <v>ابيض</v>
          </cell>
          <cell r="CK669">
            <v>0</v>
          </cell>
          <cell r="CL669">
            <v>0.45100000000000001</v>
          </cell>
          <cell r="CN669" t="str">
            <v>LRTEFH315180 Toshiba led 55EL 71</v>
          </cell>
          <cell r="CO669" t="str">
            <v>توشيبا</v>
          </cell>
          <cell r="CP669" t="str">
            <v>توشيبا للاجهزة المرئية</v>
          </cell>
          <cell r="CT669">
            <v>1</v>
          </cell>
          <cell r="CU669">
            <v>1</v>
          </cell>
          <cell r="CV669">
            <v>1</v>
          </cell>
          <cell r="CW669">
            <v>1</v>
          </cell>
          <cell r="CX669">
            <v>44111</v>
          </cell>
          <cell r="CY669">
            <v>44115</v>
          </cell>
          <cell r="CZ669" t="str">
            <v>Pending</v>
          </cell>
          <cell r="DA669">
            <v>3</v>
          </cell>
        </row>
        <row r="670">
          <cell r="A670">
            <v>573</v>
          </cell>
          <cell r="B670" t="str">
            <v>PF1</v>
          </cell>
          <cell r="C670" t="str">
            <v>FOAM 10TH</v>
          </cell>
          <cell r="D670" t="str">
            <v>Molds</v>
          </cell>
          <cell r="E670" t="str">
            <v>FMTOSI55S09030</v>
          </cell>
          <cell r="F670" t="str">
            <v>Tosh LED55U7950 l</v>
          </cell>
          <cell r="G670" t="str">
            <v>Ea</v>
          </cell>
          <cell r="H670" t="str">
            <v>1800*1600</v>
          </cell>
          <cell r="I670">
            <v>0.14099999999999999</v>
          </cell>
          <cell r="M670">
            <v>60</v>
          </cell>
          <cell r="N670">
            <v>1</v>
          </cell>
          <cell r="O670">
            <v>4</v>
          </cell>
          <cell r="P670" t="str">
            <v>B1</v>
          </cell>
          <cell r="Q670" t="str">
            <v>تعمل</v>
          </cell>
          <cell r="R670">
            <v>141</v>
          </cell>
          <cell r="S670">
            <v>129.72</v>
          </cell>
          <cell r="T670">
            <v>152.28</v>
          </cell>
          <cell r="U670">
            <v>8</v>
          </cell>
          <cell r="V670">
            <v>8</v>
          </cell>
          <cell r="X670" t="str">
            <v>TV</v>
          </cell>
          <cell r="Y670">
            <v>390</v>
          </cell>
          <cell r="AA670">
            <v>573</v>
          </cell>
          <cell r="AB670" t="str">
            <v xml:space="preserve">55U7950 SIDE EPSتوشيبا </v>
          </cell>
          <cell r="AD670" t="str">
            <v>Tosh LED55U7950</v>
          </cell>
          <cell r="AE670">
            <v>1</v>
          </cell>
          <cell r="AH670">
            <v>240</v>
          </cell>
          <cell r="AI670">
            <v>228</v>
          </cell>
          <cell r="AJ670">
            <v>252</v>
          </cell>
          <cell r="AK670">
            <v>1</v>
          </cell>
          <cell r="AL670">
            <v>1</v>
          </cell>
          <cell r="AN670">
            <v>10</v>
          </cell>
          <cell r="AO670">
            <v>18</v>
          </cell>
          <cell r="AP670" t="str">
            <v>303xj</v>
          </cell>
          <cell r="AQ670" t="str">
            <v>S.2 112  (M) 0.7-1.1 mm</v>
          </cell>
          <cell r="AR670">
            <v>40</v>
          </cell>
          <cell r="AS670">
            <v>46</v>
          </cell>
          <cell r="AT670" t="str">
            <v>TOS</v>
          </cell>
          <cell r="AU670" t="str">
            <v>اتوماتيك</v>
          </cell>
          <cell r="AV670">
            <v>7</v>
          </cell>
          <cell r="AW670">
            <v>7</v>
          </cell>
          <cell r="AX670">
            <v>382</v>
          </cell>
          <cell r="AY670">
            <v>1.5</v>
          </cell>
          <cell r="AZ670">
            <v>1.5</v>
          </cell>
          <cell r="BA670">
            <v>198</v>
          </cell>
          <cell r="BB670">
            <v>1</v>
          </cell>
          <cell r="BC670">
            <v>1</v>
          </cell>
          <cell r="BD670">
            <v>197</v>
          </cell>
          <cell r="BE670">
            <v>1.5</v>
          </cell>
          <cell r="BF670">
            <v>1.5</v>
          </cell>
          <cell r="BJ670">
            <v>5</v>
          </cell>
          <cell r="BK670">
            <v>5</v>
          </cell>
          <cell r="BL670">
            <v>15</v>
          </cell>
          <cell r="BM670">
            <v>4</v>
          </cell>
          <cell r="BN670">
            <v>819</v>
          </cell>
          <cell r="BO670" t="str">
            <v>8</v>
          </cell>
          <cell r="BP670">
            <v>43765</v>
          </cell>
          <cell r="BW670">
            <v>0</v>
          </cell>
          <cell r="BX670" t="str">
            <v>شفاف</v>
          </cell>
          <cell r="BY670">
            <v>2.5000000000000001E-3</v>
          </cell>
          <cell r="BZ670">
            <v>50</v>
          </cell>
          <cell r="CA670">
            <v>3</v>
          </cell>
          <cell r="CB670">
            <v>24</v>
          </cell>
          <cell r="CC670">
            <v>1</v>
          </cell>
          <cell r="CE670">
            <v>87</v>
          </cell>
          <cell r="CF670">
            <v>200</v>
          </cell>
          <cell r="CG670" t="str">
            <v>ازرق</v>
          </cell>
          <cell r="CK670">
            <v>0</v>
          </cell>
          <cell r="CL670">
            <v>0.15509999999999999</v>
          </cell>
          <cell r="CN670" t="str">
            <v>LRTEFH315180 Toshiba led 55EL 71</v>
          </cell>
          <cell r="CO670" t="str">
            <v>توشيبا</v>
          </cell>
          <cell r="CP670" t="str">
            <v>توشيبا للاجهزة المرئية</v>
          </cell>
          <cell r="CT670">
            <v>1</v>
          </cell>
          <cell r="CU670">
            <v>1</v>
          </cell>
          <cell r="CV670">
            <v>1</v>
          </cell>
          <cell r="CW670">
            <v>1</v>
          </cell>
          <cell r="CX670">
            <v>44111</v>
          </cell>
          <cell r="CY670">
            <v>44115</v>
          </cell>
          <cell r="CZ670" t="str">
            <v>Pending</v>
          </cell>
          <cell r="DA670">
            <v>3</v>
          </cell>
        </row>
        <row r="671">
          <cell r="A671" t="str">
            <v>573r</v>
          </cell>
          <cell r="B671" t="str">
            <v>PF1</v>
          </cell>
          <cell r="C671" t="str">
            <v>FOAM 10TH</v>
          </cell>
          <cell r="D671" t="str">
            <v>Molds</v>
          </cell>
          <cell r="E671" t="str">
            <v>FMTOSI55S09030</v>
          </cell>
          <cell r="F671" t="str">
            <v>Tosh LED55U7950 R</v>
          </cell>
          <cell r="G671" t="str">
            <v>Ea</v>
          </cell>
          <cell r="H671" t="str">
            <v>1800*1600</v>
          </cell>
          <cell r="I671">
            <v>0.14099999999999999</v>
          </cell>
          <cell r="M671">
            <v>60</v>
          </cell>
          <cell r="N671">
            <v>1</v>
          </cell>
          <cell r="O671">
            <v>4</v>
          </cell>
          <cell r="P671" t="str">
            <v>B1</v>
          </cell>
          <cell r="Q671" t="str">
            <v>تعمل</v>
          </cell>
          <cell r="R671">
            <v>141</v>
          </cell>
          <cell r="S671">
            <v>129.72</v>
          </cell>
          <cell r="T671">
            <v>152.28</v>
          </cell>
          <cell r="U671">
            <v>8</v>
          </cell>
          <cell r="V671">
            <v>8</v>
          </cell>
          <cell r="X671" t="str">
            <v>TV</v>
          </cell>
          <cell r="Y671">
            <v>390</v>
          </cell>
          <cell r="AA671">
            <v>573</v>
          </cell>
          <cell r="AB671" t="str">
            <v xml:space="preserve">55U7950 SIDE EPSتوشيبا </v>
          </cell>
          <cell r="AD671" t="str">
            <v>Tosh LED55U7950</v>
          </cell>
          <cell r="AE671">
            <v>1</v>
          </cell>
          <cell r="AH671">
            <v>240</v>
          </cell>
          <cell r="AI671">
            <v>228</v>
          </cell>
          <cell r="AJ671">
            <v>252</v>
          </cell>
          <cell r="AK671">
            <v>0</v>
          </cell>
          <cell r="AL671">
            <v>1</v>
          </cell>
          <cell r="AN671">
            <v>10</v>
          </cell>
          <cell r="AO671">
            <v>18</v>
          </cell>
          <cell r="AP671" t="str">
            <v>303xj</v>
          </cell>
          <cell r="AQ671" t="str">
            <v>S.2 112  (M) 0.7-1.1 mm</v>
          </cell>
          <cell r="AR671">
            <v>40</v>
          </cell>
          <cell r="AS671">
            <v>46</v>
          </cell>
          <cell r="AT671" t="str">
            <v>TOS</v>
          </cell>
          <cell r="AU671" t="str">
            <v>اتوماتيك</v>
          </cell>
          <cell r="AV671">
            <v>7</v>
          </cell>
          <cell r="AW671">
            <v>7</v>
          </cell>
          <cell r="AX671">
            <v>382</v>
          </cell>
          <cell r="AY671">
            <v>1.5</v>
          </cell>
          <cell r="AZ671">
            <v>1.5</v>
          </cell>
          <cell r="BA671">
            <v>198</v>
          </cell>
          <cell r="BB671">
            <v>1</v>
          </cell>
          <cell r="BC671">
            <v>1</v>
          </cell>
          <cell r="BD671">
            <v>197</v>
          </cell>
          <cell r="BE671">
            <v>1.5</v>
          </cell>
          <cell r="BF671">
            <v>1.5</v>
          </cell>
          <cell r="BJ671">
            <v>5</v>
          </cell>
          <cell r="BK671">
            <v>5</v>
          </cell>
          <cell r="BL671">
            <v>15</v>
          </cell>
          <cell r="BM671">
            <v>4</v>
          </cell>
          <cell r="BN671">
            <v>819</v>
          </cell>
          <cell r="BO671" t="str">
            <v>8</v>
          </cell>
          <cell r="BP671">
            <v>43765</v>
          </cell>
          <cell r="BW671">
            <v>0</v>
          </cell>
          <cell r="BX671" t="str">
            <v>شفاف</v>
          </cell>
          <cell r="BY671">
            <v>2.5000000000000001E-3</v>
          </cell>
          <cell r="BZ671">
            <v>50</v>
          </cell>
          <cell r="CA671">
            <v>3</v>
          </cell>
          <cell r="CB671">
            <v>24</v>
          </cell>
          <cell r="CC671">
            <v>1</v>
          </cell>
          <cell r="CE671">
            <v>87</v>
          </cell>
          <cell r="CF671">
            <v>200</v>
          </cell>
          <cell r="CG671" t="str">
            <v>ازرق</v>
          </cell>
          <cell r="CK671">
            <v>0</v>
          </cell>
          <cell r="CL671">
            <v>0.15509999999999999</v>
          </cell>
          <cell r="CN671" t="str">
            <v>LRTEFH315180 Toshiba led 55EL 71</v>
          </cell>
          <cell r="CO671" t="str">
            <v>توشيبا</v>
          </cell>
          <cell r="CP671" t="str">
            <v>توشيبا للاجهزة المرئية</v>
          </cell>
          <cell r="CT671">
            <v>0</v>
          </cell>
          <cell r="CU671">
            <v>1</v>
          </cell>
          <cell r="CV671">
            <v>1</v>
          </cell>
          <cell r="CW671">
            <v>1</v>
          </cell>
          <cell r="CX671">
            <v>44111</v>
          </cell>
          <cell r="CY671">
            <v>44115</v>
          </cell>
          <cell r="CZ671" t="str">
            <v>Pending</v>
          </cell>
          <cell r="DA671">
            <v>3</v>
          </cell>
        </row>
        <row r="672">
          <cell r="A672" t="str">
            <v>573sum</v>
          </cell>
          <cell r="B672" t="str">
            <v>PF1</v>
          </cell>
          <cell r="C672" t="str">
            <v>FOAM 10TH</v>
          </cell>
          <cell r="D672" t="str">
            <v>Molds</v>
          </cell>
          <cell r="E672" t="str">
            <v>FMTOSI55S09030</v>
          </cell>
          <cell r="F672" t="str">
            <v>Tosh LED55U7950</v>
          </cell>
          <cell r="G672" t="str">
            <v>set</v>
          </cell>
          <cell r="H672" t="str">
            <v>1800*1600</v>
          </cell>
          <cell r="I672">
            <v>1.387</v>
          </cell>
          <cell r="M672">
            <v>30</v>
          </cell>
          <cell r="N672">
            <v>4</v>
          </cell>
          <cell r="O672">
            <v>2</v>
          </cell>
          <cell r="P672" t="str">
            <v>B1</v>
          </cell>
          <cell r="Q672" t="str">
            <v>تعمل</v>
          </cell>
          <cell r="R672">
            <v>1387</v>
          </cell>
          <cell r="S672">
            <v>1276.04</v>
          </cell>
          <cell r="T672">
            <v>1497.96</v>
          </cell>
          <cell r="U672">
            <v>8</v>
          </cell>
          <cell r="V672">
            <v>8</v>
          </cell>
          <cell r="X672" t="str">
            <v>TV</v>
          </cell>
          <cell r="Y672">
            <v>390</v>
          </cell>
          <cell r="Z672" t="str">
            <v>مجمعة</v>
          </cell>
          <cell r="AA672">
            <v>573</v>
          </cell>
          <cell r="AB672" t="str">
            <v xml:space="preserve">55U7950 SIDE EPSتوشيبا </v>
          </cell>
          <cell r="AD672" t="str">
            <v>Tosh LED55U7950</v>
          </cell>
          <cell r="AE672">
            <v>1</v>
          </cell>
          <cell r="AH672">
            <v>240</v>
          </cell>
          <cell r="AI672">
            <v>228</v>
          </cell>
          <cell r="AJ672">
            <v>252</v>
          </cell>
          <cell r="AK672">
            <v>0</v>
          </cell>
          <cell r="AM672">
            <v>1</v>
          </cell>
          <cell r="AN672">
            <v>10</v>
          </cell>
          <cell r="AO672">
            <v>18</v>
          </cell>
          <cell r="AP672" t="str">
            <v>303xj</v>
          </cell>
          <cell r="AQ672" t="str">
            <v>S.2 112  (M) 0.7-1.1 mm</v>
          </cell>
          <cell r="AR672">
            <v>40</v>
          </cell>
          <cell r="AS672">
            <v>46</v>
          </cell>
          <cell r="AV672">
            <v>7</v>
          </cell>
          <cell r="AW672">
            <v>7</v>
          </cell>
          <cell r="BJ672">
            <v>5</v>
          </cell>
          <cell r="BK672">
            <v>5</v>
          </cell>
          <cell r="BL672">
            <v>15</v>
          </cell>
          <cell r="BM672">
            <v>4</v>
          </cell>
          <cell r="BN672">
            <v>819</v>
          </cell>
          <cell r="BO672" t="str">
            <v>8</v>
          </cell>
          <cell r="BP672">
            <v>43765</v>
          </cell>
          <cell r="BW672">
            <v>0</v>
          </cell>
          <cell r="BX672" t="str">
            <v>شفاف</v>
          </cell>
          <cell r="CK672">
            <v>0</v>
          </cell>
          <cell r="CL672">
            <v>1.5257000000000001</v>
          </cell>
          <cell r="CN672" t="str">
            <v>LRTEFH315180 Toshiba led 55EL 71</v>
          </cell>
          <cell r="CO672" t="str">
            <v>توشيبا</v>
          </cell>
          <cell r="CP672" t="str">
            <v>توشيبا للاجهزة المرئية</v>
          </cell>
          <cell r="CT672">
            <v>0</v>
          </cell>
          <cell r="CU672">
            <v>1</v>
          </cell>
          <cell r="CV672">
            <v>1</v>
          </cell>
          <cell r="CW672">
            <v>1</v>
          </cell>
          <cell r="CX672">
            <v>44111</v>
          </cell>
          <cell r="CY672">
            <v>44115</v>
          </cell>
          <cell r="CZ672" t="str">
            <v>Pending</v>
          </cell>
          <cell r="DA672">
            <v>3</v>
          </cell>
        </row>
        <row r="673">
          <cell r="A673">
            <v>574</v>
          </cell>
          <cell r="B673" t="str">
            <v>PF1</v>
          </cell>
          <cell r="C673" t="str">
            <v>FOAM 10TH</v>
          </cell>
          <cell r="D673" t="str">
            <v>slides</v>
          </cell>
          <cell r="F673" t="str">
            <v>9*7.2*6.2سم ك17</v>
          </cell>
          <cell r="G673" t="str">
            <v>Ea</v>
          </cell>
          <cell r="I673">
            <v>6.8299199999999997E-3</v>
          </cell>
          <cell r="Q673" t="str">
            <v>تعمل</v>
          </cell>
          <cell r="R673">
            <v>6.8299199999999995</v>
          </cell>
          <cell r="S673">
            <v>6.8299199999999995</v>
          </cell>
          <cell r="T673">
            <v>6.8299199999999995</v>
          </cell>
          <cell r="X673" t="str">
            <v>slides</v>
          </cell>
          <cell r="Y673">
            <v>391</v>
          </cell>
          <cell r="AA673">
            <v>574</v>
          </cell>
          <cell r="AB673" t="str">
            <v>9*7.2*6.2سم ك17</v>
          </cell>
          <cell r="AE673">
            <v>1</v>
          </cell>
          <cell r="AG673">
            <v>342637004</v>
          </cell>
          <cell r="AK673">
            <v>1</v>
          </cell>
          <cell r="AO673">
            <v>17</v>
          </cell>
          <cell r="AV673">
            <v>7</v>
          </cell>
          <cell r="AW673">
            <v>7</v>
          </cell>
          <cell r="AX673">
            <v>9</v>
          </cell>
          <cell r="BA673">
            <v>7.2</v>
          </cell>
          <cell r="BD673">
            <v>6.2</v>
          </cell>
          <cell r="CK673">
            <v>0</v>
          </cell>
          <cell r="CL673">
            <v>7.5129120000000001E-3</v>
          </cell>
          <cell r="CO673" t="str">
            <v>عملاء متنوعون</v>
          </cell>
          <cell r="CP673" t="str">
            <v>عملاء متنوعون</v>
          </cell>
          <cell r="CT673">
            <v>1</v>
          </cell>
          <cell r="CU673">
            <v>1</v>
          </cell>
          <cell r="CV673">
            <v>1</v>
          </cell>
          <cell r="CW673">
            <v>0</v>
          </cell>
          <cell r="CZ673" t="str">
            <v/>
          </cell>
        </row>
        <row r="674">
          <cell r="A674">
            <v>575</v>
          </cell>
          <cell r="B674" t="str">
            <v>PF1</v>
          </cell>
          <cell r="C674" t="str">
            <v>FOAM 10TH</v>
          </cell>
          <cell r="D674" t="str">
            <v>slides</v>
          </cell>
          <cell r="F674" t="str">
            <v>14.5*7.2*3.5سم ك 17</v>
          </cell>
          <cell r="G674" t="str">
            <v>Ea</v>
          </cell>
          <cell r="I674">
            <v>6.2118E-3</v>
          </cell>
          <cell r="Q674" t="str">
            <v>تعمل</v>
          </cell>
          <cell r="R674">
            <v>6.2118000000000002</v>
          </cell>
          <cell r="S674">
            <v>6.2118000000000002</v>
          </cell>
          <cell r="T674">
            <v>6.2118000000000002</v>
          </cell>
          <cell r="X674" t="str">
            <v>slides</v>
          </cell>
          <cell r="Y674">
            <v>391</v>
          </cell>
          <cell r="AA674">
            <v>575</v>
          </cell>
          <cell r="AB674" t="str">
            <v>14.5*7.2*3.5سم ك 17</v>
          </cell>
          <cell r="AE674">
            <v>1</v>
          </cell>
          <cell r="AG674">
            <v>342637008</v>
          </cell>
          <cell r="AK674">
            <v>1</v>
          </cell>
          <cell r="AO674">
            <v>17</v>
          </cell>
          <cell r="AV674">
            <v>7</v>
          </cell>
          <cell r="AW674">
            <v>7</v>
          </cell>
          <cell r="AX674">
            <v>14.5</v>
          </cell>
          <cell r="BA674">
            <v>7.2</v>
          </cell>
          <cell r="BD674">
            <v>3.5</v>
          </cell>
          <cell r="CK674">
            <v>0</v>
          </cell>
          <cell r="CL674">
            <v>6.8329800000000007E-3</v>
          </cell>
          <cell r="CO674" t="str">
            <v>عملاء متنوعون</v>
          </cell>
          <cell r="CP674" t="str">
            <v>عملاء متنوعون</v>
          </cell>
          <cell r="CT674">
            <v>1</v>
          </cell>
          <cell r="CU674">
            <v>1</v>
          </cell>
          <cell r="CV674">
            <v>1</v>
          </cell>
          <cell r="CW674">
            <v>0</v>
          </cell>
          <cell r="CZ674" t="str">
            <v/>
          </cell>
        </row>
        <row r="675">
          <cell r="A675">
            <v>576</v>
          </cell>
          <cell r="B675" t="str">
            <v>PF1</v>
          </cell>
          <cell r="C675" t="str">
            <v>FOAM 10TH</v>
          </cell>
          <cell r="D675" t="str">
            <v>slides</v>
          </cell>
          <cell r="F675" t="str">
            <v>86.7 × 6.3 × 4 سم ك 25</v>
          </cell>
          <cell r="G675" t="str">
            <v>Ea</v>
          </cell>
          <cell r="I675">
            <v>5.4620999999999996E-2</v>
          </cell>
          <cell r="Q675" t="str">
            <v>تعمل</v>
          </cell>
          <cell r="R675">
            <v>54.620999999999995</v>
          </cell>
          <cell r="S675">
            <v>54.620999999999995</v>
          </cell>
          <cell r="T675">
            <v>54.620999999999995</v>
          </cell>
          <cell r="X675" t="str">
            <v>slides</v>
          </cell>
          <cell r="Y675">
            <v>391</v>
          </cell>
          <cell r="AA675">
            <v>576</v>
          </cell>
          <cell r="AB675" t="str">
            <v>86.7 × 6.3 × 4 سم ك 25</v>
          </cell>
          <cell r="AE675">
            <v>1</v>
          </cell>
          <cell r="AG675" t="str">
            <v>A07373501</v>
          </cell>
          <cell r="AK675">
            <v>1</v>
          </cell>
          <cell r="AO675">
            <v>25</v>
          </cell>
          <cell r="AV675">
            <v>7</v>
          </cell>
          <cell r="AW675">
            <v>7</v>
          </cell>
          <cell r="AX675">
            <v>86.7</v>
          </cell>
          <cell r="BA675">
            <v>6.3</v>
          </cell>
          <cell r="BD675">
            <v>4</v>
          </cell>
          <cell r="CK675">
            <v>0</v>
          </cell>
          <cell r="CL675">
            <v>6.00831E-2</v>
          </cell>
          <cell r="CO675" t="str">
            <v>عملاء متنوعون</v>
          </cell>
          <cell r="CP675" t="str">
            <v>عملاء متنوعون</v>
          </cell>
          <cell r="CT675">
            <v>1</v>
          </cell>
          <cell r="CU675">
            <v>1</v>
          </cell>
          <cell r="CV675">
            <v>1</v>
          </cell>
          <cell r="CW675">
            <v>0</v>
          </cell>
          <cell r="CZ675" t="str">
            <v/>
          </cell>
        </row>
        <row r="676">
          <cell r="A676">
            <v>577</v>
          </cell>
          <cell r="B676" t="str">
            <v>PF1</v>
          </cell>
          <cell r="C676" t="str">
            <v>FOAM 10TH</v>
          </cell>
          <cell r="D676" t="str">
            <v>slides</v>
          </cell>
          <cell r="F676" t="str">
            <v xml:space="preserve">شريحه 56.5 × 83.3 × 1 سم ك 25 </v>
          </cell>
          <cell r="G676" t="str">
            <v>Ea</v>
          </cell>
          <cell r="I676">
            <v>0.11766125</v>
          </cell>
          <cell r="Q676" t="str">
            <v>تعمل</v>
          </cell>
          <cell r="R676">
            <v>117.66125</v>
          </cell>
          <cell r="S676">
            <v>117.66125</v>
          </cell>
          <cell r="T676">
            <v>117.66125</v>
          </cell>
          <cell r="X676" t="str">
            <v>slides</v>
          </cell>
          <cell r="Y676">
            <v>391</v>
          </cell>
          <cell r="AA676">
            <v>577</v>
          </cell>
          <cell r="AB676" t="str">
            <v xml:space="preserve">شريحه 56.5 × 83.3 × 1 سم ك 25 </v>
          </cell>
          <cell r="AE676">
            <v>1</v>
          </cell>
          <cell r="AG676" t="str">
            <v>A07510901</v>
          </cell>
          <cell r="AK676">
            <v>1</v>
          </cell>
          <cell r="AO676">
            <v>25</v>
          </cell>
          <cell r="AV676">
            <v>7</v>
          </cell>
          <cell r="AW676">
            <v>7</v>
          </cell>
          <cell r="AX676">
            <v>56.5</v>
          </cell>
          <cell r="BA676">
            <v>83.3</v>
          </cell>
          <cell r="BD676">
            <v>1</v>
          </cell>
          <cell r="CK676">
            <v>0</v>
          </cell>
          <cell r="CL676">
            <v>0.12942737500000001</v>
          </cell>
          <cell r="CO676" t="str">
            <v>عملاء متنوعون</v>
          </cell>
          <cell r="CP676" t="str">
            <v>عملاء متنوعون</v>
          </cell>
          <cell r="CT676">
            <v>1</v>
          </cell>
          <cell r="CU676">
            <v>1</v>
          </cell>
          <cell r="CV676">
            <v>1</v>
          </cell>
          <cell r="CW676">
            <v>0</v>
          </cell>
          <cell r="CZ676" t="str">
            <v/>
          </cell>
        </row>
        <row r="677">
          <cell r="A677">
            <v>578</v>
          </cell>
          <cell r="B677" t="str">
            <v>PF1</v>
          </cell>
          <cell r="C677" t="str">
            <v>FOAM 10TH</v>
          </cell>
          <cell r="D677" t="str">
            <v>slides</v>
          </cell>
          <cell r="F677" t="str">
            <v>57.5 * 53.3 * 1 سم ك 20 بيور</v>
          </cell>
          <cell r="G677" t="str">
            <v>Ea</v>
          </cell>
          <cell r="I677">
            <v>6.1295000000000002E-2</v>
          </cell>
          <cell r="Q677" t="str">
            <v>تعمل</v>
          </cell>
          <cell r="R677">
            <v>61.295000000000002</v>
          </cell>
          <cell r="S677">
            <v>61.295000000000002</v>
          </cell>
          <cell r="T677">
            <v>61.295000000000002</v>
          </cell>
          <cell r="X677" t="str">
            <v>slides</v>
          </cell>
          <cell r="Y677">
            <v>391</v>
          </cell>
          <cell r="AA677">
            <v>578</v>
          </cell>
          <cell r="AB677" t="str">
            <v>57.5 * 53.3 * 1 سم ك 20 بيور</v>
          </cell>
          <cell r="AC677" t="str">
            <v xml:space="preserve">Foam EPS glass lid top  60    </v>
          </cell>
          <cell r="AE677">
            <v>1</v>
          </cell>
          <cell r="AG677" t="str">
            <v>A07510903</v>
          </cell>
          <cell r="AK677">
            <v>1</v>
          </cell>
          <cell r="AO677">
            <v>20</v>
          </cell>
          <cell r="AV677">
            <v>7</v>
          </cell>
          <cell r="AW677">
            <v>7</v>
          </cell>
          <cell r="AX677">
            <v>57.5</v>
          </cell>
          <cell r="BA677">
            <v>53.3</v>
          </cell>
          <cell r="BD677">
            <v>1</v>
          </cell>
          <cell r="CK677">
            <v>0</v>
          </cell>
          <cell r="CL677">
            <v>6.7424500000000012E-2</v>
          </cell>
          <cell r="CO677" t="str">
            <v>عملاء متنوعون</v>
          </cell>
          <cell r="CP677" t="str">
            <v>عملاء متنوعون</v>
          </cell>
          <cell r="CT677">
            <v>1</v>
          </cell>
          <cell r="CU677">
            <v>1</v>
          </cell>
          <cell r="CV677">
            <v>1</v>
          </cell>
          <cell r="CW677">
            <v>0</v>
          </cell>
          <cell r="CZ677" t="str">
            <v/>
          </cell>
        </row>
        <row r="678">
          <cell r="A678">
            <v>579</v>
          </cell>
          <cell r="B678" t="str">
            <v>PF1</v>
          </cell>
          <cell r="C678" t="str">
            <v>FOAM 10TH</v>
          </cell>
          <cell r="D678" t="str">
            <v>slides</v>
          </cell>
          <cell r="F678" t="str">
            <v>56.7*4*6.3سم ك 25 بيور cnc</v>
          </cell>
          <cell r="G678" t="str">
            <v>Ea</v>
          </cell>
          <cell r="I678">
            <v>3.5721000000000003E-2</v>
          </cell>
          <cell r="Q678" t="str">
            <v>تعمل</v>
          </cell>
          <cell r="R678">
            <v>35.721000000000004</v>
          </cell>
          <cell r="S678">
            <v>35.721000000000004</v>
          </cell>
          <cell r="T678">
            <v>35.721000000000004</v>
          </cell>
          <cell r="X678" t="str">
            <v>slides</v>
          </cell>
          <cell r="Y678">
            <v>391</v>
          </cell>
          <cell r="AA678">
            <v>579</v>
          </cell>
          <cell r="AB678" t="str">
            <v>56.7*4*6.3سم ك 25 بيور cnc</v>
          </cell>
          <cell r="AC678" t="str">
            <v xml:space="preserve">Foam EPS handle protector  60 </v>
          </cell>
          <cell r="AE678">
            <v>1</v>
          </cell>
          <cell r="AG678" t="str">
            <v>A07373502</v>
          </cell>
          <cell r="AK678">
            <v>1</v>
          </cell>
          <cell r="AO678">
            <v>25</v>
          </cell>
          <cell r="AV678">
            <v>7</v>
          </cell>
          <cell r="AW678">
            <v>7</v>
          </cell>
          <cell r="AX678">
            <v>56.7</v>
          </cell>
          <cell r="BA678">
            <v>4</v>
          </cell>
          <cell r="BD678">
            <v>6.3</v>
          </cell>
          <cell r="CK678">
            <v>0</v>
          </cell>
          <cell r="CL678">
            <v>3.9293100000000004E-2</v>
          </cell>
          <cell r="CO678" t="str">
            <v>عملاء متنوعون</v>
          </cell>
          <cell r="CP678" t="str">
            <v>عملاء متنوعون</v>
          </cell>
          <cell r="CT678">
            <v>1</v>
          </cell>
          <cell r="CU678">
            <v>1</v>
          </cell>
          <cell r="CV678">
            <v>1</v>
          </cell>
          <cell r="CW678">
            <v>0</v>
          </cell>
          <cell r="CZ678" t="str">
            <v/>
          </cell>
        </row>
        <row r="679">
          <cell r="A679">
            <v>580</v>
          </cell>
          <cell r="B679" t="str">
            <v>PF1</v>
          </cell>
          <cell r="C679" t="str">
            <v>FOAM 10TH</v>
          </cell>
          <cell r="D679" t="str">
            <v>slides</v>
          </cell>
          <cell r="F679" t="str">
            <v>شريحه فوم 50*50*1.5سم ك17</v>
          </cell>
          <cell r="G679" t="str">
            <v>Ea</v>
          </cell>
          <cell r="I679">
            <v>6.3750000000000001E-2</v>
          </cell>
          <cell r="Q679" t="str">
            <v>تعمل</v>
          </cell>
          <cell r="R679">
            <v>63.75</v>
          </cell>
          <cell r="S679">
            <v>63.75</v>
          </cell>
          <cell r="T679">
            <v>63.75</v>
          </cell>
          <cell r="X679" t="str">
            <v>slides</v>
          </cell>
          <cell r="Y679">
            <v>391</v>
          </cell>
          <cell r="AA679">
            <v>580</v>
          </cell>
          <cell r="AB679" t="str">
            <v>شريحه فوم 50*50*1.5سم ك17</v>
          </cell>
          <cell r="AE679">
            <v>1</v>
          </cell>
          <cell r="AG679" t="str">
            <v>A06233704</v>
          </cell>
          <cell r="AK679">
            <v>1</v>
          </cell>
          <cell r="AO679">
            <v>17</v>
          </cell>
          <cell r="AV679">
            <v>7</v>
          </cell>
          <cell r="AW679">
            <v>7</v>
          </cell>
          <cell r="AX679">
            <v>50</v>
          </cell>
          <cell r="BA679">
            <v>50</v>
          </cell>
          <cell r="BD679">
            <v>1.5</v>
          </cell>
          <cell r="CK679">
            <v>0</v>
          </cell>
          <cell r="CL679">
            <v>7.0125000000000007E-2</v>
          </cell>
          <cell r="CO679" t="str">
            <v>عملاء متنوعون</v>
          </cell>
          <cell r="CP679" t="str">
            <v>عملاء متنوعون</v>
          </cell>
          <cell r="CT679">
            <v>1</v>
          </cell>
          <cell r="CU679">
            <v>1</v>
          </cell>
          <cell r="CV679">
            <v>1</v>
          </cell>
          <cell r="CW679">
            <v>0</v>
          </cell>
          <cell r="CZ679" t="str">
            <v/>
          </cell>
        </row>
        <row r="680">
          <cell r="A680">
            <v>581</v>
          </cell>
          <cell r="B680" t="str">
            <v>PF1</v>
          </cell>
          <cell r="C680" t="str">
            <v>FOAM 10TH</v>
          </cell>
          <cell r="D680" t="str">
            <v>slides</v>
          </cell>
          <cell r="F680" t="str">
            <v>14*15*4.5سم سوبر</v>
          </cell>
          <cell r="G680" t="str">
            <v>Ea</v>
          </cell>
          <cell r="I680">
            <v>1.6064999999999999E-2</v>
          </cell>
          <cell r="Q680" t="str">
            <v>تعمل</v>
          </cell>
          <cell r="R680">
            <v>16.064999999999998</v>
          </cell>
          <cell r="S680">
            <v>16.064999999999998</v>
          </cell>
          <cell r="T680">
            <v>16.064999999999998</v>
          </cell>
          <cell r="X680" t="str">
            <v>slides</v>
          </cell>
          <cell r="Y680">
            <v>391</v>
          </cell>
          <cell r="AA680">
            <v>581</v>
          </cell>
          <cell r="AB680" t="str">
            <v>14*15*4.5سم سوبر</v>
          </cell>
          <cell r="AC680" t="str">
            <v xml:space="preserve">Foam Axles protection Olympic </v>
          </cell>
          <cell r="AE680">
            <v>1</v>
          </cell>
          <cell r="AG680" t="str">
            <v>A05484301</v>
          </cell>
          <cell r="AK680">
            <v>1</v>
          </cell>
          <cell r="AO680">
            <v>17</v>
          </cell>
          <cell r="AV680">
            <v>7</v>
          </cell>
          <cell r="AW680">
            <v>7</v>
          </cell>
          <cell r="AX680">
            <v>14</v>
          </cell>
          <cell r="BA680">
            <v>15</v>
          </cell>
          <cell r="BD680">
            <v>4.5</v>
          </cell>
          <cell r="CK680">
            <v>0</v>
          </cell>
          <cell r="CL680">
            <v>1.76715E-2</v>
          </cell>
          <cell r="CO680" t="str">
            <v>عملاء متنوعون</v>
          </cell>
          <cell r="CP680" t="str">
            <v>عملاء متنوعون</v>
          </cell>
          <cell r="CT680">
            <v>1</v>
          </cell>
          <cell r="CU680">
            <v>1</v>
          </cell>
          <cell r="CV680">
            <v>1</v>
          </cell>
          <cell r="CW680">
            <v>0</v>
          </cell>
          <cell r="CZ680" t="str">
            <v/>
          </cell>
        </row>
        <row r="681">
          <cell r="A681">
            <v>582</v>
          </cell>
          <cell r="B681" t="str">
            <v>PF1</v>
          </cell>
          <cell r="C681" t="str">
            <v>FOAM 10TH</v>
          </cell>
          <cell r="D681" t="str">
            <v>slides</v>
          </cell>
          <cell r="F681" t="str">
            <v>21*15*4.5 سوبر</v>
          </cell>
          <cell r="G681" t="str">
            <v>Ea</v>
          </cell>
          <cell r="I681">
            <v>2.4097499999999997E-2</v>
          </cell>
          <cell r="Q681" t="str">
            <v>تعمل</v>
          </cell>
          <cell r="R681">
            <v>24.097499999999997</v>
          </cell>
          <cell r="S681">
            <v>24.097499999999997</v>
          </cell>
          <cell r="T681">
            <v>24.097499999999997</v>
          </cell>
          <cell r="X681" t="str">
            <v>slides</v>
          </cell>
          <cell r="Y681">
            <v>391</v>
          </cell>
          <cell r="AA681">
            <v>582</v>
          </cell>
          <cell r="AB681" t="str">
            <v>21*15*4.5 سوبر</v>
          </cell>
          <cell r="AC681" t="str">
            <v xml:space="preserve">Foam Axles protection Zanussi </v>
          </cell>
          <cell r="AE681">
            <v>1</v>
          </cell>
          <cell r="AG681" t="str">
            <v>A06523401</v>
          </cell>
          <cell r="AK681">
            <v>1</v>
          </cell>
          <cell r="AO681">
            <v>17</v>
          </cell>
          <cell r="AV681">
            <v>7</v>
          </cell>
          <cell r="AW681">
            <v>7</v>
          </cell>
          <cell r="AX681">
            <v>21</v>
          </cell>
          <cell r="BA681">
            <v>15</v>
          </cell>
          <cell r="BD681">
            <v>4.5</v>
          </cell>
          <cell r="CK681">
            <v>0</v>
          </cell>
          <cell r="CL681">
            <v>2.650725E-2</v>
          </cell>
          <cell r="CO681" t="str">
            <v>عملاء متنوعون</v>
          </cell>
          <cell r="CP681" t="str">
            <v>عملاء متنوعون</v>
          </cell>
          <cell r="CT681">
            <v>1</v>
          </cell>
          <cell r="CU681">
            <v>1</v>
          </cell>
          <cell r="CV681">
            <v>1</v>
          </cell>
          <cell r="CW681">
            <v>0</v>
          </cell>
          <cell r="CZ681" t="str">
            <v/>
          </cell>
        </row>
        <row r="682">
          <cell r="A682">
            <v>583</v>
          </cell>
          <cell r="B682" t="str">
            <v>PF1</v>
          </cell>
          <cell r="C682" t="str">
            <v>FOAM 10TH</v>
          </cell>
          <cell r="D682" t="str">
            <v>slides</v>
          </cell>
          <cell r="F682" t="str">
            <v>شريحه 16 × 10 × 3سم ك25 O</v>
          </cell>
          <cell r="G682" t="str">
            <v>Ea</v>
          </cell>
          <cell r="I682">
            <v>1.2E-2</v>
          </cell>
          <cell r="Q682" t="str">
            <v>تعمل</v>
          </cell>
          <cell r="R682">
            <v>12</v>
          </cell>
          <cell r="S682">
            <v>12</v>
          </cell>
          <cell r="T682">
            <v>12</v>
          </cell>
          <cell r="X682" t="str">
            <v>slides</v>
          </cell>
          <cell r="Y682">
            <v>391</v>
          </cell>
          <cell r="AA682">
            <v>583</v>
          </cell>
          <cell r="AB682" t="str">
            <v>شريحه 16 × 10 × 3سم ك25 O</v>
          </cell>
          <cell r="AC682" t="str">
            <v>Foam Chimney Protection 10L GI</v>
          </cell>
          <cell r="AE682">
            <v>1</v>
          </cell>
          <cell r="AG682" t="str">
            <v>A07554101</v>
          </cell>
          <cell r="AK682">
            <v>1</v>
          </cell>
          <cell r="AO682">
            <v>25</v>
          </cell>
          <cell r="AV682">
            <v>7</v>
          </cell>
          <cell r="AW682">
            <v>7</v>
          </cell>
          <cell r="AX682">
            <v>16</v>
          </cell>
          <cell r="BA682">
            <v>10</v>
          </cell>
          <cell r="BD682">
            <v>3</v>
          </cell>
          <cell r="CK682">
            <v>0</v>
          </cell>
          <cell r="CL682">
            <v>1.3200000000000002E-2</v>
          </cell>
          <cell r="CO682" t="str">
            <v>عملاء متنوعون</v>
          </cell>
          <cell r="CP682" t="str">
            <v>عملاء متنوعون</v>
          </cell>
          <cell r="CT682">
            <v>1</v>
          </cell>
          <cell r="CU682">
            <v>1</v>
          </cell>
          <cell r="CV682">
            <v>1</v>
          </cell>
          <cell r="CW682">
            <v>0</v>
          </cell>
          <cell r="CZ682" t="str">
            <v/>
          </cell>
        </row>
        <row r="683">
          <cell r="A683">
            <v>584</v>
          </cell>
          <cell r="B683" t="str">
            <v>PF1</v>
          </cell>
          <cell r="C683" t="str">
            <v>FOAM 10TH</v>
          </cell>
          <cell r="D683" t="str">
            <v>slides</v>
          </cell>
          <cell r="F683" t="str">
            <v>شريحه 21 × 15 × 3 سم ك 20O</v>
          </cell>
          <cell r="G683" t="str">
            <v>Ea</v>
          </cell>
          <cell r="I683">
            <v>1.89E-2</v>
          </cell>
          <cell r="Q683" t="str">
            <v>تعمل</v>
          </cell>
          <cell r="R683">
            <v>18.899999999999999</v>
          </cell>
          <cell r="S683">
            <v>18.899999999999999</v>
          </cell>
          <cell r="T683">
            <v>18.899999999999999</v>
          </cell>
          <cell r="X683" t="str">
            <v>slides</v>
          </cell>
          <cell r="Y683">
            <v>391</v>
          </cell>
          <cell r="AA683">
            <v>584</v>
          </cell>
          <cell r="AB683" t="str">
            <v>شريحه 21 × 15 × 3 سم ك 20O</v>
          </cell>
          <cell r="AC683" t="str">
            <v>Foam Axles protection EPS GIWH</v>
          </cell>
          <cell r="AE683">
            <v>1</v>
          </cell>
          <cell r="AG683" t="str">
            <v>A10889801</v>
          </cell>
          <cell r="AK683">
            <v>1</v>
          </cell>
          <cell r="AO683">
            <v>20</v>
          </cell>
          <cell r="AV683">
            <v>7</v>
          </cell>
          <cell r="AW683">
            <v>7</v>
          </cell>
          <cell r="AX683">
            <v>21</v>
          </cell>
          <cell r="BA683">
            <v>15</v>
          </cell>
          <cell r="BD683">
            <v>3</v>
          </cell>
          <cell r="CK683">
            <v>0</v>
          </cell>
          <cell r="CL683">
            <v>2.0790000000000003E-2</v>
          </cell>
          <cell r="CO683" t="str">
            <v>عملاء متنوعون</v>
          </cell>
          <cell r="CP683" t="str">
            <v>عملاء متنوعون</v>
          </cell>
          <cell r="CT683">
            <v>1</v>
          </cell>
          <cell r="CU683">
            <v>1</v>
          </cell>
          <cell r="CV683">
            <v>1</v>
          </cell>
          <cell r="CW683">
            <v>0</v>
          </cell>
          <cell r="CZ683" t="str">
            <v/>
          </cell>
        </row>
        <row r="684">
          <cell r="A684">
            <v>585</v>
          </cell>
          <cell r="B684" t="str">
            <v>PF1</v>
          </cell>
          <cell r="C684" t="str">
            <v>FOAM 10TH</v>
          </cell>
          <cell r="D684" t="str">
            <v>slides</v>
          </cell>
          <cell r="F684" t="str">
            <v>شريحه 21 × 15 × 2 سم ك 30O</v>
          </cell>
          <cell r="G684" t="str">
            <v>Ea</v>
          </cell>
          <cell r="I684">
            <v>1.89E-2</v>
          </cell>
          <cell r="Q684" t="str">
            <v>تعمل</v>
          </cell>
          <cell r="R684">
            <v>18.899999999999999</v>
          </cell>
          <cell r="S684">
            <v>18.899999999999999</v>
          </cell>
          <cell r="T684">
            <v>18.899999999999999</v>
          </cell>
          <cell r="X684" t="str">
            <v>slides</v>
          </cell>
          <cell r="Y684">
            <v>391</v>
          </cell>
          <cell r="AA684">
            <v>585</v>
          </cell>
          <cell r="AB684" t="str">
            <v>شريحه 21 × 15 × 2 سم ك 30O</v>
          </cell>
          <cell r="AC684" t="str">
            <v>Foam Axles protection EPS GIWH</v>
          </cell>
          <cell r="AE684">
            <v>1</v>
          </cell>
          <cell r="AG684" t="str">
            <v>A10889802</v>
          </cell>
          <cell r="AK684">
            <v>1</v>
          </cell>
          <cell r="AO684">
            <v>30</v>
          </cell>
          <cell r="AV684">
            <v>7</v>
          </cell>
          <cell r="AW684">
            <v>7</v>
          </cell>
          <cell r="AX684">
            <v>21</v>
          </cell>
          <cell r="BA684">
            <v>15</v>
          </cell>
          <cell r="BD684">
            <v>2</v>
          </cell>
          <cell r="CK684">
            <v>0</v>
          </cell>
          <cell r="CL684">
            <v>2.0790000000000003E-2</v>
          </cell>
          <cell r="CO684" t="str">
            <v>عملاء متنوعون</v>
          </cell>
          <cell r="CP684" t="str">
            <v>عملاء متنوعون</v>
          </cell>
          <cell r="CT684">
            <v>1</v>
          </cell>
          <cell r="CU684">
            <v>1</v>
          </cell>
          <cell r="CV684">
            <v>1</v>
          </cell>
          <cell r="CW684">
            <v>0</v>
          </cell>
          <cell r="CZ684" t="str">
            <v/>
          </cell>
        </row>
        <row r="685">
          <cell r="A685">
            <v>586</v>
          </cell>
          <cell r="B685" t="str">
            <v>PF1</v>
          </cell>
          <cell r="C685" t="str">
            <v>FOAM 10TH</v>
          </cell>
          <cell r="D685" t="str">
            <v>slides</v>
          </cell>
          <cell r="F685" t="str">
            <v>35.5*35.5*2سم ك 20</v>
          </cell>
          <cell r="G685" t="str">
            <v>Ea</v>
          </cell>
          <cell r="I685">
            <v>5.0410000000000003E-2</v>
          </cell>
          <cell r="Q685" t="str">
            <v>تعمل</v>
          </cell>
          <cell r="R685">
            <v>50.410000000000004</v>
          </cell>
          <cell r="S685">
            <v>50.410000000000004</v>
          </cell>
          <cell r="T685">
            <v>50.410000000000004</v>
          </cell>
          <cell r="X685" t="str">
            <v>slides</v>
          </cell>
          <cell r="Y685">
            <v>391</v>
          </cell>
          <cell r="AA685">
            <v>586</v>
          </cell>
          <cell r="AB685" t="str">
            <v>35.5*35.5*2سم ك 20</v>
          </cell>
          <cell r="AE685">
            <v>1</v>
          </cell>
          <cell r="AG685" t="str">
            <v>PHEWP0112</v>
          </cell>
          <cell r="AK685">
            <v>1</v>
          </cell>
          <cell r="AO685">
            <v>20</v>
          </cell>
          <cell r="AV685">
            <v>7</v>
          </cell>
          <cell r="AW685">
            <v>7</v>
          </cell>
          <cell r="AX685">
            <v>35.5</v>
          </cell>
          <cell r="BA685">
            <v>35.5</v>
          </cell>
          <cell r="BD685">
            <v>2</v>
          </cell>
          <cell r="CK685">
            <v>0</v>
          </cell>
          <cell r="CL685">
            <v>5.5451000000000007E-2</v>
          </cell>
          <cell r="CO685" t="str">
            <v>عملاء متنوعون</v>
          </cell>
          <cell r="CP685" t="str">
            <v>عملاء متنوعون</v>
          </cell>
          <cell r="CT685">
            <v>1</v>
          </cell>
          <cell r="CU685">
            <v>1</v>
          </cell>
          <cell r="CV685">
            <v>1</v>
          </cell>
          <cell r="CW685">
            <v>0</v>
          </cell>
          <cell r="CZ685" t="str">
            <v/>
          </cell>
        </row>
        <row r="686">
          <cell r="A686">
            <v>587</v>
          </cell>
          <cell r="B686" t="str">
            <v>PF1</v>
          </cell>
          <cell r="C686" t="str">
            <v>FOAM 10TH</v>
          </cell>
          <cell r="D686" t="str">
            <v>slides</v>
          </cell>
          <cell r="F686" t="str">
            <v>عازل باب الفريزر 9 &amp; 11 قدم ك 30</v>
          </cell>
          <cell r="G686" t="str">
            <v>Ea</v>
          </cell>
          <cell r="I686">
            <v>0</v>
          </cell>
          <cell r="Q686" t="str">
            <v>تعمل</v>
          </cell>
          <cell r="R686">
            <v>0</v>
          </cell>
          <cell r="S686">
            <v>0</v>
          </cell>
          <cell r="T686">
            <v>0</v>
          </cell>
          <cell r="X686" t="str">
            <v>slides</v>
          </cell>
          <cell r="Y686">
            <v>391</v>
          </cell>
          <cell r="AA686">
            <v>587</v>
          </cell>
          <cell r="AB686" t="str">
            <v>عازل باب الفريزر 9 &amp; 11 قدم ك 30</v>
          </cell>
          <cell r="AE686">
            <v>1</v>
          </cell>
          <cell r="AG686" t="str">
            <v>CDFRP0944</v>
          </cell>
          <cell r="AK686">
            <v>1</v>
          </cell>
          <cell r="AO686">
            <v>30</v>
          </cell>
          <cell r="AV686">
            <v>7</v>
          </cell>
          <cell r="AW686">
            <v>7</v>
          </cell>
          <cell r="AX686">
            <v>11</v>
          </cell>
          <cell r="BA686">
            <v>9</v>
          </cell>
          <cell r="CK686">
            <v>0</v>
          </cell>
          <cell r="CL686">
            <v>0</v>
          </cell>
          <cell r="CO686" t="str">
            <v>عملاء متنوعون</v>
          </cell>
          <cell r="CP686" t="str">
            <v>عملاء متنوعون</v>
          </cell>
          <cell r="CT686">
            <v>1</v>
          </cell>
          <cell r="CU686">
            <v>1</v>
          </cell>
          <cell r="CV686">
            <v>1</v>
          </cell>
          <cell r="CW686">
            <v>0</v>
          </cell>
          <cell r="CZ686" t="str">
            <v/>
          </cell>
        </row>
        <row r="687">
          <cell r="A687">
            <v>588</v>
          </cell>
          <cell r="B687" t="str">
            <v>PF1</v>
          </cell>
          <cell r="C687" t="str">
            <v>FOAM 10TH</v>
          </cell>
          <cell r="D687" t="str">
            <v>slides</v>
          </cell>
          <cell r="F687" t="str">
            <v>قطعة فوم السخان الزجاجي ك 30</v>
          </cell>
          <cell r="G687" t="str">
            <v>Ea</v>
          </cell>
          <cell r="I687">
            <v>0</v>
          </cell>
          <cell r="Q687" t="str">
            <v>تعمل</v>
          </cell>
          <cell r="R687">
            <v>0</v>
          </cell>
          <cell r="S687">
            <v>0</v>
          </cell>
          <cell r="T687">
            <v>0</v>
          </cell>
          <cell r="X687" t="str">
            <v>slides</v>
          </cell>
          <cell r="Y687">
            <v>391</v>
          </cell>
          <cell r="AA687">
            <v>588</v>
          </cell>
          <cell r="AB687" t="str">
            <v>قطعة فوم السخان الزجاجي ك 30</v>
          </cell>
          <cell r="AE687">
            <v>1</v>
          </cell>
          <cell r="AG687" t="str">
            <v>CDFRP2429</v>
          </cell>
          <cell r="AK687">
            <v>1</v>
          </cell>
          <cell r="AO687">
            <v>30</v>
          </cell>
          <cell r="AV687">
            <v>7</v>
          </cell>
          <cell r="AW687">
            <v>7</v>
          </cell>
          <cell r="CK687">
            <v>0</v>
          </cell>
          <cell r="CL687">
            <v>0</v>
          </cell>
          <cell r="CO687" t="str">
            <v>عملاء متنوعون</v>
          </cell>
          <cell r="CP687" t="str">
            <v>عملاء متنوعون</v>
          </cell>
          <cell r="CT687">
            <v>1</v>
          </cell>
          <cell r="CU687">
            <v>1</v>
          </cell>
          <cell r="CV687">
            <v>1</v>
          </cell>
          <cell r="CW687">
            <v>0</v>
          </cell>
          <cell r="CZ687" t="str">
            <v/>
          </cell>
        </row>
        <row r="688">
          <cell r="A688">
            <v>589</v>
          </cell>
          <cell r="B688" t="str">
            <v>PF1</v>
          </cell>
          <cell r="C688" t="str">
            <v>FOAM 10TH</v>
          </cell>
          <cell r="D688" t="str">
            <v>slides</v>
          </cell>
          <cell r="F688" t="str">
            <v>شريحة عازل الدرج 35ك بيور</v>
          </cell>
          <cell r="G688" t="str">
            <v>Ea</v>
          </cell>
          <cell r="I688">
            <v>0</v>
          </cell>
          <cell r="Q688" t="str">
            <v>تعمل</v>
          </cell>
          <cell r="R688">
            <v>0</v>
          </cell>
          <cell r="S688">
            <v>0</v>
          </cell>
          <cell r="T688">
            <v>0</v>
          </cell>
          <cell r="X688" t="str">
            <v>slides</v>
          </cell>
          <cell r="Y688">
            <v>391</v>
          </cell>
          <cell r="AA688">
            <v>589</v>
          </cell>
          <cell r="AB688" t="str">
            <v>شريحة عازل الدرج 35ك بيور</v>
          </cell>
          <cell r="AE688">
            <v>1</v>
          </cell>
          <cell r="AG688" t="str">
            <v>CDFRP2495</v>
          </cell>
          <cell r="AK688">
            <v>1</v>
          </cell>
          <cell r="AO688">
            <v>35</v>
          </cell>
          <cell r="AV688">
            <v>7</v>
          </cell>
          <cell r="AW688">
            <v>7</v>
          </cell>
          <cell r="CK688">
            <v>0</v>
          </cell>
          <cell r="CL688">
            <v>0</v>
          </cell>
          <cell r="CO688" t="str">
            <v>عملاء متنوعون</v>
          </cell>
          <cell r="CP688" t="str">
            <v>عملاء متنوعون</v>
          </cell>
          <cell r="CT688">
            <v>1</v>
          </cell>
          <cell r="CU688">
            <v>1</v>
          </cell>
          <cell r="CV688">
            <v>1</v>
          </cell>
          <cell r="CW688">
            <v>0</v>
          </cell>
          <cell r="CZ688" t="str">
            <v/>
          </cell>
        </row>
        <row r="689">
          <cell r="A689">
            <v>590</v>
          </cell>
          <cell r="B689" t="str">
            <v>PF1</v>
          </cell>
          <cell r="C689" t="str">
            <v>FOAM 10TH</v>
          </cell>
          <cell r="D689" t="str">
            <v>slides</v>
          </cell>
          <cell r="F689" t="str">
            <v>حماية المقبض الجراند ك 20 CNC</v>
          </cell>
          <cell r="G689" t="str">
            <v>Ea</v>
          </cell>
          <cell r="I689">
            <v>0</v>
          </cell>
          <cell r="Q689" t="str">
            <v>تعمل</v>
          </cell>
          <cell r="R689">
            <v>0</v>
          </cell>
          <cell r="S689">
            <v>0</v>
          </cell>
          <cell r="T689">
            <v>0</v>
          </cell>
          <cell r="X689" t="str">
            <v>slides</v>
          </cell>
          <cell r="Y689">
            <v>391</v>
          </cell>
          <cell r="AA689">
            <v>590</v>
          </cell>
          <cell r="AB689" t="str">
            <v>حماية المقبض الجراند ك 20 CNC</v>
          </cell>
          <cell r="AE689">
            <v>1</v>
          </cell>
          <cell r="AG689" t="str">
            <v>PDFRA2029</v>
          </cell>
          <cell r="AK689">
            <v>1</v>
          </cell>
          <cell r="AO689">
            <v>20</v>
          </cell>
          <cell r="AV689">
            <v>7</v>
          </cell>
          <cell r="AW689">
            <v>7</v>
          </cell>
          <cell r="CK689">
            <v>0</v>
          </cell>
          <cell r="CL689">
            <v>0</v>
          </cell>
          <cell r="CO689" t="str">
            <v>عملاء متنوعون</v>
          </cell>
          <cell r="CP689" t="str">
            <v>عملاء متنوعون</v>
          </cell>
          <cell r="CT689">
            <v>1</v>
          </cell>
          <cell r="CU689">
            <v>1</v>
          </cell>
          <cell r="CV689">
            <v>1</v>
          </cell>
          <cell r="CW689">
            <v>0</v>
          </cell>
          <cell r="CZ689" t="str">
            <v/>
          </cell>
        </row>
        <row r="690">
          <cell r="A690">
            <v>591</v>
          </cell>
          <cell r="B690" t="str">
            <v>PF1</v>
          </cell>
          <cell r="C690" t="str">
            <v>FOAM 10TH</v>
          </cell>
          <cell r="D690" t="str">
            <v>slides</v>
          </cell>
          <cell r="F690" t="str">
            <v>100 * 50 * 2 سم SS</v>
          </cell>
          <cell r="G690" t="str">
            <v>Ea</v>
          </cell>
          <cell r="Q690" t="str">
            <v>تعمل</v>
          </cell>
          <cell r="X690" t="str">
            <v>slides</v>
          </cell>
          <cell r="Y690">
            <v>391</v>
          </cell>
          <cell r="AA690">
            <v>591</v>
          </cell>
          <cell r="AB690" t="str">
            <v>100 * 50 * 2 سم SS</v>
          </cell>
          <cell r="AE690">
            <v>1</v>
          </cell>
          <cell r="AK690">
            <v>1</v>
          </cell>
          <cell r="AO690">
            <v>8.75</v>
          </cell>
          <cell r="AV690">
            <v>7</v>
          </cell>
          <cell r="AW690">
            <v>7</v>
          </cell>
          <cell r="AX690">
            <v>100</v>
          </cell>
          <cell r="BA690">
            <v>50</v>
          </cell>
          <cell r="BD690">
            <v>2</v>
          </cell>
          <cell r="CD690" t="str">
            <v>SS</v>
          </cell>
          <cell r="CK690">
            <v>0</v>
          </cell>
          <cell r="CL690">
            <v>0</v>
          </cell>
          <cell r="CO690" t="str">
            <v>عملاء متنوعون</v>
          </cell>
          <cell r="CP690" t="str">
            <v>عملاء متنوعون</v>
          </cell>
          <cell r="CT690">
            <v>1</v>
          </cell>
          <cell r="CU690">
            <v>1</v>
          </cell>
          <cell r="CV690">
            <v>1</v>
          </cell>
          <cell r="CW690">
            <v>0</v>
          </cell>
          <cell r="CZ690" t="str">
            <v/>
          </cell>
        </row>
        <row r="691">
          <cell r="A691">
            <v>592</v>
          </cell>
          <cell r="B691" t="str">
            <v>PF1</v>
          </cell>
          <cell r="C691" t="str">
            <v>FOAM 10TH</v>
          </cell>
          <cell r="D691" t="str">
            <v>slides</v>
          </cell>
          <cell r="F691" t="str">
            <v>شريحه 21 × 15 × 3 سم ك 20O</v>
          </cell>
          <cell r="G691" t="str">
            <v>Ea</v>
          </cell>
          <cell r="I691">
            <v>1.89E-2</v>
          </cell>
          <cell r="Q691" t="str">
            <v>تعمل</v>
          </cell>
          <cell r="R691">
            <v>18.899999999999999</v>
          </cell>
          <cell r="S691">
            <v>18.899999999999999</v>
          </cell>
          <cell r="T691">
            <v>18.899999999999999</v>
          </cell>
          <cell r="X691" t="str">
            <v>slides</v>
          </cell>
          <cell r="Y691">
            <v>391</v>
          </cell>
          <cell r="AA691">
            <v>584</v>
          </cell>
          <cell r="AB691" t="str">
            <v>شريحه 21 × 15 × 3 سم ك 20O</v>
          </cell>
          <cell r="AC691" t="str">
            <v>Foam Axles protection EPS GIWH</v>
          </cell>
          <cell r="AE691">
            <v>1</v>
          </cell>
          <cell r="AG691" t="str">
            <v xml:space="preserve">A10889802      </v>
          </cell>
          <cell r="AK691">
            <v>1</v>
          </cell>
          <cell r="AO691">
            <v>20</v>
          </cell>
          <cell r="AV691">
            <v>7</v>
          </cell>
          <cell r="AW691">
            <v>7</v>
          </cell>
          <cell r="AX691">
            <v>21</v>
          </cell>
          <cell r="BA691">
            <v>15</v>
          </cell>
          <cell r="BD691">
            <v>3</v>
          </cell>
          <cell r="CK691">
            <v>0</v>
          </cell>
          <cell r="CL691">
            <v>2.0790000000000003E-2</v>
          </cell>
          <cell r="CO691" t="str">
            <v>عملاء متنوعون</v>
          </cell>
          <cell r="CP691" t="str">
            <v>عملاء متنوعون</v>
          </cell>
          <cell r="CT691">
            <v>0</v>
          </cell>
          <cell r="CU691">
            <v>1</v>
          </cell>
          <cell r="CV691">
            <v>1</v>
          </cell>
          <cell r="CW691">
            <v>0</v>
          </cell>
          <cell r="CZ691" t="str">
            <v/>
          </cell>
        </row>
        <row r="692">
          <cell r="A692">
            <v>593</v>
          </cell>
          <cell r="B692" t="str">
            <v>PF1</v>
          </cell>
          <cell r="C692" t="str">
            <v>FOAM 10TH</v>
          </cell>
          <cell r="D692" t="str">
            <v>slides</v>
          </cell>
          <cell r="F692" t="str">
            <v>شرائح( طول2- عرضِ1-ارتفاع 0.05-كثافة 20 بيور)</v>
          </cell>
          <cell r="Q692" t="str">
            <v>تعمل</v>
          </cell>
          <cell r="X692" t="str">
            <v>slides</v>
          </cell>
          <cell r="Y692">
            <v>391</v>
          </cell>
          <cell r="AA692">
            <v>593</v>
          </cell>
          <cell r="AB692" t="str">
            <v>شرائح( طول2- عرضِ1-ارتفاع 0.05-كثافة 20 بيور)</v>
          </cell>
          <cell r="AE692">
            <v>1</v>
          </cell>
          <cell r="AK692">
            <v>1</v>
          </cell>
          <cell r="AO692">
            <v>20</v>
          </cell>
          <cell r="AV692">
            <v>7</v>
          </cell>
          <cell r="AW692">
            <v>7</v>
          </cell>
          <cell r="AX692">
            <v>2</v>
          </cell>
          <cell r="BA692">
            <v>1</v>
          </cell>
          <cell r="BD692">
            <v>0.05</v>
          </cell>
          <cell r="CD692" t="str">
            <v>20 بيور</v>
          </cell>
          <cell r="CK692">
            <v>0</v>
          </cell>
          <cell r="CL692">
            <v>0</v>
          </cell>
          <cell r="CO692" t="str">
            <v>عملاء متنوعون</v>
          </cell>
          <cell r="CP692" t="str">
            <v>عملاء متنوعون</v>
          </cell>
          <cell r="CT692">
            <v>1</v>
          </cell>
          <cell r="CU692">
            <v>1</v>
          </cell>
          <cell r="CV692">
            <v>1</v>
          </cell>
          <cell r="CW692">
            <v>0</v>
          </cell>
          <cell r="CZ692" t="str">
            <v/>
          </cell>
        </row>
        <row r="693">
          <cell r="A693">
            <v>594</v>
          </cell>
          <cell r="B693" t="str">
            <v>PF1</v>
          </cell>
          <cell r="C693" t="str">
            <v>FOAM 10TH</v>
          </cell>
          <cell r="D693" t="str">
            <v>slides</v>
          </cell>
          <cell r="F693" t="str">
            <v>شرائح( طول1- عرضِ1-ارتفاع 0.05-كثافة 30 بيور)</v>
          </cell>
          <cell r="Q693" t="str">
            <v>تعمل</v>
          </cell>
          <cell r="X693" t="str">
            <v>slides</v>
          </cell>
          <cell r="Y693">
            <v>391</v>
          </cell>
          <cell r="AA693">
            <v>594</v>
          </cell>
          <cell r="AB693" t="str">
            <v>شرائح( طول1- عرضِ1-ارتفاع 0.05-كثافة 30 بيور)</v>
          </cell>
          <cell r="AE693">
            <v>1</v>
          </cell>
          <cell r="AK693">
            <v>1</v>
          </cell>
          <cell r="AO693">
            <v>30</v>
          </cell>
          <cell r="AV693">
            <v>7</v>
          </cell>
          <cell r="AW693">
            <v>7</v>
          </cell>
          <cell r="AX693">
            <v>1</v>
          </cell>
          <cell r="BA693">
            <v>1</v>
          </cell>
          <cell r="BD693">
            <v>0.05</v>
          </cell>
          <cell r="CD693" t="str">
            <v>30 بيور</v>
          </cell>
          <cell r="CK693">
            <v>0</v>
          </cell>
          <cell r="CL693">
            <v>0</v>
          </cell>
          <cell r="CO693" t="str">
            <v>عملاء متنوعون</v>
          </cell>
          <cell r="CP693" t="str">
            <v>عملاء متنوعون</v>
          </cell>
          <cell r="CT693">
            <v>1</v>
          </cell>
          <cell r="CU693">
            <v>1</v>
          </cell>
          <cell r="CV693">
            <v>1</v>
          </cell>
          <cell r="CW693">
            <v>0</v>
          </cell>
          <cell r="CZ693" t="str">
            <v/>
          </cell>
        </row>
        <row r="694">
          <cell r="A694">
            <v>595</v>
          </cell>
          <cell r="B694" t="str">
            <v>PF1</v>
          </cell>
          <cell r="C694" t="str">
            <v>FOAM 10TH</v>
          </cell>
          <cell r="D694" t="str">
            <v>slides</v>
          </cell>
          <cell r="F694" t="str">
            <v>شرائح( طول2- عرضِ1-ارتفاع 0.02-كثافة LS)</v>
          </cell>
          <cell r="Q694" t="str">
            <v>تعمل</v>
          </cell>
          <cell r="X694" t="str">
            <v>slides</v>
          </cell>
          <cell r="Y694">
            <v>391</v>
          </cell>
          <cell r="AA694">
            <v>595</v>
          </cell>
          <cell r="AB694" t="str">
            <v>شرائح( طول2- عرضِ1-ارتفاع 0.02-كثافة LS)</v>
          </cell>
          <cell r="AE694">
            <v>1</v>
          </cell>
          <cell r="AK694">
            <v>1</v>
          </cell>
          <cell r="AO694">
            <v>7</v>
          </cell>
          <cell r="AV694">
            <v>7</v>
          </cell>
          <cell r="AW694">
            <v>7</v>
          </cell>
          <cell r="AX694">
            <v>2</v>
          </cell>
          <cell r="BA694">
            <v>1</v>
          </cell>
          <cell r="BD694">
            <v>0.02</v>
          </cell>
          <cell r="CD694" t="str">
            <v>LS</v>
          </cell>
          <cell r="CK694">
            <v>0</v>
          </cell>
          <cell r="CL694">
            <v>0</v>
          </cell>
          <cell r="CO694" t="str">
            <v>عملاء متنوعون</v>
          </cell>
          <cell r="CP694" t="str">
            <v>عملاء متنوعون</v>
          </cell>
          <cell r="CT694">
            <v>1</v>
          </cell>
          <cell r="CU694">
            <v>1</v>
          </cell>
          <cell r="CV694">
            <v>1</v>
          </cell>
          <cell r="CW694">
            <v>0</v>
          </cell>
          <cell r="CZ694" t="str">
            <v/>
          </cell>
        </row>
        <row r="695">
          <cell r="A695">
            <v>596</v>
          </cell>
          <cell r="B695" t="str">
            <v>PF1</v>
          </cell>
          <cell r="C695" t="str">
            <v>FOAM 10TH</v>
          </cell>
          <cell r="D695" t="str">
            <v>slides</v>
          </cell>
          <cell r="F695" t="str">
            <v>شرائح( طول2- عرضِ1-ارتفاع 0.071-كثافة S)</v>
          </cell>
          <cell r="Q695" t="str">
            <v>تعمل</v>
          </cell>
          <cell r="X695" t="str">
            <v>slides</v>
          </cell>
          <cell r="Y695">
            <v>391</v>
          </cell>
          <cell r="AA695">
            <v>596</v>
          </cell>
          <cell r="AB695" t="str">
            <v>شرائح( طول2- عرضِ1-ارتفاع 0.071-كثافة S)</v>
          </cell>
          <cell r="AE695">
            <v>1</v>
          </cell>
          <cell r="AK695">
            <v>1</v>
          </cell>
          <cell r="AO695">
            <v>11</v>
          </cell>
          <cell r="AV695">
            <v>7</v>
          </cell>
          <cell r="AW695">
            <v>7</v>
          </cell>
          <cell r="AX695">
            <v>2</v>
          </cell>
          <cell r="BA695">
            <v>1</v>
          </cell>
          <cell r="BD695">
            <v>7.0999999999999994E-2</v>
          </cell>
          <cell r="CD695" t="str">
            <v>S</v>
          </cell>
          <cell r="CK695">
            <v>0</v>
          </cell>
          <cell r="CL695">
            <v>0</v>
          </cell>
          <cell r="CO695" t="str">
            <v>عملاء متنوعون</v>
          </cell>
          <cell r="CP695" t="str">
            <v>عملاء متنوعون</v>
          </cell>
          <cell r="CT695">
            <v>1</v>
          </cell>
          <cell r="CU695">
            <v>1</v>
          </cell>
          <cell r="CV695">
            <v>1</v>
          </cell>
          <cell r="CW695">
            <v>0</v>
          </cell>
          <cell r="CZ695" t="str">
            <v/>
          </cell>
        </row>
        <row r="696">
          <cell r="A696">
            <v>597</v>
          </cell>
          <cell r="B696" t="str">
            <v>PF1</v>
          </cell>
          <cell r="C696" t="str">
            <v>FOAM 10TH</v>
          </cell>
          <cell r="D696" t="str">
            <v>slides</v>
          </cell>
          <cell r="F696" t="str">
            <v>شرائح( طول2- عرضِ1-ارتفاع 0.05-كثافة S)</v>
          </cell>
          <cell r="Q696" t="str">
            <v>تعمل</v>
          </cell>
          <cell r="X696" t="str">
            <v>slides</v>
          </cell>
          <cell r="Y696">
            <v>391</v>
          </cell>
          <cell r="AA696">
            <v>597</v>
          </cell>
          <cell r="AB696" t="str">
            <v>شرائح( طول2- عرضِ1-ارتفاع 0.05-كثافة S)</v>
          </cell>
          <cell r="AE696">
            <v>1</v>
          </cell>
          <cell r="AK696">
            <v>1</v>
          </cell>
          <cell r="AO696">
            <v>11</v>
          </cell>
          <cell r="AV696">
            <v>7</v>
          </cell>
          <cell r="AW696">
            <v>7</v>
          </cell>
          <cell r="AX696">
            <v>2</v>
          </cell>
          <cell r="BA696">
            <v>1</v>
          </cell>
          <cell r="BD696">
            <v>0.05</v>
          </cell>
          <cell r="CD696" t="str">
            <v>S</v>
          </cell>
          <cell r="CK696">
            <v>0</v>
          </cell>
          <cell r="CL696">
            <v>0</v>
          </cell>
          <cell r="CO696" t="str">
            <v>عملاء متنوعون</v>
          </cell>
          <cell r="CP696" t="str">
            <v>عملاء متنوعون</v>
          </cell>
          <cell r="CT696">
            <v>1</v>
          </cell>
          <cell r="CU696">
            <v>1</v>
          </cell>
          <cell r="CV696">
            <v>1</v>
          </cell>
          <cell r="CW696">
            <v>0</v>
          </cell>
          <cell r="CZ696" t="str">
            <v/>
          </cell>
        </row>
        <row r="697">
          <cell r="A697">
            <v>598</v>
          </cell>
          <cell r="B697" t="str">
            <v>PF1</v>
          </cell>
          <cell r="C697" t="str">
            <v>FOAM 10TH</v>
          </cell>
          <cell r="D697" t="str">
            <v>slides</v>
          </cell>
          <cell r="F697" t="str">
            <v>شرائح( طول1- عرضِ0.5-ارتفاع 0.02-كثافة سوبر)</v>
          </cell>
          <cell r="Q697" t="str">
            <v>تعمل</v>
          </cell>
          <cell r="X697" t="str">
            <v>slides</v>
          </cell>
          <cell r="Y697">
            <v>391</v>
          </cell>
          <cell r="AA697">
            <v>598</v>
          </cell>
          <cell r="AB697" t="str">
            <v>شرائح( طول1- عرضِ0.5-ارتفاع 0.02-كثافة سوبر)</v>
          </cell>
          <cell r="AE697">
            <v>1</v>
          </cell>
          <cell r="AK697">
            <v>1</v>
          </cell>
          <cell r="AO697">
            <v>11</v>
          </cell>
          <cell r="AV697">
            <v>7</v>
          </cell>
          <cell r="AW697">
            <v>7</v>
          </cell>
          <cell r="AX697">
            <v>1</v>
          </cell>
          <cell r="BA697">
            <v>0.5</v>
          </cell>
          <cell r="BD697">
            <v>0.02</v>
          </cell>
          <cell r="CD697" t="str">
            <v>سوبر</v>
          </cell>
          <cell r="CK697">
            <v>0</v>
          </cell>
          <cell r="CL697">
            <v>0</v>
          </cell>
          <cell r="CO697" t="str">
            <v>عملاء متنوعون</v>
          </cell>
          <cell r="CP697" t="str">
            <v>عملاء متنوعون</v>
          </cell>
          <cell r="CT697">
            <v>1</v>
          </cell>
          <cell r="CU697">
            <v>1</v>
          </cell>
          <cell r="CV697">
            <v>1</v>
          </cell>
          <cell r="CW697">
            <v>0</v>
          </cell>
          <cell r="CZ697" t="str">
            <v/>
          </cell>
        </row>
        <row r="698">
          <cell r="A698">
            <v>599</v>
          </cell>
          <cell r="B698" t="str">
            <v>PF1</v>
          </cell>
          <cell r="C698" t="str">
            <v>FOAM 10TH</v>
          </cell>
          <cell r="D698" t="str">
            <v>slides</v>
          </cell>
          <cell r="F698" t="str">
            <v>شرائح( طول0.365- عرضِ0.3-ارتفاع 0.245-كثافة 17 بيور)</v>
          </cell>
          <cell r="Q698" t="str">
            <v>تعمل</v>
          </cell>
          <cell r="X698" t="str">
            <v>slides</v>
          </cell>
          <cell r="Y698">
            <v>391</v>
          </cell>
          <cell r="AA698">
            <v>599</v>
          </cell>
          <cell r="AB698" t="str">
            <v>شرائح( طول0.365- عرضِ0.3-ارتفاع 0.245-كثافة 17 بيور)</v>
          </cell>
          <cell r="AE698">
            <v>1</v>
          </cell>
          <cell r="AK698">
            <v>1</v>
          </cell>
          <cell r="AO698">
            <v>17</v>
          </cell>
          <cell r="AV698">
            <v>7</v>
          </cell>
          <cell r="AW698">
            <v>7</v>
          </cell>
          <cell r="AX698">
            <v>0.36499999999999999</v>
          </cell>
          <cell r="BA698">
            <v>0.3</v>
          </cell>
          <cell r="BD698">
            <v>0.245</v>
          </cell>
          <cell r="CD698" t="str">
            <v>17 بيور</v>
          </cell>
          <cell r="CK698">
            <v>0</v>
          </cell>
          <cell r="CL698">
            <v>0</v>
          </cell>
          <cell r="CO698" t="str">
            <v>عملاء متنوعون</v>
          </cell>
          <cell r="CP698" t="str">
            <v>عملاء متنوعون</v>
          </cell>
          <cell r="CT698">
            <v>1</v>
          </cell>
          <cell r="CU698">
            <v>1</v>
          </cell>
          <cell r="CV698">
            <v>1</v>
          </cell>
          <cell r="CW698">
            <v>0</v>
          </cell>
          <cell r="CZ698" t="str">
            <v/>
          </cell>
        </row>
        <row r="699">
          <cell r="A699">
            <v>600</v>
          </cell>
          <cell r="B699" t="str">
            <v>PF1</v>
          </cell>
          <cell r="C699" t="str">
            <v>FOAM 10TH</v>
          </cell>
          <cell r="D699" t="str">
            <v>slides</v>
          </cell>
          <cell r="F699" t="str">
            <v>شرائح( طول2- عرضِ1-ارتفاع 0.03-كثافة 25 بيور)</v>
          </cell>
          <cell r="Q699" t="str">
            <v>تعمل</v>
          </cell>
          <cell r="X699" t="str">
            <v>slides</v>
          </cell>
          <cell r="Y699">
            <v>391</v>
          </cell>
          <cell r="AA699">
            <v>600</v>
          </cell>
          <cell r="AB699" t="str">
            <v>شرائح( طول2- عرضِ1-ارتفاع 0.03-كثافة 25 بيور)</v>
          </cell>
          <cell r="AE699">
            <v>1</v>
          </cell>
          <cell r="AK699">
            <v>1</v>
          </cell>
          <cell r="AO699">
            <v>25</v>
          </cell>
          <cell r="AV699">
            <v>7</v>
          </cell>
          <cell r="AW699">
            <v>7</v>
          </cell>
          <cell r="AX699">
            <v>2</v>
          </cell>
          <cell r="BA699">
            <v>1</v>
          </cell>
          <cell r="BD699">
            <v>0.03</v>
          </cell>
          <cell r="CD699" t="str">
            <v>25 بيور</v>
          </cell>
          <cell r="CK699">
            <v>0</v>
          </cell>
          <cell r="CL699">
            <v>0</v>
          </cell>
          <cell r="CO699" t="str">
            <v>عملاء متنوعون</v>
          </cell>
          <cell r="CP699" t="str">
            <v>عملاء متنوعون</v>
          </cell>
          <cell r="CT699">
            <v>1</v>
          </cell>
          <cell r="CU699">
            <v>1</v>
          </cell>
          <cell r="CV699">
            <v>1</v>
          </cell>
          <cell r="CW699">
            <v>0</v>
          </cell>
          <cell r="CZ699" t="str">
            <v/>
          </cell>
        </row>
        <row r="700">
          <cell r="A700">
            <v>601</v>
          </cell>
          <cell r="B700" t="str">
            <v>PF1</v>
          </cell>
          <cell r="C700" t="str">
            <v>FOAM 10TH</v>
          </cell>
          <cell r="D700" t="str">
            <v>slides</v>
          </cell>
          <cell r="F700" t="str">
            <v>شرائح( طول2- عرضِ0.2-ارتفاع 0.07-كثافة سوبر)</v>
          </cell>
          <cell r="Q700" t="str">
            <v>تعمل</v>
          </cell>
          <cell r="X700" t="str">
            <v>slides</v>
          </cell>
          <cell r="Y700">
            <v>391</v>
          </cell>
          <cell r="AA700">
            <v>601</v>
          </cell>
          <cell r="AB700" t="str">
            <v>شرائح( طول2- عرضِ0.2-ارتفاع 0.07-كثافة سوبر)</v>
          </cell>
          <cell r="AE700">
            <v>1</v>
          </cell>
          <cell r="AK700">
            <v>1</v>
          </cell>
          <cell r="AO700">
            <v>25</v>
          </cell>
          <cell r="AV700">
            <v>7</v>
          </cell>
          <cell r="AW700">
            <v>7</v>
          </cell>
          <cell r="AX700">
            <v>2</v>
          </cell>
          <cell r="BA700">
            <v>0.2</v>
          </cell>
          <cell r="BD700">
            <v>7.0000000000000007E-2</v>
          </cell>
          <cell r="CD700" t="str">
            <v>سوبر</v>
          </cell>
          <cell r="CK700">
            <v>0</v>
          </cell>
          <cell r="CL700">
            <v>0</v>
          </cell>
          <cell r="CO700" t="str">
            <v>عملاء متنوعون</v>
          </cell>
          <cell r="CP700" t="str">
            <v>عملاء متنوعون</v>
          </cell>
          <cell r="CT700">
            <v>1</v>
          </cell>
          <cell r="CU700">
            <v>1</v>
          </cell>
          <cell r="CV700">
            <v>1</v>
          </cell>
          <cell r="CW700">
            <v>0</v>
          </cell>
          <cell r="CZ700" t="str">
            <v/>
          </cell>
        </row>
        <row r="701">
          <cell r="A701">
            <v>602</v>
          </cell>
          <cell r="B701" t="str">
            <v>PF1</v>
          </cell>
          <cell r="C701" t="str">
            <v>FOAM 10TH</v>
          </cell>
          <cell r="D701" t="str">
            <v>slides</v>
          </cell>
          <cell r="F701" t="str">
            <v>شريحة 9*7.2*6.2سم ك17</v>
          </cell>
          <cell r="Q701" t="str">
            <v>تعمل</v>
          </cell>
          <cell r="X701" t="str">
            <v>slides</v>
          </cell>
          <cell r="Y701">
            <v>391</v>
          </cell>
          <cell r="AA701">
            <v>602</v>
          </cell>
          <cell r="AB701" t="str">
            <v>شريحة 9*7.2*6.2سم ك17</v>
          </cell>
          <cell r="AE701">
            <v>1</v>
          </cell>
          <cell r="AG701">
            <v>342637004</v>
          </cell>
          <cell r="AO701">
            <v>17</v>
          </cell>
          <cell r="AV701">
            <v>7</v>
          </cell>
          <cell r="AW701">
            <v>7</v>
          </cell>
          <cell r="AX701">
            <v>9</v>
          </cell>
          <cell r="BA701">
            <v>7.2</v>
          </cell>
          <cell r="BD701">
            <v>6.2</v>
          </cell>
          <cell r="CK701">
            <v>0</v>
          </cell>
          <cell r="CL701">
            <v>0</v>
          </cell>
          <cell r="CO701" t="str">
            <v>عملاء متنوعون</v>
          </cell>
          <cell r="CP701" t="str">
            <v>عملاء متنوعون</v>
          </cell>
        </row>
        <row r="702">
          <cell r="A702">
            <v>603</v>
          </cell>
          <cell r="B702" t="str">
            <v>PF1</v>
          </cell>
          <cell r="C702" t="str">
            <v>FOAM 10TH</v>
          </cell>
          <cell r="D702" t="str">
            <v>slides</v>
          </cell>
          <cell r="F702" t="str">
            <v>شريحة 14.5*7.2*3.5سم ك 17</v>
          </cell>
          <cell r="Q702" t="str">
            <v>تعمل</v>
          </cell>
          <cell r="X702" t="str">
            <v>slides</v>
          </cell>
          <cell r="Y702">
            <v>391</v>
          </cell>
          <cell r="AA702">
            <v>603</v>
          </cell>
          <cell r="AB702" t="str">
            <v>شريحة 14.5*7.2*3.5سم ك 17</v>
          </cell>
          <cell r="AE702">
            <v>1</v>
          </cell>
          <cell r="AG702">
            <v>342637008</v>
          </cell>
          <cell r="AO702">
            <v>17</v>
          </cell>
          <cell r="AV702">
            <v>7</v>
          </cell>
          <cell r="AW702">
            <v>7</v>
          </cell>
          <cell r="AX702">
            <v>14.5</v>
          </cell>
          <cell r="BA702">
            <v>1</v>
          </cell>
          <cell r="BD702">
            <v>3.5</v>
          </cell>
          <cell r="CK702">
            <v>0</v>
          </cell>
          <cell r="CL702">
            <v>0</v>
          </cell>
          <cell r="CO702" t="str">
            <v>عملاء متنوعون</v>
          </cell>
          <cell r="CP702" t="str">
            <v>عملاء متنوعون</v>
          </cell>
        </row>
        <row r="703">
          <cell r="A703">
            <v>604</v>
          </cell>
          <cell r="B703" t="str">
            <v>PF1</v>
          </cell>
          <cell r="C703" t="str">
            <v>FOAM 10TH</v>
          </cell>
          <cell r="D703" t="str">
            <v>Molds</v>
          </cell>
          <cell r="E703" t="str">
            <v>FMKINI00000000</v>
          </cell>
          <cell r="F703" t="str">
            <v>طقم تغليف مستلزمات طبية(كشاف ضوئي)</v>
          </cell>
          <cell r="G703" t="str">
            <v>Ea</v>
          </cell>
          <cell r="H703" t="str">
            <v>1400*1700</v>
          </cell>
          <cell r="I703">
            <v>0.82</v>
          </cell>
          <cell r="M703">
            <v>18</v>
          </cell>
          <cell r="N703">
            <v>1</v>
          </cell>
          <cell r="O703">
            <v>1</v>
          </cell>
          <cell r="Q703" t="str">
            <v>تعمل</v>
          </cell>
          <cell r="R703">
            <v>820</v>
          </cell>
          <cell r="S703">
            <v>779</v>
          </cell>
          <cell r="T703">
            <v>861</v>
          </cell>
          <cell r="U703">
            <v>5</v>
          </cell>
          <cell r="V703">
            <v>5</v>
          </cell>
          <cell r="X703" t="str">
            <v>ادوات طبية</v>
          </cell>
          <cell r="Y703">
            <v>392</v>
          </cell>
          <cell r="AA703">
            <v>604</v>
          </cell>
          <cell r="AB703" t="str">
            <v xml:space="preserve">اسطمبة علاج ضوئى </v>
          </cell>
          <cell r="AD703" t="str">
            <v xml:space="preserve">اسطمبة علاج ضوئى </v>
          </cell>
          <cell r="AE703">
            <v>1</v>
          </cell>
          <cell r="AH703">
            <v>200</v>
          </cell>
          <cell r="AI703">
            <v>190</v>
          </cell>
          <cell r="AJ703">
            <v>210</v>
          </cell>
          <cell r="AK703">
            <v>1</v>
          </cell>
          <cell r="AL703">
            <v>1</v>
          </cell>
          <cell r="AM703">
            <v>1</v>
          </cell>
          <cell r="AN703">
            <v>9</v>
          </cell>
          <cell r="AO703">
            <v>22</v>
          </cell>
          <cell r="AP703" t="str">
            <v>401XJ</v>
          </cell>
          <cell r="AQ703" t="str">
            <v>S.2 112  (M) 0.7-1.1 mm</v>
          </cell>
          <cell r="AR703">
            <v>10</v>
          </cell>
          <cell r="AS703">
            <v>9</v>
          </cell>
          <cell r="AT703" t="str">
            <v>KIN</v>
          </cell>
          <cell r="AU703" t="str">
            <v>اتوماتيك</v>
          </cell>
          <cell r="AV703">
            <v>7</v>
          </cell>
          <cell r="AW703">
            <v>7</v>
          </cell>
          <cell r="AX703">
            <v>1150</v>
          </cell>
          <cell r="AY703">
            <v>2</v>
          </cell>
          <cell r="AZ703">
            <v>2</v>
          </cell>
          <cell r="BA703">
            <v>770</v>
          </cell>
          <cell r="BB703">
            <v>2</v>
          </cell>
          <cell r="BC703">
            <v>2</v>
          </cell>
          <cell r="BD703">
            <v>105</v>
          </cell>
          <cell r="BE703">
            <v>2</v>
          </cell>
          <cell r="BF703">
            <v>2</v>
          </cell>
          <cell r="BJ703">
            <v>5</v>
          </cell>
          <cell r="BK703">
            <v>4</v>
          </cell>
          <cell r="BL703">
            <v>14</v>
          </cell>
          <cell r="BN703">
            <v>817</v>
          </cell>
          <cell r="BO703" t="str">
            <v>8</v>
          </cell>
          <cell r="BP703">
            <v>43703</v>
          </cell>
          <cell r="BX703" t="str">
            <v>شفاف</v>
          </cell>
          <cell r="CB703">
            <v>4</v>
          </cell>
          <cell r="CC703">
            <v>1</v>
          </cell>
          <cell r="CE703">
            <v>87</v>
          </cell>
          <cell r="CF703">
            <v>200</v>
          </cell>
          <cell r="CG703" t="str">
            <v>ابيض</v>
          </cell>
          <cell r="CK703">
            <v>0.88969999999999994</v>
          </cell>
          <cell r="CL703">
            <v>0</v>
          </cell>
          <cell r="CO703" t="str">
            <v>الطيبة الهندسية</v>
          </cell>
          <cell r="CP703" t="str">
            <v>الطيبة الهندسية</v>
          </cell>
          <cell r="CT703">
            <v>1</v>
          </cell>
          <cell r="CU703">
            <v>1</v>
          </cell>
          <cell r="CV703">
            <v>1</v>
          </cell>
          <cell r="CW703">
            <v>0</v>
          </cell>
          <cell r="CZ703" t="str">
            <v/>
          </cell>
        </row>
        <row r="704">
          <cell r="A704">
            <v>4</v>
          </cell>
          <cell r="B704" t="str">
            <v>PF1</v>
          </cell>
          <cell r="C704" t="str">
            <v>FOAM 10TH</v>
          </cell>
          <cell r="D704" t="str">
            <v>Molds</v>
          </cell>
          <cell r="E704" t="str">
            <v>FMDAIIT4000000</v>
          </cell>
          <cell r="F704" t="str">
            <v>فوم تغليف علوى يمين امامى12قدم معدل PDFRP0123</v>
          </cell>
          <cell r="G704" t="str">
            <v>Ea</v>
          </cell>
          <cell r="H704" t="str">
            <v>1100*1200</v>
          </cell>
          <cell r="I704">
            <v>3.1E-2</v>
          </cell>
          <cell r="J704">
            <v>30</v>
          </cell>
          <cell r="L704">
            <v>30</v>
          </cell>
          <cell r="M704">
            <v>30</v>
          </cell>
          <cell r="N704">
            <v>1</v>
          </cell>
          <cell r="O704">
            <v>2</v>
          </cell>
          <cell r="P704" t="str">
            <v>A1</v>
          </cell>
          <cell r="Q704" t="str">
            <v>تعمل</v>
          </cell>
          <cell r="R704">
            <v>31</v>
          </cell>
          <cell r="S704">
            <v>28.83</v>
          </cell>
          <cell r="T704">
            <v>33.17</v>
          </cell>
          <cell r="U704">
            <v>7</v>
          </cell>
          <cell r="V704">
            <v>7</v>
          </cell>
          <cell r="X704" t="str">
            <v>ثلاجة</v>
          </cell>
          <cell r="Y704">
            <v>2</v>
          </cell>
          <cell r="Z704" t="str">
            <v>urf</v>
          </cell>
          <cell r="AA704">
            <v>4</v>
          </cell>
          <cell r="AB704" t="str">
            <v>فوم تغليف علوى يمين امامى12قدم معدل PDFRP0123</v>
          </cell>
          <cell r="AD704" t="str">
            <v>دايو12قدم معدل(تروبيكا)</v>
          </cell>
          <cell r="AE704">
            <v>1</v>
          </cell>
          <cell r="AH704">
            <v>240</v>
          </cell>
          <cell r="AI704">
            <v>228</v>
          </cell>
          <cell r="AJ704">
            <v>252</v>
          </cell>
          <cell r="AK704">
            <v>1</v>
          </cell>
          <cell r="AL704">
            <v>1</v>
          </cell>
          <cell r="AN704">
            <v>7</v>
          </cell>
          <cell r="AO704">
            <v>18</v>
          </cell>
          <cell r="AP704" t="str">
            <v>(A) EU 150          (M) 0.7-1.1 mm</v>
          </cell>
          <cell r="AQ704" t="str">
            <v>(B) S.2 112          (M) 0.7-1.1 mm</v>
          </cell>
          <cell r="AR704">
            <v>16</v>
          </cell>
          <cell r="AS704">
            <v>20</v>
          </cell>
          <cell r="AT704" t="str">
            <v>DAI</v>
          </cell>
          <cell r="AU704" t="str">
            <v>اتوماتيك</v>
          </cell>
          <cell r="AV704">
            <v>7</v>
          </cell>
          <cell r="AW704">
            <v>7</v>
          </cell>
          <cell r="AX704">
            <v>520</v>
          </cell>
          <cell r="AY704">
            <v>1</v>
          </cell>
          <cell r="AZ704">
            <v>1</v>
          </cell>
          <cell r="BA704">
            <v>260</v>
          </cell>
          <cell r="BB704">
            <v>1</v>
          </cell>
          <cell r="BC704">
            <v>1</v>
          </cell>
          <cell r="BD704">
            <v>106</v>
          </cell>
          <cell r="BE704">
            <v>2</v>
          </cell>
          <cell r="BF704">
            <v>2</v>
          </cell>
          <cell r="BG704">
            <v>38</v>
          </cell>
          <cell r="BH704">
            <v>2</v>
          </cell>
          <cell r="BI704">
            <v>2</v>
          </cell>
          <cell r="BJ704">
            <v>5</v>
          </cell>
          <cell r="BK704">
            <v>2</v>
          </cell>
          <cell r="BL704">
            <v>12</v>
          </cell>
          <cell r="BN704">
            <v>218</v>
          </cell>
          <cell r="BO704" t="str">
            <v>2</v>
          </cell>
          <cell r="BW704">
            <v>0</v>
          </cell>
          <cell r="CB704">
            <v>18</v>
          </cell>
          <cell r="CC704">
            <v>0.25</v>
          </cell>
          <cell r="CE704">
            <v>87</v>
          </cell>
          <cell r="CF704">
            <v>150</v>
          </cell>
          <cell r="CG704" t="str">
            <v>ابيض</v>
          </cell>
          <cell r="CK704">
            <v>0</v>
          </cell>
          <cell r="CL704">
            <v>3.4100000000000005E-2</v>
          </cell>
          <cell r="CN704" t="str">
            <v>foam pack top right front12foot modifed PDFRP0123</v>
          </cell>
          <cell r="CO704" t="str">
            <v>الكترولوكس</v>
          </cell>
          <cell r="CT704">
            <v>1</v>
          </cell>
          <cell r="CU704">
            <v>1</v>
          </cell>
          <cell r="CV704">
            <v>1</v>
          </cell>
          <cell r="CW704">
            <v>0</v>
          </cell>
          <cell r="CZ704" t="str">
            <v/>
          </cell>
        </row>
        <row r="705">
          <cell r="A705">
            <v>3</v>
          </cell>
          <cell r="B705" t="str">
            <v>PF1</v>
          </cell>
          <cell r="C705" t="str">
            <v>FOAM 10TH</v>
          </cell>
          <cell r="D705" t="str">
            <v>Molds</v>
          </cell>
          <cell r="E705" t="str">
            <v>FMDAIIT2000000</v>
          </cell>
          <cell r="F705" t="str">
            <v>فوم تغليف علوى يمين12قدم خلفى PDFRP0075</v>
          </cell>
          <cell r="G705" t="str">
            <v>Ea</v>
          </cell>
          <cell r="H705" t="str">
            <v>1100*1200</v>
          </cell>
          <cell r="I705">
            <v>3.1E-2</v>
          </cell>
          <cell r="J705">
            <v>30</v>
          </cell>
          <cell r="L705">
            <v>30</v>
          </cell>
          <cell r="M705">
            <v>30</v>
          </cell>
          <cell r="N705">
            <v>1</v>
          </cell>
          <cell r="O705">
            <v>2</v>
          </cell>
          <cell r="P705" t="str">
            <v>A1</v>
          </cell>
          <cell r="Q705" t="str">
            <v>تعمل</v>
          </cell>
          <cell r="R705">
            <v>31</v>
          </cell>
          <cell r="S705">
            <v>28.83</v>
          </cell>
          <cell r="T705">
            <v>33.17</v>
          </cell>
          <cell r="U705">
            <v>7</v>
          </cell>
          <cell r="V705">
            <v>7</v>
          </cell>
          <cell r="X705" t="str">
            <v>ثلاجة</v>
          </cell>
          <cell r="Y705">
            <v>2</v>
          </cell>
          <cell r="Z705" t="str">
            <v>urb</v>
          </cell>
          <cell r="AA705">
            <v>3</v>
          </cell>
          <cell r="AB705" t="str">
            <v>فوم تغليف علوى يمين12قدم خلفى PDFRP0075</v>
          </cell>
          <cell r="AD705" t="str">
            <v>دايو12قدم معدل(تروبيكا)</v>
          </cell>
          <cell r="AE705">
            <v>1</v>
          </cell>
          <cell r="AH705">
            <v>240</v>
          </cell>
          <cell r="AI705">
            <v>228</v>
          </cell>
          <cell r="AJ705">
            <v>252</v>
          </cell>
          <cell r="AK705">
            <v>1</v>
          </cell>
          <cell r="AL705">
            <v>1</v>
          </cell>
          <cell r="AN705">
            <v>7</v>
          </cell>
          <cell r="AO705">
            <v>18</v>
          </cell>
          <cell r="AP705" t="str">
            <v>(A) EU 150          (M) 0.7-1.1 mm</v>
          </cell>
          <cell r="AQ705" t="str">
            <v>(B) S.2 112          (M) 0.7-1.1 mm</v>
          </cell>
          <cell r="AR705">
            <v>16</v>
          </cell>
          <cell r="AS705">
            <v>20</v>
          </cell>
          <cell r="AT705" t="str">
            <v>DAI</v>
          </cell>
          <cell r="AU705" t="str">
            <v>اتوماتيك</v>
          </cell>
          <cell r="AV705">
            <v>7</v>
          </cell>
          <cell r="AW705">
            <v>7</v>
          </cell>
          <cell r="AX705">
            <v>520</v>
          </cell>
          <cell r="AY705">
            <v>1</v>
          </cell>
          <cell r="AZ705">
            <v>1</v>
          </cell>
          <cell r="BA705">
            <v>260</v>
          </cell>
          <cell r="BB705">
            <v>1</v>
          </cell>
          <cell r="BC705">
            <v>1</v>
          </cell>
          <cell r="BD705">
            <v>106</v>
          </cell>
          <cell r="BE705">
            <v>2</v>
          </cell>
          <cell r="BF705">
            <v>2</v>
          </cell>
          <cell r="BG705">
            <v>38</v>
          </cell>
          <cell r="BH705">
            <v>2</v>
          </cell>
          <cell r="BI705">
            <v>2</v>
          </cell>
          <cell r="BJ705">
            <v>5</v>
          </cell>
          <cell r="BK705">
            <v>2</v>
          </cell>
          <cell r="BL705">
            <v>12</v>
          </cell>
          <cell r="BN705">
            <v>218</v>
          </cell>
          <cell r="BO705" t="str">
            <v>2</v>
          </cell>
          <cell r="BW705">
            <v>0</v>
          </cell>
          <cell r="CB705">
            <v>18</v>
          </cell>
          <cell r="CC705">
            <v>0.25</v>
          </cell>
          <cell r="CE705">
            <v>87</v>
          </cell>
          <cell r="CF705">
            <v>150</v>
          </cell>
          <cell r="CG705" t="str">
            <v>ابيض</v>
          </cell>
          <cell r="CK705">
            <v>0</v>
          </cell>
          <cell r="CL705">
            <v>3.4100000000000005E-2</v>
          </cell>
          <cell r="CN705" t="str">
            <v>foam pack top right12foot back PDFRP0075</v>
          </cell>
          <cell r="CO705" t="str">
            <v>الكترولوكس</v>
          </cell>
          <cell r="CT705">
            <v>1</v>
          </cell>
          <cell r="CU705">
            <v>1</v>
          </cell>
          <cell r="CV705">
            <v>1</v>
          </cell>
          <cell r="CW705">
            <v>0</v>
          </cell>
          <cell r="CZ705" t="str">
            <v/>
          </cell>
        </row>
        <row r="706">
          <cell r="A706" t="str">
            <v>605d</v>
          </cell>
          <cell r="B706" t="str">
            <v>PF2</v>
          </cell>
          <cell r="C706" t="str">
            <v>FOAM 6TH</v>
          </cell>
          <cell r="D706" t="str">
            <v>Molds</v>
          </cell>
          <cell r="E706" t="str">
            <v>FMPRCB30000000</v>
          </cell>
          <cell r="F706" t="str">
            <v>فوم علبه 124 سفلى P</v>
          </cell>
          <cell r="G706" t="str">
            <v>Ea</v>
          </cell>
          <cell r="H706" t="str">
            <v>1200*1000</v>
          </cell>
          <cell r="I706">
            <v>0.71899999999999997</v>
          </cell>
          <cell r="J706">
            <v>18</v>
          </cell>
          <cell r="K706">
            <v>1</v>
          </cell>
          <cell r="L706">
            <v>18</v>
          </cell>
          <cell r="M706">
            <v>13</v>
          </cell>
          <cell r="N706">
            <v>1</v>
          </cell>
          <cell r="O706">
            <v>1</v>
          </cell>
          <cell r="P706" t="str">
            <v>D2</v>
          </cell>
          <cell r="Q706" t="str">
            <v>تعمل</v>
          </cell>
          <cell r="R706">
            <v>719</v>
          </cell>
          <cell r="S706">
            <v>668.67</v>
          </cell>
          <cell r="T706">
            <v>769.33</v>
          </cell>
          <cell r="U706">
            <v>7</v>
          </cell>
          <cell r="V706">
            <v>7</v>
          </cell>
          <cell r="X706" t="str">
            <v>خزف</v>
          </cell>
          <cell r="Y706">
            <v>393</v>
          </cell>
          <cell r="Z706" t="str">
            <v>اسفل</v>
          </cell>
          <cell r="AA706">
            <v>605</v>
          </cell>
          <cell r="AB706" t="str">
            <v>فوم علبه 124 علوي و سفلى P</v>
          </cell>
          <cell r="AC706">
            <v>0.66</v>
          </cell>
          <cell r="AD706" t="str">
            <v>فوم علبه 124 علوي و سفلى P</v>
          </cell>
          <cell r="AE706">
            <v>1</v>
          </cell>
          <cell r="AH706">
            <v>200</v>
          </cell>
          <cell r="AI706">
            <v>190</v>
          </cell>
          <cell r="AJ706">
            <v>210</v>
          </cell>
          <cell r="AK706">
            <v>0</v>
          </cell>
          <cell r="AL706">
            <v>1</v>
          </cell>
          <cell r="AN706">
            <v>9</v>
          </cell>
          <cell r="AO706">
            <v>18</v>
          </cell>
          <cell r="AP706" t="str">
            <v>303xj</v>
          </cell>
          <cell r="AQ706" t="str">
            <v>S.2 112  (M) 0.7-1.1 mm</v>
          </cell>
          <cell r="AR706">
            <v>20</v>
          </cell>
          <cell r="AS706">
            <v>16</v>
          </cell>
          <cell r="AT706" t="str">
            <v>PRC</v>
          </cell>
          <cell r="AU706" t="str">
            <v>اتوماتيك</v>
          </cell>
          <cell r="AV706">
            <v>7</v>
          </cell>
          <cell r="AW706">
            <v>7</v>
          </cell>
          <cell r="AX706">
            <v>650</v>
          </cell>
          <cell r="AY706">
            <v>1</v>
          </cell>
          <cell r="AZ706">
            <v>1</v>
          </cell>
          <cell r="BA706">
            <v>580</v>
          </cell>
          <cell r="BB706">
            <v>1</v>
          </cell>
          <cell r="BC706">
            <v>1</v>
          </cell>
          <cell r="BD706">
            <v>193</v>
          </cell>
          <cell r="BE706">
            <v>1</v>
          </cell>
          <cell r="BF706">
            <v>1</v>
          </cell>
          <cell r="BJ706">
            <v>5</v>
          </cell>
          <cell r="BK706">
            <v>-5</v>
          </cell>
          <cell r="BL706">
            <v>5</v>
          </cell>
          <cell r="BN706">
            <v>516</v>
          </cell>
          <cell r="BO706" t="str">
            <v>5</v>
          </cell>
          <cell r="BP706">
            <v>43811</v>
          </cell>
          <cell r="BW706">
            <v>0</v>
          </cell>
          <cell r="CB706">
            <v>5</v>
          </cell>
          <cell r="CC706">
            <v>1</v>
          </cell>
          <cell r="CE706">
            <v>87</v>
          </cell>
          <cell r="CF706">
            <v>150</v>
          </cell>
          <cell r="CG706" t="str">
            <v>احمر</v>
          </cell>
          <cell r="CK706">
            <v>0</v>
          </cell>
          <cell r="CL706">
            <v>0.79090000000000005</v>
          </cell>
          <cell r="CN706" t="str">
            <v>foam box 124 bottom P</v>
          </cell>
          <cell r="CO706" t="str">
            <v>الشركة العامة للخزف</v>
          </cell>
          <cell r="CP706" t="str">
            <v>الشركة العامة للخزف</v>
          </cell>
          <cell r="CT706">
            <v>0</v>
          </cell>
          <cell r="CU706">
            <v>1</v>
          </cell>
          <cell r="CV706">
            <v>0</v>
          </cell>
          <cell r="CW706">
            <v>11</v>
          </cell>
          <cell r="CX706">
            <v>44299</v>
          </cell>
          <cell r="CY706">
            <v>44299</v>
          </cell>
          <cell r="CZ706" t="str">
            <v>Pending</v>
          </cell>
          <cell r="DA706">
            <v>34</v>
          </cell>
        </row>
        <row r="707">
          <cell r="A707" t="str">
            <v>606bg</v>
          </cell>
          <cell r="B707" t="str">
            <v>PF1</v>
          </cell>
          <cell r="C707" t="str">
            <v>FOAM 10TH</v>
          </cell>
          <cell r="D707" t="str">
            <v>Molds</v>
          </cell>
          <cell r="E707" t="str">
            <v>FMNHGI60000000</v>
          </cell>
          <cell r="F707" t="str">
            <v>طقم فوم مبرد نحاس 60 لتر-كبير</v>
          </cell>
          <cell r="G707" t="str">
            <v>Set</v>
          </cell>
          <cell r="H707" t="str">
            <v>1800*1600</v>
          </cell>
          <cell r="I707">
            <v>0.17799999999999999</v>
          </cell>
          <cell r="L707">
            <v>21</v>
          </cell>
          <cell r="M707">
            <v>80</v>
          </cell>
          <cell r="N707">
            <v>2</v>
          </cell>
          <cell r="O707">
            <v>4</v>
          </cell>
          <cell r="P707" t="str">
            <v>E2</v>
          </cell>
          <cell r="Q707" t="str">
            <v>تعمل</v>
          </cell>
          <cell r="R707">
            <v>178</v>
          </cell>
          <cell r="S707">
            <v>169.1</v>
          </cell>
          <cell r="T707">
            <v>186.9</v>
          </cell>
          <cell r="U707">
            <v>5</v>
          </cell>
          <cell r="V707">
            <v>5</v>
          </cell>
          <cell r="X707" t="str">
            <v>تكييف</v>
          </cell>
          <cell r="Y707">
            <v>394</v>
          </cell>
          <cell r="Z707" t="str">
            <v>كبير</v>
          </cell>
          <cell r="AA707">
            <v>606</v>
          </cell>
          <cell r="AB707" t="str">
            <v>مبرد نحاس 60 لتر</v>
          </cell>
          <cell r="AD707" t="str">
            <v>طقم فوم مبرد هواء 60 لتر</v>
          </cell>
          <cell r="AE707">
            <v>1</v>
          </cell>
          <cell r="AH707">
            <v>156.52173913043478</v>
          </cell>
          <cell r="AI707">
            <v>148.69565217391303</v>
          </cell>
          <cell r="AJ707">
            <v>164.34782608695653</v>
          </cell>
          <cell r="AK707">
            <v>0</v>
          </cell>
          <cell r="AL707">
            <v>1</v>
          </cell>
          <cell r="AN707">
            <v>8</v>
          </cell>
          <cell r="AO707">
            <v>18</v>
          </cell>
          <cell r="AP707" t="str">
            <v>303xj</v>
          </cell>
          <cell r="AQ707" t="str">
            <v>S.2 112  (M) 0.7-1.1 mm</v>
          </cell>
          <cell r="AR707">
            <v>32</v>
          </cell>
          <cell r="AS707">
            <v>32</v>
          </cell>
          <cell r="AT707" t="str">
            <v>NHG</v>
          </cell>
          <cell r="AU707" t="str">
            <v>اتوماتيك</v>
          </cell>
          <cell r="AV707">
            <v>7</v>
          </cell>
          <cell r="AW707">
            <v>7</v>
          </cell>
          <cell r="AX707">
            <v>494</v>
          </cell>
          <cell r="AY707">
            <v>1</v>
          </cell>
          <cell r="AZ707">
            <v>1</v>
          </cell>
          <cell r="BA707">
            <v>393</v>
          </cell>
          <cell r="BB707">
            <v>1</v>
          </cell>
          <cell r="BC707">
            <v>1</v>
          </cell>
          <cell r="BD707">
            <v>119</v>
          </cell>
          <cell r="BE707">
            <v>3</v>
          </cell>
          <cell r="BF707">
            <v>3</v>
          </cell>
          <cell r="BJ707">
            <v>5</v>
          </cell>
          <cell r="BK707">
            <v>-5</v>
          </cell>
          <cell r="BL707">
            <v>5</v>
          </cell>
          <cell r="BN707">
            <v>111</v>
          </cell>
          <cell r="BO707" t="str">
            <v>1</v>
          </cell>
          <cell r="BP707">
            <v>43822</v>
          </cell>
          <cell r="BW707">
            <v>0</v>
          </cell>
          <cell r="CK707">
            <v>0</v>
          </cell>
          <cell r="CL707">
            <v>0.1958</v>
          </cell>
          <cell r="CM707">
            <v>4</v>
          </cell>
          <cell r="CN707" t="str">
            <v>ensemble foam colder air 60 littre</v>
          </cell>
          <cell r="CO707" t="str">
            <v>النحاس</v>
          </cell>
          <cell r="CP707" t="str">
            <v>النحاس جروب للاكترونيات</v>
          </cell>
          <cell r="CT707">
            <v>0</v>
          </cell>
          <cell r="CU707">
            <v>1</v>
          </cell>
          <cell r="CV707">
            <v>1</v>
          </cell>
          <cell r="CW707">
            <v>4</v>
          </cell>
          <cell r="CX707">
            <v>44059</v>
          </cell>
          <cell r="CY707">
            <v>44061</v>
          </cell>
          <cell r="CZ707" t="str">
            <v>Pending</v>
          </cell>
          <cell r="DA707">
            <v>47</v>
          </cell>
        </row>
        <row r="708">
          <cell r="A708" t="str">
            <v>606sm</v>
          </cell>
          <cell r="B708" t="str">
            <v>PF1</v>
          </cell>
          <cell r="C708" t="str">
            <v>FOAM 10TH</v>
          </cell>
          <cell r="D708" t="str">
            <v>Molds</v>
          </cell>
          <cell r="E708" t="str">
            <v>FMNHGI60000000</v>
          </cell>
          <cell r="F708" t="str">
            <v>طقم فوم مبرد نحاس 60 لتر-صغير</v>
          </cell>
          <cell r="G708" t="str">
            <v>Set</v>
          </cell>
          <cell r="H708" t="str">
            <v>1800*1600</v>
          </cell>
          <cell r="I708">
            <v>0.14699999999999999</v>
          </cell>
          <cell r="L708">
            <v>21</v>
          </cell>
          <cell r="M708">
            <v>80</v>
          </cell>
          <cell r="N708">
            <v>2</v>
          </cell>
          <cell r="O708">
            <v>4</v>
          </cell>
          <cell r="P708" t="str">
            <v>E2</v>
          </cell>
          <cell r="Q708" t="str">
            <v>تعمل</v>
          </cell>
          <cell r="R708">
            <v>147</v>
          </cell>
          <cell r="S708">
            <v>139.65</v>
          </cell>
          <cell r="T708">
            <v>154.35</v>
          </cell>
          <cell r="U708">
            <v>5</v>
          </cell>
          <cell r="V708">
            <v>5</v>
          </cell>
          <cell r="X708" t="str">
            <v>تكييف</v>
          </cell>
          <cell r="Y708">
            <v>394</v>
          </cell>
          <cell r="Z708" t="str">
            <v>صغير</v>
          </cell>
          <cell r="AA708">
            <v>606</v>
          </cell>
          <cell r="AB708" t="str">
            <v>مبرد نحاس 60 لتر</v>
          </cell>
          <cell r="AD708" t="str">
            <v>طقم فوم مبرد هواء 60 لتر</v>
          </cell>
          <cell r="AE708">
            <v>1</v>
          </cell>
          <cell r="AH708">
            <v>156.52173913043478</v>
          </cell>
          <cell r="AI708">
            <v>148.69565217391303</v>
          </cell>
          <cell r="AJ708">
            <v>164.34782608695653</v>
          </cell>
          <cell r="AK708">
            <v>0</v>
          </cell>
          <cell r="AL708">
            <v>1</v>
          </cell>
          <cell r="AN708">
            <v>8</v>
          </cell>
          <cell r="AO708">
            <v>18</v>
          </cell>
          <cell r="AP708" t="str">
            <v>303xj</v>
          </cell>
          <cell r="AQ708" t="str">
            <v>S.2 112  (M) 0.7-1.1 mm</v>
          </cell>
          <cell r="AR708">
            <v>32</v>
          </cell>
          <cell r="AS708">
            <v>32</v>
          </cell>
          <cell r="AT708" t="str">
            <v>NHG</v>
          </cell>
          <cell r="AU708" t="str">
            <v>اتوماتيك</v>
          </cell>
          <cell r="AV708">
            <v>7</v>
          </cell>
          <cell r="AW708">
            <v>7</v>
          </cell>
          <cell r="AX708">
            <v>493</v>
          </cell>
          <cell r="AY708">
            <v>1</v>
          </cell>
          <cell r="AZ708">
            <v>1</v>
          </cell>
          <cell r="BA708">
            <v>299</v>
          </cell>
          <cell r="BB708">
            <v>1</v>
          </cell>
          <cell r="BC708">
            <v>1</v>
          </cell>
          <cell r="BD708">
            <v>96</v>
          </cell>
          <cell r="BE708">
            <v>3</v>
          </cell>
          <cell r="BF708">
            <v>2</v>
          </cell>
          <cell r="BJ708">
            <v>5</v>
          </cell>
          <cell r="BK708">
            <v>-5</v>
          </cell>
          <cell r="BL708">
            <v>5</v>
          </cell>
          <cell r="BN708">
            <v>111</v>
          </cell>
          <cell r="BO708" t="str">
            <v>1</v>
          </cell>
          <cell r="BP708">
            <v>43822</v>
          </cell>
          <cell r="BW708">
            <v>0</v>
          </cell>
          <cell r="CK708">
            <v>0</v>
          </cell>
          <cell r="CL708">
            <v>0.16170000000000001</v>
          </cell>
          <cell r="CM708">
            <v>4</v>
          </cell>
          <cell r="CN708" t="str">
            <v>ensemble foam colder air 60 littre</v>
          </cell>
          <cell r="CO708" t="str">
            <v>النحاس</v>
          </cell>
          <cell r="CP708" t="str">
            <v>النحاس جروب للاكترونيات</v>
          </cell>
          <cell r="CT708">
            <v>0</v>
          </cell>
          <cell r="CU708">
            <v>1</v>
          </cell>
          <cell r="CV708">
            <v>1</v>
          </cell>
          <cell r="CW708">
            <v>4</v>
          </cell>
          <cell r="CX708">
            <v>44059</v>
          </cell>
          <cell r="CY708">
            <v>44061</v>
          </cell>
          <cell r="CZ708" t="str">
            <v>Pending</v>
          </cell>
          <cell r="DA708">
            <v>47</v>
          </cell>
        </row>
        <row r="709">
          <cell r="A709">
            <v>606</v>
          </cell>
          <cell r="B709" t="str">
            <v>PF1</v>
          </cell>
          <cell r="C709" t="str">
            <v>FOAM 10TH</v>
          </cell>
          <cell r="D709" t="str">
            <v>Molds</v>
          </cell>
          <cell r="E709" t="str">
            <v>FMNHGI60000000</v>
          </cell>
          <cell r="F709" t="str">
            <v>طقم فوم مبرد نحاس 60 لتر</v>
          </cell>
          <cell r="G709" t="str">
            <v>Set</v>
          </cell>
          <cell r="H709" t="str">
            <v>1800*1600</v>
          </cell>
          <cell r="I709">
            <v>0.32499999999999996</v>
          </cell>
          <cell r="L709">
            <v>21</v>
          </cell>
          <cell r="M709">
            <v>80</v>
          </cell>
          <cell r="N709">
            <v>2</v>
          </cell>
          <cell r="O709">
            <v>4</v>
          </cell>
          <cell r="P709" t="str">
            <v>E2</v>
          </cell>
          <cell r="Q709" t="str">
            <v>تعمل</v>
          </cell>
          <cell r="R709">
            <v>324.99999999999994</v>
          </cell>
          <cell r="S709">
            <v>308.74999999999994</v>
          </cell>
          <cell r="T709">
            <v>341.24999999999994</v>
          </cell>
          <cell r="U709">
            <v>5</v>
          </cell>
          <cell r="V709">
            <v>5</v>
          </cell>
          <cell r="X709" t="str">
            <v>تكييف</v>
          </cell>
          <cell r="Y709">
            <v>394</v>
          </cell>
          <cell r="AA709">
            <v>606</v>
          </cell>
          <cell r="AB709" t="str">
            <v>مبرد نحاس 60 لتر</v>
          </cell>
          <cell r="AD709" t="str">
            <v>طقم فوم مبرد هواء 60 لتر</v>
          </cell>
          <cell r="AE709">
            <v>1</v>
          </cell>
          <cell r="AH709">
            <v>156.52173913043478</v>
          </cell>
          <cell r="AI709">
            <v>148.69565217391303</v>
          </cell>
          <cell r="AJ709">
            <v>164.34782608695653</v>
          </cell>
          <cell r="AK709">
            <v>1</v>
          </cell>
          <cell r="AM709">
            <v>1</v>
          </cell>
          <cell r="AN709">
            <v>8</v>
          </cell>
          <cell r="AO709">
            <v>18</v>
          </cell>
          <cell r="AP709" t="str">
            <v>303xj</v>
          </cell>
          <cell r="AQ709" t="str">
            <v>S.2 112  (M) 0.7-1.1 mm</v>
          </cell>
          <cell r="AR709">
            <v>32</v>
          </cell>
          <cell r="AS709">
            <v>32</v>
          </cell>
          <cell r="AT709" t="str">
            <v>NHG</v>
          </cell>
          <cell r="AU709" t="str">
            <v>اتوماتيك</v>
          </cell>
          <cell r="AV709">
            <v>7</v>
          </cell>
          <cell r="AW709">
            <v>7</v>
          </cell>
          <cell r="AX709">
            <v>494</v>
          </cell>
          <cell r="AY709">
            <v>1</v>
          </cell>
          <cell r="AZ709">
            <v>1</v>
          </cell>
          <cell r="BA709">
            <v>393</v>
          </cell>
          <cell r="BB709">
            <v>1</v>
          </cell>
          <cell r="BC709">
            <v>1</v>
          </cell>
          <cell r="BJ709">
            <v>5</v>
          </cell>
          <cell r="BK709">
            <v>-5</v>
          </cell>
          <cell r="BL709">
            <v>5</v>
          </cell>
          <cell r="BN709">
            <v>111</v>
          </cell>
          <cell r="BO709" t="str">
            <v>1</v>
          </cell>
          <cell r="BP709">
            <v>43822</v>
          </cell>
          <cell r="BW709">
            <v>0</v>
          </cell>
          <cell r="CK709">
            <v>0</v>
          </cell>
          <cell r="CL709">
            <v>0.35749999999999998</v>
          </cell>
          <cell r="CM709">
            <v>4</v>
          </cell>
          <cell r="CN709" t="str">
            <v>ensemble foam colder air 60 littre</v>
          </cell>
          <cell r="CO709" t="str">
            <v>النحاس</v>
          </cell>
          <cell r="CP709" t="str">
            <v>النحاس جروب للاكترونيات</v>
          </cell>
          <cell r="CT709">
            <v>1</v>
          </cell>
          <cell r="CU709">
            <v>1</v>
          </cell>
          <cell r="CV709">
            <v>1</v>
          </cell>
          <cell r="CW709">
            <v>4</v>
          </cell>
          <cell r="CX709">
            <v>44059</v>
          </cell>
          <cell r="CY709">
            <v>44061</v>
          </cell>
          <cell r="CZ709" t="str">
            <v>Pending</v>
          </cell>
          <cell r="DA709">
            <v>47</v>
          </cell>
        </row>
        <row r="710">
          <cell r="A710">
            <v>607</v>
          </cell>
          <cell r="B710" t="str">
            <v>PF1</v>
          </cell>
          <cell r="C710" t="str">
            <v>FOAM 10TH</v>
          </cell>
          <cell r="D710" t="str">
            <v>Molds</v>
          </cell>
          <cell r="E710" t="str">
            <v>FMMINI20000042</v>
          </cell>
          <cell r="F710" t="str">
            <v>كولدير منلو -زوايا امامي</v>
          </cell>
          <cell r="G710" t="str">
            <v>Ea</v>
          </cell>
          <cell r="H710" t="str">
            <v>1400*1700</v>
          </cell>
          <cell r="I710">
            <v>0.12</v>
          </cell>
          <cell r="M710">
            <v>90</v>
          </cell>
          <cell r="N710">
            <v>1</v>
          </cell>
          <cell r="O710">
            <v>3</v>
          </cell>
          <cell r="P710" t="str">
            <v>F2</v>
          </cell>
          <cell r="Q710" t="str">
            <v>تعمل</v>
          </cell>
          <cell r="R710">
            <v>120</v>
          </cell>
          <cell r="S710">
            <v>111.6</v>
          </cell>
          <cell r="T710">
            <v>128.4</v>
          </cell>
          <cell r="U710">
            <v>7</v>
          </cell>
          <cell r="V710">
            <v>7</v>
          </cell>
          <cell r="X710" t="str">
            <v>مبردات مياه</v>
          </cell>
          <cell r="Y710">
            <v>395</v>
          </cell>
          <cell r="AA710">
            <v>607</v>
          </cell>
          <cell r="AB710" t="str">
            <v>مجموعه زوايا اماميه</v>
          </cell>
          <cell r="AD710" t="str">
            <v>قاعدة وزوايا كولدير ميلو</v>
          </cell>
          <cell r="AE710">
            <v>1</v>
          </cell>
          <cell r="AH710">
            <v>120</v>
          </cell>
          <cell r="AI710">
            <v>114</v>
          </cell>
          <cell r="AJ710">
            <v>126</v>
          </cell>
          <cell r="AK710">
            <v>1</v>
          </cell>
          <cell r="AL710">
            <v>1</v>
          </cell>
          <cell r="AN710">
            <v>5</v>
          </cell>
          <cell r="AO710">
            <v>16</v>
          </cell>
          <cell r="AP710" t="str">
            <v>303xj</v>
          </cell>
          <cell r="AQ710" t="str">
            <v>S.2 112  (M) 0.7-1.1 mm</v>
          </cell>
          <cell r="AR710">
            <v>45</v>
          </cell>
          <cell r="AS710">
            <v>60</v>
          </cell>
          <cell r="AT710" t="str">
            <v>MIN</v>
          </cell>
          <cell r="AU710" t="str">
            <v>اتوماتيك</v>
          </cell>
          <cell r="AV710">
            <v>7</v>
          </cell>
          <cell r="AW710">
            <v>7</v>
          </cell>
          <cell r="AX710">
            <v>1017</v>
          </cell>
          <cell r="AY710">
            <v>2</v>
          </cell>
          <cell r="AZ710">
            <v>2</v>
          </cell>
          <cell r="BA710">
            <v>170</v>
          </cell>
          <cell r="BB710">
            <v>2</v>
          </cell>
          <cell r="BC710">
            <v>2</v>
          </cell>
          <cell r="BD710">
            <v>80</v>
          </cell>
          <cell r="BE710">
            <v>1</v>
          </cell>
          <cell r="BF710">
            <v>1</v>
          </cell>
          <cell r="BJ710">
            <v>5</v>
          </cell>
          <cell r="BK710">
            <v>0</v>
          </cell>
          <cell r="BL710">
            <v>10</v>
          </cell>
          <cell r="BM710">
            <v>3</v>
          </cell>
          <cell r="BN710">
            <v>157</v>
          </cell>
          <cell r="BO710" t="str">
            <v>1</v>
          </cell>
          <cell r="BP710">
            <v>43594</v>
          </cell>
          <cell r="BR710">
            <v>44105</v>
          </cell>
          <cell r="BS710" t="str">
            <v>badge change</v>
          </cell>
          <cell r="BX710" t="str">
            <v>شفاف</v>
          </cell>
          <cell r="BY710">
            <v>2.6667E-2</v>
          </cell>
          <cell r="BZ710">
            <v>50</v>
          </cell>
          <cell r="CA710">
            <v>8</v>
          </cell>
          <cell r="CB710">
            <v>24</v>
          </cell>
          <cell r="CC710">
            <v>1</v>
          </cell>
          <cell r="CE710">
            <v>87</v>
          </cell>
          <cell r="CF710">
            <v>150</v>
          </cell>
          <cell r="CG710" t="str">
            <v>ابيض</v>
          </cell>
          <cell r="CH710">
            <v>1.4500000000000001E-2</v>
          </cell>
          <cell r="CI710">
            <v>8.6999999999999994E-2</v>
          </cell>
          <cell r="CK710">
            <v>0.13019999999999998</v>
          </cell>
          <cell r="CL710">
            <v>0</v>
          </cell>
          <cell r="CO710" t="str">
            <v>ميلو</v>
          </cell>
          <cell r="CP710" t="str">
            <v>ميلو</v>
          </cell>
          <cell r="CT710">
            <v>1</v>
          </cell>
          <cell r="CU710">
            <v>1</v>
          </cell>
          <cell r="CV710">
            <v>1</v>
          </cell>
          <cell r="CW710">
            <v>10</v>
          </cell>
          <cell r="CX710">
            <v>44292</v>
          </cell>
          <cell r="CY710">
            <v>44299</v>
          </cell>
          <cell r="CZ710" t="str">
            <v>Pending</v>
          </cell>
          <cell r="DA710">
            <v>7</v>
          </cell>
        </row>
        <row r="711">
          <cell r="A711">
            <v>608</v>
          </cell>
          <cell r="B711" t="str">
            <v>PF1</v>
          </cell>
          <cell r="C711" t="str">
            <v>FOAM 10TH</v>
          </cell>
          <cell r="D711" t="str">
            <v>Molds</v>
          </cell>
          <cell r="E711" t="str">
            <v>FMMINI30000043</v>
          </cell>
          <cell r="F711" t="str">
            <v>كولدير منلو -زوايا خلفية</v>
          </cell>
          <cell r="G711" t="str">
            <v>Ea</v>
          </cell>
          <cell r="H711" t="str">
            <v>1400*1700</v>
          </cell>
          <cell r="I711">
            <v>0.11</v>
          </cell>
          <cell r="M711">
            <v>90</v>
          </cell>
          <cell r="N711">
            <v>1</v>
          </cell>
          <cell r="O711">
            <v>3</v>
          </cell>
          <cell r="P711" t="str">
            <v>F2</v>
          </cell>
          <cell r="Q711" t="str">
            <v>تعمل</v>
          </cell>
          <cell r="R711">
            <v>110</v>
          </cell>
          <cell r="S711">
            <v>102.3</v>
          </cell>
          <cell r="T711">
            <v>117.7</v>
          </cell>
          <cell r="U711">
            <v>7</v>
          </cell>
          <cell r="V711">
            <v>7</v>
          </cell>
          <cell r="X711" t="str">
            <v>مبردات مياه</v>
          </cell>
          <cell r="Y711">
            <v>395</v>
          </cell>
          <cell r="AA711">
            <v>608</v>
          </cell>
          <cell r="AB711" t="str">
            <v>مجموعه زوايا فوم خلفيه</v>
          </cell>
          <cell r="AD711" t="str">
            <v>قاعدة وزوايا كولدير ميلو</v>
          </cell>
          <cell r="AE711">
            <v>1</v>
          </cell>
          <cell r="AH711">
            <v>120</v>
          </cell>
          <cell r="AI711">
            <v>114</v>
          </cell>
          <cell r="AJ711">
            <v>126</v>
          </cell>
          <cell r="AK711">
            <v>1</v>
          </cell>
          <cell r="AL711">
            <v>1</v>
          </cell>
          <cell r="AN711">
            <v>5</v>
          </cell>
          <cell r="AO711">
            <v>16</v>
          </cell>
          <cell r="AP711" t="str">
            <v>303xj</v>
          </cell>
          <cell r="AQ711" t="str">
            <v>S.2 112  (M) 0.7-1.1 mm</v>
          </cell>
          <cell r="AR711">
            <v>45</v>
          </cell>
          <cell r="AS711">
            <v>60</v>
          </cell>
          <cell r="AT711" t="str">
            <v>MIN</v>
          </cell>
          <cell r="AU711" t="str">
            <v>اتوماتيك</v>
          </cell>
          <cell r="AV711">
            <v>7</v>
          </cell>
          <cell r="AW711">
            <v>7</v>
          </cell>
          <cell r="AX711">
            <v>1012</v>
          </cell>
          <cell r="AY711">
            <v>2</v>
          </cell>
          <cell r="AZ711">
            <v>2</v>
          </cell>
          <cell r="BA711">
            <v>170</v>
          </cell>
          <cell r="BB711">
            <v>2</v>
          </cell>
          <cell r="BC711">
            <v>2</v>
          </cell>
          <cell r="BD711">
            <v>80</v>
          </cell>
          <cell r="BE711">
            <v>1</v>
          </cell>
          <cell r="BF711">
            <v>1</v>
          </cell>
          <cell r="BJ711">
            <v>5</v>
          </cell>
          <cell r="BK711">
            <v>0</v>
          </cell>
          <cell r="BL711">
            <v>10</v>
          </cell>
          <cell r="BM711">
            <v>3</v>
          </cell>
          <cell r="BN711">
            <v>157</v>
          </cell>
          <cell r="BO711" t="str">
            <v>1</v>
          </cell>
          <cell r="BP711">
            <v>43594</v>
          </cell>
          <cell r="BR711">
            <v>44105</v>
          </cell>
          <cell r="BS711" t="str">
            <v>badge change</v>
          </cell>
          <cell r="BX711" t="str">
            <v>شفاف</v>
          </cell>
          <cell r="BY711">
            <v>2.6667E-2</v>
          </cell>
          <cell r="BZ711">
            <v>50</v>
          </cell>
          <cell r="CA711">
            <v>8</v>
          </cell>
          <cell r="CB711">
            <v>24</v>
          </cell>
          <cell r="CC711">
            <v>1</v>
          </cell>
          <cell r="CE711">
            <v>87</v>
          </cell>
          <cell r="CF711">
            <v>150</v>
          </cell>
          <cell r="CG711" t="str">
            <v>احمر</v>
          </cell>
          <cell r="CH711">
            <v>1.4500000000000001E-2</v>
          </cell>
          <cell r="CI711">
            <v>8.6999999999999994E-2</v>
          </cell>
          <cell r="CK711">
            <v>0.11935</v>
          </cell>
          <cell r="CL711">
            <v>0</v>
          </cell>
          <cell r="CO711" t="str">
            <v>ميلو</v>
          </cell>
          <cell r="CP711" t="str">
            <v>ميلو</v>
          </cell>
          <cell r="CT711">
            <v>1</v>
          </cell>
          <cell r="CU711">
            <v>1</v>
          </cell>
          <cell r="CV711">
            <v>1</v>
          </cell>
          <cell r="CW711">
            <v>10</v>
          </cell>
          <cell r="CX711">
            <v>44292</v>
          </cell>
          <cell r="CY711">
            <v>44299</v>
          </cell>
          <cell r="CZ711" t="str">
            <v>Pending</v>
          </cell>
          <cell r="DA711">
            <v>7</v>
          </cell>
        </row>
        <row r="712">
          <cell r="A712">
            <v>609</v>
          </cell>
          <cell r="B712" t="str">
            <v>PF1</v>
          </cell>
          <cell r="C712" t="str">
            <v>FOAM 10TH</v>
          </cell>
          <cell r="D712" t="str">
            <v>Molds</v>
          </cell>
          <cell r="E712" t="str">
            <v>FMMINI10000044</v>
          </cell>
          <cell r="F712" t="str">
            <v>كولدير منلو -قاعدة</v>
          </cell>
          <cell r="G712" t="str">
            <v>Ea</v>
          </cell>
          <cell r="H712" t="str">
            <v>1400*1700</v>
          </cell>
          <cell r="I712">
            <v>0.05</v>
          </cell>
          <cell r="M712">
            <v>90</v>
          </cell>
          <cell r="N712">
            <v>1</v>
          </cell>
          <cell r="O712">
            <v>3</v>
          </cell>
          <cell r="P712" t="str">
            <v>F2</v>
          </cell>
          <cell r="Q712" t="str">
            <v>تعمل</v>
          </cell>
          <cell r="R712">
            <v>50</v>
          </cell>
          <cell r="S712">
            <v>46.5</v>
          </cell>
          <cell r="T712">
            <v>53.5</v>
          </cell>
          <cell r="U712">
            <v>7</v>
          </cell>
          <cell r="V712">
            <v>7</v>
          </cell>
          <cell r="X712" t="str">
            <v>مبردات مياه</v>
          </cell>
          <cell r="Y712">
            <v>395</v>
          </cell>
          <cell r="AA712">
            <v>609</v>
          </cell>
          <cell r="AB712" t="str">
            <v>قاعده فوم جديده</v>
          </cell>
          <cell r="AD712" t="str">
            <v>قاعدة وزوايا كولدير ميلو</v>
          </cell>
          <cell r="AE712">
            <v>1</v>
          </cell>
          <cell r="AH712">
            <v>120</v>
          </cell>
          <cell r="AI712">
            <v>114</v>
          </cell>
          <cell r="AJ712">
            <v>126</v>
          </cell>
          <cell r="AK712">
            <v>1</v>
          </cell>
          <cell r="AL712">
            <v>1</v>
          </cell>
          <cell r="AN712">
            <v>5</v>
          </cell>
          <cell r="AO712">
            <v>16</v>
          </cell>
          <cell r="AP712" t="str">
            <v>303xj</v>
          </cell>
          <cell r="AQ712" t="str">
            <v>S.2 112  (M) 0.7-1.1 mm</v>
          </cell>
          <cell r="AR712">
            <v>45</v>
          </cell>
          <cell r="AS712">
            <v>60</v>
          </cell>
          <cell r="AT712" t="str">
            <v>MIN</v>
          </cell>
          <cell r="AU712" t="str">
            <v>اتوماتيك</v>
          </cell>
          <cell r="AV712">
            <v>7</v>
          </cell>
          <cell r="AW712">
            <v>7</v>
          </cell>
          <cell r="AX712">
            <v>320</v>
          </cell>
          <cell r="AY712">
            <v>2</v>
          </cell>
          <cell r="AZ712">
            <v>2</v>
          </cell>
          <cell r="BA712">
            <v>320</v>
          </cell>
          <cell r="BB712">
            <v>2</v>
          </cell>
          <cell r="BC712">
            <v>2</v>
          </cell>
          <cell r="BD712">
            <v>28</v>
          </cell>
          <cell r="BE712">
            <v>1</v>
          </cell>
          <cell r="BF712">
            <v>1</v>
          </cell>
          <cell r="BJ712">
            <v>5</v>
          </cell>
          <cell r="BK712">
            <v>0</v>
          </cell>
          <cell r="BL712">
            <v>10</v>
          </cell>
          <cell r="BM712">
            <v>3</v>
          </cell>
          <cell r="BN712">
            <v>157</v>
          </cell>
          <cell r="BO712" t="str">
            <v>1</v>
          </cell>
          <cell r="BP712">
            <v>43594</v>
          </cell>
          <cell r="BR712">
            <v>44105</v>
          </cell>
          <cell r="BS712" t="str">
            <v>badge change</v>
          </cell>
          <cell r="BX712" t="str">
            <v>شفاف</v>
          </cell>
          <cell r="BY712">
            <v>2.6667E-2</v>
          </cell>
          <cell r="BZ712">
            <v>50</v>
          </cell>
          <cell r="CA712">
            <v>8</v>
          </cell>
          <cell r="CB712">
            <v>72</v>
          </cell>
          <cell r="CC712">
            <v>1</v>
          </cell>
          <cell r="CE712">
            <v>87</v>
          </cell>
          <cell r="CF712">
            <v>150</v>
          </cell>
          <cell r="CG712" t="str">
            <v>ابيض</v>
          </cell>
          <cell r="CH712">
            <v>1.4500000000000001E-2</v>
          </cell>
          <cell r="CI712">
            <v>8.6999999999999994E-2</v>
          </cell>
          <cell r="CK712">
            <v>5.425E-2</v>
          </cell>
          <cell r="CL712">
            <v>0</v>
          </cell>
          <cell r="CO712" t="str">
            <v>ميلو</v>
          </cell>
          <cell r="CP712" t="str">
            <v>ميلو</v>
          </cell>
          <cell r="CT712">
            <v>1</v>
          </cell>
          <cell r="CU712">
            <v>1</v>
          </cell>
          <cell r="CV712">
            <v>1</v>
          </cell>
          <cell r="CW712">
            <v>10</v>
          </cell>
          <cell r="CX712">
            <v>44292</v>
          </cell>
          <cell r="CY712">
            <v>44299</v>
          </cell>
          <cell r="CZ712" t="str">
            <v>Pending</v>
          </cell>
          <cell r="DA712">
            <v>7</v>
          </cell>
        </row>
        <row r="713">
          <cell r="A713" t="str">
            <v>609sum</v>
          </cell>
          <cell r="B713" t="str">
            <v>PF1</v>
          </cell>
          <cell r="C713" t="str">
            <v>FOAM 10TH</v>
          </cell>
          <cell r="D713" t="str">
            <v>Molds</v>
          </cell>
          <cell r="E713" t="str">
            <v>FMMINI10000044</v>
          </cell>
          <cell r="F713" t="str">
            <v>قاعدة وزوايا كولدير منلو</v>
          </cell>
          <cell r="G713" t="str">
            <v>Set</v>
          </cell>
          <cell r="H713" t="str">
            <v>1400*1700</v>
          </cell>
          <cell r="I713">
            <v>0.27999999999999997</v>
          </cell>
          <cell r="M713">
            <v>90</v>
          </cell>
          <cell r="N713">
            <v>3</v>
          </cell>
          <cell r="O713">
            <v>3</v>
          </cell>
          <cell r="P713" t="str">
            <v>F2</v>
          </cell>
          <cell r="Q713" t="str">
            <v>تعمل</v>
          </cell>
          <cell r="R713">
            <v>279.99999999999994</v>
          </cell>
          <cell r="S713">
            <v>260.39999999999998</v>
          </cell>
          <cell r="T713">
            <v>299.59999999999991</v>
          </cell>
          <cell r="U713">
            <v>7</v>
          </cell>
          <cell r="V713">
            <v>7</v>
          </cell>
          <cell r="X713" t="str">
            <v>مبردات مياه</v>
          </cell>
          <cell r="Y713">
            <v>395</v>
          </cell>
          <cell r="Z713" t="str">
            <v>مجمعة</v>
          </cell>
          <cell r="AA713">
            <v>609</v>
          </cell>
          <cell r="AB713" t="str">
            <v>قاعده فوم جديده</v>
          </cell>
          <cell r="AD713" t="str">
            <v>قاعدة وزوايا كولدير ميلو</v>
          </cell>
          <cell r="AE713">
            <v>1</v>
          </cell>
          <cell r="AH713">
            <v>120</v>
          </cell>
          <cell r="AI713">
            <v>114</v>
          </cell>
          <cell r="AJ713">
            <v>126</v>
          </cell>
          <cell r="AK713">
            <v>0</v>
          </cell>
          <cell r="AM713">
            <v>1</v>
          </cell>
          <cell r="AN713">
            <v>5</v>
          </cell>
          <cell r="AO713">
            <v>16</v>
          </cell>
          <cell r="AP713" t="str">
            <v>303xj</v>
          </cell>
          <cell r="AQ713" t="str">
            <v>S.2 112  (M) 0.7-1.1 mm</v>
          </cell>
          <cell r="AR713">
            <v>45</v>
          </cell>
          <cell r="AS713">
            <v>60</v>
          </cell>
          <cell r="AT713" t="str">
            <v>MIN</v>
          </cell>
          <cell r="AU713" t="str">
            <v>اتوماتيك</v>
          </cell>
          <cell r="AV713">
            <v>7</v>
          </cell>
          <cell r="AW713">
            <v>7</v>
          </cell>
          <cell r="BJ713">
            <v>5</v>
          </cell>
          <cell r="BK713">
            <v>0</v>
          </cell>
          <cell r="BL713">
            <v>10</v>
          </cell>
          <cell r="BM713">
            <v>3</v>
          </cell>
          <cell r="BN713">
            <v>157</v>
          </cell>
          <cell r="BO713" t="str">
            <v>1</v>
          </cell>
          <cell r="BP713">
            <v>43594</v>
          </cell>
          <cell r="BX713" t="str">
            <v>شفاف</v>
          </cell>
          <cell r="BY713">
            <v>2.6667E-2</v>
          </cell>
          <cell r="BZ713">
            <v>50</v>
          </cell>
          <cell r="CA713">
            <v>8</v>
          </cell>
          <cell r="CC713">
            <v>3</v>
          </cell>
          <cell r="CE713">
            <v>87</v>
          </cell>
          <cell r="CF713">
            <v>150</v>
          </cell>
          <cell r="CH713">
            <v>1.4500000000000001E-2</v>
          </cell>
          <cell r="CI713">
            <v>8.6999999999999994E-2</v>
          </cell>
          <cell r="CK713">
            <v>0.30379999999999996</v>
          </cell>
          <cell r="CL713">
            <v>0</v>
          </cell>
          <cell r="CO713" t="str">
            <v>ميلو</v>
          </cell>
          <cell r="CP713" t="str">
            <v>ميلو</v>
          </cell>
          <cell r="CT713">
            <v>0</v>
          </cell>
          <cell r="CU713">
            <v>1</v>
          </cell>
          <cell r="CV713">
            <v>1</v>
          </cell>
          <cell r="CW713">
            <v>10</v>
          </cell>
          <cell r="CX713">
            <v>44292</v>
          </cell>
          <cell r="CY713">
            <v>44299</v>
          </cell>
          <cell r="CZ713" t="str">
            <v>Pending</v>
          </cell>
          <cell r="DA713">
            <v>7</v>
          </cell>
        </row>
        <row r="714">
          <cell r="A714">
            <v>610</v>
          </cell>
          <cell r="B714" t="str">
            <v>PF1</v>
          </cell>
          <cell r="C714" t="str">
            <v>FOAM 10TH</v>
          </cell>
          <cell r="D714" t="str">
            <v>Molds</v>
          </cell>
          <cell r="F714" t="str">
            <v>E554-centering part</v>
          </cell>
          <cell r="G714" t="str">
            <v>Ea</v>
          </cell>
          <cell r="H714" t="str">
            <v>850*650</v>
          </cell>
          <cell r="I714">
            <v>5.5E-2</v>
          </cell>
          <cell r="M714">
            <v>80</v>
          </cell>
          <cell r="N714">
            <v>1</v>
          </cell>
          <cell r="O714">
            <v>4</v>
          </cell>
          <cell r="Q714" t="str">
            <v>تعمل</v>
          </cell>
          <cell r="R714">
            <v>55</v>
          </cell>
          <cell r="S714">
            <v>52.25</v>
          </cell>
          <cell r="T714">
            <v>57.75</v>
          </cell>
          <cell r="U714">
            <v>5</v>
          </cell>
          <cell r="V714">
            <v>5</v>
          </cell>
          <cell r="X714" t="str">
            <v>سخان</v>
          </cell>
          <cell r="Y714">
            <v>396</v>
          </cell>
          <cell r="AA714">
            <v>610</v>
          </cell>
          <cell r="AB714" t="str">
            <v>E554-centering part</v>
          </cell>
          <cell r="AD714" t="str">
            <v>E554-centering part</v>
          </cell>
          <cell r="AE714">
            <v>1</v>
          </cell>
          <cell r="AH714">
            <v>180</v>
          </cell>
          <cell r="AI714">
            <v>171</v>
          </cell>
          <cell r="AJ714">
            <v>189</v>
          </cell>
          <cell r="AK714">
            <v>1</v>
          </cell>
          <cell r="AL714">
            <v>1</v>
          </cell>
          <cell r="AM714">
            <v>1</v>
          </cell>
          <cell r="AN714">
            <v>9</v>
          </cell>
          <cell r="AO714">
            <v>20</v>
          </cell>
          <cell r="AP714" t="str">
            <v>303xj</v>
          </cell>
          <cell r="AQ714" t="str">
            <v>S.2 112  (M) 0.7-1.1 mm</v>
          </cell>
          <cell r="AR714">
            <v>2</v>
          </cell>
          <cell r="AS714">
            <v>8</v>
          </cell>
          <cell r="AT714" t="str">
            <v/>
          </cell>
          <cell r="AU714" t="str">
            <v>اتوماتيك</v>
          </cell>
          <cell r="AV714">
            <v>7</v>
          </cell>
          <cell r="AW714">
            <v>7</v>
          </cell>
          <cell r="AX714">
            <v>234</v>
          </cell>
          <cell r="AY714">
            <v>1</v>
          </cell>
          <cell r="AZ714">
            <v>1</v>
          </cell>
          <cell r="BA714">
            <v>234</v>
          </cell>
          <cell r="BB714">
            <v>1</v>
          </cell>
          <cell r="BC714">
            <v>1</v>
          </cell>
          <cell r="BD714">
            <v>99</v>
          </cell>
          <cell r="BE714">
            <v>1</v>
          </cell>
          <cell r="BF714">
            <v>1</v>
          </cell>
          <cell r="BJ714">
            <v>5</v>
          </cell>
          <cell r="BK714">
            <v>4</v>
          </cell>
          <cell r="BL714">
            <v>50</v>
          </cell>
          <cell r="BM714">
            <v>1</v>
          </cell>
          <cell r="BN714">
            <v>150</v>
          </cell>
          <cell r="BO714">
            <v>1</v>
          </cell>
          <cell r="BP714">
            <v>43773</v>
          </cell>
          <cell r="BX714" t="str">
            <v>شفاف</v>
          </cell>
          <cell r="BY714">
            <v>2.6667E-2</v>
          </cell>
          <cell r="BZ714">
            <v>50</v>
          </cell>
          <cell r="CA714">
            <v>8</v>
          </cell>
          <cell r="CB714">
            <v>90</v>
          </cell>
          <cell r="CE714">
            <v>87</v>
          </cell>
          <cell r="CF714">
            <v>150</v>
          </cell>
          <cell r="CK714">
            <v>0</v>
          </cell>
          <cell r="CL714">
            <v>6.0500000000000005E-2</v>
          </cell>
          <cell r="CO714" t="str">
            <v>اطلانتيك</v>
          </cell>
          <cell r="CP714" t="str">
            <v>اطلانتيك</v>
          </cell>
          <cell r="CT714">
            <v>1</v>
          </cell>
          <cell r="CU714">
            <v>1</v>
          </cell>
          <cell r="CV714">
            <v>1</v>
          </cell>
          <cell r="CW714">
            <v>0</v>
          </cell>
          <cell r="CZ714" t="str">
            <v/>
          </cell>
        </row>
        <row r="715">
          <cell r="A715">
            <v>611</v>
          </cell>
          <cell r="B715" t="str">
            <v>PF1</v>
          </cell>
          <cell r="C715" t="str">
            <v>FOAM 10TH</v>
          </cell>
          <cell r="D715" t="str">
            <v>Molds</v>
          </cell>
          <cell r="F715" t="str">
            <v xml:space="preserve">D D V 340 </v>
          </cell>
          <cell r="G715" t="str">
            <v>Ea</v>
          </cell>
          <cell r="H715" t="str">
            <v>1100*1200</v>
          </cell>
          <cell r="I715">
            <v>6.9000000000000006E-2</v>
          </cell>
          <cell r="M715">
            <v>66</v>
          </cell>
          <cell r="N715">
            <v>1</v>
          </cell>
          <cell r="O715">
            <v>2</v>
          </cell>
          <cell r="Q715" t="str">
            <v>تعمل</v>
          </cell>
          <cell r="R715">
            <v>69</v>
          </cell>
          <cell r="S715">
            <v>63.825000000000003</v>
          </cell>
          <cell r="T715">
            <v>74.174999999999997</v>
          </cell>
          <cell r="U715">
            <v>7.5</v>
          </cell>
          <cell r="V715">
            <v>7.5</v>
          </cell>
          <cell r="X715" t="str">
            <v>ثلاجة</v>
          </cell>
          <cell r="Y715">
            <v>397</v>
          </cell>
          <cell r="AA715">
            <v>611</v>
          </cell>
          <cell r="AB715" t="str">
            <v xml:space="preserve">D D V 340 </v>
          </cell>
          <cell r="AD715" t="str">
            <v xml:space="preserve">DDVعازل فوم الدعامة الوسطى </v>
          </cell>
          <cell r="AE715">
            <v>1</v>
          </cell>
          <cell r="AH715">
            <v>109.09090909090909</v>
          </cell>
          <cell r="AI715">
            <v>103.63636363636364</v>
          </cell>
          <cell r="AJ715">
            <v>114.54545454545455</v>
          </cell>
          <cell r="AK715">
            <v>1</v>
          </cell>
          <cell r="AL715">
            <v>1</v>
          </cell>
          <cell r="AM715">
            <v>1</v>
          </cell>
          <cell r="AN715">
            <v>9</v>
          </cell>
          <cell r="AO715">
            <v>24</v>
          </cell>
          <cell r="AP715" t="str">
            <v>303xj</v>
          </cell>
          <cell r="AQ715" t="str">
            <v>S.2 112  (M) 0.7-1.1 mm</v>
          </cell>
          <cell r="AR715">
            <v>2</v>
          </cell>
          <cell r="AS715">
            <v>8</v>
          </cell>
          <cell r="AT715" t="str">
            <v/>
          </cell>
          <cell r="AU715" t="str">
            <v>اتوماتيك</v>
          </cell>
          <cell r="AV715">
            <v>7</v>
          </cell>
          <cell r="AW715">
            <v>7</v>
          </cell>
          <cell r="AX715">
            <v>268</v>
          </cell>
          <cell r="AY715">
            <v>1</v>
          </cell>
          <cell r="AZ715">
            <v>1</v>
          </cell>
          <cell r="BA715">
            <v>83</v>
          </cell>
          <cell r="BB715">
            <v>1</v>
          </cell>
          <cell r="BC715">
            <v>1</v>
          </cell>
          <cell r="BD715">
            <v>80</v>
          </cell>
          <cell r="BE715">
            <v>2</v>
          </cell>
          <cell r="BF715">
            <v>2</v>
          </cell>
          <cell r="BJ715">
            <v>5</v>
          </cell>
          <cell r="BK715">
            <v>4</v>
          </cell>
          <cell r="BL715">
            <v>50</v>
          </cell>
          <cell r="BM715">
            <v>1</v>
          </cell>
          <cell r="BN715">
            <v>147</v>
          </cell>
          <cell r="BO715">
            <v>1</v>
          </cell>
          <cell r="BX715" t="str">
            <v>شفاف</v>
          </cell>
          <cell r="BY715">
            <v>2.6667E-2</v>
          </cell>
          <cell r="BZ715">
            <v>50</v>
          </cell>
          <cell r="CA715">
            <v>8</v>
          </cell>
          <cell r="CB715">
            <v>80</v>
          </cell>
          <cell r="CE715">
            <v>87</v>
          </cell>
          <cell r="CF715">
            <v>150</v>
          </cell>
          <cell r="CG715" t="str">
            <v>ابيض</v>
          </cell>
          <cell r="CK715">
            <v>0</v>
          </cell>
          <cell r="CL715">
            <v>7.5900000000000009E-2</v>
          </cell>
          <cell r="CO715" t="str">
            <v/>
          </cell>
          <cell r="CT715">
            <v>1</v>
          </cell>
          <cell r="CU715">
            <v>1</v>
          </cell>
          <cell r="CV715">
            <v>1</v>
          </cell>
          <cell r="CW715">
            <v>0</v>
          </cell>
          <cell r="CZ715" t="str">
            <v/>
          </cell>
        </row>
        <row r="716">
          <cell r="A716">
            <v>612</v>
          </cell>
          <cell r="B716" t="str">
            <v>PF1</v>
          </cell>
          <cell r="C716" t="str">
            <v>FOAM 10TH</v>
          </cell>
          <cell r="D716" t="str">
            <v>xps</v>
          </cell>
          <cell r="F716" t="str">
            <v>ايكو 5 سم بشفة</v>
          </cell>
          <cell r="Q716" t="str">
            <v>تعمل</v>
          </cell>
          <cell r="R716">
            <v>0</v>
          </cell>
          <cell r="S716">
            <v>0</v>
          </cell>
          <cell r="T716">
            <v>0</v>
          </cell>
          <cell r="U716">
            <v>7.5</v>
          </cell>
          <cell r="V716">
            <v>7.5</v>
          </cell>
          <cell r="X716" t="str">
            <v>ايكو</v>
          </cell>
          <cell r="Y716">
            <v>398</v>
          </cell>
          <cell r="AA716">
            <v>612</v>
          </cell>
          <cell r="AB716" t="str">
            <v>ايكو 5 سم بشفة</v>
          </cell>
          <cell r="AE716">
            <v>1</v>
          </cell>
          <cell r="AH716" t="e">
            <v>#DIV/0!</v>
          </cell>
          <cell r="AI716" t="e">
            <v>#DIV/0!</v>
          </cell>
          <cell r="AJ716" t="e">
            <v>#DIV/0!</v>
          </cell>
          <cell r="AK716">
            <v>1</v>
          </cell>
          <cell r="AM716">
            <v>1</v>
          </cell>
          <cell r="AT716" t="str">
            <v/>
          </cell>
          <cell r="AV716">
            <v>7</v>
          </cell>
          <cell r="AW716">
            <v>7</v>
          </cell>
          <cell r="BJ716">
            <v>5</v>
          </cell>
          <cell r="BK716">
            <v>-5</v>
          </cell>
          <cell r="BL716">
            <v>5</v>
          </cell>
          <cell r="BO716" t="str">
            <v/>
          </cell>
          <cell r="BW716">
            <v>0</v>
          </cell>
          <cell r="CK716">
            <v>0</v>
          </cell>
          <cell r="CL716">
            <v>0</v>
          </cell>
          <cell r="CO716" t="str">
            <v>عملاء متنوعون</v>
          </cell>
          <cell r="CP716" t="str">
            <v>عملاء متنوعون</v>
          </cell>
          <cell r="CT716">
            <v>1</v>
          </cell>
          <cell r="CU716">
            <v>1</v>
          </cell>
          <cell r="CV716">
            <v>1</v>
          </cell>
          <cell r="CW716">
            <v>0</v>
          </cell>
          <cell r="CZ716" t="str">
            <v/>
          </cell>
        </row>
        <row r="717">
          <cell r="A717">
            <v>613</v>
          </cell>
          <cell r="B717" t="str">
            <v>PF1</v>
          </cell>
          <cell r="C717" t="str">
            <v>FOAM 10TH</v>
          </cell>
          <cell r="D717" t="str">
            <v>Molds</v>
          </cell>
          <cell r="F717" t="str">
            <v>طاقم تغليف طلقات الاربيجيه</v>
          </cell>
          <cell r="I717">
            <v>4.4999999999999998E-2</v>
          </cell>
          <cell r="Q717" t="str">
            <v>لا تعمل</v>
          </cell>
          <cell r="R717">
            <v>45</v>
          </cell>
          <cell r="S717">
            <v>44.774999999999999</v>
          </cell>
          <cell r="T717">
            <v>45.225000000000001</v>
          </cell>
          <cell r="U717">
            <v>0.5</v>
          </cell>
          <cell r="V717">
            <v>0.5</v>
          </cell>
          <cell r="X717" t="str">
            <v>متنوع</v>
          </cell>
          <cell r="Y717">
            <v>399</v>
          </cell>
          <cell r="AA717">
            <v>613</v>
          </cell>
          <cell r="AB717" t="str">
            <v>wadding</v>
          </cell>
          <cell r="AD717" t="str">
            <v>wadding</v>
          </cell>
          <cell r="AE717">
            <v>0</v>
          </cell>
          <cell r="AH717" t="e">
            <v>#DIV/0!</v>
          </cell>
          <cell r="AI717" t="e">
            <v>#DIV/0!</v>
          </cell>
          <cell r="AJ717" t="e">
            <v>#DIV/0!</v>
          </cell>
          <cell r="AK717">
            <v>1</v>
          </cell>
          <cell r="AL717">
            <v>1</v>
          </cell>
          <cell r="AM717">
            <v>1</v>
          </cell>
          <cell r="AO717">
            <v>200</v>
          </cell>
          <cell r="AT717" t="str">
            <v/>
          </cell>
          <cell r="AV717">
            <v>7</v>
          </cell>
          <cell r="AW717">
            <v>7</v>
          </cell>
          <cell r="BA717">
            <v>38</v>
          </cell>
          <cell r="BB717">
            <v>0.34</v>
          </cell>
          <cell r="BC717">
            <v>0.34</v>
          </cell>
          <cell r="BD717">
            <v>20</v>
          </cell>
          <cell r="BE717">
            <v>0.28000000000000003</v>
          </cell>
          <cell r="BF717">
            <v>0.28000000000000003</v>
          </cell>
          <cell r="BJ717">
            <v>5</v>
          </cell>
          <cell r="BK717">
            <v>-5</v>
          </cell>
          <cell r="BL717">
            <v>5</v>
          </cell>
          <cell r="BN717">
            <v>159</v>
          </cell>
          <cell r="BO717" t="str">
            <v>1</v>
          </cell>
          <cell r="BW717">
            <v>0</v>
          </cell>
          <cell r="CK717">
            <v>0</v>
          </cell>
          <cell r="CL717">
            <v>4.9500000000000002E-2</v>
          </cell>
          <cell r="CO717" t="str">
            <v>مصنع صقر للصناعات المتطورة</v>
          </cell>
          <cell r="CP717" t="str">
            <v>مصنع صقر للصناعات المتطورة</v>
          </cell>
          <cell r="CT717">
            <v>1</v>
          </cell>
          <cell r="CU717">
            <v>1</v>
          </cell>
          <cell r="CV717">
            <v>1</v>
          </cell>
          <cell r="CW717">
            <v>0</v>
          </cell>
          <cell r="CZ717" t="str">
            <v/>
          </cell>
        </row>
        <row r="718">
          <cell r="A718">
            <v>614</v>
          </cell>
          <cell r="B718" t="str">
            <v>PF1</v>
          </cell>
          <cell r="C718" t="str">
            <v>FOAM 10TH</v>
          </cell>
          <cell r="D718" t="str">
            <v>Molds</v>
          </cell>
          <cell r="E718" t="str">
            <v>FMNTTI0000000</v>
          </cell>
          <cell r="F718" t="str">
            <v>مجري التسخين</v>
          </cell>
          <cell r="G718" t="str">
            <v>Ea</v>
          </cell>
          <cell r="H718" t="str">
            <v>1200*1000</v>
          </cell>
          <cell r="I718">
            <v>0.222</v>
          </cell>
          <cell r="M718">
            <v>40</v>
          </cell>
          <cell r="N718">
            <v>1</v>
          </cell>
          <cell r="O718">
            <v>2</v>
          </cell>
          <cell r="Q718" t="str">
            <v>تعمل</v>
          </cell>
          <cell r="R718">
            <v>222</v>
          </cell>
          <cell r="S718">
            <v>206.46</v>
          </cell>
          <cell r="T718">
            <v>237.54</v>
          </cell>
          <cell r="U718" t="str">
            <v>7</v>
          </cell>
          <cell r="V718" t="str">
            <v>7</v>
          </cell>
          <cell r="X718" t="str">
            <v>متنوع</v>
          </cell>
          <cell r="Y718">
            <v>400</v>
          </cell>
          <cell r="AA718">
            <v>614</v>
          </cell>
          <cell r="AB718" t="str">
            <v>مجري التسخين</v>
          </cell>
          <cell r="AC718">
            <v>0.63875000000000004</v>
          </cell>
          <cell r="AD718" t="str">
            <v>مجري التسخين</v>
          </cell>
          <cell r="AE718">
            <v>1</v>
          </cell>
          <cell r="AH718">
            <v>180</v>
          </cell>
          <cell r="AI718">
            <v>171</v>
          </cell>
          <cell r="AJ718">
            <v>189</v>
          </cell>
          <cell r="AK718">
            <v>1</v>
          </cell>
          <cell r="AL718">
            <v>1</v>
          </cell>
          <cell r="AM718">
            <v>1</v>
          </cell>
          <cell r="AN718">
            <v>9</v>
          </cell>
          <cell r="AO718">
            <v>16</v>
          </cell>
          <cell r="AP718" t="str">
            <v>303xj</v>
          </cell>
          <cell r="AQ718" t="str">
            <v>S.2 112  (M) 0.7-1.1 mm</v>
          </cell>
          <cell r="AR718">
            <v>10</v>
          </cell>
          <cell r="AS718">
            <v>12</v>
          </cell>
          <cell r="AT718" t="str">
            <v>NTT</v>
          </cell>
          <cell r="AU718" t="str">
            <v>اتوماتيك</v>
          </cell>
          <cell r="AV718">
            <v>7</v>
          </cell>
          <cell r="AW718">
            <v>7</v>
          </cell>
          <cell r="AX718">
            <v>61.8</v>
          </cell>
          <cell r="AY718">
            <v>1</v>
          </cell>
          <cell r="AZ718">
            <v>1</v>
          </cell>
          <cell r="BA718">
            <v>62</v>
          </cell>
          <cell r="BB718">
            <v>4</v>
          </cell>
          <cell r="BC718">
            <v>4</v>
          </cell>
          <cell r="BD718">
            <v>4</v>
          </cell>
          <cell r="BE718">
            <v>2</v>
          </cell>
          <cell r="BF718">
            <v>2</v>
          </cell>
          <cell r="BJ718">
            <v>5</v>
          </cell>
          <cell r="BK718">
            <v>4</v>
          </cell>
          <cell r="BL718">
            <v>14</v>
          </cell>
          <cell r="BM718">
            <v>3</v>
          </cell>
          <cell r="BN718">
            <v>160</v>
          </cell>
          <cell r="BO718" t="str">
            <v>1</v>
          </cell>
          <cell r="BP718" t="str">
            <v>13/3/2014</v>
          </cell>
          <cell r="BW718">
            <v>0</v>
          </cell>
          <cell r="CC718">
            <v>2</v>
          </cell>
          <cell r="CE718">
            <v>87</v>
          </cell>
          <cell r="CF718">
            <v>150</v>
          </cell>
          <cell r="CG718" t="str">
            <v>ابيض</v>
          </cell>
          <cell r="CK718">
            <v>0</v>
          </cell>
          <cell r="CL718">
            <v>0.24420000000000003</v>
          </cell>
          <cell r="CO718" t="str">
            <v>الإعمار العقارية</v>
          </cell>
          <cell r="CP718" t="str">
            <v>الإعمار العقارية</v>
          </cell>
          <cell r="CT718">
            <v>1</v>
          </cell>
          <cell r="CU718">
            <v>1</v>
          </cell>
          <cell r="CV718">
            <v>1</v>
          </cell>
          <cell r="CW718">
            <v>2</v>
          </cell>
          <cell r="CX718">
            <v>44014</v>
          </cell>
          <cell r="CY718">
            <v>44019</v>
          </cell>
          <cell r="CZ718" t="str">
            <v>Pending</v>
          </cell>
          <cell r="DA718">
            <v>34</v>
          </cell>
        </row>
        <row r="719">
          <cell r="A719">
            <v>615</v>
          </cell>
          <cell r="B719" t="str">
            <v>PF2</v>
          </cell>
          <cell r="C719" t="str">
            <v>FOAM 6TH</v>
          </cell>
          <cell r="D719" t="str">
            <v>Molds</v>
          </cell>
          <cell r="E719" t="str">
            <v>FMSSCI32000000</v>
          </cell>
          <cell r="F719" t="str">
            <v>طقم فوم تليفزيون 32 ATA</v>
          </cell>
          <cell r="G719" t="str">
            <v>Set</v>
          </cell>
          <cell r="H719" t="str">
            <v>1100*1200</v>
          </cell>
          <cell r="I719">
            <v>0.17</v>
          </cell>
          <cell r="M719">
            <v>34</v>
          </cell>
          <cell r="N719">
            <v>2</v>
          </cell>
          <cell r="O719">
            <v>2</v>
          </cell>
          <cell r="Q719" t="str">
            <v>تعمل</v>
          </cell>
          <cell r="R719">
            <v>170</v>
          </cell>
          <cell r="S719">
            <v>153</v>
          </cell>
          <cell r="T719">
            <v>187</v>
          </cell>
          <cell r="U719">
            <v>10</v>
          </cell>
          <cell r="V719">
            <v>10</v>
          </cell>
          <cell r="X719" t="str">
            <v>متنوع</v>
          </cell>
          <cell r="Y719">
            <v>401</v>
          </cell>
          <cell r="AA719">
            <v>615</v>
          </cell>
          <cell r="AB719" t="str">
            <v>طقم فوم تليفزيون 32 ATA</v>
          </cell>
          <cell r="AC719">
            <v>0.63875000000000004</v>
          </cell>
          <cell r="AD719" t="str">
            <v>طقم فوم تليفزيون ِATA</v>
          </cell>
          <cell r="AE719">
            <v>1</v>
          </cell>
          <cell r="AH719">
            <v>211.76470588235293</v>
          </cell>
          <cell r="AI719">
            <v>201.17647058823528</v>
          </cell>
          <cell r="AJ719">
            <v>222.35294117647058</v>
          </cell>
          <cell r="AK719">
            <v>1</v>
          </cell>
          <cell r="AL719">
            <v>1</v>
          </cell>
          <cell r="AM719">
            <v>1</v>
          </cell>
          <cell r="AN719">
            <v>10</v>
          </cell>
          <cell r="AO719">
            <v>16</v>
          </cell>
          <cell r="AP719" t="str">
            <v>303xj</v>
          </cell>
          <cell r="AQ719" t="str">
            <v>S.2 112  (M) 0.7-1.1 mm</v>
          </cell>
          <cell r="AR719">
            <v>12</v>
          </cell>
          <cell r="AS719">
            <v>22</v>
          </cell>
          <cell r="AT719" t="str">
            <v>SSC</v>
          </cell>
          <cell r="AU719" t="str">
            <v>اتوماتيك</v>
          </cell>
          <cell r="AV719">
            <v>7</v>
          </cell>
          <cell r="AW719">
            <v>7</v>
          </cell>
          <cell r="AX719">
            <v>650</v>
          </cell>
          <cell r="AY719">
            <v>1</v>
          </cell>
          <cell r="AZ719">
            <v>1</v>
          </cell>
          <cell r="BA719">
            <v>260</v>
          </cell>
          <cell r="BB719">
            <v>4</v>
          </cell>
          <cell r="BC719">
            <v>4</v>
          </cell>
          <cell r="BD719">
            <v>167.5</v>
          </cell>
          <cell r="BE719">
            <v>0.5</v>
          </cell>
          <cell r="BF719">
            <v>0.5</v>
          </cell>
          <cell r="BG719">
            <v>154</v>
          </cell>
          <cell r="BH719">
            <v>0.5</v>
          </cell>
          <cell r="BI719">
            <v>0.5</v>
          </cell>
          <cell r="BJ719">
            <v>5</v>
          </cell>
          <cell r="BK719">
            <v>5</v>
          </cell>
          <cell r="BL719">
            <v>15</v>
          </cell>
          <cell r="BM719">
            <v>3</v>
          </cell>
          <cell r="BN719">
            <v>74</v>
          </cell>
          <cell r="BO719" t="str">
            <v>7</v>
          </cell>
          <cell r="BP719" t="str">
            <v>13/3/2014</v>
          </cell>
          <cell r="BW719">
            <v>0</v>
          </cell>
          <cell r="CC719">
            <v>2</v>
          </cell>
          <cell r="CE719">
            <v>87</v>
          </cell>
          <cell r="CF719">
            <v>150</v>
          </cell>
          <cell r="CG719" t="str">
            <v>ابيض</v>
          </cell>
          <cell r="CK719">
            <v>0</v>
          </cell>
          <cell r="CL719">
            <v>0.18700000000000003</v>
          </cell>
          <cell r="CO719" t="str">
            <v xml:space="preserve"> سيلفر سكرين</v>
          </cell>
          <cell r="CP719" t="str">
            <v>شركه سيلفر سكرين للصناعات الالكترونيه</v>
          </cell>
          <cell r="CT719">
            <v>1</v>
          </cell>
          <cell r="CU719">
            <v>1</v>
          </cell>
          <cell r="CV719">
            <v>1</v>
          </cell>
          <cell r="CZ719" t="str">
            <v/>
          </cell>
        </row>
        <row r="720">
          <cell r="A720">
            <v>616</v>
          </cell>
          <cell r="B720" t="str">
            <v>PF2</v>
          </cell>
          <cell r="C720" t="str">
            <v>FOAM 6TH</v>
          </cell>
          <cell r="D720" t="str">
            <v>Molds</v>
          </cell>
          <cell r="E720" t="str">
            <v>FMSSCI43000000</v>
          </cell>
          <cell r="F720" t="str">
            <v>طقم فوم تليفزيون 43 ATA</v>
          </cell>
          <cell r="G720" t="str">
            <v>Set</v>
          </cell>
          <cell r="H720" t="str">
            <v>1100*1200</v>
          </cell>
          <cell r="I720">
            <v>0.23499999999999999</v>
          </cell>
          <cell r="M720">
            <v>34</v>
          </cell>
          <cell r="N720">
            <v>2</v>
          </cell>
          <cell r="O720">
            <v>2</v>
          </cell>
          <cell r="Q720" t="str">
            <v>غير موجودة</v>
          </cell>
          <cell r="R720">
            <v>235</v>
          </cell>
          <cell r="S720">
            <v>211.5</v>
          </cell>
          <cell r="T720">
            <v>258.5</v>
          </cell>
          <cell r="U720">
            <v>10</v>
          </cell>
          <cell r="V720">
            <v>10</v>
          </cell>
          <cell r="X720" t="str">
            <v>متنوع</v>
          </cell>
          <cell r="Y720">
            <v>402</v>
          </cell>
          <cell r="AA720">
            <v>616</v>
          </cell>
          <cell r="AB720" t="str">
            <v>طقم فوم تليفزيون 43 ATA</v>
          </cell>
          <cell r="AC720">
            <v>0.63875000000000004</v>
          </cell>
          <cell r="AD720" t="str">
            <v>طقم فوم تليفزيون ِATA</v>
          </cell>
          <cell r="AE720">
            <v>0</v>
          </cell>
          <cell r="AH720">
            <v>211.76470588235293</v>
          </cell>
          <cell r="AI720">
            <v>201.17647058823528</v>
          </cell>
          <cell r="AJ720">
            <v>222.35294117647058</v>
          </cell>
          <cell r="AK720">
            <v>1</v>
          </cell>
          <cell r="AL720">
            <v>1</v>
          </cell>
          <cell r="AM720">
            <v>1</v>
          </cell>
          <cell r="AN720">
            <v>10</v>
          </cell>
          <cell r="AO720">
            <v>16</v>
          </cell>
          <cell r="AP720" t="str">
            <v>303xj</v>
          </cell>
          <cell r="AQ720" t="str">
            <v>S.2 112  (M) 0.7-1.1 mm</v>
          </cell>
          <cell r="AR720">
            <v>12</v>
          </cell>
          <cell r="AS720">
            <v>22</v>
          </cell>
          <cell r="AT720" t="str">
            <v>SSC</v>
          </cell>
          <cell r="AU720" t="str">
            <v>اتوماتيك</v>
          </cell>
          <cell r="AV720">
            <v>7</v>
          </cell>
          <cell r="AW720">
            <v>7</v>
          </cell>
          <cell r="AX720">
            <v>1005</v>
          </cell>
          <cell r="AY720">
            <v>1</v>
          </cell>
          <cell r="AZ720">
            <v>1</v>
          </cell>
          <cell r="BA720">
            <v>115</v>
          </cell>
          <cell r="BB720">
            <v>1</v>
          </cell>
          <cell r="BC720">
            <v>1</v>
          </cell>
          <cell r="BD720">
            <v>195</v>
          </cell>
          <cell r="BE720">
            <v>2</v>
          </cell>
          <cell r="BF720">
            <v>2</v>
          </cell>
          <cell r="BJ720">
            <v>5</v>
          </cell>
          <cell r="BK720">
            <v>5</v>
          </cell>
          <cell r="BL720">
            <v>15</v>
          </cell>
          <cell r="BM720">
            <v>3</v>
          </cell>
          <cell r="BN720">
            <v>75</v>
          </cell>
          <cell r="BO720" t="str">
            <v>7</v>
          </cell>
          <cell r="BP720" t="str">
            <v>13/3/2014</v>
          </cell>
          <cell r="BW720">
            <v>0</v>
          </cell>
          <cell r="CC720">
            <v>2</v>
          </cell>
          <cell r="CE720">
            <v>87</v>
          </cell>
          <cell r="CF720">
            <v>150</v>
          </cell>
          <cell r="CG720" t="str">
            <v>ابيض</v>
          </cell>
          <cell r="CK720">
            <v>0</v>
          </cell>
          <cell r="CL720">
            <v>0.25850000000000001</v>
          </cell>
          <cell r="CO720" t="str">
            <v xml:space="preserve"> سيلفر سكرين</v>
          </cell>
          <cell r="CP720" t="str">
            <v>شركه سيلفر سكرين للصناعات الالكترونيه</v>
          </cell>
          <cell r="CT720">
            <v>1</v>
          </cell>
          <cell r="CU720">
            <v>1</v>
          </cell>
          <cell r="CV720">
            <v>1</v>
          </cell>
          <cell r="CZ720" t="str">
            <v/>
          </cell>
          <cell r="DC720">
            <v>44044</v>
          </cell>
        </row>
        <row r="721">
          <cell r="A721">
            <v>617</v>
          </cell>
          <cell r="B721" t="str">
            <v>PF2</v>
          </cell>
          <cell r="C721" t="str">
            <v>FOAM 6TH</v>
          </cell>
          <cell r="D721" t="str">
            <v>Molds</v>
          </cell>
          <cell r="E721" t="str">
            <v>FMSSCI55000000</v>
          </cell>
          <cell r="F721" t="str">
            <v>طقم فوم تليفزيون 55 ATA</v>
          </cell>
          <cell r="G721" t="str">
            <v>Set</v>
          </cell>
          <cell r="H721" t="str">
            <v>1100*1200</v>
          </cell>
          <cell r="I721">
            <v>0.57499999999999996</v>
          </cell>
          <cell r="M721">
            <v>34</v>
          </cell>
          <cell r="N721">
            <v>2</v>
          </cell>
          <cell r="O721">
            <v>2</v>
          </cell>
          <cell r="Q721" t="str">
            <v>غير موجودة</v>
          </cell>
          <cell r="R721">
            <v>575</v>
          </cell>
          <cell r="S721">
            <v>517.5</v>
          </cell>
          <cell r="T721">
            <v>632.5</v>
          </cell>
          <cell r="U721">
            <v>10</v>
          </cell>
          <cell r="V721">
            <v>10</v>
          </cell>
          <cell r="X721" t="str">
            <v>متنوع</v>
          </cell>
          <cell r="Y721">
            <v>403</v>
          </cell>
          <cell r="AA721">
            <v>617</v>
          </cell>
          <cell r="AB721" t="str">
            <v>طقم فوم تليفزيون 55 ATA</v>
          </cell>
          <cell r="AC721">
            <v>0.63875000000000004</v>
          </cell>
          <cell r="AD721" t="str">
            <v>طقم فوم تليفزيون ِATA</v>
          </cell>
          <cell r="AE721">
            <v>0</v>
          </cell>
          <cell r="AH721">
            <v>211.76470588235293</v>
          </cell>
          <cell r="AI721">
            <v>201.17647058823528</v>
          </cell>
          <cell r="AJ721">
            <v>222.35294117647058</v>
          </cell>
          <cell r="AK721">
            <v>1</v>
          </cell>
          <cell r="AL721">
            <v>1</v>
          </cell>
          <cell r="AM721">
            <v>1</v>
          </cell>
          <cell r="AN721">
            <v>10</v>
          </cell>
          <cell r="AO721">
            <v>16</v>
          </cell>
          <cell r="AP721" t="str">
            <v>303xj</v>
          </cell>
          <cell r="AQ721" t="str">
            <v>S.2 112  (M) 0.7-1.1 mm</v>
          </cell>
          <cell r="AR721">
            <v>12</v>
          </cell>
          <cell r="AS721">
            <v>22</v>
          </cell>
          <cell r="AT721" t="str">
            <v>SSC</v>
          </cell>
          <cell r="AU721" t="str">
            <v>اتوماتيك</v>
          </cell>
          <cell r="AV721">
            <v>7</v>
          </cell>
          <cell r="AW721">
            <v>7</v>
          </cell>
          <cell r="AX721">
            <v>1295</v>
          </cell>
          <cell r="AY721">
            <v>1</v>
          </cell>
          <cell r="AZ721">
            <v>1</v>
          </cell>
          <cell r="BA721">
            <v>145</v>
          </cell>
          <cell r="BB721">
            <v>4</v>
          </cell>
          <cell r="BC721">
            <v>4</v>
          </cell>
          <cell r="BD721">
            <v>220</v>
          </cell>
          <cell r="BE721">
            <v>2</v>
          </cell>
          <cell r="BF721">
            <v>2</v>
          </cell>
          <cell r="BJ721">
            <v>5</v>
          </cell>
          <cell r="BK721">
            <v>5</v>
          </cell>
          <cell r="BL721">
            <v>15</v>
          </cell>
          <cell r="BM721">
            <v>3</v>
          </cell>
          <cell r="BN721">
            <v>76</v>
          </cell>
          <cell r="BO721" t="str">
            <v>7</v>
          </cell>
          <cell r="BP721" t="str">
            <v>13/3/2014</v>
          </cell>
          <cell r="BW721">
            <v>0</v>
          </cell>
          <cell r="CC721">
            <v>2</v>
          </cell>
          <cell r="CE721">
            <v>87</v>
          </cell>
          <cell r="CF721">
            <v>150</v>
          </cell>
          <cell r="CG721" t="str">
            <v>ابيض</v>
          </cell>
          <cell r="CK721">
            <v>0</v>
          </cell>
          <cell r="CL721">
            <v>0.63249999999999995</v>
          </cell>
          <cell r="CO721" t="str">
            <v xml:space="preserve"> سيلفر سكرين</v>
          </cell>
          <cell r="CP721" t="str">
            <v>شركه سيلفر سكرين للصناعات الالكترونيه</v>
          </cell>
          <cell r="CT721">
            <v>1</v>
          </cell>
          <cell r="CU721">
            <v>1</v>
          </cell>
          <cell r="CV721">
            <v>1</v>
          </cell>
          <cell r="CZ721" t="str">
            <v/>
          </cell>
          <cell r="DC721">
            <v>44044</v>
          </cell>
        </row>
        <row r="722">
          <cell r="A722">
            <v>618</v>
          </cell>
          <cell r="B722" t="str">
            <v>PF1</v>
          </cell>
          <cell r="C722" t="str">
            <v>FOAM 10TH</v>
          </cell>
          <cell r="D722" t="str">
            <v>Molds</v>
          </cell>
          <cell r="E722" t="str">
            <v>FMENCI00000000</v>
          </cell>
          <cell r="F722" t="str">
            <v xml:space="preserve"> centreng part E554</v>
          </cell>
          <cell r="G722" t="str">
            <v>Ea</v>
          </cell>
          <cell r="H722" t="str">
            <v>1100*1200</v>
          </cell>
          <cell r="I722">
            <v>5.4949999999999999E-2</v>
          </cell>
          <cell r="M722">
            <v>80</v>
          </cell>
          <cell r="N722">
            <v>1</v>
          </cell>
          <cell r="O722">
            <v>4</v>
          </cell>
          <cell r="Q722" t="str">
            <v>تعمل</v>
          </cell>
          <cell r="R722">
            <v>54.949999999999996</v>
          </cell>
          <cell r="S722">
            <v>52.202499999999993</v>
          </cell>
          <cell r="T722">
            <v>57.697499999999998</v>
          </cell>
          <cell r="U722">
            <v>5</v>
          </cell>
          <cell r="V722">
            <v>5</v>
          </cell>
          <cell r="X722" t="str">
            <v>متنوع</v>
          </cell>
          <cell r="Y722">
            <v>404</v>
          </cell>
          <cell r="AA722">
            <v>618</v>
          </cell>
          <cell r="AB722" t="str">
            <v>جزء وسط E554</v>
          </cell>
          <cell r="AC722">
            <v>0.63875000000000004</v>
          </cell>
          <cell r="AD722" t="str">
            <v>جزء وسط E554</v>
          </cell>
          <cell r="AE722">
            <v>1</v>
          </cell>
          <cell r="AH722">
            <v>180</v>
          </cell>
          <cell r="AI722">
            <v>171</v>
          </cell>
          <cell r="AJ722">
            <v>189</v>
          </cell>
          <cell r="AK722">
            <v>1</v>
          </cell>
          <cell r="AL722">
            <v>1</v>
          </cell>
          <cell r="AM722">
            <v>1</v>
          </cell>
          <cell r="AN722">
            <v>9</v>
          </cell>
          <cell r="AO722">
            <v>20</v>
          </cell>
          <cell r="AP722" t="str">
            <v>EU-150</v>
          </cell>
          <cell r="AQ722" t="str">
            <v>S.2 112  (M) 0.7-1.1 mm</v>
          </cell>
          <cell r="AR722">
            <v>8</v>
          </cell>
          <cell r="AS722">
            <v>12</v>
          </cell>
          <cell r="AT722" t="str">
            <v>ENC</v>
          </cell>
          <cell r="AU722" t="str">
            <v>اتوماتيك</v>
          </cell>
          <cell r="AV722">
            <v>7</v>
          </cell>
          <cell r="AW722">
            <v>7</v>
          </cell>
          <cell r="AX722">
            <v>234</v>
          </cell>
          <cell r="AY722">
            <v>1</v>
          </cell>
          <cell r="AZ722">
            <v>1</v>
          </cell>
          <cell r="BA722">
            <v>566</v>
          </cell>
          <cell r="BB722">
            <v>2</v>
          </cell>
          <cell r="BC722">
            <v>2</v>
          </cell>
          <cell r="BD722">
            <v>99</v>
          </cell>
          <cell r="BE722">
            <v>1</v>
          </cell>
          <cell r="BF722">
            <v>1</v>
          </cell>
          <cell r="BJ722">
            <v>5</v>
          </cell>
          <cell r="BK722">
            <v>4</v>
          </cell>
          <cell r="BL722">
            <v>14</v>
          </cell>
          <cell r="BM722">
            <v>3</v>
          </cell>
          <cell r="BN722">
            <v>161</v>
          </cell>
          <cell r="BO722" t="str">
            <v>1</v>
          </cell>
          <cell r="BP722">
            <v>44014</v>
          </cell>
          <cell r="BW722">
            <v>0</v>
          </cell>
          <cell r="BX722" t="str">
            <v>شفاف</v>
          </cell>
          <cell r="BY722">
            <v>2.6667E-2</v>
          </cell>
          <cell r="BZ722">
            <v>50</v>
          </cell>
          <cell r="CA722">
            <v>8</v>
          </cell>
          <cell r="CB722">
            <v>60</v>
          </cell>
          <cell r="CC722">
            <v>1</v>
          </cell>
          <cell r="CE722">
            <v>87</v>
          </cell>
          <cell r="CF722">
            <v>150</v>
          </cell>
          <cell r="CG722" t="str">
            <v>احمر</v>
          </cell>
          <cell r="CK722">
            <v>0</v>
          </cell>
          <cell r="CL722">
            <v>6.0445000000000006E-2</v>
          </cell>
          <cell r="CM722">
            <v>3</v>
          </cell>
          <cell r="CT722">
            <v>1</v>
          </cell>
          <cell r="CU722">
            <v>1</v>
          </cell>
          <cell r="CV722">
            <v>1</v>
          </cell>
          <cell r="CW722">
            <v>1</v>
          </cell>
          <cell r="CX722">
            <v>44014</v>
          </cell>
          <cell r="CY722">
            <v>44018</v>
          </cell>
          <cell r="CZ722" t="str">
            <v>Pending</v>
          </cell>
          <cell r="DA722">
            <v>26</v>
          </cell>
        </row>
        <row r="723">
          <cell r="A723">
            <v>619</v>
          </cell>
          <cell r="B723" t="str">
            <v>PF1</v>
          </cell>
          <cell r="C723" t="str">
            <v>FOAM 10TH</v>
          </cell>
          <cell r="D723" t="str">
            <v>Molds</v>
          </cell>
          <cell r="E723" t="str">
            <v>FMCFII10819080</v>
          </cell>
          <cell r="F723" t="str">
            <v>طقم فوم غسالة 8 كجم توب لود - قاعدة</v>
          </cell>
          <cell r="G723" t="str">
            <v>Ea</v>
          </cell>
          <cell r="H723" t="str">
            <v>1400*1700</v>
          </cell>
          <cell r="I723">
            <v>0.42000000000000004</v>
          </cell>
          <cell r="M723">
            <v>18</v>
          </cell>
          <cell r="N723">
            <v>1</v>
          </cell>
          <cell r="O723">
            <v>1</v>
          </cell>
          <cell r="P723" t="str">
            <v>Y1</v>
          </cell>
          <cell r="Q723" t="str">
            <v>تعمل</v>
          </cell>
          <cell r="R723">
            <v>420.00000000000006</v>
          </cell>
          <cell r="S723">
            <v>385.98000000000008</v>
          </cell>
          <cell r="T723">
            <v>454.02000000000004</v>
          </cell>
          <cell r="U723">
            <v>8.1</v>
          </cell>
          <cell r="V723">
            <v>8.1</v>
          </cell>
          <cell r="X723" t="str">
            <v>غسالة</v>
          </cell>
          <cell r="Y723">
            <v>405</v>
          </cell>
          <cell r="AA723">
            <v>619</v>
          </cell>
          <cell r="AB723" t="str">
            <v>قاعدة غساله 8 كيلو فوق اتوماتيك p0000001719080</v>
          </cell>
          <cell r="AD723" t="str">
            <v>طقم فوم غسالة 8 كجم -توب لود</v>
          </cell>
          <cell r="AE723">
            <v>1</v>
          </cell>
          <cell r="AG723" t="str">
            <v>p0000001719080</v>
          </cell>
          <cell r="AH723">
            <v>200</v>
          </cell>
          <cell r="AI723">
            <v>190</v>
          </cell>
          <cell r="AJ723">
            <v>210</v>
          </cell>
          <cell r="AK723">
            <v>1</v>
          </cell>
          <cell r="AL723">
            <v>1</v>
          </cell>
          <cell r="AN723">
            <v>10</v>
          </cell>
          <cell r="AO723">
            <v>25</v>
          </cell>
          <cell r="AP723" t="str">
            <v>401xs</v>
          </cell>
          <cell r="AR723">
            <v>22</v>
          </cell>
          <cell r="AS723">
            <v>31</v>
          </cell>
          <cell r="AT723" t="str">
            <v>CFI</v>
          </cell>
          <cell r="AU723" t="str">
            <v>اتوماتيك</v>
          </cell>
          <cell r="AV723">
            <v>8</v>
          </cell>
          <cell r="AW723">
            <v>8</v>
          </cell>
          <cell r="AX723">
            <v>576</v>
          </cell>
          <cell r="AY723">
            <v>2</v>
          </cell>
          <cell r="AZ723">
            <v>2</v>
          </cell>
          <cell r="BA723">
            <v>566</v>
          </cell>
          <cell r="BB723">
            <v>2</v>
          </cell>
          <cell r="BC723">
            <v>2</v>
          </cell>
          <cell r="BD723">
            <v>143</v>
          </cell>
          <cell r="BE723">
            <v>2</v>
          </cell>
          <cell r="BF723">
            <v>2</v>
          </cell>
          <cell r="BJ723">
            <v>5</v>
          </cell>
          <cell r="BK723">
            <v>5</v>
          </cell>
          <cell r="BL723">
            <v>15</v>
          </cell>
          <cell r="BN723">
            <v>236</v>
          </cell>
          <cell r="BO723" t="str">
            <v>2</v>
          </cell>
          <cell r="BP723">
            <v>44058</v>
          </cell>
          <cell r="BW723">
            <v>0</v>
          </cell>
          <cell r="BX723" t="str">
            <v>شفاف</v>
          </cell>
          <cell r="CB723">
            <v>5</v>
          </cell>
          <cell r="CE723">
            <v>87</v>
          </cell>
          <cell r="CF723">
            <v>150</v>
          </cell>
          <cell r="CG723" t="str">
            <v>احمر</v>
          </cell>
          <cell r="CK723">
            <v>0.45570000000000005</v>
          </cell>
          <cell r="CL723">
            <v>0</v>
          </cell>
          <cell r="CN723" t="str">
            <v>Zanosy ELABD 303</v>
          </cell>
          <cell r="CO723" t="str">
            <v>الكترولوكس</v>
          </cell>
          <cell r="CP723" t="str">
            <v>القاهرة للصناعات المغذية غسالات</v>
          </cell>
          <cell r="CT723">
            <v>1</v>
          </cell>
          <cell r="CU723">
            <v>1</v>
          </cell>
          <cell r="CV723">
            <v>1</v>
          </cell>
          <cell r="CW723">
            <v>9</v>
          </cell>
          <cell r="CX723">
            <v>44353</v>
          </cell>
          <cell r="CY723">
            <v>44361</v>
          </cell>
          <cell r="CZ723" t="str">
            <v>Pending</v>
          </cell>
          <cell r="DA723">
            <v>2</v>
          </cell>
        </row>
        <row r="724">
          <cell r="A724">
            <v>620</v>
          </cell>
          <cell r="B724" t="str">
            <v>PF1</v>
          </cell>
          <cell r="C724" t="str">
            <v>FOAM 10TH</v>
          </cell>
          <cell r="D724" t="str">
            <v>Molds</v>
          </cell>
          <cell r="E724" t="str">
            <v>FMCFII70805663</v>
          </cell>
          <cell r="F724" t="str">
            <v>طقم فوم غسالة 8 كجم توب لود  - كفر</v>
          </cell>
          <cell r="G724" t="str">
            <v>Ea</v>
          </cell>
          <cell r="H724" t="str">
            <v>1400*1700</v>
          </cell>
          <cell r="I724">
            <v>0.23299999999999998</v>
          </cell>
          <cell r="M724">
            <v>18</v>
          </cell>
          <cell r="N724">
            <v>1</v>
          </cell>
          <cell r="O724">
            <v>1</v>
          </cell>
          <cell r="P724" t="str">
            <v>Y1</v>
          </cell>
          <cell r="Q724" t="str">
            <v>تعمل</v>
          </cell>
          <cell r="R724">
            <v>232.99999999999997</v>
          </cell>
          <cell r="S724">
            <v>214.01049999999998</v>
          </cell>
          <cell r="T724">
            <v>251.98949999999996</v>
          </cell>
          <cell r="U724">
            <v>8.15</v>
          </cell>
          <cell r="V724">
            <v>8.15</v>
          </cell>
          <cell r="X724" t="str">
            <v>غسالة</v>
          </cell>
          <cell r="Y724">
            <v>405</v>
          </cell>
          <cell r="AA724">
            <v>620</v>
          </cell>
          <cell r="AB724" t="str">
            <v>كفر غساله 8  كيلو فوق اتوماتيك 16338000005663</v>
          </cell>
          <cell r="AD724" t="str">
            <v>طقم فوم غسالة 8 كجم -توب لود</v>
          </cell>
          <cell r="AE724">
            <v>1</v>
          </cell>
          <cell r="AG724">
            <v>16338000005663</v>
          </cell>
          <cell r="AH724">
            <v>200</v>
          </cell>
          <cell r="AI724">
            <v>190</v>
          </cell>
          <cell r="AJ724">
            <v>210</v>
          </cell>
          <cell r="AK724">
            <v>1</v>
          </cell>
          <cell r="AL724">
            <v>1</v>
          </cell>
          <cell r="AN724">
            <v>10</v>
          </cell>
          <cell r="AO724">
            <v>25</v>
          </cell>
          <cell r="AP724" t="str">
            <v>401xs</v>
          </cell>
          <cell r="AR724">
            <v>22</v>
          </cell>
          <cell r="AS724">
            <v>31</v>
          </cell>
          <cell r="AT724" t="str">
            <v>CFI</v>
          </cell>
          <cell r="AU724" t="str">
            <v>اتوماتيك</v>
          </cell>
          <cell r="AV724">
            <v>8</v>
          </cell>
          <cell r="AW724">
            <v>8</v>
          </cell>
          <cell r="AX724">
            <v>576</v>
          </cell>
          <cell r="AY724">
            <v>2</v>
          </cell>
          <cell r="AZ724">
            <v>2</v>
          </cell>
          <cell r="BA724">
            <v>566</v>
          </cell>
          <cell r="BB724">
            <v>2</v>
          </cell>
          <cell r="BC724">
            <v>2</v>
          </cell>
          <cell r="BD724">
            <v>146</v>
          </cell>
          <cell r="BE724">
            <v>2</v>
          </cell>
          <cell r="BF724">
            <v>2</v>
          </cell>
          <cell r="BJ724">
            <v>5</v>
          </cell>
          <cell r="BK724">
            <v>5</v>
          </cell>
          <cell r="BL724">
            <v>15</v>
          </cell>
          <cell r="BN724">
            <v>236</v>
          </cell>
          <cell r="BO724" t="str">
            <v>2</v>
          </cell>
          <cell r="BP724">
            <v>44058</v>
          </cell>
          <cell r="BW724">
            <v>0</v>
          </cell>
          <cell r="BX724" t="str">
            <v>شفاف</v>
          </cell>
          <cell r="CB724">
            <v>5</v>
          </cell>
          <cell r="CE724">
            <v>87</v>
          </cell>
          <cell r="CF724">
            <v>150</v>
          </cell>
          <cell r="CG724" t="str">
            <v>احمر</v>
          </cell>
          <cell r="CK724">
            <v>0.252805</v>
          </cell>
          <cell r="CL724">
            <v>0</v>
          </cell>
          <cell r="CN724" t="str">
            <v>Zanosy ELABD 303</v>
          </cell>
          <cell r="CO724" t="str">
            <v>الكترولوكس</v>
          </cell>
          <cell r="CP724" t="str">
            <v>القاهرة للصناعات المغذية غسالات</v>
          </cell>
          <cell r="CT724">
            <v>1</v>
          </cell>
          <cell r="CU724">
            <v>1</v>
          </cell>
          <cell r="CV724">
            <v>1</v>
          </cell>
          <cell r="CW724">
            <v>9</v>
          </cell>
          <cell r="CX724">
            <v>44353</v>
          </cell>
          <cell r="CY724">
            <v>44361</v>
          </cell>
          <cell r="CZ724" t="str">
            <v>Pending</v>
          </cell>
          <cell r="DA724">
            <v>2</v>
          </cell>
        </row>
        <row r="725">
          <cell r="A725">
            <v>621</v>
          </cell>
          <cell r="B725" t="str">
            <v>PF1</v>
          </cell>
          <cell r="C725" t="str">
            <v>FOAM 10TH</v>
          </cell>
          <cell r="D725" t="str">
            <v>Molds</v>
          </cell>
          <cell r="E725" t="str">
            <v>FMCFII60805664</v>
          </cell>
          <cell r="F725" t="str">
            <v>طقم فوم غسالة 8 كجم توب لود  - سنتر حلة</v>
          </cell>
          <cell r="G725" t="str">
            <v>Ea</v>
          </cell>
          <cell r="H725" t="str">
            <v>1400*1700</v>
          </cell>
          <cell r="I725">
            <v>0.1915</v>
          </cell>
          <cell r="M725">
            <v>18</v>
          </cell>
          <cell r="N725">
            <v>1</v>
          </cell>
          <cell r="O725">
            <v>1</v>
          </cell>
          <cell r="P725" t="str">
            <v>Y1</v>
          </cell>
          <cell r="Q725" t="str">
            <v>تعمل</v>
          </cell>
          <cell r="R725">
            <v>191.5</v>
          </cell>
          <cell r="S725">
            <v>175.98849999999999</v>
          </cell>
          <cell r="T725">
            <v>207.01150000000001</v>
          </cell>
          <cell r="U725">
            <v>8.1</v>
          </cell>
          <cell r="V725">
            <v>8.1</v>
          </cell>
          <cell r="X725" t="str">
            <v>غسالة</v>
          </cell>
          <cell r="Y725">
            <v>405</v>
          </cell>
          <cell r="AA725">
            <v>621</v>
          </cell>
          <cell r="AB725" t="str">
            <v>جزء وسط غساله 8 كيلو فوق اتوماتيك 16338000005664</v>
          </cell>
          <cell r="AD725" t="str">
            <v>طقم فوم غسالة 8 كجم -توب لود</v>
          </cell>
          <cell r="AE725">
            <v>1</v>
          </cell>
          <cell r="AG725">
            <v>16338000005664</v>
          </cell>
          <cell r="AH725">
            <v>200</v>
          </cell>
          <cell r="AI725">
            <v>190</v>
          </cell>
          <cell r="AJ725">
            <v>210</v>
          </cell>
          <cell r="AK725">
            <v>1</v>
          </cell>
          <cell r="AL725">
            <v>1</v>
          </cell>
          <cell r="AN725">
            <v>10</v>
          </cell>
          <cell r="AO725">
            <v>25</v>
          </cell>
          <cell r="AP725" t="str">
            <v>401xs</v>
          </cell>
          <cell r="AR725">
            <v>22</v>
          </cell>
          <cell r="AS725">
            <v>31</v>
          </cell>
          <cell r="AT725" t="str">
            <v>CFI</v>
          </cell>
          <cell r="AU725" t="str">
            <v>اتوماتيك</v>
          </cell>
          <cell r="AV725">
            <v>8</v>
          </cell>
          <cell r="AW725">
            <v>8</v>
          </cell>
          <cell r="AX725">
            <v>457.2</v>
          </cell>
          <cell r="AY725">
            <v>2</v>
          </cell>
          <cell r="AZ725">
            <v>2</v>
          </cell>
          <cell r="BA725">
            <v>296.39999999999998</v>
          </cell>
          <cell r="BB725">
            <v>2</v>
          </cell>
          <cell r="BC725">
            <v>2</v>
          </cell>
          <cell r="BD725">
            <v>199</v>
          </cell>
          <cell r="BE725">
            <v>2</v>
          </cell>
          <cell r="BF725">
            <v>2</v>
          </cell>
          <cell r="BJ725">
            <v>5</v>
          </cell>
          <cell r="BK725">
            <v>5</v>
          </cell>
          <cell r="BL725">
            <v>15</v>
          </cell>
          <cell r="BN725">
            <v>236</v>
          </cell>
          <cell r="BO725" t="str">
            <v>2</v>
          </cell>
          <cell r="BP725">
            <v>44058</v>
          </cell>
          <cell r="BW725">
            <v>0</v>
          </cell>
          <cell r="BX725" t="str">
            <v>شفاف</v>
          </cell>
          <cell r="CB725">
            <v>15</v>
          </cell>
          <cell r="CE725">
            <v>87</v>
          </cell>
          <cell r="CF725">
            <v>150</v>
          </cell>
          <cell r="CG725" t="str">
            <v>احمر</v>
          </cell>
          <cell r="CK725">
            <v>0.2077775</v>
          </cell>
          <cell r="CL725">
            <v>0</v>
          </cell>
          <cell r="CN725" t="str">
            <v>Zanosy ELABD 303</v>
          </cell>
          <cell r="CO725" t="str">
            <v>الكترولوكس</v>
          </cell>
          <cell r="CP725" t="str">
            <v>القاهرة للصناعات المغذية غسالات</v>
          </cell>
          <cell r="CT725">
            <v>1</v>
          </cell>
          <cell r="CU725">
            <v>1</v>
          </cell>
          <cell r="CV725">
            <v>1</v>
          </cell>
          <cell r="CW725">
            <v>9</v>
          </cell>
          <cell r="CX725">
            <v>44353</v>
          </cell>
          <cell r="CY725">
            <v>44361</v>
          </cell>
          <cell r="CZ725" t="str">
            <v>Pending</v>
          </cell>
          <cell r="DA725">
            <v>2</v>
          </cell>
        </row>
        <row r="726">
          <cell r="A726" t="str">
            <v>622f</v>
          </cell>
          <cell r="B726" t="str">
            <v>PF1</v>
          </cell>
          <cell r="C726" t="str">
            <v>FOAM 10TH</v>
          </cell>
          <cell r="D726" t="str">
            <v>Molds</v>
          </cell>
          <cell r="E726" t="str">
            <v>FMCFII20804053</v>
          </cell>
          <cell r="F726" t="str">
            <v>طقم فوم غسالة 8 كجم توب لود  - امامية</v>
          </cell>
          <cell r="G726" t="str">
            <v>Ea</v>
          </cell>
          <cell r="H726" t="str">
            <v>1400*1700</v>
          </cell>
          <cell r="I726">
            <v>0.10350000000000001</v>
          </cell>
          <cell r="M726">
            <v>18</v>
          </cell>
          <cell r="N726">
            <v>1</v>
          </cell>
          <cell r="O726">
            <v>1</v>
          </cell>
          <cell r="P726" t="str">
            <v>Y1</v>
          </cell>
          <cell r="Q726" t="str">
            <v>تعمل</v>
          </cell>
          <cell r="R726">
            <v>103.50000000000001</v>
          </cell>
          <cell r="S726">
            <v>95.013000000000019</v>
          </cell>
          <cell r="T726">
            <v>111.98700000000001</v>
          </cell>
          <cell r="U726">
            <v>8.1999999999999993</v>
          </cell>
          <cell r="V726">
            <v>8.1999999999999993</v>
          </cell>
          <cell r="X726" t="str">
            <v>غسالة</v>
          </cell>
          <cell r="Y726">
            <v>405</v>
          </cell>
          <cell r="Z726" t="str">
            <v xml:space="preserve">امامية </v>
          </cell>
          <cell r="AA726">
            <v>622</v>
          </cell>
          <cell r="AB726" t="str">
            <v>زوايا غساله  8 كيلو فوق اتوماتيك 16338000004053</v>
          </cell>
          <cell r="AD726" t="str">
            <v>طقم فوم غسالة 8 كجم -توب لود</v>
          </cell>
          <cell r="AE726">
            <v>1</v>
          </cell>
          <cell r="AH726">
            <v>200</v>
          </cell>
          <cell r="AI726">
            <v>190</v>
          </cell>
          <cell r="AJ726">
            <v>210</v>
          </cell>
          <cell r="AK726">
            <v>0</v>
          </cell>
          <cell r="AL726">
            <v>1</v>
          </cell>
          <cell r="AN726">
            <v>10</v>
          </cell>
          <cell r="AO726">
            <v>25</v>
          </cell>
          <cell r="AP726" t="str">
            <v>401xs</v>
          </cell>
          <cell r="AR726">
            <v>22</v>
          </cell>
          <cell r="AS726">
            <v>31</v>
          </cell>
          <cell r="AT726" t="str">
            <v>CFI</v>
          </cell>
          <cell r="AU726" t="str">
            <v>اتوماتيك</v>
          </cell>
          <cell r="AV726">
            <v>8</v>
          </cell>
          <cell r="AW726">
            <v>8</v>
          </cell>
          <cell r="AX726">
            <v>697</v>
          </cell>
          <cell r="AY726">
            <v>2</v>
          </cell>
          <cell r="AZ726">
            <v>2</v>
          </cell>
          <cell r="BA726">
            <v>185</v>
          </cell>
          <cell r="BB726">
            <v>2</v>
          </cell>
          <cell r="BC726">
            <v>2</v>
          </cell>
          <cell r="BD726">
            <v>107.5</v>
          </cell>
          <cell r="BE726">
            <v>2</v>
          </cell>
          <cell r="BF726">
            <v>2</v>
          </cell>
          <cell r="BJ726">
            <v>5</v>
          </cell>
          <cell r="BK726">
            <v>5</v>
          </cell>
          <cell r="BL726">
            <v>15</v>
          </cell>
          <cell r="BN726">
            <v>236</v>
          </cell>
          <cell r="BO726" t="str">
            <v>2</v>
          </cell>
          <cell r="BP726">
            <v>44058</v>
          </cell>
          <cell r="BW726">
            <v>0</v>
          </cell>
          <cell r="BX726" t="str">
            <v>شفاف</v>
          </cell>
          <cell r="CB726">
            <v>30</v>
          </cell>
          <cell r="CE726">
            <v>87</v>
          </cell>
          <cell r="CF726">
            <v>150</v>
          </cell>
          <cell r="CG726" t="str">
            <v>احمر</v>
          </cell>
          <cell r="CK726">
            <v>0.11229750000000001</v>
          </cell>
          <cell r="CL726">
            <v>0</v>
          </cell>
          <cell r="CN726" t="str">
            <v>Zanosy ELABD 303</v>
          </cell>
          <cell r="CO726" t="str">
            <v>الكترولوكس</v>
          </cell>
          <cell r="CP726" t="str">
            <v>القاهرة للصناعات المغذية غسالات</v>
          </cell>
          <cell r="CT726">
            <v>0</v>
          </cell>
          <cell r="CU726">
            <v>1</v>
          </cell>
          <cell r="CV726">
            <v>1</v>
          </cell>
          <cell r="CW726">
            <v>9</v>
          </cell>
          <cell r="CX726">
            <v>44353</v>
          </cell>
          <cell r="CY726">
            <v>44361</v>
          </cell>
          <cell r="CZ726" t="str">
            <v>Pending</v>
          </cell>
          <cell r="DA726">
            <v>2</v>
          </cell>
        </row>
        <row r="727">
          <cell r="A727" t="str">
            <v>622k</v>
          </cell>
          <cell r="B727" t="str">
            <v>PF1</v>
          </cell>
          <cell r="C727" t="str">
            <v>FOAM 10TH</v>
          </cell>
          <cell r="D727" t="str">
            <v>Molds</v>
          </cell>
          <cell r="E727" t="str">
            <v>FMCFII20804053</v>
          </cell>
          <cell r="F727" t="str">
            <v>طقم فوم غسالة 8 كجم توب لود - خلفية</v>
          </cell>
          <cell r="G727" t="str">
            <v>Ea</v>
          </cell>
          <cell r="H727" t="str">
            <v>1400*1700</v>
          </cell>
          <cell r="I727">
            <v>8.3499999999999991E-2</v>
          </cell>
          <cell r="M727">
            <v>18</v>
          </cell>
          <cell r="N727">
            <v>1</v>
          </cell>
          <cell r="O727">
            <v>1</v>
          </cell>
          <cell r="P727" t="str">
            <v>Y1</v>
          </cell>
          <cell r="Q727" t="str">
            <v>تعمل</v>
          </cell>
          <cell r="R727">
            <v>83.499999999999986</v>
          </cell>
          <cell r="S727">
            <v>76.986999999999981</v>
          </cell>
          <cell r="T727">
            <v>90.012999999999991</v>
          </cell>
          <cell r="U727">
            <v>7.8</v>
          </cell>
          <cell r="V727">
            <v>7.8</v>
          </cell>
          <cell r="X727" t="str">
            <v>غسالة</v>
          </cell>
          <cell r="Y727">
            <v>405</v>
          </cell>
          <cell r="Z727" t="str">
            <v xml:space="preserve">خلفية </v>
          </cell>
          <cell r="AA727">
            <v>622</v>
          </cell>
          <cell r="AB727" t="str">
            <v>زوايا غساله  8 كيلو فوق اتوماتيك 16338000004053</v>
          </cell>
          <cell r="AD727" t="str">
            <v>طقم فوم غسالة 8 كجم -توب لود</v>
          </cell>
          <cell r="AE727">
            <v>1</v>
          </cell>
          <cell r="AH727">
            <v>200</v>
          </cell>
          <cell r="AI727">
            <v>190</v>
          </cell>
          <cell r="AJ727">
            <v>210</v>
          </cell>
          <cell r="AK727">
            <v>0</v>
          </cell>
          <cell r="AL727">
            <v>1</v>
          </cell>
          <cell r="AN727">
            <v>10</v>
          </cell>
          <cell r="AO727">
            <v>25</v>
          </cell>
          <cell r="AP727" t="str">
            <v>401xs</v>
          </cell>
          <cell r="AR727">
            <v>22</v>
          </cell>
          <cell r="AS727">
            <v>31</v>
          </cell>
          <cell r="AT727" t="str">
            <v>CFI</v>
          </cell>
          <cell r="AU727" t="str">
            <v>اتوماتيك</v>
          </cell>
          <cell r="AV727">
            <v>8</v>
          </cell>
          <cell r="AW727">
            <v>8</v>
          </cell>
          <cell r="AX727">
            <v>697</v>
          </cell>
          <cell r="AY727">
            <v>2</v>
          </cell>
          <cell r="AZ727">
            <v>2</v>
          </cell>
          <cell r="BA727">
            <v>185</v>
          </cell>
          <cell r="BB727">
            <v>2</v>
          </cell>
          <cell r="BC727">
            <v>2</v>
          </cell>
          <cell r="BD727">
            <v>92.5</v>
          </cell>
          <cell r="BE727">
            <v>2</v>
          </cell>
          <cell r="BF727">
            <v>2</v>
          </cell>
          <cell r="BJ727">
            <v>5</v>
          </cell>
          <cell r="BK727">
            <v>5</v>
          </cell>
          <cell r="BL727">
            <v>15</v>
          </cell>
          <cell r="BN727">
            <v>236</v>
          </cell>
          <cell r="BO727" t="str">
            <v>2</v>
          </cell>
          <cell r="BP727">
            <v>44058</v>
          </cell>
          <cell r="BW727">
            <v>0</v>
          </cell>
          <cell r="BX727" t="str">
            <v>شفاف</v>
          </cell>
          <cell r="CB727">
            <v>30</v>
          </cell>
          <cell r="CE727">
            <v>87</v>
          </cell>
          <cell r="CF727">
            <v>150</v>
          </cell>
          <cell r="CG727" t="str">
            <v>احمر</v>
          </cell>
          <cell r="CK727">
            <v>9.0597499999999984E-2</v>
          </cell>
          <cell r="CL727">
            <v>0</v>
          </cell>
          <cell r="CN727" t="str">
            <v>Zanosy ELABD 303</v>
          </cell>
          <cell r="CO727" t="str">
            <v>الكترولوكس</v>
          </cell>
          <cell r="CP727" t="str">
            <v>القاهرة للصناعات المغذية غسالات</v>
          </cell>
          <cell r="CT727">
            <v>0</v>
          </cell>
          <cell r="CU727">
            <v>1</v>
          </cell>
          <cell r="CV727">
            <v>0</v>
          </cell>
          <cell r="CW727">
            <v>9</v>
          </cell>
          <cell r="CX727">
            <v>44353</v>
          </cell>
          <cell r="CY727">
            <v>44361</v>
          </cell>
          <cell r="CZ727" t="str">
            <v>Pending</v>
          </cell>
          <cell r="DA727">
            <v>2</v>
          </cell>
        </row>
        <row r="728">
          <cell r="A728">
            <v>622</v>
          </cell>
          <cell r="B728" t="str">
            <v>PF1</v>
          </cell>
          <cell r="C728" t="str">
            <v>FOAM 10TH</v>
          </cell>
          <cell r="D728" t="str">
            <v>Molds</v>
          </cell>
          <cell r="E728" t="str">
            <v>FMCFII20804053</v>
          </cell>
          <cell r="F728" t="str">
            <v>طقم فوم غسالة 8 كجم توب لود - زوايا</v>
          </cell>
          <cell r="G728" t="str">
            <v>Ea</v>
          </cell>
          <cell r="H728" t="str">
            <v>1400*1700</v>
          </cell>
          <cell r="I728">
            <v>0.187</v>
          </cell>
          <cell r="M728">
            <v>18</v>
          </cell>
          <cell r="N728">
            <v>2</v>
          </cell>
          <cell r="O728">
            <v>1</v>
          </cell>
          <cell r="P728" t="str">
            <v>Y1</v>
          </cell>
          <cell r="Q728" t="str">
            <v>تعمل</v>
          </cell>
          <cell r="R728">
            <v>187</v>
          </cell>
          <cell r="S728">
            <v>172.41399999999999</v>
          </cell>
          <cell r="T728">
            <v>201.58600000000001</v>
          </cell>
          <cell r="U728">
            <v>7.8</v>
          </cell>
          <cell r="V728">
            <v>7.8</v>
          </cell>
          <cell r="X728" t="str">
            <v>غسالة</v>
          </cell>
          <cell r="Y728">
            <v>405</v>
          </cell>
          <cell r="AA728">
            <v>622</v>
          </cell>
          <cell r="AB728" t="str">
            <v>زوايا غساله  8 كيلو فوق اتوماتيك 16338000004053</v>
          </cell>
          <cell r="AD728" t="str">
            <v>طقم فوم غسالة 8 كجم -توب لود</v>
          </cell>
          <cell r="AE728">
            <v>1</v>
          </cell>
          <cell r="AG728">
            <v>16338000004053</v>
          </cell>
          <cell r="AH728">
            <v>200</v>
          </cell>
          <cell r="AI728">
            <v>190</v>
          </cell>
          <cell r="AJ728">
            <v>210</v>
          </cell>
          <cell r="AK728">
            <v>1</v>
          </cell>
          <cell r="AL728">
            <v>1</v>
          </cell>
          <cell r="AN728">
            <v>10</v>
          </cell>
          <cell r="AO728">
            <v>25</v>
          </cell>
          <cell r="AP728" t="str">
            <v>401xs</v>
          </cell>
          <cell r="AR728">
            <v>22</v>
          </cell>
          <cell r="AS728">
            <v>31</v>
          </cell>
          <cell r="AT728" t="str">
            <v>CFI</v>
          </cell>
          <cell r="AU728" t="str">
            <v>اتوماتيك</v>
          </cell>
          <cell r="AV728">
            <v>8</v>
          </cell>
          <cell r="AW728">
            <v>8</v>
          </cell>
          <cell r="AX728">
            <v>697</v>
          </cell>
          <cell r="AY728">
            <v>2</v>
          </cell>
          <cell r="AZ728">
            <v>2</v>
          </cell>
          <cell r="BA728">
            <v>185</v>
          </cell>
          <cell r="BB728">
            <v>2</v>
          </cell>
          <cell r="BC728">
            <v>2</v>
          </cell>
          <cell r="BD728">
            <v>92.5</v>
          </cell>
          <cell r="BE728">
            <v>2</v>
          </cell>
          <cell r="BF728">
            <v>2</v>
          </cell>
          <cell r="BJ728">
            <v>5</v>
          </cell>
          <cell r="BK728">
            <v>5</v>
          </cell>
          <cell r="BL728">
            <v>15</v>
          </cell>
          <cell r="BN728">
            <v>236</v>
          </cell>
          <cell r="BO728" t="str">
            <v>2</v>
          </cell>
          <cell r="BP728">
            <v>44058</v>
          </cell>
          <cell r="BW728">
            <v>0</v>
          </cell>
          <cell r="BX728" t="str">
            <v>شفاف</v>
          </cell>
          <cell r="CB728">
            <v>30</v>
          </cell>
          <cell r="CE728">
            <v>87</v>
          </cell>
          <cell r="CF728">
            <v>150</v>
          </cell>
          <cell r="CG728" t="str">
            <v>احمر</v>
          </cell>
          <cell r="CK728">
            <v>0.20289499999999999</v>
          </cell>
          <cell r="CL728">
            <v>0</v>
          </cell>
          <cell r="CN728" t="str">
            <v>Zanosy ELABD 303</v>
          </cell>
          <cell r="CO728" t="str">
            <v>الكترولوكس</v>
          </cell>
          <cell r="CP728" t="str">
            <v>القاهرة للصناعات المغذية غسالات</v>
          </cell>
          <cell r="CT728">
            <v>1</v>
          </cell>
          <cell r="CU728">
            <v>1</v>
          </cell>
          <cell r="CV728">
            <v>1</v>
          </cell>
          <cell r="CW728">
            <v>9</v>
          </cell>
          <cell r="CX728">
            <v>44353</v>
          </cell>
          <cell r="CY728">
            <v>44361</v>
          </cell>
          <cell r="CZ728" t="str">
            <v>Pending</v>
          </cell>
          <cell r="DA728">
            <v>2</v>
          </cell>
        </row>
        <row r="729">
          <cell r="A729" t="str">
            <v>622sum</v>
          </cell>
          <cell r="B729" t="str">
            <v>PF1</v>
          </cell>
          <cell r="C729" t="str">
            <v>FOAM 10TH</v>
          </cell>
          <cell r="D729" t="str">
            <v>Molds</v>
          </cell>
          <cell r="E729" t="str">
            <v>FMCFII20804053</v>
          </cell>
          <cell r="F729" t="str">
            <v>طقم فوم غسالة 8 كجم توب لود</v>
          </cell>
          <cell r="G729" t="str">
            <v>Ea</v>
          </cell>
          <cell r="H729" t="str">
            <v>1400*1700</v>
          </cell>
          <cell r="I729">
            <v>1.0315000000000001</v>
          </cell>
          <cell r="M729">
            <v>18</v>
          </cell>
          <cell r="N729">
            <v>5</v>
          </cell>
          <cell r="O729">
            <v>1</v>
          </cell>
          <cell r="P729" t="str">
            <v>Y1</v>
          </cell>
          <cell r="Q729" t="str">
            <v>تعمل</v>
          </cell>
          <cell r="R729">
            <v>1031.5</v>
          </cell>
          <cell r="S729">
            <v>948.98</v>
          </cell>
          <cell r="T729">
            <v>1114.02</v>
          </cell>
          <cell r="U729">
            <v>8</v>
          </cell>
          <cell r="V729">
            <v>8</v>
          </cell>
          <cell r="X729" t="str">
            <v>غسالة</v>
          </cell>
          <cell r="Y729">
            <v>405</v>
          </cell>
          <cell r="Z729" t="str">
            <v>مجمعة</v>
          </cell>
          <cell r="AA729">
            <v>622</v>
          </cell>
          <cell r="AB729" t="str">
            <v>زوايا غساله  8 كيلو فوق اتوماتيك 16338000004053</v>
          </cell>
          <cell r="AD729" t="str">
            <v>طقم فوم غسالة 8 كجم -توب لود</v>
          </cell>
          <cell r="AE729">
            <v>1</v>
          </cell>
          <cell r="AH729">
            <v>200</v>
          </cell>
          <cell r="AI729">
            <v>190</v>
          </cell>
          <cell r="AJ729">
            <v>210</v>
          </cell>
          <cell r="AK729">
            <v>0</v>
          </cell>
          <cell r="AM729">
            <v>1</v>
          </cell>
          <cell r="AN729">
            <v>10</v>
          </cell>
          <cell r="AO729">
            <v>25</v>
          </cell>
          <cell r="AP729" t="str">
            <v>401xs</v>
          </cell>
          <cell r="AR729">
            <v>22</v>
          </cell>
          <cell r="AS729">
            <v>31</v>
          </cell>
          <cell r="AT729" t="str">
            <v>CFI</v>
          </cell>
          <cell r="AU729" t="str">
            <v>اتوماتيك</v>
          </cell>
          <cell r="AV729">
            <v>8</v>
          </cell>
          <cell r="AW729">
            <v>8</v>
          </cell>
          <cell r="BJ729">
            <v>5</v>
          </cell>
          <cell r="BK729">
            <v>5</v>
          </cell>
          <cell r="BL729">
            <v>15</v>
          </cell>
          <cell r="BN729">
            <v>236</v>
          </cell>
          <cell r="BO729" t="str">
            <v>2</v>
          </cell>
          <cell r="BP729">
            <v>44058</v>
          </cell>
          <cell r="BW729">
            <v>0</v>
          </cell>
          <cell r="BX729" t="str">
            <v>شفاف</v>
          </cell>
          <cell r="CE729">
            <v>87</v>
          </cell>
          <cell r="CF729">
            <v>150</v>
          </cell>
          <cell r="CG729" t="str">
            <v>احمر</v>
          </cell>
          <cell r="CK729">
            <v>1.1191775000000002</v>
          </cell>
          <cell r="CL729">
            <v>0</v>
          </cell>
          <cell r="CN729" t="str">
            <v>Zanosy ELABD 303</v>
          </cell>
          <cell r="CO729" t="str">
            <v>الكترولوكس</v>
          </cell>
          <cell r="CP729" t="str">
            <v>القاهرة للصناعات المغذية غسالات</v>
          </cell>
          <cell r="CT729">
            <v>0</v>
          </cell>
          <cell r="CU729">
            <v>1</v>
          </cell>
          <cell r="CV729">
            <v>1</v>
          </cell>
          <cell r="CW729">
            <v>8</v>
          </cell>
          <cell r="CX729">
            <v>44353</v>
          </cell>
          <cell r="CY729">
            <v>44361</v>
          </cell>
          <cell r="CZ729" t="str">
            <v>Pending</v>
          </cell>
          <cell r="DA729">
            <v>2</v>
          </cell>
        </row>
        <row r="730">
          <cell r="A730">
            <v>623</v>
          </cell>
          <cell r="B730" t="str">
            <v>PF1</v>
          </cell>
          <cell r="C730" t="str">
            <v>FOAM 10TH</v>
          </cell>
          <cell r="D730" t="str">
            <v>Molds</v>
          </cell>
          <cell r="E730" t="str">
            <v>FMCFII11088248</v>
          </cell>
          <cell r="F730" t="str">
            <v>طقم فوم غسالة 10 كجم توب لود - قاعدة</v>
          </cell>
          <cell r="G730" t="str">
            <v>Ea</v>
          </cell>
          <cell r="H730" t="str">
            <v>1400*1700</v>
          </cell>
          <cell r="I730">
            <v>0.59899999999999998</v>
          </cell>
          <cell r="M730">
            <v>18</v>
          </cell>
          <cell r="N730">
            <v>1</v>
          </cell>
          <cell r="O730">
            <v>1</v>
          </cell>
          <cell r="P730" t="str">
            <v>Y1</v>
          </cell>
          <cell r="Q730" t="str">
            <v>تعمل</v>
          </cell>
          <cell r="R730">
            <v>599</v>
          </cell>
          <cell r="S730">
            <v>551.02009999999996</v>
          </cell>
          <cell r="T730">
            <v>646.97990000000004</v>
          </cell>
          <cell r="U730">
            <v>8.01</v>
          </cell>
          <cell r="V730">
            <v>8.01</v>
          </cell>
          <cell r="X730" t="str">
            <v>غسالة</v>
          </cell>
          <cell r="Y730">
            <v>406</v>
          </cell>
          <cell r="AA730">
            <v>623</v>
          </cell>
          <cell r="AB730" t="str">
            <v>قاعدة غساله 10 كيلو فوق اتوماتيك p0000001388248</v>
          </cell>
          <cell r="AD730" t="str">
            <v>طقم فوم غسالة 10 كجم -توب لود</v>
          </cell>
          <cell r="AE730">
            <v>1</v>
          </cell>
          <cell r="AG730" t="str">
            <v>p0000001388248</v>
          </cell>
          <cell r="AH730">
            <v>200</v>
          </cell>
          <cell r="AI730">
            <v>190</v>
          </cell>
          <cell r="AJ730">
            <v>210</v>
          </cell>
          <cell r="AK730">
            <v>1</v>
          </cell>
          <cell r="AL730">
            <v>1</v>
          </cell>
          <cell r="AN730">
            <v>9</v>
          </cell>
          <cell r="AO730">
            <v>25</v>
          </cell>
          <cell r="AP730" t="str">
            <v>401xs</v>
          </cell>
          <cell r="AR730">
            <v>24</v>
          </cell>
          <cell r="AS730">
            <v>36</v>
          </cell>
          <cell r="AT730" t="str">
            <v>CFI</v>
          </cell>
          <cell r="AU730" t="str">
            <v>اتوماتيك</v>
          </cell>
          <cell r="AV730">
            <v>8</v>
          </cell>
          <cell r="AW730">
            <v>8</v>
          </cell>
          <cell r="AX730">
            <v>630</v>
          </cell>
          <cell r="AY730">
            <v>2</v>
          </cell>
          <cell r="AZ730">
            <v>2</v>
          </cell>
          <cell r="BA730">
            <v>612</v>
          </cell>
          <cell r="BB730">
            <v>2</v>
          </cell>
          <cell r="BC730">
            <v>2</v>
          </cell>
          <cell r="BD730">
            <v>192</v>
          </cell>
          <cell r="BE730">
            <v>1</v>
          </cell>
          <cell r="BF730">
            <v>1</v>
          </cell>
          <cell r="BJ730">
            <v>5</v>
          </cell>
          <cell r="BK730">
            <v>4</v>
          </cell>
          <cell r="BL730">
            <v>14</v>
          </cell>
          <cell r="BN730">
            <v>237</v>
          </cell>
          <cell r="BO730" t="str">
            <v>2</v>
          </cell>
          <cell r="BP730">
            <v>44058</v>
          </cell>
          <cell r="BW730">
            <v>0</v>
          </cell>
          <cell r="BX730" t="str">
            <v>شفاف</v>
          </cell>
          <cell r="CB730">
            <v>5</v>
          </cell>
          <cell r="CE730">
            <v>87</v>
          </cell>
          <cell r="CF730">
            <v>150</v>
          </cell>
          <cell r="CG730" t="str">
            <v>ابيض</v>
          </cell>
          <cell r="CK730">
            <v>0.64991499999999991</v>
          </cell>
          <cell r="CL730">
            <v>0</v>
          </cell>
          <cell r="CN730" t="str">
            <v>Zanosy ELABD 303</v>
          </cell>
          <cell r="CO730" t="str">
            <v>الكترولوكس</v>
          </cell>
          <cell r="CP730" t="str">
            <v>القاهرة للصناعات المغذية غسالات</v>
          </cell>
          <cell r="CT730">
            <v>1</v>
          </cell>
          <cell r="CU730">
            <v>1</v>
          </cell>
          <cell r="CV730">
            <v>1</v>
          </cell>
          <cell r="CW730">
            <v>9</v>
          </cell>
          <cell r="CX730">
            <v>44361</v>
          </cell>
          <cell r="CZ730" t="str">
            <v>wip</v>
          </cell>
          <cell r="DA730">
            <v>2</v>
          </cell>
        </row>
        <row r="731">
          <cell r="A731">
            <v>624</v>
          </cell>
          <cell r="B731" t="str">
            <v>PF1</v>
          </cell>
          <cell r="C731" t="str">
            <v>FOAM 10TH</v>
          </cell>
          <cell r="D731" t="str">
            <v>Molds</v>
          </cell>
          <cell r="E731" t="str">
            <v>FMCFII71004067</v>
          </cell>
          <cell r="F731" t="str">
            <v>طقم فوم غسالة 10 كجم توب لود- كفر</v>
          </cell>
          <cell r="G731" t="str">
            <v>Ea</v>
          </cell>
          <cell r="H731" t="str">
            <v>1400*1700</v>
          </cell>
          <cell r="I731">
            <v>0.374</v>
          </cell>
          <cell r="M731">
            <v>18</v>
          </cell>
          <cell r="N731">
            <v>1</v>
          </cell>
          <cell r="O731">
            <v>1</v>
          </cell>
          <cell r="P731" t="str">
            <v>Y1</v>
          </cell>
          <cell r="Q731" t="str">
            <v>تعمل</v>
          </cell>
          <cell r="R731">
            <v>374</v>
          </cell>
          <cell r="S731">
            <v>344.04259999999999</v>
          </cell>
          <cell r="T731">
            <v>403.95740000000001</v>
          </cell>
          <cell r="U731">
            <v>8.01</v>
          </cell>
          <cell r="V731">
            <v>8.01</v>
          </cell>
          <cell r="X731" t="str">
            <v>غسالة</v>
          </cell>
          <cell r="Y731">
            <v>406</v>
          </cell>
          <cell r="AA731">
            <v>624</v>
          </cell>
          <cell r="AB731" t="str">
            <v>كفر غساله 10 كيلو فوق اتوماتيك 16338000004067</v>
          </cell>
          <cell r="AD731" t="str">
            <v>طقم فوم غسالة 10 كجم -توب لود</v>
          </cell>
          <cell r="AE731">
            <v>1</v>
          </cell>
          <cell r="AG731">
            <v>16338000004067</v>
          </cell>
          <cell r="AH731">
            <v>200</v>
          </cell>
          <cell r="AI731">
            <v>190</v>
          </cell>
          <cell r="AJ731">
            <v>210</v>
          </cell>
          <cell r="AK731">
            <v>1</v>
          </cell>
          <cell r="AL731">
            <v>1</v>
          </cell>
          <cell r="AN731">
            <v>9</v>
          </cell>
          <cell r="AO731">
            <v>25</v>
          </cell>
          <cell r="AP731" t="str">
            <v>401xs</v>
          </cell>
          <cell r="AR731">
            <v>24</v>
          </cell>
          <cell r="AS731">
            <v>36</v>
          </cell>
          <cell r="AT731" t="str">
            <v>CFI</v>
          </cell>
          <cell r="AU731" t="str">
            <v>اتوماتيك</v>
          </cell>
          <cell r="AV731">
            <v>8</v>
          </cell>
          <cell r="AW731">
            <v>8</v>
          </cell>
          <cell r="AX731">
            <v>630</v>
          </cell>
          <cell r="AY731">
            <v>2</v>
          </cell>
          <cell r="AZ731">
            <v>2</v>
          </cell>
          <cell r="BA731">
            <v>612</v>
          </cell>
          <cell r="BB731">
            <v>2</v>
          </cell>
          <cell r="BC731">
            <v>2</v>
          </cell>
          <cell r="BD731">
            <v>144</v>
          </cell>
          <cell r="BE731">
            <v>1</v>
          </cell>
          <cell r="BF731">
            <v>1</v>
          </cell>
          <cell r="BJ731">
            <v>5</v>
          </cell>
          <cell r="BK731">
            <v>4</v>
          </cell>
          <cell r="BL731">
            <v>14</v>
          </cell>
          <cell r="BN731">
            <v>237</v>
          </cell>
          <cell r="BO731" t="str">
            <v>2</v>
          </cell>
          <cell r="BP731">
            <v>44058</v>
          </cell>
          <cell r="BW731">
            <v>0</v>
          </cell>
          <cell r="BX731" t="str">
            <v>شفاف</v>
          </cell>
          <cell r="CB731">
            <v>5</v>
          </cell>
          <cell r="CE731">
            <v>87</v>
          </cell>
          <cell r="CF731">
            <v>150</v>
          </cell>
          <cell r="CG731" t="str">
            <v>ابيض</v>
          </cell>
          <cell r="CK731">
            <v>0.40578999999999998</v>
          </cell>
          <cell r="CL731">
            <v>0</v>
          </cell>
          <cell r="CN731" t="str">
            <v>Zanosy ELABD 303</v>
          </cell>
          <cell r="CO731" t="str">
            <v>الكترولوكس</v>
          </cell>
          <cell r="CP731" t="str">
            <v>القاهرة للصناعات المغذية غسالات</v>
          </cell>
          <cell r="CT731">
            <v>1</v>
          </cell>
          <cell r="CU731">
            <v>1</v>
          </cell>
          <cell r="CV731">
            <v>1</v>
          </cell>
          <cell r="CW731">
            <v>9</v>
          </cell>
          <cell r="CX731">
            <v>44361</v>
          </cell>
          <cell r="CZ731" t="str">
            <v>wip</v>
          </cell>
          <cell r="DA731">
            <v>2</v>
          </cell>
        </row>
        <row r="732">
          <cell r="A732">
            <v>625</v>
          </cell>
          <cell r="B732" t="str">
            <v>PF1</v>
          </cell>
          <cell r="C732" t="str">
            <v>FOAM 10TH</v>
          </cell>
          <cell r="D732" t="str">
            <v>Molds</v>
          </cell>
          <cell r="E732" t="str">
            <v>FMCFII61004075</v>
          </cell>
          <cell r="F732" t="str">
            <v>طقم فوم غسالة 10 كجم توب لود- حلة</v>
          </cell>
          <cell r="G732" t="str">
            <v>Ea</v>
          </cell>
          <cell r="H732" t="str">
            <v>1400*1700</v>
          </cell>
          <cell r="I732">
            <v>0.14000000000000001</v>
          </cell>
          <cell r="M732">
            <v>18</v>
          </cell>
          <cell r="N732">
            <v>1</v>
          </cell>
          <cell r="O732">
            <v>1</v>
          </cell>
          <cell r="P732" t="str">
            <v>Y1</v>
          </cell>
          <cell r="Q732" t="str">
            <v>تعمل</v>
          </cell>
          <cell r="R732">
            <v>140</v>
          </cell>
          <cell r="S732">
            <v>129.01</v>
          </cell>
          <cell r="T732">
            <v>150.99</v>
          </cell>
          <cell r="U732">
            <v>7.85</v>
          </cell>
          <cell r="V732">
            <v>7.85</v>
          </cell>
          <cell r="X732" t="str">
            <v>غسالة</v>
          </cell>
          <cell r="Y732">
            <v>406</v>
          </cell>
          <cell r="AA732">
            <v>625</v>
          </cell>
          <cell r="AB732" t="str">
            <v>جزء وسط غساله 10 كيلو فوق اتوماتيك 16338000004075</v>
          </cell>
          <cell r="AD732" t="str">
            <v>طقم فوم غسالة 10 كجم -توب لود</v>
          </cell>
          <cell r="AE732">
            <v>1</v>
          </cell>
          <cell r="AG732">
            <v>16338000004075</v>
          </cell>
          <cell r="AH732">
            <v>200</v>
          </cell>
          <cell r="AI732">
            <v>190</v>
          </cell>
          <cell r="AJ732">
            <v>210</v>
          </cell>
          <cell r="AK732">
            <v>1</v>
          </cell>
          <cell r="AL732">
            <v>1</v>
          </cell>
          <cell r="AN732">
            <v>9</v>
          </cell>
          <cell r="AO732">
            <v>25</v>
          </cell>
          <cell r="AP732" t="str">
            <v>401xs</v>
          </cell>
          <cell r="AR732">
            <v>24</v>
          </cell>
          <cell r="AS732">
            <v>36</v>
          </cell>
          <cell r="AT732" t="str">
            <v>CFI</v>
          </cell>
          <cell r="AU732" t="str">
            <v>اتوماتيك</v>
          </cell>
          <cell r="AV732">
            <v>8</v>
          </cell>
          <cell r="AW732">
            <v>8</v>
          </cell>
          <cell r="AX732">
            <v>422</v>
          </cell>
          <cell r="AY732">
            <v>2</v>
          </cell>
          <cell r="AZ732">
            <v>2</v>
          </cell>
          <cell r="BA732">
            <v>294</v>
          </cell>
          <cell r="BB732">
            <v>2</v>
          </cell>
          <cell r="BC732">
            <v>2</v>
          </cell>
          <cell r="BD732">
            <v>166</v>
          </cell>
          <cell r="BE732">
            <v>1</v>
          </cell>
          <cell r="BF732">
            <v>1</v>
          </cell>
          <cell r="BJ732">
            <v>5</v>
          </cell>
          <cell r="BK732">
            <v>4</v>
          </cell>
          <cell r="BL732">
            <v>14</v>
          </cell>
          <cell r="BN732">
            <v>237</v>
          </cell>
          <cell r="BO732" t="str">
            <v>2</v>
          </cell>
          <cell r="BP732">
            <v>44058</v>
          </cell>
          <cell r="BW732">
            <v>0</v>
          </cell>
          <cell r="BX732" t="str">
            <v>شفاف</v>
          </cell>
          <cell r="CB732">
            <v>15</v>
          </cell>
          <cell r="CE732">
            <v>87</v>
          </cell>
          <cell r="CF732">
            <v>150</v>
          </cell>
          <cell r="CG732" t="str">
            <v>ابيض</v>
          </cell>
          <cell r="CK732">
            <v>0.15190000000000001</v>
          </cell>
          <cell r="CL732">
            <v>0</v>
          </cell>
          <cell r="CN732" t="str">
            <v>Zanosy ELABD 303</v>
          </cell>
          <cell r="CO732" t="str">
            <v>الكترولوكس</v>
          </cell>
          <cell r="CP732" t="str">
            <v>القاهرة للصناعات المغذية غسالات</v>
          </cell>
          <cell r="CT732">
            <v>1</v>
          </cell>
          <cell r="CU732">
            <v>1</v>
          </cell>
          <cell r="CV732">
            <v>1</v>
          </cell>
          <cell r="CW732">
            <v>9</v>
          </cell>
          <cell r="CX732">
            <v>44361</v>
          </cell>
          <cell r="CZ732" t="str">
            <v>wip</v>
          </cell>
          <cell r="DA732">
            <v>2</v>
          </cell>
        </row>
        <row r="733">
          <cell r="A733" t="str">
            <v>626f</v>
          </cell>
          <cell r="B733" t="str">
            <v>PF1</v>
          </cell>
          <cell r="C733" t="str">
            <v>FOAM 10TH</v>
          </cell>
          <cell r="D733" t="str">
            <v>Molds</v>
          </cell>
          <cell r="E733" t="str">
            <v>FMCFII21004073</v>
          </cell>
          <cell r="F733" t="str">
            <v>طقم فوم غسالة 10 كجم توب لود- امامية</v>
          </cell>
          <cell r="G733" t="str">
            <v>Ea</v>
          </cell>
          <cell r="H733" t="str">
            <v>1400*1700</v>
          </cell>
          <cell r="I733">
            <v>0.13800000000000001</v>
          </cell>
          <cell r="M733">
            <v>18</v>
          </cell>
          <cell r="N733">
            <v>1</v>
          </cell>
          <cell r="O733">
            <v>1</v>
          </cell>
          <cell r="P733" t="str">
            <v>Y1</v>
          </cell>
          <cell r="Q733" t="str">
            <v>تعمل</v>
          </cell>
          <cell r="R733">
            <v>138</v>
          </cell>
          <cell r="S733">
            <v>127.029</v>
          </cell>
          <cell r="T733">
            <v>148.971</v>
          </cell>
          <cell r="U733">
            <v>7.95</v>
          </cell>
          <cell r="V733">
            <v>7.95</v>
          </cell>
          <cell r="X733" t="str">
            <v>غسالة</v>
          </cell>
          <cell r="Y733">
            <v>406</v>
          </cell>
          <cell r="Z733" t="str">
            <v xml:space="preserve">امامية </v>
          </cell>
          <cell r="AA733">
            <v>626</v>
          </cell>
          <cell r="AB733" t="str">
            <v>زوايا غساله 10 كيلو فوق اتوماتيك 16338000004073</v>
          </cell>
          <cell r="AD733" t="str">
            <v>طقم فوم غسالة 10 كجم -توب لود</v>
          </cell>
          <cell r="AE733">
            <v>1</v>
          </cell>
          <cell r="AH733">
            <v>200</v>
          </cell>
          <cell r="AI733">
            <v>190</v>
          </cell>
          <cell r="AJ733">
            <v>210</v>
          </cell>
          <cell r="AK733">
            <v>0</v>
          </cell>
          <cell r="AL733">
            <v>1</v>
          </cell>
          <cell r="AN733">
            <v>9</v>
          </cell>
          <cell r="AO733">
            <v>25</v>
          </cell>
          <cell r="AP733" t="str">
            <v>401xs</v>
          </cell>
          <cell r="AR733">
            <v>24</v>
          </cell>
          <cell r="AS733">
            <v>36</v>
          </cell>
          <cell r="AT733" t="str">
            <v>CFI</v>
          </cell>
          <cell r="AU733" t="str">
            <v>اتوماتيك</v>
          </cell>
          <cell r="AV733">
            <v>8</v>
          </cell>
          <cell r="AW733">
            <v>8</v>
          </cell>
          <cell r="AX733">
            <v>660</v>
          </cell>
          <cell r="AY733">
            <v>2</v>
          </cell>
          <cell r="AZ733">
            <v>2</v>
          </cell>
          <cell r="BA733">
            <v>187</v>
          </cell>
          <cell r="BB733">
            <v>2</v>
          </cell>
          <cell r="BC733">
            <v>2</v>
          </cell>
          <cell r="BD733">
            <v>93.25</v>
          </cell>
          <cell r="BE733">
            <v>1</v>
          </cell>
          <cell r="BF733">
            <v>1</v>
          </cell>
          <cell r="BJ733">
            <v>5</v>
          </cell>
          <cell r="BK733">
            <v>4</v>
          </cell>
          <cell r="BL733">
            <v>14</v>
          </cell>
          <cell r="BN733">
            <v>237</v>
          </cell>
          <cell r="BO733" t="str">
            <v>2</v>
          </cell>
          <cell r="BP733">
            <v>44058</v>
          </cell>
          <cell r="BW733">
            <v>0</v>
          </cell>
          <cell r="BX733" t="str">
            <v>شفاف</v>
          </cell>
          <cell r="CE733">
            <v>87</v>
          </cell>
          <cell r="CF733">
            <v>150</v>
          </cell>
          <cell r="CG733" t="str">
            <v>ابيض</v>
          </cell>
          <cell r="CK733">
            <v>0.14973</v>
          </cell>
          <cell r="CL733">
            <v>0</v>
          </cell>
          <cell r="CN733" t="str">
            <v>Zanosy ELABD 303</v>
          </cell>
          <cell r="CO733" t="str">
            <v>الكترولوكس</v>
          </cell>
          <cell r="CP733" t="str">
            <v>القاهرة للصناعات المغذية غسالات</v>
          </cell>
          <cell r="CT733">
            <v>0</v>
          </cell>
          <cell r="CU733">
            <v>1</v>
          </cell>
          <cell r="CV733">
            <v>1</v>
          </cell>
          <cell r="CW733">
            <v>9</v>
          </cell>
          <cell r="CX733">
            <v>44361</v>
          </cell>
          <cell r="CZ733" t="str">
            <v>wip</v>
          </cell>
          <cell r="DA733">
            <v>2</v>
          </cell>
        </row>
        <row r="734">
          <cell r="A734" t="str">
            <v>626k</v>
          </cell>
          <cell r="B734" t="str">
            <v>PF1</v>
          </cell>
          <cell r="C734" t="str">
            <v>FOAM 10TH</v>
          </cell>
          <cell r="D734" t="str">
            <v>Molds</v>
          </cell>
          <cell r="E734" t="str">
            <v>FMCFII21004073</v>
          </cell>
          <cell r="F734" t="str">
            <v>طقم فوم غسالة 10 كجم توب لود- خلفية</v>
          </cell>
          <cell r="G734" t="str">
            <v>Ea</v>
          </cell>
          <cell r="H734" t="str">
            <v>1400*1700</v>
          </cell>
          <cell r="I734">
            <v>0.13800000000000001</v>
          </cell>
          <cell r="M734">
            <v>18</v>
          </cell>
          <cell r="N734">
            <v>1</v>
          </cell>
          <cell r="O734">
            <v>1</v>
          </cell>
          <cell r="P734" t="str">
            <v>Y1</v>
          </cell>
          <cell r="Q734" t="str">
            <v>تعمل</v>
          </cell>
          <cell r="R734">
            <v>138</v>
          </cell>
          <cell r="S734">
            <v>127.029</v>
          </cell>
          <cell r="T734">
            <v>148.971</v>
          </cell>
          <cell r="U734">
            <v>7.95</v>
          </cell>
          <cell r="V734">
            <v>7.95</v>
          </cell>
          <cell r="X734" t="str">
            <v>غسالة</v>
          </cell>
          <cell r="Y734">
            <v>406</v>
          </cell>
          <cell r="Z734" t="str">
            <v xml:space="preserve">خلفية </v>
          </cell>
          <cell r="AA734">
            <v>626</v>
          </cell>
          <cell r="AB734" t="str">
            <v>زوايا غساله 10 كيلو فوق اتوماتيك 16338000004073</v>
          </cell>
          <cell r="AD734" t="str">
            <v>طقم فوم غسالة 10 كجم -توب لود</v>
          </cell>
          <cell r="AE734">
            <v>1</v>
          </cell>
          <cell r="AH734">
            <v>200</v>
          </cell>
          <cell r="AI734">
            <v>190</v>
          </cell>
          <cell r="AJ734">
            <v>210</v>
          </cell>
          <cell r="AK734">
            <v>0</v>
          </cell>
          <cell r="AL734">
            <v>1</v>
          </cell>
          <cell r="AN734">
            <v>9</v>
          </cell>
          <cell r="AO734">
            <v>25</v>
          </cell>
          <cell r="AP734" t="str">
            <v>401xs</v>
          </cell>
          <cell r="AR734">
            <v>24</v>
          </cell>
          <cell r="AS734">
            <v>36</v>
          </cell>
          <cell r="AT734" t="str">
            <v>CFI</v>
          </cell>
          <cell r="AU734" t="str">
            <v>اتوماتيك</v>
          </cell>
          <cell r="AV734">
            <v>8</v>
          </cell>
          <cell r="AW734">
            <v>8</v>
          </cell>
          <cell r="AX734">
            <v>660</v>
          </cell>
          <cell r="AY734">
            <v>2</v>
          </cell>
          <cell r="AZ734">
            <v>2</v>
          </cell>
          <cell r="BA734">
            <v>187</v>
          </cell>
          <cell r="BB734">
            <v>2</v>
          </cell>
          <cell r="BC734">
            <v>2</v>
          </cell>
          <cell r="BD734">
            <v>93.25</v>
          </cell>
          <cell r="BE734">
            <v>1</v>
          </cell>
          <cell r="BF734">
            <v>1</v>
          </cell>
          <cell r="BJ734">
            <v>5</v>
          </cell>
          <cell r="BK734">
            <v>4</v>
          </cell>
          <cell r="BL734">
            <v>14</v>
          </cell>
          <cell r="BN734">
            <v>237</v>
          </cell>
          <cell r="BO734" t="str">
            <v>2</v>
          </cell>
          <cell r="BP734">
            <v>44058</v>
          </cell>
          <cell r="BW734">
            <v>0</v>
          </cell>
          <cell r="BX734" t="str">
            <v>شفاف</v>
          </cell>
          <cell r="CE734">
            <v>87</v>
          </cell>
          <cell r="CF734">
            <v>150</v>
          </cell>
          <cell r="CG734" t="str">
            <v>ابيض</v>
          </cell>
          <cell r="CK734">
            <v>0.14973</v>
          </cell>
          <cell r="CL734">
            <v>0</v>
          </cell>
          <cell r="CN734" t="str">
            <v>Zanosy ELABD 303</v>
          </cell>
          <cell r="CO734" t="str">
            <v>الكترولوكس</v>
          </cell>
          <cell r="CP734" t="str">
            <v>القاهرة للصناعات المغذية غسالات</v>
          </cell>
          <cell r="CT734">
            <v>0</v>
          </cell>
          <cell r="CU734">
            <v>1</v>
          </cell>
          <cell r="CV734">
            <v>0</v>
          </cell>
          <cell r="CW734">
            <v>9</v>
          </cell>
          <cell r="CX734">
            <v>44361</v>
          </cell>
          <cell r="CZ734" t="str">
            <v>wip</v>
          </cell>
          <cell r="DA734">
            <v>2</v>
          </cell>
        </row>
        <row r="735">
          <cell r="A735">
            <v>626</v>
          </cell>
          <cell r="B735" t="str">
            <v>PF1</v>
          </cell>
          <cell r="C735" t="str">
            <v>FOAM 10TH</v>
          </cell>
          <cell r="D735" t="str">
            <v>Molds</v>
          </cell>
          <cell r="E735" t="str">
            <v>FMCFII21004073</v>
          </cell>
          <cell r="F735" t="str">
            <v>طقم فوم غسالة 10 كجم توب لود- زوايا</v>
          </cell>
          <cell r="G735" t="str">
            <v>Ea</v>
          </cell>
          <cell r="H735" t="str">
            <v>1400*1700</v>
          </cell>
          <cell r="I735">
            <v>0.13800000000000001</v>
          </cell>
          <cell r="M735">
            <v>18</v>
          </cell>
          <cell r="N735">
            <v>5</v>
          </cell>
          <cell r="O735">
            <v>1</v>
          </cell>
          <cell r="P735" t="str">
            <v>Y1</v>
          </cell>
          <cell r="Q735" t="str">
            <v>تعمل</v>
          </cell>
          <cell r="R735">
            <v>138</v>
          </cell>
          <cell r="S735">
            <v>127.029</v>
          </cell>
          <cell r="T735">
            <v>148.971</v>
          </cell>
          <cell r="U735">
            <v>7.95</v>
          </cell>
          <cell r="V735">
            <v>7.95</v>
          </cell>
          <cell r="X735" t="str">
            <v>غسالة</v>
          </cell>
          <cell r="Y735">
            <v>406</v>
          </cell>
          <cell r="AA735">
            <v>626</v>
          </cell>
          <cell r="AB735" t="str">
            <v>زوايا غساله 10 كيلو فوق اتوماتيك 16338000004073</v>
          </cell>
          <cell r="AD735" t="str">
            <v>طقم فوم غسالة 10 كجم -توب لود</v>
          </cell>
          <cell r="AE735">
            <v>1</v>
          </cell>
          <cell r="AG735">
            <v>16338000004073</v>
          </cell>
          <cell r="AH735">
            <v>200</v>
          </cell>
          <cell r="AI735">
            <v>190</v>
          </cell>
          <cell r="AJ735">
            <v>210</v>
          </cell>
          <cell r="AK735">
            <v>1</v>
          </cell>
          <cell r="AL735">
            <v>1</v>
          </cell>
          <cell r="AN735">
            <v>9</v>
          </cell>
          <cell r="AO735">
            <v>25</v>
          </cell>
          <cell r="AP735" t="str">
            <v>401xs</v>
          </cell>
          <cell r="AR735">
            <v>24</v>
          </cell>
          <cell r="AS735">
            <v>36</v>
          </cell>
          <cell r="AT735" t="str">
            <v>CFI</v>
          </cell>
          <cell r="AU735" t="str">
            <v>اتوماتيك</v>
          </cell>
          <cell r="AV735">
            <v>8</v>
          </cell>
          <cell r="AW735">
            <v>8</v>
          </cell>
          <cell r="AX735">
            <v>660</v>
          </cell>
          <cell r="AY735">
            <v>2</v>
          </cell>
          <cell r="AZ735">
            <v>2</v>
          </cell>
          <cell r="BA735">
            <v>187</v>
          </cell>
          <cell r="BB735">
            <v>2</v>
          </cell>
          <cell r="BC735">
            <v>2</v>
          </cell>
          <cell r="BD735">
            <v>93.25</v>
          </cell>
          <cell r="BE735">
            <v>1</v>
          </cell>
          <cell r="BF735">
            <v>1</v>
          </cell>
          <cell r="BJ735">
            <v>5</v>
          </cell>
          <cell r="BK735">
            <v>4</v>
          </cell>
          <cell r="BL735">
            <v>14</v>
          </cell>
          <cell r="BN735">
            <v>237</v>
          </cell>
          <cell r="BO735" t="str">
            <v>2</v>
          </cell>
          <cell r="BP735">
            <v>44058</v>
          </cell>
          <cell r="BW735">
            <v>0</v>
          </cell>
          <cell r="BX735" t="str">
            <v>شفاف</v>
          </cell>
          <cell r="CB735">
            <v>15</v>
          </cell>
          <cell r="CE735">
            <v>87</v>
          </cell>
          <cell r="CF735">
            <v>150</v>
          </cell>
          <cell r="CG735" t="str">
            <v>ابيض</v>
          </cell>
          <cell r="CK735">
            <v>0.14973</v>
          </cell>
          <cell r="CL735">
            <v>0</v>
          </cell>
          <cell r="CN735" t="str">
            <v>Zanosy ELABD 303</v>
          </cell>
          <cell r="CO735" t="str">
            <v>الكترولوكس</v>
          </cell>
          <cell r="CP735" t="str">
            <v>القاهرة للصناعات المغذية غسالات</v>
          </cell>
          <cell r="CT735">
            <v>1</v>
          </cell>
          <cell r="CU735">
            <v>1</v>
          </cell>
          <cell r="CV735">
            <v>1</v>
          </cell>
          <cell r="CW735">
            <v>9</v>
          </cell>
          <cell r="CX735">
            <v>44361</v>
          </cell>
          <cell r="CZ735" t="str">
            <v>wip</v>
          </cell>
          <cell r="DA735">
            <v>2</v>
          </cell>
        </row>
        <row r="736">
          <cell r="A736" t="str">
            <v>626sum</v>
          </cell>
          <cell r="B736" t="str">
            <v>PF1</v>
          </cell>
          <cell r="C736" t="str">
            <v>FOAM 10TH</v>
          </cell>
          <cell r="D736" t="str">
            <v>Molds</v>
          </cell>
          <cell r="E736" t="str">
            <v>FMCFII21004073</v>
          </cell>
          <cell r="F736" t="str">
            <v>طقم فوم غسالة 10 كجم توب لود</v>
          </cell>
          <cell r="G736" t="str">
            <v>Ea</v>
          </cell>
          <cell r="H736" t="str">
            <v>1400*1700</v>
          </cell>
          <cell r="I736">
            <v>1.3889999999999998</v>
          </cell>
          <cell r="M736">
            <v>18</v>
          </cell>
          <cell r="N736">
            <v>5</v>
          </cell>
          <cell r="O736">
            <v>1</v>
          </cell>
          <cell r="P736" t="str">
            <v>Y1</v>
          </cell>
          <cell r="Q736" t="str">
            <v>تعمل</v>
          </cell>
          <cell r="R736">
            <v>1388.9999999999998</v>
          </cell>
          <cell r="S736">
            <v>1278.0188999999998</v>
          </cell>
          <cell r="T736">
            <v>1499.9810999999997</v>
          </cell>
          <cell r="U736">
            <v>7.99</v>
          </cell>
          <cell r="V736">
            <v>7.99</v>
          </cell>
          <cell r="X736" t="str">
            <v>غسالة</v>
          </cell>
          <cell r="Y736">
            <v>406</v>
          </cell>
          <cell r="Z736" t="str">
            <v>مجمعة</v>
          </cell>
          <cell r="AA736">
            <v>626</v>
          </cell>
          <cell r="AB736" t="str">
            <v>زوايا غساله 10 كيلو فوق اتوماتيك 16338000004073</v>
          </cell>
          <cell r="AD736" t="str">
            <v>طقم فوم غسالة 10 كجم -توب لود</v>
          </cell>
          <cell r="AE736">
            <v>1</v>
          </cell>
          <cell r="AG736" t="str">
            <v>16338000004073-16338000004075</v>
          </cell>
          <cell r="AH736">
            <v>200</v>
          </cell>
          <cell r="AI736">
            <v>190</v>
          </cell>
          <cell r="AJ736">
            <v>210</v>
          </cell>
          <cell r="AK736">
            <v>0</v>
          </cell>
          <cell r="AM736">
            <v>1</v>
          </cell>
          <cell r="AN736">
            <v>9</v>
          </cell>
          <cell r="AO736">
            <v>25</v>
          </cell>
          <cell r="AP736" t="str">
            <v>401xs</v>
          </cell>
          <cell r="AR736">
            <v>24</v>
          </cell>
          <cell r="AS736">
            <v>36</v>
          </cell>
          <cell r="AT736" t="str">
            <v>CFI</v>
          </cell>
          <cell r="AU736" t="str">
            <v>اتوماتيك</v>
          </cell>
          <cell r="AV736">
            <v>8</v>
          </cell>
          <cell r="AW736">
            <v>8</v>
          </cell>
          <cell r="BJ736">
            <v>5</v>
          </cell>
          <cell r="BK736">
            <v>4</v>
          </cell>
          <cell r="BL736">
            <v>14</v>
          </cell>
          <cell r="BN736">
            <v>237</v>
          </cell>
          <cell r="BO736" t="str">
            <v>2</v>
          </cell>
          <cell r="BP736">
            <v>44058</v>
          </cell>
          <cell r="BW736">
            <v>0</v>
          </cell>
          <cell r="BX736" t="str">
            <v>شفاف</v>
          </cell>
          <cell r="CE736">
            <v>87</v>
          </cell>
          <cell r="CF736">
            <v>150</v>
          </cell>
          <cell r="CG736" t="str">
            <v>ابيض</v>
          </cell>
          <cell r="CK736">
            <v>1.5070649999999997</v>
          </cell>
          <cell r="CL736">
            <v>0</v>
          </cell>
          <cell r="CN736" t="str">
            <v>Zanosy ELABD 303</v>
          </cell>
          <cell r="CO736" t="str">
            <v>الكترولوكس</v>
          </cell>
          <cell r="CP736" t="str">
            <v>القاهرة للصناعات المغذية غسالات</v>
          </cell>
          <cell r="CT736">
            <v>0</v>
          </cell>
          <cell r="CU736">
            <v>1</v>
          </cell>
          <cell r="CV736">
            <v>0</v>
          </cell>
          <cell r="CW736">
            <v>9</v>
          </cell>
          <cell r="CX736">
            <v>44361</v>
          </cell>
          <cell r="CZ736" t="str">
            <v>wip</v>
          </cell>
          <cell r="DA736">
            <v>2</v>
          </cell>
        </row>
        <row r="737">
          <cell r="A737" t="str">
            <v>605u</v>
          </cell>
          <cell r="B737" t="str">
            <v>PF2</v>
          </cell>
          <cell r="C737" t="str">
            <v>FOAM 6TH</v>
          </cell>
          <cell r="D737" t="str">
            <v>Molds</v>
          </cell>
          <cell r="E737" t="str">
            <v>FMPRCB20000000</v>
          </cell>
          <cell r="F737" t="str">
            <v>فوم علبه 124 علوى P</v>
          </cell>
          <cell r="G737" t="str">
            <v>Ea</v>
          </cell>
          <cell r="H737" t="str">
            <v>1200*1000</v>
          </cell>
          <cell r="I737">
            <v>0.57399999999999995</v>
          </cell>
          <cell r="J737">
            <v>18</v>
          </cell>
          <cell r="L737">
            <v>18</v>
          </cell>
          <cell r="M737">
            <v>13</v>
          </cell>
          <cell r="N737">
            <v>1</v>
          </cell>
          <cell r="O737">
            <v>1</v>
          </cell>
          <cell r="P737" t="str">
            <v>D2</v>
          </cell>
          <cell r="Q737" t="str">
            <v>تعمل</v>
          </cell>
          <cell r="R737">
            <v>574</v>
          </cell>
          <cell r="S737">
            <v>533.82000000000005</v>
          </cell>
          <cell r="T737">
            <v>614.17999999999995</v>
          </cell>
          <cell r="U737">
            <v>7</v>
          </cell>
          <cell r="V737">
            <v>7</v>
          </cell>
          <cell r="X737" t="str">
            <v>خزف</v>
          </cell>
          <cell r="Y737">
            <v>393</v>
          </cell>
          <cell r="Z737" t="str">
            <v>اعلي</v>
          </cell>
          <cell r="AA737">
            <v>605</v>
          </cell>
          <cell r="AB737" t="str">
            <v>فوم علبه 124 علوي و سفلى P</v>
          </cell>
          <cell r="AC737">
            <v>0.63300000000000001</v>
          </cell>
          <cell r="AD737" t="str">
            <v>فوم علبه 124 علوي و سفلى P</v>
          </cell>
          <cell r="AE737">
            <v>1</v>
          </cell>
          <cell r="AH737">
            <v>200</v>
          </cell>
          <cell r="AI737">
            <v>190</v>
          </cell>
          <cell r="AJ737">
            <v>210</v>
          </cell>
          <cell r="AK737">
            <v>0</v>
          </cell>
          <cell r="AL737">
            <v>1</v>
          </cell>
          <cell r="AN737">
            <v>9</v>
          </cell>
          <cell r="AO737">
            <v>18</v>
          </cell>
          <cell r="AP737" t="str">
            <v>303xj</v>
          </cell>
          <cell r="AQ737" t="str">
            <v>S.2 112  (M) 0.7-1.1 mm</v>
          </cell>
          <cell r="AR737">
            <v>20</v>
          </cell>
          <cell r="AS737">
            <v>16</v>
          </cell>
          <cell r="AT737" t="str">
            <v>PRC</v>
          </cell>
          <cell r="AU737" t="str">
            <v>اتوماتيك</v>
          </cell>
          <cell r="AV737">
            <v>7</v>
          </cell>
          <cell r="AW737">
            <v>7</v>
          </cell>
          <cell r="AX737">
            <v>650</v>
          </cell>
          <cell r="AY737">
            <v>1</v>
          </cell>
          <cell r="AZ737">
            <v>1</v>
          </cell>
          <cell r="BA737">
            <v>580</v>
          </cell>
          <cell r="BB737">
            <v>1</v>
          </cell>
          <cell r="BC737">
            <v>1</v>
          </cell>
          <cell r="BD737">
            <v>197</v>
          </cell>
          <cell r="BE737">
            <v>2</v>
          </cell>
          <cell r="BF737">
            <v>1</v>
          </cell>
          <cell r="BJ737">
            <v>5</v>
          </cell>
          <cell r="BK737">
            <v>-5</v>
          </cell>
          <cell r="BL737">
            <v>5</v>
          </cell>
          <cell r="BN737">
            <v>516</v>
          </cell>
          <cell r="BO737" t="str">
            <v>5</v>
          </cell>
          <cell r="BP737">
            <v>43811</v>
          </cell>
          <cell r="BW737">
            <v>0</v>
          </cell>
          <cell r="CB737">
            <v>5</v>
          </cell>
          <cell r="CC737">
            <v>1</v>
          </cell>
          <cell r="CE737">
            <v>87</v>
          </cell>
          <cell r="CF737">
            <v>150</v>
          </cell>
          <cell r="CG737" t="str">
            <v>ابيض</v>
          </cell>
          <cell r="CK737">
            <v>0</v>
          </cell>
          <cell r="CL737">
            <v>0.63139999999999996</v>
          </cell>
          <cell r="CN737" t="str">
            <v>foam box 124 top P</v>
          </cell>
          <cell r="CO737" t="str">
            <v>الشركة العامة للخزف</v>
          </cell>
          <cell r="CP737" t="str">
            <v>الشركة العامة للخزف</v>
          </cell>
          <cell r="CT737">
            <v>0</v>
          </cell>
          <cell r="CU737">
            <v>1</v>
          </cell>
          <cell r="CV737">
            <v>1</v>
          </cell>
          <cell r="CW737">
            <v>11</v>
          </cell>
          <cell r="CX737">
            <v>44299</v>
          </cell>
          <cell r="CY737">
            <v>44299</v>
          </cell>
          <cell r="CZ737" t="str">
            <v>Pending</v>
          </cell>
          <cell r="DA737">
            <v>34</v>
          </cell>
        </row>
        <row r="738">
          <cell r="A738">
            <v>605</v>
          </cell>
          <cell r="B738" t="str">
            <v>PF2</v>
          </cell>
          <cell r="C738" t="str">
            <v>FOAM 6TH</v>
          </cell>
          <cell r="D738" t="str">
            <v>Molds</v>
          </cell>
          <cell r="E738" t="str">
            <v>FMPRCB30000000</v>
          </cell>
          <cell r="F738" t="str">
            <v>فوم علبه 124 علوي و سفلى P</v>
          </cell>
          <cell r="G738" t="str">
            <v>Set</v>
          </cell>
          <cell r="H738" t="str">
            <v>1200*1000</v>
          </cell>
          <cell r="I738">
            <v>1.9629999999999996</v>
          </cell>
          <cell r="J738">
            <v>18</v>
          </cell>
          <cell r="K738">
            <v>1</v>
          </cell>
          <cell r="L738">
            <v>18</v>
          </cell>
          <cell r="M738">
            <v>13</v>
          </cell>
          <cell r="N738">
            <v>2</v>
          </cell>
          <cell r="O738">
            <v>1</v>
          </cell>
          <cell r="P738" t="str">
            <v>D2</v>
          </cell>
          <cell r="Q738" t="str">
            <v>تعمل</v>
          </cell>
          <cell r="R738">
            <v>1962.9999999999995</v>
          </cell>
          <cell r="S738">
            <v>1825.5899999999997</v>
          </cell>
          <cell r="T738">
            <v>2100.4099999999994</v>
          </cell>
          <cell r="U738">
            <v>7</v>
          </cell>
          <cell r="V738">
            <v>7</v>
          </cell>
          <cell r="X738" t="str">
            <v>خزف</v>
          </cell>
          <cell r="Y738">
            <v>393</v>
          </cell>
          <cell r="AA738">
            <v>605</v>
          </cell>
          <cell r="AB738" t="str">
            <v>فوم علبه 124 علوي و سفلى P</v>
          </cell>
          <cell r="AC738">
            <v>0.66</v>
          </cell>
          <cell r="AD738" t="str">
            <v>فوم علبه 124 علوي و سفلى P</v>
          </cell>
          <cell r="AE738">
            <v>1</v>
          </cell>
          <cell r="AH738">
            <v>200</v>
          </cell>
          <cell r="AI738">
            <v>190</v>
          </cell>
          <cell r="AJ738">
            <v>210</v>
          </cell>
          <cell r="AK738">
            <v>1</v>
          </cell>
          <cell r="AM738">
            <v>1</v>
          </cell>
          <cell r="AN738">
            <v>9</v>
          </cell>
          <cell r="AO738">
            <v>18</v>
          </cell>
          <cell r="AP738" t="str">
            <v>303xj</v>
          </cell>
          <cell r="AQ738" t="str">
            <v>S.2 112  (M) 0.7-1.1 mm</v>
          </cell>
          <cell r="AR738">
            <v>20</v>
          </cell>
          <cell r="AS738">
            <v>16</v>
          </cell>
          <cell r="AT738" t="str">
            <v>PRC</v>
          </cell>
          <cell r="AU738" t="str">
            <v>اتوماتيك</v>
          </cell>
          <cell r="AV738">
            <v>7</v>
          </cell>
          <cell r="AW738">
            <v>7</v>
          </cell>
          <cell r="BJ738">
            <v>5</v>
          </cell>
          <cell r="BK738">
            <v>-5</v>
          </cell>
          <cell r="BL738">
            <v>5</v>
          </cell>
          <cell r="BN738">
            <v>516</v>
          </cell>
          <cell r="BO738" t="str">
            <v>5</v>
          </cell>
          <cell r="BP738">
            <v>43811</v>
          </cell>
          <cell r="BW738">
            <v>0</v>
          </cell>
          <cell r="CB738">
            <v>5</v>
          </cell>
          <cell r="CC738">
            <v>1</v>
          </cell>
          <cell r="CK738">
            <v>0</v>
          </cell>
          <cell r="CL738">
            <v>2.1592999999999996</v>
          </cell>
          <cell r="CN738" t="str">
            <v>foam box 124 bottom P</v>
          </cell>
          <cell r="CO738" t="str">
            <v>الشركة العامة للخزف</v>
          </cell>
          <cell r="CP738" t="str">
            <v>الشركة العامة للخزف</v>
          </cell>
          <cell r="CT738">
            <v>1</v>
          </cell>
          <cell r="CU738">
            <v>1</v>
          </cell>
          <cell r="CV738">
            <v>1</v>
          </cell>
          <cell r="CW738">
            <v>11</v>
          </cell>
          <cell r="CX738">
            <v>44299</v>
          </cell>
          <cell r="CY738">
            <v>44299</v>
          </cell>
          <cell r="CZ738" t="str">
            <v>Pending</v>
          </cell>
          <cell r="DA738">
            <v>34</v>
          </cell>
        </row>
        <row r="739">
          <cell r="A739">
            <v>133</v>
          </cell>
          <cell r="B739" t="str">
            <v>PF1</v>
          </cell>
          <cell r="C739" t="str">
            <v>FOAM 10TH</v>
          </cell>
          <cell r="D739" t="str">
            <v>Molds</v>
          </cell>
          <cell r="E739" t="str">
            <v>FMEGPIK1252000</v>
          </cell>
          <cell r="F739" t="str">
            <v>فوم كوارى 122 بالشريحه علوى</v>
          </cell>
          <cell r="G739" t="str">
            <v>Ea</v>
          </cell>
          <cell r="H739" t="str">
            <v>850*650</v>
          </cell>
          <cell r="I739">
            <v>0.70399999999999996</v>
          </cell>
          <cell r="J739">
            <v>12</v>
          </cell>
          <cell r="L739">
            <v>12</v>
          </cell>
          <cell r="M739">
            <v>17</v>
          </cell>
          <cell r="N739">
            <v>1</v>
          </cell>
          <cell r="O739">
            <v>1</v>
          </cell>
          <cell r="Q739" t="str">
            <v>تعمل</v>
          </cell>
          <cell r="R739">
            <v>704</v>
          </cell>
          <cell r="S739">
            <v>654.72</v>
          </cell>
          <cell r="T739">
            <v>753.28</v>
          </cell>
          <cell r="U739">
            <v>7</v>
          </cell>
          <cell r="V739">
            <v>7</v>
          </cell>
          <cell r="X739" t="str">
            <v>خزف</v>
          </cell>
          <cell r="Y739">
            <v>55</v>
          </cell>
          <cell r="AA739">
            <v>133</v>
          </cell>
          <cell r="AB739" t="str">
            <v>فوم كوارى 122 بالشريحه علوى</v>
          </cell>
          <cell r="AD739" t="str">
            <v>فوم كوارى 122 بالشريحه علوى</v>
          </cell>
          <cell r="AE739">
            <v>1</v>
          </cell>
          <cell r="AH739">
            <v>211.76470588235293</v>
          </cell>
          <cell r="AI739">
            <v>201.17647058823528</v>
          </cell>
          <cell r="AJ739">
            <v>222.35294117647058</v>
          </cell>
          <cell r="AK739">
            <v>1</v>
          </cell>
          <cell r="AL739">
            <v>1</v>
          </cell>
          <cell r="AM739">
            <v>1</v>
          </cell>
          <cell r="AT739" t="str">
            <v>EGP</v>
          </cell>
          <cell r="AU739" t="str">
            <v>اتوماتيك</v>
          </cell>
          <cell r="AV739">
            <v>7</v>
          </cell>
          <cell r="AW739">
            <v>7</v>
          </cell>
          <cell r="BJ739">
            <v>5</v>
          </cell>
          <cell r="BK739">
            <v>-5</v>
          </cell>
          <cell r="BL739">
            <v>5</v>
          </cell>
          <cell r="BO739" t="str">
            <v/>
          </cell>
          <cell r="BW739">
            <v>0</v>
          </cell>
          <cell r="CB739">
            <v>300</v>
          </cell>
          <cell r="CC739">
            <v>1</v>
          </cell>
          <cell r="CG739" t="str">
            <v>ابيض شفاف</v>
          </cell>
          <cell r="CK739">
            <v>0</v>
          </cell>
          <cell r="CL739">
            <v>0.77439999999999998</v>
          </cell>
          <cell r="CN739" t="str">
            <v>foam Koary 122  slice top</v>
          </cell>
          <cell r="CO739" t="str">
            <v>المصرية الألمانية</v>
          </cell>
          <cell r="CP739" t="str">
            <v xml:space="preserve">شركة المصرية الالمانية </v>
          </cell>
          <cell r="CT739">
            <v>1</v>
          </cell>
          <cell r="CU739">
            <v>1</v>
          </cell>
          <cell r="CV739">
            <v>1</v>
          </cell>
          <cell r="CW739">
            <v>0</v>
          </cell>
          <cell r="CZ739" t="str">
            <v/>
          </cell>
        </row>
        <row r="740">
          <cell r="A740">
            <v>132</v>
          </cell>
          <cell r="B740" t="str">
            <v>PF1</v>
          </cell>
          <cell r="C740" t="str">
            <v>FOAM 10TH</v>
          </cell>
          <cell r="D740" t="str">
            <v>Molds</v>
          </cell>
          <cell r="E740" t="str">
            <v>FMEGPIK1251000</v>
          </cell>
          <cell r="F740" t="str">
            <v>فوم كوارى122 بالشريحه سفلى</v>
          </cell>
          <cell r="G740" t="str">
            <v>Ea</v>
          </cell>
          <cell r="H740" t="str">
            <v>850*650</v>
          </cell>
          <cell r="I740">
            <v>0.82099999999999995</v>
          </cell>
          <cell r="J740">
            <v>12</v>
          </cell>
          <cell r="L740">
            <v>12</v>
          </cell>
          <cell r="M740">
            <v>17</v>
          </cell>
          <cell r="N740">
            <v>1</v>
          </cell>
          <cell r="O740">
            <v>1</v>
          </cell>
          <cell r="Q740" t="str">
            <v>تعمل</v>
          </cell>
          <cell r="R740">
            <v>821</v>
          </cell>
          <cell r="S740">
            <v>763.53</v>
          </cell>
          <cell r="T740">
            <v>878.47</v>
          </cell>
          <cell r="U740">
            <v>7</v>
          </cell>
          <cell r="V740">
            <v>7</v>
          </cell>
          <cell r="X740" t="str">
            <v>خزف</v>
          </cell>
          <cell r="Y740">
            <v>54</v>
          </cell>
          <cell r="AA740">
            <v>132</v>
          </cell>
          <cell r="AB740" t="str">
            <v>فوم كوارى122 بالشريحه سفلى</v>
          </cell>
          <cell r="AD740" t="str">
            <v>فوم كوارى122 بالشريحه سفلى</v>
          </cell>
          <cell r="AE740">
            <v>1</v>
          </cell>
          <cell r="AH740">
            <v>211.76470588235293</v>
          </cell>
          <cell r="AI740">
            <v>201.17647058823528</v>
          </cell>
          <cell r="AJ740">
            <v>222.35294117647058</v>
          </cell>
          <cell r="AK740">
            <v>1</v>
          </cell>
          <cell r="AL740">
            <v>1</v>
          </cell>
          <cell r="AM740">
            <v>1</v>
          </cell>
          <cell r="AT740" t="str">
            <v>EGP</v>
          </cell>
          <cell r="AU740" t="str">
            <v>اتوماتيك</v>
          </cell>
          <cell r="AV740">
            <v>7</v>
          </cell>
          <cell r="AW740">
            <v>7</v>
          </cell>
          <cell r="BJ740">
            <v>5</v>
          </cell>
          <cell r="BK740">
            <v>-5</v>
          </cell>
          <cell r="BL740">
            <v>5</v>
          </cell>
          <cell r="BO740" t="str">
            <v/>
          </cell>
          <cell r="BW740">
            <v>0</v>
          </cell>
          <cell r="CK740">
            <v>0</v>
          </cell>
          <cell r="CL740">
            <v>0.90310000000000001</v>
          </cell>
          <cell r="CN740" t="str">
            <v>foam Koary122  slice bottom</v>
          </cell>
          <cell r="CO740" t="str">
            <v>المصرية الألمانية</v>
          </cell>
          <cell r="CP740" t="str">
            <v xml:space="preserve">شركة المصرية الالمانية </v>
          </cell>
          <cell r="CT740">
            <v>1</v>
          </cell>
          <cell r="CU740">
            <v>1</v>
          </cell>
          <cell r="CV740">
            <v>1</v>
          </cell>
          <cell r="CW740">
            <v>0</v>
          </cell>
          <cell r="CZ740" t="str">
            <v/>
          </cell>
        </row>
        <row r="741">
          <cell r="A741">
            <v>56</v>
          </cell>
          <cell r="B741" t="str">
            <v>PF1</v>
          </cell>
          <cell r="C741" t="str">
            <v>FOAM 10TH</v>
          </cell>
          <cell r="D741" t="str">
            <v>Molds</v>
          </cell>
          <cell r="E741" t="str">
            <v>FMEGPIM1291000</v>
          </cell>
          <cell r="F741" t="str">
            <v>مثمن 129 سفلى</v>
          </cell>
          <cell r="G741" t="str">
            <v>Ea</v>
          </cell>
          <cell r="H741" t="str">
            <v>1400*1700</v>
          </cell>
          <cell r="I741">
            <v>0.53500000000000003</v>
          </cell>
          <cell r="J741">
            <v>40</v>
          </cell>
          <cell r="L741">
            <v>42</v>
          </cell>
          <cell r="M741">
            <v>44</v>
          </cell>
          <cell r="N741">
            <v>1</v>
          </cell>
          <cell r="O741">
            <v>2</v>
          </cell>
          <cell r="P741" t="str">
            <v>K1</v>
          </cell>
          <cell r="Q741" t="str">
            <v>تعمل</v>
          </cell>
          <cell r="R741">
            <v>535</v>
          </cell>
          <cell r="S741">
            <v>497.55</v>
          </cell>
          <cell r="T741">
            <v>572.45000000000005</v>
          </cell>
          <cell r="U741">
            <v>7</v>
          </cell>
          <cell r="V741">
            <v>7</v>
          </cell>
          <cell r="X741" t="str">
            <v>خزف</v>
          </cell>
          <cell r="Y741">
            <v>20</v>
          </cell>
          <cell r="AA741">
            <v>56</v>
          </cell>
          <cell r="AB741" t="str">
            <v>مثمن 129 سفلى</v>
          </cell>
          <cell r="AD741" t="str">
            <v>مثمن 129</v>
          </cell>
          <cell r="AE741">
            <v>1</v>
          </cell>
          <cell r="AH741">
            <v>163.63636363636363</v>
          </cell>
          <cell r="AI741">
            <v>155.45454545454544</v>
          </cell>
          <cell r="AJ741">
            <v>171.81818181818181</v>
          </cell>
          <cell r="AK741">
            <v>1</v>
          </cell>
          <cell r="AL741">
            <v>1</v>
          </cell>
          <cell r="AN741">
            <v>8</v>
          </cell>
          <cell r="AO741" t="str">
            <v>18</v>
          </cell>
          <cell r="AP741" t="str">
            <v>(A)   EU 150   (M)0.7-1.1 mm</v>
          </cell>
          <cell r="AQ741" t="str">
            <v>(B)   S.2 112  (M)0.7-1.1 mm</v>
          </cell>
          <cell r="AR741" t="str">
            <v>30</v>
          </cell>
          <cell r="AS741" t="str">
            <v>36</v>
          </cell>
          <cell r="AT741" t="str">
            <v>EGP</v>
          </cell>
          <cell r="AU741" t="str">
            <v>اتوماتيك</v>
          </cell>
          <cell r="AV741">
            <v>7</v>
          </cell>
          <cell r="AW741">
            <v>7</v>
          </cell>
          <cell r="AX741">
            <v>620</v>
          </cell>
          <cell r="AY741">
            <v>2</v>
          </cell>
          <cell r="AZ741">
            <v>2</v>
          </cell>
          <cell r="BA741">
            <v>595</v>
          </cell>
          <cell r="BB741">
            <v>2</v>
          </cell>
          <cell r="BC741">
            <v>2</v>
          </cell>
          <cell r="BD741">
            <v>205</v>
          </cell>
          <cell r="BE741">
            <v>2</v>
          </cell>
          <cell r="BF741">
            <v>2</v>
          </cell>
          <cell r="BJ741">
            <v>5</v>
          </cell>
          <cell r="BK741">
            <v>3</v>
          </cell>
          <cell r="BL741">
            <v>13</v>
          </cell>
          <cell r="BN741">
            <v>501</v>
          </cell>
          <cell r="BO741" t="str">
            <v>5</v>
          </cell>
          <cell r="BW741">
            <v>0</v>
          </cell>
          <cell r="CB741">
            <v>5</v>
          </cell>
          <cell r="CG741" t="str">
            <v>ابيض</v>
          </cell>
          <cell r="CK741">
            <v>0.58047499999999996</v>
          </cell>
          <cell r="CL741">
            <v>0</v>
          </cell>
          <cell r="CN741" t="str">
            <v>mothamn 129 bottom</v>
          </cell>
          <cell r="CO741" t="str">
            <v>المصرية الألمانية</v>
          </cell>
          <cell r="CP741" t="str">
            <v xml:space="preserve">شركة المصرية الالمانية </v>
          </cell>
          <cell r="CT741">
            <v>1</v>
          </cell>
          <cell r="CU741">
            <v>1</v>
          </cell>
          <cell r="CV741">
            <v>1</v>
          </cell>
          <cell r="CW741">
            <v>4</v>
          </cell>
          <cell r="CX741">
            <v>44083</v>
          </cell>
          <cell r="CY741">
            <v>44087</v>
          </cell>
          <cell r="CZ741" t="str">
            <v>Pending</v>
          </cell>
          <cell r="DA741">
            <v>4</v>
          </cell>
        </row>
        <row r="742">
          <cell r="A742">
            <v>55</v>
          </cell>
          <cell r="B742" t="str">
            <v>PF1</v>
          </cell>
          <cell r="C742" t="str">
            <v>FOAM 10TH</v>
          </cell>
          <cell r="D742" t="str">
            <v>Molds</v>
          </cell>
          <cell r="E742" t="str">
            <v>FMEGPIM1292000</v>
          </cell>
          <cell r="F742" t="str">
            <v>مثمن 129 علوى</v>
          </cell>
          <cell r="G742" t="str">
            <v>Ea</v>
          </cell>
          <cell r="H742" t="str">
            <v>1400*1700</v>
          </cell>
          <cell r="I742">
            <v>0.56499999999999995</v>
          </cell>
          <cell r="J742">
            <v>40</v>
          </cell>
          <cell r="L742">
            <v>42</v>
          </cell>
          <cell r="M742">
            <v>44</v>
          </cell>
          <cell r="N742">
            <v>1</v>
          </cell>
          <cell r="O742">
            <v>2</v>
          </cell>
          <cell r="P742" t="str">
            <v>K1</v>
          </cell>
          <cell r="Q742" t="str">
            <v>تعمل</v>
          </cell>
          <cell r="R742">
            <v>565</v>
          </cell>
          <cell r="S742">
            <v>525.45000000000005</v>
          </cell>
          <cell r="T742">
            <v>604.54999999999995</v>
          </cell>
          <cell r="U742">
            <v>7</v>
          </cell>
          <cell r="V742">
            <v>7</v>
          </cell>
          <cell r="X742" t="str">
            <v>خزف</v>
          </cell>
          <cell r="Y742">
            <v>20</v>
          </cell>
          <cell r="AA742">
            <v>55</v>
          </cell>
          <cell r="AB742" t="str">
            <v>مثمن 129 علوى</v>
          </cell>
          <cell r="AD742" t="str">
            <v>مثمن 129</v>
          </cell>
          <cell r="AE742">
            <v>1</v>
          </cell>
          <cell r="AH742">
            <v>163.63636363636363</v>
          </cell>
          <cell r="AI742">
            <v>155.45454545454544</v>
          </cell>
          <cell r="AJ742">
            <v>171.81818181818181</v>
          </cell>
          <cell r="AK742">
            <v>1</v>
          </cell>
          <cell r="AL742">
            <v>1</v>
          </cell>
          <cell r="AN742">
            <v>8</v>
          </cell>
          <cell r="AO742" t="str">
            <v>18</v>
          </cell>
          <cell r="AP742" t="str">
            <v>(A)   EU 150   (M)0.7-1.1 mm</v>
          </cell>
          <cell r="AQ742" t="str">
            <v>(B)   S.2 112  (M)0.7-1.1 mm</v>
          </cell>
          <cell r="AR742" t="str">
            <v>30</v>
          </cell>
          <cell r="AS742" t="str">
            <v>36</v>
          </cell>
          <cell r="AT742" t="str">
            <v>EGP</v>
          </cell>
          <cell r="AU742" t="str">
            <v>اتوماتيك</v>
          </cell>
          <cell r="AV742">
            <v>7</v>
          </cell>
          <cell r="AW742">
            <v>7</v>
          </cell>
          <cell r="AX742">
            <v>620</v>
          </cell>
          <cell r="AY742">
            <v>2</v>
          </cell>
          <cell r="AZ742">
            <v>2</v>
          </cell>
          <cell r="BA742">
            <v>595</v>
          </cell>
          <cell r="BB742">
            <v>2</v>
          </cell>
          <cell r="BC742">
            <v>2</v>
          </cell>
          <cell r="BD742">
            <v>200</v>
          </cell>
          <cell r="BE742">
            <v>2</v>
          </cell>
          <cell r="BF742">
            <v>2</v>
          </cell>
          <cell r="BJ742">
            <v>5</v>
          </cell>
          <cell r="BK742">
            <v>3</v>
          </cell>
          <cell r="BL742">
            <v>13</v>
          </cell>
          <cell r="BN742">
            <v>501</v>
          </cell>
          <cell r="BO742" t="str">
            <v>5</v>
          </cell>
          <cell r="BW742">
            <v>0</v>
          </cell>
          <cell r="CB742">
            <v>5</v>
          </cell>
          <cell r="CG742" t="str">
            <v>احمر</v>
          </cell>
          <cell r="CK742">
            <v>0.61302499999999993</v>
          </cell>
          <cell r="CL742">
            <v>0</v>
          </cell>
          <cell r="CN742" t="str">
            <v>mothamn 129 top</v>
          </cell>
          <cell r="CO742" t="str">
            <v>المصرية الألمانية</v>
          </cell>
          <cell r="CP742" t="str">
            <v xml:space="preserve">شركة المصرية الالمانية </v>
          </cell>
          <cell r="CT742">
            <v>1</v>
          </cell>
          <cell r="CU742">
            <v>1</v>
          </cell>
          <cell r="CV742">
            <v>1</v>
          </cell>
          <cell r="CW742">
            <v>4</v>
          </cell>
          <cell r="CX742">
            <v>44083</v>
          </cell>
          <cell r="CY742">
            <v>44087</v>
          </cell>
          <cell r="CZ742" t="str">
            <v>Pending</v>
          </cell>
          <cell r="DA742">
            <v>4</v>
          </cell>
        </row>
        <row r="743">
          <cell r="A743" t="str">
            <v>56sum</v>
          </cell>
          <cell r="B743" t="str">
            <v>PF1</v>
          </cell>
          <cell r="C743" t="str">
            <v>FOAM 10TH</v>
          </cell>
          <cell r="D743" t="str">
            <v>Molds</v>
          </cell>
          <cell r="E743" t="str">
            <v>FMEGPIM1291000</v>
          </cell>
          <cell r="F743" t="str">
            <v>مثمن 129 علوى/مثمن 129 سفلى</v>
          </cell>
          <cell r="G743" t="str">
            <v>Ea</v>
          </cell>
          <cell r="H743" t="str">
            <v>1400*1700</v>
          </cell>
          <cell r="I743">
            <v>1.1000000000000001</v>
          </cell>
          <cell r="J743">
            <v>40</v>
          </cell>
          <cell r="L743">
            <v>42</v>
          </cell>
          <cell r="M743">
            <v>44</v>
          </cell>
          <cell r="N743">
            <v>2</v>
          </cell>
          <cell r="O743">
            <v>2</v>
          </cell>
          <cell r="P743" t="str">
            <v>K1</v>
          </cell>
          <cell r="Q743" t="str">
            <v>تعمل</v>
          </cell>
          <cell r="R743">
            <v>1100</v>
          </cell>
          <cell r="S743">
            <v>1023</v>
          </cell>
          <cell r="T743">
            <v>1177</v>
          </cell>
          <cell r="U743">
            <v>7</v>
          </cell>
          <cell r="V743">
            <v>7</v>
          </cell>
          <cell r="X743" t="str">
            <v>خزف</v>
          </cell>
          <cell r="Y743">
            <v>20</v>
          </cell>
          <cell r="Z743" t="str">
            <v>مجمعة</v>
          </cell>
          <cell r="AA743">
            <v>56</v>
          </cell>
          <cell r="AB743" t="str">
            <v>مثمن 129 سفلى</v>
          </cell>
          <cell r="AD743" t="str">
            <v>مثمن 129</v>
          </cell>
          <cell r="AE743">
            <v>1</v>
          </cell>
          <cell r="AH743">
            <v>163.63636363636363</v>
          </cell>
          <cell r="AI743">
            <v>155.45454545454544</v>
          </cell>
          <cell r="AJ743">
            <v>171.81818181818181</v>
          </cell>
          <cell r="AK743">
            <v>0</v>
          </cell>
          <cell r="AM743">
            <v>1</v>
          </cell>
          <cell r="AN743">
            <v>8</v>
          </cell>
          <cell r="AO743" t="str">
            <v>18</v>
          </cell>
          <cell r="AP743" t="str">
            <v>(A)   EU 150   (M)0.7-1.1 mm</v>
          </cell>
          <cell r="AQ743" t="str">
            <v>(B)   S.2 112  (M)0.7-1.1 mm</v>
          </cell>
          <cell r="AR743" t="str">
            <v>30</v>
          </cell>
          <cell r="AS743" t="str">
            <v>36</v>
          </cell>
          <cell r="AT743" t="str">
            <v>EGP</v>
          </cell>
          <cell r="AU743" t="str">
            <v>اتوماتيك</v>
          </cell>
          <cell r="AV743">
            <v>7</v>
          </cell>
          <cell r="AW743">
            <v>7</v>
          </cell>
          <cell r="BJ743">
            <v>5</v>
          </cell>
          <cell r="BK743">
            <v>3</v>
          </cell>
          <cell r="BL743">
            <v>13</v>
          </cell>
          <cell r="BN743">
            <v>501</v>
          </cell>
          <cell r="BO743" t="str">
            <v>5</v>
          </cell>
          <cell r="BW743">
            <v>0</v>
          </cell>
          <cell r="CB743">
            <v>5</v>
          </cell>
          <cell r="CK743">
            <v>1.1935</v>
          </cell>
          <cell r="CL743">
            <v>0</v>
          </cell>
          <cell r="CN743" t="str">
            <v>mothamn 129 bottom</v>
          </cell>
          <cell r="CO743" t="str">
            <v>المصرية لتجارة البورسلين</v>
          </cell>
          <cell r="CP743" t="str">
            <v>المصرية لتجارة البورسلين</v>
          </cell>
          <cell r="CT743">
            <v>0</v>
          </cell>
          <cell r="CU743">
            <v>1</v>
          </cell>
          <cell r="CV743">
            <v>1</v>
          </cell>
          <cell r="CW743">
            <v>4</v>
          </cell>
          <cell r="CX743">
            <v>44083</v>
          </cell>
          <cell r="CY743">
            <v>44087</v>
          </cell>
          <cell r="CZ743" t="str">
            <v>Pending</v>
          </cell>
          <cell r="DA743">
            <v>4</v>
          </cell>
        </row>
        <row r="744">
          <cell r="A744">
            <v>631</v>
          </cell>
          <cell r="B744" t="str">
            <v>PF2</v>
          </cell>
          <cell r="C744" t="str">
            <v>FOAM 6TH</v>
          </cell>
          <cell r="D744" t="str">
            <v>Molds</v>
          </cell>
          <cell r="E744" t="str">
            <v>FMELCI05800000</v>
          </cell>
          <cell r="F744" t="str">
            <v>فوم الكتروستار 339 -قاعدة</v>
          </cell>
          <cell r="G744" t="str">
            <v>Ea</v>
          </cell>
          <cell r="H744" t="str">
            <v>1400*1700</v>
          </cell>
          <cell r="I744">
            <v>0.27200000000000002</v>
          </cell>
          <cell r="M744">
            <v>30</v>
          </cell>
          <cell r="N744">
            <v>1</v>
          </cell>
          <cell r="O744">
            <v>3</v>
          </cell>
          <cell r="Q744" t="str">
            <v>تعمل</v>
          </cell>
          <cell r="R744">
            <v>272</v>
          </cell>
          <cell r="S744">
            <v>252.96</v>
          </cell>
          <cell r="T744">
            <v>291.04000000000002</v>
          </cell>
          <cell r="U744">
            <v>7</v>
          </cell>
          <cell r="V744">
            <v>7</v>
          </cell>
          <cell r="X744" t="str">
            <v>ثلاجة</v>
          </cell>
          <cell r="Y744">
            <v>408</v>
          </cell>
          <cell r="AA744">
            <v>631</v>
          </cell>
          <cell r="AB744" t="str">
            <v>فوم الكتروستار 580 اكتوبر</v>
          </cell>
          <cell r="AD744" t="str">
            <v>فوم الكتروستار 339</v>
          </cell>
          <cell r="AE744">
            <v>1</v>
          </cell>
          <cell r="AH744">
            <v>360</v>
          </cell>
          <cell r="AI744">
            <v>342</v>
          </cell>
          <cell r="AJ744">
            <v>378</v>
          </cell>
          <cell r="AK744">
            <v>1</v>
          </cell>
          <cell r="AL744">
            <v>1</v>
          </cell>
          <cell r="AN744">
            <v>5</v>
          </cell>
          <cell r="AO744">
            <v>16</v>
          </cell>
          <cell r="AR744">
            <v>24</v>
          </cell>
          <cell r="AS744">
            <v>32</v>
          </cell>
          <cell r="AT744" t="str">
            <v>ELC</v>
          </cell>
          <cell r="AU744" t="str">
            <v>اتوماتيك</v>
          </cell>
          <cell r="AV744">
            <v>7</v>
          </cell>
          <cell r="AW744">
            <v>7</v>
          </cell>
          <cell r="AX744">
            <v>648</v>
          </cell>
          <cell r="AY744">
            <v>1</v>
          </cell>
          <cell r="AZ744">
            <v>1</v>
          </cell>
          <cell r="BA744">
            <v>600</v>
          </cell>
          <cell r="BB744">
            <v>1</v>
          </cell>
          <cell r="BC744">
            <v>1</v>
          </cell>
          <cell r="BD744">
            <v>90</v>
          </cell>
          <cell r="BE744">
            <v>2</v>
          </cell>
          <cell r="BF744">
            <v>2</v>
          </cell>
          <cell r="BJ744">
            <v>5</v>
          </cell>
          <cell r="BK744">
            <v>0</v>
          </cell>
          <cell r="BL744">
            <v>10</v>
          </cell>
          <cell r="BN744">
            <v>707</v>
          </cell>
          <cell r="BO744" t="str">
            <v>7</v>
          </cell>
          <cell r="BW744">
            <v>0</v>
          </cell>
          <cell r="CK744">
            <v>0.29511999999999999</v>
          </cell>
          <cell r="CL744">
            <v>0</v>
          </cell>
          <cell r="CN744" t="str">
            <v>foam Elextorstar 580 October</v>
          </cell>
          <cell r="CO744" t="str">
            <v/>
          </cell>
          <cell r="CT744">
            <v>1</v>
          </cell>
          <cell r="CU744">
            <v>1</v>
          </cell>
          <cell r="CV744">
            <v>1</v>
          </cell>
          <cell r="CW744">
            <v>0</v>
          </cell>
          <cell r="CZ744" t="str">
            <v/>
          </cell>
        </row>
        <row r="745">
          <cell r="A745">
            <v>632</v>
          </cell>
          <cell r="B745" t="str">
            <v>PF2</v>
          </cell>
          <cell r="C745" t="str">
            <v>FOAM 6TH</v>
          </cell>
          <cell r="D745" t="str">
            <v>Molds</v>
          </cell>
          <cell r="E745" t="str">
            <v>FMELCI05800000</v>
          </cell>
          <cell r="F745" t="str">
            <v>فوم الكتروستار 339 -كفر</v>
          </cell>
          <cell r="G745" t="str">
            <v>Ea</v>
          </cell>
          <cell r="H745" t="str">
            <v>1400*1700</v>
          </cell>
          <cell r="I745">
            <v>0.23</v>
          </cell>
          <cell r="M745">
            <v>30</v>
          </cell>
          <cell r="N745">
            <v>1</v>
          </cell>
          <cell r="O745">
            <v>3</v>
          </cell>
          <cell r="Q745" t="str">
            <v>تعمل</v>
          </cell>
          <cell r="R745">
            <v>230</v>
          </cell>
          <cell r="S745">
            <v>213.9</v>
          </cell>
          <cell r="T745">
            <v>246.1</v>
          </cell>
          <cell r="U745">
            <v>7</v>
          </cell>
          <cell r="V745">
            <v>7</v>
          </cell>
          <cell r="X745" t="str">
            <v>ثلاجة</v>
          </cell>
          <cell r="Y745">
            <v>408</v>
          </cell>
          <cell r="AA745">
            <v>632</v>
          </cell>
          <cell r="AB745" t="str">
            <v>قاعده339</v>
          </cell>
          <cell r="AD745" t="str">
            <v>فوم الكتروستار 339</v>
          </cell>
          <cell r="AE745">
            <v>1</v>
          </cell>
          <cell r="AH745">
            <v>360</v>
          </cell>
          <cell r="AI745">
            <v>342</v>
          </cell>
          <cell r="AJ745">
            <v>378</v>
          </cell>
          <cell r="AK745">
            <v>1</v>
          </cell>
          <cell r="AL745">
            <v>1</v>
          </cell>
          <cell r="AN745">
            <v>5</v>
          </cell>
          <cell r="AO745">
            <v>16</v>
          </cell>
          <cell r="AR745">
            <v>24</v>
          </cell>
          <cell r="AS745">
            <v>32</v>
          </cell>
          <cell r="AT745" t="str">
            <v>ELC</v>
          </cell>
          <cell r="AU745" t="str">
            <v>اتوماتيك</v>
          </cell>
          <cell r="AV745">
            <v>7</v>
          </cell>
          <cell r="AW745">
            <v>7</v>
          </cell>
          <cell r="AX745">
            <v>635</v>
          </cell>
          <cell r="AY745">
            <v>1</v>
          </cell>
          <cell r="AZ745">
            <v>1</v>
          </cell>
          <cell r="BA745">
            <v>595</v>
          </cell>
          <cell r="BB745">
            <v>1</v>
          </cell>
          <cell r="BC745">
            <v>1</v>
          </cell>
          <cell r="BD745">
            <v>90</v>
          </cell>
          <cell r="BE745">
            <v>2</v>
          </cell>
          <cell r="BF745">
            <v>2</v>
          </cell>
          <cell r="BJ745">
            <v>5</v>
          </cell>
          <cell r="BK745">
            <v>0</v>
          </cell>
          <cell r="BL745">
            <v>10</v>
          </cell>
          <cell r="BN745">
            <v>707</v>
          </cell>
          <cell r="BO745" t="str">
            <v>7</v>
          </cell>
          <cell r="BW745">
            <v>0</v>
          </cell>
          <cell r="CK745">
            <v>0.24954999999999999</v>
          </cell>
          <cell r="CL745">
            <v>0</v>
          </cell>
          <cell r="CN745" t="str">
            <v>foam Elextorstar 580 October</v>
          </cell>
          <cell r="CO745" t="str">
            <v/>
          </cell>
          <cell r="CT745">
            <v>1</v>
          </cell>
          <cell r="CU745">
            <v>1</v>
          </cell>
          <cell r="CV745">
            <v>1</v>
          </cell>
          <cell r="CW745">
            <v>0</v>
          </cell>
          <cell r="CZ745" t="str">
            <v/>
          </cell>
        </row>
        <row r="746">
          <cell r="A746" t="str">
            <v>633r</v>
          </cell>
          <cell r="B746" t="str">
            <v>PF2</v>
          </cell>
          <cell r="C746" t="str">
            <v>FOAM 6TH</v>
          </cell>
          <cell r="D746" t="str">
            <v>Molds</v>
          </cell>
          <cell r="E746" t="str">
            <v>FMELCI05800000</v>
          </cell>
          <cell r="F746" t="str">
            <v>فوم الكتروستار 339 -قوائم يمين</v>
          </cell>
          <cell r="G746" t="str">
            <v>Ea</v>
          </cell>
          <cell r="H746" t="str">
            <v>1400*1700</v>
          </cell>
          <cell r="I746">
            <v>0.254</v>
          </cell>
          <cell r="M746">
            <v>30</v>
          </cell>
          <cell r="N746">
            <v>1</v>
          </cell>
          <cell r="O746">
            <v>3</v>
          </cell>
          <cell r="Q746" t="str">
            <v>تعمل</v>
          </cell>
          <cell r="R746">
            <v>254</v>
          </cell>
          <cell r="S746">
            <v>236.22</v>
          </cell>
          <cell r="T746">
            <v>271.77999999999997</v>
          </cell>
          <cell r="U746">
            <v>7</v>
          </cell>
          <cell r="V746">
            <v>7</v>
          </cell>
          <cell r="X746" t="str">
            <v>ثلاجة</v>
          </cell>
          <cell r="Y746">
            <v>408</v>
          </cell>
          <cell r="AA746">
            <v>633</v>
          </cell>
          <cell r="AB746" t="str">
            <v>كفر339</v>
          </cell>
          <cell r="AD746" t="str">
            <v>فوم الكتروستار 339</v>
          </cell>
          <cell r="AE746">
            <v>1</v>
          </cell>
          <cell r="AH746">
            <v>360</v>
          </cell>
          <cell r="AI746">
            <v>342</v>
          </cell>
          <cell r="AJ746">
            <v>378</v>
          </cell>
          <cell r="AK746">
            <v>0</v>
          </cell>
          <cell r="AL746">
            <v>1</v>
          </cell>
          <cell r="AN746">
            <v>5</v>
          </cell>
          <cell r="AO746">
            <v>16</v>
          </cell>
          <cell r="AR746">
            <v>24</v>
          </cell>
          <cell r="AS746">
            <v>32</v>
          </cell>
          <cell r="AT746" t="str">
            <v>ELC</v>
          </cell>
          <cell r="AU746" t="str">
            <v>اتوماتيك</v>
          </cell>
          <cell r="AV746">
            <v>7</v>
          </cell>
          <cell r="AW746">
            <v>7</v>
          </cell>
          <cell r="AX746">
            <v>980</v>
          </cell>
          <cell r="AY746">
            <v>1</v>
          </cell>
          <cell r="AZ746">
            <v>1</v>
          </cell>
          <cell r="BA746">
            <v>200</v>
          </cell>
          <cell r="BB746">
            <v>1</v>
          </cell>
          <cell r="BC746">
            <v>1</v>
          </cell>
          <cell r="BD746">
            <v>91</v>
          </cell>
          <cell r="BE746">
            <v>2</v>
          </cell>
          <cell r="BF746">
            <v>2</v>
          </cell>
          <cell r="BJ746">
            <v>5</v>
          </cell>
          <cell r="BK746">
            <v>0</v>
          </cell>
          <cell r="BL746">
            <v>10</v>
          </cell>
          <cell r="BN746">
            <v>707</v>
          </cell>
          <cell r="BO746" t="str">
            <v>7</v>
          </cell>
          <cell r="BW746">
            <v>0</v>
          </cell>
          <cell r="CK746">
            <v>0.27559</v>
          </cell>
          <cell r="CL746">
            <v>0</v>
          </cell>
          <cell r="CN746" t="str">
            <v>foam Elextorstar 580 October</v>
          </cell>
          <cell r="CO746" t="str">
            <v/>
          </cell>
          <cell r="CT746">
            <v>0</v>
          </cell>
          <cell r="CU746">
            <v>1</v>
          </cell>
          <cell r="CV746">
            <v>1</v>
          </cell>
          <cell r="CW746">
            <v>0</v>
          </cell>
          <cell r="CZ746" t="str">
            <v/>
          </cell>
        </row>
        <row r="747">
          <cell r="A747" t="str">
            <v>633l</v>
          </cell>
          <cell r="B747" t="str">
            <v>PF2</v>
          </cell>
          <cell r="C747" t="str">
            <v>FOAM 6TH</v>
          </cell>
          <cell r="D747" t="str">
            <v>Molds</v>
          </cell>
          <cell r="E747" t="str">
            <v>FMELCI05800000</v>
          </cell>
          <cell r="F747" t="str">
            <v>فوم الكتروستار 339 -قوائم يسار</v>
          </cell>
          <cell r="G747" t="str">
            <v>Ea</v>
          </cell>
          <cell r="H747" t="str">
            <v>1400*1700</v>
          </cell>
          <cell r="I747">
            <v>0.254</v>
          </cell>
          <cell r="M747">
            <v>30</v>
          </cell>
          <cell r="N747">
            <v>1</v>
          </cell>
          <cell r="O747">
            <v>3</v>
          </cell>
          <cell r="Q747" t="str">
            <v>تعمل</v>
          </cell>
          <cell r="R747">
            <v>254</v>
          </cell>
          <cell r="S747">
            <v>236.22</v>
          </cell>
          <cell r="T747">
            <v>271.77999999999997</v>
          </cell>
          <cell r="U747">
            <v>7</v>
          </cell>
          <cell r="V747">
            <v>7</v>
          </cell>
          <cell r="X747" t="str">
            <v>ثلاجة</v>
          </cell>
          <cell r="Y747">
            <v>408</v>
          </cell>
          <cell r="AA747">
            <v>633</v>
          </cell>
          <cell r="AB747" t="str">
            <v>كفر339</v>
          </cell>
          <cell r="AD747" t="str">
            <v>فوم الكتروستار 339</v>
          </cell>
          <cell r="AE747">
            <v>1</v>
          </cell>
          <cell r="AH747">
            <v>360</v>
          </cell>
          <cell r="AI747">
            <v>342</v>
          </cell>
          <cell r="AJ747">
            <v>378</v>
          </cell>
          <cell r="AK747">
            <v>0</v>
          </cell>
          <cell r="AL747">
            <v>1</v>
          </cell>
          <cell r="AN747">
            <v>5</v>
          </cell>
          <cell r="AO747">
            <v>16</v>
          </cell>
          <cell r="AR747">
            <v>24</v>
          </cell>
          <cell r="AS747">
            <v>32</v>
          </cell>
          <cell r="AT747" t="str">
            <v>ELC</v>
          </cell>
          <cell r="AU747" t="str">
            <v>اتوماتيك</v>
          </cell>
          <cell r="AV747">
            <v>7</v>
          </cell>
          <cell r="AW747">
            <v>7</v>
          </cell>
          <cell r="AX747">
            <v>980</v>
          </cell>
          <cell r="AY747">
            <v>1</v>
          </cell>
          <cell r="AZ747">
            <v>1</v>
          </cell>
          <cell r="BA747">
            <v>200</v>
          </cell>
          <cell r="BB747">
            <v>1</v>
          </cell>
          <cell r="BC747">
            <v>1</v>
          </cell>
          <cell r="BD747">
            <v>116</v>
          </cell>
          <cell r="BE747">
            <v>2</v>
          </cell>
          <cell r="BF747">
            <v>2</v>
          </cell>
          <cell r="BJ747">
            <v>5</v>
          </cell>
          <cell r="BK747">
            <v>0</v>
          </cell>
          <cell r="BL747">
            <v>10</v>
          </cell>
          <cell r="BN747">
            <v>707</v>
          </cell>
          <cell r="BO747" t="str">
            <v>7</v>
          </cell>
          <cell r="BW747">
            <v>0</v>
          </cell>
          <cell r="CK747">
            <v>0.27559</v>
          </cell>
          <cell r="CL747">
            <v>0</v>
          </cell>
          <cell r="CN747" t="str">
            <v>foam Elextorstar 580 October</v>
          </cell>
          <cell r="CO747" t="str">
            <v/>
          </cell>
          <cell r="CT747">
            <v>0</v>
          </cell>
          <cell r="CU747">
            <v>1</v>
          </cell>
          <cell r="CV747">
            <v>1</v>
          </cell>
          <cell r="CW747">
            <v>0</v>
          </cell>
          <cell r="CZ747" t="str">
            <v/>
          </cell>
        </row>
        <row r="748">
          <cell r="A748">
            <v>633</v>
          </cell>
          <cell r="B748" t="str">
            <v>PF2</v>
          </cell>
          <cell r="C748" t="str">
            <v>FOAM 6TH</v>
          </cell>
          <cell r="D748" t="str">
            <v>Molds</v>
          </cell>
          <cell r="E748" t="str">
            <v>FMELCI05800000</v>
          </cell>
          <cell r="F748" t="str">
            <v>فوم الكتروستار 339 -قوائم</v>
          </cell>
          <cell r="G748" t="str">
            <v>Ea</v>
          </cell>
          <cell r="H748" t="str">
            <v>1400*1700</v>
          </cell>
          <cell r="I748">
            <v>0.254</v>
          </cell>
          <cell r="M748">
            <v>30</v>
          </cell>
          <cell r="N748">
            <v>1</v>
          </cell>
          <cell r="O748">
            <v>3</v>
          </cell>
          <cell r="Q748" t="str">
            <v>تعمل</v>
          </cell>
          <cell r="R748">
            <v>254</v>
          </cell>
          <cell r="S748">
            <v>236.22</v>
          </cell>
          <cell r="T748">
            <v>271.77999999999997</v>
          </cell>
          <cell r="U748">
            <v>7</v>
          </cell>
          <cell r="V748">
            <v>7</v>
          </cell>
          <cell r="X748" t="str">
            <v>ثلاجة</v>
          </cell>
          <cell r="Y748">
            <v>408</v>
          </cell>
          <cell r="AA748">
            <v>633</v>
          </cell>
          <cell r="AB748" t="str">
            <v>كفر339</v>
          </cell>
          <cell r="AD748" t="str">
            <v>فوم الكتروستار 339</v>
          </cell>
          <cell r="AE748">
            <v>1</v>
          </cell>
          <cell r="AH748">
            <v>360</v>
          </cell>
          <cell r="AI748">
            <v>342</v>
          </cell>
          <cell r="AJ748">
            <v>378</v>
          </cell>
          <cell r="AK748">
            <v>1</v>
          </cell>
          <cell r="AL748">
            <v>1</v>
          </cell>
          <cell r="AN748">
            <v>5</v>
          </cell>
          <cell r="AO748">
            <v>16</v>
          </cell>
          <cell r="AR748">
            <v>24</v>
          </cell>
          <cell r="AS748">
            <v>32</v>
          </cell>
          <cell r="AT748" t="str">
            <v>ELC</v>
          </cell>
          <cell r="AU748" t="str">
            <v>اتوماتيك</v>
          </cell>
          <cell r="AV748">
            <v>7</v>
          </cell>
          <cell r="AW748">
            <v>7</v>
          </cell>
          <cell r="AX748">
            <v>980</v>
          </cell>
          <cell r="AY748">
            <v>1</v>
          </cell>
          <cell r="AZ748">
            <v>1</v>
          </cell>
          <cell r="BA748">
            <v>200</v>
          </cell>
          <cell r="BB748">
            <v>1</v>
          </cell>
          <cell r="BC748">
            <v>1</v>
          </cell>
          <cell r="BJ748">
            <v>5</v>
          </cell>
          <cell r="BK748">
            <v>0</v>
          </cell>
          <cell r="BL748">
            <v>10</v>
          </cell>
          <cell r="BN748">
            <v>707</v>
          </cell>
          <cell r="BO748" t="str">
            <v>7</v>
          </cell>
          <cell r="BW748">
            <v>0</v>
          </cell>
          <cell r="CK748">
            <v>0.27559</v>
          </cell>
          <cell r="CL748">
            <v>0</v>
          </cell>
          <cell r="CN748" t="str">
            <v>foam Elextorstar 580 October</v>
          </cell>
          <cell r="CO748" t="str">
            <v/>
          </cell>
          <cell r="CT748">
            <v>1</v>
          </cell>
          <cell r="CU748">
            <v>1</v>
          </cell>
          <cell r="CV748">
            <v>1</v>
          </cell>
          <cell r="CW748">
            <v>0</v>
          </cell>
          <cell r="CZ748" t="str">
            <v/>
          </cell>
        </row>
        <row r="749">
          <cell r="A749" t="str">
            <v>633sum</v>
          </cell>
          <cell r="B749" t="str">
            <v>PF2</v>
          </cell>
          <cell r="C749" t="str">
            <v>FOAM 6TH</v>
          </cell>
          <cell r="D749" t="str">
            <v>Molds</v>
          </cell>
          <cell r="E749" t="str">
            <v>FMELCI05800000</v>
          </cell>
          <cell r="F749" t="str">
            <v>فوم الكتروستار 339</v>
          </cell>
          <cell r="G749" t="str">
            <v>Ea</v>
          </cell>
          <cell r="H749" t="str">
            <v>1400*1700</v>
          </cell>
          <cell r="I749">
            <v>0.75600000000000001</v>
          </cell>
          <cell r="M749">
            <v>30</v>
          </cell>
          <cell r="N749">
            <v>1</v>
          </cell>
          <cell r="O749">
            <v>3</v>
          </cell>
          <cell r="Q749" t="str">
            <v>تعمل</v>
          </cell>
          <cell r="R749">
            <v>756</v>
          </cell>
          <cell r="S749">
            <v>703.08</v>
          </cell>
          <cell r="T749">
            <v>808.92</v>
          </cell>
          <cell r="U749">
            <v>7</v>
          </cell>
          <cell r="V749">
            <v>7</v>
          </cell>
          <cell r="X749" t="str">
            <v>ثلاجة</v>
          </cell>
          <cell r="Y749">
            <v>408</v>
          </cell>
          <cell r="AA749">
            <v>633</v>
          </cell>
          <cell r="AB749" t="str">
            <v>قوائم339</v>
          </cell>
          <cell r="AD749" t="str">
            <v>فوم الكتروستار 339</v>
          </cell>
          <cell r="AE749">
            <v>1</v>
          </cell>
          <cell r="AH749">
            <v>360</v>
          </cell>
          <cell r="AI749">
            <v>342</v>
          </cell>
          <cell r="AJ749">
            <v>378</v>
          </cell>
          <cell r="AK749">
            <v>0</v>
          </cell>
          <cell r="AM749">
            <v>1</v>
          </cell>
          <cell r="AN749">
            <v>5</v>
          </cell>
          <cell r="AO749">
            <v>16</v>
          </cell>
          <cell r="AR749">
            <v>24</v>
          </cell>
          <cell r="AS749">
            <v>32</v>
          </cell>
          <cell r="AT749" t="str">
            <v>ELC</v>
          </cell>
          <cell r="AU749" t="str">
            <v>اتوماتيك</v>
          </cell>
          <cell r="AV749">
            <v>7</v>
          </cell>
          <cell r="AW749">
            <v>7</v>
          </cell>
          <cell r="BJ749">
            <v>5</v>
          </cell>
          <cell r="BK749">
            <v>0</v>
          </cell>
          <cell r="BL749">
            <v>10</v>
          </cell>
          <cell r="BN749">
            <v>707</v>
          </cell>
          <cell r="BO749" t="str">
            <v>7</v>
          </cell>
          <cell r="BW749">
            <v>0</v>
          </cell>
          <cell r="CK749">
            <v>0.82025999999999999</v>
          </cell>
          <cell r="CL749">
            <v>0</v>
          </cell>
          <cell r="CN749" t="str">
            <v>foam Elextorstar 580 October</v>
          </cell>
          <cell r="CO749" t="str">
            <v/>
          </cell>
          <cell r="CT749">
            <v>0</v>
          </cell>
          <cell r="CU749">
            <v>1</v>
          </cell>
          <cell r="CV749">
            <v>1</v>
          </cell>
          <cell r="CW749">
            <v>0</v>
          </cell>
          <cell r="CZ749" t="str">
            <v/>
          </cell>
        </row>
        <row r="750">
          <cell r="A750">
            <v>634</v>
          </cell>
          <cell r="B750" t="str">
            <v>PF1</v>
          </cell>
          <cell r="C750" t="str">
            <v>FOAM 10TH</v>
          </cell>
          <cell r="D750" t="str">
            <v>xps</v>
          </cell>
          <cell r="F750" t="str">
            <v>ايكو 5 سم بدون شفة</v>
          </cell>
          <cell r="Q750" t="str">
            <v>تعمل</v>
          </cell>
          <cell r="R750">
            <v>0</v>
          </cell>
          <cell r="S750">
            <v>0</v>
          </cell>
          <cell r="T750">
            <v>0</v>
          </cell>
          <cell r="U750">
            <v>7.5</v>
          </cell>
          <cell r="V750">
            <v>7.5</v>
          </cell>
          <cell r="X750" t="str">
            <v>ايكو</v>
          </cell>
          <cell r="Y750">
            <v>409</v>
          </cell>
          <cell r="AA750">
            <v>634</v>
          </cell>
          <cell r="AB750" t="str">
            <v>ايكو 5 سم بدون شفة</v>
          </cell>
          <cell r="AE750">
            <v>1</v>
          </cell>
          <cell r="AH750" t="e">
            <v>#DIV/0!</v>
          </cell>
          <cell r="AI750" t="e">
            <v>#DIV/0!</v>
          </cell>
          <cell r="AJ750" t="e">
            <v>#DIV/0!</v>
          </cell>
          <cell r="AK750">
            <v>1</v>
          </cell>
          <cell r="AM750">
            <v>1</v>
          </cell>
          <cell r="AT750" t="str">
            <v/>
          </cell>
          <cell r="AV750">
            <v>7</v>
          </cell>
          <cell r="AW750">
            <v>7</v>
          </cell>
          <cell r="BJ750">
            <v>5</v>
          </cell>
          <cell r="BK750">
            <v>-5</v>
          </cell>
          <cell r="BL750">
            <v>5</v>
          </cell>
          <cell r="BO750" t="str">
            <v/>
          </cell>
          <cell r="BW750">
            <v>0</v>
          </cell>
          <cell r="CK750">
            <v>0</v>
          </cell>
          <cell r="CL750">
            <v>0</v>
          </cell>
          <cell r="CO750" t="str">
            <v>عملاء متنوعون</v>
          </cell>
          <cell r="CP750" t="str">
            <v>عملاء متنوعون</v>
          </cell>
          <cell r="CT750">
            <v>1</v>
          </cell>
          <cell r="CU750">
            <v>1</v>
          </cell>
          <cell r="CV750">
            <v>1</v>
          </cell>
          <cell r="CW750">
            <v>0</v>
          </cell>
          <cell r="CZ750" t="str">
            <v/>
          </cell>
        </row>
        <row r="751">
          <cell r="A751">
            <v>635</v>
          </cell>
          <cell r="B751" t="str">
            <v>PF1</v>
          </cell>
          <cell r="C751" t="str">
            <v>FOAM 10TH</v>
          </cell>
          <cell r="D751" t="str">
            <v>beads</v>
          </cell>
          <cell r="F751" t="str">
            <v xml:space="preserve">حبيبات كثافة 7 </v>
          </cell>
          <cell r="Q751" t="str">
            <v>تعمل</v>
          </cell>
          <cell r="R751">
            <v>0</v>
          </cell>
          <cell r="S751">
            <v>0</v>
          </cell>
          <cell r="T751">
            <v>0</v>
          </cell>
          <cell r="U751">
            <v>7</v>
          </cell>
          <cell r="V751">
            <v>7</v>
          </cell>
          <cell r="X751" t="str">
            <v>حبيبات</v>
          </cell>
          <cell r="Y751">
            <v>410</v>
          </cell>
          <cell r="AA751">
            <v>635</v>
          </cell>
          <cell r="AB751" t="str">
            <v xml:space="preserve">حبيبات كثافة 7 </v>
          </cell>
          <cell r="AE751">
            <v>1</v>
          </cell>
          <cell r="AH751" t="e">
            <v>#DIV/0!</v>
          </cell>
          <cell r="AI751" t="e">
            <v>#DIV/0!</v>
          </cell>
          <cell r="AJ751" t="e">
            <v>#DIV/0!</v>
          </cell>
          <cell r="AK751">
            <v>1</v>
          </cell>
          <cell r="AT751" t="str">
            <v/>
          </cell>
          <cell r="CK751">
            <v>0</v>
          </cell>
          <cell r="CL751">
            <v>0</v>
          </cell>
          <cell r="CO751" t="str">
            <v>عملاء متنوعون</v>
          </cell>
          <cell r="CP751" t="str">
            <v>عملاء متنوعون</v>
          </cell>
          <cell r="CW751">
            <v>0</v>
          </cell>
          <cell r="CZ751" t="str">
            <v/>
          </cell>
        </row>
        <row r="752">
          <cell r="A752">
            <v>636</v>
          </cell>
          <cell r="B752" t="str">
            <v>PF1</v>
          </cell>
          <cell r="C752" t="str">
            <v>FOAM 10TH</v>
          </cell>
          <cell r="D752" t="str">
            <v>slides</v>
          </cell>
          <cell r="F752" t="str">
            <v>شرائح( طول2- عرضِ1-ارتفاع 0.02-كثافة 20 بيور)</v>
          </cell>
          <cell r="Q752" t="str">
            <v>تعمل</v>
          </cell>
          <cell r="R752">
            <v>0</v>
          </cell>
          <cell r="S752">
            <v>0</v>
          </cell>
          <cell r="T752">
            <v>0</v>
          </cell>
          <cell r="U752">
            <v>7</v>
          </cell>
          <cell r="V752">
            <v>7</v>
          </cell>
          <cell r="X752" t="str">
            <v>slides</v>
          </cell>
          <cell r="Y752">
            <v>391</v>
          </cell>
          <cell r="AA752">
            <v>636</v>
          </cell>
          <cell r="AB752" t="str">
            <v>شرائح( طول2- عرضِ1-ارتفاع 0.02-كثافة 20 بيور)</v>
          </cell>
          <cell r="AE752">
            <v>1</v>
          </cell>
          <cell r="AH752" t="e">
            <v>#DIV/0!</v>
          </cell>
          <cell r="AI752" t="e">
            <v>#DIV/0!</v>
          </cell>
          <cell r="AJ752" t="e">
            <v>#DIV/0!</v>
          </cell>
          <cell r="AK752">
            <v>1</v>
          </cell>
          <cell r="AO752">
            <v>20</v>
          </cell>
          <cell r="AT752" t="str">
            <v/>
          </cell>
          <cell r="AV752">
            <v>7</v>
          </cell>
          <cell r="AW752">
            <v>7</v>
          </cell>
          <cell r="AX752">
            <v>2</v>
          </cell>
          <cell r="BA752">
            <v>0.15</v>
          </cell>
          <cell r="BD752">
            <v>0.02</v>
          </cell>
          <cell r="CD752" t="str">
            <v>20 بيور</v>
          </cell>
          <cell r="CK752">
            <v>0</v>
          </cell>
          <cell r="CL752">
            <v>0</v>
          </cell>
          <cell r="CO752" t="str">
            <v>عملاء متنوعون</v>
          </cell>
          <cell r="CP752" t="str">
            <v>عملاء متنوعون</v>
          </cell>
          <cell r="CT752">
            <v>1</v>
          </cell>
          <cell r="CU752">
            <v>1</v>
          </cell>
          <cell r="CV752">
            <v>1</v>
          </cell>
          <cell r="CW752">
            <v>0</v>
          </cell>
          <cell r="CZ752" t="str">
            <v/>
          </cell>
        </row>
        <row r="753">
          <cell r="A753">
            <v>637</v>
          </cell>
          <cell r="B753" t="str">
            <v>PF1</v>
          </cell>
          <cell r="C753" t="str">
            <v>FOAM 10TH</v>
          </cell>
          <cell r="D753" t="str">
            <v>slides</v>
          </cell>
          <cell r="F753" t="str">
            <v>شرائح( طول0.6- عرضِ0.15-ارتفاع 0.02-كثافة LS)</v>
          </cell>
          <cell r="Q753" t="str">
            <v>تعمل</v>
          </cell>
          <cell r="R753">
            <v>0</v>
          </cell>
          <cell r="S753">
            <v>0</v>
          </cell>
          <cell r="T753">
            <v>0</v>
          </cell>
          <cell r="U753">
            <v>7</v>
          </cell>
          <cell r="V753">
            <v>7</v>
          </cell>
          <cell r="X753" t="str">
            <v>slides</v>
          </cell>
          <cell r="Y753">
            <v>391</v>
          </cell>
          <cell r="AA753">
            <v>637</v>
          </cell>
          <cell r="AB753" t="str">
            <v>شرائح( طول0.6- عرضِ0.15-ارتفاع 0.02-كثافة LS)</v>
          </cell>
          <cell r="AE753">
            <v>1</v>
          </cell>
          <cell r="AH753" t="e">
            <v>#DIV/0!</v>
          </cell>
          <cell r="AI753" t="e">
            <v>#DIV/0!</v>
          </cell>
          <cell r="AJ753" t="e">
            <v>#DIV/0!</v>
          </cell>
          <cell r="AK753">
            <v>1</v>
          </cell>
          <cell r="AO753">
            <v>7</v>
          </cell>
          <cell r="AT753" t="str">
            <v/>
          </cell>
          <cell r="AV753">
            <v>7</v>
          </cell>
          <cell r="AW753">
            <v>7</v>
          </cell>
          <cell r="AX753">
            <v>0.6</v>
          </cell>
          <cell r="BA753">
            <v>1</v>
          </cell>
          <cell r="BD753">
            <v>0.02</v>
          </cell>
          <cell r="CD753" t="str">
            <v>LS</v>
          </cell>
          <cell r="CK753">
            <v>0</v>
          </cell>
          <cell r="CL753">
            <v>0</v>
          </cell>
          <cell r="CO753" t="str">
            <v>عملاء متنوعون</v>
          </cell>
          <cell r="CP753" t="str">
            <v>عملاء متنوعون</v>
          </cell>
          <cell r="CT753">
            <v>1</v>
          </cell>
          <cell r="CU753">
            <v>1</v>
          </cell>
          <cell r="CV753">
            <v>1</v>
          </cell>
          <cell r="CW753">
            <v>0</v>
          </cell>
          <cell r="CZ753" t="str">
            <v/>
          </cell>
        </row>
        <row r="754">
          <cell r="A754">
            <v>638</v>
          </cell>
          <cell r="B754" t="str">
            <v>PF1</v>
          </cell>
          <cell r="C754" t="str">
            <v>FOAM 10TH</v>
          </cell>
          <cell r="D754" t="str">
            <v>slides</v>
          </cell>
          <cell r="F754" t="str">
            <v>شرائح( طول2- عرضِ1-ارتفاع 0.016-كثافة S)</v>
          </cell>
          <cell r="Q754" t="str">
            <v>تعمل</v>
          </cell>
          <cell r="R754">
            <v>0</v>
          </cell>
          <cell r="S754">
            <v>0</v>
          </cell>
          <cell r="T754">
            <v>0</v>
          </cell>
          <cell r="U754">
            <v>7</v>
          </cell>
          <cell r="V754">
            <v>7</v>
          </cell>
          <cell r="X754" t="str">
            <v>slides</v>
          </cell>
          <cell r="Y754">
            <v>391</v>
          </cell>
          <cell r="AA754">
            <v>638</v>
          </cell>
          <cell r="AB754" t="str">
            <v>شرائح( طول2- عرضِ1-ارتفاع 0.016-كثافة S)</v>
          </cell>
          <cell r="AE754">
            <v>1</v>
          </cell>
          <cell r="AH754" t="e">
            <v>#DIV/0!</v>
          </cell>
          <cell r="AI754" t="e">
            <v>#DIV/0!</v>
          </cell>
          <cell r="AJ754" t="e">
            <v>#DIV/0!</v>
          </cell>
          <cell r="AK754">
            <v>1</v>
          </cell>
          <cell r="AO754">
            <v>11</v>
          </cell>
          <cell r="AT754" t="str">
            <v/>
          </cell>
          <cell r="AX754">
            <v>2</v>
          </cell>
          <cell r="BA754">
            <v>0.5</v>
          </cell>
          <cell r="BD754">
            <v>1.6E-2</v>
          </cell>
          <cell r="CD754" t="str">
            <v>S</v>
          </cell>
          <cell r="CK754">
            <v>0</v>
          </cell>
          <cell r="CL754">
            <v>0</v>
          </cell>
          <cell r="CO754" t="str">
            <v>عملاء متنوعون</v>
          </cell>
          <cell r="CP754" t="str">
            <v>عملاء متنوعون</v>
          </cell>
        </row>
        <row r="755">
          <cell r="A755">
            <v>639</v>
          </cell>
          <cell r="B755" t="str">
            <v>PF1</v>
          </cell>
          <cell r="C755" t="str">
            <v>FOAM 10TH</v>
          </cell>
          <cell r="D755" t="str">
            <v>slides</v>
          </cell>
          <cell r="F755" t="str">
            <v>شرائح( طول1- عرضِ0.5-ارتفاع 0.015-كثافة LS)</v>
          </cell>
          <cell r="Q755" t="str">
            <v>تعمل</v>
          </cell>
          <cell r="R755">
            <v>0</v>
          </cell>
          <cell r="S755">
            <v>0</v>
          </cell>
          <cell r="T755">
            <v>0</v>
          </cell>
          <cell r="U755">
            <v>7</v>
          </cell>
          <cell r="V755">
            <v>7</v>
          </cell>
          <cell r="X755" t="str">
            <v>slides</v>
          </cell>
          <cell r="Y755">
            <v>391</v>
          </cell>
          <cell r="AA755">
            <v>639</v>
          </cell>
          <cell r="AB755" t="str">
            <v>شرائح( طول1- عرضِ0.5-ارتفاع 0.015-كثافة LS)</v>
          </cell>
          <cell r="AE755">
            <v>1</v>
          </cell>
          <cell r="AH755" t="e">
            <v>#DIV/0!</v>
          </cell>
          <cell r="AI755" t="e">
            <v>#DIV/0!</v>
          </cell>
          <cell r="AJ755" t="e">
            <v>#DIV/0!</v>
          </cell>
          <cell r="AK755">
            <v>1</v>
          </cell>
          <cell r="AO755">
            <v>7</v>
          </cell>
          <cell r="AT755" t="str">
            <v/>
          </cell>
          <cell r="AX755">
            <v>1</v>
          </cell>
          <cell r="BA755">
            <v>0.1</v>
          </cell>
          <cell r="BD755">
            <v>1.4999999999999999E-2</v>
          </cell>
          <cell r="CD755" t="str">
            <v>LS</v>
          </cell>
          <cell r="CK755">
            <v>0</v>
          </cell>
          <cell r="CL755">
            <v>0</v>
          </cell>
          <cell r="CO755" t="str">
            <v>عملاء متنوعون</v>
          </cell>
          <cell r="CP755" t="str">
            <v>عملاء متنوعون</v>
          </cell>
        </row>
        <row r="756">
          <cell r="A756">
            <v>640</v>
          </cell>
          <cell r="B756" t="str">
            <v>PF1</v>
          </cell>
          <cell r="C756" t="str">
            <v>FOAM 10TH</v>
          </cell>
          <cell r="D756" t="str">
            <v>slides</v>
          </cell>
          <cell r="F756" t="str">
            <v>شرائح( طول2.5- عرضِ0.1-ارتفاع 0.04-كثافة 35 بيور)</v>
          </cell>
          <cell r="Q756" t="str">
            <v>تعمل</v>
          </cell>
          <cell r="R756">
            <v>0</v>
          </cell>
          <cell r="S756">
            <v>0</v>
          </cell>
          <cell r="T756">
            <v>0</v>
          </cell>
          <cell r="U756">
            <v>7</v>
          </cell>
          <cell r="V756">
            <v>7</v>
          </cell>
          <cell r="X756" t="str">
            <v>slides</v>
          </cell>
          <cell r="Y756">
            <v>391</v>
          </cell>
          <cell r="AA756">
            <v>640</v>
          </cell>
          <cell r="AB756" t="str">
            <v>شرائح( طول1- عرضِ0.5-ارتفاع 0.015-كثافة LS)</v>
          </cell>
          <cell r="AE756">
            <v>1</v>
          </cell>
          <cell r="AH756" t="e">
            <v>#DIV/0!</v>
          </cell>
          <cell r="AI756" t="e">
            <v>#DIV/0!</v>
          </cell>
          <cell r="AJ756" t="e">
            <v>#DIV/0!</v>
          </cell>
          <cell r="AK756">
            <v>1</v>
          </cell>
          <cell r="AO756">
            <v>35</v>
          </cell>
          <cell r="AT756" t="str">
            <v/>
          </cell>
          <cell r="AX756">
            <v>2.5</v>
          </cell>
          <cell r="BA756">
            <v>0.1</v>
          </cell>
          <cell r="BD756">
            <v>0.04</v>
          </cell>
          <cell r="CK756">
            <v>0</v>
          </cell>
          <cell r="CL756">
            <v>0</v>
          </cell>
          <cell r="CO756" t="str">
            <v>عملاء متنوعون</v>
          </cell>
          <cell r="CP756" t="str">
            <v>عملاء متنوعون</v>
          </cell>
        </row>
        <row r="757">
          <cell r="A757">
            <v>641</v>
          </cell>
          <cell r="B757" t="str">
            <v>PF1</v>
          </cell>
          <cell r="C757" t="str">
            <v>FOAM 10TH</v>
          </cell>
          <cell r="D757" t="str">
            <v>slides</v>
          </cell>
          <cell r="F757" t="str">
            <v>شرائح( طول1.7- عرضِ0.1-ارتفاع 0.04-كثافة 35 بيور)</v>
          </cell>
          <cell r="Q757" t="str">
            <v>تعمل</v>
          </cell>
          <cell r="R757">
            <v>0</v>
          </cell>
          <cell r="S757">
            <v>0</v>
          </cell>
          <cell r="T757">
            <v>0</v>
          </cell>
          <cell r="U757">
            <v>7</v>
          </cell>
          <cell r="V757">
            <v>7</v>
          </cell>
          <cell r="X757" t="str">
            <v>slides</v>
          </cell>
          <cell r="Y757">
            <v>391</v>
          </cell>
          <cell r="AA757">
            <v>641</v>
          </cell>
          <cell r="AB757" t="str">
            <v>شرائح( طول1- عرضِ0.5-ارتفاع 0.015-كثافة LS)</v>
          </cell>
          <cell r="AE757">
            <v>1</v>
          </cell>
          <cell r="AH757" t="e">
            <v>#DIV/0!</v>
          </cell>
          <cell r="AI757" t="e">
            <v>#DIV/0!</v>
          </cell>
          <cell r="AJ757" t="e">
            <v>#DIV/0!</v>
          </cell>
          <cell r="AK757">
            <v>1</v>
          </cell>
          <cell r="AO757">
            <v>35</v>
          </cell>
          <cell r="AT757" t="str">
            <v/>
          </cell>
          <cell r="AX757">
            <v>1.7</v>
          </cell>
          <cell r="BD757">
            <v>0.04</v>
          </cell>
          <cell r="CK757">
            <v>0</v>
          </cell>
          <cell r="CL757">
            <v>0</v>
          </cell>
          <cell r="CO757" t="str">
            <v>عملاء متنوعون</v>
          </cell>
          <cell r="CP757" t="str">
            <v>عملاء متنوعون</v>
          </cell>
        </row>
        <row r="758">
          <cell r="A758">
            <v>642</v>
          </cell>
          <cell r="B758" t="str">
            <v>PF2</v>
          </cell>
          <cell r="C758" t="str">
            <v>FOAM 6TH</v>
          </cell>
          <cell r="D758" t="str">
            <v>Molds</v>
          </cell>
          <cell r="E758" t="str">
            <v>FMUNFIAG841020</v>
          </cell>
          <cell r="F758" t="str">
            <v>زوايا يونيفرسال 84*10*2</v>
          </cell>
          <cell r="G758" t="str">
            <v>Set</v>
          </cell>
          <cell r="H758" t="str">
            <v>1200*1000</v>
          </cell>
          <cell r="I758">
            <v>0.29499999999999998</v>
          </cell>
          <cell r="M758">
            <v>90</v>
          </cell>
          <cell r="N758">
            <v>4</v>
          </cell>
          <cell r="O758">
            <v>3</v>
          </cell>
          <cell r="Q758" t="str">
            <v>عينات</v>
          </cell>
          <cell r="R758">
            <v>295</v>
          </cell>
          <cell r="S758">
            <v>274.35000000000002</v>
          </cell>
          <cell r="T758">
            <v>315.64999999999998</v>
          </cell>
          <cell r="U758" t="str">
            <v>7</v>
          </cell>
          <cell r="V758" t="str">
            <v>7</v>
          </cell>
          <cell r="X758" t="str">
            <v>بوتجاز</v>
          </cell>
          <cell r="Y758">
            <v>412</v>
          </cell>
          <cell r="AA758">
            <v>642</v>
          </cell>
          <cell r="AB758" t="str">
            <v>طقم زوايا  جراند روزا 84*10*2سم</v>
          </cell>
          <cell r="AD758" t="str">
            <v>طقم زوايا  جراند روزا 84*10*2سم</v>
          </cell>
          <cell r="AE758">
            <v>0</v>
          </cell>
          <cell r="AH758">
            <v>120</v>
          </cell>
          <cell r="AI758">
            <v>114</v>
          </cell>
          <cell r="AJ758">
            <v>126</v>
          </cell>
          <cell r="AK758">
            <v>1</v>
          </cell>
          <cell r="AL758">
            <v>1</v>
          </cell>
          <cell r="AM758">
            <v>1</v>
          </cell>
          <cell r="AO758">
            <v>22</v>
          </cell>
          <cell r="AP758" t="str">
            <v>(B) EU150</v>
          </cell>
          <cell r="AR758">
            <v>24</v>
          </cell>
          <cell r="AS758">
            <v>48</v>
          </cell>
          <cell r="AT758" t="str">
            <v>UNF</v>
          </cell>
          <cell r="AU758" t="str">
            <v>اتوماتيك</v>
          </cell>
          <cell r="AV758">
            <v>7</v>
          </cell>
          <cell r="AW758">
            <v>7</v>
          </cell>
          <cell r="AX758">
            <v>840</v>
          </cell>
          <cell r="AY758">
            <v>2</v>
          </cell>
          <cell r="AZ758">
            <v>2</v>
          </cell>
          <cell r="BA758">
            <v>207</v>
          </cell>
          <cell r="BB758">
            <v>2</v>
          </cell>
          <cell r="BC758">
            <v>2</v>
          </cell>
          <cell r="BD758">
            <v>100</v>
          </cell>
          <cell r="BE758">
            <v>1</v>
          </cell>
          <cell r="BF758">
            <v>1</v>
          </cell>
          <cell r="BG758">
            <v>20</v>
          </cell>
          <cell r="BH758">
            <v>2</v>
          </cell>
          <cell r="BI758">
            <v>2</v>
          </cell>
          <cell r="BJ758">
            <v>5</v>
          </cell>
          <cell r="BK758">
            <v>-5</v>
          </cell>
          <cell r="BL758">
            <v>5</v>
          </cell>
          <cell r="BN758">
            <v>1111</v>
          </cell>
          <cell r="BO758" t="str">
            <v>11</v>
          </cell>
          <cell r="BW758">
            <v>0</v>
          </cell>
          <cell r="CK758">
            <v>0</v>
          </cell>
          <cell r="CL758">
            <v>0.32450000000000001</v>
          </cell>
          <cell r="CN758" t="str">
            <v>angels Universal 84*10*2</v>
          </cell>
          <cell r="CO758" t="str">
            <v>يونيفرسال</v>
          </cell>
          <cell r="CP758" t="str">
            <v>يونيفرسال</v>
          </cell>
          <cell r="CT758">
            <v>1</v>
          </cell>
          <cell r="CU758">
            <v>1</v>
          </cell>
          <cell r="CV758">
            <v>1</v>
          </cell>
          <cell r="CW758">
            <v>0</v>
          </cell>
          <cell r="CZ758" t="str">
            <v/>
          </cell>
        </row>
        <row r="759">
          <cell r="A759">
            <v>643</v>
          </cell>
          <cell r="B759" t="str">
            <v>PF2</v>
          </cell>
          <cell r="C759" t="str">
            <v>FOAM 6TH</v>
          </cell>
          <cell r="D759" t="str">
            <v>Molds</v>
          </cell>
          <cell r="E759" t="str">
            <v>FMUNFIAG841020</v>
          </cell>
          <cell r="F759" t="str">
            <v>طقم زوايا  جراند روزا 80*10*2سم</v>
          </cell>
          <cell r="G759" t="str">
            <v>Set</v>
          </cell>
          <cell r="H759" t="str">
            <v>1200*1000</v>
          </cell>
          <cell r="I759">
            <v>0.255</v>
          </cell>
          <cell r="M759">
            <v>90</v>
          </cell>
          <cell r="N759">
            <v>4</v>
          </cell>
          <cell r="O759">
            <v>3</v>
          </cell>
          <cell r="Q759" t="str">
            <v>عينات</v>
          </cell>
          <cell r="R759">
            <v>255</v>
          </cell>
          <cell r="S759">
            <v>237.15</v>
          </cell>
          <cell r="T759">
            <v>272.85000000000002</v>
          </cell>
          <cell r="U759" t="str">
            <v>7</v>
          </cell>
          <cell r="V759" t="str">
            <v>7</v>
          </cell>
          <cell r="X759" t="str">
            <v>بوتجاز</v>
          </cell>
          <cell r="Y759">
            <v>413</v>
          </cell>
          <cell r="AA759">
            <v>643</v>
          </cell>
          <cell r="AB759" t="str">
            <v>طقم زوايا  جراند روزا 80*10*2سم</v>
          </cell>
          <cell r="AD759" t="str">
            <v>طقم زوايا  جراند روزا 80*10*2سم</v>
          </cell>
          <cell r="AE759">
            <v>0</v>
          </cell>
          <cell r="AH759">
            <v>120</v>
          </cell>
          <cell r="AI759">
            <v>114</v>
          </cell>
          <cell r="AJ759">
            <v>126</v>
          </cell>
          <cell r="AK759">
            <v>1</v>
          </cell>
          <cell r="AL759">
            <v>1</v>
          </cell>
          <cell r="AM759">
            <v>1</v>
          </cell>
          <cell r="AO759">
            <v>22</v>
          </cell>
          <cell r="AP759" t="str">
            <v>(B) EU150</v>
          </cell>
          <cell r="AR759">
            <v>24</v>
          </cell>
          <cell r="AS759">
            <v>48</v>
          </cell>
          <cell r="AT759" t="str">
            <v>UNF</v>
          </cell>
          <cell r="AU759" t="str">
            <v>اتوماتيك</v>
          </cell>
          <cell r="AV759">
            <v>7</v>
          </cell>
          <cell r="AW759">
            <v>7</v>
          </cell>
          <cell r="AX759">
            <v>800</v>
          </cell>
          <cell r="AY759">
            <v>2</v>
          </cell>
          <cell r="AZ759">
            <v>2</v>
          </cell>
          <cell r="BA759">
            <v>207</v>
          </cell>
          <cell r="BB759">
            <v>2</v>
          </cell>
          <cell r="BC759">
            <v>2</v>
          </cell>
          <cell r="BD759">
            <v>100</v>
          </cell>
          <cell r="BE759">
            <v>2</v>
          </cell>
          <cell r="BF759">
            <v>2</v>
          </cell>
          <cell r="BG759">
            <v>20</v>
          </cell>
          <cell r="BH759">
            <v>2</v>
          </cell>
          <cell r="BI759">
            <v>2</v>
          </cell>
          <cell r="BJ759">
            <v>5</v>
          </cell>
          <cell r="BK759">
            <v>-5</v>
          </cell>
          <cell r="BL759">
            <v>5</v>
          </cell>
          <cell r="BN759">
            <v>1112</v>
          </cell>
          <cell r="BO759" t="str">
            <v>11</v>
          </cell>
          <cell r="BW759">
            <v>0</v>
          </cell>
          <cell r="CK759">
            <v>0</v>
          </cell>
          <cell r="CL759">
            <v>0.28050000000000003</v>
          </cell>
          <cell r="CN759" t="str">
            <v>angels Universal 84*10*2</v>
          </cell>
          <cell r="CO759" t="str">
            <v>يونيفرسال</v>
          </cell>
          <cell r="CP759" t="str">
            <v>يونيفرسال</v>
          </cell>
          <cell r="CT759">
            <v>1</v>
          </cell>
          <cell r="CU759">
            <v>1</v>
          </cell>
          <cell r="CV759">
            <v>1</v>
          </cell>
          <cell r="CW759">
            <v>0</v>
          </cell>
          <cell r="CZ759" t="str">
            <v/>
          </cell>
        </row>
        <row r="760">
          <cell r="A760">
            <v>644</v>
          </cell>
          <cell r="B760" t="str">
            <v>PF2</v>
          </cell>
          <cell r="C760" t="str">
            <v>FOAM 6TH</v>
          </cell>
          <cell r="D760" t="str">
            <v>Molds</v>
          </cell>
          <cell r="E760" t="str">
            <v>FMEEII00000000</v>
          </cell>
          <cell r="F760" t="str">
            <v>طقم فوم السقف</v>
          </cell>
          <cell r="G760" t="str">
            <v>Set</v>
          </cell>
          <cell r="H760" t="str">
            <v>1100*1300</v>
          </cell>
          <cell r="I760">
            <v>0.68100000000000005</v>
          </cell>
          <cell r="M760">
            <v>36</v>
          </cell>
          <cell r="N760">
            <v>4</v>
          </cell>
          <cell r="O760">
            <v>2</v>
          </cell>
          <cell r="Q760" t="str">
            <v>تعمل</v>
          </cell>
          <cell r="R760">
            <v>681</v>
          </cell>
          <cell r="S760">
            <v>633.33000000000004</v>
          </cell>
          <cell r="T760">
            <v>728.67</v>
          </cell>
          <cell r="U760">
            <v>7</v>
          </cell>
          <cell r="V760">
            <v>7</v>
          </cell>
          <cell r="X760" t="str">
            <v>متعلقات سيارات - سقف</v>
          </cell>
          <cell r="Y760">
            <v>411</v>
          </cell>
          <cell r="AA760">
            <v>644</v>
          </cell>
          <cell r="AB760" t="str">
            <v>طقم فوم سقف مصر للصناعات الهندسيه</v>
          </cell>
          <cell r="AD760" t="str">
            <v>طقم فوم السقف</v>
          </cell>
          <cell r="AE760">
            <v>1</v>
          </cell>
          <cell r="AH760">
            <v>200</v>
          </cell>
          <cell r="AI760">
            <v>190</v>
          </cell>
          <cell r="AJ760">
            <v>210</v>
          </cell>
          <cell r="AK760">
            <v>1</v>
          </cell>
          <cell r="AL760">
            <v>1</v>
          </cell>
          <cell r="AN760">
            <v>4</v>
          </cell>
          <cell r="AO760">
            <v>30</v>
          </cell>
          <cell r="AR760">
            <v>24</v>
          </cell>
          <cell r="AS760">
            <v>24</v>
          </cell>
          <cell r="AT760" t="str">
            <v>EEI</v>
          </cell>
          <cell r="AU760" t="str">
            <v>اتوماتيك</v>
          </cell>
          <cell r="AV760">
            <v>7</v>
          </cell>
          <cell r="AW760">
            <v>7</v>
          </cell>
          <cell r="AX760">
            <v>400</v>
          </cell>
          <cell r="AY760">
            <v>2</v>
          </cell>
          <cell r="AZ760">
            <v>2</v>
          </cell>
          <cell r="BA760">
            <v>230</v>
          </cell>
          <cell r="BB760">
            <v>2</v>
          </cell>
          <cell r="BC760">
            <v>2</v>
          </cell>
          <cell r="BD760">
            <v>133</v>
          </cell>
          <cell r="BE760">
            <v>2</v>
          </cell>
          <cell r="BF760">
            <v>2</v>
          </cell>
          <cell r="BJ760">
            <v>5</v>
          </cell>
          <cell r="BK760">
            <v>-1</v>
          </cell>
          <cell r="BL760">
            <v>9</v>
          </cell>
          <cell r="BN760">
            <v>162</v>
          </cell>
          <cell r="BO760" t="str">
            <v>1</v>
          </cell>
          <cell r="BP760">
            <v>44102</v>
          </cell>
          <cell r="CK760">
            <v>0</v>
          </cell>
          <cell r="CL760">
            <v>0.7491000000000001</v>
          </cell>
          <cell r="CO760" t="str">
            <v>مصر للصناعات الهندسيه</v>
          </cell>
          <cell r="CP760" t="str">
            <v>مصر للصناعات الهندسيه</v>
          </cell>
          <cell r="CU760">
            <v>1</v>
          </cell>
          <cell r="CV760">
            <v>1</v>
          </cell>
          <cell r="CW760">
            <v>1</v>
          </cell>
          <cell r="CX760">
            <v>44118</v>
          </cell>
          <cell r="CY760">
            <v>44122</v>
          </cell>
          <cell r="CZ760" t="str">
            <v>Pending</v>
          </cell>
          <cell r="DA760">
            <v>30</v>
          </cell>
        </row>
        <row r="761">
          <cell r="A761">
            <v>645</v>
          </cell>
          <cell r="B761" t="str">
            <v>PF1</v>
          </cell>
          <cell r="C761" t="str">
            <v>FOAM 10TH</v>
          </cell>
          <cell r="D761" t="str">
            <v>Molds</v>
          </cell>
          <cell r="E761" t="str">
            <v>FMENCI0S400000</v>
          </cell>
          <cell r="F761" t="str">
            <v>Stop Collar S4</v>
          </cell>
          <cell r="G761" t="str">
            <v>Ea</v>
          </cell>
          <cell r="H761" t="str">
            <v>1100*1300</v>
          </cell>
          <cell r="I761">
            <v>0.13300000000000001</v>
          </cell>
          <cell r="M761">
            <v>80</v>
          </cell>
          <cell r="N761">
            <v>1</v>
          </cell>
          <cell r="O761">
            <v>4</v>
          </cell>
          <cell r="Q761" t="str">
            <v>تعمل</v>
          </cell>
          <cell r="R761">
            <v>133</v>
          </cell>
          <cell r="S761">
            <v>123.69</v>
          </cell>
          <cell r="T761">
            <v>142.31</v>
          </cell>
          <cell r="U761">
            <v>7</v>
          </cell>
          <cell r="V761">
            <v>7</v>
          </cell>
          <cell r="X761" t="str">
            <v>سخان</v>
          </cell>
          <cell r="Y761">
            <v>123</v>
          </cell>
          <cell r="AA761">
            <v>645</v>
          </cell>
          <cell r="AB761" t="str">
            <v>Stop Coller S4</v>
          </cell>
          <cell r="AD761" t="str">
            <v>Stop Coller S4</v>
          </cell>
          <cell r="AE761">
            <v>1</v>
          </cell>
          <cell r="AH761">
            <v>180</v>
          </cell>
          <cell r="AI761">
            <v>171</v>
          </cell>
          <cell r="AJ761">
            <v>189</v>
          </cell>
          <cell r="AK761">
            <v>1</v>
          </cell>
          <cell r="AL761">
            <v>1</v>
          </cell>
          <cell r="AM761">
            <v>1</v>
          </cell>
          <cell r="AN761">
            <v>9</v>
          </cell>
          <cell r="AO761">
            <v>20</v>
          </cell>
          <cell r="AP761" t="str">
            <v>401XS</v>
          </cell>
          <cell r="AR761">
            <v>16</v>
          </cell>
          <cell r="AS761">
            <v>16</v>
          </cell>
          <cell r="AT761" t="str">
            <v>ENC</v>
          </cell>
          <cell r="AU761" t="str">
            <v>اتوماتيك</v>
          </cell>
          <cell r="AV761">
            <v>7</v>
          </cell>
          <cell r="AW761">
            <v>7</v>
          </cell>
          <cell r="AX761">
            <v>444</v>
          </cell>
          <cell r="AY761">
            <v>1</v>
          </cell>
          <cell r="AZ761">
            <v>1</v>
          </cell>
          <cell r="BA761">
            <v>388</v>
          </cell>
          <cell r="BB761">
            <v>1</v>
          </cell>
          <cell r="BC761">
            <v>1</v>
          </cell>
          <cell r="BD761">
            <v>117.5</v>
          </cell>
          <cell r="BE761">
            <v>2</v>
          </cell>
          <cell r="BF761">
            <v>2</v>
          </cell>
          <cell r="BJ761">
            <v>5</v>
          </cell>
          <cell r="BK761">
            <v>4</v>
          </cell>
          <cell r="BL761">
            <v>14</v>
          </cell>
          <cell r="BN761">
            <v>163</v>
          </cell>
          <cell r="BO761" t="str">
            <v>1</v>
          </cell>
          <cell r="BP761">
            <v>44201</v>
          </cell>
          <cell r="BW761">
            <v>0</v>
          </cell>
          <cell r="CB761">
            <v>20</v>
          </cell>
          <cell r="CC761">
            <v>1</v>
          </cell>
          <cell r="CE761">
            <v>87</v>
          </cell>
          <cell r="CF761">
            <v>150</v>
          </cell>
          <cell r="CG761" t="str">
            <v>ابيض</v>
          </cell>
          <cell r="CK761">
            <v>0</v>
          </cell>
          <cell r="CL761">
            <v>0.14630000000000001</v>
          </cell>
          <cell r="CN761" t="str">
            <v>cover heater frenshal 085</v>
          </cell>
          <cell r="CO761" t="str">
            <v>اطلانتيك</v>
          </cell>
          <cell r="CP761" t="str">
            <v>اطلانتيك</v>
          </cell>
          <cell r="CT761">
            <v>1</v>
          </cell>
          <cell r="CU761">
            <v>1</v>
          </cell>
          <cell r="CV761">
            <v>1</v>
          </cell>
          <cell r="CW761">
            <v>7</v>
          </cell>
          <cell r="CX761">
            <v>44346</v>
          </cell>
          <cell r="CY761">
            <v>44349</v>
          </cell>
          <cell r="CZ761" t="str">
            <v>Pending</v>
          </cell>
          <cell r="DA761">
            <v>30</v>
          </cell>
        </row>
        <row r="762">
          <cell r="A762">
            <v>646</v>
          </cell>
          <cell r="B762" t="str">
            <v>PF1</v>
          </cell>
          <cell r="C762" t="str">
            <v>FOAM 10TH</v>
          </cell>
          <cell r="D762" t="str">
            <v>Molds</v>
          </cell>
          <cell r="E762" t="str">
            <v>FMDACI30000000</v>
          </cell>
          <cell r="F762" t="str">
            <v>فوم جانب حمايه يمين الجديدة</v>
          </cell>
          <cell r="G762" t="str">
            <v>Ea</v>
          </cell>
          <cell r="H762" t="str">
            <v>1600*1800</v>
          </cell>
          <cell r="I762">
            <v>0.21199999999999999</v>
          </cell>
          <cell r="M762">
            <v>37</v>
          </cell>
          <cell r="N762">
            <v>1</v>
          </cell>
          <cell r="O762">
            <v>2</v>
          </cell>
          <cell r="P762" t="str">
            <v>B2</v>
          </cell>
          <cell r="Q762" t="str">
            <v>تعمل</v>
          </cell>
          <cell r="R762">
            <v>212</v>
          </cell>
          <cell r="S762">
            <v>197.16</v>
          </cell>
          <cell r="T762">
            <v>226.84</v>
          </cell>
          <cell r="U762">
            <v>7</v>
          </cell>
          <cell r="V762">
            <v>7</v>
          </cell>
          <cell r="X762" t="str">
            <v>بوتجاز</v>
          </cell>
          <cell r="Y762">
            <v>372</v>
          </cell>
          <cell r="AA762">
            <v>646</v>
          </cell>
          <cell r="AB762" t="str">
            <v>فوم جانب حمايه يمين</v>
          </cell>
          <cell r="AD762" t="str">
            <v>جوانب بوتجاز يمين وشمال</v>
          </cell>
          <cell r="AE762">
            <v>1</v>
          </cell>
          <cell r="AG762">
            <v>808902001</v>
          </cell>
          <cell r="AH762">
            <v>194.59459459459458</v>
          </cell>
          <cell r="AI762">
            <v>184.86486486486484</v>
          </cell>
          <cell r="AJ762">
            <v>204.32432432432432</v>
          </cell>
          <cell r="AK762">
            <v>1</v>
          </cell>
          <cell r="AL762">
            <v>1</v>
          </cell>
          <cell r="AT762" t="str">
            <v>DAC</v>
          </cell>
          <cell r="AU762" t="str">
            <v>اتوماتيك</v>
          </cell>
          <cell r="AV762">
            <v>7</v>
          </cell>
          <cell r="AW762">
            <v>7</v>
          </cell>
          <cell r="BJ762">
            <v>5</v>
          </cell>
          <cell r="BK762">
            <v>-5</v>
          </cell>
          <cell r="BL762">
            <v>5</v>
          </cell>
          <cell r="BN762">
            <v>221</v>
          </cell>
          <cell r="BO762" t="str">
            <v>2</v>
          </cell>
          <cell r="BW762">
            <v>0</v>
          </cell>
          <cell r="CK762">
            <v>0</v>
          </cell>
          <cell r="CL762">
            <v>0.23320000000000002</v>
          </cell>
          <cell r="CN762" t="str">
            <v>foam side protection right</v>
          </cell>
          <cell r="CO762" t="str">
            <v>الكترولوكس</v>
          </cell>
          <cell r="CP762" t="str">
            <v>القاهرة للصناعات المغذية بوتاجازات</v>
          </cell>
          <cell r="CT762">
            <v>1</v>
          </cell>
          <cell r="CU762">
            <v>1</v>
          </cell>
          <cell r="CV762">
            <v>1</v>
          </cell>
          <cell r="CW762">
            <v>17</v>
          </cell>
          <cell r="CX762">
            <v>44327</v>
          </cell>
          <cell r="CY762">
            <v>44336</v>
          </cell>
          <cell r="CZ762" t="str">
            <v>Pending</v>
          </cell>
          <cell r="DA762">
            <v>48</v>
          </cell>
        </row>
        <row r="763">
          <cell r="A763">
            <v>647</v>
          </cell>
          <cell r="B763" t="str">
            <v>PF1</v>
          </cell>
          <cell r="C763" t="str">
            <v>FOAM 10TH</v>
          </cell>
          <cell r="D763" t="str">
            <v>Molds</v>
          </cell>
          <cell r="E763" t="str">
            <v>FMDACI40000000</v>
          </cell>
          <cell r="F763" t="str">
            <v>فوم جانب حمايه شمال الجديدة</v>
          </cell>
          <cell r="G763" t="str">
            <v>Ea</v>
          </cell>
          <cell r="H763" t="str">
            <v>1600*1800</v>
          </cell>
          <cell r="I763">
            <v>0.21199999999999999</v>
          </cell>
          <cell r="M763">
            <v>37</v>
          </cell>
          <cell r="N763">
            <v>1</v>
          </cell>
          <cell r="O763">
            <v>2</v>
          </cell>
          <cell r="P763" t="str">
            <v>B2</v>
          </cell>
          <cell r="Q763" t="str">
            <v>تعمل</v>
          </cell>
          <cell r="R763">
            <v>212</v>
          </cell>
          <cell r="S763">
            <v>197.16</v>
          </cell>
          <cell r="T763">
            <v>226.84</v>
          </cell>
          <cell r="U763">
            <v>7</v>
          </cell>
          <cell r="V763">
            <v>7</v>
          </cell>
          <cell r="X763" t="str">
            <v>بوتجاز</v>
          </cell>
          <cell r="Y763">
            <v>372</v>
          </cell>
          <cell r="AA763">
            <v>647</v>
          </cell>
          <cell r="AB763" t="str">
            <v>فوم جانب حمايه شمال</v>
          </cell>
          <cell r="AD763" t="str">
            <v>جوانب بوتجاز يمين وشمال</v>
          </cell>
          <cell r="AE763">
            <v>1</v>
          </cell>
          <cell r="AG763">
            <v>808901901</v>
          </cell>
          <cell r="AH763">
            <v>194.59459459459458</v>
          </cell>
          <cell r="AI763">
            <v>184.86486486486484</v>
          </cell>
          <cell r="AJ763">
            <v>204.32432432432432</v>
          </cell>
          <cell r="AK763">
            <v>1</v>
          </cell>
          <cell r="AL763">
            <v>1</v>
          </cell>
          <cell r="AT763" t="str">
            <v>DAC</v>
          </cell>
          <cell r="AU763" t="str">
            <v>اتوماتيك</v>
          </cell>
          <cell r="AV763">
            <v>7</v>
          </cell>
          <cell r="AW763">
            <v>7</v>
          </cell>
          <cell r="BJ763">
            <v>5</v>
          </cell>
          <cell r="BK763">
            <v>-5</v>
          </cell>
          <cell r="BL763">
            <v>5</v>
          </cell>
          <cell r="BN763">
            <v>221</v>
          </cell>
          <cell r="BO763" t="str">
            <v>2</v>
          </cell>
          <cell r="BW763">
            <v>0</v>
          </cell>
          <cell r="CK763">
            <v>0</v>
          </cell>
          <cell r="CL763">
            <v>0.23320000000000002</v>
          </cell>
          <cell r="CN763" t="str">
            <v>foam side protection left</v>
          </cell>
          <cell r="CO763" t="str">
            <v>الكترولوكس</v>
          </cell>
          <cell r="CP763" t="str">
            <v>القاهرة للصناعات المغذية بوتاجازات</v>
          </cell>
          <cell r="CT763">
            <v>1</v>
          </cell>
          <cell r="CU763">
            <v>1</v>
          </cell>
          <cell r="CV763">
            <v>1</v>
          </cell>
          <cell r="CW763">
            <v>17</v>
          </cell>
          <cell r="CX763">
            <v>44327</v>
          </cell>
          <cell r="CY763">
            <v>44336</v>
          </cell>
          <cell r="CZ763" t="str">
            <v>Pending</v>
          </cell>
          <cell r="DA763">
            <v>48</v>
          </cell>
        </row>
        <row r="764">
          <cell r="A764" t="str">
            <v>647sum</v>
          </cell>
          <cell r="B764" t="str">
            <v>PF1</v>
          </cell>
          <cell r="C764" t="str">
            <v>FOAM 10TH</v>
          </cell>
          <cell r="D764" t="str">
            <v>Molds</v>
          </cell>
          <cell r="E764" t="str">
            <v>FMDACI40000000</v>
          </cell>
          <cell r="F764" t="str">
            <v>جانب حماية يمين / شمال الجديدة</v>
          </cell>
          <cell r="G764" t="str">
            <v>Ea</v>
          </cell>
          <cell r="H764" t="str">
            <v>1600*1800</v>
          </cell>
          <cell r="I764">
            <v>0.42399999999999999</v>
          </cell>
          <cell r="M764">
            <v>37</v>
          </cell>
          <cell r="N764">
            <v>2</v>
          </cell>
          <cell r="O764">
            <v>2</v>
          </cell>
          <cell r="P764" t="str">
            <v>B2</v>
          </cell>
          <cell r="Q764" t="str">
            <v>تعمل</v>
          </cell>
          <cell r="R764">
            <v>424</v>
          </cell>
          <cell r="S764">
            <v>394.32</v>
          </cell>
          <cell r="T764">
            <v>453.68</v>
          </cell>
          <cell r="U764">
            <v>7</v>
          </cell>
          <cell r="V764">
            <v>7</v>
          </cell>
          <cell r="X764" t="str">
            <v>بوتجاز</v>
          </cell>
          <cell r="Y764">
            <v>372</v>
          </cell>
          <cell r="Z764" t="str">
            <v>مجمعة</v>
          </cell>
          <cell r="AA764">
            <v>647</v>
          </cell>
          <cell r="AB764" t="str">
            <v>فوم جانب حمايه شمال</v>
          </cell>
          <cell r="AD764" t="str">
            <v>جوانب بوتجاز يمين وشمال</v>
          </cell>
          <cell r="AE764">
            <v>1</v>
          </cell>
          <cell r="AH764">
            <v>194.59459459459458</v>
          </cell>
          <cell r="AI764">
            <v>184.86486486486484</v>
          </cell>
          <cell r="AJ764">
            <v>204.32432432432432</v>
          </cell>
          <cell r="AK764">
            <v>0</v>
          </cell>
          <cell r="AM764">
            <v>1</v>
          </cell>
          <cell r="AT764" t="str">
            <v>DAC</v>
          </cell>
          <cell r="AU764" t="str">
            <v>اتوماتيك</v>
          </cell>
          <cell r="AV764">
            <v>7</v>
          </cell>
          <cell r="AW764">
            <v>7</v>
          </cell>
          <cell r="BJ764">
            <v>5</v>
          </cell>
          <cell r="BK764">
            <v>-5</v>
          </cell>
          <cell r="BL764">
            <v>5</v>
          </cell>
          <cell r="BN764">
            <v>221</v>
          </cell>
          <cell r="BO764" t="str">
            <v>2</v>
          </cell>
          <cell r="BW764">
            <v>0</v>
          </cell>
          <cell r="CK764">
            <v>0</v>
          </cell>
          <cell r="CL764">
            <v>0.46640000000000004</v>
          </cell>
          <cell r="CN764" t="str">
            <v>foam side protection left</v>
          </cell>
          <cell r="CO764" t="str">
            <v>الكترولوكس</v>
          </cell>
          <cell r="CP764" t="str">
            <v>القاهرة للصناعات المغذية بوتاجازات</v>
          </cell>
          <cell r="CT764">
            <v>0</v>
          </cell>
          <cell r="CU764">
            <v>1</v>
          </cell>
          <cell r="CV764">
            <v>1</v>
          </cell>
          <cell r="CW764">
            <v>17</v>
          </cell>
          <cell r="CX764">
            <v>44327</v>
          </cell>
          <cell r="CY764">
            <v>44336</v>
          </cell>
          <cell r="CZ764" t="str">
            <v>Pending</v>
          </cell>
          <cell r="DA764">
            <v>48</v>
          </cell>
        </row>
        <row r="765">
          <cell r="A765">
            <v>648</v>
          </cell>
          <cell r="B765" t="str">
            <v>PF1</v>
          </cell>
          <cell r="C765" t="str">
            <v>FOAM 10TH</v>
          </cell>
          <cell r="D765" t="str">
            <v>Blocs</v>
          </cell>
          <cell r="E765" t="str">
            <v>FB11P100000000</v>
          </cell>
          <cell r="F765" t="str">
            <v>سوبر مقصات</v>
          </cell>
          <cell r="Q765" t="str">
            <v>تعمل</v>
          </cell>
          <cell r="X765" t="str">
            <v>بلوكات</v>
          </cell>
          <cell r="AA765">
            <v>648</v>
          </cell>
          <cell r="AB765" t="str">
            <v>سوبر مقصات</v>
          </cell>
          <cell r="AD765" t="str">
            <v>سوبر مقصات</v>
          </cell>
          <cell r="AE765">
            <v>1</v>
          </cell>
          <cell r="AK765">
            <v>1</v>
          </cell>
          <cell r="AL765">
            <v>1</v>
          </cell>
          <cell r="AO765">
            <v>11</v>
          </cell>
          <cell r="AT765" t="str">
            <v>11P</v>
          </cell>
          <cell r="AV765">
            <v>7</v>
          </cell>
          <cell r="AW765">
            <v>7</v>
          </cell>
          <cell r="BJ765">
            <v>5</v>
          </cell>
          <cell r="BK765">
            <v>-5</v>
          </cell>
          <cell r="BL765">
            <v>5</v>
          </cell>
          <cell r="BO765" t="str">
            <v/>
          </cell>
          <cell r="BW765">
            <v>0</v>
          </cell>
          <cell r="CK765">
            <v>0</v>
          </cell>
          <cell r="CL765">
            <v>0</v>
          </cell>
          <cell r="CO765" t="str">
            <v>عملاء متنوعون</v>
          </cell>
          <cell r="CP765" t="str">
            <v>عملاء متنوعون</v>
          </cell>
          <cell r="CT765">
            <v>1</v>
          </cell>
          <cell r="CU765">
            <v>1</v>
          </cell>
          <cell r="CV765">
            <v>1</v>
          </cell>
          <cell r="CW765">
            <v>0</v>
          </cell>
          <cell r="CZ765" t="str">
            <v/>
          </cell>
        </row>
        <row r="766">
          <cell r="A766" t="str">
            <v>648sum</v>
          </cell>
          <cell r="B766" t="str">
            <v>PF1</v>
          </cell>
          <cell r="C766" t="str">
            <v>FOAM 10TH</v>
          </cell>
          <cell r="D766" t="str">
            <v>Blocs</v>
          </cell>
          <cell r="E766" t="str">
            <v>FB11P100000000</v>
          </cell>
          <cell r="F766" t="str">
            <v>بلوكات سوبر ( سوبر ش ، سور ص ، سوبر مقصات)</v>
          </cell>
          <cell r="Q766" t="str">
            <v>تعمل</v>
          </cell>
          <cell r="X766" t="str">
            <v>بلوكات</v>
          </cell>
          <cell r="Y766">
            <v>63</v>
          </cell>
          <cell r="AA766">
            <v>354</v>
          </cell>
          <cell r="AB766" t="str">
            <v>بلوكات سوبر ( سوبر ش ، سور ص ، سوبر مقصات)</v>
          </cell>
          <cell r="AD766" t="str">
            <v>بلوكات سوبر ( سوبر ش ، سور ص ، سوبر مقصات)</v>
          </cell>
          <cell r="AE766">
            <v>1</v>
          </cell>
          <cell r="AK766">
            <v>0</v>
          </cell>
          <cell r="AM766">
            <v>1</v>
          </cell>
          <cell r="AO766">
            <v>11</v>
          </cell>
          <cell r="AT766" t="str">
            <v>11P</v>
          </cell>
          <cell r="AV766">
            <v>7</v>
          </cell>
          <cell r="AW766">
            <v>7</v>
          </cell>
          <cell r="BJ766">
            <v>5</v>
          </cell>
          <cell r="BK766">
            <v>-5</v>
          </cell>
          <cell r="BL766">
            <v>5</v>
          </cell>
          <cell r="BO766" t="str">
            <v/>
          </cell>
          <cell r="BW766">
            <v>0</v>
          </cell>
          <cell r="CK766">
            <v>0</v>
          </cell>
          <cell r="CL766">
            <v>0</v>
          </cell>
          <cell r="CO766" t="str">
            <v>عملاء متنوعون</v>
          </cell>
          <cell r="CP766" t="str">
            <v>عملاء متنوعون</v>
          </cell>
          <cell r="CT766">
            <v>0</v>
          </cell>
          <cell r="CU766">
            <v>1</v>
          </cell>
          <cell r="CV766">
            <v>1</v>
          </cell>
          <cell r="CW766">
            <v>0</v>
          </cell>
          <cell r="CZ766" t="str">
            <v/>
          </cell>
        </row>
        <row r="767">
          <cell r="A767">
            <v>649</v>
          </cell>
          <cell r="B767" t="str">
            <v>PF1</v>
          </cell>
          <cell r="C767" t="str">
            <v>FOAM 10TH</v>
          </cell>
          <cell r="D767" t="str">
            <v>Molds</v>
          </cell>
          <cell r="E767" t="str">
            <v>FMMINI70000051</v>
          </cell>
          <cell r="F767" t="str">
            <v>طقم تغليف فلتر منلو-علوي</v>
          </cell>
          <cell r="G767" t="str">
            <v>Ea</v>
          </cell>
          <cell r="H767" t="str">
            <v>1400*1700</v>
          </cell>
          <cell r="I767">
            <v>0.14299999999999999</v>
          </cell>
          <cell r="M767">
            <v>138</v>
          </cell>
          <cell r="N767">
            <v>2</v>
          </cell>
          <cell r="O767">
            <v>6</v>
          </cell>
          <cell r="Q767" t="str">
            <v>تعمل</v>
          </cell>
          <cell r="R767">
            <v>143</v>
          </cell>
          <cell r="S767">
            <v>132.99</v>
          </cell>
          <cell r="T767">
            <v>153.01</v>
          </cell>
          <cell r="U767">
            <v>7</v>
          </cell>
          <cell r="V767">
            <v>7</v>
          </cell>
          <cell r="X767" t="str">
            <v>مبردات مياه</v>
          </cell>
          <cell r="Y767">
            <v>414</v>
          </cell>
          <cell r="AA767">
            <v>649</v>
          </cell>
          <cell r="AB767" t="str">
            <v>فوم فلتر منلو علوى</v>
          </cell>
          <cell r="AD767" t="str">
            <v>طقم تغليف فلتر</v>
          </cell>
          <cell r="AE767">
            <v>1</v>
          </cell>
          <cell r="AH767">
            <v>156.52173913043478</v>
          </cell>
          <cell r="AI767">
            <v>148.69565217391303</v>
          </cell>
          <cell r="AJ767">
            <v>164.34782608695653</v>
          </cell>
          <cell r="AK767">
            <v>1</v>
          </cell>
          <cell r="AL767">
            <v>1</v>
          </cell>
          <cell r="AN767">
            <v>4</v>
          </cell>
          <cell r="AO767">
            <v>20</v>
          </cell>
          <cell r="AP767" t="str">
            <v>303xj</v>
          </cell>
          <cell r="AQ767" t="str">
            <v>S.2 112  (M) 0.7-1.1 mm</v>
          </cell>
          <cell r="AR767">
            <v>24</v>
          </cell>
          <cell r="AS767">
            <v>48</v>
          </cell>
          <cell r="AT767" t="str">
            <v>MIN</v>
          </cell>
          <cell r="AU767" t="str">
            <v>اتوماتيك</v>
          </cell>
          <cell r="AV767">
            <v>7</v>
          </cell>
          <cell r="AW767">
            <v>7</v>
          </cell>
          <cell r="AX767">
            <v>430</v>
          </cell>
          <cell r="AY767">
            <v>2</v>
          </cell>
          <cell r="AZ767">
            <v>2</v>
          </cell>
          <cell r="BA767">
            <v>250</v>
          </cell>
          <cell r="BB767">
            <v>2</v>
          </cell>
          <cell r="BC767">
            <v>2</v>
          </cell>
          <cell r="BD767">
            <v>108.6</v>
          </cell>
          <cell r="BE767">
            <v>2</v>
          </cell>
          <cell r="BF767">
            <v>2</v>
          </cell>
          <cell r="BG767">
            <v>152</v>
          </cell>
          <cell r="BH767">
            <v>2</v>
          </cell>
          <cell r="BI767">
            <v>2</v>
          </cell>
          <cell r="BJ767">
            <v>5</v>
          </cell>
          <cell r="BK767">
            <v>-1</v>
          </cell>
          <cell r="BL767">
            <v>9</v>
          </cell>
          <cell r="BM767">
            <v>3</v>
          </cell>
          <cell r="BN767">
            <v>164</v>
          </cell>
          <cell r="BO767" t="str">
            <v>1</v>
          </cell>
          <cell r="BP767">
            <v>44124</v>
          </cell>
          <cell r="BX767" t="str">
            <v>شفاف</v>
          </cell>
          <cell r="BY767">
            <v>2.6667E-2</v>
          </cell>
          <cell r="BZ767">
            <v>50</v>
          </cell>
          <cell r="CA767">
            <v>8</v>
          </cell>
          <cell r="CB767">
            <v>20</v>
          </cell>
          <cell r="CC767">
            <v>1</v>
          </cell>
          <cell r="CE767">
            <v>87</v>
          </cell>
          <cell r="CF767">
            <v>150</v>
          </cell>
          <cell r="CG767" t="str">
            <v>ابيض</v>
          </cell>
          <cell r="CH767">
            <v>1.4500000000000001E-2</v>
          </cell>
          <cell r="CI767">
            <v>8.6999999999999994E-2</v>
          </cell>
          <cell r="CK767">
            <v>0.15515499999999999</v>
          </cell>
          <cell r="CL767">
            <v>0</v>
          </cell>
          <cell r="CO767" t="str">
            <v>ميلو</v>
          </cell>
          <cell r="CP767" t="str">
            <v>ميلو</v>
          </cell>
          <cell r="CT767">
            <v>1</v>
          </cell>
          <cell r="CU767">
            <v>1</v>
          </cell>
          <cell r="CV767">
            <v>1</v>
          </cell>
          <cell r="CW767">
            <v>6</v>
          </cell>
          <cell r="CX767">
            <v>44123</v>
          </cell>
          <cell r="CY767">
            <v>44126</v>
          </cell>
          <cell r="CZ767" t="str">
            <v>Pending</v>
          </cell>
          <cell r="DA767">
            <v>3</v>
          </cell>
        </row>
        <row r="768">
          <cell r="A768">
            <v>650</v>
          </cell>
          <cell r="B768" t="str">
            <v>PF1</v>
          </cell>
          <cell r="C768" t="str">
            <v>FOAM 10TH</v>
          </cell>
          <cell r="D768" t="str">
            <v>Molds</v>
          </cell>
          <cell r="E768" t="str">
            <v>FMMINI10000050</v>
          </cell>
          <cell r="F768" t="str">
            <v>طقم تغليف فلتر منلو-سفلي</v>
          </cell>
          <cell r="G768" t="str">
            <v>Ea</v>
          </cell>
          <cell r="H768" t="str">
            <v>1400*1700</v>
          </cell>
          <cell r="I768">
            <v>0.13100000000000001</v>
          </cell>
          <cell r="M768">
            <v>138</v>
          </cell>
          <cell r="N768">
            <v>2</v>
          </cell>
          <cell r="O768">
            <v>6</v>
          </cell>
          <cell r="Q768" t="str">
            <v>تعمل</v>
          </cell>
          <cell r="R768">
            <v>131</v>
          </cell>
          <cell r="S768">
            <v>121.83</v>
          </cell>
          <cell r="T768">
            <v>140.16999999999999</v>
          </cell>
          <cell r="U768">
            <v>7</v>
          </cell>
          <cell r="V768">
            <v>7</v>
          </cell>
          <cell r="X768" t="str">
            <v>مبردات مياه</v>
          </cell>
          <cell r="Y768">
            <v>414</v>
          </cell>
          <cell r="AA768">
            <v>650</v>
          </cell>
          <cell r="AB768" t="str">
            <v>فوم فلتر منلو سفلى</v>
          </cell>
          <cell r="AD768" t="str">
            <v>طقم تغليف فلتر</v>
          </cell>
          <cell r="AE768">
            <v>1</v>
          </cell>
          <cell r="AH768">
            <v>156.52173913043478</v>
          </cell>
          <cell r="AI768">
            <v>148.69565217391303</v>
          </cell>
          <cell r="AJ768">
            <v>164.34782608695653</v>
          </cell>
          <cell r="AK768">
            <v>1</v>
          </cell>
          <cell r="AL768">
            <v>1</v>
          </cell>
          <cell r="AN768">
            <v>4</v>
          </cell>
          <cell r="AO768">
            <v>20</v>
          </cell>
          <cell r="AP768" t="str">
            <v>303xj</v>
          </cell>
          <cell r="AQ768" t="str">
            <v>S.2 112  (M) 0.7-1.1 mm</v>
          </cell>
          <cell r="AR768">
            <v>24</v>
          </cell>
          <cell r="AS768">
            <v>48</v>
          </cell>
          <cell r="AT768" t="str">
            <v>MIN</v>
          </cell>
          <cell r="AU768" t="str">
            <v>اتوماتيك</v>
          </cell>
          <cell r="AV768">
            <v>7</v>
          </cell>
          <cell r="AW768">
            <v>7</v>
          </cell>
          <cell r="AX768">
            <v>430</v>
          </cell>
          <cell r="AY768">
            <v>2</v>
          </cell>
          <cell r="AZ768">
            <v>2</v>
          </cell>
          <cell r="BA768">
            <v>250</v>
          </cell>
          <cell r="BB768">
            <v>2</v>
          </cell>
          <cell r="BC768">
            <v>2</v>
          </cell>
          <cell r="BD768">
            <v>108.6</v>
          </cell>
          <cell r="BE768">
            <v>2</v>
          </cell>
          <cell r="BF768">
            <v>2</v>
          </cell>
          <cell r="BG768">
            <v>152</v>
          </cell>
          <cell r="BH768">
            <v>2</v>
          </cell>
          <cell r="BI768">
            <v>2</v>
          </cell>
          <cell r="BJ768">
            <v>5</v>
          </cell>
          <cell r="BK768">
            <v>-1</v>
          </cell>
          <cell r="BL768">
            <v>9</v>
          </cell>
          <cell r="BM768">
            <v>3</v>
          </cell>
          <cell r="BN768">
            <v>164</v>
          </cell>
          <cell r="BO768" t="str">
            <v>1</v>
          </cell>
          <cell r="BP768">
            <v>44124</v>
          </cell>
          <cell r="BX768" t="str">
            <v>شفاف</v>
          </cell>
          <cell r="BY768">
            <v>2.6667E-2</v>
          </cell>
          <cell r="BZ768">
            <v>50</v>
          </cell>
          <cell r="CA768">
            <v>8</v>
          </cell>
          <cell r="CB768">
            <v>20</v>
          </cell>
          <cell r="CC768">
            <v>1</v>
          </cell>
          <cell r="CE768">
            <v>87</v>
          </cell>
          <cell r="CF768">
            <v>150</v>
          </cell>
          <cell r="CG768" t="str">
            <v>احمر</v>
          </cell>
          <cell r="CH768">
            <v>1.4500000000000001E-2</v>
          </cell>
          <cell r="CI768">
            <v>8.6999999999999994E-2</v>
          </cell>
          <cell r="CK768">
            <v>0.14213500000000001</v>
          </cell>
          <cell r="CL768">
            <v>0</v>
          </cell>
          <cell r="CO768" t="str">
            <v>ميلو</v>
          </cell>
          <cell r="CP768" t="str">
            <v>ميلو</v>
          </cell>
          <cell r="CT768">
            <v>1</v>
          </cell>
          <cell r="CU768">
            <v>1</v>
          </cell>
          <cell r="CV768">
            <v>1</v>
          </cell>
          <cell r="CW768">
            <v>6</v>
          </cell>
          <cell r="CX768">
            <v>44123</v>
          </cell>
          <cell r="CY768">
            <v>44126</v>
          </cell>
          <cell r="CZ768" t="str">
            <v>Pending</v>
          </cell>
          <cell r="DA768">
            <v>3</v>
          </cell>
        </row>
        <row r="769">
          <cell r="A769" t="str">
            <v>650sum</v>
          </cell>
          <cell r="B769" t="str">
            <v>PF1</v>
          </cell>
          <cell r="C769" t="str">
            <v>FOAM 10TH</v>
          </cell>
          <cell r="D769" t="str">
            <v>Molds</v>
          </cell>
          <cell r="E769" t="str">
            <v>FMMINI10000050</v>
          </cell>
          <cell r="F769" t="str">
            <v>طقم تغليف فلتر منلو</v>
          </cell>
          <cell r="G769" t="str">
            <v>Ea</v>
          </cell>
          <cell r="H769" t="str">
            <v>1400*1700</v>
          </cell>
          <cell r="I769">
            <v>0.32100000000000001</v>
          </cell>
          <cell r="M769">
            <v>138</v>
          </cell>
          <cell r="N769">
            <v>2</v>
          </cell>
          <cell r="O769">
            <v>6</v>
          </cell>
          <cell r="Q769" t="str">
            <v>تعمل</v>
          </cell>
          <cell r="R769">
            <v>321</v>
          </cell>
          <cell r="S769">
            <v>298.52999999999997</v>
          </cell>
          <cell r="T769">
            <v>343.47</v>
          </cell>
          <cell r="U769">
            <v>7</v>
          </cell>
          <cell r="V769">
            <v>7</v>
          </cell>
          <cell r="X769" t="str">
            <v>مبردات مياه</v>
          </cell>
          <cell r="Y769">
            <v>414</v>
          </cell>
          <cell r="AA769">
            <v>650</v>
          </cell>
          <cell r="AB769" t="str">
            <v>طقم تغليف فلتر</v>
          </cell>
          <cell r="AD769" t="str">
            <v>طقم تغليف فلتر</v>
          </cell>
          <cell r="AE769">
            <v>1</v>
          </cell>
          <cell r="AH769">
            <v>156.52173913043478</v>
          </cell>
          <cell r="AI769">
            <v>148.69565217391303</v>
          </cell>
          <cell r="AJ769">
            <v>164.34782608695653</v>
          </cell>
          <cell r="AK769">
            <v>0</v>
          </cell>
          <cell r="AL769">
            <v>1</v>
          </cell>
          <cell r="AM769">
            <v>1</v>
          </cell>
          <cell r="AN769">
            <v>4</v>
          </cell>
          <cell r="AO769">
            <v>20</v>
          </cell>
          <cell r="AP769" t="str">
            <v>303xj</v>
          </cell>
          <cell r="AQ769" t="str">
            <v>S.2 112  (M) 0.7-1.1 mm</v>
          </cell>
          <cell r="AR769">
            <v>24</v>
          </cell>
          <cell r="AS769">
            <v>48</v>
          </cell>
          <cell r="AT769" t="str">
            <v>MIN</v>
          </cell>
          <cell r="AU769" t="str">
            <v>اتوماتيك</v>
          </cell>
          <cell r="AV769">
            <v>7</v>
          </cell>
          <cell r="AW769">
            <v>7</v>
          </cell>
          <cell r="AX769">
            <v>430</v>
          </cell>
          <cell r="AY769">
            <v>2</v>
          </cell>
          <cell r="AZ769">
            <v>2</v>
          </cell>
          <cell r="BA769">
            <v>250</v>
          </cell>
          <cell r="BB769">
            <v>2</v>
          </cell>
          <cell r="BC769">
            <v>2</v>
          </cell>
          <cell r="BD769">
            <v>108.6</v>
          </cell>
          <cell r="BE769">
            <v>2</v>
          </cell>
          <cell r="BF769">
            <v>2</v>
          </cell>
          <cell r="BG769">
            <v>152</v>
          </cell>
          <cell r="BH769">
            <v>2</v>
          </cell>
          <cell r="BI769">
            <v>2</v>
          </cell>
          <cell r="BJ769">
            <v>5</v>
          </cell>
          <cell r="BK769">
            <v>-1</v>
          </cell>
          <cell r="BL769">
            <v>9</v>
          </cell>
          <cell r="BM769">
            <v>3</v>
          </cell>
          <cell r="BN769">
            <v>164</v>
          </cell>
          <cell r="BO769" t="str">
            <v>1</v>
          </cell>
          <cell r="BP769">
            <v>44124</v>
          </cell>
          <cell r="BX769" t="str">
            <v>شفاف</v>
          </cell>
          <cell r="BY769">
            <v>2.6667E-2</v>
          </cell>
          <cell r="BZ769">
            <v>50</v>
          </cell>
          <cell r="CA769">
            <v>8</v>
          </cell>
          <cell r="CB769">
            <v>20</v>
          </cell>
          <cell r="CC769">
            <v>2</v>
          </cell>
          <cell r="CE769">
            <v>87</v>
          </cell>
          <cell r="CF769">
            <v>150</v>
          </cell>
          <cell r="CH769">
            <v>1.4500000000000001E-2</v>
          </cell>
          <cell r="CI769">
            <v>8.6999999999999994E-2</v>
          </cell>
          <cell r="CK769">
            <v>0.34828500000000001</v>
          </cell>
          <cell r="CL769">
            <v>0</v>
          </cell>
          <cell r="CO769" t="str">
            <v>ميلو</v>
          </cell>
          <cell r="CP769" t="str">
            <v>ميلو</v>
          </cell>
          <cell r="CT769">
            <v>0</v>
          </cell>
          <cell r="CU769">
            <v>1</v>
          </cell>
          <cell r="CV769">
            <v>1</v>
          </cell>
          <cell r="CW769">
            <v>6</v>
          </cell>
          <cell r="CX769">
            <v>44123</v>
          </cell>
          <cell r="CY769">
            <v>44126</v>
          </cell>
          <cell r="CZ769" t="str">
            <v>Pending</v>
          </cell>
          <cell r="DA769">
            <v>3</v>
          </cell>
        </row>
        <row r="770">
          <cell r="A770">
            <v>651</v>
          </cell>
          <cell r="B770" t="str">
            <v>PF1</v>
          </cell>
          <cell r="C770" t="str">
            <v>FOAM 10TH</v>
          </cell>
          <cell r="D770" t="str">
            <v>slides</v>
          </cell>
          <cell r="F770" t="str">
            <v>شرائح( طول0.09- عرضِ0.072-ارتفاع 0.062-كثافة 17 بيور)</v>
          </cell>
          <cell r="Q770" t="str">
            <v>تعمل</v>
          </cell>
          <cell r="R770">
            <v>0</v>
          </cell>
          <cell r="S770">
            <v>0</v>
          </cell>
          <cell r="T770">
            <v>0</v>
          </cell>
          <cell r="U770">
            <v>7</v>
          </cell>
          <cell r="V770">
            <v>7</v>
          </cell>
          <cell r="X770" t="str">
            <v>slides</v>
          </cell>
          <cell r="Y770">
            <v>391</v>
          </cell>
          <cell r="AA770">
            <v>651</v>
          </cell>
          <cell r="AB770" t="str">
            <v>شرائح( طول1- عرضِ0.5-ارتفاع 0.015-كثافة LS)</v>
          </cell>
          <cell r="AE770">
            <v>1</v>
          </cell>
          <cell r="AH770" t="e">
            <v>#DIV/0!</v>
          </cell>
          <cell r="AI770" t="e">
            <v>#DIV/0!</v>
          </cell>
          <cell r="AJ770" t="e">
            <v>#DIV/0!</v>
          </cell>
          <cell r="AK770">
            <v>1</v>
          </cell>
          <cell r="AO770">
            <v>17</v>
          </cell>
          <cell r="CK770">
            <v>0</v>
          </cell>
          <cell r="CL770">
            <v>0</v>
          </cell>
        </row>
        <row r="771">
          <cell r="A771">
            <v>652</v>
          </cell>
          <cell r="B771" t="str">
            <v>PF1</v>
          </cell>
          <cell r="C771" t="str">
            <v>FOAM 10TH</v>
          </cell>
          <cell r="D771" t="str">
            <v>Molds</v>
          </cell>
          <cell r="E771" t="str">
            <v>FMABDI31400000</v>
          </cell>
          <cell r="F771" t="str">
            <v>زانوسي العبد 314</v>
          </cell>
          <cell r="G771" t="str">
            <v>Ea</v>
          </cell>
          <cell r="H771" t="str">
            <v>850*650</v>
          </cell>
          <cell r="I771">
            <v>1.7100000000000001E-2</v>
          </cell>
          <cell r="J771">
            <v>140</v>
          </cell>
          <cell r="L771">
            <v>147</v>
          </cell>
          <cell r="M771">
            <v>20</v>
          </cell>
          <cell r="N771">
            <v>3</v>
          </cell>
          <cell r="O771">
            <v>1</v>
          </cell>
          <cell r="P771" t="str">
            <v>g1</v>
          </cell>
          <cell r="Q771" t="str">
            <v>تعمل</v>
          </cell>
          <cell r="R771">
            <v>17.100000000000001</v>
          </cell>
          <cell r="S771">
            <v>15.903000000000002</v>
          </cell>
          <cell r="T771">
            <v>18.297000000000001</v>
          </cell>
          <cell r="U771" t="str">
            <v>7</v>
          </cell>
          <cell r="V771" t="str">
            <v>7</v>
          </cell>
          <cell r="X771" t="str">
            <v>ثلاجة</v>
          </cell>
          <cell r="Y771">
            <v>164</v>
          </cell>
          <cell r="AA771">
            <v>652</v>
          </cell>
          <cell r="AB771" t="str">
            <v>زانوسي العبد 314</v>
          </cell>
          <cell r="AD771" t="str">
            <v>زانوسي العبد 309 - 314</v>
          </cell>
          <cell r="AE771">
            <v>1</v>
          </cell>
          <cell r="AG771" t="str">
            <v>CDFRP2314</v>
          </cell>
          <cell r="AH771">
            <v>180</v>
          </cell>
          <cell r="AI771">
            <v>171</v>
          </cell>
          <cell r="AJ771">
            <v>189</v>
          </cell>
          <cell r="AK771">
            <v>1</v>
          </cell>
          <cell r="AL771">
            <v>1</v>
          </cell>
          <cell r="AT771" t="str">
            <v>ABD</v>
          </cell>
          <cell r="AU771" t="str">
            <v>اتوماتيك</v>
          </cell>
          <cell r="AV771">
            <v>7</v>
          </cell>
          <cell r="AW771">
            <v>7</v>
          </cell>
          <cell r="BJ771">
            <v>5</v>
          </cell>
          <cell r="BK771">
            <v>-5</v>
          </cell>
          <cell r="BL771">
            <v>5</v>
          </cell>
          <cell r="BN771">
            <v>226</v>
          </cell>
          <cell r="BO771" t="str">
            <v>2</v>
          </cell>
          <cell r="BW771">
            <v>0</v>
          </cell>
          <cell r="CK771">
            <v>0</v>
          </cell>
          <cell r="CL771">
            <v>1.8810000000000004E-2</v>
          </cell>
          <cell r="CN771" t="str">
            <v>Zanosy ELABD 314</v>
          </cell>
          <cell r="CO771" t="str">
            <v>الكترولوكس</v>
          </cell>
          <cell r="CP771" t="str">
            <v>القاهرة للصناعات المغذية غسالات</v>
          </cell>
          <cell r="CT771">
            <v>1</v>
          </cell>
          <cell r="CU771">
            <v>1</v>
          </cell>
          <cell r="CV771">
            <v>1</v>
          </cell>
          <cell r="CW771">
            <v>5</v>
          </cell>
          <cell r="CX771">
            <v>44319</v>
          </cell>
          <cell r="CY771">
            <v>44322</v>
          </cell>
          <cell r="CZ771" t="str">
            <v>Pending</v>
          </cell>
          <cell r="DA771">
            <v>30</v>
          </cell>
        </row>
        <row r="772">
          <cell r="A772" t="str">
            <v>652sum</v>
          </cell>
          <cell r="B772" t="str">
            <v>PF1</v>
          </cell>
          <cell r="C772" t="str">
            <v>FOAM 10TH</v>
          </cell>
          <cell r="D772" t="str">
            <v>Molds</v>
          </cell>
          <cell r="E772" t="str">
            <v>FMABDI30900000</v>
          </cell>
          <cell r="F772" t="str">
            <v>زانوسي العبد 309 - 314</v>
          </cell>
          <cell r="G772" t="str">
            <v>Set</v>
          </cell>
          <cell r="H772" t="str">
            <v>1100*1200</v>
          </cell>
          <cell r="I772">
            <v>0.21310000000000001</v>
          </cell>
          <cell r="J772">
            <v>20</v>
          </cell>
          <cell r="L772">
            <v>20</v>
          </cell>
          <cell r="M772">
            <v>20</v>
          </cell>
          <cell r="N772">
            <v>3</v>
          </cell>
          <cell r="O772">
            <v>1</v>
          </cell>
          <cell r="P772" t="str">
            <v>g1</v>
          </cell>
          <cell r="Q772" t="str">
            <v>تعمل</v>
          </cell>
          <cell r="R772">
            <v>213.10000000000002</v>
          </cell>
          <cell r="S772">
            <v>198.18300000000002</v>
          </cell>
          <cell r="T772">
            <v>228.01700000000002</v>
          </cell>
          <cell r="U772" t="str">
            <v>7</v>
          </cell>
          <cell r="V772" t="str">
            <v>7</v>
          </cell>
          <cell r="X772" t="str">
            <v>ثلاجة</v>
          </cell>
          <cell r="Y772">
            <v>165</v>
          </cell>
          <cell r="AA772">
            <v>652</v>
          </cell>
          <cell r="AB772" t="str">
            <v>زانوسي العبد 309</v>
          </cell>
          <cell r="AD772" t="str">
            <v>زانوسي العبد 309 - 314</v>
          </cell>
          <cell r="AE772">
            <v>1</v>
          </cell>
          <cell r="AH772">
            <v>180</v>
          </cell>
          <cell r="AI772">
            <v>171</v>
          </cell>
          <cell r="AJ772">
            <v>189</v>
          </cell>
          <cell r="AK772">
            <v>0</v>
          </cell>
          <cell r="AM772">
            <v>1</v>
          </cell>
          <cell r="AT772" t="str">
            <v>ABD</v>
          </cell>
          <cell r="AU772" t="str">
            <v>اتوماتيك</v>
          </cell>
          <cell r="AV772">
            <v>7</v>
          </cell>
          <cell r="AW772">
            <v>7</v>
          </cell>
          <cell r="BJ772">
            <v>5</v>
          </cell>
          <cell r="BK772">
            <v>-5</v>
          </cell>
          <cell r="BL772">
            <v>5</v>
          </cell>
          <cell r="BN772">
            <v>230</v>
          </cell>
          <cell r="BO772" t="str">
            <v>2</v>
          </cell>
          <cell r="BW772">
            <v>0</v>
          </cell>
          <cell r="CK772">
            <v>0</v>
          </cell>
          <cell r="CL772">
            <v>0.23441000000000004</v>
          </cell>
          <cell r="CN772" t="str">
            <v>Zanosy ELABD 309</v>
          </cell>
          <cell r="CO772" t="str">
            <v/>
          </cell>
          <cell r="CT772">
            <v>0</v>
          </cell>
          <cell r="CU772">
            <v>1</v>
          </cell>
          <cell r="CV772">
            <v>1</v>
          </cell>
          <cell r="CW772">
            <v>5</v>
          </cell>
          <cell r="CX772">
            <v>44319</v>
          </cell>
          <cell r="CY772">
            <v>44322</v>
          </cell>
          <cell r="CZ772" t="str">
            <v>Pending</v>
          </cell>
          <cell r="DA772">
            <v>30</v>
          </cell>
        </row>
        <row r="773">
          <cell r="A773">
            <v>653</v>
          </cell>
          <cell r="B773" t="str">
            <v>PF1</v>
          </cell>
          <cell r="C773" t="str">
            <v>FOAM 10TH</v>
          </cell>
          <cell r="D773" t="str">
            <v>slides</v>
          </cell>
          <cell r="F773" t="str">
            <v>شرائح( طول0.442- عرضِ0.225-ارتفاع 0.01-كثافة 35 بيور)</v>
          </cell>
          <cell r="G773" t="str">
            <v>Ea</v>
          </cell>
          <cell r="Q773" t="str">
            <v>تعمل</v>
          </cell>
          <cell r="R773">
            <v>0</v>
          </cell>
          <cell r="S773">
            <v>0</v>
          </cell>
          <cell r="T773">
            <v>0</v>
          </cell>
          <cell r="X773" t="str">
            <v>slides</v>
          </cell>
          <cell r="Y773">
            <v>391</v>
          </cell>
          <cell r="AA773">
            <v>653</v>
          </cell>
          <cell r="AB773" t="str">
            <v>شرائح( طول0.442- عرضِ0.225-ارتفاع 0.01-كثافة 35 بيور)</v>
          </cell>
          <cell r="AE773">
            <v>1</v>
          </cell>
          <cell r="AK773">
            <v>1</v>
          </cell>
          <cell r="AO773">
            <v>35</v>
          </cell>
          <cell r="AV773">
            <v>7</v>
          </cell>
          <cell r="AW773">
            <v>7</v>
          </cell>
          <cell r="AX773">
            <v>0.442</v>
          </cell>
          <cell r="BA773">
            <v>0.22500000000000001</v>
          </cell>
          <cell r="BD773">
            <v>0.01</v>
          </cell>
          <cell r="CK773">
            <v>0</v>
          </cell>
          <cell r="CL773">
            <v>0</v>
          </cell>
          <cell r="CO773" t="str">
            <v>عملاء متنوعون</v>
          </cell>
          <cell r="CP773" t="str">
            <v>عملاء متنوعون</v>
          </cell>
          <cell r="CT773">
            <v>1</v>
          </cell>
          <cell r="CU773">
            <v>1</v>
          </cell>
          <cell r="CV773">
            <v>1</v>
          </cell>
          <cell r="CW773">
            <v>0</v>
          </cell>
          <cell r="CZ773" t="str">
            <v/>
          </cell>
        </row>
        <row r="774">
          <cell r="A774">
            <v>654</v>
          </cell>
          <cell r="B774" t="str">
            <v>PF1</v>
          </cell>
          <cell r="C774" t="str">
            <v>FOAM 10TH</v>
          </cell>
          <cell r="D774" t="str">
            <v>slides</v>
          </cell>
          <cell r="F774" t="str">
            <v>شرائح( طول0.49- عرضِ0.302-ارتفاع 0.013-كثافة 30 بيور)</v>
          </cell>
          <cell r="G774" t="str">
            <v>Ea</v>
          </cell>
          <cell r="Q774" t="str">
            <v>تعمل</v>
          </cell>
          <cell r="R774">
            <v>0</v>
          </cell>
          <cell r="S774">
            <v>0</v>
          </cell>
          <cell r="T774">
            <v>0</v>
          </cell>
          <cell r="X774" t="str">
            <v>slides</v>
          </cell>
          <cell r="Y774">
            <v>391</v>
          </cell>
          <cell r="AA774">
            <v>654</v>
          </cell>
          <cell r="AB774" t="str">
            <v>شرائح( طول0.49- عرضِ0.302-ارتفاع 0.013-كثافة 30 بيور)</v>
          </cell>
          <cell r="AE774">
            <v>1</v>
          </cell>
          <cell r="AK774">
            <v>1</v>
          </cell>
          <cell r="AO774">
            <v>30</v>
          </cell>
          <cell r="AV774">
            <v>7</v>
          </cell>
          <cell r="AW774">
            <v>7</v>
          </cell>
          <cell r="AX774">
            <v>0.49</v>
          </cell>
          <cell r="BA774">
            <v>0.30199999999999999</v>
          </cell>
          <cell r="BD774">
            <v>1.2999999999999999E-2</v>
          </cell>
          <cell r="CK774">
            <v>0</v>
          </cell>
          <cell r="CL774">
            <v>0</v>
          </cell>
          <cell r="CO774" t="str">
            <v>عملاء متنوعون</v>
          </cell>
          <cell r="CP774" t="str">
            <v>عملاء متنوعون</v>
          </cell>
          <cell r="CT774">
            <v>1</v>
          </cell>
          <cell r="CU774">
            <v>1</v>
          </cell>
          <cell r="CV774">
            <v>1</v>
          </cell>
          <cell r="CW774">
            <v>0</v>
          </cell>
          <cell r="CZ774" t="str">
            <v/>
          </cell>
        </row>
        <row r="775">
          <cell r="A775">
            <v>655</v>
          </cell>
          <cell r="B775" t="str">
            <v>PF1</v>
          </cell>
          <cell r="C775" t="str">
            <v>FOAM 10TH</v>
          </cell>
          <cell r="D775" t="str">
            <v>Molds</v>
          </cell>
          <cell r="E775" t="str">
            <v>FMCFII1RRP2125</v>
          </cell>
          <cell r="F775" t="str">
            <v>قاعدة زانوسي 70 سم الجديدة2-يمين</v>
          </cell>
          <cell r="G775" t="str">
            <v>Ea</v>
          </cell>
          <cell r="H775" t="str">
            <v>1600*1800</v>
          </cell>
          <cell r="I775">
            <v>0.14799999999999999</v>
          </cell>
          <cell r="M775">
            <v>60</v>
          </cell>
          <cell r="N775">
            <v>1</v>
          </cell>
          <cell r="O775">
            <v>3</v>
          </cell>
          <cell r="P775" t="str">
            <v>x1</v>
          </cell>
          <cell r="Q775" t="str">
            <v>تعمل</v>
          </cell>
          <cell r="R775">
            <v>148</v>
          </cell>
          <cell r="S775">
            <v>137.63999999999999</v>
          </cell>
          <cell r="T775">
            <v>158.36000000000001</v>
          </cell>
          <cell r="U775">
            <v>7</v>
          </cell>
          <cell r="V775">
            <v>7</v>
          </cell>
          <cell r="X775" t="str">
            <v>ثلاجة</v>
          </cell>
          <cell r="Y775">
            <v>415</v>
          </cell>
          <cell r="AA775">
            <v>655</v>
          </cell>
          <cell r="AB775" t="str">
            <v>PDFRP2125 قاعده 70 يمين</v>
          </cell>
          <cell r="AC775" t="str">
            <v xml:space="preserve">Cushion lower Right           </v>
          </cell>
          <cell r="AD775" t="str">
            <v>زانوسي 70 سم -2 (قاعدة ، كفر)</v>
          </cell>
          <cell r="AE775">
            <v>1</v>
          </cell>
          <cell r="AG775" t="str">
            <v xml:space="preserve">PDFRP2046      </v>
          </cell>
          <cell r="AH775">
            <v>180</v>
          </cell>
          <cell r="AI775">
            <v>171</v>
          </cell>
          <cell r="AJ775">
            <v>189</v>
          </cell>
          <cell r="AK775">
            <v>1</v>
          </cell>
          <cell r="AL775">
            <v>1</v>
          </cell>
          <cell r="AN775">
            <v>10</v>
          </cell>
          <cell r="AO775">
            <v>20</v>
          </cell>
          <cell r="AP775" t="str">
            <v>303xj</v>
          </cell>
          <cell r="AQ775" t="str">
            <v>S.2 112  (M) 0.7-1.1 mm</v>
          </cell>
          <cell r="AR775">
            <v>36</v>
          </cell>
          <cell r="AS775">
            <v>48</v>
          </cell>
          <cell r="AT775" t="str">
            <v>CFI</v>
          </cell>
          <cell r="AU775" t="str">
            <v>اتوماتيك</v>
          </cell>
          <cell r="AV775">
            <v>7</v>
          </cell>
          <cell r="AW775">
            <v>7</v>
          </cell>
          <cell r="AX775">
            <v>770</v>
          </cell>
          <cell r="AY775">
            <v>2</v>
          </cell>
          <cell r="AZ775">
            <v>2</v>
          </cell>
          <cell r="BA775">
            <v>415</v>
          </cell>
          <cell r="BB775">
            <v>2</v>
          </cell>
          <cell r="BC775">
            <v>2</v>
          </cell>
          <cell r="BD775">
            <v>90</v>
          </cell>
          <cell r="BE775">
            <v>1</v>
          </cell>
          <cell r="BF775">
            <v>1</v>
          </cell>
          <cell r="BG775">
            <v>60</v>
          </cell>
          <cell r="BH775">
            <v>2</v>
          </cell>
          <cell r="BI775">
            <v>2</v>
          </cell>
          <cell r="BJ775">
            <v>5</v>
          </cell>
          <cell r="BK775">
            <v>5</v>
          </cell>
          <cell r="BL775">
            <v>15</v>
          </cell>
          <cell r="BM775">
            <v>2</v>
          </cell>
          <cell r="BN775">
            <v>240</v>
          </cell>
          <cell r="BO775" t="str">
            <v>2</v>
          </cell>
          <cell r="BP775">
            <v>44192</v>
          </cell>
          <cell r="BW775">
            <v>0</v>
          </cell>
          <cell r="BX775" t="str">
            <v>شفاف</v>
          </cell>
          <cell r="BZ775">
            <v>50</v>
          </cell>
          <cell r="CB775">
            <v>10</v>
          </cell>
          <cell r="CC775">
            <v>1</v>
          </cell>
          <cell r="CE775">
            <v>87</v>
          </cell>
          <cell r="CF775">
            <v>150</v>
          </cell>
          <cell r="CG775" t="str">
            <v>ازرق</v>
          </cell>
          <cell r="CI775">
            <v>8.6999999999999994E-2</v>
          </cell>
          <cell r="CK775">
            <v>0</v>
          </cell>
          <cell r="CL775">
            <v>0.1628</v>
          </cell>
          <cell r="CO775" t="str">
            <v>الكترولوكس</v>
          </cell>
          <cell r="CP775" t="str">
            <v>القاهرة للصناعات المغذية غسالات</v>
          </cell>
          <cell r="CT775">
            <v>0</v>
          </cell>
          <cell r="CU775">
            <v>1</v>
          </cell>
          <cell r="CV775">
            <v>1</v>
          </cell>
          <cell r="CW775">
            <v>11</v>
          </cell>
          <cell r="CX775">
            <v>44356</v>
          </cell>
          <cell r="CY775">
            <v>44363</v>
          </cell>
          <cell r="CZ775" t="str">
            <v>Pending</v>
          </cell>
          <cell r="DA775">
            <v>49</v>
          </cell>
        </row>
        <row r="776">
          <cell r="A776">
            <v>656</v>
          </cell>
          <cell r="B776" t="str">
            <v>PF1</v>
          </cell>
          <cell r="C776" t="str">
            <v>FOAM 10TH</v>
          </cell>
          <cell r="D776" t="str">
            <v>Molds</v>
          </cell>
          <cell r="E776" t="str">
            <v>FMCFII1LRP2123</v>
          </cell>
          <cell r="F776" t="str">
            <v>قاعدة زانوسي 70 سم الجديدة2 -شمال</v>
          </cell>
          <cell r="G776" t="str">
            <v>Ea</v>
          </cell>
          <cell r="H776" t="str">
            <v>1600*1800</v>
          </cell>
          <cell r="I776">
            <v>0.14799999999999999</v>
          </cell>
          <cell r="M776">
            <v>60</v>
          </cell>
          <cell r="N776">
            <v>1</v>
          </cell>
          <cell r="O776">
            <v>3</v>
          </cell>
          <cell r="P776" t="str">
            <v>x1</v>
          </cell>
          <cell r="Q776" t="str">
            <v>تعمل</v>
          </cell>
          <cell r="R776">
            <v>148</v>
          </cell>
          <cell r="S776">
            <v>137.63999999999999</v>
          </cell>
          <cell r="T776">
            <v>158.36000000000001</v>
          </cell>
          <cell r="U776">
            <v>7</v>
          </cell>
          <cell r="V776">
            <v>7</v>
          </cell>
          <cell r="X776" t="str">
            <v>ثلاجة</v>
          </cell>
          <cell r="Y776">
            <v>415</v>
          </cell>
          <cell r="AA776">
            <v>656</v>
          </cell>
          <cell r="AB776" t="str">
            <v>PDFRP2123 قاعده 70 شمال</v>
          </cell>
          <cell r="AC776" t="str">
            <v xml:space="preserve">Cushion lower left            </v>
          </cell>
          <cell r="AD776" t="str">
            <v>زانوسي 70 سم -2 (قاعدة ، كفر)</v>
          </cell>
          <cell r="AE776">
            <v>1</v>
          </cell>
          <cell r="AG776" t="str">
            <v xml:space="preserve">PDFRP2047      </v>
          </cell>
          <cell r="AH776">
            <v>180</v>
          </cell>
          <cell r="AI776">
            <v>171</v>
          </cell>
          <cell r="AJ776">
            <v>189</v>
          </cell>
          <cell r="AK776">
            <v>1</v>
          </cell>
          <cell r="AL776">
            <v>1</v>
          </cell>
          <cell r="AN776">
            <v>10</v>
          </cell>
          <cell r="AO776">
            <v>20</v>
          </cell>
          <cell r="AP776" t="str">
            <v>303xj</v>
          </cell>
          <cell r="AQ776" t="str">
            <v>S.2 112  (M) 0.7-1.1 mm</v>
          </cell>
          <cell r="AR776">
            <v>36</v>
          </cell>
          <cell r="AS776">
            <v>48</v>
          </cell>
          <cell r="AT776" t="str">
            <v>CFI</v>
          </cell>
          <cell r="AU776" t="str">
            <v>اتوماتيك</v>
          </cell>
          <cell r="AV776">
            <v>7</v>
          </cell>
          <cell r="AW776">
            <v>7</v>
          </cell>
          <cell r="AX776">
            <v>770</v>
          </cell>
          <cell r="AY776">
            <v>2</v>
          </cell>
          <cell r="AZ776">
            <v>2</v>
          </cell>
          <cell r="BA776">
            <v>415</v>
          </cell>
          <cell r="BB776">
            <v>2</v>
          </cell>
          <cell r="BC776">
            <v>2</v>
          </cell>
          <cell r="BD776">
            <v>90</v>
          </cell>
          <cell r="BE776">
            <v>1</v>
          </cell>
          <cell r="BF776">
            <v>1</v>
          </cell>
          <cell r="BG776">
            <v>60</v>
          </cell>
          <cell r="BH776">
            <v>2</v>
          </cell>
          <cell r="BI776">
            <v>2</v>
          </cell>
          <cell r="BJ776">
            <v>5</v>
          </cell>
          <cell r="BK776">
            <v>5</v>
          </cell>
          <cell r="BL776">
            <v>15</v>
          </cell>
          <cell r="BM776">
            <v>2</v>
          </cell>
          <cell r="BN776">
            <v>240</v>
          </cell>
          <cell r="BO776" t="str">
            <v>2</v>
          </cell>
          <cell r="BP776">
            <v>44192</v>
          </cell>
          <cell r="BW776">
            <v>0</v>
          </cell>
          <cell r="BX776" t="str">
            <v>شفاف</v>
          </cell>
          <cell r="BZ776">
            <v>50</v>
          </cell>
          <cell r="CB776">
            <v>10</v>
          </cell>
          <cell r="CC776">
            <v>1</v>
          </cell>
          <cell r="CE776">
            <v>87</v>
          </cell>
          <cell r="CF776">
            <v>150</v>
          </cell>
          <cell r="CG776" t="str">
            <v>ازرق</v>
          </cell>
          <cell r="CI776">
            <v>8.6999999999999994E-2</v>
          </cell>
          <cell r="CK776">
            <v>0</v>
          </cell>
          <cell r="CL776">
            <v>0.1628</v>
          </cell>
          <cell r="CO776" t="str">
            <v>الكترولوكس</v>
          </cell>
          <cell r="CP776" t="str">
            <v>القاهرة للصناعات المغذية غسالات</v>
          </cell>
          <cell r="CT776">
            <v>0</v>
          </cell>
          <cell r="CU776">
            <v>1</v>
          </cell>
          <cell r="CV776">
            <v>1</v>
          </cell>
          <cell r="CW776">
            <v>11</v>
          </cell>
          <cell r="CX776">
            <v>44356</v>
          </cell>
          <cell r="CY776">
            <v>44363</v>
          </cell>
          <cell r="CZ776" t="str">
            <v>Pending</v>
          </cell>
          <cell r="DA776">
            <v>49</v>
          </cell>
        </row>
        <row r="777">
          <cell r="A777" t="str">
            <v>656b</v>
          </cell>
          <cell r="B777" t="str">
            <v>PF1</v>
          </cell>
          <cell r="C777" t="str">
            <v>FOAM 10TH</v>
          </cell>
          <cell r="D777" t="str">
            <v>Molds</v>
          </cell>
          <cell r="E777" t="str">
            <v>FMDALI12046047</v>
          </cell>
          <cell r="F777" t="str">
            <v>قاعدة زانوسي 70 سم الجديدة2</v>
          </cell>
          <cell r="G777" t="str">
            <v>Ea</v>
          </cell>
          <cell r="H777" t="str">
            <v>1600*1800</v>
          </cell>
          <cell r="I777">
            <v>0.29599999999999999</v>
          </cell>
          <cell r="M777">
            <v>60</v>
          </cell>
          <cell r="N777">
            <v>1</v>
          </cell>
          <cell r="O777">
            <v>3</v>
          </cell>
          <cell r="P777" t="str">
            <v>x1</v>
          </cell>
          <cell r="Q777" t="str">
            <v>تعمل</v>
          </cell>
          <cell r="R777">
            <v>296</v>
          </cell>
          <cell r="S777">
            <v>275.27999999999997</v>
          </cell>
          <cell r="T777">
            <v>316.72000000000003</v>
          </cell>
          <cell r="U777">
            <v>7</v>
          </cell>
          <cell r="V777">
            <v>7</v>
          </cell>
          <cell r="X777" t="str">
            <v>ثلاجة</v>
          </cell>
          <cell r="Y777">
            <v>415</v>
          </cell>
          <cell r="Z777" t="str">
            <v>قاعدة</v>
          </cell>
          <cell r="AA777">
            <v>656</v>
          </cell>
          <cell r="AB777" t="str">
            <v>PDFRP2123 قاعده 70 شمال</v>
          </cell>
          <cell r="AD777" t="str">
            <v>زانوسي 70 سم -2 (قاعدة ، كفر)</v>
          </cell>
          <cell r="AE777">
            <v>1</v>
          </cell>
          <cell r="AH777">
            <v>180</v>
          </cell>
          <cell r="AI777">
            <v>171</v>
          </cell>
          <cell r="AJ777">
            <v>189</v>
          </cell>
          <cell r="AK777">
            <v>0</v>
          </cell>
          <cell r="AL777">
            <v>1</v>
          </cell>
          <cell r="AN777">
            <v>10</v>
          </cell>
          <cell r="AO777">
            <v>20</v>
          </cell>
          <cell r="AP777" t="str">
            <v>303xj</v>
          </cell>
          <cell r="AQ777" t="str">
            <v>S.2 112  (M) 0.7-1.1 mm</v>
          </cell>
          <cell r="AR777">
            <v>36</v>
          </cell>
          <cell r="AS777">
            <v>48</v>
          </cell>
          <cell r="AT777" t="str">
            <v>DAL</v>
          </cell>
          <cell r="AU777" t="str">
            <v>اتوماتيك</v>
          </cell>
          <cell r="AV777">
            <v>7</v>
          </cell>
          <cell r="AW777">
            <v>7</v>
          </cell>
          <cell r="AX777">
            <v>770</v>
          </cell>
          <cell r="AY777">
            <v>2</v>
          </cell>
          <cell r="AZ777">
            <v>2</v>
          </cell>
          <cell r="BA777">
            <v>415</v>
          </cell>
          <cell r="BB777">
            <v>2</v>
          </cell>
          <cell r="BC777">
            <v>2</v>
          </cell>
          <cell r="BD777">
            <v>90</v>
          </cell>
          <cell r="BE777">
            <v>1</v>
          </cell>
          <cell r="BF777">
            <v>1</v>
          </cell>
          <cell r="BG777">
            <v>60</v>
          </cell>
          <cell r="BH777">
            <v>2</v>
          </cell>
          <cell r="BI777">
            <v>2</v>
          </cell>
          <cell r="BJ777">
            <v>5</v>
          </cell>
          <cell r="BK777">
            <v>5</v>
          </cell>
          <cell r="BL777">
            <v>15</v>
          </cell>
          <cell r="BM777">
            <v>2</v>
          </cell>
          <cell r="BN777">
            <v>240</v>
          </cell>
          <cell r="BO777" t="str">
            <v>2</v>
          </cell>
          <cell r="BP777">
            <v>44192</v>
          </cell>
          <cell r="BW777">
            <v>0</v>
          </cell>
          <cell r="BX777" t="str">
            <v>شفاف</v>
          </cell>
          <cell r="BZ777">
            <v>50</v>
          </cell>
          <cell r="CB777">
            <v>10</v>
          </cell>
          <cell r="CC777">
            <v>1</v>
          </cell>
          <cell r="CE777">
            <v>87</v>
          </cell>
          <cell r="CF777">
            <v>150</v>
          </cell>
          <cell r="CG777" t="str">
            <v>ازرق</v>
          </cell>
          <cell r="CI777">
            <v>8.6999999999999994E-2</v>
          </cell>
          <cell r="CK777">
            <v>0</v>
          </cell>
          <cell r="CL777">
            <v>0.3256</v>
          </cell>
          <cell r="CO777" t="str">
            <v>الكترولوكس</v>
          </cell>
          <cell r="CP777" t="str">
            <v>القاهرة للصناعات المغذية غسالات</v>
          </cell>
          <cell r="CT777">
            <v>1</v>
          </cell>
          <cell r="CU777">
            <v>1</v>
          </cell>
          <cell r="CV777">
            <v>1</v>
          </cell>
          <cell r="CW777">
            <v>11</v>
          </cell>
          <cell r="CX777">
            <v>44356</v>
          </cell>
          <cell r="CY777">
            <v>44363</v>
          </cell>
          <cell r="CZ777" t="str">
            <v>Pending</v>
          </cell>
          <cell r="DA777">
            <v>49</v>
          </cell>
        </row>
        <row r="778">
          <cell r="A778">
            <v>657</v>
          </cell>
          <cell r="B778" t="str">
            <v>PF1</v>
          </cell>
          <cell r="C778" t="str">
            <v>FOAM 10TH</v>
          </cell>
          <cell r="D778" t="str">
            <v>Molds</v>
          </cell>
          <cell r="E778" t="str">
            <v>FMCFII7RRP2124</v>
          </cell>
          <cell r="F778" t="str">
            <v>كفر زانوسي 70 سم الجديدة2 -يمين</v>
          </cell>
          <cell r="G778" t="str">
            <v>Ea</v>
          </cell>
          <cell r="H778" t="str">
            <v>1600*1800</v>
          </cell>
          <cell r="I778">
            <v>0.09</v>
          </cell>
          <cell r="M778">
            <v>60</v>
          </cell>
          <cell r="N778">
            <v>1</v>
          </cell>
          <cell r="O778">
            <v>3</v>
          </cell>
          <cell r="P778" t="str">
            <v>x1</v>
          </cell>
          <cell r="Q778" t="str">
            <v>تعمل</v>
          </cell>
          <cell r="R778">
            <v>90</v>
          </cell>
          <cell r="S778">
            <v>83.7</v>
          </cell>
          <cell r="T778">
            <v>96.3</v>
          </cell>
          <cell r="U778">
            <v>7</v>
          </cell>
          <cell r="V778">
            <v>7</v>
          </cell>
          <cell r="X778" t="str">
            <v>ثلاجة</v>
          </cell>
          <cell r="Y778">
            <v>415</v>
          </cell>
          <cell r="AA778">
            <v>657</v>
          </cell>
          <cell r="AB778" t="str">
            <v>PDFRP2124 كفر 70 يمين</v>
          </cell>
          <cell r="AC778" t="str">
            <v xml:space="preserve">Cushion lower Right           </v>
          </cell>
          <cell r="AD778" t="str">
            <v>زانوسي 70 سم -2 (قاعدة ، كفر)</v>
          </cell>
          <cell r="AE778">
            <v>1</v>
          </cell>
          <cell r="AG778" t="str">
            <v xml:space="preserve">PDFRP2044      </v>
          </cell>
          <cell r="AH778">
            <v>180</v>
          </cell>
          <cell r="AI778">
            <v>171</v>
          </cell>
          <cell r="AJ778">
            <v>189</v>
          </cell>
          <cell r="AK778">
            <v>1</v>
          </cell>
          <cell r="AL778">
            <v>1</v>
          </cell>
          <cell r="AN778">
            <v>10</v>
          </cell>
          <cell r="AO778">
            <v>20</v>
          </cell>
          <cell r="AP778" t="str">
            <v>303xj</v>
          </cell>
          <cell r="AQ778" t="str">
            <v>S.2 112  (M) 0.7-1.1 mm</v>
          </cell>
          <cell r="AR778">
            <v>36</v>
          </cell>
          <cell r="AS778">
            <v>48</v>
          </cell>
          <cell r="AT778" t="str">
            <v>CFI</v>
          </cell>
          <cell r="AU778" t="str">
            <v>اتوماتيك</v>
          </cell>
          <cell r="AV778">
            <v>7</v>
          </cell>
          <cell r="AW778">
            <v>7</v>
          </cell>
          <cell r="AX778">
            <v>770</v>
          </cell>
          <cell r="AY778">
            <v>2</v>
          </cell>
          <cell r="AZ778">
            <v>2</v>
          </cell>
          <cell r="BA778">
            <v>415</v>
          </cell>
          <cell r="BB778">
            <v>2</v>
          </cell>
          <cell r="BC778">
            <v>2</v>
          </cell>
          <cell r="BD778">
            <v>60</v>
          </cell>
          <cell r="BE778">
            <v>1</v>
          </cell>
          <cell r="BF778">
            <v>1</v>
          </cell>
          <cell r="BG778">
            <v>60</v>
          </cell>
          <cell r="BH778">
            <v>2</v>
          </cell>
          <cell r="BI778">
            <v>2</v>
          </cell>
          <cell r="BJ778">
            <v>5</v>
          </cell>
          <cell r="BK778">
            <v>5</v>
          </cell>
          <cell r="BL778">
            <v>15</v>
          </cell>
          <cell r="BM778">
            <v>2</v>
          </cell>
          <cell r="BN778">
            <v>240</v>
          </cell>
          <cell r="BO778" t="str">
            <v>2</v>
          </cell>
          <cell r="BP778">
            <v>44192</v>
          </cell>
          <cell r="BW778">
            <v>0</v>
          </cell>
          <cell r="BX778" t="str">
            <v>شفاف</v>
          </cell>
          <cell r="BZ778">
            <v>50</v>
          </cell>
          <cell r="CB778">
            <v>15</v>
          </cell>
          <cell r="CC778">
            <v>1</v>
          </cell>
          <cell r="CE778">
            <v>87</v>
          </cell>
          <cell r="CF778">
            <v>150</v>
          </cell>
          <cell r="CG778" t="str">
            <v>ابيض</v>
          </cell>
          <cell r="CI778">
            <v>8.6999999999999994E-2</v>
          </cell>
          <cell r="CK778">
            <v>0</v>
          </cell>
          <cell r="CL778">
            <v>9.9000000000000005E-2</v>
          </cell>
          <cell r="CO778" t="str">
            <v>الكترولوكس</v>
          </cell>
          <cell r="CP778" t="str">
            <v>القاهرة للصناعات المغذية غسالات</v>
          </cell>
          <cell r="CT778">
            <v>0</v>
          </cell>
          <cell r="CU778">
            <v>1</v>
          </cell>
          <cell r="CV778">
            <v>1</v>
          </cell>
          <cell r="CW778">
            <v>11</v>
          </cell>
          <cell r="CX778">
            <v>44356</v>
          </cell>
          <cell r="CY778">
            <v>44363</v>
          </cell>
          <cell r="CZ778" t="str">
            <v>Pending</v>
          </cell>
          <cell r="DA778">
            <v>49</v>
          </cell>
        </row>
        <row r="779">
          <cell r="A779">
            <v>658</v>
          </cell>
          <cell r="B779" t="str">
            <v>PF1</v>
          </cell>
          <cell r="C779" t="str">
            <v>FOAM 10TH</v>
          </cell>
          <cell r="D779" t="str">
            <v>Molds</v>
          </cell>
          <cell r="E779" t="str">
            <v>FMCFII7LRP2122</v>
          </cell>
          <cell r="F779" t="str">
            <v>كفر زانوسي 70 سم الجديدة2 -شمال</v>
          </cell>
          <cell r="G779" t="str">
            <v>Ea</v>
          </cell>
          <cell r="H779" t="str">
            <v>1600*1800</v>
          </cell>
          <cell r="I779">
            <v>0.09</v>
          </cell>
          <cell r="M779">
            <v>60</v>
          </cell>
          <cell r="N779">
            <v>1</v>
          </cell>
          <cell r="O779">
            <v>3</v>
          </cell>
          <cell r="P779" t="str">
            <v>x1</v>
          </cell>
          <cell r="Q779" t="str">
            <v>تعمل</v>
          </cell>
          <cell r="R779">
            <v>90</v>
          </cell>
          <cell r="S779">
            <v>83.7</v>
          </cell>
          <cell r="T779">
            <v>96.3</v>
          </cell>
          <cell r="U779">
            <v>7</v>
          </cell>
          <cell r="V779">
            <v>7</v>
          </cell>
          <cell r="X779" t="str">
            <v>ثلاجة</v>
          </cell>
          <cell r="Y779">
            <v>415</v>
          </cell>
          <cell r="AA779">
            <v>658</v>
          </cell>
          <cell r="AB779" t="str">
            <v>PDFRP2122 كفر 70 شمال</v>
          </cell>
          <cell r="AC779" t="str">
            <v xml:space="preserve">Cushion lower left            </v>
          </cell>
          <cell r="AD779" t="str">
            <v>زانوسي 70 سم -2 (قاعدة ، كفر)</v>
          </cell>
          <cell r="AE779">
            <v>1</v>
          </cell>
          <cell r="AG779" t="str">
            <v xml:space="preserve">PDFRP2045      </v>
          </cell>
          <cell r="AH779">
            <v>180</v>
          </cell>
          <cell r="AI779">
            <v>171</v>
          </cell>
          <cell r="AJ779">
            <v>189</v>
          </cell>
          <cell r="AK779">
            <v>1</v>
          </cell>
          <cell r="AL779">
            <v>1</v>
          </cell>
          <cell r="AN779">
            <v>10</v>
          </cell>
          <cell r="AO779">
            <v>20</v>
          </cell>
          <cell r="AP779" t="str">
            <v>303xj</v>
          </cell>
          <cell r="AQ779" t="str">
            <v>S.2 112  (M) 0.7-1.1 mm</v>
          </cell>
          <cell r="AR779">
            <v>36</v>
          </cell>
          <cell r="AS779">
            <v>48</v>
          </cell>
          <cell r="AT779" t="str">
            <v>CFI</v>
          </cell>
          <cell r="AU779" t="str">
            <v>اتوماتيك</v>
          </cell>
          <cell r="AV779">
            <v>7</v>
          </cell>
          <cell r="AW779">
            <v>7</v>
          </cell>
          <cell r="AX779">
            <v>770</v>
          </cell>
          <cell r="AY779">
            <v>2</v>
          </cell>
          <cell r="AZ779">
            <v>2</v>
          </cell>
          <cell r="BA779">
            <v>415</v>
          </cell>
          <cell r="BB779">
            <v>2</v>
          </cell>
          <cell r="BC779">
            <v>2</v>
          </cell>
          <cell r="BD779">
            <v>60</v>
          </cell>
          <cell r="BE779">
            <v>1</v>
          </cell>
          <cell r="BF779">
            <v>1</v>
          </cell>
          <cell r="BG779">
            <v>60</v>
          </cell>
          <cell r="BH779">
            <v>2</v>
          </cell>
          <cell r="BI779">
            <v>2</v>
          </cell>
          <cell r="BJ779">
            <v>5</v>
          </cell>
          <cell r="BK779">
            <v>5</v>
          </cell>
          <cell r="BL779">
            <v>15</v>
          </cell>
          <cell r="BM779">
            <v>2</v>
          </cell>
          <cell r="BN779">
            <v>240</v>
          </cell>
          <cell r="BO779" t="str">
            <v>2</v>
          </cell>
          <cell r="BP779">
            <v>44192</v>
          </cell>
          <cell r="BW779">
            <v>0</v>
          </cell>
          <cell r="BX779" t="str">
            <v>شفاف</v>
          </cell>
          <cell r="BZ779">
            <v>50</v>
          </cell>
          <cell r="CB779">
            <v>15</v>
          </cell>
          <cell r="CC779">
            <v>1</v>
          </cell>
          <cell r="CE779">
            <v>87</v>
          </cell>
          <cell r="CF779">
            <v>150</v>
          </cell>
          <cell r="CG779" t="str">
            <v>ابيض</v>
          </cell>
          <cell r="CI779">
            <v>8.6999999999999994E-2</v>
          </cell>
          <cell r="CK779">
            <v>0</v>
          </cell>
          <cell r="CL779">
            <v>9.9000000000000005E-2</v>
          </cell>
          <cell r="CO779" t="str">
            <v>الكترولوكس</v>
          </cell>
          <cell r="CP779" t="str">
            <v>القاهرة للصناعات المغذية غسالات</v>
          </cell>
          <cell r="CT779">
            <v>0</v>
          </cell>
          <cell r="CU779">
            <v>1</v>
          </cell>
          <cell r="CV779">
            <v>1</v>
          </cell>
          <cell r="CW779">
            <v>11</v>
          </cell>
          <cell r="CX779">
            <v>44356</v>
          </cell>
          <cell r="CY779">
            <v>44363</v>
          </cell>
          <cell r="CZ779" t="str">
            <v>Pending</v>
          </cell>
          <cell r="DA779">
            <v>49</v>
          </cell>
        </row>
        <row r="780">
          <cell r="A780" t="str">
            <v>658b</v>
          </cell>
          <cell r="B780" t="str">
            <v>PF1</v>
          </cell>
          <cell r="C780" t="str">
            <v>FOAM 10TH</v>
          </cell>
          <cell r="D780" t="str">
            <v>Molds</v>
          </cell>
          <cell r="E780" t="str">
            <v>FMDALI22044045</v>
          </cell>
          <cell r="F780" t="str">
            <v>كفر زانوسي 70 سم الجديدة2</v>
          </cell>
          <cell r="G780" t="str">
            <v>Ea</v>
          </cell>
          <cell r="H780" t="str">
            <v>1600*1800</v>
          </cell>
          <cell r="I780">
            <v>0.18</v>
          </cell>
          <cell r="M780">
            <v>60</v>
          </cell>
          <cell r="N780">
            <v>1</v>
          </cell>
          <cell r="O780">
            <v>3</v>
          </cell>
          <cell r="P780" t="str">
            <v>x1</v>
          </cell>
          <cell r="Q780" t="str">
            <v>تعمل</v>
          </cell>
          <cell r="R780">
            <v>180</v>
          </cell>
          <cell r="S780">
            <v>167.4</v>
          </cell>
          <cell r="T780">
            <v>192.6</v>
          </cell>
          <cell r="U780">
            <v>7</v>
          </cell>
          <cell r="V780">
            <v>7</v>
          </cell>
          <cell r="X780" t="str">
            <v>ثلاجة</v>
          </cell>
          <cell r="Y780">
            <v>415</v>
          </cell>
          <cell r="Z780" t="str">
            <v>كفر</v>
          </cell>
          <cell r="AA780">
            <v>658</v>
          </cell>
          <cell r="AB780" t="str">
            <v>PDFRP2122 كفر 70 شمال</v>
          </cell>
          <cell r="AD780" t="str">
            <v>زانوسي 70 سم -2 (قاعدة ، كفر)</v>
          </cell>
          <cell r="AE780">
            <v>1</v>
          </cell>
          <cell r="AH780">
            <v>180</v>
          </cell>
          <cell r="AI780">
            <v>171</v>
          </cell>
          <cell r="AJ780">
            <v>189</v>
          </cell>
          <cell r="AK780">
            <v>0</v>
          </cell>
          <cell r="AL780">
            <v>1</v>
          </cell>
          <cell r="AN780">
            <v>10</v>
          </cell>
          <cell r="AO780">
            <v>20</v>
          </cell>
          <cell r="AP780" t="str">
            <v>303xj</v>
          </cell>
          <cell r="AQ780" t="str">
            <v>S.2 112  (M) 0.7-1.1 mm</v>
          </cell>
          <cell r="AR780">
            <v>36</v>
          </cell>
          <cell r="AS780">
            <v>48</v>
          </cell>
          <cell r="AT780" t="str">
            <v>DAL</v>
          </cell>
          <cell r="AU780" t="str">
            <v>اتوماتيك</v>
          </cell>
          <cell r="AV780">
            <v>7</v>
          </cell>
          <cell r="AW780">
            <v>7</v>
          </cell>
          <cell r="AX780">
            <v>770</v>
          </cell>
          <cell r="AY780">
            <v>2</v>
          </cell>
          <cell r="AZ780">
            <v>2</v>
          </cell>
          <cell r="BA780">
            <v>415</v>
          </cell>
          <cell r="BB780">
            <v>2</v>
          </cell>
          <cell r="BC780">
            <v>2</v>
          </cell>
          <cell r="BD780">
            <v>60</v>
          </cell>
          <cell r="BE780">
            <v>1</v>
          </cell>
          <cell r="BF780">
            <v>1</v>
          </cell>
          <cell r="BG780">
            <v>60</v>
          </cell>
          <cell r="BH780">
            <v>2</v>
          </cell>
          <cell r="BI780">
            <v>2</v>
          </cell>
          <cell r="BJ780">
            <v>5</v>
          </cell>
          <cell r="BK780">
            <v>5</v>
          </cell>
          <cell r="BL780">
            <v>15</v>
          </cell>
          <cell r="BM780">
            <v>2</v>
          </cell>
          <cell r="BN780">
            <v>240</v>
          </cell>
          <cell r="BO780" t="str">
            <v>2</v>
          </cell>
          <cell r="BP780">
            <v>44192</v>
          </cell>
          <cell r="BW780">
            <v>0</v>
          </cell>
          <cell r="BX780" t="str">
            <v>شفاف</v>
          </cell>
          <cell r="BZ780">
            <v>50</v>
          </cell>
          <cell r="CB780">
            <v>15</v>
          </cell>
          <cell r="CC780">
            <v>1</v>
          </cell>
          <cell r="CE780">
            <v>87</v>
          </cell>
          <cell r="CF780">
            <v>150</v>
          </cell>
          <cell r="CG780" t="str">
            <v>ابيض</v>
          </cell>
          <cell r="CI780">
            <v>8.6999999999999994E-2</v>
          </cell>
          <cell r="CK780">
            <v>0</v>
          </cell>
          <cell r="CL780">
            <v>0.19800000000000001</v>
          </cell>
          <cell r="CO780" t="str">
            <v>الكترولوكس</v>
          </cell>
          <cell r="CP780" t="str">
            <v>القاهرة للصناعات المغذية غسالات</v>
          </cell>
          <cell r="CT780">
            <v>1</v>
          </cell>
          <cell r="CU780">
            <v>1</v>
          </cell>
          <cell r="CV780">
            <v>1</v>
          </cell>
          <cell r="CW780">
            <v>11</v>
          </cell>
          <cell r="CX780">
            <v>44356</v>
          </cell>
          <cell r="CY780">
            <v>44363</v>
          </cell>
          <cell r="CZ780" t="str">
            <v>Pending</v>
          </cell>
          <cell r="DA780">
            <v>49</v>
          </cell>
        </row>
        <row r="781">
          <cell r="A781" t="str">
            <v>658sum</v>
          </cell>
          <cell r="B781" t="str">
            <v>PF1</v>
          </cell>
          <cell r="C781" t="str">
            <v>FOAM 10TH</v>
          </cell>
          <cell r="D781" t="str">
            <v>Molds</v>
          </cell>
          <cell r="E781" t="str">
            <v>FMDALI22044045</v>
          </cell>
          <cell r="F781" t="str">
            <v>كفر زانوسي 70 سم الجديدة2</v>
          </cell>
          <cell r="G781" t="str">
            <v>Ea</v>
          </cell>
          <cell r="H781" t="str">
            <v>1600*1800</v>
          </cell>
          <cell r="I781">
            <v>0.18</v>
          </cell>
          <cell r="M781">
            <v>60</v>
          </cell>
          <cell r="N781">
            <v>1</v>
          </cell>
          <cell r="O781">
            <v>3</v>
          </cell>
          <cell r="P781" t="str">
            <v>x1</v>
          </cell>
          <cell r="Q781" t="str">
            <v>تعمل</v>
          </cell>
          <cell r="R781">
            <v>180</v>
          </cell>
          <cell r="S781">
            <v>167.4</v>
          </cell>
          <cell r="T781">
            <v>192.6</v>
          </cell>
          <cell r="U781">
            <v>7</v>
          </cell>
          <cell r="V781">
            <v>7</v>
          </cell>
          <cell r="X781" t="str">
            <v>ثلاجة</v>
          </cell>
          <cell r="Y781">
            <v>415</v>
          </cell>
          <cell r="AA781">
            <v>658</v>
          </cell>
          <cell r="AB781" t="str">
            <v>PDFRP2122 كفر 70 شمال</v>
          </cell>
          <cell r="AD781" t="str">
            <v>زانوسي 70 سم -2 (قاعدة ، كفر)</v>
          </cell>
          <cell r="AE781">
            <v>1</v>
          </cell>
          <cell r="AH781">
            <v>180</v>
          </cell>
          <cell r="AI781">
            <v>171</v>
          </cell>
          <cell r="AJ781">
            <v>189</v>
          </cell>
          <cell r="AK781">
            <v>0</v>
          </cell>
          <cell r="AM781">
            <v>1</v>
          </cell>
          <cell r="AN781">
            <v>10</v>
          </cell>
          <cell r="AO781">
            <v>20</v>
          </cell>
          <cell r="AP781" t="str">
            <v>303xj</v>
          </cell>
          <cell r="AQ781" t="str">
            <v>S.2 112  (M) 0.7-1.1 mm</v>
          </cell>
          <cell r="AR781">
            <v>36</v>
          </cell>
          <cell r="AS781">
            <v>48</v>
          </cell>
          <cell r="AT781" t="str">
            <v>DAL</v>
          </cell>
          <cell r="AU781" t="str">
            <v>اتوماتيك</v>
          </cell>
          <cell r="AV781">
            <v>7</v>
          </cell>
          <cell r="AW781">
            <v>7</v>
          </cell>
          <cell r="AX781">
            <v>770</v>
          </cell>
          <cell r="AY781">
            <v>2</v>
          </cell>
          <cell r="AZ781">
            <v>2</v>
          </cell>
          <cell r="BA781">
            <v>415</v>
          </cell>
          <cell r="BB781">
            <v>2</v>
          </cell>
          <cell r="BC781">
            <v>2</v>
          </cell>
          <cell r="BD781">
            <v>60</v>
          </cell>
          <cell r="BE781">
            <v>1</v>
          </cell>
          <cell r="BF781">
            <v>1</v>
          </cell>
          <cell r="BG781">
            <v>60</v>
          </cell>
          <cell r="BH781">
            <v>2</v>
          </cell>
          <cell r="BI781">
            <v>2</v>
          </cell>
          <cell r="BJ781">
            <v>5</v>
          </cell>
          <cell r="BK781">
            <v>5</v>
          </cell>
          <cell r="BL781">
            <v>15</v>
          </cell>
          <cell r="BM781">
            <v>2</v>
          </cell>
          <cell r="BN781">
            <v>240</v>
          </cell>
          <cell r="BO781" t="str">
            <v>2</v>
          </cell>
          <cell r="BP781">
            <v>44192</v>
          </cell>
          <cell r="BW781">
            <v>0</v>
          </cell>
          <cell r="BX781" t="str">
            <v>شفاف</v>
          </cell>
          <cell r="BZ781">
            <v>50</v>
          </cell>
          <cell r="CB781">
            <v>15</v>
          </cell>
          <cell r="CC781">
            <v>1</v>
          </cell>
          <cell r="CE781">
            <v>87</v>
          </cell>
          <cell r="CF781">
            <v>150</v>
          </cell>
          <cell r="CG781" t="str">
            <v>ابيض</v>
          </cell>
          <cell r="CI781">
            <v>8.6999999999999994E-2</v>
          </cell>
          <cell r="CK781">
            <v>0</v>
          </cell>
          <cell r="CL781">
            <v>0.19800000000000001</v>
          </cell>
          <cell r="CO781" t="str">
            <v>الكترولوكس</v>
          </cell>
          <cell r="CP781" t="str">
            <v>القاهرة للصناعات المغذية غسالات</v>
          </cell>
          <cell r="CT781">
            <v>1</v>
          </cell>
          <cell r="CU781">
            <v>1</v>
          </cell>
          <cell r="CV781">
            <v>1</v>
          </cell>
          <cell r="CW781">
            <v>11</v>
          </cell>
          <cell r="CX781">
            <v>44356</v>
          </cell>
          <cell r="CY781">
            <v>44363</v>
          </cell>
          <cell r="CZ781" t="str">
            <v>Pending</v>
          </cell>
          <cell r="DA781">
            <v>49</v>
          </cell>
        </row>
        <row r="782">
          <cell r="A782">
            <v>659</v>
          </cell>
          <cell r="B782" t="str">
            <v>PF1</v>
          </cell>
          <cell r="C782" t="str">
            <v>FOAM 10TH</v>
          </cell>
          <cell r="D782" t="str">
            <v>Molds</v>
          </cell>
          <cell r="E782" t="str">
            <v>FMLGEI375UP770</v>
          </cell>
          <cell r="F782" t="str">
            <v>75UP77 MFZ65917901-  FRONT</v>
          </cell>
          <cell r="G782" t="str">
            <v>Ea</v>
          </cell>
          <cell r="H782" t="str">
            <v>1400*1700</v>
          </cell>
          <cell r="I782">
            <v>0.30099999999999999</v>
          </cell>
          <cell r="M782">
            <v>40</v>
          </cell>
          <cell r="N782">
            <v>1</v>
          </cell>
          <cell r="O782">
            <v>2</v>
          </cell>
          <cell r="P782" t="str">
            <v>g2</v>
          </cell>
          <cell r="Q782" t="str">
            <v>تعمل</v>
          </cell>
          <cell r="R782">
            <v>301</v>
          </cell>
          <cell r="S782">
            <v>283.24099999999999</v>
          </cell>
          <cell r="T782">
            <v>322.37099999999998</v>
          </cell>
          <cell r="U782">
            <v>5.9</v>
          </cell>
          <cell r="V782">
            <v>7.1</v>
          </cell>
          <cell r="X782" t="str">
            <v>TV</v>
          </cell>
          <cell r="Y782">
            <v>416</v>
          </cell>
          <cell r="AA782">
            <v>659</v>
          </cell>
          <cell r="AB782" t="str">
            <v>75UP77 MFZ65917901-  FRONT</v>
          </cell>
          <cell r="AD782" t="str">
            <v>LG75UP77-front</v>
          </cell>
          <cell r="AE782">
            <v>1</v>
          </cell>
          <cell r="AF782" t="str">
            <v>mma</v>
          </cell>
          <cell r="AG782" t="str">
            <v>MFZ65917901</v>
          </cell>
          <cell r="AH782">
            <v>180</v>
          </cell>
          <cell r="AI782">
            <v>171</v>
          </cell>
          <cell r="AJ782">
            <v>189</v>
          </cell>
          <cell r="AK782">
            <v>1</v>
          </cell>
          <cell r="AL782">
            <v>1</v>
          </cell>
          <cell r="AM782">
            <v>1</v>
          </cell>
          <cell r="AN782">
            <v>4</v>
          </cell>
          <cell r="AO782">
            <v>16</v>
          </cell>
          <cell r="AP782" t="str">
            <v>303xj</v>
          </cell>
          <cell r="AQ782" t="str">
            <v>S.2 112  (M) 0.7-1.1 mm</v>
          </cell>
          <cell r="AR782">
            <v>32</v>
          </cell>
          <cell r="AS782">
            <v>32</v>
          </cell>
          <cell r="AT782" t="str">
            <v>LGE</v>
          </cell>
          <cell r="AU782" t="str">
            <v>اتوماتيك</v>
          </cell>
          <cell r="AV782">
            <v>7</v>
          </cell>
          <cell r="AW782">
            <v>7</v>
          </cell>
          <cell r="AX782">
            <v>61.3</v>
          </cell>
          <cell r="AY782">
            <v>1</v>
          </cell>
          <cell r="AZ782">
            <v>6</v>
          </cell>
          <cell r="BA782">
            <v>1307</v>
          </cell>
          <cell r="BB782">
            <v>1</v>
          </cell>
          <cell r="BC782">
            <v>6</v>
          </cell>
          <cell r="BD782">
            <v>528</v>
          </cell>
          <cell r="BE782">
            <v>0</v>
          </cell>
          <cell r="BF782">
            <v>3</v>
          </cell>
          <cell r="BJ782">
            <v>5</v>
          </cell>
          <cell r="BK782">
            <v>-1</v>
          </cell>
          <cell r="BL782">
            <v>9</v>
          </cell>
          <cell r="BM782">
            <v>2</v>
          </cell>
          <cell r="BN782">
            <v>416</v>
          </cell>
          <cell r="BO782" t="str">
            <v>4</v>
          </cell>
          <cell r="BP782">
            <v>44214</v>
          </cell>
          <cell r="BX782" t="str">
            <v>شفاف</v>
          </cell>
          <cell r="BY782">
            <v>2.6667E-2</v>
          </cell>
          <cell r="BZ782">
            <v>50</v>
          </cell>
          <cell r="CA782">
            <v>8</v>
          </cell>
          <cell r="CB782">
            <v>4</v>
          </cell>
          <cell r="CC782">
            <v>1</v>
          </cell>
          <cell r="CE782">
            <v>87</v>
          </cell>
          <cell r="CF782">
            <v>150</v>
          </cell>
          <cell r="CG782" t="str">
            <v>ابيض</v>
          </cell>
          <cell r="CH782">
            <v>1.4500000000000001E-2</v>
          </cell>
          <cell r="CI782">
            <v>8.6999999999999994E-2</v>
          </cell>
          <cell r="CK782">
            <v>0.32658499999999996</v>
          </cell>
          <cell r="CL782">
            <v>0</v>
          </cell>
          <cell r="CO782" t="str">
            <v>LG</v>
          </cell>
          <cell r="CP782" t="str">
            <v>HE</v>
          </cell>
          <cell r="CS782">
            <v>1</v>
          </cell>
          <cell r="CT782">
            <v>1</v>
          </cell>
          <cell r="CU782">
            <v>1</v>
          </cell>
          <cell r="CV782">
            <v>1</v>
          </cell>
          <cell r="CW782">
            <v>3</v>
          </cell>
          <cell r="CX782">
            <v>44361</v>
          </cell>
          <cell r="CY782">
            <v>44366</v>
          </cell>
          <cell r="CZ782" t="str">
            <v>Pending</v>
          </cell>
          <cell r="DA782">
            <v>8</v>
          </cell>
        </row>
        <row r="783">
          <cell r="A783" t="str">
            <v>660ur</v>
          </cell>
          <cell r="B783" t="str">
            <v>PF1</v>
          </cell>
          <cell r="C783" t="str">
            <v>FOAM 10TH</v>
          </cell>
          <cell r="D783" t="str">
            <v>Molds</v>
          </cell>
          <cell r="E783" t="str">
            <v>FMLGEI075UP770</v>
          </cell>
          <cell r="F783" t="str">
            <v>MFZ67207201 75UP77 TOP-RIGHT</v>
          </cell>
          <cell r="G783" t="str">
            <v>Ea</v>
          </cell>
          <cell r="H783" t="str">
            <v>1400*1700</v>
          </cell>
          <cell r="I783">
            <v>0.32150000000000001</v>
          </cell>
          <cell r="M783">
            <v>20</v>
          </cell>
          <cell r="N783">
            <v>6</v>
          </cell>
          <cell r="O783">
            <v>1</v>
          </cell>
          <cell r="P783" t="str">
            <v>g2</v>
          </cell>
          <cell r="Q783" t="str">
            <v>تعمل</v>
          </cell>
          <cell r="R783">
            <v>321.5</v>
          </cell>
          <cell r="S783">
            <v>302.53149999999999</v>
          </cell>
          <cell r="T783">
            <v>344.32650000000001</v>
          </cell>
          <cell r="U783">
            <v>5.9</v>
          </cell>
          <cell r="V783">
            <v>7.1</v>
          </cell>
          <cell r="X783" t="str">
            <v>TV</v>
          </cell>
          <cell r="Y783">
            <v>417</v>
          </cell>
          <cell r="Z783" t="str">
            <v>علوي يمين</v>
          </cell>
          <cell r="AA783">
            <v>660</v>
          </cell>
          <cell r="AB783" t="str">
            <v>MFZ67207201 75UP77 TOP-RIGHT</v>
          </cell>
          <cell r="AD783" t="str">
            <v>LG75UP77set</v>
          </cell>
          <cell r="AE783">
            <v>1</v>
          </cell>
          <cell r="AF783" t="str">
            <v>mma</v>
          </cell>
          <cell r="AG783" t="str">
            <v>MFZ67207201</v>
          </cell>
          <cell r="AH783">
            <v>180</v>
          </cell>
          <cell r="AI783">
            <v>171</v>
          </cell>
          <cell r="AJ783">
            <v>189</v>
          </cell>
          <cell r="AK783">
            <v>0</v>
          </cell>
          <cell r="AL783">
            <v>1</v>
          </cell>
          <cell r="AN783">
            <v>7</v>
          </cell>
          <cell r="AO783">
            <v>16</v>
          </cell>
          <cell r="AP783" t="str">
            <v>303xj</v>
          </cell>
          <cell r="AQ783" t="str">
            <v>S.2 112  (M) 0.7-1.1 mm</v>
          </cell>
          <cell r="AR783">
            <v>32</v>
          </cell>
          <cell r="AS783">
            <v>32</v>
          </cell>
          <cell r="AT783" t="str">
            <v>LGE</v>
          </cell>
          <cell r="AU783" t="str">
            <v>اتوماتيك</v>
          </cell>
          <cell r="AV783">
            <v>7</v>
          </cell>
          <cell r="AW783">
            <v>7</v>
          </cell>
          <cell r="AX783">
            <v>901.5</v>
          </cell>
          <cell r="AY783">
            <v>0</v>
          </cell>
          <cell r="AZ783">
            <v>5</v>
          </cell>
          <cell r="BA783">
            <v>184</v>
          </cell>
          <cell r="BB783">
            <v>0</v>
          </cell>
          <cell r="BC783">
            <v>3</v>
          </cell>
          <cell r="BD783">
            <v>280</v>
          </cell>
          <cell r="BE783">
            <v>0</v>
          </cell>
          <cell r="BF783">
            <v>3</v>
          </cell>
          <cell r="BJ783">
            <v>5</v>
          </cell>
          <cell r="BK783">
            <v>2</v>
          </cell>
          <cell r="BL783">
            <v>12</v>
          </cell>
          <cell r="BM783">
            <v>2</v>
          </cell>
          <cell r="BN783">
            <v>417</v>
          </cell>
          <cell r="BO783" t="str">
            <v>4</v>
          </cell>
          <cell r="BP783">
            <v>44214</v>
          </cell>
          <cell r="BX783" t="str">
            <v>شفاف</v>
          </cell>
          <cell r="BY783">
            <v>2.6667E-2</v>
          </cell>
          <cell r="BZ783">
            <v>50</v>
          </cell>
          <cell r="CA783">
            <v>8</v>
          </cell>
          <cell r="CE783">
            <v>87</v>
          </cell>
          <cell r="CF783">
            <v>150</v>
          </cell>
          <cell r="CG783" t="str">
            <v>ابيض</v>
          </cell>
          <cell r="CH783">
            <v>1.4500000000000001E-2</v>
          </cell>
          <cell r="CI783">
            <v>8.6999999999999994E-2</v>
          </cell>
          <cell r="CK783">
            <v>0.34882750000000001</v>
          </cell>
          <cell r="CL783">
            <v>0</v>
          </cell>
          <cell r="CO783" t="str">
            <v>LG</v>
          </cell>
          <cell r="CP783" t="str">
            <v>HE</v>
          </cell>
          <cell r="CS783">
            <v>1</v>
          </cell>
          <cell r="CT783">
            <v>0</v>
          </cell>
          <cell r="CU783">
            <v>1</v>
          </cell>
          <cell r="CV783">
            <v>1</v>
          </cell>
          <cell r="CW783">
            <v>17</v>
          </cell>
          <cell r="CX783">
            <v>44346</v>
          </cell>
          <cell r="CY783">
            <v>44361</v>
          </cell>
          <cell r="CZ783" t="str">
            <v>Pending</v>
          </cell>
          <cell r="DA783">
            <v>6</v>
          </cell>
        </row>
        <row r="784">
          <cell r="A784" t="str">
            <v>660ul</v>
          </cell>
          <cell r="B784" t="str">
            <v>PF1</v>
          </cell>
          <cell r="C784" t="str">
            <v>FOAM 10TH</v>
          </cell>
          <cell r="D784" t="str">
            <v>Molds</v>
          </cell>
          <cell r="E784" t="str">
            <v>FMLGEI075UP770</v>
          </cell>
          <cell r="F784" t="str">
            <v>MFZ67207201 75UP77 TOP-LEFT</v>
          </cell>
          <cell r="G784" t="str">
            <v>Ea</v>
          </cell>
          <cell r="H784" t="str">
            <v>1400*1700</v>
          </cell>
          <cell r="I784">
            <v>0.32150000000000001</v>
          </cell>
          <cell r="M784">
            <v>20</v>
          </cell>
          <cell r="N784">
            <v>6</v>
          </cell>
          <cell r="O784">
            <v>1</v>
          </cell>
          <cell r="P784" t="str">
            <v>g2</v>
          </cell>
          <cell r="Q784" t="str">
            <v>تعمل</v>
          </cell>
          <cell r="R784">
            <v>321.5</v>
          </cell>
          <cell r="S784">
            <v>302.53149999999999</v>
          </cell>
          <cell r="T784">
            <v>344.32650000000001</v>
          </cell>
          <cell r="U784">
            <v>5.9</v>
          </cell>
          <cell r="V784">
            <v>7.1</v>
          </cell>
          <cell r="X784" t="str">
            <v>TV</v>
          </cell>
          <cell r="Y784">
            <v>417</v>
          </cell>
          <cell r="Z784" t="str">
            <v>علوي شمال</v>
          </cell>
          <cell r="AA784">
            <v>660</v>
          </cell>
          <cell r="AB784" t="str">
            <v>MFZ67207201 75UP77 TOP-LEFT</v>
          </cell>
          <cell r="AD784" t="str">
            <v>LG75UP77set</v>
          </cell>
          <cell r="AE784">
            <v>1</v>
          </cell>
          <cell r="AF784" t="str">
            <v>mma</v>
          </cell>
          <cell r="AG784" t="str">
            <v>MFZ67207201</v>
          </cell>
          <cell r="AH784">
            <v>180</v>
          </cell>
          <cell r="AI784">
            <v>171</v>
          </cell>
          <cell r="AJ784">
            <v>189</v>
          </cell>
          <cell r="AK784">
            <v>0</v>
          </cell>
          <cell r="AL784">
            <v>1</v>
          </cell>
          <cell r="AN784">
            <v>7</v>
          </cell>
          <cell r="AO784">
            <v>16</v>
          </cell>
          <cell r="AP784" t="str">
            <v>303xj</v>
          </cell>
          <cell r="AQ784" t="str">
            <v>S.2 112  (M) 0.7-1.1 mm</v>
          </cell>
          <cell r="AR784">
            <v>32</v>
          </cell>
          <cell r="AS784">
            <v>32</v>
          </cell>
          <cell r="AT784" t="str">
            <v>LGE</v>
          </cell>
          <cell r="AU784" t="str">
            <v>اتوماتيك</v>
          </cell>
          <cell r="AV784">
            <v>7</v>
          </cell>
          <cell r="AW784">
            <v>7</v>
          </cell>
          <cell r="AX784">
            <v>901.5</v>
          </cell>
          <cell r="AY784">
            <v>0</v>
          </cell>
          <cell r="AZ784">
            <v>5</v>
          </cell>
          <cell r="BA784">
            <v>184</v>
          </cell>
          <cell r="BB784">
            <v>0</v>
          </cell>
          <cell r="BC784">
            <v>3</v>
          </cell>
          <cell r="BD784">
            <v>280</v>
          </cell>
          <cell r="BE784">
            <v>0</v>
          </cell>
          <cell r="BF784">
            <v>3</v>
          </cell>
          <cell r="BJ784">
            <v>5</v>
          </cell>
          <cell r="BK784">
            <v>2</v>
          </cell>
          <cell r="BL784">
            <v>12</v>
          </cell>
          <cell r="BM784">
            <v>2</v>
          </cell>
          <cell r="BN784">
            <v>417</v>
          </cell>
          <cell r="BO784" t="str">
            <v>4</v>
          </cell>
          <cell r="BP784">
            <v>44214</v>
          </cell>
          <cell r="BX784" t="str">
            <v>شفاف</v>
          </cell>
          <cell r="BY784">
            <v>2.6667E-2</v>
          </cell>
          <cell r="BZ784">
            <v>50</v>
          </cell>
          <cell r="CA784">
            <v>8</v>
          </cell>
          <cell r="CE784">
            <v>87</v>
          </cell>
          <cell r="CF784">
            <v>150</v>
          </cell>
          <cell r="CG784" t="str">
            <v>ابيض</v>
          </cell>
          <cell r="CH784">
            <v>1.4500000000000001E-2</v>
          </cell>
          <cell r="CI784">
            <v>8.6999999999999994E-2</v>
          </cell>
          <cell r="CK784">
            <v>0.34882750000000001</v>
          </cell>
          <cell r="CL784">
            <v>0</v>
          </cell>
          <cell r="CO784" t="str">
            <v>LG</v>
          </cell>
          <cell r="CP784" t="str">
            <v>HE</v>
          </cell>
          <cell r="CS784">
            <v>1</v>
          </cell>
          <cell r="CT784">
            <v>0</v>
          </cell>
          <cell r="CU784">
            <v>1</v>
          </cell>
          <cell r="CV784">
            <v>1</v>
          </cell>
          <cell r="CW784">
            <v>17</v>
          </cell>
          <cell r="CX784">
            <v>44346</v>
          </cell>
          <cell r="CY784">
            <v>44361</v>
          </cell>
          <cell r="CZ784" t="str">
            <v>Pending</v>
          </cell>
          <cell r="DA784">
            <v>6</v>
          </cell>
        </row>
        <row r="785">
          <cell r="A785" t="str">
            <v>660u</v>
          </cell>
          <cell r="B785" t="str">
            <v>PF1</v>
          </cell>
          <cell r="C785" t="str">
            <v>FOAM 10TH</v>
          </cell>
          <cell r="D785" t="str">
            <v>Molds</v>
          </cell>
          <cell r="E785" t="str">
            <v>FMLGEI075UP770</v>
          </cell>
          <cell r="F785" t="str">
            <v>MFZ67207201 75UP77 TOP</v>
          </cell>
          <cell r="G785" t="str">
            <v>Ea</v>
          </cell>
          <cell r="H785" t="str">
            <v>1400*1700</v>
          </cell>
          <cell r="I785">
            <v>0.64300000000000002</v>
          </cell>
          <cell r="M785">
            <v>20</v>
          </cell>
          <cell r="N785">
            <v>6</v>
          </cell>
          <cell r="O785">
            <v>1</v>
          </cell>
          <cell r="P785" t="str">
            <v>g2</v>
          </cell>
          <cell r="Q785" t="str">
            <v>تعمل</v>
          </cell>
          <cell r="R785">
            <v>643</v>
          </cell>
          <cell r="S785">
            <v>605.06299999999999</v>
          </cell>
          <cell r="T785">
            <v>688.65300000000002</v>
          </cell>
          <cell r="U785">
            <v>5.9</v>
          </cell>
          <cell r="V785">
            <v>7.1</v>
          </cell>
          <cell r="X785" t="str">
            <v>TV</v>
          </cell>
          <cell r="Y785">
            <v>417</v>
          </cell>
          <cell r="Z785" t="str">
            <v>اعلي</v>
          </cell>
          <cell r="AA785">
            <v>660</v>
          </cell>
          <cell r="AB785" t="str">
            <v>MFZ67207201 75UP77 TOP-LEFT</v>
          </cell>
          <cell r="AD785" t="str">
            <v>LG75UP77set</v>
          </cell>
          <cell r="AE785">
            <v>1</v>
          </cell>
          <cell r="AF785" t="str">
            <v>mma</v>
          </cell>
          <cell r="AG785" t="str">
            <v>MFZ67207201</v>
          </cell>
          <cell r="AH785">
            <v>180</v>
          </cell>
          <cell r="AI785">
            <v>171</v>
          </cell>
          <cell r="AJ785">
            <v>189</v>
          </cell>
          <cell r="AK785">
            <v>0</v>
          </cell>
          <cell r="AL785">
            <v>1</v>
          </cell>
          <cell r="AN785">
            <v>7</v>
          </cell>
          <cell r="AO785">
            <v>16</v>
          </cell>
          <cell r="AP785" t="str">
            <v>303xj</v>
          </cell>
          <cell r="AQ785" t="str">
            <v>S.2 112  (M) 0.7-1.1 mm</v>
          </cell>
          <cell r="AR785">
            <v>32</v>
          </cell>
          <cell r="AS785">
            <v>32</v>
          </cell>
          <cell r="AT785" t="str">
            <v>LGE</v>
          </cell>
          <cell r="AU785" t="str">
            <v>اتوماتيك</v>
          </cell>
          <cell r="AV785">
            <v>7</v>
          </cell>
          <cell r="AW785">
            <v>7</v>
          </cell>
          <cell r="BJ785">
            <v>5</v>
          </cell>
          <cell r="BK785">
            <v>2</v>
          </cell>
          <cell r="BL785">
            <v>12</v>
          </cell>
          <cell r="BM785">
            <v>2</v>
          </cell>
          <cell r="BN785">
            <v>417</v>
          </cell>
          <cell r="BO785" t="str">
            <v>4</v>
          </cell>
          <cell r="BP785">
            <v>44214</v>
          </cell>
          <cell r="BX785" t="str">
            <v>شفاف</v>
          </cell>
          <cell r="BY785">
            <v>2.6667E-2</v>
          </cell>
          <cell r="BZ785">
            <v>50</v>
          </cell>
          <cell r="CA785">
            <v>8</v>
          </cell>
          <cell r="CB785">
            <v>3</v>
          </cell>
          <cell r="CC785">
            <v>1</v>
          </cell>
          <cell r="CE785">
            <v>87</v>
          </cell>
          <cell r="CF785">
            <v>150</v>
          </cell>
          <cell r="CG785" t="str">
            <v>ابيض</v>
          </cell>
          <cell r="CH785">
            <v>1.4500000000000001E-2</v>
          </cell>
          <cell r="CI785">
            <v>8.6999999999999994E-2</v>
          </cell>
          <cell r="CK785">
            <v>0.69765500000000003</v>
          </cell>
          <cell r="CL785">
            <v>0</v>
          </cell>
          <cell r="CO785" t="str">
            <v>LG</v>
          </cell>
          <cell r="CP785" t="str">
            <v>HE</v>
          </cell>
          <cell r="CS785">
            <v>1</v>
          </cell>
          <cell r="CT785">
            <v>0</v>
          </cell>
          <cell r="CU785">
            <v>1</v>
          </cell>
          <cell r="CV785">
            <v>1</v>
          </cell>
          <cell r="CW785">
            <v>17</v>
          </cell>
          <cell r="CX785">
            <v>44346</v>
          </cell>
          <cell r="CY785">
            <v>44361</v>
          </cell>
          <cell r="CZ785" t="str">
            <v>Pending</v>
          </cell>
          <cell r="DA785">
            <v>6</v>
          </cell>
        </row>
        <row r="786">
          <cell r="A786" t="str">
            <v>660br</v>
          </cell>
          <cell r="B786" t="str">
            <v>PF1</v>
          </cell>
          <cell r="C786" t="str">
            <v>FOAM 10TH</v>
          </cell>
          <cell r="D786" t="str">
            <v>Molds</v>
          </cell>
          <cell r="E786" t="str">
            <v>FMLGEI075UP770</v>
          </cell>
          <cell r="F786" t="str">
            <v>MFZ67207201 75UP77 BOTTOM-RIGHT</v>
          </cell>
          <cell r="G786" t="str">
            <v>Ea</v>
          </cell>
          <cell r="H786" t="str">
            <v>1400*1700</v>
          </cell>
          <cell r="I786">
            <v>0.311</v>
          </cell>
          <cell r="M786">
            <v>20</v>
          </cell>
          <cell r="N786">
            <v>6</v>
          </cell>
          <cell r="O786">
            <v>1</v>
          </cell>
          <cell r="P786" t="str">
            <v>g2</v>
          </cell>
          <cell r="Q786" t="str">
            <v>تعمل</v>
          </cell>
          <cell r="R786">
            <v>311</v>
          </cell>
          <cell r="S786">
            <v>292.65100000000001</v>
          </cell>
          <cell r="T786">
            <v>333.08100000000002</v>
          </cell>
          <cell r="U786">
            <v>5.9</v>
          </cell>
          <cell r="V786">
            <v>7.1</v>
          </cell>
          <cell r="X786" t="str">
            <v>TV</v>
          </cell>
          <cell r="Y786">
            <v>417</v>
          </cell>
          <cell r="Z786" t="str">
            <v>سفلى يمين</v>
          </cell>
          <cell r="AA786">
            <v>660</v>
          </cell>
          <cell r="AB786" t="str">
            <v>MFZ67207201 75UP77 BOTTOM-RIGHT</v>
          </cell>
          <cell r="AD786" t="str">
            <v>LG75UP77set</v>
          </cell>
          <cell r="AE786">
            <v>1</v>
          </cell>
          <cell r="AF786" t="str">
            <v>mma</v>
          </cell>
          <cell r="AG786" t="str">
            <v>MFZ67207201</v>
          </cell>
          <cell r="AH786">
            <v>180</v>
          </cell>
          <cell r="AI786">
            <v>171</v>
          </cell>
          <cell r="AJ786">
            <v>189</v>
          </cell>
          <cell r="AK786">
            <v>0</v>
          </cell>
          <cell r="AL786">
            <v>1</v>
          </cell>
          <cell r="AN786">
            <v>7</v>
          </cell>
          <cell r="AO786">
            <v>16</v>
          </cell>
          <cell r="AP786" t="str">
            <v>303xj</v>
          </cell>
          <cell r="AQ786" t="str">
            <v>S.2 112  (M) 0.7-1.1 mm</v>
          </cell>
          <cell r="AR786">
            <v>32</v>
          </cell>
          <cell r="AS786">
            <v>32</v>
          </cell>
          <cell r="AT786" t="str">
            <v>LGE</v>
          </cell>
          <cell r="AU786" t="str">
            <v>اتوماتيك</v>
          </cell>
          <cell r="AV786">
            <v>7</v>
          </cell>
          <cell r="AW786">
            <v>7</v>
          </cell>
          <cell r="AX786">
            <v>901.5</v>
          </cell>
          <cell r="AY786">
            <v>0</v>
          </cell>
          <cell r="AZ786">
            <v>5</v>
          </cell>
          <cell r="BA786">
            <v>170</v>
          </cell>
          <cell r="BB786">
            <v>0</v>
          </cell>
          <cell r="BC786">
            <v>3</v>
          </cell>
          <cell r="BD786">
            <v>280</v>
          </cell>
          <cell r="BE786">
            <v>0</v>
          </cell>
          <cell r="BF786">
            <v>3</v>
          </cell>
          <cell r="BJ786">
            <v>5</v>
          </cell>
          <cell r="BK786">
            <v>2</v>
          </cell>
          <cell r="BL786">
            <v>12</v>
          </cell>
          <cell r="BM786">
            <v>2</v>
          </cell>
          <cell r="BN786">
            <v>417</v>
          </cell>
          <cell r="BO786" t="str">
            <v>4</v>
          </cell>
          <cell r="BP786">
            <v>44214</v>
          </cell>
          <cell r="BX786" t="str">
            <v>شفاف</v>
          </cell>
          <cell r="BY786">
            <v>2.6667E-2</v>
          </cell>
          <cell r="BZ786">
            <v>50</v>
          </cell>
          <cell r="CA786">
            <v>8</v>
          </cell>
          <cell r="CE786">
            <v>87</v>
          </cell>
          <cell r="CF786">
            <v>150</v>
          </cell>
          <cell r="CG786" t="str">
            <v>ابيض</v>
          </cell>
          <cell r="CH786">
            <v>1.4500000000000001E-2</v>
          </cell>
          <cell r="CI786">
            <v>8.6999999999999994E-2</v>
          </cell>
          <cell r="CK786">
            <v>0.33743499999999998</v>
          </cell>
          <cell r="CL786">
            <v>0</v>
          </cell>
          <cell r="CO786" t="str">
            <v>LG</v>
          </cell>
          <cell r="CP786" t="str">
            <v>HE</v>
          </cell>
          <cell r="CS786">
            <v>1</v>
          </cell>
          <cell r="CT786">
            <v>0</v>
          </cell>
          <cell r="CU786">
            <v>1</v>
          </cell>
          <cell r="CV786">
            <v>1</v>
          </cell>
          <cell r="CW786">
            <v>17</v>
          </cell>
          <cell r="CX786">
            <v>44346</v>
          </cell>
          <cell r="CY786">
            <v>44361</v>
          </cell>
          <cell r="CZ786" t="str">
            <v>Pending</v>
          </cell>
          <cell r="DA786">
            <v>6</v>
          </cell>
        </row>
        <row r="787">
          <cell r="A787" t="str">
            <v>660bl</v>
          </cell>
          <cell r="B787" t="str">
            <v>PF1</v>
          </cell>
          <cell r="C787" t="str">
            <v>FOAM 10TH</v>
          </cell>
          <cell r="D787" t="str">
            <v>Molds</v>
          </cell>
          <cell r="E787" t="str">
            <v>FMLGEI075UP770</v>
          </cell>
          <cell r="F787" t="str">
            <v>MFZ67207201 75UP77 BOTTOM-LEFT</v>
          </cell>
          <cell r="G787" t="str">
            <v>Ea</v>
          </cell>
          <cell r="H787" t="str">
            <v>1400*1700</v>
          </cell>
          <cell r="I787">
            <v>0.311</v>
          </cell>
          <cell r="M787">
            <v>20</v>
          </cell>
          <cell r="N787">
            <v>6</v>
          </cell>
          <cell r="O787">
            <v>1</v>
          </cell>
          <cell r="P787" t="str">
            <v>g2</v>
          </cell>
          <cell r="Q787" t="str">
            <v>تعمل</v>
          </cell>
          <cell r="R787">
            <v>311</v>
          </cell>
          <cell r="S787">
            <v>292.65100000000001</v>
          </cell>
          <cell r="T787">
            <v>333.08100000000002</v>
          </cell>
          <cell r="U787">
            <v>5.9</v>
          </cell>
          <cell r="V787">
            <v>7.1</v>
          </cell>
          <cell r="X787" t="str">
            <v>TV</v>
          </cell>
          <cell r="Y787">
            <v>417</v>
          </cell>
          <cell r="Z787" t="str">
            <v>سفلى شمال</v>
          </cell>
          <cell r="AA787">
            <v>660</v>
          </cell>
          <cell r="AB787" t="str">
            <v>MFZ67207201 75UP77 BOTTOM-LEFT</v>
          </cell>
          <cell r="AD787" t="str">
            <v>LG75UP77set</v>
          </cell>
          <cell r="AE787">
            <v>1</v>
          </cell>
          <cell r="AF787" t="str">
            <v>mma</v>
          </cell>
          <cell r="AG787" t="str">
            <v>MFZ67207201</v>
          </cell>
          <cell r="AH787">
            <v>180</v>
          </cell>
          <cell r="AI787">
            <v>171</v>
          </cell>
          <cell r="AJ787">
            <v>189</v>
          </cell>
          <cell r="AK787">
            <v>0</v>
          </cell>
          <cell r="AL787">
            <v>1</v>
          </cell>
          <cell r="AN787">
            <v>7</v>
          </cell>
          <cell r="AO787">
            <v>16</v>
          </cell>
          <cell r="AP787" t="str">
            <v>303xj</v>
          </cell>
          <cell r="AQ787" t="str">
            <v>S.2 112  (M) 0.7-1.1 mm</v>
          </cell>
          <cell r="AR787">
            <v>32</v>
          </cell>
          <cell r="AS787">
            <v>32</v>
          </cell>
          <cell r="AT787" t="str">
            <v>LGE</v>
          </cell>
          <cell r="AU787" t="str">
            <v>اتوماتيك</v>
          </cell>
          <cell r="AV787">
            <v>7</v>
          </cell>
          <cell r="AW787">
            <v>7</v>
          </cell>
          <cell r="AX787">
            <v>901.5</v>
          </cell>
          <cell r="AY787">
            <v>0</v>
          </cell>
          <cell r="AZ787">
            <v>5</v>
          </cell>
          <cell r="BA787">
            <v>170</v>
          </cell>
          <cell r="BB787">
            <v>0</v>
          </cell>
          <cell r="BC787">
            <v>3</v>
          </cell>
          <cell r="BD787">
            <v>280</v>
          </cell>
          <cell r="BE787">
            <v>0</v>
          </cell>
          <cell r="BF787">
            <v>3</v>
          </cell>
          <cell r="BJ787">
            <v>5</v>
          </cell>
          <cell r="BK787">
            <v>2</v>
          </cell>
          <cell r="BL787">
            <v>12</v>
          </cell>
          <cell r="BM787">
            <v>2</v>
          </cell>
          <cell r="BN787">
            <v>417</v>
          </cell>
          <cell r="BO787" t="str">
            <v>4</v>
          </cell>
          <cell r="BP787">
            <v>44214</v>
          </cell>
          <cell r="BX787" t="str">
            <v>شفاف</v>
          </cell>
          <cell r="BY787">
            <v>2.6667E-2</v>
          </cell>
          <cell r="BZ787">
            <v>50</v>
          </cell>
          <cell r="CA787">
            <v>8</v>
          </cell>
          <cell r="CE787">
            <v>87</v>
          </cell>
          <cell r="CF787">
            <v>150</v>
          </cell>
          <cell r="CG787" t="str">
            <v>ابيض</v>
          </cell>
          <cell r="CH787">
            <v>1.4500000000000001E-2</v>
          </cell>
          <cell r="CI787">
            <v>8.6999999999999994E-2</v>
          </cell>
          <cell r="CK787">
            <v>0.33743499999999998</v>
          </cell>
          <cell r="CL787">
            <v>0</v>
          </cell>
          <cell r="CO787" t="str">
            <v>LG</v>
          </cell>
          <cell r="CP787" t="str">
            <v>HE</v>
          </cell>
          <cell r="CS787">
            <v>1</v>
          </cell>
          <cell r="CT787">
            <v>0</v>
          </cell>
          <cell r="CU787">
            <v>1</v>
          </cell>
          <cell r="CV787">
            <v>1</v>
          </cell>
          <cell r="CW787">
            <v>17</v>
          </cell>
          <cell r="CX787">
            <v>44346</v>
          </cell>
          <cell r="CY787">
            <v>44361</v>
          </cell>
          <cell r="CZ787" t="str">
            <v>Pending</v>
          </cell>
          <cell r="DA787">
            <v>6</v>
          </cell>
        </row>
        <row r="788">
          <cell r="A788" t="str">
            <v>660d</v>
          </cell>
          <cell r="B788" t="str">
            <v>PF1</v>
          </cell>
          <cell r="C788" t="str">
            <v>FOAM 10TH</v>
          </cell>
          <cell r="D788" t="str">
            <v>Molds</v>
          </cell>
          <cell r="E788" t="str">
            <v>FMLGEI075UP770</v>
          </cell>
          <cell r="F788" t="str">
            <v>MFZ67207201 75UP77 BOTTOM</v>
          </cell>
          <cell r="G788" t="str">
            <v>Ea</v>
          </cell>
          <cell r="H788" t="str">
            <v>1400*1700</v>
          </cell>
          <cell r="I788">
            <v>0.622</v>
          </cell>
          <cell r="M788">
            <v>20</v>
          </cell>
          <cell r="N788">
            <v>6</v>
          </cell>
          <cell r="O788">
            <v>1</v>
          </cell>
          <cell r="P788" t="str">
            <v>g2</v>
          </cell>
          <cell r="Q788" t="str">
            <v>تعمل</v>
          </cell>
          <cell r="R788">
            <v>622</v>
          </cell>
          <cell r="S788">
            <v>585.30200000000002</v>
          </cell>
          <cell r="T788">
            <v>666.16200000000003</v>
          </cell>
          <cell r="U788">
            <v>5.9</v>
          </cell>
          <cell r="V788">
            <v>7.1</v>
          </cell>
          <cell r="X788" t="str">
            <v>TV</v>
          </cell>
          <cell r="Y788">
            <v>417</v>
          </cell>
          <cell r="Z788" t="str">
            <v>اسفل</v>
          </cell>
          <cell r="AA788">
            <v>660</v>
          </cell>
          <cell r="AB788" t="str">
            <v>MFZ67207201 75UP77 BOTTOM-LEFT</v>
          </cell>
          <cell r="AD788" t="str">
            <v>LG75UP77set</v>
          </cell>
          <cell r="AE788">
            <v>1</v>
          </cell>
          <cell r="AF788" t="str">
            <v>mma</v>
          </cell>
          <cell r="AG788" t="str">
            <v>MFZ67207201</v>
          </cell>
          <cell r="AH788">
            <v>180</v>
          </cell>
          <cell r="AI788">
            <v>171</v>
          </cell>
          <cell r="AJ788">
            <v>189</v>
          </cell>
          <cell r="AK788">
            <v>0</v>
          </cell>
          <cell r="AL788">
            <v>1</v>
          </cell>
          <cell r="AN788">
            <v>7</v>
          </cell>
          <cell r="AO788">
            <v>16</v>
          </cell>
          <cell r="AP788" t="str">
            <v>303xj</v>
          </cell>
          <cell r="AQ788" t="str">
            <v>S.2 112  (M) 0.7-1.1 mm</v>
          </cell>
          <cell r="AR788">
            <v>32</v>
          </cell>
          <cell r="AS788">
            <v>32</v>
          </cell>
          <cell r="AT788" t="str">
            <v>LGE</v>
          </cell>
          <cell r="AU788" t="str">
            <v>اتوماتيك</v>
          </cell>
          <cell r="AV788">
            <v>7</v>
          </cell>
          <cell r="AW788">
            <v>7</v>
          </cell>
          <cell r="AX788">
            <v>901.5</v>
          </cell>
          <cell r="AY788">
            <v>0</v>
          </cell>
          <cell r="AZ788">
            <v>5</v>
          </cell>
          <cell r="BA788">
            <v>170</v>
          </cell>
          <cell r="BB788">
            <v>0</v>
          </cell>
          <cell r="BC788">
            <v>3</v>
          </cell>
          <cell r="BD788">
            <v>280</v>
          </cell>
          <cell r="BE788">
            <v>0</v>
          </cell>
          <cell r="BF788">
            <v>3</v>
          </cell>
          <cell r="BJ788">
            <v>5</v>
          </cell>
          <cell r="BK788">
            <v>2</v>
          </cell>
          <cell r="BL788">
            <v>12</v>
          </cell>
          <cell r="BM788">
            <v>2</v>
          </cell>
          <cell r="BN788">
            <v>417</v>
          </cell>
          <cell r="BO788" t="str">
            <v>4</v>
          </cell>
          <cell r="BP788">
            <v>44214</v>
          </cell>
          <cell r="BX788" t="str">
            <v>شفاف</v>
          </cell>
          <cell r="BY788">
            <v>2.6667E-2</v>
          </cell>
          <cell r="BZ788">
            <v>50</v>
          </cell>
          <cell r="CA788">
            <v>8</v>
          </cell>
          <cell r="CB788">
            <v>3</v>
          </cell>
          <cell r="CC788">
            <v>1</v>
          </cell>
          <cell r="CE788">
            <v>87</v>
          </cell>
          <cell r="CF788">
            <v>150</v>
          </cell>
          <cell r="CG788" t="str">
            <v>ابيض</v>
          </cell>
          <cell r="CH788">
            <v>1.4500000000000001E-2</v>
          </cell>
          <cell r="CI788">
            <v>8.6999999999999994E-2</v>
          </cell>
          <cell r="CK788">
            <v>0.67486999999999997</v>
          </cell>
          <cell r="CL788">
            <v>0</v>
          </cell>
          <cell r="CO788" t="str">
            <v>LG</v>
          </cell>
          <cell r="CP788" t="str">
            <v>HE</v>
          </cell>
          <cell r="CS788">
            <v>1</v>
          </cell>
          <cell r="CT788">
            <v>0</v>
          </cell>
          <cell r="CU788">
            <v>1</v>
          </cell>
          <cell r="CV788">
            <v>1</v>
          </cell>
          <cell r="CW788">
            <v>17</v>
          </cell>
          <cell r="CX788">
            <v>44346</v>
          </cell>
          <cell r="CY788">
            <v>44361</v>
          </cell>
          <cell r="CZ788" t="str">
            <v>Pending</v>
          </cell>
          <cell r="DA788">
            <v>6</v>
          </cell>
        </row>
        <row r="789">
          <cell r="A789">
            <v>660</v>
          </cell>
          <cell r="B789" t="str">
            <v>PF1</v>
          </cell>
          <cell r="C789" t="str">
            <v>FOAM 10TH</v>
          </cell>
          <cell r="D789" t="str">
            <v>Molds</v>
          </cell>
          <cell r="E789" t="str">
            <v>FMLGEI075UP770</v>
          </cell>
          <cell r="F789" t="str">
            <v>MFZ67207201 75UP77 TOP-BOTTOM</v>
          </cell>
          <cell r="G789" t="str">
            <v>Ea</v>
          </cell>
          <cell r="H789" t="str">
            <v>1400*1700</v>
          </cell>
          <cell r="I789">
            <v>0.64300000000000002</v>
          </cell>
          <cell r="M789">
            <v>20</v>
          </cell>
          <cell r="N789">
            <v>6</v>
          </cell>
          <cell r="O789">
            <v>1</v>
          </cell>
          <cell r="P789" t="str">
            <v>g2</v>
          </cell>
          <cell r="Q789" t="str">
            <v>تعمل</v>
          </cell>
          <cell r="R789">
            <v>643</v>
          </cell>
          <cell r="S789">
            <v>605.06299999999999</v>
          </cell>
          <cell r="T789">
            <v>688.65300000000002</v>
          </cell>
          <cell r="U789">
            <v>5.9</v>
          </cell>
          <cell r="V789">
            <v>7.1</v>
          </cell>
          <cell r="X789" t="str">
            <v>TV</v>
          </cell>
          <cell r="Y789">
            <v>417</v>
          </cell>
          <cell r="AA789">
            <v>660</v>
          </cell>
          <cell r="AB789" t="str">
            <v>MFZ67207201 75UP77 TOP-BOTTOM</v>
          </cell>
          <cell r="AD789" t="str">
            <v>LG75UP77set</v>
          </cell>
          <cell r="AE789">
            <v>1</v>
          </cell>
          <cell r="AF789" t="str">
            <v>mma</v>
          </cell>
          <cell r="AG789" t="str">
            <v>MFZ67207201</v>
          </cell>
          <cell r="AH789">
            <v>180</v>
          </cell>
          <cell r="AI789">
            <v>171</v>
          </cell>
          <cell r="AJ789">
            <v>189</v>
          </cell>
          <cell r="AK789">
            <v>1</v>
          </cell>
          <cell r="AL789">
            <v>1</v>
          </cell>
          <cell r="AN789">
            <v>7</v>
          </cell>
          <cell r="AO789">
            <v>16</v>
          </cell>
          <cell r="AP789" t="str">
            <v>303xj</v>
          </cell>
          <cell r="AQ789" t="str">
            <v>S.2 112  (M) 0.7-1.1 mm</v>
          </cell>
          <cell r="AR789">
            <v>32</v>
          </cell>
          <cell r="AS789">
            <v>32</v>
          </cell>
          <cell r="AT789" t="str">
            <v>LGE</v>
          </cell>
          <cell r="AU789" t="str">
            <v>اتوماتيك</v>
          </cell>
          <cell r="AV789">
            <v>7</v>
          </cell>
          <cell r="AW789">
            <v>7</v>
          </cell>
          <cell r="AX789">
            <v>901.5</v>
          </cell>
          <cell r="AY789">
            <v>1</v>
          </cell>
          <cell r="AZ789">
            <v>6</v>
          </cell>
          <cell r="BA789">
            <v>184</v>
          </cell>
          <cell r="BB789">
            <v>1</v>
          </cell>
          <cell r="BC789">
            <v>6</v>
          </cell>
          <cell r="BD789">
            <v>280</v>
          </cell>
          <cell r="BE789">
            <v>0</v>
          </cell>
          <cell r="BF789">
            <v>3</v>
          </cell>
          <cell r="BJ789">
            <v>5</v>
          </cell>
          <cell r="BK789">
            <v>2</v>
          </cell>
          <cell r="BL789">
            <v>12</v>
          </cell>
          <cell r="BM789">
            <v>2</v>
          </cell>
          <cell r="BN789">
            <v>417</v>
          </cell>
          <cell r="BO789" t="str">
            <v>4</v>
          </cell>
          <cell r="BP789">
            <v>44214</v>
          </cell>
          <cell r="BX789" t="str">
            <v>شفاف</v>
          </cell>
          <cell r="BY789">
            <v>2.6667E-2</v>
          </cell>
          <cell r="BZ789">
            <v>50</v>
          </cell>
          <cell r="CA789">
            <v>8</v>
          </cell>
          <cell r="CB789">
            <v>3</v>
          </cell>
          <cell r="CC789">
            <v>2</v>
          </cell>
          <cell r="CE789">
            <v>87</v>
          </cell>
          <cell r="CF789">
            <v>150</v>
          </cell>
          <cell r="CG789" t="str">
            <v>ابيض</v>
          </cell>
          <cell r="CH789">
            <v>1.4500000000000001E-2</v>
          </cell>
          <cell r="CI789">
            <v>8.6999999999999994E-2</v>
          </cell>
          <cell r="CK789">
            <v>0.69765500000000003</v>
          </cell>
          <cell r="CL789">
            <v>0</v>
          </cell>
          <cell r="CO789" t="str">
            <v>LG</v>
          </cell>
          <cell r="CP789" t="str">
            <v>HE</v>
          </cell>
          <cell r="CS789">
            <v>1</v>
          </cell>
          <cell r="CT789">
            <v>1</v>
          </cell>
          <cell r="CU789">
            <v>1</v>
          </cell>
          <cell r="CV789">
            <v>1</v>
          </cell>
          <cell r="CW789">
            <v>17</v>
          </cell>
          <cell r="CX789">
            <v>44346</v>
          </cell>
          <cell r="CY789">
            <v>44361</v>
          </cell>
          <cell r="CZ789" t="str">
            <v>Pending</v>
          </cell>
          <cell r="DA789">
            <v>6</v>
          </cell>
        </row>
        <row r="790">
          <cell r="A790" t="str">
            <v>661r</v>
          </cell>
          <cell r="B790" t="str">
            <v>PF1</v>
          </cell>
          <cell r="C790" t="str">
            <v>FOAM 10TH</v>
          </cell>
          <cell r="D790" t="str">
            <v>Molds</v>
          </cell>
          <cell r="E790" t="str">
            <v>FMLGEI475UP770</v>
          </cell>
          <cell r="F790" t="str">
            <v xml:space="preserve"> MFZ67207201 75UP77Side-right</v>
          </cell>
          <cell r="G790" t="str">
            <v>Ea</v>
          </cell>
          <cell r="H790" t="str">
            <v>1400*1700</v>
          </cell>
          <cell r="I790">
            <v>0.13800000000000001</v>
          </cell>
          <cell r="M790">
            <v>20</v>
          </cell>
          <cell r="N790">
            <v>6</v>
          </cell>
          <cell r="O790">
            <v>1</v>
          </cell>
          <cell r="P790" t="str">
            <v>g2</v>
          </cell>
          <cell r="Q790" t="str">
            <v>تعمل</v>
          </cell>
          <cell r="R790">
            <v>138</v>
          </cell>
          <cell r="S790">
            <v>129.858</v>
          </cell>
          <cell r="T790">
            <v>147.798</v>
          </cell>
          <cell r="U790">
            <v>5.9</v>
          </cell>
          <cell r="V790">
            <v>7.1</v>
          </cell>
          <cell r="X790" t="str">
            <v>TV</v>
          </cell>
          <cell r="Y790">
            <v>417</v>
          </cell>
          <cell r="Z790" t="str">
            <v>يمين</v>
          </cell>
          <cell r="AA790">
            <v>661</v>
          </cell>
          <cell r="AB790" t="str">
            <v xml:space="preserve"> MFZ67207201 75UP77Side-right</v>
          </cell>
          <cell r="AD790" t="str">
            <v>LG75UP77set</v>
          </cell>
          <cell r="AE790">
            <v>1</v>
          </cell>
          <cell r="AF790" t="str">
            <v>mma</v>
          </cell>
          <cell r="AG790" t="str">
            <v>MFZ67207202</v>
          </cell>
          <cell r="AH790">
            <v>180</v>
          </cell>
          <cell r="AI790">
            <v>171</v>
          </cell>
          <cell r="AJ790">
            <v>189</v>
          </cell>
          <cell r="AK790">
            <v>0</v>
          </cell>
          <cell r="AL790">
            <v>1</v>
          </cell>
          <cell r="AN790">
            <v>7</v>
          </cell>
          <cell r="AO790">
            <v>16</v>
          </cell>
          <cell r="AP790" t="str">
            <v>303xj</v>
          </cell>
          <cell r="AQ790" t="str">
            <v>S.2 112  (M) 0.7-1.1 mm</v>
          </cell>
          <cell r="AR790">
            <v>32</v>
          </cell>
          <cell r="AS790">
            <v>32</v>
          </cell>
          <cell r="AT790" t="str">
            <v>LGE</v>
          </cell>
          <cell r="AU790" t="str">
            <v>اتوماتيك</v>
          </cell>
          <cell r="AV790">
            <v>7</v>
          </cell>
          <cell r="AW790">
            <v>7</v>
          </cell>
          <cell r="AX790">
            <v>535</v>
          </cell>
          <cell r="AY790">
            <v>1</v>
          </cell>
          <cell r="AZ790">
            <v>4</v>
          </cell>
          <cell r="BA790">
            <v>178</v>
          </cell>
          <cell r="BB790">
            <v>1</v>
          </cell>
          <cell r="BC790">
            <v>3</v>
          </cell>
          <cell r="BD790">
            <v>185.5</v>
          </cell>
          <cell r="BE790">
            <v>1</v>
          </cell>
          <cell r="BF790">
            <v>4</v>
          </cell>
          <cell r="BG790">
            <v>58</v>
          </cell>
          <cell r="BH790">
            <v>0</v>
          </cell>
          <cell r="BI790">
            <v>-2</v>
          </cell>
          <cell r="BJ790">
            <v>5</v>
          </cell>
          <cell r="BK790">
            <v>2</v>
          </cell>
          <cell r="BL790">
            <v>12</v>
          </cell>
          <cell r="BM790">
            <v>2</v>
          </cell>
          <cell r="BN790">
            <v>417</v>
          </cell>
          <cell r="BO790" t="str">
            <v>4</v>
          </cell>
          <cell r="BP790">
            <v>44214</v>
          </cell>
          <cell r="BX790" t="str">
            <v>شفاف</v>
          </cell>
          <cell r="BY790">
            <v>2.6667E-2</v>
          </cell>
          <cell r="BZ790">
            <v>50</v>
          </cell>
          <cell r="CA790">
            <v>8</v>
          </cell>
          <cell r="CE790">
            <v>87</v>
          </cell>
          <cell r="CF790">
            <v>150</v>
          </cell>
          <cell r="CG790" t="str">
            <v>ابيض</v>
          </cell>
          <cell r="CH790">
            <v>1.4500000000000001E-2</v>
          </cell>
          <cell r="CI790">
            <v>8.6999999999999994E-2</v>
          </cell>
          <cell r="CK790">
            <v>0.14973</v>
          </cell>
          <cell r="CL790">
            <v>0</v>
          </cell>
          <cell r="CO790" t="str">
            <v>LG</v>
          </cell>
          <cell r="CP790" t="str">
            <v>HE</v>
          </cell>
          <cell r="CS790">
            <v>1</v>
          </cell>
          <cell r="CT790">
            <v>0</v>
          </cell>
          <cell r="CU790">
            <v>1</v>
          </cell>
          <cell r="CV790">
            <v>1</v>
          </cell>
          <cell r="CW790">
            <v>17</v>
          </cell>
          <cell r="CX790">
            <v>44346</v>
          </cell>
          <cell r="CY790">
            <v>44361</v>
          </cell>
          <cell r="CZ790" t="str">
            <v>Pending</v>
          </cell>
          <cell r="DA790">
            <v>6</v>
          </cell>
        </row>
        <row r="791">
          <cell r="A791" t="str">
            <v>661l</v>
          </cell>
          <cell r="B791" t="str">
            <v>PF1</v>
          </cell>
          <cell r="C791" t="str">
            <v>FOAM 10TH</v>
          </cell>
          <cell r="D791" t="str">
            <v>Molds</v>
          </cell>
          <cell r="E791" t="str">
            <v>FMLGEI475UP770</v>
          </cell>
          <cell r="F791" t="str">
            <v xml:space="preserve"> MFZ67207201 75UP77Side-lleft</v>
          </cell>
          <cell r="G791" t="str">
            <v>Ea</v>
          </cell>
          <cell r="H791" t="str">
            <v>1400*1700</v>
          </cell>
          <cell r="I791">
            <v>0.13800000000000001</v>
          </cell>
          <cell r="M791">
            <v>20</v>
          </cell>
          <cell r="N791">
            <v>6</v>
          </cell>
          <cell r="O791">
            <v>1</v>
          </cell>
          <cell r="P791" t="str">
            <v>g2</v>
          </cell>
          <cell r="Q791" t="str">
            <v>تعمل</v>
          </cell>
          <cell r="R791">
            <v>138</v>
          </cell>
          <cell r="S791">
            <v>129.858</v>
          </cell>
          <cell r="T791">
            <v>147.798</v>
          </cell>
          <cell r="U791">
            <v>5.9</v>
          </cell>
          <cell r="V791">
            <v>7.1</v>
          </cell>
          <cell r="X791" t="str">
            <v>TV</v>
          </cell>
          <cell r="Y791">
            <v>417</v>
          </cell>
          <cell r="Z791" t="str">
            <v>يسار</v>
          </cell>
          <cell r="AA791">
            <v>661</v>
          </cell>
          <cell r="AB791" t="str">
            <v xml:space="preserve"> MFZ67207201 75UP77Side-lleft</v>
          </cell>
          <cell r="AD791" t="str">
            <v>LG75UP77set</v>
          </cell>
          <cell r="AE791">
            <v>1</v>
          </cell>
          <cell r="AF791" t="str">
            <v>mma</v>
          </cell>
          <cell r="AG791" t="str">
            <v>MFZ67207202</v>
          </cell>
          <cell r="AH791">
            <v>180</v>
          </cell>
          <cell r="AI791">
            <v>171</v>
          </cell>
          <cell r="AJ791">
            <v>189</v>
          </cell>
          <cell r="AK791">
            <v>0</v>
          </cell>
          <cell r="AL791">
            <v>1</v>
          </cell>
          <cell r="AN791">
            <v>7</v>
          </cell>
          <cell r="AO791">
            <v>16</v>
          </cell>
          <cell r="AP791" t="str">
            <v>303xj</v>
          </cell>
          <cell r="AQ791" t="str">
            <v>S.2 112  (M) 0.7-1.1 mm</v>
          </cell>
          <cell r="AR791">
            <v>32</v>
          </cell>
          <cell r="AS791">
            <v>32</v>
          </cell>
          <cell r="AT791" t="str">
            <v>LGE</v>
          </cell>
          <cell r="AU791" t="str">
            <v>اتوماتيك</v>
          </cell>
          <cell r="AV791">
            <v>7</v>
          </cell>
          <cell r="AW791">
            <v>7</v>
          </cell>
          <cell r="AX791">
            <v>535</v>
          </cell>
          <cell r="AY791">
            <v>1</v>
          </cell>
          <cell r="AZ791">
            <v>4</v>
          </cell>
          <cell r="BA791">
            <v>178</v>
          </cell>
          <cell r="BB791">
            <v>1</v>
          </cell>
          <cell r="BC791">
            <v>3</v>
          </cell>
          <cell r="BD791">
            <v>185.5</v>
          </cell>
          <cell r="BE791">
            <v>1</v>
          </cell>
          <cell r="BF791">
            <v>4</v>
          </cell>
          <cell r="BG791">
            <v>58</v>
          </cell>
          <cell r="BH791">
            <v>0</v>
          </cell>
          <cell r="BI791">
            <v>-2</v>
          </cell>
          <cell r="BJ791">
            <v>5</v>
          </cell>
          <cell r="BK791">
            <v>2</v>
          </cell>
          <cell r="BL791">
            <v>12</v>
          </cell>
          <cell r="BM791">
            <v>2</v>
          </cell>
          <cell r="BN791">
            <v>417</v>
          </cell>
          <cell r="BO791" t="str">
            <v>4</v>
          </cell>
          <cell r="BP791">
            <v>44214</v>
          </cell>
          <cell r="BX791" t="str">
            <v>شفاف</v>
          </cell>
          <cell r="BY791">
            <v>2.6667E-2</v>
          </cell>
          <cell r="BZ791">
            <v>50</v>
          </cell>
          <cell r="CA791">
            <v>8</v>
          </cell>
          <cell r="CE791">
            <v>87</v>
          </cell>
          <cell r="CF791">
            <v>150</v>
          </cell>
          <cell r="CG791" t="str">
            <v>ابيض</v>
          </cell>
          <cell r="CH791">
            <v>1.4500000000000001E-2</v>
          </cell>
          <cell r="CI791">
            <v>8.6999999999999994E-2</v>
          </cell>
          <cell r="CK791">
            <v>0.14973</v>
          </cell>
          <cell r="CL791">
            <v>0</v>
          </cell>
          <cell r="CO791" t="str">
            <v>LG</v>
          </cell>
          <cell r="CP791" t="str">
            <v>HE</v>
          </cell>
          <cell r="CS791">
            <v>1</v>
          </cell>
          <cell r="CT791">
            <v>0</v>
          </cell>
          <cell r="CU791">
            <v>1</v>
          </cell>
          <cell r="CV791">
            <v>1</v>
          </cell>
          <cell r="CW791">
            <v>17</v>
          </cell>
          <cell r="CX791">
            <v>44346</v>
          </cell>
          <cell r="CY791">
            <v>44361</v>
          </cell>
          <cell r="CZ791" t="str">
            <v>Pending</v>
          </cell>
          <cell r="DA791">
            <v>6</v>
          </cell>
        </row>
        <row r="792">
          <cell r="A792">
            <v>661</v>
          </cell>
          <cell r="B792" t="str">
            <v>PF1</v>
          </cell>
          <cell r="C792" t="str">
            <v>FOAM 10TH</v>
          </cell>
          <cell r="D792" t="str">
            <v>Molds</v>
          </cell>
          <cell r="E792" t="str">
            <v>FMLGEI475UP770</v>
          </cell>
          <cell r="F792" t="str">
            <v xml:space="preserve"> MFZ67207201 75UP77Side</v>
          </cell>
          <cell r="G792" t="str">
            <v>Ea</v>
          </cell>
          <cell r="H792" t="str">
            <v>1400*1700</v>
          </cell>
          <cell r="I792">
            <v>0.13800000000000001</v>
          </cell>
          <cell r="M792">
            <v>20</v>
          </cell>
          <cell r="N792">
            <v>6</v>
          </cell>
          <cell r="O792">
            <v>1</v>
          </cell>
          <cell r="P792" t="str">
            <v>g2</v>
          </cell>
          <cell r="Q792" t="str">
            <v>تعمل</v>
          </cell>
          <cell r="R792">
            <v>138</v>
          </cell>
          <cell r="S792">
            <v>129.858</v>
          </cell>
          <cell r="T792">
            <v>147.798</v>
          </cell>
          <cell r="U792">
            <v>5.9</v>
          </cell>
          <cell r="V792">
            <v>7.1</v>
          </cell>
          <cell r="X792" t="str">
            <v>TV</v>
          </cell>
          <cell r="Y792">
            <v>417</v>
          </cell>
          <cell r="AA792">
            <v>661</v>
          </cell>
          <cell r="AB792" t="str">
            <v xml:space="preserve"> MFZ67207201 75UP77Side</v>
          </cell>
          <cell r="AD792" t="str">
            <v>LG75UP77set</v>
          </cell>
          <cell r="AE792">
            <v>1</v>
          </cell>
          <cell r="AF792" t="str">
            <v>mma</v>
          </cell>
          <cell r="AG792" t="str">
            <v>MFZ67207202</v>
          </cell>
          <cell r="AH792">
            <v>180</v>
          </cell>
          <cell r="AI792">
            <v>171</v>
          </cell>
          <cell r="AJ792">
            <v>189</v>
          </cell>
          <cell r="AK792">
            <v>1</v>
          </cell>
          <cell r="AL792">
            <v>1</v>
          </cell>
          <cell r="AN792">
            <v>7</v>
          </cell>
          <cell r="AO792">
            <v>16</v>
          </cell>
          <cell r="AP792" t="str">
            <v>303xj</v>
          </cell>
          <cell r="AQ792" t="str">
            <v>S.2 112  (M) 0.7-1.1 mm</v>
          </cell>
          <cell r="AR792">
            <v>32</v>
          </cell>
          <cell r="AS792">
            <v>32</v>
          </cell>
          <cell r="AT792" t="str">
            <v>LGE</v>
          </cell>
          <cell r="AU792" t="str">
            <v>اتوماتيك</v>
          </cell>
          <cell r="AV792">
            <v>7</v>
          </cell>
          <cell r="AW792">
            <v>7</v>
          </cell>
          <cell r="AX792">
            <v>535</v>
          </cell>
          <cell r="AY792">
            <v>1</v>
          </cell>
          <cell r="AZ792">
            <v>4</v>
          </cell>
          <cell r="BA792">
            <v>178</v>
          </cell>
          <cell r="BB792">
            <v>1</v>
          </cell>
          <cell r="BC792">
            <v>3</v>
          </cell>
          <cell r="BD792">
            <v>185.5</v>
          </cell>
          <cell r="BE792">
            <v>1</v>
          </cell>
          <cell r="BF792">
            <v>4</v>
          </cell>
          <cell r="BG792">
            <v>58</v>
          </cell>
          <cell r="BH792">
            <v>0</v>
          </cell>
          <cell r="BI792">
            <v>-2</v>
          </cell>
          <cell r="BJ792">
            <v>5</v>
          </cell>
          <cell r="BK792">
            <v>2</v>
          </cell>
          <cell r="BL792">
            <v>12</v>
          </cell>
          <cell r="BM792">
            <v>2</v>
          </cell>
          <cell r="BN792">
            <v>417</v>
          </cell>
          <cell r="BO792" t="str">
            <v>4</v>
          </cell>
          <cell r="BP792">
            <v>44214</v>
          </cell>
          <cell r="BX792" t="str">
            <v>شفاف</v>
          </cell>
          <cell r="BY792">
            <v>2.6667E-2</v>
          </cell>
          <cell r="BZ792">
            <v>50</v>
          </cell>
          <cell r="CA792">
            <v>8</v>
          </cell>
          <cell r="CB792">
            <v>18</v>
          </cell>
          <cell r="CC792">
            <v>1</v>
          </cell>
          <cell r="CE792">
            <v>87</v>
          </cell>
          <cell r="CF792">
            <v>150</v>
          </cell>
          <cell r="CG792" t="str">
            <v>ابيض</v>
          </cell>
          <cell r="CH792">
            <v>1.4500000000000001E-2</v>
          </cell>
          <cell r="CI792">
            <v>8.6999999999999994E-2</v>
          </cell>
          <cell r="CK792">
            <v>0.14973</v>
          </cell>
          <cell r="CL792">
            <v>0</v>
          </cell>
          <cell r="CO792" t="str">
            <v>LG</v>
          </cell>
          <cell r="CP792" t="str">
            <v>HE</v>
          </cell>
          <cell r="CS792">
            <v>1</v>
          </cell>
          <cell r="CT792">
            <v>1</v>
          </cell>
          <cell r="CU792">
            <v>1</v>
          </cell>
          <cell r="CV792">
            <v>1</v>
          </cell>
          <cell r="CW792">
            <v>17</v>
          </cell>
          <cell r="CX792">
            <v>44346</v>
          </cell>
          <cell r="CY792">
            <v>44361</v>
          </cell>
          <cell r="CZ792" t="str">
            <v>Pending</v>
          </cell>
          <cell r="DA792">
            <v>6</v>
          </cell>
        </row>
        <row r="793">
          <cell r="A793" t="str">
            <v>661sum</v>
          </cell>
          <cell r="B793" t="str">
            <v>PF1</v>
          </cell>
          <cell r="C793" t="str">
            <v>FOAM 10TH</v>
          </cell>
          <cell r="D793" t="str">
            <v>Molds</v>
          </cell>
          <cell r="E793" t="str">
            <v xml:space="preserve"> FMLGEI475UP770</v>
          </cell>
          <cell r="F793" t="str">
            <v>LG75UP77Side SET</v>
          </cell>
          <cell r="G793" t="str">
            <v>Ea</v>
          </cell>
          <cell r="H793" t="str">
            <v>1400*1700</v>
          </cell>
          <cell r="I793">
            <v>0.78100000000000003</v>
          </cell>
          <cell r="M793">
            <v>20</v>
          </cell>
          <cell r="N793">
            <v>6</v>
          </cell>
          <cell r="O793">
            <v>1</v>
          </cell>
          <cell r="P793" t="str">
            <v>g2</v>
          </cell>
          <cell r="Q793" t="str">
            <v>تعمل</v>
          </cell>
          <cell r="R793">
            <v>781</v>
          </cell>
          <cell r="S793">
            <v>734.92100000000005</v>
          </cell>
          <cell r="T793">
            <v>836.45100000000002</v>
          </cell>
          <cell r="U793">
            <v>5.9</v>
          </cell>
          <cell r="V793">
            <v>7.1</v>
          </cell>
          <cell r="X793" t="str">
            <v>TV</v>
          </cell>
          <cell r="Y793">
            <v>417</v>
          </cell>
          <cell r="AA793">
            <v>661</v>
          </cell>
          <cell r="AB793" t="str">
            <v xml:space="preserve"> MFZ67207201 75UP77Side</v>
          </cell>
          <cell r="AD793" t="str">
            <v>LG75UP77set</v>
          </cell>
          <cell r="AE793">
            <v>1</v>
          </cell>
          <cell r="AH793">
            <v>180</v>
          </cell>
          <cell r="AI793">
            <v>171</v>
          </cell>
          <cell r="AJ793">
            <v>189</v>
          </cell>
          <cell r="AK793">
            <v>0</v>
          </cell>
          <cell r="AM793">
            <v>1</v>
          </cell>
          <cell r="AN793">
            <v>7</v>
          </cell>
          <cell r="AO793">
            <v>16</v>
          </cell>
          <cell r="AP793" t="str">
            <v>303xj</v>
          </cell>
          <cell r="AQ793" t="str">
            <v>S.2 112  (M) 0.7-1.1 mm</v>
          </cell>
          <cell r="AR793">
            <v>32</v>
          </cell>
          <cell r="AS793">
            <v>32</v>
          </cell>
          <cell r="AT793" t="str">
            <v>MLG</v>
          </cell>
          <cell r="AU793" t="str">
            <v>اتوماتيك</v>
          </cell>
          <cell r="AV793">
            <v>7</v>
          </cell>
          <cell r="AW793">
            <v>7</v>
          </cell>
          <cell r="AX793">
            <v>535</v>
          </cell>
          <cell r="AY793">
            <v>1</v>
          </cell>
          <cell r="AZ793">
            <v>4</v>
          </cell>
          <cell r="BA793">
            <v>178</v>
          </cell>
          <cell r="BB793">
            <v>1</v>
          </cell>
          <cell r="BC793">
            <v>3</v>
          </cell>
          <cell r="BD793">
            <v>185.5</v>
          </cell>
          <cell r="BE793">
            <v>1</v>
          </cell>
          <cell r="BF793">
            <v>4</v>
          </cell>
          <cell r="BG793">
            <v>58</v>
          </cell>
          <cell r="BH793">
            <v>0</v>
          </cell>
          <cell r="BI793">
            <v>-2</v>
          </cell>
          <cell r="BJ793">
            <v>5</v>
          </cell>
          <cell r="BK793">
            <v>2</v>
          </cell>
          <cell r="BL793">
            <v>12</v>
          </cell>
          <cell r="BM793">
            <v>2</v>
          </cell>
          <cell r="BN793">
            <v>417</v>
          </cell>
          <cell r="BO793" t="str">
            <v>4</v>
          </cell>
          <cell r="BP793">
            <v>44214</v>
          </cell>
          <cell r="BX793" t="str">
            <v>شفاف</v>
          </cell>
          <cell r="BY793">
            <v>2.6667E-2</v>
          </cell>
          <cell r="BZ793">
            <v>50</v>
          </cell>
          <cell r="CA793">
            <v>8</v>
          </cell>
          <cell r="CB793">
            <v>4</v>
          </cell>
          <cell r="CC793">
            <v>1</v>
          </cell>
          <cell r="CE793">
            <v>87</v>
          </cell>
          <cell r="CF793">
            <v>150</v>
          </cell>
          <cell r="CG793" t="str">
            <v>ابيض</v>
          </cell>
          <cell r="CH793">
            <v>1.4500000000000001E-2</v>
          </cell>
          <cell r="CI793">
            <v>8.6999999999999994E-2</v>
          </cell>
          <cell r="CK793">
            <v>0.84738500000000005</v>
          </cell>
          <cell r="CL793">
            <v>0</v>
          </cell>
          <cell r="CO793" t="str">
            <v>LG</v>
          </cell>
          <cell r="CP793" t="str">
            <v>HE</v>
          </cell>
          <cell r="CS793">
            <v>1</v>
          </cell>
          <cell r="CT793">
            <v>0</v>
          </cell>
          <cell r="CU793">
            <v>1</v>
          </cell>
          <cell r="CV793">
            <v>1</v>
          </cell>
          <cell r="CW793">
            <v>17</v>
          </cell>
          <cell r="CX793">
            <v>44346</v>
          </cell>
          <cell r="CY793">
            <v>44361</v>
          </cell>
          <cell r="CZ793" t="str">
            <v>Pending</v>
          </cell>
          <cell r="DA793">
            <v>6</v>
          </cell>
        </row>
        <row r="794">
          <cell r="A794">
            <v>662</v>
          </cell>
          <cell r="B794" t="str">
            <v>PF1</v>
          </cell>
          <cell r="C794" t="str">
            <v>FOAM 10TH</v>
          </cell>
          <cell r="D794" t="str">
            <v>Molds</v>
          </cell>
          <cell r="E794" t="str">
            <v>FMTOSI7T65UA14</v>
          </cell>
          <cell r="F794" t="str">
            <v>Tosh 65UA14 top</v>
          </cell>
          <cell r="G794" t="str">
            <v>Ea</v>
          </cell>
          <cell r="H794" t="str">
            <v>1800*1600</v>
          </cell>
          <cell r="I794">
            <v>0.38600000000000001</v>
          </cell>
          <cell r="M794">
            <v>20</v>
          </cell>
          <cell r="N794">
            <v>1</v>
          </cell>
          <cell r="O794">
            <v>1</v>
          </cell>
          <cell r="P794" t="str">
            <v>i2</v>
          </cell>
          <cell r="Q794" t="str">
            <v>تعمل</v>
          </cell>
          <cell r="R794">
            <v>386</v>
          </cell>
          <cell r="S794">
            <v>355.12</v>
          </cell>
          <cell r="T794">
            <v>416.88</v>
          </cell>
          <cell r="U794">
            <v>8</v>
          </cell>
          <cell r="V794">
            <v>8</v>
          </cell>
          <cell r="X794" t="str">
            <v>TV</v>
          </cell>
          <cell r="Y794">
            <v>418</v>
          </cell>
          <cell r="AA794">
            <v>662</v>
          </cell>
          <cell r="AB794" t="str">
            <v xml:space="preserve">65UA14 TOP </v>
          </cell>
          <cell r="AD794" t="str">
            <v>Tosh65UA14</v>
          </cell>
          <cell r="AE794">
            <v>1</v>
          </cell>
          <cell r="AH794">
            <v>180</v>
          </cell>
          <cell r="AI794">
            <v>171</v>
          </cell>
          <cell r="AJ794">
            <v>189</v>
          </cell>
          <cell r="AK794">
            <v>1</v>
          </cell>
          <cell r="AL794">
            <v>1</v>
          </cell>
          <cell r="AN794">
            <v>10</v>
          </cell>
          <cell r="AO794">
            <v>18</v>
          </cell>
          <cell r="AP794" t="str">
            <v>303xj</v>
          </cell>
          <cell r="AQ794" t="str">
            <v>S.2 112  (M) 0.7-1.1 mm</v>
          </cell>
          <cell r="AR794">
            <v>40</v>
          </cell>
          <cell r="AS794">
            <v>46</v>
          </cell>
          <cell r="AT794" t="str">
            <v>TOS</v>
          </cell>
          <cell r="AU794" t="str">
            <v>اتوماتيك</v>
          </cell>
          <cell r="AV794">
            <v>7</v>
          </cell>
          <cell r="AW794">
            <v>7</v>
          </cell>
          <cell r="AX794">
            <v>1588</v>
          </cell>
          <cell r="AY794">
            <v>1</v>
          </cell>
          <cell r="AZ794">
            <v>1</v>
          </cell>
          <cell r="BA794">
            <v>173</v>
          </cell>
          <cell r="BB794">
            <v>0</v>
          </cell>
          <cell r="BC794">
            <v>2</v>
          </cell>
          <cell r="BD794">
            <v>230</v>
          </cell>
          <cell r="BE794">
            <v>1</v>
          </cell>
          <cell r="BF794">
            <v>1</v>
          </cell>
          <cell r="BJ794">
            <v>5</v>
          </cell>
          <cell r="BK794">
            <v>5</v>
          </cell>
          <cell r="BL794">
            <v>15</v>
          </cell>
          <cell r="BM794">
            <v>4</v>
          </cell>
          <cell r="BN794">
            <v>820</v>
          </cell>
          <cell r="BO794" t="str">
            <v>8</v>
          </cell>
          <cell r="BP794">
            <v>44241</v>
          </cell>
          <cell r="BW794">
            <v>0</v>
          </cell>
          <cell r="BX794" t="str">
            <v>شفاف</v>
          </cell>
          <cell r="BY794">
            <v>0.01</v>
          </cell>
          <cell r="BZ794">
            <v>50</v>
          </cell>
          <cell r="CA794">
            <v>3.5</v>
          </cell>
          <cell r="CB794">
            <v>8</v>
          </cell>
          <cell r="CC794">
            <v>1</v>
          </cell>
          <cell r="CE794">
            <v>87</v>
          </cell>
          <cell r="CF794">
            <v>200</v>
          </cell>
          <cell r="CG794" t="str">
            <v>ابيض</v>
          </cell>
          <cell r="CK794">
            <v>0</v>
          </cell>
          <cell r="CL794">
            <v>0.42460000000000003</v>
          </cell>
          <cell r="CN794" t="str">
            <v>LRTEFH315180 Toshiba led 55EL 71</v>
          </cell>
          <cell r="CO794" t="str">
            <v>توشيبا</v>
          </cell>
          <cell r="CP794" t="str">
            <v>توشيبا للاجهزة المرئية</v>
          </cell>
          <cell r="CT794">
            <v>1</v>
          </cell>
          <cell r="CU794">
            <v>1</v>
          </cell>
          <cell r="CV794">
            <v>1</v>
          </cell>
          <cell r="CW794">
            <v>1</v>
          </cell>
          <cell r="CX794">
            <v>44244</v>
          </cell>
          <cell r="CY794">
            <v>44249</v>
          </cell>
          <cell r="CZ794" t="str">
            <v>Pending</v>
          </cell>
          <cell r="DA794">
            <v>5</v>
          </cell>
        </row>
        <row r="795">
          <cell r="A795">
            <v>663</v>
          </cell>
          <cell r="B795" t="str">
            <v>PF1</v>
          </cell>
          <cell r="C795" t="str">
            <v>FOAM 10TH</v>
          </cell>
          <cell r="D795" t="str">
            <v>Molds</v>
          </cell>
          <cell r="E795" t="str">
            <v>FMTOSI1B65UA14</v>
          </cell>
          <cell r="F795" t="str">
            <v>Tosh 65UA14 bottom</v>
          </cell>
          <cell r="G795" t="str">
            <v>Ea</v>
          </cell>
          <cell r="H795" t="str">
            <v>1800*1600</v>
          </cell>
          <cell r="I795">
            <v>0.34100000000000003</v>
          </cell>
          <cell r="M795">
            <v>20</v>
          </cell>
          <cell r="N795">
            <v>1</v>
          </cell>
          <cell r="O795">
            <v>1</v>
          </cell>
          <cell r="P795" t="str">
            <v>i2</v>
          </cell>
          <cell r="Q795" t="str">
            <v>تعمل</v>
          </cell>
          <cell r="R795">
            <v>341</v>
          </cell>
          <cell r="S795">
            <v>313.72000000000003</v>
          </cell>
          <cell r="T795">
            <v>368.28</v>
          </cell>
          <cell r="U795">
            <v>8</v>
          </cell>
          <cell r="V795">
            <v>8</v>
          </cell>
          <cell r="X795" t="str">
            <v>TV</v>
          </cell>
          <cell r="Y795">
            <v>418</v>
          </cell>
          <cell r="AA795">
            <v>663</v>
          </cell>
          <cell r="AB795" t="str">
            <v xml:space="preserve">65UA14 BOTTOM </v>
          </cell>
          <cell r="AD795" t="str">
            <v>Tosh65UA14</v>
          </cell>
          <cell r="AE795">
            <v>1</v>
          </cell>
          <cell r="AH795">
            <v>180</v>
          </cell>
          <cell r="AI795">
            <v>171</v>
          </cell>
          <cell r="AJ795">
            <v>189</v>
          </cell>
          <cell r="AK795">
            <v>1</v>
          </cell>
          <cell r="AL795">
            <v>1</v>
          </cell>
          <cell r="AN795">
            <v>10</v>
          </cell>
          <cell r="AO795">
            <v>18</v>
          </cell>
          <cell r="AP795" t="str">
            <v>303xj</v>
          </cell>
          <cell r="AQ795" t="str">
            <v>S.2 112  (M) 0.7-1.1 mm</v>
          </cell>
          <cell r="AR795">
            <v>40</v>
          </cell>
          <cell r="AS795">
            <v>46</v>
          </cell>
          <cell r="AT795" t="str">
            <v>TOS</v>
          </cell>
          <cell r="AU795" t="str">
            <v>اتوماتيك</v>
          </cell>
          <cell r="AV795">
            <v>7</v>
          </cell>
          <cell r="AW795">
            <v>7</v>
          </cell>
          <cell r="AX795">
            <v>1588</v>
          </cell>
          <cell r="AY795">
            <v>1</v>
          </cell>
          <cell r="AZ795">
            <v>1</v>
          </cell>
          <cell r="BA795">
            <v>0</v>
          </cell>
          <cell r="BB795">
            <v>1</v>
          </cell>
          <cell r="BC795">
            <v>2</v>
          </cell>
          <cell r="BD795">
            <v>230</v>
          </cell>
          <cell r="BE795">
            <v>1</v>
          </cell>
          <cell r="BF795">
            <v>1</v>
          </cell>
          <cell r="BJ795">
            <v>5</v>
          </cell>
          <cell r="BK795">
            <v>5</v>
          </cell>
          <cell r="BL795">
            <v>15</v>
          </cell>
          <cell r="BM795">
            <v>4</v>
          </cell>
          <cell r="BN795">
            <v>820</v>
          </cell>
          <cell r="BO795" t="str">
            <v>8</v>
          </cell>
          <cell r="BP795">
            <v>44241</v>
          </cell>
          <cell r="BW795">
            <v>0</v>
          </cell>
          <cell r="BX795" t="str">
            <v>شفاف</v>
          </cell>
          <cell r="BY795">
            <v>0</v>
          </cell>
          <cell r="BZ795">
            <v>50</v>
          </cell>
          <cell r="CA795">
            <v>3.5</v>
          </cell>
          <cell r="CB795">
            <v>8</v>
          </cell>
          <cell r="CC795">
            <v>1</v>
          </cell>
          <cell r="CE795">
            <v>87</v>
          </cell>
          <cell r="CF795">
            <v>200</v>
          </cell>
          <cell r="CG795" t="str">
            <v>ازرق</v>
          </cell>
          <cell r="CK795">
            <v>0</v>
          </cell>
          <cell r="CL795">
            <v>0.37510000000000004</v>
          </cell>
          <cell r="CN795" t="str">
            <v>LRTEFH315180 Toshiba led 55EL 71</v>
          </cell>
          <cell r="CO795" t="str">
            <v>توشيبا</v>
          </cell>
          <cell r="CP795" t="str">
            <v>توشيبا للاجهزة المرئية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44244</v>
          </cell>
          <cell r="CY795">
            <v>44249</v>
          </cell>
          <cell r="CZ795" t="str">
            <v>Pending</v>
          </cell>
          <cell r="DA795">
            <v>5</v>
          </cell>
        </row>
        <row r="796">
          <cell r="A796">
            <v>664</v>
          </cell>
          <cell r="B796" t="str">
            <v>PF1</v>
          </cell>
          <cell r="C796" t="str">
            <v>FOAM 10TH</v>
          </cell>
          <cell r="D796" t="str">
            <v>Molds</v>
          </cell>
          <cell r="E796" t="str">
            <v>FMTOSI4L65UA14</v>
          </cell>
          <cell r="F796" t="str">
            <v>Tosh 65UA14 Left</v>
          </cell>
          <cell r="G796" t="str">
            <v>Ea</v>
          </cell>
          <cell r="H796" t="str">
            <v>1800*1600</v>
          </cell>
          <cell r="I796">
            <v>0.11</v>
          </cell>
          <cell r="M796">
            <v>20</v>
          </cell>
          <cell r="N796">
            <v>1</v>
          </cell>
          <cell r="O796">
            <v>1</v>
          </cell>
          <cell r="P796" t="str">
            <v>i2</v>
          </cell>
          <cell r="Q796" t="str">
            <v>تعمل</v>
          </cell>
          <cell r="R796">
            <v>110</v>
          </cell>
          <cell r="S796">
            <v>101.2</v>
          </cell>
          <cell r="T796">
            <v>118.8</v>
          </cell>
          <cell r="U796">
            <v>8</v>
          </cell>
          <cell r="V796">
            <v>8</v>
          </cell>
          <cell r="X796" t="str">
            <v>TV</v>
          </cell>
          <cell r="Y796">
            <v>418</v>
          </cell>
          <cell r="AA796">
            <v>664</v>
          </cell>
          <cell r="AB796" t="str">
            <v>65UA14 SIDE LEFT</v>
          </cell>
          <cell r="AD796" t="str">
            <v>Tosh65UA14</v>
          </cell>
          <cell r="AE796">
            <v>1</v>
          </cell>
          <cell r="AH796">
            <v>180</v>
          </cell>
          <cell r="AI796">
            <v>171</v>
          </cell>
          <cell r="AJ796">
            <v>189</v>
          </cell>
          <cell r="AK796">
            <v>1</v>
          </cell>
          <cell r="AL796">
            <v>1</v>
          </cell>
          <cell r="AN796">
            <v>10</v>
          </cell>
          <cell r="AO796">
            <v>18</v>
          </cell>
          <cell r="AP796" t="str">
            <v>303xj</v>
          </cell>
          <cell r="AQ796" t="str">
            <v>S.2 112  (M) 0.7-1.1 mm</v>
          </cell>
          <cell r="AR796">
            <v>40</v>
          </cell>
          <cell r="AS796">
            <v>46</v>
          </cell>
          <cell r="AT796" t="str">
            <v>TOS</v>
          </cell>
          <cell r="AU796" t="str">
            <v>اتوماتيك</v>
          </cell>
          <cell r="AV796">
            <v>7</v>
          </cell>
          <cell r="AW796">
            <v>7</v>
          </cell>
          <cell r="AX796">
            <v>478</v>
          </cell>
          <cell r="AY796">
            <v>1</v>
          </cell>
          <cell r="AZ796">
            <v>1</v>
          </cell>
          <cell r="BA796">
            <v>173</v>
          </cell>
          <cell r="BB796">
            <v>0</v>
          </cell>
          <cell r="BC796">
            <v>2</v>
          </cell>
          <cell r="BD796">
            <v>200</v>
          </cell>
          <cell r="BE796">
            <v>1</v>
          </cell>
          <cell r="BF796">
            <v>1</v>
          </cell>
          <cell r="BJ796">
            <v>5</v>
          </cell>
          <cell r="BK796">
            <v>5</v>
          </cell>
          <cell r="BL796">
            <v>15</v>
          </cell>
          <cell r="BM796">
            <v>4</v>
          </cell>
          <cell r="BN796">
            <v>820</v>
          </cell>
          <cell r="BO796" t="str">
            <v>8</v>
          </cell>
          <cell r="BP796">
            <v>44241</v>
          </cell>
          <cell r="BW796">
            <v>0</v>
          </cell>
          <cell r="BX796" t="str">
            <v>شفاف</v>
          </cell>
          <cell r="BY796">
            <v>2.5000000000000001E-3</v>
          </cell>
          <cell r="BZ796">
            <v>50</v>
          </cell>
          <cell r="CA796">
            <v>5</v>
          </cell>
          <cell r="CB796">
            <v>24</v>
          </cell>
          <cell r="CC796">
            <v>1</v>
          </cell>
          <cell r="CE796">
            <v>87</v>
          </cell>
          <cell r="CF796">
            <v>200</v>
          </cell>
          <cell r="CG796" t="str">
            <v>احمر</v>
          </cell>
          <cell r="CK796">
            <v>0</v>
          </cell>
          <cell r="CL796">
            <v>0.12100000000000001</v>
          </cell>
          <cell r="CN796" t="str">
            <v>LRTEFH315180 Toshiba led 55EL 71</v>
          </cell>
          <cell r="CO796" t="str">
            <v>توشيبا</v>
          </cell>
          <cell r="CP796" t="str">
            <v>توشيبا للاجهزة المرئية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44244</v>
          </cell>
          <cell r="CY796">
            <v>44249</v>
          </cell>
          <cell r="CZ796" t="str">
            <v>Pending</v>
          </cell>
          <cell r="DA796">
            <v>5</v>
          </cell>
        </row>
        <row r="797">
          <cell r="A797">
            <v>665</v>
          </cell>
          <cell r="B797" t="str">
            <v>PF1</v>
          </cell>
          <cell r="C797" t="str">
            <v>FOAM 10TH</v>
          </cell>
          <cell r="D797" t="str">
            <v>Molds</v>
          </cell>
          <cell r="E797" t="str">
            <v>FMTOSI3R65UA14</v>
          </cell>
          <cell r="F797" t="str">
            <v>Tosh 65UA14 right</v>
          </cell>
          <cell r="G797" t="str">
            <v>Ea</v>
          </cell>
          <cell r="H797" t="str">
            <v>1800*1600</v>
          </cell>
          <cell r="I797">
            <v>0.11</v>
          </cell>
          <cell r="M797">
            <v>20</v>
          </cell>
          <cell r="N797">
            <v>1</v>
          </cell>
          <cell r="O797">
            <v>1</v>
          </cell>
          <cell r="P797" t="str">
            <v>i2</v>
          </cell>
          <cell r="Q797" t="str">
            <v>تعمل</v>
          </cell>
          <cell r="R797">
            <v>110</v>
          </cell>
          <cell r="S797">
            <v>101.2</v>
          </cell>
          <cell r="T797">
            <v>118.8</v>
          </cell>
          <cell r="U797">
            <v>8</v>
          </cell>
          <cell r="V797">
            <v>8</v>
          </cell>
          <cell r="X797" t="str">
            <v>TV</v>
          </cell>
          <cell r="Y797">
            <v>418</v>
          </cell>
          <cell r="AA797">
            <v>665</v>
          </cell>
          <cell r="AB797" t="str">
            <v>65UA14 SIDE RIGHT</v>
          </cell>
          <cell r="AD797" t="str">
            <v>Tosh65UA14</v>
          </cell>
          <cell r="AE797">
            <v>1</v>
          </cell>
          <cell r="AH797">
            <v>180</v>
          </cell>
          <cell r="AI797">
            <v>171</v>
          </cell>
          <cell r="AJ797">
            <v>189</v>
          </cell>
          <cell r="AK797">
            <v>1</v>
          </cell>
          <cell r="AL797">
            <v>1</v>
          </cell>
          <cell r="AN797">
            <v>10</v>
          </cell>
          <cell r="AO797">
            <v>18</v>
          </cell>
          <cell r="AP797" t="str">
            <v>303xj</v>
          </cell>
          <cell r="AQ797" t="str">
            <v>S.2 112  (M) 0.7-1.1 mm</v>
          </cell>
          <cell r="AR797">
            <v>40</v>
          </cell>
          <cell r="AS797">
            <v>46</v>
          </cell>
          <cell r="AT797" t="str">
            <v>TOS</v>
          </cell>
          <cell r="AU797" t="str">
            <v>اتوماتيك</v>
          </cell>
          <cell r="AV797">
            <v>7</v>
          </cell>
          <cell r="AW797">
            <v>7</v>
          </cell>
          <cell r="AX797">
            <v>478</v>
          </cell>
          <cell r="AY797">
            <v>1</v>
          </cell>
          <cell r="AZ797">
            <v>1</v>
          </cell>
          <cell r="BA797">
            <v>173</v>
          </cell>
          <cell r="BB797">
            <v>0</v>
          </cell>
          <cell r="BC797">
            <v>2</v>
          </cell>
          <cell r="BD797">
            <v>200</v>
          </cell>
          <cell r="BE797">
            <v>1</v>
          </cell>
          <cell r="BF797">
            <v>1</v>
          </cell>
          <cell r="BJ797">
            <v>5</v>
          </cell>
          <cell r="BK797">
            <v>5</v>
          </cell>
          <cell r="BL797">
            <v>15</v>
          </cell>
          <cell r="BM797">
            <v>4</v>
          </cell>
          <cell r="BN797">
            <v>820</v>
          </cell>
          <cell r="BO797" t="str">
            <v>8</v>
          </cell>
          <cell r="BP797">
            <v>44241</v>
          </cell>
          <cell r="BW797">
            <v>0</v>
          </cell>
          <cell r="BX797" t="str">
            <v>شفاف</v>
          </cell>
          <cell r="BY797">
            <v>2.5000000000000001E-3</v>
          </cell>
          <cell r="BZ797">
            <v>50</v>
          </cell>
          <cell r="CA797">
            <v>5</v>
          </cell>
          <cell r="CB797">
            <v>24</v>
          </cell>
          <cell r="CC797">
            <v>1</v>
          </cell>
          <cell r="CE797">
            <v>87</v>
          </cell>
          <cell r="CF797">
            <v>200</v>
          </cell>
          <cell r="CG797" t="str">
            <v>احمر</v>
          </cell>
          <cell r="CK797">
            <v>0</v>
          </cell>
          <cell r="CL797">
            <v>0.12100000000000001</v>
          </cell>
          <cell r="CN797" t="str">
            <v>LRTEFH315180 Toshiba led 55EL 71</v>
          </cell>
          <cell r="CO797" t="str">
            <v>توشيبا</v>
          </cell>
          <cell r="CP797" t="str">
            <v>توشيبا للاجهزة المرئية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44244</v>
          </cell>
          <cell r="CY797">
            <v>44249</v>
          </cell>
          <cell r="CZ797" t="str">
            <v>Pending</v>
          </cell>
          <cell r="DA797">
            <v>5</v>
          </cell>
        </row>
        <row r="798">
          <cell r="A798" t="str">
            <v>665sum</v>
          </cell>
          <cell r="B798" t="str">
            <v>PF1</v>
          </cell>
          <cell r="C798" t="str">
            <v>FOAM 10TH</v>
          </cell>
          <cell r="D798" t="str">
            <v>Molds</v>
          </cell>
          <cell r="E798" t="str">
            <v>FMTOSI7T65UA14FMTOSI1B65UA14FMTOSI4L65UA14FMTOSI3R65UA14</v>
          </cell>
          <cell r="F798" t="str">
            <v>Tosh 65UA14</v>
          </cell>
          <cell r="G798" t="str">
            <v>set</v>
          </cell>
          <cell r="H798" t="str">
            <v>1800*1600</v>
          </cell>
          <cell r="I798">
            <v>0.94700000000000006</v>
          </cell>
          <cell r="M798">
            <v>20</v>
          </cell>
          <cell r="N798">
            <v>4</v>
          </cell>
          <cell r="O798">
            <v>1</v>
          </cell>
          <cell r="P798" t="str">
            <v>i2</v>
          </cell>
          <cell r="Q798" t="str">
            <v>تعمل</v>
          </cell>
          <cell r="R798">
            <v>947.00000000000011</v>
          </cell>
          <cell r="S798">
            <v>871.24000000000012</v>
          </cell>
          <cell r="T798">
            <v>1022.7600000000001</v>
          </cell>
          <cell r="U798">
            <v>8</v>
          </cell>
          <cell r="V798">
            <v>8</v>
          </cell>
          <cell r="X798" t="str">
            <v>TV</v>
          </cell>
          <cell r="Y798">
            <v>418</v>
          </cell>
          <cell r="Z798" t="str">
            <v>مجمعة</v>
          </cell>
          <cell r="AA798">
            <v>665</v>
          </cell>
          <cell r="AB798" t="str">
            <v>65UA14 SIDE RIGHT</v>
          </cell>
          <cell r="AD798" t="str">
            <v>Tosh65UA14</v>
          </cell>
          <cell r="AE798">
            <v>1</v>
          </cell>
          <cell r="AH798">
            <v>180</v>
          </cell>
          <cell r="AI798">
            <v>171</v>
          </cell>
          <cell r="AJ798">
            <v>189</v>
          </cell>
          <cell r="AK798">
            <v>0</v>
          </cell>
          <cell r="AM798">
            <v>1</v>
          </cell>
          <cell r="AN798">
            <v>10</v>
          </cell>
          <cell r="AO798">
            <v>18</v>
          </cell>
          <cell r="AP798" t="str">
            <v>303xj</v>
          </cell>
          <cell r="AQ798" t="str">
            <v>S.2 112  (M) 0.7-1.1 mm</v>
          </cell>
          <cell r="AR798">
            <v>40</v>
          </cell>
          <cell r="AS798">
            <v>46</v>
          </cell>
          <cell r="AV798">
            <v>7</v>
          </cell>
          <cell r="AW798">
            <v>7</v>
          </cell>
          <cell r="BJ798">
            <v>5</v>
          </cell>
          <cell r="BK798">
            <v>5</v>
          </cell>
          <cell r="BL798">
            <v>15</v>
          </cell>
          <cell r="BM798">
            <v>4</v>
          </cell>
          <cell r="BN798">
            <v>820</v>
          </cell>
          <cell r="BO798" t="str">
            <v>8</v>
          </cell>
          <cell r="BP798">
            <v>44241</v>
          </cell>
          <cell r="BW798">
            <v>0</v>
          </cell>
          <cell r="BX798" t="str">
            <v>شفاف</v>
          </cell>
          <cell r="CK798">
            <v>0</v>
          </cell>
          <cell r="CL798">
            <v>1.0417000000000001</v>
          </cell>
          <cell r="CN798" t="str">
            <v>LRTEFH315180 Toshiba led 55EL 71</v>
          </cell>
          <cell r="CO798" t="str">
            <v>توشيبا</v>
          </cell>
          <cell r="CP798" t="str">
            <v>توشيبا للاجهزة المرئية</v>
          </cell>
          <cell r="CT798">
            <v>0</v>
          </cell>
          <cell r="CU798">
            <v>1</v>
          </cell>
          <cell r="CV798">
            <v>1</v>
          </cell>
          <cell r="CW798">
            <v>1</v>
          </cell>
          <cell r="CX798">
            <v>44244</v>
          </cell>
          <cell r="CY798">
            <v>44249</v>
          </cell>
          <cell r="CZ798" t="str">
            <v>Pending</v>
          </cell>
          <cell r="DA798">
            <v>5</v>
          </cell>
        </row>
        <row r="799">
          <cell r="A799" t="str">
            <v>666u</v>
          </cell>
          <cell r="B799" t="str">
            <v>PF1</v>
          </cell>
          <cell r="C799" t="str">
            <v>FOAM 10TH</v>
          </cell>
          <cell r="D799" t="str">
            <v>Molds</v>
          </cell>
          <cell r="E799" t="str">
            <v>FMLGEI043UP810</v>
          </cell>
          <cell r="F799" t="str">
            <v>(علوى)LG43UP81</v>
          </cell>
          <cell r="G799" t="str">
            <v>Ea</v>
          </cell>
          <cell r="H799" t="str">
            <v>1400*1700</v>
          </cell>
          <cell r="I799">
            <v>0.29899999999999999</v>
          </cell>
          <cell r="M799">
            <v>72</v>
          </cell>
          <cell r="N799">
            <v>2</v>
          </cell>
          <cell r="O799">
            <v>3</v>
          </cell>
          <cell r="Q799" t="str">
            <v>تعمل</v>
          </cell>
          <cell r="R799">
            <v>299</v>
          </cell>
          <cell r="S799">
            <v>281.35899999999998</v>
          </cell>
          <cell r="T799">
            <v>320.22899999999998</v>
          </cell>
          <cell r="U799">
            <v>5.9</v>
          </cell>
          <cell r="V799">
            <v>7.1</v>
          </cell>
          <cell r="X799" t="str">
            <v>TV</v>
          </cell>
          <cell r="Y799">
            <v>420</v>
          </cell>
          <cell r="Z799" t="str">
            <v>اعلي</v>
          </cell>
          <cell r="AA799">
            <v>666</v>
          </cell>
          <cell r="AB799" t="str">
            <v>LG43UP81-top</v>
          </cell>
          <cell r="AD799" t="str">
            <v>LG43UP81</v>
          </cell>
          <cell r="AE799">
            <v>1</v>
          </cell>
          <cell r="AF799" t="str">
            <v>mma</v>
          </cell>
          <cell r="AG799" t="str">
            <v>MFZ67209701</v>
          </cell>
          <cell r="AH799">
            <v>150</v>
          </cell>
          <cell r="AI799">
            <v>142.5</v>
          </cell>
          <cell r="AJ799">
            <v>157.5</v>
          </cell>
          <cell r="AK799">
            <v>0</v>
          </cell>
          <cell r="AL799">
            <v>1</v>
          </cell>
          <cell r="AN799">
            <v>8</v>
          </cell>
          <cell r="AO799">
            <v>16</v>
          </cell>
          <cell r="AP799" t="str">
            <v>303xj</v>
          </cell>
          <cell r="AQ799" t="str">
            <v>S.2 112  (M) 0.7-1.1 mm</v>
          </cell>
          <cell r="AR799">
            <v>36</v>
          </cell>
          <cell r="AS799">
            <v>36</v>
          </cell>
          <cell r="AT799" t="str">
            <v>LGE</v>
          </cell>
          <cell r="AU799" t="str">
            <v>اتوماتيك</v>
          </cell>
          <cell r="AV799">
            <v>7</v>
          </cell>
          <cell r="AW799">
            <v>7</v>
          </cell>
          <cell r="AX799">
            <v>1036</v>
          </cell>
          <cell r="AY799">
            <v>1</v>
          </cell>
          <cell r="AZ799">
            <v>6</v>
          </cell>
          <cell r="BA799">
            <v>175</v>
          </cell>
          <cell r="BB799">
            <v>1</v>
          </cell>
          <cell r="BC799">
            <v>4</v>
          </cell>
          <cell r="BD799">
            <v>245</v>
          </cell>
          <cell r="BE799">
            <v>1</v>
          </cell>
          <cell r="BF799">
            <v>4</v>
          </cell>
          <cell r="BJ799">
            <v>5</v>
          </cell>
          <cell r="BK799">
            <v>3</v>
          </cell>
          <cell r="BL799">
            <v>13</v>
          </cell>
          <cell r="BM799">
            <v>2</v>
          </cell>
          <cell r="BN799">
            <v>421</v>
          </cell>
          <cell r="BO799" t="str">
            <v>4</v>
          </cell>
          <cell r="BP799">
            <v>44241</v>
          </cell>
          <cell r="BX799" t="str">
            <v>شفاف</v>
          </cell>
          <cell r="BY799">
            <v>1.2800000000000001E-2</v>
          </cell>
          <cell r="BZ799">
            <v>50</v>
          </cell>
          <cell r="CA799">
            <v>3.5</v>
          </cell>
          <cell r="CB799">
            <v>9</v>
          </cell>
          <cell r="CC799">
            <v>1</v>
          </cell>
          <cell r="CE799">
            <v>87</v>
          </cell>
          <cell r="CF799">
            <v>150</v>
          </cell>
          <cell r="CH799">
            <v>6.96E-3</v>
          </cell>
          <cell r="CI799">
            <v>8.6999999999999994E-2</v>
          </cell>
          <cell r="CK799">
            <v>0.32441499999999995</v>
          </cell>
          <cell r="CL799">
            <v>0</v>
          </cell>
          <cell r="CO799" t="str">
            <v>LG</v>
          </cell>
          <cell r="CP799" t="str">
            <v>HE</v>
          </cell>
          <cell r="CT799">
            <v>0</v>
          </cell>
          <cell r="CU799">
            <v>1</v>
          </cell>
          <cell r="CV799">
            <v>1</v>
          </cell>
          <cell r="CW799">
            <v>2</v>
          </cell>
          <cell r="CX799">
            <v>44304</v>
          </cell>
          <cell r="CY799">
            <v>44311</v>
          </cell>
          <cell r="CZ799" t="str">
            <v>Pending</v>
          </cell>
          <cell r="DA799">
            <v>6</v>
          </cell>
        </row>
        <row r="800">
          <cell r="A800" t="str">
            <v>666d</v>
          </cell>
          <cell r="B800" t="str">
            <v>PF1</v>
          </cell>
          <cell r="C800" t="str">
            <v>FOAM 10TH</v>
          </cell>
          <cell r="D800" t="str">
            <v>Molds</v>
          </cell>
          <cell r="E800" t="str">
            <v>FMLGEI043UP810</v>
          </cell>
          <cell r="F800" t="str">
            <v>(سفلي)LG43UP81</v>
          </cell>
          <cell r="G800" t="str">
            <v>Ea</v>
          </cell>
          <cell r="H800" t="str">
            <v>1400*1700</v>
          </cell>
          <cell r="I800">
            <v>0.185</v>
          </cell>
          <cell r="M800">
            <v>72</v>
          </cell>
          <cell r="N800">
            <v>2</v>
          </cell>
          <cell r="O800">
            <v>3</v>
          </cell>
          <cell r="Q800" t="str">
            <v>تعمل</v>
          </cell>
          <cell r="R800">
            <v>185</v>
          </cell>
          <cell r="S800">
            <v>174.08500000000001</v>
          </cell>
          <cell r="T800">
            <v>198.13499999999999</v>
          </cell>
          <cell r="U800">
            <v>5.9</v>
          </cell>
          <cell r="V800">
            <v>7.1</v>
          </cell>
          <cell r="X800" t="str">
            <v>TV</v>
          </cell>
          <cell r="Y800">
            <v>420</v>
          </cell>
          <cell r="Z800" t="str">
            <v>اسفل</v>
          </cell>
          <cell r="AA800">
            <v>666</v>
          </cell>
          <cell r="AB800" t="str">
            <v>LG43UP81-bottom</v>
          </cell>
          <cell r="AD800" t="str">
            <v>LG43UP81</v>
          </cell>
          <cell r="AE800">
            <v>1</v>
          </cell>
          <cell r="AF800" t="str">
            <v>mma</v>
          </cell>
          <cell r="AG800" t="str">
            <v>MFZ67209701</v>
          </cell>
          <cell r="AH800">
            <v>150</v>
          </cell>
          <cell r="AI800">
            <v>142.5</v>
          </cell>
          <cell r="AJ800">
            <v>157.5</v>
          </cell>
          <cell r="AK800">
            <v>0</v>
          </cell>
          <cell r="AL800">
            <v>1</v>
          </cell>
          <cell r="AN800">
            <v>8</v>
          </cell>
          <cell r="AO800">
            <v>16</v>
          </cell>
          <cell r="AP800" t="str">
            <v>303xj</v>
          </cell>
          <cell r="AQ800" t="str">
            <v>S.2 112  (M) 0.7-1.1 mm</v>
          </cell>
          <cell r="AR800">
            <v>36</v>
          </cell>
          <cell r="AS800">
            <v>36</v>
          </cell>
          <cell r="AT800" t="str">
            <v>LGE</v>
          </cell>
          <cell r="AU800" t="str">
            <v>اتوماتيك</v>
          </cell>
          <cell r="AV800">
            <v>7</v>
          </cell>
          <cell r="AW800">
            <v>7</v>
          </cell>
          <cell r="AX800">
            <v>800</v>
          </cell>
          <cell r="AY800">
            <v>6</v>
          </cell>
          <cell r="AZ800">
            <v>6</v>
          </cell>
          <cell r="BA800">
            <v>175</v>
          </cell>
          <cell r="BB800">
            <v>0</v>
          </cell>
          <cell r="BC800">
            <v>4</v>
          </cell>
          <cell r="BD800">
            <v>180</v>
          </cell>
          <cell r="BE800">
            <v>1</v>
          </cell>
          <cell r="BF800">
            <v>4</v>
          </cell>
          <cell r="BJ800">
            <v>5</v>
          </cell>
          <cell r="BK800">
            <v>3</v>
          </cell>
          <cell r="BL800">
            <v>13</v>
          </cell>
          <cell r="BM800">
            <v>2</v>
          </cell>
          <cell r="BN800">
            <v>421</v>
          </cell>
          <cell r="BO800" t="str">
            <v>4</v>
          </cell>
          <cell r="BP800">
            <v>44241</v>
          </cell>
          <cell r="BX800" t="str">
            <v>شفاف</v>
          </cell>
          <cell r="BY800">
            <v>1.2800000000000001E-2</v>
          </cell>
          <cell r="BZ800">
            <v>50</v>
          </cell>
          <cell r="CA800">
            <v>3.5</v>
          </cell>
          <cell r="CB800">
            <v>9</v>
          </cell>
          <cell r="CC800">
            <v>1</v>
          </cell>
          <cell r="CE800">
            <v>87</v>
          </cell>
          <cell r="CF800">
            <v>150</v>
          </cell>
          <cell r="CH800">
            <v>6.96E-3</v>
          </cell>
          <cell r="CI800">
            <v>8.6999999999999994E-2</v>
          </cell>
          <cell r="CK800">
            <v>0.20072499999999999</v>
          </cell>
          <cell r="CL800">
            <v>0</v>
          </cell>
          <cell r="CO800" t="str">
            <v>LG</v>
          </cell>
          <cell r="CP800" t="str">
            <v>HE</v>
          </cell>
          <cell r="CT800">
            <v>0</v>
          </cell>
          <cell r="CU800">
            <v>0</v>
          </cell>
          <cell r="CV800">
            <v>0</v>
          </cell>
          <cell r="CW800">
            <v>2</v>
          </cell>
          <cell r="CX800">
            <v>44304</v>
          </cell>
          <cell r="CY800">
            <v>44311</v>
          </cell>
          <cell r="CZ800" t="str">
            <v>Pending</v>
          </cell>
          <cell r="DA800">
            <v>6</v>
          </cell>
        </row>
        <row r="801">
          <cell r="A801">
            <v>666</v>
          </cell>
          <cell r="B801" t="str">
            <v>PF1</v>
          </cell>
          <cell r="C801" t="str">
            <v>FOAM 10TH</v>
          </cell>
          <cell r="D801" t="str">
            <v>Molds</v>
          </cell>
          <cell r="E801" t="str">
            <v>FMLGEI043UP810</v>
          </cell>
          <cell r="F801" t="str">
            <v>LG43UP81</v>
          </cell>
          <cell r="G801" t="str">
            <v>Set</v>
          </cell>
          <cell r="H801" t="str">
            <v>1400*1700</v>
          </cell>
          <cell r="I801">
            <v>0.48399999999999999</v>
          </cell>
          <cell r="M801">
            <v>72</v>
          </cell>
          <cell r="N801">
            <v>2</v>
          </cell>
          <cell r="O801">
            <v>3</v>
          </cell>
          <cell r="Q801" t="str">
            <v>تعمل</v>
          </cell>
          <cell r="R801">
            <v>484</v>
          </cell>
          <cell r="S801">
            <v>455.44400000000002</v>
          </cell>
          <cell r="T801">
            <v>518.36400000000003</v>
          </cell>
          <cell r="U801">
            <v>5.9</v>
          </cell>
          <cell r="V801">
            <v>7.1</v>
          </cell>
          <cell r="X801" t="str">
            <v>TV</v>
          </cell>
          <cell r="Y801">
            <v>420</v>
          </cell>
          <cell r="AA801">
            <v>666</v>
          </cell>
          <cell r="AB801" t="str">
            <v>LG43UP81</v>
          </cell>
          <cell r="AD801" t="str">
            <v>LG43UP81</v>
          </cell>
          <cell r="AE801">
            <v>1</v>
          </cell>
          <cell r="AF801" t="str">
            <v>mma</v>
          </cell>
          <cell r="AG801" t="str">
            <v>MFZ67209701</v>
          </cell>
          <cell r="AH801">
            <v>150</v>
          </cell>
          <cell r="AI801">
            <v>142.5</v>
          </cell>
          <cell r="AJ801">
            <v>157.5</v>
          </cell>
          <cell r="AK801">
            <v>1</v>
          </cell>
          <cell r="AM801">
            <v>1</v>
          </cell>
          <cell r="AN801">
            <v>8</v>
          </cell>
          <cell r="AO801">
            <v>16</v>
          </cell>
          <cell r="AP801" t="str">
            <v>303xj</v>
          </cell>
          <cell r="AQ801" t="str">
            <v>S.2 112  (M) 0.7-1.1 mm</v>
          </cell>
          <cell r="AR801">
            <v>21</v>
          </cell>
          <cell r="AS801">
            <v>26</v>
          </cell>
          <cell r="AT801" t="str">
            <v>LGE</v>
          </cell>
          <cell r="AU801" t="str">
            <v>اتوماتيك</v>
          </cell>
          <cell r="AV801">
            <v>7</v>
          </cell>
          <cell r="AW801">
            <v>7</v>
          </cell>
          <cell r="BB801">
            <v>1</v>
          </cell>
          <cell r="BJ801">
            <v>5</v>
          </cell>
          <cell r="BK801">
            <v>3</v>
          </cell>
          <cell r="BL801">
            <v>13</v>
          </cell>
          <cell r="BM801">
            <v>2</v>
          </cell>
          <cell r="BN801">
            <v>421</v>
          </cell>
          <cell r="BO801" t="str">
            <v>4</v>
          </cell>
          <cell r="BP801">
            <v>44241</v>
          </cell>
          <cell r="BX801" t="str">
            <v>شفاف</v>
          </cell>
          <cell r="BY801">
            <v>1.2800000000000001E-2</v>
          </cell>
          <cell r="BZ801">
            <v>50</v>
          </cell>
          <cell r="CA801">
            <v>3.5</v>
          </cell>
          <cell r="CB801">
            <v>9</v>
          </cell>
          <cell r="CC801">
            <v>2</v>
          </cell>
          <cell r="CE801">
            <v>87</v>
          </cell>
          <cell r="CF801">
            <v>150</v>
          </cell>
          <cell r="CH801">
            <v>6.96E-3</v>
          </cell>
          <cell r="CI801">
            <v>8.6999999999999994E-2</v>
          </cell>
          <cell r="CK801">
            <v>0.52513999999999994</v>
          </cell>
          <cell r="CL801">
            <v>0</v>
          </cell>
          <cell r="CO801" t="str">
            <v>LG</v>
          </cell>
          <cell r="CP801" t="str">
            <v>HE</v>
          </cell>
          <cell r="CT801">
            <v>1</v>
          </cell>
          <cell r="CU801">
            <v>1</v>
          </cell>
          <cell r="CV801">
            <v>1</v>
          </cell>
          <cell r="CW801">
            <v>2</v>
          </cell>
          <cell r="CX801">
            <v>44304</v>
          </cell>
          <cell r="CY801">
            <v>44311</v>
          </cell>
          <cell r="CZ801" t="str">
            <v>Pending</v>
          </cell>
          <cell r="DA801">
            <v>6</v>
          </cell>
        </row>
        <row r="802">
          <cell r="A802">
            <v>667</v>
          </cell>
          <cell r="B802" t="str">
            <v>PF1</v>
          </cell>
          <cell r="C802" t="str">
            <v>FOAM 10TH</v>
          </cell>
          <cell r="D802" t="str">
            <v>Molds</v>
          </cell>
          <cell r="E802" t="str">
            <v>FMLGEI065UP810</v>
          </cell>
          <cell r="F802" t="str">
            <v>LG65UP81-top&amp;bottom</v>
          </cell>
          <cell r="G802" t="str">
            <v>Set</v>
          </cell>
          <cell r="H802" t="str">
            <v>1400*1700</v>
          </cell>
          <cell r="I802">
            <v>1.6302000000000001</v>
          </cell>
          <cell r="M802">
            <v>20</v>
          </cell>
          <cell r="N802">
            <v>4</v>
          </cell>
          <cell r="O802">
            <v>1</v>
          </cell>
          <cell r="P802" t="str">
            <v>XX1</v>
          </cell>
          <cell r="Q802" t="str">
            <v>تعمل</v>
          </cell>
          <cell r="R802">
            <v>1630.2</v>
          </cell>
          <cell r="S802">
            <v>1534.0182</v>
          </cell>
          <cell r="T802">
            <v>1745.9442000000001</v>
          </cell>
          <cell r="U802">
            <v>5.9</v>
          </cell>
          <cell r="V802">
            <v>7.1</v>
          </cell>
          <cell r="X802" t="str">
            <v>TV</v>
          </cell>
          <cell r="Y802">
            <v>421</v>
          </cell>
          <cell r="AA802">
            <v>667</v>
          </cell>
          <cell r="AB802" t="str">
            <v>LG65UP81-top&amp;bootom</v>
          </cell>
          <cell r="AD802" t="str">
            <v>LG65UP81</v>
          </cell>
          <cell r="AE802">
            <v>1</v>
          </cell>
          <cell r="AF802" t="str">
            <v>mma</v>
          </cell>
          <cell r="AH802">
            <v>180</v>
          </cell>
          <cell r="AI802">
            <v>171</v>
          </cell>
          <cell r="AJ802">
            <v>189</v>
          </cell>
          <cell r="AK802">
            <v>1</v>
          </cell>
          <cell r="AL802">
            <v>1</v>
          </cell>
          <cell r="AN802">
            <v>6</v>
          </cell>
          <cell r="AO802">
            <v>16</v>
          </cell>
          <cell r="AP802" t="str">
            <v>303xj</v>
          </cell>
          <cell r="AQ802" t="str">
            <v>S.2 112  (M) 0.7-1.1 mm</v>
          </cell>
          <cell r="AR802">
            <v>21</v>
          </cell>
          <cell r="AS802">
            <v>26</v>
          </cell>
          <cell r="AT802" t="str">
            <v>LGE</v>
          </cell>
          <cell r="AU802" t="str">
            <v>اتوماتيك</v>
          </cell>
          <cell r="AV802">
            <v>7</v>
          </cell>
          <cell r="AW802">
            <v>7</v>
          </cell>
          <cell r="BJ802">
            <v>5</v>
          </cell>
          <cell r="BK802">
            <v>1</v>
          </cell>
          <cell r="BL802">
            <v>11</v>
          </cell>
          <cell r="BM802">
            <v>2</v>
          </cell>
          <cell r="BN802">
            <v>422</v>
          </cell>
          <cell r="BO802" t="str">
            <v>4</v>
          </cell>
          <cell r="BP802">
            <v>44241</v>
          </cell>
          <cell r="BX802" t="str">
            <v>شفاف</v>
          </cell>
          <cell r="BY802">
            <v>1.2800000000000001E-2</v>
          </cell>
          <cell r="BZ802">
            <v>50</v>
          </cell>
          <cell r="CB802">
            <v>4</v>
          </cell>
          <cell r="CC802">
            <v>3</v>
          </cell>
          <cell r="CE802">
            <v>87</v>
          </cell>
          <cell r="CF802">
            <v>150</v>
          </cell>
          <cell r="CH802">
            <v>6.96E-3</v>
          </cell>
          <cell r="CI802">
            <v>8.6999999999999994E-2</v>
          </cell>
          <cell r="CK802">
            <v>1.768767</v>
          </cell>
          <cell r="CL802">
            <v>0</v>
          </cell>
          <cell r="CO802" t="str">
            <v>LG</v>
          </cell>
          <cell r="CP802" t="str">
            <v>HE</v>
          </cell>
          <cell r="CT802">
            <v>1</v>
          </cell>
          <cell r="CU802">
            <v>1</v>
          </cell>
          <cell r="CV802">
            <v>1</v>
          </cell>
          <cell r="CW802">
            <v>9</v>
          </cell>
          <cell r="CX802" t="str">
            <v>616/2021</v>
          </cell>
          <cell r="CZ802" t="str">
            <v>wip</v>
          </cell>
          <cell r="DA802">
            <v>4</v>
          </cell>
        </row>
        <row r="803">
          <cell r="A803" t="str">
            <v>667u</v>
          </cell>
          <cell r="B803" t="str">
            <v>PF1</v>
          </cell>
          <cell r="C803" t="str">
            <v>FOAM 10TH</v>
          </cell>
          <cell r="D803" t="str">
            <v>Molds</v>
          </cell>
          <cell r="E803" t="str">
            <v>FMLGEI065UP810</v>
          </cell>
          <cell r="F803" t="str">
            <v>LG65UP81-top</v>
          </cell>
          <cell r="G803" t="str">
            <v>Ea</v>
          </cell>
          <cell r="H803" t="str">
            <v>1400*1700</v>
          </cell>
          <cell r="I803">
            <v>0.91100000000000003</v>
          </cell>
          <cell r="M803">
            <v>20</v>
          </cell>
          <cell r="N803">
            <v>1</v>
          </cell>
          <cell r="O803">
            <v>1</v>
          </cell>
          <cell r="P803" t="str">
            <v>XX1</v>
          </cell>
          <cell r="Q803" t="str">
            <v>تعمل</v>
          </cell>
          <cell r="R803">
            <v>911</v>
          </cell>
          <cell r="S803">
            <v>857.25099999999998</v>
          </cell>
          <cell r="T803">
            <v>975.68100000000004</v>
          </cell>
          <cell r="U803">
            <v>5.9</v>
          </cell>
          <cell r="V803">
            <v>7.1</v>
          </cell>
          <cell r="X803" t="str">
            <v>TV</v>
          </cell>
          <cell r="Y803">
            <v>421</v>
          </cell>
          <cell r="Z803" t="str">
            <v>اعلي</v>
          </cell>
          <cell r="AA803">
            <v>667</v>
          </cell>
          <cell r="AB803" t="str">
            <v>LG65UP81-top&amp;bootom</v>
          </cell>
          <cell r="AD803" t="str">
            <v>LG65UP81</v>
          </cell>
          <cell r="AE803">
            <v>1</v>
          </cell>
          <cell r="AF803" t="str">
            <v>mma</v>
          </cell>
          <cell r="AG803" t="str">
            <v>MFZ66236601</v>
          </cell>
          <cell r="AH803">
            <v>180</v>
          </cell>
          <cell r="AI803">
            <v>171</v>
          </cell>
          <cell r="AJ803">
            <v>189</v>
          </cell>
          <cell r="AK803">
            <v>0</v>
          </cell>
          <cell r="AL803">
            <v>1</v>
          </cell>
          <cell r="AN803">
            <v>6</v>
          </cell>
          <cell r="AO803">
            <v>16</v>
          </cell>
          <cell r="AP803" t="str">
            <v>303xj</v>
          </cell>
          <cell r="AQ803" t="str">
            <v>S.2 112  (M) 0.7-1.1 mm</v>
          </cell>
          <cell r="AR803">
            <v>21</v>
          </cell>
          <cell r="AS803">
            <v>26</v>
          </cell>
          <cell r="AT803" t="str">
            <v>LGE</v>
          </cell>
          <cell r="AU803" t="str">
            <v>اتوماتيك</v>
          </cell>
          <cell r="AV803">
            <v>7</v>
          </cell>
          <cell r="AW803">
            <v>7</v>
          </cell>
          <cell r="AX803">
            <v>1584</v>
          </cell>
          <cell r="AY803">
            <v>1</v>
          </cell>
          <cell r="AZ803">
            <v>7</v>
          </cell>
          <cell r="BA803">
            <v>212</v>
          </cell>
          <cell r="BB803">
            <v>1</v>
          </cell>
          <cell r="BC803">
            <v>4</v>
          </cell>
          <cell r="BD803">
            <v>350</v>
          </cell>
          <cell r="BE803">
            <v>1</v>
          </cell>
          <cell r="BF803">
            <v>5</v>
          </cell>
          <cell r="BJ803">
            <v>5</v>
          </cell>
          <cell r="BK803">
            <v>1</v>
          </cell>
          <cell r="BL803">
            <v>11</v>
          </cell>
          <cell r="BM803">
            <v>2</v>
          </cell>
          <cell r="BN803">
            <v>422</v>
          </cell>
          <cell r="BO803" t="str">
            <v>4</v>
          </cell>
          <cell r="BP803">
            <v>44241</v>
          </cell>
          <cell r="BX803" t="str">
            <v>شفاف</v>
          </cell>
          <cell r="BY803">
            <v>1.2800000000000001E-2</v>
          </cell>
          <cell r="BZ803">
            <v>50</v>
          </cell>
          <cell r="CA803">
            <v>3</v>
          </cell>
          <cell r="CB803">
            <v>4</v>
          </cell>
          <cell r="CC803">
            <v>1</v>
          </cell>
          <cell r="CE803">
            <v>87</v>
          </cell>
          <cell r="CF803">
            <v>200</v>
          </cell>
          <cell r="CG803" t="str">
            <v>ابيض</v>
          </cell>
          <cell r="CH803">
            <v>6.96E-3</v>
          </cell>
          <cell r="CI803">
            <v>8.6999999999999994E-2</v>
          </cell>
          <cell r="CK803">
            <v>0.98843499999999995</v>
          </cell>
          <cell r="CL803">
            <v>0</v>
          </cell>
          <cell r="CO803" t="str">
            <v>LG</v>
          </cell>
          <cell r="CP803" t="str">
            <v>HE</v>
          </cell>
          <cell r="CT803">
            <v>0</v>
          </cell>
          <cell r="CU803">
            <v>1</v>
          </cell>
          <cell r="CV803">
            <v>1</v>
          </cell>
          <cell r="CW803">
            <v>9</v>
          </cell>
          <cell r="CX803" t="str">
            <v>616/2021</v>
          </cell>
          <cell r="CZ803" t="str">
            <v>wip</v>
          </cell>
          <cell r="DA803">
            <v>4</v>
          </cell>
        </row>
        <row r="804">
          <cell r="A804">
            <v>673</v>
          </cell>
          <cell r="B804" t="str">
            <v>PF1</v>
          </cell>
          <cell r="C804" t="str">
            <v>FOAM 10TH</v>
          </cell>
          <cell r="D804" t="str">
            <v>Molds</v>
          </cell>
          <cell r="E804" t="str">
            <v>FMLGEI365UP810</v>
          </cell>
          <cell r="F804" t="str">
            <v>LG65UP81-side</v>
          </cell>
          <cell r="G804" t="str">
            <v>Ea</v>
          </cell>
          <cell r="H804" t="str">
            <v>1400*1700</v>
          </cell>
          <cell r="I804">
            <v>0.1232</v>
          </cell>
          <cell r="M804">
            <v>20</v>
          </cell>
          <cell r="N804">
            <v>2</v>
          </cell>
          <cell r="O804">
            <v>1</v>
          </cell>
          <cell r="P804" t="str">
            <v>XX1</v>
          </cell>
          <cell r="Q804" t="str">
            <v>تعمل</v>
          </cell>
          <cell r="R804">
            <v>123.2</v>
          </cell>
          <cell r="S804">
            <v>115.9312</v>
          </cell>
          <cell r="T804">
            <v>131.94720000000001</v>
          </cell>
          <cell r="U804">
            <v>5.9</v>
          </cell>
          <cell r="V804">
            <v>7.1</v>
          </cell>
          <cell r="X804" t="str">
            <v>TV</v>
          </cell>
          <cell r="Y804">
            <v>421</v>
          </cell>
          <cell r="AA804">
            <v>673</v>
          </cell>
          <cell r="AB804" t="str">
            <v>LG65UP81-side</v>
          </cell>
          <cell r="AD804" t="str">
            <v>LG65UP81</v>
          </cell>
          <cell r="AE804">
            <v>1</v>
          </cell>
          <cell r="AF804" t="str">
            <v>mma</v>
          </cell>
          <cell r="AG804" t="str">
            <v>MFZ67207602</v>
          </cell>
          <cell r="AH804">
            <v>180</v>
          </cell>
          <cell r="AI804">
            <v>171</v>
          </cell>
          <cell r="AJ804">
            <v>189</v>
          </cell>
          <cell r="AK804">
            <v>1</v>
          </cell>
          <cell r="AL804">
            <v>1</v>
          </cell>
          <cell r="AN804">
            <v>6</v>
          </cell>
          <cell r="AO804">
            <v>16</v>
          </cell>
          <cell r="AP804" t="str">
            <v>303xj</v>
          </cell>
          <cell r="AQ804" t="str">
            <v>S.2 112  (M) 0.7-1.1 mm</v>
          </cell>
          <cell r="AR804">
            <v>21</v>
          </cell>
          <cell r="AS804">
            <v>26</v>
          </cell>
          <cell r="AT804" t="str">
            <v>LGE</v>
          </cell>
          <cell r="AU804" t="str">
            <v>اتوماتيك</v>
          </cell>
          <cell r="AV804">
            <v>7</v>
          </cell>
          <cell r="AW804">
            <v>7</v>
          </cell>
          <cell r="AX804">
            <v>251</v>
          </cell>
          <cell r="AY804">
            <v>1</v>
          </cell>
          <cell r="AZ804">
            <v>5</v>
          </cell>
          <cell r="BA804">
            <v>206</v>
          </cell>
          <cell r="BB804">
            <v>1</v>
          </cell>
          <cell r="BC804">
            <v>4</v>
          </cell>
          <cell r="BD804">
            <v>132</v>
          </cell>
          <cell r="BE804">
            <v>1</v>
          </cell>
          <cell r="BF804">
            <v>3</v>
          </cell>
          <cell r="BJ804">
            <v>5</v>
          </cell>
          <cell r="BK804">
            <v>1</v>
          </cell>
          <cell r="BL804">
            <v>11</v>
          </cell>
          <cell r="BM804">
            <v>2</v>
          </cell>
          <cell r="BN804">
            <v>422</v>
          </cell>
          <cell r="BO804" t="str">
            <v>4</v>
          </cell>
          <cell r="BP804">
            <v>44214</v>
          </cell>
          <cell r="BX804" t="str">
            <v>شفاف</v>
          </cell>
          <cell r="BY804">
            <v>2.6667E-2</v>
          </cell>
          <cell r="BZ804">
            <v>50</v>
          </cell>
          <cell r="CA804">
            <v>5</v>
          </cell>
          <cell r="CB804">
            <v>40</v>
          </cell>
          <cell r="CC804">
            <v>1</v>
          </cell>
          <cell r="CE804">
            <v>87</v>
          </cell>
          <cell r="CF804">
            <v>200</v>
          </cell>
          <cell r="CG804" t="str">
            <v>ازرق</v>
          </cell>
          <cell r="CH804">
            <v>1.4500000000000001E-2</v>
          </cell>
          <cell r="CI804">
            <v>8.6999999999999994E-2</v>
          </cell>
          <cell r="CK804">
            <v>0.13367200000000001</v>
          </cell>
          <cell r="CL804">
            <v>0</v>
          </cell>
          <cell r="CO804" t="str">
            <v>LG</v>
          </cell>
          <cell r="CP804" t="str">
            <v>HE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9</v>
          </cell>
          <cell r="CX804" t="str">
            <v>616/2021</v>
          </cell>
          <cell r="CZ804" t="str">
            <v>wip</v>
          </cell>
          <cell r="DA804">
            <v>4</v>
          </cell>
        </row>
        <row r="805">
          <cell r="A805">
            <v>668</v>
          </cell>
          <cell r="B805" t="str">
            <v>PF1</v>
          </cell>
          <cell r="C805" t="str">
            <v>FOAM 10TH</v>
          </cell>
          <cell r="D805" t="str">
            <v>Molds</v>
          </cell>
          <cell r="E805" t="str">
            <v>FMLGEI365UP770</v>
          </cell>
          <cell r="F805" t="str">
            <v>LG 65UP77 FRONT</v>
          </cell>
          <cell r="G805" t="str">
            <v>Ea</v>
          </cell>
          <cell r="H805" t="str">
            <v>1400*1700</v>
          </cell>
          <cell r="I805">
            <v>0.10299999999999999</v>
          </cell>
          <cell r="M805">
            <v>103</v>
          </cell>
          <cell r="N805">
            <v>1</v>
          </cell>
          <cell r="O805">
            <v>2</v>
          </cell>
          <cell r="Q805" t="str">
            <v>تعمل</v>
          </cell>
          <cell r="R805">
            <v>103</v>
          </cell>
          <cell r="S805">
            <v>96.923000000000002</v>
          </cell>
          <cell r="T805">
            <v>110.313</v>
          </cell>
          <cell r="U805">
            <v>5.9</v>
          </cell>
          <cell r="V805">
            <v>7.1</v>
          </cell>
          <cell r="X805" t="str">
            <v>TV</v>
          </cell>
          <cell r="Y805">
            <v>422</v>
          </cell>
          <cell r="AA805">
            <v>668</v>
          </cell>
          <cell r="AB805" t="str">
            <v>LG 65UP77 FRONT</v>
          </cell>
          <cell r="AD805" t="str">
            <v>LG 65UP77 FRONT</v>
          </cell>
          <cell r="AE805">
            <v>1</v>
          </cell>
          <cell r="AF805" t="str">
            <v>mma</v>
          </cell>
          <cell r="AG805" t="str">
            <v>MFZ67225101</v>
          </cell>
          <cell r="AH805">
            <v>69.902912621359221</v>
          </cell>
          <cell r="AI805">
            <v>66.40776699029125</v>
          </cell>
          <cell r="AJ805">
            <v>73.398058252427191</v>
          </cell>
          <cell r="AK805">
            <v>1</v>
          </cell>
          <cell r="AM805">
            <v>1</v>
          </cell>
          <cell r="AN805">
            <v>7</v>
          </cell>
          <cell r="AO805">
            <v>16</v>
          </cell>
          <cell r="AP805" t="str">
            <v>303xj</v>
          </cell>
          <cell r="AQ805" t="str">
            <v>S.2 112  (M) 0.7-1.1 mm</v>
          </cell>
          <cell r="AR805">
            <v>24</v>
          </cell>
          <cell r="AS805">
            <v>24</v>
          </cell>
          <cell r="AT805" t="str">
            <v>LGE</v>
          </cell>
          <cell r="AU805" t="str">
            <v>اتوماتيك</v>
          </cell>
          <cell r="AV805">
            <v>7</v>
          </cell>
          <cell r="AW805">
            <v>7</v>
          </cell>
          <cell r="AX805">
            <v>1554</v>
          </cell>
          <cell r="AY805">
            <v>1</v>
          </cell>
          <cell r="AZ805">
            <v>7</v>
          </cell>
          <cell r="BA805">
            <v>246</v>
          </cell>
          <cell r="BB805">
            <v>1</v>
          </cell>
          <cell r="BC805">
            <v>4</v>
          </cell>
          <cell r="BD805">
            <v>37</v>
          </cell>
          <cell r="BE805">
            <v>1</v>
          </cell>
          <cell r="BF805">
            <v>2.5</v>
          </cell>
          <cell r="BJ805">
            <v>5</v>
          </cell>
          <cell r="BK805">
            <v>2</v>
          </cell>
          <cell r="BL805">
            <v>12</v>
          </cell>
          <cell r="BM805">
            <v>2</v>
          </cell>
          <cell r="BN805">
            <v>411</v>
          </cell>
          <cell r="BO805" t="str">
            <v>4</v>
          </cell>
          <cell r="BP805">
            <v>44241</v>
          </cell>
          <cell r="BX805" t="str">
            <v>شفاف</v>
          </cell>
          <cell r="BY805">
            <v>1.2800000000000001E-2</v>
          </cell>
          <cell r="BZ805">
            <v>50</v>
          </cell>
          <cell r="CA805">
            <v>3.5</v>
          </cell>
          <cell r="CB805">
            <v>25</v>
          </cell>
          <cell r="CC805">
            <v>2</v>
          </cell>
          <cell r="CE805">
            <v>87</v>
          </cell>
          <cell r="CF805">
            <v>200</v>
          </cell>
          <cell r="CG805" t="str">
            <v>احمر</v>
          </cell>
          <cell r="CH805">
            <v>6.96E-3</v>
          </cell>
          <cell r="CI805">
            <v>8.6999999999999994E-2</v>
          </cell>
          <cell r="CK805">
            <v>0.11175499999999999</v>
          </cell>
          <cell r="CL805">
            <v>0</v>
          </cell>
          <cell r="CO805" t="str">
            <v>LG</v>
          </cell>
          <cell r="CP805" t="str">
            <v>HE</v>
          </cell>
          <cell r="CT805">
            <v>1</v>
          </cell>
          <cell r="CU805">
            <v>1</v>
          </cell>
          <cell r="CV805">
            <v>1</v>
          </cell>
          <cell r="CW805">
            <v>5</v>
          </cell>
          <cell r="CX805">
            <v>44341</v>
          </cell>
          <cell r="CY805">
            <v>44345</v>
          </cell>
          <cell r="CZ805" t="str">
            <v>Pending</v>
          </cell>
          <cell r="DA805">
            <v>5</v>
          </cell>
        </row>
        <row r="806">
          <cell r="A806" t="str">
            <v>669u</v>
          </cell>
          <cell r="B806" t="str">
            <v>PF1</v>
          </cell>
          <cell r="C806" t="str">
            <v>FOAM 10TH</v>
          </cell>
          <cell r="D806" t="str">
            <v>Molds</v>
          </cell>
          <cell r="E806" t="str">
            <v>FMLGEI065UP770</v>
          </cell>
          <cell r="F806" t="str">
            <v>(علوى)LG65UP77</v>
          </cell>
          <cell r="G806" t="str">
            <v>Ea</v>
          </cell>
          <cell r="H806" t="str">
            <v>1400*1700</v>
          </cell>
          <cell r="I806">
            <v>0.47899999999999998</v>
          </cell>
          <cell r="M806">
            <v>40</v>
          </cell>
          <cell r="N806">
            <v>1</v>
          </cell>
          <cell r="O806">
            <v>2</v>
          </cell>
          <cell r="Q806" t="str">
            <v>تعمل</v>
          </cell>
          <cell r="R806">
            <v>479</v>
          </cell>
          <cell r="S806">
            <v>450.73899999999998</v>
          </cell>
          <cell r="T806">
            <v>513.00900000000001</v>
          </cell>
          <cell r="U806">
            <v>5.9</v>
          </cell>
          <cell r="V806">
            <v>7.1</v>
          </cell>
          <cell r="X806" t="str">
            <v>TV</v>
          </cell>
          <cell r="Y806">
            <v>423</v>
          </cell>
          <cell r="Z806" t="str">
            <v>اعلي</v>
          </cell>
          <cell r="AA806">
            <v>669</v>
          </cell>
          <cell r="AB806" t="str">
            <v>LG65UP77_TB</v>
          </cell>
          <cell r="AD806" t="str">
            <v>LG65UP77_TB</v>
          </cell>
          <cell r="AE806">
            <v>1</v>
          </cell>
          <cell r="AF806" t="str">
            <v>mma</v>
          </cell>
          <cell r="AG806" t="str">
            <v>MFZ67207701</v>
          </cell>
          <cell r="AH806">
            <v>180</v>
          </cell>
          <cell r="AI806">
            <v>171</v>
          </cell>
          <cell r="AJ806">
            <v>189</v>
          </cell>
          <cell r="AK806">
            <v>0</v>
          </cell>
          <cell r="AL806">
            <v>1</v>
          </cell>
          <cell r="AN806">
            <v>5</v>
          </cell>
          <cell r="AO806">
            <v>16</v>
          </cell>
          <cell r="AP806" t="str">
            <v>303xj</v>
          </cell>
          <cell r="AQ806" t="str">
            <v>S.2 112  (M) 0.7-1.1 mm</v>
          </cell>
          <cell r="AR806">
            <v>32</v>
          </cell>
          <cell r="AS806">
            <v>28</v>
          </cell>
          <cell r="AT806" t="str">
            <v>LGE</v>
          </cell>
          <cell r="AU806" t="str">
            <v>اتوماتيك</v>
          </cell>
          <cell r="AV806">
            <v>7</v>
          </cell>
          <cell r="AW806">
            <v>7</v>
          </cell>
          <cell r="AX806">
            <v>1584</v>
          </cell>
          <cell r="AY806">
            <v>1</v>
          </cell>
          <cell r="AZ806">
            <v>7</v>
          </cell>
          <cell r="BA806">
            <v>156</v>
          </cell>
          <cell r="BB806">
            <v>1</v>
          </cell>
          <cell r="BC806">
            <v>4</v>
          </cell>
          <cell r="BD806">
            <v>350</v>
          </cell>
          <cell r="BE806">
            <v>1</v>
          </cell>
          <cell r="BF806">
            <v>5</v>
          </cell>
          <cell r="BJ806">
            <v>5</v>
          </cell>
          <cell r="BK806">
            <v>0</v>
          </cell>
          <cell r="BL806">
            <v>10</v>
          </cell>
          <cell r="BM806">
            <v>2</v>
          </cell>
          <cell r="BN806">
            <v>419</v>
          </cell>
          <cell r="BO806" t="str">
            <v>4</v>
          </cell>
          <cell r="BP806">
            <v>44241</v>
          </cell>
          <cell r="BX806" t="str">
            <v>شفاف</v>
          </cell>
          <cell r="BY806">
            <v>1.2800000000000001E-2</v>
          </cell>
          <cell r="BZ806">
            <v>50</v>
          </cell>
          <cell r="CA806">
            <v>3.5</v>
          </cell>
          <cell r="CB806">
            <v>6</v>
          </cell>
          <cell r="CC806">
            <v>1</v>
          </cell>
          <cell r="CE806">
            <v>87</v>
          </cell>
          <cell r="CF806">
            <v>200</v>
          </cell>
          <cell r="CG806" t="str">
            <v>ازرق</v>
          </cell>
          <cell r="CH806">
            <v>6.96E-3</v>
          </cell>
          <cell r="CI806">
            <v>8.6999999999999994E-2</v>
          </cell>
          <cell r="CK806">
            <v>0.51971499999999993</v>
          </cell>
          <cell r="CL806">
            <v>0</v>
          </cell>
          <cell r="CO806" t="str">
            <v>LG</v>
          </cell>
          <cell r="CP806" t="str">
            <v>HE</v>
          </cell>
          <cell r="CT806">
            <v>0</v>
          </cell>
          <cell r="CU806">
            <v>1</v>
          </cell>
          <cell r="CV806">
            <v>1</v>
          </cell>
          <cell r="CW806">
            <v>6</v>
          </cell>
          <cell r="CX806">
            <v>44361</v>
          </cell>
          <cell r="CZ806" t="str">
            <v>wip</v>
          </cell>
          <cell r="DA806">
            <v>3</v>
          </cell>
        </row>
        <row r="807">
          <cell r="A807" t="str">
            <v>669d</v>
          </cell>
          <cell r="B807" t="str">
            <v>PF1</v>
          </cell>
          <cell r="C807" t="str">
            <v>FOAM 10TH</v>
          </cell>
          <cell r="D807" t="str">
            <v>Molds</v>
          </cell>
          <cell r="E807" t="str">
            <v>FMLGEI065UP770</v>
          </cell>
          <cell r="F807" t="str">
            <v>(سفلي)LG65UP77</v>
          </cell>
          <cell r="G807" t="str">
            <v>Ea</v>
          </cell>
          <cell r="H807" t="str">
            <v>1400*1700</v>
          </cell>
          <cell r="I807">
            <v>0.47499999999999998</v>
          </cell>
          <cell r="M807">
            <v>40</v>
          </cell>
          <cell r="N807">
            <v>1</v>
          </cell>
          <cell r="O807">
            <v>2</v>
          </cell>
          <cell r="Q807" t="str">
            <v>تعمل</v>
          </cell>
          <cell r="R807">
            <v>475</v>
          </cell>
          <cell r="S807">
            <v>446.97500000000002</v>
          </cell>
          <cell r="T807">
            <v>508.72500000000002</v>
          </cell>
          <cell r="U807">
            <v>5.9</v>
          </cell>
          <cell r="V807">
            <v>7.1</v>
          </cell>
          <cell r="X807" t="str">
            <v>TV</v>
          </cell>
          <cell r="Y807">
            <v>423</v>
          </cell>
          <cell r="Z807" t="str">
            <v>اسفل</v>
          </cell>
          <cell r="AA807">
            <v>669</v>
          </cell>
          <cell r="AB807" t="str">
            <v>LG65UP77_TB</v>
          </cell>
          <cell r="AD807" t="str">
            <v>LG65UP77_TB</v>
          </cell>
          <cell r="AE807">
            <v>1</v>
          </cell>
          <cell r="AF807" t="str">
            <v>mma</v>
          </cell>
          <cell r="AG807" t="str">
            <v>MFZ67207701</v>
          </cell>
          <cell r="AH807">
            <v>180</v>
          </cell>
          <cell r="AI807">
            <v>171</v>
          </cell>
          <cell r="AJ807">
            <v>189</v>
          </cell>
          <cell r="AK807">
            <v>0</v>
          </cell>
          <cell r="AL807">
            <v>1</v>
          </cell>
          <cell r="AN807">
            <v>5</v>
          </cell>
          <cell r="AO807">
            <v>16</v>
          </cell>
          <cell r="AP807" t="str">
            <v>303xj</v>
          </cell>
          <cell r="AQ807" t="str">
            <v>S.2 112  (M) 0.7-1.1 mm</v>
          </cell>
          <cell r="AR807">
            <v>32</v>
          </cell>
          <cell r="AS807">
            <v>28</v>
          </cell>
          <cell r="AT807" t="str">
            <v>LGE</v>
          </cell>
          <cell r="AU807" t="str">
            <v>اتوماتيك</v>
          </cell>
          <cell r="AV807">
            <v>7</v>
          </cell>
          <cell r="AW807">
            <v>7</v>
          </cell>
          <cell r="AX807">
            <v>1584</v>
          </cell>
          <cell r="AY807">
            <v>1</v>
          </cell>
          <cell r="AZ807">
            <v>7</v>
          </cell>
          <cell r="BA807">
            <v>142</v>
          </cell>
          <cell r="BB807">
            <v>1</v>
          </cell>
          <cell r="BC807">
            <v>5</v>
          </cell>
          <cell r="BD807">
            <v>350</v>
          </cell>
          <cell r="BE807">
            <v>1</v>
          </cell>
          <cell r="BF807">
            <v>4</v>
          </cell>
          <cell r="BJ807">
            <v>5</v>
          </cell>
          <cell r="BK807">
            <v>0</v>
          </cell>
          <cell r="BL807">
            <v>10</v>
          </cell>
          <cell r="BM807">
            <v>2</v>
          </cell>
          <cell r="BN807">
            <v>419</v>
          </cell>
          <cell r="BO807" t="str">
            <v>4</v>
          </cell>
          <cell r="BP807">
            <v>44241</v>
          </cell>
          <cell r="BX807" t="str">
            <v>شفاف</v>
          </cell>
          <cell r="BY807">
            <v>1.2800000000000001E-2</v>
          </cell>
          <cell r="BZ807">
            <v>50</v>
          </cell>
          <cell r="CA807">
            <v>3.5</v>
          </cell>
          <cell r="CB807">
            <v>6</v>
          </cell>
          <cell r="CC807">
            <v>1</v>
          </cell>
          <cell r="CE807">
            <v>87</v>
          </cell>
          <cell r="CF807">
            <v>200</v>
          </cell>
          <cell r="CG807" t="str">
            <v>ابيض</v>
          </cell>
          <cell r="CH807">
            <v>6.96E-3</v>
          </cell>
          <cell r="CI807">
            <v>8.6999999999999994E-2</v>
          </cell>
          <cell r="CK807">
            <v>0.51537499999999992</v>
          </cell>
          <cell r="CL807">
            <v>0</v>
          </cell>
          <cell r="CO807" t="str">
            <v>LG</v>
          </cell>
          <cell r="CP807" t="str">
            <v>HE</v>
          </cell>
          <cell r="CT807">
            <v>0</v>
          </cell>
          <cell r="CU807">
            <v>0</v>
          </cell>
          <cell r="CV807">
            <v>0</v>
          </cell>
          <cell r="CW807">
            <v>6</v>
          </cell>
          <cell r="CX807">
            <v>44361</v>
          </cell>
          <cell r="CZ807" t="str">
            <v>wip</v>
          </cell>
          <cell r="DA807">
            <v>3</v>
          </cell>
        </row>
        <row r="808">
          <cell r="A808">
            <v>669</v>
          </cell>
          <cell r="B808" t="str">
            <v>PF1</v>
          </cell>
          <cell r="C808" t="str">
            <v>FOAM 10TH</v>
          </cell>
          <cell r="D808" t="str">
            <v>Molds</v>
          </cell>
          <cell r="E808" t="str">
            <v>FMLGEI065UP770</v>
          </cell>
          <cell r="F808" t="str">
            <v>LG65UP77_TB</v>
          </cell>
          <cell r="G808" t="str">
            <v>Set</v>
          </cell>
          <cell r="H808" t="str">
            <v>1400*1700</v>
          </cell>
          <cell r="I808">
            <v>0.95399999999999996</v>
          </cell>
          <cell r="M808">
            <v>40</v>
          </cell>
          <cell r="N808">
            <v>2</v>
          </cell>
          <cell r="O808">
            <v>2</v>
          </cell>
          <cell r="Q808" t="str">
            <v>تعمل</v>
          </cell>
          <cell r="R808">
            <v>954</v>
          </cell>
          <cell r="S808">
            <v>897.71399999999994</v>
          </cell>
          <cell r="T808">
            <v>1021.734</v>
          </cell>
          <cell r="U808">
            <v>5.9</v>
          </cell>
          <cell r="V808">
            <v>7.1</v>
          </cell>
          <cell r="X808" t="str">
            <v>TV</v>
          </cell>
          <cell r="Y808">
            <v>423</v>
          </cell>
          <cell r="AA808">
            <v>669</v>
          </cell>
          <cell r="AB808" t="str">
            <v>LG65UP77_TB</v>
          </cell>
          <cell r="AD808" t="str">
            <v>LG65UP77_TB</v>
          </cell>
          <cell r="AE808">
            <v>1</v>
          </cell>
          <cell r="AF808" t="str">
            <v>mma</v>
          </cell>
          <cell r="AG808" t="str">
            <v>MFZ67207701</v>
          </cell>
          <cell r="AH808">
            <v>180</v>
          </cell>
          <cell r="AI808">
            <v>171</v>
          </cell>
          <cell r="AJ808">
            <v>189</v>
          </cell>
          <cell r="AK808">
            <v>1</v>
          </cell>
          <cell r="AM808">
            <v>1</v>
          </cell>
          <cell r="AN808">
            <v>5</v>
          </cell>
          <cell r="AO808">
            <v>16</v>
          </cell>
          <cell r="AP808" t="str">
            <v>303xj</v>
          </cell>
          <cell r="AQ808" t="str">
            <v>S.2 112  (M) 0.7-1.1 mm</v>
          </cell>
          <cell r="AR808">
            <v>32</v>
          </cell>
          <cell r="AS808">
            <v>28</v>
          </cell>
          <cell r="AT808" t="str">
            <v>LGE</v>
          </cell>
          <cell r="AU808" t="str">
            <v>اتوماتيك</v>
          </cell>
          <cell r="AV808">
            <v>7</v>
          </cell>
          <cell r="AW808">
            <v>7</v>
          </cell>
          <cell r="BJ808">
            <v>5</v>
          </cell>
          <cell r="BK808">
            <v>0</v>
          </cell>
          <cell r="BL808">
            <v>10</v>
          </cell>
          <cell r="BM808">
            <v>2</v>
          </cell>
          <cell r="BN808">
            <v>419</v>
          </cell>
          <cell r="BO808" t="str">
            <v>4</v>
          </cell>
          <cell r="BP808">
            <v>44241</v>
          </cell>
          <cell r="BX808" t="str">
            <v>شفاف</v>
          </cell>
          <cell r="BY808">
            <v>1.2800000000000001E-2</v>
          </cell>
          <cell r="BZ808">
            <v>50</v>
          </cell>
          <cell r="CA808">
            <v>3.5</v>
          </cell>
          <cell r="CE808">
            <v>87</v>
          </cell>
          <cell r="CF808">
            <v>200</v>
          </cell>
          <cell r="CH808">
            <v>6.96E-3</v>
          </cell>
          <cell r="CI808">
            <v>8.6999999999999994E-2</v>
          </cell>
          <cell r="CK808">
            <v>1.0350899999999998</v>
          </cell>
          <cell r="CL808">
            <v>0</v>
          </cell>
          <cell r="CO808" t="str">
            <v>LG</v>
          </cell>
          <cell r="CP808" t="str">
            <v>HE</v>
          </cell>
          <cell r="CT808">
            <v>1</v>
          </cell>
          <cell r="CU808">
            <v>1</v>
          </cell>
          <cell r="CV808">
            <v>1</v>
          </cell>
          <cell r="CW808">
            <v>6</v>
          </cell>
          <cell r="CX808">
            <v>44361</v>
          </cell>
          <cell r="CZ808" t="str">
            <v>wip</v>
          </cell>
          <cell r="DA808">
            <v>3</v>
          </cell>
        </row>
        <row r="809">
          <cell r="A809" t="str">
            <v>670u</v>
          </cell>
          <cell r="B809" t="str">
            <v>PF1</v>
          </cell>
          <cell r="C809" t="str">
            <v>FOAM 10TH</v>
          </cell>
          <cell r="D809" t="str">
            <v>Molds</v>
          </cell>
          <cell r="E809" t="str">
            <v>FMLGEI043UP770</v>
          </cell>
          <cell r="F809" t="str">
            <v>(علوى) LG43UP77</v>
          </cell>
          <cell r="G809" t="str">
            <v>Ea</v>
          </cell>
          <cell r="H809" t="str">
            <v>1400*1700</v>
          </cell>
          <cell r="I809">
            <v>0.16900000000000001</v>
          </cell>
          <cell r="M809">
            <v>96</v>
          </cell>
          <cell r="N809">
            <v>1</v>
          </cell>
          <cell r="O809">
            <v>4</v>
          </cell>
          <cell r="Q809" t="str">
            <v>تعمل</v>
          </cell>
          <cell r="R809">
            <v>169</v>
          </cell>
          <cell r="S809">
            <v>159.029</v>
          </cell>
          <cell r="T809">
            <v>180.999</v>
          </cell>
          <cell r="U809">
            <v>5.9</v>
          </cell>
          <cell r="V809">
            <v>7.1</v>
          </cell>
          <cell r="X809" t="str">
            <v>TV</v>
          </cell>
          <cell r="Y809">
            <v>419</v>
          </cell>
          <cell r="Z809" t="str">
            <v>اعلي</v>
          </cell>
          <cell r="AA809">
            <v>670</v>
          </cell>
          <cell r="AB809" t="str">
            <v>LG43UP77</v>
          </cell>
          <cell r="AC809" t="str">
            <v>PACKING SET</v>
          </cell>
          <cell r="AD809" t="str">
            <v>LG43UP77</v>
          </cell>
          <cell r="AE809">
            <v>1</v>
          </cell>
          <cell r="AF809" t="str">
            <v>mma</v>
          </cell>
          <cell r="AG809" t="str">
            <v>MFZ67209801</v>
          </cell>
          <cell r="AH809">
            <v>150</v>
          </cell>
          <cell r="AI809">
            <v>142.5</v>
          </cell>
          <cell r="AJ809">
            <v>157.5</v>
          </cell>
          <cell r="AK809">
            <v>0</v>
          </cell>
          <cell r="AL809">
            <v>1</v>
          </cell>
          <cell r="AN809">
            <v>7</v>
          </cell>
          <cell r="AO809">
            <v>16</v>
          </cell>
          <cell r="AP809" t="str">
            <v>303xj</v>
          </cell>
          <cell r="AQ809" t="str">
            <v>S.2 112  (M) 0.7-1.1 mm</v>
          </cell>
          <cell r="AR809">
            <v>40</v>
          </cell>
          <cell r="AS809">
            <v>44</v>
          </cell>
          <cell r="AT809" t="str">
            <v>LGE</v>
          </cell>
          <cell r="AU809" t="str">
            <v>اتوماتيك</v>
          </cell>
          <cell r="AV809">
            <v>7</v>
          </cell>
          <cell r="AW809">
            <v>7</v>
          </cell>
          <cell r="AX809">
            <v>1043</v>
          </cell>
          <cell r="AY809">
            <v>1</v>
          </cell>
          <cell r="AZ809">
            <v>4</v>
          </cell>
          <cell r="BA809">
            <v>130</v>
          </cell>
          <cell r="BB809">
            <v>1</v>
          </cell>
          <cell r="BC809">
            <v>3</v>
          </cell>
          <cell r="BD809">
            <v>203</v>
          </cell>
          <cell r="BE809">
            <v>1</v>
          </cell>
          <cell r="BF809">
            <v>3</v>
          </cell>
          <cell r="BJ809">
            <v>5</v>
          </cell>
          <cell r="BK809">
            <v>2</v>
          </cell>
          <cell r="BL809">
            <v>12</v>
          </cell>
          <cell r="BM809">
            <v>2</v>
          </cell>
          <cell r="BN809">
            <v>420</v>
          </cell>
          <cell r="BO809" t="str">
            <v>4</v>
          </cell>
          <cell r="BP809">
            <v>44241</v>
          </cell>
          <cell r="BX809" t="str">
            <v>شفاف</v>
          </cell>
          <cell r="BY809">
            <v>1.2800000000000001E-2</v>
          </cell>
          <cell r="BZ809">
            <v>50</v>
          </cell>
          <cell r="CA809">
            <v>3.5</v>
          </cell>
          <cell r="CB809">
            <v>12</v>
          </cell>
          <cell r="CC809">
            <v>1</v>
          </cell>
          <cell r="CE809">
            <v>87</v>
          </cell>
          <cell r="CF809">
            <v>150</v>
          </cell>
          <cell r="CG809" t="str">
            <v>ابيض</v>
          </cell>
          <cell r="CH809">
            <v>6.96E-3</v>
          </cell>
          <cell r="CI809">
            <v>8.6999999999999994E-2</v>
          </cell>
          <cell r="CK809">
            <v>0.183365</v>
          </cell>
          <cell r="CL809">
            <v>0</v>
          </cell>
          <cell r="CO809" t="str">
            <v>LG</v>
          </cell>
          <cell r="CP809" t="str">
            <v>HE</v>
          </cell>
          <cell r="CT809">
            <v>0</v>
          </cell>
          <cell r="CU809">
            <v>1</v>
          </cell>
          <cell r="CV809">
            <v>1</v>
          </cell>
          <cell r="CW809">
            <v>6</v>
          </cell>
          <cell r="CX809">
            <v>44343</v>
          </cell>
          <cell r="CY809">
            <v>44348</v>
          </cell>
          <cell r="CZ809" t="str">
            <v>Pending</v>
          </cell>
          <cell r="DA809">
            <v>3</v>
          </cell>
        </row>
        <row r="810">
          <cell r="A810" t="str">
            <v>670d</v>
          </cell>
          <cell r="B810" t="str">
            <v>PF1</v>
          </cell>
          <cell r="C810" t="str">
            <v>FOAM 10TH</v>
          </cell>
          <cell r="D810" t="str">
            <v>Molds</v>
          </cell>
          <cell r="E810" t="str">
            <v>FMLGEI043UP770</v>
          </cell>
          <cell r="F810" t="str">
            <v>(سفلي) LG43UP77</v>
          </cell>
          <cell r="G810" t="str">
            <v>Ea</v>
          </cell>
          <cell r="H810" t="str">
            <v>1400*1700</v>
          </cell>
          <cell r="I810">
            <v>0.129</v>
          </cell>
          <cell r="M810">
            <v>96</v>
          </cell>
          <cell r="N810">
            <v>1</v>
          </cell>
          <cell r="O810">
            <v>4</v>
          </cell>
          <cell r="Q810" t="str">
            <v>تعمل</v>
          </cell>
          <cell r="R810">
            <v>129</v>
          </cell>
          <cell r="S810">
            <v>121.389</v>
          </cell>
          <cell r="T810">
            <v>138.15899999999999</v>
          </cell>
          <cell r="U810">
            <v>5.9</v>
          </cell>
          <cell r="V810">
            <v>7.1</v>
          </cell>
          <cell r="X810" t="str">
            <v>TV</v>
          </cell>
          <cell r="Y810">
            <v>419</v>
          </cell>
          <cell r="Z810" t="str">
            <v>اسفل</v>
          </cell>
          <cell r="AA810">
            <v>670</v>
          </cell>
          <cell r="AB810" t="str">
            <v>LG43UP77</v>
          </cell>
          <cell r="AC810" t="str">
            <v>PACKING SET</v>
          </cell>
          <cell r="AD810" t="str">
            <v>LG43UP78</v>
          </cell>
          <cell r="AE810">
            <v>1</v>
          </cell>
          <cell r="AF810" t="str">
            <v>mma</v>
          </cell>
          <cell r="AG810" t="str">
            <v>MFZ67209801</v>
          </cell>
          <cell r="AH810">
            <v>150</v>
          </cell>
          <cell r="AI810">
            <v>142.5</v>
          </cell>
          <cell r="AJ810">
            <v>157.5</v>
          </cell>
          <cell r="AK810">
            <v>0</v>
          </cell>
          <cell r="AL810">
            <v>1</v>
          </cell>
          <cell r="AN810">
            <v>7</v>
          </cell>
          <cell r="AO810">
            <v>16</v>
          </cell>
          <cell r="AP810" t="str">
            <v>303xj</v>
          </cell>
          <cell r="AQ810" t="str">
            <v>S.2 112  (M) 0.7-1.1 mm</v>
          </cell>
          <cell r="AR810">
            <v>40</v>
          </cell>
          <cell r="AS810">
            <v>44</v>
          </cell>
          <cell r="AT810" t="str">
            <v>LGE</v>
          </cell>
          <cell r="AU810" t="str">
            <v>اتوماتيك</v>
          </cell>
          <cell r="AV810">
            <v>7</v>
          </cell>
          <cell r="AW810">
            <v>7</v>
          </cell>
          <cell r="AX810">
            <v>1043</v>
          </cell>
          <cell r="AY810">
            <v>1</v>
          </cell>
          <cell r="AZ810">
            <v>4</v>
          </cell>
          <cell r="BA810">
            <v>130</v>
          </cell>
          <cell r="BB810">
            <v>1</v>
          </cell>
          <cell r="BC810">
            <v>3</v>
          </cell>
          <cell r="BD810">
            <v>200</v>
          </cell>
          <cell r="BE810">
            <v>1</v>
          </cell>
          <cell r="BF810">
            <v>3</v>
          </cell>
          <cell r="BJ810">
            <v>5</v>
          </cell>
          <cell r="BK810">
            <v>2</v>
          </cell>
          <cell r="BL810">
            <v>12</v>
          </cell>
          <cell r="BM810">
            <v>2</v>
          </cell>
          <cell r="BN810">
            <v>420</v>
          </cell>
          <cell r="BO810" t="str">
            <v>4</v>
          </cell>
          <cell r="BP810">
            <v>44241</v>
          </cell>
          <cell r="BX810" t="str">
            <v>شفاف</v>
          </cell>
          <cell r="BY810">
            <v>1.2800000000000001E-2</v>
          </cell>
          <cell r="BZ810">
            <v>50</v>
          </cell>
          <cell r="CA810">
            <v>3.5</v>
          </cell>
          <cell r="CB810">
            <v>12</v>
          </cell>
          <cell r="CC810">
            <v>1</v>
          </cell>
          <cell r="CE810">
            <v>87</v>
          </cell>
          <cell r="CF810">
            <v>150</v>
          </cell>
          <cell r="CG810" t="str">
            <v>احمر</v>
          </cell>
          <cell r="CH810">
            <v>6.96E-3</v>
          </cell>
          <cell r="CI810">
            <v>8.6999999999999994E-2</v>
          </cell>
          <cell r="CK810">
            <v>0.13996500000000001</v>
          </cell>
          <cell r="CL810">
            <v>0</v>
          </cell>
          <cell r="CO810" t="str">
            <v>LG</v>
          </cell>
          <cell r="CP810" t="str">
            <v>HE</v>
          </cell>
          <cell r="CT810">
            <v>0</v>
          </cell>
          <cell r="CU810">
            <v>0</v>
          </cell>
          <cell r="CV810">
            <v>0</v>
          </cell>
          <cell r="CW810">
            <v>6</v>
          </cell>
          <cell r="CX810">
            <v>44343</v>
          </cell>
          <cell r="CY810">
            <v>44348</v>
          </cell>
          <cell r="CZ810" t="str">
            <v>Pending</v>
          </cell>
          <cell r="DA810">
            <v>3</v>
          </cell>
        </row>
        <row r="811">
          <cell r="A811">
            <v>670</v>
          </cell>
          <cell r="B811" t="str">
            <v>PF1</v>
          </cell>
          <cell r="C811" t="str">
            <v>FOAM 10TH</v>
          </cell>
          <cell r="D811" t="str">
            <v>Molds</v>
          </cell>
          <cell r="E811" t="str">
            <v>FMLGEI043UP770</v>
          </cell>
          <cell r="F811" t="str">
            <v>LG43UP77</v>
          </cell>
          <cell r="G811" t="str">
            <v>Set</v>
          </cell>
          <cell r="H811" t="str">
            <v>1400*1700</v>
          </cell>
          <cell r="I811">
            <v>0.29800000000000004</v>
          </cell>
          <cell r="M811">
            <v>96</v>
          </cell>
          <cell r="N811">
            <v>2</v>
          </cell>
          <cell r="O811">
            <v>4</v>
          </cell>
          <cell r="Q811" t="str">
            <v>تعمل</v>
          </cell>
          <cell r="R811">
            <v>298.00000000000006</v>
          </cell>
          <cell r="S811">
            <v>280.41800000000006</v>
          </cell>
          <cell r="T811">
            <v>319.15800000000007</v>
          </cell>
          <cell r="U811">
            <v>5.9</v>
          </cell>
          <cell r="V811">
            <v>7.1</v>
          </cell>
          <cell r="X811" t="str">
            <v>TV</v>
          </cell>
          <cell r="Y811">
            <v>419</v>
          </cell>
          <cell r="AA811">
            <v>670</v>
          </cell>
          <cell r="AB811" t="str">
            <v>LG43UP77</v>
          </cell>
          <cell r="AC811" t="str">
            <v>PACKING SET</v>
          </cell>
          <cell r="AD811" t="str">
            <v>LG43UP79</v>
          </cell>
          <cell r="AE811">
            <v>1</v>
          </cell>
          <cell r="AF811" t="str">
            <v>mma</v>
          </cell>
          <cell r="AG811" t="str">
            <v>MFZ67209801</v>
          </cell>
          <cell r="AH811">
            <v>150</v>
          </cell>
          <cell r="AI811">
            <v>142.5</v>
          </cell>
          <cell r="AJ811">
            <v>157.5</v>
          </cell>
          <cell r="AK811">
            <v>1</v>
          </cell>
          <cell r="AM811">
            <v>1</v>
          </cell>
          <cell r="AN811">
            <v>7</v>
          </cell>
          <cell r="AO811">
            <v>16</v>
          </cell>
          <cell r="AP811" t="str">
            <v>303xj</v>
          </cell>
          <cell r="AQ811" t="str">
            <v>S.2 112  (M) 0.7-1.1 mm</v>
          </cell>
          <cell r="AR811">
            <v>40</v>
          </cell>
          <cell r="AS811">
            <v>44</v>
          </cell>
          <cell r="AT811" t="str">
            <v>LGE</v>
          </cell>
          <cell r="AU811" t="str">
            <v>اتوماتيك</v>
          </cell>
          <cell r="AV811">
            <v>7</v>
          </cell>
          <cell r="AW811">
            <v>7</v>
          </cell>
          <cell r="BJ811">
            <v>5</v>
          </cell>
          <cell r="BK811">
            <v>2</v>
          </cell>
          <cell r="BL811">
            <v>12</v>
          </cell>
          <cell r="BM811">
            <v>2</v>
          </cell>
          <cell r="BN811">
            <v>420</v>
          </cell>
          <cell r="BO811" t="str">
            <v>4</v>
          </cell>
          <cell r="BP811">
            <v>44241</v>
          </cell>
          <cell r="BX811" t="str">
            <v>شفاف</v>
          </cell>
          <cell r="BY811">
            <v>1.2800000000000001E-2</v>
          </cell>
          <cell r="BZ811">
            <v>50</v>
          </cell>
          <cell r="CA811">
            <v>3.5</v>
          </cell>
          <cell r="CB811">
            <v>12</v>
          </cell>
          <cell r="CC811">
            <v>2</v>
          </cell>
          <cell r="CE811">
            <v>87</v>
          </cell>
          <cell r="CF811">
            <v>150</v>
          </cell>
          <cell r="CG811" t="str">
            <v>ابيض-احمر</v>
          </cell>
          <cell r="CH811">
            <v>6.96E-3</v>
          </cell>
          <cell r="CI811">
            <v>8.6999999999999994E-2</v>
          </cell>
          <cell r="CK811">
            <v>0.32333000000000006</v>
          </cell>
          <cell r="CL811">
            <v>0</v>
          </cell>
          <cell r="CO811" t="str">
            <v>LG</v>
          </cell>
          <cell r="CP811" t="str">
            <v>HE</v>
          </cell>
          <cell r="CT811">
            <v>1</v>
          </cell>
          <cell r="CU811">
            <v>1</v>
          </cell>
          <cell r="CV811">
            <v>1</v>
          </cell>
          <cell r="CW811">
            <v>6</v>
          </cell>
          <cell r="CX811">
            <v>44343</v>
          </cell>
          <cell r="CY811">
            <v>44348</v>
          </cell>
          <cell r="CZ811" t="str">
            <v>Pending</v>
          </cell>
          <cell r="DA811">
            <v>3</v>
          </cell>
        </row>
        <row r="812">
          <cell r="A812">
            <v>671</v>
          </cell>
          <cell r="B812" t="str">
            <v>PF1</v>
          </cell>
          <cell r="C812" t="str">
            <v>FOAM 10TH</v>
          </cell>
          <cell r="D812" t="str">
            <v>Molds</v>
          </cell>
          <cell r="F812" t="str">
            <v>washer Machin Kiliobatra-base</v>
          </cell>
          <cell r="G812" t="str">
            <v>Ea</v>
          </cell>
          <cell r="H812" t="str">
            <v>1600*1800</v>
          </cell>
          <cell r="I812">
            <v>0.2</v>
          </cell>
          <cell r="M812">
            <v>60</v>
          </cell>
          <cell r="N812">
            <v>1</v>
          </cell>
          <cell r="O812">
            <v>2</v>
          </cell>
          <cell r="Q812" t="str">
            <v>تعمل</v>
          </cell>
          <cell r="R812">
            <v>200</v>
          </cell>
          <cell r="S812">
            <v>180</v>
          </cell>
          <cell r="T812">
            <v>220</v>
          </cell>
          <cell r="U812">
            <v>10</v>
          </cell>
          <cell r="V812">
            <v>10</v>
          </cell>
          <cell r="X812" t="str">
            <v>غسالة</v>
          </cell>
          <cell r="Y812">
            <v>424</v>
          </cell>
          <cell r="AA812">
            <v>671</v>
          </cell>
          <cell r="AB812" t="str">
            <v>قاعدة غسالة كيلوباترا</v>
          </cell>
          <cell r="AD812" t="str">
            <v>washer Machin Kiliobatra(base-controlPanel)</v>
          </cell>
          <cell r="AE812">
            <v>1</v>
          </cell>
          <cell r="AH812">
            <v>120</v>
          </cell>
          <cell r="AI812">
            <v>114</v>
          </cell>
          <cell r="AJ812">
            <v>126</v>
          </cell>
          <cell r="AK812">
            <v>1</v>
          </cell>
          <cell r="AL812">
            <v>1</v>
          </cell>
          <cell r="AN812">
            <v>5</v>
          </cell>
          <cell r="AO812">
            <v>20</v>
          </cell>
          <cell r="AP812" t="str">
            <v>303xj</v>
          </cell>
          <cell r="AQ812" t="str">
            <v>(B)   EU 100   (S)0.4-0.8 mm</v>
          </cell>
          <cell r="AR812">
            <v>24</v>
          </cell>
          <cell r="AS812">
            <v>28</v>
          </cell>
          <cell r="AT812" t="str">
            <v/>
          </cell>
          <cell r="AU812" t="str">
            <v>اتوماتيك</v>
          </cell>
          <cell r="AV812">
            <v>7</v>
          </cell>
          <cell r="AW812">
            <v>7</v>
          </cell>
          <cell r="AX812">
            <v>635</v>
          </cell>
          <cell r="AY812">
            <v>2</v>
          </cell>
          <cell r="AZ812">
            <v>2</v>
          </cell>
          <cell r="BA812">
            <v>614</v>
          </cell>
          <cell r="BB812">
            <v>2</v>
          </cell>
          <cell r="BC812">
            <v>2</v>
          </cell>
          <cell r="BD812">
            <v>50</v>
          </cell>
          <cell r="BE812">
            <v>1</v>
          </cell>
          <cell r="BF812">
            <v>1</v>
          </cell>
          <cell r="BG812">
            <v>19</v>
          </cell>
          <cell r="BJ812">
            <v>5</v>
          </cell>
          <cell r="BK812">
            <v>0</v>
          </cell>
          <cell r="BL812">
            <v>10</v>
          </cell>
          <cell r="BN812">
            <v>241</v>
          </cell>
          <cell r="BO812" t="str">
            <v>2</v>
          </cell>
          <cell r="BW812">
            <v>0</v>
          </cell>
          <cell r="CB812">
            <v>8</v>
          </cell>
          <cell r="CC812">
            <v>1</v>
          </cell>
          <cell r="CE812">
            <v>87</v>
          </cell>
          <cell r="CF812">
            <v>150</v>
          </cell>
          <cell r="CG812" t="str">
            <v>ابيض</v>
          </cell>
          <cell r="CK812">
            <v>0</v>
          </cell>
          <cell r="CL812">
            <v>0.22000000000000003</v>
          </cell>
          <cell r="CO812" t="str">
            <v>الكترولوكس</v>
          </cell>
          <cell r="CP812" t="str">
            <v>القاهرة للصناعات المغذية غسالات</v>
          </cell>
          <cell r="CT812">
            <v>1</v>
          </cell>
          <cell r="CU812">
            <v>1</v>
          </cell>
          <cell r="CV812">
            <v>1</v>
          </cell>
          <cell r="CW812">
            <v>23</v>
          </cell>
          <cell r="CX812">
            <v>44245</v>
          </cell>
          <cell r="CY812">
            <v>44241</v>
          </cell>
          <cell r="CZ812" t="str">
            <v>Pending</v>
          </cell>
          <cell r="DA812">
            <v>48</v>
          </cell>
        </row>
        <row r="813">
          <cell r="A813">
            <v>672</v>
          </cell>
          <cell r="B813" t="str">
            <v>PF1</v>
          </cell>
          <cell r="C813" t="str">
            <v>FOAM 10TH</v>
          </cell>
          <cell r="D813" t="str">
            <v>Molds</v>
          </cell>
          <cell r="F813" t="str">
            <v>washer Machin Kiliobatra-control panel</v>
          </cell>
          <cell r="G813" t="str">
            <v>Ea</v>
          </cell>
          <cell r="H813" t="str">
            <v>1600*1800</v>
          </cell>
          <cell r="I813">
            <v>7.4999999999999997E-2</v>
          </cell>
          <cell r="M813">
            <v>60</v>
          </cell>
          <cell r="N813">
            <v>1</v>
          </cell>
          <cell r="O813">
            <v>2</v>
          </cell>
          <cell r="Q813" t="str">
            <v>تعمل</v>
          </cell>
          <cell r="R813">
            <v>75</v>
          </cell>
          <cell r="S813">
            <v>67.5</v>
          </cell>
          <cell r="T813">
            <v>82.5</v>
          </cell>
          <cell r="U813">
            <v>10</v>
          </cell>
          <cell r="V813">
            <v>10</v>
          </cell>
          <cell r="X813" t="str">
            <v>غسالة</v>
          </cell>
          <cell r="Y813">
            <v>424</v>
          </cell>
          <cell r="AA813">
            <v>672</v>
          </cell>
          <cell r="AB813" t="str">
            <v>لوحة تحكم غسالة كليوباتار</v>
          </cell>
          <cell r="AD813" t="str">
            <v>washer Machin Kiliobatra(base-controlPanel)</v>
          </cell>
          <cell r="AE813">
            <v>1</v>
          </cell>
          <cell r="AH813">
            <v>120</v>
          </cell>
          <cell r="AI813">
            <v>114</v>
          </cell>
          <cell r="AJ813">
            <v>126</v>
          </cell>
          <cell r="AK813">
            <v>1</v>
          </cell>
          <cell r="AL813">
            <v>1</v>
          </cell>
          <cell r="AN813">
            <v>5</v>
          </cell>
          <cell r="AO813">
            <v>20</v>
          </cell>
          <cell r="AP813" t="str">
            <v>303xj</v>
          </cell>
          <cell r="AQ813" t="str">
            <v>(B)   EU 100   (S)0.4-0.8 mm</v>
          </cell>
          <cell r="AR813">
            <v>24</v>
          </cell>
          <cell r="AS813">
            <v>28</v>
          </cell>
          <cell r="AT813" t="str">
            <v/>
          </cell>
          <cell r="AU813" t="str">
            <v>اتوماتيك</v>
          </cell>
          <cell r="AV813">
            <v>7</v>
          </cell>
          <cell r="AW813">
            <v>7</v>
          </cell>
          <cell r="AX813">
            <v>601</v>
          </cell>
          <cell r="AY813">
            <v>2</v>
          </cell>
          <cell r="AZ813">
            <v>2</v>
          </cell>
          <cell r="BA813">
            <v>68</v>
          </cell>
          <cell r="BB813">
            <v>2</v>
          </cell>
          <cell r="BC813">
            <v>2</v>
          </cell>
          <cell r="BD813">
            <v>156</v>
          </cell>
          <cell r="BE813">
            <v>1.5</v>
          </cell>
          <cell r="BF813">
            <v>1.5</v>
          </cell>
          <cell r="BG813">
            <v>19</v>
          </cell>
          <cell r="BJ813">
            <v>5</v>
          </cell>
          <cell r="BK813">
            <v>0</v>
          </cell>
          <cell r="BL813">
            <v>10</v>
          </cell>
          <cell r="BN813">
            <v>241</v>
          </cell>
          <cell r="BO813" t="str">
            <v>2</v>
          </cell>
          <cell r="BW813">
            <v>0</v>
          </cell>
          <cell r="CB813">
            <v>8</v>
          </cell>
          <cell r="CC813">
            <v>1</v>
          </cell>
          <cell r="CE813">
            <v>87</v>
          </cell>
          <cell r="CF813">
            <v>150</v>
          </cell>
          <cell r="CG813" t="str">
            <v>احمر</v>
          </cell>
          <cell r="CK813">
            <v>0</v>
          </cell>
          <cell r="CL813">
            <v>8.2500000000000004E-2</v>
          </cell>
          <cell r="CO813" t="str">
            <v>الكترولوكس</v>
          </cell>
          <cell r="CP813" t="str">
            <v>القاهرة للصناعات المغذية غسالات</v>
          </cell>
          <cell r="CT813">
            <v>1</v>
          </cell>
          <cell r="CU813">
            <v>1</v>
          </cell>
          <cell r="CV813">
            <v>1</v>
          </cell>
          <cell r="CW813">
            <v>23</v>
          </cell>
          <cell r="CX813">
            <v>44245</v>
          </cell>
          <cell r="CY813">
            <v>44241</v>
          </cell>
          <cell r="CZ813" t="str">
            <v>Pending</v>
          </cell>
          <cell r="DA813">
            <v>48</v>
          </cell>
        </row>
        <row r="814">
          <cell r="A814" t="str">
            <v>672sum</v>
          </cell>
          <cell r="B814" t="str">
            <v>PF1</v>
          </cell>
          <cell r="C814" t="str">
            <v>FOAM 10TH</v>
          </cell>
          <cell r="D814" t="str">
            <v>Molds</v>
          </cell>
          <cell r="F814" t="str">
            <v>washer Machin Kiliobatra(base-controlPanel)</v>
          </cell>
          <cell r="G814" t="str">
            <v>Ea</v>
          </cell>
          <cell r="H814" t="str">
            <v>1600*1800</v>
          </cell>
          <cell r="I814">
            <v>0.27500000000000002</v>
          </cell>
          <cell r="M814">
            <v>60</v>
          </cell>
          <cell r="N814">
            <v>2</v>
          </cell>
          <cell r="O814">
            <v>2</v>
          </cell>
          <cell r="Q814" t="str">
            <v>تعمل</v>
          </cell>
          <cell r="R814">
            <v>275</v>
          </cell>
          <cell r="S814">
            <v>247.5</v>
          </cell>
          <cell r="T814">
            <v>302.5</v>
          </cell>
          <cell r="U814">
            <v>10</v>
          </cell>
          <cell r="V814">
            <v>10</v>
          </cell>
          <cell r="X814" t="str">
            <v>غسالة</v>
          </cell>
          <cell r="Y814">
            <v>424</v>
          </cell>
          <cell r="Z814" t="str">
            <v>مجمعة</v>
          </cell>
          <cell r="AA814">
            <v>672</v>
          </cell>
          <cell r="AB814" t="str">
            <v>لوحة تحكم غسالة كليوباتار</v>
          </cell>
          <cell r="AD814" t="str">
            <v>washer Machin Kiliobatra(base-controlPanel)</v>
          </cell>
          <cell r="AE814">
            <v>1</v>
          </cell>
          <cell r="AH814">
            <v>120</v>
          </cell>
          <cell r="AI814">
            <v>114</v>
          </cell>
          <cell r="AJ814">
            <v>126</v>
          </cell>
          <cell r="AK814">
            <v>0</v>
          </cell>
          <cell r="AM814">
            <v>1</v>
          </cell>
          <cell r="AN814">
            <v>5</v>
          </cell>
          <cell r="AO814">
            <v>20</v>
          </cell>
          <cell r="AP814" t="str">
            <v>303xj</v>
          </cell>
          <cell r="AQ814" t="str">
            <v>(B)   EU 100   (S)0.4-0.8 mm</v>
          </cell>
          <cell r="AR814">
            <v>24</v>
          </cell>
          <cell r="AS814">
            <v>28</v>
          </cell>
          <cell r="AT814" t="str">
            <v/>
          </cell>
          <cell r="AU814" t="str">
            <v>اتوماتيك</v>
          </cell>
          <cell r="AV814">
            <v>7</v>
          </cell>
          <cell r="AW814">
            <v>7</v>
          </cell>
          <cell r="BJ814">
            <v>5</v>
          </cell>
          <cell r="BK814">
            <v>0</v>
          </cell>
          <cell r="BL814">
            <v>10</v>
          </cell>
          <cell r="BN814">
            <v>241</v>
          </cell>
          <cell r="BO814" t="str">
            <v>2</v>
          </cell>
          <cell r="BW814">
            <v>0</v>
          </cell>
          <cell r="CB814">
            <v>8</v>
          </cell>
          <cell r="CC814">
            <v>2</v>
          </cell>
          <cell r="CE814">
            <v>87</v>
          </cell>
          <cell r="CF814">
            <v>150</v>
          </cell>
          <cell r="CK814">
            <v>0</v>
          </cell>
          <cell r="CL814">
            <v>0.30250000000000005</v>
          </cell>
          <cell r="CO814" t="str">
            <v>الكترولوكس</v>
          </cell>
          <cell r="CP814" t="str">
            <v>القاهرة للصناعات المغذية غسالات</v>
          </cell>
          <cell r="CT814">
            <v>0</v>
          </cell>
          <cell r="CU814">
            <v>1</v>
          </cell>
          <cell r="CV814">
            <v>1</v>
          </cell>
          <cell r="CW814">
            <v>23</v>
          </cell>
          <cell r="CX814">
            <v>44245</v>
          </cell>
          <cell r="CY814">
            <v>44241</v>
          </cell>
          <cell r="CZ814" t="str">
            <v>Pending</v>
          </cell>
          <cell r="DA814">
            <v>48</v>
          </cell>
        </row>
        <row r="815">
          <cell r="A815" t="str">
            <v>667d</v>
          </cell>
          <cell r="B815" t="str">
            <v>PF1</v>
          </cell>
          <cell r="C815" t="str">
            <v>FOAM 10TH</v>
          </cell>
          <cell r="D815" t="str">
            <v>Molds</v>
          </cell>
          <cell r="E815" t="str">
            <v>FMLGEI065UP810</v>
          </cell>
          <cell r="F815" t="str">
            <v>LG65UP81-bottom</v>
          </cell>
          <cell r="G815" t="str">
            <v>Ea</v>
          </cell>
          <cell r="H815" t="str">
            <v>1400*1700</v>
          </cell>
          <cell r="I815">
            <v>0.61899999999999999</v>
          </cell>
          <cell r="M815">
            <v>20</v>
          </cell>
          <cell r="N815">
            <v>1</v>
          </cell>
          <cell r="O815">
            <v>1</v>
          </cell>
          <cell r="P815" t="str">
            <v>XX1</v>
          </cell>
          <cell r="Q815" t="str">
            <v>تعمل</v>
          </cell>
          <cell r="R815">
            <v>619</v>
          </cell>
          <cell r="S815">
            <v>582.47900000000004</v>
          </cell>
          <cell r="T815">
            <v>662.94899999999996</v>
          </cell>
          <cell r="U815">
            <v>5.9</v>
          </cell>
          <cell r="V815">
            <v>7.1</v>
          </cell>
          <cell r="X815" t="str">
            <v>TV</v>
          </cell>
          <cell r="Y815">
            <v>421</v>
          </cell>
          <cell r="Z815" t="str">
            <v>اسفل</v>
          </cell>
          <cell r="AA815">
            <v>667</v>
          </cell>
          <cell r="AB815" t="str">
            <v>LG65UP81-top&amp;bootom</v>
          </cell>
          <cell r="AD815" t="str">
            <v>LG65UP81</v>
          </cell>
          <cell r="AE815">
            <v>1</v>
          </cell>
          <cell r="AF815" t="str">
            <v>mma</v>
          </cell>
          <cell r="AG815" t="str">
            <v>MFZ66236601</v>
          </cell>
          <cell r="AH815">
            <v>180</v>
          </cell>
          <cell r="AI815">
            <v>171</v>
          </cell>
          <cell r="AJ815">
            <v>189</v>
          </cell>
          <cell r="AK815">
            <v>0</v>
          </cell>
          <cell r="AL815">
            <v>1</v>
          </cell>
          <cell r="AN815">
            <v>6</v>
          </cell>
          <cell r="AO815">
            <v>16</v>
          </cell>
          <cell r="AP815" t="str">
            <v>303xj</v>
          </cell>
          <cell r="AQ815" t="str">
            <v>S.2 112  (M) 0.7-1.1 mm</v>
          </cell>
          <cell r="AR815">
            <v>21</v>
          </cell>
          <cell r="AS815">
            <v>26</v>
          </cell>
          <cell r="AT815" t="str">
            <v>LGE</v>
          </cell>
          <cell r="AU815" t="str">
            <v>اتوماتيك</v>
          </cell>
          <cell r="AV815">
            <v>7</v>
          </cell>
          <cell r="AW815">
            <v>7</v>
          </cell>
          <cell r="AX815">
            <v>1584</v>
          </cell>
          <cell r="AY815">
            <v>1</v>
          </cell>
          <cell r="AZ815">
            <v>7</v>
          </cell>
          <cell r="BA815">
            <v>198</v>
          </cell>
          <cell r="BB815">
            <v>1</v>
          </cell>
          <cell r="BC815">
            <v>3</v>
          </cell>
          <cell r="BD815">
            <v>350</v>
          </cell>
          <cell r="BE815">
            <v>1</v>
          </cell>
          <cell r="BF815">
            <v>5</v>
          </cell>
          <cell r="BJ815">
            <v>5</v>
          </cell>
          <cell r="BK815">
            <v>1</v>
          </cell>
          <cell r="BL815">
            <v>11</v>
          </cell>
          <cell r="BM815">
            <v>2</v>
          </cell>
          <cell r="BN815">
            <v>422</v>
          </cell>
          <cell r="BO815" t="str">
            <v>4</v>
          </cell>
          <cell r="BP815">
            <v>44241</v>
          </cell>
          <cell r="BX815" t="str">
            <v>شفاف</v>
          </cell>
          <cell r="BY815">
            <v>1.2800000000000001E-2</v>
          </cell>
          <cell r="BZ815">
            <v>50</v>
          </cell>
          <cell r="CA815">
            <v>3</v>
          </cell>
          <cell r="CB815">
            <v>4</v>
          </cell>
          <cell r="CC815">
            <v>1</v>
          </cell>
          <cell r="CE815">
            <v>87</v>
          </cell>
          <cell r="CF815">
            <v>200</v>
          </cell>
          <cell r="CG815" t="str">
            <v>احمر</v>
          </cell>
          <cell r="CH815">
            <v>6.96E-3</v>
          </cell>
          <cell r="CI815">
            <v>8.6999999999999994E-2</v>
          </cell>
          <cell r="CK815">
            <v>0.67161499999999996</v>
          </cell>
          <cell r="CL815">
            <v>0</v>
          </cell>
          <cell r="CO815" t="str">
            <v>LG</v>
          </cell>
          <cell r="CP815" t="str">
            <v>HE</v>
          </cell>
          <cell r="CT815">
            <v>0</v>
          </cell>
          <cell r="CU815">
            <v>0</v>
          </cell>
          <cell r="CV815">
            <v>0</v>
          </cell>
          <cell r="CW815">
            <v>9</v>
          </cell>
          <cell r="CX815" t="str">
            <v>616/2021</v>
          </cell>
          <cell r="CZ815" t="str">
            <v>wip</v>
          </cell>
          <cell r="DA815">
            <v>4</v>
          </cell>
        </row>
        <row r="816">
          <cell r="A816" t="str">
            <v>673sum</v>
          </cell>
          <cell r="B816" t="str">
            <v>PF1</v>
          </cell>
          <cell r="C816" t="str">
            <v>FOAM 10TH</v>
          </cell>
          <cell r="D816" t="str">
            <v>Molds</v>
          </cell>
          <cell r="E816" t="str">
            <v>FMLGEI365UP810</v>
          </cell>
          <cell r="F816" t="str">
            <v>LG65UP81</v>
          </cell>
          <cell r="G816" t="str">
            <v>Set</v>
          </cell>
          <cell r="H816" t="str">
            <v>1400*1700</v>
          </cell>
          <cell r="I816">
            <v>1.6302000000000001</v>
          </cell>
          <cell r="M816">
            <v>20</v>
          </cell>
          <cell r="N816">
            <v>4</v>
          </cell>
          <cell r="O816">
            <v>1</v>
          </cell>
          <cell r="P816" t="str">
            <v>XX1</v>
          </cell>
          <cell r="Q816" t="str">
            <v>تعمل</v>
          </cell>
          <cell r="R816">
            <v>1630.2</v>
          </cell>
          <cell r="S816">
            <v>1534.0182</v>
          </cell>
          <cell r="T816">
            <v>1745.9442000000001</v>
          </cell>
          <cell r="U816">
            <v>5.9</v>
          </cell>
          <cell r="V816">
            <v>7.1</v>
          </cell>
          <cell r="X816" t="str">
            <v>TV</v>
          </cell>
          <cell r="Y816">
            <v>421</v>
          </cell>
          <cell r="Z816" t="str">
            <v>مجمعة</v>
          </cell>
          <cell r="AA816">
            <v>673</v>
          </cell>
          <cell r="AB816" t="str">
            <v>LG65UP81-side</v>
          </cell>
          <cell r="AD816" t="str">
            <v>LG65UP81</v>
          </cell>
          <cell r="AE816">
            <v>1</v>
          </cell>
          <cell r="AH816">
            <v>180</v>
          </cell>
          <cell r="AI816">
            <v>171</v>
          </cell>
          <cell r="AJ816">
            <v>189</v>
          </cell>
          <cell r="AK816">
            <v>0</v>
          </cell>
          <cell r="AM816">
            <v>1</v>
          </cell>
          <cell r="AN816">
            <v>6</v>
          </cell>
          <cell r="AO816">
            <v>16</v>
          </cell>
          <cell r="AP816" t="str">
            <v>303xj</v>
          </cell>
          <cell r="AQ816" t="str">
            <v>S.2 112  (M) 0.7-1.1 mm</v>
          </cell>
          <cell r="AR816">
            <v>21</v>
          </cell>
          <cell r="AS816">
            <v>26</v>
          </cell>
          <cell r="AT816" t="str">
            <v>LGE</v>
          </cell>
          <cell r="AU816" t="str">
            <v>اتوماتيك</v>
          </cell>
          <cell r="AV816">
            <v>7</v>
          </cell>
          <cell r="AW816">
            <v>7</v>
          </cell>
          <cell r="BJ816">
            <v>5</v>
          </cell>
          <cell r="BK816">
            <v>1</v>
          </cell>
          <cell r="BL816">
            <v>11</v>
          </cell>
          <cell r="BM816">
            <v>2</v>
          </cell>
          <cell r="BN816">
            <v>422</v>
          </cell>
          <cell r="BO816" t="str">
            <v>4</v>
          </cell>
          <cell r="BP816">
            <v>44241</v>
          </cell>
          <cell r="BX816" t="str">
            <v>شفاف</v>
          </cell>
          <cell r="BY816">
            <v>1.2800000000000001E-2</v>
          </cell>
          <cell r="BZ816">
            <v>50</v>
          </cell>
          <cell r="CH816">
            <v>6.96E-3</v>
          </cell>
          <cell r="CI816">
            <v>8.6999999999999994E-2</v>
          </cell>
          <cell r="CK816">
            <v>1.768767</v>
          </cell>
          <cell r="CL816">
            <v>0</v>
          </cell>
          <cell r="CO816" t="str">
            <v>LG</v>
          </cell>
          <cell r="CP816" t="str">
            <v>HE</v>
          </cell>
          <cell r="CT816">
            <v>0</v>
          </cell>
          <cell r="CU816">
            <v>1</v>
          </cell>
          <cell r="CV816">
            <v>1</v>
          </cell>
          <cell r="CW816">
            <v>9</v>
          </cell>
          <cell r="CX816" t="str">
            <v>616/2021</v>
          </cell>
          <cell r="CZ816" t="str">
            <v>wip</v>
          </cell>
          <cell r="DA816">
            <v>4</v>
          </cell>
        </row>
        <row r="817">
          <cell r="A817">
            <v>674</v>
          </cell>
          <cell r="B817" t="str">
            <v>PF1</v>
          </cell>
          <cell r="C817" t="str">
            <v>FOAM 10TH</v>
          </cell>
          <cell r="D817" t="str">
            <v>Molds</v>
          </cell>
          <cell r="E817" t="str">
            <v>FMLGEI10000000</v>
          </cell>
          <cell r="F817" t="str">
            <v>قاعدة غسالة LG(VIVACHE)</v>
          </cell>
          <cell r="G817" t="str">
            <v>Ea</v>
          </cell>
          <cell r="H817" t="str">
            <v>1700*1400</v>
          </cell>
          <cell r="I817">
            <v>0.25600000000000001</v>
          </cell>
          <cell r="J817">
            <v>54</v>
          </cell>
          <cell r="M817">
            <v>40</v>
          </cell>
          <cell r="N817">
            <v>1</v>
          </cell>
          <cell r="O817">
            <v>2</v>
          </cell>
          <cell r="Q817" t="str">
            <v>تعمل</v>
          </cell>
          <cell r="R817">
            <v>256</v>
          </cell>
          <cell r="S817">
            <v>240.89599999999999</v>
          </cell>
          <cell r="T817">
            <v>274.17599999999999</v>
          </cell>
          <cell r="U817">
            <v>5.9</v>
          </cell>
          <cell r="V817">
            <v>7.1</v>
          </cell>
          <cell r="W817" t="str">
            <v>حالة خاصة</v>
          </cell>
          <cell r="X817" t="str">
            <v>غسالة</v>
          </cell>
          <cell r="Y817">
            <v>425</v>
          </cell>
          <cell r="AA817">
            <v>674</v>
          </cell>
          <cell r="AB817" t="str">
            <v>LgWashing Mashine Base (VIVACHE)</v>
          </cell>
          <cell r="AD817" t="str">
            <v>LgWashing Mashine Base (VIVACHE)</v>
          </cell>
          <cell r="AE817">
            <v>1</v>
          </cell>
          <cell r="AF817" t="str">
            <v>mmf</v>
          </cell>
          <cell r="AG817" t="str">
            <v>AGG76599802</v>
          </cell>
          <cell r="AH817">
            <v>180</v>
          </cell>
          <cell r="AI817">
            <v>171</v>
          </cell>
          <cell r="AJ817">
            <v>189</v>
          </cell>
          <cell r="AK817">
            <v>1</v>
          </cell>
          <cell r="AL817">
            <v>1</v>
          </cell>
          <cell r="AM817">
            <v>1</v>
          </cell>
          <cell r="AN817">
            <v>5</v>
          </cell>
          <cell r="AO817" t="str">
            <v>22</v>
          </cell>
          <cell r="AP817" t="str">
            <v>(A) S.2 112      (M) 0.7-1.1 mm</v>
          </cell>
          <cell r="AQ817" t="str">
            <v>(B) C.SB         (M) 0.7-1.1 mm</v>
          </cell>
          <cell r="AR817" t="str">
            <v>12</v>
          </cell>
          <cell r="AS817" t="str">
            <v>22</v>
          </cell>
          <cell r="AT817" t="str">
            <v>LGE</v>
          </cell>
          <cell r="AU817" t="str">
            <v>اتوماتيك</v>
          </cell>
          <cell r="AV817">
            <v>7</v>
          </cell>
          <cell r="AW817">
            <v>7</v>
          </cell>
          <cell r="AX817">
            <v>645</v>
          </cell>
          <cell r="AY817">
            <v>2.5</v>
          </cell>
          <cell r="AZ817">
            <v>2.5</v>
          </cell>
          <cell r="BA817">
            <v>640</v>
          </cell>
          <cell r="BB817">
            <v>2.5</v>
          </cell>
          <cell r="BC817">
            <v>2.5</v>
          </cell>
          <cell r="BD817">
            <v>100</v>
          </cell>
          <cell r="BE817">
            <v>1.5</v>
          </cell>
          <cell r="BF817">
            <v>1.5</v>
          </cell>
          <cell r="BJ817">
            <v>0</v>
          </cell>
          <cell r="BK817">
            <v>5</v>
          </cell>
          <cell r="BL817">
            <v>5</v>
          </cell>
          <cell r="BN817">
            <v>423</v>
          </cell>
          <cell r="BO817" t="str">
            <v>4</v>
          </cell>
          <cell r="BP817">
            <v>44290</v>
          </cell>
          <cell r="BW817">
            <v>0</v>
          </cell>
          <cell r="BX817" t="str">
            <v>شفاف</v>
          </cell>
          <cell r="BY817">
            <v>2.6667E-2</v>
          </cell>
          <cell r="BZ817">
            <v>50</v>
          </cell>
          <cell r="CA817">
            <v>5</v>
          </cell>
          <cell r="CB817">
            <v>40</v>
          </cell>
          <cell r="CC817">
            <v>1</v>
          </cell>
          <cell r="CE817">
            <v>87</v>
          </cell>
          <cell r="CF817">
            <v>150</v>
          </cell>
          <cell r="CG817" t="str">
            <v>احمر</v>
          </cell>
          <cell r="CH817">
            <v>1.4500000000000001E-2</v>
          </cell>
          <cell r="CI817">
            <v>8.6999999999999994E-2</v>
          </cell>
          <cell r="CK817">
            <v>0</v>
          </cell>
          <cell r="CL817">
            <v>0.30800000000000005</v>
          </cell>
          <cell r="CN817" t="str">
            <v>base washer LG-VIVACHE</v>
          </cell>
          <cell r="CO817" t="str">
            <v>LG</v>
          </cell>
          <cell r="CP817" t="str">
            <v>HE</v>
          </cell>
          <cell r="CT817">
            <v>1</v>
          </cell>
          <cell r="CU817">
            <v>1</v>
          </cell>
          <cell r="CV817">
            <v>1</v>
          </cell>
          <cell r="CW817">
            <v>4</v>
          </cell>
          <cell r="CX817">
            <v>44353</v>
          </cell>
          <cell r="CZ817" t="str">
            <v>wip</v>
          </cell>
          <cell r="DA817">
            <v>7</v>
          </cell>
        </row>
        <row r="818">
          <cell r="A818">
            <v>675</v>
          </cell>
          <cell r="E818" t="str">
            <v>FB07P200000000</v>
          </cell>
          <cell r="F818" t="str">
            <v>بلوك فوم L.S شرائح</v>
          </cell>
          <cell r="AA818">
            <v>675</v>
          </cell>
          <cell r="AB818" t="str">
            <v>بلوك فوم L.S شرائح</v>
          </cell>
          <cell r="BO818" t="str">
            <v/>
          </cell>
        </row>
        <row r="819">
          <cell r="A819">
            <v>676</v>
          </cell>
          <cell r="E819" t="str">
            <v>FB11P300000000</v>
          </cell>
          <cell r="F819" t="str">
            <v>سوبر مقصات</v>
          </cell>
          <cell r="AA819">
            <v>676</v>
          </cell>
          <cell r="AB819" t="str">
            <v>سوبر مقصات</v>
          </cell>
          <cell r="BO819" t="str">
            <v/>
          </cell>
        </row>
        <row r="820">
          <cell r="A820">
            <v>677</v>
          </cell>
          <cell r="E820" t="str">
            <v>FB87S200000000</v>
          </cell>
          <cell r="F820" t="str">
            <v>بلوك فوم ك سوبر ستارز شرائح</v>
          </cell>
          <cell r="AA820">
            <v>677</v>
          </cell>
          <cell r="AB820" t="str">
            <v>بلوك فوم ك سوبر ستارز شرائح</v>
          </cell>
          <cell r="BO820" t="str">
            <v/>
          </cell>
        </row>
        <row r="821">
          <cell r="A821">
            <v>678</v>
          </cell>
          <cell r="E821" t="str">
            <v>FB14P200000000</v>
          </cell>
          <cell r="F821" t="str">
            <v>بلوك فوم ك 14 بيور شرائح</v>
          </cell>
          <cell r="AA821">
            <v>678</v>
          </cell>
          <cell r="AB821" t="str">
            <v>بلوك فوم ك 14 بيور شرائح</v>
          </cell>
          <cell r="BO821" t="str">
            <v/>
          </cell>
        </row>
        <row r="822">
          <cell r="A822">
            <v>679</v>
          </cell>
          <cell r="E822" t="str">
            <v>FB17P200000000</v>
          </cell>
          <cell r="F822" t="str">
            <v>بلوك فوم ك 17 بيورشرائح</v>
          </cell>
          <cell r="AA822">
            <v>679</v>
          </cell>
          <cell r="AB822" t="str">
            <v>بلوك فوم ك 17 بيورشرائح</v>
          </cell>
          <cell r="BO822" t="str">
            <v/>
          </cell>
        </row>
        <row r="823">
          <cell r="A823">
            <v>680</v>
          </cell>
          <cell r="E823" t="str">
            <v>FB20PF00000000</v>
          </cell>
          <cell r="F823" t="str">
            <v>بلوك فوم ك 20 بيور فاير</v>
          </cell>
          <cell r="AA823">
            <v>680</v>
          </cell>
          <cell r="AB823" t="str">
            <v>بلوك فوم ك 20 بيور فاير</v>
          </cell>
          <cell r="BO823" t="str">
            <v/>
          </cell>
        </row>
        <row r="824">
          <cell r="A824">
            <v>681</v>
          </cell>
          <cell r="E824" t="str">
            <v>FB20P200000000</v>
          </cell>
          <cell r="F824" t="str">
            <v>بلوك فوم ك 20 بيور شرائح</v>
          </cell>
          <cell r="AA824">
            <v>681</v>
          </cell>
          <cell r="AB824" t="str">
            <v>بلوك فوم ك 20 بيور شرائح</v>
          </cell>
          <cell r="BO824" t="str">
            <v/>
          </cell>
        </row>
        <row r="825">
          <cell r="A825">
            <v>682</v>
          </cell>
          <cell r="E825" t="str">
            <v>FB23P200000000</v>
          </cell>
          <cell r="F825" t="str">
            <v>بلوك فوم ك 23 بيور شرائح</v>
          </cell>
          <cell r="AA825">
            <v>682</v>
          </cell>
          <cell r="AB825" t="str">
            <v>بلوك فوم ك 23 بيور شرائح</v>
          </cell>
          <cell r="BO825" t="str">
            <v/>
          </cell>
        </row>
        <row r="826">
          <cell r="A826">
            <v>683</v>
          </cell>
          <cell r="E826" t="str">
            <v>FB25PF00000000</v>
          </cell>
          <cell r="F826" t="str">
            <v>بلوك فوم ك 25 بيور فاير</v>
          </cell>
          <cell r="AA826">
            <v>683</v>
          </cell>
          <cell r="AB826" t="str">
            <v>بلوك فوم ك 25 بيور فاير</v>
          </cell>
          <cell r="BO826" t="str">
            <v/>
          </cell>
        </row>
        <row r="827">
          <cell r="A827">
            <v>684</v>
          </cell>
          <cell r="E827" t="str">
            <v>FB25P200000000</v>
          </cell>
          <cell r="F827" t="str">
            <v>بلوك فوم ك 25 بيور شرائح</v>
          </cell>
          <cell r="AA827">
            <v>684</v>
          </cell>
          <cell r="AB827" t="str">
            <v>بلوك فوم ك 25 بيور شرائح</v>
          </cell>
          <cell r="BO827" t="str">
            <v/>
          </cell>
        </row>
        <row r="828">
          <cell r="A828">
            <v>685</v>
          </cell>
          <cell r="E828" t="str">
            <v>FB30P200000000</v>
          </cell>
          <cell r="F828" t="str">
            <v>بلوك فوم ك 30 بيور شرائح</v>
          </cell>
          <cell r="AA828">
            <v>685</v>
          </cell>
          <cell r="AB828" t="str">
            <v>بلوك فوم ك 30 بيور شرائح</v>
          </cell>
          <cell r="BO828" t="str">
            <v/>
          </cell>
        </row>
        <row r="829">
          <cell r="A829">
            <v>686</v>
          </cell>
          <cell r="E829" t="str">
            <v>FB35P200000000</v>
          </cell>
          <cell r="F829" t="str">
            <v>بلوك فوم ك 35 بيور شرائح</v>
          </cell>
          <cell r="AA829">
            <v>686</v>
          </cell>
          <cell r="AB829" t="str">
            <v>بلوك فوم ك 35 بيور شرائح</v>
          </cell>
          <cell r="BO829" t="str">
            <v/>
          </cell>
        </row>
        <row r="830">
          <cell r="A830">
            <v>687</v>
          </cell>
          <cell r="E830" t="str">
            <v>FB40P200000000</v>
          </cell>
          <cell r="F830" t="str">
            <v>بلوك 40بيور شرائح</v>
          </cell>
          <cell r="AA830">
            <v>687</v>
          </cell>
          <cell r="AB830" t="str">
            <v>بلوك 40بيور شرائح</v>
          </cell>
          <cell r="BO830" t="str">
            <v/>
          </cell>
        </row>
        <row r="831">
          <cell r="A831">
            <v>688</v>
          </cell>
          <cell r="D831" t="str">
            <v>Molds</v>
          </cell>
          <cell r="E831" t="str">
            <v>FMDAII10CP0000</v>
          </cell>
          <cell r="F831" t="str">
            <v>قاعدة غسالة كيلوباترا</v>
          </cell>
          <cell r="G831" t="str">
            <v>Ea</v>
          </cell>
          <cell r="H831" t="str">
            <v>1400*1700</v>
          </cell>
          <cell r="I831">
            <v>0.2</v>
          </cell>
          <cell r="M831">
            <v>60</v>
          </cell>
          <cell r="N831">
            <v>1</v>
          </cell>
          <cell r="O831">
            <v>2</v>
          </cell>
          <cell r="P831" t="str">
            <v>qq2</v>
          </cell>
          <cell r="Q831" t="str">
            <v>تعمل</v>
          </cell>
          <cell r="R831">
            <v>200</v>
          </cell>
          <cell r="S831">
            <v>186</v>
          </cell>
          <cell r="T831">
            <v>214</v>
          </cell>
          <cell r="U831">
            <v>7</v>
          </cell>
          <cell r="V831">
            <v>7</v>
          </cell>
          <cell r="X831" t="str">
            <v>غسالة</v>
          </cell>
          <cell r="Y831">
            <v>426</v>
          </cell>
          <cell r="AA831">
            <v>688</v>
          </cell>
          <cell r="AB831" t="str">
            <v>قاعدة غسالة كيلوباترا</v>
          </cell>
          <cell r="AD831" t="str">
            <v>غسالة كيلوباترا</v>
          </cell>
          <cell r="AE831">
            <v>1</v>
          </cell>
          <cell r="AH831">
            <v>120</v>
          </cell>
          <cell r="AI831">
            <v>114</v>
          </cell>
          <cell r="AJ831">
            <v>126</v>
          </cell>
          <cell r="AK831">
            <v>1</v>
          </cell>
          <cell r="AL831">
            <v>1</v>
          </cell>
          <cell r="AP831" t="str">
            <v>(A) S.2 112      (M) 0.7-1.1 mm</v>
          </cell>
          <cell r="AQ831" t="str">
            <v>(B) C.SB         (M) 0.7-1.1 mm</v>
          </cell>
          <cell r="AT831" t="str">
            <v>DAI</v>
          </cell>
          <cell r="AU831" t="str">
            <v>اتوماتيك</v>
          </cell>
          <cell r="AV831">
            <v>7</v>
          </cell>
          <cell r="AW831">
            <v>7</v>
          </cell>
          <cell r="BJ831">
            <v>0</v>
          </cell>
          <cell r="BK831">
            <v>0</v>
          </cell>
          <cell r="BL831">
            <v>0</v>
          </cell>
          <cell r="BN831">
            <v>241</v>
          </cell>
          <cell r="BO831" t="str">
            <v>2</v>
          </cell>
          <cell r="BP831">
            <v>44378</v>
          </cell>
          <cell r="BW831">
            <v>0</v>
          </cell>
          <cell r="BX831" t="str">
            <v>شفاف</v>
          </cell>
          <cell r="BY831">
            <v>2.6667E-2</v>
          </cell>
          <cell r="BZ831">
            <v>50</v>
          </cell>
          <cell r="CA831">
            <v>5</v>
          </cell>
          <cell r="CO831" t="str">
            <v>Media</v>
          </cell>
          <cell r="CP831" t="str">
            <v>Media</v>
          </cell>
          <cell r="CW831">
            <v>0</v>
          </cell>
          <cell r="CZ831" t="str">
            <v/>
          </cell>
        </row>
        <row r="832">
          <cell r="A832">
            <v>689</v>
          </cell>
          <cell r="D832" t="str">
            <v>Molds</v>
          </cell>
          <cell r="E832" t="str">
            <v>FMDAII70CP0000</v>
          </cell>
          <cell r="F832" t="str">
            <v>لوحة تحكم غسالة كيلوباترا</v>
          </cell>
          <cell r="G832" t="str">
            <v>Ea</v>
          </cell>
          <cell r="H832" t="str">
            <v>1400*1700</v>
          </cell>
          <cell r="I832">
            <v>7.4999999999999997E-2</v>
          </cell>
          <cell r="M832">
            <v>60</v>
          </cell>
          <cell r="N832">
            <v>1</v>
          </cell>
          <cell r="O832">
            <v>2</v>
          </cell>
          <cell r="P832" t="str">
            <v>qq2</v>
          </cell>
          <cell r="Q832" t="str">
            <v>تعمل</v>
          </cell>
          <cell r="R832">
            <v>75</v>
          </cell>
          <cell r="S832">
            <v>69.75</v>
          </cell>
          <cell r="T832">
            <v>80.25</v>
          </cell>
          <cell r="U832">
            <v>7</v>
          </cell>
          <cell r="V832">
            <v>7</v>
          </cell>
          <cell r="X832" t="str">
            <v>غسالة</v>
          </cell>
          <cell r="Y832">
            <v>426</v>
          </cell>
          <cell r="AA832">
            <v>689</v>
          </cell>
          <cell r="AB832" t="str">
            <v>لوحة تحكم غسالة كيلوباترا</v>
          </cell>
          <cell r="AD832" t="str">
            <v>غسالة كيلوباترا</v>
          </cell>
          <cell r="AE832">
            <v>1</v>
          </cell>
          <cell r="AH832">
            <v>120</v>
          </cell>
          <cell r="AI832">
            <v>114</v>
          </cell>
          <cell r="AJ832">
            <v>126</v>
          </cell>
          <cell r="AK832">
            <v>1</v>
          </cell>
          <cell r="AL832">
            <v>1</v>
          </cell>
          <cell r="AP832" t="str">
            <v>(A) S.2 112      (M) 0.7-1.1 mm</v>
          </cell>
          <cell r="AQ832" t="str">
            <v>(B) C.SB         (M) 0.7-1.1 mm</v>
          </cell>
          <cell r="AT832" t="str">
            <v>DAI</v>
          </cell>
          <cell r="AU832" t="str">
            <v>اتوماتيك</v>
          </cell>
          <cell r="AV832">
            <v>7</v>
          </cell>
          <cell r="AW832">
            <v>7</v>
          </cell>
          <cell r="BJ832">
            <v>0</v>
          </cell>
          <cell r="BK832">
            <v>0</v>
          </cell>
          <cell r="BL832">
            <v>0</v>
          </cell>
          <cell r="BN832">
            <v>241</v>
          </cell>
          <cell r="BO832" t="str">
            <v>2</v>
          </cell>
          <cell r="BP832">
            <v>44378</v>
          </cell>
          <cell r="BW832">
            <v>1</v>
          </cell>
          <cell r="BX832" t="str">
            <v>شفاف</v>
          </cell>
          <cell r="BY832">
            <v>2.6667E-2</v>
          </cell>
          <cell r="BZ832">
            <v>50</v>
          </cell>
          <cell r="CA832">
            <v>5</v>
          </cell>
          <cell r="CO832" t="str">
            <v>Media</v>
          </cell>
          <cell r="CP832" t="str">
            <v>Media</v>
          </cell>
          <cell r="CW832">
            <v>0</v>
          </cell>
          <cell r="CZ832" t="str">
            <v/>
          </cell>
        </row>
        <row r="833">
          <cell r="A833">
            <v>690</v>
          </cell>
          <cell r="D833" t="str">
            <v>Molds</v>
          </cell>
          <cell r="E833" t="str">
            <v>FMDAII2FCP0000</v>
          </cell>
          <cell r="F833" t="str">
            <v>زوايا اماميه كيلوباترا</v>
          </cell>
          <cell r="G833" t="str">
            <v>Ea</v>
          </cell>
          <cell r="H833" t="str">
            <v>1400*1700</v>
          </cell>
          <cell r="I833">
            <v>0.17</v>
          </cell>
          <cell r="M833">
            <v>120</v>
          </cell>
          <cell r="N833">
            <v>1</v>
          </cell>
          <cell r="O833">
            <v>4</v>
          </cell>
          <cell r="P833" t="str">
            <v>qq3</v>
          </cell>
          <cell r="Q833" t="str">
            <v>تعمل</v>
          </cell>
          <cell r="R833">
            <v>170</v>
          </cell>
          <cell r="S833">
            <v>158.1</v>
          </cell>
          <cell r="T833">
            <v>181.9</v>
          </cell>
          <cell r="U833">
            <v>7</v>
          </cell>
          <cell r="V833">
            <v>7</v>
          </cell>
          <cell r="X833" t="str">
            <v>غسالة</v>
          </cell>
          <cell r="Y833">
            <v>426</v>
          </cell>
          <cell r="AA833">
            <v>690</v>
          </cell>
          <cell r="AB833" t="str">
            <v>زوايا اماميه كيلوباترا</v>
          </cell>
          <cell r="AD833" t="str">
            <v>غسالة كيلوباترا</v>
          </cell>
          <cell r="AE833">
            <v>1</v>
          </cell>
          <cell r="AH833">
            <v>120</v>
          </cell>
          <cell r="AI833">
            <v>114</v>
          </cell>
          <cell r="AJ833">
            <v>126</v>
          </cell>
          <cell r="AK833">
            <v>1</v>
          </cell>
          <cell r="AL833">
            <v>1</v>
          </cell>
          <cell r="AP833" t="str">
            <v>(A) S.2 112      (M) 0.7-1.1 mm</v>
          </cell>
          <cell r="AQ833" t="str">
            <v>(B) C.SB         (M) 0.7-1.1 mm</v>
          </cell>
          <cell r="AT833" t="str">
            <v>DAI</v>
          </cell>
          <cell r="AU833" t="str">
            <v>اتوماتيك</v>
          </cell>
          <cell r="AV833">
            <v>7</v>
          </cell>
          <cell r="AW833">
            <v>7</v>
          </cell>
          <cell r="BJ833">
            <v>0</v>
          </cell>
          <cell r="BK833">
            <v>0</v>
          </cell>
          <cell r="BL833">
            <v>0</v>
          </cell>
          <cell r="BN833">
            <v>241</v>
          </cell>
          <cell r="BO833" t="str">
            <v>2</v>
          </cell>
          <cell r="BP833">
            <v>44378</v>
          </cell>
          <cell r="BW833">
            <v>2</v>
          </cell>
          <cell r="BX833" t="str">
            <v>شفاف</v>
          </cell>
          <cell r="BY833">
            <v>2.6667E-2</v>
          </cell>
          <cell r="BZ833">
            <v>50</v>
          </cell>
          <cell r="CA833">
            <v>5</v>
          </cell>
          <cell r="CO833" t="str">
            <v>Media</v>
          </cell>
          <cell r="CP833" t="str">
            <v>Media</v>
          </cell>
          <cell r="CW833">
            <v>0</v>
          </cell>
          <cell r="CZ833" t="str">
            <v/>
          </cell>
        </row>
        <row r="834">
          <cell r="A834">
            <v>691</v>
          </cell>
          <cell r="D834" t="str">
            <v>Molds</v>
          </cell>
          <cell r="E834" t="str">
            <v>FMDAII2RCP0000</v>
          </cell>
          <cell r="F834" t="str">
            <v>زوايا خلفيه كيلوباترا</v>
          </cell>
          <cell r="G834" t="str">
            <v>Ea</v>
          </cell>
          <cell r="H834" t="str">
            <v>1400*1700</v>
          </cell>
          <cell r="I834">
            <v>0.19400000000000001</v>
          </cell>
          <cell r="M834">
            <v>120</v>
          </cell>
          <cell r="N834">
            <v>1</v>
          </cell>
          <cell r="O834">
            <v>4</v>
          </cell>
          <cell r="P834" t="str">
            <v>qq3</v>
          </cell>
          <cell r="Q834" t="str">
            <v>تعمل</v>
          </cell>
          <cell r="R834">
            <v>194</v>
          </cell>
          <cell r="S834">
            <v>180.42</v>
          </cell>
          <cell r="T834">
            <v>207.58</v>
          </cell>
          <cell r="U834">
            <v>7</v>
          </cell>
          <cell r="V834">
            <v>7</v>
          </cell>
          <cell r="X834" t="str">
            <v>غسالة</v>
          </cell>
          <cell r="Y834">
            <v>426</v>
          </cell>
          <cell r="AA834">
            <v>691</v>
          </cell>
          <cell r="AB834" t="str">
            <v>زوايا خلفيه كيلوباترا</v>
          </cell>
          <cell r="AD834" t="str">
            <v>غسالة كيلوباترا</v>
          </cell>
          <cell r="AE834">
            <v>1</v>
          </cell>
          <cell r="AH834">
            <v>120</v>
          </cell>
          <cell r="AI834">
            <v>114</v>
          </cell>
          <cell r="AJ834">
            <v>126</v>
          </cell>
          <cell r="AK834">
            <v>1</v>
          </cell>
          <cell r="AL834">
            <v>1</v>
          </cell>
          <cell r="AP834" t="str">
            <v>(A) S.2 112      (M) 0.7-1.1 mm</v>
          </cell>
          <cell r="AQ834" t="str">
            <v>(B) C.SB         (M) 0.7-1.1 mm</v>
          </cell>
          <cell r="AT834" t="str">
            <v>DAI</v>
          </cell>
          <cell r="AU834" t="str">
            <v>اتوماتيك</v>
          </cell>
          <cell r="AV834">
            <v>7</v>
          </cell>
          <cell r="AW834">
            <v>7</v>
          </cell>
          <cell r="BJ834">
            <v>0</v>
          </cell>
          <cell r="BK834">
            <v>0</v>
          </cell>
          <cell r="BL834">
            <v>0</v>
          </cell>
          <cell r="BN834">
            <v>241</v>
          </cell>
          <cell r="BO834" t="str">
            <v>2</v>
          </cell>
          <cell r="BP834">
            <v>44378</v>
          </cell>
          <cell r="BW834">
            <v>3</v>
          </cell>
          <cell r="BX834" t="str">
            <v>شفاف</v>
          </cell>
          <cell r="BY834">
            <v>2.6667E-2</v>
          </cell>
          <cell r="BZ834">
            <v>50</v>
          </cell>
          <cell r="CA834">
            <v>5</v>
          </cell>
          <cell r="CO834" t="str">
            <v>Media</v>
          </cell>
          <cell r="CP834" t="str">
            <v>Media</v>
          </cell>
          <cell r="CW834">
            <v>0</v>
          </cell>
          <cell r="CZ834" t="str">
            <v/>
          </cell>
        </row>
        <row r="835">
          <cell r="A835" t="str">
            <v>691sum</v>
          </cell>
          <cell r="D835" t="str">
            <v>Molds</v>
          </cell>
          <cell r="E835" t="str">
            <v>FMDAII2RCP0000</v>
          </cell>
          <cell r="F835" t="str">
            <v>زوايا خلفيه كيلوباترا</v>
          </cell>
          <cell r="G835" t="str">
            <v>Ea</v>
          </cell>
          <cell r="H835" t="str">
            <v>1400*1700</v>
          </cell>
          <cell r="I835">
            <v>0.19400000000000001</v>
          </cell>
          <cell r="M835">
            <v>120</v>
          </cell>
          <cell r="N835">
            <v>1</v>
          </cell>
          <cell r="O835">
            <v>4</v>
          </cell>
          <cell r="P835" t="str">
            <v>qq3</v>
          </cell>
          <cell r="Q835" t="str">
            <v>تعمل</v>
          </cell>
          <cell r="R835">
            <v>194</v>
          </cell>
          <cell r="S835">
            <v>180.42</v>
          </cell>
          <cell r="T835">
            <v>207.58</v>
          </cell>
          <cell r="U835">
            <v>7</v>
          </cell>
          <cell r="V835">
            <v>7</v>
          </cell>
          <cell r="X835" t="str">
            <v>غسالة</v>
          </cell>
          <cell r="Y835">
            <v>426</v>
          </cell>
          <cell r="Z835" t="str">
            <v>مجمعة</v>
          </cell>
          <cell r="AA835">
            <v>691</v>
          </cell>
          <cell r="AB835" t="str">
            <v>زوايا خلفيه كيلوباترا</v>
          </cell>
          <cell r="AD835" t="str">
            <v>غسالة كيلوباترا</v>
          </cell>
          <cell r="AE835">
            <v>1</v>
          </cell>
          <cell r="AH835">
            <v>120</v>
          </cell>
          <cell r="AI835">
            <v>114</v>
          </cell>
          <cell r="AJ835">
            <v>126</v>
          </cell>
          <cell r="AK835">
            <v>0</v>
          </cell>
          <cell r="AM835">
            <v>1</v>
          </cell>
          <cell r="AP835" t="str">
            <v>(A) S.2 112      (M) 0.7-1.1 mm</v>
          </cell>
          <cell r="AQ835" t="str">
            <v>(B) C.SB         (M) 0.7-1.1 mm</v>
          </cell>
          <cell r="AT835" t="str">
            <v>DAI</v>
          </cell>
          <cell r="AU835" t="str">
            <v>اتوماتيك</v>
          </cell>
          <cell r="AV835">
            <v>7</v>
          </cell>
          <cell r="AW835">
            <v>7</v>
          </cell>
          <cell r="BJ835">
            <v>0</v>
          </cell>
          <cell r="BK835">
            <v>0</v>
          </cell>
          <cell r="BL835">
            <v>0</v>
          </cell>
          <cell r="BN835">
            <v>241</v>
          </cell>
          <cell r="BO835" t="str">
            <v>2</v>
          </cell>
          <cell r="BP835">
            <v>44378</v>
          </cell>
          <cell r="BW835">
            <v>3</v>
          </cell>
          <cell r="BX835" t="str">
            <v>شفاف</v>
          </cell>
          <cell r="BY835">
            <v>2.6667E-2</v>
          </cell>
          <cell r="BZ835">
            <v>50</v>
          </cell>
          <cell r="CA835">
            <v>5</v>
          </cell>
          <cell r="CO835" t="str">
            <v>Media</v>
          </cell>
          <cell r="CP835" t="str">
            <v>Media</v>
          </cell>
          <cell r="CW835">
            <v>0</v>
          </cell>
          <cell r="CZ835" t="str">
            <v/>
          </cell>
        </row>
        <row r="836">
          <cell r="A836">
            <v>692</v>
          </cell>
          <cell r="D836" t="str">
            <v>Molds</v>
          </cell>
          <cell r="E836" t="str">
            <v>FMSNBI209C0000</v>
          </cell>
          <cell r="F836" t="str">
            <v>شتالة 209 دائريه</v>
          </cell>
          <cell r="G836" t="str">
            <v>Ea</v>
          </cell>
          <cell r="H836" t="str">
            <v>1600*1800</v>
          </cell>
          <cell r="I836">
            <v>0.29499999999999998</v>
          </cell>
          <cell r="M836">
            <v>150</v>
          </cell>
          <cell r="N836">
            <v>1</v>
          </cell>
          <cell r="O836">
            <v>6</v>
          </cell>
          <cell r="P836" t="str">
            <v>SS3</v>
          </cell>
          <cell r="Q836" t="str">
            <v>تعمل</v>
          </cell>
          <cell r="R836">
            <v>295</v>
          </cell>
          <cell r="S836">
            <v>274.35000000000002</v>
          </cell>
          <cell r="T836">
            <v>315.64999999999998</v>
          </cell>
          <cell r="U836">
            <v>7</v>
          </cell>
          <cell r="V836">
            <v>7</v>
          </cell>
          <cell r="X836" t="str">
            <v>شتالة</v>
          </cell>
          <cell r="Y836">
            <v>427</v>
          </cell>
          <cell r="AA836">
            <v>692</v>
          </cell>
          <cell r="AB836" t="str">
            <v>شتالة 209 دائريه</v>
          </cell>
          <cell r="AD836" t="str">
            <v>شتالة دائرية</v>
          </cell>
          <cell r="AE836">
            <v>1</v>
          </cell>
          <cell r="AH836">
            <v>144</v>
          </cell>
          <cell r="AI836">
            <v>136.79999999999998</v>
          </cell>
          <cell r="AJ836">
            <v>151.20000000000002</v>
          </cell>
          <cell r="AK836">
            <v>1</v>
          </cell>
          <cell r="AL836">
            <v>1</v>
          </cell>
          <cell r="AP836" t="str">
            <v>(A) S.2 112      (M) 0.7-1.1 mm</v>
          </cell>
          <cell r="AQ836" t="str">
            <v>(B) C.SB         (M) 0.7-1.1 mm</v>
          </cell>
          <cell r="AT836" t="str">
            <v>SNB</v>
          </cell>
          <cell r="AU836" t="str">
            <v>اتوماتيك</v>
          </cell>
          <cell r="AV836">
            <v>7</v>
          </cell>
          <cell r="AW836">
            <v>7</v>
          </cell>
          <cell r="BJ836">
            <v>0</v>
          </cell>
          <cell r="BK836">
            <v>0</v>
          </cell>
          <cell r="BL836">
            <v>0</v>
          </cell>
          <cell r="BO836" t="str">
            <v/>
          </cell>
          <cell r="BP836">
            <v>44378</v>
          </cell>
          <cell r="BW836">
            <v>4</v>
          </cell>
          <cell r="BX836" t="str">
            <v>شفاف</v>
          </cell>
          <cell r="BY836">
            <v>2.6667E-2</v>
          </cell>
          <cell r="BZ836">
            <v>50</v>
          </cell>
          <cell r="CA836">
            <v>5</v>
          </cell>
          <cell r="CO836" t="str">
            <v>Media</v>
          </cell>
          <cell r="CP836" t="str">
            <v>Media</v>
          </cell>
          <cell r="CW836">
            <v>0</v>
          </cell>
          <cell r="CZ836" t="str">
            <v/>
          </cell>
        </row>
        <row r="837">
          <cell r="A837">
            <v>693</v>
          </cell>
          <cell r="D837" t="str">
            <v>Molds</v>
          </cell>
          <cell r="E837" t="str">
            <v>FMSNBI104N0000</v>
          </cell>
          <cell r="F837" t="str">
            <v>شتاله 104 دائريه</v>
          </cell>
          <cell r="G837" t="str">
            <v>Ea</v>
          </cell>
          <cell r="H837" t="str">
            <v>1600*1800</v>
          </cell>
          <cell r="I837">
            <v>0.26</v>
          </cell>
          <cell r="M837">
            <v>50</v>
          </cell>
          <cell r="N837">
            <v>1</v>
          </cell>
          <cell r="O837">
            <v>2</v>
          </cell>
          <cell r="P837" t="str">
            <v>SS3</v>
          </cell>
          <cell r="Q837" t="str">
            <v>تعمل</v>
          </cell>
          <cell r="R837">
            <v>260</v>
          </cell>
          <cell r="S837">
            <v>241.8</v>
          </cell>
          <cell r="T837">
            <v>278.2</v>
          </cell>
          <cell r="U837">
            <v>7</v>
          </cell>
          <cell r="V837">
            <v>7</v>
          </cell>
          <cell r="X837" t="str">
            <v>شتالة</v>
          </cell>
          <cell r="Y837">
            <v>427</v>
          </cell>
          <cell r="AA837">
            <v>693</v>
          </cell>
          <cell r="AB837" t="str">
            <v>شتاله 104 دائريه</v>
          </cell>
          <cell r="AD837" t="str">
            <v>شتالة دائرية</v>
          </cell>
          <cell r="AE837">
            <v>1</v>
          </cell>
          <cell r="AH837">
            <v>144</v>
          </cell>
          <cell r="AI837">
            <v>136.79999999999998</v>
          </cell>
          <cell r="AJ837">
            <v>151.20000000000002</v>
          </cell>
          <cell r="AK837">
            <v>1</v>
          </cell>
          <cell r="AL837">
            <v>1</v>
          </cell>
          <cell r="AP837" t="str">
            <v>(A) S.2 112      (M) 0.7-1.1 mm</v>
          </cell>
          <cell r="AQ837" t="str">
            <v>(B) C.SB         (M) 0.7-1.1 mm</v>
          </cell>
          <cell r="AT837" t="str">
            <v>SNB</v>
          </cell>
          <cell r="AU837" t="str">
            <v>اتوماتيك</v>
          </cell>
          <cell r="AV837">
            <v>7</v>
          </cell>
          <cell r="AW837">
            <v>7</v>
          </cell>
          <cell r="BJ837">
            <v>0</v>
          </cell>
          <cell r="BK837">
            <v>0</v>
          </cell>
          <cell r="BL837">
            <v>0</v>
          </cell>
          <cell r="BO837" t="str">
            <v/>
          </cell>
          <cell r="BP837">
            <v>44378</v>
          </cell>
          <cell r="BW837">
            <v>5</v>
          </cell>
          <cell r="BX837" t="str">
            <v>شفاف</v>
          </cell>
          <cell r="BY837">
            <v>2.6667E-2</v>
          </cell>
          <cell r="BZ837">
            <v>50</v>
          </cell>
          <cell r="CA837">
            <v>5</v>
          </cell>
          <cell r="CO837" t="str">
            <v>Media</v>
          </cell>
          <cell r="CP837" t="str">
            <v>Media</v>
          </cell>
          <cell r="CW837">
            <v>0</v>
          </cell>
          <cell r="CZ837" t="str">
            <v/>
          </cell>
        </row>
        <row r="838">
          <cell r="A838" t="str">
            <v>693sum</v>
          </cell>
          <cell r="D838" t="str">
            <v>Molds</v>
          </cell>
          <cell r="E838" t="str">
            <v>FMSNBI104N0000</v>
          </cell>
          <cell r="F838" t="str">
            <v>شتاله 104 دائريه</v>
          </cell>
          <cell r="G838" t="str">
            <v>Ea</v>
          </cell>
          <cell r="H838" t="str">
            <v>1600*1800</v>
          </cell>
          <cell r="I838">
            <v>0.26</v>
          </cell>
          <cell r="M838">
            <v>50</v>
          </cell>
          <cell r="N838">
            <v>1</v>
          </cell>
          <cell r="O838">
            <v>2</v>
          </cell>
          <cell r="P838" t="str">
            <v>SS3</v>
          </cell>
          <cell r="Q838" t="str">
            <v>تعمل</v>
          </cell>
          <cell r="R838">
            <v>260</v>
          </cell>
          <cell r="S838">
            <v>241.8</v>
          </cell>
          <cell r="T838">
            <v>278.2</v>
          </cell>
          <cell r="U838">
            <v>7</v>
          </cell>
          <cell r="V838">
            <v>7</v>
          </cell>
          <cell r="X838" t="str">
            <v>شتالة</v>
          </cell>
          <cell r="Y838">
            <v>427</v>
          </cell>
          <cell r="Z838" t="str">
            <v>مجمعة</v>
          </cell>
          <cell r="AA838">
            <v>693</v>
          </cell>
          <cell r="AB838" t="str">
            <v>شتاله 104 دائريه</v>
          </cell>
          <cell r="AD838" t="str">
            <v>شتالة دائرية</v>
          </cell>
          <cell r="AE838">
            <v>1</v>
          </cell>
          <cell r="AH838">
            <v>144</v>
          </cell>
          <cell r="AI838">
            <v>136.79999999999998</v>
          </cell>
          <cell r="AJ838">
            <v>151.20000000000002</v>
          </cell>
          <cell r="AK838">
            <v>0</v>
          </cell>
          <cell r="AM838">
            <v>1</v>
          </cell>
          <cell r="AP838" t="str">
            <v>(A) S.2 112      (M) 0.7-1.1 mm</v>
          </cell>
          <cell r="AQ838" t="str">
            <v>(B) C.SB         (M) 0.7-1.1 mm</v>
          </cell>
          <cell r="AT838" t="str">
            <v>SNB</v>
          </cell>
          <cell r="AU838" t="str">
            <v>اتوماتيك</v>
          </cell>
          <cell r="AV838">
            <v>7</v>
          </cell>
          <cell r="AW838">
            <v>7</v>
          </cell>
          <cell r="BJ838">
            <v>0</v>
          </cell>
          <cell r="BK838">
            <v>0</v>
          </cell>
          <cell r="BL838">
            <v>0</v>
          </cell>
          <cell r="BO838" t="str">
            <v/>
          </cell>
          <cell r="BP838">
            <v>44378</v>
          </cell>
          <cell r="BW838">
            <v>5</v>
          </cell>
          <cell r="BX838" t="str">
            <v>شفاف</v>
          </cell>
          <cell r="BY838">
            <v>2.6667E-2</v>
          </cell>
          <cell r="BZ838">
            <v>50</v>
          </cell>
          <cell r="CA838">
            <v>5</v>
          </cell>
          <cell r="CO838" t="str">
            <v>Media</v>
          </cell>
          <cell r="CP838" t="str">
            <v>Media</v>
          </cell>
          <cell r="CW838">
            <v>0</v>
          </cell>
          <cell r="CZ838" t="str">
            <v/>
          </cell>
        </row>
        <row r="839">
          <cell r="A839">
            <v>694</v>
          </cell>
          <cell r="D839" t="str">
            <v>Molds</v>
          </cell>
          <cell r="E839" t="str">
            <v>FMMDII10080000</v>
          </cell>
          <cell r="F839" t="str">
            <v>قاعدة غسالة -ميديا 8 ك</v>
          </cell>
          <cell r="G839" t="str">
            <v>Set</v>
          </cell>
          <cell r="H839" t="str">
            <v>1400*1700</v>
          </cell>
          <cell r="I839">
            <v>0.45400000000000001</v>
          </cell>
          <cell r="M839">
            <v>18</v>
          </cell>
          <cell r="N839">
            <v>1</v>
          </cell>
          <cell r="O839">
            <v>1</v>
          </cell>
          <cell r="P839" t="str">
            <v>BB1</v>
          </cell>
          <cell r="Q839" t="str">
            <v>تعمل</v>
          </cell>
          <cell r="R839">
            <v>454</v>
          </cell>
          <cell r="S839">
            <v>426.76</v>
          </cell>
          <cell r="T839">
            <v>481.24</v>
          </cell>
          <cell r="U839">
            <v>6</v>
          </cell>
          <cell r="V839">
            <v>6</v>
          </cell>
          <cell r="X839" t="str">
            <v>غسالة</v>
          </cell>
          <cell r="Y839">
            <v>428</v>
          </cell>
          <cell r="AA839">
            <v>694</v>
          </cell>
          <cell r="AB839" t="str">
            <v>قاعدة غسالة 8 ك</v>
          </cell>
          <cell r="AD839" t="str">
            <v>غسالة ميديا 8 كجم</v>
          </cell>
          <cell r="AE839">
            <v>1</v>
          </cell>
          <cell r="AH839">
            <v>200</v>
          </cell>
          <cell r="AI839">
            <v>190</v>
          </cell>
          <cell r="AJ839">
            <v>210</v>
          </cell>
          <cell r="AK839">
            <v>1</v>
          </cell>
          <cell r="AL839">
            <v>1</v>
          </cell>
          <cell r="AN839">
            <v>2</v>
          </cell>
          <cell r="AO839">
            <v>25</v>
          </cell>
          <cell r="AP839" t="str">
            <v>(A) S.2 112      (M) 0.7-1.1 mm</v>
          </cell>
          <cell r="AQ839" t="str">
            <v>(B) C.SB         (M) 0.7-1.1 mm</v>
          </cell>
          <cell r="AR839">
            <v>22</v>
          </cell>
          <cell r="AS839">
            <v>32</v>
          </cell>
          <cell r="AT839" t="str">
            <v>MDI</v>
          </cell>
          <cell r="AU839" t="str">
            <v>اتوماتيك</v>
          </cell>
          <cell r="AV839">
            <v>7</v>
          </cell>
          <cell r="AW839">
            <v>7</v>
          </cell>
          <cell r="AX839">
            <v>576</v>
          </cell>
          <cell r="AY839">
            <v>2</v>
          </cell>
          <cell r="AZ839">
            <v>2</v>
          </cell>
          <cell r="BA839">
            <v>566</v>
          </cell>
          <cell r="BB839">
            <v>2</v>
          </cell>
          <cell r="BC839">
            <v>2</v>
          </cell>
          <cell r="BD839">
            <v>143</v>
          </cell>
          <cell r="BE839">
            <v>2</v>
          </cell>
          <cell r="BF839">
            <v>2</v>
          </cell>
          <cell r="BG839">
            <v>128</v>
          </cell>
          <cell r="BH839">
            <v>2</v>
          </cell>
          <cell r="BI839">
            <v>2</v>
          </cell>
          <cell r="BJ839">
            <v>0</v>
          </cell>
          <cell r="BK839">
            <v>2</v>
          </cell>
          <cell r="BL839">
            <v>2</v>
          </cell>
          <cell r="BN839">
            <v>241</v>
          </cell>
          <cell r="BO839" t="str">
            <v>2</v>
          </cell>
          <cell r="BP839">
            <v>44378</v>
          </cell>
          <cell r="BW839">
            <v>6</v>
          </cell>
          <cell r="BX839" t="str">
            <v>شفاف</v>
          </cell>
          <cell r="BY839">
            <v>2.6667E-2</v>
          </cell>
          <cell r="BZ839">
            <v>50</v>
          </cell>
          <cell r="CA839">
            <v>5</v>
          </cell>
          <cell r="CO839" t="str">
            <v>Media</v>
          </cell>
          <cell r="CP839" t="str">
            <v>Media</v>
          </cell>
          <cell r="CW839">
            <v>0</v>
          </cell>
          <cell r="CZ839" t="str">
            <v/>
          </cell>
        </row>
        <row r="840">
          <cell r="A840">
            <v>695</v>
          </cell>
          <cell r="D840" t="str">
            <v>Molds</v>
          </cell>
          <cell r="E840" t="str">
            <v>FMMDII70080000</v>
          </cell>
          <cell r="F840" t="str">
            <v>كفر غسالة-ميديا 8 ك</v>
          </cell>
          <cell r="G840" t="str">
            <v>Set</v>
          </cell>
          <cell r="H840" t="str">
            <v>1400*1700</v>
          </cell>
          <cell r="I840">
            <v>0.26400000000000001</v>
          </cell>
          <cell r="M840">
            <v>18</v>
          </cell>
          <cell r="N840">
            <v>1</v>
          </cell>
          <cell r="O840">
            <v>1</v>
          </cell>
          <cell r="P840" t="str">
            <v>BB1</v>
          </cell>
          <cell r="Q840" t="str">
            <v>تعمل</v>
          </cell>
          <cell r="R840">
            <v>264</v>
          </cell>
          <cell r="S840">
            <v>248.16</v>
          </cell>
          <cell r="T840">
            <v>279.83999999999997</v>
          </cell>
          <cell r="U840">
            <v>6</v>
          </cell>
          <cell r="V840">
            <v>6</v>
          </cell>
          <cell r="X840" t="str">
            <v>غسالة</v>
          </cell>
          <cell r="Y840">
            <v>428</v>
          </cell>
          <cell r="AA840">
            <v>695</v>
          </cell>
          <cell r="AB840" t="str">
            <v>كفر غسالة 8 ك</v>
          </cell>
          <cell r="AD840" t="str">
            <v>غسالة ميديا 8 كجم</v>
          </cell>
          <cell r="AE840">
            <v>1</v>
          </cell>
          <cell r="AH840">
            <v>200</v>
          </cell>
          <cell r="AI840">
            <v>190</v>
          </cell>
          <cell r="AJ840">
            <v>210</v>
          </cell>
          <cell r="AK840">
            <v>1</v>
          </cell>
          <cell r="AL840">
            <v>1</v>
          </cell>
          <cell r="AN840">
            <v>2</v>
          </cell>
          <cell r="AO840">
            <v>25</v>
          </cell>
          <cell r="AP840" t="str">
            <v>(A) S.2 112      (M) 0.7-1.1 mm</v>
          </cell>
          <cell r="AQ840" t="str">
            <v>(B) C.SB         (M) 0.7-1.1 mm</v>
          </cell>
          <cell r="AR840">
            <v>22</v>
          </cell>
          <cell r="AS840">
            <v>32</v>
          </cell>
          <cell r="AT840" t="str">
            <v>MDI</v>
          </cell>
          <cell r="AU840" t="str">
            <v>اتوماتيك</v>
          </cell>
          <cell r="AV840">
            <v>7</v>
          </cell>
          <cell r="AW840">
            <v>7</v>
          </cell>
          <cell r="AX840">
            <v>576</v>
          </cell>
          <cell r="AY840">
            <v>2</v>
          </cell>
          <cell r="AZ840">
            <v>2</v>
          </cell>
          <cell r="BA840">
            <v>566</v>
          </cell>
          <cell r="BB840">
            <v>2</v>
          </cell>
          <cell r="BC840">
            <v>2</v>
          </cell>
          <cell r="BD840">
            <v>143</v>
          </cell>
          <cell r="BE840">
            <v>2</v>
          </cell>
          <cell r="BF840">
            <v>2</v>
          </cell>
          <cell r="BJ840">
            <v>0</v>
          </cell>
          <cell r="BK840">
            <v>2</v>
          </cell>
          <cell r="BL840">
            <v>2</v>
          </cell>
          <cell r="BN840">
            <v>241</v>
          </cell>
          <cell r="BO840" t="str">
            <v>2</v>
          </cell>
          <cell r="BP840">
            <v>44378</v>
          </cell>
          <cell r="BW840">
            <v>7</v>
          </cell>
          <cell r="BX840" t="str">
            <v>شفاف</v>
          </cell>
          <cell r="BY840">
            <v>2.6667E-2</v>
          </cell>
          <cell r="BZ840">
            <v>50</v>
          </cell>
          <cell r="CA840">
            <v>5</v>
          </cell>
          <cell r="CO840" t="str">
            <v>Media</v>
          </cell>
          <cell r="CP840" t="str">
            <v>Media</v>
          </cell>
          <cell r="CW840">
            <v>0</v>
          </cell>
          <cell r="CZ840" t="str">
            <v/>
          </cell>
        </row>
        <row r="841">
          <cell r="A841">
            <v>696</v>
          </cell>
          <cell r="D841" t="str">
            <v>Molds</v>
          </cell>
          <cell r="E841" t="str">
            <v>FMMDII80080000</v>
          </cell>
          <cell r="F841" t="str">
            <v xml:space="preserve">جزء وسط 8 ك </v>
          </cell>
          <cell r="G841" t="str">
            <v>Set</v>
          </cell>
          <cell r="H841" t="str">
            <v>1400*1700</v>
          </cell>
          <cell r="I841">
            <v>0.19500000000000001</v>
          </cell>
          <cell r="M841">
            <v>18</v>
          </cell>
          <cell r="N841">
            <v>1</v>
          </cell>
          <cell r="O841">
            <v>1</v>
          </cell>
          <cell r="P841" t="str">
            <v>BB1</v>
          </cell>
          <cell r="Q841" t="str">
            <v>تعمل</v>
          </cell>
          <cell r="R841">
            <v>195</v>
          </cell>
          <cell r="S841">
            <v>183.3</v>
          </cell>
          <cell r="T841">
            <v>206.7</v>
          </cell>
          <cell r="U841">
            <v>6</v>
          </cell>
          <cell r="V841">
            <v>6</v>
          </cell>
          <cell r="X841" t="str">
            <v>غسالة</v>
          </cell>
          <cell r="Y841">
            <v>428</v>
          </cell>
          <cell r="AA841">
            <v>696</v>
          </cell>
          <cell r="AB841" t="str">
            <v xml:space="preserve">جزء وسط 8 ك </v>
          </cell>
          <cell r="AD841" t="str">
            <v>غسالة ميديا 8 كجم</v>
          </cell>
          <cell r="AE841">
            <v>1</v>
          </cell>
          <cell r="AH841">
            <v>200</v>
          </cell>
          <cell r="AI841">
            <v>190</v>
          </cell>
          <cell r="AJ841">
            <v>210</v>
          </cell>
          <cell r="AK841">
            <v>1</v>
          </cell>
          <cell r="AL841">
            <v>1</v>
          </cell>
          <cell r="AN841">
            <v>2</v>
          </cell>
          <cell r="AO841">
            <v>25</v>
          </cell>
          <cell r="AP841" t="str">
            <v>(A) S.2 112      (M) 0.7-1.1 mm</v>
          </cell>
          <cell r="AQ841" t="str">
            <v>(B) C.SB         (M) 0.7-1.1 mm</v>
          </cell>
          <cell r="AR841">
            <v>22</v>
          </cell>
          <cell r="AS841">
            <v>32</v>
          </cell>
          <cell r="AT841" t="str">
            <v>MDI</v>
          </cell>
          <cell r="AU841" t="str">
            <v>اتوماتيك</v>
          </cell>
          <cell r="AV841">
            <v>7</v>
          </cell>
          <cell r="AW841">
            <v>7</v>
          </cell>
          <cell r="AX841">
            <v>421</v>
          </cell>
          <cell r="AY841">
            <v>2</v>
          </cell>
          <cell r="AZ841">
            <v>2</v>
          </cell>
          <cell r="BA841">
            <v>259</v>
          </cell>
          <cell r="BB841">
            <v>2</v>
          </cell>
          <cell r="BC841">
            <v>2</v>
          </cell>
          <cell r="BD841">
            <v>208</v>
          </cell>
          <cell r="BE841">
            <v>2</v>
          </cell>
          <cell r="BF841">
            <v>2</v>
          </cell>
          <cell r="BJ841">
            <v>0</v>
          </cell>
          <cell r="BK841">
            <v>2</v>
          </cell>
          <cell r="BL841">
            <v>2</v>
          </cell>
          <cell r="BN841">
            <v>241</v>
          </cell>
          <cell r="BO841" t="str">
            <v>2</v>
          </cell>
          <cell r="BP841">
            <v>44378</v>
          </cell>
          <cell r="BX841" t="str">
            <v>شفاف</v>
          </cell>
          <cell r="BY841">
            <v>2.6667E-2</v>
          </cell>
          <cell r="BZ841">
            <v>50</v>
          </cell>
          <cell r="CA841">
            <v>5</v>
          </cell>
          <cell r="CO841" t="str">
            <v>Media</v>
          </cell>
          <cell r="CP841" t="str">
            <v>Media</v>
          </cell>
          <cell r="CW841">
            <v>0</v>
          </cell>
          <cell r="CZ841" t="str">
            <v/>
          </cell>
        </row>
        <row r="842">
          <cell r="A842">
            <v>697</v>
          </cell>
          <cell r="D842" t="str">
            <v>Molds</v>
          </cell>
          <cell r="E842" t="str">
            <v>FMMDII2F008000</v>
          </cell>
          <cell r="F842" t="str">
            <v xml:space="preserve">زوايا امامية 8 ك </v>
          </cell>
          <cell r="G842" t="str">
            <v>Set</v>
          </cell>
          <cell r="H842" t="str">
            <v>1400*1700</v>
          </cell>
          <cell r="I842">
            <v>0.10100000000000001</v>
          </cell>
          <cell r="M842">
            <v>18</v>
          </cell>
          <cell r="N842">
            <v>1</v>
          </cell>
          <cell r="O842">
            <v>1</v>
          </cell>
          <cell r="P842" t="str">
            <v>BB1</v>
          </cell>
          <cell r="Q842" t="str">
            <v>تعمل</v>
          </cell>
          <cell r="R842">
            <v>101</v>
          </cell>
          <cell r="S842">
            <v>94.94</v>
          </cell>
          <cell r="T842">
            <v>107.06</v>
          </cell>
          <cell r="U842">
            <v>6</v>
          </cell>
          <cell r="V842">
            <v>6</v>
          </cell>
          <cell r="X842" t="str">
            <v>غسالة</v>
          </cell>
          <cell r="Y842">
            <v>428</v>
          </cell>
          <cell r="AA842">
            <v>697</v>
          </cell>
          <cell r="AB842" t="str">
            <v xml:space="preserve">زوايا امامية 8 ك </v>
          </cell>
          <cell r="AD842" t="str">
            <v>غسالة ميديا 8 كجم</v>
          </cell>
          <cell r="AE842">
            <v>1</v>
          </cell>
          <cell r="AH842">
            <v>200</v>
          </cell>
          <cell r="AI842">
            <v>190</v>
          </cell>
          <cell r="AJ842">
            <v>210</v>
          </cell>
          <cell r="AK842">
            <v>1</v>
          </cell>
          <cell r="AL842">
            <v>1</v>
          </cell>
          <cell r="AN842">
            <v>2</v>
          </cell>
          <cell r="AO842">
            <v>25</v>
          </cell>
          <cell r="AP842" t="str">
            <v>(A) S.2 112      (M) 0.7-1.1 mm</v>
          </cell>
          <cell r="AQ842" t="str">
            <v>(B) C.SB         (M) 0.7-1.1 mm</v>
          </cell>
          <cell r="AR842">
            <v>22</v>
          </cell>
          <cell r="AS842">
            <v>32</v>
          </cell>
          <cell r="AT842" t="str">
            <v>MDI</v>
          </cell>
          <cell r="AU842" t="str">
            <v>اتوماتيك</v>
          </cell>
          <cell r="AV842">
            <v>7</v>
          </cell>
          <cell r="AW842">
            <v>7</v>
          </cell>
          <cell r="AX842">
            <v>697</v>
          </cell>
          <cell r="AY842">
            <v>2</v>
          </cell>
          <cell r="AZ842">
            <v>2</v>
          </cell>
          <cell r="BA842">
            <v>87.5</v>
          </cell>
          <cell r="BB842">
            <v>2</v>
          </cell>
          <cell r="BC842">
            <v>2</v>
          </cell>
          <cell r="BD842">
            <v>92.5</v>
          </cell>
          <cell r="BE842">
            <v>2</v>
          </cell>
          <cell r="BF842">
            <v>2</v>
          </cell>
          <cell r="BJ842">
            <v>0</v>
          </cell>
          <cell r="BK842">
            <v>2</v>
          </cell>
          <cell r="BL842">
            <v>2</v>
          </cell>
          <cell r="BN842">
            <v>241</v>
          </cell>
          <cell r="BO842" t="str">
            <v>2</v>
          </cell>
          <cell r="BP842">
            <v>44378</v>
          </cell>
          <cell r="BW842">
            <v>8</v>
          </cell>
          <cell r="BX842" t="str">
            <v>شفاف</v>
          </cell>
          <cell r="BY842">
            <v>2.6667E-2</v>
          </cell>
          <cell r="BZ842">
            <v>50</v>
          </cell>
          <cell r="CA842">
            <v>5</v>
          </cell>
          <cell r="CO842" t="str">
            <v>Media</v>
          </cell>
          <cell r="CP842" t="str">
            <v>Media</v>
          </cell>
          <cell r="CW842">
            <v>0</v>
          </cell>
          <cell r="CZ842" t="str">
            <v/>
          </cell>
        </row>
        <row r="843">
          <cell r="A843">
            <v>698</v>
          </cell>
          <cell r="D843" t="str">
            <v>Molds</v>
          </cell>
          <cell r="E843" t="str">
            <v>FMMDII2R008000</v>
          </cell>
          <cell r="F843" t="str">
            <v xml:space="preserve">زوايا خلفية 8 ك </v>
          </cell>
          <cell r="G843" t="str">
            <v>Set</v>
          </cell>
          <cell r="H843" t="str">
            <v>1400*1700</v>
          </cell>
          <cell r="I843">
            <v>0.10100000000000001</v>
          </cell>
          <cell r="M843">
            <v>18</v>
          </cell>
          <cell r="N843">
            <v>1</v>
          </cell>
          <cell r="O843">
            <v>1</v>
          </cell>
          <cell r="P843" t="str">
            <v>BB1</v>
          </cell>
          <cell r="Q843" t="str">
            <v>تعمل</v>
          </cell>
          <cell r="R843">
            <v>101</v>
          </cell>
          <cell r="S843">
            <v>94.94</v>
          </cell>
          <cell r="T843">
            <v>107.06</v>
          </cell>
          <cell r="U843">
            <v>6</v>
          </cell>
          <cell r="V843">
            <v>6</v>
          </cell>
          <cell r="X843" t="str">
            <v>غسالة</v>
          </cell>
          <cell r="Y843">
            <v>428</v>
          </cell>
          <cell r="AA843">
            <v>698</v>
          </cell>
          <cell r="AB843" t="str">
            <v xml:space="preserve">زوايا خلفية 8 ك </v>
          </cell>
          <cell r="AD843" t="str">
            <v>غسالة ميديا 8 كجم</v>
          </cell>
          <cell r="AE843">
            <v>1</v>
          </cell>
          <cell r="AH843">
            <v>200</v>
          </cell>
          <cell r="AI843">
            <v>190</v>
          </cell>
          <cell r="AJ843">
            <v>210</v>
          </cell>
          <cell r="AK843">
            <v>1</v>
          </cell>
          <cell r="AL843">
            <v>1</v>
          </cell>
          <cell r="AN843">
            <v>2</v>
          </cell>
          <cell r="AO843">
            <v>25</v>
          </cell>
          <cell r="AP843" t="str">
            <v>(A) S.2 112      (M) 0.7-1.1 mm</v>
          </cell>
          <cell r="AQ843" t="str">
            <v>(B) C.SB         (M) 0.7-1.1 mm</v>
          </cell>
          <cell r="AR843">
            <v>22</v>
          </cell>
          <cell r="AS843">
            <v>32</v>
          </cell>
          <cell r="AT843" t="str">
            <v>MDI</v>
          </cell>
          <cell r="AU843" t="str">
            <v>اتوماتيك</v>
          </cell>
          <cell r="AV843">
            <v>7</v>
          </cell>
          <cell r="AW843">
            <v>7</v>
          </cell>
          <cell r="AX843">
            <v>697</v>
          </cell>
          <cell r="AY843">
            <v>2</v>
          </cell>
          <cell r="AZ843">
            <v>2</v>
          </cell>
          <cell r="BA843">
            <v>87.5</v>
          </cell>
          <cell r="BB843">
            <v>2</v>
          </cell>
          <cell r="BC843">
            <v>2</v>
          </cell>
          <cell r="BD843">
            <v>107.5</v>
          </cell>
          <cell r="BE843">
            <v>2</v>
          </cell>
          <cell r="BF843">
            <v>2</v>
          </cell>
          <cell r="BJ843">
            <v>0</v>
          </cell>
          <cell r="BK843">
            <v>2</v>
          </cell>
          <cell r="BL843">
            <v>2</v>
          </cell>
          <cell r="BN843">
            <v>241</v>
          </cell>
          <cell r="BO843" t="str">
            <v>2</v>
          </cell>
          <cell r="BP843">
            <v>44378</v>
          </cell>
          <cell r="BX843" t="str">
            <v>شفاف</v>
          </cell>
          <cell r="BY843">
            <v>2.6667E-2</v>
          </cell>
          <cell r="BZ843">
            <v>50</v>
          </cell>
          <cell r="CA843">
            <v>5</v>
          </cell>
          <cell r="CO843" t="str">
            <v>Media</v>
          </cell>
          <cell r="CP843" t="str">
            <v>Media</v>
          </cell>
          <cell r="CW843">
            <v>0</v>
          </cell>
          <cell r="CZ843" t="str">
            <v/>
          </cell>
        </row>
        <row r="844">
          <cell r="A844" t="str">
            <v>698sum</v>
          </cell>
          <cell r="D844" t="str">
            <v>Molds</v>
          </cell>
          <cell r="E844" t="str">
            <v>FMMDII2R008000</v>
          </cell>
          <cell r="F844" t="str">
            <v xml:space="preserve">غسالة ميديا 8 ك </v>
          </cell>
          <cell r="G844" t="str">
            <v>Set</v>
          </cell>
          <cell r="H844" t="str">
            <v>1400*1700</v>
          </cell>
          <cell r="I844">
            <v>1.115</v>
          </cell>
          <cell r="M844">
            <v>18</v>
          </cell>
          <cell r="N844">
            <v>1</v>
          </cell>
          <cell r="O844">
            <v>1</v>
          </cell>
          <cell r="P844" t="str">
            <v>BB1</v>
          </cell>
          <cell r="Q844" t="str">
            <v>تعمل</v>
          </cell>
          <cell r="R844">
            <v>1115</v>
          </cell>
          <cell r="S844">
            <v>1048.0999999999999</v>
          </cell>
          <cell r="T844">
            <v>1181.9000000000001</v>
          </cell>
          <cell r="U844">
            <v>6</v>
          </cell>
          <cell r="V844">
            <v>6</v>
          </cell>
          <cell r="X844" t="str">
            <v>غسالة</v>
          </cell>
          <cell r="Y844">
            <v>428</v>
          </cell>
          <cell r="Z844" t="str">
            <v>مجمعة</v>
          </cell>
          <cell r="AA844">
            <v>698</v>
          </cell>
          <cell r="AB844" t="str">
            <v xml:space="preserve">زوايا خلفية 8 ك </v>
          </cell>
          <cell r="AD844" t="str">
            <v>غسالة ميديا 8 كجم</v>
          </cell>
          <cell r="AE844">
            <v>1</v>
          </cell>
          <cell r="AH844">
            <v>200</v>
          </cell>
          <cell r="AI844">
            <v>190</v>
          </cell>
          <cell r="AJ844">
            <v>210</v>
          </cell>
          <cell r="AK844">
            <v>0</v>
          </cell>
          <cell r="AM844">
            <v>1</v>
          </cell>
          <cell r="AN844">
            <v>2</v>
          </cell>
          <cell r="AO844">
            <v>25</v>
          </cell>
          <cell r="AP844" t="str">
            <v>(A) S.2 112      (M) 0.7-1.1 mm</v>
          </cell>
          <cell r="AQ844" t="str">
            <v>(B) C.SB         (M) 0.7-1.1 mm</v>
          </cell>
          <cell r="AR844">
            <v>22</v>
          </cell>
          <cell r="AS844">
            <v>32</v>
          </cell>
          <cell r="AT844" t="str">
            <v>MDI</v>
          </cell>
          <cell r="AU844" t="str">
            <v>اتوماتيك</v>
          </cell>
          <cell r="AV844">
            <v>7</v>
          </cell>
          <cell r="AW844">
            <v>7</v>
          </cell>
          <cell r="AY844">
            <v>2</v>
          </cell>
          <cell r="AZ844">
            <v>2</v>
          </cell>
          <cell r="BB844">
            <v>2</v>
          </cell>
          <cell r="BC844">
            <v>2</v>
          </cell>
          <cell r="BE844">
            <v>2</v>
          </cell>
          <cell r="BF844">
            <v>2</v>
          </cell>
          <cell r="BJ844">
            <v>0</v>
          </cell>
          <cell r="BK844">
            <v>2</v>
          </cell>
          <cell r="BL844">
            <v>2</v>
          </cell>
          <cell r="BN844">
            <v>241</v>
          </cell>
          <cell r="BO844" t="str">
            <v>2</v>
          </cell>
          <cell r="BP844">
            <v>44378</v>
          </cell>
          <cell r="BX844" t="str">
            <v>شفاف</v>
          </cell>
          <cell r="BY844">
            <v>2.6667E-2</v>
          </cell>
          <cell r="BZ844">
            <v>50</v>
          </cell>
          <cell r="CA844">
            <v>5</v>
          </cell>
          <cell r="CO844" t="str">
            <v>Media</v>
          </cell>
          <cell r="CP844" t="str">
            <v>Media</v>
          </cell>
          <cell r="CW844">
            <v>0</v>
          </cell>
          <cell r="CZ844" t="str">
            <v/>
          </cell>
        </row>
        <row r="845">
          <cell r="A845">
            <v>699</v>
          </cell>
          <cell r="D845" t="str">
            <v>Molds</v>
          </cell>
          <cell r="E845" t="str">
            <v>FMMDII10090000</v>
          </cell>
          <cell r="F845" t="str">
            <v>قاعدة غسالة 9 ك</v>
          </cell>
          <cell r="G845" t="str">
            <v>Set</v>
          </cell>
          <cell r="H845" t="str">
            <v>1400*1700</v>
          </cell>
          <cell r="I845">
            <v>0.55900000000000005</v>
          </cell>
          <cell r="M845">
            <v>18</v>
          </cell>
          <cell r="N845">
            <v>1</v>
          </cell>
          <cell r="O845">
            <v>1</v>
          </cell>
          <cell r="P845" t="str">
            <v>BB2</v>
          </cell>
          <cell r="Q845" t="str">
            <v>تعمل</v>
          </cell>
          <cell r="R845">
            <v>559</v>
          </cell>
          <cell r="S845">
            <v>525.46</v>
          </cell>
          <cell r="T845">
            <v>592.54</v>
          </cell>
          <cell r="U845">
            <v>6</v>
          </cell>
          <cell r="V845">
            <v>6</v>
          </cell>
          <cell r="X845" t="str">
            <v>غسالة</v>
          </cell>
          <cell r="Y845">
            <v>429</v>
          </cell>
          <cell r="AA845">
            <v>699</v>
          </cell>
          <cell r="AB845" t="str">
            <v>قاعدة غسالة 9 ك</v>
          </cell>
          <cell r="AD845" t="str">
            <v>غسالة ميديا 9 كجم</v>
          </cell>
          <cell r="AE845">
            <v>1</v>
          </cell>
          <cell r="AH845">
            <v>200</v>
          </cell>
          <cell r="AI845">
            <v>190</v>
          </cell>
          <cell r="AJ845">
            <v>210</v>
          </cell>
          <cell r="AK845">
            <v>1</v>
          </cell>
          <cell r="AL845">
            <v>1</v>
          </cell>
          <cell r="AN845">
            <v>3</v>
          </cell>
          <cell r="AO845">
            <v>25</v>
          </cell>
          <cell r="AP845" t="str">
            <v>(A) S.2 112      (M) 0.7-1.1 mm</v>
          </cell>
          <cell r="AQ845" t="str">
            <v>(B) C.SB         (M) 0.7-1.1 mm</v>
          </cell>
          <cell r="AR845">
            <v>22</v>
          </cell>
          <cell r="AS845">
            <v>32</v>
          </cell>
          <cell r="AT845" t="str">
            <v>MDI</v>
          </cell>
          <cell r="AU845" t="str">
            <v>اتوماتيك</v>
          </cell>
          <cell r="AV845">
            <v>7</v>
          </cell>
          <cell r="AW845">
            <v>7</v>
          </cell>
          <cell r="AX845">
            <v>618</v>
          </cell>
          <cell r="AY845">
            <v>2</v>
          </cell>
          <cell r="AZ845">
            <v>2</v>
          </cell>
          <cell r="BA845">
            <v>608</v>
          </cell>
          <cell r="BB845">
            <v>2</v>
          </cell>
          <cell r="BC845">
            <v>2</v>
          </cell>
          <cell r="BD845">
            <v>189.5</v>
          </cell>
          <cell r="BE845">
            <v>2</v>
          </cell>
          <cell r="BF845">
            <v>2</v>
          </cell>
          <cell r="BG845">
            <v>126</v>
          </cell>
          <cell r="BJ845">
            <v>0</v>
          </cell>
          <cell r="BK845">
            <v>3</v>
          </cell>
          <cell r="BL845">
            <v>3</v>
          </cell>
          <cell r="BN845">
            <v>242</v>
          </cell>
          <cell r="BO845" t="str">
            <v>2</v>
          </cell>
          <cell r="BP845">
            <v>44378</v>
          </cell>
          <cell r="BX845" t="str">
            <v>شفاف</v>
          </cell>
          <cell r="BY845">
            <v>2.6667E-2</v>
          </cell>
          <cell r="BZ845">
            <v>50</v>
          </cell>
          <cell r="CA845">
            <v>5</v>
          </cell>
          <cell r="CO845" t="str">
            <v>Media</v>
          </cell>
          <cell r="CP845" t="str">
            <v>Media</v>
          </cell>
          <cell r="CW845">
            <v>0</v>
          </cell>
          <cell r="CZ845" t="str">
            <v/>
          </cell>
        </row>
        <row r="846">
          <cell r="A846">
            <v>700</v>
          </cell>
          <cell r="D846" t="str">
            <v>Molds</v>
          </cell>
          <cell r="E846" t="str">
            <v>FMMDII70090000</v>
          </cell>
          <cell r="F846" t="str">
            <v>كفر غسالة 9 ك</v>
          </cell>
          <cell r="G846" t="str">
            <v>Set</v>
          </cell>
          <cell r="H846" t="str">
            <v>1400*1700</v>
          </cell>
          <cell r="I846">
            <v>0.34499999999999997</v>
          </cell>
          <cell r="M846">
            <v>18</v>
          </cell>
          <cell r="N846">
            <v>1</v>
          </cell>
          <cell r="O846">
            <v>1</v>
          </cell>
          <cell r="P846" t="str">
            <v>BB2</v>
          </cell>
          <cell r="Q846" t="str">
            <v>تعمل</v>
          </cell>
          <cell r="R846">
            <v>345</v>
          </cell>
          <cell r="S846">
            <v>324.3</v>
          </cell>
          <cell r="T846">
            <v>365.7</v>
          </cell>
          <cell r="U846">
            <v>6</v>
          </cell>
          <cell r="V846">
            <v>6</v>
          </cell>
          <cell r="X846" t="str">
            <v>غسالة</v>
          </cell>
          <cell r="Y846">
            <v>429</v>
          </cell>
          <cell r="AA846">
            <v>700</v>
          </cell>
          <cell r="AB846" t="str">
            <v>كفر غسالة 9 ك</v>
          </cell>
          <cell r="AD846" t="str">
            <v>غسالة ميديا 9 كجم</v>
          </cell>
          <cell r="AE846">
            <v>1</v>
          </cell>
          <cell r="AH846">
            <v>200</v>
          </cell>
          <cell r="AI846">
            <v>190</v>
          </cell>
          <cell r="AJ846">
            <v>210</v>
          </cell>
          <cell r="AK846">
            <v>1</v>
          </cell>
          <cell r="AL846">
            <v>1</v>
          </cell>
          <cell r="AN846">
            <v>3</v>
          </cell>
          <cell r="AO846">
            <v>25</v>
          </cell>
          <cell r="AP846" t="str">
            <v>(A) S.2 112      (M) 0.7-1.1 mm</v>
          </cell>
          <cell r="AQ846" t="str">
            <v>(B) C.SB         (M) 0.7-1.1 mm</v>
          </cell>
          <cell r="AR846">
            <v>22</v>
          </cell>
          <cell r="AS846">
            <v>32</v>
          </cell>
          <cell r="AT846" t="str">
            <v>MDI</v>
          </cell>
          <cell r="AU846" t="str">
            <v>اتوماتيك</v>
          </cell>
          <cell r="AV846">
            <v>7</v>
          </cell>
          <cell r="AW846">
            <v>7</v>
          </cell>
          <cell r="AX846">
            <v>618</v>
          </cell>
          <cell r="AY846">
            <v>2</v>
          </cell>
          <cell r="AZ846">
            <v>2</v>
          </cell>
          <cell r="BA846">
            <v>613</v>
          </cell>
          <cell r="BB846">
            <v>2</v>
          </cell>
          <cell r="BC846">
            <v>2</v>
          </cell>
          <cell r="BD846">
            <v>144</v>
          </cell>
          <cell r="BE846">
            <v>2</v>
          </cell>
          <cell r="BF846">
            <v>2</v>
          </cell>
          <cell r="BJ846">
            <v>0</v>
          </cell>
          <cell r="BK846">
            <v>3</v>
          </cell>
          <cell r="BL846">
            <v>3</v>
          </cell>
          <cell r="BN846">
            <v>242</v>
          </cell>
          <cell r="BO846" t="str">
            <v>2</v>
          </cell>
          <cell r="BP846">
            <v>44378</v>
          </cell>
          <cell r="BX846" t="str">
            <v>شفاف</v>
          </cell>
          <cell r="BY846">
            <v>2.6667E-2</v>
          </cell>
          <cell r="BZ846">
            <v>50</v>
          </cell>
          <cell r="CA846">
            <v>5</v>
          </cell>
          <cell r="CO846" t="str">
            <v>Media</v>
          </cell>
          <cell r="CP846" t="str">
            <v>Media</v>
          </cell>
          <cell r="CW846">
            <v>0</v>
          </cell>
          <cell r="CZ846" t="str">
            <v/>
          </cell>
        </row>
        <row r="847">
          <cell r="A847">
            <v>701</v>
          </cell>
          <cell r="D847" t="str">
            <v>Molds</v>
          </cell>
          <cell r="E847" t="str">
            <v>FMMDII80090000</v>
          </cell>
          <cell r="F847" t="str">
            <v xml:space="preserve">جزء وسط 9 ك </v>
          </cell>
          <cell r="G847" t="str">
            <v>Set</v>
          </cell>
          <cell r="H847" t="str">
            <v>1400*1700</v>
          </cell>
          <cell r="I847">
            <v>0.20200000000000001</v>
          </cell>
          <cell r="M847">
            <v>18</v>
          </cell>
          <cell r="N847">
            <v>1</v>
          </cell>
          <cell r="O847">
            <v>1</v>
          </cell>
          <cell r="P847" t="str">
            <v>BB2</v>
          </cell>
          <cell r="Q847" t="str">
            <v>تعمل</v>
          </cell>
          <cell r="R847">
            <v>202</v>
          </cell>
          <cell r="S847">
            <v>189.88</v>
          </cell>
          <cell r="T847">
            <v>214.12</v>
          </cell>
          <cell r="U847">
            <v>6</v>
          </cell>
          <cell r="V847">
            <v>6</v>
          </cell>
          <cell r="X847" t="str">
            <v>غسالة</v>
          </cell>
          <cell r="Y847">
            <v>429</v>
          </cell>
          <cell r="AA847">
            <v>701</v>
          </cell>
          <cell r="AB847" t="str">
            <v xml:space="preserve">جزء وسط 9 ك </v>
          </cell>
          <cell r="AD847" t="str">
            <v>غسالة ميديا 9 كجم</v>
          </cell>
          <cell r="AE847">
            <v>1</v>
          </cell>
          <cell r="AH847">
            <v>200</v>
          </cell>
          <cell r="AI847">
            <v>190</v>
          </cell>
          <cell r="AJ847">
            <v>210</v>
          </cell>
          <cell r="AK847">
            <v>1</v>
          </cell>
          <cell r="AL847">
            <v>1</v>
          </cell>
          <cell r="AN847">
            <v>3</v>
          </cell>
          <cell r="AO847">
            <v>25</v>
          </cell>
          <cell r="AP847" t="str">
            <v>(A) S.2 112      (M) 0.7-1.1 mm</v>
          </cell>
          <cell r="AQ847" t="str">
            <v>(B) C.SB         (M) 0.7-1.1 mm</v>
          </cell>
          <cell r="AR847">
            <v>22</v>
          </cell>
          <cell r="AS847">
            <v>32</v>
          </cell>
          <cell r="AT847" t="str">
            <v>MDI</v>
          </cell>
          <cell r="AU847" t="str">
            <v>اتوماتيك</v>
          </cell>
          <cell r="AV847">
            <v>7</v>
          </cell>
          <cell r="AW847">
            <v>7</v>
          </cell>
          <cell r="AX847">
            <v>484</v>
          </cell>
          <cell r="AY847">
            <v>2</v>
          </cell>
          <cell r="AZ847">
            <v>2</v>
          </cell>
          <cell r="BA847">
            <v>310.7</v>
          </cell>
          <cell r="BB847">
            <v>2</v>
          </cell>
          <cell r="BC847">
            <v>2</v>
          </cell>
          <cell r="BD847">
            <v>185</v>
          </cell>
          <cell r="BE847">
            <v>2</v>
          </cell>
          <cell r="BF847">
            <v>2</v>
          </cell>
          <cell r="BG847">
            <v>145</v>
          </cell>
          <cell r="BJ847">
            <v>0</v>
          </cell>
          <cell r="BK847">
            <v>3</v>
          </cell>
          <cell r="BL847">
            <v>3</v>
          </cell>
          <cell r="BN847">
            <v>242</v>
          </cell>
          <cell r="BO847" t="str">
            <v>2</v>
          </cell>
          <cell r="BP847">
            <v>44378</v>
          </cell>
          <cell r="BX847" t="str">
            <v>شفاف</v>
          </cell>
          <cell r="BY847">
            <v>2.6667E-2</v>
          </cell>
          <cell r="BZ847">
            <v>50</v>
          </cell>
          <cell r="CA847">
            <v>5</v>
          </cell>
          <cell r="CO847" t="str">
            <v>Media</v>
          </cell>
          <cell r="CP847" t="str">
            <v>Media</v>
          </cell>
          <cell r="CW847">
            <v>0</v>
          </cell>
          <cell r="CZ847" t="str">
            <v/>
          </cell>
        </row>
        <row r="848">
          <cell r="A848">
            <v>702</v>
          </cell>
          <cell r="D848" t="str">
            <v>Molds</v>
          </cell>
          <cell r="E848" t="str">
            <v>FMMDII2F009000</v>
          </cell>
          <cell r="F848" t="str">
            <v xml:space="preserve">زوايا امامية 9 ك </v>
          </cell>
          <cell r="G848" t="str">
            <v>Set</v>
          </cell>
          <cell r="H848" t="str">
            <v>1400*1700</v>
          </cell>
          <cell r="I848">
            <v>0.10100000000000001</v>
          </cell>
          <cell r="M848">
            <v>18</v>
          </cell>
          <cell r="N848">
            <v>1</v>
          </cell>
          <cell r="O848">
            <v>1</v>
          </cell>
          <cell r="P848" t="str">
            <v>BB2</v>
          </cell>
          <cell r="Q848" t="str">
            <v>تعمل</v>
          </cell>
          <cell r="R848">
            <v>101</v>
          </cell>
          <cell r="S848">
            <v>94.94</v>
          </cell>
          <cell r="T848">
            <v>107.06</v>
          </cell>
          <cell r="U848">
            <v>6</v>
          </cell>
          <cell r="V848">
            <v>6</v>
          </cell>
          <cell r="X848" t="str">
            <v>غسالة</v>
          </cell>
          <cell r="Y848">
            <v>429</v>
          </cell>
          <cell r="AA848">
            <v>702</v>
          </cell>
          <cell r="AB848" t="str">
            <v xml:space="preserve">زوايا امامية 9 ك </v>
          </cell>
          <cell r="AD848" t="str">
            <v>غسالة ميديا 9 كجم</v>
          </cell>
          <cell r="AE848">
            <v>1</v>
          </cell>
          <cell r="AH848">
            <v>200</v>
          </cell>
          <cell r="AI848">
            <v>190</v>
          </cell>
          <cell r="AJ848">
            <v>210</v>
          </cell>
          <cell r="AK848">
            <v>1</v>
          </cell>
          <cell r="AL848">
            <v>1</v>
          </cell>
          <cell r="AN848">
            <v>3</v>
          </cell>
          <cell r="AO848">
            <v>25</v>
          </cell>
          <cell r="AP848" t="str">
            <v>(A) S.2 112      (M) 0.7-1.1 mm</v>
          </cell>
          <cell r="AQ848" t="str">
            <v>(B) C.SB         (M) 0.7-1.1 mm</v>
          </cell>
          <cell r="AR848">
            <v>22</v>
          </cell>
          <cell r="AS848">
            <v>32</v>
          </cell>
          <cell r="AT848" t="str">
            <v>MDI</v>
          </cell>
          <cell r="AU848" t="str">
            <v>اتوماتيك</v>
          </cell>
          <cell r="AV848">
            <v>7</v>
          </cell>
          <cell r="AW848">
            <v>7</v>
          </cell>
          <cell r="AX848">
            <v>705</v>
          </cell>
          <cell r="AY848">
            <v>2</v>
          </cell>
          <cell r="AZ848">
            <v>2</v>
          </cell>
          <cell r="BA848">
            <v>90</v>
          </cell>
          <cell r="BB848">
            <v>2</v>
          </cell>
          <cell r="BC848">
            <v>2</v>
          </cell>
          <cell r="BD848">
            <v>75</v>
          </cell>
          <cell r="BE848">
            <v>2</v>
          </cell>
          <cell r="BF848">
            <v>2</v>
          </cell>
          <cell r="BJ848">
            <v>0</v>
          </cell>
          <cell r="BK848">
            <v>3</v>
          </cell>
          <cell r="BL848">
            <v>3</v>
          </cell>
          <cell r="BN848">
            <v>242</v>
          </cell>
          <cell r="BO848" t="str">
            <v>2</v>
          </cell>
          <cell r="BP848">
            <v>44378</v>
          </cell>
          <cell r="BX848" t="str">
            <v>شفاف</v>
          </cell>
          <cell r="BY848">
            <v>2.6667E-2</v>
          </cell>
          <cell r="BZ848">
            <v>50</v>
          </cell>
          <cell r="CA848">
            <v>5</v>
          </cell>
          <cell r="CO848" t="str">
            <v>Media</v>
          </cell>
          <cell r="CP848" t="str">
            <v>Media</v>
          </cell>
          <cell r="CW848">
            <v>0</v>
          </cell>
          <cell r="CZ848" t="str">
            <v/>
          </cell>
        </row>
        <row r="849">
          <cell r="A849">
            <v>703</v>
          </cell>
          <cell r="D849" t="str">
            <v>Molds</v>
          </cell>
          <cell r="E849" t="str">
            <v>FMMDII2R009000</v>
          </cell>
          <cell r="F849" t="str">
            <v xml:space="preserve">زوايا خلفية 9 ك </v>
          </cell>
          <cell r="G849" t="str">
            <v>Set</v>
          </cell>
          <cell r="H849" t="str">
            <v>1400*1700</v>
          </cell>
          <cell r="I849">
            <v>0.10100000000000001</v>
          </cell>
          <cell r="M849">
            <v>18</v>
          </cell>
          <cell r="N849">
            <v>1</v>
          </cell>
          <cell r="O849">
            <v>1</v>
          </cell>
          <cell r="P849" t="str">
            <v>BB2</v>
          </cell>
          <cell r="Q849" t="str">
            <v>تعمل</v>
          </cell>
          <cell r="R849">
            <v>101</v>
          </cell>
          <cell r="S849">
            <v>94.94</v>
          </cell>
          <cell r="T849">
            <v>107.06</v>
          </cell>
          <cell r="U849">
            <v>6</v>
          </cell>
          <cell r="V849">
            <v>6</v>
          </cell>
          <cell r="X849" t="str">
            <v>غسالة</v>
          </cell>
          <cell r="Y849">
            <v>429</v>
          </cell>
          <cell r="AA849">
            <v>703</v>
          </cell>
          <cell r="AB849" t="str">
            <v xml:space="preserve">زوايا خلفية 9 ك </v>
          </cell>
          <cell r="AD849" t="str">
            <v>غسالة ميديا 9 كجم</v>
          </cell>
          <cell r="AE849">
            <v>1</v>
          </cell>
          <cell r="AH849">
            <v>200</v>
          </cell>
          <cell r="AI849">
            <v>190</v>
          </cell>
          <cell r="AJ849">
            <v>210</v>
          </cell>
          <cell r="AK849">
            <v>1</v>
          </cell>
          <cell r="AL849">
            <v>1</v>
          </cell>
          <cell r="AN849">
            <v>3</v>
          </cell>
          <cell r="AO849">
            <v>25</v>
          </cell>
          <cell r="AP849" t="str">
            <v>(A) S.2 112      (M) 0.7-1.1 mm</v>
          </cell>
          <cell r="AQ849" t="str">
            <v>(B) C.SB         (M) 0.7-1.1 mm</v>
          </cell>
          <cell r="AR849">
            <v>22</v>
          </cell>
          <cell r="AS849">
            <v>32</v>
          </cell>
          <cell r="AT849" t="str">
            <v>MDI</v>
          </cell>
          <cell r="AU849" t="str">
            <v>اتوماتيك</v>
          </cell>
          <cell r="AV849">
            <v>7</v>
          </cell>
          <cell r="AW849">
            <v>7</v>
          </cell>
          <cell r="AX849">
            <v>705</v>
          </cell>
          <cell r="AY849">
            <v>2</v>
          </cell>
          <cell r="AZ849">
            <v>2</v>
          </cell>
          <cell r="BA849">
            <v>90</v>
          </cell>
          <cell r="BB849">
            <v>2</v>
          </cell>
          <cell r="BC849">
            <v>2</v>
          </cell>
          <cell r="BD849">
            <v>75</v>
          </cell>
          <cell r="BE849">
            <v>2</v>
          </cell>
          <cell r="BF849">
            <v>2</v>
          </cell>
          <cell r="BJ849">
            <v>0</v>
          </cell>
          <cell r="BK849">
            <v>3</v>
          </cell>
          <cell r="BL849">
            <v>3</v>
          </cell>
          <cell r="BN849">
            <v>242</v>
          </cell>
          <cell r="BO849" t="str">
            <v>2</v>
          </cell>
          <cell r="BP849">
            <v>44378</v>
          </cell>
          <cell r="BX849" t="str">
            <v>شفاف</v>
          </cell>
          <cell r="BY849">
            <v>2.6667E-2</v>
          </cell>
          <cell r="BZ849">
            <v>50</v>
          </cell>
          <cell r="CA849">
            <v>5</v>
          </cell>
          <cell r="CO849" t="str">
            <v>Media</v>
          </cell>
          <cell r="CP849" t="str">
            <v>Media</v>
          </cell>
          <cell r="CW849">
            <v>0</v>
          </cell>
          <cell r="CZ849" t="str">
            <v/>
          </cell>
        </row>
        <row r="850">
          <cell r="A850" t="str">
            <v>703sum</v>
          </cell>
          <cell r="D850" t="str">
            <v>Molds</v>
          </cell>
          <cell r="E850" t="str">
            <v>FMMDII2R009000</v>
          </cell>
          <cell r="F850" t="str">
            <v xml:space="preserve">غسالة ميديا 9 ك </v>
          </cell>
          <cell r="G850" t="str">
            <v>Set</v>
          </cell>
          <cell r="H850" t="str">
            <v>1400*1700</v>
          </cell>
          <cell r="I850">
            <v>1.3080000000000001</v>
          </cell>
          <cell r="M850">
            <v>18</v>
          </cell>
          <cell r="N850">
            <v>1</v>
          </cell>
          <cell r="O850">
            <v>1</v>
          </cell>
          <cell r="P850" t="str">
            <v>BB2</v>
          </cell>
          <cell r="Q850" t="str">
            <v>تعمل</v>
          </cell>
          <cell r="R850">
            <v>1308</v>
          </cell>
          <cell r="S850">
            <v>1229.52</v>
          </cell>
          <cell r="T850">
            <v>1386.48</v>
          </cell>
          <cell r="U850">
            <v>6</v>
          </cell>
          <cell r="V850">
            <v>6</v>
          </cell>
          <cell r="X850" t="str">
            <v>غسالة</v>
          </cell>
          <cell r="Y850">
            <v>429</v>
          </cell>
          <cell r="Z850" t="str">
            <v>مجمعة</v>
          </cell>
          <cell r="AA850">
            <v>703</v>
          </cell>
          <cell r="AB850" t="str">
            <v xml:space="preserve">زوايا خلفية 9 ك </v>
          </cell>
          <cell r="AD850" t="str">
            <v>غسالة ميديا 9 كجم</v>
          </cell>
          <cell r="AE850">
            <v>1</v>
          </cell>
          <cell r="AH850">
            <v>200</v>
          </cell>
          <cell r="AI850">
            <v>190</v>
          </cell>
          <cell r="AJ850">
            <v>210</v>
          </cell>
          <cell r="AK850">
            <v>0</v>
          </cell>
          <cell r="AM850">
            <v>1</v>
          </cell>
          <cell r="AN850">
            <v>3</v>
          </cell>
          <cell r="AO850">
            <v>25</v>
          </cell>
          <cell r="AP850" t="str">
            <v>(A) S.2 112      (M) 0.7-1.1 mm</v>
          </cell>
          <cell r="AQ850" t="str">
            <v>(B) C.SB         (M) 0.7-1.1 mm</v>
          </cell>
          <cell r="AR850">
            <v>22</v>
          </cell>
          <cell r="AS850">
            <v>32</v>
          </cell>
          <cell r="AT850" t="str">
            <v>MDI</v>
          </cell>
          <cell r="AU850" t="str">
            <v>اتوماتيك</v>
          </cell>
          <cell r="AV850">
            <v>7</v>
          </cell>
          <cell r="AW850">
            <v>7</v>
          </cell>
          <cell r="BJ850">
            <v>0</v>
          </cell>
          <cell r="BK850">
            <v>3</v>
          </cell>
          <cell r="BL850">
            <v>3</v>
          </cell>
          <cell r="BN850">
            <v>242</v>
          </cell>
          <cell r="BO850" t="str">
            <v>2</v>
          </cell>
          <cell r="BP850">
            <v>44378</v>
          </cell>
          <cell r="BX850" t="str">
            <v>شفاف</v>
          </cell>
          <cell r="BY850">
            <v>2.6667E-2</v>
          </cell>
          <cell r="BZ850">
            <v>50</v>
          </cell>
          <cell r="CA850">
            <v>5</v>
          </cell>
          <cell r="CO850" t="str">
            <v>Media</v>
          </cell>
          <cell r="CP850" t="str">
            <v>Media</v>
          </cell>
          <cell r="CW850">
            <v>0</v>
          </cell>
          <cell r="CZ850" t="str">
            <v/>
          </cell>
        </row>
        <row r="851">
          <cell r="A851">
            <v>704</v>
          </cell>
          <cell r="D851" t="str">
            <v>Molds</v>
          </cell>
          <cell r="E851" t="str">
            <v>FMMDII10010000</v>
          </cell>
          <cell r="F851" t="str">
            <v>قاعدة غسالة 10 ك</v>
          </cell>
          <cell r="G851" t="str">
            <v>Set</v>
          </cell>
          <cell r="H851" t="str">
            <v>1400*1700</v>
          </cell>
          <cell r="I851">
            <v>0.90500000000000003</v>
          </cell>
          <cell r="M851">
            <v>18</v>
          </cell>
          <cell r="N851">
            <v>1</v>
          </cell>
          <cell r="O851">
            <v>1</v>
          </cell>
          <cell r="P851" t="str">
            <v>BB3</v>
          </cell>
          <cell r="Q851" t="str">
            <v>تعمل</v>
          </cell>
          <cell r="R851">
            <v>905</v>
          </cell>
          <cell r="S851">
            <v>850.7</v>
          </cell>
          <cell r="T851">
            <v>959.3</v>
          </cell>
          <cell r="U851">
            <v>6</v>
          </cell>
          <cell r="V851">
            <v>6</v>
          </cell>
          <cell r="X851" t="str">
            <v>غسالة</v>
          </cell>
          <cell r="Y851">
            <v>430</v>
          </cell>
          <cell r="AA851">
            <v>704</v>
          </cell>
          <cell r="AB851" t="str">
            <v>قاعدة غسالة 10 ك</v>
          </cell>
          <cell r="AD851" t="str">
            <v>غسالة ميديا 10 كجم</v>
          </cell>
          <cell r="AE851">
            <v>1</v>
          </cell>
          <cell r="AH851">
            <v>200</v>
          </cell>
          <cell r="AI851">
            <v>190</v>
          </cell>
          <cell r="AJ851">
            <v>210</v>
          </cell>
          <cell r="AK851">
            <v>1</v>
          </cell>
          <cell r="AL851">
            <v>1</v>
          </cell>
          <cell r="AN851">
            <v>4</v>
          </cell>
          <cell r="AO851">
            <v>25</v>
          </cell>
          <cell r="AP851" t="str">
            <v>(A) S.2 112      (M) 0.7-1.1 mm</v>
          </cell>
          <cell r="AQ851" t="str">
            <v>(B) C.SB         (M) 0.7-1.1 mm</v>
          </cell>
          <cell r="AR851">
            <v>22</v>
          </cell>
          <cell r="AS851">
            <v>32</v>
          </cell>
          <cell r="AT851" t="str">
            <v>MDI</v>
          </cell>
          <cell r="AU851" t="str">
            <v>اتوماتيك</v>
          </cell>
          <cell r="AV851">
            <v>7</v>
          </cell>
          <cell r="AW851">
            <v>7</v>
          </cell>
          <cell r="AX851">
            <v>670</v>
          </cell>
          <cell r="AY851">
            <v>3</v>
          </cell>
          <cell r="AZ851">
            <v>3</v>
          </cell>
          <cell r="BA851">
            <v>655</v>
          </cell>
          <cell r="BB851">
            <v>2</v>
          </cell>
          <cell r="BC851">
            <v>2</v>
          </cell>
          <cell r="BD851">
            <v>180</v>
          </cell>
          <cell r="BE851">
            <v>2</v>
          </cell>
          <cell r="BF851">
            <v>2</v>
          </cell>
          <cell r="BJ851">
            <v>0</v>
          </cell>
          <cell r="BK851">
            <v>4</v>
          </cell>
          <cell r="BL851">
            <v>4</v>
          </cell>
          <cell r="BN851">
            <v>243</v>
          </cell>
          <cell r="BO851" t="str">
            <v>2</v>
          </cell>
          <cell r="BP851">
            <v>44378</v>
          </cell>
          <cell r="BX851" t="str">
            <v>شفاف</v>
          </cell>
          <cell r="BY851">
            <v>2.6667E-2</v>
          </cell>
          <cell r="BZ851">
            <v>50</v>
          </cell>
          <cell r="CA851">
            <v>5</v>
          </cell>
          <cell r="CO851" t="str">
            <v>Media</v>
          </cell>
          <cell r="CP851" t="str">
            <v>Media</v>
          </cell>
          <cell r="CW851">
            <v>0</v>
          </cell>
          <cell r="CZ851" t="str">
            <v/>
          </cell>
        </row>
        <row r="852">
          <cell r="A852">
            <v>705</v>
          </cell>
          <cell r="D852" t="str">
            <v>Molds</v>
          </cell>
          <cell r="E852" t="str">
            <v>FMMDII70010000</v>
          </cell>
          <cell r="F852" t="str">
            <v>كفر غسالة 10 ك</v>
          </cell>
          <cell r="G852" t="str">
            <v>Set</v>
          </cell>
          <cell r="H852" t="str">
            <v>1400*1700</v>
          </cell>
          <cell r="I852">
            <v>0.54400000000000004</v>
          </cell>
          <cell r="M852">
            <v>18</v>
          </cell>
          <cell r="N852">
            <v>1</v>
          </cell>
          <cell r="O852">
            <v>1</v>
          </cell>
          <cell r="P852" t="str">
            <v>BB3</v>
          </cell>
          <cell r="Q852" t="str">
            <v>تعمل</v>
          </cell>
          <cell r="R852">
            <v>544</v>
          </cell>
          <cell r="S852">
            <v>511.36</v>
          </cell>
          <cell r="T852">
            <v>576.64</v>
          </cell>
          <cell r="U852">
            <v>6</v>
          </cell>
          <cell r="V852">
            <v>6</v>
          </cell>
          <cell r="X852" t="str">
            <v>غسالة</v>
          </cell>
          <cell r="Y852">
            <v>430</v>
          </cell>
          <cell r="AA852">
            <v>705</v>
          </cell>
          <cell r="AB852" t="str">
            <v>كفر غسالة 10 ك</v>
          </cell>
          <cell r="AD852" t="str">
            <v>غسالة ميديا 10 كجم</v>
          </cell>
          <cell r="AE852">
            <v>1</v>
          </cell>
          <cell r="AH852">
            <v>200</v>
          </cell>
          <cell r="AI852">
            <v>190</v>
          </cell>
          <cell r="AJ852">
            <v>210</v>
          </cell>
          <cell r="AK852">
            <v>1</v>
          </cell>
          <cell r="AL852">
            <v>1</v>
          </cell>
          <cell r="AN852">
            <v>4</v>
          </cell>
          <cell r="AO852">
            <v>25</v>
          </cell>
          <cell r="AP852" t="str">
            <v>(A) S.2 112      (M) 0.7-1.1 mm</v>
          </cell>
          <cell r="AQ852" t="str">
            <v>(B) C.SB         (M) 0.7-1.1 mm</v>
          </cell>
          <cell r="AR852">
            <v>22</v>
          </cell>
          <cell r="AS852">
            <v>32</v>
          </cell>
          <cell r="AT852" t="str">
            <v>MDI</v>
          </cell>
          <cell r="AU852" t="str">
            <v>اتوماتيك</v>
          </cell>
          <cell r="AV852">
            <v>7</v>
          </cell>
          <cell r="AW852">
            <v>7</v>
          </cell>
          <cell r="AX852">
            <v>670</v>
          </cell>
          <cell r="AY852">
            <v>3</v>
          </cell>
          <cell r="AZ852">
            <v>3</v>
          </cell>
          <cell r="BA852">
            <v>655</v>
          </cell>
          <cell r="BB852">
            <v>2</v>
          </cell>
          <cell r="BC852">
            <v>2</v>
          </cell>
          <cell r="BD852">
            <v>164</v>
          </cell>
          <cell r="BE852">
            <v>2</v>
          </cell>
          <cell r="BF852">
            <v>2</v>
          </cell>
          <cell r="BJ852">
            <v>0</v>
          </cell>
          <cell r="BK852">
            <v>4</v>
          </cell>
          <cell r="BL852">
            <v>4</v>
          </cell>
          <cell r="BN852">
            <v>243</v>
          </cell>
          <cell r="BO852" t="str">
            <v>2</v>
          </cell>
          <cell r="BP852">
            <v>44378</v>
          </cell>
          <cell r="BX852" t="str">
            <v>شفاف</v>
          </cell>
          <cell r="BY852">
            <v>2.6667E-2</v>
          </cell>
          <cell r="BZ852">
            <v>50</v>
          </cell>
          <cell r="CA852">
            <v>5</v>
          </cell>
          <cell r="CO852" t="str">
            <v>Media</v>
          </cell>
          <cell r="CP852" t="str">
            <v>Media</v>
          </cell>
          <cell r="CW852">
            <v>0</v>
          </cell>
          <cell r="CZ852" t="str">
            <v/>
          </cell>
        </row>
        <row r="853">
          <cell r="A853">
            <v>706</v>
          </cell>
          <cell r="D853" t="str">
            <v>Molds</v>
          </cell>
          <cell r="E853" t="str">
            <v>FMMDII80010000</v>
          </cell>
          <cell r="F853" t="str">
            <v xml:space="preserve">جزء وسط 10 ك </v>
          </cell>
          <cell r="G853" t="str">
            <v>Set</v>
          </cell>
          <cell r="H853" t="str">
            <v>1400*1700</v>
          </cell>
          <cell r="I853">
            <v>0.19</v>
          </cell>
          <cell r="M853">
            <v>18</v>
          </cell>
          <cell r="N853">
            <v>1</v>
          </cell>
          <cell r="O853">
            <v>1</v>
          </cell>
          <cell r="P853" t="str">
            <v>BB3</v>
          </cell>
          <cell r="Q853" t="str">
            <v>تعمل</v>
          </cell>
          <cell r="R853">
            <v>190</v>
          </cell>
          <cell r="S853">
            <v>178.6</v>
          </cell>
          <cell r="T853">
            <v>201.4</v>
          </cell>
          <cell r="U853">
            <v>6</v>
          </cell>
          <cell r="V853">
            <v>6</v>
          </cell>
          <cell r="X853" t="str">
            <v>غسالة</v>
          </cell>
          <cell r="Y853">
            <v>430</v>
          </cell>
          <cell r="AA853">
            <v>706</v>
          </cell>
          <cell r="AB853" t="str">
            <v xml:space="preserve">جزء وسط 10 ك </v>
          </cell>
          <cell r="AD853" t="str">
            <v>غسالة ميديا 10 كجم</v>
          </cell>
          <cell r="AE853">
            <v>1</v>
          </cell>
          <cell r="AH853">
            <v>200</v>
          </cell>
          <cell r="AI853">
            <v>190</v>
          </cell>
          <cell r="AJ853">
            <v>210</v>
          </cell>
          <cell r="AK853">
            <v>1</v>
          </cell>
          <cell r="AL853">
            <v>1</v>
          </cell>
          <cell r="AN853">
            <v>4</v>
          </cell>
          <cell r="AO853">
            <v>25</v>
          </cell>
          <cell r="AP853" t="str">
            <v>(A) S.2 112      (M) 0.7-1.1 mm</v>
          </cell>
          <cell r="AQ853" t="str">
            <v>(B) C.SB         (M) 0.7-1.1 mm</v>
          </cell>
          <cell r="AR853">
            <v>22</v>
          </cell>
          <cell r="AS853">
            <v>32</v>
          </cell>
          <cell r="AT853" t="str">
            <v>MDI</v>
          </cell>
          <cell r="AU853" t="str">
            <v>اتوماتيك</v>
          </cell>
          <cell r="AV853">
            <v>7</v>
          </cell>
          <cell r="AW853">
            <v>7</v>
          </cell>
          <cell r="AX853">
            <v>488</v>
          </cell>
          <cell r="AY853">
            <v>3</v>
          </cell>
          <cell r="AZ853">
            <v>3</v>
          </cell>
          <cell r="BA853">
            <v>355</v>
          </cell>
          <cell r="BB853">
            <v>2</v>
          </cell>
          <cell r="BC853">
            <v>2</v>
          </cell>
          <cell r="BD853">
            <v>180</v>
          </cell>
          <cell r="BE853">
            <v>2</v>
          </cell>
          <cell r="BF853">
            <v>2</v>
          </cell>
          <cell r="BJ853">
            <v>0</v>
          </cell>
          <cell r="BK853">
            <v>4</v>
          </cell>
          <cell r="BL853">
            <v>4</v>
          </cell>
          <cell r="BN853">
            <v>243</v>
          </cell>
          <cell r="BO853" t="str">
            <v>2</v>
          </cell>
          <cell r="BP853">
            <v>44378</v>
          </cell>
          <cell r="BX853" t="str">
            <v>شفاف</v>
          </cell>
          <cell r="BY853">
            <v>2.6667E-2</v>
          </cell>
          <cell r="BZ853">
            <v>50</v>
          </cell>
          <cell r="CA853">
            <v>5</v>
          </cell>
          <cell r="CO853" t="str">
            <v>Media</v>
          </cell>
          <cell r="CP853" t="str">
            <v>Media</v>
          </cell>
          <cell r="CW853">
            <v>0</v>
          </cell>
          <cell r="CZ853" t="str">
            <v/>
          </cell>
        </row>
        <row r="854">
          <cell r="A854">
            <v>707</v>
          </cell>
          <cell r="D854" t="str">
            <v>Molds</v>
          </cell>
          <cell r="E854" t="str">
            <v>FMMDII2F001000</v>
          </cell>
          <cell r="F854" t="str">
            <v xml:space="preserve">زوايا امامية 10 ك </v>
          </cell>
          <cell r="G854" t="str">
            <v>Set</v>
          </cell>
          <cell r="H854" t="str">
            <v>1400*1700</v>
          </cell>
          <cell r="I854">
            <v>0.13300000000000001</v>
          </cell>
          <cell r="M854">
            <v>18</v>
          </cell>
          <cell r="N854">
            <v>1</v>
          </cell>
          <cell r="O854">
            <v>1</v>
          </cell>
          <cell r="P854" t="str">
            <v>BB3</v>
          </cell>
          <cell r="Q854" t="str">
            <v>تعمل</v>
          </cell>
          <cell r="R854">
            <v>133</v>
          </cell>
          <cell r="S854">
            <v>125.02</v>
          </cell>
          <cell r="T854">
            <v>140.97999999999999</v>
          </cell>
          <cell r="U854">
            <v>6</v>
          </cell>
          <cell r="V854">
            <v>6</v>
          </cell>
          <cell r="X854" t="str">
            <v>غسالة</v>
          </cell>
          <cell r="Y854">
            <v>430</v>
          </cell>
          <cell r="AA854">
            <v>707</v>
          </cell>
          <cell r="AB854" t="str">
            <v xml:space="preserve">زوايا امامية 10 ك </v>
          </cell>
          <cell r="AD854" t="str">
            <v>غسالة ميديا 10 كجم</v>
          </cell>
          <cell r="AE854">
            <v>1</v>
          </cell>
          <cell r="AH854">
            <v>200</v>
          </cell>
          <cell r="AI854">
            <v>190</v>
          </cell>
          <cell r="AJ854">
            <v>210</v>
          </cell>
          <cell r="AK854">
            <v>1</v>
          </cell>
          <cell r="AL854">
            <v>1</v>
          </cell>
          <cell r="AN854">
            <v>4</v>
          </cell>
          <cell r="AO854">
            <v>25</v>
          </cell>
          <cell r="AP854" t="str">
            <v>(A) S.2 112      (M) 0.7-1.1 mm</v>
          </cell>
          <cell r="AQ854" t="str">
            <v>(B) C.SB         (M) 0.7-1.1 mm</v>
          </cell>
          <cell r="AR854">
            <v>22</v>
          </cell>
          <cell r="AS854">
            <v>32</v>
          </cell>
          <cell r="AT854" t="str">
            <v>MDI</v>
          </cell>
          <cell r="AU854" t="str">
            <v>اتوماتيك</v>
          </cell>
          <cell r="AV854">
            <v>7</v>
          </cell>
          <cell r="AW854">
            <v>7</v>
          </cell>
          <cell r="AX854">
            <v>720</v>
          </cell>
          <cell r="AY854">
            <v>3</v>
          </cell>
          <cell r="AZ854">
            <v>3</v>
          </cell>
          <cell r="BA854">
            <v>86</v>
          </cell>
          <cell r="BB854">
            <v>2</v>
          </cell>
          <cell r="BC854">
            <v>2</v>
          </cell>
          <cell r="BD854">
            <v>100</v>
          </cell>
          <cell r="BE854">
            <v>2</v>
          </cell>
          <cell r="BF854">
            <v>2</v>
          </cell>
          <cell r="BJ854">
            <v>0</v>
          </cell>
          <cell r="BK854">
            <v>4</v>
          </cell>
          <cell r="BL854">
            <v>4</v>
          </cell>
          <cell r="BN854">
            <v>243</v>
          </cell>
          <cell r="BO854" t="str">
            <v>2</v>
          </cell>
          <cell r="BP854">
            <v>44378</v>
          </cell>
          <cell r="BX854" t="str">
            <v>شفاف</v>
          </cell>
          <cell r="BY854">
            <v>2.6667E-2</v>
          </cell>
          <cell r="BZ854">
            <v>50</v>
          </cell>
          <cell r="CA854">
            <v>5</v>
          </cell>
          <cell r="CO854" t="str">
            <v>Media</v>
          </cell>
          <cell r="CP854" t="str">
            <v>Media</v>
          </cell>
          <cell r="CW854">
            <v>0</v>
          </cell>
          <cell r="CZ854" t="str">
            <v/>
          </cell>
        </row>
        <row r="855">
          <cell r="A855">
            <v>708</v>
          </cell>
          <cell r="D855" t="str">
            <v>Molds</v>
          </cell>
          <cell r="E855" t="str">
            <v>FMMDII2R001000</v>
          </cell>
          <cell r="F855" t="str">
            <v xml:space="preserve">زوايا خلفية 10 ك </v>
          </cell>
          <cell r="G855" t="str">
            <v>Set</v>
          </cell>
          <cell r="H855" t="str">
            <v>1400*1700</v>
          </cell>
          <cell r="I855">
            <v>0.13300000000000001</v>
          </cell>
          <cell r="M855">
            <v>18</v>
          </cell>
          <cell r="N855">
            <v>1</v>
          </cell>
          <cell r="O855">
            <v>1</v>
          </cell>
          <cell r="P855" t="str">
            <v>BB3</v>
          </cell>
          <cell r="Q855" t="str">
            <v>تعمل</v>
          </cell>
          <cell r="R855">
            <v>133</v>
          </cell>
          <cell r="S855">
            <v>125.02</v>
          </cell>
          <cell r="T855">
            <v>140.97999999999999</v>
          </cell>
          <cell r="U855">
            <v>6</v>
          </cell>
          <cell r="V855">
            <v>6</v>
          </cell>
          <cell r="X855" t="str">
            <v>غسالة</v>
          </cell>
          <cell r="Y855">
            <v>430</v>
          </cell>
          <cell r="AA855">
            <v>708</v>
          </cell>
          <cell r="AB855" t="str">
            <v xml:space="preserve">زوايا خلفية 10 ك </v>
          </cell>
          <cell r="AD855" t="str">
            <v>غسالة ميديا 10 كجم</v>
          </cell>
          <cell r="AE855">
            <v>1</v>
          </cell>
          <cell r="AH855">
            <v>200</v>
          </cell>
          <cell r="AI855">
            <v>190</v>
          </cell>
          <cell r="AJ855">
            <v>210</v>
          </cell>
          <cell r="AK855">
            <v>1</v>
          </cell>
          <cell r="AL855">
            <v>1</v>
          </cell>
          <cell r="AN855">
            <v>4</v>
          </cell>
          <cell r="AO855">
            <v>25</v>
          </cell>
          <cell r="AP855" t="str">
            <v>(A) S.2 112      (M) 0.7-1.1 mm</v>
          </cell>
          <cell r="AQ855" t="str">
            <v>(B) C.SB         (M) 0.7-1.1 mm</v>
          </cell>
          <cell r="AR855">
            <v>22</v>
          </cell>
          <cell r="AS855">
            <v>32</v>
          </cell>
          <cell r="AT855" t="str">
            <v>MDI</v>
          </cell>
          <cell r="AU855" t="str">
            <v>اتوماتيك</v>
          </cell>
          <cell r="AV855">
            <v>7</v>
          </cell>
          <cell r="AW855">
            <v>7</v>
          </cell>
          <cell r="AX855">
            <v>720</v>
          </cell>
          <cell r="AY855">
            <v>3</v>
          </cell>
          <cell r="AZ855">
            <v>3</v>
          </cell>
          <cell r="BA855">
            <v>86</v>
          </cell>
          <cell r="BB855">
            <v>2</v>
          </cell>
          <cell r="BC855">
            <v>2</v>
          </cell>
          <cell r="BD855">
            <v>100</v>
          </cell>
          <cell r="BE855">
            <v>2</v>
          </cell>
          <cell r="BF855">
            <v>2</v>
          </cell>
          <cell r="BJ855">
            <v>0</v>
          </cell>
          <cell r="BK855">
            <v>4</v>
          </cell>
          <cell r="BL855">
            <v>4</v>
          </cell>
          <cell r="BN855">
            <v>243</v>
          </cell>
          <cell r="BO855" t="str">
            <v>2</v>
          </cell>
          <cell r="BP855">
            <v>44378</v>
          </cell>
          <cell r="BX855" t="str">
            <v>شفاف</v>
          </cell>
          <cell r="BY855">
            <v>2.6667E-2</v>
          </cell>
          <cell r="BZ855">
            <v>50</v>
          </cell>
          <cell r="CA855">
            <v>5</v>
          </cell>
          <cell r="CO855" t="str">
            <v>Media</v>
          </cell>
          <cell r="CP855" t="str">
            <v>Media</v>
          </cell>
          <cell r="CW855">
            <v>0</v>
          </cell>
          <cell r="CZ855" t="str">
            <v/>
          </cell>
        </row>
        <row r="856">
          <cell r="A856" t="str">
            <v>708sum</v>
          </cell>
          <cell r="D856" t="str">
            <v>Molds</v>
          </cell>
          <cell r="E856" t="str">
            <v>FMMDII2R001000</v>
          </cell>
          <cell r="F856" t="str">
            <v xml:space="preserve">غسالة ميديا 10 ك </v>
          </cell>
          <cell r="G856" t="str">
            <v>Set</v>
          </cell>
          <cell r="H856" t="str">
            <v>1400*1700</v>
          </cell>
          <cell r="I856">
            <v>1.905</v>
          </cell>
          <cell r="M856">
            <v>18</v>
          </cell>
          <cell r="N856">
            <v>1</v>
          </cell>
          <cell r="O856">
            <v>1</v>
          </cell>
          <cell r="P856" t="str">
            <v>BB3</v>
          </cell>
          <cell r="Q856" t="str">
            <v>تعمل</v>
          </cell>
          <cell r="R856">
            <v>1905</v>
          </cell>
          <cell r="S856">
            <v>1790.7</v>
          </cell>
          <cell r="T856">
            <v>2019.3</v>
          </cell>
          <cell r="U856">
            <v>6</v>
          </cell>
          <cell r="V856">
            <v>6</v>
          </cell>
          <cell r="X856" t="str">
            <v>غسالة</v>
          </cell>
          <cell r="Y856">
            <v>430</v>
          </cell>
          <cell r="Z856" t="str">
            <v>مجمعة</v>
          </cell>
          <cell r="AA856">
            <v>708</v>
          </cell>
          <cell r="AB856" t="str">
            <v xml:space="preserve">زوايا خلفية 10 ك </v>
          </cell>
          <cell r="AD856" t="str">
            <v>غسالة ميديا 10 كجم</v>
          </cell>
          <cell r="AE856">
            <v>1</v>
          </cell>
          <cell r="AH856">
            <v>200</v>
          </cell>
          <cell r="AI856">
            <v>190</v>
          </cell>
          <cell r="AJ856">
            <v>210</v>
          </cell>
          <cell r="AK856">
            <v>0</v>
          </cell>
          <cell r="AM856">
            <v>1</v>
          </cell>
          <cell r="AN856">
            <v>4</v>
          </cell>
          <cell r="AO856">
            <v>25</v>
          </cell>
          <cell r="AP856" t="str">
            <v>(A) S.2 112      (M) 0.7-1.1 mm</v>
          </cell>
          <cell r="AQ856" t="str">
            <v>(B) C.SB         (M) 0.7-1.1 mm</v>
          </cell>
          <cell r="AR856">
            <v>22</v>
          </cell>
          <cell r="AS856">
            <v>32</v>
          </cell>
          <cell r="AT856" t="str">
            <v>MDI</v>
          </cell>
          <cell r="AU856" t="str">
            <v>اتوماتيك</v>
          </cell>
          <cell r="AV856">
            <v>7</v>
          </cell>
          <cell r="AW856">
            <v>7</v>
          </cell>
          <cell r="BB856">
            <v>2</v>
          </cell>
          <cell r="BC856">
            <v>2</v>
          </cell>
          <cell r="BE856">
            <v>2</v>
          </cell>
          <cell r="BF856">
            <v>2</v>
          </cell>
          <cell r="BJ856">
            <v>0</v>
          </cell>
          <cell r="BK856">
            <v>4</v>
          </cell>
          <cell r="BL856">
            <v>4</v>
          </cell>
          <cell r="BN856">
            <v>243</v>
          </cell>
          <cell r="BO856" t="str">
            <v>2</v>
          </cell>
          <cell r="BP856">
            <v>44378</v>
          </cell>
          <cell r="BX856" t="str">
            <v>شفاف</v>
          </cell>
          <cell r="BY856">
            <v>2.6667E-2</v>
          </cell>
          <cell r="BZ856">
            <v>50</v>
          </cell>
          <cell r="CA856">
            <v>5</v>
          </cell>
          <cell r="CO856" t="str">
            <v>Media</v>
          </cell>
          <cell r="CP856" t="str">
            <v>Media</v>
          </cell>
          <cell r="CW856">
            <v>0</v>
          </cell>
          <cell r="CZ856" t="str">
            <v/>
          </cell>
        </row>
        <row r="857">
          <cell r="A857">
            <v>709</v>
          </cell>
          <cell r="D857" t="str">
            <v>Molds</v>
          </cell>
          <cell r="F857" t="str">
            <v>قاعدة غسالة 12 ك</v>
          </cell>
          <cell r="G857" t="str">
            <v>Set</v>
          </cell>
          <cell r="H857" t="str">
            <v>1400*1700</v>
          </cell>
          <cell r="I857">
            <v>0.63</v>
          </cell>
          <cell r="M857">
            <v>18</v>
          </cell>
          <cell r="N857">
            <v>1</v>
          </cell>
          <cell r="O857">
            <v>1</v>
          </cell>
          <cell r="P857" t="str">
            <v>BB3</v>
          </cell>
          <cell r="Q857" t="str">
            <v>تعمل</v>
          </cell>
          <cell r="R857">
            <v>630</v>
          </cell>
          <cell r="S857">
            <v>592.20000000000005</v>
          </cell>
          <cell r="T857">
            <v>667.8</v>
          </cell>
          <cell r="U857">
            <v>6</v>
          </cell>
          <cell r="V857">
            <v>6</v>
          </cell>
          <cell r="X857" t="str">
            <v>غسالة</v>
          </cell>
          <cell r="Y857">
            <v>431</v>
          </cell>
          <cell r="AA857">
            <v>709</v>
          </cell>
          <cell r="AB857" t="str">
            <v>قاعدة غسالة 12 ك</v>
          </cell>
          <cell r="AD857" t="str">
            <v>غسالة ميديا 12 كجم</v>
          </cell>
          <cell r="AE857">
            <v>1</v>
          </cell>
          <cell r="AH857">
            <v>180</v>
          </cell>
          <cell r="AI857">
            <v>171</v>
          </cell>
          <cell r="AJ857">
            <v>189</v>
          </cell>
          <cell r="AK857">
            <v>1</v>
          </cell>
          <cell r="AL857">
            <v>1</v>
          </cell>
          <cell r="AN857">
            <v>7</v>
          </cell>
          <cell r="AO857">
            <v>24</v>
          </cell>
          <cell r="AP857" t="str">
            <v>(A) S.2 112      (M) 0.7-1.1 mm</v>
          </cell>
          <cell r="AQ857" t="str">
            <v>(B) C.SB         (M) 0.7-1.1 mm</v>
          </cell>
          <cell r="AR857">
            <v>22</v>
          </cell>
          <cell r="AS857">
            <v>32</v>
          </cell>
          <cell r="AT857" t="str">
            <v>LGE</v>
          </cell>
          <cell r="AU857" t="str">
            <v>اتوماتيك</v>
          </cell>
          <cell r="AV857">
            <v>7</v>
          </cell>
          <cell r="AW857">
            <v>7</v>
          </cell>
          <cell r="AX857">
            <v>666</v>
          </cell>
          <cell r="AY857">
            <v>2</v>
          </cell>
          <cell r="AZ857">
            <v>2</v>
          </cell>
          <cell r="BA857">
            <v>640</v>
          </cell>
          <cell r="BB857">
            <v>2</v>
          </cell>
          <cell r="BC857">
            <v>2</v>
          </cell>
          <cell r="BD857">
            <v>80</v>
          </cell>
          <cell r="BE857">
            <v>2</v>
          </cell>
          <cell r="BF857">
            <v>2</v>
          </cell>
          <cell r="BJ857">
            <v>0</v>
          </cell>
          <cell r="BK857">
            <v>5</v>
          </cell>
          <cell r="BL857">
            <v>5</v>
          </cell>
          <cell r="BN857">
            <v>244</v>
          </cell>
          <cell r="BO857" t="str">
            <v>2</v>
          </cell>
          <cell r="BP857">
            <v>44378</v>
          </cell>
          <cell r="BX857" t="str">
            <v>شفاف</v>
          </cell>
          <cell r="BY857">
            <v>2.6667E-2</v>
          </cell>
          <cell r="BZ857">
            <v>50</v>
          </cell>
          <cell r="CA857">
            <v>5</v>
          </cell>
          <cell r="CO857" t="str">
            <v>Media</v>
          </cell>
          <cell r="CP857" t="str">
            <v>Media</v>
          </cell>
          <cell r="CW857">
            <v>0</v>
          </cell>
          <cell r="CZ857" t="str">
            <v>Pending</v>
          </cell>
        </row>
        <row r="858">
          <cell r="A858">
            <v>710</v>
          </cell>
          <cell r="D858" t="str">
            <v>Molds</v>
          </cell>
          <cell r="F858" t="str">
            <v>كفر غسالة 12 ك</v>
          </cell>
          <cell r="G858" t="str">
            <v>Set</v>
          </cell>
          <cell r="H858" t="str">
            <v>1400*1700</v>
          </cell>
          <cell r="I858">
            <v>0.33400000000000002</v>
          </cell>
          <cell r="M858">
            <v>18</v>
          </cell>
          <cell r="N858">
            <v>1</v>
          </cell>
          <cell r="O858">
            <v>1</v>
          </cell>
          <cell r="P858" t="str">
            <v>BB3</v>
          </cell>
          <cell r="Q858" t="str">
            <v>تعمل</v>
          </cell>
          <cell r="R858">
            <v>334</v>
          </cell>
          <cell r="S858">
            <v>313.95999999999998</v>
          </cell>
          <cell r="T858">
            <v>354.04</v>
          </cell>
          <cell r="U858">
            <v>6</v>
          </cell>
          <cell r="V858">
            <v>6</v>
          </cell>
          <cell r="X858" t="str">
            <v>غسالة</v>
          </cell>
          <cell r="Y858">
            <v>431</v>
          </cell>
          <cell r="AA858">
            <v>710</v>
          </cell>
          <cell r="AB858" t="str">
            <v>كفر غسالة 12 ك</v>
          </cell>
          <cell r="AD858" t="str">
            <v>غسالة ميديا 12 كجم</v>
          </cell>
          <cell r="AE858">
            <v>1</v>
          </cell>
          <cell r="AH858">
            <v>180</v>
          </cell>
          <cell r="AI858">
            <v>171</v>
          </cell>
          <cell r="AJ858">
            <v>189</v>
          </cell>
          <cell r="AK858">
            <v>1</v>
          </cell>
          <cell r="AL858">
            <v>1</v>
          </cell>
          <cell r="AN858">
            <v>7</v>
          </cell>
          <cell r="AO858">
            <v>24</v>
          </cell>
          <cell r="AP858" t="str">
            <v>(A) S.2 112      (M) 0.7-1.1 mm</v>
          </cell>
          <cell r="AQ858" t="str">
            <v>(B) C.SB         (M) 0.7-1.1 mm</v>
          </cell>
          <cell r="AR858">
            <v>22</v>
          </cell>
          <cell r="AS858">
            <v>32</v>
          </cell>
          <cell r="AT858" t="str">
            <v>LGE</v>
          </cell>
          <cell r="AU858" t="str">
            <v>اتوماتيك</v>
          </cell>
          <cell r="AV858">
            <v>7</v>
          </cell>
          <cell r="AW858">
            <v>7</v>
          </cell>
          <cell r="AX858">
            <v>660</v>
          </cell>
          <cell r="AY858">
            <v>2</v>
          </cell>
          <cell r="AZ858">
            <v>2</v>
          </cell>
          <cell r="BA858">
            <v>635</v>
          </cell>
          <cell r="BB858">
            <v>2</v>
          </cell>
          <cell r="BC858">
            <v>2</v>
          </cell>
          <cell r="BD858">
            <v>150</v>
          </cell>
          <cell r="BE858">
            <v>2</v>
          </cell>
          <cell r="BF858">
            <v>2</v>
          </cell>
          <cell r="BJ858">
            <v>0</v>
          </cell>
          <cell r="BK858">
            <v>5</v>
          </cell>
          <cell r="BL858">
            <v>5</v>
          </cell>
          <cell r="BN858">
            <v>244</v>
          </cell>
          <cell r="BO858" t="str">
            <v>2</v>
          </cell>
          <cell r="BP858">
            <v>44378</v>
          </cell>
          <cell r="BX858" t="str">
            <v>شفاف</v>
          </cell>
          <cell r="BY858">
            <v>2.6667E-2</v>
          </cell>
          <cell r="BZ858">
            <v>50</v>
          </cell>
          <cell r="CA858">
            <v>5</v>
          </cell>
          <cell r="CO858" t="str">
            <v>Media</v>
          </cell>
          <cell r="CP858" t="str">
            <v>Media</v>
          </cell>
          <cell r="CW858">
            <v>0</v>
          </cell>
          <cell r="CZ858" t="str">
            <v>Pending</v>
          </cell>
        </row>
        <row r="859">
          <cell r="A859">
            <v>711</v>
          </cell>
          <cell r="D859" t="str">
            <v>Molds</v>
          </cell>
          <cell r="F859" t="str">
            <v xml:space="preserve">جزء وسط 12 ك </v>
          </cell>
          <cell r="G859" t="str">
            <v>Set</v>
          </cell>
          <cell r="H859" t="str">
            <v>1400*1700</v>
          </cell>
          <cell r="I859">
            <v>0.23300000000000001</v>
          </cell>
          <cell r="M859">
            <v>18</v>
          </cell>
          <cell r="N859">
            <v>1</v>
          </cell>
          <cell r="O859">
            <v>1</v>
          </cell>
          <cell r="P859" t="str">
            <v>BB3</v>
          </cell>
          <cell r="Q859" t="str">
            <v>تعمل</v>
          </cell>
          <cell r="R859">
            <v>233</v>
          </cell>
          <cell r="S859">
            <v>219.02</v>
          </cell>
          <cell r="T859">
            <v>246.98</v>
          </cell>
          <cell r="U859">
            <v>6</v>
          </cell>
          <cell r="V859">
            <v>6</v>
          </cell>
          <cell r="X859" t="str">
            <v>غسالة</v>
          </cell>
          <cell r="Y859">
            <v>431</v>
          </cell>
          <cell r="AA859">
            <v>711</v>
          </cell>
          <cell r="AB859" t="str">
            <v xml:space="preserve">جزء وسط 12 ك </v>
          </cell>
          <cell r="AD859" t="str">
            <v>غسالة ميديا 12 كجم</v>
          </cell>
          <cell r="AE859">
            <v>1</v>
          </cell>
          <cell r="AH859">
            <v>180</v>
          </cell>
          <cell r="AI859">
            <v>171</v>
          </cell>
          <cell r="AJ859">
            <v>189</v>
          </cell>
          <cell r="AK859">
            <v>1</v>
          </cell>
          <cell r="AL859">
            <v>1</v>
          </cell>
          <cell r="AN859">
            <v>7</v>
          </cell>
          <cell r="AO859">
            <v>24</v>
          </cell>
          <cell r="AP859" t="str">
            <v>(A) S.2 112      (M) 0.7-1.1 mm</v>
          </cell>
          <cell r="AQ859" t="str">
            <v>(B) C.SB         (M) 0.7-1.1 mm</v>
          </cell>
          <cell r="AR859">
            <v>22</v>
          </cell>
          <cell r="AS859">
            <v>32</v>
          </cell>
          <cell r="AT859" t="str">
            <v>LGE</v>
          </cell>
          <cell r="AU859" t="str">
            <v>اتوماتيك</v>
          </cell>
          <cell r="AV859">
            <v>7</v>
          </cell>
          <cell r="AW859">
            <v>7</v>
          </cell>
          <cell r="AX859">
            <v>486</v>
          </cell>
          <cell r="AY859">
            <v>2</v>
          </cell>
          <cell r="AZ859">
            <v>2</v>
          </cell>
          <cell r="BA859">
            <v>301</v>
          </cell>
          <cell r="BB859">
            <v>2</v>
          </cell>
          <cell r="BC859">
            <v>2</v>
          </cell>
          <cell r="BD859">
            <v>178.8</v>
          </cell>
          <cell r="BE859">
            <v>2</v>
          </cell>
          <cell r="BF859">
            <v>2</v>
          </cell>
          <cell r="BJ859">
            <v>0</v>
          </cell>
          <cell r="BK859">
            <v>5</v>
          </cell>
          <cell r="BL859">
            <v>5</v>
          </cell>
          <cell r="BN859">
            <v>244</v>
          </cell>
          <cell r="BO859" t="str">
            <v>2</v>
          </cell>
          <cell r="BP859">
            <v>44378</v>
          </cell>
          <cell r="BX859" t="str">
            <v>شفاف</v>
          </cell>
          <cell r="BY859">
            <v>2.6667E-2</v>
          </cell>
          <cell r="BZ859">
            <v>50</v>
          </cell>
          <cell r="CA859">
            <v>5</v>
          </cell>
          <cell r="CO859" t="str">
            <v>Media</v>
          </cell>
          <cell r="CP859" t="str">
            <v>Media</v>
          </cell>
          <cell r="CW859">
            <v>0</v>
          </cell>
          <cell r="CZ859" t="str">
            <v>Pending</v>
          </cell>
        </row>
        <row r="860">
          <cell r="A860">
            <v>712</v>
          </cell>
          <cell r="D860" t="str">
            <v>Molds</v>
          </cell>
          <cell r="F860" t="str">
            <v xml:space="preserve">زوايا امامية 12 ك </v>
          </cell>
          <cell r="G860" t="str">
            <v>Set</v>
          </cell>
          <cell r="H860" t="str">
            <v>1400*1700</v>
          </cell>
          <cell r="I860">
            <v>0.156</v>
          </cell>
          <cell r="M860">
            <v>18</v>
          </cell>
          <cell r="N860">
            <v>1</v>
          </cell>
          <cell r="O860">
            <v>1</v>
          </cell>
          <cell r="P860" t="str">
            <v>BB3</v>
          </cell>
          <cell r="Q860" t="str">
            <v>تعمل</v>
          </cell>
          <cell r="R860">
            <v>156</v>
          </cell>
          <cell r="S860">
            <v>146.63999999999999</v>
          </cell>
          <cell r="T860">
            <v>165.36</v>
          </cell>
          <cell r="U860">
            <v>6</v>
          </cell>
          <cell r="V860">
            <v>6</v>
          </cell>
          <cell r="X860" t="str">
            <v>غسالة</v>
          </cell>
          <cell r="Y860">
            <v>431</v>
          </cell>
          <cell r="AA860">
            <v>712</v>
          </cell>
          <cell r="AB860" t="str">
            <v xml:space="preserve">زوايا امامية 12 ك </v>
          </cell>
          <cell r="AD860" t="str">
            <v>غسالة ميديا 12 كجم</v>
          </cell>
          <cell r="AE860">
            <v>1</v>
          </cell>
          <cell r="AH860">
            <v>180</v>
          </cell>
          <cell r="AI860">
            <v>171</v>
          </cell>
          <cell r="AJ860">
            <v>189</v>
          </cell>
          <cell r="AK860">
            <v>1</v>
          </cell>
          <cell r="AL860">
            <v>1</v>
          </cell>
          <cell r="AN860">
            <v>7</v>
          </cell>
          <cell r="AO860">
            <v>24</v>
          </cell>
          <cell r="AP860" t="str">
            <v>(A) S.2 112      (M) 0.7-1.1 mm</v>
          </cell>
          <cell r="AQ860" t="str">
            <v>(B) C.SB         (M) 0.7-1.1 mm</v>
          </cell>
          <cell r="AR860">
            <v>22</v>
          </cell>
          <cell r="AS860">
            <v>32</v>
          </cell>
          <cell r="AT860" t="str">
            <v>LGE</v>
          </cell>
          <cell r="AU860" t="str">
            <v>اتوماتيك</v>
          </cell>
          <cell r="AV860">
            <v>7</v>
          </cell>
          <cell r="AW860">
            <v>7</v>
          </cell>
          <cell r="AX860">
            <v>804</v>
          </cell>
          <cell r="AY860">
            <v>2</v>
          </cell>
          <cell r="AZ860">
            <v>2</v>
          </cell>
          <cell r="BA860">
            <v>80</v>
          </cell>
          <cell r="BB860">
            <v>2</v>
          </cell>
          <cell r="BC860">
            <v>2</v>
          </cell>
          <cell r="BD860">
            <v>75</v>
          </cell>
          <cell r="BE860">
            <v>2</v>
          </cell>
          <cell r="BF860">
            <v>2</v>
          </cell>
          <cell r="BJ860">
            <v>0</v>
          </cell>
          <cell r="BK860">
            <v>5</v>
          </cell>
          <cell r="BL860">
            <v>5</v>
          </cell>
          <cell r="BN860">
            <v>244</v>
          </cell>
          <cell r="BO860" t="str">
            <v>2</v>
          </cell>
          <cell r="BP860">
            <v>44378</v>
          </cell>
          <cell r="BX860" t="str">
            <v>شفاف</v>
          </cell>
          <cell r="BY860">
            <v>2.6667E-2</v>
          </cell>
          <cell r="BZ860">
            <v>50</v>
          </cell>
          <cell r="CA860">
            <v>5</v>
          </cell>
          <cell r="CO860" t="str">
            <v>Media</v>
          </cell>
          <cell r="CP860" t="str">
            <v>Media</v>
          </cell>
          <cell r="CW860">
            <v>0</v>
          </cell>
          <cell r="CZ860" t="str">
            <v>Pending</v>
          </cell>
        </row>
        <row r="861">
          <cell r="A861">
            <v>713</v>
          </cell>
          <cell r="D861" t="str">
            <v>Molds</v>
          </cell>
          <cell r="F861" t="str">
            <v xml:space="preserve">زوايا خلفية 12 ك </v>
          </cell>
          <cell r="G861" t="str">
            <v>Set</v>
          </cell>
          <cell r="H861" t="str">
            <v>1400*1700</v>
          </cell>
          <cell r="I861">
            <v>0.104</v>
          </cell>
          <cell r="M861">
            <v>18</v>
          </cell>
          <cell r="N861">
            <v>1</v>
          </cell>
          <cell r="O861">
            <v>1</v>
          </cell>
          <cell r="P861" t="str">
            <v>BB3</v>
          </cell>
          <cell r="Q861" t="str">
            <v>تعمل</v>
          </cell>
          <cell r="R861">
            <v>104</v>
          </cell>
          <cell r="S861">
            <v>97.76</v>
          </cell>
          <cell r="T861">
            <v>110.24</v>
          </cell>
          <cell r="U861">
            <v>6</v>
          </cell>
          <cell r="V861">
            <v>6</v>
          </cell>
          <cell r="X861" t="str">
            <v>غسالة</v>
          </cell>
          <cell r="Y861">
            <v>431</v>
          </cell>
          <cell r="AA861">
            <v>713</v>
          </cell>
          <cell r="AB861" t="str">
            <v xml:space="preserve">زوايا خلفية 12 ك </v>
          </cell>
          <cell r="AD861" t="str">
            <v>غسالة ميديا 12 كجم</v>
          </cell>
          <cell r="AE861">
            <v>1</v>
          </cell>
          <cell r="AH861">
            <v>180</v>
          </cell>
          <cell r="AI861">
            <v>171</v>
          </cell>
          <cell r="AJ861">
            <v>189</v>
          </cell>
          <cell r="AK861">
            <v>1</v>
          </cell>
          <cell r="AL861">
            <v>1</v>
          </cell>
          <cell r="AN861">
            <v>7</v>
          </cell>
          <cell r="AO861">
            <v>24</v>
          </cell>
          <cell r="AP861" t="str">
            <v>(A) S.2 112      (M) 0.7-1.1 mm</v>
          </cell>
          <cell r="AQ861" t="str">
            <v>(B) C.SB         (M) 0.7-1.1 mm</v>
          </cell>
          <cell r="AR861">
            <v>22</v>
          </cell>
          <cell r="AS861">
            <v>32</v>
          </cell>
          <cell r="AT861" t="str">
            <v>LGE</v>
          </cell>
          <cell r="AU861" t="str">
            <v>اتوماتيك</v>
          </cell>
          <cell r="AV861">
            <v>7</v>
          </cell>
          <cell r="AW861">
            <v>7</v>
          </cell>
          <cell r="AX861">
            <v>804</v>
          </cell>
          <cell r="AY861">
            <v>2</v>
          </cell>
          <cell r="AZ861">
            <v>2</v>
          </cell>
          <cell r="BA861">
            <v>117.5</v>
          </cell>
          <cell r="BB861">
            <v>2</v>
          </cell>
          <cell r="BC861">
            <v>2</v>
          </cell>
          <cell r="BD861">
            <v>75</v>
          </cell>
          <cell r="BE861">
            <v>2</v>
          </cell>
          <cell r="BF861">
            <v>2</v>
          </cell>
          <cell r="BJ861">
            <v>0</v>
          </cell>
          <cell r="BK861">
            <v>5</v>
          </cell>
          <cell r="BL861">
            <v>5</v>
          </cell>
          <cell r="BN861">
            <v>244</v>
          </cell>
          <cell r="BO861" t="str">
            <v>2</v>
          </cell>
          <cell r="BP861">
            <v>44378</v>
          </cell>
          <cell r="BX861" t="str">
            <v>شفاف</v>
          </cell>
          <cell r="BY861">
            <v>2.6667E-2</v>
          </cell>
          <cell r="BZ861">
            <v>50</v>
          </cell>
          <cell r="CA861">
            <v>5</v>
          </cell>
          <cell r="CO861" t="str">
            <v>Media</v>
          </cell>
          <cell r="CP861" t="str">
            <v>Media</v>
          </cell>
          <cell r="CW861">
            <v>0</v>
          </cell>
          <cell r="CZ861" t="str">
            <v>Pending</v>
          </cell>
        </row>
        <row r="862">
          <cell r="A862" t="str">
            <v>713sum+A806+A828</v>
          </cell>
          <cell r="D862" t="str">
            <v>Molds</v>
          </cell>
          <cell r="F862" t="str">
            <v xml:space="preserve">غسالة ميديا 12 ك </v>
          </cell>
          <cell r="G862" t="str">
            <v>Set</v>
          </cell>
          <cell r="H862" t="str">
            <v>1400*1700</v>
          </cell>
          <cell r="I862">
            <v>1.4570000000000001</v>
          </cell>
          <cell r="M862">
            <v>18</v>
          </cell>
          <cell r="N862">
            <v>1</v>
          </cell>
          <cell r="O862">
            <v>1</v>
          </cell>
          <cell r="P862" t="str">
            <v>BB3</v>
          </cell>
          <cell r="Q862" t="str">
            <v>تعمل</v>
          </cell>
          <cell r="R862">
            <v>1457</v>
          </cell>
          <cell r="S862">
            <v>1369.58</v>
          </cell>
          <cell r="T862">
            <v>1544.42</v>
          </cell>
          <cell r="U862">
            <v>6</v>
          </cell>
          <cell r="V862">
            <v>6</v>
          </cell>
          <cell r="X862" t="str">
            <v>غسالة</v>
          </cell>
          <cell r="Y862">
            <v>431</v>
          </cell>
          <cell r="Z862" t="str">
            <v>مجمعة</v>
          </cell>
          <cell r="AA862">
            <v>713</v>
          </cell>
          <cell r="AB862" t="str">
            <v xml:space="preserve">زوايا خلفية 12 ك </v>
          </cell>
          <cell r="AD862" t="str">
            <v>غسالة ميديا 12 كجم</v>
          </cell>
          <cell r="AE862">
            <v>1</v>
          </cell>
          <cell r="AH862">
            <v>180</v>
          </cell>
          <cell r="AI862">
            <v>171</v>
          </cell>
          <cell r="AJ862">
            <v>189</v>
          </cell>
          <cell r="AK862">
            <v>1</v>
          </cell>
          <cell r="AM862">
            <v>1</v>
          </cell>
          <cell r="AN862">
            <v>7</v>
          </cell>
          <cell r="AO862">
            <v>24</v>
          </cell>
          <cell r="AP862" t="str">
            <v>(A) S.2 112      (M) 0.7-1.1 mm</v>
          </cell>
          <cell r="AQ862" t="str">
            <v>(B) C.SB         (M) 0.7-1.1 mm</v>
          </cell>
          <cell r="AR862">
            <v>22</v>
          </cell>
          <cell r="AS862">
            <v>32</v>
          </cell>
          <cell r="AT862" t="str">
            <v>LGE</v>
          </cell>
          <cell r="AU862" t="str">
            <v>اتوماتيك</v>
          </cell>
          <cell r="AV862">
            <v>7</v>
          </cell>
          <cell r="AW862">
            <v>7</v>
          </cell>
          <cell r="AY862">
            <v>2</v>
          </cell>
          <cell r="AZ862">
            <v>2</v>
          </cell>
          <cell r="BB862">
            <v>2</v>
          </cell>
          <cell r="BC862">
            <v>2</v>
          </cell>
          <cell r="BE862">
            <v>2</v>
          </cell>
          <cell r="BF862">
            <v>2</v>
          </cell>
          <cell r="BJ862">
            <v>0</v>
          </cell>
          <cell r="BK862">
            <v>5</v>
          </cell>
          <cell r="BL862">
            <v>5</v>
          </cell>
          <cell r="BN862">
            <v>244</v>
          </cell>
          <cell r="BO862" t="str">
            <v>2</v>
          </cell>
          <cell r="BP862">
            <v>44378</v>
          </cell>
          <cell r="BX862" t="str">
            <v>شفاف</v>
          </cell>
          <cell r="BY862">
            <v>2.6667E-2</v>
          </cell>
          <cell r="BZ862">
            <v>50</v>
          </cell>
          <cell r="CA862">
            <v>5</v>
          </cell>
          <cell r="CO862" t="str">
            <v>Media</v>
          </cell>
          <cell r="CP862" t="str">
            <v>Media</v>
          </cell>
          <cell r="CW862">
            <v>0</v>
          </cell>
          <cell r="CZ862" t="str">
            <v>Pending</v>
          </cell>
        </row>
        <row r="863">
          <cell r="A863">
            <v>714</v>
          </cell>
          <cell r="D863" t="str">
            <v>slides</v>
          </cell>
          <cell r="F863" t="str">
            <v>شرائح( طول0.397- عرضِ0.288-ارتفاع 0.15-كثافة 25 بيور)</v>
          </cell>
          <cell r="AA863">
            <v>714</v>
          </cell>
          <cell r="AB863" t="str">
            <v>شرائح( طول0.397- عرضِ0.288-ارتفاع 0.15-كثافة 25 بيور)</v>
          </cell>
          <cell r="AO863">
            <v>25</v>
          </cell>
        </row>
        <row r="864">
          <cell r="A864">
            <v>715</v>
          </cell>
          <cell r="D864" t="str">
            <v>slides</v>
          </cell>
          <cell r="F864" t="str">
            <v>شرائح( طول0.454- عرضِ0.4-ارتفاع 0.096-كثافة 25 بيور)</v>
          </cell>
          <cell r="AA864">
            <v>715</v>
          </cell>
          <cell r="AB864" t="str">
            <v>شرائح( طول0.454- عرضِ0.4-ارتفاع 0.096-كثافة 25 بيور)</v>
          </cell>
          <cell r="AO864">
            <v>25</v>
          </cell>
        </row>
        <row r="865">
          <cell r="A865">
            <v>716</v>
          </cell>
          <cell r="D865" t="str">
            <v>slides</v>
          </cell>
          <cell r="F865" t="str">
            <v>شرائح( طول0.56- عرضِ0.07-ارتفاع 0.07-كثافة سوبر)</v>
          </cell>
          <cell r="AA865">
            <v>716</v>
          </cell>
          <cell r="AB865" t="str">
            <v>شرائح( طول0.56- عرضِ0.07-ارتفاع 0.07-كثافة سوبر)</v>
          </cell>
          <cell r="AO865">
            <v>11</v>
          </cell>
        </row>
        <row r="866">
          <cell r="A866">
            <v>717</v>
          </cell>
          <cell r="D866" t="str">
            <v>slides</v>
          </cell>
          <cell r="F866" t="str">
            <v>شرائح( طول0.09- عرضِ0.062-ارتفاع 0.072-كثافة 17بيور)</v>
          </cell>
          <cell r="AA866">
            <v>717</v>
          </cell>
          <cell r="AB866" t="str">
            <v>شرائح( طول0.09- عرضِ0.062-ارتفاع 0.072-كثافة 17بيور)</v>
          </cell>
          <cell r="AO866">
            <v>17</v>
          </cell>
        </row>
        <row r="867">
          <cell r="A867">
            <v>718</v>
          </cell>
          <cell r="D867" t="str">
            <v>slides</v>
          </cell>
          <cell r="F867" t="str">
            <v>شرائح( طول0.205- عرضِ0.1-ارتفاع 0.06-كثافة 20بيور)</v>
          </cell>
          <cell r="AA867">
            <v>718</v>
          </cell>
          <cell r="AB867" t="str">
            <v>شرائح( طول0.205- عرضِ0.1-ارتفاع 0.06-كثافة 20بيور)</v>
          </cell>
          <cell r="AO867">
            <v>20</v>
          </cell>
        </row>
        <row r="868">
          <cell r="A868">
            <v>719</v>
          </cell>
          <cell r="D868" t="str">
            <v>slides</v>
          </cell>
          <cell r="F868" t="str">
            <v>شرائح( طول0.408- عرضِ0.07-ارتفاع 0.15-كثافة 25بيور)</v>
          </cell>
          <cell r="AA868">
            <v>719</v>
          </cell>
          <cell r="AB868" t="str">
            <v>شرائح( طول0.408- عرضِ0.07-ارتفاع 0.15-كثافة 25بيور)</v>
          </cell>
          <cell r="AO868">
            <v>25</v>
          </cell>
        </row>
        <row r="869">
          <cell r="A869">
            <v>720</v>
          </cell>
          <cell r="D869" t="str">
            <v>slides</v>
          </cell>
          <cell r="F869" t="str">
            <v>شرائح( طول0.46- عرضِ0.184-ارتفاع 0.07-كثافة 25بيور)</v>
          </cell>
          <cell r="AA869">
            <v>720</v>
          </cell>
          <cell r="AB869" t="str">
            <v>شرائح( طول0.46- عرضِ0.184-ارتفاع 0.07-كثافة 25بيور)</v>
          </cell>
          <cell r="AO869">
            <v>25</v>
          </cell>
        </row>
        <row r="870">
          <cell r="A870">
            <v>721</v>
          </cell>
          <cell r="D870" t="str">
            <v>slides</v>
          </cell>
          <cell r="F870" t="str">
            <v>شرائح( طول2- عرضِ1-ارتفاع 0.05-كثافة 25بيور)</v>
          </cell>
          <cell r="AA870">
            <v>721</v>
          </cell>
          <cell r="AB870" t="str">
            <v>شرائح( طول2- عرضِ1-ارتفاع 0.05-كثافة 25بيور)</v>
          </cell>
          <cell r="AO870">
            <v>25</v>
          </cell>
        </row>
        <row r="871">
          <cell r="A871">
            <v>722</v>
          </cell>
          <cell r="D871" t="str">
            <v>slides</v>
          </cell>
          <cell r="F871" t="str">
            <v>شرائح( طول0.49- عرضِ0.302-ارتفاع 0.013-كثافة 30بيور)</v>
          </cell>
          <cell r="AA871">
            <v>722</v>
          </cell>
          <cell r="AB871" t="str">
            <v>شرائح( طول0.49- عرضِ0.302-ارتفاع 0.013-كثافة 30بيور)</v>
          </cell>
          <cell r="AO871">
            <v>25</v>
          </cell>
        </row>
        <row r="872">
          <cell r="A872">
            <v>723</v>
          </cell>
          <cell r="D872" t="str">
            <v>slides</v>
          </cell>
          <cell r="F872" t="str">
            <v>شرائح( طول0.805- عرضِ0.402-ارتفاع 0.04-كثافة 25بيور)</v>
          </cell>
          <cell r="AA872">
            <v>723</v>
          </cell>
          <cell r="AB872" t="str">
            <v>شرائح( طول0.805- عرضِ0.402-ارتفاع 0.04-كثافة 25بيور)</v>
          </cell>
          <cell r="AO872">
            <v>30</v>
          </cell>
        </row>
        <row r="873">
          <cell r="A873">
            <v>724</v>
          </cell>
          <cell r="D873" t="str">
            <v>slides</v>
          </cell>
          <cell r="F873" t="str">
            <v>شرائح( طول1- عرضِ1-ارتفاع 0.02-كثافة 30 بيور)</v>
          </cell>
          <cell r="AA873">
            <v>724</v>
          </cell>
          <cell r="AB873" t="str">
            <v>شرائح( طول1- عرضِ1-ارتفاع 0.02-كثافة 30 بيور)</v>
          </cell>
          <cell r="AO873">
            <v>30</v>
          </cell>
        </row>
        <row r="874">
          <cell r="A874">
            <v>725</v>
          </cell>
          <cell r="D874" t="str">
            <v>slides</v>
          </cell>
          <cell r="F874" t="str">
            <v>شرائح( طول2- عرضِ1-ارتفاع 0.02-كثافة سوبر)</v>
          </cell>
          <cell r="AA874">
            <v>725</v>
          </cell>
          <cell r="AB874" t="str">
            <v>شرائح( طول2- عرضِ1-ارتفاع 0.02-كثافة سوبر)</v>
          </cell>
          <cell r="AO874">
            <v>11</v>
          </cell>
        </row>
        <row r="875">
          <cell r="A875">
            <v>726</v>
          </cell>
          <cell r="D875" t="str">
            <v>slides</v>
          </cell>
          <cell r="F875" t="str">
            <v>شرائح( طول0.39- عرضِ0.28-ارتفاع 0.15-كثافة 25 بيور)</v>
          </cell>
          <cell r="AA875">
            <v>726</v>
          </cell>
          <cell r="AB875" t="str">
            <v>شرائح( طول0.39- عرضِ0.28-ارتفاع 0.15-كثافة 25 بيور)</v>
          </cell>
          <cell r="AO875">
            <v>25</v>
          </cell>
        </row>
        <row r="876">
          <cell r="A876">
            <v>727</v>
          </cell>
          <cell r="D876" t="str">
            <v>slides</v>
          </cell>
          <cell r="F876" t="str">
            <v>شرائح( طول2- عرضِ1-ارتفاع 0.071-كثافة 35 بيور)</v>
          </cell>
          <cell r="AA876">
            <v>727</v>
          </cell>
          <cell r="AB876" t="str">
            <v>شرائح( طول2- عرضِ1-ارتفاع 0.071-كثافة 35 بيور)</v>
          </cell>
        </row>
        <row r="877">
          <cell r="A877">
            <v>728</v>
          </cell>
          <cell r="D877" t="str">
            <v>xps</v>
          </cell>
          <cell r="F877" t="str">
            <v>فوم ازرق عالى الكثافة</v>
          </cell>
          <cell r="AA877">
            <v>728</v>
          </cell>
          <cell r="AB877" t="str">
            <v>فوم ازرق عالى الكثافة</v>
          </cell>
          <cell r="AO877">
            <v>37</v>
          </cell>
          <cell r="AV877">
            <v>1</v>
          </cell>
          <cell r="AW877">
            <v>1</v>
          </cell>
        </row>
        <row r="878">
          <cell r="A878">
            <v>729</v>
          </cell>
          <cell r="D878" t="str">
            <v>xps</v>
          </cell>
          <cell r="F878" t="str">
            <v>انسو فوم 5 سم بشفة</v>
          </cell>
          <cell r="AA878">
            <v>729</v>
          </cell>
          <cell r="AB878" t="str">
            <v>انسو فوم 5 سم بشفة</v>
          </cell>
          <cell r="AO878">
            <v>35</v>
          </cell>
          <cell r="AV878">
            <v>1</v>
          </cell>
          <cell r="AW878">
            <v>1</v>
          </cell>
        </row>
        <row r="879">
          <cell r="A879">
            <v>730</v>
          </cell>
          <cell r="D879" t="str">
            <v>slides</v>
          </cell>
          <cell r="F879" t="str">
            <v>شرائح( طول0.445- عرضِ0.225-ارتفاع 0.01-كثافة 35 بيور)</v>
          </cell>
          <cell r="AA879">
            <v>730</v>
          </cell>
          <cell r="AB879" t="str">
            <v>شرائح( طول0.445- عرضِ0.225-ارتفاع 0.01-كثافة 35 بيور)</v>
          </cell>
          <cell r="AO879">
            <v>35</v>
          </cell>
        </row>
        <row r="880">
          <cell r="A880">
            <v>714</v>
          </cell>
          <cell r="D880" t="str">
            <v>slides</v>
          </cell>
          <cell r="F880" t="str">
            <v>شرائح( طول1- عرضِ0.5-ارتفاع 0.02-كثافة SS)</v>
          </cell>
          <cell r="AA880">
            <v>714</v>
          </cell>
          <cell r="AD880" t="str">
            <v>شرائح( طول1- عرضِ0.5-ارتفاع 0.02-كثافة SS)</v>
          </cell>
        </row>
        <row r="881">
          <cell r="A881">
            <v>715</v>
          </cell>
          <cell r="D881" t="str">
            <v>slides</v>
          </cell>
          <cell r="F881" t="str">
            <v>شرائح( طول0.7- عرضِ0.6-ارتفاع 0.02-كثافة S)</v>
          </cell>
          <cell r="AA881">
            <v>715</v>
          </cell>
          <cell r="AD881" t="str">
            <v>شرائح( طول0.7- عرضِ0.6-ارتفاع 0.02-كثافة S)</v>
          </cell>
        </row>
        <row r="882">
          <cell r="A882">
            <v>716</v>
          </cell>
          <cell r="D882" t="str">
            <v>slides</v>
          </cell>
          <cell r="F882" t="str">
            <v>شرائح( طول0.63- عرضِ0.567-ارتفاع 0.04-كثافة 25 بيور)</v>
          </cell>
          <cell r="AA882">
            <v>716</v>
          </cell>
          <cell r="AD882" t="str">
            <v>شرائح( طول0.63- عرضِ0.567-ارتفاع 0.04-كثافة 25 بيور)</v>
          </cell>
        </row>
      </sheetData>
      <sheetData sheetId="4"/>
      <sheetData sheetId="5">
        <row r="1">
          <cell r="A1" t="str">
            <v>id</v>
          </cell>
          <cell r="B1" t="str">
            <v>scrabe_standard</v>
          </cell>
          <cell r="C1" t="str">
            <v>machine_type</v>
          </cell>
        </row>
        <row r="2">
          <cell r="A2">
            <v>11</v>
          </cell>
          <cell r="B2">
            <v>0.02</v>
          </cell>
          <cell r="C2" t="str">
            <v>old_machine</v>
          </cell>
        </row>
        <row r="3">
          <cell r="A3">
            <v>17</v>
          </cell>
          <cell r="B3">
            <v>0.02</v>
          </cell>
          <cell r="C3" t="str">
            <v>old_machine</v>
          </cell>
        </row>
        <row r="4">
          <cell r="A4">
            <v>18</v>
          </cell>
          <cell r="B4">
            <v>0.02</v>
          </cell>
          <cell r="C4" t="str">
            <v>old_machine</v>
          </cell>
        </row>
        <row r="5">
          <cell r="A5">
            <v>21</v>
          </cell>
          <cell r="B5">
            <v>0.02</v>
          </cell>
          <cell r="C5" t="str">
            <v>old_machine</v>
          </cell>
        </row>
        <row r="6">
          <cell r="A6">
            <v>21</v>
          </cell>
          <cell r="B6">
            <v>0.02</v>
          </cell>
          <cell r="C6" t="str">
            <v>old_machine</v>
          </cell>
        </row>
        <row r="7">
          <cell r="A7">
            <v>21</v>
          </cell>
          <cell r="B7">
            <v>0.02</v>
          </cell>
          <cell r="C7" t="str">
            <v>old_machine</v>
          </cell>
        </row>
        <row r="8">
          <cell r="A8">
            <v>22</v>
          </cell>
          <cell r="B8">
            <v>0.02</v>
          </cell>
          <cell r="C8" t="str">
            <v>old_machine</v>
          </cell>
        </row>
        <row r="9">
          <cell r="A9">
            <v>24</v>
          </cell>
          <cell r="B9">
            <v>0.02</v>
          </cell>
          <cell r="C9" t="str">
            <v>old_machine</v>
          </cell>
        </row>
        <row r="10">
          <cell r="A10">
            <v>25</v>
          </cell>
          <cell r="B10">
            <v>0.02</v>
          </cell>
          <cell r="C10" t="str">
            <v>old_machine</v>
          </cell>
        </row>
        <row r="11">
          <cell r="A11">
            <v>26</v>
          </cell>
          <cell r="B11">
            <v>0.02</v>
          </cell>
          <cell r="C11" t="str">
            <v>old_machine</v>
          </cell>
        </row>
        <row r="12">
          <cell r="A12">
            <v>27</v>
          </cell>
          <cell r="B12">
            <v>0.02</v>
          </cell>
          <cell r="C12" t="str">
            <v>old_machine</v>
          </cell>
        </row>
        <row r="13">
          <cell r="A13">
            <v>28</v>
          </cell>
          <cell r="B13">
            <v>0.02</v>
          </cell>
          <cell r="C13" t="str">
            <v>old_machine</v>
          </cell>
        </row>
        <row r="14">
          <cell r="A14">
            <v>29</v>
          </cell>
          <cell r="B14">
            <v>0.02</v>
          </cell>
          <cell r="C14" t="str">
            <v>old_machine</v>
          </cell>
        </row>
        <row r="15">
          <cell r="A15">
            <v>30</v>
          </cell>
          <cell r="B15">
            <v>0.02</v>
          </cell>
          <cell r="C15" t="str">
            <v>old_machine</v>
          </cell>
        </row>
        <row r="16">
          <cell r="A16">
            <v>32</v>
          </cell>
          <cell r="B16">
            <v>0.02</v>
          </cell>
          <cell r="C16" t="str">
            <v>old_machine</v>
          </cell>
        </row>
        <row r="17">
          <cell r="A17">
            <v>34</v>
          </cell>
          <cell r="B17">
            <v>0.02</v>
          </cell>
          <cell r="C17" t="str">
            <v>old_machine</v>
          </cell>
        </row>
        <row r="18">
          <cell r="A18">
            <v>37</v>
          </cell>
          <cell r="B18">
            <v>0.02</v>
          </cell>
          <cell r="C18" t="str">
            <v>old_machine</v>
          </cell>
        </row>
        <row r="19">
          <cell r="A19">
            <v>38</v>
          </cell>
          <cell r="B19">
            <v>0.02</v>
          </cell>
          <cell r="C19" t="str">
            <v>old_machine</v>
          </cell>
        </row>
        <row r="20">
          <cell r="A20">
            <v>40</v>
          </cell>
          <cell r="B20">
            <v>0.02</v>
          </cell>
          <cell r="C20" t="str">
            <v>old_machine</v>
          </cell>
        </row>
        <row r="21">
          <cell r="A21">
            <v>41</v>
          </cell>
          <cell r="B21">
            <v>0.02</v>
          </cell>
          <cell r="C21" t="str">
            <v>old_machine</v>
          </cell>
        </row>
        <row r="22">
          <cell r="A22">
            <v>42</v>
          </cell>
          <cell r="B22">
            <v>0.02</v>
          </cell>
          <cell r="C22" t="str">
            <v>old_machine</v>
          </cell>
        </row>
        <row r="23">
          <cell r="A23">
            <v>46</v>
          </cell>
          <cell r="B23">
            <v>0.02</v>
          </cell>
          <cell r="C23" t="str">
            <v>old_machine</v>
          </cell>
        </row>
        <row r="24">
          <cell r="A24">
            <v>47</v>
          </cell>
          <cell r="B24">
            <v>0.02</v>
          </cell>
          <cell r="C24" t="str">
            <v>old_machine</v>
          </cell>
        </row>
        <row r="25">
          <cell r="A25">
            <v>48</v>
          </cell>
          <cell r="B25">
            <v>0.02</v>
          </cell>
          <cell r="C25" t="str">
            <v>old_machine</v>
          </cell>
        </row>
        <row r="26">
          <cell r="A26">
            <v>49</v>
          </cell>
          <cell r="B26">
            <v>0.02</v>
          </cell>
          <cell r="C26" t="str">
            <v>old_machine</v>
          </cell>
        </row>
        <row r="27">
          <cell r="A27">
            <v>1</v>
          </cell>
          <cell r="B27">
            <v>1.4999999999999999E-2</v>
          </cell>
          <cell r="C27" t="str">
            <v>new_machine</v>
          </cell>
        </row>
        <row r="28">
          <cell r="A28">
            <v>2</v>
          </cell>
          <cell r="B28">
            <v>1.4999999999999999E-2</v>
          </cell>
          <cell r="C28" t="str">
            <v>new_machine</v>
          </cell>
        </row>
        <row r="29">
          <cell r="A29">
            <v>3</v>
          </cell>
          <cell r="B29">
            <v>1.4999999999999999E-2</v>
          </cell>
          <cell r="C29" t="str">
            <v>new_machine</v>
          </cell>
        </row>
        <row r="30">
          <cell r="A30">
            <v>4</v>
          </cell>
          <cell r="B30">
            <v>1.4999999999999999E-2</v>
          </cell>
          <cell r="C30" t="str">
            <v>new_machine</v>
          </cell>
        </row>
        <row r="31">
          <cell r="A31">
            <v>5</v>
          </cell>
          <cell r="B31">
            <v>1.4999999999999999E-2</v>
          </cell>
          <cell r="C31" t="str">
            <v>new_machine</v>
          </cell>
        </row>
        <row r="32">
          <cell r="A32">
            <v>6</v>
          </cell>
          <cell r="B32">
            <v>1.4999999999999999E-2</v>
          </cell>
          <cell r="C32" t="str">
            <v>new_machine</v>
          </cell>
        </row>
        <row r="33">
          <cell r="A33">
            <v>7</v>
          </cell>
          <cell r="B33">
            <v>1.4999999999999999E-2</v>
          </cell>
          <cell r="C33" t="str">
            <v>new_machine</v>
          </cell>
        </row>
        <row r="34">
          <cell r="A34">
            <v>8</v>
          </cell>
          <cell r="B34">
            <v>1.4999999999999999E-2</v>
          </cell>
          <cell r="C34" t="str">
            <v>new_machine</v>
          </cell>
        </row>
      </sheetData>
      <sheetData sheetId="6"/>
      <sheetData sheetId="7">
        <row r="1">
          <cell r="B1" t="str">
            <v>shorcut_ar</v>
          </cell>
          <cell r="C1" t="str">
            <v>shortcut_eng</v>
          </cell>
          <cell r="D1" t="str">
            <v>id_shortcut</v>
          </cell>
        </row>
        <row r="2">
          <cell r="B2" t="str">
            <v>اعلي</v>
          </cell>
          <cell r="C2" t="str">
            <v>up</v>
          </cell>
          <cell r="D2" t="str">
            <v>u</v>
          </cell>
        </row>
        <row r="3">
          <cell r="B3" t="str">
            <v>اسفل</v>
          </cell>
          <cell r="C3" t="str">
            <v>down</v>
          </cell>
          <cell r="D3" t="str">
            <v>d</v>
          </cell>
        </row>
        <row r="4">
          <cell r="B4" t="str">
            <v>يمين</v>
          </cell>
          <cell r="C4" t="str">
            <v>right</v>
          </cell>
          <cell r="D4" t="str">
            <v>r</v>
          </cell>
        </row>
        <row r="5">
          <cell r="B5" t="str">
            <v>يسار</v>
          </cell>
          <cell r="C5" t="str">
            <v>lift</v>
          </cell>
          <cell r="D5" t="str">
            <v>L</v>
          </cell>
        </row>
        <row r="6">
          <cell r="B6" t="str">
            <v>يمين ويسار</v>
          </cell>
          <cell r="C6" t="str">
            <v>right&amp;left</v>
          </cell>
          <cell r="D6" t="str">
            <v>Lr</v>
          </cell>
        </row>
        <row r="7">
          <cell r="B7" t="str">
            <v>زوايا</v>
          </cell>
          <cell r="C7" t="str">
            <v>angels</v>
          </cell>
          <cell r="D7" t="str">
            <v>a</v>
          </cell>
        </row>
        <row r="8">
          <cell r="B8" t="str">
            <v>كفر</v>
          </cell>
          <cell r="C8" t="str">
            <v>cover</v>
          </cell>
          <cell r="D8" t="str">
            <v>c</v>
          </cell>
        </row>
        <row r="9">
          <cell r="B9" t="str">
            <v>قاعدة</v>
          </cell>
          <cell r="C9" t="str">
            <v>base</v>
          </cell>
          <cell r="D9" t="str">
            <v>b</v>
          </cell>
        </row>
        <row r="10">
          <cell r="B10" t="str">
            <v xml:space="preserve">امامية </v>
          </cell>
          <cell r="C10" t="str">
            <v>front</v>
          </cell>
          <cell r="D10" t="str">
            <v>f</v>
          </cell>
        </row>
        <row r="11">
          <cell r="B11" t="str">
            <v xml:space="preserve">خلفية </v>
          </cell>
          <cell r="C11" t="str">
            <v>back</v>
          </cell>
          <cell r="D11" t="str">
            <v>k</v>
          </cell>
        </row>
        <row r="12">
          <cell r="B12" t="str">
            <v xml:space="preserve">قاعدة وكفر </v>
          </cell>
          <cell r="C12" t="str">
            <v>base and cover</v>
          </cell>
          <cell r="D12" t="str">
            <v>bc</v>
          </cell>
        </row>
        <row r="13">
          <cell r="B13" t="str">
            <v xml:space="preserve">حلة </v>
          </cell>
          <cell r="C13" t="str">
            <v>utensil</v>
          </cell>
          <cell r="D13" t="str">
            <v>s</v>
          </cell>
        </row>
        <row r="14">
          <cell r="B14" t="str">
            <v>لوحة تحكم</v>
          </cell>
          <cell r="C14" t="str">
            <v>control</v>
          </cell>
          <cell r="D14" t="str">
            <v>n</v>
          </cell>
        </row>
        <row r="15">
          <cell r="B15" t="str">
            <v>دعامة</v>
          </cell>
          <cell r="C15" t="str">
            <v>prop</v>
          </cell>
          <cell r="D15" t="str">
            <v>p</v>
          </cell>
        </row>
        <row r="16">
          <cell r="B16" t="str">
            <v>جانب</v>
          </cell>
          <cell r="C16" t="str">
            <v>side</v>
          </cell>
          <cell r="D16" t="str">
            <v>i</v>
          </cell>
        </row>
        <row r="17">
          <cell r="B17" t="str">
            <v>وسط</v>
          </cell>
          <cell r="C17" t="str">
            <v>center</v>
          </cell>
          <cell r="D17" t="str">
            <v>r</v>
          </cell>
        </row>
        <row r="18">
          <cell r="B18">
            <v>216</v>
          </cell>
          <cell r="C18">
            <v>216</v>
          </cell>
          <cell r="D18" t="str">
            <v>s216</v>
          </cell>
        </row>
        <row r="19">
          <cell r="B19" t="str">
            <v>s150</v>
          </cell>
          <cell r="C19" t="str">
            <v>s150</v>
          </cell>
          <cell r="D19" t="str">
            <v>s150</v>
          </cell>
        </row>
        <row r="20">
          <cell r="B20" t="str">
            <v>مجمعة</v>
          </cell>
          <cell r="C20" t="str">
            <v>aggrigation</v>
          </cell>
          <cell r="D20" t="str">
            <v>sum</v>
          </cell>
        </row>
        <row r="21">
          <cell r="B21" t="str">
            <v>علوى يمين خلفي</v>
          </cell>
          <cell r="C21" t="str">
            <v>up right back</v>
          </cell>
          <cell r="D21" t="str">
            <v>urb</v>
          </cell>
        </row>
        <row r="22">
          <cell r="B22" t="str">
            <v xml:space="preserve"> علوى يمين امامى</v>
          </cell>
          <cell r="C22" t="str">
            <v>up right front</v>
          </cell>
          <cell r="D22" t="str">
            <v>urf</v>
          </cell>
        </row>
        <row r="23">
          <cell r="B23" t="str">
            <v>علوى شمال خلفي</v>
          </cell>
          <cell r="C23" t="str">
            <v>up left back</v>
          </cell>
          <cell r="D23" t="str">
            <v>ulb</v>
          </cell>
        </row>
        <row r="24">
          <cell r="B24" t="str">
            <v>علوى شمال امامى</v>
          </cell>
          <cell r="C24" t="str">
            <v>up left front</v>
          </cell>
          <cell r="D24" t="str">
            <v>ubf</v>
          </cell>
        </row>
        <row r="25">
          <cell r="B25" t="str">
            <v>سفلى يمين</v>
          </cell>
          <cell r="C25" t="str">
            <v>bottom right</v>
          </cell>
          <cell r="D25" t="str">
            <v>br</v>
          </cell>
        </row>
        <row r="26">
          <cell r="B26" t="str">
            <v>سفلى شمال</v>
          </cell>
          <cell r="C26" t="str">
            <v>bottom left</v>
          </cell>
          <cell r="D26" t="str">
            <v>bl</v>
          </cell>
        </row>
        <row r="27">
          <cell r="B27" t="str">
            <v>علوي يمين</v>
          </cell>
          <cell r="C27" t="str">
            <v>bottom right</v>
          </cell>
          <cell r="D27" t="str">
            <v>ur</v>
          </cell>
        </row>
        <row r="28">
          <cell r="B28" t="str">
            <v>علوي شمال</v>
          </cell>
          <cell r="C28" t="str">
            <v>bottom left</v>
          </cell>
          <cell r="D28" t="str">
            <v>ul</v>
          </cell>
        </row>
        <row r="29">
          <cell r="B29" t="str">
            <v>كبير</v>
          </cell>
          <cell r="C29" t="str">
            <v>big</v>
          </cell>
          <cell r="D29" t="str">
            <v>bg</v>
          </cell>
        </row>
        <row r="30">
          <cell r="B30" t="str">
            <v>صغير</v>
          </cell>
          <cell r="C30" t="str">
            <v>small</v>
          </cell>
          <cell r="D30" t="str">
            <v>sm</v>
          </cell>
        </row>
        <row r="31">
          <cell r="B31">
            <v>309</v>
          </cell>
          <cell r="C31">
            <v>309</v>
          </cell>
          <cell r="D31">
            <v>309</v>
          </cell>
        </row>
        <row r="32">
          <cell r="B32">
            <v>314</v>
          </cell>
          <cell r="C32">
            <v>314</v>
          </cell>
          <cell r="D32">
            <v>314</v>
          </cell>
        </row>
        <row r="33">
          <cell r="B33">
            <v>307</v>
          </cell>
          <cell r="C33">
            <v>307</v>
          </cell>
          <cell r="D33">
            <v>307</v>
          </cell>
        </row>
        <row r="34">
          <cell r="B34" t="str">
            <v>اول</v>
          </cell>
          <cell r="C34" t="str">
            <v>first</v>
          </cell>
          <cell r="D34" t="str">
            <v>ft</v>
          </cell>
        </row>
        <row r="35">
          <cell r="B35" t="str">
            <v>ثاني</v>
          </cell>
          <cell r="C35" t="str">
            <v>second</v>
          </cell>
          <cell r="D35" t="str">
            <v>sd</v>
          </cell>
        </row>
        <row r="36">
          <cell r="B36" t="str">
            <v>وسط</v>
          </cell>
          <cell r="C36" t="str">
            <v>middle</v>
          </cell>
          <cell r="D36" t="str">
            <v>md</v>
          </cell>
        </row>
        <row r="37">
          <cell r="B37" t="str">
            <v>عمود</v>
          </cell>
          <cell r="C37" t="str">
            <v>column</v>
          </cell>
          <cell r="D37" t="str">
            <v>cl</v>
          </cell>
        </row>
        <row r="38">
          <cell r="B38" t="str">
            <v>esna</v>
          </cell>
          <cell r="C38" t="str">
            <v>esna</v>
          </cell>
          <cell r="D38" t="str">
            <v>esna</v>
          </cell>
        </row>
      </sheetData>
      <sheetData sheetId="8"/>
      <sheetData sheetId="9">
        <row r="67">
          <cell r="B67" t="str">
            <v>مصنع العاشر</v>
          </cell>
          <cell r="C67" t="str">
            <v>PT1</v>
          </cell>
        </row>
        <row r="68">
          <cell r="B68" t="str">
            <v>مصنع 6 اكتوبر</v>
          </cell>
          <cell r="C68" t="str">
            <v>PT2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ct_not_logical"/>
      <sheetName val="machines_master"/>
      <sheetName val="input_ncr_qc"/>
      <sheetName val="shotcut_master"/>
      <sheetName val="lists"/>
      <sheetName val="help"/>
    </sheetNames>
    <sheetDataSet>
      <sheetData sheetId="0"/>
      <sheetData sheetId="1"/>
      <sheetData sheetId="2"/>
      <sheetData sheetId="3">
        <row r="1">
          <cell r="A1" t="str">
            <v>part_id</v>
          </cell>
          <cell r="B1" t="str">
            <v>ORG_CODE</v>
          </cell>
          <cell r="C1" t="str">
            <v>ORG_NAME</v>
          </cell>
          <cell r="D1" t="str">
            <v>Ctegory</v>
          </cell>
          <cell r="E1" t="str">
            <v>product_code</v>
          </cell>
          <cell r="F1" t="str">
            <v>product_name_by_parts</v>
          </cell>
          <cell r="G1" t="str">
            <v>UOM</v>
          </cell>
          <cell r="H1" t="str">
            <v>machie_size</v>
          </cell>
          <cell r="I1" t="str">
            <v>Weight_kg</v>
          </cell>
          <cell r="J1" t="str">
            <v>old_Rate1</v>
          </cell>
          <cell r="K1" t="str">
            <v>Items Per Mould</v>
          </cell>
          <cell r="L1" t="str">
            <v>old_Rate2</v>
          </cell>
          <cell r="M1" t="str">
            <v>standard_rate_hour</v>
          </cell>
          <cell r="N1" t="str">
            <v>No_on_Set</v>
          </cell>
          <cell r="O1" t="str">
            <v>set</v>
          </cell>
          <cell r="P1" t="str">
            <v>highlite</v>
          </cell>
          <cell r="Q1" t="str">
            <v>الحالة</v>
          </cell>
          <cell r="R1" t="str">
            <v>standard_dry_weight</v>
          </cell>
          <cell r="S1" t="str">
            <v>standard_dry_weight_from</v>
          </cell>
          <cell r="T1" t="str">
            <v>standard_dry_weight_to</v>
          </cell>
          <cell r="U1" t="str">
            <v>negative_weight</v>
          </cell>
          <cell r="V1" t="str">
            <v>positive_weight</v>
          </cell>
          <cell r="W1" t="str">
            <v>notes</v>
          </cell>
          <cell r="X1" t="str">
            <v>sub_category</v>
          </cell>
          <cell r="Y1" t="str">
            <v>mold_id</v>
          </cell>
          <cell r="Z1" t="str">
            <v>product_parts</v>
          </cell>
          <cell r="AA1" t="str">
            <v>item_id</v>
          </cell>
          <cell r="AB1" t="str">
            <v>product_name</v>
          </cell>
          <cell r="AC1" t="str">
            <v>item_name_customers</v>
          </cell>
          <cell r="AD1" t="str">
            <v>mold_name</v>
          </cell>
          <cell r="AE1" t="str">
            <v>status</v>
          </cell>
          <cell r="AF1" t="str">
            <v>item_classification_customers</v>
          </cell>
          <cell r="AG1" t="str">
            <v>item_code_customers</v>
          </cell>
          <cell r="AH1" t="str">
            <v>c_t_standard_per_second</v>
          </cell>
          <cell r="AI1" t="str">
            <v>c_t_standard_per_second_from</v>
          </cell>
          <cell r="AJ1" t="str">
            <v>c_t_standard_per_second_to</v>
          </cell>
          <cell r="AK1" t="str">
            <v>view_items</v>
          </cell>
          <cell r="AL1" t="str">
            <v>view_parts</v>
          </cell>
          <cell r="AM1" t="str">
            <v>view_molds</v>
          </cell>
          <cell r="AN1" t="str">
            <v>gap_mm</v>
          </cell>
          <cell r="AO1" t="str">
            <v>density</v>
          </cell>
          <cell r="AP1" t="str">
            <v>row_material_typeA</v>
          </cell>
          <cell r="AQ1" t="str">
            <v>row_material_typeB</v>
          </cell>
          <cell r="AR1" t="str">
            <v>injekors_numbers</v>
          </cell>
          <cell r="AS1" t="str">
            <v>drummers_number</v>
          </cell>
          <cell r="AT1" t="str">
            <v>customer_id</v>
          </cell>
          <cell r="AU1" t="str">
            <v>playback</v>
          </cell>
          <cell r="AV1" t="str">
            <v>%density_positive_tolerance</v>
          </cell>
          <cell r="AW1" t="str">
            <v>density_negative_tolerance</v>
          </cell>
          <cell r="AX1" t="str">
            <v>tall_mm</v>
          </cell>
          <cell r="AY1" t="str">
            <v>tall_positive_tolerance</v>
          </cell>
          <cell r="AZ1" t="str">
            <v>tall_negative_tolerance</v>
          </cell>
          <cell r="BA1" t="str">
            <v>width_mm</v>
          </cell>
          <cell r="BB1" t="str">
            <v>width_positive_tolerance</v>
          </cell>
          <cell r="BC1" t="str">
            <v>width_negative_tolerance</v>
          </cell>
          <cell r="BD1" t="str">
            <v>sicness_mm</v>
          </cell>
          <cell r="BE1" t="str">
            <v>sicness_positive_tolerance</v>
          </cell>
          <cell r="BF1" t="str">
            <v>sicness_negative_tolerance</v>
          </cell>
          <cell r="BG1" t="str">
            <v>sicness_inside__mm</v>
          </cell>
          <cell r="BH1" t="str">
            <v>sicness_in_positive_tolerance</v>
          </cell>
          <cell r="BI1" t="str">
            <v>sicness_in_negative_tolerance</v>
          </cell>
          <cell r="BJ1" t="str">
            <v>gap_tolerance</v>
          </cell>
          <cell r="BK1" t="str">
            <v>gap_mm_from</v>
          </cell>
          <cell r="BL1" t="str">
            <v>gap_mm_to</v>
          </cell>
          <cell r="BM1" t="str">
            <v>machine_parameter_id</v>
          </cell>
          <cell r="BN1" t="str">
            <v>id_printed_specification</v>
          </cell>
          <cell r="BO1" t="str">
            <v>spec_folder_no</v>
          </cell>
          <cell r="BP1" t="str">
            <v>mold_start_date</v>
          </cell>
          <cell r="BQ1" t="str">
            <v>mold_expire_date</v>
          </cell>
          <cell r="BR1" t="str">
            <v>date_modifications</v>
          </cell>
          <cell r="BS1" t="str">
            <v>modificatins_record</v>
          </cell>
          <cell r="BT1" t="str">
            <v>page_volum_x</v>
          </cell>
          <cell r="BU1" t="str">
            <v>page_volum_y</v>
          </cell>
          <cell r="BV1" t="str">
            <v>page_volum_z</v>
          </cell>
          <cell r="BW1" t="str">
            <v>volume</v>
          </cell>
          <cell r="BX1" t="str">
            <v>sitotb_color</v>
          </cell>
          <cell r="BY1" t="str">
            <v>sitotb_set</v>
          </cell>
          <cell r="BZ1" t="str">
            <v>silotib_meter_reels</v>
          </cell>
          <cell r="CA1" t="str">
            <v>silotib_outside_meter</v>
          </cell>
          <cell r="CB1" t="str">
            <v>package_page</v>
          </cell>
          <cell r="CC1" t="str">
            <v>number_bacage</v>
          </cell>
          <cell r="CD1" t="str">
            <v>density_disctibtion</v>
          </cell>
          <cell r="CE1" t="str">
            <v>page_size_y</v>
          </cell>
          <cell r="CF1" t="str">
            <v>page_size_x</v>
          </cell>
          <cell r="CG1" t="str">
            <v>page_colore</v>
          </cell>
          <cell r="CH1" t="str">
            <v>pages_kgm_set</v>
          </cell>
          <cell r="CI1" t="str">
            <v>pages_kgm</v>
          </cell>
          <cell r="CJ1" t="str">
            <v>kg_after_add12percent</v>
          </cell>
          <cell r="CK1" t="str">
            <v>kg_after_add8_5percent</v>
          </cell>
          <cell r="CL1" t="str">
            <v>kg_after_add10percent</v>
          </cell>
          <cell r="CM1" t="str">
            <v>id_machine_program</v>
          </cell>
          <cell r="CN1" t="str">
            <v>name_en</v>
          </cell>
          <cell r="CO1" t="str">
            <v>customer_name</v>
          </cell>
          <cell r="CP1" t="str">
            <v>company_of_customer</v>
          </cell>
          <cell r="CQ1" t="str">
            <v>id_modification</v>
          </cell>
          <cell r="CR1" t="str">
            <v>notes</v>
          </cell>
          <cell r="CS1" t="str">
            <v>ItemInPages</v>
          </cell>
          <cell r="CT1" t="str">
            <v>validation_item_id equal part_id</v>
          </cell>
          <cell r="CU1" t="str">
            <v>scrab_record_allowed</v>
          </cell>
          <cell r="CV1" t="str">
            <v>production_record_allowed</v>
          </cell>
        </row>
        <row r="2">
          <cell r="A2">
            <v>1</v>
          </cell>
          <cell r="B2" t="str">
            <v>PF1</v>
          </cell>
          <cell r="C2" t="str">
            <v>FOAM 10TH</v>
          </cell>
          <cell r="D2" t="str">
            <v>Molds</v>
          </cell>
          <cell r="E2" t="str">
            <v>FMENCI20000000</v>
          </cell>
          <cell r="F2" t="str">
            <v>كفر سخان فرنساوى 085</v>
          </cell>
          <cell r="G2" t="str">
            <v>Ea</v>
          </cell>
          <cell r="H2" t="str">
            <v>1400*1700</v>
          </cell>
          <cell r="I2">
            <v>0.111</v>
          </cell>
          <cell r="J2">
            <v>90</v>
          </cell>
          <cell r="L2">
            <v>95</v>
          </cell>
          <cell r="M2">
            <v>108</v>
          </cell>
          <cell r="N2">
            <v>1</v>
          </cell>
          <cell r="O2">
            <v>3</v>
          </cell>
          <cell r="P2" t="str">
            <v>A</v>
          </cell>
          <cell r="Q2" t="str">
            <v>تعمل</v>
          </cell>
          <cell r="R2">
            <v>111</v>
          </cell>
          <cell r="S2">
            <v>103.23</v>
          </cell>
          <cell r="T2">
            <v>118.77</v>
          </cell>
          <cell r="U2">
            <v>7</v>
          </cell>
          <cell r="V2">
            <v>7</v>
          </cell>
          <cell r="X2" t="str">
            <v>سخان</v>
          </cell>
          <cell r="Y2">
            <v>1</v>
          </cell>
          <cell r="AA2">
            <v>1</v>
          </cell>
          <cell r="AB2" t="str">
            <v>كفر سخان فرنساوى 085</v>
          </cell>
          <cell r="AD2" t="str">
            <v>كفر سخان فرنساوى 085/قاعده سخان فرنساوى 086</v>
          </cell>
          <cell r="AE2">
            <v>1</v>
          </cell>
          <cell r="AH2">
            <v>100</v>
          </cell>
          <cell r="AI2">
            <v>95</v>
          </cell>
          <cell r="AJ2">
            <v>105</v>
          </cell>
          <cell r="AK2">
            <v>1</v>
          </cell>
          <cell r="AL2">
            <v>1</v>
          </cell>
          <cell r="AN2">
            <v>6</v>
          </cell>
          <cell r="AO2">
            <v>16</v>
          </cell>
          <cell r="AP2" t="str">
            <v>303 XJ      (M) 0.7-1.1 mm</v>
          </cell>
          <cell r="AQ2" t="str">
            <v>C.SB         (M) 0.7-1.1 mm</v>
          </cell>
          <cell r="AR2" t="str">
            <v>24</v>
          </cell>
          <cell r="AS2">
            <v>72</v>
          </cell>
          <cell r="AT2" t="str">
            <v>ENC</v>
          </cell>
          <cell r="AU2" t="str">
            <v>اتوماتيك</v>
          </cell>
          <cell r="AV2">
            <v>7</v>
          </cell>
          <cell r="AW2">
            <v>7</v>
          </cell>
          <cell r="AX2">
            <v>467</v>
          </cell>
          <cell r="AY2">
            <v>1</v>
          </cell>
          <cell r="AZ2">
            <v>1</v>
          </cell>
          <cell r="BA2">
            <v>451</v>
          </cell>
          <cell r="BB2">
            <v>1</v>
          </cell>
          <cell r="BC2">
            <v>1</v>
          </cell>
          <cell r="BD2">
            <v>60</v>
          </cell>
          <cell r="BE2">
            <v>2</v>
          </cell>
          <cell r="BF2">
            <v>2</v>
          </cell>
          <cell r="BJ2">
            <v>5</v>
          </cell>
          <cell r="BK2">
            <v>1</v>
          </cell>
          <cell r="BL2">
            <v>11</v>
          </cell>
          <cell r="BN2">
            <v>103</v>
          </cell>
          <cell r="BO2" t="str">
            <v>1</v>
          </cell>
          <cell r="BP2"/>
          <cell r="BW2">
            <v>0</v>
          </cell>
          <cell r="CB2">
            <v>26</v>
          </cell>
          <cell r="CC2">
            <v>1</v>
          </cell>
          <cell r="CG2" t="str">
            <v>ابيض</v>
          </cell>
          <cell r="CK2">
            <v>0.120435</v>
          </cell>
          <cell r="CL2">
            <v>0</v>
          </cell>
          <cell r="CN2" t="str">
            <v>cover heater frenshal 085</v>
          </cell>
          <cell r="CO2" t="str">
            <v>اطلانتيك</v>
          </cell>
          <cell r="CP2" t="str">
            <v>اطلانتيك</v>
          </cell>
          <cell r="CT2">
            <v>1</v>
          </cell>
          <cell r="CU2">
            <v>1</v>
          </cell>
          <cell r="CV2">
            <v>1</v>
          </cell>
        </row>
        <row r="3">
          <cell r="A3">
            <v>2</v>
          </cell>
          <cell r="B3" t="str">
            <v>PF1</v>
          </cell>
          <cell r="C3" t="str">
            <v>FOAM 10TH</v>
          </cell>
          <cell r="D3" t="str">
            <v>Molds</v>
          </cell>
          <cell r="E3" t="str">
            <v>FMENCI30000000</v>
          </cell>
          <cell r="F3" t="str">
            <v>قاعده سخان فرنساوى 086</v>
          </cell>
          <cell r="G3" t="str">
            <v>Ea</v>
          </cell>
          <cell r="H3" t="str">
            <v>1400*1700</v>
          </cell>
          <cell r="I3">
            <v>0.113</v>
          </cell>
          <cell r="J3">
            <v>90</v>
          </cell>
          <cell r="L3">
            <v>95</v>
          </cell>
          <cell r="M3">
            <v>108</v>
          </cell>
          <cell r="N3">
            <v>1</v>
          </cell>
          <cell r="O3">
            <v>3</v>
          </cell>
          <cell r="P3" t="str">
            <v>A</v>
          </cell>
          <cell r="Q3" t="str">
            <v>تعمل</v>
          </cell>
          <cell r="R3">
            <v>113</v>
          </cell>
          <cell r="S3">
            <v>105.09</v>
          </cell>
          <cell r="T3">
            <v>120.91</v>
          </cell>
          <cell r="U3">
            <v>7</v>
          </cell>
          <cell r="V3">
            <v>7</v>
          </cell>
          <cell r="X3" t="str">
            <v>سخان</v>
          </cell>
          <cell r="Y3">
            <v>1</v>
          </cell>
          <cell r="AA3">
            <v>2</v>
          </cell>
          <cell r="AB3" t="str">
            <v>قاعده سخان فرنساوى 086</v>
          </cell>
          <cell r="AD3" t="str">
            <v>كفر سخان فرنساوى 085/قاعده سخان فرنساوى 086</v>
          </cell>
          <cell r="AE3">
            <v>1</v>
          </cell>
          <cell r="AH3">
            <v>100</v>
          </cell>
          <cell r="AI3">
            <v>95</v>
          </cell>
          <cell r="AJ3">
            <v>105</v>
          </cell>
          <cell r="AK3">
            <v>1</v>
          </cell>
          <cell r="AL3">
            <v>1</v>
          </cell>
          <cell r="AN3">
            <v>6</v>
          </cell>
          <cell r="AO3">
            <v>16</v>
          </cell>
          <cell r="AP3" t="str">
            <v>303 XJ      (M) 0.7-1.1 mm</v>
          </cell>
          <cell r="AQ3" t="str">
            <v>C.SB         (M) 0.7-1.1 mm</v>
          </cell>
          <cell r="AR3" t="str">
            <v>24</v>
          </cell>
          <cell r="AS3">
            <v>72</v>
          </cell>
          <cell r="AT3" t="str">
            <v>ENC</v>
          </cell>
          <cell r="AU3" t="str">
            <v>اتوماتيك</v>
          </cell>
          <cell r="AV3">
            <v>7</v>
          </cell>
          <cell r="AW3">
            <v>7</v>
          </cell>
          <cell r="AX3">
            <v>467</v>
          </cell>
          <cell r="AY3">
            <v>1</v>
          </cell>
          <cell r="AZ3">
            <v>1</v>
          </cell>
          <cell r="BA3">
            <v>451</v>
          </cell>
          <cell r="BB3">
            <v>1</v>
          </cell>
          <cell r="BC3">
            <v>1</v>
          </cell>
          <cell r="BD3">
            <v>90</v>
          </cell>
          <cell r="BE3">
            <v>2</v>
          </cell>
          <cell r="BF3">
            <v>2</v>
          </cell>
          <cell r="BJ3">
            <v>5</v>
          </cell>
          <cell r="BK3">
            <v>1</v>
          </cell>
          <cell r="BL3">
            <v>11</v>
          </cell>
          <cell r="BN3">
            <v>103</v>
          </cell>
          <cell r="BO3" t="str">
            <v>1</v>
          </cell>
          <cell r="BP3"/>
          <cell r="BW3">
            <v>0</v>
          </cell>
          <cell r="CB3">
            <v>16</v>
          </cell>
          <cell r="CC3">
            <v>1</v>
          </cell>
          <cell r="CG3" t="str">
            <v>اخضر</v>
          </cell>
          <cell r="CK3">
            <v>0.12260500000000001</v>
          </cell>
          <cell r="CL3">
            <v>0</v>
          </cell>
          <cell r="CN3" t="str">
            <v>base heater frenshal 086</v>
          </cell>
          <cell r="CO3" t="str">
            <v>اطلانتيك</v>
          </cell>
          <cell r="CP3" t="str">
            <v>اطلانتيك</v>
          </cell>
          <cell r="CT3">
            <v>1</v>
          </cell>
          <cell r="CU3">
            <v>1</v>
          </cell>
          <cell r="CV3">
            <v>1</v>
          </cell>
        </row>
        <row r="4">
          <cell r="A4" t="str">
            <v>2sum</v>
          </cell>
          <cell r="B4" t="str">
            <v>PF1</v>
          </cell>
          <cell r="C4" t="str">
            <v>FOAM 10TH</v>
          </cell>
          <cell r="D4" t="str">
            <v>Molds</v>
          </cell>
          <cell r="E4" t="str">
            <v>FMENCI30000000</v>
          </cell>
          <cell r="F4" t="str">
            <v>كفر سخان فرنساوى 085/قاعده سخان فرنساوى 086</v>
          </cell>
          <cell r="G4" t="str">
            <v>Ea</v>
          </cell>
          <cell r="H4" t="str">
            <v>1400*1700</v>
          </cell>
          <cell r="I4">
            <v>0.224</v>
          </cell>
          <cell r="J4">
            <v>90</v>
          </cell>
          <cell r="L4">
            <v>95</v>
          </cell>
          <cell r="M4">
            <v>108</v>
          </cell>
          <cell r="N4">
            <v>2</v>
          </cell>
          <cell r="O4">
            <v>3</v>
          </cell>
          <cell r="P4" t="str">
            <v>A</v>
          </cell>
          <cell r="Q4" t="str">
            <v>تعمل</v>
          </cell>
          <cell r="R4">
            <v>224</v>
          </cell>
          <cell r="S4">
            <v>208.32</v>
          </cell>
          <cell r="T4">
            <v>239.68</v>
          </cell>
          <cell r="U4">
            <v>7</v>
          </cell>
          <cell r="V4">
            <v>7</v>
          </cell>
          <cell r="X4" t="str">
            <v>سخان</v>
          </cell>
          <cell r="Y4">
            <v>1</v>
          </cell>
          <cell r="Z4" t="str">
            <v>مجمعة</v>
          </cell>
          <cell r="AA4">
            <v>2</v>
          </cell>
          <cell r="AB4" t="str">
            <v>قاعده سخان فرنساوى 086</v>
          </cell>
          <cell r="AD4" t="str">
            <v>كفر سخان فرنساوى 085/قاعده سخان فرنساوى 086</v>
          </cell>
          <cell r="AE4">
            <v>1</v>
          </cell>
          <cell r="AH4">
            <v>100</v>
          </cell>
          <cell r="AI4">
            <v>95</v>
          </cell>
          <cell r="AJ4">
            <v>105</v>
          </cell>
          <cell r="AK4">
            <v>0</v>
          </cell>
          <cell r="AM4">
            <v>1</v>
          </cell>
          <cell r="AN4">
            <v>6</v>
          </cell>
          <cell r="AO4">
            <v>16</v>
          </cell>
          <cell r="AP4" t="str">
            <v>303 XJ      (M) 0.7-1.1 mm</v>
          </cell>
          <cell r="AQ4" t="str">
            <v>C.SB         (M) 0.7-1.1 mm</v>
          </cell>
          <cell r="AR4" t="str">
            <v>24</v>
          </cell>
          <cell r="AS4">
            <v>72</v>
          </cell>
          <cell r="AT4" t="str">
            <v>ENC</v>
          </cell>
          <cell r="AU4" t="str">
            <v>اتوماتيك</v>
          </cell>
          <cell r="AV4">
            <v>7</v>
          </cell>
          <cell r="AW4">
            <v>7</v>
          </cell>
          <cell r="BJ4">
            <v>5</v>
          </cell>
          <cell r="BK4">
            <v>1</v>
          </cell>
          <cell r="BL4">
            <v>11</v>
          </cell>
          <cell r="BN4">
            <v>103</v>
          </cell>
          <cell r="BO4" t="str">
            <v>1</v>
          </cell>
          <cell r="BP4"/>
          <cell r="BW4">
            <v>0</v>
          </cell>
          <cell r="CK4">
            <v>0.24304000000000001</v>
          </cell>
          <cell r="CL4">
            <v>0</v>
          </cell>
          <cell r="CN4" t="str">
            <v>base heater frenshal 086</v>
          </cell>
          <cell r="CO4" t="str">
            <v>اطلانتيك</v>
          </cell>
          <cell r="CP4" t="str">
            <v>اطلانتيك</v>
          </cell>
          <cell r="CT4">
            <v>0</v>
          </cell>
          <cell r="CU4">
            <v>1</v>
          </cell>
          <cell r="CV4">
            <v>1</v>
          </cell>
        </row>
        <row r="5">
          <cell r="A5">
            <v>338</v>
          </cell>
          <cell r="B5" t="str">
            <v>PF2</v>
          </cell>
          <cell r="C5" t="str">
            <v>FOAM 6TH</v>
          </cell>
          <cell r="D5" t="str">
            <v>Molds</v>
          </cell>
          <cell r="E5" t="str">
            <v>FMTOSI24S16000</v>
          </cell>
          <cell r="F5" t="str">
            <v>720124L81F40212301 - LED 24 S 16</v>
          </cell>
          <cell r="G5" t="str">
            <v>Set</v>
          </cell>
          <cell r="H5" t="str">
            <v>1100*1200</v>
          </cell>
          <cell r="I5">
            <v>0.23799999999999999</v>
          </cell>
          <cell r="J5">
            <v>30</v>
          </cell>
          <cell r="K5">
            <v>1</v>
          </cell>
          <cell r="L5">
            <v>36</v>
          </cell>
          <cell r="M5">
            <v>36</v>
          </cell>
          <cell r="N5">
            <v>2</v>
          </cell>
          <cell r="O5">
            <v>2</v>
          </cell>
          <cell r="Q5" t="str">
            <v>تعمل</v>
          </cell>
          <cell r="R5">
            <v>238</v>
          </cell>
          <cell r="S5">
            <v>221.34</v>
          </cell>
          <cell r="T5">
            <v>254.66</v>
          </cell>
          <cell r="U5" t="str">
            <v>7</v>
          </cell>
          <cell r="V5" t="str">
            <v>7</v>
          </cell>
          <cell r="X5" t="str">
            <v>TV</v>
          </cell>
          <cell r="Y5">
            <v>186</v>
          </cell>
          <cell r="AA5">
            <v>338</v>
          </cell>
          <cell r="AB5" t="str">
            <v>720124L81F40212301 - LED 24 S 16</v>
          </cell>
          <cell r="AD5" t="str">
            <v>720124L81F40212301 - LED 24 S 16</v>
          </cell>
          <cell r="AE5">
            <v>1</v>
          </cell>
          <cell r="AH5">
            <v>200</v>
          </cell>
          <cell r="AI5">
            <v>190</v>
          </cell>
          <cell r="AJ5">
            <v>210</v>
          </cell>
          <cell r="AK5">
            <v>1</v>
          </cell>
          <cell r="AM5">
            <v>1</v>
          </cell>
          <cell r="AN5">
            <v>7</v>
          </cell>
          <cell r="AO5" t="str">
            <v>24</v>
          </cell>
          <cell r="AP5" t="str">
            <v>(A)  EU150  (M)0.7-1.1mm</v>
          </cell>
          <cell r="AQ5" t="str">
            <v>(B) S3-112         (M) 0.7-1.1 mm</v>
          </cell>
          <cell r="AR5">
            <v>16</v>
          </cell>
          <cell r="AS5">
            <v>34</v>
          </cell>
          <cell r="AT5" t="str">
            <v>TOS</v>
          </cell>
          <cell r="AU5" t="str">
            <v>اتوماتيك</v>
          </cell>
          <cell r="AV5">
            <v>7</v>
          </cell>
          <cell r="AW5">
            <v>7</v>
          </cell>
          <cell r="BJ5">
            <v>5</v>
          </cell>
          <cell r="BK5">
            <v>2</v>
          </cell>
          <cell r="BL5">
            <v>12</v>
          </cell>
          <cell r="BN5">
            <v>814</v>
          </cell>
          <cell r="BO5" t="str">
            <v>8</v>
          </cell>
          <cell r="BP5"/>
          <cell r="BW5">
            <v>0</v>
          </cell>
          <cell r="CA5">
            <v>4</v>
          </cell>
          <cell r="CB5">
            <v>10</v>
          </cell>
          <cell r="CC5">
            <v>1</v>
          </cell>
          <cell r="CE5">
            <v>87</v>
          </cell>
          <cell r="CF5">
            <v>150</v>
          </cell>
          <cell r="CG5" t="str">
            <v>ابيض</v>
          </cell>
          <cell r="CK5">
            <v>0</v>
          </cell>
          <cell r="CL5">
            <v>0.26180000000000003</v>
          </cell>
          <cell r="CN5" t="str">
            <v>720124L81F40212301 - LED 24 S 16</v>
          </cell>
          <cell r="CO5" t="str">
            <v>توشيبا</v>
          </cell>
          <cell r="CP5" t="str">
            <v>توشيبا للاجهزة المرئية</v>
          </cell>
          <cell r="CT5">
            <v>1</v>
          </cell>
          <cell r="CU5">
            <v>1</v>
          </cell>
          <cell r="CV5">
            <v>1</v>
          </cell>
        </row>
        <row r="6">
          <cell r="A6" t="str">
            <v>338k</v>
          </cell>
          <cell r="B6" t="str">
            <v>PF2</v>
          </cell>
          <cell r="C6" t="str">
            <v>FOAM 6TH</v>
          </cell>
          <cell r="D6" t="str">
            <v>Molds</v>
          </cell>
          <cell r="E6" t="str">
            <v>FMTOSI24S16000</v>
          </cell>
          <cell r="F6" t="str">
            <v>720124L81F40212301 - LED 24 S 16-back</v>
          </cell>
          <cell r="G6" t="str">
            <v>Set</v>
          </cell>
          <cell r="H6" t="str">
            <v>1100*1200</v>
          </cell>
          <cell r="J6">
            <v>30</v>
          </cell>
          <cell r="K6">
            <v>1</v>
          </cell>
          <cell r="L6">
            <v>36</v>
          </cell>
          <cell r="M6">
            <v>36</v>
          </cell>
          <cell r="N6">
            <v>2</v>
          </cell>
          <cell r="O6">
            <v>2</v>
          </cell>
          <cell r="Q6" t="str">
            <v>تعمل</v>
          </cell>
          <cell r="R6">
            <v>0</v>
          </cell>
          <cell r="S6">
            <v>0</v>
          </cell>
          <cell r="T6">
            <v>0</v>
          </cell>
          <cell r="U6" t="str">
            <v>7</v>
          </cell>
          <cell r="V6" t="str">
            <v>7</v>
          </cell>
          <cell r="X6" t="str">
            <v>TV</v>
          </cell>
          <cell r="Y6">
            <v>186</v>
          </cell>
          <cell r="Z6" t="str">
            <v xml:space="preserve">خلفية </v>
          </cell>
          <cell r="AA6">
            <v>338</v>
          </cell>
          <cell r="AB6" t="str">
            <v>720124L81F40212301 - LED 24 S 16</v>
          </cell>
          <cell r="AD6" t="str">
            <v>720124L81F40212301 - LED 24 S 16</v>
          </cell>
          <cell r="AE6">
            <v>1</v>
          </cell>
          <cell r="AH6">
            <v>200</v>
          </cell>
          <cell r="AI6">
            <v>190</v>
          </cell>
          <cell r="AJ6">
            <v>210</v>
          </cell>
          <cell r="AK6">
            <v>0</v>
          </cell>
          <cell r="AL6">
            <v>1</v>
          </cell>
          <cell r="AN6">
            <v>7</v>
          </cell>
          <cell r="AO6" t="str">
            <v>24</v>
          </cell>
          <cell r="AP6" t="str">
            <v>(A)  EU150  (M)0.7-1.1mm</v>
          </cell>
          <cell r="AQ6" t="str">
            <v>(B) S3-112         (M) 0.7-1.1 mm</v>
          </cell>
          <cell r="AR6">
            <v>16</v>
          </cell>
          <cell r="AS6">
            <v>34</v>
          </cell>
          <cell r="AT6" t="str">
            <v>TOS</v>
          </cell>
          <cell r="AU6" t="str">
            <v>اتوماتيك</v>
          </cell>
          <cell r="AV6">
            <v>7</v>
          </cell>
          <cell r="AW6">
            <v>7</v>
          </cell>
          <cell r="AX6">
            <v>653</v>
          </cell>
          <cell r="AY6">
            <v>1</v>
          </cell>
          <cell r="AZ6">
            <v>1</v>
          </cell>
          <cell r="BA6">
            <v>377</v>
          </cell>
          <cell r="BB6">
            <v>1</v>
          </cell>
          <cell r="BC6">
            <v>1</v>
          </cell>
          <cell r="BD6">
            <v>52</v>
          </cell>
          <cell r="BE6">
            <v>2</v>
          </cell>
          <cell r="BF6">
            <v>2</v>
          </cell>
          <cell r="BJ6">
            <v>5</v>
          </cell>
          <cell r="BK6">
            <v>2</v>
          </cell>
          <cell r="BL6">
            <v>12</v>
          </cell>
          <cell r="BN6">
            <v>814</v>
          </cell>
          <cell r="BO6" t="str">
            <v>8</v>
          </cell>
          <cell r="BP6"/>
          <cell r="BW6">
            <v>0</v>
          </cell>
          <cell r="CA6">
            <v>4</v>
          </cell>
          <cell r="CB6">
            <v>10</v>
          </cell>
          <cell r="CC6">
            <v>0.5</v>
          </cell>
          <cell r="CE6">
            <v>87</v>
          </cell>
          <cell r="CF6">
            <v>150</v>
          </cell>
          <cell r="CG6" t="str">
            <v>ابيض</v>
          </cell>
          <cell r="CK6">
            <v>0</v>
          </cell>
          <cell r="CL6">
            <v>0</v>
          </cell>
          <cell r="CN6" t="str">
            <v>720124L81F40212301 - LED 24 S 16</v>
          </cell>
          <cell r="CO6" t="str">
            <v>توشيبا</v>
          </cell>
          <cell r="CP6" t="str">
            <v>توشيبا للاجهزة المرئية</v>
          </cell>
          <cell r="CT6">
            <v>0</v>
          </cell>
          <cell r="CU6">
            <v>1</v>
          </cell>
          <cell r="CV6">
            <v>1</v>
          </cell>
        </row>
        <row r="7">
          <cell r="A7" t="str">
            <v>338f</v>
          </cell>
          <cell r="B7" t="str">
            <v>PF2</v>
          </cell>
          <cell r="C7" t="str">
            <v>FOAM 6TH</v>
          </cell>
          <cell r="D7" t="str">
            <v>Molds</v>
          </cell>
          <cell r="E7" t="str">
            <v>FMTOSI24S16000</v>
          </cell>
          <cell r="F7" t="str">
            <v>720124L81F40212301 - LED 24 S 16-front</v>
          </cell>
          <cell r="G7" t="str">
            <v>Set</v>
          </cell>
          <cell r="H7" t="str">
            <v>1100*1200</v>
          </cell>
          <cell r="J7">
            <v>30</v>
          </cell>
          <cell r="K7">
            <v>1</v>
          </cell>
          <cell r="L7">
            <v>36</v>
          </cell>
          <cell r="M7">
            <v>36</v>
          </cell>
          <cell r="N7">
            <v>2</v>
          </cell>
          <cell r="O7">
            <v>2</v>
          </cell>
          <cell r="Q7" t="str">
            <v>تعمل</v>
          </cell>
          <cell r="R7">
            <v>0</v>
          </cell>
          <cell r="S7">
            <v>0</v>
          </cell>
          <cell r="T7">
            <v>0</v>
          </cell>
          <cell r="U7" t="str">
            <v>7</v>
          </cell>
          <cell r="V7" t="str">
            <v>7</v>
          </cell>
          <cell r="X7" t="str">
            <v>TV</v>
          </cell>
          <cell r="Y7">
            <v>186</v>
          </cell>
          <cell r="Z7" t="str">
            <v xml:space="preserve">امامية </v>
          </cell>
          <cell r="AA7">
            <v>338</v>
          </cell>
          <cell r="AB7" t="str">
            <v>720124L81F40212301 - LED 24 S 16</v>
          </cell>
          <cell r="AD7" t="str">
            <v>720124L81F40212301 - LED 24 S 16</v>
          </cell>
          <cell r="AE7">
            <v>1</v>
          </cell>
          <cell r="AH7">
            <v>200</v>
          </cell>
          <cell r="AI7">
            <v>190</v>
          </cell>
          <cell r="AJ7">
            <v>210</v>
          </cell>
          <cell r="AK7">
            <v>0</v>
          </cell>
          <cell r="AL7">
            <v>1</v>
          </cell>
          <cell r="AN7">
            <v>7</v>
          </cell>
          <cell r="AO7" t="str">
            <v>24</v>
          </cell>
          <cell r="AP7" t="str">
            <v>(A)  EU150  (M)0.7-1.1mm</v>
          </cell>
          <cell r="AQ7" t="str">
            <v>(B) S3-112         (M) 0.7-1.1 mm</v>
          </cell>
          <cell r="AR7">
            <v>16</v>
          </cell>
          <cell r="AS7">
            <v>34</v>
          </cell>
          <cell r="AT7" t="str">
            <v>TOS</v>
          </cell>
          <cell r="AU7" t="str">
            <v>اتوماتيك</v>
          </cell>
          <cell r="AV7">
            <v>7</v>
          </cell>
          <cell r="AW7">
            <v>7</v>
          </cell>
          <cell r="AX7">
            <v>653</v>
          </cell>
          <cell r="AY7">
            <v>1</v>
          </cell>
          <cell r="AZ7">
            <v>1</v>
          </cell>
          <cell r="BA7">
            <v>377</v>
          </cell>
          <cell r="BB7">
            <v>1</v>
          </cell>
          <cell r="BC7">
            <v>1</v>
          </cell>
          <cell r="BD7">
            <v>66</v>
          </cell>
          <cell r="BE7">
            <v>2</v>
          </cell>
          <cell r="BF7">
            <v>2</v>
          </cell>
          <cell r="BJ7">
            <v>5</v>
          </cell>
          <cell r="BK7">
            <v>2</v>
          </cell>
          <cell r="BL7">
            <v>12</v>
          </cell>
          <cell r="BN7">
            <v>814</v>
          </cell>
          <cell r="BO7" t="str">
            <v>8</v>
          </cell>
          <cell r="BP7"/>
          <cell r="BW7">
            <v>0</v>
          </cell>
          <cell r="CA7">
            <v>4</v>
          </cell>
          <cell r="CB7">
            <v>10</v>
          </cell>
          <cell r="CC7">
            <v>0.5</v>
          </cell>
          <cell r="CE7">
            <v>87</v>
          </cell>
          <cell r="CF7">
            <v>150</v>
          </cell>
          <cell r="CG7" t="str">
            <v>ابيض</v>
          </cell>
          <cell r="CK7">
            <v>0</v>
          </cell>
          <cell r="CL7">
            <v>0</v>
          </cell>
          <cell r="CN7" t="str">
            <v>720124L81F40212301 - LED 24 S 16</v>
          </cell>
          <cell r="CO7" t="str">
            <v>توشيبا</v>
          </cell>
          <cell r="CP7" t="str">
            <v>توشيبا للاجهزة المرئية</v>
          </cell>
          <cell r="CT7">
            <v>0</v>
          </cell>
          <cell r="CU7">
            <v>1</v>
          </cell>
          <cell r="CV7">
            <v>1</v>
          </cell>
        </row>
        <row r="8">
          <cell r="A8">
            <v>23</v>
          </cell>
          <cell r="B8" t="str">
            <v>PF1</v>
          </cell>
          <cell r="C8" t="str">
            <v>FOAM 10TH</v>
          </cell>
          <cell r="D8" t="str">
            <v>Molds</v>
          </cell>
          <cell r="E8" t="str">
            <v>FMMCRI4k12L000</v>
          </cell>
          <cell r="F8" t="str">
            <v>EPS LH SIDE PACKING 42QHCT12 ميراكو</v>
          </cell>
          <cell r="G8" t="str">
            <v>Ea</v>
          </cell>
          <cell r="H8" t="str">
            <v>1400*1700</v>
          </cell>
          <cell r="I8">
            <v>0.1716</v>
          </cell>
          <cell r="J8">
            <v>180</v>
          </cell>
          <cell r="L8">
            <v>180</v>
          </cell>
          <cell r="M8">
            <v>180</v>
          </cell>
          <cell r="N8">
            <v>1</v>
          </cell>
          <cell r="O8">
            <v>6</v>
          </cell>
          <cell r="P8" t="str">
            <v>E</v>
          </cell>
          <cell r="Q8" t="str">
            <v>تعمل</v>
          </cell>
          <cell r="R8">
            <v>171.6</v>
          </cell>
          <cell r="S8">
            <v>159.58799999999999</v>
          </cell>
          <cell r="T8">
            <v>183.61199999999999</v>
          </cell>
          <cell r="U8">
            <v>7</v>
          </cell>
          <cell r="V8">
            <v>7</v>
          </cell>
          <cell r="X8" t="str">
            <v>تكييف</v>
          </cell>
          <cell r="Y8">
            <v>9</v>
          </cell>
          <cell r="AA8">
            <v>23</v>
          </cell>
          <cell r="AB8" t="str">
            <v>EPS LH SIDE PACKING 42QHCT12 ميراكو</v>
          </cell>
          <cell r="AD8" t="str">
            <v xml:space="preserve"> ميراكو L/R</v>
          </cell>
          <cell r="AE8">
            <v>1</v>
          </cell>
          <cell r="AH8">
            <v>120</v>
          </cell>
          <cell r="AI8">
            <v>114</v>
          </cell>
          <cell r="AJ8">
            <v>126</v>
          </cell>
          <cell r="AK8">
            <v>1</v>
          </cell>
          <cell r="AL8">
            <v>1</v>
          </cell>
          <cell r="AN8">
            <v>7</v>
          </cell>
          <cell r="AO8">
            <v>22</v>
          </cell>
          <cell r="AP8" t="str">
            <v>(A) EU 150    (M) 0.7-1.1 mm</v>
          </cell>
          <cell r="AQ8" t="str">
            <v>(B) S.2 112   (M) 0.7-1.1 mm</v>
          </cell>
          <cell r="AR8" t="str">
            <v>24</v>
          </cell>
          <cell r="AS8" t="str">
            <v>48</v>
          </cell>
          <cell r="AT8" t="str">
            <v>MCR</v>
          </cell>
          <cell r="AU8" t="str">
            <v>اتوماتيك</v>
          </cell>
          <cell r="AV8">
            <v>7</v>
          </cell>
          <cell r="AW8">
            <v>7</v>
          </cell>
          <cell r="AX8">
            <v>367</v>
          </cell>
          <cell r="AY8">
            <v>2</v>
          </cell>
          <cell r="AZ8">
            <v>2</v>
          </cell>
          <cell r="BA8">
            <v>258</v>
          </cell>
          <cell r="BB8">
            <v>2</v>
          </cell>
          <cell r="BC8">
            <v>2</v>
          </cell>
          <cell r="BD8">
            <v>167.5</v>
          </cell>
          <cell r="BE8">
            <v>2</v>
          </cell>
          <cell r="BF8">
            <v>2</v>
          </cell>
          <cell r="BJ8">
            <v>5</v>
          </cell>
          <cell r="BK8">
            <v>2</v>
          </cell>
          <cell r="BL8">
            <v>12</v>
          </cell>
          <cell r="BN8">
            <v>134</v>
          </cell>
          <cell r="BO8" t="str">
            <v>1</v>
          </cell>
          <cell r="BP8"/>
          <cell r="BW8">
            <v>0</v>
          </cell>
          <cell r="CB8">
            <v>20</v>
          </cell>
          <cell r="CC8">
            <v>1</v>
          </cell>
          <cell r="CE8">
            <v>87</v>
          </cell>
          <cell r="CF8">
            <v>150</v>
          </cell>
          <cell r="CG8" t="str">
            <v>ازرق</v>
          </cell>
          <cell r="CK8">
            <v>0.18618599999999999</v>
          </cell>
          <cell r="CL8">
            <v>0</v>
          </cell>
          <cell r="CN8" t="str">
            <v>EPS LH SIDE PACKING 42QHCT12 Meraco</v>
          </cell>
          <cell r="CO8" t="str">
            <v>شركة ميراكو</v>
          </cell>
          <cell r="CT8">
            <v>1</v>
          </cell>
          <cell r="CU8">
            <v>1</v>
          </cell>
          <cell r="CV8">
            <v>1</v>
          </cell>
        </row>
        <row r="9">
          <cell r="A9">
            <v>22</v>
          </cell>
          <cell r="B9" t="str">
            <v>PF1</v>
          </cell>
          <cell r="C9" t="str">
            <v>FOAM 10TH</v>
          </cell>
          <cell r="D9" t="str">
            <v>Molds</v>
          </cell>
          <cell r="E9" t="str">
            <v>FMMCRI3K12R000</v>
          </cell>
          <cell r="F9" t="str">
            <v xml:space="preserve">EPS RH SIDE PACKING 42QHCT12 ميراكو </v>
          </cell>
          <cell r="G9" t="str">
            <v>Ea</v>
          </cell>
          <cell r="H9" t="str">
            <v>1400*1700</v>
          </cell>
          <cell r="I9">
            <v>0.1716</v>
          </cell>
          <cell r="J9">
            <v>180</v>
          </cell>
          <cell r="L9">
            <v>180</v>
          </cell>
          <cell r="M9">
            <v>180</v>
          </cell>
          <cell r="N9">
            <v>1</v>
          </cell>
          <cell r="O9">
            <v>6</v>
          </cell>
          <cell r="P9" t="str">
            <v>E</v>
          </cell>
          <cell r="Q9" t="str">
            <v>تعمل</v>
          </cell>
          <cell r="R9">
            <v>171.6</v>
          </cell>
          <cell r="S9">
            <v>159.58799999999999</v>
          </cell>
          <cell r="T9">
            <v>183.61199999999999</v>
          </cell>
          <cell r="U9">
            <v>7</v>
          </cell>
          <cell r="V9">
            <v>7</v>
          </cell>
          <cell r="X9" t="str">
            <v>تكييف</v>
          </cell>
          <cell r="Y9">
            <v>9</v>
          </cell>
          <cell r="AA9">
            <v>22</v>
          </cell>
          <cell r="AB9" t="str">
            <v xml:space="preserve">EPS RH SIDE PACKING 42QHCT12 ميراكو </v>
          </cell>
          <cell r="AD9" t="str">
            <v xml:space="preserve"> ميراكو L/R</v>
          </cell>
          <cell r="AE9">
            <v>1</v>
          </cell>
          <cell r="AH9">
            <v>120</v>
          </cell>
          <cell r="AI9">
            <v>114</v>
          </cell>
          <cell r="AJ9">
            <v>126</v>
          </cell>
          <cell r="AK9">
            <v>1</v>
          </cell>
          <cell r="AL9">
            <v>1</v>
          </cell>
          <cell r="AN9">
            <v>7</v>
          </cell>
          <cell r="AO9">
            <v>22</v>
          </cell>
          <cell r="AP9" t="str">
            <v>(A) EU 150    (M) 0.7-1.1 mm</v>
          </cell>
          <cell r="AQ9" t="str">
            <v>(B) S.2 112   (M) 0.7-1.1 mm</v>
          </cell>
          <cell r="AR9" t="str">
            <v>24</v>
          </cell>
          <cell r="AS9" t="str">
            <v>48</v>
          </cell>
          <cell r="AT9" t="str">
            <v>MCR</v>
          </cell>
          <cell r="AU9" t="str">
            <v>اتوماتيك</v>
          </cell>
          <cell r="AV9">
            <v>7</v>
          </cell>
          <cell r="AW9">
            <v>7</v>
          </cell>
          <cell r="AX9">
            <v>367</v>
          </cell>
          <cell r="AY9">
            <v>2</v>
          </cell>
          <cell r="AZ9">
            <v>2</v>
          </cell>
          <cell r="BA9">
            <v>258</v>
          </cell>
          <cell r="BB9">
            <v>2</v>
          </cell>
          <cell r="BC9">
            <v>2</v>
          </cell>
          <cell r="BD9">
            <v>167.5</v>
          </cell>
          <cell r="BE9">
            <v>2</v>
          </cell>
          <cell r="BF9">
            <v>2</v>
          </cell>
          <cell r="BJ9">
            <v>3</v>
          </cell>
          <cell r="BK9">
            <v>4</v>
          </cell>
          <cell r="BL9">
            <v>10</v>
          </cell>
          <cell r="BN9">
            <v>134</v>
          </cell>
          <cell r="BO9" t="str">
            <v>1</v>
          </cell>
          <cell r="BP9"/>
          <cell r="BW9">
            <v>0</v>
          </cell>
          <cell r="CB9">
            <v>20</v>
          </cell>
          <cell r="CC9">
            <v>1</v>
          </cell>
          <cell r="CE9">
            <v>87</v>
          </cell>
          <cell r="CF9">
            <v>150</v>
          </cell>
          <cell r="CG9" t="str">
            <v>ابيض</v>
          </cell>
          <cell r="CK9">
            <v>0.18618599999999999</v>
          </cell>
          <cell r="CL9">
            <v>0</v>
          </cell>
          <cell r="CN9" t="str">
            <v xml:space="preserve">EPS RH SIDE PACKING 42QHCT12 Meraco </v>
          </cell>
          <cell r="CO9" t="str">
            <v>شركة ميراكو</v>
          </cell>
          <cell r="CT9">
            <v>1</v>
          </cell>
          <cell r="CU9">
            <v>1</v>
          </cell>
          <cell r="CV9">
            <v>1</v>
          </cell>
        </row>
        <row r="10">
          <cell r="A10">
            <v>43</v>
          </cell>
          <cell r="B10" t="str">
            <v>PF1</v>
          </cell>
          <cell r="C10" t="str">
            <v>FOAM 10TH</v>
          </cell>
          <cell r="D10" t="str">
            <v>Molds</v>
          </cell>
          <cell r="E10" t="str">
            <v>FMTOSI55B31512</v>
          </cell>
          <cell r="F10" t="str">
            <v>LTTEFH315120 توشيباLED55L2700-bottom</v>
          </cell>
          <cell r="G10" t="str">
            <v>Ea</v>
          </cell>
          <cell r="H10" t="str">
            <v>1400*1700</v>
          </cell>
          <cell r="I10">
            <v>0.36499999999999999</v>
          </cell>
          <cell r="J10">
            <v>30</v>
          </cell>
          <cell r="K10">
            <v>2</v>
          </cell>
          <cell r="L10">
            <v>30</v>
          </cell>
          <cell r="M10">
            <v>24</v>
          </cell>
          <cell r="N10">
            <v>1</v>
          </cell>
          <cell r="O10">
            <v>1</v>
          </cell>
          <cell r="P10" t="str">
            <v>I</v>
          </cell>
          <cell r="Q10" t="str">
            <v>تعمل</v>
          </cell>
          <cell r="R10">
            <v>365</v>
          </cell>
          <cell r="S10">
            <v>350.4</v>
          </cell>
          <cell r="T10">
            <v>386.9</v>
          </cell>
          <cell r="U10">
            <v>4</v>
          </cell>
          <cell r="V10">
            <v>6</v>
          </cell>
          <cell r="X10" t="str">
            <v>TV</v>
          </cell>
          <cell r="Y10">
            <v>15</v>
          </cell>
          <cell r="AA10">
            <v>43</v>
          </cell>
          <cell r="AB10" t="str">
            <v>LTTEFH315120 توشيباLED55L2700</v>
          </cell>
          <cell r="AD10" t="str">
            <v>توشيباLED55L2700</v>
          </cell>
          <cell r="AE10">
            <v>1</v>
          </cell>
          <cell r="AH10">
            <v>150</v>
          </cell>
          <cell r="AI10">
            <v>142.5</v>
          </cell>
          <cell r="AJ10">
            <v>157.5</v>
          </cell>
          <cell r="AK10">
            <v>1</v>
          </cell>
          <cell r="AL10">
            <v>1</v>
          </cell>
          <cell r="AN10">
            <v>3</v>
          </cell>
          <cell r="AO10">
            <v>18</v>
          </cell>
          <cell r="AP10" t="str">
            <v>(A)  EU150  (M)0.7-1.1mm</v>
          </cell>
          <cell r="AQ10" t="str">
            <v>(B) C.SB         (M) 0.7-1.1 mm</v>
          </cell>
          <cell r="AR10">
            <v>12</v>
          </cell>
          <cell r="AS10">
            <v>12</v>
          </cell>
          <cell r="AT10" t="str">
            <v>TOS</v>
          </cell>
          <cell r="AU10" t="str">
            <v>اتوماتيك</v>
          </cell>
          <cell r="AV10">
            <v>6</v>
          </cell>
          <cell r="AW10">
            <v>4</v>
          </cell>
          <cell r="AX10">
            <v>1370</v>
          </cell>
          <cell r="AY10">
            <v>2</v>
          </cell>
          <cell r="AZ10">
            <v>2</v>
          </cell>
          <cell r="BA10">
            <v>142</v>
          </cell>
          <cell r="BB10">
            <v>1</v>
          </cell>
          <cell r="BC10">
            <v>1</v>
          </cell>
          <cell r="BD10">
            <v>298</v>
          </cell>
          <cell r="BE10">
            <v>1</v>
          </cell>
          <cell r="BF10">
            <v>1</v>
          </cell>
          <cell r="BJ10">
            <v>1</v>
          </cell>
          <cell r="BK10">
            <v>2</v>
          </cell>
          <cell r="BL10">
            <v>4</v>
          </cell>
          <cell r="BN10">
            <v>802</v>
          </cell>
          <cell r="BO10" t="str">
            <v>8</v>
          </cell>
          <cell r="BP10"/>
          <cell r="BW10">
            <v>0</v>
          </cell>
          <cell r="CB10">
            <v>8</v>
          </cell>
          <cell r="CC10">
            <v>1</v>
          </cell>
          <cell r="CG10" t="str">
            <v>احمر</v>
          </cell>
          <cell r="CK10">
            <v>0.39602499999999996</v>
          </cell>
          <cell r="CL10">
            <v>0</v>
          </cell>
          <cell r="CN10" t="str">
            <v>LTTEFH315120 ToshibaLED55L2700</v>
          </cell>
          <cell r="CO10" t="str">
            <v>توشيبا</v>
          </cell>
          <cell r="CP10" t="str">
            <v>توشيبا للاجهزة المرئية</v>
          </cell>
          <cell r="CT10">
            <v>1</v>
          </cell>
          <cell r="CU10">
            <v>1</v>
          </cell>
          <cell r="CV10">
            <v>1</v>
          </cell>
        </row>
        <row r="11">
          <cell r="A11">
            <v>71</v>
          </cell>
          <cell r="B11" t="str">
            <v>PF1</v>
          </cell>
          <cell r="C11" t="str">
            <v>FOAM 10TH</v>
          </cell>
          <cell r="D11" t="str">
            <v>Molds</v>
          </cell>
          <cell r="E11" t="str">
            <v>FMTOSI49R00000</v>
          </cell>
          <cell r="F11" t="str">
            <v>TV49S26 R CODE Teff 101412</v>
          </cell>
          <cell r="G11" t="str">
            <v>Ea</v>
          </cell>
          <cell r="H11" t="str">
            <v>1100*1200</v>
          </cell>
          <cell r="I11">
            <v>3.4000000000000002E-2</v>
          </cell>
          <cell r="J11">
            <v>12</v>
          </cell>
          <cell r="L11">
            <v>12</v>
          </cell>
          <cell r="M11">
            <v>12</v>
          </cell>
          <cell r="N11">
            <v>1</v>
          </cell>
          <cell r="O11">
            <v>1</v>
          </cell>
          <cell r="P11" t="str">
            <v>O</v>
          </cell>
          <cell r="Q11" t="str">
            <v>تعمل</v>
          </cell>
          <cell r="R11">
            <v>34</v>
          </cell>
          <cell r="S11">
            <v>31.62</v>
          </cell>
          <cell r="T11">
            <v>36.380000000000003</v>
          </cell>
          <cell r="U11">
            <v>7</v>
          </cell>
          <cell r="V11">
            <v>7</v>
          </cell>
          <cell r="X11" t="str">
            <v>TV</v>
          </cell>
          <cell r="Y11">
            <v>27</v>
          </cell>
          <cell r="AA11">
            <v>71</v>
          </cell>
          <cell r="AB11" t="str">
            <v>TV49S26 R CODE Teff 101412</v>
          </cell>
          <cell r="AD11" t="str">
            <v>TV49S26</v>
          </cell>
          <cell r="AE11">
            <v>1</v>
          </cell>
          <cell r="AH11">
            <v>300</v>
          </cell>
          <cell r="AI11">
            <v>285</v>
          </cell>
          <cell r="AJ11">
            <v>315</v>
          </cell>
          <cell r="AK11">
            <v>1</v>
          </cell>
          <cell r="AL11">
            <v>1</v>
          </cell>
          <cell r="AT11" t="str">
            <v>TOS</v>
          </cell>
          <cell r="AU11" t="str">
            <v>اتوماتيك</v>
          </cell>
          <cell r="AV11">
            <v>7</v>
          </cell>
          <cell r="AW11">
            <v>7</v>
          </cell>
          <cell r="BJ11">
            <v>5</v>
          </cell>
          <cell r="BK11">
            <v>-5</v>
          </cell>
          <cell r="BL11">
            <v>5</v>
          </cell>
          <cell r="BO11" t="str">
            <v/>
          </cell>
          <cell r="BP11"/>
          <cell r="BW11">
            <v>0</v>
          </cell>
          <cell r="CK11">
            <v>0</v>
          </cell>
          <cell r="CL11">
            <v>3.7400000000000003E-2</v>
          </cell>
          <cell r="CN11" t="str">
            <v>TV49S26 R CODE Teff 101412</v>
          </cell>
          <cell r="CO11" t="str">
            <v>توشيبا</v>
          </cell>
          <cell r="CP11" t="str">
            <v>توشيبا للاجهزة المرئية</v>
          </cell>
          <cell r="CT11">
            <v>1</v>
          </cell>
          <cell r="CU11">
            <v>1</v>
          </cell>
          <cell r="CV11">
            <v>1</v>
          </cell>
        </row>
        <row r="12">
          <cell r="A12">
            <v>9</v>
          </cell>
          <cell r="B12" t="str">
            <v>PF1</v>
          </cell>
          <cell r="C12" t="str">
            <v>FOAM 10TH</v>
          </cell>
          <cell r="D12" t="str">
            <v>Molds</v>
          </cell>
          <cell r="E12" t="str">
            <v>FMAFTI40000000</v>
          </cell>
          <cell r="F12" t="str">
            <v>(إفتا)SAB  2047101</v>
          </cell>
          <cell r="G12" t="str">
            <v>Ea</v>
          </cell>
          <cell r="H12" t="str">
            <v>850*650</v>
          </cell>
          <cell r="I12">
            <v>2.4304761904761905E-2</v>
          </cell>
          <cell r="J12">
            <v>40</v>
          </cell>
          <cell r="L12">
            <v>42</v>
          </cell>
          <cell r="M12">
            <v>47</v>
          </cell>
          <cell r="N12">
            <v>1</v>
          </cell>
          <cell r="O12">
            <v>2</v>
          </cell>
          <cell r="P12" t="str">
            <v>B</v>
          </cell>
          <cell r="Q12" t="str">
            <v>تعمل</v>
          </cell>
          <cell r="R12">
            <v>24.304761904761904</v>
          </cell>
          <cell r="S12">
            <v>22.603428571428569</v>
          </cell>
          <cell r="T12">
            <v>26.006095238095238</v>
          </cell>
          <cell r="U12">
            <v>7</v>
          </cell>
          <cell r="V12">
            <v>7</v>
          </cell>
          <cell r="X12" t="str">
            <v>لوحة كهرباء</v>
          </cell>
          <cell r="Y12">
            <v>3</v>
          </cell>
          <cell r="AA12">
            <v>9</v>
          </cell>
          <cell r="AB12" t="str">
            <v>(إفتا)SAB  2047101</v>
          </cell>
          <cell r="AD12" t="str">
            <v>(إفتا)SAB</v>
          </cell>
          <cell r="AE12">
            <v>1</v>
          </cell>
          <cell r="AH12">
            <v>153.19148936170214</v>
          </cell>
          <cell r="AI12">
            <v>145.53191489361703</v>
          </cell>
          <cell r="AJ12">
            <v>160.85106382978725</v>
          </cell>
          <cell r="AK12">
            <v>1</v>
          </cell>
          <cell r="AL12">
            <v>1</v>
          </cell>
          <cell r="AN12">
            <v>7</v>
          </cell>
          <cell r="AO12">
            <v>18</v>
          </cell>
          <cell r="AP12" t="str">
            <v>EU150       (M) 0.7-1.1 mm</v>
          </cell>
          <cell r="AQ12" t="str">
            <v>S.2 112      (M) 0.7-1.1 mm</v>
          </cell>
          <cell r="AR12">
            <v>4</v>
          </cell>
          <cell r="AS12">
            <v>6</v>
          </cell>
          <cell r="AT12" t="str">
            <v>AFT</v>
          </cell>
          <cell r="AU12" t="str">
            <v>اتوماتيك</v>
          </cell>
          <cell r="AV12">
            <v>7</v>
          </cell>
          <cell r="AW12">
            <v>7</v>
          </cell>
          <cell r="AX12">
            <v>140</v>
          </cell>
          <cell r="AY12">
            <v>1</v>
          </cell>
          <cell r="AZ12">
            <v>1</v>
          </cell>
          <cell r="BA12">
            <v>121</v>
          </cell>
          <cell r="BB12">
            <v>1</v>
          </cell>
          <cell r="BC12">
            <v>1</v>
          </cell>
          <cell r="BD12">
            <v>123</v>
          </cell>
          <cell r="BE12">
            <v>2</v>
          </cell>
          <cell r="BF12">
            <v>2</v>
          </cell>
          <cell r="BJ12">
            <v>5</v>
          </cell>
          <cell r="BK12">
            <v>2</v>
          </cell>
          <cell r="BL12">
            <v>12</v>
          </cell>
          <cell r="BN12">
            <v>102</v>
          </cell>
          <cell r="BO12" t="str">
            <v>1</v>
          </cell>
          <cell r="BP12"/>
          <cell r="BW12">
            <v>0</v>
          </cell>
          <cell r="CB12">
            <v>120</v>
          </cell>
          <cell r="CC12">
            <v>1</v>
          </cell>
          <cell r="CE12">
            <v>87</v>
          </cell>
          <cell r="CF12">
            <v>150</v>
          </cell>
          <cell r="CG12" t="str">
            <v>احمر</v>
          </cell>
          <cell r="CK12">
            <v>0</v>
          </cell>
          <cell r="CL12">
            <v>2.6735238095238097E-2</v>
          </cell>
          <cell r="CN12" t="str">
            <v>(Efta)SAB  2047101</v>
          </cell>
          <cell r="CO12" t="str">
            <v>افتا</v>
          </cell>
          <cell r="CP12" t="str">
            <v>شركة افتا</v>
          </cell>
          <cell r="CT12">
            <v>1</v>
          </cell>
          <cell r="CU12">
            <v>1</v>
          </cell>
          <cell r="CV12">
            <v>1</v>
          </cell>
        </row>
        <row r="13">
          <cell r="A13">
            <v>10</v>
          </cell>
          <cell r="B13" t="str">
            <v>PF1</v>
          </cell>
          <cell r="C13" t="str">
            <v>FOAM 10TH</v>
          </cell>
          <cell r="D13" t="str">
            <v>Molds</v>
          </cell>
          <cell r="E13" t="str">
            <v>FMAFTI10000000</v>
          </cell>
          <cell r="F13" t="str">
            <v>(إفتا)S1B1 1754501</v>
          </cell>
          <cell r="G13" t="str">
            <v>Ea</v>
          </cell>
          <cell r="H13" t="str">
            <v>850*650</v>
          </cell>
          <cell r="I13">
            <v>4.8662500000000004E-2</v>
          </cell>
          <cell r="J13">
            <v>40</v>
          </cell>
          <cell r="L13">
            <v>42</v>
          </cell>
          <cell r="M13">
            <v>46.842597487089819</v>
          </cell>
          <cell r="N13">
            <v>1</v>
          </cell>
          <cell r="O13">
            <v>2</v>
          </cell>
          <cell r="P13" t="str">
            <v>B</v>
          </cell>
          <cell r="Q13" t="str">
            <v>تعمل</v>
          </cell>
          <cell r="R13">
            <v>48.662500000000001</v>
          </cell>
          <cell r="S13">
            <v>45.256125000000004</v>
          </cell>
          <cell r="T13">
            <v>52.068874999999998</v>
          </cell>
          <cell r="U13">
            <v>7</v>
          </cell>
          <cell r="V13">
            <v>7</v>
          </cell>
          <cell r="X13" t="str">
            <v>لوحة كهرباء</v>
          </cell>
          <cell r="Y13">
            <v>3</v>
          </cell>
          <cell r="AA13">
            <v>10</v>
          </cell>
          <cell r="AB13" t="str">
            <v>(إفتا)S1B1 1754501</v>
          </cell>
          <cell r="AD13" t="str">
            <v>(إفتا)SAB</v>
          </cell>
          <cell r="AE13">
            <v>1</v>
          </cell>
          <cell r="AH13">
            <v>153.70625000000001</v>
          </cell>
          <cell r="AI13">
            <v>146.0209375</v>
          </cell>
          <cell r="AJ13">
            <v>161.39156250000002</v>
          </cell>
          <cell r="AK13">
            <v>1</v>
          </cell>
          <cell r="AL13">
            <v>1</v>
          </cell>
          <cell r="AN13">
            <v>7</v>
          </cell>
          <cell r="AO13" t="str">
            <v>18</v>
          </cell>
          <cell r="AP13" t="str">
            <v xml:space="preserve"> (A) EU150       (M) 0.7-1.1 mm</v>
          </cell>
          <cell r="AQ13" t="str">
            <v>(B) S.2 112      (M) 0.7-1.1 mm</v>
          </cell>
          <cell r="AR13">
            <v>4</v>
          </cell>
          <cell r="AS13">
            <v>6</v>
          </cell>
          <cell r="AT13" t="str">
            <v>AFT</v>
          </cell>
          <cell r="AU13" t="str">
            <v>اتوماتيك</v>
          </cell>
          <cell r="AV13">
            <v>7</v>
          </cell>
          <cell r="AW13">
            <v>7</v>
          </cell>
          <cell r="AX13">
            <v>593</v>
          </cell>
          <cell r="AY13">
            <v>1</v>
          </cell>
          <cell r="AZ13">
            <v>1</v>
          </cell>
          <cell r="BA13">
            <v>79</v>
          </cell>
          <cell r="BB13">
            <v>1</v>
          </cell>
          <cell r="BC13">
            <v>1</v>
          </cell>
          <cell r="BD13">
            <v>60.5</v>
          </cell>
          <cell r="BE13">
            <v>2</v>
          </cell>
          <cell r="BF13">
            <v>2</v>
          </cell>
          <cell r="BJ13">
            <v>5</v>
          </cell>
          <cell r="BK13">
            <v>2</v>
          </cell>
          <cell r="BL13">
            <v>12</v>
          </cell>
          <cell r="BN13">
            <v>102</v>
          </cell>
          <cell r="BO13" t="str">
            <v>1</v>
          </cell>
          <cell r="BP13"/>
          <cell r="BW13">
            <v>0</v>
          </cell>
          <cell r="CB13">
            <v>120</v>
          </cell>
          <cell r="CC13">
            <v>1</v>
          </cell>
          <cell r="CE13">
            <v>87</v>
          </cell>
          <cell r="CF13">
            <v>150</v>
          </cell>
          <cell r="CG13" t="str">
            <v>ابيض</v>
          </cell>
          <cell r="CK13">
            <v>0</v>
          </cell>
          <cell r="CL13">
            <v>5.3528750000000007E-2</v>
          </cell>
          <cell r="CN13" t="str">
            <v>(Efta)S1B1 1754501</v>
          </cell>
          <cell r="CO13" t="str">
            <v>افتا</v>
          </cell>
          <cell r="CP13" t="str">
            <v>شركة افتا</v>
          </cell>
          <cell r="CT13">
            <v>1</v>
          </cell>
          <cell r="CU13">
            <v>1</v>
          </cell>
          <cell r="CV13">
            <v>1</v>
          </cell>
        </row>
        <row r="14">
          <cell r="A14" t="str">
            <v>10sum</v>
          </cell>
          <cell r="B14" t="str">
            <v>PF1</v>
          </cell>
          <cell r="C14" t="str">
            <v>FOAM 10TH</v>
          </cell>
          <cell r="D14" t="str">
            <v>Molds</v>
          </cell>
          <cell r="E14" t="str">
            <v>FMAFTI10000000</v>
          </cell>
          <cell r="F14" t="str">
            <v>(إفتا)SAB</v>
          </cell>
          <cell r="G14" t="str">
            <v>Ea</v>
          </cell>
          <cell r="H14" t="str">
            <v>850*650</v>
          </cell>
          <cell r="I14">
            <v>7.296726190476191E-2</v>
          </cell>
          <cell r="J14">
            <v>40</v>
          </cell>
          <cell r="L14">
            <v>42</v>
          </cell>
          <cell r="M14">
            <v>46.842597487089819</v>
          </cell>
          <cell r="N14">
            <v>2</v>
          </cell>
          <cell r="O14">
            <v>2</v>
          </cell>
          <cell r="P14" t="str">
            <v>B</v>
          </cell>
          <cell r="Q14" t="str">
            <v>تعمل</v>
          </cell>
          <cell r="R14">
            <v>72.967261904761912</v>
          </cell>
          <cell r="S14">
            <v>67.859553571428577</v>
          </cell>
          <cell r="T14">
            <v>78.074970238095247</v>
          </cell>
          <cell r="U14">
            <v>7</v>
          </cell>
          <cell r="V14">
            <v>7</v>
          </cell>
          <cell r="X14" t="str">
            <v>لوحة كهرباء</v>
          </cell>
          <cell r="Y14">
            <v>3</v>
          </cell>
          <cell r="Z14" t="str">
            <v>مجمعة</v>
          </cell>
          <cell r="AA14">
            <v>10</v>
          </cell>
          <cell r="AB14" t="str">
            <v>(إفتا)S1B1 1754501</v>
          </cell>
          <cell r="AD14" t="str">
            <v>(إفتا)SAB</v>
          </cell>
          <cell r="AE14">
            <v>1</v>
          </cell>
          <cell r="AH14">
            <v>153.70625000000001</v>
          </cell>
          <cell r="AI14">
            <v>146.0209375</v>
          </cell>
          <cell r="AJ14">
            <v>161.39156250000002</v>
          </cell>
          <cell r="AK14">
            <v>0</v>
          </cell>
          <cell r="AM14">
            <v>1</v>
          </cell>
          <cell r="AO14" t="str">
            <v>18</v>
          </cell>
          <cell r="AP14" t="str">
            <v xml:space="preserve"> (A) EU150       (M) 0.7-1.1 mm</v>
          </cell>
          <cell r="AQ14" t="str">
            <v>(B) S.2 112      (M) 0.7-1.1 mm</v>
          </cell>
          <cell r="AR14">
            <v>4</v>
          </cell>
          <cell r="AS14">
            <v>6</v>
          </cell>
          <cell r="AT14" t="str">
            <v>AFT</v>
          </cell>
          <cell r="AU14" t="str">
            <v>اتوماتيك</v>
          </cell>
          <cell r="AV14">
            <v>7</v>
          </cell>
          <cell r="AW14">
            <v>7</v>
          </cell>
          <cell r="BJ14">
            <v>5</v>
          </cell>
          <cell r="BK14">
            <v>-5</v>
          </cell>
          <cell r="BL14">
            <v>5</v>
          </cell>
          <cell r="BN14">
            <v>102</v>
          </cell>
          <cell r="BO14" t="str">
            <v>1</v>
          </cell>
          <cell r="BP14"/>
          <cell r="BW14">
            <v>0</v>
          </cell>
          <cell r="CB14">
            <v>120</v>
          </cell>
          <cell r="CC14">
            <v>2</v>
          </cell>
          <cell r="CE14">
            <v>87</v>
          </cell>
          <cell r="CF14">
            <v>150</v>
          </cell>
          <cell r="CK14">
            <v>0</v>
          </cell>
          <cell r="CL14">
            <v>8.0263988095238104E-2</v>
          </cell>
          <cell r="CN14" t="str">
            <v>(Efta)S1B1 1754501</v>
          </cell>
          <cell r="CO14" t="str">
            <v>افتا</v>
          </cell>
          <cell r="CP14" t="str">
            <v>شركة افتا</v>
          </cell>
          <cell r="CT14">
            <v>0</v>
          </cell>
          <cell r="CU14">
            <v>1</v>
          </cell>
          <cell r="CV14">
            <v>1</v>
          </cell>
        </row>
        <row r="15">
          <cell r="A15">
            <v>11</v>
          </cell>
          <cell r="B15" t="str">
            <v>PF1</v>
          </cell>
          <cell r="C15" t="str">
            <v>FOAM 10TH</v>
          </cell>
          <cell r="D15" t="str">
            <v>Molds</v>
          </cell>
          <cell r="E15" t="str">
            <v>FMDACI30000000</v>
          </cell>
          <cell r="F15" t="str">
            <v>فوم جانب حمايه يمين</v>
          </cell>
          <cell r="G15" t="str">
            <v>Ea</v>
          </cell>
          <cell r="H15" t="str">
            <v>1600*1800</v>
          </cell>
          <cell r="I15">
            <v>0.21199999999999999</v>
          </cell>
          <cell r="J15">
            <v>30</v>
          </cell>
          <cell r="L15">
            <v>32</v>
          </cell>
          <cell r="M15">
            <v>36.950955233036844</v>
          </cell>
          <cell r="N15">
            <v>1</v>
          </cell>
          <cell r="O15">
            <v>2</v>
          </cell>
          <cell r="P15" t="str">
            <v>B2</v>
          </cell>
          <cell r="Q15" t="str">
            <v>تعمل</v>
          </cell>
          <cell r="R15">
            <v>212</v>
          </cell>
          <cell r="S15">
            <v>197.16</v>
          </cell>
          <cell r="T15">
            <v>226.84</v>
          </cell>
          <cell r="U15">
            <v>7</v>
          </cell>
          <cell r="V15">
            <v>7</v>
          </cell>
          <cell r="X15" t="str">
            <v>بوتجاز</v>
          </cell>
          <cell r="Y15">
            <v>4</v>
          </cell>
          <cell r="AA15">
            <v>11</v>
          </cell>
          <cell r="AB15" t="str">
            <v>فوم جانب حمايه يمين</v>
          </cell>
          <cell r="AD15" t="str">
            <v>جانب حماية يمين / شمال</v>
          </cell>
          <cell r="AE15">
            <v>1</v>
          </cell>
          <cell r="AG15">
            <v>808902001</v>
          </cell>
          <cell r="AH15">
            <v>194.85287875758829</v>
          </cell>
          <cell r="AI15">
            <v>185.11023481970886</v>
          </cell>
          <cell r="AJ15">
            <v>204.59552269546771</v>
          </cell>
          <cell r="AK15">
            <v>1</v>
          </cell>
          <cell r="AL15">
            <v>1</v>
          </cell>
          <cell r="AN15">
            <v>11</v>
          </cell>
          <cell r="AO15" t="str">
            <v>22</v>
          </cell>
          <cell r="AP15" t="str">
            <v>(A)   401 XS   (S)0.4-0.8 mm</v>
          </cell>
          <cell r="AQ15" t="str">
            <v>(B)   EU 100   (S)0.4-0.8 mm</v>
          </cell>
          <cell r="AR15">
            <v>24</v>
          </cell>
          <cell r="AS15">
            <v>16</v>
          </cell>
          <cell r="AT15" t="str">
            <v>DAC</v>
          </cell>
          <cell r="AU15" t="str">
            <v>اتوماتيك</v>
          </cell>
          <cell r="AV15">
            <v>7</v>
          </cell>
          <cell r="AW15">
            <v>7</v>
          </cell>
          <cell r="AX15">
            <v>801</v>
          </cell>
          <cell r="AY15">
            <v>1</v>
          </cell>
          <cell r="AZ15">
            <v>1</v>
          </cell>
          <cell r="BA15">
            <v>679</v>
          </cell>
          <cell r="BB15">
            <v>1</v>
          </cell>
          <cell r="BC15">
            <v>1</v>
          </cell>
          <cell r="BD15">
            <v>100</v>
          </cell>
          <cell r="BE15">
            <v>1.5</v>
          </cell>
          <cell r="BF15">
            <v>1.5</v>
          </cell>
          <cell r="BG15">
            <v>19</v>
          </cell>
          <cell r="BJ15">
            <v>5</v>
          </cell>
          <cell r="BK15">
            <v>6</v>
          </cell>
          <cell r="BL15">
            <v>16</v>
          </cell>
          <cell r="BN15">
            <v>221</v>
          </cell>
          <cell r="BO15" t="str">
            <v>2</v>
          </cell>
          <cell r="BP15"/>
          <cell r="BW15">
            <v>0</v>
          </cell>
          <cell r="CB15">
            <v>8</v>
          </cell>
          <cell r="CC15">
            <v>1</v>
          </cell>
          <cell r="CE15">
            <v>87</v>
          </cell>
          <cell r="CF15">
            <v>150</v>
          </cell>
          <cell r="CG15" t="str">
            <v>ابيض</v>
          </cell>
          <cell r="CK15">
            <v>0</v>
          </cell>
          <cell r="CL15">
            <v>0.23320000000000002</v>
          </cell>
          <cell r="CN15" t="str">
            <v>foam side protection right</v>
          </cell>
          <cell r="CO15" t="str">
            <v>الكترولوكس</v>
          </cell>
          <cell r="CP15" t="str">
            <v>القاهرة للصناعات المغذية بوتاجازات</v>
          </cell>
          <cell r="CT15">
            <v>1</v>
          </cell>
          <cell r="CU15">
            <v>1</v>
          </cell>
          <cell r="CV15">
            <v>1</v>
          </cell>
        </row>
        <row r="16">
          <cell r="A16">
            <v>12</v>
          </cell>
          <cell r="B16" t="str">
            <v>PF1</v>
          </cell>
          <cell r="C16" t="str">
            <v>FOAM 10TH</v>
          </cell>
          <cell r="D16" t="str">
            <v>Molds</v>
          </cell>
          <cell r="E16" t="str">
            <v>FMDACI40000000</v>
          </cell>
          <cell r="F16" t="str">
            <v>فوم جانب حمايه شمال</v>
          </cell>
          <cell r="G16" t="str">
            <v>Ea</v>
          </cell>
          <cell r="H16" t="str">
            <v>1600*1800</v>
          </cell>
          <cell r="I16">
            <v>0.21199999999999999</v>
          </cell>
          <cell r="J16">
            <v>30</v>
          </cell>
          <cell r="L16">
            <v>32</v>
          </cell>
          <cell r="M16">
            <v>36.950955233036844</v>
          </cell>
          <cell r="N16">
            <v>1</v>
          </cell>
          <cell r="O16">
            <v>2</v>
          </cell>
          <cell r="P16" t="str">
            <v>B2</v>
          </cell>
          <cell r="Q16" t="str">
            <v>تعمل</v>
          </cell>
          <cell r="R16">
            <v>212</v>
          </cell>
          <cell r="S16">
            <v>197.16</v>
          </cell>
          <cell r="T16">
            <v>226.84</v>
          </cell>
          <cell r="U16">
            <v>7</v>
          </cell>
          <cell r="V16">
            <v>7</v>
          </cell>
          <cell r="X16" t="str">
            <v>بوتجاز</v>
          </cell>
          <cell r="Y16">
            <v>4</v>
          </cell>
          <cell r="AA16">
            <v>12</v>
          </cell>
          <cell r="AB16" t="str">
            <v>فوم جانب حمايه شمال</v>
          </cell>
          <cell r="AD16" t="str">
            <v>جانب حماية يمين / شمال</v>
          </cell>
          <cell r="AE16">
            <v>1</v>
          </cell>
          <cell r="AG16">
            <v>808901901</v>
          </cell>
          <cell r="AH16">
            <v>194.85287875758829</v>
          </cell>
          <cell r="AI16">
            <v>185.11023481970886</v>
          </cell>
          <cell r="AJ16">
            <v>204.59552269546771</v>
          </cell>
          <cell r="AK16">
            <v>1</v>
          </cell>
          <cell r="AL16">
            <v>1</v>
          </cell>
          <cell r="AN16">
            <v>11</v>
          </cell>
          <cell r="AO16" t="str">
            <v>22</v>
          </cell>
          <cell r="AP16" t="str">
            <v>(A)   401 XS   (S)0.4-0.8 mm</v>
          </cell>
          <cell r="AQ16" t="str">
            <v>(B)   EU 100   (S)0.4-0.8 mm</v>
          </cell>
          <cell r="AR16">
            <v>24</v>
          </cell>
          <cell r="AS16">
            <v>16</v>
          </cell>
          <cell r="AT16" t="str">
            <v>DAC</v>
          </cell>
          <cell r="AU16" t="str">
            <v>اتوماتيك</v>
          </cell>
          <cell r="AV16">
            <v>7</v>
          </cell>
          <cell r="AW16">
            <v>7</v>
          </cell>
          <cell r="AX16">
            <v>801</v>
          </cell>
          <cell r="AY16">
            <v>1</v>
          </cell>
          <cell r="AZ16">
            <v>1</v>
          </cell>
          <cell r="BA16">
            <v>679</v>
          </cell>
          <cell r="BB16">
            <v>1</v>
          </cell>
          <cell r="BC16">
            <v>1</v>
          </cell>
          <cell r="BD16">
            <v>100</v>
          </cell>
          <cell r="BE16">
            <v>1.5</v>
          </cell>
          <cell r="BF16">
            <v>1.5</v>
          </cell>
          <cell r="BG16">
            <v>19</v>
          </cell>
          <cell r="BJ16">
            <v>5</v>
          </cell>
          <cell r="BK16">
            <v>6</v>
          </cell>
          <cell r="BL16">
            <v>16</v>
          </cell>
          <cell r="BN16">
            <v>221</v>
          </cell>
          <cell r="BO16" t="str">
            <v>2</v>
          </cell>
          <cell r="BP16"/>
          <cell r="BW16">
            <v>0</v>
          </cell>
          <cell r="CB16">
            <v>8</v>
          </cell>
          <cell r="CC16">
            <v>1</v>
          </cell>
          <cell r="CE16">
            <v>87</v>
          </cell>
          <cell r="CF16">
            <v>150</v>
          </cell>
          <cell r="CG16" t="str">
            <v>احمر</v>
          </cell>
          <cell r="CK16">
            <v>0</v>
          </cell>
          <cell r="CL16">
            <v>0.23320000000000002</v>
          </cell>
          <cell r="CN16" t="str">
            <v>foam side protection left</v>
          </cell>
          <cell r="CO16" t="str">
            <v>الكترولوكس</v>
          </cell>
          <cell r="CP16" t="str">
            <v>القاهرة للصناعات المغذية بوتاجازات</v>
          </cell>
          <cell r="CT16">
            <v>1</v>
          </cell>
          <cell r="CU16">
            <v>1</v>
          </cell>
          <cell r="CV16">
            <v>1</v>
          </cell>
        </row>
        <row r="17">
          <cell r="A17" t="str">
            <v>12sum</v>
          </cell>
          <cell r="B17" t="str">
            <v>PF1</v>
          </cell>
          <cell r="C17" t="str">
            <v>FOAM 10TH</v>
          </cell>
          <cell r="D17" t="str">
            <v>Molds</v>
          </cell>
          <cell r="E17" t="str">
            <v>FMDACI40000000</v>
          </cell>
          <cell r="F17" t="str">
            <v>جانب حماية يمين / شمال</v>
          </cell>
          <cell r="G17" t="str">
            <v>Ea</v>
          </cell>
          <cell r="H17" t="str">
            <v>1600*1800</v>
          </cell>
          <cell r="I17">
            <v>0.42399999999999999</v>
          </cell>
          <cell r="J17">
            <v>30</v>
          </cell>
          <cell r="L17">
            <v>32</v>
          </cell>
          <cell r="M17">
            <v>36.950955233036844</v>
          </cell>
          <cell r="N17">
            <v>2</v>
          </cell>
          <cell r="O17">
            <v>2</v>
          </cell>
          <cell r="P17" t="str">
            <v>B2</v>
          </cell>
          <cell r="Q17" t="str">
            <v>تعمل</v>
          </cell>
          <cell r="R17">
            <v>424</v>
          </cell>
          <cell r="S17">
            <v>394.32</v>
          </cell>
          <cell r="T17">
            <v>453.68</v>
          </cell>
          <cell r="U17">
            <v>7</v>
          </cell>
          <cell r="V17">
            <v>7</v>
          </cell>
          <cell r="X17" t="str">
            <v>بوتجاز</v>
          </cell>
          <cell r="Y17">
            <v>4</v>
          </cell>
          <cell r="Z17" t="str">
            <v>مجمعة</v>
          </cell>
          <cell r="AA17">
            <v>12</v>
          </cell>
          <cell r="AB17" t="str">
            <v>فوم جانب حمايه شمال</v>
          </cell>
          <cell r="AD17" t="str">
            <v>جانب حماية يمين / شمال</v>
          </cell>
          <cell r="AE17">
            <v>1</v>
          </cell>
          <cell r="AH17">
            <v>194.85287875758829</v>
          </cell>
          <cell r="AI17">
            <v>185.11023481970886</v>
          </cell>
          <cell r="AJ17">
            <v>204.59552269546771</v>
          </cell>
          <cell r="AK17">
            <v>0</v>
          </cell>
          <cell r="AM17">
            <v>1</v>
          </cell>
          <cell r="AN17">
            <v>11</v>
          </cell>
          <cell r="AO17" t="str">
            <v>22</v>
          </cell>
          <cell r="AP17" t="str">
            <v>(A)   401 XS   (S)0.4-0.8 mm</v>
          </cell>
          <cell r="AQ17" t="str">
            <v>(B)   EU 100   (S)0.4-0.8 mm</v>
          </cell>
          <cell r="AR17">
            <v>24</v>
          </cell>
          <cell r="AS17">
            <v>16</v>
          </cell>
          <cell r="AT17" t="str">
            <v>DAC</v>
          </cell>
          <cell r="AU17" t="str">
            <v>اتوماتيك</v>
          </cell>
          <cell r="AV17">
            <v>7</v>
          </cell>
          <cell r="AW17">
            <v>7</v>
          </cell>
          <cell r="BJ17">
            <v>5</v>
          </cell>
          <cell r="BK17">
            <v>6</v>
          </cell>
          <cell r="BL17">
            <v>16</v>
          </cell>
          <cell r="BN17">
            <v>221</v>
          </cell>
          <cell r="BO17" t="str">
            <v>2</v>
          </cell>
          <cell r="BP17"/>
          <cell r="BW17">
            <v>0</v>
          </cell>
          <cell r="CB17">
            <v>8</v>
          </cell>
          <cell r="CC17">
            <v>2</v>
          </cell>
          <cell r="CE17">
            <v>87</v>
          </cell>
          <cell r="CF17">
            <v>150</v>
          </cell>
          <cell r="CK17">
            <v>0</v>
          </cell>
          <cell r="CL17">
            <v>0.46640000000000004</v>
          </cell>
          <cell r="CN17" t="str">
            <v>foam side protection left</v>
          </cell>
          <cell r="CO17" t="str">
            <v>الكترولوكس</v>
          </cell>
          <cell r="CP17" t="str">
            <v>القاهرة للصناعات المغذية بوتاجازات</v>
          </cell>
          <cell r="CT17">
            <v>0</v>
          </cell>
          <cell r="CU17">
            <v>1</v>
          </cell>
          <cell r="CV17">
            <v>1</v>
          </cell>
        </row>
        <row r="18">
          <cell r="A18">
            <v>13</v>
          </cell>
          <cell r="B18" t="str">
            <v>PF1</v>
          </cell>
          <cell r="C18" t="str">
            <v>FOAM 10TH</v>
          </cell>
          <cell r="D18" t="str">
            <v>Molds</v>
          </cell>
          <cell r="E18" t="str">
            <v>FMAFTI30000000</v>
          </cell>
          <cell r="F18" t="str">
            <v>(إفتا)S1B1 3397201</v>
          </cell>
          <cell r="G18" t="str">
            <v>Ea</v>
          </cell>
          <cell r="H18" t="str">
            <v>850*650</v>
          </cell>
          <cell r="I18">
            <v>3.5874999999999997E-2</v>
          </cell>
          <cell r="J18">
            <v>40</v>
          </cell>
          <cell r="L18">
            <v>42</v>
          </cell>
          <cell r="M18">
            <v>58.775510204081634</v>
          </cell>
          <cell r="N18">
            <v>1</v>
          </cell>
          <cell r="O18">
            <v>2</v>
          </cell>
          <cell r="P18" t="str">
            <v>C</v>
          </cell>
          <cell r="Q18" t="str">
            <v>تعمل</v>
          </cell>
          <cell r="R18">
            <v>35.875</v>
          </cell>
          <cell r="S18">
            <v>33.363750000000003</v>
          </cell>
          <cell r="T18">
            <v>38.386249999999997</v>
          </cell>
          <cell r="U18">
            <v>7</v>
          </cell>
          <cell r="V18">
            <v>7</v>
          </cell>
          <cell r="X18" t="str">
            <v>لوحة كهرباء</v>
          </cell>
          <cell r="Y18">
            <v>5</v>
          </cell>
          <cell r="AA18">
            <v>13</v>
          </cell>
          <cell r="AB18" t="str">
            <v>(إفتا)S1B1 3397201</v>
          </cell>
          <cell r="AD18" t="str">
            <v>(إفتا)S1B1</v>
          </cell>
          <cell r="AE18">
            <v>1</v>
          </cell>
          <cell r="AH18">
            <v>122.5</v>
          </cell>
          <cell r="AI18">
            <v>116.375</v>
          </cell>
          <cell r="AJ18">
            <v>128.625</v>
          </cell>
          <cell r="AK18">
            <v>1</v>
          </cell>
          <cell r="AL18">
            <v>1</v>
          </cell>
          <cell r="AN18">
            <v>11</v>
          </cell>
          <cell r="AO18" t="str">
            <v>18</v>
          </cell>
          <cell r="AP18" t="str">
            <v xml:space="preserve"> (A) EU150       (M) 0.7-1.1 mm</v>
          </cell>
          <cell r="AQ18" t="str">
            <v>(B) S.2 112      (M) 0.7-1.1 mm</v>
          </cell>
          <cell r="AR18">
            <v>4</v>
          </cell>
          <cell r="AS18">
            <v>8</v>
          </cell>
          <cell r="AT18" t="str">
            <v>AFT</v>
          </cell>
          <cell r="AU18" t="str">
            <v>اتوماتيك</v>
          </cell>
          <cell r="AV18">
            <v>7</v>
          </cell>
          <cell r="AW18">
            <v>7</v>
          </cell>
          <cell r="AX18">
            <v>205</v>
          </cell>
          <cell r="AY18">
            <v>1</v>
          </cell>
          <cell r="AZ18">
            <v>1</v>
          </cell>
          <cell r="BA18">
            <v>120</v>
          </cell>
          <cell r="BB18">
            <v>1</v>
          </cell>
          <cell r="BC18">
            <v>1</v>
          </cell>
          <cell r="BD18">
            <v>125</v>
          </cell>
          <cell r="BE18">
            <v>1</v>
          </cell>
          <cell r="BF18">
            <v>1</v>
          </cell>
          <cell r="BG18">
            <v>40</v>
          </cell>
          <cell r="BJ18">
            <v>5</v>
          </cell>
          <cell r="BK18">
            <v>6</v>
          </cell>
          <cell r="BL18">
            <v>16</v>
          </cell>
          <cell r="BN18">
            <v>118</v>
          </cell>
          <cell r="BO18" t="str">
            <v>1</v>
          </cell>
          <cell r="BP18"/>
          <cell r="BW18">
            <v>0</v>
          </cell>
          <cell r="CB18">
            <v>120</v>
          </cell>
          <cell r="CC18">
            <v>1</v>
          </cell>
          <cell r="CE18">
            <v>87</v>
          </cell>
          <cell r="CF18">
            <v>150</v>
          </cell>
          <cell r="CG18" t="str">
            <v>اخضر</v>
          </cell>
          <cell r="CK18">
            <v>0</v>
          </cell>
          <cell r="CL18">
            <v>3.9462499999999998E-2</v>
          </cell>
          <cell r="CN18" t="str">
            <v>(Efta)S1B1 3397201</v>
          </cell>
          <cell r="CO18" t="str">
            <v>افتا</v>
          </cell>
          <cell r="CP18" t="str">
            <v>شركة افتا</v>
          </cell>
          <cell r="CT18">
            <v>1</v>
          </cell>
          <cell r="CU18">
            <v>1</v>
          </cell>
          <cell r="CV18">
            <v>1</v>
          </cell>
        </row>
        <row r="19">
          <cell r="A19">
            <v>14</v>
          </cell>
          <cell r="B19" t="str">
            <v>PF1</v>
          </cell>
          <cell r="C19" t="str">
            <v>FOAM 10TH</v>
          </cell>
          <cell r="D19" t="str">
            <v>Molds</v>
          </cell>
          <cell r="E19" t="str">
            <v>FMAFTI20000000</v>
          </cell>
          <cell r="F19" t="str">
            <v>(إفتا)S1B1 1755301</v>
          </cell>
          <cell r="G19" t="str">
            <v>Ea</v>
          </cell>
          <cell r="H19" t="str">
            <v>850*650</v>
          </cell>
          <cell r="I19">
            <v>2.7E-2</v>
          </cell>
          <cell r="J19">
            <v>40</v>
          </cell>
          <cell r="K19">
            <v>1</v>
          </cell>
          <cell r="L19">
            <v>42</v>
          </cell>
          <cell r="M19">
            <v>59</v>
          </cell>
          <cell r="N19">
            <v>1</v>
          </cell>
          <cell r="O19">
            <v>2</v>
          </cell>
          <cell r="P19" t="str">
            <v>C</v>
          </cell>
          <cell r="Q19" t="str">
            <v>تعمل</v>
          </cell>
          <cell r="R19">
            <v>27</v>
          </cell>
          <cell r="S19">
            <v>25.11</v>
          </cell>
          <cell r="T19">
            <v>28.89</v>
          </cell>
          <cell r="U19">
            <v>7</v>
          </cell>
          <cell r="V19">
            <v>7</v>
          </cell>
          <cell r="X19" t="str">
            <v>لوحة كهرباء</v>
          </cell>
          <cell r="Y19">
            <v>5</v>
          </cell>
          <cell r="AA19">
            <v>14</v>
          </cell>
          <cell r="AB19" t="str">
            <v>(إفتا)S1B1 1755301</v>
          </cell>
          <cell r="AD19" t="str">
            <v>(إفتا)S1B1</v>
          </cell>
          <cell r="AE19">
            <v>1</v>
          </cell>
          <cell r="AH19">
            <v>122.03389830508475</v>
          </cell>
          <cell r="AI19">
            <v>115.93220338983051</v>
          </cell>
          <cell r="AJ19">
            <v>128.13559322033899</v>
          </cell>
          <cell r="AK19">
            <v>1</v>
          </cell>
          <cell r="AL19">
            <v>1</v>
          </cell>
          <cell r="AN19">
            <v>11</v>
          </cell>
          <cell r="AO19" t="str">
            <v>18</v>
          </cell>
          <cell r="AP19" t="str">
            <v xml:space="preserve"> (A) EU150       (M) 0.7-1.1 mm</v>
          </cell>
          <cell r="AQ19" t="str">
            <v>(B) S.2 112      (M) 0.7-1.1 mm</v>
          </cell>
          <cell r="AR19">
            <v>4</v>
          </cell>
          <cell r="AS19">
            <v>8</v>
          </cell>
          <cell r="AT19" t="str">
            <v>AFT</v>
          </cell>
          <cell r="AU19" t="str">
            <v>اتوماتيك</v>
          </cell>
          <cell r="AV19">
            <v>7</v>
          </cell>
          <cell r="AW19">
            <v>7</v>
          </cell>
          <cell r="AX19">
            <v>175</v>
          </cell>
          <cell r="AY19">
            <v>1</v>
          </cell>
          <cell r="AZ19">
            <v>1</v>
          </cell>
          <cell r="BA19">
            <v>120</v>
          </cell>
          <cell r="BB19">
            <v>1</v>
          </cell>
          <cell r="BC19">
            <v>1</v>
          </cell>
          <cell r="BD19">
            <v>125.5</v>
          </cell>
          <cell r="BE19">
            <v>1.5</v>
          </cell>
          <cell r="BF19">
            <v>1.5</v>
          </cell>
          <cell r="BG19">
            <v>26</v>
          </cell>
          <cell r="BJ19">
            <v>5</v>
          </cell>
          <cell r="BK19">
            <v>6</v>
          </cell>
          <cell r="BL19">
            <v>16</v>
          </cell>
          <cell r="BN19">
            <v>118</v>
          </cell>
          <cell r="BO19" t="str">
            <v>1</v>
          </cell>
          <cell r="BP19"/>
          <cell r="BW19">
            <v>0</v>
          </cell>
          <cell r="CB19">
            <v>120</v>
          </cell>
          <cell r="CC19">
            <v>1</v>
          </cell>
          <cell r="CE19">
            <v>87</v>
          </cell>
          <cell r="CF19">
            <v>150</v>
          </cell>
          <cell r="CG19" t="str">
            <v>ابيض</v>
          </cell>
          <cell r="CK19">
            <v>0</v>
          </cell>
          <cell r="CL19">
            <v>2.9700000000000001E-2</v>
          </cell>
          <cell r="CN19" t="str">
            <v>(Efta)S1B1 1755301</v>
          </cell>
          <cell r="CO19" t="str">
            <v>افتا</v>
          </cell>
          <cell r="CP19" t="str">
            <v>شركة افتا</v>
          </cell>
          <cell r="CT19">
            <v>1</v>
          </cell>
          <cell r="CU19">
            <v>1</v>
          </cell>
          <cell r="CV19">
            <v>1</v>
          </cell>
        </row>
        <row r="20">
          <cell r="A20" t="str">
            <v>14sum</v>
          </cell>
          <cell r="B20" t="str">
            <v>PF1</v>
          </cell>
          <cell r="C20" t="str">
            <v>FOAM 10TH</v>
          </cell>
          <cell r="D20" t="str">
            <v>Molds</v>
          </cell>
          <cell r="E20" t="str">
            <v>FMAFTI20000000</v>
          </cell>
          <cell r="F20" t="str">
            <v>(إفتا)S1B1</v>
          </cell>
          <cell r="G20" t="str">
            <v>Ea</v>
          </cell>
          <cell r="H20" t="str">
            <v>850*650</v>
          </cell>
          <cell r="I20">
            <v>6.2875E-2</v>
          </cell>
          <cell r="J20">
            <v>40</v>
          </cell>
          <cell r="K20">
            <v>1</v>
          </cell>
          <cell r="L20">
            <v>42</v>
          </cell>
          <cell r="M20">
            <v>59</v>
          </cell>
          <cell r="N20">
            <v>2</v>
          </cell>
          <cell r="O20">
            <v>2</v>
          </cell>
          <cell r="P20" t="str">
            <v>C</v>
          </cell>
          <cell r="Q20" t="str">
            <v>تعمل</v>
          </cell>
          <cell r="R20">
            <v>62.875</v>
          </cell>
          <cell r="S20">
            <v>58.473750000000003</v>
          </cell>
          <cell r="T20">
            <v>67.276250000000005</v>
          </cell>
          <cell r="U20">
            <v>7</v>
          </cell>
          <cell r="V20">
            <v>7</v>
          </cell>
          <cell r="X20" t="str">
            <v>لوحة كهرباء</v>
          </cell>
          <cell r="Y20">
            <v>5</v>
          </cell>
          <cell r="Z20" t="str">
            <v>مجمعة</v>
          </cell>
          <cell r="AA20">
            <v>14</v>
          </cell>
          <cell r="AB20" t="str">
            <v>(إفتا)S1B1 1755301</v>
          </cell>
          <cell r="AD20" t="str">
            <v>(إفتا)S1B1</v>
          </cell>
          <cell r="AE20">
            <v>1</v>
          </cell>
          <cell r="AH20">
            <v>122.03389830508475</v>
          </cell>
          <cell r="AI20">
            <v>115.93220338983051</v>
          </cell>
          <cell r="AJ20">
            <v>128.13559322033899</v>
          </cell>
          <cell r="AK20">
            <v>0</v>
          </cell>
          <cell r="AM20">
            <v>1</v>
          </cell>
          <cell r="AN20">
            <v>11</v>
          </cell>
          <cell r="AO20" t="str">
            <v>18</v>
          </cell>
          <cell r="AP20" t="str">
            <v xml:space="preserve"> (A) EU150       (M) 0.7-1.1 mm</v>
          </cell>
          <cell r="AQ20" t="str">
            <v>(B) S.2 112      (M) 0.7-1.1 mm</v>
          </cell>
          <cell r="AR20">
            <v>4</v>
          </cell>
          <cell r="AS20">
            <v>8</v>
          </cell>
          <cell r="AT20" t="str">
            <v>AFT</v>
          </cell>
          <cell r="AU20" t="str">
            <v>اتوماتيك</v>
          </cell>
          <cell r="AV20">
            <v>7</v>
          </cell>
          <cell r="AW20">
            <v>7</v>
          </cell>
          <cell r="BJ20">
            <v>5</v>
          </cell>
          <cell r="BK20">
            <v>6</v>
          </cell>
          <cell r="BL20">
            <v>16</v>
          </cell>
          <cell r="BN20">
            <v>118</v>
          </cell>
          <cell r="BO20" t="str">
            <v>1</v>
          </cell>
          <cell r="BP20"/>
          <cell r="BW20">
            <v>0</v>
          </cell>
          <cell r="CB20">
            <v>120</v>
          </cell>
          <cell r="CC20">
            <v>2</v>
          </cell>
          <cell r="CE20">
            <v>87</v>
          </cell>
          <cell r="CF20">
            <v>150</v>
          </cell>
          <cell r="CK20">
            <v>0</v>
          </cell>
          <cell r="CL20">
            <v>6.9162500000000002E-2</v>
          </cell>
          <cell r="CN20" t="str">
            <v>(Efta)S1B1 1755301</v>
          </cell>
          <cell r="CO20" t="str">
            <v>افتا</v>
          </cell>
          <cell r="CP20" t="str">
            <v>شركة افتا</v>
          </cell>
          <cell r="CT20">
            <v>0</v>
          </cell>
          <cell r="CU20">
            <v>1</v>
          </cell>
          <cell r="CV20">
            <v>1</v>
          </cell>
        </row>
        <row r="21">
          <cell r="A21">
            <v>15</v>
          </cell>
          <cell r="B21" t="str">
            <v>PF1</v>
          </cell>
          <cell r="C21" t="str">
            <v>FOAM 10TH</v>
          </cell>
          <cell r="D21" t="str">
            <v>Molds</v>
          </cell>
          <cell r="E21" t="str">
            <v>FMELHI82000000</v>
          </cell>
          <cell r="F21" t="str">
            <v>فوم حماية سخان EG ك 20</v>
          </cell>
          <cell r="G21" t="str">
            <v>Ea</v>
          </cell>
          <cell r="H21" t="str">
            <v>850*650</v>
          </cell>
          <cell r="I21">
            <v>5.0000000000000001E-3</v>
          </cell>
          <cell r="J21">
            <v>40</v>
          </cell>
          <cell r="L21">
            <v>40</v>
          </cell>
          <cell r="M21">
            <v>40</v>
          </cell>
          <cell r="N21">
            <v>1</v>
          </cell>
          <cell r="O21">
            <v>2</v>
          </cell>
          <cell r="P21" t="str">
            <v>C1</v>
          </cell>
          <cell r="Q21" t="str">
            <v>تعمل</v>
          </cell>
          <cell r="R21">
            <v>5</v>
          </cell>
          <cell r="S21">
            <v>4.6500000000000004</v>
          </cell>
          <cell r="T21">
            <v>5.35</v>
          </cell>
          <cell r="U21">
            <v>7</v>
          </cell>
          <cell r="V21">
            <v>7</v>
          </cell>
          <cell r="X21" t="str">
            <v>سخان</v>
          </cell>
          <cell r="Y21">
            <v>6</v>
          </cell>
          <cell r="AA21">
            <v>15</v>
          </cell>
          <cell r="AB21" t="str">
            <v>فوم حماية سخان EG ك 20</v>
          </cell>
          <cell r="AD21" t="str">
            <v>توشيبا 43L28/43L38/43S28</v>
          </cell>
          <cell r="AE21">
            <v>1</v>
          </cell>
          <cell r="AH21">
            <v>180</v>
          </cell>
          <cell r="AI21">
            <v>171</v>
          </cell>
          <cell r="AJ21">
            <v>189</v>
          </cell>
          <cell r="AK21">
            <v>1</v>
          </cell>
          <cell r="AL21">
            <v>1</v>
          </cell>
          <cell r="AN21">
            <v>6</v>
          </cell>
          <cell r="AO21" t="str">
            <v>20</v>
          </cell>
          <cell r="AP21" t="str">
            <v>(A)  EU150  (M)0.7-1.1mm</v>
          </cell>
          <cell r="AQ21" t="str">
            <v>(B) 401 XS  (S)0.4-0.8 mm</v>
          </cell>
          <cell r="AR21" t="str">
            <v>16</v>
          </cell>
          <cell r="AS21" t="str">
            <v>16</v>
          </cell>
          <cell r="AT21" t="str">
            <v>ELH</v>
          </cell>
          <cell r="AU21" t="str">
            <v>اتوماتيك</v>
          </cell>
          <cell r="AV21">
            <v>7</v>
          </cell>
          <cell r="AW21">
            <v>7</v>
          </cell>
          <cell r="AX21">
            <v>479</v>
          </cell>
          <cell r="AY21">
            <v>2</v>
          </cell>
          <cell r="AZ21">
            <v>2</v>
          </cell>
          <cell r="BA21">
            <v>459</v>
          </cell>
          <cell r="BB21">
            <v>2</v>
          </cell>
          <cell r="BC21">
            <v>2</v>
          </cell>
          <cell r="BD21">
            <v>93</v>
          </cell>
          <cell r="BE21">
            <v>2</v>
          </cell>
          <cell r="BF21">
            <v>2</v>
          </cell>
          <cell r="BJ21">
            <v>5</v>
          </cell>
          <cell r="BK21">
            <v>1</v>
          </cell>
          <cell r="BL21">
            <v>11</v>
          </cell>
          <cell r="BN21">
            <v>114</v>
          </cell>
          <cell r="BO21" t="str">
            <v>1</v>
          </cell>
          <cell r="BP21"/>
          <cell r="BW21">
            <v>0</v>
          </cell>
          <cell r="CB21">
            <v>16</v>
          </cell>
          <cell r="CC21">
            <v>1</v>
          </cell>
          <cell r="CE21">
            <v>87</v>
          </cell>
          <cell r="CF21">
            <v>150</v>
          </cell>
          <cell r="CG21" t="str">
            <v>احمر</v>
          </cell>
          <cell r="CK21">
            <v>0</v>
          </cell>
          <cell r="CL21">
            <v>5.5000000000000005E-3</v>
          </cell>
          <cell r="CN21" t="str">
            <v>foam protection heater EG 20 destiny</v>
          </cell>
          <cell r="CO21" t="str">
            <v>الشركة الهندسية للاجهزة المنزلية</v>
          </cell>
          <cell r="CT21">
            <v>1</v>
          </cell>
          <cell r="CU21">
            <v>1</v>
          </cell>
          <cell r="CV21">
            <v>1</v>
          </cell>
        </row>
        <row r="22">
          <cell r="A22">
            <v>16</v>
          </cell>
          <cell r="B22" t="str">
            <v>PF1</v>
          </cell>
          <cell r="C22" t="str">
            <v>FOAM 10TH</v>
          </cell>
          <cell r="D22" t="str">
            <v>Molds</v>
          </cell>
          <cell r="E22" t="str">
            <v>FMELHI92000000</v>
          </cell>
          <cell r="F22" t="str">
            <v>تغليف فوم جزء وسط سخان EG ك 20</v>
          </cell>
          <cell r="G22" t="str">
            <v>Ea</v>
          </cell>
          <cell r="H22" t="str">
            <v>850*650</v>
          </cell>
          <cell r="I22">
            <v>1.9E-2</v>
          </cell>
          <cell r="J22">
            <v>40</v>
          </cell>
          <cell r="L22">
            <v>40</v>
          </cell>
          <cell r="M22">
            <v>40</v>
          </cell>
          <cell r="N22">
            <v>1</v>
          </cell>
          <cell r="O22">
            <v>2</v>
          </cell>
          <cell r="P22" t="str">
            <v>C1</v>
          </cell>
          <cell r="Q22" t="str">
            <v>تعمل</v>
          </cell>
          <cell r="R22">
            <v>19</v>
          </cell>
          <cell r="S22">
            <v>17.670000000000002</v>
          </cell>
          <cell r="T22">
            <v>20.329999999999998</v>
          </cell>
          <cell r="U22">
            <v>7</v>
          </cell>
          <cell r="V22">
            <v>7</v>
          </cell>
          <cell r="X22" t="str">
            <v>سخان</v>
          </cell>
          <cell r="Y22">
            <v>6</v>
          </cell>
          <cell r="AA22">
            <v>16</v>
          </cell>
          <cell r="AB22" t="str">
            <v>تغليف فوم جزء وسط سخان EG ك 20</v>
          </cell>
          <cell r="AD22" t="str">
            <v>توشيبا 43L28/43L38/43S28</v>
          </cell>
          <cell r="AE22">
            <v>1</v>
          </cell>
          <cell r="AH22">
            <v>180</v>
          </cell>
          <cell r="AI22">
            <v>171</v>
          </cell>
          <cell r="AJ22">
            <v>189</v>
          </cell>
          <cell r="AK22">
            <v>1</v>
          </cell>
          <cell r="AL22">
            <v>1</v>
          </cell>
          <cell r="AN22">
            <v>6</v>
          </cell>
          <cell r="AO22" t="str">
            <v>20</v>
          </cell>
          <cell r="AP22" t="str">
            <v>(A)  EU150  (M)0.7-1.1mm</v>
          </cell>
          <cell r="AQ22" t="str">
            <v>(B) 401 XS  (S)0.4-0.8 mm</v>
          </cell>
          <cell r="AR22" t="str">
            <v>16</v>
          </cell>
          <cell r="AS22" t="str">
            <v>16</v>
          </cell>
          <cell r="AT22" t="str">
            <v>ELH</v>
          </cell>
          <cell r="AU22" t="str">
            <v>اتوماتيك</v>
          </cell>
          <cell r="AV22">
            <v>7</v>
          </cell>
          <cell r="AW22">
            <v>7</v>
          </cell>
          <cell r="AX22">
            <v>479</v>
          </cell>
          <cell r="AY22">
            <v>2</v>
          </cell>
          <cell r="AZ22">
            <v>2</v>
          </cell>
          <cell r="BA22">
            <v>459</v>
          </cell>
          <cell r="BB22">
            <v>2</v>
          </cell>
          <cell r="BC22">
            <v>2</v>
          </cell>
          <cell r="BD22">
            <v>63</v>
          </cell>
          <cell r="BE22">
            <v>2</v>
          </cell>
          <cell r="BF22">
            <v>2</v>
          </cell>
          <cell r="BJ22">
            <v>5</v>
          </cell>
          <cell r="BK22">
            <v>1</v>
          </cell>
          <cell r="BL22">
            <v>11</v>
          </cell>
          <cell r="BN22">
            <v>114</v>
          </cell>
          <cell r="BO22" t="str">
            <v>1</v>
          </cell>
          <cell r="BP22"/>
          <cell r="BW22">
            <v>0</v>
          </cell>
          <cell r="CB22">
            <v>24</v>
          </cell>
          <cell r="CC22">
            <v>1</v>
          </cell>
          <cell r="CE22">
            <v>87</v>
          </cell>
          <cell r="CF22">
            <v>150</v>
          </cell>
          <cell r="CG22" t="str">
            <v>ابيض</v>
          </cell>
          <cell r="CK22">
            <v>0</v>
          </cell>
          <cell r="CL22">
            <v>2.0900000000000002E-2</v>
          </cell>
          <cell r="CN22" t="str">
            <v>pack foam part center heater EG 20 destiny</v>
          </cell>
          <cell r="CO22" t="str">
            <v>الشركة الهندسية للاجهزة المنزلية</v>
          </cell>
          <cell r="CT22">
            <v>1</v>
          </cell>
          <cell r="CU22">
            <v>1</v>
          </cell>
          <cell r="CV22">
            <v>1</v>
          </cell>
        </row>
        <row r="23">
          <cell r="A23" t="str">
            <v>16sum</v>
          </cell>
          <cell r="B23" t="str">
            <v>PF1</v>
          </cell>
          <cell r="C23" t="str">
            <v>FOAM 10TH</v>
          </cell>
          <cell r="D23" t="str">
            <v>Molds</v>
          </cell>
          <cell r="E23" t="str">
            <v>FMELHI92000000</v>
          </cell>
          <cell r="F23" t="str">
            <v>تغليف فوم جزء وسط سخان EG ك 20</v>
          </cell>
          <cell r="G23" t="str">
            <v>Ea</v>
          </cell>
          <cell r="H23" t="str">
            <v>850*650</v>
          </cell>
          <cell r="I23">
            <v>2.4E-2</v>
          </cell>
          <cell r="J23">
            <v>40</v>
          </cell>
          <cell r="L23">
            <v>40</v>
          </cell>
          <cell r="M23">
            <v>40</v>
          </cell>
          <cell r="N23">
            <v>2</v>
          </cell>
          <cell r="O23">
            <v>2</v>
          </cell>
          <cell r="P23" t="str">
            <v>C1</v>
          </cell>
          <cell r="Q23" t="str">
            <v>تعمل</v>
          </cell>
          <cell r="R23">
            <v>24</v>
          </cell>
          <cell r="S23">
            <v>22.32</v>
          </cell>
          <cell r="T23">
            <v>25.68</v>
          </cell>
          <cell r="U23">
            <v>7</v>
          </cell>
          <cell r="V23">
            <v>7</v>
          </cell>
          <cell r="X23" t="str">
            <v>سخان</v>
          </cell>
          <cell r="Y23">
            <v>6</v>
          </cell>
          <cell r="Z23" t="str">
            <v>مجمعة</v>
          </cell>
          <cell r="AA23">
            <v>16</v>
          </cell>
          <cell r="AB23" t="str">
            <v>تغليف فوم جزء وسط سخان EG ك 20</v>
          </cell>
          <cell r="AD23" t="str">
            <v>توشيبا 43L28/43L38/43S28</v>
          </cell>
          <cell r="AE23">
            <v>1</v>
          </cell>
          <cell r="AH23">
            <v>180</v>
          </cell>
          <cell r="AI23">
            <v>171</v>
          </cell>
          <cell r="AJ23">
            <v>189</v>
          </cell>
          <cell r="AK23">
            <v>0</v>
          </cell>
          <cell r="AM23">
            <v>1</v>
          </cell>
          <cell r="AN23">
            <v>6</v>
          </cell>
          <cell r="AO23" t="str">
            <v>20</v>
          </cell>
          <cell r="AP23" t="str">
            <v>(A)  EU150  (M)0.7-1.1mm</v>
          </cell>
          <cell r="AQ23" t="str">
            <v>(B) 401 XS  (S)0.4-0.8 mm</v>
          </cell>
          <cell r="AR23" t="str">
            <v>16</v>
          </cell>
          <cell r="AS23" t="str">
            <v>16</v>
          </cell>
          <cell r="AT23" t="str">
            <v>ELH</v>
          </cell>
          <cell r="AU23" t="str">
            <v>اتوماتيك</v>
          </cell>
          <cell r="AV23">
            <v>7</v>
          </cell>
          <cell r="AW23">
            <v>7</v>
          </cell>
          <cell r="BJ23">
            <v>5</v>
          </cell>
          <cell r="BK23">
            <v>1</v>
          </cell>
          <cell r="BL23">
            <v>11</v>
          </cell>
          <cell r="BN23">
            <v>114</v>
          </cell>
          <cell r="BO23" t="str">
            <v>1</v>
          </cell>
          <cell r="BP23"/>
          <cell r="BW23">
            <v>0</v>
          </cell>
          <cell r="CE23">
            <v>87</v>
          </cell>
          <cell r="CF23">
            <v>150</v>
          </cell>
          <cell r="CK23">
            <v>0</v>
          </cell>
          <cell r="CL23">
            <v>2.6400000000000003E-2</v>
          </cell>
          <cell r="CN23" t="str">
            <v>pack foam part center heater EG 20 destiny</v>
          </cell>
          <cell r="CO23" t="str">
            <v>الشركة الهندسية للاجهزة المنزلية</v>
          </cell>
          <cell r="CT23">
            <v>0</v>
          </cell>
          <cell r="CU23">
            <v>1</v>
          </cell>
          <cell r="CV23">
            <v>1</v>
          </cell>
        </row>
        <row r="24">
          <cell r="A24">
            <v>17</v>
          </cell>
          <cell r="B24" t="str">
            <v>PF1</v>
          </cell>
          <cell r="C24" t="str">
            <v>FOAM 10TH</v>
          </cell>
          <cell r="D24" t="str">
            <v>Molds</v>
          </cell>
          <cell r="E24" t="str">
            <v>FMTOSI43LR2080</v>
          </cell>
          <cell r="F24" t="str">
            <v>CTTEFJ322080 توشيبا  LR 43L28/43L38/43S28</v>
          </cell>
          <cell r="G24" t="str">
            <v>Set</v>
          </cell>
          <cell r="H24" t="str">
            <v>1400*1700</v>
          </cell>
          <cell r="I24">
            <v>8.6999999999999994E-2</v>
          </cell>
          <cell r="J24">
            <v>48</v>
          </cell>
          <cell r="L24">
            <v>48</v>
          </cell>
          <cell r="M24">
            <v>51.876313419393576</v>
          </cell>
          <cell r="N24">
            <v>2</v>
          </cell>
          <cell r="O24">
            <v>2</v>
          </cell>
          <cell r="P24" t="str">
            <v>D</v>
          </cell>
          <cell r="Q24" t="str">
            <v>تعمل</v>
          </cell>
          <cell r="R24">
            <v>87</v>
          </cell>
          <cell r="S24">
            <v>82.65</v>
          </cell>
          <cell r="T24">
            <v>91.35</v>
          </cell>
          <cell r="U24">
            <v>5</v>
          </cell>
          <cell r="V24">
            <v>5</v>
          </cell>
          <cell r="X24" t="str">
            <v>TV</v>
          </cell>
          <cell r="Y24">
            <v>7</v>
          </cell>
          <cell r="AA24">
            <v>17</v>
          </cell>
          <cell r="AB24" t="str">
            <v>CTTEFJ322080 توشيبا  LR 43L28/43L38/43S28</v>
          </cell>
          <cell r="AD24" t="str">
            <v>توشيبا 43L28/43L38/43S28</v>
          </cell>
          <cell r="AE24">
            <v>1</v>
          </cell>
          <cell r="AH24">
            <v>138.79166666666666</v>
          </cell>
          <cell r="AI24">
            <v>131.85208333333333</v>
          </cell>
          <cell r="AJ24">
            <v>145.73124999999999</v>
          </cell>
          <cell r="AK24">
            <v>1</v>
          </cell>
          <cell r="AL24">
            <v>1</v>
          </cell>
          <cell r="AN24">
            <v>6</v>
          </cell>
          <cell r="AO24">
            <v>18</v>
          </cell>
          <cell r="AP24" t="str">
            <v>(A) EU 150   (M) 0.7-1.1 mm</v>
          </cell>
          <cell r="AQ24" t="str">
            <v>(B) S-2 112  (M) 0.7-1.1 mm</v>
          </cell>
          <cell r="AR24">
            <v>24</v>
          </cell>
          <cell r="AS24">
            <v>28</v>
          </cell>
          <cell r="AT24" t="str">
            <v>TOS</v>
          </cell>
          <cell r="AU24" t="str">
            <v>اتوماتيك</v>
          </cell>
          <cell r="AV24">
            <v>6</v>
          </cell>
          <cell r="AW24">
            <v>4</v>
          </cell>
          <cell r="AX24">
            <v>248</v>
          </cell>
          <cell r="AY24">
            <v>2</v>
          </cell>
          <cell r="AZ24">
            <v>2</v>
          </cell>
          <cell r="BA24">
            <v>135</v>
          </cell>
          <cell r="BB24">
            <v>2</v>
          </cell>
          <cell r="BC24">
            <v>2</v>
          </cell>
          <cell r="BD24">
            <v>163</v>
          </cell>
          <cell r="BE24">
            <v>2</v>
          </cell>
          <cell r="BF24">
            <v>2</v>
          </cell>
          <cell r="BJ24">
            <v>5</v>
          </cell>
          <cell r="BK24">
            <v>1</v>
          </cell>
          <cell r="BL24">
            <v>11</v>
          </cell>
          <cell r="BN24">
            <v>807</v>
          </cell>
          <cell r="BO24" t="str">
            <v>8</v>
          </cell>
          <cell r="BP24"/>
          <cell r="BW24">
            <v>0</v>
          </cell>
          <cell r="CB24">
            <v>60</v>
          </cell>
          <cell r="CC24">
            <v>1</v>
          </cell>
          <cell r="CE24">
            <v>87</v>
          </cell>
          <cell r="CF24">
            <v>150</v>
          </cell>
          <cell r="CG24" t="str">
            <v>ابيض</v>
          </cell>
          <cell r="CK24">
            <v>9.4394999999999993E-2</v>
          </cell>
          <cell r="CL24">
            <v>0</v>
          </cell>
          <cell r="CN24" t="str">
            <v>CTTEFJ322080 Toshiba  LR 43L28/43L38/43S28</v>
          </cell>
          <cell r="CO24" t="str">
            <v>توشيبا</v>
          </cell>
          <cell r="CP24" t="str">
            <v>توشيبا للاجهزة المرئية</v>
          </cell>
          <cell r="CT24">
            <v>1</v>
          </cell>
          <cell r="CU24">
            <v>1</v>
          </cell>
          <cell r="CV24">
            <v>1</v>
          </cell>
        </row>
        <row r="25">
          <cell r="A25">
            <v>18</v>
          </cell>
          <cell r="B25" t="str">
            <v>PF1</v>
          </cell>
          <cell r="C25" t="str">
            <v>FOAM 10TH</v>
          </cell>
          <cell r="D25" t="str">
            <v>Molds</v>
          </cell>
          <cell r="E25" t="str">
            <v xml:space="preserve">FMTOSI43B22070 </v>
          </cell>
          <cell r="F25" t="str">
            <v>CTTEFJ322070 توشيبا BOTTOM 43L28/43L38/43S28</v>
          </cell>
          <cell r="G25" t="str">
            <v>Ea</v>
          </cell>
          <cell r="H25" t="str">
            <v>1400*1700</v>
          </cell>
          <cell r="I25">
            <v>0.20599999999999999</v>
          </cell>
          <cell r="J25">
            <v>48</v>
          </cell>
          <cell r="L25">
            <v>48</v>
          </cell>
          <cell r="M25">
            <v>51.876313419393576</v>
          </cell>
          <cell r="N25">
            <v>1</v>
          </cell>
          <cell r="O25">
            <v>2</v>
          </cell>
          <cell r="P25" t="str">
            <v>D</v>
          </cell>
          <cell r="Q25" t="str">
            <v>تعمل</v>
          </cell>
          <cell r="R25">
            <v>206</v>
          </cell>
          <cell r="S25">
            <v>195.7</v>
          </cell>
          <cell r="T25">
            <v>216.3</v>
          </cell>
          <cell r="U25">
            <v>5</v>
          </cell>
          <cell r="V25">
            <v>5</v>
          </cell>
          <cell r="X25" t="str">
            <v>TV</v>
          </cell>
          <cell r="Y25">
            <v>7</v>
          </cell>
          <cell r="AA25">
            <v>18</v>
          </cell>
          <cell r="AB25" t="str">
            <v>CTTEFJ322070 توشيبا BOTTOM 43L28/43L38/43S28</v>
          </cell>
          <cell r="AD25" t="str">
            <v>توشيبا 43L28/43L38/43S28</v>
          </cell>
          <cell r="AE25">
            <v>1</v>
          </cell>
          <cell r="AH25">
            <v>138.79166666666666</v>
          </cell>
          <cell r="AI25">
            <v>131.85208333333333</v>
          </cell>
          <cell r="AJ25">
            <v>145.73124999999999</v>
          </cell>
          <cell r="AK25">
            <v>1</v>
          </cell>
          <cell r="AL25">
            <v>1</v>
          </cell>
          <cell r="AO25">
            <v>18</v>
          </cell>
          <cell r="AP25" t="str">
            <v>(A) EU 150   (M) 0.7-1.1 mm</v>
          </cell>
          <cell r="AQ25" t="str">
            <v>(B) S-2 112  (M) 0.7-1.1 mm</v>
          </cell>
          <cell r="AR25">
            <v>24</v>
          </cell>
          <cell r="AS25">
            <v>28</v>
          </cell>
          <cell r="AT25" t="str">
            <v>TOS</v>
          </cell>
          <cell r="AU25" t="str">
            <v>اتوماتيك</v>
          </cell>
          <cell r="AV25">
            <v>6</v>
          </cell>
          <cell r="AW25">
            <v>4</v>
          </cell>
          <cell r="AX25">
            <v>1057</v>
          </cell>
          <cell r="AY25">
            <v>3</v>
          </cell>
          <cell r="AZ25">
            <v>3</v>
          </cell>
          <cell r="BA25">
            <v>135</v>
          </cell>
          <cell r="BB25">
            <v>2</v>
          </cell>
          <cell r="BC25">
            <v>2</v>
          </cell>
          <cell r="BD25">
            <v>198</v>
          </cell>
          <cell r="BE25">
            <v>2</v>
          </cell>
          <cell r="BF25">
            <v>2</v>
          </cell>
          <cell r="BJ25">
            <v>5</v>
          </cell>
          <cell r="BK25">
            <v>-5</v>
          </cell>
          <cell r="BL25">
            <v>5</v>
          </cell>
          <cell r="BN25">
            <v>807</v>
          </cell>
          <cell r="BO25" t="str">
            <v>8</v>
          </cell>
          <cell r="BP25"/>
          <cell r="BW25">
            <v>0</v>
          </cell>
          <cell r="CB25">
            <v>12</v>
          </cell>
          <cell r="CC25">
            <v>1</v>
          </cell>
          <cell r="CE25">
            <v>87</v>
          </cell>
          <cell r="CF25">
            <v>150</v>
          </cell>
          <cell r="CG25" t="str">
            <v>احمر</v>
          </cell>
          <cell r="CK25">
            <v>0.22350999999999999</v>
          </cell>
          <cell r="CL25">
            <v>0</v>
          </cell>
          <cell r="CN25" t="str">
            <v>CTTEFJ322070 Toshiba BOTTOM 43L28/43L38/43S28</v>
          </cell>
          <cell r="CO25" t="str">
            <v>توشيبا</v>
          </cell>
          <cell r="CP25" t="str">
            <v>توشيبا للاجهزة المرئية</v>
          </cell>
          <cell r="CT25">
            <v>1</v>
          </cell>
          <cell r="CU25">
            <v>1</v>
          </cell>
          <cell r="CV25">
            <v>1</v>
          </cell>
        </row>
        <row r="26">
          <cell r="A26">
            <v>19</v>
          </cell>
          <cell r="B26" t="str">
            <v>PF1</v>
          </cell>
          <cell r="C26" t="str">
            <v>FOAM 10TH</v>
          </cell>
          <cell r="D26" t="str">
            <v>Molds</v>
          </cell>
          <cell r="E26" t="str">
            <v>FMTOSI43T22060</v>
          </cell>
          <cell r="F26" t="str">
            <v>CTTEFJ322060  توشيبا TOP 43L28/43L38/43S28</v>
          </cell>
          <cell r="G26" t="str">
            <v>Ea</v>
          </cell>
          <cell r="H26" t="str">
            <v>1400*1700</v>
          </cell>
          <cell r="I26">
            <v>0.17899999999999999</v>
          </cell>
          <cell r="J26">
            <v>48</v>
          </cell>
          <cell r="L26">
            <v>48</v>
          </cell>
          <cell r="M26">
            <v>51.876313419393576</v>
          </cell>
          <cell r="N26">
            <v>1</v>
          </cell>
          <cell r="O26">
            <v>2</v>
          </cell>
          <cell r="P26" t="str">
            <v>D</v>
          </cell>
          <cell r="Q26" t="str">
            <v>تعمل</v>
          </cell>
          <cell r="R26">
            <v>179</v>
          </cell>
          <cell r="S26">
            <v>170.05</v>
          </cell>
          <cell r="T26">
            <v>187.95</v>
          </cell>
          <cell r="U26">
            <v>5</v>
          </cell>
          <cell r="V26">
            <v>5</v>
          </cell>
          <cell r="X26" t="str">
            <v>TV</v>
          </cell>
          <cell r="Y26">
            <v>7</v>
          </cell>
          <cell r="AA26">
            <v>19</v>
          </cell>
          <cell r="AB26" t="str">
            <v>CTTEFJ322060  توشيبا TOP 43L28/43L38/43S28</v>
          </cell>
          <cell r="AD26" t="str">
            <v>توشيبا 43L28/43L38/43S28</v>
          </cell>
          <cell r="AE26">
            <v>1</v>
          </cell>
          <cell r="AH26">
            <v>138.79166666666666</v>
          </cell>
          <cell r="AI26">
            <v>131.85208333333333</v>
          </cell>
          <cell r="AJ26">
            <v>145.73124999999999</v>
          </cell>
          <cell r="AK26">
            <v>1</v>
          </cell>
          <cell r="AL26">
            <v>1</v>
          </cell>
          <cell r="AO26">
            <v>18</v>
          </cell>
          <cell r="AP26" t="str">
            <v>(A) EU 150   (M) 0.7-1.1 mm</v>
          </cell>
          <cell r="AQ26" t="str">
            <v>(B) S-2 112  (M) 0.7-1.1 mm</v>
          </cell>
          <cell r="AR26">
            <v>24</v>
          </cell>
          <cell r="AS26">
            <v>28</v>
          </cell>
          <cell r="AT26" t="str">
            <v>TOS</v>
          </cell>
          <cell r="AU26" t="str">
            <v>اتوماتيك</v>
          </cell>
          <cell r="AV26">
            <v>6</v>
          </cell>
          <cell r="AW26">
            <v>4</v>
          </cell>
          <cell r="AX26">
            <v>1057</v>
          </cell>
          <cell r="AY26">
            <v>3</v>
          </cell>
          <cell r="AZ26">
            <v>3</v>
          </cell>
          <cell r="BA26">
            <v>135</v>
          </cell>
          <cell r="BB26">
            <v>2</v>
          </cell>
          <cell r="BC26">
            <v>2</v>
          </cell>
          <cell r="BD26">
            <v>192</v>
          </cell>
          <cell r="BE26">
            <v>2</v>
          </cell>
          <cell r="BF26">
            <v>2</v>
          </cell>
          <cell r="BJ26">
            <v>5</v>
          </cell>
          <cell r="BK26">
            <v>-5</v>
          </cell>
          <cell r="BL26">
            <v>5</v>
          </cell>
          <cell r="BN26">
            <v>807</v>
          </cell>
          <cell r="BO26" t="str">
            <v>8</v>
          </cell>
          <cell r="BP26"/>
          <cell r="BW26">
            <v>0</v>
          </cell>
          <cell r="CB26">
            <v>12</v>
          </cell>
          <cell r="CC26">
            <v>1</v>
          </cell>
          <cell r="CE26">
            <v>87</v>
          </cell>
          <cell r="CF26">
            <v>150</v>
          </cell>
          <cell r="CG26" t="str">
            <v>ابيض</v>
          </cell>
          <cell r="CK26">
            <v>0.194215</v>
          </cell>
          <cell r="CL26">
            <v>0</v>
          </cell>
          <cell r="CN26" t="str">
            <v>CTTEFJ322060  Toshiba TOP 43L28/43L38/43S28</v>
          </cell>
          <cell r="CO26" t="str">
            <v>توشيبا</v>
          </cell>
          <cell r="CP26" t="str">
            <v>توشيبا للاجهزة المرئية</v>
          </cell>
          <cell r="CT26">
            <v>1</v>
          </cell>
          <cell r="CU26">
            <v>1</v>
          </cell>
          <cell r="CV26">
            <v>1</v>
          </cell>
        </row>
        <row r="27">
          <cell r="A27" t="str">
            <v>19sum</v>
          </cell>
          <cell r="B27" t="str">
            <v>PF1</v>
          </cell>
          <cell r="C27" t="str">
            <v>FOAM 10TH</v>
          </cell>
          <cell r="D27" t="str">
            <v>Molds</v>
          </cell>
          <cell r="E27" t="str">
            <v>FMTOSI43T22060</v>
          </cell>
          <cell r="F27" t="str">
            <v>توشيبا 43L28/43L38/43S28</v>
          </cell>
          <cell r="G27" t="str">
            <v>Ea</v>
          </cell>
          <cell r="H27" t="str">
            <v>1400*1700</v>
          </cell>
          <cell r="I27">
            <v>0.47199999999999998</v>
          </cell>
          <cell r="J27">
            <v>48</v>
          </cell>
          <cell r="L27">
            <v>48</v>
          </cell>
          <cell r="M27">
            <v>51.876313419393576</v>
          </cell>
          <cell r="N27">
            <v>4</v>
          </cell>
          <cell r="O27">
            <v>2</v>
          </cell>
          <cell r="P27" t="str">
            <v>D</v>
          </cell>
          <cell r="Q27" t="str">
            <v>تعمل</v>
          </cell>
          <cell r="R27">
            <v>472</v>
          </cell>
          <cell r="S27">
            <v>448.4</v>
          </cell>
          <cell r="T27">
            <v>495.6</v>
          </cell>
          <cell r="U27">
            <v>5</v>
          </cell>
          <cell r="V27">
            <v>5</v>
          </cell>
          <cell r="X27" t="str">
            <v>TV</v>
          </cell>
          <cell r="Y27">
            <v>7</v>
          </cell>
          <cell r="Z27" t="str">
            <v>مجمعة</v>
          </cell>
          <cell r="AA27">
            <v>19</v>
          </cell>
          <cell r="AB27" t="str">
            <v>CTTEFJ322060  توشيبا TOP 43L28/43L38/43S28</v>
          </cell>
          <cell r="AD27" t="str">
            <v>توشيبا 43L28/43L38/43S28</v>
          </cell>
          <cell r="AE27">
            <v>1</v>
          </cell>
          <cell r="AH27">
            <v>138.79166666666666</v>
          </cell>
          <cell r="AI27">
            <v>131.85208333333333</v>
          </cell>
          <cell r="AJ27">
            <v>145.73124999999999</v>
          </cell>
          <cell r="AK27">
            <v>0</v>
          </cell>
          <cell r="AM27">
            <v>1</v>
          </cell>
          <cell r="AO27">
            <v>18</v>
          </cell>
          <cell r="AP27" t="str">
            <v>(A) EU 150   (M) 0.7-1.1 mm</v>
          </cell>
          <cell r="AQ27" t="str">
            <v>(B) S-2 112  (M) 0.7-1.1 mm</v>
          </cell>
          <cell r="AR27">
            <v>24</v>
          </cell>
          <cell r="AS27">
            <v>28</v>
          </cell>
          <cell r="AT27" t="str">
            <v>TOS</v>
          </cell>
          <cell r="AU27" t="str">
            <v>اتوماتيك</v>
          </cell>
          <cell r="AV27">
            <v>7</v>
          </cell>
          <cell r="AW27">
            <v>7</v>
          </cell>
          <cell r="BJ27">
            <v>5</v>
          </cell>
          <cell r="BK27">
            <v>-5</v>
          </cell>
          <cell r="BL27">
            <v>5</v>
          </cell>
          <cell r="BN27">
            <v>807</v>
          </cell>
          <cell r="BO27" t="str">
            <v>8</v>
          </cell>
          <cell r="BP27"/>
          <cell r="BW27">
            <v>0</v>
          </cell>
          <cell r="CC27">
            <v>3</v>
          </cell>
          <cell r="CE27">
            <v>87</v>
          </cell>
          <cell r="CF27">
            <v>150</v>
          </cell>
          <cell r="CK27">
            <v>0.51211999999999991</v>
          </cell>
          <cell r="CL27">
            <v>0</v>
          </cell>
          <cell r="CN27" t="str">
            <v>CTTEFJ322060  Toshiba TOP 43L28/43L38/43S28</v>
          </cell>
          <cell r="CO27" t="str">
            <v>توشيبا</v>
          </cell>
          <cell r="CP27" t="str">
            <v>توشيبا للاجهزة المرئية</v>
          </cell>
          <cell r="CT27">
            <v>0</v>
          </cell>
          <cell r="CU27">
            <v>1</v>
          </cell>
          <cell r="CV27">
            <v>1</v>
          </cell>
        </row>
        <row r="28">
          <cell r="A28">
            <v>20</v>
          </cell>
          <cell r="B28" t="str">
            <v>PF1</v>
          </cell>
          <cell r="C28" t="str">
            <v>FOAM 10TH</v>
          </cell>
          <cell r="D28" t="str">
            <v>Molds</v>
          </cell>
          <cell r="E28" t="str">
            <v>FMELHI72000000</v>
          </cell>
          <cell r="F28" t="str">
            <v>كفر سخان 20EGك</v>
          </cell>
          <cell r="G28" t="str">
            <v>Ea</v>
          </cell>
          <cell r="H28" t="str">
            <v>1100*1200</v>
          </cell>
          <cell r="I28">
            <v>0.17899999999999999</v>
          </cell>
          <cell r="J28">
            <v>40</v>
          </cell>
          <cell r="L28">
            <v>40</v>
          </cell>
          <cell r="M28">
            <v>40</v>
          </cell>
          <cell r="N28">
            <v>1</v>
          </cell>
          <cell r="O28">
            <v>2</v>
          </cell>
          <cell r="P28" t="str">
            <v>D1</v>
          </cell>
          <cell r="Q28" t="str">
            <v>تعمل</v>
          </cell>
          <cell r="R28">
            <v>179</v>
          </cell>
          <cell r="S28">
            <v>166.47</v>
          </cell>
          <cell r="T28">
            <v>191.53</v>
          </cell>
          <cell r="U28">
            <v>7</v>
          </cell>
          <cell r="V28">
            <v>7</v>
          </cell>
          <cell r="X28" t="str">
            <v>سخان</v>
          </cell>
          <cell r="Y28">
            <v>8</v>
          </cell>
          <cell r="AA28">
            <v>20</v>
          </cell>
          <cell r="AB28" t="str">
            <v>كفر سخان 20EGك</v>
          </cell>
          <cell r="AD28" t="str">
            <v>سخان 20EGك</v>
          </cell>
          <cell r="AE28">
            <v>1</v>
          </cell>
          <cell r="AH28">
            <v>180</v>
          </cell>
          <cell r="AI28">
            <v>171</v>
          </cell>
          <cell r="AJ28">
            <v>189</v>
          </cell>
          <cell r="AK28">
            <v>1</v>
          </cell>
          <cell r="AL28">
            <v>1</v>
          </cell>
          <cell r="AT28" t="str">
            <v>ELH</v>
          </cell>
          <cell r="AU28" t="str">
            <v>اتوماتيك</v>
          </cell>
          <cell r="AV28">
            <v>7</v>
          </cell>
          <cell r="AW28">
            <v>7</v>
          </cell>
          <cell r="BJ28">
            <v>5</v>
          </cell>
          <cell r="BK28">
            <v>-5</v>
          </cell>
          <cell r="BL28">
            <v>5</v>
          </cell>
          <cell r="BO28" t="str">
            <v/>
          </cell>
          <cell r="BP28"/>
          <cell r="BW28">
            <v>0</v>
          </cell>
          <cell r="CE28">
            <v>87</v>
          </cell>
          <cell r="CF28">
            <v>150</v>
          </cell>
          <cell r="CK28">
            <v>0</v>
          </cell>
          <cell r="CL28">
            <v>0.19690000000000002</v>
          </cell>
          <cell r="CN28" t="str">
            <v>cover heater 20EGkg</v>
          </cell>
          <cell r="CO28" t="str">
            <v>الشركة الهندسية للاجهزة المنزلية</v>
          </cell>
          <cell r="CT28">
            <v>1</v>
          </cell>
          <cell r="CU28">
            <v>1</v>
          </cell>
          <cell r="CV28">
            <v>1</v>
          </cell>
        </row>
        <row r="29">
          <cell r="A29">
            <v>21</v>
          </cell>
          <cell r="B29" t="str">
            <v>PF1</v>
          </cell>
          <cell r="C29" t="str">
            <v>FOAM 10TH</v>
          </cell>
          <cell r="D29" t="str">
            <v>Molds</v>
          </cell>
          <cell r="E29" t="str">
            <v>FMELHI12000000</v>
          </cell>
          <cell r="F29" t="str">
            <v>قاعدة سخان 20EGك</v>
          </cell>
          <cell r="G29" t="str">
            <v>Ea</v>
          </cell>
          <cell r="H29" t="str">
            <v>1100*1200</v>
          </cell>
          <cell r="I29">
            <v>0.22500000000000001</v>
          </cell>
          <cell r="J29">
            <v>40</v>
          </cell>
          <cell r="L29">
            <v>40</v>
          </cell>
          <cell r="M29">
            <v>40</v>
          </cell>
          <cell r="N29">
            <v>1</v>
          </cell>
          <cell r="O29">
            <v>2</v>
          </cell>
          <cell r="P29" t="str">
            <v>D1</v>
          </cell>
          <cell r="Q29" t="str">
            <v>تعمل</v>
          </cell>
          <cell r="R29">
            <v>225</v>
          </cell>
          <cell r="S29">
            <v>209.25</v>
          </cell>
          <cell r="T29">
            <v>240.75</v>
          </cell>
          <cell r="U29">
            <v>7</v>
          </cell>
          <cell r="V29">
            <v>7</v>
          </cell>
          <cell r="X29" t="str">
            <v>سخان</v>
          </cell>
          <cell r="Y29">
            <v>8</v>
          </cell>
          <cell r="AA29">
            <v>21</v>
          </cell>
          <cell r="AB29" t="str">
            <v>قاعدة سخان 20EGك</v>
          </cell>
          <cell r="AD29" t="str">
            <v>سخان 20EGك</v>
          </cell>
          <cell r="AE29">
            <v>1</v>
          </cell>
          <cell r="AH29">
            <v>180</v>
          </cell>
          <cell r="AI29">
            <v>171</v>
          </cell>
          <cell r="AJ29">
            <v>189</v>
          </cell>
          <cell r="AK29">
            <v>1</v>
          </cell>
          <cell r="AL29">
            <v>1</v>
          </cell>
          <cell r="AT29" t="str">
            <v>ELH</v>
          </cell>
          <cell r="AU29" t="str">
            <v>اتوماتيك</v>
          </cell>
          <cell r="AV29">
            <v>7</v>
          </cell>
          <cell r="AW29">
            <v>7</v>
          </cell>
          <cell r="BJ29">
            <v>5</v>
          </cell>
          <cell r="BK29">
            <v>-5</v>
          </cell>
          <cell r="BL29">
            <v>5</v>
          </cell>
          <cell r="BO29" t="str">
            <v/>
          </cell>
          <cell r="BP29"/>
          <cell r="BW29">
            <v>0</v>
          </cell>
          <cell r="CE29">
            <v>87</v>
          </cell>
          <cell r="CF29">
            <v>150</v>
          </cell>
          <cell r="CK29">
            <v>0</v>
          </cell>
          <cell r="CL29">
            <v>0.24750000000000003</v>
          </cell>
          <cell r="CN29" t="str">
            <v>base heater 20EGkg</v>
          </cell>
          <cell r="CO29" t="str">
            <v>الشركة الهندسية للاجهزة المنزلية</v>
          </cell>
          <cell r="CT29">
            <v>1</v>
          </cell>
          <cell r="CU29">
            <v>1</v>
          </cell>
          <cell r="CV29">
            <v>1</v>
          </cell>
        </row>
        <row r="30">
          <cell r="A30" t="str">
            <v>21sum</v>
          </cell>
          <cell r="B30" t="str">
            <v>PF1</v>
          </cell>
          <cell r="C30" t="str">
            <v>FOAM 10TH</v>
          </cell>
          <cell r="D30" t="str">
            <v>Molds</v>
          </cell>
          <cell r="E30" t="str">
            <v>FMELHI12000000</v>
          </cell>
          <cell r="F30" t="str">
            <v>سخان 20EGك</v>
          </cell>
          <cell r="G30" t="str">
            <v>Ea</v>
          </cell>
          <cell r="H30" t="str">
            <v>1100*1200</v>
          </cell>
          <cell r="I30">
            <v>0.40400000000000003</v>
          </cell>
          <cell r="J30">
            <v>40</v>
          </cell>
          <cell r="L30">
            <v>40</v>
          </cell>
          <cell r="M30">
            <v>40</v>
          </cell>
          <cell r="N30">
            <v>2</v>
          </cell>
          <cell r="O30">
            <v>2</v>
          </cell>
          <cell r="P30" t="str">
            <v>D1</v>
          </cell>
          <cell r="Q30" t="str">
            <v>تعمل</v>
          </cell>
          <cell r="R30">
            <v>404</v>
          </cell>
          <cell r="S30">
            <v>375.72</v>
          </cell>
          <cell r="T30">
            <v>432.28</v>
          </cell>
          <cell r="U30">
            <v>7</v>
          </cell>
          <cell r="V30">
            <v>7</v>
          </cell>
          <cell r="X30" t="str">
            <v>سخان</v>
          </cell>
          <cell r="Y30">
            <v>8</v>
          </cell>
          <cell r="Z30" t="str">
            <v>مجمعة</v>
          </cell>
          <cell r="AA30">
            <v>21</v>
          </cell>
          <cell r="AB30" t="str">
            <v>قاعدة سخان 20EGك</v>
          </cell>
          <cell r="AD30" t="str">
            <v>سخان 20EGك</v>
          </cell>
          <cell r="AE30">
            <v>1</v>
          </cell>
          <cell r="AH30">
            <v>180</v>
          </cell>
          <cell r="AI30">
            <v>171</v>
          </cell>
          <cell r="AJ30">
            <v>189</v>
          </cell>
          <cell r="AK30">
            <v>0</v>
          </cell>
          <cell r="AM30">
            <v>1</v>
          </cell>
          <cell r="AT30" t="str">
            <v>ELH</v>
          </cell>
          <cell r="AU30" t="str">
            <v>اتوماتيك</v>
          </cell>
          <cell r="AV30">
            <v>7</v>
          </cell>
          <cell r="AW30">
            <v>7</v>
          </cell>
          <cell r="BJ30">
            <v>5</v>
          </cell>
          <cell r="BK30">
            <v>-5</v>
          </cell>
          <cell r="BL30">
            <v>5</v>
          </cell>
          <cell r="BO30" t="str">
            <v/>
          </cell>
          <cell r="BP30"/>
          <cell r="BW30">
            <v>0</v>
          </cell>
          <cell r="CE30">
            <v>87</v>
          </cell>
          <cell r="CF30">
            <v>150</v>
          </cell>
          <cell r="CK30">
            <v>0</v>
          </cell>
          <cell r="CL30">
            <v>0.44440000000000007</v>
          </cell>
          <cell r="CN30" t="str">
            <v>base heater 20EGkg</v>
          </cell>
          <cell r="CO30" t="str">
            <v>الشركة الهندسية للاجهزة المنزلية</v>
          </cell>
          <cell r="CT30">
            <v>0</v>
          </cell>
          <cell r="CU30">
            <v>1</v>
          </cell>
          <cell r="CV30">
            <v>1</v>
          </cell>
        </row>
        <row r="31">
          <cell r="A31">
            <v>319</v>
          </cell>
          <cell r="B31" t="str">
            <v>PF1</v>
          </cell>
          <cell r="C31" t="str">
            <v>FOAM 10TH</v>
          </cell>
          <cell r="D31" t="str">
            <v>Molds</v>
          </cell>
          <cell r="E31" t="str">
            <v>FMEGPIG1251000</v>
          </cell>
          <cell r="F31" t="str">
            <v>جلاكسى 125 بالشريحه سفلى</v>
          </cell>
          <cell r="G31" t="str">
            <v>Ea</v>
          </cell>
          <cell r="H31" t="str">
            <v>1100*1200</v>
          </cell>
          <cell r="I31">
            <v>0.71499999999999997</v>
          </cell>
          <cell r="J31">
            <v>12</v>
          </cell>
          <cell r="L31">
            <v>13</v>
          </cell>
          <cell r="M31">
            <v>13</v>
          </cell>
          <cell r="N31">
            <v>1</v>
          </cell>
          <cell r="O31">
            <v>1</v>
          </cell>
          <cell r="Q31" t="str">
            <v>تعمل</v>
          </cell>
          <cell r="R31">
            <v>715</v>
          </cell>
          <cell r="S31">
            <v>664.95</v>
          </cell>
          <cell r="T31">
            <v>765.05</v>
          </cell>
          <cell r="U31" t="str">
            <v>7</v>
          </cell>
          <cell r="V31" t="str">
            <v>7</v>
          </cell>
          <cell r="X31" t="str">
            <v>خزف</v>
          </cell>
          <cell r="Y31">
            <v>175</v>
          </cell>
          <cell r="AA31">
            <v>319</v>
          </cell>
          <cell r="AB31" t="str">
            <v>جلاكسى 125 بالشريحه سفلى</v>
          </cell>
          <cell r="AD31" t="str">
            <v>جلاكسى 125 بالشريحه سفلى</v>
          </cell>
          <cell r="AE31">
            <v>1</v>
          </cell>
          <cell r="AH31">
            <v>276.92307692307691</v>
          </cell>
          <cell r="AI31">
            <v>263.07692307692304</v>
          </cell>
          <cell r="AJ31">
            <v>290.76923076923077</v>
          </cell>
          <cell r="AK31">
            <v>1</v>
          </cell>
          <cell r="AL31">
            <v>1</v>
          </cell>
          <cell r="AM31">
            <v>1</v>
          </cell>
          <cell r="AN31">
            <v>7</v>
          </cell>
          <cell r="AO31">
            <v>18</v>
          </cell>
          <cell r="AP31" t="str">
            <v>303 XJ</v>
          </cell>
          <cell r="AR31">
            <v>7</v>
          </cell>
          <cell r="AS31">
            <v>4</v>
          </cell>
          <cell r="AT31" t="str">
            <v>EGP</v>
          </cell>
          <cell r="AU31" t="str">
            <v>اتوماتيك</v>
          </cell>
          <cell r="AV31">
            <v>7</v>
          </cell>
          <cell r="AW31">
            <v>7</v>
          </cell>
          <cell r="AX31">
            <v>651</v>
          </cell>
          <cell r="AY31">
            <v>1</v>
          </cell>
          <cell r="AZ31">
            <v>1</v>
          </cell>
          <cell r="BA31">
            <v>602</v>
          </cell>
          <cell r="BB31">
            <v>1</v>
          </cell>
          <cell r="BC31">
            <v>1</v>
          </cell>
          <cell r="BD31">
            <v>244</v>
          </cell>
          <cell r="BE31">
            <v>2</v>
          </cell>
          <cell r="BF31">
            <v>2</v>
          </cell>
          <cell r="BJ31">
            <v>5</v>
          </cell>
          <cell r="BK31">
            <v>2</v>
          </cell>
          <cell r="BL31">
            <v>12</v>
          </cell>
          <cell r="BN31">
            <v>507</v>
          </cell>
          <cell r="BO31" t="str">
            <v>5</v>
          </cell>
          <cell r="BP31"/>
          <cell r="BW31">
            <v>0</v>
          </cell>
          <cell r="CB31">
            <v>5</v>
          </cell>
          <cell r="CE31">
            <v>87</v>
          </cell>
          <cell r="CF31">
            <v>200</v>
          </cell>
          <cell r="CG31" t="str">
            <v>احمر</v>
          </cell>
          <cell r="CK31">
            <v>0</v>
          </cell>
          <cell r="CL31">
            <v>0.78649999999999998</v>
          </cell>
          <cell r="CN31" t="str">
            <v>Galaxy 125  slice bottom</v>
          </cell>
          <cell r="CO31" t="str">
            <v>المصرية الألمانية</v>
          </cell>
          <cell r="CP31" t="str">
            <v xml:space="preserve">شركة المصرية الالمانية </v>
          </cell>
          <cell r="CT31">
            <v>1</v>
          </cell>
          <cell r="CU31">
            <v>1</v>
          </cell>
          <cell r="CV31">
            <v>1</v>
          </cell>
        </row>
        <row r="32">
          <cell r="A32">
            <v>318</v>
          </cell>
          <cell r="B32" t="str">
            <v>PF1</v>
          </cell>
          <cell r="C32" t="str">
            <v>FOAM 10TH</v>
          </cell>
          <cell r="D32" t="str">
            <v>Molds</v>
          </cell>
          <cell r="E32" t="str">
            <v>FMEGPIG1252000</v>
          </cell>
          <cell r="F32" t="str">
            <v>جلاكسى 125 بالشريحه علوى</v>
          </cell>
          <cell r="G32" t="str">
            <v>Ea</v>
          </cell>
          <cell r="H32" t="str">
            <v>1100*1200</v>
          </cell>
          <cell r="I32">
            <v>0.78500000000000003</v>
          </cell>
          <cell r="J32">
            <v>12</v>
          </cell>
          <cell r="L32">
            <v>13</v>
          </cell>
          <cell r="M32">
            <v>14</v>
          </cell>
          <cell r="N32">
            <v>1</v>
          </cell>
          <cell r="O32">
            <v>1</v>
          </cell>
          <cell r="Q32" t="str">
            <v>تعمل</v>
          </cell>
          <cell r="R32">
            <v>785</v>
          </cell>
          <cell r="S32">
            <v>730.05</v>
          </cell>
          <cell r="T32">
            <v>839.95</v>
          </cell>
          <cell r="U32" t="str">
            <v>7</v>
          </cell>
          <cell r="V32" t="str">
            <v>7</v>
          </cell>
          <cell r="X32" t="str">
            <v>خزف</v>
          </cell>
          <cell r="Y32">
            <v>174</v>
          </cell>
          <cell r="AA32">
            <v>318</v>
          </cell>
          <cell r="AB32" t="str">
            <v>جلاكسى 125 بالشريحه علوى</v>
          </cell>
          <cell r="AD32" t="str">
            <v>جلاكسى 125 بالشريحه علوى</v>
          </cell>
          <cell r="AE32">
            <v>1</v>
          </cell>
          <cell r="AH32">
            <v>257.14285714285717</v>
          </cell>
          <cell r="AI32">
            <v>244.28571428571431</v>
          </cell>
          <cell r="AJ32">
            <v>270.00000000000006</v>
          </cell>
          <cell r="AK32">
            <v>1</v>
          </cell>
          <cell r="AL32">
            <v>1</v>
          </cell>
          <cell r="AM32">
            <v>1</v>
          </cell>
          <cell r="AN32">
            <v>7</v>
          </cell>
          <cell r="AO32" t="str">
            <v>18</v>
          </cell>
          <cell r="AP32" t="str">
            <v>(A)  EU150  (M)0.7-1.1mm</v>
          </cell>
          <cell r="AQ32" t="str">
            <v>(B) C.SB         (M) 0.7-1.1 mm</v>
          </cell>
          <cell r="AR32">
            <v>8</v>
          </cell>
          <cell r="AS32">
            <v>5</v>
          </cell>
          <cell r="AT32" t="str">
            <v>EGP</v>
          </cell>
          <cell r="AU32" t="str">
            <v>اتوماتيك</v>
          </cell>
          <cell r="AV32">
            <v>7</v>
          </cell>
          <cell r="AW32">
            <v>7</v>
          </cell>
          <cell r="AX32">
            <v>650</v>
          </cell>
          <cell r="AY32">
            <v>1</v>
          </cell>
          <cell r="AZ32">
            <v>1</v>
          </cell>
          <cell r="BA32">
            <v>600</v>
          </cell>
          <cell r="BD32">
            <v>244</v>
          </cell>
          <cell r="BJ32">
            <v>3</v>
          </cell>
          <cell r="BK32">
            <v>4</v>
          </cell>
          <cell r="BL32">
            <v>10</v>
          </cell>
          <cell r="BN32">
            <v>508</v>
          </cell>
          <cell r="BO32" t="str">
            <v>5</v>
          </cell>
          <cell r="BP32"/>
          <cell r="BW32">
            <v>0</v>
          </cell>
          <cell r="CA32">
            <v>0</v>
          </cell>
          <cell r="CB32">
            <v>5</v>
          </cell>
          <cell r="CC32">
            <v>1</v>
          </cell>
          <cell r="CE32">
            <v>87</v>
          </cell>
          <cell r="CF32">
            <v>150</v>
          </cell>
          <cell r="CG32" t="str">
            <v>ابيض</v>
          </cell>
          <cell r="CK32">
            <v>0</v>
          </cell>
          <cell r="CL32">
            <v>0.86350000000000016</v>
          </cell>
          <cell r="CN32" t="str">
            <v>Galaxy 125  slice top</v>
          </cell>
          <cell r="CO32" t="str">
            <v>المصرية الألمانية</v>
          </cell>
          <cell r="CP32" t="str">
            <v xml:space="preserve">شركة المصرية الالمانية </v>
          </cell>
          <cell r="CT32">
            <v>1</v>
          </cell>
          <cell r="CU32">
            <v>1</v>
          </cell>
          <cell r="CV32">
            <v>1</v>
          </cell>
        </row>
        <row r="33">
          <cell r="A33" t="str">
            <v>23sum</v>
          </cell>
          <cell r="B33" t="str">
            <v>PF1</v>
          </cell>
          <cell r="C33" t="str">
            <v>FOAM 10TH</v>
          </cell>
          <cell r="D33" t="str">
            <v>Molds</v>
          </cell>
          <cell r="E33" t="str">
            <v>FMMCRI4k12L000</v>
          </cell>
          <cell r="F33" t="str">
            <v xml:space="preserve"> ميراكو L/R</v>
          </cell>
          <cell r="G33" t="str">
            <v>Ea</v>
          </cell>
          <cell r="H33" t="str">
            <v>1400*1700</v>
          </cell>
          <cell r="I33">
            <v>1.5</v>
          </cell>
          <cell r="J33">
            <v>180</v>
          </cell>
          <cell r="L33">
            <v>180</v>
          </cell>
          <cell r="M33">
            <v>180</v>
          </cell>
          <cell r="N33">
            <v>2</v>
          </cell>
          <cell r="O33">
            <v>6</v>
          </cell>
          <cell r="P33" t="str">
            <v>E</v>
          </cell>
          <cell r="Q33" t="str">
            <v>تعمل</v>
          </cell>
          <cell r="R33">
            <v>1500</v>
          </cell>
          <cell r="S33">
            <v>1395</v>
          </cell>
          <cell r="T33">
            <v>1605</v>
          </cell>
          <cell r="U33">
            <v>7</v>
          </cell>
          <cell r="V33">
            <v>7</v>
          </cell>
          <cell r="X33" t="str">
            <v>تكييف</v>
          </cell>
          <cell r="Y33">
            <v>9</v>
          </cell>
          <cell r="Z33" t="str">
            <v>مجمعة</v>
          </cell>
          <cell r="AA33">
            <v>23</v>
          </cell>
          <cell r="AB33" t="str">
            <v>EPS LH SIDE PACKING 42QHCT12 ميراكو</v>
          </cell>
          <cell r="AD33" t="str">
            <v xml:space="preserve"> ميراكو L/R</v>
          </cell>
          <cell r="AE33">
            <v>1</v>
          </cell>
          <cell r="AH33">
            <v>120</v>
          </cell>
          <cell r="AI33">
            <v>114</v>
          </cell>
          <cell r="AJ33">
            <v>126</v>
          </cell>
          <cell r="AK33">
            <v>0</v>
          </cell>
          <cell r="AM33">
            <v>1</v>
          </cell>
          <cell r="AN33">
            <v>7</v>
          </cell>
          <cell r="AO33">
            <v>22</v>
          </cell>
          <cell r="AP33" t="str">
            <v>(A) EU 150    (M) 0.7-1.1 mm</v>
          </cell>
          <cell r="AQ33" t="str">
            <v>(B) S.2 112   (M) 0.7-1.1 mm</v>
          </cell>
          <cell r="AR33" t="str">
            <v>24</v>
          </cell>
          <cell r="AS33" t="str">
            <v>48</v>
          </cell>
          <cell r="AT33" t="str">
            <v>MCR</v>
          </cell>
          <cell r="AU33" t="str">
            <v>اتوماتيك</v>
          </cell>
          <cell r="AV33">
            <v>7</v>
          </cell>
          <cell r="AW33">
            <v>7</v>
          </cell>
          <cell r="BJ33">
            <v>5</v>
          </cell>
          <cell r="BK33">
            <v>2</v>
          </cell>
          <cell r="BL33">
            <v>12</v>
          </cell>
          <cell r="BN33">
            <v>134</v>
          </cell>
          <cell r="BO33" t="str">
            <v>1</v>
          </cell>
          <cell r="BP33"/>
          <cell r="BW33">
            <v>0</v>
          </cell>
          <cell r="CB33">
            <v>20</v>
          </cell>
          <cell r="CC33">
            <v>2</v>
          </cell>
          <cell r="CE33">
            <v>87</v>
          </cell>
          <cell r="CF33">
            <v>150</v>
          </cell>
          <cell r="CK33">
            <v>1.6274999999999999</v>
          </cell>
          <cell r="CL33">
            <v>0</v>
          </cell>
          <cell r="CN33" t="str">
            <v>EPS LH SIDE PACKING 42QHCT12 Meraco</v>
          </cell>
          <cell r="CO33" t="str">
            <v>شركة ميراكو</v>
          </cell>
          <cell r="CT33">
            <v>0</v>
          </cell>
          <cell r="CU33">
            <v>1</v>
          </cell>
          <cell r="CV33">
            <v>1</v>
          </cell>
        </row>
        <row r="34">
          <cell r="A34">
            <v>24</v>
          </cell>
          <cell r="B34" t="str">
            <v>PF1</v>
          </cell>
          <cell r="C34" t="str">
            <v>FOAM 10TH</v>
          </cell>
          <cell r="D34" t="str">
            <v>Molds</v>
          </cell>
          <cell r="E34" t="str">
            <v>FMDAIIF4000000</v>
          </cell>
          <cell r="F34" t="str">
            <v>فوم زوايا فيكتوريا خلفيه PDAWP6025</v>
          </cell>
          <cell r="G34" t="str">
            <v>Ea</v>
          </cell>
          <cell r="H34" t="str">
            <v>1400*1700</v>
          </cell>
          <cell r="I34">
            <v>0.16600000000000001</v>
          </cell>
          <cell r="J34">
            <v>120</v>
          </cell>
          <cell r="L34">
            <v>126</v>
          </cell>
          <cell r="M34">
            <v>145</v>
          </cell>
          <cell r="N34">
            <v>1</v>
          </cell>
          <cell r="O34">
            <v>4</v>
          </cell>
          <cell r="P34" t="str">
            <v>E1</v>
          </cell>
          <cell r="Q34" t="str">
            <v>تعمل</v>
          </cell>
          <cell r="R34">
            <v>166</v>
          </cell>
          <cell r="S34">
            <v>154.38</v>
          </cell>
          <cell r="T34">
            <v>177.62</v>
          </cell>
          <cell r="U34">
            <v>7</v>
          </cell>
          <cell r="V34">
            <v>7</v>
          </cell>
          <cell r="X34" t="str">
            <v>غسالة</v>
          </cell>
          <cell r="Y34">
            <v>10</v>
          </cell>
          <cell r="AA34">
            <v>24</v>
          </cell>
          <cell r="AB34" t="str">
            <v>فوم زوايا فيكتوريا خلفيه PDAWP6025</v>
          </cell>
          <cell r="AD34" t="str">
            <v>زوايا فيكتوريا امامية وخلفية</v>
          </cell>
          <cell r="AE34">
            <v>1</v>
          </cell>
          <cell r="AF34" t="str">
            <v>دلتا</v>
          </cell>
          <cell r="AG34" t="str">
            <v>PDAWP7198</v>
          </cell>
          <cell r="AH34">
            <v>99.310344827586206</v>
          </cell>
          <cell r="AI34">
            <v>94.34482758620689</v>
          </cell>
          <cell r="AJ34">
            <v>104.27586206896552</v>
          </cell>
          <cell r="AK34">
            <v>1</v>
          </cell>
          <cell r="AL34">
            <v>1</v>
          </cell>
          <cell r="AN34">
            <v>3</v>
          </cell>
          <cell r="AO34" t="str">
            <v>24</v>
          </cell>
          <cell r="AP34" t="str">
            <v>(A)   401 XS   (S)0.4-0.8 mm</v>
          </cell>
          <cell r="AQ34" t="str">
            <v>(B)   EU 100   (S)0.4-0.8 mm</v>
          </cell>
          <cell r="AR34" t="str">
            <v>32</v>
          </cell>
          <cell r="AS34" t="str">
            <v>48</v>
          </cell>
          <cell r="AT34" t="str">
            <v>DAI</v>
          </cell>
          <cell r="AU34" t="str">
            <v>اتوماتيك</v>
          </cell>
          <cell r="AV34">
            <v>7</v>
          </cell>
          <cell r="AW34">
            <v>7</v>
          </cell>
          <cell r="AX34">
            <v>830</v>
          </cell>
          <cell r="AY34">
            <v>1</v>
          </cell>
          <cell r="AZ34">
            <v>1</v>
          </cell>
          <cell r="BA34">
            <v>127</v>
          </cell>
          <cell r="BB34">
            <v>1</v>
          </cell>
          <cell r="BC34">
            <v>1</v>
          </cell>
          <cell r="BD34">
            <v>140</v>
          </cell>
          <cell r="BE34">
            <v>2</v>
          </cell>
          <cell r="BF34">
            <v>2</v>
          </cell>
          <cell r="BG34">
            <v>80</v>
          </cell>
          <cell r="BH34">
            <v>2</v>
          </cell>
          <cell r="BI34">
            <v>2</v>
          </cell>
          <cell r="BJ34">
            <v>2</v>
          </cell>
          <cell r="BK34">
            <v>1</v>
          </cell>
          <cell r="BL34">
            <v>5</v>
          </cell>
          <cell r="BN34">
            <v>215</v>
          </cell>
          <cell r="BO34" t="str">
            <v>2</v>
          </cell>
          <cell r="BP34"/>
          <cell r="BW34">
            <v>0</v>
          </cell>
          <cell r="CB34">
            <v>24</v>
          </cell>
          <cell r="CE34">
            <v>87</v>
          </cell>
          <cell r="CF34">
            <v>150</v>
          </cell>
          <cell r="CG34" t="str">
            <v>احمر</v>
          </cell>
          <cell r="CK34">
            <v>0.18010999999999999</v>
          </cell>
          <cell r="CL34">
            <v>0</v>
          </cell>
          <cell r="CN34" t="str">
            <v>foam angels Victoria backه PDAWP6025</v>
          </cell>
          <cell r="CO34" t="str">
            <v>الكترولوكس</v>
          </cell>
          <cell r="CP34" t="str">
            <v>القاهرة للصناعات المغذية غسالات</v>
          </cell>
          <cell r="CT34">
            <v>1</v>
          </cell>
          <cell r="CU34">
            <v>1</v>
          </cell>
          <cell r="CV34">
            <v>1</v>
          </cell>
        </row>
        <row r="35">
          <cell r="A35">
            <v>25</v>
          </cell>
          <cell r="B35" t="str">
            <v>PF1</v>
          </cell>
          <cell r="C35" t="str">
            <v>FOAM 10TH</v>
          </cell>
          <cell r="D35" t="str">
            <v>Molds</v>
          </cell>
          <cell r="E35" t="str">
            <v>FMDAIIF3000000</v>
          </cell>
          <cell r="F35" t="str">
            <v>فوم زوايا فيكتوريا اماميه PDAWP6024</v>
          </cell>
          <cell r="G35" t="str">
            <v>Ea</v>
          </cell>
          <cell r="H35" t="str">
            <v>1400*1700</v>
          </cell>
          <cell r="I35">
            <v>0.16200000000000001</v>
          </cell>
          <cell r="J35">
            <v>120</v>
          </cell>
          <cell r="L35">
            <v>126</v>
          </cell>
          <cell r="M35">
            <v>145</v>
          </cell>
          <cell r="N35">
            <v>1</v>
          </cell>
          <cell r="O35">
            <v>4</v>
          </cell>
          <cell r="P35" t="str">
            <v>E1</v>
          </cell>
          <cell r="Q35" t="str">
            <v>تعمل</v>
          </cell>
          <cell r="R35">
            <v>162</v>
          </cell>
          <cell r="S35">
            <v>150.66</v>
          </cell>
          <cell r="T35">
            <v>173.34</v>
          </cell>
          <cell r="U35">
            <v>7</v>
          </cell>
          <cell r="V35">
            <v>7</v>
          </cell>
          <cell r="X35" t="str">
            <v>غسالة</v>
          </cell>
          <cell r="Y35">
            <v>10</v>
          </cell>
          <cell r="AA35">
            <v>25</v>
          </cell>
          <cell r="AB35" t="str">
            <v>فوم زوايا فيكتوريا اماميه PDAWP6024</v>
          </cell>
          <cell r="AC35" t="str">
            <v xml:space="preserve">FRONT ANGULAR SET VU          </v>
          </cell>
          <cell r="AD35" t="str">
            <v>زوايا فيكتوريا امامية وخلفية</v>
          </cell>
          <cell r="AE35">
            <v>1</v>
          </cell>
          <cell r="AF35" t="str">
            <v>دلتا</v>
          </cell>
          <cell r="AG35" t="str">
            <v>PDAWP7197</v>
          </cell>
          <cell r="AH35">
            <v>99.310344827586206</v>
          </cell>
          <cell r="AI35">
            <v>94.34482758620689</v>
          </cell>
          <cell r="AJ35">
            <v>104.27586206896552</v>
          </cell>
          <cell r="AK35">
            <v>1</v>
          </cell>
          <cell r="AL35">
            <v>1</v>
          </cell>
          <cell r="AN35">
            <v>3</v>
          </cell>
          <cell r="AO35" t="str">
            <v>24</v>
          </cell>
          <cell r="AP35" t="str">
            <v>(A)   401 XS   (S)0.4-0.8 mm</v>
          </cell>
          <cell r="AQ35" t="str">
            <v>(B)   EU 100   (S)0.4-0.8 mm</v>
          </cell>
          <cell r="AR35" t="str">
            <v>32</v>
          </cell>
          <cell r="AS35" t="str">
            <v>48</v>
          </cell>
          <cell r="AT35" t="str">
            <v>DAI</v>
          </cell>
          <cell r="AU35" t="str">
            <v>اتوماتيك</v>
          </cell>
          <cell r="AV35">
            <v>7</v>
          </cell>
          <cell r="AW35">
            <v>7</v>
          </cell>
          <cell r="AX35">
            <v>830</v>
          </cell>
          <cell r="AY35">
            <v>1</v>
          </cell>
          <cell r="AZ35">
            <v>1</v>
          </cell>
          <cell r="BA35">
            <v>115</v>
          </cell>
          <cell r="BB35">
            <v>1</v>
          </cell>
          <cell r="BC35">
            <v>1</v>
          </cell>
          <cell r="BD35">
            <v>155</v>
          </cell>
          <cell r="BE35">
            <v>2</v>
          </cell>
          <cell r="BF35">
            <v>2</v>
          </cell>
          <cell r="BG35">
            <v>80</v>
          </cell>
          <cell r="BH35">
            <v>2</v>
          </cell>
          <cell r="BI35">
            <v>2</v>
          </cell>
          <cell r="BJ35">
            <v>2</v>
          </cell>
          <cell r="BK35">
            <v>1</v>
          </cell>
          <cell r="BL35">
            <v>5</v>
          </cell>
          <cell r="BN35">
            <v>215</v>
          </cell>
          <cell r="BO35" t="str">
            <v>2</v>
          </cell>
          <cell r="BP35"/>
          <cell r="BW35">
            <v>0</v>
          </cell>
          <cell r="CB35">
            <v>24</v>
          </cell>
          <cell r="CE35">
            <v>87</v>
          </cell>
          <cell r="CF35">
            <v>150</v>
          </cell>
          <cell r="CG35" t="str">
            <v>ابيض</v>
          </cell>
          <cell r="CK35">
            <v>0.17577000000000001</v>
          </cell>
          <cell r="CL35">
            <v>0</v>
          </cell>
          <cell r="CN35" t="str">
            <v>foam angels Victoria frontه PDAWP6024</v>
          </cell>
          <cell r="CO35" t="str">
            <v>الكترولوكس</v>
          </cell>
          <cell r="CP35" t="str">
            <v>القاهرة للصناعات المغذية غسالات</v>
          </cell>
          <cell r="CT35">
            <v>1</v>
          </cell>
          <cell r="CU35">
            <v>1</v>
          </cell>
          <cell r="CV35">
            <v>1</v>
          </cell>
        </row>
        <row r="36">
          <cell r="A36" t="str">
            <v>25sum</v>
          </cell>
          <cell r="B36" t="str">
            <v>PF1</v>
          </cell>
          <cell r="C36" t="str">
            <v>FOAM 10TH</v>
          </cell>
          <cell r="D36" t="str">
            <v>Molds</v>
          </cell>
          <cell r="E36" t="str">
            <v>FMDAIIF3000000</v>
          </cell>
          <cell r="F36" t="str">
            <v>فوم زوايا فيكتوريا اماميه وخلفية</v>
          </cell>
          <cell r="G36" t="str">
            <v>Ea</v>
          </cell>
          <cell r="H36" t="str">
            <v>1400*1700</v>
          </cell>
          <cell r="I36">
            <v>0.32800000000000001</v>
          </cell>
          <cell r="J36">
            <v>120</v>
          </cell>
          <cell r="L36">
            <v>126</v>
          </cell>
          <cell r="M36">
            <v>145</v>
          </cell>
          <cell r="N36">
            <v>2</v>
          </cell>
          <cell r="O36">
            <v>4</v>
          </cell>
          <cell r="P36" t="str">
            <v>E1</v>
          </cell>
          <cell r="Q36" t="str">
            <v>تعمل</v>
          </cell>
          <cell r="R36">
            <v>328</v>
          </cell>
          <cell r="S36">
            <v>305.04000000000002</v>
          </cell>
          <cell r="T36">
            <v>350.96</v>
          </cell>
          <cell r="U36">
            <v>7</v>
          </cell>
          <cell r="V36">
            <v>7</v>
          </cell>
          <cell r="X36" t="str">
            <v>غسالة</v>
          </cell>
          <cell r="Y36">
            <v>10</v>
          </cell>
          <cell r="Z36" t="str">
            <v>مجمعة</v>
          </cell>
          <cell r="AA36">
            <v>25</v>
          </cell>
          <cell r="AB36" t="str">
            <v>فوم زوايا فيكتوريا اماميه PDAWP6024</v>
          </cell>
          <cell r="AD36" t="str">
            <v>فوم زوايا فيكتوريا اماميه وخلفية</v>
          </cell>
          <cell r="AE36">
            <v>1</v>
          </cell>
          <cell r="AG36" t="str">
            <v>PDAWP7197</v>
          </cell>
          <cell r="AH36">
            <v>99.310344827586206</v>
          </cell>
          <cell r="AI36">
            <v>94.34482758620689</v>
          </cell>
          <cell r="AJ36">
            <v>104.27586206896552</v>
          </cell>
          <cell r="AK36">
            <v>0</v>
          </cell>
          <cell r="AM36">
            <v>1</v>
          </cell>
          <cell r="AN36">
            <v>3</v>
          </cell>
          <cell r="AO36" t="str">
            <v>24</v>
          </cell>
          <cell r="AP36" t="str">
            <v>(A)   401 XS   (S)0.4-0.8 mm</v>
          </cell>
          <cell r="AQ36" t="str">
            <v>(B)   EU 100   (S)0.4-0.8 mm</v>
          </cell>
          <cell r="AR36" t="str">
            <v>32</v>
          </cell>
          <cell r="AS36" t="str">
            <v>48</v>
          </cell>
          <cell r="AT36" t="str">
            <v>DAI</v>
          </cell>
          <cell r="AU36" t="str">
            <v>اتوماتيك</v>
          </cell>
          <cell r="AV36">
            <v>7</v>
          </cell>
          <cell r="AW36">
            <v>7</v>
          </cell>
          <cell r="BB36" t="str">
            <v>32</v>
          </cell>
          <cell r="BC36" t="str">
            <v>48</v>
          </cell>
          <cell r="BJ36">
            <v>2</v>
          </cell>
          <cell r="BK36">
            <v>1</v>
          </cell>
          <cell r="BL36">
            <v>5</v>
          </cell>
          <cell r="BN36">
            <v>215</v>
          </cell>
          <cell r="BO36" t="str">
            <v>2</v>
          </cell>
          <cell r="BP36"/>
          <cell r="BW36">
            <v>0</v>
          </cell>
          <cell r="CB36">
            <v>24</v>
          </cell>
          <cell r="CE36">
            <v>87</v>
          </cell>
          <cell r="CF36">
            <v>150</v>
          </cell>
          <cell r="CK36">
            <v>0.35588000000000003</v>
          </cell>
          <cell r="CL36">
            <v>0</v>
          </cell>
          <cell r="CN36" t="str">
            <v>foam angels Victoria frontه PDAWP6024</v>
          </cell>
          <cell r="CO36" t="str">
            <v>الكترولوكس</v>
          </cell>
          <cell r="CP36" t="str">
            <v>القاهرة للصناعات المغذية غسالات</v>
          </cell>
          <cell r="CT36">
            <v>0</v>
          </cell>
          <cell r="CU36">
            <v>1</v>
          </cell>
          <cell r="CV36">
            <v>1</v>
          </cell>
        </row>
        <row r="37">
          <cell r="A37">
            <v>26</v>
          </cell>
          <cell r="B37" t="str">
            <v>PF1</v>
          </cell>
          <cell r="C37" t="str">
            <v>FOAM 10TH</v>
          </cell>
          <cell r="D37" t="str">
            <v>Molds</v>
          </cell>
          <cell r="E37" t="str">
            <v>FMTOSI49LR31515</v>
          </cell>
          <cell r="F37" t="str">
            <v>LRTEFH315150  توشيبا LED 49EL71</v>
          </cell>
          <cell r="G37" t="str">
            <v>Set</v>
          </cell>
          <cell r="H37" t="str">
            <v>1400*1700</v>
          </cell>
          <cell r="I37">
            <v>6.4000000000000001E-2</v>
          </cell>
          <cell r="J37">
            <v>20</v>
          </cell>
          <cell r="K37">
            <v>4</v>
          </cell>
          <cell r="L37">
            <v>21</v>
          </cell>
          <cell r="M37">
            <v>25</v>
          </cell>
          <cell r="N37">
            <v>2</v>
          </cell>
          <cell r="O37">
            <v>1</v>
          </cell>
          <cell r="P37" t="str">
            <v>F</v>
          </cell>
          <cell r="Q37" t="str">
            <v>تعمل</v>
          </cell>
          <cell r="R37">
            <v>64</v>
          </cell>
          <cell r="S37">
            <v>59.519999999999996</v>
          </cell>
          <cell r="T37">
            <v>68.48</v>
          </cell>
          <cell r="U37">
            <v>7</v>
          </cell>
          <cell r="V37">
            <v>7</v>
          </cell>
          <cell r="X37" t="str">
            <v>TV</v>
          </cell>
          <cell r="Y37">
            <v>11</v>
          </cell>
          <cell r="AA37">
            <v>26</v>
          </cell>
          <cell r="AB37" t="str">
            <v>LRTEFH315150  توشيبا LED 49EL71</v>
          </cell>
          <cell r="AD37" t="str">
            <v>توشيبا LED 49EL71</v>
          </cell>
          <cell r="AE37">
            <v>1</v>
          </cell>
          <cell r="AH37">
            <v>144</v>
          </cell>
          <cell r="AI37">
            <v>136.79999999999998</v>
          </cell>
          <cell r="AJ37">
            <v>151.20000000000002</v>
          </cell>
          <cell r="AK37">
            <v>1</v>
          </cell>
          <cell r="AL37">
            <v>1</v>
          </cell>
          <cell r="AN37">
            <v>7</v>
          </cell>
          <cell r="AO37">
            <v>18</v>
          </cell>
          <cell r="AP37" t="str">
            <v>(A) EU 150  (M) 0.7-1.1 mm</v>
          </cell>
          <cell r="AQ37" t="str">
            <v>(B) S.2 211  (M) 0.7-1.1 mm</v>
          </cell>
          <cell r="AR37">
            <v>16</v>
          </cell>
          <cell r="AS37">
            <v>20</v>
          </cell>
          <cell r="AT37" t="str">
            <v>TOS</v>
          </cell>
          <cell r="AU37" t="str">
            <v>اتوماتيك</v>
          </cell>
          <cell r="AV37">
            <v>6</v>
          </cell>
          <cell r="AW37">
            <v>4</v>
          </cell>
          <cell r="BJ37">
            <v>5</v>
          </cell>
          <cell r="BK37">
            <v>2</v>
          </cell>
          <cell r="BL37">
            <v>12</v>
          </cell>
          <cell r="BN37">
            <v>806</v>
          </cell>
          <cell r="BO37" t="str">
            <v>8</v>
          </cell>
          <cell r="BP37"/>
          <cell r="BW37">
            <v>0</v>
          </cell>
          <cell r="CE37">
            <v>87</v>
          </cell>
          <cell r="CF37">
            <v>150</v>
          </cell>
          <cell r="CK37">
            <v>6.9440000000000002E-2</v>
          </cell>
          <cell r="CL37">
            <v>0</v>
          </cell>
          <cell r="CN37" t="str">
            <v>LRTEFH315150  Toshiba LED 49EL71</v>
          </cell>
          <cell r="CO37" t="str">
            <v>توشيبا</v>
          </cell>
          <cell r="CP37" t="str">
            <v>توشيبا للاجهزة المرئية</v>
          </cell>
          <cell r="CT37">
            <v>1</v>
          </cell>
          <cell r="CU37">
            <v>1</v>
          </cell>
          <cell r="CV37">
            <v>1</v>
          </cell>
        </row>
        <row r="38">
          <cell r="A38">
            <v>27</v>
          </cell>
          <cell r="B38" t="str">
            <v>PF1</v>
          </cell>
          <cell r="C38" t="str">
            <v>FOAM 10TH</v>
          </cell>
          <cell r="D38" t="str">
            <v>Molds</v>
          </cell>
          <cell r="E38" t="str">
            <v>FMTOSI49B31514</v>
          </cell>
          <cell r="F38" t="str">
            <v>LRTEFH315140  توشيبا LED 49EL71</v>
          </cell>
          <cell r="G38" t="str">
            <v>Ea</v>
          </cell>
          <cell r="H38" t="str">
            <v>1400*1700</v>
          </cell>
          <cell r="I38">
            <v>0.27800000000000002</v>
          </cell>
          <cell r="J38">
            <v>20</v>
          </cell>
          <cell r="K38">
            <v>4</v>
          </cell>
          <cell r="L38">
            <v>21</v>
          </cell>
          <cell r="M38">
            <v>25</v>
          </cell>
          <cell r="N38">
            <v>1</v>
          </cell>
          <cell r="O38">
            <v>1</v>
          </cell>
          <cell r="P38" t="str">
            <v>F</v>
          </cell>
          <cell r="Q38" t="str">
            <v>تعمل</v>
          </cell>
          <cell r="R38">
            <v>278</v>
          </cell>
          <cell r="S38">
            <v>258.54000000000002</v>
          </cell>
          <cell r="T38">
            <v>297.45999999999998</v>
          </cell>
          <cell r="U38">
            <v>7</v>
          </cell>
          <cell r="V38">
            <v>7</v>
          </cell>
          <cell r="X38" t="str">
            <v>TV</v>
          </cell>
          <cell r="Y38">
            <v>11</v>
          </cell>
          <cell r="AA38">
            <v>27</v>
          </cell>
          <cell r="AB38" t="str">
            <v>LRTEFH315140  توشيبا LED 49EL71</v>
          </cell>
          <cell r="AD38" t="str">
            <v>توشيبا LED 49EL71</v>
          </cell>
          <cell r="AE38">
            <v>1</v>
          </cell>
          <cell r="AH38">
            <v>144</v>
          </cell>
          <cell r="AI38">
            <v>136.79999999999998</v>
          </cell>
          <cell r="AJ38">
            <v>151.20000000000002</v>
          </cell>
          <cell r="AK38">
            <v>1</v>
          </cell>
          <cell r="AL38">
            <v>1</v>
          </cell>
          <cell r="AN38">
            <v>7</v>
          </cell>
          <cell r="AO38">
            <v>18</v>
          </cell>
          <cell r="AP38" t="str">
            <v>(A) EU 150  (M) 0.7-1.1 mm</v>
          </cell>
          <cell r="AQ38" t="str">
            <v>(B) S.2 211  (M) 0.7-1.1 mm</v>
          </cell>
          <cell r="AR38">
            <v>16</v>
          </cell>
          <cell r="AS38">
            <v>20</v>
          </cell>
          <cell r="AT38" t="str">
            <v>TOS</v>
          </cell>
          <cell r="AU38" t="str">
            <v>اتوماتيك</v>
          </cell>
          <cell r="AV38">
            <v>6</v>
          </cell>
          <cell r="AW38">
            <v>4</v>
          </cell>
          <cell r="BJ38">
            <v>5</v>
          </cell>
          <cell r="BK38">
            <v>2</v>
          </cell>
          <cell r="BL38">
            <v>12</v>
          </cell>
          <cell r="BN38">
            <v>806</v>
          </cell>
          <cell r="BO38" t="str">
            <v>8</v>
          </cell>
          <cell r="BP38"/>
          <cell r="BW38">
            <v>0</v>
          </cell>
          <cell r="CK38">
            <v>0.30163000000000001</v>
          </cell>
          <cell r="CL38">
            <v>0</v>
          </cell>
          <cell r="CN38" t="str">
            <v>LRTEFH315140  Toshiba LED 49EL71</v>
          </cell>
          <cell r="CO38" t="str">
            <v>توشيبا</v>
          </cell>
          <cell r="CP38" t="str">
            <v>توشيبا للاجهزة المرئية</v>
          </cell>
          <cell r="CT38">
            <v>1</v>
          </cell>
          <cell r="CU38">
            <v>1</v>
          </cell>
          <cell r="CV38">
            <v>1</v>
          </cell>
        </row>
        <row r="39">
          <cell r="A39">
            <v>28</v>
          </cell>
          <cell r="B39" t="str">
            <v>PF1</v>
          </cell>
          <cell r="C39" t="str">
            <v>FOAM 10TH</v>
          </cell>
          <cell r="D39" t="str">
            <v>Molds</v>
          </cell>
          <cell r="E39" t="str">
            <v>FMTOSI49T31513</v>
          </cell>
          <cell r="F39" t="str">
            <v>LRTEFH315130 توشيبا LED 49EL71</v>
          </cell>
          <cell r="G39" t="str">
            <v>Ea</v>
          </cell>
          <cell r="H39" t="str">
            <v>1400*1700</v>
          </cell>
          <cell r="I39">
            <v>0.30599999999999999</v>
          </cell>
          <cell r="J39">
            <v>20</v>
          </cell>
          <cell r="K39">
            <v>4</v>
          </cell>
          <cell r="L39">
            <v>21</v>
          </cell>
          <cell r="M39">
            <v>25</v>
          </cell>
          <cell r="N39">
            <v>1</v>
          </cell>
          <cell r="O39">
            <v>1</v>
          </cell>
          <cell r="P39" t="str">
            <v>F</v>
          </cell>
          <cell r="Q39" t="str">
            <v>تعمل</v>
          </cell>
          <cell r="R39">
            <v>306</v>
          </cell>
          <cell r="S39">
            <v>284.58</v>
          </cell>
          <cell r="T39">
            <v>327.42</v>
          </cell>
          <cell r="U39">
            <v>7</v>
          </cell>
          <cell r="V39">
            <v>7</v>
          </cell>
          <cell r="X39" t="str">
            <v>TV</v>
          </cell>
          <cell r="Y39">
            <v>11</v>
          </cell>
          <cell r="AA39">
            <v>28</v>
          </cell>
          <cell r="AB39" t="str">
            <v>LRTEFH315130 توشيبا LED 49EL71</v>
          </cell>
          <cell r="AD39" t="str">
            <v>توشيبا LED 49EL71</v>
          </cell>
          <cell r="AE39">
            <v>1</v>
          </cell>
          <cell r="AH39">
            <v>144</v>
          </cell>
          <cell r="AI39">
            <v>136.79999999999998</v>
          </cell>
          <cell r="AJ39">
            <v>151.20000000000002</v>
          </cell>
          <cell r="AK39">
            <v>1</v>
          </cell>
          <cell r="AL39">
            <v>1</v>
          </cell>
          <cell r="AN39">
            <v>7</v>
          </cell>
          <cell r="AO39">
            <v>18</v>
          </cell>
          <cell r="AP39" t="str">
            <v>(A) EU 150  (M) 0.7-1.1 mm</v>
          </cell>
          <cell r="AQ39" t="str">
            <v>(B) S.2 211  (M) 0.7-1.1 mm</v>
          </cell>
          <cell r="AR39">
            <v>16</v>
          </cell>
          <cell r="AS39">
            <v>20</v>
          </cell>
          <cell r="AT39" t="str">
            <v>TOS</v>
          </cell>
          <cell r="AU39" t="str">
            <v>اتوماتيك</v>
          </cell>
          <cell r="AV39">
            <v>6</v>
          </cell>
          <cell r="AW39">
            <v>4</v>
          </cell>
          <cell r="BJ39">
            <v>5</v>
          </cell>
          <cell r="BK39">
            <v>2</v>
          </cell>
          <cell r="BL39">
            <v>12</v>
          </cell>
          <cell r="BN39">
            <v>806</v>
          </cell>
          <cell r="BO39" t="str">
            <v>8</v>
          </cell>
          <cell r="BP39"/>
          <cell r="BW39">
            <v>0</v>
          </cell>
          <cell r="CK39">
            <v>0.33200999999999997</v>
          </cell>
          <cell r="CL39">
            <v>0</v>
          </cell>
          <cell r="CN39" t="str">
            <v>LRTEFH315130 Toshiba LED 49EL71</v>
          </cell>
          <cell r="CO39" t="str">
            <v>توشيبا</v>
          </cell>
          <cell r="CP39" t="str">
            <v>توشيبا للاجهزة المرئية</v>
          </cell>
          <cell r="CT39">
            <v>1</v>
          </cell>
          <cell r="CU39">
            <v>1</v>
          </cell>
          <cell r="CV39">
            <v>1</v>
          </cell>
        </row>
        <row r="40">
          <cell r="A40" t="str">
            <v>28sum</v>
          </cell>
          <cell r="B40" t="str">
            <v>PF1</v>
          </cell>
          <cell r="C40" t="str">
            <v>FOAM 10TH</v>
          </cell>
          <cell r="D40" t="str">
            <v>Molds</v>
          </cell>
          <cell r="E40" t="str">
            <v>FMTOSI49T31513</v>
          </cell>
          <cell r="F40" t="str">
            <v>توشيبا LED 49EL71</v>
          </cell>
          <cell r="G40" t="str">
            <v>Ea</v>
          </cell>
          <cell r="H40" t="str">
            <v>1400*1700</v>
          </cell>
          <cell r="I40">
            <v>0.64800000000000002</v>
          </cell>
          <cell r="J40">
            <v>20</v>
          </cell>
          <cell r="K40">
            <v>4</v>
          </cell>
          <cell r="L40">
            <v>21</v>
          </cell>
          <cell r="M40">
            <v>25</v>
          </cell>
          <cell r="N40">
            <v>4</v>
          </cell>
          <cell r="O40">
            <v>1</v>
          </cell>
          <cell r="P40" t="str">
            <v>F</v>
          </cell>
          <cell r="Q40" t="str">
            <v>تعمل</v>
          </cell>
          <cell r="R40">
            <v>648</v>
          </cell>
          <cell r="S40">
            <v>602.64</v>
          </cell>
          <cell r="T40">
            <v>693.36</v>
          </cell>
          <cell r="U40">
            <v>7</v>
          </cell>
          <cell r="V40">
            <v>7</v>
          </cell>
          <cell r="X40" t="str">
            <v>TV</v>
          </cell>
          <cell r="Y40">
            <v>11</v>
          </cell>
          <cell r="Z40" t="str">
            <v>مجمعة</v>
          </cell>
          <cell r="AA40">
            <v>28</v>
          </cell>
          <cell r="AB40" t="str">
            <v>LRTEFH315130 توشيبا LED 49EL71</v>
          </cell>
          <cell r="AD40" t="str">
            <v>توشيبا LED 49EL71</v>
          </cell>
          <cell r="AE40">
            <v>1</v>
          </cell>
          <cell r="AH40">
            <v>144</v>
          </cell>
          <cell r="AI40">
            <v>136.79999999999998</v>
          </cell>
          <cell r="AJ40">
            <v>151.20000000000002</v>
          </cell>
          <cell r="AK40">
            <v>0</v>
          </cell>
          <cell r="AM40">
            <v>1</v>
          </cell>
          <cell r="AN40">
            <v>7</v>
          </cell>
          <cell r="AO40">
            <v>18</v>
          </cell>
          <cell r="AP40" t="str">
            <v>(A) EU 150  (M) 0.7-1.1 mm</v>
          </cell>
          <cell r="AQ40" t="str">
            <v>(B) S.2 211  (M) 0.7-1.1 mm</v>
          </cell>
          <cell r="AR40">
            <v>16</v>
          </cell>
          <cell r="AS40">
            <v>20</v>
          </cell>
          <cell r="AT40" t="str">
            <v>TOS</v>
          </cell>
          <cell r="AU40" t="str">
            <v>اتوماتيك</v>
          </cell>
          <cell r="AV40">
            <v>6</v>
          </cell>
          <cell r="AW40">
            <v>4</v>
          </cell>
          <cell r="BJ40">
            <v>5</v>
          </cell>
          <cell r="BK40">
            <v>2</v>
          </cell>
          <cell r="BL40">
            <v>12</v>
          </cell>
          <cell r="BN40">
            <v>806</v>
          </cell>
          <cell r="BO40" t="str">
            <v>8</v>
          </cell>
          <cell r="BP40"/>
          <cell r="BW40">
            <v>0</v>
          </cell>
          <cell r="CK40">
            <v>0.70308000000000004</v>
          </cell>
          <cell r="CL40">
            <v>0</v>
          </cell>
          <cell r="CN40" t="str">
            <v>LRTEFH315130 Toshiba LED 49EL71</v>
          </cell>
          <cell r="CO40" t="str">
            <v>توشيبا</v>
          </cell>
          <cell r="CP40" t="str">
            <v>توشيبا للاجهزة المرئية</v>
          </cell>
          <cell r="CT40">
            <v>0</v>
          </cell>
          <cell r="CU40">
            <v>1</v>
          </cell>
          <cell r="CV40">
            <v>1</v>
          </cell>
        </row>
        <row r="41">
          <cell r="A41">
            <v>29</v>
          </cell>
          <cell r="B41" t="str">
            <v>PF1</v>
          </cell>
          <cell r="C41" t="str">
            <v>FOAM 10TH</v>
          </cell>
          <cell r="D41" t="str">
            <v>Molds</v>
          </cell>
          <cell r="E41" t="str">
            <v>FMABDI70100000</v>
          </cell>
          <cell r="F41" t="str">
            <v>فوم كفر زانوسى 70</v>
          </cell>
          <cell r="G41" t="str">
            <v>Ea</v>
          </cell>
          <cell r="H41" t="str">
            <v>1600*1800</v>
          </cell>
          <cell r="I41">
            <v>0.32700000000000001</v>
          </cell>
          <cell r="J41">
            <v>40</v>
          </cell>
          <cell r="L41">
            <v>40</v>
          </cell>
          <cell r="M41">
            <v>36</v>
          </cell>
          <cell r="N41">
            <v>1</v>
          </cell>
          <cell r="O41">
            <v>2</v>
          </cell>
          <cell r="P41" t="str">
            <v>F1</v>
          </cell>
          <cell r="Q41" t="str">
            <v>لا تعمل</v>
          </cell>
          <cell r="R41">
            <v>327</v>
          </cell>
          <cell r="S41">
            <v>304.11</v>
          </cell>
          <cell r="T41">
            <v>349.89</v>
          </cell>
          <cell r="U41">
            <v>7</v>
          </cell>
          <cell r="V41">
            <v>7</v>
          </cell>
          <cell r="X41" t="str">
            <v>ثلاجة</v>
          </cell>
          <cell r="Y41">
            <v>12</v>
          </cell>
          <cell r="AA41">
            <v>29</v>
          </cell>
          <cell r="AB41" t="str">
            <v>فوم كفر زانوسى 70</v>
          </cell>
          <cell r="AD41" t="str">
            <v>فوم قاعدة زانوسي 70/فوم كفر زانوسى 70</v>
          </cell>
          <cell r="AE41">
            <v>0</v>
          </cell>
          <cell r="AG41">
            <v>791.8</v>
          </cell>
          <cell r="AH41">
            <v>200</v>
          </cell>
          <cell r="AI41">
            <v>190</v>
          </cell>
          <cell r="AJ41">
            <v>210</v>
          </cell>
          <cell r="AK41">
            <v>1</v>
          </cell>
          <cell r="AL41">
            <v>1</v>
          </cell>
          <cell r="AN41">
            <v>11</v>
          </cell>
          <cell r="AO41" t="str">
            <v>20</v>
          </cell>
          <cell r="AP41" t="str">
            <v>(A)   EU 150   (M)0.7-1.1 mm</v>
          </cell>
          <cell r="AQ41" t="str">
            <v>(B)   S.2 112  (M)0.7-1.1 mm</v>
          </cell>
          <cell r="AR41" t="str">
            <v>36</v>
          </cell>
          <cell r="AS41" t="str">
            <v>48</v>
          </cell>
          <cell r="AT41" t="str">
            <v>ABD</v>
          </cell>
          <cell r="AU41" t="str">
            <v>اتوماتيك</v>
          </cell>
          <cell r="AV41">
            <v>7</v>
          </cell>
          <cell r="AW41">
            <v>7</v>
          </cell>
          <cell r="AX41">
            <v>770</v>
          </cell>
          <cell r="AY41">
            <v>2</v>
          </cell>
          <cell r="AZ41">
            <v>2</v>
          </cell>
          <cell r="BA41">
            <v>415</v>
          </cell>
          <cell r="BB41">
            <v>2</v>
          </cell>
          <cell r="BC41">
            <v>2</v>
          </cell>
          <cell r="BD41">
            <v>60</v>
          </cell>
          <cell r="BE41">
            <v>1</v>
          </cell>
          <cell r="BF41">
            <v>1</v>
          </cell>
          <cell r="BJ41">
            <v>5</v>
          </cell>
          <cell r="BK41">
            <v>6</v>
          </cell>
          <cell r="BL41">
            <v>16</v>
          </cell>
          <cell r="BO41" t="str">
            <v/>
          </cell>
          <cell r="BP41"/>
          <cell r="BW41">
            <v>0</v>
          </cell>
          <cell r="CG41" t="str">
            <v>ابيض</v>
          </cell>
          <cell r="CK41">
            <v>0</v>
          </cell>
          <cell r="CL41">
            <v>0.35970000000000002</v>
          </cell>
          <cell r="CN41" t="str">
            <v>foam cover Zanosy 70</v>
          </cell>
          <cell r="CO41" t="str">
            <v>الكترولوكس</v>
          </cell>
          <cell r="CP41" t="str">
            <v>القاهرة للصناعات المغذية غسالات</v>
          </cell>
          <cell r="CT41">
            <v>1</v>
          </cell>
          <cell r="CU41">
            <v>1</v>
          </cell>
        </row>
        <row r="42">
          <cell r="A42">
            <v>30</v>
          </cell>
          <cell r="B42" t="str">
            <v>PF1</v>
          </cell>
          <cell r="C42" t="str">
            <v>FOAM 10TH</v>
          </cell>
          <cell r="D42" t="str">
            <v>Molds</v>
          </cell>
          <cell r="E42" t="str">
            <v>FMABDI70200000</v>
          </cell>
          <cell r="F42" t="str">
            <v>فوم قاعدة زانوسي 70</v>
          </cell>
          <cell r="G42" t="str">
            <v>Ea</v>
          </cell>
          <cell r="H42" t="str">
            <v>1600*1800</v>
          </cell>
          <cell r="I42">
            <v>0.41299999999999998</v>
          </cell>
          <cell r="J42">
            <v>40</v>
          </cell>
          <cell r="L42">
            <v>40</v>
          </cell>
          <cell r="M42">
            <v>36</v>
          </cell>
          <cell r="N42">
            <v>1</v>
          </cell>
          <cell r="O42">
            <v>2</v>
          </cell>
          <cell r="P42" t="str">
            <v>F1</v>
          </cell>
          <cell r="Q42" t="str">
            <v>لا تعمل</v>
          </cell>
          <cell r="R42">
            <v>413</v>
          </cell>
          <cell r="S42">
            <v>384.09</v>
          </cell>
          <cell r="T42">
            <v>441.91</v>
          </cell>
          <cell r="U42">
            <v>7</v>
          </cell>
          <cell r="V42">
            <v>7</v>
          </cell>
          <cell r="X42" t="str">
            <v>ثلاجة</v>
          </cell>
          <cell r="Y42">
            <v>12</v>
          </cell>
          <cell r="AA42">
            <v>30</v>
          </cell>
          <cell r="AB42" t="str">
            <v>فوم قاعدة زانوسي 70</v>
          </cell>
          <cell r="AD42" t="str">
            <v>فوم قاعدة زانوسي 70/فوم كفر زانوسى 70</v>
          </cell>
          <cell r="AE42">
            <v>0</v>
          </cell>
          <cell r="AG42">
            <v>791.8</v>
          </cell>
          <cell r="AH42">
            <v>200</v>
          </cell>
          <cell r="AI42">
            <v>190</v>
          </cell>
          <cell r="AJ42">
            <v>210</v>
          </cell>
          <cell r="AK42">
            <v>1</v>
          </cell>
          <cell r="AL42">
            <v>1</v>
          </cell>
          <cell r="AN42">
            <v>11</v>
          </cell>
          <cell r="AO42" t="str">
            <v>20</v>
          </cell>
          <cell r="AP42" t="str">
            <v>(A)   EU 150   (M)0.7-1.1 mm</v>
          </cell>
          <cell r="AQ42" t="str">
            <v>(B)   S.2 112  (M)0.7-1.1 mm</v>
          </cell>
          <cell r="AR42" t="str">
            <v>36</v>
          </cell>
          <cell r="AS42" t="str">
            <v>48</v>
          </cell>
          <cell r="AT42" t="str">
            <v>ABD</v>
          </cell>
          <cell r="AU42" t="str">
            <v>اتوماتيك</v>
          </cell>
          <cell r="AV42">
            <v>7</v>
          </cell>
          <cell r="AW42">
            <v>7</v>
          </cell>
          <cell r="AX42">
            <v>770</v>
          </cell>
          <cell r="AY42">
            <v>2</v>
          </cell>
          <cell r="AZ42">
            <v>2</v>
          </cell>
          <cell r="BA42">
            <v>415</v>
          </cell>
          <cell r="BB42">
            <v>2</v>
          </cell>
          <cell r="BC42">
            <v>2</v>
          </cell>
          <cell r="BD42">
            <v>90</v>
          </cell>
          <cell r="BE42">
            <v>1</v>
          </cell>
          <cell r="BF42">
            <v>1</v>
          </cell>
          <cell r="BO42" t="str">
            <v/>
          </cell>
          <cell r="BP42"/>
          <cell r="CG42" t="str">
            <v>احمر</v>
          </cell>
          <cell r="CK42">
            <v>0</v>
          </cell>
          <cell r="CL42">
            <v>0.45430000000000004</v>
          </cell>
          <cell r="CN42" t="str">
            <v>foam base Zanosy 70</v>
          </cell>
          <cell r="CO42" t="str">
            <v>الكترولوكس</v>
          </cell>
          <cell r="CP42" t="str">
            <v>القاهرة للصناعات المغذية غسالات</v>
          </cell>
          <cell r="CT42">
            <v>1</v>
          </cell>
          <cell r="CU42">
            <v>1</v>
          </cell>
        </row>
        <row r="43">
          <cell r="A43" t="str">
            <v>30sum</v>
          </cell>
          <cell r="B43" t="str">
            <v>PF1</v>
          </cell>
          <cell r="C43" t="str">
            <v>FOAM 10TH</v>
          </cell>
          <cell r="D43" t="str">
            <v>Molds</v>
          </cell>
          <cell r="E43" t="str">
            <v>FMABDI70200000</v>
          </cell>
          <cell r="F43" t="str">
            <v>فوم قاعدة زانوسي 70/فوم كفر زانوسى 70</v>
          </cell>
          <cell r="G43" t="str">
            <v>Ea</v>
          </cell>
          <cell r="H43" t="str">
            <v>1600*1800</v>
          </cell>
          <cell r="I43">
            <v>0.74</v>
          </cell>
          <cell r="J43">
            <v>40</v>
          </cell>
          <cell r="L43">
            <v>40</v>
          </cell>
          <cell r="M43">
            <v>36</v>
          </cell>
          <cell r="N43">
            <v>1</v>
          </cell>
          <cell r="O43">
            <v>2</v>
          </cell>
          <cell r="P43" t="str">
            <v>F1</v>
          </cell>
          <cell r="Q43" t="str">
            <v>لا تعمل</v>
          </cell>
          <cell r="R43">
            <v>740</v>
          </cell>
          <cell r="S43">
            <v>688.2</v>
          </cell>
          <cell r="T43">
            <v>791.8</v>
          </cell>
          <cell r="U43">
            <v>7</v>
          </cell>
          <cell r="V43">
            <v>7</v>
          </cell>
          <cell r="X43" t="str">
            <v>ثلاجة</v>
          </cell>
          <cell r="Y43">
            <v>12</v>
          </cell>
          <cell r="Z43" t="str">
            <v>مجمعة</v>
          </cell>
          <cell r="AA43">
            <v>30</v>
          </cell>
          <cell r="AB43" t="str">
            <v>فوم قاعدة زانوسي 70</v>
          </cell>
          <cell r="AD43" t="str">
            <v>فوم قاعدة زانوسي 70/فوم كفر زانوسى 70</v>
          </cell>
          <cell r="AE43">
            <v>0</v>
          </cell>
          <cell r="AG43">
            <v>791.8</v>
          </cell>
          <cell r="AH43">
            <v>200</v>
          </cell>
          <cell r="AI43">
            <v>190</v>
          </cell>
          <cell r="AJ43">
            <v>210</v>
          </cell>
          <cell r="AK43">
            <v>0</v>
          </cell>
          <cell r="AM43">
            <v>1</v>
          </cell>
          <cell r="AN43">
            <v>11</v>
          </cell>
          <cell r="AO43" t="str">
            <v>20</v>
          </cell>
          <cell r="AP43" t="str">
            <v>(A)   EU 150   (M)0.7-1.1 mm</v>
          </cell>
          <cell r="AQ43" t="str">
            <v>(B)   S.2 112  (M)0.7-1.1 mm</v>
          </cell>
          <cell r="AR43" t="str">
            <v>36</v>
          </cell>
          <cell r="AS43" t="str">
            <v>48</v>
          </cell>
          <cell r="AT43" t="str">
            <v>ABD</v>
          </cell>
          <cell r="AU43" t="str">
            <v>اتوماتيك</v>
          </cell>
          <cell r="AV43">
            <v>7</v>
          </cell>
          <cell r="AW43">
            <v>7</v>
          </cell>
          <cell r="BO43" t="str">
            <v/>
          </cell>
          <cell r="BP43"/>
          <cell r="CK43">
            <v>0</v>
          </cell>
          <cell r="CL43">
            <v>0.81400000000000006</v>
          </cell>
          <cell r="CN43" t="str">
            <v>foam base Zanosy 70</v>
          </cell>
          <cell r="CO43" t="str">
            <v>الكترولوكس</v>
          </cell>
          <cell r="CP43" t="str">
            <v>القاهرة للصناعات المغذية غسالات</v>
          </cell>
          <cell r="CT43">
            <v>0</v>
          </cell>
          <cell r="CU43">
            <v>1</v>
          </cell>
        </row>
        <row r="44">
          <cell r="A44">
            <v>31</v>
          </cell>
          <cell r="B44" t="str">
            <v>PF2</v>
          </cell>
          <cell r="C44" t="str">
            <v>FOAM 6TH</v>
          </cell>
          <cell r="D44" t="str">
            <v>Molds</v>
          </cell>
          <cell r="E44" t="str">
            <v>FMTOSI55R31519</v>
          </cell>
          <cell r="F44" t="str">
            <v>LRTEFH315190 توشيبا led 55EL 71</v>
          </cell>
          <cell r="G44" t="str">
            <v>Ea</v>
          </cell>
          <cell r="H44" t="str">
            <v>1400*1700</v>
          </cell>
          <cell r="I44">
            <v>5.3999999999999999E-2</v>
          </cell>
          <cell r="J44">
            <v>20</v>
          </cell>
          <cell r="K44">
            <v>4</v>
          </cell>
          <cell r="L44">
            <v>24</v>
          </cell>
          <cell r="M44">
            <v>24</v>
          </cell>
          <cell r="N44">
            <v>1</v>
          </cell>
          <cell r="O44">
            <v>1</v>
          </cell>
          <cell r="P44" t="str">
            <v>G</v>
          </cell>
          <cell r="Q44" t="str">
            <v>تعمل</v>
          </cell>
          <cell r="R44">
            <v>54</v>
          </cell>
          <cell r="S44">
            <v>50.22</v>
          </cell>
          <cell r="T44">
            <v>57.78</v>
          </cell>
          <cell r="U44">
            <v>7</v>
          </cell>
          <cell r="V44">
            <v>7</v>
          </cell>
          <cell r="X44" t="str">
            <v>TV</v>
          </cell>
          <cell r="Y44">
            <v>13</v>
          </cell>
          <cell r="AA44">
            <v>31</v>
          </cell>
          <cell r="AB44" t="str">
            <v>LRTEFH315190 توشيبا led 55EL 71</v>
          </cell>
          <cell r="AD44" t="str">
            <v xml:space="preserve"> توشيبا led 55EL 71</v>
          </cell>
          <cell r="AE44">
            <v>1</v>
          </cell>
          <cell r="AH44">
            <v>150</v>
          </cell>
          <cell r="AI44">
            <v>142.5</v>
          </cell>
          <cell r="AJ44">
            <v>157.5</v>
          </cell>
          <cell r="AK44">
            <v>1</v>
          </cell>
          <cell r="AL44">
            <v>1</v>
          </cell>
          <cell r="AN44">
            <v>3</v>
          </cell>
          <cell r="AO44">
            <v>18</v>
          </cell>
          <cell r="AP44" t="str">
            <v>(A)  EU150  (M)0.7-1.1mm</v>
          </cell>
          <cell r="AQ44" t="str">
            <v>(B) C.SB         (M) 0.7-1.1 mm</v>
          </cell>
          <cell r="AR44">
            <v>12</v>
          </cell>
          <cell r="AS44">
            <v>12</v>
          </cell>
          <cell r="AT44" t="str">
            <v>TOS</v>
          </cell>
          <cell r="AU44" t="str">
            <v>اتوماتيك</v>
          </cell>
          <cell r="AV44">
            <v>6</v>
          </cell>
          <cell r="AW44">
            <v>4</v>
          </cell>
          <cell r="BJ44">
            <v>5</v>
          </cell>
          <cell r="BK44">
            <v>-2</v>
          </cell>
          <cell r="BL44">
            <v>8</v>
          </cell>
          <cell r="BN44">
            <v>802</v>
          </cell>
          <cell r="BO44" t="str">
            <v>8</v>
          </cell>
          <cell r="BP44"/>
          <cell r="BW44">
            <v>0</v>
          </cell>
          <cell r="CK44">
            <v>5.8589999999999996E-2</v>
          </cell>
          <cell r="CL44">
            <v>0</v>
          </cell>
          <cell r="CN44" t="str">
            <v>LRTEFH315190 Toshiba led 55EL 71</v>
          </cell>
          <cell r="CO44" t="str">
            <v>توشيبا</v>
          </cell>
          <cell r="CP44" t="str">
            <v>توشيبا للاجهزة المرئية</v>
          </cell>
          <cell r="CT44">
            <v>1</v>
          </cell>
          <cell r="CU44">
            <v>1</v>
          </cell>
          <cell r="CV44">
            <v>1</v>
          </cell>
        </row>
        <row r="45">
          <cell r="A45">
            <v>32</v>
          </cell>
          <cell r="B45" t="str">
            <v>PF2</v>
          </cell>
          <cell r="C45" t="str">
            <v>FOAM 6TH</v>
          </cell>
          <cell r="D45" t="str">
            <v>Molds</v>
          </cell>
          <cell r="E45" t="str">
            <v>FMTOSI55L31518</v>
          </cell>
          <cell r="F45" t="str">
            <v>LRTEFH315180 توشيبا led 55EL 71</v>
          </cell>
          <cell r="G45" t="str">
            <v>Ea</v>
          </cell>
          <cell r="H45" t="str">
            <v>1400*1700</v>
          </cell>
          <cell r="I45">
            <v>5.3999999999999999E-2</v>
          </cell>
          <cell r="J45">
            <v>20</v>
          </cell>
          <cell r="K45">
            <v>4</v>
          </cell>
          <cell r="L45">
            <v>24</v>
          </cell>
          <cell r="M45">
            <v>24</v>
          </cell>
          <cell r="N45">
            <v>1</v>
          </cell>
          <cell r="O45">
            <v>1</v>
          </cell>
          <cell r="P45" t="str">
            <v>G</v>
          </cell>
          <cell r="Q45" t="str">
            <v>تعمل</v>
          </cell>
          <cell r="R45">
            <v>54</v>
          </cell>
          <cell r="S45">
            <v>50.22</v>
          </cell>
          <cell r="T45">
            <v>57.78</v>
          </cell>
          <cell r="U45">
            <v>7</v>
          </cell>
          <cell r="V45">
            <v>7</v>
          </cell>
          <cell r="X45" t="str">
            <v>TV</v>
          </cell>
          <cell r="Y45">
            <v>13</v>
          </cell>
          <cell r="AA45">
            <v>32</v>
          </cell>
          <cell r="AB45" t="str">
            <v>LRTEFH315180 توشيبا led 55EL 71</v>
          </cell>
          <cell r="AD45" t="str">
            <v xml:space="preserve"> توشيبا led 55EL 71</v>
          </cell>
          <cell r="AE45">
            <v>1</v>
          </cell>
          <cell r="AH45">
            <v>150</v>
          </cell>
          <cell r="AI45">
            <v>142.5</v>
          </cell>
          <cell r="AJ45">
            <v>157.5</v>
          </cell>
          <cell r="AK45">
            <v>1</v>
          </cell>
          <cell r="AL45">
            <v>1</v>
          </cell>
          <cell r="AN45">
            <v>3</v>
          </cell>
          <cell r="AO45">
            <v>18</v>
          </cell>
          <cell r="AP45" t="str">
            <v>(A)  EU150  (M)0.7-1.1mm</v>
          </cell>
          <cell r="AQ45" t="str">
            <v>(B) C.SB         (M) 0.7-1.1 mm</v>
          </cell>
          <cell r="AR45">
            <v>12</v>
          </cell>
          <cell r="AS45">
            <v>12</v>
          </cell>
          <cell r="AT45" t="str">
            <v>TOS</v>
          </cell>
          <cell r="AU45" t="str">
            <v>اتوماتيك</v>
          </cell>
          <cell r="AV45">
            <v>6</v>
          </cell>
          <cell r="AW45">
            <v>4</v>
          </cell>
          <cell r="BJ45">
            <v>5</v>
          </cell>
          <cell r="BK45">
            <v>-2</v>
          </cell>
          <cell r="BL45">
            <v>8</v>
          </cell>
          <cell r="BN45">
            <v>802</v>
          </cell>
          <cell r="BO45" t="str">
            <v>8</v>
          </cell>
          <cell r="BP45"/>
          <cell r="BW45">
            <v>0</v>
          </cell>
          <cell r="CK45">
            <v>5.8589999999999996E-2</v>
          </cell>
          <cell r="CL45">
            <v>0</v>
          </cell>
          <cell r="CN45" t="str">
            <v>LRTEFH315180 Toshiba led 55EL 71</v>
          </cell>
          <cell r="CO45" t="str">
            <v>توشيبا</v>
          </cell>
          <cell r="CP45" t="str">
            <v>توشيبا للاجهزة المرئية</v>
          </cell>
          <cell r="CT45">
            <v>1</v>
          </cell>
          <cell r="CU45">
            <v>1</v>
          </cell>
          <cell r="CV45">
            <v>1</v>
          </cell>
        </row>
        <row r="46">
          <cell r="A46">
            <v>33</v>
          </cell>
          <cell r="B46" t="str">
            <v>PF2</v>
          </cell>
          <cell r="C46" t="str">
            <v>FOAM 6TH</v>
          </cell>
          <cell r="D46" t="str">
            <v>Molds</v>
          </cell>
          <cell r="E46" t="str">
            <v>FMTOSI55B31517</v>
          </cell>
          <cell r="F46" t="str">
            <v>LRTEFH315170 توشيبا led 55EL 71</v>
          </cell>
          <cell r="G46" t="str">
            <v>Ea</v>
          </cell>
          <cell r="H46" t="str">
            <v>1400*1700</v>
          </cell>
          <cell r="I46">
            <v>0.379</v>
          </cell>
          <cell r="J46">
            <v>20</v>
          </cell>
          <cell r="K46">
            <v>4</v>
          </cell>
          <cell r="L46">
            <v>24</v>
          </cell>
          <cell r="M46">
            <v>24</v>
          </cell>
          <cell r="N46">
            <v>1</v>
          </cell>
          <cell r="O46">
            <v>1</v>
          </cell>
          <cell r="P46" t="str">
            <v>G</v>
          </cell>
          <cell r="Q46" t="str">
            <v>تعمل</v>
          </cell>
          <cell r="R46">
            <v>379</v>
          </cell>
          <cell r="S46">
            <v>363.84</v>
          </cell>
          <cell r="T46">
            <v>401.74</v>
          </cell>
          <cell r="U46">
            <v>4</v>
          </cell>
          <cell r="V46">
            <v>6</v>
          </cell>
          <cell r="W46" t="str">
            <v>365+6%-4%(350-387)</v>
          </cell>
          <cell r="X46" t="str">
            <v>TV</v>
          </cell>
          <cell r="Y46">
            <v>13</v>
          </cell>
          <cell r="AA46">
            <v>33</v>
          </cell>
          <cell r="AB46" t="str">
            <v>LRTEFH315170 توشيبا led 55EL 71</v>
          </cell>
          <cell r="AD46" t="str">
            <v xml:space="preserve"> توشيبا led 55EL 71</v>
          </cell>
          <cell r="AE46">
            <v>1</v>
          </cell>
          <cell r="AH46">
            <v>150</v>
          </cell>
          <cell r="AI46">
            <v>142.5</v>
          </cell>
          <cell r="AJ46">
            <v>157.5</v>
          </cell>
          <cell r="AK46">
            <v>1</v>
          </cell>
          <cell r="AL46">
            <v>1</v>
          </cell>
          <cell r="AN46">
            <v>3</v>
          </cell>
          <cell r="AO46">
            <v>18</v>
          </cell>
          <cell r="AP46" t="str">
            <v>(A)  EU150  (M)0.7-1.1mm</v>
          </cell>
          <cell r="AQ46" t="str">
            <v>(B) C.SB         (M) 0.7-1.1 mm</v>
          </cell>
          <cell r="AR46">
            <v>12</v>
          </cell>
          <cell r="AS46">
            <v>12</v>
          </cell>
          <cell r="AT46" t="str">
            <v>TOS</v>
          </cell>
          <cell r="AU46" t="str">
            <v>اتوماتيك</v>
          </cell>
          <cell r="AV46">
            <v>6</v>
          </cell>
          <cell r="AW46">
            <v>4</v>
          </cell>
          <cell r="BJ46">
            <v>5</v>
          </cell>
          <cell r="BK46">
            <v>-2</v>
          </cell>
          <cell r="BL46">
            <v>8</v>
          </cell>
          <cell r="BN46">
            <v>802</v>
          </cell>
          <cell r="BO46" t="str">
            <v>8</v>
          </cell>
          <cell r="BP46"/>
          <cell r="BW46">
            <v>0</v>
          </cell>
          <cell r="CK46">
            <v>0.411215</v>
          </cell>
          <cell r="CL46">
            <v>0</v>
          </cell>
          <cell r="CN46" t="str">
            <v>LRTEFH315170 Toshiba led 55EL 71</v>
          </cell>
          <cell r="CO46" t="str">
            <v>توشيبا</v>
          </cell>
          <cell r="CP46" t="str">
            <v>توشيبا للاجهزة المرئية</v>
          </cell>
          <cell r="CT46">
            <v>1</v>
          </cell>
          <cell r="CU46">
            <v>1</v>
          </cell>
          <cell r="CV46">
            <v>1</v>
          </cell>
        </row>
        <row r="47">
          <cell r="A47">
            <v>34</v>
          </cell>
          <cell r="B47" t="str">
            <v>PF2</v>
          </cell>
          <cell r="C47" t="str">
            <v>FOAM 6TH</v>
          </cell>
          <cell r="D47" t="str">
            <v>Molds</v>
          </cell>
          <cell r="E47" t="str">
            <v>FMTOSI55T31516</v>
          </cell>
          <cell r="F47" t="str">
            <v>LRTEFH315160 توشيبا led 55EL 71</v>
          </cell>
          <cell r="G47" t="str">
            <v>Ea</v>
          </cell>
          <cell r="H47" t="str">
            <v>1400*1700</v>
          </cell>
          <cell r="I47">
            <v>0.41199999999999998</v>
          </cell>
          <cell r="J47">
            <v>20</v>
          </cell>
          <cell r="K47">
            <v>4</v>
          </cell>
          <cell r="L47">
            <v>24</v>
          </cell>
          <cell r="M47">
            <v>24</v>
          </cell>
          <cell r="N47">
            <v>1</v>
          </cell>
          <cell r="O47">
            <v>1</v>
          </cell>
          <cell r="P47" t="str">
            <v>G</v>
          </cell>
          <cell r="Q47" t="str">
            <v>تعمل</v>
          </cell>
          <cell r="R47">
            <v>412</v>
          </cell>
          <cell r="S47">
            <v>395.52</v>
          </cell>
          <cell r="T47">
            <v>436.72</v>
          </cell>
          <cell r="U47">
            <v>4</v>
          </cell>
          <cell r="V47">
            <v>6</v>
          </cell>
          <cell r="W47" t="str">
            <v>295+6%-4%(283-313)</v>
          </cell>
          <cell r="X47" t="str">
            <v>TV</v>
          </cell>
          <cell r="Y47">
            <v>13</v>
          </cell>
          <cell r="AA47">
            <v>34</v>
          </cell>
          <cell r="AB47" t="str">
            <v>LRTEFH315160 توشيبا led 55EL 71</v>
          </cell>
          <cell r="AD47" t="str">
            <v xml:space="preserve"> توشيبا led 55EL 71</v>
          </cell>
          <cell r="AE47">
            <v>1</v>
          </cell>
          <cell r="AH47">
            <v>150</v>
          </cell>
          <cell r="AI47">
            <v>142.5</v>
          </cell>
          <cell r="AJ47">
            <v>157.5</v>
          </cell>
          <cell r="AK47">
            <v>1</v>
          </cell>
          <cell r="AL47">
            <v>1</v>
          </cell>
          <cell r="AN47">
            <v>3</v>
          </cell>
          <cell r="AO47">
            <v>18</v>
          </cell>
          <cell r="AP47" t="str">
            <v>(A)  EU150  (M)0.7-1.1mm</v>
          </cell>
          <cell r="AQ47" t="str">
            <v>(B) C.SB         (M) 0.7-1.1 mm</v>
          </cell>
          <cell r="AR47">
            <v>12</v>
          </cell>
          <cell r="AS47">
            <v>12</v>
          </cell>
          <cell r="AT47" t="str">
            <v>TOS</v>
          </cell>
          <cell r="AU47" t="str">
            <v>اتوماتيك</v>
          </cell>
          <cell r="AV47">
            <v>6</v>
          </cell>
          <cell r="AW47">
            <v>4</v>
          </cell>
          <cell r="BJ47">
            <v>5</v>
          </cell>
          <cell r="BK47">
            <v>-2</v>
          </cell>
          <cell r="BL47">
            <v>8</v>
          </cell>
          <cell r="BN47">
            <v>802</v>
          </cell>
          <cell r="BO47" t="str">
            <v>8</v>
          </cell>
          <cell r="BP47"/>
          <cell r="BW47">
            <v>0</v>
          </cell>
          <cell r="CK47">
            <v>0.44701999999999997</v>
          </cell>
          <cell r="CL47">
            <v>0</v>
          </cell>
          <cell r="CN47" t="str">
            <v>LRTEFH315160 Toshiba led 55EL 71</v>
          </cell>
          <cell r="CO47" t="str">
            <v>توشيبا</v>
          </cell>
          <cell r="CP47" t="str">
            <v>توشيبا للاجهزة المرئية</v>
          </cell>
          <cell r="CT47">
            <v>1</v>
          </cell>
          <cell r="CU47">
            <v>1</v>
          </cell>
          <cell r="CV47">
            <v>1</v>
          </cell>
        </row>
        <row r="48">
          <cell r="A48" t="str">
            <v>34sum</v>
          </cell>
          <cell r="B48" t="str">
            <v>PF2</v>
          </cell>
          <cell r="C48" t="str">
            <v>FOAM 6TH</v>
          </cell>
          <cell r="D48" t="str">
            <v>Molds</v>
          </cell>
          <cell r="E48" t="str">
            <v>FMTOSI55T31516</v>
          </cell>
          <cell r="F48" t="str">
            <v xml:space="preserve"> توشيبا led 55EL 71</v>
          </cell>
          <cell r="G48" t="str">
            <v>Ea</v>
          </cell>
          <cell r="H48" t="str">
            <v>1400*1700</v>
          </cell>
          <cell r="I48">
            <v>0.89900000000000002</v>
          </cell>
          <cell r="J48">
            <v>20</v>
          </cell>
          <cell r="K48">
            <v>4</v>
          </cell>
          <cell r="L48">
            <v>24</v>
          </cell>
          <cell r="M48">
            <v>24</v>
          </cell>
          <cell r="N48">
            <v>4</v>
          </cell>
          <cell r="O48">
            <v>1</v>
          </cell>
          <cell r="P48" t="str">
            <v>G</v>
          </cell>
          <cell r="Q48" t="str">
            <v>تعمل</v>
          </cell>
          <cell r="R48">
            <v>899</v>
          </cell>
          <cell r="S48">
            <v>863.04</v>
          </cell>
          <cell r="T48">
            <v>952.94</v>
          </cell>
          <cell r="U48">
            <v>4</v>
          </cell>
          <cell r="V48">
            <v>6</v>
          </cell>
          <cell r="W48" t="str">
            <v>295+6%-4%(283-313)</v>
          </cell>
          <cell r="X48" t="str">
            <v>TV</v>
          </cell>
          <cell r="Y48">
            <v>13</v>
          </cell>
          <cell r="Z48" t="str">
            <v>مجمعة</v>
          </cell>
          <cell r="AA48">
            <v>34</v>
          </cell>
          <cell r="AB48" t="str">
            <v>LRTEFH315160 توشيبا led 55EL 71</v>
          </cell>
          <cell r="AD48" t="str">
            <v xml:space="preserve"> توشيبا led 55EL 71</v>
          </cell>
          <cell r="AE48">
            <v>1</v>
          </cell>
          <cell r="AH48">
            <v>150</v>
          </cell>
          <cell r="AI48">
            <v>142.5</v>
          </cell>
          <cell r="AJ48">
            <v>157.5</v>
          </cell>
          <cell r="AK48">
            <v>0</v>
          </cell>
          <cell r="AM48">
            <v>1</v>
          </cell>
          <cell r="AN48">
            <v>3</v>
          </cell>
          <cell r="AO48">
            <v>18</v>
          </cell>
          <cell r="AP48" t="str">
            <v>(A)  EU150  (M)0.7-1.1mm</v>
          </cell>
          <cell r="AQ48" t="str">
            <v>(B) C.SB         (M) 0.7-1.1 mm</v>
          </cell>
          <cell r="AR48">
            <v>12</v>
          </cell>
          <cell r="AS48">
            <v>12</v>
          </cell>
          <cell r="AT48" t="str">
            <v>TOS</v>
          </cell>
          <cell r="AU48" t="str">
            <v>اتوماتيك</v>
          </cell>
          <cell r="AV48">
            <v>6</v>
          </cell>
          <cell r="AW48">
            <v>4</v>
          </cell>
          <cell r="BJ48">
            <v>5</v>
          </cell>
          <cell r="BK48">
            <v>-2</v>
          </cell>
          <cell r="BL48">
            <v>8</v>
          </cell>
          <cell r="BN48">
            <v>802</v>
          </cell>
          <cell r="BO48" t="str">
            <v>8</v>
          </cell>
          <cell r="BP48"/>
          <cell r="BW48">
            <v>0</v>
          </cell>
          <cell r="CK48">
            <v>0.97541500000000003</v>
          </cell>
          <cell r="CL48">
            <v>0</v>
          </cell>
          <cell r="CN48" t="str">
            <v>LRTEFH315160 Toshiba led 55EL 71</v>
          </cell>
          <cell r="CO48" t="str">
            <v>توشيبا</v>
          </cell>
          <cell r="CP48" t="str">
            <v>توشيبا للاجهزة المرئية</v>
          </cell>
          <cell r="CT48">
            <v>0</v>
          </cell>
          <cell r="CU48">
            <v>1</v>
          </cell>
          <cell r="CV48">
            <v>1</v>
          </cell>
        </row>
        <row r="49">
          <cell r="A49">
            <v>35</v>
          </cell>
          <cell r="B49" t="str">
            <v>PF1</v>
          </cell>
          <cell r="C49" t="str">
            <v>FOAM 10TH</v>
          </cell>
          <cell r="D49" t="str">
            <v>Molds</v>
          </cell>
          <cell r="E49" t="str">
            <v>FMGSEI30000000</v>
          </cell>
          <cell r="F49" t="str">
            <v>فوم كفر خلاط مولينكس</v>
          </cell>
          <cell r="G49" t="str">
            <v>Ea</v>
          </cell>
          <cell r="H49" t="str">
            <v>850*650</v>
          </cell>
          <cell r="I49">
            <v>1.0999999999999999E-2</v>
          </cell>
          <cell r="J49">
            <v>34</v>
          </cell>
          <cell r="K49">
            <v>3</v>
          </cell>
          <cell r="L49">
            <v>34</v>
          </cell>
          <cell r="M49">
            <v>34</v>
          </cell>
          <cell r="N49">
            <v>1</v>
          </cell>
          <cell r="O49">
            <v>3</v>
          </cell>
          <cell r="P49" t="str">
            <v>G1</v>
          </cell>
          <cell r="Q49" t="str">
            <v>لا تعمل</v>
          </cell>
          <cell r="R49">
            <v>11</v>
          </cell>
          <cell r="S49">
            <v>10.23</v>
          </cell>
          <cell r="T49">
            <v>11.77</v>
          </cell>
          <cell r="U49">
            <v>7</v>
          </cell>
          <cell r="V49">
            <v>7</v>
          </cell>
          <cell r="X49" t="str">
            <v>خلاط</v>
          </cell>
          <cell r="Y49">
            <v>371</v>
          </cell>
          <cell r="AA49">
            <v>35</v>
          </cell>
          <cell r="AB49" t="str">
            <v>فوم كفر خلاط مولينكس</v>
          </cell>
          <cell r="AC49">
            <v>1.0999999999999999E-2</v>
          </cell>
          <cell r="AD49" t="str">
            <v xml:space="preserve"> خلاط مولينكس JAR</v>
          </cell>
          <cell r="AE49">
            <v>0</v>
          </cell>
          <cell r="AH49">
            <v>317.64705882352939</v>
          </cell>
          <cell r="AI49">
            <v>301.76470588235293</v>
          </cell>
          <cell r="AJ49">
            <v>333.52941176470586</v>
          </cell>
          <cell r="AK49">
            <v>1</v>
          </cell>
          <cell r="AL49">
            <v>1</v>
          </cell>
          <cell r="AN49">
            <v>7</v>
          </cell>
          <cell r="AO49" t="str">
            <v>17</v>
          </cell>
          <cell r="AP49" t="str">
            <v>(A)  EU150  (M)0.7-1.1mm</v>
          </cell>
          <cell r="AQ49" t="str">
            <v>(B) C.SB         (M) 0.7-1.1 mm</v>
          </cell>
          <cell r="AR49">
            <v>8</v>
          </cell>
          <cell r="AS49">
            <v>22</v>
          </cell>
          <cell r="AT49" t="str">
            <v>GSE</v>
          </cell>
          <cell r="AV49">
            <v>7</v>
          </cell>
          <cell r="AW49">
            <v>7</v>
          </cell>
          <cell r="AX49">
            <v>280</v>
          </cell>
          <cell r="AY49">
            <v>1</v>
          </cell>
          <cell r="AZ49">
            <v>1</v>
          </cell>
          <cell r="BA49">
            <v>178</v>
          </cell>
          <cell r="BB49">
            <v>1</v>
          </cell>
          <cell r="BC49">
            <v>1</v>
          </cell>
          <cell r="BD49">
            <v>30</v>
          </cell>
          <cell r="BE49">
            <v>2</v>
          </cell>
          <cell r="BF49">
            <v>2</v>
          </cell>
          <cell r="BN49">
            <v>155</v>
          </cell>
          <cell r="BO49" t="str">
            <v>1</v>
          </cell>
          <cell r="BP49"/>
          <cell r="CB49">
            <v>150</v>
          </cell>
          <cell r="CC49">
            <v>1</v>
          </cell>
          <cell r="CG49" t="str">
            <v>ابيض</v>
          </cell>
          <cell r="CK49">
            <v>0</v>
          </cell>
          <cell r="CL49">
            <v>1.21E-2</v>
          </cell>
          <cell r="CN49" t="str">
            <v>foam cover mixer مولينkgس</v>
          </cell>
          <cell r="CO49" t="str">
            <v>مولينكس</v>
          </cell>
          <cell r="CP49" t="str">
            <v>مولينكس</v>
          </cell>
          <cell r="CT49">
            <v>1</v>
          </cell>
          <cell r="CU49">
            <v>1</v>
          </cell>
        </row>
        <row r="50">
          <cell r="A50">
            <v>36</v>
          </cell>
          <cell r="B50" t="str">
            <v>PF1</v>
          </cell>
          <cell r="C50" t="str">
            <v>FOAM 10TH</v>
          </cell>
          <cell r="D50" t="str">
            <v>Molds</v>
          </cell>
          <cell r="E50" t="str">
            <v>FMGSEI20000000</v>
          </cell>
          <cell r="F50" t="str">
            <v>فوم قاعده خلاط مولينكس موتور</v>
          </cell>
          <cell r="G50" t="str">
            <v>Ea</v>
          </cell>
          <cell r="H50" t="str">
            <v>850*650</v>
          </cell>
          <cell r="I50">
            <v>2.1999999999999999E-2</v>
          </cell>
          <cell r="J50">
            <v>34</v>
          </cell>
          <cell r="K50">
            <v>3</v>
          </cell>
          <cell r="L50">
            <v>34</v>
          </cell>
          <cell r="M50">
            <v>34</v>
          </cell>
          <cell r="N50">
            <v>1</v>
          </cell>
          <cell r="O50">
            <v>3</v>
          </cell>
          <cell r="P50" t="str">
            <v>G1</v>
          </cell>
          <cell r="Q50" t="str">
            <v>لا تعمل</v>
          </cell>
          <cell r="R50">
            <v>22</v>
          </cell>
          <cell r="S50">
            <v>20.46</v>
          </cell>
          <cell r="T50">
            <v>23.54</v>
          </cell>
          <cell r="U50">
            <v>7</v>
          </cell>
          <cell r="V50">
            <v>7</v>
          </cell>
          <cell r="X50" t="str">
            <v>خلاط</v>
          </cell>
          <cell r="Y50">
            <v>371</v>
          </cell>
          <cell r="AA50">
            <v>36</v>
          </cell>
          <cell r="AB50" t="str">
            <v>فوم قاعده خلاط مولينكس موتور</v>
          </cell>
          <cell r="AC50">
            <v>2.1999999999999999E-2</v>
          </cell>
          <cell r="AD50" t="str">
            <v xml:space="preserve"> خلاط مولينكس JAR</v>
          </cell>
          <cell r="AE50">
            <v>0</v>
          </cell>
          <cell r="AH50">
            <v>317.64705882352939</v>
          </cell>
          <cell r="AI50">
            <v>301.76470588235293</v>
          </cell>
          <cell r="AJ50">
            <v>333.52941176470586</v>
          </cell>
          <cell r="AK50">
            <v>1</v>
          </cell>
          <cell r="AL50">
            <v>1</v>
          </cell>
          <cell r="AN50">
            <v>7</v>
          </cell>
          <cell r="AO50" t="str">
            <v>17</v>
          </cell>
          <cell r="AP50" t="str">
            <v>(A)  EU150  (M)0.7-1.1mm</v>
          </cell>
          <cell r="AQ50" t="str">
            <v>(B) C.SB         (M) 0.7-1.1 mm</v>
          </cell>
          <cell r="AR50">
            <v>8</v>
          </cell>
          <cell r="AS50">
            <v>22</v>
          </cell>
          <cell r="AT50" t="str">
            <v>GSE</v>
          </cell>
          <cell r="AV50">
            <v>7</v>
          </cell>
          <cell r="AW50">
            <v>7</v>
          </cell>
          <cell r="AX50">
            <v>179</v>
          </cell>
          <cell r="AY50">
            <v>1</v>
          </cell>
          <cell r="AZ50">
            <v>1</v>
          </cell>
          <cell r="BA50">
            <v>151</v>
          </cell>
          <cell r="BB50">
            <v>1</v>
          </cell>
          <cell r="BC50">
            <v>1</v>
          </cell>
          <cell r="BD50">
            <v>34</v>
          </cell>
          <cell r="BE50">
            <v>2</v>
          </cell>
          <cell r="BF50">
            <v>2</v>
          </cell>
          <cell r="BN50">
            <v>155</v>
          </cell>
          <cell r="BO50" t="str">
            <v>1</v>
          </cell>
          <cell r="BP50"/>
          <cell r="CB50">
            <v>150</v>
          </cell>
          <cell r="CC50">
            <v>1</v>
          </cell>
          <cell r="CG50" t="str">
            <v>احمر</v>
          </cell>
          <cell r="CK50">
            <v>0</v>
          </cell>
          <cell r="CL50">
            <v>2.4199999999999999E-2</v>
          </cell>
          <cell r="CN50" t="str">
            <v>foam base mixer مولينkgس موتور</v>
          </cell>
          <cell r="CO50" t="str">
            <v>مولينكس</v>
          </cell>
          <cell r="CP50" t="str">
            <v>مولينكس</v>
          </cell>
          <cell r="CT50">
            <v>1</v>
          </cell>
          <cell r="CU50">
            <v>1</v>
          </cell>
        </row>
        <row r="51">
          <cell r="A51">
            <v>37</v>
          </cell>
          <cell r="B51" t="str">
            <v>PF1</v>
          </cell>
          <cell r="C51" t="str">
            <v>FOAM 10TH</v>
          </cell>
          <cell r="D51" t="str">
            <v>Molds</v>
          </cell>
          <cell r="E51" t="str">
            <v>FMGSEI10000000</v>
          </cell>
          <cell r="F51" t="str">
            <v>فوم قاعده خلاط مولينكس JAR</v>
          </cell>
          <cell r="G51" t="str">
            <v>Ea</v>
          </cell>
          <cell r="H51" t="str">
            <v>850*650</v>
          </cell>
          <cell r="I51">
            <v>1.0999999999999999E-2</v>
          </cell>
          <cell r="J51">
            <v>34</v>
          </cell>
          <cell r="K51">
            <v>3</v>
          </cell>
          <cell r="L51">
            <v>34</v>
          </cell>
          <cell r="M51">
            <v>34</v>
          </cell>
          <cell r="N51">
            <v>1</v>
          </cell>
          <cell r="O51">
            <v>3</v>
          </cell>
          <cell r="P51" t="str">
            <v>G1</v>
          </cell>
          <cell r="Q51" t="str">
            <v>لا تعمل</v>
          </cell>
          <cell r="R51">
            <v>11</v>
          </cell>
          <cell r="S51">
            <v>10.23</v>
          </cell>
          <cell r="T51">
            <v>11.77</v>
          </cell>
          <cell r="U51">
            <v>7</v>
          </cell>
          <cell r="V51">
            <v>7</v>
          </cell>
          <cell r="X51" t="str">
            <v>خلاط</v>
          </cell>
          <cell r="Y51">
            <v>371</v>
          </cell>
          <cell r="AA51">
            <v>37</v>
          </cell>
          <cell r="AB51" t="str">
            <v>فوم قاعده خلاط مولينكس JAR</v>
          </cell>
          <cell r="AC51">
            <v>1.0999999999999999E-2</v>
          </cell>
          <cell r="AD51" t="str">
            <v xml:space="preserve"> خلاط مولينكس JAR</v>
          </cell>
          <cell r="AE51">
            <v>0</v>
          </cell>
          <cell r="AH51">
            <v>317.64705882352939</v>
          </cell>
          <cell r="AI51">
            <v>301.76470588235293</v>
          </cell>
          <cell r="AJ51">
            <v>333.52941176470586</v>
          </cell>
          <cell r="AK51">
            <v>1</v>
          </cell>
          <cell r="AL51">
            <v>1</v>
          </cell>
          <cell r="AN51">
            <v>7</v>
          </cell>
          <cell r="AO51" t="str">
            <v>17</v>
          </cell>
          <cell r="AP51" t="str">
            <v>(A)  EU150  (M)0.7-1.1mm</v>
          </cell>
          <cell r="AQ51" t="str">
            <v>(B) C.SB         (M) 0.7-1.1 mm</v>
          </cell>
          <cell r="AR51">
            <v>8</v>
          </cell>
          <cell r="AS51">
            <v>22</v>
          </cell>
          <cell r="AT51" t="str">
            <v>GSE</v>
          </cell>
          <cell r="AV51">
            <v>7</v>
          </cell>
          <cell r="AW51">
            <v>7</v>
          </cell>
          <cell r="AX51">
            <v>179</v>
          </cell>
          <cell r="AY51">
            <v>1</v>
          </cell>
          <cell r="AZ51">
            <v>1</v>
          </cell>
          <cell r="BA51">
            <v>140</v>
          </cell>
          <cell r="BB51">
            <v>1</v>
          </cell>
          <cell r="BC51">
            <v>1</v>
          </cell>
          <cell r="BD51">
            <v>45</v>
          </cell>
          <cell r="BE51">
            <v>2</v>
          </cell>
          <cell r="BF51">
            <v>2</v>
          </cell>
          <cell r="BN51">
            <v>155</v>
          </cell>
          <cell r="BO51" t="str">
            <v>1</v>
          </cell>
          <cell r="BP51"/>
          <cell r="CB51">
            <v>150</v>
          </cell>
          <cell r="CC51">
            <v>1</v>
          </cell>
          <cell r="CG51" t="str">
            <v>اخضر</v>
          </cell>
          <cell r="CK51">
            <v>0</v>
          </cell>
          <cell r="CL51">
            <v>1.21E-2</v>
          </cell>
          <cell r="CN51" t="str">
            <v>foam base mixer مولينkgس JAR</v>
          </cell>
          <cell r="CO51" t="str">
            <v>مولينكس</v>
          </cell>
          <cell r="CP51" t="str">
            <v>مولينكس</v>
          </cell>
          <cell r="CT51">
            <v>1</v>
          </cell>
          <cell r="CU51">
            <v>1</v>
          </cell>
        </row>
        <row r="52">
          <cell r="A52" t="str">
            <v>37sum</v>
          </cell>
          <cell r="B52" t="str">
            <v>PF1</v>
          </cell>
          <cell r="C52" t="str">
            <v>FOAM 10TH</v>
          </cell>
          <cell r="D52" t="str">
            <v>Molds</v>
          </cell>
          <cell r="E52" t="str">
            <v>FMGSEI10000000</v>
          </cell>
          <cell r="F52" t="str">
            <v xml:space="preserve"> خلاط مولينكس JAR</v>
          </cell>
          <cell r="G52" t="str">
            <v>Ea</v>
          </cell>
          <cell r="H52" t="str">
            <v>850*650</v>
          </cell>
          <cell r="I52">
            <v>1.0999999999999999E-2</v>
          </cell>
          <cell r="J52">
            <v>34</v>
          </cell>
          <cell r="K52">
            <v>3</v>
          </cell>
          <cell r="L52">
            <v>34</v>
          </cell>
          <cell r="M52">
            <v>34</v>
          </cell>
          <cell r="N52">
            <v>1</v>
          </cell>
          <cell r="O52">
            <v>3</v>
          </cell>
          <cell r="P52" t="str">
            <v>G1</v>
          </cell>
          <cell r="Q52" t="str">
            <v>لا تعمل</v>
          </cell>
          <cell r="R52">
            <v>11</v>
          </cell>
          <cell r="S52">
            <v>10.23</v>
          </cell>
          <cell r="T52">
            <v>11.77</v>
          </cell>
          <cell r="U52">
            <v>7</v>
          </cell>
          <cell r="V52">
            <v>7</v>
          </cell>
          <cell r="X52" t="str">
            <v>خلاط</v>
          </cell>
          <cell r="Y52">
            <v>371</v>
          </cell>
          <cell r="Z52" t="str">
            <v>مجمعة</v>
          </cell>
          <cell r="AA52">
            <v>37</v>
          </cell>
          <cell r="AB52" t="str">
            <v>فوم قاعده خلاط مولينكس JAR</v>
          </cell>
          <cell r="AC52">
            <v>1.0999999999999999E-2</v>
          </cell>
          <cell r="AD52" t="str">
            <v xml:space="preserve"> خلاط مولينكس JAR</v>
          </cell>
          <cell r="AE52">
            <v>0</v>
          </cell>
          <cell r="AH52">
            <v>317.64705882352939</v>
          </cell>
          <cell r="AI52">
            <v>301.76470588235293</v>
          </cell>
          <cell r="AJ52">
            <v>333.52941176470586</v>
          </cell>
          <cell r="AK52">
            <v>0</v>
          </cell>
          <cell r="AM52">
            <v>1</v>
          </cell>
          <cell r="AN52">
            <v>7</v>
          </cell>
          <cell r="AO52" t="str">
            <v>17</v>
          </cell>
          <cell r="AP52" t="str">
            <v>(A)  EU150  (M)0.7-1.1mm</v>
          </cell>
          <cell r="AQ52" t="str">
            <v>(B) C.SB         (M) 0.7-1.1 mm</v>
          </cell>
          <cell r="AR52">
            <v>8</v>
          </cell>
          <cell r="AS52">
            <v>22</v>
          </cell>
          <cell r="AT52" t="str">
            <v>GSE</v>
          </cell>
          <cell r="AV52">
            <v>7</v>
          </cell>
          <cell r="AW52">
            <v>7</v>
          </cell>
          <cell r="BN52">
            <v>155</v>
          </cell>
          <cell r="BO52" t="str">
            <v>1</v>
          </cell>
          <cell r="BP52"/>
          <cell r="CB52">
            <v>150</v>
          </cell>
          <cell r="CC52">
            <v>3</v>
          </cell>
          <cell r="CK52">
            <v>0</v>
          </cell>
          <cell r="CL52">
            <v>1.21E-2</v>
          </cell>
          <cell r="CN52" t="str">
            <v>foam base mixer مولينkgس JAR</v>
          </cell>
          <cell r="CO52" t="str">
            <v>مولينكس</v>
          </cell>
          <cell r="CP52" t="str">
            <v>مولينكس</v>
          </cell>
          <cell r="CT52">
            <v>0</v>
          </cell>
          <cell r="CU52">
            <v>1</v>
          </cell>
        </row>
        <row r="53">
          <cell r="A53">
            <v>38</v>
          </cell>
          <cell r="B53" t="str">
            <v>PF1</v>
          </cell>
          <cell r="C53" t="str">
            <v>FOAM 10TH</v>
          </cell>
          <cell r="D53" t="str">
            <v>Molds</v>
          </cell>
          <cell r="E53" t="str">
            <v>FMTOSI43LR3152</v>
          </cell>
          <cell r="F53" t="str">
            <v>LTTEFH315200 توشيباLED43L2700(L&amp;R)</v>
          </cell>
          <cell r="G53" t="str">
            <v>Ea</v>
          </cell>
          <cell r="H53" t="str">
            <v>1400*1700</v>
          </cell>
          <cell r="I53">
            <v>6.2E-2</v>
          </cell>
          <cell r="J53">
            <v>60</v>
          </cell>
          <cell r="K53">
            <v>4</v>
          </cell>
          <cell r="L53">
            <v>48</v>
          </cell>
          <cell r="M53">
            <v>51</v>
          </cell>
          <cell r="N53">
            <v>2</v>
          </cell>
          <cell r="O53">
            <v>2</v>
          </cell>
          <cell r="P53" t="str">
            <v>H</v>
          </cell>
          <cell r="Q53" t="str">
            <v>تعمل</v>
          </cell>
          <cell r="R53">
            <v>62</v>
          </cell>
          <cell r="S53">
            <v>59.52</v>
          </cell>
          <cell r="T53">
            <v>65.72</v>
          </cell>
          <cell r="U53">
            <v>4</v>
          </cell>
          <cell r="V53">
            <v>6</v>
          </cell>
          <cell r="X53" t="str">
            <v>TV</v>
          </cell>
          <cell r="Y53">
            <v>14</v>
          </cell>
          <cell r="AA53">
            <v>38</v>
          </cell>
          <cell r="AB53" t="str">
            <v>LTTEFH315200 توشيباLED43L2700</v>
          </cell>
          <cell r="AD53" t="str">
            <v xml:space="preserve"> توشيباLED43L2700</v>
          </cell>
          <cell r="AE53">
            <v>1</v>
          </cell>
          <cell r="AH53">
            <v>141.1764705882353</v>
          </cell>
          <cell r="AI53">
            <v>134.11764705882354</v>
          </cell>
          <cell r="AJ53">
            <v>148.23529411764707</v>
          </cell>
          <cell r="AK53">
            <v>1</v>
          </cell>
          <cell r="AL53">
            <v>1</v>
          </cell>
          <cell r="AN53">
            <v>10</v>
          </cell>
          <cell r="AO53">
            <v>18</v>
          </cell>
          <cell r="AP53" t="str">
            <v>(A) EU 150   (M) 0.7-1.1 mm</v>
          </cell>
          <cell r="AQ53" t="str">
            <v>(B) S-2 112  (M) 0.7-1.1 mm</v>
          </cell>
          <cell r="AR53">
            <v>20</v>
          </cell>
          <cell r="AS53">
            <v>24</v>
          </cell>
          <cell r="AT53" t="str">
            <v>TOS</v>
          </cell>
          <cell r="AU53" t="str">
            <v>اتوماتيك</v>
          </cell>
          <cell r="AV53">
            <v>6</v>
          </cell>
          <cell r="AW53">
            <v>4</v>
          </cell>
          <cell r="AX53">
            <v>157</v>
          </cell>
          <cell r="AY53">
            <v>2</v>
          </cell>
          <cell r="AZ53">
            <v>2</v>
          </cell>
          <cell r="BA53">
            <v>125</v>
          </cell>
          <cell r="BB53">
            <v>1</v>
          </cell>
          <cell r="BC53">
            <v>1</v>
          </cell>
          <cell r="BD53">
            <v>150</v>
          </cell>
          <cell r="BE53">
            <v>2</v>
          </cell>
          <cell r="BF53">
            <v>2</v>
          </cell>
          <cell r="BJ53">
            <v>5</v>
          </cell>
          <cell r="BK53">
            <v>5</v>
          </cell>
          <cell r="BL53">
            <v>15</v>
          </cell>
          <cell r="BN53">
            <v>808</v>
          </cell>
          <cell r="BO53" t="str">
            <v>8</v>
          </cell>
          <cell r="BP53"/>
          <cell r="BW53">
            <v>0</v>
          </cell>
          <cell r="CB53">
            <v>120</v>
          </cell>
          <cell r="CC53">
            <v>1</v>
          </cell>
          <cell r="CG53" t="str">
            <v>ابيض</v>
          </cell>
          <cell r="CK53">
            <v>6.7269999999999996E-2</v>
          </cell>
          <cell r="CL53">
            <v>0</v>
          </cell>
          <cell r="CN53" t="str">
            <v>LTTEFH315200 ToshibaLED43L2700</v>
          </cell>
          <cell r="CO53" t="str">
            <v>توشيبا</v>
          </cell>
          <cell r="CP53" t="str">
            <v>توشيبا للاجهزة المرئية</v>
          </cell>
          <cell r="CT53">
            <v>1</v>
          </cell>
          <cell r="CU53">
            <v>1</v>
          </cell>
          <cell r="CV53">
            <v>1</v>
          </cell>
        </row>
        <row r="54">
          <cell r="A54">
            <v>39</v>
          </cell>
          <cell r="B54" t="str">
            <v>PF1</v>
          </cell>
          <cell r="C54" t="str">
            <v>FOAM 10TH</v>
          </cell>
          <cell r="D54" t="str">
            <v>Molds</v>
          </cell>
          <cell r="E54" t="str">
            <v>FMTOSI43B31508</v>
          </cell>
          <cell r="F54" t="str">
            <v>LTTEFH315080 توشيباLED43L2700(bottom)</v>
          </cell>
          <cell r="G54" t="str">
            <v>Ea</v>
          </cell>
          <cell r="H54" t="str">
            <v>1400*1700</v>
          </cell>
          <cell r="I54">
            <v>0.186</v>
          </cell>
          <cell r="J54">
            <v>60</v>
          </cell>
          <cell r="K54">
            <v>4</v>
          </cell>
          <cell r="L54">
            <v>48</v>
          </cell>
          <cell r="M54">
            <v>51</v>
          </cell>
          <cell r="N54">
            <v>1</v>
          </cell>
          <cell r="O54">
            <v>2</v>
          </cell>
          <cell r="P54" t="str">
            <v>H</v>
          </cell>
          <cell r="Q54" t="str">
            <v>تعمل</v>
          </cell>
          <cell r="R54">
            <v>186</v>
          </cell>
          <cell r="S54">
            <v>178.56</v>
          </cell>
          <cell r="T54">
            <v>197.16</v>
          </cell>
          <cell r="U54">
            <v>4</v>
          </cell>
          <cell r="V54">
            <v>6</v>
          </cell>
          <cell r="X54" t="str">
            <v>TV</v>
          </cell>
          <cell r="Y54">
            <v>14</v>
          </cell>
          <cell r="AA54">
            <v>39</v>
          </cell>
          <cell r="AB54" t="str">
            <v>LTTEFH315080 توشيباLED43L2700</v>
          </cell>
          <cell r="AD54" t="str">
            <v xml:space="preserve"> توشيباLED43L2700</v>
          </cell>
          <cell r="AE54">
            <v>1</v>
          </cell>
          <cell r="AH54">
            <v>141.1764705882353</v>
          </cell>
          <cell r="AI54">
            <v>134.11764705882354</v>
          </cell>
          <cell r="AJ54">
            <v>148.23529411764707</v>
          </cell>
          <cell r="AK54">
            <v>1</v>
          </cell>
          <cell r="AL54">
            <v>1</v>
          </cell>
          <cell r="AN54">
            <v>10</v>
          </cell>
          <cell r="AO54">
            <v>18</v>
          </cell>
          <cell r="AP54" t="str">
            <v>(A) EU 150   (M) 0.7-1.1 mm</v>
          </cell>
          <cell r="AQ54" t="str">
            <v>(B) S-2 112  (M) 0.7-1.1 mm</v>
          </cell>
          <cell r="AR54">
            <v>20</v>
          </cell>
          <cell r="AS54">
            <v>24</v>
          </cell>
          <cell r="AT54" t="str">
            <v>TOS</v>
          </cell>
          <cell r="AU54" t="str">
            <v>اتوماتيك</v>
          </cell>
          <cell r="AV54">
            <v>6</v>
          </cell>
          <cell r="AW54">
            <v>4</v>
          </cell>
          <cell r="AX54">
            <v>1110</v>
          </cell>
          <cell r="AY54">
            <v>1</v>
          </cell>
          <cell r="AZ54">
            <v>2</v>
          </cell>
          <cell r="BA54">
            <v>125</v>
          </cell>
          <cell r="BB54">
            <v>1</v>
          </cell>
          <cell r="BC54">
            <v>1</v>
          </cell>
          <cell r="BD54">
            <v>240</v>
          </cell>
          <cell r="BE54">
            <v>2</v>
          </cell>
          <cell r="BF54">
            <v>2</v>
          </cell>
          <cell r="BJ54">
            <v>5</v>
          </cell>
          <cell r="BK54">
            <v>5</v>
          </cell>
          <cell r="BL54">
            <v>15</v>
          </cell>
          <cell r="BN54">
            <v>808</v>
          </cell>
          <cell r="BO54" t="str">
            <v>8</v>
          </cell>
          <cell r="BP54"/>
          <cell r="BW54">
            <v>0</v>
          </cell>
          <cell r="CB54">
            <v>12</v>
          </cell>
          <cell r="CC54">
            <v>1</v>
          </cell>
          <cell r="CG54" t="str">
            <v>احمر</v>
          </cell>
          <cell r="CK54">
            <v>0.20180999999999999</v>
          </cell>
          <cell r="CL54">
            <v>0</v>
          </cell>
          <cell r="CN54" t="str">
            <v>LTTEFH315080 ToshibaLED43L2700</v>
          </cell>
          <cell r="CO54" t="str">
            <v>توشيبا</v>
          </cell>
          <cell r="CP54" t="str">
            <v>توشيبا للاجهزة المرئية</v>
          </cell>
          <cell r="CT54">
            <v>1</v>
          </cell>
          <cell r="CU54">
            <v>1</v>
          </cell>
          <cell r="CV54">
            <v>1</v>
          </cell>
        </row>
        <row r="55">
          <cell r="A55">
            <v>40</v>
          </cell>
          <cell r="B55" t="str">
            <v>PF1</v>
          </cell>
          <cell r="C55" t="str">
            <v>FOAM 10TH</v>
          </cell>
          <cell r="D55" t="str">
            <v>Molds</v>
          </cell>
          <cell r="E55" t="str">
            <v>FMTOSI43T31507</v>
          </cell>
          <cell r="F55" t="str">
            <v>LTTEFH315070 توشيباLED43L2700(top)</v>
          </cell>
          <cell r="G55" t="str">
            <v>Ea</v>
          </cell>
          <cell r="H55" t="str">
            <v>1400*1700</v>
          </cell>
          <cell r="I55">
            <v>0.215</v>
          </cell>
          <cell r="J55">
            <v>60</v>
          </cell>
          <cell r="K55">
            <v>4</v>
          </cell>
          <cell r="L55">
            <v>48</v>
          </cell>
          <cell r="M55">
            <v>51</v>
          </cell>
          <cell r="N55">
            <v>1</v>
          </cell>
          <cell r="O55">
            <v>2</v>
          </cell>
          <cell r="P55" t="str">
            <v>H</v>
          </cell>
          <cell r="Q55" t="str">
            <v>تعمل</v>
          </cell>
          <cell r="R55">
            <v>215</v>
          </cell>
          <cell r="S55">
            <v>206.4</v>
          </cell>
          <cell r="T55">
            <v>227.9</v>
          </cell>
          <cell r="U55">
            <v>4</v>
          </cell>
          <cell r="V55">
            <v>6</v>
          </cell>
          <cell r="X55" t="str">
            <v>TV</v>
          </cell>
          <cell r="Y55">
            <v>14</v>
          </cell>
          <cell r="AA55">
            <v>40</v>
          </cell>
          <cell r="AB55" t="str">
            <v>LTTEFH315070 توشيباLED43L2700</v>
          </cell>
          <cell r="AD55" t="str">
            <v xml:space="preserve"> توشيباLED43L2700</v>
          </cell>
          <cell r="AE55">
            <v>1</v>
          </cell>
          <cell r="AH55">
            <v>141.1764705882353</v>
          </cell>
          <cell r="AI55">
            <v>134.11764705882354</v>
          </cell>
          <cell r="AJ55">
            <v>148.23529411764707</v>
          </cell>
          <cell r="AK55">
            <v>1</v>
          </cell>
          <cell r="AL55">
            <v>1</v>
          </cell>
          <cell r="AN55">
            <v>10</v>
          </cell>
          <cell r="AO55">
            <v>18</v>
          </cell>
          <cell r="AP55" t="str">
            <v>(A) EU 150   (M) 0.7-1.1 mm</v>
          </cell>
          <cell r="AQ55" t="str">
            <v>(B) S-2 112  (M) 0.7-1.1 mm</v>
          </cell>
          <cell r="AR55">
            <v>20</v>
          </cell>
          <cell r="AS55">
            <v>24</v>
          </cell>
          <cell r="AT55" t="str">
            <v>TOS</v>
          </cell>
          <cell r="AU55" t="str">
            <v>اتوماتيك</v>
          </cell>
          <cell r="AV55">
            <v>6</v>
          </cell>
          <cell r="AW55">
            <v>4</v>
          </cell>
          <cell r="AX55">
            <v>1110</v>
          </cell>
          <cell r="AY55">
            <v>1</v>
          </cell>
          <cell r="AZ55">
            <v>2</v>
          </cell>
          <cell r="BA55">
            <v>125</v>
          </cell>
          <cell r="BB55">
            <v>1</v>
          </cell>
          <cell r="BC55">
            <v>1</v>
          </cell>
          <cell r="BD55">
            <v>240</v>
          </cell>
          <cell r="BE55">
            <v>2</v>
          </cell>
          <cell r="BF55">
            <v>2</v>
          </cell>
          <cell r="BJ55">
            <v>5</v>
          </cell>
          <cell r="BK55">
            <v>5</v>
          </cell>
          <cell r="BL55">
            <v>15</v>
          </cell>
          <cell r="BN55">
            <v>808</v>
          </cell>
          <cell r="BO55" t="str">
            <v>8</v>
          </cell>
          <cell r="BP55"/>
          <cell r="BW55">
            <v>0</v>
          </cell>
          <cell r="CB55">
            <v>12</v>
          </cell>
          <cell r="CC55">
            <v>1</v>
          </cell>
          <cell r="CG55" t="str">
            <v>ابيض</v>
          </cell>
          <cell r="CK55">
            <v>0.23327499999999998</v>
          </cell>
          <cell r="CL55">
            <v>0</v>
          </cell>
          <cell r="CN55" t="str">
            <v>LTTEFH315070 ToshibaLED43L2700</v>
          </cell>
          <cell r="CO55" t="str">
            <v>توشيبا</v>
          </cell>
          <cell r="CP55" t="str">
            <v>توشيبا للاجهزة المرئية</v>
          </cell>
          <cell r="CT55">
            <v>1</v>
          </cell>
          <cell r="CU55">
            <v>1</v>
          </cell>
          <cell r="CV55">
            <v>1</v>
          </cell>
        </row>
        <row r="56">
          <cell r="A56" t="str">
            <v>40sum</v>
          </cell>
          <cell r="B56" t="str">
            <v>PF1</v>
          </cell>
          <cell r="C56" t="str">
            <v>FOAM 10TH</v>
          </cell>
          <cell r="D56" t="str">
            <v>Molds</v>
          </cell>
          <cell r="E56" t="str">
            <v>FMTOSI43T31507</v>
          </cell>
          <cell r="F56" t="str">
            <v xml:space="preserve"> توشيباLED43L2700</v>
          </cell>
          <cell r="G56" t="str">
            <v>Ea</v>
          </cell>
          <cell r="H56" t="str">
            <v>1400*1700</v>
          </cell>
          <cell r="I56">
            <v>0.46300000000000002</v>
          </cell>
          <cell r="J56">
            <v>60</v>
          </cell>
          <cell r="K56">
            <v>4</v>
          </cell>
          <cell r="L56">
            <v>48</v>
          </cell>
          <cell r="M56">
            <v>51</v>
          </cell>
          <cell r="N56">
            <v>2</v>
          </cell>
          <cell r="O56">
            <v>2</v>
          </cell>
          <cell r="P56" t="str">
            <v>H</v>
          </cell>
          <cell r="Q56" t="str">
            <v>تعمل</v>
          </cell>
          <cell r="R56">
            <v>463</v>
          </cell>
          <cell r="S56">
            <v>444.48</v>
          </cell>
          <cell r="T56">
            <v>490.78</v>
          </cell>
          <cell r="U56">
            <v>4</v>
          </cell>
          <cell r="V56">
            <v>6</v>
          </cell>
          <cell r="X56" t="str">
            <v>TV</v>
          </cell>
          <cell r="Y56">
            <v>14</v>
          </cell>
          <cell r="Z56" t="str">
            <v>مجمعة</v>
          </cell>
          <cell r="AA56">
            <v>40</v>
          </cell>
          <cell r="AB56" t="str">
            <v>LTTEFH315070 توشيباLED43L2700</v>
          </cell>
          <cell r="AD56" t="str">
            <v xml:space="preserve"> توشيباLED43L2700</v>
          </cell>
          <cell r="AE56">
            <v>1</v>
          </cell>
          <cell r="AH56">
            <v>141.1764705882353</v>
          </cell>
          <cell r="AI56">
            <v>134.11764705882354</v>
          </cell>
          <cell r="AJ56">
            <v>148.23529411764707</v>
          </cell>
          <cell r="AK56">
            <v>0</v>
          </cell>
          <cell r="AM56">
            <v>1</v>
          </cell>
          <cell r="AN56">
            <v>10</v>
          </cell>
          <cell r="AO56">
            <v>18</v>
          </cell>
          <cell r="AP56" t="str">
            <v>(A) EU 150   (M) 0.7-1.1 mm</v>
          </cell>
          <cell r="AQ56" t="str">
            <v>(B) S-2 112  (M) 0.7-1.1 mm</v>
          </cell>
          <cell r="AR56">
            <v>20</v>
          </cell>
          <cell r="AS56">
            <v>24</v>
          </cell>
          <cell r="AT56" t="str">
            <v>TOS</v>
          </cell>
          <cell r="AU56" t="str">
            <v>اتوماتيك</v>
          </cell>
          <cell r="AV56">
            <v>6</v>
          </cell>
          <cell r="AW56">
            <v>4</v>
          </cell>
          <cell r="BJ56">
            <v>5</v>
          </cell>
          <cell r="BK56">
            <v>5</v>
          </cell>
          <cell r="BL56">
            <v>15</v>
          </cell>
          <cell r="BN56">
            <v>808</v>
          </cell>
          <cell r="BO56" t="str">
            <v>8</v>
          </cell>
          <cell r="BP56"/>
          <cell r="BW56">
            <v>0</v>
          </cell>
          <cell r="CC56">
            <v>3</v>
          </cell>
          <cell r="CK56">
            <v>0.502355</v>
          </cell>
          <cell r="CL56">
            <v>0</v>
          </cell>
          <cell r="CN56" t="str">
            <v>LTTEFH315070 ToshibaLED43L2700</v>
          </cell>
          <cell r="CO56" t="str">
            <v>توشيبا</v>
          </cell>
          <cell r="CP56" t="str">
            <v>توشيبا للاجهزة المرئية</v>
          </cell>
          <cell r="CT56">
            <v>0</v>
          </cell>
          <cell r="CU56">
            <v>1</v>
          </cell>
          <cell r="CV56">
            <v>1</v>
          </cell>
        </row>
        <row r="57">
          <cell r="A57">
            <v>41</v>
          </cell>
          <cell r="B57" t="str">
            <v>PF1</v>
          </cell>
          <cell r="C57" t="str">
            <v>FOAM 10TH</v>
          </cell>
          <cell r="D57" t="str">
            <v>Molds</v>
          </cell>
          <cell r="E57" t="str">
            <v>FMDAIIH2000000</v>
          </cell>
          <cell r="F57" t="str">
            <v>فوم مقبض الباب الجزء الثانى 10-12 قدم PDFRP0122</v>
          </cell>
          <cell r="G57" t="str">
            <v>Ea</v>
          </cell>
          <cell r="H57" t="str">
            <v>1100*1200</v>
          </cell>
          <cell r="I57">
            <v>1.12E-2</v>
          </cell>
          <cell r="J57">
            <v>68</v>
          </cell>
          <cell r="L57">
            <v>68</v>
          </cell>
          <cell r="M57">
            <v>68</v>
          </cell>
          <cell r="N57">
            <v>2</v>
          </cell>
          <cell r="O57">
            <v>4</v>
          </cell>
          <cell r="P57" t="str">
            <v>H1</v>
          </cell>
          <cell r="Q57" t="str">
            <v>لا تعمل</v>
          </cell>
          <cell r="R57">
            <v>11.2</v>
          </cell>
          <cell r="S57">
            <v>10.415999999999999</v>
          </cell>
          <cell r="T57">
            <v>11.984</v>
          </cell>
          <cell r="U57">
            <v>7</v>
          </cell>
          <cell r="V57">
            <v>7</v>
          </cell>
          <cell r="Y57">
            <v>196</v>
          </cell>
          <cell r="AA57">
            <v>41</v>
          </cell>
          <cell r="AB57" t="str">
            <v>فوم مقبض الباب الجزء الثانى 10-12 قدم PDFRP0122</v>
          </cell>
          <cell r="AC57">
            <v>1.12E-2</v>
          </cell>
          <cell r="AD57" t="str">
            <v>فوم مقبض الباب الجزء الثانى 10-12 قدم PDFRP0122</v>
          </cell>
          <cell r="AE57">
            <v>0</v>
          </cell>
          <cell r="AH57">
            <v>211.76470588235293</v>
          </cell>
          <cell r="AI57">
            <v>201.17647058823528</v>
          </cell>
          <cell r="AJ57">
            <v>222.35294117647058</v>
          </cell>
          <cell r="AK57">
            <v>1</v>
          </cell>
          <cell r="AL57">
            <v>1</v>
          </cell>
          <cell r="AT57" t="str">
            <v>DAI</v>
          </cell>
          <cell r="AV57">
            <v>7</v>
          </cell>
          <cell r="AW57">
            <v>7</v>
          </cell>
          <cell r="BK57">
            <v>0</v>
          </cell>
          <cell r="BL57">
            <v>0</v>
          </cell>
          <cell r="BO57" t="str">
            <v/>
          </cell>
          <cell r="BP57"/>
          <cell r="CK57">
            <v>0</v>
          </cell>
          <cell r="CL57">
            <v>1.2320000000000001E-2</v>
          </cell>
          <cell r="CN57" t="str">
            <v>foam مقبض الباب الpart الثانى 10-12 foot PDFRP0122</v>
          </cell>
          <cell r="CO57" t="str">
            <v/>
          </cell>
          <cell r="CT57">
            <v>1</v>
          </cell>
          <cell r="CU57">
            <v>2</v>
          </cell>
        </row>
        <row r="58">
          <cell r="A58">
            <v>42</v>
          </cell>
          <cell r="B58" t="str">
            <v>PF1</v>
          </cell>
          <cell r="C58" t="str">
            <v>FOAM 10TH</v>
          </cell>
          <cell r="D58" t="str">
            <v>Molds</v>
          </cell>
          <cell r="E58" t="str">
            <v>FMDAIIH1000000</v>
          </cell>
          <cell r="F58" t="str">
            <v>فوم مقبض الباب الجزء الاول 10-12 قدم PDFRP0121</v>
          </cell>
          <cell r="G58" t="str">
            <v>Ea</v>
          </cell>
          <cell r="H58" t="str">
            <v>1100*1200</v>
          </cell>
          <cell r="I58">
            <v>2.24E-2</v>
          </cell>
          <cell r="J58">
            <v>68</v>
          </cell>
          <cell r="L58">
            <v>68</v>
          </cell>
          <cell r="M58">
            <v>68</v>
          </cell>
          <cell r="N58">
            <v>2</v>
          </cell>
          <cell r="O58">
            <v>4</v>
          </cell>
          <cell r="P58" t="str">
            <v>H1</v>
          </cell>
          <cell r="Q58" t="str">
            <v>لا تعمل</v>
          </cell>
          <cell r="R58">
            <v>22.4</v>
          </cell>
          <cell r="S58">
            <v>20.831999999999997</v>
          </cell>
          <cell r="T58">
            <v>23.968</v>
          </cell>
          <cell r="U58">
            <v>7</v>
          </cell>
          <cell r="V58">
            <v>7</v>
          </cell>
          <cell r="Y58">
            <v>196</v>
          </cell>
          <cell r="AA58">
            <v>42</v>
          </cell>
          <cell r="AB58" t="str">
            <v>فوم مقبض الباب الجزء الاول 10-12 قدم PDFRP0121</v>
          </cell>
          <cell r="AC58">
            <v>2.24E-2</v>
          </cell>
          <cell r="AD58" t="str">
            <v>فوم مقبض الباب الجزء الاول 10-12 قدم PDFRP0121</v>
          </cell>
          <cell r="AE58">
            <v>0</v>
          </cell>
          <cell r="AH58">
            <v>211.76470588235293</v>
          </cell>
          <cell r="AI58">
            <v>201.17647058823528</v>
          </cell>
          <cell r="AJ58">
            <v>222.35294117647058</v>
          </cell>
          <cell r="AK58">
            <v>1</v>
          </cell>
          <cell r="AL58">
            <v>1</v>
          </cell>
          <cell r="AT58" t="str">
            <v>DAI</v>
          </cell>
          <cell r="AV58">
            <v>7</v>
          </cell>
          <cell r="AW58">
            <v>7</v>
          </cell>
          <cell r="BK58">
            <v>0</v>
          </cell>
          <cell r="BL58">
            <v>0</v>
          </cell>
          <cell r="BO58" t="str">
            <v/>
          </cell>
          <cell r="BP58"/>
          <cell r="CK58">
            <v>0</v>
          </cell>
          <cell r="CL58">
            <v>2.4640000000000002E-2</v>
          </cell>
          <cell r="CN58" t="str">
            <v>foam مقبض الباب الpart الاول 10-12 foot PDFRP0121</v>
          </cell>
          <cell r="CO58" t="str">
            <v/>
          </cell>
          <cell r="CT58">
            <v>1</v>
          </cell>
          <cell r="CU58">
            <v>2</v>
          </cell>
        </row>
        <row r="59">
          <cell r="A59" t="str">
            <v>42sum</v>
          </cell>
          <cell r="B59" t="str">
            <v>PF1</v>
          </cell>
          <cell r="C59" t="str">
            <v>FOAM 10TH</v>
          </cell>
          <cell r="D59" t="str">
            <v>Molds</v>
          </cell>
          <cell r="E59" t="str">
            <v>FMDAIIH1000000</v>
          </cell>
          <cell r="F59" t="str">
            <v>فوم مقبض الباب الجزء الاول 10-12 قدم PDFRP0121</v>
          </cell>
          <cell r="G59" t="str">
            <v>Ea</v>
          </cell>
          <cell r="H59" t="str">
            <v>1100*1200</v>
          </cell>
          <cell r="I59">
            <v>2.24E-2</v>
          </cell>
          <cell r="J59">
            <v>68</v>
          </cell>
          <cell r="L59">
            <v>68</v>
          </cell>
          <cell r="M59">
            <v>68</v>
          </cell>
          <cell r="N59">
            <v>2</v>
          </cell>
          <cell r="O59">
            <v>4</v>
          </cell>
          <cell r="P59" t="str">
            <v>H1</v>
          </cell>
          <cell r="Q59" t="str">
            <v>لا تعمل</v>
          </cell>
          <cell r="R59">
            <v>22.4</v>
          </cell>
          <cell r="S59">
            <v>20.831999999999997</v>
          </cell>
          <cell r="T59">
            <v>23.968</v>
          </cell>
          <cell r="U59">
            <v>7</v>
          </cell>
          <cell r="V59">
            <v>7</v>
          </cell>
          <cell r="Y59">
            <v>196</v>
          </cell>
          <cell r="AA59">
            <v>42</v>
          </cell>
          <cell r="AB59" t="str">
            <v>فوم مقبض الباب الجزء الاول 10-12 قدم PDFRP0121</v>
          </cell>
          <cell r="AC59">
            <v>2.24E-2</v>
          </cell>
          <cell r="AD59" t="str">
            <v>فوم مقبض الباب الجزء الاول 10-12 قدم PDFRP0121</v>
          </cell>
          <cell r="AE59">
            <v>0</v>
          </cell>
          <cell r="AH59">
            <v>211.76470588235293</v>
          </cell>
          <cell r="AI59">
            <v>201.17647058823528</v>
          </cell>
          <cell r="AJ59">
            <v>222.35294117647058</v>
          </cell>
          <cell r="AK59">
            <v>0</v>
          </cell>
          <cell r="AL59">
            <v>1</v>
          </cell>
          <cell r="AT59" t="str">
            <v>DAI</v>
          </cell>
          <cell r="AV59">
            <v>7</v>
          </cell>
          <cell r="AW59">
            <v>7</v>
          </cell>
          <cell r="BK59">
            <v>0</v>
          </cell>
          <cell r="BL59">
            <v>0</v>
          </cell>
          <cell r="BO59" t="str">
            <v/>
          </cell>
          <cell r="BP59"/>
          <cell r="CK59">
            <v>0</v>
          </cell>
          <cell r="CL59">
            <v>2.4640000000000002E-2</v>
          </cell>
          <cell r="CN59" t="str">
            <v>foam مقبض الباب الpart الاول 10-12 foot PDFRP0121</v>
          </cell>
          <cell r="CO59" t="str">
            <v/>
          </cell>
          <cell r="CT59">
            <v>0</v>
          </cell>
          <cell r="CU59">
            <v>2</v>
          </cell>
        </row>
        <row r="60">
          <cell r="A60" t="str">
            <v>8sum</v>
          </cell>
          <cell r="B60" t="str">
            <v>PF1</v>
          </cell>
          <cell r="C60" t="str">
            <v>FOAM 10TH</v>
          </cell>
          <cell r="D60" t="str">
            <v>Molds</v>
          </cell>
          <cell r="E60" t="str">
            <v>FMDAIIT5000000</v>
          </cell>
          <cell r="F60" t="str">
            <v>دايو12قدم معدل(تروبيكا)</v>
          </cell>
          <cell r="G60" t="str">
            <v>Ea</v>
          </cell>
          <cell r="H60" t="str">
            <v>1100*1200</v>
          </cell>
          <cell r="I60">
            <v>0.92</v>
          </cell>
          <cell r="J60">
            <v>30</v>
          </cell>
          <cell r="L60">
            <v>30</v>
          </cell>
          <cell r="M60">
            <v>30</v>
          </cell>
          <cell r="N60">
            <v>6</v>
          </cell>
          <cell r="O60">
            <v>2</v>
          </cell>
          <cell r="P60" t="str">
            <v>A1</v>
          </cell>
          <cell r="Q60" t="str">
            <v>تعمل</v>
          </cell>
          <cell r="R60">
            <v>920</v>
          </cell>
          <cell r="S60">
            <v>855.6</v>
          </cell>
          <cell r="T60">
            <v>984.4</v>
          </cell>
          <cell r="U60">
            <v>7</v>
          </cell>
          <cell r="V60">
            <v>7</v>
          </cell>
          <cell r="X60" t="str">
            <v>ثلاجة</v>
          </cell>
          <cell r="Y60">
            <v>2</v>
          </cell>
          <cell r="Z60" t="str">
            <v>مجمعة</v>
          </cell>
          <cell r="AA60">
            <v>8</v>
          </cell>
          <cell r="AB60" t="str">
            <v>فوم تغليف سفلى شمال12قدم معدل PDFRP0061</v>
          </cell>
          <cell r="AD60" t="str">
            <v>دايو12قدم معدل(تروبيكا)</v>
          </cell>
          <cell r="AE60">
            <v>1</v>
          </cell>
          <cell r="AH60">
            <v>240</v>
          </cell>
          <cell r="AI60">
            <v>228</v>
          </cell>
          <cell r="AJ60">
            <v>252</v>
          </cell>
          <cell r="AK60">
            <v>0</v>
          </cell>
          <cell r="AM60">
            <v>1</v>
          </cell>
          <cell r="AN60">
            <v>7</v>
          </cell>
          <cell r="AO60">
            <v>18</v>
          </cell>
          <cell r="AP60" t="str">
            <v>(A) EU 150          (M) 0.7-1.1 mm</v>
          </cell>
          <cell r="AQ60" t="str">
            <v>(B) S.2 112          (M) 0.7-1.1 mm</v>
          </cell>
          <cell r="AR60">
            <v>16</v>
          </cell>
          <cell r="AS60">
            <v>20</v>
          </cell>
          <cell r="AT60" t="str">
            <v>DAI</v>
          </cell>
          <cell r="AU60" t="str">
            <v>اتوماتيك</v>
          </cell>
          <cell r="AV60">
            <v>7</v>
          </cell>
          <cell r="AW60">
            <v>7</v>
          </cell>
          <cell r="BJ60">
            <v>5</v>
          </cell>
          <cell r="BK60">
            <v>2</v>
          </cell>
          <cell r="BL60">
            <v>12</v>
          </cell>
          <cell r="BN60">
            <v>218</v>
          </cell>
          <cell r="BO60" t="str">
            <v>2</v>
          </cell>
          <cell r="BP60"/>
          <cell r="BW60">
            <v>0</v>
          </cell>
          <cell r="CC60">
            <v>2</v>
          </cell>
          <cell r="CE60">
            <v>87</v>
          </cell>
          <cell r="CF60">
            <v>150</v>
          </cell>
          <cell r="CK60">
            <v>0</v>
          </cell>
          <cell r="CL60">
            <v>1.0120000000000002</v>
          </cell>
          <cell r="CN60" t="str">
            <v>foam pack bottom left12foot modifed PDFRP0061</v>
          </cell>
          <cell r="CO60" t="str">
            <v>الكترولوكس</v>
          </cell>
          <cell r="CT60">
            <v>0</v>
          </cell>
          <cell r="CU60">
            <v>1</v>
          </cell>
          <cell r="CV60">
            <v>1</v>
          </cell>
        </row>
        <row r="61">
          <cell r="A61">
            <v>44</v>
          </cell>
          <cell r="B61" t="str">
            <v>PF1</v>
          </cell>
          <cell r="C61" t="str">
            <v>FOAM 10TH</v>
          </cell>
          <cell r="D61" t="str">
            <v>Molds</v>
          </cell>
          <cell r="E61" t="str">
            <v>FMTOSI55T31511</v>
          </cell>
          <cell r="F61" t="str">
            <v>LTTEFH315110 توشيباLED55L2700-top</v>
          </cell>
          <cell r="G61" t="str">
            <v>Ea</v>
          </cell>
          <cell r="H61" t="str">
            <v>1400*1700</v>
          </cell>
          <cell r="I61">
            <v>0.29499999999999998</v>
          </cell>
          <cell r="J61">
            <v>30</v>
          </cell>
          <cell r="K61">
            <v>2</v>
          </cell>
          <cell r="L61">
            <v>30</v>
          </cell>
          <cell r="M61">
            <v>24</v>
          </cell>
          <cell r="N61">
            <v>1</v>
          </cell>
          <cell r="O61">
            <v>1</v>
          </cell>
          <cell r="P61" t="str">
            <v>I</v>
          </cell>
          <cell r="Q61" t="str">
            <v>تعمل</v>
          </cell>
          <cell r="R61">
            <v>295</v>
          </cell>
          <cell r="S61">
            <v>283.2</v>
          </cell>
          <cell r="T61">
            <v>312.7</v>
          </cell>
          <cell r="U61">
            <v>4</v>
          </cell>
          <cell r="V61">
            <v>6</v>
          </cell>
          <cell r="X61" t="str">
            <v>TV</v>
          </cell>
          <cell r="Y61">
            <v>15</v>
          </cell>
          <cell r="AA61">
            <v>44</v>
          </cell>
          <cell r="AB61" t="str">
            <v>LTTEFH315110 توشيباLED55L2700</v>
          </cell>
          <cell r="AD61" t="str">
            <v>توشيباLED55L2700</v>
          </cell>
          <cell r="AE61">
            <v>1</v>
          </cell>
          <cell r="AH61">
            <v>150</v>
          </cell>
          <cell r="AI61">
            <v>142.5</v>
          </cell>
          <cell r="AJ61">
            <v>157.5</v>
          </cell>
          <cell r="AK61">
            <v>1</v>
          </cell>
          <cell r="AL61">
            <v>1</v>
          </cell>
          <cell r="AN61">
            <v>3</v>
          </cell>
          <cell r="AO61">
            <v>18</v>
          </cell>
          <cell r="AP61" t="str">
            <v>(A)  EU150  (M)0.7-1.1mm</v>
          </cell>
          <cell r="AQ61" t="str">
            <v>(B) C.SB         (M) 0.7-1.1 mm</v>
          </cell>
          <cell r="AR61">
            <v>12</v>
          </cell>
          <cell r="AS61">
            <v>12</v>
          </cell>
          <cell r="AT61" t="str">
            <v>TOS</v>
          </cell>
          <cell r="AU61" t="str">
            <v>اتوماتيك</v>
          </cell>
          <cell r="AV61">
            <v>6</v>
          </cell>
          <cell r="AW61">
            <v>4</v>
          </cell>
          <cell r="AX61">
            <v>1370</v>
          </cell>
          <cell r="AY61">
            <v>2</v>
          </cell>
          <cell r="AZ61">
            <v>2</v>
          </cell>
          <cell r="BA61">
            <v>142</v>
          </cell>
          <cell r="BB61">
            <v>1</v>
          </cell>
          <cell r="BC61">
            <v>1</v>
          </cell>
          <cell r="BD61">
            <v>298</v>
          </cell>
          <cell r="BE61">
            <v>1</v>
          </cell>
          <cell r="BF61">
            <v>1</v>
          </cell>
          <cell r="BJ61">
            <v>1</v>
          </cell>
          <cell r="BK61">
            <v>2</v>
          </cell>
          <cell r="BL61">
            <v>4</v>
          </cell>
          <cell r="BN61">
            <v>802</v>
          </cell>
          <cell r="BO61" t="str">
            <v>8</v>
          </cell>
          <cell r="BP61"/>
          <cell r="BW61">
            <v>0</v>
          </cell>
          <cell r="CB61">
            <v>8</v>
          </cell>
          <cell r="CC61">
            <v>1</v>
          </cell>
          <cell r="CG61" t="str">
            <v>ابيض</v>
          </cell>
          <cell r="CK61">
            <v>0.320075</v>
          </cell>
          <cell r="CL61">
            <v>0</v>
          </cell>
          <cell r="CN61" t="str">
            <v>LTTEFH315110 ToshibaLED55L2700</v>
          </cell>
          <cell r="CO61" t="str">
            <v>توشيبا</v>
          </cell>
          <cell r="CP61" t="str">
            <v>توشيبا للاجهزة المرئية</v>
          </cell>
          <cell r="CT61">
            <v>1</v>
          </cell>
          <cell r="CU61">
            <v>1</v>
          </cell>
          <cell r="CV61">
            <v>1</v>
          </cell>
        </row>
        <row r="62">
          <cell r="A62" t="str">
            <v>44sum</v>
          </cell>
          <cell r="B62" t="str">
            <v>PF1</v>
          </cell>
          <cell r="C62" t="str">
            <v>FOAM 10TH</v>
          </cell>
          <cell r="D62" t="str">
            <v>Molds</v>
          </cell>
          <cell r="E62" t="str">
            <v>FMTOSI55T31511</v>
          </cell>
          <cell r="F62" t="str">
            <v>توشيباLED55L2700</v>
          </cell>
          <cell r="G62" t="str">
            <v>Ea</v>
          </cell>
          <cell r="H62" t="str">
            <v>1400*1700</v>
          </cell>
          <cell r="I62">
            <v>0.96479999999999999</v>
          </cell>
          <cell r="J62">
            <v>30</v>
          </cell>
          <cell r="K62">
            <v>2</v>
          </cell>
          <cell r="L62">
            <v>30</v>
          </cell>
          <cell r="M62">
            <v>24</v>
          </cell>
          <cell r="N62">
            <v>2</v>
          </cell>
          <cell r="O62">
            <v>1</v>
          </cell>
          <cell r="P62" t="str">
            <v>I</v>
          </cell>
          <cell r="Q62" t="str">
            <v>تعمل</v>
          </cell>
          <cell r="R62">
            <v>964.8</v>
          </cell>
          <cell r="S62">
            <v>926.20799999999997</v>
          </cell>
          <cell r="T62">
            <v>1022.688</v>
          </cell>
          <cell r="U62">
            <v>4</v>
          </cell>
          <cell r="V62">
            <v>6</v>
          </cell>
          <cell r="X62" t="str">
            <v>TV</v>
          </cell>
          <cell r="Y62">
            <v>15</v>
          </cell>
          <cell r="Z62" t="str">
            <v>مجمعة</v>
          </cell>
          <cell r="AA62">
            <v>44</v>
          </cell>
          <cell r="AB62" t="str">
            <v>LTTEFH315110 توشيباLED55L2700</v>
          </cell>
          <cell r="AD62" t="str">
            <v>توشيباLED55L2700</v>
          </cell>
          <cell r="AE62">
            <v>1</v>
          </cell>
          <cell r="AH62">
            <v>150</v>
          </cell>
          <cell r="AI62">
            <v>142.5</v>
          </cell>
          <cell r="AJ62">
            <v>157.5</v>
          </cell>
          <cell r="AK62">
            <v>0</v>
          </cell>
          <cell r="AM62">
            <v>1</v>
          </cell>
          <cell r="AN62">
            <v>3</v>
          </cell>
          <cell r="AO62">
            <v>18</v>
          </cell>
          <cell r="AP62" t="str">
            <v>(A)  EU150  (M)0.7-1.1mm</v>
          </cell>
          <cell r="AQ62" t="str">
            <v>(B) C.SB         (M) 0.7-1.1 mm</v>
          </cell>
          <cell r="AR62">
            <v>12</v>
          </cell>
          <cell r="AS62">
            <v>12</v>
          </cell>
          <cell r="AT62" t="str">
            <v>TOS</v>
          </cell>
          <cell r="AU62" t="str">
            <v>اتوماتيك</v>
          </cell>
          <cell r="AV62">
            <v>6</v>
          </cell>
          <cell r="AW62">
            <v>4</v>
          </cell>
          <cell r="BJ62">
            <v>1</v>
          </cell>
          <cell r="BK62">
            <v>2</v>
          </cell>
          <cell r="BL62">
            <v>4</v>
          </cell>
          <cell r="BN62">
            <v>803</v>
          </cell>
          <cell r="BO62" t="str">
            <v>8</v>
          </cell>
          <cell r="BP62"/>
          <cell r="BW62">
            <v>0</v>
          </cell>
          <cell r="CK62">
            <v>1.046808</v>
          </cell>
          <cell r="CL62">
            <v>0</v>
          </cell>
          <cell r="CN62" t="str">
            <v>LTTEFH315110 ToshibaLED55L2700</v>
          </cell>
          <cell r="CO62" t="str">
            <v>توشيبا</v>
          </cell>
          <cell r="CP62" t="str">
            <v>توشيبا للاجهزة المرئية</v>
          </cell>
          <cell r="CT62">
            <v>0</v>
          </cell>
          <cell r="CU62">
            <v>1</v>
          </cell>
          <cell r="CV62">
            <v>1</v>
          </cell>
        </row>
        <row r="63">
          <cell r="A63">
            <v>45</v>
          </cell>
          <cell r="B63" t="str">
            <v>PF2</v>
          </cell>
          <cell r="C63" t="str">
            <v>FOAM 6TH</v>
          </cell>
          <cell r="D63" t="str">
            <v>Molds</v>
          </cell>
          <cell r="E63" t="str">
            <v>FMUNFIH5020000</v>
          </cell>
          <cell r="F63" t="str">
            <v>كفر سخان تصدير يونيفرسال</v>
          </cell>
          <cell r="G63" t="str">
            <v>Ea</v>
          </cell>
          <cell r="H63" t="str">
            <v>1100*1200</v>
          </cell>
          <cell r="I63">
            <v>0.18</v>
          </cell>
          <cell r="J63">
            <v>34</v>
          </cell>
          <cell r="L63">
            <v>34</v>
          </cell>
          <cell r="M63">
            <v>34</v>
          </cell>
          <cell r="N63">
            <v>1</v>
          </cell>
          <cell r="O63">
            <v>2</v>
          </cell>
          <cell r="P63" t="str">
            <v>I1</v>
          </cell>
          <cell r="Q63" t="str">
            <v>تعمل</v>
          </cell>
          <cell r="R63">
            <v>180</v>
          </cell>
          <cell r="S63">
            <v>167.4</v>
          </cell>
          <cell r="T63">
            <v>192.6</v>
          </cell>
          <cell r="U63">
            <v>7</v>
          </cell>
          <cell r="V63">
            <v>7</v>
          </cell>
          <cell r="X63" t="str">
            <v>سخان</v>
          </cell>
          <cell r="Y63">
            <v>16</v>
          </cell>
          <cell r="AA63">
            <v>45</v>
          </cell>
          <cell r="AB63" t="str">
            <v>كفر سخان تصدير يونيفرسال</v>
          </cell>
          <cell r="AD63" t="str">
            <v>سخان تصدير يونيفرسال</v>
          </cell>
          <cell r="AE63">
            <v>1</v>
          </cell>
          <cell r="AH63">
            <v>211.76470588235293</v>
          </cell>
          <cell r="AI63">
            <v>201.17647058823528</v>
          </cell>
          <cell r="AJ63">
            <v>222.35294117647058</v>
          </cell>
          <cell r="AK63">
            <v>1</v>
          </cell>
          <cell r="AL63">
            <v>1</v>
          </cell>
          <cell r="AN63">
            <v>7</v>
          </cell>
          <cell r="AO63" t="str">
            <v>20</v>
          </cell>
          <cell r="AP63" t="str">
            <v>(A)  EU150  (M)0.7-1.1mm</v>
          </cell>
          <cell r="AQ63" t="str">
            <v>(B) C.SB         (M) 0.7-1.1 mm</v>
          </cell>
          <cell r="AR63">
            <v>16</v>
          </cell>
          <cell r="AS63">
            <v>16</v>
          </cell>
          <cell r="AT63" t="str">
            <v>UNF</v>
          </cell>
          <cell r="AU63" t="str">
            <v>اتوماتيك</v>
          </cell>
          <cell r="AV63">
            <v>7</v>
          </cell>
          <cell r="AW63">
            <v>7</v>
          </cell>
          <cell r="AX63">
            <v>485</v>
          </cell>
          <cell r="AY63">
            <v>2</v>
          </cell>
          <cell r="AZ63">
            <v>2</v>
          </cell>
          <cell r="BA63">
            <v>445</v>
          </cell>
          <cell r="BB63">
            <v>2</v>
          </cell>
          <cell r="BC63">
            <v>2</v>
          </cell>
          <cell r="BD63">
            <v>110</v>
          </cell>
          <cell r="BE63">
            <v>2</v>
          </cell>
          <cell r="BF63">
            <v>2</v>
          </cell>
          <cell r="BJ63">
            <v>3</v>
          </cell>
          <cell r="BK63">
            <v>4</v>
          </cell>
          <cell r="BL63">
            <v>10</v>
          </cell>
          <cell r="BN63">
            <v>1109</v>
          </cell>
          <cell r="BO63" t="str">
            <v>11</v>
          </cell>
          <cell r="BP63"/>
          <cell r="BW63">
            <v>0</v>
          </cell>
          <cell r="CB63">
            <v>10</v>
          </cell>
          <cell r="CC63">
            <v>1</v>
          </cell>
          <cell r="CG63" t="str">
            <v>ابيض</v>
          </cell>
          <cell r="CK63">
            <v>0</v>
          </cell>
          <cell r="CL63">
            <v>0.19800000000000001</v>
          </cell>
          <cell r="CN63" t="str">
            <v>cover heater export Universal</v>
          </cell>
          <cell r="CO63" t="str">
            <v>يونيفرسال</v>
          </cell>
          <cell r="CP63" t="str">
            <v>يونيفرسال</v>
          </cell>
          <cell r="CT63">
            <v>1</v>
          </cell>
          <cell r="CU63">
            <v>1</v>
          </cell>
          <cell r="CV63">
            <v>1</v>
          </cell>
        </row>
        <row r="64">
          <cell r="A64">
            <v>46</v>
          </cell>
          <cell r="B64" t="str">
            <v>PF2</v>
          </cell>
          <cell r="C64" t="str">
            <v>FOAM 6TH</v>
          </cell>
          <cell r="D64" t="str">
            <v>Molds</v>
          </cell>
          <cell r="E64" t="str">
            <v>FMUNFIH5010000</v>
          </cell>
          <cell r="F64" t="str">
            <v>قاعده سخان تصدير يونيفرسال</v>
          </cell>
          <cell r="G64" t="str">
            <v>Ea</v>
          </cell>
          <cell r="H64" t="str">
            <v>1100*1200</v>
          </cell>
          <cell r="I64">
            <v>0.13</v>
          </cell>
          <cell r="J64">
            <v>34</v>
          </cell>
          <cell r="L64">
            <v>34</v>
          </cell>
          <cell r="M64">
            <v>34</v>
          </cell>
          <cell r="N64">
            <v>1</v>
          </cell>
          <cell r="O64">
            <v>2</v>
          </cell>
          <cell r="P64" t="str">
            <v>I1</v>
          </cell>
          <cell r="Q64" t="str">
            <v>تعمل</v>
          </cell>
          <cell r="R64">
            <v>130</v>
          </cell>
          <cell r="S64">
            <v>120.9</v>
          </cell>
          <cell r="T64">
            <v>139.1</v>
          </cell>
          <cell r="U64">
            <v>7</v>
          </cell>
          <cell r="V64">
            <v>7</v>
          </cell>
          <cell r="X64" t="str">
            <v>سخان</v>
          </cell>
          <cell r="Y64">
            <v>16</v>
          </cell>
          <cell r="AA64">
            <v>46</v>
          </cell>
          <cell r="AB64" t="str">
            <v>قاعده سخان تصدير يونيفرسال</v>
          </cell>
          <cell r="AD64" t="str">
            <v>سخان تصدير يونيفرسال</v>
          </cell>
          <cell r="AE64">
            <v>1</v>
          </cell>
          <cell r="AH64">
            <v>211.76470588235293</v>
          </cell>
          <cell r="AI64">
            <v>201.17647058823528</v>
          </cell>
          <cell r="AJ64">
            <v>222.35294117647058</v>
          </cell>
          <cell r="AK64">
            <v>1</v>
          </cell>
          <cell r="AL64">
            <v>1</v>
          </cell>
          <cell r="AN64">
            <v>7</v>
          </cell>
          <cell r="AO64" t="str">
            <v>20</v>
          </cell>
          <cell r="AP64" t="str">
            <v>(A)  EU150  (M)0.7-1.1mm</v>
          </cell>
          <cell r="AQ64" t="str">
            <v>(B) C.SB         (M) 0.7-1.1 mm</v>
          </cell>
          <cell r="AR64">
            <v>16</v>
          </cell>
          <cell r="AS64">
            <v>16</v>
          </cell>
          <cell r="AT64" t="str">
            <v>UNF</v>
          </cell>
          <cell r="AU64" t="str">
            <v>اتوماتيك</v>
          </cell>
          <cell r="AV64">
            <v>7</v>
          </cell>
          <cell r="AW64">
            <v>7</v>
          </cell>
          <cell r="AX64">
            <v>485</v>
          </cell>
          <cell r="AY64">
            <v>2</v>
          </cell>
          <cell r="AZ64">
            <v>2</v>
          </cell>
          <cell r="BA64">
            <v>445</v>
          </cell>
          <cell r="BB64">
            <v>2</v>
          </cell>
          <cell r="BC64">
            <v>2</v>
          </cell>
          <cell r="BD64">
            <v>70</v>
          </cell>
          <cell r="BE64">
            <v>2</v>
          </cell>
          <cell r="BF64">
            <v>2</v>
          </cell>
          <cell r="BJ64">
            <v>3</v>
          </cell>
          <cell r="BK64">
            <v>4</v>
          </cell>
          <cell r="BL64">
            <v>10</v>
          </cell>
          <cell r="BN64">
            <v>1109</v>
          </cell>
          <cell r="BO64" t="str">
            <v>11</v>
          </cell>
          <cell r="BP64"/>
          <cell r="BW64">
            <v>0</v>
          </cell>
          <cell r="CB64">
            <v>20</v>
          </cell>
          <cell r="CC64">
            <v>1</v>
          </cell>
          <cell r="CG64" t="str">
            <v>اخضر</v>
          </cell>
          <cell r="CK64">
            <v>0</v>
          </cell>
          <cell r="CL64">
            <v>0.14300000000000002</v>
          </cell>
          <cell r="CN64" t="str">
            <v>base heater export Universal</v>
          </cell>
          <cell r="CO64" t="str">
            <v>يونيفرسال</v>
          </cell>
          <cell r="CP64" t="str">
            <v>يونيفرسال</v>
          </cell>
          <cell r="CT64">
            <v>1</v>
          </cell>
          <cell r="CU64">
            <v>1</v>
          </cell>
          <cell r="CV64">
            <v>1</v>
          </cell>
        </row>
        <row r="65">
          <cell r="A65" t="str">
            <v>46sum</v>
          </cell>
          <cell r="B65" t="str">
            <v>PF2</v>
          </cell>
          <cell r="C65" t="str">
            <v>FOAM 6TH</v>
          </cell>
          <cell r="D65" t="str">
            <v>Molds</v>
          </cell>
          <cell r="E65" t="str">
            <v>FMUNFIH5010000</v>
          </cell>
          <cell r="F65" t="str">
            <v>قاعده سخان تصدير يونيفرسال</v>
          </cell>
          <cell r="G65" t="str">
            <v>Ea</v>
          </cell>
          <cell r="H65" t="str">
            <v>1100*1200</v>
          </cell>
          <cell r="I65">
            <v>0.31</v>
          </cell>
          <cell r="J65">
            <v>34</v>
          </cell>
          <cell r="L65">
            <v>34</v>
          </cell>
          <cell r="M65">
            <v>34</v>
          </cell>
          <cell r="N65">
            <v>2</v>
          </cell>
          <cell r="O65">
            <v>2</v>
          </cell>
          <cell r="P65" t="str">
            <v>I1</v>
          </cell>
          <cell r="Q65" t="str">
            <v>تعمل</v>
          </cell>
          <cell r="R65">
            <v>310</v>
          </cell>
          <cell r="S65">
            <v>288.3</v>
          </cell>
          <cell r="T65">
            <v>331.7</v>
          </cell>
          <cell r="U65">
            <v>7</v>
          </cell>
          <cell r="V65">
            <v>7</v>
          </cell>
          <cell r="X65" t="str">
            <v>سخان</v>
          </cell>
          <cell r="Y65">
            <v>16</v>
          </cell>
          <cell r="Z65" t="str">
            <v>مجمعة</v>
          </cell>
          <cell r="AA65">
            <v>46</v>
          </cell>
          <cell r="AB65" t="str">
            <v>قاعده سخان تصدير يونيفرسال</v>
          </cell>
          <cell r="AD65" t="str">
            <v>سخان تصدير يونيفرسال</v>
          </cell>
          <cell r="AE65">
            <v>1</v>
          </cell>
          <cell r="AH65">
            <v>211.76470588235293</v>
          </cell>
          <cell r="AI65">
            <v>201.17647058823528</v>
          </cell>
          <cell r="AJ65">
            <v>222.35294117647058</v>
          </cell>
          <cell r="AK65">
            <v>0</v>
          </cell>
          <cell r="AM65">
            <v>1</v>
          </cell>
          <cell r="AN65">
            <v>7</v>
          </cell>
          <cell r="AO65" t="str">
            <v>20</v>
          </cell>
          <cell r="AP65" t="str">
            <v>(A)  EU150  (M)0.7-1.1mm</v>
          </cell>
          <cell r="AQ65" t="str">
            <v>(B) C.SB         (M) 0.7-1.1 mm</v>
          </cell>
          <cell r="AR65">
            <v>16</v>
          </cell>
          <cell r="AS65">
            <v>16</v>
          </cell>
          <cell r="AT65" t="str">
            <v>UNF</v>
          </cell>
          <cell r="AU65" t="str">
            <v>اتوماتيك</v>
          </cell>
          <cell r="AV65">
            <v>7</v>
          </cell>
          <cell r="AW65">
            <v>7</v>
          </cell>
          <cell r="BJ65">
            <v>3</v>
          </cell>
          <cell r="BK65">
            <v>4</v>
          </cell>
          <cell r="BL65">
            <v>10</v>
          </cell>
          <cell r="BN65">
            <v>1109</v>
          </cell>
          <cell r="BO65" t="str">
            <v>11</v>
          </cell>
          <cell r="BP65"/>
          <cell r="BW65">
            <v>0</v>
          </cell>
          <cell r="CC65">
            <v>2</v>
          </cell>
          <cell r="CK65">
            <v>0</v>
          </cell>
          <cell r="CL65">
            <v>0.34100000000000003</v>
          </cell>
          <cell r="CN65" t="str">
            <v>base heater export Universal</v>
          </cell>
          <cell r="CO65" t="str">
            <v>يونيفرسال</v>
          </cell>
          <cell r="CP65" t="str">
            <v>يونيفرسال</v>
          </cell>
          <cell r="CT65">
            <v>0</v>
          </cell>
          <cell r="CU65">
            <v>1</v>
          </cell>
          <cell r="CV65">
            <v>1</v>
          </cell>
        </row>
        <row r="66">
          <cell r="A66">
            <v>47</v>
          </cell>
          <cell r="B66" t="str">
            <v>PF1</v>
          </cell>
          <cell r="C66" t="str">
            <v>FOAM 10TH</v>
          </cell>
          <cell r="D66" t="str">
            <v>Molds</v>
          </cell>
          <cell r="E66" t="str">
            <v>FMTOSI49B31501</v>
          </cell>
          <cell r="F66" t="str">
            <v>LTTEFH315100 توشيباLED49L2700-bottom</v>
          </cell>
          <cell r="G66" t="str">
            <v>Ea</v>
          </cell>
          <cell r="H66" t="str">
            <v>1400*1700</v>
          </cell>
          <cell r="I66">
            <v>0.27</v>
          </cell>
          <cell r="J66">
            <v>30</v>
          </cell>
          <cell r="K66">
            <v>2</v>
          </cell>
          <cell r="L66">
            <v>24</v>
          </cell>
          <cell r="M66">
            <v>26.006341052293614</v>
          </cell>
          <cell r="N66">
            <v>1</v>
          </cell>
          <cell r="O66">
            <v>1</v>
          </cell>
          <cell r="P66" t="str">
            <v>J</v>
          </cell>
          <cell r="Q66" t="str">
            <v>تعمل</v>
          </cell>
          <cell r="R66">
            <v>270</v>
          </cell>
          <cell r="S66">
            <v>259.2</v>
          </cell>
          <cell r="T66">
            <v>286.2</v>
          </cell>
          <cell r="U66">
            <v>4</v>
          </cell>
          <cell r="V66">
            <v>6</v>
          </cell>
          <cell r="X66" t="str">
            <v>TV</v>
          </cell>
          <cell r="Y66">
            <v>17</v>
          </cell>
          <cell r="AA66">
            <v>47</v>
          </cell>
          <cell r="AB66" t="str">
            <v>LTTEFH315100 توشيباLED49L2700</v>
          </cell>
          <cell r="AD66" t="str">
            <v xml:space="preserve"> توشيباLED49L2700</v>
          </cell>
          <cell r="AE66">
            <v>1</v>
          </cell>
          <cell r="AH66">
            <v>138.42777777777778</v>
          </cell>
          <cell r="AI66">
            <v>131.50638888888889</v>
          </cell>
          <cell r="AJ66">
            <v>145.34916666666666</v>
          </cell>
          <cell r="AK66">
            <v>1</v>
          </cell>
          <cell r="AL66">
            <v>1</v>
          </cell>
          <cell r="AN66">
            <v>3</v>
          </cell>
          <cell r="AO66">
            <v>18</v>
          </cell>
          <cell r="AP66" t="str">
            <v>(A)  EU150  (M)0.7-1.1mm</v>
          </cell>
          <cell r="AQ66" t="str">
            <v xml:space="preserve">   (B) C.SB     (M) 0.7-1.1 mm</v>
          </cell>
          <cell r="AR66">
            <v>8</v>
          </cell>
          <cell r="AS66">
            <v>12</v>
          </cell>
          <cell r="AT66" t="str">
            <v>TOS</v>
          </cell>
          <cell r="AU66" t="str">
            <v>اتوماتيك</v>
          </cell>
          <cell r="AV66">
            <v>6</v>
          </cell>
          <cell r="AW66">
            <v>4</v>
          </cell>
          <cell r="AX66">
            <v>1225</v>
          </cell>
          <cell r="AY66">
            <v>2</v>
          </cell>
          <cell r="AZ66">
            <v>2</v>
          </cell>
          <cell r="BA66">
            <v>135</v>
          </cell>
          <cell r="BB66">
            <v>1</v>
          </cell>
          <cell r="BC66">
            <v>1</v>
          </cell>
          <cell r="BD66">
            <v>300</v>
          </cell>
          <cell r="BE66">
            <v>1</v>
          </cell>
          <cell r="BF66">
            <v>1</v>
          </cell>
          <cell r="BJ66">
            <v>5</v>
          </cell>
          <cell r="BK66">
            <v>-2</v>
          </cell>
          <cell r="BL66">
            <v>8</v>
          </cell>
          <cell r="BN66">
            <v>803</v>
          </cell>
          <cell r="BO66" t="str">
            <v>8</v>
          </cell>
          <cell r="BP66"/>
          <cell r="BW66">
            <v>0</v>
          </cell>
          <cell r="CB66">
            <v>10</v>
          </cell>
          <cell r="CG66" t="str">
            <v>احمر</v>
          </cell>
          <cell r="CK66">
            <v>0.29294999999999999</v>
          </cell>
          <cell r="CL66">
            <v>0</v>
          </cell>
          <cell r="CN66" t="str">
            <v>LTTEFH315100 ToshibaLED49L2700</v>
          </cell>
          <cell r="CO66" t="str">
            <v>توشيبا</v>
          </cell>
          <cell r="CP66" t="str">
            <v>توشيبا للاجهزة المرئية</v>
          </cell>
          <cell r="CT66">
            <v>1</v>
          </cell>
          <cell r="CU66">
            <v>1</v>
          </cell>
          <cell r="CV66">
            <v>1</v>
          </cell>
        </row>
        <row r="67">
          <cell r="A67">
            <v>48</v>
          </cell>
          <cell r="B67" t="str">
            <v>PF1</v>
          </cell>
          <cell r="C67" t="str">
            <v>FOAM 10TH</v>
          </cell>
          <cell r="D67" t="str">
            <v>Molds</v>
          </cell>
          <cell r="E67" t="str">
            <v>FMTOSI49T31509</v>
          </cell>
          <cell r="F67" t="str">
            <v>LTTEFH315090 توشيباLED49L2700-up</v>
          </cell>
          <cell r="G67" t="str">
            <v>Ea</v>
          </cell>
          <cell r="H67" t="str">
            <v>1400*1700</v>
          </cell>
          <cell r="I67">
            <v>0.26</v>
          </cell>
          <cell r="J67">
            <v>30</v>
          </cell>
          <cell r="K67">
            <v>2</v>
          </cell>
          <cell r="L67">
            <v>24</v>
          </cell>
          <cell r="M67">
            <v>26.006341052293614</v>
          </cell>
          <cell r="N67">
            <v>1</v>
          </cell>
          <cell r="O67">
            <v>1</v>
          </cell>
          <cell r="P67" t="str">
            <v>J</v>
          </cell>
          <cell r="Q67" t="str">
            <v>تعمل</v>
          </cell>
          <cell r="R67">
            <v>260</v>
          </cell>
          <cell r="S67">
            <v>249.6</v>
          </cell>
          <cell r="T67">
            <v>275.60000000000002</v>
          </cell>
          <cell r="U67">
            <v>4</v>
          </cell>
          <cell r="V67">
            <v>6</v>
          </cell>
          <cell r="X67" t="str">
            <v>TV</v>
          </cell>
          <cell r="Y67">
            <v>17</v>
          </cell>
          <cell r="AA67">
            <v>48</v>
          </cell>
          <cell r="AB67" t="str">
            <v>LTTEFH315090 توشيباLED49L2700</v>
          </cell>
          <cell r="AD67" t="str">
            <v xml:space="preserve"> توشيباLED49L2700</v>
          </cell>
          <cell r="AE67">
            <v>1</v>
          </cell>
          <cell r="AH67">
            <v>138.42777777777778</v>
          </cell>
          <cell r="AI67">
            <v>131.50638888888889</v>
          </cell>
          <cell r="AJ67">
            <v>145.34916666666666</v>
          </cell>
          <cell r="AK67">
            <v>1</v>
          </cell>
          <cell r="AL67">
            <v>1</v>
          </cell>
          <cell r="AN67">
            <v>3</v>
          </cell>
          <cell r="AO67">
            <v>18</v>
          </cell>
          <cell r="AP67" t="str">
            <v>(A)  EU150  (M)0.7-1.1mm</v>
          </cell>
          <cell r="AQ67" t="str">
            <v xml:space="preserve">   (B) C.SB     (M) 0.7-1.1 mm</v>
          </cell>
          <cell r="AR67">
            <v>8</v>
          </cell>
          <cell r="AS67">
            <v>12</v>
          </cell>
          <cell r="AT67" t="str">
            <v>TOS</v>
          </cell>
          <cell r="AU67" t="str">
            <v>اتوماتيك</v>
          </cell>
          <cell r="AV67">
            <v>6</v>
          </cell>
          <cell r="AW67">
            <v>4</v>
          </cell>
          <cell r="AX67">
            <v>1225</v>
          </cell>
          <cell r="AY67">
            <v>2</v>
          </cell>
          <cell r="AZ67">
            <v>2</v>
          </cell>
          <cell r="BA67">
            <v>135</v>
          </cell>
          <cell r="BB67">
            <v>1</v>
          </cell>
          <cell r="BC67">
            <v>1</v>
          </cell>
          <cell r="BD67">
            <v>300</v>
          </cell>
          <cell r="BE67">
            <v>1</v>
          </cell>
          <cell r="BF67">
            <v>1</v>
          </cell>
          <cell r="BJ67">
            <v>5</v>
          </cell>
          <cell r="BK67">
            <v>-2</v>
          </cell>
          <cell r="BL67">
            <v>8</v>
          </cell>
          <cell r="BN67">
            <v>803</v>
          </cell>
          <cell r="BO67" t="str">
            <v>8</v>
          </cell>
          <cell r="BP67"/>
          <cell r="BW67">
            <v>0</v>
          </cell>
          <cell r="CB67">
            <v>10</v>
          </cell>
          <cell r="CG67" t="str">
            <v>ابيض</v>
          </cell>
          <cell r="CK67">
            <v>0.28210000000000002</v>
          </cell>
          <cell r="CL67">
            <v>0</v>
          </cell>
          <cell r="CN67" t="str">
            <v>LTTEFH315090 ToshibaLED49L2700</v>
          </cell>
          <cell r="CO67" t="str">
            <v>توشيبا</v>
          </cell>
          <cell r="CP67" t="str">
            <v>توشيبا للاجهزة المرئية</v>
          </cell>
          <cell r="CT67">
            <v>1</v>
          </cell>
          <cell r="CU67">
            <v>1</v>
          </cell>
          <cell r="CV67">
            <v>1</v>
          </cell>
        </row>
        <row r="68">
          <cell r="A68" t="str">
            <v>48sum</v>
          </cell>
          <cell r="B68" t="str">
            <v>PF1</v>
          </cell>
          <cell r="C68" t="str">
            <v>FOAM 10TH</v>
          </cell>
          <cell r="D68" t="str">
            <v>Molds</v>
          </cell>
          <cell r="E68" t="str">
            <v>FMTOSI49T31509</v>
          </cell>
          <cell r="F68" t="str">
            <v>توشيباLED49L2700</v>
          </cell>
          <cell r="G68" t="str">
            <v>Ea</v>
          </cell>
          <cell r="H68" t="str">
            <v>1400*1700</v>
          </cell>
          <cell r="I68">
            <v>0.53</v>
          </cell>
          <cell r="J68">
            <v>30</v>
          </cell>
          <cell r="K68">
            <v>2</v>
          </cell>
          <cell r="L68">
            <v>24</v>
          </cell>
          <cell r="M68">
            <v>26.006341052293614</v>
          </cell>
          <cell r="N68">
            <v>2</v>
          </cell>
          <cell r="O68">
            <v>1</v>
          </cell>
          <cell r="P68" t="str">
            <v>J</v>
          </cell>
          <cell r="Q68" t="str">
            <v>تعمل</v>
          </cell>
          <cell r="R68">
            <v>530</v>
          </cell>
          <cell r="S68">
            <v>508.8</v>
          </cell>
          <cell r="T68">
            <v>561.79999999999995</v>
          </cell>
          <cell r="U68">
            <v>4</v>
          </cell>
          <cell r="V68">
            <v>6</v>
          </cell>
          <cell r="X68" t="str">
            <v>TV</v>
          </cell>
          <cell r="Y68">
            <v>17</v>
          </cell>
          <cell r="Z68" t="str">
            <v>مجمعة</v>
          </cell>
          <cell r="AA68">
            <v>48</v>
          </cell>
          <cell r="AB68" t="str">
            <v>LTTEFH315090 توشيباLED49L2700</v>
          </cell>
          <cell r="AD68" t="str">
            <v>توشيباLED49L2700</v>
          </cell>
          <cell r="AE68">
            <v>1</v>
          </cell>
          <cell r="AH68">
            <v>138.42777777777778</v>
          </cell>
          <cell r="AI68">
            <v>131.50638888888889</v>
          </cell>
          <cell r="AJ68">
            <v>145.34916666666666</v>
          </cell>
          <cell r="AK68">
            <v>0</v>
          </cell>
          <cell r="AM68">
            <v>1</v>
          </cell>
          <cell r="AN68">
            <v>3</v>
          </cell>
          <cell r="AO68">
            <v>18</v>
          </cell>
          <cell r="AP68" t="str">
            <v>(A)  EU150  (M)0.7-1.1mm</v>
          </cell>
          <cell r="AQ68" t="str">
            <v xml:space="preserve">   (B) C.SB     (M) 0.7-1.1 mm</v>
          </cell>
          <cell r="AR68">
            <v>8</v>
          </cell>
          <cell r="AS68">
            <v>12</v>
          </cell>
          <cell r="AT68" t="str">
            <v>TOS</v>
          </cell>
          <cell r="AU68" t="str">
            <v>اتوماتيك</v>
          </cell>
          <cell r="AV68">
            <v>6</v>
          </cell>
          <cell r="AW68">
            <v>4</v>
          </cell>
          <cell r="BJ68">
            <v>5</v>
          </cell>
          <cell r="BK68">
            <v>-2</v>
          </cell>
          <cell r="BL68">
            <v>8</v>
          </cell>
          <cell r="BN68">
            <v>803</v>
          </cell>
          <cell r="BO68" t="str">
            <v>8</v>
          </cell>
          <cell r="BP68"/>
          <cell r="BW68">
            <v>0</v>
          </cell>
          <cell r="CK68">
            <v>0.57505000000000006</v>
          </cell>
          <cell r="CL68">
            <v>0</v>
          </cell>
          <cell r="CN68" t="str">
            <v>LTTEFH315090 ToshibaLED49L2700</v>
          </cell>
          <cell r="CO68" t="str">
            <v>توشيبا</v>
          </cell>
          <cell r="CP68" t="str">
            <v>توشيبا للاجهزة المرئية</v>
          </cell>
          <cell r="CT68">
            <v>0</v>
          </cell>
          <cell r="CU68">
            <v>1</v>
          </cell>
          <cell r="CV68">
            <v>1</v>
          </cell>
        </row>
        <row r="69">
          <cell r="A69">
            <v>49</v>
          </cell>
          <cell r="B69" t="str">
            <v>PF1</v>
          </cell>
          <cell r="C69" t="str">
            <v>FOAM 10TH</v>
          </cell>
          <cell r="D69" t="str">
            <v>Molds</v>
          </cell>
          <cell r="E69" t="str">
            <v>FMLGEI20000000</v>
          </cell>
          <cell r="F69" t="str">
            <v>كفر غسالة LG</v>
          </cell>
          <cell r="G69" t="str">
            <v>Ea</v>
          </cell>
          <cell r="H69" t="str">
            <v>1700*1400</v>
          </cell>
          <cell r="I69">
            <v>0.1</v>
          </cell>
          <cell r="J69">
            <v>60</v>
          </cell>
          <cell r="L69">
            <v>67</v>
          </cell>
          <cell r="M69">
            <v>101</v>
          </cell>
          <cell r="N69">
            <v>1</v>
          </cell>
          <cell r="O69">
            <v>2</v>
          </cell>
          <cell r="P69" t="str">
            <v>J1</v>
          </cell>
          <cell r="Q69" t="str">
            <v>تعمل</v>
          </cell>
          <cell r="R69">
            <v>100</v>
          </cell>
          <cell r="S69">
            <v>95.5</v>
          </cell>
          <cell r="T69">
            <v>104.5</v>
          </cell>
          <cell r="U69">
            <v>4.5</v>
          </cell>
          <cell r="V69">
            <v>4.5</v>
          </cell>
          <cell r="W69" t="str">
            <v>السماحية ±4.5</v>
          </cell>
          <cell r="X69" t="str">
            <v>غسالة</v>
          </cell>
          <cell r="Y69">
            <v>18</v>
          </cell>
          <cell r="AA69">
            <v>49</v>
          </cell>
          <cell r="AB69" t="str">
            <v xml:space="preserve"> LgWashing machine (Cover)</v>
          </cell>
          <cell r="AC69" t="str">
            <v>PACKING</v>
          </cell>
          <cell r="AD69" t="str">
            <v>كفر غسالة LG/زوايا غسالة LG</v>
          </cell>
          <cell r="AE69">
            <v>1</v>
          </cell>
          <cell r="AF69" t="str">
            <v>mmf</v>
          </cell>
          <cell r="AG69" t="str">
            <v>3920EZ2058A</v>
          </cell>
          <cell r="AH69">
            <v>71.287128712871294</v>
          </cell>
          <cell r="AI69">
            <v>67.722772277227719</v>
          </cell>
          <cell r="AJ69">
            <v>74.851485148514868</v>
          </cell>
          <cell r="AK69">
            <v>1</v>
          </cell>
          <cell r="AL69">
            <v>1</v>
          </cell>
          <cell r="AN69">
            <v>5</v>
          </cell>
          <cell r="AO69" t="str">
            <v>18</v>
          </cell>
          <cell r="AP69" t="str">
            <v>(A) S.2 112      (M) 0.7-1.1 mm</v>
          </cell>
          <cell r="AQ69" t="str">
            <v>(B) C.SB         (M) 0.7-1.1 mm</v>
          </cell>
          <cell r="AR69" t="str">
            <v>12</v>
          </cell>
          <cell r="AS69" t="str">
            <v>28</v>
          </cell>
          <cell r="AT69" t="str">
            <v>LGE</v>
          </cell>
          <cell r="AU69" t="str">
            <v>اتوماتيك</v>
          </cell>
          <cell r="AV69">
            <v>7</v>
          </cell>
          <cell r="AW69">
            <v>7</v>
          </cell>
          <cell r="AX69">
            <v>641</v>
          </cell>
          <cell r="AY69">
            <v>2.5</v>
          </cell>
          <cell r="AZ69">
            <v>2.5</v>
          </cell>
          <cell r="BA69">
            <v>260</v>
          </cell>
          <cell r="BB69">
            <v>1.7</v>
          </cell>
          <cell r="BC69">
            <v>1.7</v>
          </cell>
          <cell r="BD69">
            <v>70</v>
          </cell>
          <cell r="BE69">
            <v>1.7</v>
          </cell>
          <cell r="BF69">
            <v>1.7</v>
          </cell>
          <cell r="BJ69">
            <v>0</v>
          </cell>
          <cell r="BK69">
            <v>5</v>
          </cell>
          <cell r="BL69">
            <v>5</v>
          </cell>
          <cell r="BN69">
            <v>403</v>
          </cell>
          <cell r="BO69" t="str">
            <v>4</v>
          </cell>
          <cell r="BP69"/>
          <cell r="BR69">
            <v>43781</v>
          </cell>
          <cell r="BS69" t="str">
            <v>ct changed</v>
          </cell>
          <cell r="BW69">
            <v>0</v>
          </cell>
          <cell r="CB69">
            <v>28</v>
          </cell>
          <cell r="CC69">
            <v>1</v>
          </cell>
          <cell r="CG69" t="str">
            <v>ابيض</v>
          </cell>
          <cell r="CK69">
            <v>0</v>
          </cell>
          <cell r="CL69">
            <v>0.11000000000000001</v>
          </cell>
          <cell r="CN69" t="str">
            <v>cover washer LG</v>
          </cell>
          <cell r="CO69" t="str">
            <v>LG</v>
          </cell>
          <cell r="CP69" t="str">
            <v>HAE</v>
          </cell>
          <cell r="CT69">
            <v>1</v>
          </cell>
          <cell r="CU69">
            <v>1</v>
          </cell>
          <cell r="CV69">
            <v>1</v>
          </cell>
        </row>
        <row r="70">
          <cell r="A70">
            <v>50</v>
          </cell>
          <cell r="B70" t="str">
            <v>PF1</v>
          </cell>
          <cell r="C70" t="str">
            <v>FOAM 10TH</v>
          </cell>
          <cell r="D70" t="str">
            <v>Molds</v>
          </cell>
          <cell r="E70" t="str">
            <v>FMLGEI40000000</v>
          </cell>
          <cell r="F70" t="str">
            <v>زوايا غسالة LG</v>
          </cell>
          <cell r="G70" t="str">
            <v>Ea</v>
          </cell>
          <cell r="H70" t="str">
            <v>1700*1400</v>
          </cell>
          <cell r="I70">
            <v>5.3999999999999999E-2</v>
          </cell>
          <cell r="J70">
            <v>60</v>
          </cell>
          <cell r="L70">
            <v>67</v>
          </cell>
          <cell r="M70">
            <v>101</v>
          </cell>
          <cell r="N70">
            <v>1</v>
          </cell>
          <cell r="O70">
            <v>2</v>
          </cell>
          <cell r="P70" t="str">
            <v>J1</v>
          </cell>
          <cell r="Q70" t="str">
            <v>تعمل</v>
          </cell>
          <cell r="R70">
            <v>54</v>
          </cell>
          <cell r="S70">
            <v>51.57</v>
          </cell>
          <cell r="T70">
            <v>56.43</v>
          </cell>
          <cell r="U70">
            <v>4.5</v>
          </cell>
          <cell r="V70">
            <v>4.5</v>
          </cell>
          <cell r="W70" t="str">
            <v>السماحية ±4.5</v>
          </cell>
          <cell r="X70" t="str">
            <v>غسالة</v>
          </cell>
          <cell r="Y70">
            <v>18</v>
          </cell>
          <cell r="AA70">
            <v>50</v>
          </cell>
          <cell r="AB70" t="str">
            <v>LgWashing machine (Angels)</v>
          </cell>
          <cell r="AC70" t="str">
            <v>PACKING</v>
          </cell>
          <cell r="AD70" t="str">
            <v>كفر غسالة LG/زوايا غسالة LG</v>
          </cell>
          <cell r="AE70">
            <v>1</v>
          </cell>
          <cell r="AF70" t="str">
            <v>mmf</v>
          </cell>
          <cell r="AG70" t="str">
            <v>3920FZ3114C</v>
          </cell>
          <cell r="AH70">
            <v>71.287128712871294</v>
          </cell>
          <cell r="AI70">
            <v>67.722772277227719</v>
          </cell>
          <cell r="AJ70">
            <v>74.851485148514868</v>
          </cell>
          <cell r="AK70">
            <v>1</v>
          </cell>
          <cell r="AL70">
            <v>1</v>
          </cell>
          <cell r="AN70">
            <v>5</v>
          </cell>
          <cell r="AO70" t="str">
            <v>18</v>
          </cell>
          <cell r="AP70" t="str">
            <v>(A) S.2 112      (M) 0.7-1.1 mm</v>
          </cell>
          <cell r="AQ70" t="str">
            <v>(B) C.SB         (M) 0.7-1.1 mm</v>
          </cell>
          <cell r="AR70" t="str">
            <v>12</v>
          </cell>
          <cell r="AS70" t="str">
            <v>28</v>
          </cell>
          <cell r="AT70" t="str">
            <v>LGE</v>
          </cell>
          <cell r="AU70" t="str">
            <v>اتوماتيك</v>
          </cell>
          <cell r="AV70">
            <v>7</v>
          </cell>
          <cell r="AW70">
            <v>7</v>
          </cell>
          <cell r="AX70">
            <v>540</v>
          </cell>
          <cell r="AY70">
            <v>2.5</v>
          </cell>
          <cell r="AZ70">
            <v>2.5</v>
          </cell>
          <cell r="BA70">
            <v>184</v>
          </cell>
          <cell r="BB70">
            <v>1.7</v>
          </cell>
          <cell r="BC70">
            <v>1.7</v>
          </cell>
          <cell r="BD70">
            <v>12</v>
          </cell>
          <cell r="BE70">
            <v>0.8</v>
          </cell>
          <cell r="BF70">
            <v>0.8</v>
          </cell>
          <cell r="BJ70">
            <v>0</v>
          </cell>
          <cell r="BK70">
            <v>5</v>
          </cell>
          <cell r="BL70">
            <v>5</v>
          </cell>
          <cell r="BN70">
            <v>403</v>
          </cell>
          <cell r="BO70" t="str">
            <v>4</v>
          </cell>
          <cell r="BP70"/>
          <cell r="BR70">
            <v>43781</v>
          </cell>
          <cell r="BS70" t="str">
            <v>ct changed</v>
          </cell>
          <cell r="BW70">
            <v>0</v>
          </cell>
          <cell r="CB70">
            <v>84</v>
          </cell>
          <cell r="CC70">
            <v>1</v>
          </cell>
          <cell r="CG70" t="str">
            <v>احمر</v>
          </cell>
          <cell r="CK70">
            <v>0</v>
          </cell>
          <cell r="CL70">
            <v>5.9400000000000001E-2</v>
          </cell>
          <cell r="CN70" t="str">
            <v>angels washer LG</v>
          </cell>
          <cell r="CO70" t="str">
            <v>LG</v>
          </cell>
          <cell r="CP70" t="str">
            <v>HE</v>
          </cell>
          <cell r="CT70">
            <v>1</v>
          </cell>
          <cell r="CU70">
            <v>1</v>
          </cell>
          <cell r="CV70">
            <v>1</v>
          </cell>
        </row>
        <row r="71">
          <cell r="A71" t="str">
            <v>50sum</v>
          </cell>
          <cell r="B71" t="str">
            <v>PF1</v>
          </cell>
          <cell r="C71" t="str">
            <v>FOAM 10TH</v>
          </cell>
          <cell r="D71" t="str">
            <v>Molds</v>
          </cell>
          <cell r="E71" t="str">
            <v>FMLGEI20000000-FMLGEI40000000</v>
          </cell>
          <cell r="F71" t="str">
            <v>كفر غسالة LG/زوايا غسالة LG</v>
          </cell>
          <cell r="G71" t="str">
            <v>Ea</v>
          </cell>
          <cell r="H71" t="str">
            <v>1700*1400</v>
          </cell>
          <cell r="I71">
            <v>0.154</v>
          </cell>
          <cell r="J71">
            <v>60</v>
          </cell>
          <cell r="L71">
            <v>63</v>
          </cell>
          <cell r="M71">
            <v>67</v>
          </cell>
          <cell r="N71">
            <v>3</v>
          </cell>
          <cell r="O71">
            <v>2</v>
          </cell>
          <cell r="P71" t="str">
            <v>J1</v>
          </cell>
          <cell r="Q71" t="str">
            <v>تعمل</v>
          </cell>
          <cell r="R71">
            <v>154</v>
          </cell>
          <cell r="S71">
            <v>147.07</v>
          </cell>
          <cell r="T71">
            <v>160.93</v>
          </cell>
          <cell r="U71">
            <v>4.5</v>
          </cell>
          <cell r="V71">
            <v>4.5</v>
          </cell>
          <cell r="W71" t="str">
            <v>السماحية ±4.5</v>
          </cell>
          <cell r="X71" t="str">
            <v>غسالة</v>
          </cell>
          <cell r="Y71">
            <v>18</v>
          </cell>
          <cell r="Z71" t="str">
            <v>مجمعة</v>
          </cell>
          <cell r="AA71">
            <v>50</v>
          </cell>
          <cell r="AB71" t="str">
            <v>LgWashing machine (Angels)</v>
          </cell>
          <cell r="AC71" t="str">
            <v>PACKING</v>
          </cell>
          <cell r="AD71" t="str">
            <v>كفر غسالة LG/زوايا غسالة LG</v>
          </cell>
          <cell r="AE71">
            <v>1</v>
          </cell>
          <cell r="AG71" t="str">
            <v>3920EZ2058A-3920FZ3114C</v>
          </cell>
          <cell r="AH71">
            <v>107.46268656716418</v>
          </cell>
          <cell r="AI71">
            <v>102.08955223880596</v>
          </cell>
          <cell r="AJ71">
            <v>112.8358208955224</v>
          </cell>
          <cell r="AK71">
            <v>0</v>
          </cell>
          <cell r="AM71">
            <v>1</v>
          </cell>
          <cell r="AN71">
            <v>5</v>
          </cell>
          <cell r="AO71" t="str">
            <v>18</v>
          </cell>
          <cell r="AP71" t="str">
            <v>(A) S.2 112      (M) 0.7-1.1 mm</v>
          </cell>
          <cell r="AQ71" t="str">
            <v>(B) C.SB         (M) 0.7-1.1 mm</v>
          </cell>
          <cell r="AR71" t="str">
            <v>12</v>
          </cell>
          <cell r="AS71" t="str">
            <v>28</v>
          </cell>
          <cell r="AT71" t="str">
            <v>LGE</v>
          </cell>
          <cell r="AU71" t="str">
            <v>اتوماتيك</v>
          </cell>
          <cell r="AV71">
            <v>7</v>
          </cell>
          <cell r="AW71">
            <v>7</v>
          </cell>
          <cell r="BJ71">
            <v>0</v>
          </cell>
          <cell r="BK71">
            <v>5</v>
          </cell>
          <cell r="BL71">
            <v>5</v>
          </cell>
          <cell r="BN71">
            <v>403</v>
          </cell>
          <cell r="BO71" t="str">
            <v>4</v>
          </cell>
          <cell r="BP71"/>
          <cell r="BW71">
            <v>0</v>
          </cell>
          <cell r="CK71">
            <v>0</v>
          </cell>
          <cell r="CL71">
            <v>0.16940000000000002</v>
          </cell>
          <cell r="CN71" t="str">
            <v>angels washer LG</v>
          </cell>
          <cell r="CO71" t="str">
            <v>LG</v>
          </cell>
          <cell r="CP71" t="str">
            <v>HE</v>
          </cell>
          <cell r="CT71">
            <v>0</v>
          </cell>
          <cell r="CU71">
            <v>1</v>
          </cell>
          <cell r="CV71">
            <v>1</v>
          </cell>
        </row>
        <row r="72">
          <cell r="A72">
            <v>51</v>
          </cell>
          <cell r="B72" t="str">
            <v>PF2</v>
          </cell>
          <cell r="C72" t="str">
            <v>FOAM 6TH</v>
          </cell>
          <cell r="D72" t="str">
            <v>Molds</v>
          </cell>
          <cell r="E72" t="str">
            <v>FMNISIRRRH000S</v>
          </cell>
          <cell r="F72" t="str">
            <v xml:space="preserve">دواسة نيسان خلفي يمين </v>
          </cell>
          <cell r="G72" t="str">
            <v>Ea</v>
          </cell>
          <cell r="H72" t="str">
            <v>1100*1200</v>
          </cell>
          <cell r="I72">
            <v>0.10299999999999999</v>
          </cell>
          <cell r="J72">
            <v>15</v>
          </cell>
          <cell r="K72">
            <v>4</v>
          </cell>
          <cell r="L72">
            <v>16</v>
          </cell>
          <cell r="M72">
            <v>17</v>
          </cell>
          <cell r="N72">
            <v>1</v>
          </cell>
          <cell r="O72">
            <v>1</v>
          </cell>
          <cell r="P72" t="str">
            <v>K</v>
          </cell>
          <cell r="Q72" t="str">
            <v>تعمل</v>
          </cell>
          <cell r="R72">
            <v>103</v>
          </cell>
          <cell r="S72">
            <v>95.79</v>
          </cell>
          <cell r="T72">
            <v>110.21</v>
          </cell>
          <cell r="U72">
            <v>7</v>
          </cell>
          <cell r="V72">
            <v>7</v>
          </cell>
          <cell r="X72" t="str">
            <v>دواسة سيارات</v>
          </cell>
          <cell r="Y72">
            <v>19</v>
          </cell>
          <cell r="AA72">
            <v>51</v>
          </cell>
          <cell r="AB72" t="str">
            <v>Spcr Fr Floor RR  RHنصف مصنع</v>
          </cell>
          <cell r="AD72" t="str">
            <v>Spcr Fr Floor</v>
          </cell>
          <cell r="AE72">
            <v>1</v>
          </cell>
          <cell r="AH72">
            <v>211.76470588235293</v>
          </cell>
          <cell r="AI72">
            <v>201.17647058823528</v>
          </cell>
          <cell r="AJ72">
            <v>222.35294117647058</v>
          </cell>
          <cell r="AK72">
            <v>1</v>
          </cell>
          <cell r="AL72">
            <v>1</v>
          </cell>
          <cell r="AN72">
            <v>10</v>
          </cell>
          <cell r="AO72">
            <v>24</v>
          </cell>
          <cell r="AP72" t="str">
            <v>(A)   401 XS   (S)0.4-0.8 mm</v>
          </cell>
          <cell r="AQ72" t="str">
            <v>(B)   EU 100   (S)0.4-0.8 mm</v>
          </cell>
          <cell r="AR72">
            <v>16</v>
          </cell>
          <cell r="AS72">
            <v>0</v>
          </cell>
          <cell r="AT72" t="str">
            <v>NIS</v>
          </cell>
          <cell r="AU72" t="str">
            <v>اتوماتيك</v>
          </cell>
          <cell r="AV72">
            <v>7</v>
          </cell>
          <cell r="AW72">
            <v>7</v>
          </cell>
          <cell r="AX72">
            <v>511</v>
          </cell>
          <cell r="AY72">
            <v>3</v>
          </cell>
          <cell r="AZ72">
            <v>3</v>
          </cell>
          <cell r="BA72">
            <v>452</v>
          </cell>
          <cell r="BB72">
            <v>3</v>
          </cell>
          <cell r="BC72">
            <v>3</v>
          </cell>
          <cell r="BD72">
            <v>51.5</v>
          </cell>
          <cell r="BE72">
            <v>3</v>
          </cell>
          <cell r="BF72">
            <v>3</v>
          </cell>
          <cell r="BJ72">
            <v>5</v>
          </cell>
          <cell r="BK72">
            <v>5</v>
          </cell>
          <cell r="BL72">
            <v>15</v>
          </cell>
          <cell r="BN72">
            <v>140</v>
          </cell>
          <cell r="BO72" t="str">
            <v>1</v>
          </cell>
          <cell r="BP72"/>
          <cell r="BW72">
            <v>0</v>
          </cell>
          <cell r="CB72">
            <v>20</v>
          </cell>
          <cell r="CG72" t="str">
            <v>ابيض</v>
          </cell>
          <cell r="CK72">
            <v>0</v>
          </cell>
          <cell r="CL72">
            <v>0.1133</v>
          </cell>
          <cell r="CN72" t="str">
            <v>Spcr Fr Floor RR  RHSemi-manufacturing</v>
          </cell>
          <cell r="CO72" t="str">
            <v>نيسان</v>
          </cell>
          <cell r="CP72" t="str">
            <v>نيسان موتورايجبت</v>
          </cell>
          <cell r="CT72">
            <v>1</v>
          </cell>
          <cell r="CU72">
            <v>1</v>
          </cell>
          <cell r="CV72">
            <v>1</v>
          </cell>
        </row>
        <row r="73">
          <cell r="A73">
            <v>52</v>
          </cell>
          <cell r="B73" t="str">
            <v>PF2</v>
          </cell>
          <cell r="C73" t="str">
            <v>FOAM 6TH</v>
          </cell>
          <cell r="D73" t="str">
            <v>Molds</v>
          </cell>
          <cell r="E73" t="str">
            <v>FMNISIRRLH000S</v>
          </cell>
          <cell r="F73" t="str">
            <v xml:space="preserve">دواسة نيسان خلفي شمال </v>
          </cell>
          <cell r="G73" t="str">
            <v>Ea</v>
          </cell>
          <cell r="H73" t="str">
            <v>1100*1200</v>
          </cell>
          <cell r="I73">
            <v>0.10299999999999999</v>
          </cell>
          <cell r="J73">
            <v>15</v>
          </cell>
          <cell r="K73">
            <v>4</v>
          </cell>
          <cell r="L73">
            <v>16</v>
          </cell>
          <cell r="M73">
            <v>17</v>
          </cell>
          <cell r="N73">
            <v>1</v>
          </cell>
          <cell r="O73">
            <v>1</v>
          </cell>
          <cell r="P73" t="str">
            <v>K</v>
          </cell>
          <cell r="Q73" t="str">
            <v>تعمل</v>
          </cell>
          <cell r="R73">
            <v>103</v>
          </cell>
          <cell r="S73">
            <v>95.79</v>
          </cell>
          <cell r="T73">
            <v>110.21</v>
          </cell>
          <cell r="U73">
            <v>7</v>
          </cell>
          <cell r="V73">
            <v>7</v>
          </cell>
          <cell r="X73" t="str">
            <v>دواسة سيارات</v>
          </cell>
          <cell r="Y73">
            <v>19</v>
          </cell>
          <cell r="AA73">
            <v>52</v>
          </cell>
          <cell r="AB73" t="str">
            <v>Spcr Fr Floor RR  LHنصف مصنع</v>
          </cell>
          <cell r="AD73" t="str">
            <v>Spcr Fr Floor</v>
          </cell>
          <cell r="AE73">
            <v>1</v>
          </cell>
          <cell r="AH73">
            <v>211.76470588235293</v>
          </cell>
          <cell r="AI73">
            <v>201.17647058823528</v>
          </cell>
          <cell r="AJ73">
            <v>222.35294117647058</v>
          </cell>
          <cell r="AK73">
            <v>1</v>
          </cell>
          <cell r="AL73">
            <v>1</v>
          </cell>
          <cell r="AN73">
            <v>10</v>
          </cell>
          <cell r="AO73">
            <v>24</v>
          </cell>
          <cell r="AP73" t="str">
            <v>(A)   401 XS   (S)0.4-0.8 mm</v>
          </cell>
          <cell r="AQ73" t="str">
            <v>(B)   EU 100   (S)0.4-0.8 mm</v>
          </cell>
          <cell r="AR73">
            <v>16</v>
          </cell>
          <cell r="AT73" t="str">
            <v>NIS</v>
          </cell>
          <cell r="AU73" t="str">
            <v>اتوماتيك</v>
          </cell>
          <cell r="AV73">
            <v>7</v>
          </cell>
          <cell r="AW73">
            <v>7</v>
          </cell>
          <cell r="AX73">
            <v>511</v>
          </cell>
          <cell r="AY73">
            <v>3</v>
          </cell>
          <cell r="AZ73">
            <v>3</v>
          </cell>
          <cell r="BA73">
            <v>452</v>
          </cell>
          <cell r="BB73">
            <v>3</v>
          </cell>
          <cell r="BC73">
            <v>3</v>
          </cell>
          <cell r="BD73">
            <v>51.5</v>
          </cell>
          <cell r="BE73">
            <v>3</v>
          </cell>
          <cell r="BF73">
            <v>3</v>
          </cell>
          <cell r="BJ73">
            <v>5</v>
          </cell>
          <cell r="BK73">
            <v>5</v>
          </cell>
          <cell r="BL73">
            <v>15</v>
          </cell>
          <cell r="BN73">
            <v>140</v>
          </cell>
          <cell r="BO73" t="str">
            <v>1</v>
          </cell>
          <cell r="BP73"/>
          <cell r="BW73">
            <v>0</v>
          </cell>
          <cell r="CB73">
            <v>20</v>
          </cell>
          <cell r="CG73" t="str">
            <v>ابيض</v>
          </cell>
          <cell r="CK73">
            <v>0</v>
          </cell>
          <cell r="CL73">
            <v>0.1133</v>
          </cell>
          <cell r="CN73" t="str">
            <v>Spcr Fr Floor RR  LHSemi-manufacturing</v>
          </cell>
          <cell r="CO73" t="str">
            <v>نيسان</v>
          </cell>
          <cell r="CP73" t="str">
            <v>نيسان موتورايجبت</v>
          </cell>
          <cell r="CT73">
            <v>1</v>
          </cell>
          <cell r="CU73">
            <v>1</v>
          </cell>
          <cell r="CV73">
            <v>1</v>
          </cell>
        </row>
        <row r="74">
          <cell r="A74">
            <v>53</v>
          </cell>
          <cell r="B74" t="str">
            <v>PF2</v>
          </cell>
          <cell r="C74" t="str">
            <v>FOAM 6TH</v>
          </cell>
          <cell r="D74" t="str">
            <v>Molds</v>
          </cell>
          <cell r="E74" t="str">
            <v>FMNISIFRRH000S</v>
          </cell>
          <cell r="F74" t="str">
            <v>دواسه نيسان امامى يمين SPCR-FR-FLOOR-FR-RH</v>
          </cell>
          <cell r="G74" t="str">
            <v>Ea</v>
          </cell>
          <cell r="H74" t="str">
            <v>1100*1200</v>
          </cell>
          <cell r="I74">
            <v>0.16200000000000001</v>
          </cell>
          <cell r="J74">
            <v>15</v>
          </cell>
          <cell r="K74">
            <v>4</v>
          </cell>
          <cell r="L74">
            <v>16</v>
          </cell>
          <cell r="M74">
            <v>17</v>
          </cell>
          <cell r="N74">
            <v>1</v>
          </cell>
          <cell r="O74">
            <v>1</v>
          </cell>
          <cell r="P74" t="str">
            <v>K</v>
          </cell>
          <cell r="Q74" t="str">
            <v>تعمل</v>
          </cell>
          <cell r="R74">
            <v>162</v>
          </cell>
          <cell r="S74">
            <v>150.66</v>
          </cell>
          <cell r="T74">
            <v>173.34</v>
          </cell>
          <cell r="U74">
            <v>7</v>
          </cell>
          <cell r="V74">
            <v>7</v>
          </cell>
          <cell r="X74" t="str">
            <v>دواسة سيارات</v>
          </cell>
          <cell r="Y74">
            <v>19</v>
          </cell>
          <cell r="AA74">
            <v>53</v>
          </cell>
          <cell r="AB74" t="str">
            <v>Spcr Fr Floor FR  RHنصف مصنع</v>
          </cell>
          <cell r="AD74" t="str">
            <v>Spcr Fr Floor</v>
          </cell>
          <cell r="AE74">
            <v>1</v>
          </cell>
          <cell r="AH74">
            <v>211.76470588235293</v>
          </cell>
          <cell r="AI74">
            <v>201.17647058823528</v>
          </cell>
          <cell r="AJ74">
            <v>222.35294117647058</v>
          </cell>
          <cell r="AK74">
            <v>1</v>
          </cell>
          <cell r="AL74">
            <v>1</v>
          </cell>
          <cell r="AN74">
            <v>10</v>
          </cell>
          <cell r="AO74">
            <v>24</v>
          </cell>
          <cell r="AP74" t="str">
            <v>(A)   401 XS   (S)0.4-0.8 mm</v>
          </cell>
          <cell r="AQ74" t="str">
            <v>(B)   EU 100   (S)0.4-0.8 mm</v>
          </cell>
          <cell r="AR74">
            <v>16</v>
          </cell>
          <cell r="AT74" t="str">
            <v>NIS</v>
          </cell>
          <cell r="AU74" t="str">
            <v>اتوماتيك</v>
          </cell>
          <cell r="AV74">
            <v>7</v>
          </cell>
          <cell r="AW74">
            <v>7</v>
          </cell>
          <cell r="AX74">
            <v>499</v>
          </cell>
          <cell r="AY74">
            <v>3</v>
          </cell>
          <cell r="AZ74">
            <v>3</v>
          </cell>
          <cell r="BA74">
            <v>464</v>
          </cell>
          <cell r="BB74">
            <v>3</v>
          </cell>
          <cell r="BC74">
            <v>3</v>
          </cell>
          <cell r="BD74">
            <v>69</v>
          </cell>
          <cell r="BE74">
            <v>3</v>
          </cell>
          <cell r="BF74">
            <v>3</v>
          </cell>
          <cell r="BJ74">
            <v>5</v>
          </cell>
          <cell r="BK74">
            <v>5</v>
          </cell>
          <cell r="BL74">
            <v>15</v>
          </cell>
          <cell r="BN74">
            <v>140</v>
          </cell>
          <cell r="BO74" t="str">
            <v>1</v>
          </cell>
          <cell r="BP74"/>
          <cell r="BW74">
            <v>0</v>
          </cell>
          <cell r="CB74">
            <v>20</v>
          </cell>
          <cell r="CG74" t="str">
            <v>ابيض</v>
          </cell>
          <cell r="CK74">
            <v>0</v>
          </cell>
          <cell r="CL74">
            <v>0.17820000000000003</v>
          </cell>
          <cell r="CN74" t="str">
            <v>Spcr Fr Floor FR  RHSemi-manufacturing</v>
          </cell>
          <cell r="CO74" t="str">
            <v>نيسان</v>
          </cell>
          <cell r="CP74" t="str">
            <v>نيسان موتورايجبت</v>
          </cell>
          <cell r="CT74">
            <v>1</v>
          </cell>
          <cell r="CU74">
            <v>1</v>
          </cell>
          <cell r="CV74">
            <v>1</v>
          </cell>
        </row>
        <row r="75">
          <cell r="A75">
            <v>54</v>
          </cell>
          <cell r="B75" t="str">
            <v>PF2</v>
          </cell>
          <cell r="C75" t="str">
            <v>FOAM 6TH</v>
          </cell>
          <cell r="D75" t="str">
            <v>Molds</v>
          </cell>
          <cell r="E75" t="str">
            <v>FMNISIFRLH000S</v>
          </cell>
          <cell r="F75" t="str">
            <v>دواسه نيسان امامى شمال SPCR-FR-FLOOR-FR-LH</v>
          </cell>
          <cell r="G75" t="str">
            <v>Ea</v>
          </cell>
          <cell r="H75" t="str">
            <v>1100*1200</v>
          </cell>
          <cell r="I75">
            <v>0.159</v>
          </cell>
          <cell r="J75">
            <v>15</v>
          </cell>
          <cell r="K75">
            <v>4</v>
          </cell>
          <cell r="L75">
            <v>16</v>
          </cell>
          <cell r="M75">
            <v>17</v>
          </cell>
          <cell r="N75">
            <v>1</v>
          </cell>
          <cell r="O75">
            <v>1</v>
          </cell>
          <cell r="P75" t="str">
            <v>K</v>
          </cell>
          <cell r="Q75" t="str">
            <v>تعمل</v>
          </cell>
          <cell r="R75">
            <v>159</v>
          </cell>
          <cell r="S75">
            <v>147.87</v>
          </cell>
          <cell r="T75">
            <v>170.13</v>
          </cell>
          <cell r="U75">
            <v>7</v>
          </cell>
          <cell r="V75">
            <v>7</v>
          </cell>
          <cell r="X75" t="str">
            <v>دواسة سيارات</v>
          </cell>
          <cell r="Y75">
            <v>19</v>
          </cell>
          <cell r="AA75">
            <v>54</v>
          </cell>
          <cell r="AB75" t="str">
            <v>Spcr Fr Floor FR  LHنصف مصنع</v>
          </cell>
          <cell r="AD75" t="str">
            <v>Spcr Fr Floor</v>
          </cell>
          <cell r="AE75">
            <v>1</v>
          </cell>
          <cell r="AH75">
            <v>211.76470588235293</v>
          </cell>
          <cell r="AI75">
            <v>201.17647058823528</v>
          </cell>
          <cell r="AJ75">
            <v>222.35294117647058</v>
          </cell>
          <cell r="AK75">
            <v>1</v>
          </cell>
          <cell r="AL75">
            <v>1</v>
          </cell>
          <cell r="AN75">
            <v>10</v>
          </cell>
          <cell r="AO75">
            <v>24</v>
          </cell>
          <cell r="AP75" t="str">
            <v>(A)   401 XS   (S)0.4-0.8 mm</v>
          </cell>
          <cell r="AQ75" t="str">
            <v>(B)   EU 100   (S)0.4-0.8 mm</v>
          </cell>
          <cell r="AR75">
            <v>16</v>
          </cell>
          <cell r="AT75" t="str">
            <v>NIS</v>
          </cell>
          <cell r="AU75" t="str">
            <v>اتوماتيك</v>
          </cell>
          <cell r="AV75">
            <v>7</v>
          </cell>
          <cell r="AW75">
            <v>7</v>
          </cell>
          <cell r="AX75">
            <v>499</v>
          </cell>
          <cell r="AY75">
            <v>3</v>
          </cell>
          <cell r="AZ75">
            <v>3</v>
          </cell>
          <cell r="BA75">
            <v>466</v>
          </cell>
          <cell r="BB75">
            <v>3</v>
          </cell>
          <cell r="BC75">
            <v>3</v>
          </cell>
          <cell r="BD75">
            <v>69</v>
          </cell>
          <cell r="BE75">
            <v>3</v>
          </cell>
          <cell r="BF75">
            <v>3</v>
          </cell>
          <cell r="BJ75">
            <v>5</v>
          </cell>
          <cell r="BK75">
            <v>5</v>
          </cell>
          <cell r="BL75">
            <v>15</v>
          </cell>
          <cell r="BN75">
            <v>140</v>
          </cell>
          <cell r="BO75" t="str">
            <v>1</v>
          </cell>
          <cell r="BP75"/>
          <cell r="BW75">
            <v>0</v>
          </cell>
          <cell r="CB75">
            <v>20</v>
          </cell>
          <cell r="CG75" t="str">
            <v>ابيض</v>
          </cell>
          <cell r="CK75">
            <v>0</v>
          </cell>
          <cell r="CL75">
            <v>0.17490000000000003</v>
          </cell>
          <cell r="CN75" t="str">
            <v>Spcr Fr Floor FR  LHSemi-manufacturing</v>
          </cell>
          <cell r="CO75" t="str">
            <v>نيسان</v>
          </cell>
          <cell r="CP75" t="str">
            <v>نيسان موتورايجبت</v>
          </cell>
          <cell r="CT75">
            <v>1</v>
          </cell>
          <cell r="CU75">
            <v>1</v>
          </cell>
          <cell r="CV75">
            <v>1</v>
          </cell>
        </row>
        <row r="76">
          <cell r="A76" t="str">
            <v>54sum</v>
          </cell>
          <cell r="B76" t="str">
            <v>PF2</v>
          </cell>
          <cell r="C76" t="str">
            <v>FOAM 6TH</v>
          </cell>
          <cell r="D76" t="str">
            <v>Molds</v>
          </cell>
          <cell r="E76" t="str">
            <v>FMNISIFRLH000S</v>
          </cell>
          <cell r="F76" t="str">
            <v>دواسة نيسان</v>
          </cell>
          <cell r="G76" t="str">
            <v>Ea</v>
          </cell>
          <cell r="H76" t="str">
            <v>1100*1200</v>
          </cell>
          <cell r="I76">
            <v>0.52700000000000002</v>
          </cell>
          <cell r="J76">
            <v>15</v>
          </cell>
          <cell r="K76">
            <v>4</v>
          </cell>
          <cell r="L76">
            <v>16</v>
          </cell>
          <cell r="M76">
            <v>17</v>
          </cell>
          <cell r="N76">
            <v>4</v>
          </cell>
          <cell r="O76">
            <v>1</v>
          </cell>
          <cell r="P76" t="str">
            <v>K</v>
          </cell>
          <cell r="Q76" t="str">
            <v>تعمل</v>
          </cell>
          <cell r="R76">
            <v>527</v>
          </cell>
          <cell r="S76">
            <v>490.11</v>
          </cell>
          <cell r="T76">
            <v>563.89</v>
          </cell>
          <cell r="U76">
            <v>7</v>
          </cell>
          <cell r="V76">
            <v>7</v>
          </cell>
          <cell r="X76" t="str">
            <v>دواسة سيارات</v>
          </cell>
          <cell r="Y76">
            <v>19</v>
          </cell>
          <cell r="Z76" t="str">
            <v>مجمعة</v>
          </cell>
          <cell r="AA76">
            <v>54</v>
          </cell>
          <cell r="AB76" t="str">
            <v>Spcr Fr Floor FR  LHنصف مصنع</v>
          </cell>
          <cell r="AD76" t="str">
            <v>Spcr Fr Floor</v>
          </cell>
          <cell r="AE76">
            <v>1</v>
          </cell>
          <cell r="AH76">
            <v>211.76470588235293</v>
          </cell>
          <cell r="AI76">
            <v>201.17647058823528</v>
          </cell>
          <cell r="AJ76">
            <v>222.35294117647058</v>
          </cell>
          <cell r="AK76">
            <v>0</v>
          </cell>
          <cell r="AM76">
            <v>1</v>
          </cell>
          <cell r="AN76">
            <v>10</v>
          </cell>
          <cell r="AO76">
            <v>24</v>
          </cell>
          <cell r="AP76" t="str">
            <v>(A)   401 XS   (S)0.4-0.8 mm</v>
          </cell>
          <cell r="AQ76" t="str">
            <v>(B)   EU 100   (S)0.4-0.8 mm</v>
          </cell>
          <cell r="AR76">
            <v>16</v>
          </cell>
          <cell r="AT76" t="str">
            <v>NIS</v>
          </cell>
          <cell r="AU76" t="str">
            <v>اتوماتيك</v>
          </cell>
          <cell r="AV76">
            <v>7</v>
          </cell>
          <cell r="AW76">
            <v>7</v>
          </cell>
          <cell r="BJ76">
            <v>5</v>
          </cell>
          <cell r="BK76">
            <v>5</v>
          </cell>
          <cell r="BL76">
            <v>15</v>
          </cell>
          <cell r="BN76">
            <v>140</v>
          </cell>
          <cell r="BO76" t="str">
            <v>1</v>
          </cell>
          <cell r="BP76"/>
          <cell r="BW76">
            <v>0</v>
          </cell>
          <cell r="CB76">
            <v>20</v>
          </cell>
          <cell r="CG76" t="str">
            <v>ابيض</v>
          </cell>
          <cell r="CK76">
            <v>0</v>
          </cell>
          <cell r="CL76">
            <v>0.5797000000000001</v>
          </cell>
          <cell r="CN76" t="str">
            <v>Spcr Fr Floor FR  LHSemi-manufacturing</v>
          </cell>
          <cell r="CO76" t="str">
            <v>نيسان</v>
          </cell>
          <cell r="CP76" t="str">
            <v>نيسان موتورايجبت</v>
          </cell>
          <cell r="CT76">
            <v>0</v>
          </cell>
          <cell r="CU76">
            <v>1</v>
          </cell>
          <cell r="CV76">
            <v>1</v>
          </cell>
        </row>
        <row r="77">
          <cell r="A77">
            <v>356</v>
          </cell>
          <cell r="B77" t="str">
            <v>PF1</v>
          </cell>
          <cell r="C77" t="str">
            <v>FOAM 10TH</v>
          </cell>
          <cell r="D77" t="str">
            <v>xps</v>
          </cell>
          <cell r="E77" t="str">
            <v>FX35IF02300121</v>
          </cell>
          <cell r="F77" t="str">
            <v>شريحة آيزوفوم 3سم ك35 بشفة 4اتجاهات (121.5*61*3سم) تصدير</v>
          </cell>
          <cell r="M77"/>
          <cell r="Q77" t="str">
            <v>تعمل</v>
          </cell>
          <cell r="S77"/>
          <cell r="T77"/>
          <cell r="X77" t="str">
            <v>آيزو فوم</v>
          </cell>
          <cell r="Y77">
            <v>65</v>
          </cell>
          <cell r="AA77">
            <v>356</v>
          </cell>
          <cell r="AB77" t="str">
            <v>شريحة آيزوفوم 3سم ك35 بشفة 4اتجاهات (121.5*61*3سم) تصدير</v>
          </cell>
          <cell r="AE77">
            <v>1</v>
          </cell>
          <cell r="AK77">
            <v>1</v>
          </cell>
          <cell r="AM77">
            <v>1</v>
          </cell>
          <cell r="AT77" t="str">
            <v>35I</v>
          </cell>
          <cell r="AV77">
            <v>7</v>
          </cell>
          <cell r="AW77">
            <v>7</v>
          </cell>
          <cell r="BJ77">
            <v>5</v>
          </cell>
          <cell r="BK77">
            <v>-5</v>
          </cell>
          <cell r="BL77">
            <v>5</v>
          </cell>
          <cell r="BO77" t="str">
            <v/>
          </cell>
          <cell r="BP77"/>
          <cell r="BW77">
            <v>0</v>
          </cell>
          <cell r="CK77">
            <v>0</v>
          </cell>
          <cell r="CL77">
            <v>0</v>
          </cell>
          <cell r="CO77" t="str">
            <v>عملاء متنوعون</v>
          </cell>
          <cell r="CP77" t="str">
            <v>عملاء متنوعون</v>
          </cell>
          <cell r="CT77">
            <v>1</v>
          </cell>
          <cell r="CU77">
            <v>1</v>
          </cell>
          <cell r="CV77">
            <v>1</v>
          </cell>
        </row>
        <row r="78">
          <cell r="A78">
            <v>357</v>
          </cell>
          <cell r="B78" t="str">
            <v>PF1</v>
          </cell>
          <cell r="C78" t="str">
            <v>FOAM 10TH</v>
          </cell>
          <cell r="D78" t="str">
            <v>xps</v>
          </cell>
          <cell r="E78" t="str">
            <v>FX35IF02512560</v>
          </cell>
          <cell r="F78" t="str">
            <v>شريحة آيزوفوم 5سم ك35 بشفة 4اتجاهات (125*60*5سم) تصدير</v>
          </cell>
          <cell r="M78"/>
          <cell r="Q78" t="str">
            <v>تعمل</v>
          </cell>
          <cell r="S78"/>
          <cell r="T78"/>
          <cell r="X78" t="str">
            <v>آيزو فوم</v>
          </cell>
          <cell r="Y78">
            <v>66</v>
          </cell>
          <cell r="AA78">
            <v>357</v>
          </cell>
          <cell r="AB78" t="str">
            <v>شريحة آيزوفوم 5سم ك35 بشفة 4اتجاهات (125*60*5سم) تصدير</v>
          </cell>
          <cell r="AE78">
            <v>1</v>
          </cell>
          <cell r="AK78">
            <v>1</v>
          </cell>
          <cell r="AM78">
            <v>1</v>
          </cell>
          <cell r="AT78" t="str">
            <v>35I</v>
          </cell>
          <cell r="AV78">
            <v>7</v>
          </cell>
          <cell r="AW78">
            <v>7</v>
          </cell>
          <cell r="BJ78">
            <v>5</v>
          </cell>
          <cell r="BK78">
            <v>-5</v>
          </cell>
          <cell r="BL78">
            <v>5</v>
          </cell>
          <cell r="BO78" t="str">
            <v/>
          </cell>
          <cell r="BP78"/>
          <cell r="BW78">
            <v>0</v>
          </cell>
          <cell r="CK78">
            <v>0</v>
          </cell>
          <cell r="CL78">
            <v>0</v>
          </cell>
          <cell r="CO78" t="str">
            <v>عملاء متنوعون</v>
          </cell>
          <cell r="CP78" t="str">
            <v>عملاء متنوعون</v>
          </cell>
          <cell r="CT78">
            <v>1</v>
          </cell>
          <cell r="CU78">
            <v>1</v>
          </cell>
          <cell r="CV78">
            <v>1</v>
          </cell>
        </row>
        <row r="79">
          <cell r="A79">
            <v>364</v>
          </cell>
          <cell r="B79" t="str">
            <v>PF1</v>
          </cell>
          <cell r="C79" t="str">
            <v>FOAM 10TH</v>
          </cell>
          <cell r="D79" t="str">
            <v>xps</v>
          </cell>
          <cell r="E79" t="str">
            <v>FX35IF00300125</v>
          </cell>
          <cell r="F79" t="str">
            <v>شريحة زرقاء آيزوفوم 3سم ك35 بدون شفة (125*60*3سم) تصدير</v>
          </cell>
          <cell r="M79"/>
          <cell r="Q79" t="str">
            <v>تعمل</v>
          </cell>
          <cell r="S79"/>
          <cell r="T79"/>
          <cell r="X79" t="str">
            <v>آيزو فوم</v>
          </cell>
          <cell r="Y79">
            <v>73</v>
          </cell>
          <cell r="AA79">
            <v>364</v>
          </cell>
          <cell r="AB79" t="str">
            <v>شريحة زرقاء آيزوفوم 3سم ك35 بدون شفة (125*60*3سم) تصدير</v>
          </cell>
          <cell r="AE79">
            <v>1</v>
          </cell>
          <cell r="AK79">
            <v>1</v>
          </cell>
          <cell r="AM79">
            <v>1</v>
          </cell>
          <cell r="AT79" t="str">
            <v>35I</v>
          </cell>
          <cell r="AV79">
            <v>7</v>
          </cell>
          <cell r="AW79">
            <v>7</v>
          </cell>
          <cell r="BJ79">
            <v>5</v>
          </cell>
          <cell r="BK79">
            <v>-5</v>
          </cell>
          <cell r="BL79">
            <v>5</v>
          </cell>
          <cell r="BO79" t="str">
            <v/>
          </cell>
          <cell r="BP79"/>
          <cell r="BW79">
            <v>0</v>
          </cell>
          <cell r="CK79">
            <v>0</v>
          </cell>
          <cell r="CL79">
            <v>0</v>
          </cell>
          <cell r="CO79" t="str">
            <v>عملاء متنوعون</v>
          </cell>
          <cell r="CP79" t="str">
            <v>عملاء متنوعون</v>
          </cell>
          <cell r="CT79">
            <v>1</v>
          </cell>
          <cell r="CU79">
            <v>1</v>
          </cell>
          <cell r="CV79">
            <v>1</v>
          </cell>
        </row>
        <row r="80">
          <cell r="A80">
            <v>57</v>
          </cell>
          <cell r="B80" t="str">
            <v>PF1</v>
          </cell>
          <cell r="C80" t="str">
            <v>FOAM 10TH</v>
          </cell>
          <cell r="D80" t="str">
            <v>Molds</v>
          </cell>
          <cell r="E80" t="str">
            <v>FMTOSI43S26000</v>
          </cell>
          <cell r="F80" t="str">
            <v>TEFG0330030 - LED 43 L 2600</v>
          </cell>
          <cell r="G80" t="str">
            <v>Ea</v>
          </cell>
          <cell r="H80" t="str">
            <v>1100*1200</v>
          </cell>
          <cell r="I80">
            <v>5.1999999999999998E-2</v>
          </cell>
          <cell r="J80">
            <v>30</v>
          </cell>
          <cell r="L80">
            <v>30</v>
          </cell>
          <cell r="M80">
            <v>30</v>
          </cell>
          <cell r="N80">
            <v>2</v>
          </cell>
          <cell r="O80">
            <v>2</v>
          </cell>
          <cell r="P80" t="str">
            <v>L</v>
          </cell>
          <cell r="Q80" t="str">
            <v>تعمل</v>
          </cell>
          <cell r="R80">
            <v>52</v>
          </cell>
          <cell r="S80">
            <v>48.36</v>
          </cell>
          <cell r="T80">
            <v>55.64</v>
          </cell>
          <cell r="U80">
            <v>7</v>
          </cell>
          <cell r="V80">
            <v>7</v>
          </cell>
          <cell r="X80" t="str">
            <v>TV</v>
          </cell>
          <cell r="Y80">
            <v>21</v>
          </cell>
          <cell r="AA80">
            <v>57</v>
          </cell>
          <cell r="AB80" t="str">
            <v>TEFG0330030 - LED 43 L 2600</v>
          </cell>
          <cell r="AD80" t="str">
            <v>LED 43 L 2600</v>
          </cell>
          <cell r="AE80">
            <v>1</v>
          </cell>
          <cell r="AH80">
            <v>240</v>
          </cell>
          <cell r="AI80">
            <v>228</v>
          </cell>
          <cell r="AJ80">
            <v>252</v>
          </cell>
          <cell r="AK80">
            <v>1</v>
          </cell>
          <cell r="AL80">
            <v>1</v>
          </cell>
          <cell r="AN80">
            <v>10</v>
          </cell>
          <cell r="AO80">
            <v>18</v>
          </cell>
          <cell r="AP80" t="str">
            <v xml:space="preserve"> (A) EU150       (M) 0.7-1.1 mm</v>
          </cell>
          <cell r="AQ80" t="str">
            <v>(B) S.2 112      (M) 0.7-1.1 mm</v>
          </cell>
          <cell r="AR80">
            <v>18</v>
          </cell>
          <cell r="AS80">
            <v>18</v>
          </cell>
          <cell r="AT80" t="str">
            <v>TOS</v>
          </cell>
          <cell r="AU80" t="str">
            <v>اتوماتيك</v>
          </cell>
          <cell r="AV80">
            <v>7</v>
          </cell>
          <cell r="AW80">
            <v>7</v>
          </cell>
          <cell r="BJ80">
            <v>5</v>
          </cell>
          <cell r="BK80">
            <v>5</v>
          </cell>
          <cell r="BL80">
            <v>15</v>
          </cell>
          <cell r="BN80">
            <v>801</v>
          </cell>
          <cell r="BO80" t="str">
            <v>8</v>
          </cell>
          <cell r="BP80"/>
          <cell r="BW80">
            <v>0</v>
          </cell>
          <cell r="CK80">
            <v>0</v>
          </cell>
          <cell r="CL80">
            <v>5.7200000000000001E-2</v>
          </cell>
          <cell r="CN80" t="str">
            <v>TEFG0330030 - LED 43 L 2600</v>
          </cell>
          <cell r="CO80" t="str">
            <v>توشيبا</v>
          </cell>
          <cell r="CP80" t="str">
            <v>توشيبا للاجهزة المرئية</v>
          </cell>
          <cell r="CT80">
            <v>1</v>
          </cell>
          <cell r="CU80">
            <v>1</v>
          </cell>
          <cell r="CV80">
            <v>1</v>
          </cell>
        </row>
        <row r="81">
          <cell r="A81">
            <v>58</v>
          </cell>
          <cell r="B81" t="str">
            <v>PF1</v>
          </cell>
          <cell r="C81" t="str">
            <v>FOAM 10TH</v>
          </cell>
          <cell r="D81" t="str">
            <v>Molds</v>
          </cell>
          <cell r="E81" t="str">
            <v>FMTOSI43B26000</v>
          </cell>
          <cell r="F81" t="str">
            <v>TEFG0330020 - LED 43 L 2600</v>
          </cell>
          <cell r="G81" t="str">
            <v>Ea</v>
          </cell>
          <cell r="H81" t="str">
            <v>1100*1200</v>
          </cell>
          <cell r="I81">
            <v>0.22</v>
          </cell>
          <cell r="J81">
            <v>30</v>
          </cell>
          <cell r="L81">
            <v>30</v>
          </cell>
          <cell r="M81">
            <v>30</v>
          </cell>
          <cell r="N81">
            <v>1</v>
          </cell>
          <cell r="O81">
            <v>2</v>
          </cell>
          <cell r="P81" t="str">
            <v>L</v>
          </cell>
          <cell r="Q81" t="str">
            <v>تعمل</v>
          </cell>
          <cell r="R81">
            <v>220</v>
          </cell>
          <cell r="S81">
            <v>204.6</v>
          </cell>
          <cell r="T81">
            <v>235.4</v>
          </cell>
          <cell r="U81">
            <v>7</v>
          </cell>
          <cell r="V81">
            <v>7</v>
          </cell>
          <cell r="X81" t="str">
            <v>TV</v>
          </cell>
          <cell r="Y81">
            <v>21</v>
          </cell>
          <cell r="AA81">
            <v>58</v>
          </cell>
          <cell r="AB81" t="str">
            <v>TEFG0330020 - LED 43 L 2600</v>
          </cell>
          <cell r="AD81" t="str">
            <v>LED 43 L 2600</v>
          </cell>
          <cell r="AE81">
            <v>1</v>
          </cell>
          <cell r="AH81">
            <v>240</v>
          </cell>
          <cell r="AI81">
            <v>228</v>
          </cell>
          <cell r="AJ81">
            <v>252</v>
          </cell>
          <cell r="AK81">
            <v>1</v>
          </cell>
          <cell r="AL81">
            <v>1</v>
          </cell>
          <cell r="AN81">
            <v>10</v>
          </cell>
          <cell r="AO81">
            <v>18</v>
          </cell>
          <cell r="AP81" t="str">
            <v xml:space="preserve"> (A) EU150       (M) 0.7-1.1 mm</v>
          </cell>
          <cell r="AQ81" t="str">
            <v>(B) S.2 112      (M) 0.7-1.1 mm</v>
          </cell>
          <cell r="AR81">
            <v>18</v>
          </cell>
          <cell r="AS81">
            <v>18</v>
          </cell>
          <cell r="AT81" t="str">
            <v>TOS</v>
          </cell>
          <cell r="AU81" t="str">
            <v>اتوماتيك</v>
          </cell>
          <cell r="AV81">
            <v>7</v>
          </cell>
          <cell r="AW81">
            <v>7</v>
          </cell>
          <cell r="BJ81">
            <v>5</v>
          </cell>
          <cell r="BK81">
            <v>5</v>
          </cell>
          <cell r="BL81">
            <v>15</v>
          </cell>
          <cell r="BN81">
            <v>801</v>
          </cell>
          <cell r="BO81" t="str">
            <v>8</v>
          </cell>
          <cell r="BP81"/>
          <cell r="BW81">
            <v>0</v>
          </cell>
          <cell r="CK81">
            <v>0</v>
          </cell>
          <cell r="CL81">
            <v>0.24200000000000002</v>
          </cell>
          <cell r="CN81" t="str">
            <v>TEFG0330020 - LED 43 L 2600</v>
          </cell>
          <cell r="CO81" t="str">
            <v>توشيبا</v>
          </cell>
          <cell r="CP81" t="str">
            <v>توشيبا للاجهزة المرئية</v>
          </cell>
          <cell r="CT81">
            <v>1</v>
          </cell>
          <cell r="CU81">
            <v>1</v>
          </cell>
          <cell r="CV81">
            <v>1</v>
          </cell>
        </row>
        <row r="82">
          <cell r="A82">
            <v>59</v>
          </cell>
          <cell r="B82" t="str">
            <v>PF1</v>
          </cell>
          <cell r="C82" t="str">
            <v>FOAM 10TH</v>
          </cell>
          <cell r="D82" t="str">
            <v>Molds</v>
          </cell>
          <cell r="E82" t="str">
            <v>FMTOSI43T26000</v>
          </cell>
          <cell r="F82" t="str">
            <v>TEFG0330010 - LED 43 L 2600</v>
          </cell>
          <cell r="G82" t="str">
            <v>Ea</v>
          </cell>
          <cell r="H82" t="str">
            <v>1100*1200</v>
          </cell>
          <cell r="I82">
            <v>0.28299999999999997</v>
          </cell>
          <cell r="J82">
            <v>30</v>
          </cell>
          <cell r="L82">
            <v>30</v>
          </cell>
          <cell r="M82">
            <v>30</v>
          </cell>
          <cell r="N82">
            <v>1</v>
          </cell>
          <cell r="O82">
            <v>2</v>
          </cell>
          <cell r="P82" t="str">
            <v>L</v>
          </cell>
          <cell r="Q82" t="str">
            <v>تعمل</v>
          </cell>
          <cell r="R82">
            <v>283</v>
          </cell>
          <cell r="S82">
            <v>263.19</v>
          </cell>
          <cell r="T82">
            <v>302.81</v>
          </cell>
          <cell r="U82">
            <v>7</v>
          </cell>
          <cell r="V82">
            <v>7</v>
          </cell>
          <cell r="X82" t="str">
            <v>TV</v>
          </cell>
          <cell r="Y82">
            <v>21</v>
          </cell>
          <cell r="AA82">
            <v>59</v>
          </cell>
          <cell r="AB82" t="str">
            <v>TEFG0330010 - LED 43 L 2600</v>
          </cell>
          <cell r="AD82" t="str">
            <v>LED 43 L 2600</v>
          </cell>
          <cell r="AE82">
            <v>1</v>
          </cell>
          <cell r="AH82">
            <v>240</v>
          </cell>
          <cell r="AI82">
            <v>228</v>
          </cell>
          <cell r="AJ82">
            <v>252</v>
          </cell>
          <cell r="AK82">
            <v>1</v>
          </cell>
          <cell r="AL82">
            <v>1</v>
          </cell>
          <cell r="AN82">
            <v>10</v>
          </cell>
          <cell r="AO82">
            <v>18</v>
          </cell>
          <cell r="AP82" t="str">
            <v xml:space="preserve"> (A) EU150       (M) 0.7-1.1 mm</v>
          </cell>
          <cell r="AQ82" t="str">
            <v>(B) S.2 112      (M) 0.7-1.1 mm</v>
          </cell>
          <cell r="AR82">
            <v>18</v>
          </cell>
          <cell r="AS82">
            <v>18</v>
          </cell>
          <cell r="AT82" t="str">
            <v>TOS</v>
          </cell>
          <cell r="AU82" t="str">
            <v>اتوماتيك</v>
          </cell>
          <cell r="AV82">
            <v>7</v>
          </cell>
          <cell r="AW82">
            <v>7</v>
          </cell>
          <cell r="BJ82">
            <v>5</v>
          </cell>
          <cell r="BK82">
            <v>5</v>
          </cell>
          <cell r="BL82">
            <v>15</v>
          </cell>
          <cell r="BN82">
            <v>801</v>
          </cell>
          <cell r="BO82" t="str">
            <v>8</v>
          </cell>
          <cell r="BP82"/>
          <cell r="BW82">
            <v>0</v>
          </cell>
          <cell r="CK82">
            <v>0</v>
          </cell>
          <cell r="CL82">
            <v>0.31130000000000002</v>
          </cell>
          <cell r="CN82" t="str">
            <v>TEFG0330010 - LED 43 L 2600</v>
          </cell>
          <cell r="CO82" t="str">
            <v>توشيبا</v>
          </cell>
          <cell r="CP82" t="str">
            <v>توشيبا للاجهزة المرئية</v>
          </cell>
          <cell r="CT82">
            <v>1</v>
          </cell>
          <cell r="CU82">
            <v>1</v>
          </cell>
          <cell r="CV82">
            <v>1</v>
          </cell>
        </row>
        <row r="83">
          <cell r="A83" t="str">
            <v>59sum</v>
          </cell>
          <cell r="B83" t="str">
            <v>PF1</v>
          </cell>
          <cell r="C83" t="str">
            <v>FOAM 10TH</v>
          </cell>
          <cell r="D83" t="str">
            <v>Molds</v>
          </cell>
          <cell r="E83" t="str">
            <v>FMTOSI43T26000</v>
          </cell>
          <cell r="F83" t="str">
            <v>LED 43 L 2600</v>
          </cell>
          <cell r="G83" t="str">
            <v>Ea</v>
          </cell>
          <cell r="H83" t="str">
            <v>1100*1200</v>
          </cell>
          <cell r="I83">
            <v>0.55500000000000005</v>
          </cell>
          <cell r="J83">
            <v>30</v>
          </cell>
          <cell r="L83">
            <v>30</v>
          </cell>
          <cell r="M83">
            <v>30</v>
          </cell>
          <cell r="N83">
            <v>4</v>
          </cell>
          <cell r="O83">
            <v>2</v>
          </cell>
          <cell r="P83" t="str">
            <v>L</v>
          </cell>
          <cell r="Q83" t="str">
            <v>تعمل</v>
          </cell>
          <cell r="R83">
            <v>555</v>
          </cell>
          <cell r="S83">
            <v>516.15</v>
          </cell>
          <cell r="T83">
            <v>593.85</v>
          </cell>
          <cell r="U83">
            <v>7</v>
          </cell>
          <cell r="V83">
            <v>7</v>
          </cell>
          <cell r="X83" t="str">
            <v>TV</v>
          </cell>
          <cell r="Y83">
            <v>21</v>
          </cell>
          <cell r="Z83" t="str">
            <v>مجمعة</v>
          </cell>
          <cell r="AA83">
            <v>59</v>
          </cell>
          <cell r="AB83" t="str">
            <v>TEFG0330010 - LED 43 L 2600</v>
          </cell>
          <cell r="AD83" t="str">
            <v>LED 43 L 2600</v>
          </cell>
          <cell r="AE83">
            <v>1</v>
          </cell>
          <cell r="AH83">
            <v>240</v>
          </cell>
          <cell r="AI83">
            <v>228</v>
          </cell>
          <cell r="AJ83">
            <v>252</v>
          </cell>
          <cell r="AK83">
            <v>0</v>
          </cell>
          <cell r="AM83">
            <v>1</v>
          </cell>
          <cell r="AN83">
            <v>10</v>
          </cell>
          <cell r="AO83">
            <v>18</v>
          </cell>
          <cell r="AP83" t="str">
            <v xml:space="preserve"> (A) EU150       (M) 0.7-1.1 mm</v>
          </cell>
          <cell r="AQ83" t="str">
            <v>(B) S.2 112      (M) 0.7-1.1 mm</v>
          </cell>
          <cell r="AR83">
            <v>18</v>
          </cell>
          <cell r="AS83">
            <v>18</v>
          </cell>
          <cell r="AT83" t="str">
            <v>TOS</v>
          </cell>
          <cell r="AU83" t="str">
            <v>اتوماتيك</v>
          </cell>
          <cell r="AV83">
            <v>7</v>
          </cell>
          <cell r="AW83">
            <v>7</v>
          </cell>
          <cell r="BJ83">
            <v>5</v>
          </cell>
          <cell r="BK83">
            <v>5</v>
          </cell>
          <cell r="BL83">
            <v>15</v>
          </cell>
          <cell r="BN83">
            <v>801</v>
          </cell>
          <cell r="BO83" t="str">
            <v>8</v>
          </cell>
          <cell r="BP83"/>
          <cell r="BW83">
            <v>0</v>
          </cell>
          <cell r="CK83">
            <v>0</v>
          </cell>
          <cell r="CL83">
            <v>0.61050000000000015</v>
          </cell>
          <cell r="CN83" t="str">
            <v>TEFG0330010 - LED 43 L 2600</v>
          </cell>
          <cell r="CO83" t="str">
            <v>توشيبا</v>
          </cell>
          <cell r="CP83" t="str">
            <v>توشيبا للاجهزة المرئية</v>
          </cell>
          <cell r="CT83">
            <v>0</v>
          </cell>
          <cell r="CU83">
            <v>1</v>
          </cell>
          <cell r="CV83">
            <v>1</v>
          </cell>
        </row>
        <row r="84">
          <cell r="A84">
            <v>60</v>
          </cell>
          <cell r="B84" t="str">
            <v>PF2</v>
          </cell>
          <cell r="C84" t="str">
            <v>FOAM 6TH</v>
          </cell>
          <cell r="D84" t="str">
            <v>Molds</v>
          </cell>
          <cell r="E84" t="str">
            <v>FMNISIFR00000S</v>
          </cell>
          <cell r="F84" t="str">
            <v>تكملة امامى يمين</v>
          </cell>
          <cell r="G84" t="str">
            <v>Ea</v>
          </cell>
          <cell r="H84" t="str">
            <v>1000*1200</v>
          </cell>
          <cell r="I84">
            <v>0.19800000000000001</v>
          </cell>
          <cell r="J84">
            <v>10</v>
          </cell>
          <cell r="K84">
            <v>2</v>
          </cell>
          <cell r="L84">
            <v>11</v>
          </cell>
          <cell r="M84">
            <v>12</v>
          </cell>
          <cell r="N84">
            <v>2</v>
          </cell>
          <cell r="O84">
            <v>1</v>
          </cell>
          <cell r="P84" t="str">
            <v>L1</v>
          </cell>
          <cell r="Q84" t="str">
            <v>تعمل</v>
          </cell>
          <cell r="R84">
            <v>198</v>
          </cell>
          <cell r="S84">
            <v>184.14</v>
          </cell>
          <cell r="T84">
            <v>211.86</v>
          </cell>
          <cell r="U84">
            <v>7</v>
          </cell>
          <cell r="V84">
            <v>7</v>
          </cell>
          <cell r="X84" t="str">
            <v>دواسة سيارات</v>
          </cell>
          <cell r="Y84">
            <v>22</v>
          </cell>
          <cell r="AA84">
            <v>60</v>
          </cell>
          <cell r="AB84" t="str">
            <v>تكملة امامى يمين</v>
          </cell>
          <cell r="AD84" t="str">
            <v>تكملة امامى يمين وشمال</v>
          </cell>
          <cell r="AE84">
            <v>1</v>
          </cell>
          <cell r="AH84">
            <v>300</v>
          </cell>
          <cell r="AI84">
            <v>285</v>
          </cell>
          <cell r="AJ84">
            <v>315</v>
          </cell>
          <cell r="AK84">
            <v>1</v>
          </cell>
          <cell r="AL84">
            <v>1</v>
          </cell>
          <cell r="AT84" t="str">
            <v>NIS</v>
          </cell>
          <cell r="AU84" t="str">
            <v>اتوماتيك</v>
          </cell>
          <cell r="AV84">
            <v>7</v>
          </cell>
          <cell r="AW84">
            <v>7</v>
          </cell>
          <cell r="BJ84">
            <v>5</v>
          </cell>
          <cell r="BK84">
            <v>-5</v>
          </cell>
          <cell r="BL84">
            <v>5</v>
          </cell>
          <cell r="BN84">
            <v>101</v>
          </cell>
          <cell r="BO84" t="str">
            <v>1</v>
          </cell>
          <cell r="BP84"/>
          <cell r="BW84">
            <v>0</v>
          </cell>
          <cell r="CK84">
            <v>0</v>
          </cell>
          <cell r="CL84">
            <v>0.21780000000000002</v>
          </cell>
          <cell r="CN84" t="str">
            <v>addition front right</v>
          </cell>
          <cell r="CO84" t="str">
            <v>نيسان</v>
          </cell>
          <cell r="CP84" t="str">
            <v>نيسان موتورايجبت</v>
          </cell>
          <cell r="CT84">
            <v>1</v>
          </cell>
          <cell r="CU84">
            <v>1</v>
          </cell>
          <cell r="CV84">
            <v>1</v>
          </cell>
        </row>
        <row r="85">
          <cell r="A85">
            <v>61</v>
          </cell>
          <cell r="B85" t="str">
            <v>PF2</v>
          </cell>
          <cell r="C85" t="str">
            <v>FOAM 6TH</v>
          </cell>
          <cell r="D85" t="str">
            <v>Molds</v>
          </cell>
          <cell r="E85" t="str">
            <v>FMNISIFL00000S</v>
          </cell>
          <cell r="F85" t="str">
            <v>تكملة امامى شمال</v>
          </cell>
          <cell r="G85" t="str">
            <v>Ea</v>
          </cell>
          <cell r="H85" t="str">
            <v>1000*1200</v>
          </cell>
          <cell r="I85">
            <v>0.11899999999999999</v>
          </cell>
          <cell r="J85">
            <v>10</v>
          </cell>
          <cell r="K85">
            <v>2</v>
          </cell>
          <cell r="L85">
            <v>11</v>
          </cell>
          <cell r="M85">
            <v>12</v>
          </cell>
          <cell r="N85">
            <v>2</v>
          </cell>
          <cell r="O85">
            <v>1</v>
          </cell>
          <cell r="P85" t="str">
            <v>L1</v>
          </cell>
          <cell r="Q85" t="str">
            <v>تعمل</v>
          </cell>
          <cell r="R85">
            <v>119</v>
          </cell>
          <cell r="S85">
            <v>110.67</v>
          </cell>
          <cell r="T85">
            <v>127.33</v>
          </cell>
          <cell r="U85">
            <v>7</v>
          </cell>
          <cell r="V85">
            <v>7</v>
          </cell>
          <cell r="X85" t="str">
            <v>دواسة سيارات</v>
          </cell>
          <cell r="Y85">
            <v>22</v>
          </cell>
          <cell r="AA85">
            <v>61</v>
          </cell>
          <cell r="AB85" t="str">
            <v>تكملة امامى شمال</v>
          </cell>
          <cell r="AD85" t="str">
            <v>تكملة امامى يمين وشمال</v>
          </cell>
          <cell r="AE85">
            <v>1</v>
          </cell>
          <cell r="AH85">
            <v>300</v>
          </cell>
          <cell r="AI85">
            <v>285</v>
          </cell>
          <cell r="AJ85">
            <v>315</v>
          </cell>
          <cell r="AK85">
            <v>1</v>
          </cell>
          <cell r="AL85">
            <v>1</v>
          </cell>
          <cell r="AT85" t="str">
            <v>NIS</v>
          </cell>
          <cell r="AU85" t="str">
            <v>اتوماتيك</v>
          </cell>
          <cell r="AV85">
            <v>7</v>
          </cell>
          <cell r="AW85">
            <v>7</v>
          </cell>
          <cell r="BJ85">
            <v>5</v>
          </cell>
          <cell r="BK85">
            <v>-5</v>
          </cell>
          <cell r="BL85">
            <v>5</v>
          </cell>
          <cell r="BN85">
            <v>101</v>
          </cell>
          <cell r="BO85" t="str">
            <v>1</v>
          </cell>
          <cell r="BP85"/>
          <cell r="BW85">
            <v>0</v>
          </cell>
          <cell r="CK85">
            <v>0</v>
          </cell>
          <cell r="CL85">
            <v>0.13090000000000002</v>
          </cell>
          <cell r="CN85" t="str">
            <v>addition front left</v>
          </cell>
          <cell r="CO85" t="str">
            <v>نيسان</v>
          </cell>
          <cell r="CP85" t="str">
            <v>نيسان موتورايجبت</v>
          </cell>
          <cell r="CT85">
            <v>1</v>
          </cell>
          <cell r="CU85">
            <v>1</v>
          </cell>
          <cell r="CV85">
            <v>1</v>
          </cell>
        </row>
        <row r="86">
          <cell r="A86" t="str">
            <v>61sum</v>
          </cell>
          <cell r="B86" t="str">
            <v>PF2</v>
          </cell>
          <cell r="C86" t="str">
            <v>FOAM 6TH</v>
          </cell>
          <cell r="D86" t="str">
            <v>Molds</v>
          </cell>
          <cell r="E86" t="str">
            <v>FMNISIFL00000S</v>
          </cell>
          <cell r="F86" t="str">
            <v>تكملة امامى شمال+تكملة امامى يمين</v>
          </cell>
          <cell r="G86" t="str">
            <v>Ea</v>
          </cell>
          <cell r="H86" t="str">
            <v>1000*1200</v>
          </cell>
          <cell r="I86">
            <v>0.317</v>
          </cell>
          <cell r="J86">
            <v>10</v>
          </cell>
          <cell r="K86">
            <v>2</v>
          </cell>
          <cell r="L86">
            <v>11</v>
          </cell>
          <cell r="M86">
            <v>12</v>
          </cell>
          <cell r="N86">
            <v>2</v>
          </cell>
          <cell r="O86">
            <v>1</v>
          </cell>
          <cell r="P86" t="str">
            <v>L1</v>
          </cell>
          <cell r="Q86" t="str">
            <v>تعمل</v>
          </cell>
          <cell r="R86">
            <v>317</v>
          </cell>
          <cell r="S86">
            <v>294.81</v>
          </cell>
          <cell r="T86">
            <v>339.19</v>
          </cell>
          <cell r="U86">
            <v>7</v>
          </cell>
          <cell r="V86">
            <v>7</v>
          </cell>
          <cell r="X86" t="str">
            <v>دواسة سيارات</v>
          </cell>
          <cell r="Y86">
            <v>22</v>
          </cell>
          <cell r="Z86" t="str">
            <v>مجمعة</v>
          </cell>
          <cell r="AA86">
            <v>61</v>
          </cell>
          <cell r="AB86" t="str">
            <v>تكملة امامى شمال</v>
          </cell>
          <cell r="AD86" t="str">
            <v>تكملة امامى يمين وشمال</v>
          </cell>
          <cell r="AE86">
            <v>1</v>
          </cell>
          <cell r="AH86">
            <v>300</v>
          </cell>
          <cell r="AI86">
            <v>285</v>
          </cell>
          <cell r="AJ86">
            <v>315</v>
          </cell>
          <cell r="AK86">
            <v>0</v>
          </cell>
          <cell r="AM86">
            <v>1</v>
          </cell>
          <cell r="AO86">
            <v>75</v>
          </cell>
          <cell r="AP86" t="str">
            <v>401 XS   (S)0.4-0.8 mm</v>
          </cell>
          <cell r="AQ86" t="str">
            <v>(B)   EU 100   (S)0.4-0.8 mm</v>
          </cell>
          <cell r="AR86">
            <v>5</v>
          </cell>
          <cell r="AS86">
            <v>0</v>
          </cell>
          <cell r="AT86" t="str">
            <v>NIS</v>
          </cell>
          <cell r="AU86" t="str">
            <v>اتوماتيك</v>
          </cell>
          <cell r="AV86">
            <v>7</v>
          </cell>
          <cell r="AW86">
            <v>7</v>
          </cell>
          <cell r="BJ86">
            <v>5</v>
          </cell>
          <cell r="BK86">
            <v>-5</v>
          </cell>
          <cell r="BL86">
            <v>5</v>
          </cell>
          <cell r="BN86">
            <v>101</v>
          </cell>
          <cell r="BO86" t="str">
            <v>1</v>
          </cell>
          <cell r="BP86"/>
          <cell r="BW86">
            <v>0</v>
          </cell>
          <cell r="CK86">
            <v>0</v>
          </cell>
          <cell r="CL86">
            <v>0.34870000000000001</v>
          </cell>
          <cell r="CN86" t="str">
            <v>addition front left</v>
          </cell>
          <cell r="CO86" t="str">
            <v>نيسان</v>
          </cell>
          <cell r="CP86" t="str">
            <v>نيسان موتورايجبت</v>
          </cell>
          <cell r="CT86">
            <v>0</v>
          </cell>
          <cell r="CU86">
            <v>1</v>
          </cell>
          <cell r="CV86">
            <v>1</v>
          </cell>
        </row>
        <row r="87">
          <cell r="A87">
            <v>62</v>
          </cell>
          <cell r="B87" t="str">
            <v>PF2</v>
          </cell>
          <cell r="C87" t="str">
            <v>FOAM 6TH</v>
          </cell>
          <cell r="D87" t="str">
            <v>Molds</v>
          </cell>
          <cell r="E87" t="str">
            <v>FMTOSI32B16000</v>
          </cell>
          <cell r="F87" t="str">
            <v>TEFG0831020 - Led 32 l 16</v>
          </cell>
          <cell r="G87" t="str">
            <v>Ea</v>
          </cell>
          <cell r="H87" t="str">
            <v>1100*1200</v>
          </cell>
          <cell r="I87">
            <v>0.109</v>
          </cell>
          <cell r="J87">
            <v>30</v>
          </cell>
          <cell r="K87">
            <v>2</v>
          </cell>
          <cell r="L87">
            <v>30</v>
          </cell>
          <cell r="M87">
            <v>30</v>
          </cell>
          <cell r="N87">
            <v>1</v>
          </cell>
          <cell r="O87">
            <v>2</v>
          </cell>
          <cell r="P87" t="str">
            <v>M</v>
          </cell>
          <cell r="Q87" t="str">
            <v>تعمل</v>
          </cell>
          <cell r="R87">
            <v>109</v>
          </cell>
          <cell r="S87">
            <v>101.37</v>
          </cell>
          <cell r="T87">
            <v>116.63</v>
          </cell>
          <cell r="U87">
            <v>7</v>
          </cell>
          <cell r="V87">
            <v>7</v>
          </cell>
          <cell r="X87" t="str">
            <v>TV</v>
          </cell>
          <cell r="Y87">
            <v>23</v>
          </cell>
          <cell r="AA87">
            <v>62</v>
          </cell>
          <cell r="AB87" t="str">
            <v>TEFG0831020 - Led 32 l 16</v>
          </cell>
          <cell r="AD87" t="str">
            <v>Led 32 l 16</v>
          </cell>
          <cell r="AE87">
            <v>1</v>
          </cell>
          <cell r="AH87">
            <v>240</v>
          </cell>
          <cell r="AI87">
            <v>228</v>
          </cell>
          <cell r="AJ87">
            <v>252</v>
          </cell>
          <cell r="AK87">
            <v>1</v>
          </cell>
          <cell r="AL87">
            <v>1</v>
          </cell>
          <cell r="AT87" t="str">
            <v>TOS</v>
          </cell>
          <cell r="AU87" t="str">
            <v>اتوماتيك</v>
          </cell>
          <cell r="AV87">
            <v>7</v>
          </cell>
          <cell r="AW87">
            <v>7</v>
          </cell>
          <cell r="BJ87">
            <v>5</v>
          </cell>
          <cell r="BK87">
            <v>-5</v>
          </cell>
          <cell r="BL87">
            <v>5</v>
          </cell>
          <cell r="BO87" t="str">
            <v/>
          </cell>
          <cell r="BP87"/>
          <cell r="BW87">
            <v>0</v>
          </cell>
          <cell r="CK87">
            <v>0</v>
          </cell>
          <cell r="CL87">
            <v>0.11990000000000001</v>
          </cell>
          <cell r="CN87" t="str">
            <v>TEFG0831020 - Led 32 l 16</v>
          </cell>
          <cell r="CO87" t="str">
            <v>توشيبا</v>
          </cell>
          <cell r="CP87" t="str">
            <v>توشيبا للاجهزة المرئية</v>
          </cell>
          <cell r="CT87">
            <v>1</v>
          </cell>
          <cell r="CU87">
            <v>1</v>
          </cell>
          <cell r="CV87">
            <v>1</v>
          </cell>
        </row>
        <row r="88">
          <cell r="A88">
            <v>63</v>
          </cell>
          <cell r="B88" t="str">
            <v>PF2</v>
          </cell>
          <cell r="C88" t="str">
            <v>FOAM 6TH</v>
          </cell>
          <cell r="D88" t="str">
            <v>Molds</v>
          </cell>
          <cell r="E88" t="str">
            <v>FMTOSI32T16000</v>
          </cell>
          <cell r="F88" t="str">
            <v>TEFG0831010 - Led 32 l 16</v>
          </cell>
          <cell r="G88" t="str">
            <v>Ea</v>
          </cell>
          <cell r="H88" t="str">
            <v>1100*1200</v>
          </cell>
          <cell r="I88">
            <v>0.109</v>
          </cell>
          <cell r="J88">
            <v>30</v>
          </cell>
          <cell r="K88">
            <v>2</v>
          </cell>
          <cell r="L88">
            <v>30</v>
          </cell>
          <cell r="M88">
            <v>30</v>
          </cell>
          <cell r="N88">
            <v>1</v>
          </cell>
          <cell r="O88">
            <v>2</v>
          </cell>
          <cell r="P88" t="str">
            <v>M</v>
          </cell>
          <cell r="Q88" t="str">
            <v>تعمل</v>
          </cell>
          <cell r="R88">
            <v>109</v>
          </cell>
          <cell r="S88">
            <v>101.37</v>
          </cell>
          <cell r="T88">
            <v>116.63</v>
          </cell>
          <cell r="U88">
            <v>7</v>
          </cell>
          <cell r="V88">
            <v>7</v>
          </cell>
          <cell r="X88" t="str">
            <v>TV</v>
          </cell>
          <cell r="Y88">
            <v>23</v>
          </cell>
          <cell r="AA88">
            <v>63</v>
          </cell>
          <cell r="AB88" t="str">
            <v>TEFG0831010 - Led 32 l 16</v>
          </cell>
          <cell r="AD88" t="str">
            <v>Led 32 l 16</v>
          </cell>
          <cell r="AE88">
            <v>1</v>
          </cell>
          <cell r="AH88">
            <v>240</v>
          </cell>
          <cell r="AI88">
            <v>228</v>
          </cell>
          <cell r="AJ88">
            <v>252</v>
          </cell>
          <cell r="AK88">
            <v>1</v>
          </cell>
          <cell r="AL88">
            <v>1</v>
          </cell>
          <cell r="AT88" t="str">
            <v>TOS</v>
          </cell>
          <cell r="AU88" t="str">
            <v>اتوماتيك</v>
          </cell>
          <cell r="AV88">
            <v>7</v>
          </cell>
          <cell r="AW88">
            <v>7</v>
          </cell>
          <cell r="BJ88">
            <v>5</v>
          </cell>
          <cell r="BK88">
            <v>-5</v>
          </cell>
          <cell r="BL88">
            <v>5</v>
          </cell>
          <cell r="BO88" t="str">
            <v/>
          </cell>
          <cell r="BP88"/>
          <cell r="BW88">
            <v>0</v>
          </cell>
          <cell r="CK88">
            <v>0</v>
          </cell>
          <cell r="CL88">
            <v>0.11990000000000001</v>
          </cell>
          <cell r="CN88" t="str">
            <v>TEFG0831010 - Led 32 l 16</v>
          </cell>
          <cell r="CO88" t="str">
            <v>توشيبا</v>
          </cell>
          <cell r="CP88" t="str">
            <v>توشيبا للاجهزة المرئية</v>
          </cell>
          <cell r="CT88">
            <v>1</v>
          </cell>
          <cell r="CU88">
            <v>1</v>
          </cell>
          <cell r="CV88">
            <v>1</v>
          </cell>
        </row>
        <row r="89">
          <cell r="A89" t="str">
            <v>63sum</v>
          </cell>
          <cell r="B89" t="str">
            <v>PF2</v>
          </cell>
          <cell r="C89" t="str">
            <v>FOAM 6TH</v>
          </cell>
          <cell r="D89" t="str">
            <v>Molds</v>
          </cell>
          <cell r="E89" t="str">
            <v>FMTOSI32T16000</v>
          </cell>
          <cell r="F89" t="str">
            <v>Led 32 l 16</v>
          </cell>
          <cell r="G89" t="str">
            <v>Ea</v>
          </cell>
          <cell r="H89" t="str">
            <v>1100*1200</v>
          </cell>
          <cell r="I89">
            <v>0.109</v>
          </cell>
          <cell r="J89">
            <v>30</v>
          </cell>
          <cell r="K89">
            <v>2</v>
          </cell>
          <cell r="L89">
            <v>30</v>
          </cell>
          <cell r="M89">
            <v>30</v>
          </cell>
          <cell r="N89">
            <v>2</v>
          </cell>
          <cell r="O89">
            <v>2</v>
          </cell>
          <cell r="P89" t="str">
            <v>M</v>
          </cell>
          <cell r="Q89" t="str">
            <v>تعمل</v>
          </cell>
          <cell r="R89">
            <v>109</v>
          </cell>
          <cell r="S89">
            <v>101.37</v>
          </cell>
          <cell r="T89">
            <v>116.63</v>
          </cell>
          <cell r="U89">
            <v>7</v>
          </cell>
          <cell r="V89">
            <v>7</v>
          </cell>
          <cell r="X89" t="str">
            <v>TV</v>
          </cell>
          <cell r="Y89">
            <v>23</v>
          </cell>
          <cell r="Z89" t="str">
            <v>مجمعة</v>
          </cell>
          <cell r="AA89">
            <v>63</v>
          </cell>
          <cell r="AB89" t="str">
            <v>TEFG0831010 - Led 32 l 16</v>
          </cell>
          <cell r="AD89" t="str">
            <v>Led 32 l 16</v>
          </cell>
          <cell r="AE89">
            <v>1</v>
          </cell>
          <cell r="AH89">
            <v>240</v>
          </cell>
          <cell r="AI89">
            <v>228</v>
          </cell>
          <cell r="AJ89">
            <v>252</v>
          </cell>
          <cell r="AK89">
            <v>0</v>
          </cell>
          <cell r="AM89">
            <v>1</v>
          </cell>
          <cell r="AT89" t="str">
            <v>TOS</v>
          </cell>
          <cell r="AU89" t="str">
            <v>اتوماتيك</v>
          </cell>
          <cell r="AV89">
            <v>7</v>
          </cell>
          <cell r="AW89">
            <v>7</v>
          </cell>
          <cell r="BJ89">
            <v>5</v>
          </cell>
          <cell r="BK89">
            <v>-5</v>
          </cell>
          <cell r="BL89">
            <v>5</v>
          </cell>
          <cell r="BO89" t="str">
            <v/>
          </cell>
          <cell r="BP89"/>
          <cell r="BW89">
            <v>0</v>
          </cell>
          <cell r="CK89">
            <v>0</v>
          </cell>
          <cell r="CL89">
            <v>0.11990000000000001</v>
          </cell>
          <cell r="CN89" t="str">
            <v>TEFG0831010 - Led 32 l 16</v>
          </cell>
          <cell r="CO89" t="str">
            <v>توشيبا</v>
          </cell>
          <cell r="CP89" t="str">
            <v>توشيبا للاجهزة المرئية</v>
          </cell>
          <cell r="CT89">
            <v>0</v>
          </cell>
          <cell r="CU89">
            <v>1</v>
          </cell>
          <cell r="CV89">
            <v>1</v>
          </cell>
        </row>
        <row r="90">
          <cell r="A90">
            <v>64</v>
          </cell>
          <cell r="B90" t="str">
            <v>PF1</v>
          </cell>
          <cell r="C90" t="str">
            <v>FOAM 10TH</v>
          </cell>
          <cell r="D90" t="str">
            <v>Molds</v>
          </cell>
          <cell r="E90" t="str">
            <v>FMABDI30400000</v>
          </cell>
          <cell r="F90" t="str">
            <v>زانوسى العبد 304</v>
          </cell>
          <cell r="G90" t="str">
            <v>Ea</v>
          </cell>
          <cell r="H90" t="str">
            <v>1100*1200</v>
          </cell>
          <cell r="I90">
            <v>0.16200000000000001</v>
          </cell>
          <cell r="J90">
            <v>42</v>
          </cell>
          <cell r="K90">
            <v>2</v>
          </cell>
          <cell r="L90">
            <v>42</v>
          </cell>
          <cell r="M90">
            <v>39.252414882548699</v>
          </cell>
          <cell r="N90">
            <v>1</v>
          </cell>
          <cell r="O90">
            <v>2</v>
          </cell>
          <cell r="P90" t="str">
            <v>M1</v>
          </cell>
          <cell r="Q90" t="str">
            <v>لا تعمل</v>
          </cell>
          <cell r="R90">
            <v>162</v>
          </cell>
          <cell r="S90">
            <v>150.66</v>
          </cell>
          <cell r="T90">
            <v>173.34</v>
          </cell>
          <cell r="U90">
            <v>7</v>
          </cell>
          <cell r="V90">
            <v>7</v>
          </cell>
          <cell r="X90" t="str">
            <v>ثلاجة</v>
          </cell>
          <cell r="Y90">
            <v>25</v>
          </cell>
          <cell r="AA90">
            <v>64</v>
          </cell>
          <cell r="AB90" t="str">
            <v>زانوسى العبد 304</v>
          </cell>
          <cell r="AD90" t="str">
            <v>زانوسى العبد 303+زانوسى العبد 304</v>
          </cell>
          <cell r="AE90">
            <v>0</v>
          </cell>
          <cell r="AG90" t="str">
            <v>CDFRP2306</v>
          </cell>
          <cell r="AH90">
            <v>183.42820490265075</v>
          </cell>
          <cell r="AI90">
            <v>174.25679465751821</v>
          </cell>
          <cell r="AJ90">
            <v>192.59961514778328</v>
          </cell>
          <cell r="AK90">
            <v>1</v>
          </cell>
          <cell r="AL90">
            <v>1</v>
          </cell>
          <cell r="AT90" t="str">
            <v>ABD</v>
          </cell>
          <cell r="AU90" t="str">
            <v>اتوماتيك</v>
          </cell>
          <cell r="AV90">
            <v>7</v>
          </cell>
          <cell r="AW90">
            <v>7</v>
          </cell>
          <cell r="BJ90">
            <v>5</v>
          </cell>
          <cell r="BK90">
            <v>-5</v>
          </cell>
          <cell r="BL90">
            <v>5</v>
          </cell>
          <cell r="BN90">
            <v>213</v>
          </cell>
          <cell r="BO90" t="str">
            <v>2</v>
          </cell>
          <cell r="BP90"/>
          <cell r="BW90">
            <v>0</v>
          </cell>
          <cell r="CK90">
            <v>0</v>
          </cell>
          <cell r="CL90">
            <v>0.17820000000000003</v>
          </cell>
          <cell r="CN90" t="str">
            <v>Zanosy ELABD 304</v>
          </cell>
          <cell r="CO90" t="str">
            <v>الكترولوكس</v>
          </cell>
          <cell r="CP90" t="str">
            <v>القاهرة للصناعات المغذية غسالات</v>
          </cell>
          <cell r="CT90">
            <v>1</v>
          </cell>
          <cell r="CU90">
            <v>1</v>
          </cell>
          <cell r="CV90">
            <v>1</v>
          </cell>
        </row>
        <row r="91">
          <cell r="A91">
            <v>65</v>
          </cell>
          <cell r="B91" t="str">
            <v>PF1</v>
          </cell>
          <cell r="C91" t="str">
            <v>FOAM 10TH</v>
          </cell>
          <cell r="D91" t="str">
            <v>Molds</v>
          </cell>
          <cell r="E91" t="str">
            <v>FMABDI30300000</v>
          </cell>
          <cell r="F91" t="str">
            <v>زانوسى العبد 303</v>
          </cell>
          <cell r="G91" t="str">
            <v>Ea</v>
          </cell>
          <cell r="H91" t="str">
            <v>1100*1200</v>
          </cell>
          <cell r="I91">
            <v>2.9000000000000001E-2</v>
          </cell>
          <cell r="J91">
            <v>42</v>
          </cell>
          <cell r="K91">
            <v>2</v>
          </cell>
          <cell r="L91">
            <v>42</v>
          </cell>
          <cell r="M91">
            <v>39.252414882548699</v>
          </cell>
          <cell r="N91">
            <v>1</v>
          </cell>
          <cell r="O91">
            <v>2</v>
          </cell>
          <cell r="P91" t="str">
            <v>M1</v>
          </cell>
          <cell r="Q91" t="str">
            <v>لا تعمل</v>
          </cell>
          <cell r="R91">
            <v>29</v>
          </cell>
          <cell r="S91">
            <v>26.97</v>
          </cell>
          <cell r="T91">
            <v>31.03</v>
          </cell>
          <cell r="U91">
            <v>7</v>
          </cell>
          <cell r="V91">
            <v>7</v>
          </cell>
          <cell r="X91" t="str">
            <v>ثلاجة</v>
          </cell>
          <cell r="Y91">
            <v>25</v>
          </cell>
          <cell r="AA91">
            <v>65</v>
          </cell>
          <cell r="AB91" t="str">
            <v>زانوسى العبد 303</v>
          </cell>
          <cell r="AD91" t="str">
            <v>زانوسى العبد 303+زانوسى العبد 304</v>
          </cell>
          <cell r="AE91">
            <v>0</v>
          </cell>
          <cell r="AG91" t="str">
            <v>CDFRP2305</v>
          </cell>
          <cell r="AH91">
            <v>183.42820490265075</v>
          </cell>
          <cell r="AI91">
            <v>174.25679465751821</v>
          </cell>
          <cell r="AJ91">
            <v>192.59961514778328</v>
          </cell>
          <cell r="AK91">
            <v>1</v>
          </cell>
          <cell r="AL91">
            <v>1</v>
          </cell>
          <cell r="AT91" t="str">
            <v>ABD</v>
          </cell>
          <cell r="AU91" t="str">
            <v>اتوماتيك</v>
          </cell>
          <cell r="AV91">
            <v>7</v>
          </cell>
          <cell r="AW91">
            <v>7</v>
          </cell>
          <cell r="AX91"/>
          <cell r="AY91"/>
          <cell r="AZ91"/>
          <cell r="BA91"/>
          <cell r="BB91"/>
          <cell r="BC91"/>
          <cell r="BD91"/>
          <cell r="BJ91">
            <v>5</v>
          </cell>
          <cell r="BK91">
            <v>-5</v>
          </cell>
          <cell r="BL91">
            <v>5</v>
          </cell>
          <cell r="BN91">
            <v>213</v>
          </cell>
          <cell r="BO91" t="str">
            <v>2</v>
          </cell>
          <cell r="BP91"/>
          <cell r="BW91">
            <v>0</v>
          </cell>
          <cell r="CK91">
            <v>0</v>
          </cell>
          <cell r="CL91">
            <v>3.1900000000000005E-2</v>
          </cell>
          <cell r="CN91" t="str">
            <v>Zanosy ELABD 303</v>
          </cell>
          <cell r="CO91" t="str">
            <v>الكترولوكس</v>
          </cell>
          <cell r="CP91" t="str">
            <v>القاهرة للصناعات المغذية غسالات</v>
          </cell>
          <cell r="CT91">
            <v>1</v>
          </cell>
          <cell r="CU91">
            <v>1</v>
          </cell>
          <cell r="CV91">
            <v>1</v>
          </cell>
        </row>
        <row r="92">
          <cell r="A92" t="str">
            <v>65sum</v>
          </cell>
          <cell r="B92" t="str">
            <v>PF1</v>
          </cell>
          <cell r="C92" t="str">
            <v>FOAM 10TH</v>
          </cell>
          <cell r="D92" t="str">
            <v>Molds</v>
          </cell>
          <cell r="E92" t="str">
            <v>FMABDI30300000</v>
          </cell>
          <cell r="F92" t="str">
            <v>زانوسى العبد 303+زانوسى العبد 304</v>
          </cell>
          <cell r="G92" t="str">
            <v>Ea</v>
          </cell>
          <cell r="H92" t="str">
            <v>1100*1200</v>
          </cell>
          <cell r="I92">
            <v>0.191</v>
          </cell>
          <cell r="J92">
            <v>42</v>
          </cell>
          <cell r="K92">
            <v>2</v>
          </cell>
          <cell r="L92">
            <v>42</v>
          </cell>
          <cell r="M92">
            <v>39.252414882548699</v>
          </cell>
          <cell r="N92">
            <v>2</v>
          </cell>
          <cell r="O92">
            <v>2</v>
          </cell>
          <cell r="P92" t="str">
            <v>M1</v>
          </cell>
          <cell r="Q92" t="str">
            <v>لا تعمل</v>
          </cell>
          <cell r="R92">
            <v>191</v>
          </cell>
          <cell r="S92">
            <v>177.63</v>
          </cell>
          <cell r="T92">
            <v>204.37</v>
          </cell>
          <cell r="U92">
            <v>7</v>
          </cell>
          <cell r="V92">
            <v>7</v>
          </cell>
          <cell r="X92" t="str">
            <v>ثلاجة</v>
          </cell>
          <cell r="Y92">
            <v>25</v>
          </cell>
          <cell r="Z92" t="str">
            <v>مجمعة</v>
          </cell>
          <cell r="AA92">
            <v>65</v>
          </cell>
          <cell r="AB92" t="str">
            <v>زانوسى العبد 303</v>
          </cell>
          <cell r="AD92" t="str">
            <v>زانوسى العبد 303+زانوسى العبد 304</v>
          </cell>
          <cell r="AE92">
            <v>0</v>
          </cell>
          <cell r="AG92" t="str">
            <v>CDFRP2305</v>
          </cell>
          <cell r="AH92">
            <v>183.42820490265075</v>
          </cell>
          <cell r="AI92">
            <v>174.25679465751821</v>
          </cell>
          <cell r="AJ92">
            <v>192.59961514778328</v>
          </cell>
          <cell r="AK92">
            <v>0</v>
          </cell>
          <cell r="AM92">
            <v>1</v>
          </cell>
          <cell r="AT92" t="str">
            <v>ABD</v>
          </cell>
          <cell r="AU92" t="str">
            <v>اتوماتيك</v>
          </cell>
          <cell r="AV92">
            <v>7</v>
          </cell>
          <cell r="AW92">
            <v>7</v>
          </cell>
          <cell r="AX92"/>
          <cell r="AY92"/>
          <cell r="AZ92"/>
          <cell r="BA92"/>
          <cell r="BB92"/>
          <cell r="BC92"/>
          <cell r="BD92"/>
          <cell r="BJ92">
            <v>5</v>
          </cell>
          <cell r="BK92">
            <v>-5</v>
          </cell>
          <cell r="BL92">
            <v>5</v>
          </cell>
          <cell r="BN92">
            <v>213</v>
          </cell>
          <cell r="BO92" t="str">
            <v>2</v>
          </cell>
          <cell r="BP92"/>
          <cell r="BW92">
            <v>0</v>
          </cell>
          <cell r="CK92">
            <v>0</v>
          </cell>
          <cell r="CL92">
            <v>0.21010000000000001</v>
          </cell>
          <cell r="CN92" t="str">
            <v>Zanosy ELABD 303</v>
          </cell>
          <cell r="CO92" t="str">
            <v>الكترولوكس</v>
          </cell>
          <cell r="CP92" t="str">
            <v>القاهرة للصناعات المغذية غسالات</v>
          </cell>
          <cell r="CT92">
            <v>0</v>
          </cell>
          <cell r="CU92">
            <v>1</v>
          </cell>
          <cell r="CV92">
            <v>1</v>
          </cell>
        </row>
        <row r="93">
          <cell r="A93">
            <v>66</v>
          </cell>
          <cell r="B93" t="str">
            <v>PF1</v>
          </cell>
          <cell r="C93" t="str">
            <v>FOAM 10TH</v>
          </cell>
          <cell r="D93" t="str">
            <v>Molds</v>
          </cell>
          <cell r="E93" t="str">
            <v>FMTOSI40B26000</v>
          </cell>
          <cell r="F93" t="str">
            <v>TV40L26 TEFG0210040</v>
          </cell>
          <cell r="G93" t="str">
            <v>Ea</v>
          </cell>
          <cell r="H93" t="str">
            <v>1100*1200</v>
          </cell>
          <cell r="I93">
            <v>0.19</v>
          </cell>
          <cell r="J93">
            <v>30</v>
          </cell>
          <cell r="K93">
            <v>2</v>
          </cell>
          <cell r="L93">
            <v>30</v>
          </cell>
          <cell r="M93">
            <v>30</v>
          </cell>
          <cell r="N93">
            <v>1</v>
          </cell>
          <cell r="O93">
            <v>2</v>
          </cell>
          <cell r="P93" t="str">
            <v>N</v>
          </cell>
          <cell r="Q93" t="str">
            <v>تعمل</v>
          </cell>
          <cell r="R93">
            <v>190</v>
          </cell>
          <cell r="S93">
            <v>176.7</v>
          </cell>
          <cell r="T93">
            <v>203.3</v>
          </cell>
          <cell r="U93">
            <v>7</v>
          </cell>
          <cell r="V93">
            <v>7</v>
          </cell>
          <cell r="X93" t="str">
            <v>TV</v>
          </cell>
          <cell r="Y93">
            <v>26</v>
          </cell>
          <cell r="AA93">
            <v>66</v>
          </cell>
          <cell r="AB93" t="str">
            <v>TV40L26 TEFG0210040</v>
          </cell>
          <cell r="AD93" t="str">
            <v>TV40L26</v>
          </cell>
          <cell r="AE93">
            <v>1</v>
          </cell>
          <cell r="AH93">
            <v>240</v>
          </cell>
          <cell r="AI93">
            <v>228</v>
          </cell>
          <cell r="AJ93">
            <v>252</v>
          </cell>
          <cell r="AK93">
            <v>1</v>
          </cell>
          <cell r="AL93">
            <v>1</v>
          </cell>
          <cell r="AN93">
            <v>10</v>
          </cell>
          <cell r="AO93">
            <v>18</v>
          </cell>
          <cell r="AP93" t="str">
            <v xml:space="preserve"> (A) EU150       (M) 0.7-1.1 mm</v>
          </cell>
          <cell r="AQ93" t="str">
            <v>(B) S.2 112      (M) 0.7-1.1 mm</v>
          </cell>
          <cell r="AR93">
            <v>18</v>
          </cell>
          <cell r="AS93">
            <v>18</v>
          </cell>
          <cell r="AT93" t="str">
            <v>TOS</v>
          </cell>
          <cell r="AU93" t="str">
            <v>اتوماتيك</v>
          </cell>
          <cell r="AV93">
            <v>7</v>
          </cell>
          <cell r="AW93">
            <v>7</v>
          </cell>
          <cell r="AX93">
            <v>1008</v>
          </cell>
          <cell r="AY93">
            <v>2</v>
          </cell>
          <cell r="AZ93">
            <v>2</v>
          </cell>
          <cell r="BA93">
            <v>122</v>
          </cell>
          <cell r="BB93">
            <v>2</v>
          </cell>
          <cell r="BC93">
            <v>2</v>
          </cell>
          <cell r="BD93">
            <v>238</v>
          </cell>
          <cell r="BE93">
            <v>2</v>
          </cell>
          <cell r="BF93">
            <v>2</v>
          </cell>
          <cell r="BJ93">
            <v>5</v>
          </cell>
          <cell r="BK93">
            <v>5</v>
          </cell>
          <cell r="BL93">
            <v>15</v>
          </cell>
          <cell r="BN93">
            <v>801</v>
          </cell>
          <cell r="BO93" t="str">
            <v>8</v>
          </cell>
          <cell r="BP93"/>
          <cell r="BW93">
            <v>0</v>
          </cell>
          <cell r="CB93">
            <v>12</v>
          </cell>
          <cell r="CC93">
            <v>1</v>
          </cell>
          <cell r="CG93" t="str">
            <v>احمر</v>
          </cell>
          <cell r="CK93">
            <v>0</v>
          </cell>
          <cell r="CL93">
            <v>0.20900000000000002</v>
          </cell>
          <cell r="CN93" t="str">
            <v>TV40L26 TEFG0210040</v>
          </cell>
          <cell r="CO93" t="str">
            <v>توشيبا</v>
          </cell>
          <cell r="CP93" t="str">
            <v>توشيبا للاجهزة المرئية</v>
          </cell>
          <cell r="CT93">
            <v>1</v>
          </cell>
          <cell r="CU93">
            <v>1</v>
          </cell>
          <cell r="CV93">
            <v>1</v>
          </cell>
        </row>
        <row r="94">
          <cell r="A94">
            <v>67</v>
          </cell>
          <cell r="B94" t="str">
            <v>PF1</v>
          </cell>
          <cell r="C94" t="str">
            <v>FOAM 10TH</v>
          </cell>
          <cell r="D94" t="str">
            <v>Molds</v>
          </cell>
          <cell r="E94" t="str">
            <v>FMTOSI40T26000</v>
          </cell>
          <cell r="F94" t="str">
            <v>TV40L26 TEFG0210030</v>
          </cell>
          <cell r="G94" t="str">
            <v>Ea</v>
          </cell>
          <cell r="H94" t="str">
            <v>1100*1200</v>
          </cell>
          <cell r="I94">
            <v>0.22</v>
          </cell>
          <cell r="J94">
            <v>30</v>
          </cell>
          <cell r="K94">
            <v>2</v>
          </cell>
          <cell r="L94">
            <v>30</v>
          </cell>
          <cell r="M94">
            <v>30</v>
          </cell>
          <cell r="N94">
            <v>1</v>
          </cell>
          <cell r="O94">
            <v>2</v>
          </cell>
          <cell r="P94" t="str">
            <v>N</v>
          </cell>
          <cell r="Q94" t="str">
            <v>تعمل</v>
          </cell>
          <cell r="R94">
            <v>220</v>
          </cell>
          <cell r="S94">
            <v>204.6</v>
          </cell>
          <cell r="T94">
            <v>235.4</v>
          </cell>
          <cell r="U94">
            <v>7</v>
          </cell>
          <cell r="V94">
            <v>7</v>
          </cell>
          <cell r="X94" t="str">
            <v>TV</v>
          </cell>
          <cell r="Y94">
            <v>26</v>
          </cell>
          <cell r="AA94">
            <v>67</v>
          </cell>
          <cell r="AB94" t="str">
            <v>TV40L26 TEFG0210030</v>
          </cell>
          <cell r="AD94" t="str">
            <v>TV40L26</v>
          </cell>
          <cell r="AE94">
            <v>1</v>
          </cell>
          <cell r="AH94">
            <v>240</v>
          </cell>
          <cell r="AI94">
            <v>228</v>
          </cell>
          <cell r="AJ94">
            <v>252</v>
          </cell>
          <cell r="AK94">
            <v>1</v>
          </cell>
          <cell r="AL94">
            <v>1</v>
          </cell>
          <cell r="AN94">
            <v>10</v>
          </cell>
          <cell r="AO94">
            <v>18</v>
          </cell>
          <cell r="AP94" t="str">
            <v xml:space="preserve"> (A) EU150       (M) 0.7-1.1 mm</v>
          </cell>
          <cell r="AQ94" t="str">
            <v>(B) S.2 112      (M) 0.7-1.1 mm</v>
          </cell>
          <cell r="AR94">
            <v>18</v>
          </cell>
          <cell r="AS94">
            <v>18</v>
          </cell>
          <cell r="AT94" t="str">
            <v>TOS</v>
          </cell>
          <cell r="AU94" t="str">
            <v>اتوماتيك</v>
          </cell>
          <cell r="AV94">
            <v>7</v>
          </cell>
          <cell r="AW94">
            <v>7</v>
          </cell>
          <cell r="AX94">
            <v>1008</v>
          </cell>
          <cell r="AY94">
            <v>2</v>
          </cell>
          <cell r="AZ94">
            <v>2</v>
          </cell>
          <cell r="BA94">
            <v>122</v>
          </cell>
          <cell r="BB94">
            <v>2</v>
          </cell>
          <cell r="BC94">
            <v>2</v>
          </cell>
          <cell r="BD94">
            <v>238</v>
          </cell>
          <cell r="BE94">
            <v>2</v>
          </cell>
          <cell r="BF94">
            <v>2</v>
          </cell>
          <cell r="BJ94">
            <v>5</v>
          </cell>
          <cell r="BK94">
            <v>5</v>
          </cell>
          <cell r="BL94">
            <v>15</v>
          </cell>
          <cell r="BN94">
            <v>801</v>
          </cell>
          <cell r="BO94" t="str">
            <v>8</v>
          </cell>
          <cell r="BP94"/>
          <cell r="BW94">
            <v>0</v>
          </cell>
          <cell r="CB94">
            <v>12</v>
          </cell>
          <cell r="CC94">
            <v>1</v>
          </cell>
          <cell r="CG94" t="str">
            <v>ابيض</v>
          </cell>
          <cell r="CK94">
            <v>0</v>
          </cell>
          <cell r="CL94">
            <v>0.24200000000000002</v>
          </cell>
          <cell r="CN94" t="str">
            <v>TV40L26 TEFG0210030</v>
          </cell>
          <cell r="CO94" t="str">
            <v>توشيبا</v>
          </cell>
          <cell r="CP94" t="str">
            <v>توشيبا للاجهزة المرئية</v>
          </cell>
          <cell r="CT94">
            <v>1</v>
          </cell>
          <cell r="CU94">
            <v>1</v>
          </cell>
          <cell r="CV94">
            <v>1</v>
          </cell>
        </row>
        <row r="95">
          <cell r="A95" t="str">
            <v>67sum</v>
          </cell>
          <cell r="B95" t="str">
            <v>PF1</v>
          </cell>
          <cell r="C95" t="str">
            <v>FOAM 10TH</v>
          </cell>
          <cell r="D95" t="str">
            <v>Molds</v>
          </cell>
          <cell r="E95" t="str">
            <v>FMTOSI40T26000</v>
          </cell>
          <cell r="F95" t="str">
            <v>TV40L26</v>
          </cell>
          <cell r="G95" t="str">
            <v>Ea</v>
          </cell>
          <cell r="H95" t="str">
            <v>1100*1200</v>
          </cell>
          <cell r="I95">
            <v>0.41000000000000003</v>
          </cell>
          <cell r="J95">
            <v>30</v>
          </cell>
          <cell r="K95">
            <v>2</v>
          </cell>
          <cell r="L95">
            <v>30</v>
          </cell>
          <cell r="M95">
            <v>30</v>
          </cell>
          <cell r="N95">
            <v>2</v>
          </cell>
          <cell r="O95">
            <v>2</v>
          </cell>
          <cell r="P95" t="str">
            <v>N</v>
          </cell>
          <cell r="Q95" t="str">
            <v>تعمل</v>
          </cell>
          <cell r="R95">
            <v>410.00000000000006</v>
          </cell>
          <cell r="S95">
            <v>381.30000000000007</v>
          </cell>
          <cell r="T95">
            <v>438.70000000000005</v>
          </cell>
          <cell r="U95">
            <v>7</v>
          </cell>
          <cell r="V95">
            <v>7</v>
          </cell>
          <cell r="X95" t="str">
            <v>TV</v>
          </cell>
          <cell r="Y95">
            <v>26</v>
          </cell>
          <cell r="Z95" t="str">
            <v>مجمعة</v>
          </cell>
          <cell r="AA95">
            <v>67</v>
          </cell>
          <cell r="AB95" t="str">
            <v>TV40L26 TEFG0210030</v>
          </cell>
          <cell r="AD95" t="str">
            <v>TV40L26</v>
          </cell>
          <cell r="AE95">
            <v>1</v>
          </cell>
          <cell r="AH95">
            <v>240</v>
          </cell>
          <cell r="AI95">
            <v>228</v>
          </cell>
          <cell r="AJ95">
            <v>252</v>
          </cell>
          <cell r="AK95">
            <v>0</v>
          </cell>
          <cell r="AM95">
            <v>1</v>
          </cell>
          <cell r="AN95">
            <v>10</v>
          </cell>
          <cell r="AO95">
            <v>18</v>
          </cell>
          <cell r="AP95" t="str">
            <v xml:space="preserve"> (A) EU150       (M) 0.7-1.1 mm</v>
          </cell>
          <cell r="AQ95" t="str">
            <v>(B) S.2 112      (M) 0.7-1.1 mm</v>
          </cell>
          <cell r="AR95">
            <v>18</v>
          </cell>
          <cell r="AS95">
            <v>18</v>
          </cell>
          <cell r="AT95" t="str">
            <v>TOS</v>
          </cell>
          <cell r="AU95" t="str">
            <v>اتوماتيك</v>
          </cell>
          <cell r="AV95">
            <v>7</v>
          </cell>
          <cell r="AW95">
            <v>7</v>
          </cell>
          <cell r="AX95"/>
          <cell r="AY95"/>
          <cell r="AZ95"/>
          <cell r="BA95"/>
          <cell r="BB95"/>
          <cell r="BC95"/>
          <cell r="BD95"/>
          <cell r="BJ95">
            <v>5</v>
          </cell>
          <cell r="BK95">
            <v>5</v>
          </cell>
          <cell r="BL95">
            <v>15</v>
          </cell>
          <cell r="BN95">
            <v>801</v>
          </cell>
          <cell r="BO95" t="str">
            <v>8</v>
          </cell>
          <cell r="BP95"/>
          <cell r="BW95">
            <v>0</v>
          </cell>
          <cell r="CB95">
            <v>12</v>
          </cell>
          <cell r="CC95">
            <v>1</v>
          </cell>
          <cell r="CK95">
            <v>0</v>
          </cell>
          <cell r="CL95">
            <v>0.45100000000000007</v>
          </cell>
          <cell r="CN95" t="str">
            <v>TV40L26 TEFG0210030</v>
          </cell>
          <cell r="CO95" t="str">
            <v>توشيبا</v>
          </cell>
          <cell r="CP95" t="str">
            <v>توشيبا للاجهزة المرئية</v>
          </cell>
          <cell r="CT95">
            <v>0</v>
          </cell>
          <cell r="CU95">
            <v>1</v>
          </cell>
          <cell r="CV95">
            <v>1</v>
          </cell>
        </row>
        <row r="96">
          <cell r="A96">
            <v>68</v>
          </cell>
          <cell r="B96" t="str">
            <v>PF1</v>
          </cell>
          <cell r="C96" t="str">
            <v>FOAM 10TH</v>
          </cell>
          <cell r="D96" t="str">
            <v>Molds</v>
          </cell>
          <cell r="E96" t="str">
            <v>FMEGPIP1242000</v>
          </cell>
          <cell r="F96" t="str">
            <v>فوم بورسلين 124 علوى K</v>
          </cell>
          <cell r="G96" t="str">
            <v>Ea</v>
          </cell>
          <cell r="H96" t="str">
            <v>1400*1400</v>
          </cell>
          <cell r="I96">
            <v>0.69</v>
          </cell>
          <cell r="J96">
            <v>18</v>
          </cell>
          <cell r="L96">
            <v>15</v>
          </cell>
          <cell r="M96">
            <v>13</v>
          </cell>
          <cell r="N96">
            <v>1</v>
          </cell>
          <cell r="O96">
            <v>1</v>
          </cell>
          <cell r="P96" t="str">
            <v>N1</v>
          </cell>
          <cell r="Q96" t="str">
            <v>لا تعمل</v>
          </cell>
          <cell r="R96">
            <v>690</v>
          </cell>
          <cell r="S96">
            <v>641.70000000000005</v>
          </cell>
          <cell r="T96">
            <v>738.3</v>
          </cell>
          <cell r="U96">
            <v>7</v>
          </cell>
          <cell r="V96">
            <v>7</v>
          </cell>
          <cell r="Y96">
            <v>197</v>
          </cell>
          <cell r="AA96">
            <v>68</v>
          </cell>
          <cell r="AB96" t="str">
            <v>فوم بورسلين 124 علوى K</v>
          </cell>
          <cell r="AD96" t="str">
            <v>فوم بورسلين 124 علوى K/فوم بورسلين 124 سفلى K</v>
          </cell>
          <cell r="AE96">
            <v>0</v>
          </cell>
          <cell r="AH96">
            <v>276.92307692307691</v>
          </cell>
          <cell r="AI96">
            <v>263.07692307692304</v>
          </cell>
          <cell r="AJ96">
            <v>290.76923076923077</v>
          </cell>
          <cell r="AK96">
            <v>1</v>
          </cell>
          <cell r="AL96">
            <v>1</v>
          </cell>
          <cell r="AT96" t="str">
            <v>EGP</v>
          </cell>
          <cell r="AV96">
            <v>7</v>
          </cell>
          <cell r="AW96">
            <v>7</v>
          </cell>
          <cell r="AX96"/>
          <cell r="AY96"/>
          <cell r="AZ96"/>
          <cell r="BA96"/>
          <cell r="BB96"/>
          <cell r="BC96"/>
          <cell r="BD96"/>
          <cell r="BO96" t="str">
            <v/>
          </cell>
          <cell r="BP96"/>
          <cell r="CK96">
            <v>0</v>
          </cell>
          <cell r="CL96">
            <v>0.75900000000000001</v>
          </cell>
          <cell r="CN96" t="str">
            <v>foam Borslin 124 top K</v>
          </cell>
          <cell r="CO96" t="str">
            <v>الشركه العامه للخزف</v>
          </cell>
          <cell r="CP96" t="str">
            <v>الشركه العامه للخزف</v>
          </cell>
          <cell r="CQ96"/>
          <cell r="CR96"/>
          <cell r="CT96">
            <v>1</v>
          </cell>
          <cell r="CU96">
            <v>1</v>
          </cell>
        </row>
        <row r="97">
          <cell r="A97">
            <v>69</v>
          </cell>
          <cell r="B97" t="str">
            <v>PF1</v>
          </cell>
          <cell r="C97" t="str">
            <v>FOAM 10TH</v>
          </cell>
          <cell r="D97" t="str">
            <v>Molds</v>
          </cell>
          <cell r="E97" t="str">
            <v>FMEGPIP1241000</v>
          </cell>
          <cell r="F97" t="str">
            <v>فوم بورسلين 124 سفلى K</v>
          </cell>
          <cell r="G97" t="str">
            <v>Ea</v>
          </cell>
          <cell r="H97" t="str">
            <v>1400*1400</v>
          </cell>
          <cell r="I97">
            <v>0.64</v>
          </cell>
          <cell r="J97">
            <v>18</v>
          </cell>
          <cell r="L97">
            <v>15</v>
          </cell>
          <cell r="M97">
            <v>13</v>
          </cell>
          <cell r="N97">
            <v>1</v>
          </cell>
          <cell r="O97">
            <v>1</v>
          </cell>
          <cell r="P97" t="str">
            <v>N1</v>
          </cell>
          <cell r="Q97" t="str">
            <v>لا تعمل</v>
          </cell>
          <cell r="R97">
            <v>640</v>
          </cell>
          <cell r="S97">
            <v>595.20000000000005</v>
          </cell>
          <cell r="T97">
            <v>684.8</v>
          </cell>
          <cell r="U97">
            <v>7</v>
          </cell>
          <cell r="V97">
            <v>7</v>
          </cell>
          <cell r="Y97">
            <v>197</v>
          </cell>
          <cell r="AA97">
            <v>69</v>
          </cell>
          <cell r="AB97" t="str">
            <v>فوم بورسلين 124 سفلى K</v>
          </cell>
          <cell r="AD97" t="str">
            <v>فوم بورسلين 124 علوى K/فوم بورسلين 124 سفلى K</v>
          </cell>
          <cell r="AE97">
            <v>0</v>
          </cell>
          <cell r="AH97">
            <v>276.92307692307691</v>
          </cell>
          <cell r="AI97">
            <v>263.07692307692304</v>
          </cell>
          <cell r="AJ97">
            <v>290.76923076923077</v>
          </cell>
          <cell r="AK97">
            <v>1</v>
          </cell>
          <cell r="AL97">
            <v>1</v>
          </cell>
          <cell r="AT97" t="str">
            <v>EGP</v>
          </cell>
          <cell r="AV97">
            <v>7</v>
          </cell>
          <cell r="AW97">
            <v>7</v>
          </cell>
          <cell r="AX97"/>
          <cell r="AY97"/>
          <cell r="AZ97"/>
          <cell r="BA97"/>
          <cell r="BB97"/>
          <cell r="BC97"/>
          <cell r="BD97"/>
          <cell r="BO97" t="str">
            <v/>
          </cell>
          <cell r="BP97"/>
          <cell r="CK97">
            <v>0</v>
          </cell>
          <cell r="CL97">
            <v>0.70400000000000007</v>
          </cell>
          <cell r="CN97" t="str">
            <v>foam Borslin 124 bottom K</v>
          </cell>
          <cell r="CO97" t="str">
            <v>المصرية الألمانية</v>
          </cell>
          <cell r="CP97" t="str">
            <v xml:space="preserve">شركة المصرية الالمانية </v>
          </cell>
          <cell r="CT97">
            <v>1</v>
          </cell>
          <cell r="CU97">
            <v>1</v>
          </cell>
        </row>
        <row r="98">
          <cell r="A98" t="str">
            <v>69sum</v>
          </cell>
          <cell r="B98" t="str">
            <v>PF1</v>
          </cell>
          <cell r="C98" t="str">
            <v>FOAM 10TH</v>
          </cell>
          <cell r="D98" t="str">
            <v>Molds</v>
          </cell>
          <cell r="E98" t="str">
            <v>FMEGPIP1241000</v>
          </cell>
          <cell r="F98" t="str">
            <v>فوم بورسلين 124 علوى K/فوم بورسلين 124 سفلى K</v>
          </cell>
          <cell r="G98" t="str">
            <v>Ea</v>
          </cell>
          <cell r="H98" t="str">
            <v>1400*1400</v>
          </cell>
          <cell r="I98">
            <v>1.33</v>
          </cell>
          <cell r="J98">
            <v>18</v>
          </cell>
          <cell r="L98">
            <v>15</v>
          </cell>
          <cell r="M98">
            <v>13</v>
          </cell>
          <cell r="N98">
            <v>1</v>
          </cell>
          <cell r="O98">
            <v>1</v>
          </cell>
          <cell r="P98" t="str">
            <v>N1</v>
          </cell>
          <cell r="Q98" t="str">
            <v>لا تعمل</v>
          </cell>
          <cell r="R98">
            <v>1330</v>
          </cell>
          <cell r="S98">
            <v>1236.9000000000001</v>
          </cell>
          <cell r="T98">
            <v>1423.1</v>
          </cell>
          <cell r="U98">
            <v>7</v>
          </cell>
          <cell r="V98">
            <v>7</v>
          </cell>
          <cell r="Y98">
            <v>197</v>
          </cell>
          <cell r="Z98" t="str">
            <v>مجمعة</v>
          </cell>
          <cell r="AA98">
            <v>69</v>
          </cell>
          <cell r="AB98" t="str">
            <v>فوم بورسلين 124 سفلى K</v>
          </cell>
          <cell r="AD98" t="str">
            <v>فوم بورسلين 124 علوى K/فوم بورسلين 124 سفلى K</v>
          </cell>
          <cell r="AE98">
            <v>0</v>
          </cell>
          <cell r="AH98">
            <v>276.92307692307691</v>
          </cell>
          <cell r="AI98">
            <v>263.07692307692304</v>
          </cell>
          <cell r="AJ98">
            <v>290.76923076923077</v>
          </cell>
          <cell r="AK98">
            <v>0</v>
          </cell>
          <cell r="AM98">
            <v>1</v>
          </cell>
          <cell r="AT98" t="str">
            <v>EGP</v>
          </cell>
          <cell r="AV98">
            <v>7</v>
          </cell>
          <cell r="AW98">
            <v>7</v>
          </cell>
          <cell r="AX98"/>
          <cell r="AY98"/>
          <cell r="AZ98"/>
          <cell r="BA98"/>
          <cell r="BB98"/>
          <cell r="BC98"/>
          <cell r="BD98"/>
          <cell r="BO98" t="str">
            <v/>
          </cell>
          <cell r="BP98"/>
          <cell r="CK98">
            <v>0</v>
          </cell>
          <cell r="CL98">
            <v>1.4630000000000003</v>
          </cell>
          <cell r="CN98" t="str">
            <v>foam Borslin 124 bottom K</v>
          </cell>
          <cell r="CO98" t="str">
            <v>المصرية الألمانية</v>
          </cell>
          <cell r="CP98" t="str">
            <v xml:space="preserve">شركة المصرية الالمانية </v>
          </cell>
          <cell r="CT98">
            <v>0</v>
          </cell>
          <cell r="CU98">
            <v>1</v>
          </cell>
        </row>
        <row r="99">
          <cell r="A99">
            <v>70</v>
          </cell>
          <cell r="B99" t="str">
            <v>PF1</v>
          </cell>
          <cell r="C99" t="str">
            <v>FOAM 10TH</v>
          </cell>
          <cell r="D99" t="str">
            <v>Molds</v>
          </cell>
          <cell r="E99" t="str">
            <v>FMTOSI49T00000</v>
          </cell>
          <cell r="F99" t="str">
            <v>TV49S26 TOP CODE Teff 101409</v>
          </cell>
          <cell r="G99" t="str">
            <v>Ea</v>
          </cell>
          <cell r="H99" t="str">
            <v>1100*1200</v>
          </cell>
          <cell r="I99">
            <v>0.27600000000000002</v>
          </cell>
          <cell r="J99">
            <v>12</v>
          </cell>
          <cell r="L99">
            <v>12</v>
          </cell>
          <cell r="M99">
            <v>12</v>
          </cell>
          <cell r="N99">
            <v>1</v>
          </cell>
          <cell r="O99">
            <v>1</v>
          </cell>
          <cell r="P99" t="str">
            <v>O</v>
          </cell>
          <cell r="Q99" t="str">
            <v>تعمل</v>
          </cell>
          <cell r="R99">
            <v>276</v>
          </cell>
          <cell r="S99">
            <v>256.68</v>
          </cell>
          <cell r="T99">
            <v>295.32</v>
          </cell>
          <cell r="U99">
            <v>7</v>
          </cell>
          <cell r="V99">
            <v>7</v>
          </cell>
          <cell r="X99" t="str">
            <v>TV</v>
          </cell>
          <cell r="Y99">
            <v>27</v>
          </cell>
          <cell r="AA99">
            <v>70</v>
          </cell>
          <cell r="AB99" t="str">
            <v>TV49S26 TOP CODE Teff 101409</v>
          </cell>
          <cell r="AD99" t="str">
            <v>TV49S26</v>
          </cell>
          <cell r="AE99">
            <v>1</v>
          </cell>
          <cell r="AH99">
            <v>300</v>
          </cell>
          <cell r="AI99">
            <v>285</v>
          </cell>
          <cell r="AJ99">
            <v>315</v>
          </cell>
          <cell r="AK99">
            <v>1</v>
          </cell>
          <cell r="AL99">
            <v>1</v>
          </cell>
          <cell r="AT99" t="str">
            <v>TOS</v>
          </cell>
          <cell r="AU99" t="str">
            <v>اتوماتيك</v>
          </cell>
          <cell r="AV99">
            <v>7</v>
          </cell>
          <cell r="AW99">
            <v>7</v>
          </cell>
          <cell r="BJ99">
            <v>5</v>
          </cell>
          <cell r="BK99">
            <v>-5</v>
          </cell>
          <cell r="BL99">
            <v>5</v>
          </cell>
          <cell r="BO99" t="str">
            <v/>
          </cell>
          <cell r="BP99"/>
          <cell r="BW99">
            <v>0</v>
          </cell>
          <cell r="CK99">
            <v>0</v>
          </cell>
          <cell r="CL99">
            <v>0.30360000000000004</v>
          </cell>
          <cell r="CN99" t="str">
            <v>TV49S26 TOP CODE Teff 101409</v>
          </cell>
          <cell r="CO99" t="str">
            <v>توشيبا</v>
          </cell>
          <cell r="CP99" t="str">
            <v>توشيبا للاجهزة المرئية</v>
          </cell>
          <cell r="CT99">
            <v>1</v>
          </cell>
          <cell r="CU99">
            <v>1</v>
          </cell>
          <cell r="CV99">
            <v>1</v>
          </cell>
        </row>
        <row r="100">
          <cell r="A100">
            <v>368</v>
          </cell>
          <cell r="B100" t="str">
            <v>PF1</v>
          </cell>
          <cell r="C100" t="str">
            <v>FOAM 10TH</v>
          </cell>
          <cell r="D100" t="str">
            <v>xps</v>
          </cell>
          <cell r="E100" t="str">
            <v>FX35IF00400125</v>
          </cell>
          <cell r="F100" t="str">
            <v>شريحة زرقاء آيزوفوم 4سم ك35 بشفة (125*60*4سم) تصدير</v>
          </cell>
          <cell r="M100"/>
          <cell r="Q100" t="str">
            <v>تعمل</v>
          </cell>
          <cell r="S100"/>
          <cell r="T100"/>
          <cell r="X100" t="str">
            <v>آيزو فوم</v>
          </cell>
          <cell r="Y100">
            <v>77</v>
          </cell>
          <cell r="AA100">
            <v>368</v>
          </cell>
          <cell r="AB100" t="str">
            <v>شريحة زرقاء آيزوفوم 4سم ك35 بشفة (125*60*4سم) تصدير</v>
          </cell>
          <cell r="AE100">
            <v>1</v>
          </cell>
          <cell r="AK100">
            <v>1</v>
          </cell>
          <cell r="AM100">
            <v>1</v>
          </cell>
          <cell r="AT100" t="str">
            <v>35I</v>
          </cell>
          <cell r="AV100">
            <v>7</v>
          </cell>
          <cell r="AW100">
            <v>7</v>
          </cell>
          <cell r="BJ100">
            <v>5</v>
          </cell>
          <cell r="BK100">
            <v>-5</v>
          </cell>
          <cell r="BL100">
            <v>5</v>
          </cell>
          <cell r="BO100" t="str">
            <v/>
          </cell>
          <cell r="BP100"/>
          <cell r="BW100">
            <v>0</v>
          </cell>
          <cell r="CK100">
            <v>0</v>
          </cell>
          <cell r="CL100">
            <v>0</v>
          </cell>
          <cell r="CO100" t="str">
            <v>عملاء متنوعون</v>
          </cell>
          <cell r="CP100" t="str">
            <v>عملاء متنوعون</v>
          </cell>
          <cell r="CT100">
            <v>1</v>
          </cell>
          <cell r="CU100">
            <v>1</v>
          </cell>
          <cell r="CV100">
            <v>1</v>
          </cell>
        </row>
        <row r="101">
          <cell r="A101">
            <v>72</v>
          </cell>
          <cell r="B101" t="str">
            <v>PF1</v>
          </cell>
          <cell r="C101" t="str">
            <v>FOAM 10TH</v>
          </cell>
          <cell r="D101" t="str">
            <v>Molds</v>
          </cell>
          <cell r="E101" t="str">
            <v>FMTOSI49L00000</v>
          </cell>
          <cell r="F101" t="str">
            <v>TV49S26 L CODE Teff 101411</v>
          </cell>
          <cell r="G101" t="str">
            <v>Ea</v>
          </cell>
          <cell r="H101" t="str">
            <v>1100*1200</v>
          </cell>
          <cell r="I101">
            <v>3.1E-2</v>
          </cell>
          <cell r="J101">
            <v>12</v>
          </cell>
          <cell r="L101">
            <v>12</v>
          </cell>
          <cell r="M101">
            <v>12</v>
          </cell>
          <cell r="N101">
            <v>1</v>
          </cell>
          <cell r="O101">
            <v>1</v>
          </cell>
          <cell r="P101" t="str">
            <v>O</v>
          </cell>
          <cell r="Q101" t="str">
            <v>تعمل</v>
          </cell>
          <cell r="R101">
            <v>31</v>
          </cell>
          <cell r="S101">
            <v>28.83</v>
          </cell>
          <cell r="T101">
            <v>33.17</v>
          </cell>
          <cell r="U101">
            <v>7</v>
          </cell>
          <cell r="V101">
            <v>7</v>
          </cell>
          <cell r="X101" t="str">
            <v>TV</v>
          </cell>
          <cell r="Y101">
            <v>27</v>
          </cell>
          <cell r="AA101">
            <v>72</v>
          </cell>
          <cell r="AB101" t="str">
            <v>TV49S26 L CODE Teff 101411</v>
          </cell>
          <cell r="AD101" t="str">
            <v>TV49S26</v>
          </cell>
          <cell r="AE101">
            <v>1</v>
          </cell>
          <cell r="AH101">
            <v>300</v>
          </cell>
          <cell r="AI101">
            <v>285</v>
          </cell>
          <cell r="AJ101">
            <v>315</v>
          </cell>
          <cell r="AK101">
            <v>1</v>
          </cell>
          <cell r="AL101">
            <v>1</v>
          </cell>
          <cell r="AT101" t="str">
            <v>TOS</v>
          </cell>
          <cell r="AU101" t="str">
            <v>اتوماتيك</v>
          </cell>
          <cell r="AV101">
            <v>7</v>
          </cell>
          <cell r="AW101">
            <v>7</v>
          </cell>
          <cell r="BJ101">
            <v>5</v>
          </cell>
          <cell r="BK101">
            <v>-5</v>
          </cell>
          <cell r="BL101">
            <v>5</v>
          </cell>
          <cell r="BO101" t="str">
            <v/>
          </cell>
          <cell r="BP101"/>
          <cell r="BW101">
            <v>0</v>
          </cell>
          <cell r="CK101">
            <v>0</v>
          </cell>
          <cell r="CL101">
            <v>3.4100000000000005E-2</v>
          </cell>
          <cell r="CN101" t="str">
            <v>TV49S26 L CODE Teff 101411</v>
          </cell>
          <cell r="CO101" t="str">
            <v>توشيبا</v>
          </cell>
          <cell r="CP101" t="str">
            <v>توشيبا للاجهزة المرئية</v>
          </cell>
          <cell r="CT101">
            <v>1</v>
          </cell>
          <cell r="CU101">
            <v>1</v>
          </cell>
          <cell r="CV101">
            <v>1</v>
          </cell>
        </row>
        <row r="102">
          <cell r="A102">
            <v>73</v>
          </cell>
          <cell r="B102" t="str">
            <v>PF1</v>
          </cell>
          <cell r="C102" t="str">
            <v>FOAM 10TH</v>
          </cell>
          <cell r="D102" t="str">
            <v>Molds</v>
          </cell>
          <cell r="E102" t="str">
            <v>FMTOSI49B00000</v>
          </cell>
          <cell r="F102" t="str">
            <v>TV49S26 BOTTOM CODE Teff 101410</v>
          </cell>
          <cell r="G102" t="str">
            <v>Ea</v>
          </cell>
          <cell r="H102" t="str">
            <v>1100*1200</v>
          </cell>
          <cell r="I102">
            <v>0.246</v>
          </cell>
          <cell r="J102">
            <v>12</v>
          </cell>
          <cell r="L102">
            <v>12</v>
          </cell>
          <cell r="M102">
            <v>12</v>
          </cell>
          <cell r="N102">
            <v>1</v>
          </cell>
          <cell r="O102">
            <v>1</v>
          </cell>
          <cell r="P102" t="str">
            <v>O</v>
          </cell>
          <cell r="Q102" t="str">
            <v>تعمل</v>
          </cell>
          <cell r="R102">
            <v>246</v>
          </cell>
          <cell r="S102">
            <v>228.78</v>
          </cell>
          <cell r="T102">
            <v>263.22000000000003</v>
          </cell>
          <cell r="U102">
            <v>7</v>
          </cell>
          <cell r="V102">
            <v>7</v>
          </cell>
          <cell r="X102" t="str">
            <v>TV</v>
          </cell>
          <cell r="Y102">
            <v>27</v>
          </cell>
          <cell r="AA102">
            <v>73</v>
          </cell>
          <cell r="AB102" t="str">
            <v>TV49S26 BOTTOM CODE Teff 101410</v>
          </cell>
          <cell r="AD102" t="str">
            <v>TV49S26</v>
          </cell>
          <cell r="AE102">
            <v>1</v>
          </cell>
          <cell r="AH102">
            <v>300</v>
          </cell>
          <cell r="AI102">
            <v>285</v>
          </cell>
          <cell r="AJ102">
            <v>315</v>
          </cell>
          <cell r="AK102">
            <v>1</v>
          </cell>
          <cell r="AL102">
            <v>1</v>
          </cell>
          <cell r="AT102" t="str">
            <v>TOS</v>
          </cell>
          <cell r="AU102" t="str">
            <v>اتوماتيك</v>
          </cell>
          <cell r="AV102">
            <v>7</v>
          </cell>
          <cell r="AW102">
            <v>7</v>
          </cell>
          <cell r="BJ102">
            <v>5</v>
          </cell>
          <cell r="BK102">
            <v>-5</v>
          </cell>
          <cell r="BL102">
            <v>5</v>
          </cell>
          <cell r="BO102" t="str">
            <v/>
          </cell>
          <cell r="BP102"/>
          <cell r="BW102">
            <v>0</v>
          </cell>
          <cell r="CK102">
            <v>0</v>
          </cell>
          <cell r="CL102">
            <v>0.27060000000000001</v>
          </cell>
          <cell r="CN102" t="str">
            <v>TV49S26 BOTTOM CODE Teff 101410</v>
          </cell>
          <cell r="CO102" t="str">
            <v>توشيبا</v>
          </cell>
          <cell r="CP102" t="str">
            <v>توشيبا للاجهزة المرئية</v>
          </cell>
          <cell r="CT102">
            <v>1</v>
          </cell>
          <cell r="CU102">
            <v>1</v>
          </cell>
          <cell r="CV102">
            <v>1</v>
          </cell>
        </row>
        <row r="103">
          <cell r="A103" t="str">
            <v>73sum</v>
          </cell>
          <cell r="B103" t="str">
            <v>PF1</v>
          </cell>
          <cell r="C103" t="str">
            <v>FOAM 10TH</v>
          </cell>
          <cell r="D103" t="str">
            <v>Molds</v>
          </cell>
          <cell r="E103" t="str">
            <v>FMTOSI49B00000</v>
          </cell>
          <cell r="F103" t="str">
            <v>TV49S26</v>
          </cell>
          <cell r="G103" t="str">
            <v>Ea</v>
          </cell>
          <cell r="H103" t="str">
            <v>1100*1200</v>
          </cell>
          <cell r="I103">
            <v>0.55300000000000005</v>
          </cell>
          <cell r="J103">
            <v>12</v>
          </cell>
          <cell r="L103">
            <v>12</v>
          </cell>
          <cell r="M103">
            <v>12</v>
          </cell>
          <cell r="N103">
            <v>4</v>
          </cell>
          <cell r="O103">
            <v>1</v>
          </cell>
          <cell r="P103" t="str">
            <v>O</v>
          </cell>
          <cell r="Q103" t="str">
            <v>تعمل</v>
          </cell>
          <cell r="R103">
            <v>553</v>
          </cell>
          <cell r="S103">
            <v>514.29</v>
          </cell>
          <cell r="T103">
            <v>591.71</v>
          </cell>
          <cell r="U103">
            <v>7</v>
          </cell>
          <cell r="V103">
            <v>7</v>
          </cell>
          <cell r="X103" t="str">
            <v>TV</v>
          </cell>
          <cell r="Y103">
            <v>27</v>
          </cell>
          <cell r="Z103" t="str">
            <v>مجمعة</v>
          </cell>
          <cell r="AA103">
            <v>73</v>
          </cell>
          <cell r="AB103" t="str">
            <v>TV49S26 BOTTOM CODE Teff 101410</v>
          </cell>
          <cell r="AD103" t="str">
            <v>TV49S26</v>
          </cell>
          <cell r="AE103">
            <v>1</v>
          </cell>
          <cell r="AH103">
            <v>300</v>
          </cell>
          <cell r="AI103">
            <v>285</v>
          </cell>
          <cell r="AJ103">
            <v>315</v>
          </cell>
          <cell r="AK103">
            <v>0</v>
          </cell>
          <cell r="AM103">
            <v>1</v>
          </cell>
          <cell r="AT103" t="str">
            <v>TOS</v>
          </cell>
          <cell r="AU103" t="str">
            <v>اتوماتيك</v>
          </cell>
          <cell r="AV103">
            <v>7</v>
          </cell>
          <cell r="AW103">
            <v>7</v>
          </cell>
          <cell r="BJ103">
            <v>5</v>
          </cell>
          <cell r="BK103">
            <v>-5</v>
          </cell>
          <cell r="BL103">
            <v>5</v>
          </cell>
          <cell r="BO103" t="str">
            <v/>
          </cell>
          <cell r="BP103"/>
          <cell r="BW103">
            <v>0</v>
          </cell>
          <cell r="CK103">
            <v>0</v>
          </cell>
          <cell r="CL103">
            <v>0.60830000000000006</v>
          </cell>
          <cell r="CN103" t="str">
            <v>TV49S26 BOTTOM CODE Teff 101410</v>
          </cell>
          <cell r="CO103" t="str">
            <v>توشيبا</v>
          </cell>
          <cell r="CP103" t="str">
            <v>توشيبا للاجهزة المرئية</v>
          </cell>
          <cell r="CT103">
            <v>0</v>
          </cell>
          <cell r="CU103">
            <v>1</v>
          </cell>
          <cell r="CV103">
            <v>1</v>
          </cell>
        </row>
        <row r="104">
          <cell r="A104">
            <v>74</v>
          </cell>
          <cell r="B104" t="str">
            <v>PF2</v>
          </cell>
          <cell r="C104" t="str">
            <v>FOAM 6TH</v>
          </cell>
          <cell r="D104" t="str">
            <v>Molds</v>
          </cell>
          <cell r="E104" t="str">
            <v>FMTOSI241A0000</v>
          </cell>
          <cell r="F104" t="str">
            <v>توشيبا 24 علوى 9105241n0001A</v>
          </cell>
          <cell r="G104" t="str">
            <v>Ea</v>
          </cell>
          <cell r="H104" t="str">
            <v>1100*1200</v>
          </cell>
          <cell r="I104">
            <v>0.11700000000000001</v>
          </cell>
          <cell r="J104">
            <v>30</v>
          </cell>
          <cell r="L104">
            <v>30</v>
          </cell>
          <cell r="M104">
            <v>30</v>
          </cell>
          <cell r="N104">
            <v>1</v>
          </cell>
          <cell r="O104">
            <v>2</v>
          </cell>
          <cell r="P104" t="str">
            <v>P</v>
          </cell>
          <cell r="Q104" t="str">
            <v>لا تعمل</v>
          </cell>
          <cell r="R104">
            <v>117</v>
          </cell>
          <cell r="S104">
            <v>108.81</v>
          </cell>
          <cell r="T104">
            <v>125.19</v>
          </cell>
          <cell r="U104">
            <v>7</v>
          </cell>
          <cell r="V104">
            <v>7</v>
          </cell>
          <cell r="X104" t="str">
            <v>TV</v>
          </cell>
          <cell r="Y104">
            <v>198</v>
          </cell>
          <cell r="AA104">
            <v>74</v>
          </cell>
          <cell r="AB104" t="str">
            <v>توشيبا 24 علوى 9105241n0001A</v>
          </cell>
          <cell r="AC104">
            <v>0.11700000000000001</v>
          </cell>
          <cell r="AD104" t="str">
            <v>توشيبا 24</v>
          </cell>
          <cell r="AE104">
            <v>0</v>
          </cell>
          <cell r="AH104">
            <v>240</v>
          </cell>
          <cell r="AI104">
            <v>228</v>
          </cell>
          <cell r="AJ104">
            <v>252</v>
          </cell>
          <cell r="AK104">
            <v>1</v>
          </cell>
          <cell r="AL104">
            <v>1</v>
          </cell>
          <cell r="AT104" t="str">
            <v>TOS</v>
          </cell>
          <cell r="AV104">
            <v>7</v>
          </cell>
          <cell r="AW104">
            <v>7</v>
          </cell>
          <cell r="BO104" t="str">
            <v/>
          </cell>
          <cell r="BP104"/>
          <cell r="CK104">
            <v>0</v>
          </cell>
          <cell r="CL104">
            <v>0.12870000000000001</v>
          </cell>
          <cell r="CN104" t="str">
            <v>Toshiba 24 top 9105241n0001A</v>
          </cell>
          <cell r="CO104" t="str">
            <v>توشيبا</v>
          </cell>
          <cell r="CP104" t="str">
            <v>توشيبا للاجهزة المرئية</v>
          </cell>
          <cell r="CT104">
            <v>1</v>
          </cell>
          <cell r="CU104">
            <v>1</v>
          </cell>
        </row>
        <row r="105">
          <cell r="A105">
            <v>75</v>
          </cell>
          <cell r="B105" t="str">
            <v>PF2</v>
          </cell>
          <cell r="C105" t="str">
            <v>FOAM 6TH</v>
          </cell>
          <cell r="D105" t="str">
            <v>Molds</v>
          </cell>
          <cell r="E105" t="str">
            <v>FMTOSI241B0000</v>
          </cell>
          <cell r="F105" t="str">
            <v>توشيبا 24 سفلى 9105241n0001B</v>
          </cell>
          <cell r="G105" t="str">
            <v>Ea</v>
          </cell>
          <cell r="H105" t="str">
            <v>1100*1200</v>
          </cell>
          <cell r="I105">
            <v>9.5000000000000001E-2</v>
          </cell>
          <cell r="J105">
            <v>30</v>
          </cell>
          <cell r="L105">
            <v>30</v>
          </cell>
          <cell r="M105">
            <v>30</v>
          </cell>
          <cell r="N105">
            <v>1</v>
          </cell>
          <cell r="O105">
            <v>2</v>
          </cell>
          <cell r="P105" t="str">
            <v>P</v>
          </cell>
          <cell r="Q105" t="str">
            <v>لا تعمل</v>
          </cell>
          <cell r="R105">
            <v>95</v>
          </cell>
          <cell r="S105">
            <v>88.35</v>
          </cell>
          <cell r="T105">
            <v>101.65</v>
          </cell>
          <cell r="U105">
            <v>7</v>
          </cell>
          <cell r="V105">
            <v>7</v>
          </cell>
          <cell r="X105" t="str">
            <v>TV</v>
          </cell>
          <cell r="Y105">
            <v>198</v>
          </cell>
          <cell r="AA105">
            <v>75</v>
          </cell>
          <cell r="AB105" t="str">
            <v>توشيبا 24 سفلى 9105241n0001B</v>
          </cell>
          <cell r="AC105">
            <v>9.5000000000000001E-2</v>
          </cell>
          <cell r="AD105" t="str">
            <v>توشيبا 24</v>
          </cell>
          <cell r="AE105">
            <v>0</v>
          </cell>
          <cell r="AH105">
            <v>240</v>
          </cell>
          <cell r="AI105">
            <v>228</v>
          </cell>
          <cell r="AJ105">
            <v>252</v>
          </cell>
          <cell r="AK105">
            <v>1</v>
          </cell>
          <cell r="AL105">
            <v>1</v>
          </cell>
          <cell r="AT105" t="str">
            <v>TOS</v>
          </cell>
          <cell r="AV105">
            <v>7</v>
          </cell>
          <cell r="AW105">
            <v>7</v>
          </cell>
          <cell r="BO105" t="str">
            <v/>
          </cell>
          <cell r="BP105"/>
          <cell r="CK105">
            <v>0</v>
          </cell>
          <cell r="CL105">
            <v>0.10450000000000001</v>
          </cell>
          <cell r="CN105" t="str">
            <v>Toshiba 24 bottom 9105241n0001B</v>
          </cell>
          <cell r="CO105" t="str">
            <v>توشيبا</v>
          </cell>
          <cell r="CP105" t="str">
            <v>توشيبا للاجهزة المرئية</v>
          </cell>
          <cell r="CT105">
            <v>1</v>
          </cell>
          <cell r="CU105">
            <v>1</v>
          </cell>
        </row>
        <row r="106">
          <cell r="A106" t="str">
            <v>75sum</v>
          </cell>
          <cell r="B106" t="str">
            <v>PF2</v>
          </cell>
          <cell r="C106" t="str">
            <v>FOAM 6TH</v>
          </cell>
          <cell r="D106" t="str">
            <v>Molds</v>
          </cell>
          <cell r="E106" t="str">
            <v>FMTOSI241B0000</v>
          </cell>
          <cell r="F106" t="str">
            <v>توشيبا 24</v>
          </cell>
          <cell r="G106" t="str">
            <v>Ea</v>
          </cell>
          <cell r="H106" t="str">
            <v>1100*1200</v>
          </cell>
          <cell r="I106">
            <v>0.21200000000000002</v>
          </cell>
          <cell r="J106">
            <v>30</v>
          </cell>
          <cell r="L106">
            <v>30</v>
          </cell>
          <cell r="M106">
            <v>30</v>
          </cell>
          <cell r="N106">
            <v>1</v>
          </cell>
          <cell r="O106">
            <v>2</v>
          </cell>
          <cell r="P106" t="str">
            <v>P</v>
          </cell>
          <cell r="Q106" t="str">
            <v>لا تعمل</v>
          </cell>
          <cell r="R106">
            <v>212.00000000000003</v>
          </cell>
          <cell r="S106">
            <v>197.16000000000003</v>
          </cell>
          <cell r="T106">
            <v>226.84000000000003</v>
          </cell>
          <cell r="U106">
            <v>7</v>
          </cell>
          <cell r="V106">
            <v>7</v>
          </cell>
          <cell r="X106" t="str">
            <v>TV</v>
          </cell>
          <cell r="Y106">
            <v>198</v>
          </cell>
          <cell r="Z106" t="str">
            <v>مجمعة</v>
          </cell>
          <cell r="AA106">
            <v>75</v>
          </cell>
          <cell r="AB106" t="str">
            <v>توشيبا 24 سفلى 9105241n0001B</v>
          </cell>
          <cell r="AC106">
            <v>9.5000000000000001E-2</v>
          </cell>
          <cell r="AD106" t="str">
            <v>توشيبا 24</v>
          </cell>
          <cell r="AE106">
            <v>0</v>
          </cell>
          <cell r="AH106">
            <v>240</v>
          </cell>
          <cell r="AI106">
            <v>228</v>
          </cell>
          <cell r="AJ106">
            <v>252</v>
          </cell>
          <cell r="AK106">
            <v>0</v>
          </cell>
          <cell r="AM106">
            <v>1</v>
          </cell>
          <cell r="AT106" t="str">
            <v>TOS</v>
          </cell>
          <cell r="AV106">
            <v>7</v>
          </cell>
          <cell r="AW106">
            <v>7</v>
          </cell>
          <cell r="BO106" t="str">
            <v/>
          </cell>
          <cell r="BP106"/>
          <cell r="CK106">
            <v>0</v>
          </cell>
          <cell r="CL106">
            <v>0.23320000000000005</v>
          </cell>
          <cell r="CN106" t="str">
            <v>Toshiba 24 bottom 9105241n0001B</v>
          </cell>
          <cell r="CO106" t="str">
            <v>توشيبا</v>
          </cell>
          <cell r="CP106" t="str">
            <v>توشيبا للاجهزة المرئية</v>
          </cell>
          <cell r="CT106">
            <v>0</v>
          </cell>
          <cell r="CU106">
            <v>1</v>
          </cell>
        </row>
        <row r="107">
          <cell r="A107">
            <v>76</v>
          </cell>
          <cell r="B107" t="str">
            <v>PF1</v>
          </cell>
          <cell r="C107" t="str">
            <v>FOAM 10TH</v>
          </cell>
          <cell r="D107" t="str">
            <v>Molds</v>
          </cell>
          <cell r="E107" t="str">
            <v>FMTOSI40B39000</v>
          </cell>
          <cell r="F107" t="str">
            <v>توشيباled4039048461</v>
          </cell>
          <cell r="G107" t="str">
            <v>Ea</v>
          </cell>
          <cell r="H107" t="str">
            <v>1100*1200</v>
          </cell>
          <cell r="I107">
            <v>0.14499999999999999</v>
          </cell>
          <cell r="J107">
            <v>30</v>
          </cell>
          <cell r="L107">
            <v>30</v>
          </cell>
          <cell r="M107">
            <v>30</v>
          </cell>
          <cell r="N107">
            <v>1</v>
          </cell>
          <cell r="O107">
            <v>2</v>
          </cell>
          <cell r="P107" t="str">
            <v>Q</v>
          </cell>
          <cell r="Q107" t="str">
            <v>لا تعمل</v>
          </cell>
          <cell r="R107">
            <v>145</v>
          </cell>
          <cell r="S107">
            <v>134.85</v>
          </cell>
          <cell r="T107">
            <v>155.15</v>
          </cell>
          <cell r="U107">
            <v>7</v>
          </cell>
          <cell r="V107">
            <v>7</v>
          </cell>
          <cell r="X107" t="str">
            <v>TV</v>
          </cell>
          <cell r="Y107">
            <v>199</v>
          </cell>
          <cell r="AA107">
            <v>76</v>
          </cell>
          <cell r="AB107" t="str">
            <v>توشيباled4039048461</v>
          </cell>
          <cell r="AC107">
            <v>0.14499999999999999</v>
          </cell>
          <cell r="AD107" t="str">
            <v>توشيباled4039</v>
          </cell>
          <cell r="AE107">
            <v>0</v>
          </cell>
          <cell r="AH107">
            <v>240</v>
          </cell>
          <cell r="AI107">
            <v>228</v>
          </cell>
          <cell r="AJ107">
            <v>252</v>
          </cell>
          <cell r="AK107">
            <v>1</v>
          </cell>
          <cell r="AL107">
            <v>1</v>
          </cell>
          <cell r="AT107" t="str">
            <v>TOS</v>
          </cell>
          <cell r="AV107">
            <v>7</v>
          </cell>
          <cell r="AW107">
            <v>7</v>
          </cell>
          <cell r="BO107" t="str">
            <v/>
          </cell>
          <cell r="BP107"/>
          <cell r="CK107">
            <v>0</v>
          </cell>
          <cell r="CL107">
            <v>0.1595</v>
          </cell>
          <cell r="CN107" t="str">
            <v>Toshibaled4039048461</v>
          </cell>
          <cell r="CO107" t="str">
            <v>توشيبا</v>
          </cell>
          <cell r="CP107" t="str">
            <v>توشيبا للاجهزة المرئية</v>
          </cell>
          <cell r="CT107">
            <v>1</v>
          </cell>
          <cell r="CU107">
            <v>1</v>
          </cell>
        </row>
        <row r="108">
          <cell r="A108">
            <v>77</v>
          </cell>
          <cell r="B108" t="str">
            <v>PF1</v>
          </cell>
          <cell r="C108" t="str">
            <v>FOAM 10TH</v>
          </cell>
          <cell r="D108" t="str">
            <v>Molds</v>
          </cell>
          <cell r="E108" t="str">
            <v>FMTOSI40T39000</v>
          </cell>
          <cell r="F108" t="str">
            <v>توشيباled4039048460</v>
          </cell>
          <cell r="G108" t="str">
            <v>Ea</v>
          </cell>
          <cell r="H108" t="str">
            <v>1100*1200</v>
          </cell>
          <cell r="I108">
            <v>0.14499999999999999</v>
          </cell>
          <cell r="J108">
            <v>30</v>
          </cell>
          <cell r="L108">
            <v>30</v>
          </cell>
          <cell r="M108">
            <v>30</v>
          </cell>
          <cell r="N108">
            <v>1</v>
          </cell>
          <cell r="O108">
            <v>2</v>
          </cell>
          <cell r="P108" t="str">
            <v>Q</v>
          </cell>
          <cell r="Q108" t="str">
            <v>لا تعمل</v>
          </cell>
          <cell r="R108">
            <v>145</v>
          </cell>
          <cell r="S108">
            <v>134.85</v>
          </cell>
          <cell r="T108">
            <v>155.15</v>
          </cell>
          <cell r="U108">
            <v>7</v>
          </cell>
          <cell r="V108">
            <v>7</v>
          </cell>
          <cell r="X108" t="str">
            <v>TV</v>
          </cell>
          <cell r="Y108">
            <v>199</v>
          </cell>
          <cell r="AA108">
            <v>77</v>
          </cell>
          <cell r="AB108" t="str">
            <v>توشيباled4039048460</v>
          </cell>
          <cell r="AC108">
            <v>0.14499999999999999</v>
          </cell>
          <cell r="AD108" t="str">
            <v>توشيباled4039</v>
          </cell>
          <cell r="AE108">
            <v>0</v>
          </cell>
          <cell r="AH108">
            <v>240</v>
          </cell>
          <cell r="AI108">
            <v>228</v>
          </cell>
          <cell r="AJ108">
            <v>252</v>
          </cell>
          <cell r="AK108">
            <v>1</v>
          </cell>
          <cell r="AL108">
            <v>1</v>
          </cell>
          <cell r="AT108" t="str">
            <v>TOS</v>
          </cell>
          <cell r="AV108">
            <v>7</v>
          </cell>
          <cell r="AW108">
            <v>7</v>
          </cell>
          <cell r="BO108" t="str">
            <v/>
          </cell>
          <cell r="BP108"/>
          <cell r="CK108">
            <v>0</v>
          </cell>
          <cell r="CL108">
            <v>0.1595</v>
          </cell>
          <cell r="CN108" t="str">
            <v>Toshibaled4039048460</v>
          </cell>
          <cell r="CO108" t="str">
            <v>توشيبا</v>
          </cell>
          <cell r="CP108" t="str">
            <v>توشيبا للاجهزة المرئية</v>
          </cell>
          <cell r="CT108">
            <v>1</v>
          </cell>
          <cell r="CU108">
            <v>1</v>
          </cell>
        </row>
        <row r="109">
          <cell r="A109" t="str">
            <v>77sum</v>
          </cell>
          <cell r="B109" t="str">
            <v>PF1</v>
          </cell>
          <cell r="C109" t="str">
            <v>FOAM 10TH</v>
          </cell>
          <cell r="D109" t="str">
            <v>Molds</v>
          </cell>
          <cell r="E109" t="str">
            <v>FMTOSI40T39000</v>
          </cell>
          <cell r="F109" t="str">
            <v>توشيباled4039</v>
          </cell>
          <cell r="G109" t="str">
            <v>Ea</v>
          </cell>
          <cell r="H109" t="str">
            <v>1100*1200</v>
          </cell>
          <cell r="I109">
            <v>0.28999999999999998</v>
          </cell>
          <cell r="J109">
            <v>30</v>
          </cell>
          <cell r="L109">
            <v>30</v>
          </cell>
          <cell r="M109">
            <v>30</v>
          </cell>
          <cell r="N109">
            <v>1</v>
          </cell>
          <cell r="O109">
            <v>2</v>
          </cell>
          <cell r="P109" t="str">
            <v>Q</v>
          </cell>
          <cell r="Q109" t="str">
            <v>لا تعمل</v>
          </cell>
          <cell r="R109">
            <v>290</v>
          </cell>
          <cell r="S109">
            <v>269.7</v>
          </cell>
          <cell r="T109">
            <v>310.3</v>
          </cell>
          <cell r="U109">
            <v>7</v>
          </cell>
          <cell r="V109">
            <v>7</v>
          </cell>
          <cell r="X109" t="str">
            <v>TV</v>
          </cell>
          <cell r="Y109">
            <v>199</v>
          </cell>
          <cell r="Z109" t="str">
            <v>مجمعة</v>
          </cell>
          <cell r="AA109">
            <v>77</v>
          </cell>
          <cell r="AB109" t="str">
            <v>توشيباled4039048460</v>
          </cell>
          <cell r="AC109">
            <v>0.14499999999999999</v>
          </cell>
          <cell r="AD109" t="str">
            <v>توشيباled4039</v>
          </cell>
          <cell r="AE109">
            <v>0</v>
          </cell>
          <cell r="AH109">
            <v>240</v>
          </cell>
          <cell r="AI109">
            <v>228</v>
          </cell>
          <cell r="AJ109">
            <v>252</v>
          </cell>
          <cell r="AK109">
            <v>0</v>
          </cell>
          <cell r="AM109">
            <v>1</v>
          </cell>
          <cell r="AT109" t="str">
            <v>TOS</v>
          </cell>
          <cell r="AV109">
            <v>7</v>
          </cell>
          <cell r="AW109">
            <v>7</v>
          </cell>
          <cell r="BO109" t="str">
            <v/>
          </cell>
          <cell r="BP109"/>
          <cell r="CK109">
            <v>0</v>
          </cell>
          <cell r="CL109">
            <v>0.31900000000000001</v>
          </cell>
          <cell r="CN109" t="str">
            <v>Toshibaled4039048460</v>
          </cell>
          <cell r="CO109" t="str">
            <v>توشيبا</v>
          </cell>
          <cell r="CP109" t="str">
            <v>توشيبا للاجهزة المرئية</v>
          </cell>
          <cell r="CT109">
            <v>0</v>
          </cell>
          <cell r="CU109">
            <v>1</v>
          </cell>
        </row>
        <row r="110">
          <cell r="A110">
            <v>78</v>
          </cell>
          <cell r="B110" t="str">
            <v>PF2</v>
          </cell>
          <cell r="C110" t="str">
            <v>FOAM 6TH</v>
          </cell>
          <cell r="D110" t="str">
            <v>Molds</v>
          </cell>
          <cell r="E110" t="str">
            <v>FMTOSI40164050</v>
          </cell>
          <cell r="F110" t="str">
            <v>توشيباled40s16405-LR</v>
          </cell>
          <cell r="G110" t="str">
            <v>Ea</v>
          </cell>
          <cell r="H110" t="str">
            <v>1100*1200</v>
          </cell>
          <cell r="I110">
            <v>4.2000000000000003E-2</v>
          </cell>
          <cell r="J110">
            <v>30</v>
          </cell>
          <cell r="L110">
            <v>32</v>
          </cell>
          <cell r="M110">
            <v>37</v>
          </cell>
          <cell r="N110">
            <v>1</v>
          </cell>
          <cell r="O110">
            <v>2</v>
          </cell>
          <cell r="P110" t="str">
            <v>R</v>
          </cell>
          <cell r="Q110" t="str">
            <v>تعمل</v>
          </cell>
          <cell r="R110">
            <v>42</v>
          </cell>
          <cell r="S110">
            <v>39.06</v>
          </cell>
          <cell r="T110">
            <v>44.94</v>
          </cell>
          <cell r="U110">
            <v>7</v>
          </cell>
          <cell r="V110">
            <v>7</v>
          </cell>
          <cell r="X110" t="str">
            <v>TV</v>
          </cell>
          <cell r="Y110">
            <v>28</v>
          </cell>
          <cell r="AA110">
            <v>78</v>
          </cell>
          <cell r="AB110" t="str">
            <v>توشيباled40s16405</v>
          </cell>
          <cell r="AD110" t="str">
            <v>توشيباled40s</v>
          </cell>
          <cell r="AE110">
            <v>1</v>
          </cell>
          <cell r="AH110">
            <v>194.59459459459458</v>
          </cell>
          <cell r="AI110">
            <v>184.86486486486484</v>
          </cell>
          <cell r="AJ110">
            <v>204.32432432432432</v>
          </cell>
          <cell r="AK110">
            <v>1</v>
          </cell>
          <cell r="AL110">
            <v>1</v>
          </cell>
          <cell r="AN110">
            <v>10</v>
          </cell>
          <cell r="AO110">
            <v>18</v>
          </cell>
          <cell r="AP110" t="str">
            <v>(A) EU 150  (M) 0.7-1.1 mm</v>
          </cell>
          <cell r="AQ110" t="str">
            <v>(B) S.2 211  (M) 0.7-1.1 mm</v>
          </cell>
          <cell r="AR110">
            <v>20</v>
          </cell>
          <cell r="AS110">
            <v>34</v>
          </cell>
          <cell r="AT110" t="str">
            <v>TOS</v>
          </cell>
          <cell r="AU110" t="str">
            <v>اتوماتيك</v>
          </cell>
          <cell r="AV110">
            <v>6</v>
          </cell>
          <cell r="AW110">
            <v>4</v>
          </cell>
          <cell r="AX110">
            <v>193</v>
          </cell>
          <cell r="AY110">
            <v>2</v>
          </cell>
          <cell r="AZ110">
            <v>2</v>
          </cell>
          <cell r="BA110">
            <v>134</v>
          </cell>
          <cell r="BB110">
            <v>2</v>
          </cell>
          <cell r="BC110">
            <v>2</v>
          </cell>
          <cell r="BD110">
            <v>80</v>
          </cell>
          <cell r="BE110">
            <v>2</v>
          </cell>
          <cell r="BF110">
            <v>2</v>
          </cell>
          <cell r="BJ110">
            <v>5</v>
          </cell>
          <cell r="BK110">
            <v>5</v>
          </cell>
          <cell r="BL110">
            <v>15</v>
          </cell>
          <cell r="BN110">
            <v>805</v>
          </cell>
          <cell r="BO110" t="str">
            <v>8</v>
          </cell>
          <cell r="BP110"/>
          <cell r="BW110">
            <v>0</v>
          </cell>
          <cell r="CB110">
            <v>60</v>
          </cell>
          <cell r="CC110">
            <v>1</v>
          </cell>
          <cell r="CG110" t="str">
            <v>ابيض</v>
          </cell>
          <cell r="CK110">
            <v>0</v>
          </cell>
          <cell r="CL110">
            <v>4.6200000000000005E-2</v>
          </cell>
          <cell r="CN110" t="str">
            <v>Toshibaled40s16405</v>
          </cell>
          <cell r="CO110" t="str">
            <v>توشيبا</v>
          </cell>
          <cell r="CP110" t="str">
            <v>توشيبا للاجهزة المرئية</v>
          </cell>
          <cell r="CT110">
            <v>1</v>
          </cell>
          <cell r="CU110">
            <v>1</v>
          </cell>
          <cell r="CV110">
            <v>1</v>
          </cell>
        </row>
        <row r="111">
          <cell r="A111">
            <v>79</v>
          </cell>
          <cell r="B111" t="str">
            <v>PF2</v>
          </cell>
          <cell r="C111" t="str">
            <v>FOAM 6TH</v>
          </cell>
          <cell r="D111" t="str">
            <v>Molds</v>
          </cell>
          <cell r="E111" t="str">
            <v>FMTOSI40164040</v>
          </cell>
          <cell r="F111" t="str">
            <v>توشيباled40s16404-TOP</v>
          </cell>
          <cell r="G111" t="str">
            <v>Ea</v>
          </cell>
          <cell r="H111" t="str">
            <v>1100*1200</v>
          </cell>
          <cell r="I111">
            <v>0.16700000000000001</v>
          </cell>
          <cell r="J111">
            <v>30</v>
          </cell>
          <cell r="L111">
            <v>32</v>
          </cell>
          <cell r="M111">
            <v>37</v>
          </cell>
          <cell r="N111">
            <v>1</v>
          </cell>
          <cell r="O111">
            <v>2</v>
          </cell>
          <cell r="P111" t="str">
            <v>R</v>
          </cell>
          <cell r="Q111" t="str">
            <v>تعمل</v>
          </cell>
          <cell r="R111">
            <v>167</v>
          </cell>
          <cell r="S111">
            <v>155.31</v>
          </cell>
          <cell r="T111">
            <v>178.69</v>
          </cell>
          <cell r="U111">
            <v>7</v>
          </cell>
          <cell r="V111">
            <v>7</v>
          </cell>
          <cell r="X111" t="str">
            <v>TV</v>
          </cell>
          <cell r="Y111">
            <v>28</v>
          </cell>
          <cell r="AA111">
            <v>79</v>
          </cell>
          <cell r="AB111" t="str">
            <v>توشيباled40s16404</v>
          </cell>
          <cell r="AD111" t="str">
            <v>توشيباled40s</v>
          </cell>
          <cell r="AE111">
            <v>1</v>
          </cell>
          <cell r="AH111">
            <v>194.59459459459458</v>
          </cell>
          <cell r="AI111">
            <v>184.86486486486484</v>
          </cell>
          <cell r="AJ111">
            <v>204.32432432432432</v>
          </cell>
          <cell r="AK111">
            <v>1</v>
          </cell>
          <cell r="AL111">
            <v>1</v>
          </cell>
          <cell r="AN111">
            <v>10</v>
          </cell>
          <cell r="AO111">
            <v>18</v>
          </cell>
          <cell r="AP111" t="str">
            <v>(A) EU 150  (M) 0.7-1.1 mm</v>
          </cell>
          <cell r="AQ111" t="str">
            <v>(B) S.2 211  (M) 0.7-1.1 mm</v>
          </cell>
          <cell r="AR111">
            <v>20</v>
          </cell>
          <cell r="AS111">
            <v>34</v>
          </cell>
          <cell r="AT111" t="str">
            <v>TOS</v>
          </cell>
          <cell r="AU111" t="str">
            <v>اتوماتيك</v>
          </cell>
          <cell r="AV111">
            <v>6</v>
          </cell>
          <cell r="AW111">
            <v>4</v>
          </cell>
          <cell r="AX111">
            <v>995</v>
          </cell>
          <cell r="AY111">
            <v>2</v>
          </cell>
          <cell r="AZ111">
            <v>2</v>
          </cell>
          <cell r="BA111">
            <v>134</v>
          </cell>
          <cell r="BB111">
            <v>2</v>
          </cell>
          <cell r="BC111">
            <v>2</v>
          </cell>
          <cell r="BD111">
            <v>178</v>
          </cell>
          <cell r="BE111">
            <v>2</v>
          </cell>
          <cell r="BF111">
            <v>2</v>
          </cell>
          <cell r="BJ111">
            <v>5</v>
          </cell>
          <cell r="BK111">
            <v>5</v>
          </cell>
          <cell r="BL111">
            <v>15</v>
          </cell>
          <cell r="BN111">
            <v>805</v>
          </cell>
          <cell r="BO111" t="str">
            <v>8</v>
          </cell>
          <cell r="BP111"/>
          <cell r="BW111">
            <v>0</v>
          </cell>
          <cell r="CB111">
            <v>15</v>
          </cell>
          <cell r="CC111">
            <v>1</v>
          </cell>
          <cell r="CG111" t="str">
            <v>احمر</v>
          </cell>
          <cell r="CK111">
            <v>0</v>
          </cell>
          <cell r="CL111">
            <v>0.18370000000000003</v>
          </cell>
          <cell r="CN111" t="str">
            <v>Toshibaled40s16404</v>
          </cell>
          <cell r="CO111" t="str">
            <v>توشيبا</v>
          </cell>
          <cell r="CP111" t="str">
            <v>توشيبا للاجهزة المرئية</v>
          </cell>
          <cell r="CT111">
            <v>1</v>
          </cell>
          <cell r="CU111">
            <v>1</v>
          </cell>
          <cell r="CV111">
            <v>1</v>
          </cell>
        </row>
        <row r="112">
          <cell r="A112">
            <v>80</v>
          </cell>
          <cell r="B112" t="str">
            <v>PF2</v>
          </cell>
          <cell r="C112" t="str">
            <v>FOAM 6TH</v>
          </cell>
          <cell r="D112" t="str">
            <v>Molds</v>
          </cell>
          <cell r="E112" t="str">
            <v>FMTOSI40164030</v>
          </cell>
          <cell r="F112" t="str">
            <v>Bottom-توشيباled40s16403</v>
          </cell>
          <cell r="G112" t="str">
            <v>Ea</v>
          </cell>
          <cell r="H112" t="str">
            <v>1100*1200</v>
          </cell>
          <cell r="I112">
            <v>0.18099999999999999</v>
          </cell>
          <cell r="J112">
            <v>30</v>
          </cell>
          <cell r="L112">
            <v>32</v>
          </cell>
          <cell r="M112">
            <v>37</v>
          </cell>
          <cell r="N112">
            <v>1</v>
          </cell>
          <cell r="O112">
            <v>2</v>
          </cell>
          <cell r="P112" t="str">
            <v>R</v>
          </cell>
          <cell r="Q112" t="str">
            <v>تعمل</v>
          </cell>
          <cell r="R112">
            <v>181</v>
          </cell>
          <cell r="S112">
            <v>168.33</v>
          </cell>
          <cell r="T112">
            <v>193.67</v>
          </cell>
          <cell r="U112">
            <v>7</v>
          </cell>
          <cell r="V112">
            <v>7</v>
          </cell>
          <cell r="X112" t="str">
            <v>TV</v>
          </cell>
          <cell r="Y112">
            <v>28</v>
          </cell>
          <cell r="AA112">
            <v>80</v>
          </cell>
          <cell r="AB112" t="str">
            <v>توشيباled40s16403</v>
          </cell>
          <cell r="AD112" t="str">
            <v>توشيباled40s</v>
          </cell>
          <cell r="AE112">
            <v>1</v>
          </cell>
          <cell r="AH112">
            <v>194.59459459459458</v>
          </cell>
          <cell r="AI112">
            <v>184.86486486486484</v>
          </cell>
          <cell r="AJ112">
            <v>204.32432432432432</v>
          </cell>
          <cell r="AK112">
            <v>1</v>
          </cell>
          <cell r="AL112">
            <v>1</v>
          </cell>
          <cell r="AN112">
            <v>10</v>
          </cell>
          <cell r="AO112">
            <v>18</v>
          </cell>
          <cell r="AP112" t="str">
            <v>(A) EU 150  (M) 0.7-1.1 mm</v>
          </cell>
          <cell r="AQ112" t="str">
            <v>(B) S.2 211  (M) 0.7-1.1 mm</v>
          </cell>
          <cell r="AR112">
            <v>20</v>
          </cell>
          <cell r="AS112">
            <v>34</v>
          </cell>
          <cell r="AT112" t="str">
            <v>TOS</v>
          </cell>
          <cell r="AU112" t="str">
            <v>اتوماتيك</v>
          </cell>
          <cell r="AV112">
            <v>6</v>
          </cell>
          <cell r="AW112">
            <v>4</v>
          </cell>
          <cell r="AX112">
            <v>995</v>
          </cell>
          <cell r="AY112">
            <v>2</v>
          </cell>
          <cell r="AZ112">
            <v>2</v>
          </cell>
          <cell r="BA112">
            <v>134</v>
          </cell>
          <cell r="BB112">
            <v>2</v>
          </cell>
          <cell r="BC112">
            <v>2</v>
          </cell>
          <cell r="BD112">
            <v>178</v>
          </cell>
          <cell r="BE112">
            <v>2</v>
          </cell>
          <cell r="BF112">
            <v>2</v>
          </cell>
          <cell r="BJ112">
            <v>5</v>
          </cell>
          <cell r="BK112">
            <v>5</v>
          </cell>
          <cell r="BL112">
            <v>15</v>
          </cell>
          <cell r="BN112">
            <v>805</v>
          </cell>
          <cell r="BO112" t="str">
            <v>8</v>
          </cell>
          <cell r="BP112"/>
          <cell r="BW112">
            <v>0</v>
          </cell>
          <cell r="CB112">
            <v>15</v>
          </cell>
          <cell r="CC112">
            <v>1</v>
          </cell>
          <cell r="CG112" t="str">
            <v>ابيض</v>
          </cell>
          <cell r="CK112">
            <v>0</v>
          </cell>
          <cell r="CL112">
            <v>0.1991</v>
          </cell>
          <cell r="CN112" t="str">
            <v>Toshibaled40s16403</v>
          </cell>
          <cell r="CO112" t="str">
            <v>توشيبا</v>
          </cell>
          <cell r="CP112" t="str">
            <v>توشيبا للاجهزة المرئية</v>
          </cell>
          <cell r="CT112">
            <v>1</v>
          </cell>
          <cell r="CU112">
            <v>1</v>
          </cell>
          <cell r="CV112">
            <v>1</v>
          </cell>
        </row>
        <row r="113">
          <cell r="A113" t="str">
            <v>80sum</v>
          </cell>
          <cell r="B113" t="str">
            <v>PF2</v>
          </cell>
          <cell r="C113" t="str">
            <v>FOAM 6TH</v>
          </cell>
          <cell r="D113" t="str">
            <v>Molds</v>
          </cell>
          <cell r="E113" t="str">
            <v>FMTOSI40164030</v>
          </cell>
          <cell r="F113" t="str">
            <v>توشيباled40s</v>
          </cell>
          <cell r="G113" t="str">
            <v>Ea</v>
          </cell>
          <cell r="H113" t="str">
            <v>1100*1200</v>
          </cell>
          <cell r="I113">
            <v>0.38999999999999996</v>
          </cell>
          <cell r="J113">
            <v>30</v>
          </cell>
          <cell r="L113">
            <v>32</v>
          </cell>
          <cell r="M113">
            <v>37</v>
          </cell>
          <cell r="N113">
            <v>3</v>
          </cell>
          <cell r="O113">
            <v>2</v>
          </cell>
          <cell r="P113" t="str">
            <v>R</v>
          </cell>
          <cell r="Q113" t="str">
            <v>تعمل</v>
          </cell>
          <cell r="R113">
            <v>389.99999999999994</v>
          </cell>
          <cell r="S113">
            <v>362.69999999999993</v>
          </cell>
          <cell r="T113">
            <v>417.29999999999995</v>
          </cell>
          <cell r="U113">
            <v>7</v>
          </cell>
          <cell r="V113">
            <v>7</v>
          </cell>
          <cell r="X113" t="str">
            <v>TV</v>
          </cell>
          <cell r="Y113">
            <v>28</v>
          </cell>
          <cell r="Z113" t="str">
            <v>مجمعة</v>
          </cell>
          <cell r="AA113">
            <v>80</v>
          </cell>
          <cell r="AB113" t="str">
            <v>توشيباled40s16403</v>
          </cell>
          <cell r="AD113" t="str">
            <v>توشيباled40s</v>
          </cell>
          <cell r="AE113">
            <v>1</v>
          </cell>
          <cell r="AH113">
            <v>194.59459459459458</v>
          </cell>
          <cell r="AI113">
            <v>184.86486486486484</v>
          </cell>
          <cell r="AJ113">
            <v>204.32432432432432</v>
          </cell>
          <cell r="AK113">
            <v>0</v>
          </cell>
          <cell r="AM113">
            <v>1</v>
          </cell>
          <cell r="AN113">
            <v>10</v>
          </cell>
          <cell r="AO113">
            <v>18</v>
          </cell>
          <cell r="AP113" t="str">
            <v>(A) EU 150  (M) 0.7-1.1 mm</v>
          </cell>
          <cell r="AQ113" t="str">
            <v>(B) S.2 211  (M) 0.7-1.1 mm</v>
          </cell>
          <cell r="AR113">
            <v>20</v>
          </cell>
          <cell r="AS113">
            <v>34</v>
          </cell>
          <cell r="AT113" t="str">
            <v>TOS</v>
          </cell>
          <cell r="AU113" t="str">
            <v>اتوماتيك</v>
          </cell>
          <cell r="AV113">
            <v>6</v>
          </cell>
          <cell r="AW113">
            <v>4</v>
          </cell>
          <cell r="BJ113">
            <v>5</v>
          </cell>
          <cell r="BK113">
            <v>5</v>
          </cell>
          <cell r="BL113">
            <v>15</v>
          </cell>
          <cell r="BN113">
            <v>805</v>
          </cell>
          <cell r="BO113" t="str">
            <v>8</v>
          </cell>
          <cell r="BP113"/>
          <cell r="BW113">
            <v>0</v>
          </cell>
          <cell r="CK113">
            <v>0</v>
          </cell>
          <cell r="CL113">
            <v>0.42899999999999999</v>
          </cell>
          <cell r="CN113" t="str">
            <v>Toshibaled40s16403</v>
          </cell>
          <cell r="CO113" t="str">
            <v>توشيبا</v>
          </cell>
          <cell r="CP113" t="str">
            <v>توشيبا للاجهزة المرئية</v>
          </cell>
          <cell r="CT113">
            <v>0</v>
          </cell>
          <cell r="CU113">
            <v>1</v>
          </cell>
          <cell r="CV113">
            <v>1</v>
          </cell>
        </row>
        <row r="114">
          <cell r="A114">
            <v>81</v>
          </cell>
          <cell r="B114" t="str">
            <v>PF1</v>
          </cell>
          <cell r="C114" t="str">
            <v>FOAM 10TH</v>
          </cell>
          <cell r="D114" t="str">
            <v>Molds</v>
          </cell>
          <cell r="E114" t="str">
            <v>FMDACI49000001</v>
          </cell>
          <cell r="F114" t="str">
            <v>قاعدة بوتجاز 90 تصدير</v>
          </cell>
          <cell r="G114" t="str">
            <v>Ea</v>
          </cell>
          <cell r="H114" t="str">
            <v>1400*1700</v>
          </cell>
          <cell r="I114">
            <v>0.38800000000000001</v>
          </cell>
          <cell r="J114">
            <v>66</v>
          </cell>
          <cell r="K114">
            <v>3</v>
          </cell>
          <cell r="L114">
            <v>67.450262827027217</v>
          </cell>
          <cell r="M114">
            <v>60</v>
          </cell>
          <cell r="N114">
            <v>1</v>
          </cell>
          <cell r="O114">
            <v>2</v>
          </cell>
          <cell r="P114" t="str">
            <v>S</v>
          </cell>
          <cell r="Q114" t="str">
            <v>تعمل</v>
          </cell>
          <cell r="R114">
            <v>388</v>
          </cell>
          <cell r="S114">
            <v>360.84</v>
          </cell>
          <cell r="T114">
            <v>415.16</v>
          </cell>
          <cell r="U114">
            <v>7</v>
          </cell>
          <cell r="V114">
            <v>7</v>
          </cell>
          <cell r="X114" t="str">
            <v>بوتجاز</v>
          </cell>
          <cell r="Y114">
            <v>29</v>
          </cell>
          <cell r="AA114">
            <v>81</v>
          </cell>
          <cell r="AB114" t="str">
            <v>قاعدة بوتجاز 90 تصدير</v>
          </cell>
          <cell r="AD114" t="str">
            <v>بوتجاز  90 تصدير</v>
          </cell>
          <cell r="AE114">
            <v>1</v>
          </cell>
          <cell r="AG114" t="str">
            <v>A07465002</v>
          </cell>
          <cell r="AH114">
            <v>120</v>
          </cell>
          <cell r="AI114">
            <v>114</v>
          </cell>
          <cell r="AJ114">
            <v>126</v>
          </cell>
          <cell r="AK114">
            <v>1</v>
          </cell>
          <cell r="AL114">
            <v>1</v>
          </cell>
          <cell r="AN114">
            <v>5</v>
          </cell>
          <cell r="AO114" t="str">
            <v>22</v>
          </cell>
          <cell r="AP114" t="str">
            <v>(A)   401 XS   (S)0.4-0.8 mm</v>
          </cell>
          <cell r="AQ114" t="str">
            <v>(B)   EU 100   (S)0.4-0.8 mm</v>
          </cell>
          <cell r="AR114" t="str">
            <v>24</v>
          </cell>
          <cell r="AS114" t="str">
            <v>38</v>
          </cell>
          <cell r="AT114" t="str">
            <v>DAC</v>
          </cell>
          <cell r="AU114" t="str">
            <v>اتوماتيك</v>
          </cell>
          <cell r="AV114">
            <v>7</v>
          </cell>
          <cell r="AW114">
            <v>7</v>
          </cell>
          <cell r="AX114">
            <v>925</v>
          </cell>
          <cell r="AY114">
            <v>1</v>
          </cell>
          <cell r="AZ114">
            <v>1</v>
          </cell>
          <cell r="BA114">
            <v>655</v>
          </cell>
          <cell r="BB114">
            <v>1</v>
          </cell>
          <cell r="BC114">
            <v>1</v>
          </cell>
          <cell r="BD114">
            <v>60</v>
          </cell>
          <cell r="BE114">
            <v>2</v>
          </cell>
          <cell r="BF114">
            <v>2</v>
          </cell>
          <cell r="BJ114">
            <v>5</v>
          </cell>
          <cell r="BK114">
            <v>0</v>
          </cell>
          <cell r="BL114">
            <v>10</v>
          </cell>
          <cell r="BN114">
            <v>216</v>
          </cell>
          <cell r="BO114" t="str">
            <v>2</v>
          </cell>
          <cell r="BP114"/>
          <cell r="BR114">
            <v>43593</v>
          </cell>
          <cell r="BS114" t="str">
            <v>changed ct</v>
          </cell>
          <cell r="BW114">
            <v>0</v>
          </cell>
          <cell r="CB114">
            <v>10</v>
          </cell>
          <cell r="CG114" t="str">
            <v>احمر</v>
          </cell>
          <cell r="CK114">
            <v>0.42098000000000002</v>
          </cell>
          <cell r="CL114">
            <v>0</v>
          </cell>
          <cell r="CN114" t="str">
            <v>base stove 90 export</v>
          </cell>
          <cell r="CO114" t="str">
            <v>الكترولوكس</v>
          </cell>
          <cell r="CP114" t="str">
            <v>القاهرة للصناعات المغذية بوتاجازات</v>
          </cell>
          <cell r="CT114">
            <v>1</v>
          </cell>
          <cell r="CU114">
            <v>1</v>
          </cell>
          <cell r="CV114">
            <v>1</v>
          </cell>
        </row>
        <row r="115">
          <cell r="A115">
            <v>82</v>
          </cell>
          <cell r="B115" t="str">
            <v>PF1</v>
          </cell>
          <cell r="C115" t="str">
            <v>FOAM 10TH</v>
          </cell>
          <cell r="D115" t="str">
            <v>Molds</v>
          </cell>
          <cell r="E115" t="str">
            <v>FMDACI49000003</v>
          </cell>
          <cell r="F115" t="str">
            <v>زاوية بوتجاز خلفيه 90 تصدير</v>
          </cell>
          <cell r="G115" t="str">
            <v>Set</v>
          </cell>
          <cell r="H115" t="str">
            <v>1400*1700</v>
          </cell>
          <cell r="I115">
            <v>0.03</v>
          </cell>
          <cell r="J115">
            <v>66</v>
          </cell>
          <cell r="K115">
            <v>3</v>
          </cell>
          <cell r="L115">
            <v>67.450262827027217</v>
          </cell>
          <cell r="M115">
            <v>60</v>
          </cell>
          <cell r="N115">
            <v>2</v>
          </cell>
          <cell r="O115">
            <v>2</v>
          </cell>
          <cell r="P115" t="str">
            <v>S</v>
          </cell>
          <cell r="Q115" t="str">
            <v>تعمل</v>
          </cell>
          <cell r="R115">
            <v>30</v>
          </cell>
          <cell r="S115">
            <v>27.9</v>
          </cell>
          <cell r="T115">
            <v>32.1</v>
          </cell>
          <cell r="U115">
            <v>7</v>
          </cell>
          <cell r="V115">
            <v>7</v>
          </cell>
          <cell r="X115" t="str">
            <v>بوتجاز</v>
          </cell>
          <cell r="Y115">
            <v>29</v>
          </cell>
          <cell r="AA115">
            <v>82</v>
          </cell>
          <cell r="AB115" t="str">
            <v>زاوية بوتجاز خلفيه 90 تصدير</v>
          </cell>
          <cell r="AD115" t="str">
            <v>بوتجاز  90 تصدير</v>
          </cell>
          <cell r="AE115">
            <v>1</v>
          </cell>
          <cell r="AG115" t="str">
            <v>A07470901</v>
          </cell>
          <cell r="AH115">
            <v>120</v>
          </cell>
          <cell r="AI115">
            <v>114</v>
          </cell>
          <cell r="AJ115">
            <v>126</v>
          </cell>
          <cell r="AK115">
            <v>1</v>
          </cell>
          <cell r="AL115">
            <v>1</v>
          </cell>
          <cell r="AN115">
            <v>5</v>
          </cell>
          <cell r="AO115" t="str">
            <v>22</v>
          </cell>
          <cell r="AP115" t="str">
            <v>(A)   401 XS   (S)0.4-0.8 mm</v>
          </cell>
          <cell r="AQ115" t="str">
            <v>(B)   EU 100   (S)0.4-0.8 mm</v>
          </cell>
          <cell r="AR115" t="str">
            <v>24</v>
          </cell>
          <cell r="AS115" t="str">
            <v>38</v>
          </cell>
          <cell r="AT115" t="str">
            <v>DAC</v>
          </cell>
          <cell r="AU115" t="str">
            <v>اتوماتيك</v>
          </cell>
          <cell r="AV115">
            <v>7</v>
          </cell>
          <cell r="AW115">
            <v>7</v>
          </cell>
          <cell r="AX115">
            <v>300</v>
          </cell>
          <cell r="AY115">
            <v>1</v>
          </cell>
          <cell r="AZ115">
            <v>1</v>
          </cell>
          <cell r="BA115">
            <v>126</v>
          </cell>
          <cell r="BB115">
            <v>1</v>
          </cell>
          <cell r="BC115">
            <v>1</v>
          </cell>
          <cell r="BD115">
            <v>45</v>
          </cell>
          <cell r="BE115">
            <v>2</v>
          </cell>
          <cell r="BF115">
            <v>2</v>
          </cell>
          <cell r="BJ115">
            <v>5</v>
          </cell>
          <cell r="BK115">
            <v>0</v>
          </cell>
          <cell r="BL115">
            <v>10</v>
          </cell>
          <cell r="BN115">
            <v>216</v>
          </cell>
          <cell r="BO115" t="str">
            <v>2</v>
          </cell>
          <cell r="BP115"/>
          <cell r="BR115">
            <v>43593</v>
          </cell>
          <cell r="BS115" t="str">
            <v>changed ct</v>
          </cell>
          <cell r="BW115">
            <v>0</v>
          </cell>
          <cell r="CB115">
            <v>168</v>
          </cell>
          <cell r="CG115" t="str">
            <v>احمر</v>
          </cell>
          <cell r="CK115">
            <v>3.2549999999999996E-2</v>
          </cell>
          <cell r="CL115">
            <v>0</v>
          </cell>
          <cell r="CN115" t="str">
            <v>angel stove backه 90 export</v>
          </cell>
          <cell r="CO115" t="str">
            <v>الكترولوكس</v>
          </cell>
          <cell r="CP115" t="str">
            <v>القاهرة للصناعات المغذية بوتاجازات</v>
          </cell>
          <cell r="CT115">
            <v>1</v>
          </cell>
          <cell r="CU115">
            <v>1</v>
          </cell>
          <cell r="CV115">
            <v>1</v>
          </cell>
        </row>
        <row r="116">
          <cell r="A116" t="str">
            <v>82sum</v>
          </cell>
          <cell r="B116" t="str">
            <v>PF1</v>
          </cell>
          <cell r="C116" t="str">
            <v>FOAM 10TH</v>
          </cell>
          <cell r="D116" t="str">
            <v>Molds</v>
          </cell>
          <cell r="E116" t="str">
            <v>FMDACI49000003</v>
          </cell>
          <cell r="F116" t="str">
            <v>زاوية بوتجاز 90 تصدير (امامية ، وخلفية)</v>
          </cell>
          <cell r="G116" t="str">
            <v>Set</v>
          </cell>
          <cell r="H116" t="str">
            <v>1400*1700</v>
          </cell>
          <cell r="I116">
            <v>0.41800000000000004</v>
          </cell>
          <cell r="J116">
            <v>66</v>
          </cell>
          <cell r="K116">
            <v>3</v>
          </cell>
          <cell r="L116">
            <v>67.450262827027217</v>
          </cell>
          <cell r="M116">
            <v>60</v>
          </cell>
          <cell r="N116">
            <v>2</v>
          </cell>
          <cell r="O116">
            <v>2</v>
          </cell>
          <cell r="P116" t="str">
            <v>S</v>
          </cell>
          <cell r="Q116" t="str">
            <v>تعمل</v>
          </cell>
          <cell r="R116">
            <v>418.00000000000006</v>
          </cell>
          <cell r="S116">
            <v>388.74000000000007</v>
          </cell>
          <cell r="T116">
            <v>447.26000000000005</v>
          </cell>
          <cell r="U116">
            <v>7</v>
          </cell>
          <cell r="V116">
            <v>7</v>
          </cell>
          <cell r="X116" t="str">
            <v>بوتجاز</v>
          </cell>
          <cell r="Y116">
            <v>29</v>
          </cell>
          <cell r="Z116" t="str">
            <v>مجمعة</v>
          </cell>
          <cell r="AA116">
            <v>82</v>
          </cell>
          <cell r="AB116" t="str">
            <v>زاوية بوتجاز خلفيه 90 تصدير</v>
          </cell>
          <cell r="AD116" t="str">
            <v>بوتجاز  90 تصدير</v>
          </cell>
          <cell r="AE116">
            <v>1</v>
          </cell>
          <cell r="AH116">
            <v>120</v>
          </cell>
          <cell r="AI116">
            <v>114</v>
          </cell>
          <cell r="AJ116">
            <v>126</v>
          </cell>
          <cell r="AK116">
            <v>0</v>
          </cell>
          <cell r="AN116">
            <v>5</v>
          </cell>
          <cell r="AO116" t="str">
            <v>22</v>
          </cell>
          <cell r="AP116" t="str">
            <v>(A)   401 XS   (S)0.4-0.8 mm</v>
          </cell>
          <cell r="AQ116" t="str">
            <v>(B)   EU 100   (S)0.4-0.8 mm</v>
          </cell>
          <cell r="AR116" t="str">
            <v>24</v>
          </cell>
          <cell r="AS116" t="str">
            <v>38</v>
          </cell>
          <cell r="AT116" t="str">
            <v>DAC</v>
          </cell>
          <cell r="AU116" t="str">
            <v>اتوماتيك</v>
          </cell>
          <cell r="AV116">
            <v>7</v>
          </cell>
          <cell r="AW116">
            <v>7</v>
          </cell>
          <cell r="BJ116">
            <v>5</v>
          </cell>
          <cell r="BK116">
            <v>0</v>
          </cell>
          <cell r="BL116">
            <v>10</v>
          </cell>
          <cell r="BN116">
            <v>216</v>
          </cell>
          <cell r="BO116" t="str">
            <v>2</v>
          </cell>
          <cell r="BP116"/>
          <cell r="BR116">
            <v>43593</v>
          </cell>
          <cell r="BS116" t="str">
            <v>changed ct</v>
          </cell>
          <cell r="BW116">
            <v>0</v>
          </cell>
          <cell r="CK116">
            <v>0.45353000000000004</v>
          </cell>
          <cell r="CL116">
            <v>0</v>
          </cell>
          <cell r="CN116" t="str">
            <v>angel stove backه 90 export</v>
          </cell>
          <cell r="CO116" t="str">
            <v>الكترولوكس</v>
          </cell>
          <cell r="CP116" t="str">
            <v>القاهرة للصناعات المغذية بوتاجازات</v>
          </cell>
          <cell r="CT116">
            <v>0</v>
          </cell>
          <cell r="CU116">
            <v>1</v>
          </cell>
          <cell r="CV116">
            <v>1</v>
          </cell>
        </row>
        <row r="117">
          <cell r="A117">
            <v>83</v>
          </cell>
          <cell r="B117" t="str">
            <v>PF1</v>
          </cell>
          <cell r="C117" t="str">
            <v>FOAM 10TH</v>
          </cell>
          <cell r="D117" t="str">
            <v>Molds</v>
          </cell>
          <cell r="E117" t="str">
            <v>FMDACI49000002</v>
          </cell>
          <cell r="F117" t="str">
            <v>زاوية بوتجاز اماميه 90 تصدير</v>
          </cell>
          <cell r="G117" t="str">
            <v>Set</v>
          </cell>
          <cell r="H117" t="str">
            <v>1400*1700</v>
          </cell>
          <cell r="I117">
            <v>2.1999999999999999E-2</v>
          </cell>
          <cell r="J117">
            <v>66</v>
          </cell>
          <cell r="K117">
            <v>3</v>
          </cell>
          <cell r="L117">
            <v>67.450262827027217</v>
          </cell>
          <cell r="M117">
            <v>60</v>
          </cell>
          <cell r="N117">
            <v>2</v>
          </cell>
          <cell r="O117">
            <v>2</v>
          </cell>
          <cell r="P117" t="str">
            <v>S</v>
          </cell>
          <cell r="Q117" t="str">
            <v>تعمل</v>
          </cell>
          <cell r="R117">
            <v>22</v>
          </cell>
          <cell r="S117">
            <v>20.46</v>
          </cell>
          <cell r="T117">
            <v>23.54</v>
          </cell>
          <cell r="U117">
            <v>7</v>
          </cell>
          <cell r="V117">
            <v>7</v>
          </cell>
          <cell r="X117" t="str">
            <v>بوتجاز</v>
          </cell>
          <cell r="Y117">
            <v>29</v>
          </cell>
          <cell r="AA117">
            <v>83</v>
          </cell>
          <cell r="AB117" t="str">
            <v>زاوية بوتجاز اماميه 90 تصدير</v>
          </cell>
          <cell r="AD117" t="str">
            <v>بوتجاز  90 تصدير</v>
          </cell>
          <cell r="AE117">
            <v>1</v>
          </cell>
          <cell r="AG117" t="str">
            <v>A07467901</v>
          </cell>
          <cell r="AH117">
            <v>120</v>
          </cell>
          <cell r="AI117">
            <v>114</v>
          </cell>
          <cell r="AJ117">
            <v>126</v>
          </cell>
          <cell r="AK117">
            <v>1</v>
          </cell>
          <cell r="AL117">
            <v>1</v>
          </cell>
          <cell r="AN117">
            <v>5</v>
          </cell>
          <cell r="AO117" t="str">
            <v>22</v>
          </cell>
          <cell r="AP117" t="str">
            <v>(A)   401 XS   (S)0.4-0.8 mm</v>
          </cell>
          <cell r="AQ117" t="str">
            <v>(B)   EU 100   (S)0.4-0.8 mm</v>
          </cell>
          <cell r="AR117" t="str">
            <v>24</v>
          </cell>
          <cell r="AS117" t="str">
            <v>38</v>
          </cell>
          <cell r="AT117" t="str">
            <v>DAC</v>
          </cell>
          <cell r="AU117" t="str">
            <v>اتوماتيك</v>
          </cell>
          <cell r="AV117">
            <v>7</v>
          </cell>
          <cell r="AW117">
            <v>7</v>
          </cell>
          <cell r="AX117">
            <v>300</v>
          </cell>
          <cell r="AY117">
            <v>1</v>
          </cell>
          <cell r="AZ117">
            <v>1</v>
          </cell>
          <cell r="BA117">
            <v>135</v>
          </cell>
          <cell r="BB117">
            <v>1</v>
          </cell>
          <cell r="BC117">
            <v>1</v>
          </cell>
          <cell r="BD117">
            <v>75</v>
          </cell>
          <cell r="BE117">
            <v>2</v>
          </cell>
          <cell r="BF117">
            <v>2</v>
          </cell>
          <cell r="BJ117">
            <v>5</v>
          </cell>
          <cell r="BK117">
            <v>0</v>
          </cell>
          <cell r="BL117">
            <v>10</v>
          </cell>
          <cell r="BN117">
            <v>216</v>
          </cell>
          <cell r="BO117" t="str">
            <v>2</v>
          </cell>
          <cell r="BP117"/>
          <cell r="BR117">
            <v>43593</v>
          </cell>
          <cell r="BS117" t="str">
            <v>changed ct</v>
          </cell>
          <cell r="BW117">
            <v>0</v>
          </cell>
          <cell r="CB117">
            <v>168</v>
          </cell>
          <cell r="CG117" t="str">
            <v>ابيض</v>
          </cell>
          <cell r="CK117">
            <v>2.3869999999999999E-2</v>
          </cell>
          <cell r="CL117">
            <v>0</v>
          </cell>
          <cell r="CN117" t="str">
            <v>angel stove frontه 90 export</v>
          </cell>
          <cell r="CO117" t="str">
            <v>الكترولوكس</v>
          </cell>
          <cell r="CP117" t="str">
            <v>القاهرة للصناعات المغذية بوتاجازات</v>
          </cell>
          <cell r="CT117">
            <v>1</v>
          </cell>
          <cell r="CU117">
            <v>1</v>
          </cell>
          <cell r="CV117">
            <v>1</v>
          </cell>
        </row>
        <row r="118">
          <cell r="A118" t="str">
            <v>83sum</v>
          </cell>
          <cell r="B118" t="str">
            <v>PF1</v>
          </cell>
          <cell r="C118" t="str">
            <v>FOAM 10TH</v>
          </cell>
          <cell r="D118" t="str">
            <v>Molds</v>
          </cell>
          <cell r="E118" t="str">
            <v>FMDACI49000002</v>
          </cell>
          <cell r="F118" t="str">
            <v>بوتجاز  90 تصدير</v>
          </cell>
          <cell r="G118" t="str">
            <v>Set</v>
          </cell>
          <cell r="H118" t="str">
            <v>1400*1700</v>
          </cell>
          <cell r="I118">
            <v>0.83600000000000008</v>
          </cell>
          <cell r="J118">
            <v>66</v>
          </cell>
          <cell r="K118">
            <v>3</v>
          </cell>
          <cell r="L118">
            <v>67.450262827027217</v>
          </cell>
          <cell r="M118">
            <v>60</v>
          </cell>
          <cell r="N118">
            <v>3</v>
          </cell>
          <cell r="O118">
            <v>2</v>
          </cell>
          <cell r="P118" t="str">
            <v>S</v>
          </cell>
          <cell r="Q118" t="str">
            <v>تعمل</v>
          </cell>
          <cell r="R118">
            <v>836.00000000000011</v>
          </cell>
          <cell r="S118">
            <v>777.48000000000013</v>
          </cell>
          <cell r="T118">
            <v>894.5200000000001</v>
          </cell>
          <cell r="U118">
            <v>7</v>
          </cell>
          <cell r="V118">
            <v>7</v>
          </cell>
          <cell r="X118" t="str">
            <v>بوتجاز</v>
          </cell>
          <cell r="Y118">
            <v>29</v>
          </cell>
          <cell r="Z118" t="str">
            <v>مجمعة</v>
          </cell>
          <cell r="AA118">
            <v>83</v>
          </cell>
          <cell r="AB118" t="str">
            <v>زاوية بوتجاز اماميه 90 تصدير</v>
          </cell>
          <cell r="AD118" t="str">
            <v>بوتجاز  90 تصدير</v>
          </cell>
          <cell r="AE118">
            <v>1</v>
          </cell>
          <cell r="AH118">
            <v>120</v>
          </cell>
          <cell r="AI118">
            <v>114</v>
          </cell>
          <cell r="AJ118">
            <v>126</v>
          </cell>
          <cell r="AK118">
            <v>0</v>
          </cell>
          <cell r="AM118">
            <v>1</v>
          </cell>
          <cell r="AN118">
            <v>5</v>
          </cell>
          <cell r="AO118" t="str">
            <v>22</v>
          </cell>
          <cell r="AP118" t="str">
            <v>(A)   401 XS   (S)0.4-0.8 mm</v>
          </cell>
          <cell r="AQ118" t="str">
            <v>(B)   EU 100   (S)0.4-0.8 mm</v>
          </cell>
          <cell r="AR118" t="str">
            <v>24</v>
          </cell>
          <cell r="AS118" t="str">
            <v>38</v>
          </cell>
          <cell r="AT118" t="str">
            <v>DAC</v>
          </cell>
          <cell r="AU118" t="str">
            <v>اتوماتيك</v>
          </cell>
          <cell r="AV118">
            <v>7</v>
          </cell>
          <cell r="AW118">
            <v>7</v>
          </cell>
          <cell r="BJ118">
            <v>5</v>
          </cell>
          <cell r="BK118">
            <v>0</v>
          </cell>
          <cell r="BL118">
            <v>10</v>
          </cell>
          <cell r="BN118">
            <v>216</v>
          </cell>
          <cell r="BO118">
            <v>2</v>
          </cell>
          <cell r="BP118"/>
          <cell r="BR118">
            <v>43593</v>
          </cell>
          <cell r="BS118" t="str">
            <v>changed ct</v>
          </cell>
          <cell r="BW118">
            <v>0</v>
          </cell>
          <cell r="CK118">
            <v>0.90706000000000009</v>
          </cell>
          <cell r="CL118">
            <v>0</v>
          </cell>
          <cell r="CN118" t="str">
            <v>angel stove frontه 90 export</v>
          </cell>
          <cell r="CO118" t="str">
            <v>الكترولوكس</v>
          </cell>
          <cell r="CP118" t="str">
            <v>القاهرة للصناعات المغذية بوتاجازات</v>
          </cell>
          <cell r="CT118">
            <v>0</v>
          </cell>
          <cell r="CU118">
            <v>1</v>
          </cell>
          <cell r="CV118">
            <v>1</v>
          </cell>
        </row>
        <row r="119">
          <cell r="A119">
            <v>84</v>
          </cell>
          <cell r="B119" t="str">
            <v>PF1</v>
          </cell>
          <cell r="C119" t="str">
            <v>FOAM 10TH</v>
          </cell>
          <cell r="D119" t="str">
            <v>Molds</v>
          </cell>
          <cell r="E119" t="str">
            <v>FMBOXIV4060850</v>
          </cell>
          <cell r="F119" t="str">
            <v>صندوق خضار 40*60*8.5</v>
          </cell>
          <cell r="G119" t="str">
            <v>Ea</v>
          </cell>
          <cell r="H119" t="str">
            <v>1100*1200</v>
          </cell>
          <cell r="I119">
            <v>0.14000000000000001</v>
          </cell>
          <cell r="J119">
            <v>20</v>
          </cell>
          <cell r="L119">
            <v>20</v>
          </cell>
          <cell r="M119">
            <v>20</v>
          </cell>
          <cell r="N119">
            <v>1</v>
          </cell>
          <cell r="O119">
            <v>1</v>
          </cell>
          <cell r="P119" t="str">
            <v>T</v>
          </cell>
          <cell r="Q119" t="str">
            <v>لا تعمل</v>
          </cell>
          <cell r="R119">
            <v>140</v>
          </cell>
          <cell r="S119">
            <v>130.19999999999999</v>
          </cell>
          <cell r="T119">
            <v>149.80000000000001</v>
          </cell>
          <cell r="U119">
            <v>7</v>
          </cell>
          <cell r="V119">
            <v>7</v>
          </cell>
          <cell r="Y119">
            <v>200</v>
          </cell>
          <cell r="AA119">
            <v>84</v>
          </cell>
          <cell r="AB119" t="str">
            <v>صندوق خضار 40*60*8.5</v>
          </cell>
          <cell r="AC119">
            <v>0.14000000000000001</v>
          </cell>
          <cell r="AD119" t="str">
            <v>صندوق خضار 40*60*8.5</v>
          </cell>
          <cell r="AE119">
            <v>0</v>
          </cell>
          <cell r="AH119">
            <v>180</v>
          </cell>
          <cell r="AI119">
            <v>171</v>
          </cell>
          <cell r="AJ119">
            <v>189</v>
          </cell>
          <cell r="AK119">
            <v>1</v>
          </cell>
          <cell r="AL119">
            <v>1</v>
          </cell>
          <cell r="AT119" t="str">
            <v>BOX</v>
          </cell>
          <cell r="AV119">
            <v>7</v>
          </cell>
          <cell r="AW119">
            <v>7</v>
          </cell>
          <cell r="BO119" t="str">
            <v/>
          </cell>
          <cell r="BP119"/>
          <cell r="CK119">
            <v>0</v>
          </cell>
          <cell r="CL119">
            <v>0.15400000000000003</v>
          </cell>
          <cell r="CN119" t="str">
            <v>box خضار 40*60*8.5</v>
          </cell>
          <cell r="CO119" t="str">
            <v/>
          </cell>
          <cell r="CT119">
            <v>1</v>
          </cell>
          <cell r="CU119">
            <v>1</v>
          </cell>
        </row>
        <row r="120">
          <cell r="A120">
            <v>85</v>
          </cell>
          <cell r="B120" t="str">
            <v>PF1</v>
          </cell>
          <cell r="C120" t="str">
            <v>FOAM 10TH</v>
          </cell>
          <cell r="D120" t="str">
            <v>Molds</v>
          </cell>
          <cell r="E120" t="str">
            <v>FMCOFI10000000</v>
          </cell>
          <cell r="F120" t="str">
            <v>صندوق خضار 40*60*17</v>
          </cell>
          <cell r="G120" t="str">
            <v>Ea</v>
          </cell>
          <cell r="H120" t="str">
            <v>1100*1200</v>
          </cell>
          <cell r="I120">
            <v>0.19</v>
          </cell>
          <cell r="J120">
            <v>20</v>
          </cell>
          <cell r="L120">
            <v>20</v>
          </cell>
          <cell r="M120">
            <v>20</v>
          </cell>
          <cell r="N120">
            <v>1</v>
          </cell>
          <cell r="O120">
            <v>1</v>
          </cell>
          <cell r="P120" t="str">
            <v>T</v>
          </cell>
          <cell r="Q120" t="str">
            <v>لا تعمل</v>
          </cell>
          <cell r="R120">
            <v>190</v>
          </cell>
          <cell r="S120">
            <v>176.7</v>
          </cell>
          <cell r="T120">
            <v>203.3</v>
          </cell>
          <cell r="U120">
            <v>7</v>
          </cell>
          <cell r="V120">
            <v>7</v>
          </cell>
          <cell r="Y120">
            <v>200</v>
          </cell>
          <cell r="AA120">
            <v>85</v>
          </cell>
          <cell r="AB120" t="str">
            <v>صندوق خضار 40*60*17</v>
          </cell>
          <cell r="AC120">
            <v>0.19</v>
          </cell>
          <cell r="AD120" t="str">
            <v>صندوق خضار 40*60*17</v>
          </cell>
          <cell r="AE120">
            <v>0</v>
          </cell>
          <cell r="AH120">
            <v>180</v>
          </cell>
          <cell r="AI120">
            <v>171</v>
          </cell>
          <cell r="AJ120">
            <v>189</v>
          </cell>
          <cell r="AK120">
            <v>1</v>
          </cell>
          <cell r="AL120">
            <v>1</v>
          </cell>
          <cell r="AT120" t="str">
            <v>COF</v>
          </cell>
          <cell r="AV120">
            <v>7</v>
          </cell>
          <cell r="AW120">
            <v>7</v>
          </cell>
          <cell r="BO120" t="str">
            <v/>
          </cell>
          <cell r="BP120"/>
          <cell r="CK120">
            <v>0</v>
          </cell>
          <cell r="CL120">
            <v>0.20900000000000002</v>
          </cell>
          <cell r="CN120" t="str">
            <v>box خضار 40*60*17</v>
          </cell>
          <cell r="CO120" t="str">
            <v/>
          </cell>
          <cell r="CT120">
            <v>1</v>
          </cell>
          <cell r="CU120">
            <v>1</v>
          </cell>
        </row>
        <row r="121">
          <cell r="A121">
            <v>86</v>
          </cell>
          <cell r="B121" t="str">
            <v>PF1</v>
          </cell>
          <cell r="C121" t="str">
            <v>FOAM 10TH</v>
          </cell>
          <cell r="D121" t="str">
            <v>Molds</v>
          </cell>
          <cell r="E121" t="str">
            <v>FMBOXIV3040090</v>
          </cell>
          <cell r="F121" t="str">
            <v>صندوق خضار 30*40*9</v>
          </cell>
          <cell r="G121" t="str">
            <v>Ea</v>
          </cell>
          <cell r="H121" t="str">
            <v>1100*1200</v>
          </cell>
          <cell r="I121">
            <v>7.0000000000000007E-2</v>
          </cell>
          <cell r="J121">
            <v>20</v>
          </cell>
          <cell r="L121">
            <v>20</v>
          </cell>
          <cell r="M121">
            <v>20</v>
          </cell>
          <cell r="N121">
            <v>1</v>
          </cell>
          <cell r="O121">
            <v>1</v>
          </cell>
          <cell r="P121" t="str">
            <v>T</v>
          </cell>
          <cell r="Q121" t="str">
            <v>لا تعمل</v>
          </cell>
          <cell r="R121">
            <v>70</v>
          </cell>
          <cell r="S121">
            <v>65.099999999999994</v>
          </cell>
          <cell r="T121">
            <v>74.900000000000006</v>
          </cell>
          <cell r="U121">
            <v>7</v>
          </cell>
          <cell r="V121">
            <v>7</v>
          </cell>
          <cell r="Y121">
            <v>200</v>
          </cell>
          <cell r="AA121">
            <v>86</v>
          </cell>
          <cell r="AB121" t="str">
            <v>صندوق خضار 30*40*9</v>
          </cell>
          <cell r="AC121">
            <v>7.0000000000000007E-2</v>
          </cell>
          <cell r="AD121" t="str">
            <v>صندوق خضار 30*40*9</v>
          </cell>
          <cell r="AE121">
            <v>0</v>
          </cell>
          <cell r="AH121">
            <v>180</v>
          </cell>
          <cell r="AI121">
            <v>171</v>
          </cell>
          <cell r="AJ121">
            <v>189</v>
          </cell>
          <cell r="AK121">
            <v>1</v>
          </cell>
          <cell r="AL121">
            <v>1</v>
          </cell>
          <cell r="AT121" t="str">
            <v>BOX</v>
          </cell>
          <cell r="AV121">
            <v>7</v>
          </cell>
          <cell r="AW121">
            <v>7</v>
          </cell>
          <cell r="BO121" t="str">
            <v/>
          </cell>
          <cell r="BP121"/>
          <cell r="CK121">
            <v>0</v>
          </cell>
          <cell r="CL121">
            <v>7.7000000000000013E-2</v>
          </cell>
          <cell r="CN121" t="str">
            <v>box خضار 30*40*9</v>
          </cell>
          <cell r="CO121" t="str">
            <v/>
          </cell>
          <cell r="CT121">
            <v>1</v>
          </cell>
          <cell r="CU121">
            <v>1</v>
          </cell>
        </row>
        <row r="122">
          <cell r="A122">
            <v>87</v>
          </cell>
          <cell r="B122" t="str">
            <v>PF1</v>
          </cell>
          <cell r="C122" t="str">
            <v>FOAM 10TH</v>
          </cell>
          <cell r="D122" t="str">
            <v>Molds</v>
          </cell>
          <cell r="E122" t="str">
            <v>FMINBI00000000</v>
          </cell>
          <cell r="F122" t="str">
            <v>صندوق خضار 30*40*13</v>
          </cell>
          <cell r="G122" t="str">
            <v>Ea</v>
          </cell>
          <cell r="H122" t="str">
            <v>1100*1200</v>
          </cell>
          <cell r="I122">
            <v>8.6999999999999994E-2</v>
          </cell>
          <cell r="J122">
            <v>20</v>
          </cell>
          <cell r="K122">
            <v>1</v>
          </cell>
          <cell r="L122">
            <v>20</v>
          </cell>
          <cell r="M122">
            <v>20</v>
          </cell>
          <cell r="N122">
            <v>1</v>
          </cell>
          <cell r="O122">
            <v>1</v>
          </cell>
          <cell r="P122" t="str">
            <v>T</v>
          </cell>
          <cell r="Q122" t="str">
            <v>لا تعمل</v>
          </cell>
          <cell r="R122">
            <v>87</v>
          </cell>
          <cell r="S122">
            <v>80.91</v>
          </cell>
          <cell r="T122">
            <v>93.09</v>
          </cell>
          <cell r="U122">
            <v>7</v>
          </cell>
          <cell r="V122">
            <v>7</v>
          </cell>
          <cell r="Y122">
            <v>200</v>
          </cell>
          <cell r="AA122">
            <v>87</v>
          </cell>
          <cell r="AB122" t="str">
            <v>صندوق خضار 30*40*13</v>
          </cell>
          <cell r="AC122">
            <v>8.6999999999999994E-2</v>
          </cell>
          <cell r="AD122" t="str">
            <v>صندوق خضار 30*40*13</v>
          </cell>
          <cell r="AE122">
            <v>0</v>
          </cell>
          <cell r="AH122">
            <v>180</v>
          </cell>
          <cell r="AI122">
            <v>171</v>
          </cell>
          <cell r="AJ122">
            <v>189</v>
          </cell>
          <cell r="AK122">
            <v>1</v>
          </cell>
          <cell r="AL122">
            <v>1</v>
          </cell>
          <cell r="AT122" t="str">
            <v>INB</v>
          </cell>
          <cell r="AV122">
            <v>7</v>
          </cell>
          <cell r="AW122">
            <v>7</v>
          </cell>
          <cell r="BO122" t="str">
            <v/>
          </cell>
          <cell r="BP122"/>
          <cell r="CK122">
            <v>0</v>
          </cell>
          <cell r="CL122">
            <v>9.5700000000000007E-2</v>
          </cell>
          <cell r="CN122" t="str">
            <v>box خضار 30*40*13</v>
          </cell>
          <cell r="CO122" t="str">
            <v/>
          </cell>
          <cell r="CT122">
            <v>1</v>
          </cell>
          <cell r="CU122">
            <v>1</v>
          </cell>
        </row>
        <row r="123">
          <cell r="A123" t="str">
            <v>87sum</v>
          </cell>
          <cell r="B123" t="str">
            <v>PF1</v>
          </cell>
          <cell r="C123" t="str">
            <v>FOAM 10TH</v>
          </cell>
          <cell r="D123" t="str">
            <v>Molds</v>
          </cell>
          <cell r="E123" t="str">
            <v>FMINBI00000000</v>
          </cell>
          <cell r="F123" t="str">
            <v>صندوق خضار 30*40*13</v>
          </cell>
          <cell r="G123" t="str">
            <v>Ea</v>
          </cell>
          <cell r="H123" t="str">
            <v>1100*1200</v>
          </cell>
          <cell r="I123">
            <v>8.6999999999999994E-2</v>
          </cell>
          <cell r="J123">
            <v>20</v>
          </cell>
          <cell r="K123">
            <v>1</v>
          </cell>
          <cell r="L123">
            <v>20</v>
          </cell>
          <cell r="M123">
            <v>20</v>
          </cell>
          <cell r="N123">
            <v>1</v>
          </cell>
          <cell r="O123">
            <v>1</v>
          </cell>
          <cell r="P123" t="str">
            <v>T</v>
          </cell>
          <cell r="Q123" t="str">
            <v>لا تعمل</v>
          </cell>
          <cell r="R123">
            <v>487</v>
          </cell>
          <cell r="S123">
            <v>452.90999999999997</v>
          </cell>
          <cell r="T123">
            <v>521.09</v>
          </cell>
          <cell r="U123">
            <v>7</v>
          </cell>
          <cell r="V123">
            <v>7</v>
          </cell>
          <cell r="Y123">
            <v>200</v>
          </cell>
          <cell r="Z123" t="str">
            <v>مجمعة</v>
          </cell>
          <cell r="AA123">
            <v>87</v>
          </cell>
          <cell r="AB123" t="str">
            <v>صندوق خضار 30*40*13</v>
          </cell>
          <cell r="AC123">
            <v>8.6999999999999994E-2</v>
          </cell>
          <cell r="AD123" t="str">
            <v>صندوق خضار 30*40*13</v>
          </cell>
          <cell r="AE123">
            <v>0</v>
          </cell>
          <cell r="AH123">
            <v>180</v>
          </cell>
          <cell r="AI123">
            <v>171</v>
          </cell>
          <cell r="AJ123">
            <v>189</v>
          </cell>
          <cell r="AK123">
            <v>0</v>
          </cell>
          <cell r="AM123">
            <v>1</v>
          </cell>
          <cell r="AT123" t="str">
            <v>INB</v>
          </cell>
          <cell r="AV123">
            <v>7</v>
          </cell>
          <cell r="AW123">
            <v>7</v>
          </cell>
          <cell r="BO123" t="str">
            <v/>
          </cell>
          <cell r="BP123"/>
          <cell r="CK123">
            <v>0</v>
          </cell>
          <cell r="CL123">
            <v>9.5700000000000007E-2</v>
          </cell>
          <cell r="CN123" t="str">
            <v>box خضار 30*40*13</v>
          </cell>
          <cell r="CO123" t="str">
            <v/>
          </cell>
          <cell r="CT123">
            <v>0</v>
          </cell>
          <cell r="CU123">
            <v>1</v>
          </cell>
        </row>
        <row r="124">
          <cell r="A124">
            <v>88</v>
          </cell>
          <cell r="B124" t="str">
            <v>PF2</v>
          </cell>
          <cell r="C124" t="str">
            <v>FOAM 6TH</v>
          </cell>
          <cell r="D124" t="str">
            <v>Molds</v>
          </cell>
          <cell r="E124" t="str">
            <v>FMUNFI30000000</v>
          </cell>
          <cell r="F124" t="str">
            <v>طقم اجناب دايموند 60-90 (جنب يمين)</v>
          </cell>
          <cell r="G124" t="str">
            <v>Ea</v>
          </cell>
          <cell r="H124" t="str">
            <v>1600*1800</v>
          </cell>
          <cell r="I124">
            <v>0.27700000000000002</v>
          </cell>
          <cell r="J124">
            <v>30</v>
          </cell>
          <cell r="K124">
            <v>1</v>
          </cell>
          <cell r="L124">
            <v>30</v>
          </cell>
          <cell r="M124">
            <v>30</v>
          </cell>
          <cell r="N124">
            <v>1</v>
          </cell>
          <cell r="O124">
            <v>2</v>
          </cell>
          <cell r="P124" t="str">
            <v>V</v>
          </cell>
          <cell r="Q124" t="str">
            <v>تعمل</v>
          </cell>
          <cell r="R124">
            <v>277</v>
          </cell>
          <cell r="S124">
            <v>257.61</v>
          </cell>
          <cell r="T124">
            <v>296.39</v>
          </cell>
          <cell r="U124">
            <v>7</v>
          </cell>
          <cell r="V124">
            <v>7</v>
          </cell>
          <cell r="X124" t="str">
            <v>بوتجاز</v>
          </cell>
          <cell r="Y124">
            <v>30</v>
          </cell>
          <cell r="AA124">
            <v>88</v>
          </cell>
          <cell r="AB124" t="str">
            <v>طقم اجناب دايموند 60-90 (جنب يمين)</v>
          </cell>
          <cell r="AD124" t="str">
            <v>طقم اجناب دايموند</v>
          </cell>
          <cell r="AE124">
            <v>1</v>
          </cell>
          <cell r="AH124">
            <v>240</v>
          </cell>
          <cell r="AI124">
            <v>228</v>
          </cell>
          <cell r="AJ124">
            <v>252</v>
          </cell>
          <cell r="AK124">
            <v>1</v>
          </cell>
          <cell r="AL124">
            <v>1</v>
          </cell>
          <cell r="AT124" t="str">
            <v>UNF</v>
          </cell>
          <cell r="AU124" t="str">
            <v>اتوماتيك</v>
          </cell>
          <cell r="AV124">
            <v>7</v>
          </cell>
          <cell r="AW124">
            <v>7</v>
          </cell>
          <cell r="BJ124">
            <v>5</v>
          </cell>
          <cell r="BK124">
            <v>-5</v>
          </cell>
          <cell r="BL124">
            <v>5</v>
          </cell>
          <cell r="BO124" t="str">
            <v/>
          </cell>
          <cell r="BP124"/>
          <cell r="BW124">
            <v>0</v>
          </cell>
          <cell r="CK124">
            <v>0</v>
          </cell>
          <cell r="CL124">
            <v>0.30470000000000003</v>
          </cell>
          <cell r="CN124" t="str">
            <v>ensemble sides Daymond 60-90 (side right)</v>
          </cell>
          <cell r="CO124" t="str">
            <v>يونيفرسال</v>
          </cell>
          <cell r="CP124" t="str">
            <v>يونيفرسال</v>
          </cell>
          <cell r="CT124">
            <v>1</v>
          </cell>
          <cell r="CU124">
            <v>1</v>
          </cell>
          <cell r="CV124">
            <v>1</v>
          </cell>
        </row>
        <row r="125">
          <cell r="A125">
            <v>89</v>
          </cell>
          <cell r="B125" t="str">
            <v>PF2</v>
          </cell>
          <cell r="C125" t="str">
            <v>FOAM 6TH</v>
          </cell>
          <cell r="D125" t="str">
            <v>Molds</v>
          </cell>
          <cell r="E125" t="str">
            <v>FMUNFI40000000</v>
          </cell>
          <cell r="F125" t="str">
            <v>طقم اجناب دايموند 60-90 (جنب شمال)</v>
          </cell>
          <cell r="G125" t="str">
            <v>Ea</v>
          </cell>
          <cell r="H125" t="str">
            <v>1600*1800</v>
          </cell>
          <cell r="I125">
            <v>0.27700000000000002</v>
          </cell>
          <cell r="J125">
            <v>30</v>
          </cell>
          <cell r="K125">
            <v>1</v>
          </cell>
          <cell r="L125">
            <v>30</v>
          </cell>
          <cell r="M125">
            <v>30</v>
          </cell>
          <cell r="N125">
            <v>1</v>
          </cell>
          <cell r="O125">
            <v>2</v>
          </cell>
          <cell r="P125" t="str">
            <v>V</v>
          </cell>
          <cell r="Q125" t="str">
            <v>تعمل</v>
          </cell>
          <cell r="R125">
            <v>277</v>
          </cell>
          <cell r="S125">
            <v>257.61</v>
          </cell>
          <cell r="T125">
            <v>296.39</v>
          </cell>
          <cell r="U125">
            <v>7</v>
          </cell>
          <cell r="V125">
            <v>7</v>
          </cell>
          <cell r="X125" t="str">
            <v>بوتجاز</v>
          </cell>
          <cell r="Y125">
            <v>30</v>
          </cell>
          <cell r="AA125">
            <v>89</v>
          </cell>
          <cell r="AB125" t="str">
            <v>طقم اجناب دايموند 60-90 (جنب شمال)</v>
          </cell>
          <cell r="AD125" t="str">
            <v>طقم اجناب دايموند</v>
          </cell>
          <cell r="AE125">
            <v>1</v>
          </cell>
          <cell r="AH125">
            <v>240</v>
          </cell>
          <cell r="AI125">
            <v>228</v>
          </cell>
          <cell r="AJ125">
            <v>252</v>
          </cell>
          <cell r="AK125">
            <v>1</v>
          </cell>
          <cell r="AL125">
            <v>1</v>
          </cell>
          <cell r="AT125" t="str">
            <v>UNF</v>
          </cell>
          <cell r="AU125" t="str">
            <v>اتوماتيك</v>
          </cell>
          <cell r="AV125">
            <v>7</v>
          </cell>
          <cell r="AW125">
            <v>7</v>
          </cell>
          <cell r="BJ125">
            <v>5</v>
          </cell>
          <cell r="BK125">
            <v>-5</v>
          </cell>
          <cell r="BL125">
            <v>5</v>
          </cell>
          <cell r="BO125" t="str">
            <v/>
          </cell>
          <cell r="BP125"/>
          <cell r="BW125">
            <v>0</v>
          </cell>
          <cell r="CK125">
            <v>0</v>
          </cell>
          <cell r="CL125">
            <v>0.30470000000000003</v>
          </cell>
          <cell r="CN125" t="str">
            <v>ensemble sides Daymond 60-90 (side left)</v>
          </cell>
          <cell r="CO125" t="str">
            <v>يونيفرسال</v>
          </cell>
          <cell r="CP125" t="str">
            <v>يونيفرسال</v>
          </cell>
          <cell r="CT125">
            <v>1</v>
          </cell>
          <cell r="CU125">
            <v>1</v>
          </cell>
          <cell r="CV125">
            <v>1</v>
          </cell>
        </row>
        <row r="126">
          <cell r="A126" t="str">
            <v>89sum</v>
          </cell>
          <cell r="B126" t="str">
            <v>PF2</v>
          </cell>
          <cell r="C126" t="str">
            <v>FOAM 6TH</v>
          </cell>
          <cell r="D126" t="str">
            <v>Molds</v>
          </cell>
          <cell r="E126" t="str">
            <v>FMUNFI40000000</v>
          </cell>
          <cell r="F126" t="str">
            <v>طقم اجناب دايموند 60-90 (جنب شمال)</v>
          </cell>
          <cell r="G126" t="str">
            <v>Ea</v>
          </cell>
          <cell r="H126" t="str">
            <v>1600*1800</v>
          </cell>
          <cell r="I126">
            <v>0.64100000000000001</v>
          </cell>
          <cell r="J126">
            <v>30</v>
          </cell>
          <cell r="K126">
            <v>1</v>
          </cell>
          <cell r="L126">
            <v>30</v>
          </cell>
          <cell r="M126">
            <v>30</v>
          </cell>
          <cell r="N126">
            <v>2</v>
          </cell>
          <cell r="O126">
            <v>2</v>
          </cell>
          <cell r="P126" t="str">
            <v>V</v>
          </cell>
          <cell r="Q126" t="str">
            <v>تعمل</v>
          </cell>
          <cell r="R126">
            <v>641</v>
          </cell>
          <cell r="S126">
            <v>596.13</v>
          </cell>
          <cell r="T126">
            <v>685.87</v>
          </cell>
          <cell r="U126">
            <v>7</v>
          </cell>
          <cell r="V126">
            <v>7</v>
          </cell>
          <cell r="X126" t="str">
            <v>بوتجاز</v>
          </cell>
          <cell r="Y126">
            <v>30</v>
          </cell>
          <cell r="Z126" t="str">
            <v>مجمعة</v>
          </cell>
          <cell r="AA126">
            <v>89</v>
          </cell>
          <cell r="AB126" t="str">
            <v>طقم اجناب دايموند 60-90 (جنب شمال)</v>
          </cell>
          <cell r="AD126" t="str">
            <v>طقم اجناب دايموند</v>
          </cell>
          <cell r="AE126">
            <v>1</v>
          </cell>
          <cell r="AH126">
            <v>240</v>
          </cell>
          <cell r="AI126">
            <v>228</v>
          </cell>
          <cell r="AJ126">
            <v>252</v>
          </cell>
          <cell r="AK126">
            <v>0</v>
          </cell>
          <cell r="AM126">
            <v>1</v>
          </cell>
          <cell r="AT126" t="str">
            <v>UNF</v>
          </cell>
          <cell r="AU126" t="str">
            <v>اتوماتيك</v>
          </cell>
          <cell r="AV126">
            <v>7</v>
          </cell>
          <cell r="AW126">
            <v>7</v>
          </cell>
          <cell r="BJ126">
            <v>5</v>
          </cell>
          <cell r="BK126">
            <v>-5</v>
          </cell>
          <cell r="BL126">
            <v>5</v>
          </cell>
          <cell r="BO126" t="str">
            <v/>
          </cell>
          <cell r="BP126"/>
          <cell r="BW126">
            <v>0</v>
          </cell>
          <cell r="CK126">
            <v>0</v>
          </cell>
          <cell r="CL126">
            <v>0.70510000000000006</v>
          </cell>
          <cell r="CN126" t="str">
            <v>ensemble sides Daymond 60-90 (side left)</v>
          </cell>
          <cell r="CO126" t="str">
            <v>يونيفرسال</v>
          </cell>
          <cell r="CP126" t="str">
            <v>يونيفرسال</v>
          </cell>
          <cell r="CT126">
            <v>0</v>
          </cell>
          <cell r="CU126">
            <v>1</v>
          </cell>
          <cell r="CV126">
            <v>1</v>
          </cell>
        </row>
        <row r="127">
          <cell r="A127">
            <v>90</v>
          </cell>
          <cell r="B127" t="str">
            <v>PF1</v>
          </cell>
          <cell r="C127" t="str">
            <v>FOAM 10TH</v>
          </cell>
          <cell r="D127" t="str">
            <v>Molds</v>
          </cell>
          <cell r="E127" t="str">
            <v>FMELHI59000000</v>
          </cell>
          <cell r="F127" t="str">
            <v>طقم فوم كوش بوتاجاز 90 EG</v>
          </cell>
          <cell r="G127" t="str">
            <v>Set</v>
          </cell>
          <cell r="H127" t="str">
            <v>1100*1200</v>
          </cell>
          <cell r="I127">
            <v>5.3499999999999999E-2</v>
          </cell>
          <cell r="J127">
            <v>60</v>
          </cell>
          <cell r="L127">
            <v>63</v>
          </cell>
          <cell r="M127">
            <v>66</v>
          </cell>
          <cell r="N127">
            <v>5</v>
          </cell>
          <cell r="O127">
            <v>3</v>
          </cell>
          <cell r="P127" t="str">
            <v>W</v>
          </cell>
          <cell r="Q127" t="str">
            <v>تعمل</v>
          </cell>
          <cell r="R127">
            <v>53.5</v>
          </cell>
          <cell r="S127">
            <v>49.755000000000003</v>
          </cell>
          <cell r="T127">
            <v>57.244999999999997</v>
          </cell>
          <cell r="U127">
            <v>7</v>
          </cell>
          <cell r="V127">
            <v>7</v>
          </cell>
          <cell r="X127" t="str">
            <v>بوتجاز</v>
          </cell>
          <cell r="Y127">
            <v>31</v>
          </cell>
          <cell r="AA127">
            <v>90</v>
          </cell>
          <cell r="AB127" t="str">
            <v>طقم فوم كوش بوتاجاز 90 EG</v>
          </cell>
          <cell r="AD127" t="str">
            <v>كوش بوتاجاز 90 EG</v>
          </cell>
          <cell r="AE127">
            <v>1</v>
          </cell>
          <cell r="AH127">
            <v>163.63636363636363</v>
          </cell>
          <cell r="AI127">
            <v>155.45454545454544</v>
          </cell>
          <cell r="AJ127">
            <v>171.81818181818181</v>
          </cell>
          <cell r="AK127">
            <v>1</v>
          </cell>
          <cell r="AL127">
            <v>1</v>
          </cell>
          <cell r="AN127">
            <v>10</v>
          </cell>
          <cell r="AO127">
            <v>18</v>
          </cell>
          <cell r="AP127" t="str">
            <v xml:space="preserve"> (A) EU150       (M) 0.7-1.1 mm</v>
          </cell>
          <cell r="AQ127" t="str">
            <v>(B) S.2 112      (M) 0.7-1.1 mm</v>
          </cell>
          <cell r="AR127" t="str">
            <v>15</v>
          </cell>
          <cell r="AS127" t="str">
            <v>0</v>
          </cell>
          <cell r="AT127" t="str">
            <v>ELH</v>
          </cell>
          <cell r="AU127" t="str">
            <v>اتوماتيك</v>
          </cell>
          <cell r="AV127">
            <v>7</v>
          </cell>
          <cell r="AW127">
            <v>7</v>
          </cell>
          <cell r="BJ127">
            <v>5</v>
          </cell>
          <cell r="BK127">
            <v>5</v>
          </cell>
          <cell r="BL127">
            <v>15</v>
          </cell>
          <cell r="BN127">
            <v>112</v>
          </cell>
          <cell r="BO127" t="str">
            <v>1</v>
          </cell>
          <cell r="BP127"/>
          <cell r="BW127">
            <v>0</v>
          </cell>
          <cell r="CG127" t="str">
            <v>ابيض</v>
          </cell>
          <cell r="CK127">
            <v>0</v>
          </cell>
          <cell r="CL127">
            <v>5.8850000000000006E-2</v>
          </cell>
          <cell r="CN127" t="str">
            <v>ensemble foam Coash stove 90 EG</v>
          </cell>
          <cell r="CO127" t="str">
            <v>الشركة الهندسية للاجهزة المنزلية</v>
          </cell>
          <cell r="CT127">
            <v>1</v>
          </cell>
          <cell r="CU127">
            <v>1</v>
          </cell>
          <cell r="CV127">
            <v>1</v>
          </cell>
        </row>
        <row r="128">
          <cell r="A128">
            <v>91</v>
          </cell>
          <cell r="B128" t="str">
            <v>PF1</v>
          </cell>
          <cell r="C128" t="str">
            <v>FOAM 10TH</v>
          </cell>
          <cell r="D128" t="str">
            <v>Molds</v>
          </cell>
          <cell r="E128" t="str">
            <v>FMELHI56000000</v>
          </cell>
          <cell r="F128" t="str">
            <v>طقم فوم كوش بوتاجاز 60 EG</v>
          </cell>
          <cell r="G128" t="str">
            <v>Set</v>
          </cell>
          <cell r="H128" t="str">
            <v>1100*850</v>
          </cell>
          <cell r="I128">
            <v>3.3000000000000002E-2</v>
          </cell>
          <cell r="J128">
            <v>60</v>
          </cell>
          <cell r="L128">
            <v>60</v>
          </cell>
          <cell r="M128">
            <v>60</v>
          </cell>
          <cell r="N128">
            <v>4</v>
          </cell>
          <cell r="O128">
            <v>3</v>
          </cell>
          <cell r="P128" t="str">
            <v>W</v>
          </cell>
          <cell r="Q128" t="str">
            <v>تعمل</v>
          </cell>
          <cell r="R128">
            <v>33</v>
          </cell>
          <cell r="S128">
            <v>30.69</v>
          </cell>
          <cell r="T128">
            <v>35.31</v>
          </cell>
          <cell r="U128">
            <v>7</v>
          </cell>
          <cell r="V128">
            <v>7</v>
          </cell>
          <cell r="X128" t="str">
            <v>بوتجاز</v>
          </cell>
          <cell r="Y128">
            <v>31</v>
          </cell>
          <cell r="AA128">
            <v>91</v>
          </cell>
          <cell r="AB128" t="str">
            <v>طقم فوم كوش بوتاجاز 60 EG</v>
          </cell>
          <cell r="AD128" t="str">
            <v>كوش بوتاجاز 90 EG</v>
          </cell>
          <cell r="AE128">
            <v>1</v>
          </cell>
          <cell r="AH128">
            <v>180</v>
          </cell>
          <cell r="AI128">
            <v>171</v>
          </cell>
          <cell r="AJ128">
            <v>189</v>
          </cell>
          <cell r="AK128">
            <v>1</v>
          </cell>
          <cell r="AL128">
            <v>1</v>
          </cell>
          <cell r="AN128">
            <v>10</v>
          </cell>
          <cell r="AO128">
            <v>18</v>
          </cell>
          <cell r="AP128" t="str">
            <v xml:space="preserve"> (A) EU150       (M) 0.7-1.1 mm</v>
          </cell>
          <cell r="AQ128" t="str">
            <v>(B) S.2 112      (M) 0.7-1.1 mm</v>
          </cell>
          <cell r="AR128" t="str">
            <v>15</v>
          </cell>
          <cell r="AS128" t="str">
            <v>0</v>
          </cell>
          <cell r="AT128" t="str">
            <v>ELH</v>
          </cell>
          <cell r="AU128" t="str">
            <v>اتوماتيك</v>
          </cell>
          <cell r="AV128">
            <v>7</v>
          </cell>
          <cell r="AW128">
            <v>7</v>
          </cell>
          <cell r="BJ128">
            <v>5</v>
          </cell>
          <cell r="BK128">
            <v>5</v>
          </cell>
          <cell r="BL128">
            <v>15</v>
          </cell>
          <cell r="BN128">
            <v>112</v>
          </cell>
          <cell r="BO128" t="str">
            <v>1</v>
          </cell>
          <cell r="BP128"/>
          <cell r="BW128">
            <v>0</v>
          </cell>
          <cell r="CG128" t="str">
            <v>ابيض</v>
          </cell>
          <cell r="CK128">
            <v>0</v>
          </cell>
          <cell r="CL128">
            <v>3.6300000000000006E-2</v>
          </cell>
          <cell r="CN128" t="str">
            <v>ensemble foam Coash stove 60 EG</v>
          </cell>
          <cell r="CO128" t="str">
            <v>الشركة الهندسية للاجهزة المنزلية</v>
          </cell>
          <cell r="CT128">
            <v>1</v>
          </cell>
          <cell r="CU128">
            <v>1</v>
          </cell>
          <cell r="CV128">
            <v>1</v>
          </cell>
        </row>
        <row r="129">
          <cell r="A129" t="str">
            <v>91sum</v>
          </cell>
          <cell r="B129" t="str">
            <v>PF1</v>
          </cell>
          <cell r="C129" t="str">
            <v>FOAM 10TH</v>
          </cell>
          <cell r="D129" t="str">
            <v>Molds</v>
          </cell>
          <cell r="E129" t="str">
            <v>FMELHI56000000</v>
          </cell>
          <cell r="F129" t="str">
            <v>طقم فوم كوش بوتاجاز 60 EG</v>
          </cell>
          <cell r="G129" t="str">
            <v>Set</v>
          </cell>
          <cell r="H129" t="str">
            <v>1100*850</v>
          </cell>
          <cell r="I129">
            <v>0.72750000000000004</v>
          </cell>
          <cell r="J129">
            <v>60</v>
          </cell>
          <cell r="L129">
            <v>60</v>
          </cell>
          <cell r="M129">
            <v>60</v>
          </cell>
          <cell r="N129">
            <v>4</v>
          </cell>
          <cell r="O129">
            <v>3</v>
          </cell>
          <cell r="P129" t="str">
            <v>W</v>
          </cell>
          <cell r="Q129" t="str">
            <v>تعمل</v>
          </cell>
          <cell r="R129">
            <v>727.5</v>
          </cell>
          <cell r="S129">
            <v>676.57500000000005</v>
          </cell>
          <cell r="T129">
            <v>778.42499999999995</v>
          </cell>
          <cell r="U129">
            <v>7</v>
          </cell>
          <cell r="V129">
            <v>7</v>
          </cell>
          <cell r="X129" t="str">
            <v>بوتجاز</v>
          </cell>
          <cell r="Y129">
            <v>31</v>
          </cell>
          <cell r="Z129" t="str">
            <v>مجمعة</v>
          </cell>
          <cell r="AA129">
            <v>91</v>
          </cell>
          <cell r="AB129" t="str">
            <v>طقم فوم كوش بوتاجاز 60 EG</v>
          </cell>
          <cell r="AD129" t="str">
            <v>كوش بوتاجاز 90 EG</v>
          </cell>
          <cell r="AE129">
            <v>1</v>
          </cell>
          <cell r="AH129">
            <v>180</v>
          </cell>
          <cell r="AI129">
            <v>171</v>
          </cell>
          <cell r="AJ129">
            <v>189</v>
          </cell>
          <cell r="AK129">
            <v>0</v>
          </cell>
          <cell r="AM129">
            <v>1</v>
          </cell>
          <cell r="AN129">
            <v>10</v>
          </cell>
          <cell r="AO129">
            <v>18</v>
          </cell>
          <cell r="AP129" t="str">
            <v xml:space="preserve"> (A) EU150       (M) 0.7-1.1 mm</v>
          </cell>
          <cell r="AQ129" t="str">
            <v>(B) S.2 112      (M) 0.7-1.1 mm</v>
          </cell>
          <cell r="AR129" t="str">
            <v>15</v>
          </cell>
          <cell r="AS129" t="str">
            <v>0</v>
          </cell>
          <cell r="AT129" t="str">
            <v>ELH</v>
          </cell>
          <cell r="AU129" t="str">
            <v>اتوماتيك</v>
          </cell>
          <cell r="AV129">
            <v>7</v>
          </cell>
          <cell r="AW129">
            <v>7</v>
          </cell>
          <cell r="BJ129">
            <v>5</v>
          </cell>
          <cell r="BK129">
            <v>5</v>
          </cell>
          <cell r="BL129">
            <v>15</v>
          </cell>
          <cell r="BN129">
            <v>112</v>
          </cell>
          <cell r="BO129" t="str">
            <v>1</v>
          </cell>
          <cell r="BP129"/>
          <cell r="BW129">
            <v>0</v>
          </cell>
          <cell r="CG129" t="str">
            <v>ابيض</v>
          </cell>
          <cell r="CK129">
            <v>0</v>
          </cell>
          <cell r="CL129">
            <v>0.80025000000000013</v>
          </cell>
          <cell r="CN129" t="str">
            <v>ensemble foam Coash stove 60 EG</v>
          </cell>
          <cell r="CO129" t="str">
            <v>الشركة الهندسية للاجهزة المنزلية</v>
          </cell>
          <cell r="CT129">
            <v>0</v>
          </cell>
          <cell r="CU129">
            <v>1</v>
          </cell>
          <cell r="CV129">
            <v>1</v>
          </cell>
        </row>
        <row r="130">
          <cell r="A130">
            <v>92</v>
          </cell>
          <cell r="B130" t="str">
            <v>PF1</v>
          </cell>
          <cell r="C130" t="str">
            <v>FOAM 10TH</v>
          </cell>
          <cell r="D130" t="str">
            <v>Molds</v>
          </cell>
          <cell r="E130" t="str">
            <v>FMDAIIW0000000</v>
          </cell>
          <cell r="F130" t="str">
            <v>قاعده غساله فوم 4.3 سم PDAWP6058</v>
          </cell>
          <cell r="G130" t="str">
            <v>Ea</v>
          </cell>
          <cell r="H130" t="str">
            <v>1400*1700</v>
          </cell>
          <cell r="I130">
            <v>0.36099999999999999</v>
          </cell>
          <cell r="J130">
            <v>60</v>
          </cell>
          <cell r="L130">
            <v>63</v>
          </cell>
          <cell r="M130">
            <v>74</v>
          </cell>
          <cell r="N130">
            <v>1</v>
          </cell>
          <cell r="O130">
            <v>2</v>
          </cell>
          <cell r="P130" t="str">
            <v>X</v>
          </cell>
          <cell r="Q130" t="str">
            <v>تعمل</v>
          </cell>
          <cell r="R130">
            <v>361</v>
          </cell>
          <cell r="S130">
            <v>335.73</v>
          </cell>
          <cell r="T130">
            <v>386.27</v>
          </cell>
          <cell r="U130">
            <v>7</v>
          </cell>
          <cell r="V130">
            <v>7</v>
          </cell>
          <cell r="X130" t="str">
            <v>غسالة</v>
          </cell>
          <cell r="Y130">
            <v>32</v>
          </cell>
          <cell r="AA130">
            <v>92</v>
          </cell>
          <cell r="AB130" t="str">
            <v>قاعده غساله فوم 4.3 سم PDAWP6058</v>
          </cell>
          <cell r="AC130" t="str">
            <v xml:space="preserve">PACKAGING FOAM BASE SHORT     </v>
          </cell>
          <cell r="AD130" t="str">
            <v>فكتوريا قاعدة ولوحة تحكم وحلة</v>
          </cell>
          <cell r="AE130">
            <v>1</v>
          </cell>
          <cell r="AF130" t="str">
            <v>دلتا</v>
          </cell>
          <cell r="AG130" t="str">
            <v>PDAWP7199</v>
          </cell>
          <cell r="AH130">
            <v>97.297297297297291</v>
          </cell>
          <cell r="AI130">
            <v>92.432432432432421</v>
          </cell>
          <cell r="AJ130">
            <v>102.16216216216216</v>
          </cell>
          <cell r="AK130">
            <v>1</v>
          </cell>
          <cell r="AL130">
            <v>1</v>
          </cell>
          <cell r="AN130">
            <v>7</v>
          </cell>
          <cell r="AO130">
            <v>16</v>
          </cell>
          <cell r="AP130" t="str">
            <v>(A) 303 XJ      (M) 0.7-1.1 mm</v>
          </cell>
          <cell r="AQ130" t="str">
            <v>(B) C.SB         (M) 0.7-1.1 mm</v>
          </cell>
          <cell r="AR130">
            <v>16</v>
          </cell>
          <cell r="AS130">
            <v>18</v>
          </cell>
          <cell r="AT130" t="str">
            <v>DAI</v>
          </cell>
          <cell r="AU130" t="str">
            <v>اتوماتيك</v>
          </cell>
          <cell r="AV130">
            <v>7</v>
          </cell>
          <cell r="AW130">
            <v>7</v>
          </cell>
          <cell r="AX130">
            <v>675</v>
          </cell>
          <cell r="AY130">
            <v>2</v>
          </cell>
          <cell r="AZ130">
            <v>2</v>
          </cell>
          <cell r="BA130">
            <v>635</v>
          </cell>
          <cell r="BB130">
            <v>2</v>
          </cell>
          <cell r="BC130">
            <v>2</v>
          </cell>
          <cell r="BD130">
            <v>72.5</v>
          </cell>
          <cell r="BE130">
            <v>2</v>
          </cell>
          <cell r="BF130">
            <v>2</v>
          </cell>
          <cell r="BG130">
            <v>50</v>
          </cell>
          <cell r="BH130">
            <v>2</v>
          </cell>
          <cell r="BI130">
            <v>2</v>
          </cell>
          <cell r="BJ130">
            <v>2</v>
          </cell>
          <cell r="BK130">
            <v>2</v>
          </cell>
          <cell r="BL130">
            <v>9</v>
          </cell>
          <cell r="BN130">
            <v>232</v>
          </cell>
          <cell r="BO130" t="str">
            <v>2</v>
          </cell>
          <cell r="BP130"/>
          <cell r="BW130">
            <v>0</v>
          </cell>
          <cell r="CB130">
            <v>8</v>
          </cell>
          <cell r="CG130" t="str">
            <v>ابيض</v>
          </cell>
          <cell r="CK130">
            <v>0.39168499999999995</v>
          </cell>
          <cell r="CL130">
            <v>0</v>
          </cell>
          <cell r="CN130" t="str">
            <v>base washer foam 4.3 cm PDAWP6058</v>
          </cell>
          <cell r="CO130" t="str">
            <v>الكترولوكس</v>
          </cell>
          <cell r="CP130" t="str">
            <v>القاهرة للصناعات المغذية غسالات</v>
          </cell>
          <cell r="CT130">
            <v>1</v>
          </cell>
          <cell r="CU130">
            <v>1</v>
          </cell>
          <cell r="CV130">
            <v>1</v>
          </cell>
        </row>
        <row r="131">
          <cell r="A131">
            <v>93</v>
          </cell>
          <cell r="B131" t="str">
            <v>PF1</v>
          </cell>
          <cell r="C131" t="str">
            <v>FOAM 10TH</v>
          </cell>
          <cell r="D131" t="str">
            <v>Molds</v>
          </cell>
          <cell r="E131" t="str">
            <v>FMDAIIF2000000</v>
          </cell>
          <cell r="F131" t="str">
            <v>فوم حمايه لوحه التحكم فيكتوريا CDAWP6090</v>
          </cell>
          <cell r="G131" t="str">
            <v>Ea</v>
          </cell>
          <cell r="H131" t="str">
            <v>1400*1700</v>
          </cell>
          <cell r="I131">
            <v>5.8999999999999997E-2</v>
          </cell>
          <cell r="J131">
            <v>60</v>
          </cell>
          <cell r="L131">
            <v>63</v>
          </cell>
          <cell r="M131">
            <v>74</v>
          </cell>
          <cell r="N131">
            <v>1</v>
          </cell>
          <cell r="O131">
            <v>2</v>
          </cell>
          <cell r="P131" t="str">
            <v>X</v>
          </cell>
          <cell r="Q131" t="str">
            <v>تعمل</v>
          </cell>
          <cell r="R131">
            <v>59</v>
          </cell>
          <cell r="S131">
            <v>54.87</v>
          </cell>
          <cell r="T131">
            <v>63.13</v>
          </cell>
          <cell r="U131">
            <v>7</v>
          </cell>
          <cell r="V131">
            <v>7</v>
          </cell>
          <cell r="X131" t="str">
            <v>غسالة</v>
          </cell>
          <cell r="Y131">
            <v>32</v>
          </cell>
          <cell r="AA131">
            <v>93</v>
          </cell>
          <cell r="AB131" t="str">
            <v>فوم حمايه لوحه التحكم فيكتوريا CDAWP6090</v>
          </cell>
          <cell r="AC131" t="str">
            <v xml:space="preserve">CONTROL PANEL PROTECTION FOAM </v>
          </cell>
          <cell r="AD131" t="str">
            <v>فكتوريا قاعدة ولوحة تحكم وحلة</v>
          </cell>
          <cell r="AE131">
            <v>1</v>
          </cell>
          <cell r="AF131" t="str">
            <v>دلتا</v>
          </cell>
          <cell r="AG131" t="str">
            <v>PDAWA6157</v>
          </cell>
          <cell r="AH131">
            <v>97.297297297297291</v>
          </cell>
          <cell r="AI131">
            <v>92.432432432432421</v>
          </cell>
          <cell r="AJ131">
            <v>102.16216216216216</v>
          </cell>
          <cell r="AK131">
            <v>1</v>
          </cell>
          <cell r="AL131">
            <v>1</v>
          </cell>
          <cell r="AN131">
            <v>7</v>
          </cell>
          <cell r="AO131">
            <v>16</v>
          </cell>
          <cell r="AP131" t="str">
            <v>(A) 303 XJ      (M) 0.7-1.1 mm</v>
          </cell>
          <cell r="AQ131" t="str">
            <v>(B) C.SB         (M) 0.7-1.1 mm</v>
          </cell>
          <cell r="AR131">
            <v>4</v>
          </cell>
          <cell r="AS131">
            <v>3</v>
          </cell>
          <cell r="AT131" t="str">
            <v>DAI</v>
          </cell>
          <cell r="AU131" t="str">
            <v>اتوماتيك</v>
          </cell>
          <cell r="AV131">
            <v>7</v>
          </cell>
          <cell r="AW131">
            <v>7</v>
          </cell>
          <cell r="AX131">
            <v>597</v>
          </cell>
          <cell r="AY131">
            <v>1</v>
          </cell>
          <cell r="AZ131">
            <v>1</v>
          </cell>
          <cell r="BA131">
            <v>70</v>
          </cell>
          <cell r="BB131">
            <v>1</v>
          </cell>
          <cell r="BC131">
            <v>1</v>
          </cell>
          <cell r="BD131">
            <v>156</v>
          </cell>
          <cell r="BE131">
            <v>2</v>
          </cell>
          <cell r="BF131">
            <v>2</v>
          </cell>
          <cell r="BG131" t="str">
            <v>–</v>
          </cell>
          <cell r="BH131">
            <v>0</v>
          </cell>
          <cell r="BI131">
            <v>0</v>
          </cell>
          <cell r="BJ131">
            <v>5</v>
          </cell>
          <cell r="BK131">
            <v>2</v>
          </cell>
          <cell r="BL131">
            <v>12</v>
          </cell>
          <cell r="BN131">
            <v>232</v>
          </cell>
          <cell r="BO131" t="str">
            <v>2</v>
          </cell>
          <cell r="BP131"/>
          <cell r="BW131">
            <v>0</v>
          </cell>
          <cell r="CB131">
            <v>54</v>
          </cell>
          <cell r="CG131" t="str">
            <v>ابيض شفاف</v>
          </cell>
          <cell r="CK131">
            <v>6.4014999999999989E-2</v>
          </cell>
          <cell r="CL131">
            <v>0</v>
          </cell>
          <cell r="CN131" t="str">
            <v>foam protection control panel Victoria CDAWP6090</v>
          </cell>
          <cell r="CO131" t="str">
            <v>الكترولوكس</v>
          </cell>
          <cell r="CP131" t="str">
            <v>القاهرة للصناعات المغذية غسالات</v>
          </cell>
          <cell r="CT131">
            <v>1</v>
          </cell>
          <cell r="CU131">
            <v>1</v>
          </cell>
          <cell r="CV131">
            <v>1</v>
          </cell>
        </row>
        <row r="132">
          <cell r="A132">
            <v>94</v>
          </cell>
          <cell r="B132" t="str">
            <v>PF1</v>
          </cell>
          <cell r="C132" t="str">
            <v>FOAM 10TH</v>
          </cell>
          <cell r="D132" t="str">
            <v>Molds</v>
          </cell>
          <cell r="E132" t="str">
            <v>FMDAIIF1000000</v>
          </cell>
          <cell r="F132" t="str">
            <v>فوم تغليف حله فيكتوريا CDAWP6039</v>
          </cell>
          <cell r="G132" t="str">
            <v>Ea</v>
          </cell>
          <cell r="H132" t="str">
            <v>1400*1700</v>
          </cell>
          <cell r="I132">
            <v>1.9E-2</v>
          </cell>
          <cell r="J132">
            <v>60</v>
          </cell>
          <cell r="L132">
            <v>63</v>
          </cell>
          <cell r="M132">
            <v>74</v>
          </cell>
          <cell r="N132">
            <v>1</v>
          </cell>
          <cell r="O132">
            <v>2</v>
          </cell>
          <cell r="P132" t="str">
            <v>X</v>
          </cell>
          <cell r="Q132" t="str">
            <v>تعمل</v>
          </cell>
          <cell r="R132">
            <v>19</v>
          </cell>
          <cell r="S132">
            <v>17.670000000000002</v>
          </cell>
          <cell r="T132">
            <v>20.329999999999998</v>
          </cell>
          <cell r="U132">
            <v>7</v>
          </cell>
          <cell r="V132">
            <v>7</v>
          </cell>
          <cell r="X132" t="str">
            <v>غسالة</v>
          </cell>
          <cell r="Y132">
            <v>32</v>
          </cell>
          <cell r="AA132">
            <v>94</v>
          </cell>
          <cell r="AB132" t="str">
            <v>فوم تغليف حله فيكتوريا CDAWP6039</v>
          </cell>
          <cell r="AC132" t="str">
            <v xml:space="preserve">DRUM PACKAGING SPACER         </v>
          </cell>
          <cell r="AD132" t="str">
            <v>فكتوريا قاعدة ولوحة تحكم وحلة</v>
          </cell>
          <cell r="AE132">
            <v>1</v>
          </cell>
          <cell r="AF132" t="str">
            <v>دلتا</v>
          </cell>
          <cell r="AG132" t="str">
            <v>CDAWP6039</v>
          </cell>
          <cell r="AH132">
            <v>97.297297297297291</v>
          </cell>
          <cell r="AI132">
            <v>92.432432432432421</v>
          </cell>
          <cell r="AJ132">
            <v>102.16216216216216</v>
          </cell>
          <cell r="AK132">
            <v>1</v>
          </cell>
          <cell r="AL132">
            <v>1</v>
          </cell>
          <cell r="AN132">
            <v>7</v>
          </cell>
          <cell r="AO132">
            <v>16</v>
          </cell>
          <cell r="AP132" t="str">
            <v>(A) 303 XJ      (M) 0.7-1.1 mm</v>
          </cell>
          <cell r="AQ132" t="str">
            <v>(B) C.SB         (M) 0.7-1.1 mm</v>
          </cell>
          <cell r="AR132">
            <v>2</v>
          </cell>
          <cell r="AS132">
            <v>4</v>
          </cell>
          <cell r="AT132" t="str">
            <v>DAI</v>
          </cell>
          <cell r="AU132" t="str">
            <v>اتوماتيك</v>
          </cell>
          <cell r="AV132">
            <v>7</v>
          </cell>
          <cell r="AW132">
            <v>7</v>
          </cell>
          <cell r="AX132">
            <v>278</v>
          </cell>
          <cell r="AY132">
            <v>1</v>
          </cell>
          <cell r="AZ132">
            <v>1</v>
          </cell>
          <cell r="BA132">
            <v>75</v>
          </cell>
          <cell r="BB132">
            <v>1</v>
          </cell>
          <cell r="BC132">
            <v>1</v>
          </cell>
          <cell r="BD132">
            <v>53</v>
          </cell>
          <cell r="BE132">
            <v>2</v>
          </cell>
          <cell r="BF132">
            <v>2</v>
          </cell>
          <cell r="BG132">
            <v>21</v>
          </cell>
          <cell r="BH132">
            <v>2</v>
          </cell>
          <cell r="BI132">
            <v>2</v>
          </cell>
          <cell r="BJ132">
            <v>5</v>
          </cell>
          <cell r="BK132">
            <v>2</v>
          </cell>
          <cell r="BL132">
            <v>12</v>
          </cell>
          <cell r="BN132">
            <v>232</v>
          </cell>
          <cell r="BO132" t="str">
            <v>2</v>
          </cell>
          <cell r="BP132"/>
          <cell r="BW132">
            <v>0</v>
          </cell>
          <cell r="CB132">
            <v>192</v>
          </cell>
          <cell r="CG132" t="str">
            <v>ابيض شفاف</v>
          </cell>
          <cell r="CK132">
            <v>2.0614999999999998E-2</v>
          </cell>
          <cell r="CL132">
            <v>0</v>
          </cell>
          <cell r="CN132" t="str">
            <v>foam pack حله Victoria CDAWP6039</v>
          </cell>
          <cell r="CO132" t="str">
            <v>الكترولوكس</v>
          </cell>
          <cell r="CP132" t="str">
            <v>القاهرة للصناعات المغذية غسالات</v>
          </cell>
          <cell r="CT132">
            <v>1</v>
          </cell>
          <cell r="CU132">
            <v>1</v>
          </cell>
          <cell r="CV132">
            <v>1</v>
          </cell>
        </row>
        <row r="133">
          <cell r="A133" t="str">
            <v>94sum</v>
          </cell>
          <cell r="B133" t="str">
            <v>PF1</v>
          </cell>
          <cell r="C133" t="str">
            <v>FOAM 10TH</v>
          </cell>
          <cell r="D133" t="str">
            <v>Molds</v>
          </cell>
          <cell r="E133" t="str">
            <v>FMDAIIF1000000</v>
          </cell>
          <cell r="F133" t="str">
            <v>مجمعة فكتوريا</v>
          </cell>
          <cell r="G133" t="str">
            <v>Ea</v>
          </cell>
          <cell r="H133" t="str">
            <v>1400*1700</v>
          </cell>
          <cell r="I133">
            <v>0.439</v>
          </cell>
          <cell r="J133">
            <v>60</v>
          </cell>
          <cell r="L133">
            <v>63</v>
          </cell>
          <cell r="M133">
            <v>74</v>
          </cell>
          <cell r="N133">
            <v>3</v>
          </cell>
          <cell r="O133">
            <v>2</v>
          </cell>
          <cell r="P133" t="str">
            <v>X</v>
          </cell>
          <cell r="Q133" t="str">
            <v>تعمل</v>
          </cell>
          <cell r="R133">
            <v>439</v>
          </cell>
          <cell r="S133">
            <v>408.27</v>
          </cell>
          <cell r="T133">
            <v>469.73</v>
          </cell>
          <cell r="U133">
            <v>7</v>
          </cell>
          <cell r="V133">
            <v>7</v>
          </cell>
          <cell r="X133" t="str">
            <v>غسالة</v>
          </cell>
          <cell r="Y133">
            <v>32</v>
          </cell>
          <cell r="Z133" t="str">
            <v>مجمعة</v>
          </cell>
          <cell r="AA133">
            <v>94</v>
          </cell>
          <cell r="AB133" t="str">
            <v>فوم تغليف حله فيكتوريا CDAWP6039</v>
          </cell>
          <cell r="AD133" t="str">
            <v>فكتوريا قاعدة ولوحة تحكم وحلة</v>
          </cell>
          <cell r="AE133">
            <v>1</v>
          </cell>
          <cell r="AF133" t="str">
            <v>دلتا</v>
          </cell>
          <cell r="AG133" t="str">
            <v>CDAWP6039</v>
          </cell>
          <cell r="AH133">
            <v>97.297297297297291</v>
          </cell>
          <cell r="AI133">
            <v>92.432432432432421</v>
          </cell>
          <cell r="AJ133">
            <v>102.16216216216216</v>
          </cell>
          <cell r="AK133">
            <v>0</v>
          </cell>
          <cell r="AM133">
            <v>1</v>
          </cell>
          <cell r="AN133">
            <v>7</v>
          </cell>
          <cell r="AO133">
            <v>16</v>
          </cell>
          <cell r="AP133" t="str">
            <v>(A) 303 XJ      (M) 0.7-1.1 mm</v>
          </cell>
          <cell r="AQ133" t="str">
            <v>(B) C.SB         (M) 0.7-1.1 mm</v>
          </cell>
          <cell r="AT133" t="str">
            <v>DAI</v>
          </cell>
          <cell r="AU133" t="str">
            <v>اتوماتيك</v>
          </cell>
          <cell r="AV133">
            <v>7</v>
          </cell>
          <cell r="AW133">
            <v>7</v>
          </cell>
          <cell r="BJ133">
            <v>5</v>
          </cell>
          <cell r="BK133">
            <v>2</v>
          </cell>
          <cell r="BL133">
            <v>12</v>
          </cell>
          <cell r="BN133">
            <v>232</v>
          </cell>
          <cell r="BO133" t="str">
            <v>2</v>
          </cell>
          <cell r="BP133"/>
          <cell r="BW133">
            <v>0</v>
          </cell>
          <cell r="CK133">
            <v>0.47631499999999999</v>
          </cell>
          <cell r="CL133">
            <v>0</v>
          </cell>
          <cell r="CN133" t="str">
            <v>foam pack حله Victoria CDAWP6039</v>
          </cell>
          <cell r="CO133" t="str">
            <v>الكترولوكس</v>
          </cell>
          <cell r="CP133" t="str">
            <v>القاهرة للصناعات المغذية غسالات</v>
          </cell>
          <cell r="CT133">
            <v>0</v>
          </cell>
          <cell r="CU133">
            <v>1</v>
          </cell>
          <cell r="CV133">
            <v>1</v>
          </cell>
        </row>
        <row r="134">
          <cell r="A134">
            <v>95</v>
          </cell>
          <cell r="B134" t="str">
            <v>PF1</v>
          </cell>
          <cell r="C134" t="str">
            <v>FOAM 10TH</v>
          </cell>
          <cell r="D134" t="str">
            <v>Molds</v>
          </cell>
          <cell r="E134" t="str">
            <v>FMDAIID1000000</v>
          </cell>
          <cell r="F134" t="str">
            <v>فوم تغليف علوى يمين 11/9 قدم PDERP0109</v>
          </cell>
          <cell r="G134" t="str">
            <v>Ea</v>
          </cell>
          <cell r="H134" t="str">
            <v>1100*1200</v>
          </cell>
          <cell r="I134">
            <v>6.25E-2</v>
          </cell>
          <cell r="J134">
            <v>35</v>
          </cell>
          <cell r="L134">
            <v>35</v>
          </cell>
          <cell r="M134">
            <v>35</v>
          </cell>
          <cell r="N134">
            <v>1</v>
          </cell>
          <cell r="O134">
            <v>2</v>
          </cell>
          <cell r="P134" t="str">
            <v>Y</v>
          </cell>
          <cell r="Q134" t="str">
            <v>تعمل</v>
          </cell>
          <cell r="R134">
            <v>62.5</v>
          </cell>
          <cell r="S134">
            <v>58.125</v>
          </cell>
          <cell r="T134">
            <v>66.875</v>
          </cell>
          <cell r="U134">
            <v>7</v>
          </cell>
          <cell r="V134">
            <v>7</v>
          </cell>
          <cell r="X134" t="str">
            <v>ثلاجة</v>
          </cell>
          <cell r="Y134">
            <v>33</v>
          </cell>
          <cell r="AA134">
            <v>95</v>
          </cell>
          <cell r="AB134" t="str">
            <v>فوم تغليف علوى يمين 11/9 قدم PDERP0109</v>
          </cell>
          <cell r="AD134" t="str">
            <v>دايو 11/9 قدم</v>
          </cell>
          <cell r="AE134">
            <v>1</v>
          </cell>
          <cell r="AG134" t="str">
            <v>PDFRP0108</v>
          </cell>
          <cell r="AH134">
            <v>205.71428571428572</v>
          </cell>
          <cell r="AI134">
            <v>195.42857142857142</v>
          </cell>
          <cell r="AJ134">
            <v>216.00000000000003</v>
          </cell>
          <cell r="AK134">
            <v>1</v>
          </cell>
          <cell r="AL134">
            <v>1</v>
          </cell>
          <cell r="AN134">
            <v>8</v>
          </cell>
          <cell r="AO134">
            <v>18</v>
          </cell>
          <cell r="AP134" t="str">
            <v>(A) EU 150          (M) 0.7-1.1 mm</v>
          </cell>
          <cell r="AQ134" t="str">
            <v>(B) S.2 112          (M) 0.7-1.1 mm</v>
          </cell>
          <cell r="AR134">
            <v>16</v>
          </cell>
          <cell r="AS134">
            <v>20</v>
          </cell>
          <cell r="AT134" t="str">
            <v>DAI</v>
          </cell>
          <cell r="AV134">
            <v>7</v>
          </cell>
          <cell r="AW134">
            <v>7</v>
          </cell>
          <cell r="AX134">
            <v>520</v>
          </cell>
          <cell r="AY134">
            <v>1</v>
          </cell>
          <cell r="AZ134">
            <v>1</v>
          </cell>
          <cell r="BA134">
            <v>260</v>
          </cell>
          <cell r="BB134">
            <v>1</v>
          </cell>
          <cell r="BC134">
            <v>1</v>
          </cell>
          <cell r="BD134">
            <v>106</v>
          </cell>
          <cell r="BE134">
            <v>2</v>
          </cell>
          <cell r="BF134">
            <v>2</v>
          </cell>
          <cell r="BG134">
            <v>38</v>
          </cell>
          <cell r="BH134">
            <v>2</v>
          </cell>
          <cell r="BI134">
            <v>2</v>
          </cell>
          <cell r="BK134">
            <v>8</v>
          </cell>
          <cell r="BL134">
            <v>8</v>
          </cell>
          <cell r="BN134">
            <v>219</v>
          </cell>
          <cell r="BO134" t="str">
            <v>2</v>
          </cell>
          <cell r="BP134"/>
          <cell r="CB134">
            <v>18</v>
          </cell>
          <cell r="CC134">
            <v>1</v>
          </cell>
          <cell r="CG134" t="str">
            <v>ابيض</v>
          </cell>
          <cell r="CK134">
            <v>0</v>
          </cell>
          <cell r="CL134">
            <v>6.8750000000000006E-2</v>
          </cell>
          <cell r="CN134" t="str">
            <v>foam pack top right 11/9 foot PDERP0109</v>
          </cell>
          <cell r="CO134" t="str">
            <v>الكترولوكس</v>
          </cell>
          <cell r="CP134" t="str">
            <v>القاهرة للصناعات المغذية غسالات</v>
          </cell>
          <cell r="CT134">
            <v>1</v>
          </cell>
          <cell r="CU134">
            <v>1</v>
          </cell>
          <cell r="CV134">
            <v>1</v>
          </cell>
        </row>
        <row r="135">
          <cell r="A135">
            <v>96</v>
          </cell>
          <cell r="B135" t="str">
            <v>PF1</v>
          </cell>
          <cell r="C135" t="str">
            <v>FOAM 10TH</v>
          </cell>
          <cell r="D135" t="str">
            <v>Molds</v>
          </cell>
          <cell r="E135" t="str">
            <v>FMDAIID2000000</v>
          </cell>
          <cell r="F135" t="str">
            <v>فوم تغليف علوى شمال 11/9 قدم PDFRP0108</v>
          </cell>
          <cell r="G135" t="str">
            <v>Ea</v>
          </cell>
          <cell r="H135" t="str">
            <v>1100*1200</v>
          </cell>
          <cell r="I135">
            <v>4.5999999999999999E-2</v>
          </cell>
          <cell r="J135">
            <v>35</v>
          </cell>
          <cell r="L135">
            <v>35</v>
          </cell>
          <cell r="M135">
            <v>35</v>
          </cell>
          <cell r="N135">
            <v>1</v>
          </cell>
          <cell r="O135">
            <v>2</v>
          </cell>
          <cell r="P135" t="str">
            <v>Y</v>
          </cell>
          <cell r="Q135" t="str">
            <v>تعمل</v>
          </cell>
          <cell r="R135">
            <v>46</v>
          </cell>
          <cell r="S135">
            <v>42.78</v>
          </cell>
          <cell r="T135">
            <v>49.22</v>
          </cell>
          <cell r="U135">
            <v>7</v>
          </cell>
          <cell r="V135">
            <v>7</v>
          </cell>
          <cell r="X135" t="str">
            <v>ثلاجة</v>
          </cell>
          <cell r="Y135">
            <v>33</v>
          </cell>
          <cell r="AA135">
            <v>96</v>
          </cell>
          <cell r="AB135" t="str">
            <v>فوم تغليف علوى شمال 11/9 قدم PDFRP0108</v>
          </cell>
          <cell r="AD135" t="str">
            <v>دايو 11/9 قدم</v>
          </cell>
          <cell r="AE135">
            <v>1</v>
          </cell>
          <cell r="AG135" t="str">
            <v>PDFRP0109</v>
          </cell>
          <cell r="AH135">
            <v>205.71428571428572</v>
          </cell>
          <cell r="AI135">
            <v>195.42857142857142</v>
          </cell>
          <cell r="AJ135">
            <v>216.00000000000003</v>
          </cell>
          <cell r="AK135">
            <v>1</v>
          </cell>
          <cell r="AL135">
            <v>1</v>
          </cell>
          <cell r="AN135">
            <v>8</v>
          </cell>
          <cell r="AO135">
            <v>18</v>
          </cell>
          <cell r="AP135" t="str">
            <v>(A) EU 150          (M) 0.7-1.1 mm</v>
          </cell>
          <cell r="AQ135" t="str">
            <v>(B) S.2 112          (M) 0.7-1.1 mm</v>
          </cell>
          <cell r="AR135">
            <v>16</v>
          </cell>
          <cell r="AS135">
            <v>20</v>
          </cell>
          <cell r="AT135" t="str">
            <v>DAI</v>
          </cell>
          <cell r="AV135">
            <v>7</v>
          </cell>
          <cell r="AW135">
            <v>7</v>
          </cell>
          <cell r="BD135">
            <v>106</v>
          </cell>
          <cell r="BE135">
            <v>2</v>
          </cell>
          <cell r="BF135">
            <v>2</v>
          </cell>
          <cell r="BG135">
            <v>38</v>
          </cell>
          <cell r="BH135">
            <v>2</v>
          </cell>
          <cell r="BI135">
            <v>2</v>
          </cell>
          <cell r="BK135">
            <v>8</v>
          </cell>
          <cell r="BL135">
            <v>8</v>
          </cell>
          <cell r="BN135">
            <v>219</v>
          </cell>
          <cell r="BO135" t="str">
            <v>2</v>
          </cell>
          <cell r="BP135"/>
          <cell r="CB135">
            <v>18</v>
          </cell>
          <cell r="CC135">
            <v>1</v>
          </cell>
          <cell r="CG135" t="str">
            <v>ابيض</v>
          </cell>
          <cell r="CK135">
            <v>0</v>
          </cell>
          <cell r="CL135">
            <v>5.0600000000000006E-2</v>
          </cell>
          <cell r="CN135" t="str">
            <v>foam pack top left 11/9 foot PDFRP0108</v>
          </cell>
          <cell r="CO135" t="str">
            <v>الكترولوكس</v>
          </cell>
          <cell r="CP135" t="str">
            <v>القاهرة للصناعات المغذية غسالات</v>
          </cell>
          <cell r="CT135">
            <v>1</v>
          </cell>
          <cell r="CU135">
            <v>1</v>
          </cell>
          <cell r="CV135">
            <v>1</v>
          </cell>
        </row>
        <row r="136">
          <cell r="A136">
            <v>97</v>
          </cell>
          <cell r="B136" t="str">
            <v>PF1</v>
          </cell>
          <cell r="C136" t="str">
            <v>FOAM 10TH</v>
          </cell>
          <cell r="D136" t="str">
            <v>Molds</v>
          </cell>
          <cell r="E136" t="str">
            <v>FMDAIID3000000</v>
          </cell>
          <cell r="F136" t="str">
            <v>فوم تغليف سفلى يمين 11/9 قدم PDFRP0111</v>
          </cell>
          <cell r="G136" t="str">
            <v>Ea</v>
          </cell>
          <cell r="H136" t="str">
            <v>1100*1200</v>
          </cell>
          <cell r="I136">
            <v>5.6500000000000002E-2</v>
          </cell>
          <cell r="J136">
            <v>35</v>
          </cell>
          <cell r="L136">
            <v>35</v>
          </cell>
          <cell r="M136">
            <v>35</v>
          </cell>
          <cell r="N136">
            <v>1</v>
          </cell>
          <cell r="O136">
            <v>2</v>
          </cell>
          <cell r="P136" t="str">
            <v>Y</v>
          </cell>
          <cell r="Q136" t="str">
            <v>تعمل</v>
          </cell>
          <cell r="R136">
            <v>56.5</v>
          </cell>
          <cell r="S136">
            <v>52.545000000000002</v>
          </cell>
          <cell r="T136">
            <v>60.454999999999998</v>
          </cell>
          <cell r="U136">
            <v>7</v>
          </cell>
          <cell r="V136">
            <v>7</v>
          </cell>
          <cell r="X136" t="str">
            <v>ثلاجة</v>
          </cell>
          <cell r="Y136">
            <v>33</v>
          </cell>
          <cell r="AA136">
            <v>97</v>
          </cell>
          <cell r="AB136" t="str">
            <v>فوم تغليف سفلى يمين 11/9 قدم PDFRP0111</v>
          </cell>
          <cell r="AD136" t="str">
            <v>دايو 11/9 قدم</v>
          </cell>
          <cell r="AE136">
            <v>1</v>
          </cell>
          <cell r="AG136" t="str">
            <v>PDFRP0110</v>
          </cell>
          <cell r="AH136">
            <v>205.71428571428572</v>
          </cell>
          <cell r="AI136">
            <v>195.42857142857142</v>
          </cell>
          <cell r="AJ136">
            <v>216.00000000000003</v>
          </cell>
          <cell r="AK136">
            <v>1</v>
          </cell>
          <cell r="AL136">
            <v>1</v>
          </cell>
          <cell r="AN136">
            <v>8</v>
          </cell>
          <cell r="AO136">
            <v>18</v>
          </cell>
          <cell r="AP136" t="str">
            <v>(A) EU 150          (M) 0.7-1.1 mm</v>
          </cell>
          <cell r="AQ136" t="str">
            <v>(B) S.2 112          (M) 0.7-1.1 mm</v>
          </cell>
          <cell r="AR136">
            <v>16</v>
          </cell>
          <cell r="AS136">
            <v>20</v>
          </cell>
          <cell r="AT136" t="str">
            <v>DAI</v>
          </cell>
          <cell r="AV136">
            <v>7</v>
          </cell>
          <cell r="AW136">
            <v>7</v>
          </cell>
          <cell r="AX136">
            <v>740</v>
          </cell>
          <cell r="AY136">
            <v>1</v>
          </cell>
          <cell r="AZ136">
            <v>1</v>
          </cell>
          <cell r="BA136">
            <v>315</v>
          </cell>
          <cell r="BB136">
            <v>1</v>
          </cell>
          <cell r="BC136">
            <v>1</v>
          </cell>
          <cell r="BD136">
            <v>88</v>
          </cell>
          <cell r="BE136">
            <v>2</v>
          </cell>
          <cell r="BF136">
            <v>2</v>
          </cell>
          <cell r="BG136">
            <v>70</v>
          </cell>
          <cell r="BH136">
            <v>2</v>
          </cell>
          <cell r="BI136">
            <v>2</v>
          </cell>
          <cell r="BK136">
            <v>8</v>
          </cell>
          <cell r="BL136">
            <v>8</v>
          </cell>
          <cell r="BN136">
            <v>219</v>
          </cell>
          <cell r="BO136" t="str">
            <v>2</v>
          </cell>
          <cell r="BP136"/>
          <cell r="CB136">
            <v>18</v>
          </cell>
          <cell r="CC136">
            <v>1</v>
          </cell>
          <cell r="CG136" t="str">
            <v>اخضر</v>
          </cell>
          <cell r="CK136">
            <v>0</v>
          </cell>
          <cell r="CL136">
            <v>6.2150000000000004E-2</v>
          </cell>
          <cell r="CN136" t="str">
            <v>foam pack bottom right 11/9 foot PDFRP0111</v>
          </cell>
          <cell r="CO136" t="str">
            <v>الكترولوكس</v>
          </cell>
          <cell r="CP136" t="str">
            <v>القاهرة للصناعات المغذية غسالات</v>
          </cell>
          <cell r="CT136">
            <v>1</v>
          </cell>
          <cell r="CU136">
            <v>1</v>
          </cell>
          <cell r="CV136">
            <v>1</v>
          </cell>
        </row>
        <row r="137">
          <cell r="A137">
            <v>98</v>
          </cell>
          <cell r="B137" t="str">
            <v>PF1</v>
          </cell>
          <cell r="C137" t="str">
            <v>FOAM 10TH</v>
          </cell>
          <cell r="D137" t="str">
            <v>Molds</v>
          </cell>
          <cell r="E137" t="str">
            <v>FMDAIID4000000</v>
          </cell>
          <cell r="F137" t="str">
            <v>فوم تغليف سفلى شمال 11/9 قدم PDFRP0110</v>
          </cell>
          <cell r="G137" t="str">
            <v>Ea</v>
          </cell>
          <cell r="H137" t="str">
            <v>1100*1200</v>
          </cell>
          <cell r="I137">
            <v>5.7000000000000002E-2</v>
          </cell>
          <cell r="J137">
            <v>35</v>
          </cell>
          <cell r="L137">
            <v>35</v>
          </cell>
          <cell r="M137">
            <v>35</v>
          </cell>
          <cell r="N137">
            <v>1</v>
          </cell>
          <cell r="O137">
            <v>2</v>
          </cell>
          <cell r="P137" t="str">
            <v>Y</v>
          </cell>
          <cell r="Q137" t="str">
            <v>تعمل</v>
          </cell>
          <cell r="R137">
            <v>57</v>
          </cell>
          <cell r="S137">
            <v>53.01</v>
          </cell>
          <cell r="T137">
            <v>60.99</v>
          </cell>
          <cell r="U137">
            <v>7</v>
          </cell>
          <cell r="V137">
            <v>7</v>
          </cell>
          <cell r="X137" t="str">
            <v>ثلاجة</v>
          </cell>
          <cell r="Y137">
            <v>33</v>
          </cell>
          <cell r="AA137">
            <v>98</v>
          </cell>
          <cell r="AB137" t="str">
            <v>فوم تغليف سفلى شمال 11/9 قدم PDFRP0110</v>
          </cell>
          <cell r="AD137" t="str">
            <v>دايو 11/9 قدم</v>
          </cell>
          <cell r="AE137">
            <v>1</v>
          </cell>
          <cell r="AG137" t="str">
            <v>PDFRP0111</v>
          </cell>
          <cell r="AH137">
            <v>205.71428571428572</v>
          </cell>
          <cell r="AI137">
            <v>195.42857142857142</v>
          </cell>
          <cell r="AJ137">
            <v>216.00000000000003</v>
          </cell>
          <cell r="AK137">
            <v>1</v>
          </cell>
          <cell r="AL137">
            <v>1</v>
          </cell>
          <cell r="AN137">
            <v>8</v>
          </cell>
          <cell r="AO137">
            <v>18</v>
          </cell>
          <cell r="AP137" t="str">
            <v>(A) EU 150          (M) 0.7-1.1 mm</v>
          </cell>
          <cell r="AQ137" t="str">
            <v>(B) S.2 112          (M) 0.7-1.1 mm</v>
          </cell>
          <cell r="AR137">
            <v>16</v>
          </cell>
          <cell r="AS137">
            <v>20</v>
          </cell>
          <cell r="AT137" t="str">
            <v>DAI</v>
          </cell>
          <cell r="AV137">
            <v>7</v>
          </cell>
          <cell r="AW137">
            <v>7</v>
          </cell>
          <cell r="BD137">
            <v>88</v>
          </cell>
          <cell r="BE137">
            <v>2</v>
          </cell>
          <cell r="BF137">
            <v>2</v>
          </cell>
          <cell r="BG137">
            <v>70</v>
          </cell>
          <cell r="BH137">
            <v>2</v>
          </cell>
          <cell r="BI137">
            <v>2</v>
          </cell>
          <cell r="BK137">
            <v>8</v>
          </cell>
          <cell r="BL137">
            <v>8</v>
          </cell>
          <cell r="BN137">
            <v>219</v>
          </cell>
          <cell r="BO137" t="str">
            <v>2</v>
          </cell>
          <cell r="BP137"/>
          <cell r="CB137">
            <v>18</v>
          </cell>
          <cell r="CC137">
            <v>1</v>
          </cell>
          <cell r="CG137" t="str">
            <v>اخضر</v>
          </cell>
          <cell r="CK137">
            <v>0</v>
          </cell>
          <cell r="CL137">
            <v>6.2700000000000006E-2</v>
          </cell>
          <cell r="CN137" t="str">
            <v>foam pack bottom left 11/9 foot PDFRP0110</v>
          </cell>
          <cell r="CO137" t="str">
            <v>الكترولوكس</v>
          </cell>
          <cell r="CP137" t="str">
            <v>القاهرة للصناعات المغذية غسالات</v>
          </cell>
          <cell r="CT137">
            <v>1</v>
          </cell>
          <cell r="CU137">
            <v>1</v>
          </cell>
          <cell r="CV137">
            <v>1</v>
          </cell>
        </row>
        <row r="138">
          <cell r="A138" t="str">
            <v>98sum</v>
          </cell>
          <cell r="B138" t="str">
            <v>PF1</v>
          </cell>
          <cell r="C138" t="str">
            <v>FOAM 10TH</v>
          </cell>
          <cell r="D138" t="str">
            <v>Molds</v>
          </cell>
          <cell r="E138" t="str">
            <v>FMDAIID4000000</v>
          </cell>
          <cell r="F138" t="str">
            <v>دايو 11/9 قدم</v>
          </cell>
          <cell r="G138" t="str">
            <v>Ea</v>
          </cell>
          <cell r="H138" t="str">
            <v>1100*1200</v>
          </cell>
          <cell r="I138">
            <v>0.222</v>
          </cell>
          <cell r="J138">
            <v>35</v>
          </cell>
          <cell r="L138">
            <v>35</v>
          </cell>
          <cell r="M138">
            <v>35</v>
          </cell>
          <cell r="N138">
            <v>4</v>
          </cell>
          <cell r="O138">
            <v>2</v>
          </cell>
          <cell r="P138" t="str">
            <v>Y</v>
          </cell>
          <cell r="Q138" t="str">
            <v>تعمل</v>
          </cell>
          <cell r="R138">
            <v>222</v>
          </cell>
          <cell r="S138">
            <v>206.46</v>
          </cell>
          <cell r="T138">
            <v>237.54</v>
          </cell>
          <cell r="U138">
            <v>7</v>
          </cell>
          <cell r="V138">
            <v>7</v>
          </cell>
          <cell r="X138" t="str">
            <v>ثلاجة</v>
          </cell>
          <cell r="Y138">
            <v>33</v>
          </cell>
          <cell r="Z138" t="str">
            <v>مجمعة</v>
          </cell>
          <cell r="AA138">
            <v>98</v>
          </cell>
          <cell r="AB138" t="str">
            <v>فوم تغليف سفلى شمال 11/9 قدم PDFRP0110</v>
          </cell>
          <cell r="AD138" t="str">
            <v>دايو 11/9 قدم</v>
          </cell>
          <cell r="AE138">
            <v>1</v>
          </cell>
          <cell r="AG138" t="str">
            <v>PDFRP0111</v>
          </cell>
          <cell r="AH138">
            <v>205.71428571428572</v>
          </cell>
          <cell r="AI138">
            <v>195.42857142857142</v>
          </cell>
          <cell r="AJ138">
            <v>216.00000000000003</v>
          </cell>
          <cell r="AK138">
            <v>0</v>
          </cell>
          <cell r="AM138">
            <v>1</v>
          </cell>
          <cell r="AN138">
            <v>8</v>
          </cell>
          <cell r="AO138">
            <v>18</v>
          </cell>
          <cell r="AP138" t="str">
            <v>(A) EU 150          (M) 0.7-1.1 mm</v>
          </cell>
          <cell r="AQ138" t="str">
            <v>(B) S.2 112          (M) 0.7-1.1 mm</v>
          </cell>
          <cell r="AR138">
            <v>16</v>
          </cell>
          <cell r="AS138">
            <v>20</v>
          </cell>
          <cell r="AT138" t="str">
            <v>DAI</v>
          </cell>
          <cell r="AV138">
            <v>7</v>
          </cell>
          <cell r="AW138">
            <v>7</v>
          </cell>
          <cell r="BK138">
            <v>8</v>
          </cell>
          <cell r="BL138">
            <v>8</v>
          </cell>
          <cell r="BN138">
            <v>219</v>
          </cell>
          <cell r="BO138" t="str">
            <v>2</v>
          </cell>
          <cell r="BP138"/>
          <cell r="CB138">
            <v>18</v>
          </cell>
          <cell r="CC138">
            <v>4</v>
          </cell>
          <cell r="CK138">
            <v>0</v>
          </cell>
          <cell r="CL138">
            <v>0.24420000000000003</v>
          </cell>
          <cell r="CN138" t="str">
            <v>foam pack bottom left 11/9 foot PDFRP0110</v>
          </cell>
          <cell r="CO138" t="str">
            <v>الكترولوكس</v>
          </cell>
          <cell r="CP138" t="str">
            <v>القاهرة للصناعات المغذية غسالات</v>
          </cell>
          <cell r="CT138">
            <v>0</v>
          </cell>
          <cell r="CU138">
            <v>1</v>
          </cell>
          <cell r="CV138">
            <v>1</v>
          </cell>
        </row>
        <row r="139">
          <cell r="A139">
            <v>99</v>
          </cell>
          <cell r="B139" t="str">
            <v>PF1</v>
          </cell>
          <cell r="C139" t="str">
            <v>FOAM 10TH</v>
          </cell>
          <cell r="D139" t="str">
            <v>Molds</v>
          </cell>
          <cell r="E139" t="str">
            <v>FMDAIIM2000000</v>
          </cell>
          <cell r="F139" t="str">
            <v>فوم تغليف علوى يمين خلفى11قدم  PDFRP0143</v>
          </cell>
          <cell r="G139" t="str">
            <v>Ea</v>
          </cell>
          <cell r="H139" t="str">
            <v>1400*1700</v>
          </cell>
          <cell r="I139">
            <v>0.02</v>
          </cell>
          <cell r="J139">
            <v>120</v>
          </cell>
          <cell r="L139">
            <v>126</v>
          </cell>
          <cell r="M139">
            <v>140</v>
          </cell>
          <cell r="N139">
            <v>1</v>
          </cell>
          <cell r="O139">
            <v>4</v>
          </cell>
          <cell r="P139" t="str">
            <v>Z</v>
          </cell>
          <cell r="Q139" t="str">
            <v>تعمل</v>
          </cell>
          <cell r="R139">
            <v>20</v>
          </cell>
          <cell r="S139">
            <v>18.600000000000001</v>
          </cell>
          <cell r="T139">
            <v>21.4</v>
          </cell>
          <cell r="U139">
            <v>7</v>
          </cell>
          <cell r="V139">
            <v>7</v>
          </cell>
          <cell r="X139" t="str">
            <v>ثلاجة</v>
          </cell>
          <cell r="Y139">
            <v>34</v>
          </cell>
          <cell r="AA139">
            <v>99</v>
          </cell>
          <cell r="AB139" t="str">
            <v>فوم تغليف علوى يمين خلفى11قدم  PDFRP0143</v>
          </cell>
          <cell r="AD139" t="str">
            <v xml:space="preserve">دايو 11قدم المعدل </v>
          </cell>
          <cell r="AE139">
            <v>1</v>
          </cell>
          <cell r="AG139" t="str">
            <v>PDFRP0147</v>
          </cell>
          <cell r="AH139">
            <v>102.85714285714286</v>
          </cell>
          <cell r="AI139">
            <v>97.714285714285708</v>
          </cell>
          <cell r="AJ139">
            <v>108.00000000000001</v>
          </cell>
          <cell r="AK139">
            <v>1</v>
          </cell>
          <cell r="AL139">
            <v>1</v>
          </cell>
          <cell r="AN139">
            <v>8</v>
          </cell>
          <cell r="AO139">
            <v>18</v>
          </cell>
          <cell r="AP139" t="str">
            <v>(A) EU 150          (M) 0.7-1.1 mm</v>
          </cell>
          <cell r="AQ139" t="str">
            <v>(B) S.2 112          (M) 0.7-1.1 mm</v>
          </cell>
          <cell r="AR139" t="str">
            <v>32</v>
          </cell>
          <cell r="AS139" t="str">
            <v>40</v>
          </cell>
          <cell r="AT139" t="str">
            <v>DAI</v>
          </cell>
          <cell r="AU139" t="str">
            <v>اتوماتيك</v>
          </cell>
          <cell r="AV139">
            <v>7</v>
          </cell>
          <cell r="AW139">
            <v>7</v>
          </cell>
          <cell r="AX139">
            <v>372</v>
          </cell>
          <cell r="AY139">
            <v>3</v>
          </cell>
          <cell r="AZ139">
            <v>3</v>
          </cell>
          <cell r="BA139">
            <v>310</v>
          </cell>
          <cell r="BB139">
            <v>3</v>
          </cell>
          <cell r="BD139">
            <v>80</v>
          </cell>
          <cell r="BE139">
            <v>2</v>
          </cell>
          <cell r="BF139">
            <v>2</v>
          </cell>
          <cell r="BJ139">
            <v>5</v>
          </cell>
          <cell r="BK139">
            <v>3</v>
          </cell>
          <cell r="BL139">
            <v>13</v>
          </cell>
          <cell r="BN139">
            <v>214</v>
          </cell>
          <cell r="BO139" t="str">
            <v>2</v>
          </cell>
          <cell r="BP139"/>
          <cell r="BW139">
            <v>0</v>
          </cell>
          <cell r="CB139">
            <v>36</v>
          </cell>
          <cell r="CC139">
            <v>1</v>
          </cell>
          <cell r="CG139" t="str">
            <v>ابيض</v>
          </cell>
          <cell r="CK139">
            <v>2.1700000000000001E-2</v>
          </cell>
          <cell r="CL139">
            <v>0</v>
          </cell>
          <cell r="CN139" t="str">
            <v>foam pack top right back11foot  PDFRP0143</v>
          </cell>
          <cell r="CO139" t="str">
            <v>الكترولوكس</v>
          </cell>
          <cell r="CP139" t="str">
            <v>القاهرة للصناعات المغذية غسالات</v>
          </cell>
          <cell r="CT139">
            <v>1</v>
          </cell>
          <cell r="CU139">
            <v>1</v>
          </cell>
          <cell r="CV139">
            <v>1</v>
          </cell>
        </row>
        <row r="140">
          <cell r="A140">
            <v>100</v>
          </cell>
          <cell r="B140" t="str">
            <v>PF1</v>
          </cell>
          <cell r="C140" t="str">
            <v>FOAM 10TH</v>
          </cell>
          <cell r="D140" t="str">
            <v>Molds</v>
          </cell>
          <cell r="E140" t="str">
            <v>FMDAIIM1000000</v>
          </cell>
          <cell r="F140" t="str">
            <v>فوم تغليف علوى يمين امامى11قدم  PDFRP0142</v>
          </cell>
          <cell r="G140" t="str">
            <v>Ea</v>
          </cell>
          <cell r="H140" t="str">
            <v>1400*1700</v>
          </cell>
          <cell r="I140">
            <v>0.02</v>
          </cell>
          <cell r="J140">
            <v>120</v>
          </cell>
          <cell r="L140">
            <v>126</v>
          </cell>
          <cell r="M140">
            <v>140</v>
          </cell>
          <cell r="N140">
            <v>1</v>
          </cell>
          <cell r="O140">
            <v>4</v>
          </cell>
          <cell r="P140" t="str">
            <v>Z</v>
          </cell>
          <cell r="Q140" t="str">
            <v>تعمل</v>
          </cell>
          <cell r="R140">
            <v>20</v>
          </cell>
          <cell r="S140">
            <v>18.600000000000001</v>
          </cell>
          <cell r="T140">
            <v>21.4</v>
          </cell>
          <cell r="U140">
            <v>7</v>
          </cell>
          <cell r="V140">
            <v>7</v>
          </cell>
          <cell r="X140" t="str">
            <v>ثلاجة</v>
          </cell>
          <cell r="Y140">
            <v>34</v>
          </cell>
          <cell r="AA140">
            <v>100</v>
          </cell>
          <cell r="AB140" t="str">
            <v>فوم تغليف علوى يمين امامى11قدم  PDFRP0142</v>
          </cell>
          <cell r="AD140" t="str">
            <v xml:space="preserve">دايو 11قدم المعدل </v>
          </cell>
          <cell r="AE140">
            <v>1</v>
          </cell>
          <cell r="AG140" t="str">
            <v>PDFRP0146</v>
          </cell>
          <cell r="AH140">
            <v>102.85714285714286</v>
          </cell>
          <cell r="AI140">
            <v>97.714285714285708</v>
          </cell>
          <cell r="AJ140">
            <v>108.00000000000001</v>
          </cell>
          <cell r="AK140">
            <v>1</v>
          </cell>
          <cell r="AL140">
            <v>1</v>
          </cell>
          <cell r="AN140">
            <v>8</v>
          </cell>
          <cell r="AO140">
            <v>18</v>
          </cell>
          <cell r="AP140" t="str">
            <v>(A) EU 150          (M) 0.7-1.1 mm</v>
          </cell>
          <cell r="AQ140" t="str">
            <v>(B) S.2 112          (M) 0.7-1.1 mm</v>
          </cell>
          <cell r="AR140" t="str">
            <v>32</v>
          </cell>
          <cell r="AS140" t="str">
            <v>40</v>
          </cell>
          <cell r="AT140" t="str">
            <v>DAI</v>
          </cell>
          <cell r="AU140" t="str">
            <v>اتوماتيك</v>
          </cell>
          <cell r="AV140">
            <v>7</v>
          </cell>
          <cell r="AW140">
            <v>7</v>
          </cell>
          <cell r="BJ140">
            <v>5</v>
          </cell>
          <cell r="BK140">
            <v>3</v>
          </cell>
          <cell r="BL140">
            <v>13</v>
          </cell>
          <cell r="BN140">
            <v>214</v>
          </cell>
          <cell r="BO140" t="str">
            <v>2</v>
          </cell>
          <cell r="BP140"/>
          <cell r="BW140">
            <v>0</v>
          </cell>
          <cell r="CB140">
            <v>36</v>
          </cell>
          <cell r="CC140">
            <v>1</v>
          </cell>
          <cell r="CG140" t="str">
            <v>ابيض</v>
          </cell>
          <cell r="CK140">
            <v>2.1700000000000001E-2</v>
          </cell>
          <cell r="CL140">
            <v>0</v>
          </cell>
          <cell r="CN140" t="str">
            <v>foam pack top right front11foot  PDFRP0142</v>
          </cell>
          <cell r="CO140" t="str">
            <v>الكترولوكس</v>
          </cell>
          <cell r="CP140" t="str">
            <v>القاهرة للصناعات المغذية غسالات</v>
          </cell>
          <cell r="CT140">
            <v>1</v>
          </cell>
          <cell r="CU140">
            <v>1</v>
          </cell>
          <cell r="CV140">
            <v>1</v>
          </cell>
        </row>
        <row r="141">
          <cell r="A141">
            <v>101</v>
          </cell>
          <cell r="B141" t="str">
            <v>PF1</v>
          </cell>
          <cell r="C141" t="str">
            <v>FOAM 10TH</v>
          </cell>
          <cell r="D141" t="str">
            <v>Molds</v>
          </cell>
          <cell r="E141" t="str">
            <v>FMDAIIM4000000</v>
          </cell>
          <cell r="F141" t="str">
            <v>فوم تغليف علوى شمال خلفى11قدم  PDFRP0145</v>
          </cell>
          <cell r="G141" t="str">
            <v>Ea</v>
          </cell>
          <cell r="H141" t="str">
            <v>1400*1700</v>
          </cell>
          <cell r="I141">
            <v>0.02</v>
          </cell>
          <cell r="J141">
            <v>120</v>
          </cell>
          <cell r="L141">
            <v>126</v>
          </cell>
          <cell r="M141">
            <v>140</v>
          </cell>
          <cell r="N141">
            <v>1</v>
          </cell>
          <cell r="O141">
            <v>4</v>
          </cell>
          <cell r="P141" t="str">
            <v>Z</v>
          </cell>
          <cell r="Q141" t="str">
            <v>تعمل</v>
          </cell>
          <cell r="R141">
            <v>20</v>
          </cell>
          <cell r="S141">
            <v>18.600000000000001</v>
          </cell>
          <cell r="T141">
            <v>21.4</v>
          </cell>
          <cell r="U141">
            <v>7</v>
          </cell>
          <cell r="V141">
            <v>7</v>
          </cell>
          <cell r="X141" t="str">
            <v>ثلاجة</v>
          </cell>
          <cell r="Y141">
            <v>34</v>
          </cell>
          <cell r="AA141">
            <v>101</v>
          </cell>
          <cell r="AB141" t="str">
            <v>فوم تغليف علوى شمال خلفى11قدم  PDFRP0145</v>
          </cell>
          <cell r="AD141" t="str">
            <v xml:space="preserve">دايو 11قدم المعدل </v>
          </cell>
          <cell r="AE141">
            <v>1</v>
          </cell>
          <cell r="AG141" t="str">
            <v>PDFRP0142</v>
          </cell>
          <cell r="AH141">
            <v>102.85714285714286</v>
          </cell>
          <cell r="AI141">
            <v>97.714285714285708</v>
          </cell>
          <cell r="AJ141">
            <v>108.00000000000001</v>
          </cell>
          <cell r="AK141">
            <v>1</v>
          </cell>
          <cell r="AL141">
            <v>1</v>
          </cell>
          <cell r="AN141">
            <v>8</v>
          </cell>
          <cell r="AO141">
            <v>18</v>
          </cell>
          <cell r="AP141" t="str">
            <v>(A) EU 150          (M) 0.7-1.1 mm</v>
          </cell>
          <cell r="AQ141" t="str">
            <v>(B) S.2 112          (M) 0.7-1.1 mm</v>
          </cell>
          <cell r="AR141" t="str">
            <v>32</v>
          </cell>
          <cell r="AS141" t="str">
            <v>40</v>
          </cell>
          <cell r="AT141" t="str">
            <v>DAI</v>
          </cell>
          <cell r="AU141" t="str">
            <v>اتوماتيك</v>
          </cell>
          <cell r="AV141">
            <v>7</v>
          </cell>
          <cell r="AW141">
            <v>7</v>
          </cell>
          <cell r="BJ141">
            <v>5</v>
          </cell>
          <cell r="BK141">
            <v>3</v>
          </cell>
          <cell r="BL141">
            <v>13</v>
          </cell>
          <cell r="BN141">
            <v>214</v>
          </cell>
          <cell r="BO141" t="str">
            <v>2</v>
          </cell>
          <cell r="BP141"/>
          <cell r="BW141">
            <v>0</v>
          </cell>
          <cell r="CB141">
            <v>36</v>
          </cell>
          <cell r="CC141">
            <v>1</v>
          </cell>
          <cell r="CG141" t="str">
            <v>ابيض</v>
          </cell>
          <cell r="CK141">
            <v>2.1700000000000001E-2</v>
          </cell>
          <cell r="CL141">
            <v>0</v>
          </cell>
          <cell r="CN141" t="str">
            <v>foam pack top left back11foot  PDFRP0145</v>
          </cell>
          <cell r="CO141" t="str">
            <v>الكترولوكس</v>
          </cell>
          <cell r="CP141" t="str">
            <v>القاهرة للصناعات المغذية غسالات</v>
          </cell>
          <cell r="CT141">
            <v>1</v>
          </cell>
          <cell r="CU141">
            <v>1</v>
          </cell>
          <cell r="CV141">
            <v>1</v>
          </cell>
        </row>
        <row r="142">
          <cell r="A142">
            <v>102</v>
          </cell>
          <cell r="B142" t="str">
            <v>PF1</v>
          </cell>
          <cell r="C142" t="str">
            <v>FOAM 10TH</v>
          </cell>
          <cell r="D142" t="str">
            <v>Molds</v>
          </cell>
          <cell r="E142" t="str">
            <v>FMDAIIM3000000</v>
          </cell>
          <cell r="F142" t="str">
            <v>فوم تغليف علوى شمال امامى11قدم  PDFRP0144</v>
          </cell>
          <cell r="G142" t="str">
            <v>Ea</v>
          </cell>
          <cell r="H142" t="str">
            <v>1400*1700</v>
          </cell>
          <cell r="I142">
            <v>0.02</v>
          </cell>
          <cell r="J142">
            <v>120</v>
          </cell>
          <cell r="L142">
            <v>126</v>
          </cell>
          <cell r="M142">
            <v>140</v>
          </cell>
          <cell r="N142">
            <v>1</v>
          </cell>
          <cell r="O142">
            <v>4</v>
          </cell>
          <cell r="P142" t="str">
            <v>Z</v>
          </cell>
          <cell r="Q142" t="str">
            <v>تعمل</v>
          </cell>
          <cell r="R142">
            <v>20</v>
          </cell>
          <cell r="S142">
            <v>18.600000000000001</v>
          </cell>
          <cell r="T142">
            <v>21.4</v>
          </cell>
          <cell r="U142">
            <v>7</v>
          </cell>
          <cell r="V142">
            <v>7</v>
          </cell>
          <cell r="X142" t="str">
            <v>ثلاجة</v>
          </cell>
          <cell r="Y142">
            <v>34</v>
          </cell>
          <cell r="AA142">
            <v>102</v>
          </cell>
          <cell r="AB142" t="str">
            <v>فوم تغليف علوى شمال امامى11قدم  PDFRP0144</v>
          </cell>
          <cell r="AD142" t="str">
            <v xml:space="preserve">دايو 11قدم المعدل </v>
          </cell>
          <cell r="AE142">
            <v>1</v>
          </cell>
          <cell r="AG142" t="str">
            <v>PDFRP0143</v>
          </cell>
          <cell r="AH142">
            <v>102.85714285714286</v>
          </cell>
          <cell r="AI142">
            <v>97.714285714285708</v>
          </cell>
          <cell r="AJ142">
            <v>108.00000000000001</v>
          </cell>
          <cell r="AK142">
            <v>1</v>
          </cell>
          <cell r="AL142">
            <v>1</v>
          </cell>
          <cell r="AN142">
            <v>8</v>
          </cell>
          <cell r="AO142">
            <v>18</v>
          </cell>
          <cell r="AP142" t="str">
            <v>(A) EU 150          (M) 0.7-1.1 mm</v>
          </cell>
          <cell r="AQ142" t="str">
            <v>(B) S.2 112          (M) 0.7-1.1 mm</v>
          </cell>
          <cell r="AR142" t="str">
            <v>32</v>
          </cell>
          <cell r="AS142" t="str">
            <v>40</v>
          </cell>
          <cell r="AT142" t="str">
            <v>DAI</v>
          </cell>
          <cell r="AU142" t="str">
            <v>اتوماتيك</v>
          </cell>
          <cell r="AV142">
            <v>7</v>
          </cell>
          <cell r="AW142">
            <v>7</v>
          </cell>
          <cell r="BJ142">
            <v>5</v>
          </cell>
          <cell r="BK142">
            <v>3</v>
          </cell>
          <cell r="BL142">
            <v>13</v>
          </cell>
          <cell r="BN142">
            <v>214</v>
          </cell>
          <cell r="BO142" t="str">
            <v>2</v>
          </cell>
          <cell r="BP142"/>
          <cell r="BW142">
            <v>0</v>
          </cell>
          <cell r="CB142">
            <v>36</v>
          </cell>
          <cell r="CC142">
            <v>1</v>
          </cell>
          <cell r="CG142" t="str">
            <v>ابيض</v>
          </cell>
          <cell r="CK142">
            <v>2.1700000000000001E-2</v>
          </cell>
          <cell r="CL142">
            <v>0</v>
          </cell>
          <cell r="CN142" t="str">
            <v>foam pack top left front11foot  PDFRP0144</v>
          </cell>
          <cell r="CO142" t="str">
            <v>الكترولوكس</v>
          </cell>
          <cell r="CP142" t="str">
            <v>القاهرة للصناعات المغذية غسالات</v>
          </cell>
          <cell r="CT142">
            <v>1</v>
          </cell>
          <cell r="CU142">
            <v>1</v>
          </cell>
          <cell r="CV142">
            <v>1</v>
          </cell>
        </row>
        <row r="143">
          <cell r="A143">
            <v>103</v>
          </cell>
          <cell r="B143" t="str">
            <v>PF1</v>
          </cell>
          <cell r="C143" t="str">
            <v>FOAM 10TH</v>
          </cell>
          <cell r="D143" t="str">
            <v>Molds</v>
          </cell>
          <cell r="E143" t="str">
            <v>FMDAIIM6000000</v>
          </cell>
          <cell r="F143" t="str">
            <v>فوم تغليف سفلى يمين 11قدم المعدل PDFRP0147</v>
          </cell>
          <cell r="G143" t="str">
            <v>Ea</v>
          </cell>
          <cell r="H143" t="str">
            <v>1400*1700</v>
          </cell>
          <cell r="I143">
            <v>8.8999999999999996E-2</v>
          </cell>
          <cell r="J143">
            <v>120</v>
          </cell>
          <cell r="L143">
            <v>126</v>
          </cell>
          <cell r="M143">
            <v>140</v>
          </cell>
          <cell r="N143">
            <v>1</v>
          </cell>
          <cell r="O143">
            <v>4</v>
          </cell>
          <cell r="P143" t="str">
            <v>Z</v>
          </cell>
          <cell r="Q143" t="str">
            <v>تعمل</v>
          </cell>
          <cell r="R143">
            <v>89</v>
          </cell>
          <cell r="S143">
            <v>82.77</v>
          </cell>
          <cell r="T143">
            <v>95.23</v>
          </cell>
          <cell r="U143">
            <v>7</v>
          </cell>
          <cell r="V143">
            <v>7</v>
          </cell>
          <cell r="X143" t="str">
            <v>ثلاجة</v>
          </cell>
          <cell r="Y143">
            <v>34</v>
          </cell>
          <cell r="AA143">
            <v>103</v>
          </cell>
          <cell r="AB143" t="str">
            <v>فوم تغليف سفلى يمين 11قدم المعدل PDFRP0147</v>
          </cell>
          <cell r="AD143" t="str">
            <v xml:space="preserve">دايو 11قدم المعدل </v>
          </cell>
          <cell r="AE143">
            <v>1</v>
          </cell>
          <cell r="AG143" t="str">
            <v>PDFRP0144</v>
          </cell>
          <cell r="AH143">
            <v>102.85714285714286</v>
          </cell>
          <cell r="AI143">
            <v>97.714285714285708</v>
          </cell>
          <cell r="AJ143">
            <v>108.00000000000001</v>
          </cell>
          <cell r="AK143">
            <v>1</v>
          </cell>
          <cell r="AL143">
            <v>1</v>
          </cell>
          <cell r="AN143">
            <v>8</v>
          </cell>
          <cell r="AO143">
            <v>18</v>
          </cell>
          <cell r="AP143" t="str">
            <v>(A) EU 150          (M) 0.7-1.1 mm</v>
          </cell>
          <cell r="AQ143" t="str">
            <v>(B) S.2 112          (M) 0.7-1.1 mm</v>
          </cell>
          <cell r="AR143" t="str">
            <v>32</v>
          </cell>
          <cell r="AS143" t="str">
            <v>40</v>
          </cell>
          <cell r="AT143" t="str">
            <v>DAI</v>
          </cell>
          <cell r="AU143" t="str">
            <v>اتوماتيك</v>
          </cell>
          <cell r="AV143">
            <v>7</v>
          </cell>
          <cell r="AW143">
            <v>7</v>
          </cell>
          <cell r="AX143">
            <v>700</v>
          </cell>
          <cell r="AY143">
            <v>3</v>
          </cell>
          <cell r="AZ143">
            <v>3</v>
          </cell>
          <cell r="BA143">
            <v>310</v>
          </cell>
          <cell r="BB143">
            <v>3</v>
          </cell>
          <cell r="BD143">
            <v>80</v>
          </cell>
          <cell r="BE143">
            <v>2</v>
          </cell>
          <cell r="BF143">
            <v>2</v>
          </cell>
          <cell r="BJ143">
            <v>5</v>
          </cell>
          <cell r="BK143">
            <v>3</v>
          </cell>
          <cell r="BL143">
            <v>13</v>
          </cell>
          <cell r="BN143">
            <v>214</v>
          </cell>
          <cell r="BO143" t="str">
            <v>2</v>
          </cell>
          <cell r="BP143"/>
          <cell r="BW143">
            <v>0</v>
          </cell>
          <cell r="CB143">
            <v>18</v>
          </cell>
          <cell r="CC143">
            <v>1</v>
          </cell>
          <cell r="CG143" t="str">
            <v>ازرق</v>
          </cell>
          <cell r="CK143">
            <v>9.6564999999999998E-2</v>
          </cell>
          <cell r="CL143">
            <v>0</v>
          </cell>
          <cell r="CN143" t="str">
            <v>foam pack bottom right 11foot الmodifed PDFRP0147</v>
          </cell>
          <cell r="CO143" t="str">
            <v>الكترولوكس</v>
          </cell>
          <cell r="CP143" t="str">
            <v>القاهرة للصناعات المغذية غسالات</v>
          </cell>
          <cell r="CT143">
            <v>1</v>
          </cell>
          <cell r="CU143">
            <v>1</v>
          </cell>
          <cell r="CV143">
            <v>1</v>
          </cell>
        </row>
        <row r="144">
          <cell r="A144">
            <v>104</v>
          </cell>
          <cell r="B144" t="str">
            <v>PF1</v>
          </cell>
          <cell r="C144" t="str">
            <v>FOAM 10TH</v>
          </cell>
          <cell r="D144" t="str">
            <v>Molds</v>
          </cell>
          <cell r="E144" t="str">
            <v>FMDAIIM5000000</v>
          </cell>
          <cell r="F144" t="str">
            <v>فوم تغليف سفلى شمال 11قدم المعدل  PDFRP0146</v>
          </cell>
          <cell r="G144" t="str">
            <v>Ea</v>
          </cell>
          <cell r="H144" t="str">
            <v>1400*1700</v>
          </cell>
          <cell r="I144">
            <v>8.8999999999999996E-2</v>
          </cell>
          <cell r="J144">
            <v>120</v>
          </cell>
          <cell r="L144">
            <v>126</v>
          </cell>
          <cell r="M144">
            <v>140</v>
          </cell>
          <cell r="N144">
            <v>1</v>
          </cell>
          <cell r="O144">
            <v>4</v>
          </cell>
          <cell r="P144" t="str">
            <v>Z</v>
          </cell>
          <cell r="Q144" t="str">
            <v>تعمل</v>
          </cell>
          <cell r="R144">
            <v>89</v>
          </cell>
          <cell r="S144">
            <v>82.77</v>
          </cell>
          <cell r="T144">
            <v>95.23</v>
          </cell>
          <cell r="U144">
            <v>7</v>
          </cell>
          <cell r="V144">
            <v>7</v>
          </cell>
          <cell r="X144" t="str">
            <v>ثلاجة</v>
          </cell>
          <cell r="Y144">
            <v>34</v>
          </cell>
          <cell r="AA144">
            <v>104</v>
          </cell>
          <cell r="AB144" t="str">
            <v>فوم تغليف سفلى شمال 11قدم المعدل  PDFRP0146</v>
          </cell>
          <cell r="AD144" t="str">
            <v xml:space="preserve">دايو 11قدم المعدل </v>
          </cell>
          <cell r="AE144">
            <v>1</v>
          </cell>
          <cell r="AG144" t="str">
            <v>PDFRP0145</v>
          </cell>
          <cell r="AH144">
            <v>102.85714285714286</v>
          </cell>
          <cell r="AI144">
            <v>97.714285714285708</v>
          </cell>
          <cell r="AJ144">
            <v>108.00000000000001</v>
          </cell>
          <cell r="AK144">
            <v>1</v>
          </cell>
          <cell r="AL144">
            <v>1</v>
          </cell>
          <cell r="AN144">
            <v>8</v>
          </cell>
          <cell r="AO144">
            <v>18</v>
          </cell>
          <cell r="AP144" t="str">
            <v>(A) EU 150          (M) 0.7-1.1 mm</v>
          </cell>
          <cell r="AQ144" t="str">
            <v>(B) S.2 112          (M) 0.7-1.1 mm</v>
          </cell>
          <cell r="AR144" t="str">
            <v>32</v>
          </cell>
          <cell r="AS144" t="str">
            <v>40</v>
          </cell>
          <cell r="AT144" t="str">
            <v>DAI</v>
          </cell>
          <cell r="AU144" t="str">
            <v>اتوماتيك</v>
          </cell>
          <cell r="AV144">
            <v>7</v>
          </cell>
          <cell r="AW144">
            <v>7</v>
          </cell>
          <cell r="BJ144">
            <v>5</v>
          </cell>
          <cell r="BK144">
            <v>3</v>
          </cell>
          <cell r="BL144">
            <v>13</v>
          </cell>
          <cell r="BN144">
            <v>214</v>
          </cell>
          <cell r="BO144" t="str">
            <v>2</v>
          </cell>
          <cell r="BP144"/>
          <cell r="BW144">
            <v>0</v>
          </cell>
          <cell r="CB144">
            <v>18</v>
          </cell>
          <cell r="CC144">
            <v>1</v>
          </cell>
          <cell r="CG144" t="str">
            <v>ازرق</v>
          </cell>
          <cell r="CK144">
            <v>9.6564999999999998E-2</v>
          </cell>
          <cell r="CL144">
            <v>0</v>
          </cell>
          <cell r="CN144" t="str">
            <v>foam pack bottom left 11foot الmodifed  PDFRP0146</v>
          </cell>
          <cell r="CO144" t="str">
            <v>الكترولوكس</v>
          </cell>
          <cell r="CP144" t="str">
            <v>القاهرة للصناعات المغذية غسالات</v>
          </cell>
          <cell r="CT144">
            <v>1</v>
          </cell>
          <cell r="CU144">
            <v>1</v>
          </cell>
          <cell r="CV144">
            <v>1</v>
          </cell>
        </row>
        <row r="145">
          <cell r="A145" t="str">
            <v>104sum</v>
          </cell>
          <cell r="B145" t="str">
            <v>PF1</v>
          </cell>
          <cell r="C145" t="str">
            <v>FOAM 10TH</v>
          </cell>
          <cell r="D145" t="str">
            <v>Molds</v>
          </cell>
          <cell r="E145" t="str">
            <v>FMDAIIM5000000</v>
          </cell>
          <cell r="F145" t="str">
            <v xml:space="preserve">دايو 11قدم سوبر </v>
          </cell>
          <cell r="G145" t="str">
            <v>Ea</v>
          </cell>
          <cell r="H145" t="str">
            <v>1400*1700</v>
          </cell>
          <cell r="I145">
            <v>0.25800000000000001</v>
          </cell>
          <cell r="J145">
            <v>120</v>
          </cell>
          <cell r="L145">
            <v>126</v>
          </cell>
          <cell r="M145">
            <v>140</v>
          </cell>
          <cell r="N145">
            <v>6</v>
          </cell>
          <cell r="O145">
            <v>4</v>
          </cell>
          <cell r="P145" t="str">
            <v>Z</v>
          </cell>
          <cell r="Q145" t="str">
            <v>تعمل</v>
          </cell>
          <cell r="R145">
            <v>258</v>
          </cell>
          <cell r="S145">
            <v>239.94</v>
          </cell>
          <cell r="T145">
            <v>276.06</v>
          </cell>
          <cell r="U145">
            <v>7</v>
          </cell>
          <cell r="V145">
            <v>7</v>
          </cell>
          <cell r="X145" t="str">
            <v>ثلاجة</v>
          </cell>
          <cell r="Y145">
            <v>34</v>
          </cell>
          <cell r="Z145" t="str">
            <v>مجمعة</v>
          </cell>
          <cell r="AA145">
            <v>104</v>
          </cell>
          <cell r="AB145" t="str">
            <v>فوم تغليف سفلى شمال 11قدم المعدل  PDFRP0146</v>
          </cell>
          <cell r="AD145" t="str">
            <v xml:space="preserve">دايو 11قدم المعدل </v>
          </cell>
          <cell r="AE145">
            <v>1</v>
          </cell>
          <cell r="AG145" t="str">
            <v>PDFRP0145</v>
          </cell>
          <cell r="AH145">
            <v>102.85714285714286</v>
          </cell>
          <cell r="AI145">
            <v>97.714285714285708</v>
          </cell>
          <cell r="AJ145">
            <v>108.00000000000001</v>
          </cell>
          <cell r="AK145">
            <v>0</v>
          </cell>
          <cell r="AM145">
            <v>1</v>
          </cell>
          <cell r="AN145">
            <v>8</v>
          </cell>
          <cell r="AO145">
            <v>18</v>
          </cell>
          <cell r="AP145" t="str">
            <v>(A) EU 150          (M) 0.7-1.1 mm</v>
          </cell>
          <cell r="AQ145" t="str">
            <v>(B) S.2 112          (M) 0.7-1.1 mm</v>
          </cell>
          <cell r="AR145" t="str">
            <v>32</v>
          </cell>
          <cell r="AS145" t="str">
            <v>40</v>
          </cell>
          <cell r="AT145" t="str">
            <v>DAI</v>
          </cell>
          <cell r="AU145" t="str">
            <v>اتوماتيك</v>
          </cell>
          <cell r="AV145">
            <v>7</v>
          </cell>
          <cell r="AW145">
            <v>7</v>
          </cell>
          <cell r="BJ145">
            <v>5</v>
          </cell>
          <cell r="BK145">
            <v>3</v>
          </cell>
          <cell r="BL145">
            <v>13</v>
          </cell>
          <cell r="BN145">
            <v>214</v>
          </cell>
          <cell r="BO145" t="str">
            <v>2</v>
          </cell>
          <cell r="BP145"/>
          <cell r="BW145">
            <v>0</v>
          </cell>
          <cell r="CK145">
            <v>0.27993000000000001</v>
          </cell>
          <cell r="CL145">
            <v>0</v>
          </cell>
          <cell r="CN145" t="str">
            <v>foam pack bottom left 11foot الmodifed  PDFRP0146</v>
          </cell>
          <cell r="CO145" t="str">
            <v>الكترولوكس</v>
          </cell>
          <cell r="CP145" t="str">
            <v>القاهرة للصناعات المغذية غسالات</v>
          </cell>
          <cell r="CT145">
            <v>0</v>
          </cell>
          <cell r="CU145">
            <v>1</v>
          </cell>
          <cell r="CV145">
            <v>1</v>
          </cell>
        </row>
        <row r="146">
          <cell r="A146" t="str">
            <v>105c</v>
          </cell>
          <cell r="B146" t="str">
            <v>PF2</v>
          </cell>
          <cell r="C146" t="str">
            <v>FOAM 6TH</v>
          </cell>
          <cell r="D146" t="str">
            <v>Molds</v>
          </cell>
          <cell r="E146" t="str">
            <v>FMSTYI70000000</v>
          </cell>
          <cell r="F146" t="str">
            <v>وزره 70-غطاء</v>
          </cell>
          <cell r="G146" t="str">
            <v>Set</v>
          </cell>
          <cell r="H146" t="str">
            <v>1200*1100</v>
          </cell>
          <cell r="J146">
            <v>17</v>
          </cell>
          <cell r="L146">
            <v>18</v>
          </cell>
          <cell r="M146">
            <v>18</v>
          </cell>
          <cell r="N146">
            <v>2</v>
          </cell>
          <cell r="O146">
            <v>1</v>
          </cell>
          <cell r="Q146" t="str">
            <v>تعمل</v>
          </cell>
          <cell r="R146">
            <v>0</v>
          </cell>
          <cell r="S146">
            <v>0</v>
          </cell>
          <cell r="T146">
            <v>0</v>
          </cell>
          <cell r="U146">
            <v>7</v>
          </cell>
          <cell r="V146">
            <v>7</v>
          </cell>
          <cell r="X146" t="str">
            <v>سيراميك</v>
          </cell>
          <cell r="Y146">
            <v>35</v>
          </cell>
          <cell r="AA146">
            <v>105</v>
          </cell>
          <cell r="AB146" t="str">
            <v>وزره 70</v>
          </cell>
          <cell r="AD146" t="str">
            <v>وزره 70</v>
          </cell>
          <cell r="AE146">
            <v>1</v>
          </cell>
          <cell r="AH146">
            <v>200</v>
          </cell>
          <cell r="AI146">
            <v>190</v>
          </cell>
          <cell r="AJ146">
            <v>210</v>
          </cell>
          <cell r="AK146">
            <v>0</v>
          </cell>
          <cell r="AL146">
            <v>1</v>
          </cell>
          <cell r="AN146">
            <v>8</v>
          </cell>
          <cell r="AO146" t="str">
            <v>17</v>
          </cell>
          <cell r="AP146" t="str">
            <v>(A)  EU150  (M)0.7-1.1mm</v>
          </cell>
          <cell r="AQ146" t="str">
            <v>(B) C.SB         (M) 0.7-1.1 mm</v>
          </cell>
          <cell r="AR146">
            <v>6</v>
          </cell>
          <cell r="AS146">
            <v>6</v>
          </cell>
          <cell r="AT146" t="str">
            <v>STY</v>
          </cell>
          <cell r="AU146" t="str">
            <v>اتوماتيك</v>
          </cell>
          <cell r="AV146">
            <v>7</v>
          </cell>
          <cell r="AW146">
            <v>7</v>
          </cell>
          <cell r="AX146">
            <v>770</v>
          </cell>
          <cell r="AY146">
            <v>1</v>
          </cell>
          <cell r="AZ146">
            <v>1</v>
          </cell>
          <cell r="BA146">
            <v>310</v>
          </cell>
          <cell r="BB146">
            <v>1</v>
          </cell>
          <cell r="BC146">
            <v>1</v>
          </cell>
          <cell r="BD146">
            <v>127</v>
          </cell>
          <cell r="BE146">
            <v>2</v>
          </cell>
          <cell r="BF146">
            <v>2</v>
          </cell>
          <cell r="BJ146">
            <v>3</v>
          </cell>
          <cell r="BK146">
            <v>5</v>
          </cell>
          <cell r="BL146">
            <v>11</v>
          </cell>
          <cell r="BN146">
            <v>524</v>
          </cell>
          <cell r="BO146" t="str">
            <v>5</v>
          </cell>
          <cell r="BP146"/>
          <cell r="BW146">
            <v>0</v>
          </cell>
          <cell r="CB146">
            <v>16</v>
          </cell>
          <cell r="CC146">
            <v>0.5</v>
          </cell>
          <cell r="CG146" t="str">
            <v>ابيض</v>
          </cell>
          <cell r="CK146">
            <v>0</v>
          </cell>
          <cell r="CL146">
            <v>0</v>
          </cell>
          <cell r="CN146" t="str">
            <v>Wazara 70</v>
          </cell>
          <cell r="CO146" t="str">
            <v>ستايل</v>
          </cell>
          <cell r="CP146" t="str">
            <v>ستايل</v>
          </cell>
          <cell r="CT146">
            <v>0</v>
          </cell>
          <cell r="CU146">
            <v>1</v>
          </cell>
          <cell r="CV146">
            <v>1</v>
          </cell>
        </row>
        <row r="147">
          <cell r="A147" t="str">
            <v>105b</v>
          </cell>
          <cell r="B147" t="str">
            <v>PF2</v>
          </cell>
          <cell r="C147" t="str">
            <v>FOAM 6TH</v>
          </cell>
          <cell r="D147" t="str">
            <v>Molds</v>
          </cell>
          <cell r="E147" t="str">
            <v>FMSTYI70000000</v>
          </cell>
          <cell r="F147" t="str">
            <v>وزره 70-علبة</v>
          </cell>
          <cell r="G147" t="str">
            <v>Set</v>
          </cell>
          <cell r="H147" t="str">
            <v>1200*1100</v>
          </cell>
          <cell r="J147">
            <v>17</v>
          </cell>
          <cell r="L147">
            <v>18</v>
          </cell>
          <cell r="M147">
            <v>18</v>
          </cell>
          <cell r="N147">
            <v>2</v>
          </cell>
          <cell r="O147">
            <v>1</v>
          </cell>
          <cell r="Q147" t="str">
            <v>تعمل</v>
          </cell>
          <cell r="R147">
            <v>0</v>
          </cell>
          <cell r="S147">
            <v>0</v>
          </cell>
          <cell r="T147">
            <v>0</v>
          </cell>
          <cell r="U147">
            <v>7</v>
          </cell>
          <cell r="V147">
            <v>7</v>
          </cell>
          <cell r="X147" t="str">
            <v>سيراميك</v>
          </cell>
          <cell r="Y147">
            <v>35</v>
          </cell>
          <cell r="AA147">
            <v>105</v>
          </cell>
          <cell r="AB147" t="str">
            <v>وزره 70</v>
          </cell>
          <cell r="AD147" t="str">
            <v>وزره 70</v>
          </cell>
          <cell r="AE147">
            <v>1</v>
          </cell>
          <cell r="AH147">
            <v>200</v>
          </cell>
          <cell r="AI147">
            <v>190</v>
          </cell>
          <cell r="AJ147">
            <v>210</v>
          </cell>
          <cell r="AK147">
            <v>0</v>
          </cell>
          <cell r="AL147">
            <v>1</v>
          </cell>
          <cell r="AN147">
            <v>8</v>
          </cell>
          <cell r="AO147" t="str">
            <v>17</v>
          </cell>
          <cell r="AP147" t="str">
            <v>(A)  EU150  (M)0.7-1.1mm</v>
          </cell>
          <cell r="AQ147" t="str">
            <v>(B) C.SB         (M) 0.7-1.1 mm</v>
          </cell>
          <cell r="AR147">
            <v>6</v>
          </cell>
          <cell r="AS147">
            <v>6</v>
          </cell>
          <cell r="AT147" t="str">
            <v>STY</v>
          </cell>
          <cell r="AU147" t="str">
            <v>اتوماتيك</v>
          </cell>
          <cell r="AV147">
            <v>7</v>
          </cell>
          <cell r="AW147">
            <v>7</v>
          </cell>
          <cell r="AX147">
            <v>770</v>
          </cell>
          <cell r="AY147">
            <v>1</v>
          </cell>
          <cell r="AZ147">
            <v>1</v>
          </cell>
          <cell r="BA147">
            <v>310</v>
          </cell>
          <cell r="BB147">
            <v>1</v>
          </cell>
          <cell r="BC147">
            <v>1</v>
          </cell>
          <cell r="BD147">
            <v>31</v>
          </cell>
          <cell r="BE147">
            <v>2</v>
          </cell>
          <cell r="BF147">
            <v>2</v>
          </cell>
          <cell r="BJ147">
            <v>3</v>
          </cell>
          <cell r="BK147">
            <v>5</v>
          </cell>
          <cell r="BL147">
            <v>11</v>
          </cell>
          <cell r="BN147">
            <v>524</v>
          </cell>
          <cell r="BO147" t="str">
            <v>5</v>
          </cell>
          <cell r="BP147"/>
          <cell r="BW147">
            <v>0</v>
          </cell>
          <cell r="CB147">
            <v>16</v>
          </cell>
          <cell r="CC147">
            <v>0.5</v>
          </cell>
          <cell r="CG147" t="str">
            <v>ابيض</v>
          </cell>
          <cell r="CK147">
            <v>0</v>
          </cell>
          <cell r="CL147">
            <v>0</v>
          </cell>
          <cell r="CN147" t="str">
            <v>Wazara 70</v>
          </cell>
          <cell r="CO147" t="str">
            <v>ستايل</v>
          </cell>
          <cell r="CP147" t="str">
            <v>ستايل</v>
          </cell>
          <cell r="CT147">
            <v>0</v>
          </cell>
          <cell r="CU147">
            <v>1</v>
          </cell>
          <cell r="CV147">
            <v>1</v>
          </cell>
        </row>
        <row r="148">
          <cell r="A148">
            <v>105</v>
          </cell>
          <cell r="B148" t="str">
            <v>PF2</v>
          </cell>
          <cell r="C148" t="str">
            <v>FOAM 6TH</v>
          </cell>
          <cell r="D148" t="str">
            <v>Molds</v>
          </cell>
          <cell r="E148" t="str">
            <v>FMSTYI70000000</v>
          </cell>
          <cell r="F148" t="str">
            <v>وزره 70</v>
          </cell>
          <cell r="G148" t="str">
            <v>Set</v>
          </cell>
          <cell r="H148" t="str">
            <v>1200*1100</v>
          </cell>
          <cell r="I148">
            <v>0.45</v>
          </cell>
          <cell r="J148">
            <v>17</v>
          </cell>
          <cell r="L148">
            <v>18</v>
          </cell>
          <cell r="M148">
            <v>18</v>
          </cell>
          <cell r="N148">
            <v>2</v>
          </cell>
          <cell r="O148">
            <v>1</v>
          </cell>
          <cell r="Q148" t="str">
            <v>تعمل</v>
          </cell>
          <cell r="R148">
            <v>450</v>
          </cell>
          <cell r="S148">
            <v>418.5</v>
          </cell>
          <cell r="T148">
            <v>481.5</v>
          </cell>
          <cell r="U148">
            <v>7</v>
          </cell>
          <cell r="V148">
            <v>7</v>
          </cell>
          <cell r="X148" t="str">
            <v>سيراميك</v>
          </cell>
          <cell r="Y148">
            <v>35</v>
          </cell>
          <cell r="AA148">
            <v>105</v>
          </cell>
          <cell r="AB148" t="str">
            <v>وزره 70</v>
          </cell>
          <cell r="AD148" t="str">
            <v>وزره 70</v>
          </cell>
          <cell r="AE148">
            <v>1</v>
          </cell>
          <cell r="AH148">
            <v>200</v>
          </cell>
          <cell r="AI148">
            <v>190</v>
          </cell>
          <cell r="AJ148">
            <v>210</v>
          </cell>
          <cell r="AK148">
            <v>1</v>
          </cell>
          <cell r="AL148">
            <v>1</v>
          </cell>
          <cell r="AN148">
            <v>8</v>
          </cell>
          <cell r="AO148" t="str">
            <v>17</v>
          </cell>
          <cell r="AP148" t="str">
            <v>(A)  EU150  (M)0.7-1.1mm</v>
          </cell>
          <cell r="AQ148" t="str">
            <v>(B) C.SB         (M) 0.7-1.1 mm</v>
          </cell>
          <cell r="AR148">
            <v>6</v>
          </cell>
          <cell r="AS148">
            <v>6</v>
          </cell>
          <cell r="AT148" t="str">
            <v>STY</v>
          </cell>
          <cell r="AU148" t="str">
            <v>اتوماتيك</v>
          </cell>
          <cell r="AV148">
            <v>7</v>
          </cell>
          <cell r="AW148">
            <v>7</v>
          </cell>
          <cell r="BJ148">
            <v>3</v>
          </cell>
          <cell r="BK148">
            <v>5</v>
          </cell>
          <cell r="BL148">
            <v>11</v>
          </cell>
          <cell r="BN148">
            <v>524</v>
          </cell>
          <cell r="BO148" t="str">
            <v>5</v>
          </cell>
          <cell r="BP148"/>
          <cell r="BW148">
            <v>0</v>
          </cell>
          <cell r="CB148">
            <v>16</v>
          </cell>
          <cell r="CC148">
            <v>1</v>
          </cell>
          <cell r="CG148" t="str">
            <v>ابيض</v>
          </cell>
          <cell r="CK148">
            <v>0</v>
          </cell>
          <cell r="CL148">
            <v>0.49500000000000005</v>
          </cell>
          <cell r="CN148" t="str">
            <v>Wazara 70</v>
          </cell>
          <cell r="CO148" t="str">
            <v>ستايل</v>
          </cell>
          <cell r="CP148" t="str">
            <v>ستايل</v>
          </cell>
          <cell r="CT148">
            <v>1</v>
          </cell>
          <cell r="CU148">
            <v>1</v>
          </cell>
          <cell r="CV148">
            <v>1</v>
          </cell>
        </row>
        <row r="149">
          <cell r="A149" t="str">
            <v>106c</v>
          </cell>
          <cell r="B149" t="str">
            <v>PF2</v>
          </cell>
          <cell r="C149" t="str">
            <v>FOAM 6TH</v>
          </cell>
          <cell r="D149" t="str">
            <v>Molds</v>
          </cell>
          <cell r="E149" t="str">
            <v>FMSTYI64000000</v>
          </cell>
          <cell r="F149" t="str">
            <v>وزرة64-غطاء</v>
          </cell>
          <cell r="G149" t="str">
            <v>Set</v>
          </cell>
          <cell r="H149" t="str">
            <v>1100*1200</v>
          </cell>
          <cell r="J149">
            <v>34</v>
          </cell>
          <cell r="L149">
            <v>34</v>
          </cell>
          <cell r="M149">
            <v>34</v>
          </cell>
          <cell r="N149">
            <v>2</v>
          </cell>
          <cell r="O149">
            <v>2</v>
          </cell>
          <cell r="Q149" t="str">
            <v>تعمل</v>
          </cell>
          <cell r="R149">
            <v>0</v>
          </cell>
          <cell r="S149">
            <v>0</v>
          </cell>
          <cell r="T149">
            <v>0</v>
          </cell>
          <cell r="U149">
            <v>7</v>
          </cell>
          <cell r="V149">
            <v>7</v>
          </cell>
          <cell r="X149" t="str">
            <v>سيراميك</v>
          </cell>
          <cell r="Y149">
            <v>36</v>
          </cell>
          <cell r="Z149" t="str">
            <v>كفر</v>
          </cell>
          <cell r="AA149">
            <v>106</v>
          </cell>
          <cell r="AB149" t="str">
            <v>وزرة64</v>
          </cell>
          <cell r="AD149" t="str">
            <v>وزرة64</v>
          </cell>
          <cell r="AE149">
            <v>1</v>
          </cell>
          <cell r="AH149">
            <v>211.76470588235293</v>
          </cell>
          <cell r="AI149">
            <v>201.17647058823528</v>
          </cell>
          <cell r="AJ149">
            <v>222.35294117647058</v>
          </cell>
          <cell r="AK149">
            <v>0</v>
          </cell>
          <cell r="AL149">
            <v>1</v>
          </cell>
          <cell r="AN149">
            <v>8</v>
          </cell>
          <cell r="AO149" t="str">
            <v>17</v>
          </cell>
          <cell r="AP149" t="str">
            <v>(A)  EU150  (M)0.7-1.1mm</v>
          </cell>
          <cell r="AQ149" t="str">
            <v>(B) C.SB         (M) 0.7-1.1 mm</v>
          </cell>
          <cell r="AR149">
            <v>12</v>
          </cell>
          <cell r="AS149">
            <v>16</v>
          </cell>
          <cell r="AT149" t="str">
            <v>STY</v>
          </cell>
          <cell r="AU149" t="str">
            <v>اتوماتيك</v>
          </cell>
          <cell r="AV149">
            <v>7</v>
          </cell>
          <cell r="AW149">
            <v>7</v>
          </cell>
          <cell r="AX149">
            <v>691</v>
          </cell>
          <cell r="AY149">
            <v>1</v>
          </cell>
          <cell r="AZ149">
            <v>1</v>
          </cell>
          <cell r="BA149">
            <v>312</v>
          </cell>
          <cell r="BB149">
            <v>1</v>
          </cell>
          <cell r="BC149">
            <v>1</v>
          </cell>
          <cell r="BD149">
            <v>30</v>
          </cell>
          <cell r="BE149">
            <v>2</v>
          </cell>
          <cell r="BF149">
            <v>2</v>
          </cell>
          <cell r="BJ149">
            <v>2</v>
          </cell>
          <cell r="BK149">
            <v>6</v>
          </cell>
          <cell r="BL149">
            <v>10</v>
          </cell>
          <cell r="BN149">
            <v>523</v>
          </cell>
          <cell r="BO149" t="str">
            <v>5</v>
          </cell>
          <cell r="BP149"/>
          <cell r="BW149">
            <v>0</v>
          </cell>
          <cell r="CB149">
            <v>16</v>
          </cell>
          <cell r="CC149">
            <v>0.5</v>
          </cell>
          <cell r="CG149" t="str">
            <v>ابيض</v>
          </cell>
          <cell r="CK149">
            <v>0</v>
          </cell>
          <cell r="CL149">
            <v>0</v>
          </cell>
          <cell r="CN149" t="str">
            <v>Wazarة64</v>
          </cell>
          <cell r="CO149" t="str">
            <v>ستايل</v>
          </cell>
          <cell r="CP149" t="str">
            <v>ستايل</v>
          </cell>
          <cell r="CT149">
            <v>0</v>
          </cell>
          <cell r="CU149">
            <v>1</v>
          </cell>
          <cell r="CV149">
            <v>1</v>
          </cell>
        </row>
        <row r="150">
          <cell r="A150" t="str">
            <v>106b</v>
          </cell>
          <cell r="B150" t="str">
            <v>PF2</v>
          </cell>
          <cell r="C150" t="str">
            <v>FOAM 6TH</v>
          </cell>
          <cell r="D150" t="str">
            <v>Molds</v>
          </cell>
          <cell r="E150" t="str">
            <v>FMSTYI64000000</v>
          </cell>
          <cell r="F150" t="str">
            <v>وزرة64-علبة</v>
          </cell>
          <cell r="G150" t="str">
            <v>Set</v>
          </cell>
          <cell r="H150" t="str">
            <v>1100*1200</v>
          </cell>
          <cell r="J150">
            <v>34</v>
          </cell>
          <cell r="L150">
            <v>34</v>
          </cell>
          <cell r="M150">
            <v>34</v>
          </cell>
          <cell r="N150">
            <v>2</v>
          </cell>
          <cell r="O150">
            <v>2</v>
          </cell>
          <cell r="Q150" t="str">
            <v>تعمل</v>
          </cell>
          <cell r="R150">
            <v>0</v>
          </cell>
          <cell r="S150">
            <v>0</v>
          </cell>
          <cell r="T150">
            <v>0</v>
          </cell>
          <cell r="U150">
            <v>7</v>
          </cell>
          <cell r="V150">
            <v>7</v>
          </cell>
          <cell r="X150" t="str">
            <v>سيراميك</v>
          </cell>
          <cell r="Y150">
            <v>36</v>
          </cell>
          <cell r="Z150" t="str">
            <v>قاعدة</v>
          </cell>
          <cell r="AA150">
            <v>106</v>
          </cell>
          <cell r="AB150" t="str">
            <v>وزرة64</v>
          </cell>
          <cell r="AD150" t="str">
            <v>وزرة64</v>
          </cell>
          <cell r="AE150">
            <v>1</v>
          </cell>
          <cell r="AH150">
            <v>211.76470588235293</v>
          </cell>
          <cell r="AI150">
            <v>201.17647058823528</v>
          </cell>
          <cell r="AJ150">
            <v>222.35294117647058</v>
          </cell>
          <cell r="AK150">
            <v>0</v>
          </cell>
          <cell r="AL150">
            <v>1</v>
          </cell>
          <cell r="AN150">
            <v>8</v>
          </cell>
          <cell r="AO150" t="str">
            <v>17</v>
          </cell>
          <cell r="AP150" t="str">
            <v>(A)  EU150  (M)0.7-1.1mm</v>
          </cell>
          <cell r="AQ150" t="str">
            <v>(B) C.SB         (M) 0.7-1.1 mm</v>
          </cell>
          <cell r="AR150">
            <v>12</v>
          </cell>
          <cell r="AS150">
            <v>16</v>
          </cell>
          <cell r="AT150" t="str">
            <v>STY</v>
          </cell>
          <cell r="AU150" t="str">
            <v>اتوماتيك</v>
          </cell>
          <cell r="AV150">
            <v>7</v>
          </cell>
          <cell r="AW150">
            <v>7</v>
          </cell>
          <cell r="AX150">
            <v>691</v>
          </cell>
          <cell r="AY150">
            <v>1</v>
          </cell>
          <cell r="AZ150">
            <v>1</v>
          </cell>
          <cell r="BA150">
            <v>312</v>
          </cell>
          <cell r="BB150">
            <v>1</v>
          </cell>
          <cell r="BC150">
            <v>1</v>
          </cell>
          <cell r="BD150">
            <v>131</v>
          </cell>
          <cell r="BE150">
            <v>2</v>
          </cell>
          <cell r="BF150">
            <v>2</v>
          </cell>
          <cell r="BJ150">
            <v>2</v>
          </cell>
          <cell r="BK150">
            <v>6</v>
          </cell>
          <cell r="BL150">
            <v>10</v>
          </cell>
          <cell r="BN150">
            <v>523</v>
          </cell>
          <cell r="BO150" t="str">
            <v>5</v>
          </cell>
          <cell r="BP150"/>
          <cell r="BW150">
            <v>0</v>
          </cell>
          <cell r="CB150">
            <v>16</v>
          </cell>
          <cell r="CC150">
            <v>0.5</v>
          </cell>
          <cell r="CG150" t="str">
            <v>ابيض</v>
          </cell>
          <cell r="CK150">
            <v>0</v>
          </cell>
          <cell r="CL150">
            <v>0</v>
          </cell>
          <cell r="CN150" t="str">
            <v>Wazarة64</v>
          </cell>
          <cell r="CO150" t="str">
            <v>ستايل</v>
          </cell>
          <cell r="CP150" t="str">
            <v>ستايل</v>
          </cell>
          <cell r="CT150">
            <v>0</v>
          </cell>
          <cell r="CU150">
            <v>1</v>
          </cell>
          <cell r="CV150">
            <v>1</v>
          </cell>
        </row>
        <row r="151">
          <cell r="A151">
            <v>106</v>
          </cell>
          <cell r="B151" t="str">
            <v>PF2</v>
          </cell>
          <cell r="C151" t="str">
            <v>FOAM 6TH</v>
          </cell>
          <cell r="D151" t="str">
            <v>Molds</v>
          </cell>
          <cell r="E151" t="str">
            <v>FMSTYI64000000</v>
          </cell>
          <cell r="F151" t="str">
            <v>وزرة64</v>
          </cell>
          <cell r="G151" t="str">
            <v>Set</v>
          </cell>
          <cell r="H151" t="str">
            <v>1100*1200</v>
          </cell>
          <cell r="I151">
            <v>0.37</v>
          </cell>
          <cell r="J151">
            <v>34</v>
          </cell>
          <cell r="L151">
            <v>34</v>
          </cell>
          <cell r="M151">
            <v>34</v>
          </cell>
          <cell r="N151">
            <v>2</v>
          </cell>
          <cell r="O151">
            <v>2</v>
          </cell>
          <cell r="Q151" t="str">
            <v>تعمل</v>
          </cell>
          <cell r="R151">
            <v>370</v>
          </cell>
          <cell r="S151">
            <v>344.1</v>
          </cell>
          <cell r="T151">
            <v>395.9</v>
          </cell>
          <cell r="U151">
            <v>7</v>
          </cell>
          <cell r="V151">
            <v>7</v>
          </cell>
          <cell r="X151" t="str">
            <v>سيراميك</v>
          </cell>
          <cell r="Y151">
            <v>36</v>
          </cell>
          <cell r="AA151">
            <v>106</v>
          </cell>
          <cell r="AB151" t="str">
            <v>وزرة64</v>
          </cell>
          <cell r="AD151" t="str">
            <v>وزرة64</v>
          </cell>
          <cell r="AE151">
            <v>1</v>
          </cell>
          <cell r="AH151">
            <v>211.76470588235293</v>
          </cell>
          <cell r="AI151">
            <v>201.17647058823528</v>
          </cell>
          <cell r="AJ151">
            <v>222.35294117647058</v>
          </cell>
          <cell r="AK151">
            <v>1</v>
          </cell>
          <cell r="AM151">
            <v>1</v>
          </cell>
          <cell r="AN151">
            <v>8</v>
          </cell>
          <cell r="AO151" t="str">
            <v>17</v>
          </cell>
          <cell r="AP151" t="str">
            <v>(A)  EU150  (M)0.7-1.1mm</v>
          </cell>
          <cell r="AQ151" t="str">
            <v>(B) C.SB         (M) 0.7-1.1 mm</v>
          </cell>
          <cell r="AR151">
            <v>12</v>
          </cell>
          <cell r="AS151">
            <v>16</v>
          </cell>
          <cell r="AT151" t="str">
            <v>STY</v>
          </cell>
          <cell r="AU151" t="str">
            <v>اتوماتيك</v>
          </cell>
          <cell r="AV151">
            <v>7</v>
          </cell>
          <cell r="AW151">
            <v>7</v>
          </cell>
          <cell r="BJ151">
            <v>2</v>
          </cell>
          <cell r="BK151">
            <v>6</v>
          </cell>
          <cell r="BL151">
            <v>10</v>
          </cell>
          <cell r="BN151">
            <v>523</v>
          </cell>
          <cell r="BO151" t="str">
            <v>5</v>
          </cell>
          <cell r="BP151"/>
          <cell r="BW151">
            <v>0</v>
          </cell>
          <cell r="CB151">
            <v>16</v>
          </cell>
          <cell r="CC151">
            <v>1</v>
          </cell>
          <cell r="CG151" t="str">
            <v>ابيض</v>
          </cell>
          <cell r="CK151">
            <v>0</v>
          </cell>
          <cell r="CL151">
            <v>0.40700000000000003</v>
          </cell>
          <cell r="CN151" t="str">
            <v>Wazarة64</v>
          </cell>
          <cell r="CO151" t="str">
            <v>ستايل</v>
          </cell>
          <cell r="CP151" t="str">
            <v>ستايل</v>
          </cell>
          <cell r="CT151">
            <v>1</v>
          </cell>
          <cell r="CU151">
            <v>1</v>
          </cell>
          <cell r="CV151">
            <v>1</v>
          </cell>
        </row>
        <row r="152">
          <cell r="A152">
            <v>107</v>
          </cell>
          <cell r="B152" t="str">
            <v>PF1</v>
          </cell>
          <cell r="C152" t="str">
            <v>FOAM 10TH</v>
          </cell>
          <cell r="D152" t="str">
            <v>Molds</v>
          </cell>
          <cell r="E152" t="str">
            <v>FMEGFIE3000000</v>
          </cell>
          <cell r="F152" t="str">
            <v>مكواة ايفرنال كبير</v>
          </cell>
          <cell r="G152" t="str">
            <v>Set</v>
          </cell>
          <cell r="H152" t="str">
            <v>850*650</v>
          </cell>
          <cell r="I152">
            <v>3.9E-2</v>
          </cell>
          <cell r="J152">
            <v>60</v>
          </cell>
          <cell r="K152">
            <v>1</v>
          </cell>
          <cell r="L152">
            <v>60</v>
          </cell>
          <cell r="M152">
            <v>60</v>
          </cell>
          <cell r="N152">
            <v>2</v>
          </cell>
          <cell r="O152">
            <v>3</v>
          </cell>
          <cell r="Q152" t="str">
            <v>تعمل</v>
          </cell>
          <cell r="R152">
            <v>39</v>
          </cell>
          <cell r="S152">
            <v>36.270000000000003</v>
          </cell>
          <cell r="T152">
            <v>41.73</v>
          </cell>
          <cell r="U152">
            <v>7</v>
          </cell>
          <cell r="V152">
            <v>7</v>
          </cell>
          <cell r="X152" t="str">
            <v>مكواة</v>
          </cell>
          <cell r="Y152">
            <v>37</v>
          </cell>
          <cell r="AA152">
            <v>107</v>
          </cell>
          <cell r="AB152" t="str">
            <v>مكواة ايفرنال كبير</v>
          </cell>
          <cell r="AD152" t="str">
            <v>مكواة ايفرنال كبير</v>
          </cell>
          <cell r="AE152">
            <v>1</v>
          </cell>
          <cell r="AH152">
            <v>180</v>
          </cell>
          <cell r="AI152">
            <v>171</v>
          </cell>
          <cell r="AJ152">
            <v>189</v>
          </cell>
          <cell r="AK152">
            <v>1</v>
          </cell>
          <cell r="AL152">
            <v>1</v>
          </cell>
          <cell r="AM152">
            <v>1</v>
          </cell>
          <cell r="AT152" t="str">
            <v>EGF</v>
          </cell>
          <cell r="AU152" t="str">
            <v>اتوماتيك</v>
          </cell>
          <cell r="AV152">
            <v>7</v>
          </cell>
          <cell r="AW152">
            <v>7</v>
          </cell>
          <cell r="BJ152">
            <v>5</v>
          </cell>
          <cell r="BK152">
            <v>-5</v>
          </cell>
          <cell r="BL152">
            <v>5</v>
          </cell>
          <cell r="BO152" t="str">
            <v/>
          </cell>
          <cell r="BP152"/>
          <cell r="BW152">
            <v>0</v>
          </cell>
          <cell r="CK152">
            <v>0</v>
          </cell>
          <cell r="CL152">
            <v>4.2900000000000001E-2</v>
          </cell>
          <cell r="CN152" t="str">
            <v>iron stoveال big</v>
          </cell>
          <cell r="CO152" t="str">
            <v/>
          </cell>
          <cell r="CT152">
            <v>1</v>
          </cell>
          <cell r="CU152">
            <v>1</v>
          </cell>
          <cell r="CV152">
            <v>1</v>
          </cell>
        </row>
        <row r="153">
          <cell r="A153">
            <v>108</v>
          </cell>
          <cell r="B153" t="str">
            <v>PF2</v>
          </cell>
          <cell r="C153" t="str">
            <v>FOAM 6TH</v>
          </cell>
          <cell r="D153" t="str">
            <v>Molds</v>
          </cell>
          <cell r="E153" t="str">
            <v>FMARAI20000000</v>
          </cell>
          <cell r="F153" t="str">
            <v>مفرمة اكتوبر</v>
          </cell>
          <cell r="G153" t="str">
            <v>Ea</v>
          </cell>
          <cell r="H153" t="str">
            <v>1100*1200</v>
          </cell>
          <cell r="I153">
            <v>4.9000000000000002E-2</v>
          </cell>
          <cell r="J153">
            <v>153</v>
          </cell>
          <cell r="L153">
            <v>153</v>
          </cell>
          <cell r="M153">
            <v>187</v>
          </cell>
          <cell r="N153">
            <v>1</v>
          </cell>
          <cell r="O153">
            <v>9</v>
          </cell>
          <cell r="Q153" t="str">
            <v>تعمل</v>
          </cell>
          <cell r="R153">
            <v>49</v>
          </cell>
          <cell r="S153">
            <v>45.57</v>
          </cell>
          <cell r="T153">
            <v>52.43</v>
          </cell>
          <cell r="U153">
            <v>7</v>
          </cell>
          <cell r="V153">
            <v>7</v>
          </cell>
          <cell r="X153" t="str">
            <v>متنوع</v>
          </cell>
          <cell r="Y153">
            <v>38</v>
          </cell>
          <cell r="AA153">
            <v>108</v>
          </cell>
          <cell r="AB153" t="str">
            <v>مفرمة اكتوبر</v>
          </cell>
          <cell r="AD153" t="str">
            <v>مفرمة اكتوبر</v>
          </cell>
          <cell r="AE153">
            <v>1</v>
          </cell>
          <cell r="AH153">
            <v>173.26203208556149</v>
          </cell>
          <cell r="AI153">
            <v>164.59893048128342</v>
          </cell>
          <cell r="AJ153">
            <v>181.92513368983956</v>
          </cell>
          <cell r="AK153">
            <v>1</v>
          </cell>
          <cell r="AL153">
            <v>1</v>
          </cell>
          <cell r="AM153">
            <v>1</v>
          </cell>
          <cell r="AN153">
            <v>12</v>
          </cell>
          <cell r="AO153" t="str">
            <v>17</v>
          </cell>
          <cell r="AP153" t="str">
            <v xml:space="preserve"> (A) EU150       (M) 0.7-1.1 mm</v>
          </cell>
          <cell r="AQ153" t="str">
            <v>(B) S.2 112      (M) 0.7-1.1 mm</v>
          </cell>
          <cell r="AR153" t="str">
            <v>9</v>
          </cell>
          <cell r="AS153" t="str">
            <v>18</v>
          </cell>
          <cell r="AT153" t="str">
            <v>ARA</v>
          </cell>
          <cell r="AU153" t="str">
            <v>اتوماتيك</v>
          </cell>
          <cell r="AV153">
            <v>7</v>
          </cell>
          <cell r="AW153">
            <v>7</v>
          </cell>
          <cell r="AX153">
            <v>270</v>
          </cell>
          <cell r="AY153">
            <v>1</v>
          </cell>
          <cell r="AZ153">
            <v>1</v>
          </cell>
          <cell r="BA153">
            <v>173</v>
          </cell>
          <cell r="BB153">
            <v>1</v>
          </cell>
          <cell r="BC153">
            <v>1</v>
          </cell>
          <cell r="BD153">
            <v>111</v>
          </cell>
          <cell r="BE153">
            <v>2</v>
          </cell>
          <cell r="BF153">
            <v>2</v>
          </cell>
          <cell r="BJ153">
            <v>3</v>
          </cell>
          <cell r="BK153">
            <v>9</v>
          </cell>
          <cell r="BL153">
            <v>15</v>
          </cell>
          <cell r="BN153">
            <v>153</v>
          </cell>
          <cell r="BO153" t="str">
            <v>1</v>
          </cell>
          <cell r="BP153"/>
          <cell r="BW153">
            <v>0</v>
          </cell>
          <cell r="CB153">
            <v>64</v>
          </cell>
          <cell r="CC153">
            <v>1</v>
          </cell>
          <cell r="CG153" t="str">
            <v>ابيض شفاف</v>
          </cell>
          <cell r="CK153">
            <v>0</v>
          </cell>
          <cell r="CL153">
            <v>5.3900000000000003E-2</v>
          </cell>
          <cell r="CN153" t="str">
            <v>griller October</v>
          </cell>
          <cell r="CO153" t="str">
            <v>على ريان</v>
          </cell>
          <cell r="CP153" t="str">
            <v>على ريان</v>
          </cell>
          <cell r="CT153">
            <v>1</v>
          </cell>
          <cell r="CU153">
            <v>1</v>
          </cell>
          <cell r="CV153">
            <v>1</v>
          </cell>
        </row>
        <row r="154">
          <cell r="A154">
            <v>109</v>
          </cell>
          <cell r="B154" t="str">
            <v>PF1</v>
          </cell>
          <cell r="C154" t="str">
            <v>FOAM 10TH</v>
          </cell>
          <cell r="D154" t="str">
            <v>Molds</v>
          </cell>
          <cell r="E154" t="str">
            <v>FMEITI00000000</v>
          </cell>
          <cell r="F154" t="str">
            <v>مفتاح مارلين بدون بادج</v>
          </cell>
          <cell r="G154" t="str">
            <v>Ea</v>
          </cell>
          <cell r="H154" t="str">
            <v>850*650</v>
          </cell>
          <cell r="I154">
            <v>0.02</v>
          </cell>
          <cell r="J154">
            <v>120</v>
          </cell>
          <cell r="K154">
            <v>1</v>
          </cell>
          <cell r="L154">
            <v>120</v>
          </cell>
          <cell r="M154">
            <v>120</v>
          </cell>
          <cell r="N154">
            <v>1</v>
          </cell>
          <cell r="O154">
            <v>4</v>
          </cell>
          <cell r="Q154" t="str">
            <v>لا تعمل</v>
          </cell>
          <cell r="R154">
            <v>20</v>
          </cell>
          <cell r="S154">
            <v>18.600000000000001</v>
          </cell>
          <cell r="T154">
            <v>21.4</v>
          </cell>
          <cell r="U154">
            <v>7</v>
          </cell>
          <cell r="V154">
            <v>7</v>
          </cell>
          <cell r="Y154">
            <v>201</v>
          </cell>
          <cell r="AA154">
            <v>109</v>
          </cell>
          <cell r="AB154" t="str">
            <v>مفتاح مارلين بدون بادج</v>
          </cell>
          <cell r="AC154">
            <v>0.02</v>
          </cell>
          <cell r="AD154" t="str">
            <v>مفتاح مارلين بدون بادج</v>
          </cell>
          <cell r="AE154">
            <v>0</v>
          </cell>
          <cell r="AH154">
            <v>120</v>
          </cell>
          <cell r="AI154">
            <v>114</v>
          </cell>
          <cell r="AJ154">
            <v>126</v>
          </cell>
          <cell r="AK154">
            <v>1</v>
          </cell>
          <cell r="AL154">
            <v>1</v>
          </cell>
          <cell r="AM154">
            <v>1</v>
          </cell>
          <cell r="AT154" t="str">
            <v>EIT</v>
          </cell>
          <cell r="AV154">
            <v>7</v>
          </cell>
          <cell r="AW154">
            <v>7</v>
          </cell>
          <cell r="BO154" t="str">
            <v/>
          </cell>
          <cell r="BP154"/>
          <cell r="CK154">
            <v>0</v>
          </cell>
          <cell r="CL154">
            <v>2.2000000000000002E-2</v>
          </cell>
          <cell r="CN154" t="str">
            <v>switch مارلين without tickt</v>
          </cell>
          <cell r="CO154" t="str">
            <v/>
          </cell>
          <cell r="CT154">
            <v>1</v>
          </cell>
          <cell r="CU154">
            <v>1</v>
          </cell>
          <cell r="CV154">
            <v>1</v>
          </cell>
        </row>
        <row r="155">
          <cell r="A155">
            <v>110</v>
          </cell>
          <cell r="B155" t="str">
            <v>PF1</v>
          </cell>
          <cell r="C155" t="str">
            <v>FOAM 10TH</v>
          </cell>
          <cell r="D155" t="str">
            <v>Molds</v>
          </cell>
          <cell r="E155" t="str">
            <v>FMAMTI2N000000</v>
          </cell>
          <cell r="F155" t="str">
            <v>مفتاح بولو الجديد</v>
          </cell>
          <cell r="G155" t="str">
            <v>Ea</v>
          </cell>
          <cell r="H155" t="str">
            <v>1100*1200</v>
          </cell>
          <cell r="I155">
            <v>0.02</v>
          </cell>
          <cell r="J155">
            <v>120</v>
          </cell>
          <cell r="L155">
            <v>120</v>
          </cell>
          <cell r="M155">
            <v>120</v>
          </cell>
          <cell r="N155">
            <v>1</v>
          </cell>
          <cell r="O155">
            <v>4</v>
          </cell>
          <cell r="Q155" t="str">
            <v>لا تعمل</v>
          </cell>
          <cell r="R155">
            <v>20</v>
          </cell>
          <cell r="S155">
            <v>18.600000000000001</v>
          </cell>
          <cell r="T155">
            <v>21.4</v>
          </cell>
          <cell r="U155">
            <v>7</v>
          </cell>
          <cell r="V155">
            <v>7</v>
          </cell>
          <cell r="Y155">
            <v>202</v>
          </cell>
          <cell r="AA155">
            <v>110</v>
          </cell>
          <cell r="AB155" t="str">
            <v>مفتاح بولو الجديد</v>
          </cell>
          <cell r="AC155">
            <v>0.02</v>
          </cell>
          <cell r="AD155" t="str">
            <v>مفتاح بولو الجديد</v>
          </cell>
          <cell r="AE155">
            <v>0</v>
          </cell>
          <cell r="AH155">
            <v>120</v>
          </cell>
          <cell r="AI155">
            <v>114</v>
          </cell>
          <cell r="AJ155">
            <v>126</v>
          </cell>
          <cell r="AK155">
            <v>1</v>
          </cell>
          <cell r="AL155">
            <v>1</v>
          </cell>
          <cell r="AM155">
            <v>1</v>
          </cell>
          <cell r="AT155" t="str">
            <v>AMT</v>
          </cell>
          <cell r="AV155">
            <v>7</v>
          </cell>
          <cell r="AW155">
            <v>7</v>
          </cell>
          <cell r="BO155" t="str">
            <v/>
          </cell>
          <cell r="BP155"/>
          <cell r="CK155">
            <v>0</v>
          </cell>
          <cell r="CL155">
            <v>2.2000000000000002E-2</v>
          </cell>
          <cell r="CN155" t="str">
            <v>switch بولو الجديد</v>
          </cell>
          <cell r="CO155" t="str">
            <v>امكو</v>
          </cell>
          <cell r="CP155" t="str">
            <v xml:space="preserve">امكو للصناعة والتجارة </v>
          </cell>
          <cell r="CT155">
            <v>1</v>
          </cell>
          <cell r="CU155">
            <v>1</v>
          </cell>
          <cell r="CV155">
            <v>1</v>
          </cell>
        </row>
        <row r="156">
          <cell r="A156" t="str">
            <v>111u</v>
          </cell>
          <cell r="B156" t="str">
            <v>PF1</v>
          </cell>
          <cell r="C156" t="str">
            <v>FOAM 10TH</v>
          </cell>
          <cell r="D156" t="str">
            <v>Molds</v>
          </cell>
          <cell r="E156" t="str">
            <v>FMNHGI50000016</v>
          </cell>
          <cell r="F156" t="str">
            <v>مبرد 70 لتر ك16-علوي</v>
          </cell>
          <cell r="G156" t="str">
            <v>Set</v>
          </cell>
          <cell r="H156" t="str">
            <v>1100*1300</v>
          </cell>
          <cell r="J156">
            <v>40</v>
          </cell>
          <cell r="L156">
            <v>40</v>
          </cell>
          <cell r="M156">
            <v>40</v>
          </cell>
          <cell r="N156">
            <v>2</v>
          </cell>
          <cell r="O156">
            <v>2</v>
          </cell>
          <cell r="Q156" t="str">
            <v>تعمل</v>
          </cell>
          <cell r="R156">
            <v>0</v>
          </cell>
          <cell r="S156">
            <v>0</v>
          </cell>
          <cell r="T156">
            <v>0</v>
          </cell>
          <cell r="U156">
            <v>7</v>
          </cell>
          <cell r="V156">
            <v>7</v>
          </cell>
          <cell r="X156" t="str">
            <v>مبردات مياه</v>
          </cell>
          <cell r="Y156">
            <v>39</v>
          </cell>
          <cell r="AA156">
            <v>111</v>
          </cell>
          <cell r="AB156" t="str">
            <v>مبرد 70 لتر ك16</v>
          </cell>
          <cell r="AD156" t="str">
            <v>مبرد 70 لتر ك16</v>
          </cell>
          <cell r="AE156">
            <v>1</v>
          </cell>
          <cell r="AH156">
            <v>180</v>
          </cell>
          <cell r="AI156">
            <v>171</v>
          </cell>
          <cell r="AJ156">
            <v>189</v>
          </cell>
          <cell r="AK156">
            <v>0</v>
          </cell>
          <cell r="AL156">
            <v>1</v>
          </cell>
          <cell r="AN156">
            <v>10</v>
          </cell>
          <cell r="AO156" t="str">
            <v>16</v>
          </cell>
          <cell r="AP156" t="str">
            <v>(A) 303 XJ      (M) 0.7-1.1 mm</v>
          </cell>
          <cell r="AQ156" t="str">
            <v>(B) C.SB         (M) 0.7-1.1 mm</v>
          </cell>
          <cell r="AR156">
            <v>16</v>
          </cell>
          <cell r="AS156">
            <v>16</v>
          </cell>
          <cell r="AT156" t="str">
            <v>NHG</v>
          </cell>
          <cell r="AU156" t="str">
            <v>اتوماتيك</v>
          </cell>
          <cell r="AV156">
            <v>7</v>
          </cell>
          <cell r="AW156">
            <v>7</v>
          </cell>
          <cell r="AX156">
            <v>413</v>
          </cell>
          <cell r="AY156">
            <v>2</v>
          </cell>
          <cell r="AZ156">
            <v>2</v>
          </cell>
          <cell r="BA156">
            <v>450</v>
          </cell>
          <cell r="BB156">
            <v>2</v>
          </cell>
          <cell r="BC156">
            <v>2</v>
          </cell>
          <cell r="BD156">
            <v>140</v>
          </cell>
          <cell r="BE156">
            <v>2</v>
          </cell>
          <cell r="BF156">
            <v>2</v>
          </cell>
          <cell r="BJ156">
            <v>5</v>
          </cell>
          <cell r="BK156">
            <v>5</v>
          </cell>
          <cell r="BL156">
            <v>15</v>
          </cell>
          <cell r="BN156">
            <v>133</v>
          </cell>
          <cell r="BO156" t="str">
            <v>1</v>
          </cell>
          <cell r="BP156"/>
          <cell r="BW156">
            <v>0</v>
          </cell>
          <cell r="CB156">
            <v>10</v>
          </cell>
          <cell r="CC156">
            <v>0.5</v>
          </cell>
          <cell r="CG156" t="str">
            <v>ابيض</v>
          </cell>
          <cell r="CK156">
            <v>0</v>
          </cell>
          <cell r="CL156">
            <v>0</v>
          </cell>
          <cell r="CN156" t="str">
            <v>colder 70 littre kg16</v>
          </cell>
          <cell r="CO156" t="str">
            <v>النحاس</v>
          </cell>
          <cell r="CP156" t="str">
            <v>النحاس جروب للاكترونيات</v>
          </cell>
          <cell r="CT156">
            <v>0</v>
          </cell>
          <cell r="CU156">
            <v>1</v>
          </cell>
          <cell r="CV156">
            <v>1</v>
          </cell>
        </row>
        <row r="157">
          <cell r="A157" t="str">
            <v>111d</v>
          </cell>
          <cell r="B157" t="str">
            <v>PF1</v>
          </cell>
          <cell r="C157" t="str">
            <v>FOAM 10TH</v>
          </cell>
          <cell r="D157" t="str">
            <v>Molds</v>
          </cell>
          <cell r="E157" t="str">
            <v>FMNHGI50000016</v>
          </cell>
          <cell r="F157" t="str">
            <v>مبرد 70 لتر ك16-سفلي</v>
          </cell>
          <cell r="G157" t="str">
            <v>Set</v>
          </cell>
          <cell r="H157" t="str">
            <v>1100*1300</v>
          </cell>
          <cell r="J157">
            <v>40</v>
          </cell>
          <cell r="L157">
            <v>40</v>
          </cell>
          <cell r="M157">
            <v>40</v>
          </cell>
          <cell r="N157">
            <v>2</v>
          </cell>
          <cell r="O157">
            <v>2</v>
          </cell>
          <cell r="Q157" t="str">
            <v>تعمل</v>
          </cell>
          <cell r="R157">
            <v>0</v>
          </cell>
          <cell r="S157">
            <v>0</v>
          </cell>
          <cell r="T157">
            <v>0</v>
          </cell>
          <cell r="U157">
            <v>7</v>
          </cell>
          <cell r="V157">
            <v>7</v>
          </cell>
          <cell r="X157" t="str">
            <v>مبردات مياه</v>
          </cell>
          <cell r="Y157">
            <v>39</v>
          </cell>
          <cell r="AA157">
            <v>111</v>
          </cell>
          <cell r="AB157" t="str">
            <v>مبرد 70 لتر ك16</v>
          </cell>
          <cell r="AD157" t="str">
            <v>مبرد 70 لتر ك16</v>
          </cell>
          <cell r="AE157">
            <v>1</v>
          </cell>
          <cell r="AH157">
            <v>180</v>
          </cell>
          <cell r="AI157">
            <v>171</v>
          </cell>
          <cell r="AJ157">
            <v>189</v>
          </cell>
          <cell r="AK157">
            <v>0</v>
          </cell>
          <cell r="AL157">
            <v>1</v>
          </cell>
          <cell r="AN157">
            <v>10</v>
          </cell>
          <cell r="AO157" t="str">
            <v>16</v>
          </cell>
          <cell r="AP157" t="str">
            <v>(A) 303 XJ      (M) 0.7-1.1 mm</v>
          </cell>
          <cell r="AQ157" t="str">
            <v>(B) C.SB         (M) 0.7-1.1 mm</v>
          </cell>
          <cell r="AR157">
            <v>16</v>
          </cell>
          <cell r="AS157">
            <v>16</v>
          </cell>
          <cell r="AT157" t="str">
            <v>NHG</v>
          </cell>
          <cell r="AU157" t="str">
            <v>اتوماتيك</v>
          </cell>
          <cell r="AV157">
            <v>7</v>
          </cell>
          <cell r="AW157">
            <v>7</v>
          </cell>
          <cell r="AX157">
            <v>413</v>
          </cell>
          <cell r="AY157">
            <v>2</v>
          </cell>
          <cell r="AZ157">
            <v>2</v>
          </cell>
          <cell r="BA157">
            <v>450</v>
          </cell>
          <cell r="BB157">
            <v>2</v>
          </cell>
          <cell r="BC157">
            <v>2</v>
          </cell>
          <cell r="BD157">
            <v>95</v>
          </cell>
          <cell r="BE157">
            <v>2</v>
          </cell>
          <cell r="BF157">
            <v>2</v>
          </cell>
          <cell r="BJ157">
            <v>5</v>
          </cell>
          <cell r="BK157">
            <v>5</v>
          </cell>
          <cell r="BL157">
            <v>15</v>
          </cell>
          <cell r="BN157">
            <v>133</v>
          </cell>
          <cell r="BO157" t="str">
            <v>1</v>
          </cell>
          <cell r="BP157"/>
          <cell r="BW157">
            <v>0</v>
          </cell>
          <cell r="CB157">
            <v>10</v>
          </cell>
          <cell r="CC157">
            <v>0.5</v>
          </cell>
          <cell r="CG157" t="str">
            <v>ابيض</v>
          </cell>
          <cell r="CK157">
            <v>0</v>
          </cell>
          <cell r="CL157">
            <v>0</v>
          </cell>
          <cell r="CN157" t="str">
            <v>colder 70 littre kg16</v>
          </cell>
          <cell r="CO157" t="str">
            <v>النحاس</v>
          </cell>
          <cell r="CP157" t="str">
            <v>النحاس جروب للاكترونيات</v>
          </cell>
          <cell r="CT157">
            <v>0</v>
          </cell>
          <cell r="CU157">
            <v>1</v>
          </cell>
          <cell r="CV157">
            <v>1</v>
          </cell>
        </row>
        <row r="158">
          <cell r="A158">
            <v>111</v>
          </cell>
          <cell r="B158" t="str">
            <v>PF1</v>
          </cell>
          <cell r="C158" t="str">
            <v>FOAM 10TH</v>
          </cell>
          <cell r="D158" t="str">
            <v>Molds</v>
          </cell>
          <cell r="E158" t="str">
            <v>FMNHGI50000016</v>
          </cell>
          <cell r="F158" t="str">
            <v>مبرد 70 لتر ك16</v>
          </cell>
          <cell r="G158" t="str">
            <v>Set</v>
          </cell>
          <cell r="H158" t="str">
            <v>1100*1300</v>
          </cell>
          <cell r="I158">
            <v>0.28499999999999998</v>
          </cell>
          <cell r="J158">
            <v>40</v>
          </cell>
          <cell r="L158">
            <v>40</v>
          </cell>
          <cell r="M158">
            <v>40</v>
          </cell>
          <cell r="N158">
            <v>2</v>
          </cell>
          <cell r="O158">
            <v>2</v>
          </cell>
          <cell r="Q158" t="str">
            <v>تعمل</v>
          </cell>
          <cell r="R158">
            <v>285</v>
          </cell>
          <cell r="S158">
            <v>265.05</v>
          </cell>
          <cell r="T158">
            <v>304.95</v>
          </cell>
          <cell r="U158">
            <v>7</v>
          </cell>
          <cell r="V158">
            <v>7</v>
          </cell>
          <cell r="X158" t="str">
            <v>مبردات مياه</v>
          </cell>
          <cell r="Y158">
            <v>39</v>
          </cell>
          <cell r="AA158">
            <v>111</v>
          </cell>
          <cell r="AB158" t="str">
            <v>مبرد 70 لتر ك16</v>
          </cell>
          <cell r="AD158" t="str">
            <v>مبرد 70 لتر ك16</v>
          </cell>
          <cell r="AE158">
            <v>1</v>
          </cell>
          <cell r="AH158">
            <v>180</v>
          </cell>
          <cell r="AI158">
            <v>171</v>
          </cell>
          <cell r="AJ158">
            <v>189</v>
          </cell>
          <cell r="AK158">
            <v>1</v>
          </cell>
          <cell r="AM158">
            <v>1</v>
          </cell>
          <cell r="AN158">
            <v>10</v>
          </cell>
          <cell r="AO158" t="str">
            <v>16</v>
          </cell>
          <cell r="AP158" t="str">
            <v>(A) 303 XJ      (M) 0.7-1.1 mm</v>
          </cell>
          <cell r="AQ158" t="str">
            <v>(B) C.SB         (M) 0.7-1.1 mm</v>
          </cell>
          <cell r="AR158">
            <v>16</v>
          </cell>
          <cell r="AS158">
            <v>16</v>
          </cell>
          <cell r="AT158" t="str">
            <v>NHG</v>
          </cell>
          <cell r="AU158" t="str">
            <v>اتوماتيك</v>
          </cell>
          <cell r="AV158">
            <v>7</v>
          </cell>
          <cell r="AW158">
            <v>7</v>
          </cell>
          <cell r="BJ158">
            <v>5</v>
          </cell>
          <cell r="BK158">
            <v>5</v>
          </cell>
          <cell r="BL158">
            <v>15</v>
          </cell>
          <cell r="BN158">
            <v>133</v>
          </cell>
          <cell r="BO158" t="str">
            <v>1</v>
          </cell>
          <cell r="BP158"/>
          <cell r="BW158">
            <v>0</v>
          </cell>
          <cell r="CB158">
            <v>10</v>
          </cell>
          <cell r="CC158">
            <v>1</v>
          </cell>
          <cell r="CG158" t="str">
            <v>ابيض</v>
          </cell>
          <cell r="CK158">
            <v>0</v>
          </cell>
          <cell r="CL158">
            <v>0.3135</v>
          </cell>
          <cell r="CN158" t="str">
            <v>colder 70 littre kg16</v>
          </cell>
          <cell r="CO158" t="str">
            <v>النحاس</v>
          </cell>
          <cell r="CP158" t="str">
            <v>النحاس جروب للاكترونيات</v>
          </cell>
          <cell r="CT158">
            <v>1</v>
          </cell>
          <cell r="CU158">
            <v>1</v>
          </cell>
          <cell r="CV158">
            <v>1</v>
          </cell>
        </row>
        <row r="159">
          <cell r="A159" t="str">
            <v>112bg</v>
          </cell>
          <cell r="B159" t="str">
            <v>PF1</v>
          </cell>
          <cell r="C159" t="str">
            <v>FOAM 10TH</v>
          </cell>
          <cell r="D159" t="str">
            <v>Molds</v>
          </cell>
          <cell r="E159" t="str">
            <v>FMNHGI70000020</v>
          </cell>
          <cell r="F159" t="str">
            <v>مبرد 70 لتر ك 20 -كبير</v>
          </cell>
          <cell r="G159" t="str">
            <v>Set</v>
          </cell>
          <cell r="H159" t="str">
            <v>1100*1300</v>
          </cell>
          <cell r="J159">
            <v>40</v>
          </cell>
          <cell r="L159">
            <v>40</v>
          </cell>
          <cell r="M159">
            <v>40</v>
          </cell>
          <cell r="N159">
            <v>2</v>
          </cell>
          <cell r="O159">
            <v>2</v>
          </cell>
          <cell r="Q159" t="str">
            <v>تعمل</v>
          </cell>
          <cell r="R159">
            <v>0</v>
          </cell>
          <cell r="S159">
            <v>0</v>
          </cell>
          <cell r="T159">
            <v>0</v>
          </cell>
          <cell r="U159">
            <v>7</v>
          </cell>
          <cell r="V159">
            <v>7</v>
          </cell>
          <cell r="W159" t="str">
            <v>تعمل على ك16</v>
          </cell>
          <cell r="X159" t="str">
            <v>مبردات مياه</v>
          </cell>
          <cell r="Y159">
            <v>40</v>
          </cell>
          <cell r="Z159" t="str">
            <v>كبير</v>
          </cell>
          <cell r="AA159">
            <v>112</v>
          </cell>
          <cell r="AB159" t="str">
            <v xml:space="preserve">مبرد 70 لتر ك 20 </v>
          </cell>
          <cell r="AD159" t="str">
            <v xml:space="preserve">مبرد 70 لتر ك 20 </v>
          </cell>
          <cell r="AE159">
            <v>1</v>
          </cell>
          <cell r="AH159">
            <v>180</v>
          </cell>
          <cell r="AI159">
            <v>171</v>
          </cell>
          <cell r="AJ159">
            <v>189</v>
          </cell>
          <cell r="AK159">
            <v>0</v>
          </cell>
          <cell r="AL159">
            <v>1</v>
          </cell>
          <cell r="AN159">
            <v>8</v>
          </cell>
          <cell r="AO159">
            <v>18</v>
          </cell>
          <cell r="AP159" t="str">
            <v>(A) EU 150          (M) 0.7-1.1 mm</v>
          </cell>
          <cell r="AQ159" t="str">
            <v>(B) S.2 112          (M) 0.7-1.1 mm</v>
          </cell>
          <cell r="AT159" t="str">
            <v>NHG</v>
          </cell>
          <cell r="AU159" t="str">
            <v>اتوماتيك</v>
          </cell>
          <cell r="AV159">
            <v>7</v>
          </cell>
          <cell r="AW159">
            <v>7</v>
          </cell>
          <cell r="AX159">
            <v>494</v>
          </cell>
          <cell r="AY159">
            <v>1</v>
          </cell>
          <cell r="AZ159">
            <v>1</v>
          </cell>
          <cell r="BA159">
            <v>393</v>
          </cell>
          <cell r="BB159">
            <v>1</v>
          </cell>
          <cell r="BC159">
            <v>1</v>
          </cell>
          <cell r="BD159">
            <v>119</v>
          </cell>
          <cell r="BE159">
            <v>2</v>
          </cell>
          <cell r="BF159">
            <v>2</v>
          </cell>
          <cell r="BJ159">
            <v>2</v>
          </cell>
          <cell r="BK159">
            <v>6</v>
          </cell>
          <cell r="BL159">
            <v>10</v>
          </cell>
          <cell r="BN159">
            <v>111</v>
          </cell>
          <cell r="BO159" t="str">
            <v>1</v>
          </cell>
          <cell r="BP159"/>
          <cell r="BW159">
            <v>0</v>
          </cell>
          <cell r="CB159">
            <v>10</v>
          </cell>
          <cell r="CC159">
            <v>1</v>
          </cell>
          <cell r="CG159" t="str">
            <v>ابيض شفاف</v>
          </cell>
          <cell r="CK159">
            <v>0</v>
          </cell>
          <cell r="CL159">
            <v>0</v>
          </cell>
          <cell r="CN159" t="str">
            <v xml:space="preserve">colder 70 littre 20 destiny </v>
          </cell>
          <cell r="CO159" t="str">
            <v>النحاس</v>
          </cell>
          <cell r="CP159" t="str">
            <v>النحاس جروب للاكترونيات</v>
          </cell>
          <cell r="CT159">
            <v>0</v>
          </cell>
          <cell r="CU159">
            <v>1</v>
          </cell>
          <cell r="CV159">
            <v>1</v>
          </cell>
        </row>
        <row r="160">
          <cell r="A160" t="str">
            <v>112sm</v>
          </cell>
          <cell r="B160" t="str">
            <v>PF1</v>
          </cell>
          <cell r="C160" t="str">
            <v>FOAM 10TH</v>
          </cell>
          <cell r="D160" t="str">
            <v>Molds</v>
          </cell>
          <cell r="E160" t="str">
            <v>FMNHGI70000020</v>
          </cell>
          <cell r="F160" t="str">
            <v>مبرد 70 لتر ك 20 -صغير</v>
          </cell>
          <cell r="G160" t="str">
            <v>Set</v>
          </cell>
          <cell r="H160" t="str">
            <v>1100*1300</v>
          </cell>
          <cell r="J160">
            <v>40</v>
          </cell>
          <cell r="L160">
            <v>40</v>
          </cell>
          <cell r="M160">
            <v>40</v>
          </cell>
          <cell r="N160">
            <v>2</v>
          </cell>
          <cell r="O160">
            <v>2</v>
          </cell>
          <cell r="Q160" t="str">
            <v>تعمل</v>
          </cell>
          <cell r="R160">
            <v>0</v>
          </cell>
          <cell r="S160">
            <v>0</v>
          </cell>
          <cell r="T160">
            <v>0</v>
          </cell>
          <cell r="U160">
            <v>7</v>
          </cell>
          <cell r="V160">
            <v>7</v>
          </cell>
          <cell r="W160" t="str">
            <v>تعمل على ك16</v>
          </cell>
          <cell r="X160" t="str">
            <v>مبردات مياه</v>
          </cell>
          <cell r="Y160">
            <v>40</v>
          </cell>
          <cell r="Z160" t="str">
            <v>صغير</v>
          </cell>
          <cell r="AA160">
            <v>112</v>
          </cell>
          <cell r="AB160" t="str">
            <v xml:space="preserve">مبرد 70 لتر ك 20 </v>
          </cell>
          <cell r="AD160" t="str">
            <v xml:space="preserve">مبرد 70 لتر ك 20 </v>
          </cell>
          <cell r="AE160">
            <v>1</v>
          </cell>
          <cell r="AH160">
            <v>180</v>
          </cell>
          <cell r="AI160">
            <v>171</v>
          </cell>
          <cell r="AJ160">
            <v>189</v>
          </cell>
          <cell r="AK160">
            <v>0</v>
          </cell>
          <cell r="AL160">
            <v>1</v>
          </cell>
          <cell r="AN160">
            <v>8</v>
          </cell>
          <cell r="AO160">
            <v>18</v>
          </cell>
          <cell r="AP160" t="str">
            <v>(A) EU 150          (M) 0.7-1.1 mm</v>
          </cell>
          <cell r="AQ160" t="str">
            <v>(B) S.2 112          (M) 0.7-1.1 mm</v>
          </cell>
          <cell r="AT160" t="str">
            <v>NHG</v>
          </cell>
          <cell r="AU160" t="str">
            <v>اتوماتيك</v>
          </cell>
          <cell r="AV160">
            <v>7</v>
          </cell>
          <cell r="AW160">
            <v>7</v>
          </cell>
          <cell r="AX160">
            <v>493</v>
          </cell>
          <cell r="AY160">
            <v>1</v>
          </cell>
          <cell r="AZ160">
            <v>1</v>
          </cell>
          <cell r="BA160">
            <v>299</v>
          </cell>
          <cell r="BB160">
            <v>1</v>
          </cell>
          <cell r="BC160">
            <v>1</v>
          </cell>
          <cell r="BD160">
            <v>43</v>
          </cell>
          <cell r="BE160">
            <v>2</v>
          </cell>
          <cell r="BF160">
            <v>2</v>
          </cell>
          <cell r="BG160">
            <v>97</v>
          </cell>
          <cell r="BH160">
            <v>2</v>
          </cell>
          <cell r="BI160">
            <v>2</v>
          </cell>
          <cell r="BJ160">
            <v>2</v>
          </cell>
          <cell r="BK160">
            <v>6</v>
          </cell>
          <cell r="BL160">
            <v>10</v>
          </cell>
          <cell r="BN160">
            <v>111</v>
          </cell>
          <cell r="BO160" t="str">
            <v>1</v>
          </cell>
          <cell r="BP160"/>
          <cell r="BW160">
            <v>0</v>
          </cell>
          <cell r="CB160">
            <v>10</v>
          </cell>
          <cell r="CC160">
            <v>1</v>
          </cell>
          <cell r="CG160" t="str">
            <v>ابيض شفاف</v>
          </cell>
          <cell r="CK160">
            <v>0</v>
          </cell>
          <cell r="CL160">
            <v>0</v>
          </cell>
          <cell r="CN160" t="str">
            <v xml:space="preserve">colder 70 littre 20 destiny </v>
          </cell>
          <cell r="CO160" t="str">
            <v>النحاس</v>
          </cell>
          <cell r="CP160" t="str">
            <v>النحاس جروب للاكترونيات</v>
          </cell>
          <cell r="CT160">
            <v>0</v>
          </cell>
          <cell r="CU160">
            <v>1</v>
          </cell>
          <cell r="CV160">
            <v>1</v>
          </cell>
        </row>
        <row r="161">
          <cell r="A161">
            <v>112</v>
          </cell>
          <cell r="B161" t="str">
            <v>PF1</v>
          </cell>
          <cell r="C161" t="str">
            <v>FOAM 10TH</v>
          </cell>
          <cell r="D161" t="str">
            <v>Molds</v>
          </cell>
          <cell r="E161" t="str">
            <v>FMNHGI70000020</v>
          </cell>
          <cell r="F161" t="str">
            <v xml:space="preserve">مبرد 70 لتر ك 20 </v>
          </cell>
          <cell r="G161" t="str">
            <v>Set</v>
          </cell>
          <cell r="H161" t="str">
            <v>1100*1300</v>
          </cell>
          <cell r="I161">
            <v>0.4</v>
          </cell>
          <cell r="J161">
            <v>40</v>
          </cell>
          <cell r="L161">
            <v>40</v>
          </cell>
          <cell r="M161">
            <v>40</v>
          </cell>
          <cell r="N161">
            <v>2</v>
          </cell>
          <cell r="O161">
            <v>2</v>
          </cell>
          <cell r="Q161" t="str">
            <v>تعمل</v>
          </cell>
          <cell r="R161">
            <v>400</v>
          </cell>
          <cell r="S161">
            <v>372</v>
          </cell>
          <cell r="T161">
            <v>428</v>
          </cell>
          <cell r="U161">
            <v>7</v>
          </cell>
          <cell r="V161">
            <v>7</v>
          </cell>
          <cell r="W161" t="str">
            <v>تعمل على ك16</v>
          </cell>
          <cell r="X161" t="str">
            <v>مبردات مياه</v>
          </cell>
          <cell r="Y161">
            <v>40</v>
          </cell>
          <cell r="AA161">
            <v>112</v>
          </cell>
          <cell r="AB161" t="str">
            <v xml:space="preserve">مبرد 70 لتر ك 20 </v>
          </cell>
          <cell r="AD161" t="str">
            <v xml:space="preserve">مبرد 70 لتر ك 20 </v>
          </cell>
          <cell r="AE161">
            <v>1</v>
          </cell>
          <cell r="AH161">
            <v>180</v>
          </cell>
          <cell r="AI161">
            <v>171</v>
          </cell>
          <cell r="AJ161">
            <v>189</v>
          </cell>
          <cell r="AK161">
            <v>1</v>
          </cell>
          <cell r="AM161">
            <v>1</v>
          </cell>
          <cell r="AN161">
            <v>8</v>
          </cell>
          <cell r="AO161">
            <v>18</v>
          </cell>
          <cell r="AP161" t="str">
            <v>(A) EU 150          (M) 0.7-1.1 mm</v>
          </cell>
          <cell r="AQ161" t="str">
            <v>(B) S.2 112          (M) 0.7-1.1 mm</v>
          </cell>
          <cell r="AT161" t="str">
            <v>NHG</v>
          </cell>
          <cell r="AU161" t="str">
            <v>اتوماتيك</v>
          </cell>
          <cell r="AV161">
            <v>7</v>
          </cell>
          <cell r="AW161">
            <v>7</v>
          </cell>
          <cell r="BJ161">
            <v>2</v>
          </cell>
          <cell r="BK161">
            <v>6</v>
          </cell>
          <cell r="BL161">
            <v>10</v>
          </cell>
          <cell r="BN161">
            <v>111</v>
          </cell>
          <cell r="BO161" t="str">
            <v>1</v>
          </cell>
          <cell r="BP161"/>
          <cell r="BW161">
            <v>0</v>
          </cell>
          <cell r="CB161">
            <v>10</v>
          </cell>
          <cell r="CC161">
            <v>1</v>
          </cell>
          <cell r="CG161" t="str">
            <v>ابيض شفاف</v>
          </cell>
          <cell r="CK161">
            <v>0</v>
          </cell>
          <cell r="CL161">
            <v>0.44000000000000006</v>
          </cell>
          <cell r="CN161" t="str">
            <v xml:space="preserve">colder 70 littre 20 destiny </v>
          </cell>
          <cell r="CO161" t="str">
            <v>النحاس</v>
          </cell>
          <cell r="CP161" t="str">
            <v>النحاس جروب للاكترونيات</v>
          </cell>
          <cell r="CT161">
            <v>1</v>
          </cell>
          <cell r="CU161">
            <v>1</v>
          </cell>
          <cell r="CV161">
            <v>1</v>
          </cell>
        </row>
        <row r="162">
          <cell r="A162">
            <v>113</v>
          </cell>
          <cell r="B162" t="str">
            <v>PF1</v>
          </cell>
          <cell r="C162" t="str">
            <v>FOAM 10TH</v>
          </cell>
          <cell r="D162" t="str">
            <v>Molds</v>
          </cell>
          <cell r="E162" t="str">
            <v>FMSMSI5S000000</v>
          </cell>
          <cell r="F162" t="str">
            <v>كوشه صغيره فريش</v>
          </cell>
          <cell r="G162" t="str">
            <v>Ea</v>
          </cell>
          <cell r="H162" t="str">
            <v>850*650</v>
          </cell>
          <cell r="I162">
            <v>5.0000000000000001E-3</v>
          </cell>
          <cell r="J162">
            <v>40</v>
          </cell>
          <cell r="K162">
            <v>1</v>
          </cell>
          <cell r="L162">
            <v>40</v>
          </cell>
          <cell r="M162">
            <v>40</v>
          </cell>
          <cell r="N162">
            <v>1</v>
          </cell>
          <cell r="O162">
            <v>8</v>
          </cell>
          <cell r="Q162" t="str">
            <v>تعمل</v>
          </cell>
          <cell r="R162">
            <v>5</v>
          </cell>
          <cell r="S162">
            <v>4.6500000000000004</v>
          </cell>
          <cell r="T162">
            <v>5.35</v>
          </cell>
          <cell r="U162">
            <v>7</v>
          </cell>
          <cell r="V162">
            <v>7</v>
          </cell>
          <cell r="X162" t="str">
            <v>بوتجاز</v>
          </cell>
          <cell r="Y162">
            <v>41</v>
          </cell>
          <cell r="AA162">
            <v>113</v>
          </cell>
          <cell r="AB162" t="str">
            <v>كوشه صغيره فريش</v>
          </cell>
          <cell r="AD162" t="str">
            <v>كوشه صغيره فريش</v>
          </cell>
          <cell r="AE162">
            <v>1</v>
          </cell>
          <cell r="AH162">
            <v>720</v>
          </cell>
          <cell r="AI162">
            <v>684</v>
          </cell>
          <cell r="AJ162">
            <v>756</v>
          </cell>
          <cell r="AK162">
            <v>1</v>
          </cell>
          <cell r="AL162">
            <v>1</v>
          </cell>
          <cell r="AM162">
            <v>1</v>
          </cell>
          <cell r="AT162" t="str">
            <v>SMS</v>
          </cell>
          <cell r="AU162" t="str">
            <v>اتوماتيك</v>
          </cell>
          <cell r="AV162">
            <v>7</v>
          </cell>
          <cell r="AW162">
            <v>7</v>
          </cell>
          <cell r="BJ162">
            <v>5</v>
          </cell>
          <cell r="BK162">
            <v>-5</v>
          </cell>
          <cell r="BL162">
            <v>5</v>
          </cell>
          <cell r="BO162" t="str">
            <v/>
          </cell>
          <cell r="BP162"/>
          <cell r="BW162">
            <v>0</v>
          </cell>
          <cell r="CK162">
            <v>0</v>
          </cell>
          <cell r="CL162">
            <v>5.5000000000000005E-3</v>
          </cell>
          <cell r="CN162" t="str">
            <v>Coashه small Fresh</v>
          </cell>
          <cell r="CO162" t="str">
            <v/>
          </cell>
          <cell r="CT162">
            <v>1</v>
          </cell>
          <cell r="CU162">
            <v>1</v>
          </cell>
          <cell r="CV162">
            <v>1</v>
          </cell>
        </row>
        <row r="163">
          <cell r="A163">
            <v>114</v>
          </cell>
          <cell r="B163" t="str">
            <v>PF1</v>
          </cell>
          <cell r="C163" t="str">
            <v>FOAM 10TH</v>
          </cell>
          <cell r="D163" t="str">
            <v>Molds</v>
          </cell>
          <cell r="E163" t="str">
            <v>FMAHSI30000000</v>
          </cell>
          <cell r="F163" t="str">
            <v>كالون الاهرام دوبل</v>
          </cell>
          <cell r="G163" t="str">
            <v>Ea</v>
          </cell>
          <cell r="H163" t="str">
            <v>850*650</v>
          </cell>
          <cell r="I163">
            <v>5.0999999999999997E-2</v>
          </cell>
          <cell r="J163">
            <v>80</v>
          </cell>
          <cell r="L163">
            <v>80</v>
          </cell>
          <cell r="M163">
            <v>80</v>
          </cell>
          <cell r="N163">
            <v>1</v>
          </cell>
          <cell r="O163">
            <v>4</v>
          </cell>
          <cell r="Q163" t="str">
            <v>لا تعمل</v>
          </cell>
          <cell r="R163">
            <v>51</v>
          </cell>
          <cell r="S163">
            <v>47.43</v>
          </cell>
          <cell r="T163">
            <v>54.57</v>
          </cell>
          <cell r="U163">
            <v>7</v>
          </cell>
          <cell r="V163">
            <v>7</v>
          </cell>
          <cell r="Y163">
            <v>203</v>
          </cell>
          <cell r="AA163">
            <v>114</v>
          </cell>
          <cell r="AB163" t="str">
            <v>كالون الاهرام دوبل</v>
          </cell>
          <cell r="AC163">
            <v>5.0999999999999997E-2</v>
          </cell>
          <cell r="AD163" t="str">
            <v>كالون الاهرام دوبل</v>
          </cell>
          <cell r="AE163">
            <v>0</v>
          </cell>
          <cell r="AH163">
            <v>180</v>
          </cell>
          <cell r="AI163">
            <v>171</v>
          </cell>
          <cell r="AJ163">
            <v>189</v>
          </cell>
          <cell r="AK163">
            <v>1</v>
          </cell>
          <cell r="AL163">
            <v>1</v>
          </cell>
          <cell r="AM163">
            <v>1</v>
          </cell>
          <cell r="AT163" t="str">
            <v>AHS</v>
          </cell>
          <cell r="AV163">
            <v>7</v>
          </cell>
          <cell r="AW163">
            <v>7</v>
          </cell>
          <cell r="BO163" t="str">
            <v/>
          </cell>
          <cell r="BP163"/>
          <cell r="CK163">
            <v>0</v>
          </cell>
          <cell r="CL163">
            <v>5.6100000000000004E-2</v>
          </cell>
          <cell r="CN163" t="str">
            <v>Calon Ahram دوبل</v>
          </cell>
          <cell r="CO163" t="str">
            <v>الاهرام لنظم الامان</v>
          </cell>
          <cell r="CP163" t="str">
            <v>الاهرام لنظم الامان</v>
          </cell>
          <cell r="CT163">
            <v>1</v>
          </cell>
          <cell r="CU163">
            <v>1</v>
          </cell>
          <cell r="CV163">
            <v>1</v>
          </cell>
        </row>
        <row r="164">
          <cell r="A164">
            <v>115</v>
          </cell>
          <cell r="B164" t="str">
            <v>PF1</v>
          </cell>
          <cell r="C164" t="str">
            <v>FOAM 10TH</v>
          </cell>
          <cell r="D164" t="str">
            <v>Molds</v>
          </cell>
          <cell r="E164" t="str">
            <v>FM000IT00000000</v>
          </cell>
          <cell r="F164" t="str">
            <v>كاشف تحاليل</v>
          </cell>
          <cell r="G164" t="str">
            <v>Ea</v>
          </cell>
          <cell r="H164" t="str">
            <v>850*650</v>
          </cell>
          <cell r="I164">
            <v>4.2999999999999997E-2</v>
          </cell>
          <cell r="J164">
            <v>60</v>
          </cell>
          <cell r="K164">
            <v>1</v>
          </cell>
          <cell r="L164">
            <v>60</v>
          </cell>
          <cell r="M164">
            <v>60</v>
          </cell>
          <cell r="N164">
            <v>2</v>
          </cell>
          <cell r="O164">
            <v>3</v>
          </cell>
          <cell r="Q164" t="str">
            <v>لا تعمل</v>
          </cell>
          <cell r="R164">
            <v>43</v>
          </cell>
          <cell r="S164">
            <v>39.99</v>
          </cell>
          <cell r="T164">
            <v>46.01</v>
          </cell>
          <cell r="U164">
            <v>7</v>
          </cell>
          <cell r="V164">
            <v>7</v>
          </cell>
          <cell r="Y164">
            <v>204</v>
          </cell>
          <cell r="AA164">
            <v>115</v>
          </cell>
          <cell r="AB164" t="str">
            <v>كاشف تحاليل</v>
          </cell>
          <cell r="AC164">
            <v>4.2999999999999997E-2</v>
          </cell>
          <cell r="AD164" t="str">
            <v>كاشف تحاليل</v>
          </cell>
          <cell r="AE164">
            <v>0</v>
          </cell>
          <cell r="AH164">
            <v>180</v>
          </cell>
          <cell r="AI164">
            <v>171</v>
          </cell>
          <cell r="AJ164">
            <v>189</v>
          </cell>
          <cell r="AK164">
            <v>1</v>
          </cell>
          <cell r="AL164">
            <v>1</v>
          </cell>
          <cell r="AM164">
            <v>1</v>
          </cell>
          <cell r="AT164" t="str">
            <v>000</v>
          </cell>
          <cell r="AV164">
            <v>7</v>
          </cell>
          <cell r="AW164">
            <v>7</v>
          </cell>
          <cell r="BO164" t="str">
            <v/>
          </cell>
          <cell r="BP164"/>
          <cell r="CK164">
            <v>0</v>
          </cell>
          <cell r="CL164">
            <v>4.7300000000000002E-2</v>
          </cell>
          <cell r="CN164" t="str">
            <v>kgاشف تحاليل</v>
          </cell>
          <cell r="CO164" t="str">
            <v/>
          </cell>
          <cell r="CT164">
            <v>1</v>
          </cell>
          <cell r="CU164">
            <v>2</v>
          </cell>
          <cell r="CV164">
            <v>1</v>
          </cell>
        </row>
        <row r="165">
          <cell r="A165">
            <v>116</v>
          </cell>
          <cell r="B165" t="str">
            <v>PF1</v>
          </cell>
          <cell r="C165" t="str">
            <v>FOAM 10TH</v>
          </cell>
          <cell r="D165" t="str">
            <v>Molds</v>
          </cell>
          <cell r="E165" t="str">
            <v>FMDACI16080000</v>
          </cell>
          <cell r="F165" t="str">
            <v>قوائم بوتجاز ايديال 60/80/90</v>
          </cell>
          <cell r="G165" t="str">
            <v>Set</v>
          </cell>
          <cell r="H165" t="str">
            <v>1100*1200</v>
          </cell>
          <cell r="I165">
            <v>0.264625</v>
          </cell>
          <cell r="J165">
            <v>34</v>
          </cell>
          <cell r="L165">
            <v>34</v>
          </cell>
          <cell r="M165">
            <v>34</v>
          </cell>
          <cell r="N165">
            <v>2</v>
          </cell>
          <cell r="O165">
            <v>2</v>
          </cell>
          <cell r="Q165" t="str">
            <v>لا تعمل</v>
          </cell>
          <cell r="R165">
            <v>264.625</v>
          </cell>
          <cell r="S165">
            <v>246.10124999999999</v>
          </cell>
          <cell r="T165">
            <v>283.14875000000001</v>
          </cell>
          <cell r="U165">
            <v>7</v>
          </cell>
          <cell r="V165">
            <v>7</v>
          </cell>
          <cell r="X165" t="str">
            <v>بوتجاز</v>
          </cell>
          <cell r="Y165">
            <v>205</v>
          </cell>
          <cell r="AA165">
            <v>116</v>
          </cell>
          <cell r="AB165" t="str">
            <v>قوائم بوتجاز ايديال 60/80/90</v>
          </cell>
          <cell r="AC165">
            <v>0.264625</v>
          </cell>
          <cell r="AD165" t="str">
            <v>قوائم بوتجاز ايديال 60/80/90</v>
          </cell>
          <cell r="AE165">
            <v>0</v>
          </cell>
          <cell r="AH165">
            <v>211.76470588235293</v>
          </cell>
          <cell r="AI165">
            <v>201.17647058823528</v>
          </cell>
          <cell r="AJ165">
            <v>222.35294117647058</v>
          </cell>
          <cell r="AK165">
            <v>1</v>
          </cell>
          <cell r="AL165">
            <v>1</v>
          </cell>
          <cell r="AM165">
            <v>1</v>
          </cell>
          <cell r="AT165" t="str">
            <v>DAC</v>
          </cell>
          <cell r="AV165">
            <v>7</v>
          </cell>
          <cell r="AW165">
            <v>7</v>
          </cell>
          <cell r="BO165" t="str">
            <v/>
          </cell>
          <cell r="BP165"/>
          <cell r="CK165">
            <v>0</v>
          </cell>
          <cell r="CL165">
            <v>0.2910875</v>
          </cell>
          <cell r="CN165" t="str">
            <v>قوائم stove ايديال 60/80/90</v>
          </cell>
          <cell r="CO165" t="str">
            <v/>
          </cell>
          <cell r="CT165">
            <v>1</v>
          </cell>
          <cell r="CU165">
            <v>2</v>
          </cell>
          <cell r="CV165">
            <v>1</v>
          </cell>
        </row>
        <row r="166">
          <cell r="A166">
            <v>117</v>
          </cell>
          <cell r="B166" t="str">
            <v>PF2</v>
          </cell>
          <cell r="C166" t="str">
            <v>FOAM 6TH</v>
          </cell>
          <cell r="D166" t="str">
            <v>Molds</v>
          </cell>
          <cell r="E166" t="str">
            <v>FMHCMI15000000</v>
          </cell>
          <cell r="F166" t="str">
            <v>قاعده ثلاجه 500 لتر</v>
          </cell>
          <cell r="G166" t="str">
            <v>Ea</v>
          </cell>
          <cell r="H166" t="str">
            <v>1000*1200</v>
          </cell>
          <cell r="I166">
            <v>0.5</v>
          </cell>
          <cell r="J166">
            <v>18</v>
          </cell>
          <cell r="L166">
            <v>18</v>
          </cell>
          <cell r="M166">
            <v>18</v>
          </cell>
          <cell r="N166">
            <v>1</v>
          </cell>
          <cell r="O166">
            <v>1</v>
          </cell>
          <cell r="Q166" t="str">
            <v>تعمل</v>
          </cell>
          <cell r="R166">
            <v>500</v>
          </cell>
          <cell r="S166">
            <v>465</v>
          </cell>
          <cell r="T166">
            <v>535</v>
          </cell>
          <cell r="U166">
            <v>7</v>
          </cell>
          <cell r="V166">
            <v>7</v>
          </cell>
          <cell r="X166" t="str">
            <v>ثلاجة</v>
          </cell>
          <cell r="Y166">
            <v>42</v>
          </cell>
          <cell r="AA166">
            <v>117</v>
          </cell>
          <cell r="AB166" t="str">
            <v>قاعده ثلاجه 500 لتر</v>
          </cell>
          <cell r="AD166" t="str">
            <v>قاعده ثلاجه 500 لتر</v>
          </cell>
          <cell r="AE166">
            <v>1</v>
          </cell>
          <cell r="AH166">
            <v>200</v>
          </cell>
          <cell r="AI166">
            <v>190</v>
          </cell>
          <cell r="AJ166">
            <v>210</v>
          </cell>
          <cell r="AK166">
            <v>1</v>
          </cell>
          <cell r="AL166">
            <v>1</v>
          </cell>
          <cell r="AM166">
            <v>1</v>
          </cell>
          <cell r="AT166" t="str">
            <v>HCM</v>
          </cell>
          <cell r="AU166" t="str">
            <v>اتوماتيك</v>
          </cell>
          <cell r="AV166">
            <v>7</v>
          </cell>
          <cell r="AW166">
            <v>7</v>
          </cell>
          <cell r="BJ166">
            <v>5</v>
          </cell>
          <cell r="BK166">
            <v>-5</v>
          </cell>
          <cell r="BL166">
            <v>5</v>
          </cell>
          <cell r="BO166" t="str">
            <v/>
          </cell>
          <cell r="BP166"/>
          <cell r="BW166">
            <v>0</v>
          </cell>
          <cell r="CK166">
            <v>0</v>
          </cell>
          <cell r="CL166">
            <v>0.55000000000000004</v>
          </cell>
          <cell r="CN166" t="str">
            <v>base refrigerator 500 littre</v>
          </cell>
          <cell r="CO166" t="str">
            <v>حلوان للأجهزة المعدنية</v>
          </cell>
          <cell r="CP166" t="str">
            <v>حلوان للأجهزة المعدنية</v>
          </cell>
          <cell r="CT166">
            <v>1</v>
          </cell>
          <cell r="CU166">
            <v>1</v>
          </cell>
          <cell r="CV166">
            <v>1</v>
          </cell>
        </row>
        <row r="167">
          <cell r="A167">
            <v>118</v>
          </cell>
          <cell r="B167" t="str">
            <v>PF2</v>
          </cell>
          <cell r="C167" t="str">
            <v>FOAM 6TH</v>
          </cell>
          <cell r="D167" t="str">
            <v>Molds</v>
          </cell>
          <cell r="E167" t="str">
            <v>FMHCMI14100000</v>
          </cell>
          <cell r="F167" t="str">
            <v>قاعده ثلاجه 410 لتر</v>
          </cell>
          <cell r="G167" t="str">
            <v>Ea</v>
          </cell>
          <cell r="H167" t="str">
            <v>1100*1200</v>
          </cell>
          <cell r="I167">
            <v>0.43</v>
          </cell>
          <cell r="J167">
            <v>18</v>
          </cell>
          <cell r="L167">
            <v>18</v>
          </cell>
          <cell r="M167">
            <v>20</v>
          </cell>
          <cell r="N167">
            <v>1</v>
          </cell>
          <cell r="O167">
            <v>1</v>
          </cell>
          <cell r="Q167" t="str">
            <v>تعمل</v>
          </cell>
          <cell r="R167">
            <v>430</v>
          </cell>
          <cell r="S167">
            <v>399.9</v>
          </cell>
          <cell r="T167">
            <v>460.1</v>
          </cell>
          <cell r="U167">
            <v>7</v>
          </cell>
          <cell r="V167">
            <v>7</v>
          </cell>
          <cell r="X167" t="str">
            <v>ثلاجة</v>
          </cell>
          <cell r="Y167">
            <v>43</v>
          </cell>
          <cell r="AA167">
            <v>118</v>
          </cell>
          <cell r="AB167" t="str">
            <v>قاعده ثلاجه 410 لتر</v>
          </cell>
          <cell r="AD167" t="str">
            <v>قاعده ثلاجه 410 لتر</v>
          </cell>
          <cell r="AE167">
            <v>1</v>
          </cell>
          <cell r="AH167">
            <v>180</v>
          </cell>
          <cell r="AI167">
            <v>171</v>
          </cell>
          <cell r="AJ167">
            <v>189</v>
          </cell>
          <cell r="AK167">
            <v>1</v>
          </cell>
          <cell r="AL167">
            <v>1</v>
          </cell>
          <cell r="AM167">
            <v>1</v>
          </cell>
          <cell r="AT167" t="str">
            <v>HCM</v>
          </cell>
          <cell r="AU167" t="str">
            <v>اتوماتيك</v>
          </cell>
          <cell r="AV167">
            <v>7</v>
          </cell>
          <cell r="AW167">
            <v>7</v>
          </cell>
          <cell r="BJ167">
            <v>5</v>
          </cell>
          <cell r="BK167">
            <v>-5</v>
          </cell>
          <cell r="BL167">
            <v>5</v>
          </cell>
          <cell r="BO167" t="str">
            <v/>
          </cell>
          <cell r="BP167"/>
          <cell r="BW167">
            <v>0</v>
          </cell>
          <cell r="CK167">
            <v>0</v>
          </cell>
          <cell r="CL167">
            <v>0.47300000000000003</v>
          </cell>
          <cell r="CN167" t="str">
            <v>base refrigerator 410 littre</v>
          </cell>
          <cell r="CO167" t="str">
            <v>حلوان للأجهزة المعدنية</v>
          </cell>
          <cell r="CP167" t="str">
            <v>حلوان للأجهزة المعدنية</v>
          </cell>
          <cell r="CT167">
            <v>1</v>
          </cell>
          <cell r="CU167">
            <v>1</v>
          </cell>
          <cell r="CV167">
            <v>1</v>
          </cell>
        </row>
        <row r="168">
          <cell r="A168">
            <v>119</v>
          </cell>
          <cell r="B168" t="str">
            <v>PF1</v>
          </cell>
          <cell r="C168" t="str">
            <v>FOAM 10TH</v>
          </cell>
          <cell r="D168" t="str">
            <v>Molds</v>
          </cell>
          <cell r="E168" t="str">
            <v>FMHCMI13200000</v>
          </cell>
          <cell r="F168" t="str">
            <v>قاعده ثلاجه 320 لتر</v>
          </cell>
          <cell r="G168" t="str">
            <v>Ea</v>
          </cell>
          <cell r="H168" t="str">
            <v>1100*1200</v>
          </cell>
          <cell r="I168">
            <v>0.37</v>
          </cell>
          <cell r="J168">
            <v>18</v>
          </cell>
          <cell r="L168">
            <v>18</v>
          </cell>
          <cell r="M168">
            <v>19</v>
          </cell>
          <cell r="N168">
            <v>1</v>
          </cell>
          <cell r="O168">
            <v>1</v>
          </cell>
          <cell r="Q168" t="str">
            <v>تعمل</v>
          </cell>
          <cell r="R168">
            <v>370</v>
          </cell>
          <cell r="S168">
            <v>344.1</v>
          </cell>
          <cell r="T168">
            <v>395.9</v>
          </cell>
          <cell r="U168">
            <v>7</v>
          </cell>
          <cell r="V168">
            <v>7</v>
          </cell>
          <cell r="X168" t="str">
            <v>ثلاجة</v>
          </cell>
          <cell r="Y168">
            <v>44</v>
          </cell>
          <cell r="AA168">
            <v>119</v>
          </cell>
          <cell r="AB168" t="str">
            <v>قاعده ثلاجه 320 لتر</v>
          </cell>
          <cell r="AD168" t="str">
            <v>قاعده ثلاجه 320 لتر</v>
          </cell>
          <cell r="AE168">
            <v>1</v>
          </cell>
          <cell r="AH168">
            <v>189.47368421052633</v>
          </cell>
          <cell r="AI168">
            <v>180</v>
          </cell>
          <cell r="AJ168">
            <v>198.94736842105266</v>
          </cell>
          <cell r="AK168">
            <v>1</v>
          </cell>
          <cell r="AL168">
            <v>1</v>
          </cell>
          <cell r="AM168">
            <v>1</v>
          </cell>
          <cell r="AT168" t="str">
            <v>HCM</v>
          </cell>
          <cell r="AU168" t="str">
            <v>اتوماتيك</v>
          </cell>
          <cell r="AV168">
            <v>7</v>
          </cell>
          <cell r="AW168">
            <v>7</v>
          </cell>
          <cell r="BJ168">
            <v>5</v>
          </cell>
          <cell r="BK168">
            <v>-5</v>
          </cell>
          <cell r="BL168">
            <v>5</v>
          </cell>
          <cell r="BO168" t="str">
            <v/>
          </cell>
          <cell r="BP168"/>
          <cell r="BW168">
            <v>0</v>
          </cell>
          <cell r="CK168">
            <v>0</v>
          </cell>
          <cell r="CL168">
            <v>0.40700000000000003</v>
          </cell>
          <cell r="CN168" t="str">
            <v>base refrigerator 320 littre</v>
          </cell>
          <cell r="CO168" t="str">
            <v>حلوان للأجهزة المعدنية</v>
          </cell>
          <cell r="CP168" t="str">
            <v>حلوان للأجهزة المعدنية</v>
          </cell>
          <cell r="CT168">
            <v>1</v>
          </cell>
          <cell r="CU168">
            <v>1</v>
          </cell>
          <cell r="CV168">
            <v>1</v>
          </cell>
        </row>
        <row r="169">
          <cell r="A169">
            <v>120</v>
          </cell>
          <cell r="B169" t="str">
            <v>PF2</v>
          </cell>
          <cell r="C169" t="str">
            <v>FOAM 6TH</v>
          </cell>
          <cell r="D169" t="str">
            <v>Molds</v>
          </cell>
          <cell r="E169" t="str">
            <v>FMUNFI12920000</v>
          </cell>
          <cell r="F169" t="str">
            <v>قاعدة غساله 292</v>
          </cell>
          <cell r="G169" t="str">
            <v>Ea</v>
          </cell>
          <cell r="H169" t="str">
            <v>1100*1200</v>
          </cell>
          <cell r="I169">
            <v>0.38500000000000001</v>
          </cell>
          <cell r="J169">
            <v>24</v>
          </cell>
          <cell r="L169">
            <v>24</v>
          </cell>
          <cell r="M169">
            <v>24</v>
          </cell>
          <cell r="N169">
            <v>1</v>
          </cell>
          <cell r="O169">
            <v>2</v>
          </cell>
          <cell r="Q169" t="str">
            <v>تعمل</v>
          </cell>
          <cell r="R169">
            <v>385</v>
          </cell>
          <cell r="S169">
            <v>358.05</v>
          </cell>
          <cell r="T169">
            <v>411.95</v>
          </cell>
          <cell r="U169">
            <v>7</v>
          </cell>
          <cell r="V169">
            <v>7</v>
          </cell>
          <cell r="X169" t="str">
            <v>غسالة</v>
          </cell>
          <cell r="Y169">
            <v>45</v>
          </cell>
          <cell r="AA169">
            <v>120</v>
          </cell>
          <cell r="AB169" t="str">
            <v>قاعدة غساله 292</v>
          </cell>
          <cell r="AD169" t="str">
            <v>قاعدة غساله 292</v>
          </cell>
          <cell r="AE169">
            <v>1</v>
          </cell>
          <cell r="AH169">
            <v>300</v>
          </cell>
          <cell r="AI169">
            <v>285</v>
          </cell>
          <cell r="AJ169">
            <v>315</v>
          </cell>
          <cell r="AK169">
            <v>1</v>
          </cell>
          <cell r="AL169">
            <v>1</v>
          </cell>
          <cell r="AM169">
            <v>1</v>
          </cell>
          <cell r="AN169">
            <v>8</v>
          </cell>
          <cell r="AO169" t="str">
            <v>20</v>
          </cell>
          <cell r="AP169" t="str">
            <v>(A)  EU150  (M)0.7-1.1mm</v>
          </cell>
          <cell r="AQ169" t="str">
            <v>(B) C.SB         (M) 0.7-1.1 mm</v>
          </cell>
          <cell r="AR169">
            <v>12</v>
          </cell>
          <cell r="AS169">
            <v>12</v>
          </cell>
          <cell r="AT169" t="str">
            <v>UNF</v>
          </cell>
          <cell r="AU169" t="str">
            <v>اتوماتيك</v>
          </cell>
          <cell r="AV169">
            <v>7</v>
          </cell>
          <cell r="AW169">
            <v>7</v>
          </cell>
          <cell r="AX169">
            <v>880</v>
          </cell>
          <cell r="AY169">
            <v>2</v>
          </cell>
          <cell r="AZ169">
            <v>2</v>
          </cell>
          <cell r="BA169">
            <v>488</v>
          </cell>
          <cell r="BB169">
            <v>2</v>
          </cell>
          <cell r="BC169">
            <v>2</v>
          </cell>
          <cell r="BD169">
            <v>110</v>
          </cell>
          <cell r="BE169">
            <v>2</v>
          </cell>
          <cell r="BF169">
            <v>2</v>
          </cell>
          <cell r="BJ169">
            <v>2</v>
          </cell>
          <cell r="BK169">
            <v>6</v>
          </cell>
          <cell r="BL169">
            <v>10</v>
          </cell>
          <cell r="BN169">
            <v>1110</v>
          </cell>
          <cell r="BO169" t="str">
            <v>11</v>
          </cell>
          <cell r="BP169"/>
          <cell r="BW169">
            <v>0</v>
          </cell>
          <cell r="CB169">
            <v>8</v>
          </cell>
          <cell r="CC169">
            <v>1</v>
          </cell>
          <cell r="CG169" t="str">
            <v>ابيض</v>
          </cell>
          <cell r="CK169">
            <v>0</v>
          </cell>
          <cell r="CL169">
            <v>0.42350000000000004</v>
          </cell>
          <cell r="CN169" t="str">
            <v>base washer 292</v>
          </cell>
          <cell r="CO169" t="str">
            <v>يونيفرسال</v>
          </cell>
          <cell r="CP169" t="str">
            <v>يونيفرسال</v>
          </cell>
          <cell r="CT169">
            <v>1</v>
          </cell>
          <cell r="CU169">
            <v>1</v>
          </cell>
          <cell r="CV169">
            <v>1</v>
          </cell>
        </row>
        <row r="170">
          <cell r="A170">
            <v>121</v>
          </cell>
          <cell r="B170" t="str">
            <v>PF2</v>
          </cell>
          <cell r="C170" t="str">
            <v>FOAM 6TH</v>
          </cell>
          <cell r="D170" t="str">
            <v>Molds</v>
          </cell>
          <cell r="E170" t="str">
            <v>FMUNFI02860000</v>
          </cell>
          <cell r="F170" t="str">
            <v>قاعدة غسالة يونيفرسال 286</v>
          </cell>
          <cell r="G170" t="str">
            <v>Ea</v>
          </cell>
          <cell r="H170" t="str">
            <v>1100*1200</v>
          </cell>
          <cell r="I170">
            <v>0.39650000000000002</v>
          </cell>
          <cell r="J170">
            <v>24</v>
          </cell>
          <cell r="K170">
            <v>1</v>
          </cell>
          <cell r="L170">
            <v>32</v>
          </cell>
          <cell r="M170">
            <v>34</v>
          </cell>
          <cell r="N170">
            <v>1</v>
          </cell>
          <cell r="O170">
            <v>2</v>
          </cell>
          <cell r="Q170" t="str">
            <v>تعمل</v>
          </cell>
          <cell r="R170">
            <v>396.5</v>
          </cell>
          <cell r="S170">
            <v>368.745</v>
          </cell>
          <cell r="T170">
            <v>424.255</v>
          </cell>
          <cell r="U170">
            <v>7</v>
          </cell>
          <cell r="V170">
            <v>7</v>
          </cell>
          <cell r="X170" t="str">
            <v>غسالة</v>
          </cell>
          <cell r="Y170">
            <v>46</v>
          </cell>
          <cell r="AA170">
            <v>121</v>
          </cell>
          <cell r="AB170" t="str">
            <v>قاعدة غسالة يونيفرسال 286</v>
          </cell>
          <cell r="AD170" t="str">
            <v>قاعدة غسالة يونيفرسال 286</v>
          </cell>
          <cell r="AE170">
            <v>1</v>
          </cell>
          <cell r="AH170">
            <v>211.76470588235293</v>
          </cell>
          <cell r="AI170">
            <v>201.17647058823528</v>
          </cell>
          <cell r="AJ170">
            <v>222.35294117647058</v>
          </cell>
          <cell r="AK170">
            <v>1</v>
          </cell>
          <cell r="AL170">
            <v>1</v>
          </cell>
          <cell r="AM170">
            <v>1</v>
          </cell>
          <cell r="AN170">
            <v>8</v>
          </cell>
          <cell r="AO170">
            <v>20</v>
          </cell>
          <cell r="AP170" t="str">
            <v>(A)  EU150  (M)0.7-1.1mm</v>
          </cell>
          <cell r="AQ170" t="str">
            <v>(B) C.SB         (M) 0.7-1.1 mm</v>
          </cell>
          <cell r="AR170">
            <v>12</v>
          </cell>
          <cell r="AS170">
            <v>12</v>
          </cell>
          <cell r="AT170" t="str">
            <v>UNF</v>
          </cell>
          <cell r="AU170" t="str">
            <v>اتوماتيك</v>
          </cell>
          <cell r="AV170">
            <v>7</v>
          </cell>
          <cell r="AW170">
            <v>7</v>
          </cell>
          <cell r="AX170">
            <v>839</v>
          </cell>
          <cell r="AY170">
            <v>2</v>
          </cell>
          <cell r="AZ170">
            <v>2</v>
          </cell>
          <cell r="BA170">
            <v>470</v>
          </cell>
          <cell r="BB170">
            <v>2</v>
          </cell>
          <cell r="BC170">
            <v>2</v>
          </cell>
          <cell r="BD170">
            <v>113</v>
          </cell>
          <cell r="BE170">
            <v>2</v>
          </cell>
          <cell r="BF170">
            <v>2</v>
          </cell>
          <cell r="BJ170">
            <v>2</v>
          </cell>
          <cell r="BK170">
            <v>6</v>
          </cell>
          <cell r="BL170">
            <v>10</v>
          </cell>
          <cell r="BN170">
            <v>1101</v>
          </cell>
          <cell r="BO170" t="str">
            <v>11</v>
          </cell>
          <cell r="BP170"/>
          <cell r="BW170">
            <v>0</v>
          </cell>
          <cell r="CB170">
            <v>7</v>
          </cell>
          <cell r="CC170">
            <v>1</v>
          </cell>
          <cell r="CG170" t="str">
            <v>احمر</v>
          </cell>
          <cell r="CK170">
            <v>0</v>
          </cell>
          <cell r="CL170">
            <v>0.43615000000000004</v>
          </cell>
          <cell r="CN170" t="str">
            <v>base washer Universal 286</v>
          </cell>
          <cell r="CO170" t="str">
            <v>يونيفرسال</v>
          </cell>
          <cell r="CP170" t="str">
            <v>يونيفرسال</v>
          </cell>
          <cell r="CT170">
            <v>1</v>
          </cell>
          <cell r="CU170">
            <v>1</v>
          </cell>
          <cell r="CV170">
            <v>1</v>
          </cell>
        </row>
        <row r="171">
          <cell r="A171">
            <v>122</v>
          </cell>
          <cell r="B171" t="str">
            <v>PF1</v>
          </cell>
          <cell r="C171" t="str">
            <v>FOAM 10TH</v>
          </cell>
          <cell r="D171" t="str">
            <v>Molds</v>
          </cell>
          <cell r="E171" t="str">
            <v>FMLGEI1000000</v>
          </cell>
          <cell r="F171" t="str">
            <v>قاعدة غسالة LG</v>
          </cell>
          <cell r="G171" t="str">
            <v>Ea</v>
          </cell>
          <cell r="H171" t="str">
            <v>1700*1400</v>
          </cell>
          <cell r="I171">
            <v>0.28000000000000003</v>
          </cell>
          <cell r="J171">
            <v>54</v>
          </cell>
          <cell r="L171">
            <v>66</v>
          </cell>
          <cell r="M171">
            <v>62.5</v>
          </cell>
          <cell r="N171">
            <v>1</v>
          </cell>
          <cell r="O171">
            <v>2</v>
          </cell>
          <cell r="Q171" t="str">
            <v>تعمل</v>
          </cell>
          <cell r="R171">
            <v>280</v>
          </cell>
          <cell r="S171">
            <v>267.39999999999998</v>
          </cell>
          <cell r="T171">
            <v>292.60000000000002</v>
          </cell>
          <cell r="U171">
            <v>4.5</v>
          </cell>
          <cell r="V171">
            <v>4.5</v>
          </cell>
          <cell r="W171" t="str">
            <v>حالة خاصة</v>
          </cell>
          <cell r="X171" t="str">
            <v>غسالة</v>
          </cell>
          <cell r="Y171">
            <v>47</v>
          </cell>
          <cell r="AA171">
            <v>122</v>
          </cell>
          <cell r="AB171" t="str">
            <v>LgWashing Mashine Base</v>
          </cell>
          <cell r="AD171" t="str">
            <v>قاعدة غسالة LG</v>
          </cell>
          <cell r="AE171">
            <v>1</v>
          </cell>
          <cell r="AF171" t="str">
            <v>mmf</v>
          </cell>
          <cell r="AG171" t="str">
            <v>AGG76599801</v>
          </cell>
          <cell r="AH171">
            <v>115.2</v>
          </cell>
          <cell r="AI171">
            <v>109.44</v>
          </cell>
          <cell r="AJ171">
            <v>120.96000000000001</v>
          </cell>
          <cell r="AK171">
            <v>1</v>
          </cell>
          <cell r="AL171">
            <v>1</v>
          </cell>
          <cell r="AM171">
            <v>1</v>
          </cell>
          <cell r="AN171">
            <v>5</v>
          </cell>
          <cell r="AO171" t="str">
            <v>22</v>
          </cell>
          <cell r="AP171" t="str">
            <v>(A) S.2 112      (M) 0.7-1.1 mm</v>
          </cell>
          <cell r="AQ171" t="str">
            <v>(B) C.SB         (M) 0.7-1.1 mm</v>
          </cell>
          <cell r="AR171" t="str">
            <v>12</v>
          </cell>
          <cell r="AS171" t="str">
            <v>22</v>
          </cell>
          <cell r="AT171" t="str">
            <v>LGE</v>
          </cell>
          <cell r="AU171" t="str">
            <v>اتوماتيك</v>
          </cell>
          <cell r="AV171">
            <v>7</v>
          </cell>
          <cell r="AW171">
            <v>7</v>
          </cell>
          <cell r="AX171">
            <v>645</v>
          </cell>
          <cell r="AY171">
            <v>2</v>
          </cell>
          <cell r="AZ171">
            <v>2</v>
          </cell>
          <cell r="BA171">
            <v>640</v>
          </cell>
          <cell r="BB171">
            <v>2</v>
          </cell>
          <cell r="BC171">
            <v>2</v>
          </cell>
          <cell r="BD171">
            <v>100</v>
          </cell>
          <cell r="BE171">
            <v>2</v>
          </cell>
          <cell r="BF171">
            <v>2</v>
          </cell>
          <cell r="BJ171">
            <v>0</v>
          </cell>
          <cell r="BK171">
            <v>5</v>
          </cell>
          <cell r="BL171">
            <v>5</v>
          </cell>
          <cell r="BN171">
            <v>404</v>
          </cell>
          <cell r="BO171" t="str">
            <v>4</v>
          </cell>
          <cell r="BP171"/>
          <cell r="BR171">
            <v>43593</v>
          </cell>
          <cell r="BS171" t="str">
            <v>ct changed</v>
          </cell>
          <cell r="BW171">
            <v>0</v>
          </cell>
          <cell r="CB171">
            <v>5</v>
          </cell>
          <cell r="CC171">
            <v>1</v>
          </cell>
          <cell r="CG171" t="str">
            <v>اخضر</v>
          </cell>
          <cell r="CK171">
            <v>0</v>
          </cell>
          <cell r="CL171">
            <v>0.30800000000000005</v>
          </cell>
          <cell r="CN171" t="str">
            <v>base washer LG</v>
          </cell>
          <cell r="CO171" t="str">
            <v>LG</v>
          </cell>
          <cell r="CP171" t="str">
            <v>HE</v>
          </cell>
          <cell r="CT171">
            <v>1</v>
          </cell>
          <cell r="CU171">
            <v>1</v>
          </cell>
          <cell r="CV171">
            <v>1</v>
          </cell>
        </row>
        <row r="172">
          <cell r="A172">
            <v>123</v>
          </cell>
          <cell r="B172" t="str">
            <v>PF1</v>
          </cell>
          <cell r="C172" t="str">
            <v>FOAM 10TH</v>
          </cell>
          <cell r="D172" t="str">
            <v>Molds</v>
          </cell>
          <cell r="E172" t="str">
            <v>FMDACI46080000</v>
          </cell>
          <cell r="F172" t="str">
            <v>قاعدة بوتجاز ايديال 60/80/90</v>
          </cell>
          <cell r="G172" t="str">
            <v>Ea</v>
          </cell>
          <cell r="H172" t="str">
            <v>1100*850</v>
          </cell>
          <cell r="I172">
            <v>0.10425</v>
          </cell>
          <cell r="J172">
            <v>34</v>
          </cell>
          <cell r="L172">
            <v>34</v>
          </cell>
          <cell r="M172">
            <v>34</v>
          </cell>
          <cell r="N172">
            <v>2</v>
          </cell>
          <cell r="O172">
            <v>2</v>
          </cell>
          <cell r="Q172" t="str">
            <v>لا تعمل</v>
          </cell>
          <cell r="R172">
            <v>104.25</v>
          </cell>
          <cell r="S172">
            <v>96.952500000000001</v>
          </cell>
          <cell r="T172">
            <v>111.5475</v>
          </cell>
          <cell r="U172">
            <v>7</v>
          </cell>
          <cell r="V172">
            <v>7</v>
          </cell>
          <cell r="X172" t="str">
            <v>بوتجاز</v>
          </cell>
          <cell r="Y172">
            <v>206</v>
          </cell>
          <cell r="AA172">
            <v>123</v>
          </cell>
          <cell r="AB172" t="str">
            <v>قاعدة بوتجاز ايديال 60/80/90</v>
          </cell>
          <cell r="AC172">
            <v>0.10425</v>
          </cell>
          <cell r="AD172" t="str">
            <v>قاعدة بوتجاز ايديال 60/80/90</v>
          </cell>
          <cell r="AE172">
            <v>0</v>
          </cell>
          <cell r="AH172">
            <v>211.76470588235293</v>
          </cell>
          <cell r="AI172">
            <v>201.17647058823528</v>
          </cell>
          <cell r="AJ172">
            <v>222.35294117647058</v>
          </cell>
          <cell r="AK172">
            <v>1</v>
          </cell>
          <cell r="AL172">
            <v>1</v>
          </cell>
          <cell r="AM172">
            <v>1</v>
          </cell>
          <cell r="AT172" t="str">
            <v>DAC</v>
          </cell>
          <cell r="AV172">
            <v>7</v>
          </cell>
          <cell r="AW172">
            <v>7</v>
          </cell>
          <cell r="BO172" t="str">
            <v/>
          </cell>
          <cell r="BP172"/>
          <cell r="CK172">
            <v>0</v>
          </cell>
          <cell r="CL172">
            <v>0.114675</v>
          </cell>
          <cell r="CN172" t="str">
            <v>base stove ايديال 60/80/90</v>
          </cell>
          <cell r="CO172" t="str">
            <v/>
          </cell>
          <cell r="CT172">
            <v>1</v>
          </cell>
          <cell r="CU172">
            <v>2</v>
          </cell>
          <cell r="CV172">
            <v>1</v>
          </cell>
        </row>
        <row r="173">
          <cell r="A173">
            <v>124</v>
          </cell>
          <cell r="B173" t="str">
            <v>PF1</v>
          </cell>
          <cell r="C173" t="str">
            <v>FOAM 10TH</v>
          </cell>
          <cell r="D173" t="str">
            <v>Molds</v>
          </cell>
          <cell r="E173" t="str">
            <v>FMENCI10000000</v>
          </cell>
          <cell r="F173" t="str">
            <v>فوم وسط  سخان فرنساوي</v>
          </cell>
          <cell r="G173" t="str">
            <v>Ea</v>
          </cell>
          <cell r="H173" t="str">
            <v>850*650</v>
          </cell>
          <cell r="I173">
            <v>1.8664735227065542E-2</v>
          </cell>
          <cell r="J173">
            <v>120</v>
          </cell>
          <cell r="L173">
            <v>126</v>
          </cell>
          <cell r="M173">
            <v>126</v>
          </cell>
          <cell r="N173">
            <v>1</v>
          </cell>
          <cell r="O173">
            <v>4</v>
          </cell>
          <cell r="Q173" t="str">
            <v>تعمل</v>
          </cell>
          <cell r="R173">
            <v>18.664735227065542</v>
          </cell>
          <cell r="S173">
            <v>17.358203761170955</v>
          </cell>
          <cell r="T173">
            <v>19.971266692960128</v>
          </cell>
          <cell r="U173">
            <v>7</v>
          </cell>
          <cell r="V173">
            <v>7</v>
          </cell>
          <cell r="X173" t="str">
            <v>سخان</v>
          </cell>
          <cell r="Y173">
            <v>48</v>
          </cell>
          <cell r="AA173">
            <v>124</v>
          </cell>
          <cell r="AB173" t="str">
            <v>فوم وسط  سخان فرنساوي</v>
          </cell>
          <cell r="AD173" t="str">
            <v>فوم وسط  سخان فرنساوي</v>
          </cell>
          <cell r="AE173">
            <v>1</v>
          </cell>
          <cell r="AH173">
            <v>114.28571428571429</v>
          </cell>
          <cell r="AI173">
            <v>108.57142857142857</v>
          </cell>
          <cell r="AJ173">
            <v>120.00000000000001</v>
          </cell>
          <cell r="AK173">
            <v>1</v>
          </cell>
          <cell r="AL173">
            <v>1</v>
          </cell>
          <cell r="AM173">
            <v>1</v>
          </cell>
          <cell r="AN173">
            <v>8</v>
          </cell>
          <cell r="AO173" t="str">
            <v>16</v>
          </cell>
          <cell r="AP173" t="str">
            <v>(A) 303 XJ      (M) 0.7-1.1 mm</v>
          </cell>
          <cell r="AQ173" t="str">
            <v>(B) C.SB         (M) 0.7-1.1 mm</v>
          </cell>
          <cell r="AR173" t="str">
            <v>4</v>
          </cell>
          <cell r="AS173" t="str">
            <v>16</v>
          </cell>
          <cell r="AT173" t="str">
            <v>ENC</v>
          </cell>
          <cell r="AU173" t="str">
            <v>اتوماتيك</v>
          </cell>
          <cell r="AV173">
            <v>7</v>
          </cell>
          <cell r="AW173">
            <v>7</v>
          </cell>
          <cell r="AX173">
            <v>250</v>
          </cell>
          <cell r="AY173">
            <v>1</v>
          </cell>
          <cell r="AZ173">
            <v>1</v>
          </cell>
          <cell r="BA173">
            <v>210</v>
          </cell>
          <cell r="BB173">
            <v>1</v>
          </cell>
          <cell r="BC173">
            <v>1</v>
          </cell>
          <cell r="BD173">
            <v>50</v>
          </cell>
          <cell r="BE173">
            <v>2</v>
          </cell>
          <cell r="BF173">
            <v>2</v>
          </cell>
          <cell r="BJ173">
            <v>4</v>
          </cell>
          <cell r="BK173">
            <v>4</v>
          </cell>
          <cell r="BL173">
            <v>12</v>
          </cell>
          <cell r="BN173">
            <v>120</v>
          </cell>
          <cell r="BO173" t="str">
            <v>1</v>
          </cell>
          <cell r="BP173"/>
          <cell r="BW173">
            <v>0</v>
          </cell>
          <cell r="CB173">
            <v>105</v>
          </cell>
          <cell r="CC173">
            <v>1</v>
          </cell>
          <cell r="CG173" t="str">
            <v>ابيض</v>
          </cell>
          <cell r="CK173">
            <v>0</v>
          </cell>
          <cell r="CL173">
            <v>2.0531208749772097E-2</v>
          </cell>
          <cell r="CN173" t="str">
            <v>foam center  heater frenshal</v>
          </cell>
          <cell r="CO173" t="str">
            <v>اطلانتيك</v>
          </cell>
          <cell r="CP173" t="str">
            <v>اطلانتيك</v>
          </cell>
          <cell r="CT173">
            <v>1</v>
          </cell>
          <cell r="CU173">
            <v>1</v>
          </cell>
          <cell r="CV173">
            <v>1</v>
          </cell>
        </row>
        <row r="174">
          <cell r="A174" t="str">
            <v>125u</v>
          </cell>
          <cell r="B174" t="str">
            <v>PF1</v>
          </cell>
          <cell r="C174" t="str">
            <v>FOAM 10TH</v>
          </cell>
          <cell r="D174" t="str">
            <v>Molds</v>
          </cell>
          <cell r="E174" t="str">
            <v>FMCRSB81850000</v>
          </cell>
          <cell r="F174" t="str">
            <v>فوم نجفة 8 / 185 كرستال عصفور-غطاء</v>
          </cell>
          <cell r="G174" t="str">
            <v>Set</v>
          </cell>
          <cell r="H174" t="str">
            <v>1100*1200</v>
          </cell>
          <cell r="J174">
            <v>10</v>
          </cell>
          <cell r="L174">
            <v>11</v>
          </cell>
          <cell r="M174">
            <v>11</v>
          </cell>
          <cell r="N174">
            <v>2</v>
          </cell>
          <cell r="O174">
            <v>1</v>
          </cell>
          <cell r="Q174" t="str">
            <v>تعمل</v>
          </cell>
          <cell r="R174">
            <v>0</v>
          </cell>
          <cell r="S174">
            <v>0</v>
          </cell>
          <cell r="T174">
            <v>0</v>
          </cell>
          <cell r="U174">
            <v>7</v>
          </cell>
          <cell r="V174">
            <v>7</v>
          </cell>
          <cell r="X174" t="str">
            <v>مصابيح</v>
          </cell>
          <cell r="Y174">
            <v>49</v>
          </cell>
          <cell r="Z174" t="str">
            <v>كفر</v>
          </cell>
          <cell r="AA174">
            <v>125</v>
          </cell>
          <cell r="AB174" t="str">
            <v>فوم نجفة 8 / 185 كرستال عصفور</v>
          </cell>
          <cell r="AD174" t="str">
            <v>فوم نجفة 8 / 185 كرستال عصفور</v>
          </cell>
          <cell r="AE174">
            <v>1</v>
          </cell>
          <cell r="AH174">
            <v>327.27272727272725</v>
          </cell>
          <cell r="AI174">
            <v>310.90909090909088</v>
          </cell>
          <cell r="AJ174">
            <v>343.63636363636363</v>
          </cell>
          <cell r="AK174">
            <v>0</v>
          </cell>
          <cell r="AL174">
            <v>1</v>
          </cell>
          <cell r="AN174">
            <v>10</v>
          </cell>
          <cell r="AO174">
            <v>18</v>
          </cell>
          <cell r="AP174" t="str">
            <v xml:space="preserve"> (A) EU150       (M) 0.7-1.1 mm</v>
          </cell>
          <cell r="AQ174" t="str">
            <v>(B) S.2 112      (M) 0.7-1.1 mm</v>
          </cell>
          <cell r="AR174">
            <v>10</v>
          </cell>
          <cell r="AS174">
            <v>0</v>
          </cell>
          <cell r="AT174" t="str">
            <v>CRS</v>
          </cell>
          <cell r="AU174" t="str">
            <v>اتوماتيك</v>
          </cell>
          <cell r="AV174">
            <v>7</v>
          </cell>
          <cell r="AW174">
            <v>7</v>
          </cell>
          <cell r="AX174">
            <v>597</v>
          </cell>
          <cell r="AY174">
            <v>1</v>
          </cell>
          <cell r="AZ174">
            <v>1</v>
          </cell>
          <cell r="BA174">
            <v>473</v>
          </cell>
          <cell r="BB174">
            <v>1</v>
          </cell>
          <cell r="BC174">
            <v>1</v>
          </cell>
          <cell r="BD174">
            <v>10</v>
          </cell>
          <cell r="BE174">
            <v>2</v>
          </cell>
          <cell r="BF174">
            <v>2</v>
          </cell>
          <cell r="BJ174">
            <v>5</v>
          </cell>
          <cell r="BK174">
            <v>5</v>
          </cell>
          <cell r="BL174">
            <v>15</v>
          </cell>
          <cell r="BN174">
            <v>109</v>
          </cell>
          <cell r="BO174" t="str">
            <v>1</v>
          </cell>
          <cell r="BP174"/>
          <cell r="BW174">
            <v>0</v>
          </cell>
          <cell r="CB174">
            <v>6</v>
          </cell>
          <cell r="CC174">
            <v>0.5</v>
          </cell>
          <cell r="CG174" t="str">
            <v>ابيض</v>
          </cell>
          <cell r="CK174">
            <v>0</v>
          </cell>
          <cell r="CL174">
            <v>0</v>
          </cell>
          <cell r="CN174" t="str">
            <v>foam chandilerة 8 / 185 Kristal Assfor</v>
          </cell>
          <cell r="CO174" t="str">
            <v>كريستال عصفور</v>
          </cell>
          <cell r="CP174" t="str">
            <v>كريستال عصفور</v>
          </cell>
          <cell r="CT174">
            <v>0</v>
          </cell>
          <cell r="CU174">
            <v>1</v>
          </cell>
          <cell r="CV174">
            <v>1</v>
          </cell>
        </row>
        <row r="175">
          <cell r="A175" t="str">
            <v>125d</v>
          </cell>
          <cell r="B175" t="str">
            <v>PF1</v>
          </cell>
          <cell r="C175" t="str">
            <v>FOAM 10TH</v>
          </cell>
          <cell r="D175" t="str">
            <v>Molds</v>
          </cell>
          <cell r="E175" t="str">
            <v>FMCRSB81850000</v>
          </cell>
          <cell r="F175" t="str">
            <v>فوم نجفة 8 / 185 كرستال عصفور-علبة</v>
          </cell>
          <cell r="G175" t="str">
            <v>Set</v>
          </cell>
          <cell r="H175" t="str">
            <v>1100*1200</v>
          </cell>
          <cell r="J175">
            <v>10</v>
          </cell>
          <cell r="L175">
            <v>11</v>
          </cell>
          <cell r="M175">
            <v>11</v>
          </cell>
          <cell r="N175">
            <v>2</v>
          </cell>
          <cell r="O175">
            <v>1</v>
          </cell>
          <cell r="Q175" t="str">
            <v>تعمل</v>
          </cell>
          <cell r="R175">
            <v>0</v>
          </cell>
          <cell r="S175">
            <v>0</v>
          </cell>
          <cell r="T175">
            <v>0</v>
          </cell>
          <cell r="U175">
            <v>7</v>
          </cell>
          <cell r="V175">
            <v>7</v>
          </cell>
          <cell r="X175" t="str">
            <v>مصابيح</v>
          </cell>
          <cell r="Y175">
            <v>49</v>
          </cell>
          <cell r="Z175" t="str">
            <v>قاعدة</v>
          </cell>
          <cell r="AA175">
            <v>125</v>
          </cell>
          <cell r="AB175" t="str">
            <v>فوم نجفة 8 / 185 كرستال عصفور</v>
          </cell>
          <cell r="AD175" t="str">
            <v>فوم نجفة 8 / 185 كرستال عصفور</v>
          </cell>
          <cell r="AE175">
            <v>1</v>
          </cell>
          <cell r="AH175">
            <v>327.27272727272725</v>
          </cell>
          <cell r="AI175">
            <v>310.90909090909088</v>
          </cell>
          <cell r="AJ175">
            <v>343.63636363636363</v>
          </cell>
          <cell r="AK175">
            <v>0</v>
          </cell>
          <cell r="AL175">
            <v>1</v>
          </cell>
          <cell r="AN175">
            <v>10</v>
          </cell>
          <cell r="AO175">
            <v>18</v>
          </cell>
          <cell r="AP175" t="str">
            <v xml:space="preserve"> (A) EU150       (M) 0.7-1.1 mm</v>
          </cell>
          <cell r="AQ175" t="str">
            <v>(B) S.2 112      (M) 0.7-1.1 mm</v>
          </cell>
          <cell r="AR175">
            <v>10</v>
          </cell>
          <cell r="AS175">
            <v>0</v>
          </cell>
          <cell r="AT175" t="str">
            <v>CRS</v>
          </cell>
          <cell r="AU175" t="str">
            <v>اتوماتيك</v>
          </cell>
          <cell r="AV175">
            <v>7</v>
          </cell>
          <cell r="AW175">
            <v>7</v>
          </cell>
          <cell r="AX175">
            <v>597</v>
          </cell>
          <cell r="AY175">
            <v>1</v>
          </cell>
          <cell r="AZ175">
            <v>1</v>
          </cell>
          <cell r="BA175">
            <v>470</v>
          </cell>
          <cell r="BB175">
            <v>1</v>
          </cell>
          <cell r="BC175">
            <v>1</v>
          </cell>
          <cell r="BD175">
            <v>297</v>
          </cell>
          <cell r="BE175">
            <v>2</v>
          </cell>
          <cell r="BF175">
            <v>2</v>
          </cell>
          <cell r="BJ175">
            <v>5</v>
          </cell>
          <cell r="BK175">
            <v>5</v>
          </cell>
          <cell r="BL175">
            <v>15</v>
          </cell>
          <cell r="BN175">
            <v>109</v>
          </cell>
          <cell r="BO175" t="str">
            <v>1</v>
          </cell>
          <cell r="BP175"/>
          <cell r="BW175">
            <v>0</v>
          </cell>
          <cell r="CB175">
            <v>6</v>
          </cell>
          <cell r="CC175">
            <v>0.5</v>
          </cell>
          <cell r="CG175" t="str">
            <v>ابيض</v>
          </cell>
          <cell r="CK175">
            <v>0</v>
          </cell>
          <cell r="CL175">
            <v>0</v>
          </cell>
          <cell r="CN175" t="str">
            <v>foam chandilerة 8 / 185 Kristal Assfor</v>
          </cell>
          <cell r="CO175" t="str">
            <v>كريستال عصفور</v>
          </cell>
          <cell r="CP175" t="str">
            <v>كريستال عصفور</v>
          </cell>
          <cell r="CT175">
            <v>0</v>
          </cell>
          <cell r="CU175">
            <v>1</v>
          </cell>
          <cell r="CV175">
            <v>1</v>
          </cell>
        </row>
        <row r="176">
          <cell r="A176">
            <v>125</v>
          </cell>
          <cell r="B176" t="str">
            <v>PF1</v>
          </cell>
          <cell r="C176" t="str">
            <v>FOAM 10TH</v>
          </cell>
          <cell r="D176" t="str">
            <v>Molds</v>
          </cell>
          <cell r="E176" t="str">
            <v>FMCRSB81850000</v>
          </cell>
          <cell r="F176" t="str">
            <v>فوم نجفة 8 / 185 كرستال عصفور</v>
          </cell>
          <cell r="G176" t="str">
            <v>Set</v>
          </cell>
          <cell r="H176" t="str">
            <v>1100*1200</v>
          </cell>
          <cell r="I176">
            <v>0.83983333333333332</v>
          </cell>
          <cell r="J176">
            <v>10</v>
          </cell>
          <cell r="L176">
            <v>11</v>
          </cell>
          <cell r="M176">
            <v>11</v>
          </cell>
          <cell r="N176">
            <v>2</v>
          </cell>
          <cell r="O176">
            <v>1</v>
          </cell>
          <cell r="Q176" t="str">
            <v>تعمل</v>
          </cell>
          <cell r="R176">
            <v>839.83333333333337</v>
          </cell>
          <cell r="S176">
            <v>781.04500000000007</v>
          </cell>
          <cell r="T176">
            <v>898.62166666666667</v>
          </cell>
          <cell r="U176">
            <v>7</v>
          </cell>
          <cell r="V176">
            <v>7</v>
          </cell>
          <cell r="X176" t="str">
            <v>مصابيح</v>
          </cell>
          <cell r="Y176">
            <v>49</v>
          </cell>
          <cell r="AA176">
            <v>125</v>
          </cell>
          <cell r="AB176" t="str">
            <v>فوم نجفة 8 / 185 كرستال عصفور</v>
          </cell>
          <cell r="AD176" t="str">
            <v>فوم نجفة 8 / 185 كرستال عصفور</v>
          </cell>
          <cell r="AE176">
            <v>1</v>
          </cell>
          <cell r="AH176">
            <v>327.27272727272725</v>
          </cell>
          <cell r="AI176">
            <v>310.90909090909088</v>
          </cell>
          <cell r="AJ176">
            <v>343.63636363636363</v>
          </cell>
          <cell r="AK176">
            <v>1</v>
          </cell>
          <cell r="AM176">
            <v>1</v>
          </cell>
          <cell r="AN176">
            <v>10</v>
          </cell>
          <cell r="AO176">
            <v>18</v>
          </cell>
          <cell r="AP176" t="str">
            <v xml:space="preserve"> (A) EU150       (M) 0.7-1.1 mm</v>
          </cell>
          <cell r="AQ176" t="str">
            <v>(B) S.2 112      (M) 0.7-1.1 mm</v>
          </cell>
          <cell r="AR176">
            <v>10</v>
          </cell>
          <cell r="AS176">
            <v>0</v>
          </cell>
          <cell r="AT176" t="str">
            <v>CRS</v>
          </cell>
          <cell r="AU176" t="str">
            <v>اتوماتيك</v>
          </cell>
          <cell r="AV176">
            <v>7</v>
          </cell>
          <cell r="AW176">
            <v>7</v>
          </cell>
          <cell r="BJ176">
            <v>5</v>
          </cell>
          <cell r="BK176">
            <v>5</v>
          </cell>
          <cell r="BL176">
            <v>15</v>
          </cell>
          <cell r="BN176">
            <v>109</v>
          </cell>
          <cell r="BO176" t="str">
            <v>1</v>
          </cell>
          <cell r="BP176"/>
          <cell r="BW176">
            <v>0</v>
          </cell>
          <cell r="CB176">
            <v>6</v>
          </cell>
          <cell r="CC176">
            <v>1</v>
          </cell>
          <cell r="CG176" t="str">
            <v>ابيض</v>
          </cell>
          <cell r="CK176">
            <v>0</v>
          </cell>
          <cell r="CL176">
            <v>0.92381666666666673</v>
          </cell>
          <cell r="CN176" t="str">
            <v>foam chandilerة 8 / 185 Kristal Assfor</v>
          </cell>
          <cell r="CO176" t="str">
            <v>كريستال عصفور</v>
          </cell>
          <cell r="CP176" t="str">
            <v>كريستال عصفور</v>
          </cell>
          <cell r="CT176">
            <v>1</v>
          </cell>
          <cell r="CU176">
            <v>1</v>
          </cell>
          <cell r="CV176">
            <v>1</v>
          </cell>
        </row>
        <row r="177">
          <cell r="A177">
            <v>126</v>
          </cell>
          <cell r="B177" t="str">
            <v>PF1</v>
          </cell>
          <cell r="C177" t="str">
            <v>FOAM 10TH</v>
          </cell>
          <cell r="D177" t="str">
            <v>Molds</v>
          </cell>
          <cell r="E177" t="str">
            <v>FMELCI43390000</v>
          </cell>
          <cell r="F177" t="str">
            <v>فوم موزع الهواء 339</v>
          </cell>
          <cell r="G177" t="str">
            <v>Ea</v>
          </cell>
          <cell r="H177" t="str">
            <v>1100*1200</v>
          </cell>
          <cell r="I177">
            <v>0.124</v>
          </cell>
          <cell r="J177">
            <v>38</v>
          </cell>
          <cell r="L177">
            <v>38</v>
          </cell>
          <cell r="M177">
            <v>38</v>
          </cell>
          <cell r="N177">
            <v>1</v>
          </cell>
          <cell r="O177">
            <v>2</v>
          </cell>
          <cell r="Q177" t="str">
            <v>لا تعمل</v>
          </cell>
          <cell r="R177">
            <v>124</v>
          </cell>
          <cell r="S177">
            <v>115.32</v>
          </cell>
          <cell r="T177">
            <v>132.68</v>
          </cell>
          <cell r="U177">
            <v>7</v>
          </cell>
          <cell r="V177">
            <v>7</v>
          </cell>
          <cell r="Y177">
            <v>207</v>
          </cell>
          <cell r="AA177">
            <v>126</v>
          </cell>
          <cell r="AB177" t="str">
            <v>فوم موزع الهواء 339</v>
          </cell>
          <cell r="AC177">
            <v>0.124</v>
          </cell>
          <cell r="AD177" t="str">
            <v>فوم موزع الهواء 339</v>
          </cell>
          <cell r="AE177">
            <v>0</v>
          </cell>
          <cell r="AH177">
            <v>189.47368421052633</v>
          </cell>
          <cell r="AI177">
            <v>180</v>
          </cell>
          <cell r="AJ177">
            <v>198.94736842105266</v>
          </cell>
          <cell r="AK177">
            <v>1</v>
          </cell>
          <cell r="AL177">
            <v>1</v>
          </cell>
          <cell r="AM177">
            <v>1</v>
          </cell>
          <cell r="AT177" t="str">
            <v>ELC</v>
          </cell>
          <cell r="AV177">
            <v>7</v>
          </cell>
          <cell r="AW177">
            <v>7</v>
          </cell>
          <cell r="BO177" t="str">
            <v/>
          </cell>
          <cell r="BP177"/>
          <cell r="CK177">
            <v>0</v>
          </cell>
          <cell r="CL177">
            <v>0.13640000000000002</v>
          </cell>
          <cell r="CN177" t="str">
            <v>foam موزع الair 339</v>
          </cell>
          <cell r="CO177" t="str">
            <v/>
          </cell>
          <cell r="CT177">
            <v>1</v>
          </cell>
          <cell r="CU177">
            <v>1</v>
          </cell>
          <cell r="CV177">
            <v>1</v>
          </cell>
        </row>
        <row r="178">
          <cell r="A178">
            <v>127</v>
          </cell>
          <cell r="B178" t="str">
            <v>PF1</v>
          </cell>
          <cell r="C178" t="str">
            <v>FOAM 10TH</v>
          </cell>
          <cell r="D178" t="str">
            <v>Molds</v>
          </cell>
          <cell r="E178" t="str">
            <v>FMCCII00000000</v>
          </cell>
          <cell r="F178" t="str">
            <v>فوم مفتاح لوتشي</v>
          </cell>
          <cell r="G178" t="str">
            <v>Ea</v>
          </cell>
          <cell r="H178" t="str">
            <v>850*650</v>
          </cell>
          <cell r="I178">
            <v>2.3877142857142857E-2</v>
          </cell>
          <cell r="J178">
            <v>120</v>
          </cell>
          <cell r="L178">
            <v>120</v>
          </cell>
          <cell r="M178">
            <v>120</v>
          </cell>
          <cell r="N178">
            <v>1</v>
          </cell>
          <cell r="O178">
            <v>4</v>
          </cell>
          <cell r="Q178" t="str">
            <v>تعمل</v>
          </cell>
          <cell r="R178">
            <v>23.877142857142857</v>
          </cell>
          <cell r="S178">
            <v>22.205742857142859</v>
          </cell>
          <cell r="T178">
            <v>25.548542857142856</v>
          </cell>
          <cell r="U178">
            <v>7</v>
          </cell>
          <cell r="V178">
            <v>7</v>
          </cell>
          <cell r="X178" t="str">
            <v>ادوات كهربائية</v>
          </cell>
          <cell r="Y178">
            <v>50</v>
          </cell>
          <cell r="AA178">
            <v>127</v>
          </cell>
          <cell r="AB178" t="str">
            <v>فوم مفتاح لوتشي</v>
          </cell>
          <cell r="AD178" t="str">
            <v>فوم مفتاح لوتشي</v>
          </cell>
          <cell r="AE178">
            <v>1</v>
          </cell>
          <cell r="AH178">
            <v>120</v>
          </cell>
          <cell r="AI178">
            <v>114</v>
          </cell>
          <cell r="AJ178">
            <v>126</v>
          </cell>
          <cell r="AK178">
            <v>1</v>
          </cell>
          <cell r="AL178">
            <v>1</v>
          </cell>
          <cell r="AM178">
            <v>1</v>
          </cell>
          <cell r="AN178">
            <v>9</v>
          </cell>
          <cell r="AO178" t="str">
            <v>20</v>
          </cell>
          <cell r="AP178" t="str">
            <v>(A) EU150                 (M) 0.7-1.1 mm</v>
          </cell>
          <cell r="AQ178" t="str">
            <v>(B) S.2 112                (M) 0.7-1.1 mm</v>
          </cell>
          <cell r="AR178">
            <v>8</v>
          </cell>
          <cell r="AS178">
            <v>8</v>
          </cell>
          <cell r="AT178" t="str">
            <v>CCI</v>
          </cell>
          <cell r="AU178" t="str">
            <v>اتوماتيك</v>
          </cell>
          <cell r="AV178">
            <v>7</v>
          </cell>
          <cell r="AW178">
            <v>7</v>
          </cell>
          <cell r="AX178">
            <v>278</v>
          </cell>
          <cell r="AY178">
            <v>1</v>
          </cell>
          <cell r="AZ178">
            <v>1</v>
          </cell>
          <cell r="BA178">
            <v>123</v>
          </cell>
          <cell r="BB178">
            <v>1</v>
          </cell>
          <cell r="BC178">
            <v>1</v>
          </cell>
          <cell r="BD178">
            <v>61</v>
          </cell>
          <cell r="BE178">
            <v>1</v>
          </cell>
          <cell r="BF178">
            <v>1</v>
          </cell>
          <cell r="BJ178">
            <v>3</v>
          </cell>
          <cell r="BK178">
            <v>6</v>
          </cell>
          <cell r="BL178">
            <v>12</v>
          </cell>
          <cell r="BN178">
            <v>119</v>
          </cell>
          <cell r="BO178" t="str">
            <v>1</v>
          </cell>
          <cell r="BP178"/>
          <cell r="BW178">
            <v>0</v>
          </cell>
          <cell r="CB178">
            <v>160</v>
          </cell>
          <cell r="CC178">
            <v>1</v>
          </cell>
          <cell r="CG178" t="str">
            <v>ابيض شفاف</v>
          </cell>
          <cell r="CK178">
            <v>0</v>
          </cell>
          <cell r="CL178">
            <v>2.6264857142857145E-2</v>
          </cell>
          <cell r="CN178" t="str">
            <v>foam switch Lochy</v>
          </cell>
          <cell r="CO178" t="str">
            <v>المكونات الصناعية</v>
          </cell>
          <cell r="CP178" t="str">
            <v>المكونات الصناعية</v>
          </cell>
          <cell r="CT178">
            <v>1</v>
          </cell>
          <cell r="CU178">
            <v>1</v>
          </cell>
          <cell r="CV178">
            <v>1</v>
          </cell>
        </row>
        <row r="179">
          <cell r="A179">
            <v>128</v>
          </cell>
          <cell r="B179" t="str">
            <v>PF1</v>
          </cell>
          <cell r="C179" t="str">
            <v>FOAM 10TH</v>
          </cell>
          <cell r="D179" t="str">
            <v>Molds</v>
          </cell>
          <cell r="E179" t="str">
            <v>FMAMTI30000000</v>
          </cell>
          <cell r="F179" t="str">
            <v>فوم مفتاح دومو</v>
          </cell>
          <cell r="G179" t="str">
            <v>Ea</v>
          </cell>
          <cell r="H179" t="str">
            <v>850*650</v>
          </cell>
          <cell r="I179">
            <v>2.4E-2</v>
          </cell>
          <cell r="J179">
            <v>120</v>
          </cell>
          <cell r="L179">
            <v>126</v>
          </cell>
          <cell r="M179">
            <v>152</v>
          </cell>
          <cell r="N179">
            <v>1</v>
          </cell>
          <cell r="O179">
            <v>4</v>
          </cell>
          <cell r="Q179" t="str">
            <v>تعمل</v>
          </cell>
          <cell r="R179">
            <v>24</v>
          </cell>
          <cell r="S179">
            <v>22.32</v>
          </cell>
          <cell r="T179">
            <v>25.68</v>
          </cell>
          <cell r="U179">
            <v>7</v>
          </cell>
          <cell r="V179">
            <v>7</v>
          </cell>
          <cell r="X179" t="str">
            <v>ادوات كهربائية</v>
          </cell>
          <cell r="Y179">
            <v>51</v>
          </cell>
          <cell r="AA179">
            <v>128</v>
          </cell>
          <cell r="AB179" t="str">
            <v>فوم مفتاح دومو</v>
          </cell>
          <cell r="AD179" t="str">
            <v>فوم مفتاح دومو</v>
          </cell>
          <cell r="AE179">
            <v>1</v>
          </cell>
          <cell r="AH179">
            <v>94.736842105263165</v>
          </cell>
          <cell r="AI179">
            <v>90</v>
          </cell>
          <cell r="AJ179">
            <v>99.473684210526329</v>
          </cell>
          <cell r="AK179">
            <v>1</v>
          </cell>
          <cell r="AL179">
            <v>1</v>
          </cell>
          <cell r="AM179">
            <v>1</v>
          </cell>
          <cell r="AN179">
            <v>8</v>
          </cell>
          <cell r="AO179" t="str">
            <v>20</v>
          </cell>
          <cell r="AP179" t="str">
            <v>(A) EU150            (M) 0.7-1.1 mm</v>
          </cell>
          <cell r="AQ179" t="str">
            <v>(B) S.2 112           (M) 0.7-1.1 mm</v>
          </cell>
          <cell r="AR179">
            <v>8</v>
          </cell>
          <cell r="AS179">
            <v>16</v>
          </cell>
          <cell r="AT179" t="str">
            <v>AMT</v>
          </cell>
          <cell r="AU179" t="str">
            <v>اتوماتيك</v>
          </cell>
          <cell r="AV179">
            <v>7</v>
          </cell>
          <cell r="AW179">
            <v>7</v>
          </cell>
          <cell r="AX179">
            <v>245</v>
          </cell>
          <cell r="AY179">
            <v>1</v>
          </cell>
          <cell r="AZ179">
            <v>1</v>
          </cell>
          <cell r="BA179">
            <v>170</v>
          </cell>
          <cell r="BB179">
            <v>1</v>
          </cell>
          <cell r="BC179">
            <v>1</v>
          </cell>
          <cell r="BD179">
            <v>55</v>
          </cell>
          <cell r="BE179">
            <v>1</v>
          </cell>
          <cell r="BF179">
            <v>1</v>
          </cell>
          <cell r="BJ179">
            <v>2</v>
          </cell>
          <cell r="BK179">
            <v>6</v>
          </cell>
          <cell r="BL179">
            <v>10</v>
          </cell>
          <cell r="BN179">
            <v>117</v>
          </cell>
          <cell r="BO179" t="str">
            <v>1</v>
          </cell>
          <cell r="BP179"/>
          <cell r="BW179">
            <v>0</v>
          </cell>
          <cell r="CB179">
            <v>160</v>
          </cell>
          <cell r="CC179">
            <v>1</v>
          </cell>
          <cell r="CG179" t="str">
            <v>ابيض شفاف</v>
          </cell>
          <cell r="CK179">
            <v>0</v>
          </cell>
          <cell r="CL179">
            <v>2.6400000000000003E-2</v>
          </cell>
          <cell r="CN179" t="str">
            <v>foam switch Domo</v>
          </cell>
          <cell r="CO179" t="str">
            <v>امكو</v>
          </cell>
          <cell r="CP179" t="str">
            <v xml:space="preserve">امكو للصناعة والتجارة </v>
          </cell>
          <cell r="CT179">
            <v>1</v>
          </cell>
          <cell r="CU179">
            <v>1</v>
          </cell>
          <cell r="CV179">
            <v>1</v>
          </cell>
        </row>
        <row r="180">
          <cell r="A180">
            <v>129</v>
          </cell>
          <cell r="B180" t="str">
            <v>PF1</v>
          </cell>
          <cell r="C180" t="str">
            <v>FOAM 10TH</v>
          </cell>
          <cell r="D180" t="str">
            <v>Molds</v>
          </cell>
          <cell r="E180" t="str">
            <v>FMTOII10000000</v>
          </cell>
          <cell r="F180" t="str">
            <v>فوم مفتاح جاد</v>
          </cell>
          <cell r="G180" t="str">
            <v>Ea</v>
          </cell>
          <cell r="H180" t="str">
            <v>850*650</v>
          </cell>
          <cell r="I180">
            <v>2.0111111111111111E-2</v>
          </cell>
          <cell r="J180">
            <v>120</v>
          </cell>
          <cell r="L180">
            <v>120</v>
          </cell>
          <cell r="M180">
            <v>120</v>
          </cell>
          <cell r="N180">
            <v>1</v>
          </cell>
          <cell r="O180">
            <v>4</v>
          </cell>
          <cell r="Q180" t="str">
            <v>لا تعمل</v>
          </cell>
          <cell r="R180">
            <v>20.111111111111111</v>
          </cell>
          <cell r="S180">
            <v>18.703333333333333</v>
          </cell>
          <cell r="T180">
            <v>21.518888888888888</v>
          </cell>
          <cell r="U180">
            <v>7</v>
          </cell>
          <cell r="V180">
            <v>7</v>
          </cell>
          <cell r="Y180">
            <v>208</v>
          </cell>
          <cell r="AA180">
            <v>129</v>
          </cell>
          <cell r="AB180" t="str">
            <v>فوم مفتاح جاد</v>
          </cell>
          <cell r="AC180">
            <v>2.0111111111111111E-2</v>
          </cell>
          <cell r="AD180" t="str">
            <v>فوم مفتاح جاد</v>
          </cell>
          <cell r="AE180">
            <v>0</v>
          </cell>
          <cell r="AH180">
            <v>120</v>
          </cell>
          <cell r="AI180">
            <v>114</v>
          </cell>
          <cell r="AJ180">
            <v>126</v>
          </cell>
          <cell r="AK180">
            <v>1</v>
          </cell>
          <cell r="AL180">
            <v>1</v>
          </cell>
          <cell r="AM180">
            <v>1</v>
          </cell>
          <cell r="AT180" t="str">
            <v>TOI</v>
          </cell>
          <cell r="AV180">
            <v>7</v>
          </cell>
          <cell r="AW180">
            <v>7</v>
          </cell>
          <cell r="BO180" t="str">
            <v/>
          </cell>
          <cell r="BP180"/>
          <cell r="CK180">
            <v>0</v>
          </cell>
          <cell r="CL180">
            <v>2.2122222222222224E-2</v>
          </cell>
          <cell r="CN180" t="str">
            <v>foam switch جاد</v>
          </cell>
          <cell r="CO180" t="str">
            <v/>
          </cell>
          <cell r="CT180">
            <v>1</v>
          </cell>
          <cell r="CU180">
            <v>1</v>
          </cell>
          <cell r="CV180">
            <v>1</v>
          </cell>
        </row>
        <row r="181">
          <cell r="A181">
            <v>130</v>
          </cell>
          <cell r="B181" t="str">
            <v>PF1</v>
          </cell>
          <cell r="C181" t="str">
            <v>FOAM 10TH</v>
          </cell>
          <cell r="D181" t="str">
            <v>Molds</v>
          </cell>
          <cell r="E181" t="str">
            <v>FMDACI51520000</v>
          </cell>
          <cell r="F181" t="str">
            <v>فوم كوش 152</v>
          </cell>
          <cell r="G181" t="str">
            <v>Ea</v>
          </cell>
          <cell r="H181" t="str">
            <v>850*650</v>
          </cell>
          <cell r="I181">
            <v>1.2E-2</v>
          </cell>
          <cell r="J181">
            <v>216</v>
          </cell>
          <cell r="L181">
            <v>227</v>
          </cell>
          <cell r="M181">
            <v>336</v>
          </cell>
          <cell r="N181">
            <v>1</v>
          </cell>
          <cell r="O181">
            <v>9</v>
          </cell>
          <cell r="Q181" t="str">
            <v>تعمل</v>
          </cell>
          <cell r="R181">
            <v>12</v>
          </cell>
          <cell r="S181">
            <v>11.16</v>
          </cell>
          <cell r="T181">
            <v>12.84</v>
          </cell>
          <cell r="U181">
            <v>7</v>
          </cell>
          <cell r="V181">
            <v>7</v>
          </cell>
          <cell r="X181" t="str">
            <v>بوتجاز</v>
          </cell>
          <cell r="Y181">
            <v>52</v>
          </cell>
          <cell r="AA181">
            <v>130</v>
          </cell>
          <cell r="AB181" t="str">
            <v>فوم كوش 152</v>
          </cell>
          <cell r="AD181" t="str">
            <v>فوم كوش 152</v>
          </cell>
          <cell r="AE181">
            <v>1</v>
          </cell>
          <cell r="AG181">
            <v>809040701</v>
          </cell>
          <cell r="AH181">
            <v>96.428571428571416</v>
          </cell>
          <cell r="AI181">
            <v>91.607142857142847</v>
          </cell>
          <cell r="AJ181">
            <v>101.24999999999999</v>
          </cell>
          <cell r="AK181">
            <v>1</v>
          </cell>
          <cell r="AL181">
            <v>1</v>
          </cell>
          <cell r="AM181">
            <v>1</v>
          </cell>
          <cell r="AN181">
            <v>8</v>
          </cell>
          <cell r="AO181">
            <v>18</v>
          </cell>
          <cell r="AP181" t="str">
            <v>(A) EU 150          (M) 0.7-1.1 mm</v>
          </cell>
          <cell r="AQ181" t="str">
            <v>(B) S.2 112          (M) 0.7-1.1 mm</v>
          </cell>
          <cell r="AR181">
            <v>9</v>
          </cell>
          <cell r="AS181">
            <v>0</v>
          </cell>
          <cell r="AT181" t="str">
            <v>DAC</v>
          </cell>
          <cell r="AU181" t="str">
            <v>اتوماتيك</v>
          </cell>
          <cell r="AV181">
            <v>7</v>
          </cell>
          <cell r="AW181">
            <v>7</v>
          </cell>
          <cell r="AX181">
            <v>152</v>
          </cell>
          <cell r="AY181">
            <v>1</v>
          </cell>
          <cell r="AZ181">
            <v>1</v>
          </cell>
          <cell r="BA181">
            <v>152</v>
          </cell>
          <cell r="BB181">
            <v>1</v>
          </cell>
          <cell r="BC181">
            <v>1</v>
          </cell>
          <cell r="BD181">
            <v>43</v>
          </cell>
          <cell r="BE181">
            <v>1</v>
          </cell>
          <cell r="BF181">
            <v>1</v>
          </cell>
          <cell r="BG181">
            <v>11</v>
          </cell>
          <cell r="BH181">
            <v>1</v>
          </cell>
          <cell r="BI181">
            <v>1</v>
          </cell>
          <cell r="BJ181">
            <v>3</v>
          </cell>
          <cell r="BK181">
            <v>5</v>
          </cell>
          <cell r="BL181">
            <v>11</v>
          </cell>
          <cell r="BN181">
            <v>212</v>
          </cell>
          <cell r="BO181" t="str">
            <v>2</v>
          </cell>
          <cell r="BP181"/>
          <cell r="BW181">
            <v>0</v>
          </cell>
          <cell r="CB181">
            <v>400</v>
          </cell>
          <cell r="CC181">
            <v>1</v>
          </cell>
          <cell r="CG181" t="str">
            <v>ابيض</v>
          </cell>
          <cell r="CK181">
            <v>0</v>
          </cell>
          <cell r="CL181">
            <v>1.3200000000000002E-2</v>
          </cell>
          <cell r="CN181" t="str">
            <v>foam Coash 152</v>
          </cell>
          <cell r="CO181" t="str">
            <v>الكترولوكس</v>
          </cell>
          <cell r="CP181" t="str">
            <v>القاهرة للصناعات المغذية بوتاجازات</v>
          </cell>
          <cell r="CT181">
            <v>1</v>
          </cell>
          <cell r="CU181">
            <v>1</v>
          </cell>
          <cell r="CV181">
            <v>1</v>
          </cell>
        </row>
        <row r="182">
          <cell r="A182">
            <v>131</v>
          </cell>
          <cell r="B182" t="str">
            <v>PF1</v>
          </cell>
          <cell r="C182" t="str">
            <v>FOAM 10TH</v>
          </cell>
          <cell r="D182" t="str">
            <v>Molds</v>
          </cell>
          <cell r="E182" t="str">
            <v>FMDACI51300000</v>
          </cell>
          <cell r="F182" t="str">
            <v>فوم كوش 130</v>
          </cell>
          <cell r="G182" t="str">
            <v>Ea</v>
          </cell>
          <cell r="H182" t="str">
            <v>1100*1200</v>
          </cell>
          <cell r="I182">
            <v>0.01</v>
          </cell>
          <cell r="J182">
            <v>692</v>
          </cell>
          <cell r="L182">
            <v>727</v>
          </cell>
          <cell r="M182">
            <v>772</v>
          </cell>
          <cell r="N182">
            <v>1</v>
          </cell>
          <cell r="O182">
            <v>25</v>
          </cell>
          <cell r="Q182" t="str">
            <v>تعمل</v>
          </cell>
          <cell r="R182">
            <v>10</v>
          </cell>
          <cell r="S182">
            <v>9.3000000000000007</v>
          </cell>
          <cell r="T182">
            <v>10.7</v>
          </cell>
          <cell r="U182">
            <v>7</v>
          </cell>
          <cell r="V182">
            <v>7</v>
          </cell>
          <cell r="X182" t="str">
            <v>بوتجاز</v>
          </cell>
          <cell r="Y182">
            <v>53</v>
          </cell>
          <cell r="AA182">
            <v>131</v>
          </cell>
          <cell r="AB182" t="str">
            <v>فوم كوش 130</v>
          </cell>
          <cell r="AD182" t="str">
            <v>فوم كوش 130</v>
          </cell>
          <cell r="AE182">
            <v>1</v>
          </cell>
          <cell r="AG182" t="str">
            <v>A00467101</v>
          </cell>
          <cell r="AH182">
            <v>116.58031088082902</v>
          </cell>
          <cell r="AI182">
            <v>110.75129533678756</v>
          </cell>
          <cell r="AJ182">
            <v>122.40932642487047</v>
          </cell>
          <cell r="AK182">
            <v>1</v>
          </cell>
          <cell r="AL182">
            <v>1</v>
          </cell>
          <cell r="AM182">
            <v>1</v>
          </cell>
          <cell r="AN182">
            <v>10</v>
          </cell>
          <cell r="AO182">
            <v>18</v>
          </cell>
          <cell r="AP182" t="str">
            <v>(A) EU 150          (M) 0.7-1.1 mm</v>
          </cell>
          <cell r="AQ182" t="str">
            <v>(B) S.2 112          (M) 0.7-1.1 mm</v>
          </cell>
          <cell r="AR182">
            <v>25</v>
          </cell>
          <cell r="AS182">
            <v>50</v>
          </cell>
          <cell r="AT182" t="str">
            <v>DAC</v>
          </cell>
          <cell r="AU182" t="str">
            <v>اتوماتيك</v>
          </cell>
          <cell r="AV182">
            <v>7</v>
          </cell>
          <cell r="AW182">
            <v>7</v>
          </cell>
          <cell r="AX182">
            <v>130</v>
          </cell>
          <cell r="AY182">
            <v>1</v>
          </cell>
          <cell r="AZ182">
            <v>1</v>
          </cell>
          <cell r="BA182">
            <v>130</v>
          </cell>
          <cell r="BB182">
            <v>1</v>
          </cell>
          <cell r="BC182">
            <v>1</v>
          </cell>
          <cell r="BD182">
            <v>43.5</v>
          </cell>
          <cell r="BE182">
            <v>1</v>
          </cell>
          <cell r="BF182">
            <v>1</v>
          </cell>
          <cell r="BG182">
            <v>11</v>
          </cell>
          <cell r="BH182">
            <v>1</v>
          </cell>
          <cell r="BI182">
            <v>1</v>
          </cell>
          <cell r="BJ182">
            <v>5</v>
          </cell>
          <cell r="BK182">
            <v>5</v>
          </cell>
          <cell r="BL182">
            <v>15</v>
          </cell>
          <cell r="BN182">
            <v>205</v>
          </cell>
          <cell r="BO182" t="str">
            <v>2</v>
          </cell>
          <cell r="BP182"/>
          <cell r="BW182">
            <v>0</v>
          </cell>
          <cell r="CB182">
            <v>400</v>
          </cell>
          <cell r="CC182">
            <v>1</v>
          </cell>
          <cell r="CG182" t="str">
            <v>ابيض</v>
          </cell>
          <cell r="CK182">
            <v>0</v>
          </cell>
          <cell r="CL182">
            <v>1.1000000000000001E-2</v>
          </cell>
          <cell r="CN182" t="str">
            <v>foam Coash 130</v>
          </cell>
          <cell r="CO182" t="str">
            <v>الكترولوكس</v>
          </cell>
          <cell r="CP182" t="str">
            <v>القاهرة للصناعات المغذية بوتاجازات</v>
          </cell>
          <cell r="CT182">
            <v>1</v>
          </cell>
          <cell r="CU182">
            <v>1</v>
          </cell>
          <cell r="CV182">
            <v>1</v>
          </cell>
        </row>
        <row r="183">
          <cell r="A183">
            <v>372</v>
          </cell>
          <cell r="B183" t="str">
            <v>PF1</v>
          </cell>
          <cell r="C183" t="str">
            <v>FOAM 10TH</v>
          </cell>
          <cell r="D183" t="str">
            <v>xps</v>
          </cell>
          <cell r="E183" t="str">
            <v>FX35IF00500125</v>
          </cell>
          <cell r="F183" t="str">
            <v>شريحة زرقاء آيزوفوم 5سم ك35 بدون شفة (125*60*5سم) تصدير</v>
          </cell>
          <cell r="M183"/>
          <cell r="Q183" t="str">
            <v>تعمل</v>
          </cell>
          <cell r="S183"/>
          <cell r="T183"/>
          <cell r="X183" t="str">
            <v>آيزو فوم</v>
          </cell>
          <cell r="Y183">
            <v>80</v>
          </cell>
          <cell r="AA183">
            <v>372</v>
          </cell>
          <cell r="AB183" t="str">
            <v>شريحة زرقاء آيزوفوم 5سم ك35 بدون شفة (125*60*5سم) تصدير</v>
          </cell>
          <cell r="AE183">
            <v>1</v>
          </cell>
          <cell r="AK183">
            <v>1</v>
          </cell>
          <cell r="AM183">
            <v>1</v>
          </cell>
          <cell r="AT183" t="str">
            <v>35I</v>
          </cell>
          <cell r="AV183">
            <v>7</v>
          </cell>
          <cell r="AW183">
            <v>7</v>
          </cell>
          <cell r="BJ183">
            <v>5</v>
          </cell>
          <cell r="BK183">
            <v>-5</v>
          </cell>
          <cell r="BL183">
            <v>5</v>
          </cell>
          <cell r="BO183" t="str">
            <v/>
          </cell>
          <cell r="BP183"/>
          <cell r="BW183">
            <v>0</v>
          </cell>
          <cell r="CK183">
            <v>0</v>
          </cell>
          <cell r="CL183">
            <v>0</v>
          </cell>
          <cell r="CO183" t="str">
            <v>عملاء متنوعون</v>
          </cell>
          <cell r="CP183" t="str">
            <v>عملاء متنوعون</v>
          </cell>
          <cell r="CT183">
            <v>1</v>
          </cell>
          <cell r="CU183">
            <v>1</v>
          </cell>
          <cell r="CV183">
            <v>1</v>
          </cell>
        </row>
        <row r="184">
          <cell r="A184">
            <v>374</v>
          </cell>
          <cell r="B184" t="str">
            <v>PF1</v>
          </cell>
          <cell r="C184" t="str">
            <v>FOAM 10TH</v>
          </cell>
          <cell r="D184" t="str">
            <v>xps</v>
          </cell>
          <cell r="E184" t="str">
            <v>FX35IF01500121</v>
          </cell>
          <cell r="F184" t="str">
            <v>شريحة زرقاء آيزوفوم 5سم ك35 بشفة (121.5*61*5سم) تصدير</v>
          </cell>
          <cell r="M184"/>
          <cell r="Q184" t="str">
            <v>تعمل</v>
          </cell>
          <cell r="S184"/>
          <cell r="T184"/>
          <cell r="X184" t="str">
            <v>آيزو فوم</v>
          </cell>
          <cell r="Y184">
            <v>82</v>
          </cell>
          <cell r="AA184">
            <v>374</v>
          </cell>
          <cell r="AB184" t="str">
            <v>شريحة زرقاء آيزوفوم 5سم ك35 بشفة (121.5*61*5سم) تصدير</v>
          </cell>
          <cell r="AE184">
            <v>1</v>
          </cell>
          <cell r="AK184">
            <v>1</v>
          </cell>
          <cell r="AM184">
            <v>1</v>
          </cell>
          <cell r="AT184" t="str">
            <v>35I</v>
          </cell>
          <cell r="AV184">
            <v>7</v>
          </cell>
          <cell r="AW184">
            <v>7</v>
          </cell>
          <cell r="BJ184">
            <v>5</v>
          </cell>
          <cell r="BK184">
            <v>-5</v>
          </cell>
          <cell r="BL184">
            <v>5</v>
          </cell>
          <cell r="BO184" t="str">
            <v/>
          </cell>
          <cell r="BP184"/>
          <cell r="BW184">
            <v>0</v>
          </cell>
          <cell r="CK184">
            <v>0</v>
          </cell>
          <cell r="CL184">
            <v>0</v>
          </cell>
          <cell r="CO184" t="str">
            <v>عملاء متنوعون</v>
          </cell>
          <cell r="CP184" t="str">
            <v>عملاء متنوعون</v>
          </cell>
          <cell r="CT184">
            <v>1</v>
          </cell>
          <cell r="CU184">
            <v>1</v>
          </cell>
          <cell r="CV184">
            <v>1</v>
          </cell>
        </row>
        <row r="185">
          <cell r="A185">
            <v>134</v>
          </cell>
          <cell r="B185" t="str">
            <v>PF1</v>
          </cell>
          <cell r="C185" t="str">
            <v>FOAM 10TH</v>
          </cell>
          <cell r="D185" t="str">
            <v>Molds</v>
          </cell>
          <cell r="E185" t="str">
            <v>FMGREI10000000</v>
          </cell>
          <cell r="F185" t="str">
            <v>فوم كشاف طوارئ جراند 1</v>
          </cell>
          <cell r="G185" t="str">
            <v>Ea</v>
          </cell>
          <cell r="H185" t="str">
            <v>1200*1100</v>
          </cell>
          <cell r="I185">
            <v>9.9145833333333325E-3</v>
          </cell>
          <cell r="J185">
            <v>240</v>
          </cell>
          <cell r="L185">
            <v>252</v>
          </cell>
          <cell r="M185">
            <v>429</v>
          </cell>
          <cell r="N185">
            <v>1</v>
          </cell>
          <cell r="O185">
            <v>12</v>
          </cell>
          <cell r="Q185" t="str">
            <v>تعمل</v>
          </cell>
          <cell r="R185">
            <v>9.9145833333333329</v>
          </cell>
          <cell r="S185">
            <v>9.2205624999999998</v>
          </cell>
          <cell r="T185">
            <v>10.608604166666666</v>
          </cell>
          <cell r="U185">
            <v>7</v>
          </cell>
          <cell r="V185">
            <v>7</v>
          </cell>
          <cell r="X185" t="str">
            <v>مصابيح</v>
          </cell>
          <cell r="Y185">
            <v>56</v>
          </cell>
          <cell r="AA185">
            <v>134</v>
          </cell>
          <cell r="AB185" t="str">
            <v>فوم كشاف طوارئ جراند 1</v>
          </cell>
          <cell r="AD185" t="str">
            <v>فوم كشاف طوارئ جراند 1</v>
          </cell>
          <cell r="AE185">
            <v>1</v>
          </cell>
          <cell r="AH185">
            <v>100.69930069930069</v>
          </cell>
          <cell r="AI185">
            <v>95.664335664335653</v>
          </cell>
          <cell r="AJ185">
            <v>105.73426573426573</v>
          </cell>
          <cell r="AK185">
            <v>1</v>
          </cell>
          <cell r="AL185">
            <v>1</v>
          </cell>
          <cell r="AM185">
            <v>1</v>
          </cell>
          <cell r="AN185">
            <v>8</v>
          </cell>
          <cell r="AO185" t="str">
            <v>18</v>
          </cell>
          <cell r="AP185" t="str">
            <v xml:space="preserve"> (A) EU150       (M) 0.7-1.1 mm</v>
          </cell>
          <cell r="AQ185" t="str">
            <v>(B) S.2 112      (M) 0.7-1.1 mm</v>
          </cell>
          <cell r="AR185" t="str">
            <v>12</v>
          </cell>
          <cell r="AS185" t="str">
            <v>0</v>
          </cell>
          <cell r="AT185" t="str">
            <v>GRE</v>
          </cell>
          <cell r="AU185" t="str">
            <v>اتوماتيك</v>
          </cell>
          <cell r="AV185">
            <v>7</v>
          </cell>
          <cell r="AW185">
            <v>7</v>
          </cell>
          <cell r="AX185">
            <v>153</v>
          </cell>
          <cell r="AY185">
            <v>1</v>
          </cell>
          <cell r="AZ185">
            <v>1</v>
          </cell>
          <cell r="BA185">
            <v>117</v>
          </cell>
          <cell r="BB185">
            <v>1</v>
          </cell>
          <cell r="BC185">
            <v>1</v>
          </cell>
          <cell r="BD185">
            <v>61</v>
          </cell>
          <cell r="BE185">
            <v>1</v>
          </cell>
          <cell r="BF185">
            <v>1</v>
          </cell>
          <cell r="BG185">
            <v>8</v>
          </cell>
          <cell r="BH185">
            <v>1</v>
          </cell>
          <cell r="BI185">
            <v>1</v>
          </cell>
          <cell r="BJ185">
            <v>5</v>
          </cell>
          <cell r="BK185">
            <v>3</v>
          </cell>
          <cell r="BL185">
            <v>13</v>
          </cell>
          <cell r="BN185">
            <v>105</v>
          </cell>
          <cell r="BO185" t="str">
            <v>1</v>
          </cell>
          <cell r="BP185"/>
          <cell r="BW185">
            <v>0</v>
          </cell>
          <cell r="CK185">
            <v>0</v>
          </cell>
          <cell r="CL185">
            <v>1.0906041666666666E-2</v>
          </cell>
          <cell r="CN185" t="str">
            <v>foam lighting Emergince Grand 1</v>
          </cell>
          <cell r="CO185" t="str">
            <v>جراند</v>
          </cell>
          <cell r="CP185" t="str">
            <v>شركة جراند</v>
          </cell>
          <cell r="CT185">
            <v>1</v>
          </cell>
          <cell r="CU185">
            <v>1</v>
          </cell>
          <cell r="CV185">
            <v>1</v>
          </cell>
        </row>
        <row r="186">
          <cell r="A186">
            <v>135</v>
          </cell>
          <cell r="B186" t="str">
            <v>PF1</v>
          </cell>
          <cell r="C186" t="str">
            <v>FOAM 10TH</v>
          </cell>
          <cell r="D186" t="str">
            <v>Molds</v>
          </cell>
          <cell r="E186" t="str">
            <v>FMGREI30000000</v>
          </cell>
          <cell r="F186" t="str">
            <v>فوم كشاف جراند بلاستيك</v>
          </cell>
          <cell r="G186" t="str">
            <v>Ea</v>
          </cell>
          <cell r="H186" t="str">
            <v>850*650</v>
          </cell>
          <cell r="I186">
            <v>1.0625000000000001E-2</v>
          </cell>
          <cell r="J186">
            <v>300</v>
          </cell>
          <cell r="L186">
            <v>315</v>
          </cell>
          <cell r="M186">
            <v>345</v>
          </cell>
          <cell r="N186">
            <v>1</v>
          </cell>
          <cell r="O186">
            <v>12</v>
          </cell>
          <cell r="Q186" t="str">
            <v>تعمل</v>
          </cell>
          <cell r="R186">
            <v>10.625</v>
          </cell>
          <cell r="S186">
            <v>9.8812499999999996</v>
          </cell>
          <cell r="T186">
            <v>11.36875</v>
          </cell>
          <cell r="U186">
            <v>7</v>
          </cell>
          <cell r="V186">
            <v>7</v>
          </cell>
          <cell r="X186" t="str">
            <v>مصابيح</v>
          </cell>
          <cell r="Y186">
            <v>57</v>
          </cell>
          <cell r="AA186">
            <v>135</v>
          </cell>
          <cell r="AB186" t="str">
            <v>فوم كشاف جراند بلاستيك</v>
          </cell>
          <cell r="AD186" t="str">
            <v>فوم كشاف جراند بلاستيك</v>
          </cell>
          <cell r="AE186">
            <v>1</v>
          </cell>
          <cell r="AH186">
            <v>125.21739130434783</v>
          </cell>
          <cell r="AI186">
            <v>118.95652173913044</v>
          </cell>
          <cell r="AJ186">
            <v>131.47826086956522</v>
          </cell>
          <cell r="AK186">
            <v>1</v>
          </cell>
          <cell r="AL186">
            <v>1</v>
          </cell>
          <cell r="AM186">
            <v>1</v>
          </cell>
          <cell r="AN186">
            <v>14</v>
          </cell>
          <cell r="AO186" t="str">
            <v>18</v>
          </cell>
          <cell r="AP186" t="str">
            <v>(A)   EU 150   (M)0.7-1.1 mm</v>
          </cell>
          <cell r="AQ186" t="str">
            <v>(B)   S.2 112  (M)0.7-1.1 mm</v>
          </cell>
          <cell r="AR186">
            <v>12</v>
          </cell>
          <cell r="AS186">
            <v>12</v>
          </cell>
          <cell r="AT186" t="str">
            <v>GRE</v>
          </cell>
          <cell r="AU186" t="str">
            <v>اتوماتيك</v>
          </cell>
          <cell r="AV186">
            <v>7</v>
          </cell>
          <cell r="AW186">
            <v>7</v>
          </cell>
          <cell r="AX186">
            <v>133</v>
          </cell>
          <cell r="AY186">
            <v>1</v>
          </cell>
          <cell r="AZ186">
            <v>1</v>
          </cell>
          <cell r="BA186">
            <v>127</v>
          </cell>
          <cell r="BB186">
            <v>1</v>
          </cell>
          <cell r="BC186">
            <v>1</v>
          </cell>
          <cell r="BD186">
            <v>49</v>
          </cell>
          <cell r="BE186">
            <v>1</v>
          </cell>
          <cell r="BF186">
            <v>1</v>
          </cell>
          <cell r="BJ186">
            <v>5</v>
          </cell>
          <cell r="BK186">
            <v>9</v>
          </cell>
          <cell r="BL186">
            <v>19</v>
          </cell>
          <cell r="BN186">
            <v>115</v>
          </cell>
          <cell r="BO186" t="str">
            <v>1</v>
          </cell>
          <cell r="BP186"/>
          <cell r="BW186">
            <v>0</v>
          </cell>
          <cell r="CB186">
            <v>480</v>
          </cell>
          <cell r="CC186">
            <v>1</v>
          </cell>
          <cell r="CG186" t="str">
            <v>ابيض</v>
          </cell>
          <cell r="CK186">
            <v>0</v>
          </cell>
          <cell r="CL186">
            <v>1.1687500000000002E-2</v>
          </cell>
          <cell r="CN186" t="str">
            <v>foam lighting Grand blastic</v>
          </cell>
          <cell r="CO186" t="str">
            <v>جراند</v>
          </cell>
          <cell r="CP186" t="str">
            <v>شركة جراند</v>
          </cell>
          <cell r="CT186">
            <v>1</v>
          </cell>
          <cell r="CU186">
            <v>1</v>
          </cell>
          <cell r="CV186">
            <v>1</v>
          </cell>
        </row>
        <row r="187">
          <cell r="A187">
            <v>136</v>
          </cell>
          <cell r="B187" t="str">
            <v>PF1</v>
          </cell>
          <cell r="C187" t="str">
            <v>FOAM 10TH</v>
          </cell>
          <cell r="D187" t="str">
            <v>Molds</v>
          </cell>
          <cell r="E187" t="str">
            <v>FMGREI40000000</v>
          </cell>
          <cell r="F187" t="str">
            <v>فوم كشاف جراند LED</v>
          </cell>
          <cell r="G187" t="str">
            <v>Ea</v>
          </cell>
          <cell r="H187" t="str">
            <v>850*650</v>
          </cell>
          <cell r="I187">
            <v>9.7533333333333326E-3</v>
          </cell>
          <cell r="J187">
            <v>300</v>
          </cell>
          <cell r="L187">
            <v>300</v>
          </cell>
          <cell r="M187">
            <v>300</v>
          </cell>
          <cell r="N187">
            <v>1</v>
          </cell>
          <cell r="O187">
            <v>12</v>
          </cell>
          <cell r="Q187" t="str">
            <v>لا تعمل</v>
          </cell>
          <cell r="R187">
            <v>9.7533333333333321</v>
          </cell>
          <cell r="S187">
            <v>9.0705999999999989</v>
          </cell>
          <cell r="T187">
            <v>10.436066666666665</v>
          </cell>
          <cell r="U187">
            <v>7</v>
          </cell>
          <cell r="V187">
            <v>7</v>
          </cell>
          <cell r="Y187">
            <v>209</v>
          </cell>
          <cell r="AA187">
            <v>136</v>
          </cell>
          <cell r="AB187" t="str">
            <v>فوم كشاف جراند LED</v>
          </cell>
          <cell r="AC187">
            <v>9.7533333333333326E-3</v>
          </cell>
          <cell r="AD187" t="str">
            <v>فوم كشاف جراند LED</v>
          </cell>
          <cell r="AE187">
            <v>0</v>
          </cell>
          <cell r="AH187">
            <v>144</v>
          </cell>
          <cell r="AI187">
            <v>136.79999999999998</v>
          </cell>
          <cell r="AJ187">
            <v>151.20000000000002</v>
          </cell>
          <cell r="AK187">
            <v>1</v>
          </cell>
          <cell r="AL187">
            <v>1</v>
          </cell>
          <cell r="AM187">
            <v>1</v>
          </cell>
          <cell r="AT187" t="str">
            <v>GRE</v>
          </cell>
          <cell r="AV187">
            <v>7</v>
          </cell>
          <cell r="AW187">
            <v>7</v>
          </cell>
          <cell r="BO187" t="str">
            <v/>
          </cell>
          <cell r="BP187"/>
          <cell r="CK187">
            <v>0</v>
          </cell>
          <cell r="CL187">
            <v>1.0728666666666666E-2</v>
          </cell>
          <cell r="CN187" t="str">
            <v>foam lighting Grand LED</v>
          </cell>
          <cell r="CO187" t="str">
            <v>جراند</v>
          </cell>
          <cell r="CP187" t="str">
            <v>شركة جراند</v>
          </cell>
          <cell r="CT187">
            <v>1</v>
          </cell>
          <cell r="CU187">
            <v>1</v>
          </cell>
          <cell r="CV187">
            <v>1</v>
          </cell>
        </row>
        <row r="188">
          <cell r="A188">
            <v>137</v>
          </cell>
          <cell r="B188" t="str">
            <v>PF1</v>
          </cell>
          <cell r="C188" t="str">
            <v>FOAM 10TH</v>
          </cell>
          <cell r="D188" t="str">
            <v>Molds</v>
          </cell>
          <cell r="E188" t="str">
            <v>FMAHSI20000000</v>
          </cell>
          <cell r="F188" t="str">
            <v>فوم كالون صغير الاهرام</v>
          </cell>
          <cell r="G188" t="str">
            <v>Ea</v>
          </cell>
          <cell r="H188" t="str">
            <v>1100*1200</v>
          </cell>
          <cell r="I188">
            <v>2.35E-2</v>
          </cell>
          <cell r="J188">
            <v>200</v>
          </cell>
          <cell r="L188">
            <v>210</v>
          </cell>
          <cell r="M188">
            <v>240</v>
          </cell>
          <cell r="N188">
            <v>1</v>
          </cell>
          <cell r="O188">
            <v>10</v>
          </cell>
          <cell r="Q188" t="str">
            <v>تعمل</v>
          </cell>
          <cell r="R188">
            <v>23.5</v>
          </cell>
          <cell r="S188">
            <v>21.855</v>
          </cell>
          <cell r="T188">
            <v>25.145</v>
          </cell>
          <cell r="U188">
            <v>7</v>
          </cell>
          <cell r="V188">
            <v>7</v>
          </cell>
          <cell r="X188" t="str">
            <v>متنوع</v>
          </cell>
          <cell r="Y188">
            <v>58</v>
          </cell>
          <cell r="AA188">
            <v>137</v>
          </cell>
          <cell r="AB188" t="str">
            <v>فوم كالون صغير الاهرام</v>
          </cell>
          <cell r="AD188" t="str">
            <v>فوم كالون صغير الاهرام</v>
          </cell>
          <cell r="AE188">
            <v>1</v>
          </cell>
          <cell r="AH188">
            <v>150</v>
          </cell>
          <cell r="AI188">
            <v>142.5</v>
          </cell>
          <cell r="AJ188">
            <v>157.5</v>
          </cell>
          <cell r="AK188">
            <v>1</v>
          </cell>
          <cell r="AL188">
            <v>1</v>
          </cell>
          <cell r="AM188">
            <v>1</v>
          </cell>
          <cell r="AN188">
            <v>12</v>
          </cell>
          <cell r="AO188" t="str">
            <v>22</v>
          </cell>
          <cell r="AP188" t="str">
            <v>(A)   401 XS   (S)0.4-0.8 mm</v>
          </cell>
          <cell r="AQ188" t="str">
            <v>(B)   C-S B   (M)0.7-1.1 mm</v>
          </cell>
          <cell r="AR188">
            <v>20</v>
          </cell>
          <cell r="AS188">
            <v>40</v>
          </cell>
          <cell r="AT188" t="str">
            <v>AHS</v>
          </cell>
          <cell r="AU188" t="str">
            <v>اتوماتيك</v>
          </cell>
          <cell r="AV188">
            <v>7</v>
          </cell>
          <cell r="AW188">
            <v>7</v>
          </cell>
          <cell r="AX188">
            <v>340</v>
          </cell>
          <cell r="AY188">
            <v>1</v>
          </cell>
          <cell r="AZ188">
            <v>1</v>
          </cell>
          <cell r="BA188">
            <v>150</v>
          </cell>
          <cell r="BB188">
            <v>1</v>
          </cell>
          <cell r="BC188">
            <v>1</v>
          </cell>
          <cell r="BD188">
            <v>30</v>
          </cell>
          <cell r="BE188">
            <v>1</v>
          </cell>
          <cell r="BF188">
            <v>1</v>
          </cell>
          <cell r="BJ188">
            <v>3</v>
          </cell>
          <cell r="BK188">
            <v>9</v>
          </cell>
          <cell r="BL188">
            <v>15</v>
          </cell>
          <cell r="BN188">
            <v>126</v>
          </cell>
          <cell r="BO188" t="str">
            <v>1</v>
          </cell>
          <cell r="BP188"/>
          <cell r="BW188">
            <v>0</v>
          </cell>
          <cell r="CB188">
            <v>210</v>
          </cell>
          <cell r="CC188">
            <v>1</v>
          </cell>
          <cell r="CG188" t="str">
            <v>ابيض</v>
          </cell>
          <cell r="CK188">
            <v>0</v>
          </cell>
          <cell r="CL188">
            <v>2.5850000000000001E-2</v>
          </cell>
          <cell r="CN188" t="str">
            <v>foam Calon small Ahram</v>
          </cell>
          <cell r="CO188" t="str">
            <v>الاهرام لنظم الامان</v>
          </cell>
          <cell r="CP188" t="str">
            <v>الاهرام لنظم الامان</v>
          </cell>
          <cell r="CT188">
            <v>1</v>
          </cell>
          <cell r="CU188">
            <v>1</v>
          </cell>
          <cell r="CV188">
            <v>1</v>
          </cell>
        </row>
        <row r="189">
          <cell r="A189">
            <v>138</v>
          </cell>
          <cell r="B189" t="str">
            <v>PF1</v>
          </cell>
          <cell r="C189" t="str">
            <v>FOAM 10TH</v>
          </cell>
          <cell r="D189" t="str">
            <v>Molds</v>
          </cell>
          <cell r="E189" t="str">
            <v>FMEXPI00000000</v>
          </cell>
          <cell r="F189" t="str">
            <v>فوم قوائم اكسبريس</v>
          </cell>
          <cell r="G189" t="str">
            <v>Set</v>
          </cell>
          <cell r="H189" t="str">
            <v>1100*1200</v>
          </cell>
          <cell r="I189">
            <v>0.254</v>
          </cell>
          <cell r="J189">
            <v>17</v>
          </cell>
          <cell r="L189">
            <v>17</v>
          </cell>
          <cell r="M189">
            <v>17</v>
          </cell>
          <cell r="N189">
            <v>2</v>
          </cell>
          <cell r="O189">
            <v>1</v>
          </cell>
          <cell r="Q189" t="str">
            <v>لا تعمل</v>
          </cell>
          <cell r="R189">
            <v>254</v>
          </cell>
          <cell r="S189">
            <v>236.22</v>
          </cell>
          <cell r="T189">
            <v>271.77999999999997</v>
          </cell>
          <cell r="U189">
            <v>7</v>
          </cell>
          <cell r="V189">
            <v>7</v>
          </cell>
          <cell r="Y189">
            <v>210</v>
          </cell>
          <cell r="AA189">
            <v>138</v>
          </cell>
          <cell r="AB189" t="str">
            <v>فوم قوائم اكسبريس</v>
          </cell>
          <cell r="AC189">
            <v>0.254</v>
          </cell>
          <cell r="AD189" t="str">
            <v>فوم قوائم اكسبريس</v>
          </cell>
          <cell r="AE189">
            <v>0</v>
          </cell>
          <cell r="AH189">
            <v>211.76470588235293</v>
          </cell>
          <cell r="AI189">
            <v>201.17647058823528</v>
          </cell>
          <cell r="AJ189">
            <v>222.35294117647058</v>
          </cell>
          <cell r="AK189">
            <v>1</v>
          </cell>
          <cell r="AL189">
            <v>1</v>
          </cell>
          <cell r="AM189">
            <v>1</v>
          </cell>
          <cell r="AT189" t="str">
            <v>EXP</v>
          </cell>
          <cell r="AV189">
            <v>7</v>
          </cell>
          <cell r="AW189">
            <v>7</v>
          </cell>
          <cell r="BO189" t="str">
            <v/>
          </cell>
          <cell r="BP189"/>
          <cell r="CK189">
            <v>0</v>
          </cell>
          <cell r="CL189">
            <v>0.27940000000000004</v>
          </cell>
          <cell r="CN189" t="str">
            <v>foam قوائم اkgسبريس</v>
          </cell>
          <cell r="CO189" t="str">
            <v/>
          </cell>
          <cell r="CT189">
            <v>1</v>
          </cell>
          <cell r="CU189">
            <v>2</v>
          </cell>
          <cell r="CV189">
            <v>1</v>
          </cell>
        </row>
        <row r="190">
          <cell r="A190">
            <v>139</v>
          </cell>
          <cell r="B190" t="str">
            <v>PF1</v>
          </cell>
          <cell r="C190" t="str">
            <v>FOAM 10TH</v>
          </cell>
          <cell r="D190" t="str">
            <v>Molds</v>
          </cell>
          <cell r="E190" t="str">
            <v>FMELHI19000000</v>
          </cell>
          <cell r="F190" t="str">
            <v>فوم قاعده 90 EG</v>
          </cell>
          <cell r="G190" t="str">
            <v>Ea</v>
          </cell>
          <cell r="H190" t="str">
            <v>1100*850</v>
          </cell>
          <cell r="I190">
            <v>0.67533333333333334</v>
          </cell>
          <cell r="J190">
            <v>20</v>
          </cell>
          <cell r="L190">
            <v>20</v>
          </cell>
          <cell r="M190">
            <v>20</v>
          </cell>
          <cell r="N190">
            <v>1</v>
          </cell>
          <cell r="O190">
            <v>1</v>
          </cell>
          <cell r="Q190" t="str">
            <v>لا تعمل</v>
          </cell>
          <cell r="R190">
            <v>675.33333333333337</v>
          </cell>
          <cell r="S190">
            <v>628.06000000000006</v>
          </cell>
          <cell r="T190">
            <v>722.60666666666668</v>
          </cell>
          <cell r="U190">
            <v>7</v>
          </cell>
          <cell r="V190">
            <v>7</v>
          </cell>
          <cell r="X190" t="str">
            <v>بوتجاز</v>
          </cell>
          <cell r="Y190">
            <v>211</v>
          </cell>
          <cell r="AA190">
            <v>139</v>
          </cell>
          <cell r="AB190" t="str">
            <v>فوم قاعده 90 EG</v>
          </cell>
          <cell r="AC190">
            <v>0.67533333333333334</v>
          </cell>
          <cell r="AD190" t="str">
            <v>فوم قاعده 90 EG</v>
          </cell>
          <cell r="AE190">
            <v>0</v>
          </cell>
          <cell r="AH190">
            <v>180</v>
          </cell>
          <cell r="AI190">
            <v>171</v>
          </cell>
          <cell r="AJ190">
            <v>189</v>
          </cell>
          <cell r="AK190">
            <v>1</v>
          </cell>
          <cell r="AL190">
            <v>1</v>
          </cell>
          <cell r="AM190">
            <v>1</v>
          </cell>
          <cell r="AT190" t="str">
            <v>ELH</v>
          </cell>
          <cell r="AU190" t="str">
            <v>اتوماتيك</v>
          </cell>
          <cell r="AV190">
            <v>7</v>
          </cell>
          <cell r="AW190">
            <v>7</v>
          </cell>
          <cell r="BJ190">
            <v>5</v>
          </cell>
          <cell r="BK190">
            <v>-5</v>
          </cell>
          <cell r="BL190">
            <v>5</v>
          </cell>
          <cell r="BO190" t="str">
            <v/>
          </cell>
          <cell r="BP190"/>
          <cell r="CK190">
            <v>0</v>
          </cell>
          <cell r="CL190">
            <v>0.74286666666666679</v>
          </cell>
          <cell r="CN190" t="str">
            <v>foam base 90 EG</v>
          </cell>
          <cell r="CO190" t="str">
            <v>الشركة الهندسية للاجهزة المنزلية</v>
          </cell>
          <cell r="CT190">
            <v>1</v>
          </cell>
          <cell r="CU190">
            <v>1</v>
          </cell>
          <cell r="CV190">
            <v>1</v>
          </cell>
        </row>
        <row r="191">
          <cell r="A191">
            <v>140</v>
          </cell>
          <cell r="B191" t="str">
            <v>PF1</v>
          </cell>
          <cell r="C191" t="str">
            <v>FOAM 10TH</v>
          </cell>
          <cell r="D191" t="str">
            <v>Molds</v>
          </cell>
          <cell r="E191" t="str">
            <v>FMDACI16090000</v>
          </cell>
          <cell r="F191" t="str">
            <v>فوم قاعده 60*90 (مجمعه)</v>
          </cell>
          <cell r="G191" t="str">
            <v>Ea</v>
          </cell>
          <cell r="H191" t="str">
            <v>1400*1700</v>
          </cell>
          <cell r="I191">
            <v>0.48499999999999999</v>
          </cell>
          <cell r="J191">
            <v>60</v>
          </cell>
          <cell r="L191">
            <v>67</v>
          </cell>
          <cell r="M191">
            <v>60</v>
          </cell>
          <cell r="N191">
            <v>1</v>
          </cell>
          <cell r="O191">
            <v>2</v>
          </cell>
          <cell r="P191" t="str">
            <v>R1</v>
          </cell>
          <cell r="Q191" t="str">
            <v>تعمل</v>
          </cell>
          <cell r="R191">
            <v>485</v>
          </cell>
          <cell r="S191">
            <v>451.05</v>
          </cell>
          <cell r="T191">
            <v>518.95000000000005</v>
          </cell>
          <cell r="U191">
            <v>7</v>
          </cell>
          <cell r="V191">
            <v>7</v>
          </cell>
          <cell r="X191" t="str">
            <v>بوتجاز</v>
          </cell>
          <cell r="Y191">
            <v>212</v>
          </cell>
          <cell r="AA191">
            <v>140</v>
          </cell>
          <cell r="AB191" t="str">
            <v>فوم قاعده 60*90 (مجمعه)</v>
          </cell>
          <cell r="AD191" t="str">
            <v>فوم  60*90 (دعامة وقاعدة)</v>
          </cell>
          <cell r="AE191">
            <v>1</v>
          </cell>
          <cell r="AG191">
            <v>808901801</v>
          </cell>
          <cell r="AH191">
            <v>120</v>
          </cell>
          <cell r="AI191">
            <v>114</v>
          </cell>
          <cell r="AJ191">
            <v>126</v>
          </cell>
          <cell r="AK191">
            <v>1</v>
          </cell>
          <cell r="AL191">
            <v>1</v>
          </cell>
          <cell r="AN191">
            <v>10</v>
          </cell>
          <cell r="AO191">
            <v>18</v>
          </cell>
          <cell r="AP191" t="str">
            <v>(A) EU 150          (M) 0.7-1.1 mm</v>
          </cell>
          <cell r="AQ191" t="str">
            <v>(B) S.2 112          (M) 0.7-1.1 mm</v>
          </cell>
          <cell r="AR191">
            <v>14</v>
          </cell>
          <cell r="AS191">
            <v>35</v>
          </cell>
          <cell r="AT191" t="str">
            <v>DAC</v>
          </cell>
          <cell r="AU191" t="str">
            <v>اتوماتيك</v>
          </cell>
          <cell r="AV191">
            <v>7</v>
          </cell>
          <cell r="AW191">
            <v>7</v>
          </cell>
          <cell r="AX191">
            <v>934</v>
          </cell>
          <cell r="AY191">
            <v>0</v>
          </cell>
          <cell r="AZ191">
            <v>3</v>
          </cell>
          <cell r="BA191">
            <v>78</v>
          </cell>
          <cell r="BB191">
            <v>1.5</v>
          </cell>
          <cell r="BC191">
            <v>1.5</v>
          </cell>
          <cell r="BD191">
            <v>63</v>
          </cell>
          <cell r="BE191">
            <v>1.5</v>
          </cell>
          <cell r="BF191">
            <v>1.5</v>
          </cell>
          <cell r="BG191">
            <v>14</v>
          </cell>
          <cell r="BH191">
            <v>1</v>
          </cell>
          <cell r="BI191">
            <v>1</v>
          </cell>
          <cell r="BJ191">
            <v>5</v>
          </cell>
          <cell r="BK191">
            <v>5</v>
          </cell>
          <cell r="BL191">
            <v>15</v>
          </cell>
          <cell r="BN191">
            <v>203</v>
          </cell>
          <cell r="BO191" t="str">
            <v>2</v>
          </cell>
          <cell r="BP191"/>
          <cell r="BR191">
            <v>43593</v>
          </cell>
          <cell r="BS191" t="str">
            <v>ct is changed</v>
          </cell>
          <cell r="BW191">
            <v>0</v>
          </cell>
          <cell r="CB191">
            <v>70</v>
          </cell>
          <cell r="CC191">
            <v>1</v>
          </cell>
          <cell r="CE191">
            <v>87</v>
          </cell>
          <cell r="CF191">
            <v>150</v>
          </cell>
          <cell r="CG191" t="str">
            <v>ابيض</v>
          </cell>
          <cell r="CK191">
            <v>0.52622499999999994</v>
          </cell>
          <cell r="CL191">
            <v>0</v>
          </cell>
          <cell r="CN191" t="str">
            <v>foam base 60*90 (collective)</v>
          </cell>
          <cell r="CO191" t="str">
            <v>الكترولوكس</v>
          </cell>
          <cell r="CP191" t="str">
            <v>القاهرة للصناعات المغذية بوتاجازات</v>
          </cell>
          <cell r="CT191">
            <v>1</v>
          </cell>
          <cell r="CU191">
            <v>1</v>
          </cell>
          <cell r="CV191">
            <v>1</v>
          </cell>
        </row>
        <row r="192">
          <cell r="A192">
            <v>141</v>
          </cell>
          <cell r="B192" t="str">
            <v>PF1</v>
          </cell>
          <cell r="C192" t="str">
            <v>FOAM 10TH</v>
          </cell>
          <cell r="D192" t="str">
            <v>Molds</v>
          </cell>
          <cell r="E192" t="str">
            <v>FMDACI16090000</v>
          </cell>
          <cell r="F192" t="str">
            <v>فوم قاعده 60*90</v>
          </cell>
          <cell r="G192" t="str">
            <v>Ea</v>
          </cell>
          <cell r="H192" t="str">
            <v>1400*1700</v>
          </cell>
          <cell r="I192">
            <v>0.48499999999999999</v>
          </cell>
          <cell r="J192">
            <v>60</v>
          </cell>
          <cell r="L192">
            <v>67</v>
          </cell>
          <cell r="M192">
            <v>69</v>
          </cell>
          <cell r="N192">
            <v>1</v>
          </cell>
          <cell r="O192">
            <v>2</v>
          </cell>
          <cell r="Q192" t="str">
            <v>لا تعمل</v>
          </cell>
          <cell r="R192">
            <v>485</v>
          </cell>
          <cell r="S192">
            <v>451.05</v>
          </cell>
          <cell r="T192">
            <v>518.95000000000005</v>
          </cell>
          <cell r="U192">
            <v>7</v>
          </cell>
          <cell r="V192">
            <v>7</v>
          </cell>
          <cell r="X192" t="str">
            <v>بوتجاز</v>
          </cell>
          <cell r="Y192">
            <v>213</v>
          </cell>
          <cell r="AA192">
            <v>141</v>
          </cell>
          <cell r="AB192" t="str">
            <v>فوم قاعده 60*90 (مجمعه)</v>
          </cell>
          <cell r="AD192" t="str">
            <v>فوم قاعده 60*90</v>
          </cell>
          <cell r="AE192">
            <v>0</v>
          </cell>
          <cell r="AH192">
            <v>104.34782608695652</v>
          </cell>
          <cell r="AI192">
            <v>99.130434782608688</v>
          </cell>
          <cell r="AJ192">
            <v>109.56521739130434</v>
          </cell>
          <cell r="AK192">
            <v>1</v>
          </cell>
          <cell r="AL192">
            <v>1</v>
          </cell>
          <cell r="AM192">
            <v>1</v>
          </cell>
          <cell r="AT192" t="str">
            <v>DAC</v>
          </cell>
          <cell r="AV192">
            <v>7</v>
          </cell>
          <cell r="AW192">
            <v>7</v>
          </cell>
          <cell r="BO192" t="str">
            <v/>
          </cell>
          <cell r="BP192"/>
          <cell r="CK192">
            <v>0.52622499999999994</v>
          </cell>
          <cell r="CL192">
            <v>0</v>
          </cell>
          <cell r="CN192" t="str">
            <v>foam base 60*90</v>
          </cell>
          <cell r="CO192" t="str">
            <v>الكترولوكس</v>
          </cell>
          <cell r="CP192" t="str">
            <v>القاهرة للصناعات المغذية بوتاجازات</v>
          </cell>
          <cell r="CT192">
            <v>1</v>
          </cell>
          <cell r="CU192">
            <v>1</v>
          </cell>
          <cell r="CV192">
            <v>1</v>
          </cell>
        </row>
        <row r="193">
          <cell r="A193">
            <v>142</v>
          </cell>
          <cell r="B193" t="str">
            <v>PF1</v>
          </cell>
          <cell r="C193" t="str">
            <v>FOAM 10TH</v>
          </cell>
          <cell r="D193" t="str">
            <v>Molds</v>
          </cell>
          <cell r="E193" t="str">
            <v>FMDACI16060000</v>
          </cell>
          <cell r="F193" t="str">
            <v>فوم قاعده 60*60</v>
          </cell>
          <cell r="G193" t="str">
            <v>Ea</v>
          </cell>
          <cell r="H193" t="str">
            <v>1600*1800</v>
          </cell>
          <cell r="I193">
            <v>0.35099999999999998</v>
          </cell>
          <cell r="J193">
            <v>80</v>
          </cell>
          <cell r="L193">
            <v>80</v>
          </cell>
          <cell r="M193">
            <v>68</v>
          </cell>
          <cell r="N193">
            <v>1</v>
          </cell>
          <cell r="O193">
            <v>4</v>
          </cell>
          <cell r="Q193" t="str">
            <v>تعمل</v>
          </cell>
          <cell r="R193">
            <v>351</v>
          </cell>
          <cell r="S193">
            <v>326.43</v>
          </cell>
          <cell r="T193">
            <v>375.57</v>
          </cell>
          <cell r="U193">
            <v>7</v>
          </cell>
          <cell r="V193">
            <v>7</v>
          </cell>
          <cell r="X193" t="str">
            <v>بوتجاز</v>
          </cell>
          <cell r="Y193">
            <v>214</v>
          </cell>
          <cell r="AA193">
            <v>142</v>
          </cell>
          <cell r="AB193" t="str">
            <v>فوم قاعده 60*60</v>
          </cell>
          <cell r="AD193" t="str">
            <v>فوم قاعده 60*60</v>
          </cell>
          <cell r="AE193">
            <v>1</v>
          </cell>
          <cell r="AG193">
            <v>808901701</v>
          </cell>
          <cell r="AH193">
            <v>211.76470588235293</v>
          </cell>
          <cell r="AI193">
            <v>201.17647058823528</v>
          </cell>
          <cell r="AJ193">
            <v>222.35294117647058</v>
          </cell>
          <cell r="AK193">
            <v>1</v>
          </cell>
          <cell r="AL193">
            <v>1</v>
          </cell>
          <cell r="AM193">
            <v>1</v>
          </cell>
          <cell r="AN193">
            <v>10</v>
          </cell>
          <cell r="AO193" t="str">
            <v>22</v>
          </cell>
          <cell r="AP193" t="str">
            <v>(A)   401 XS   (S)0.4-0.8 mm</v>
          </cell>
          <cell r="AQ193" t="str">
            <v>(B)   EU 100   (S)0.4-0.8 mm</v>
          </cell>
          <cell r="AR193">
            <v>16</v>
          </cell>
          <cell r="AS193">
            <v>20</v>
          </cell>
          <cell r="AT193" t="str">
            <v>DAC</v>
          </cell>
          <cell r="AU193" t="str">
            <v>اتوماتيك</v>
          </cell>
          <cell r="AV193">
            <v>7</v>
          </cell>
          <cell r="AW193">
            <v>7</v>
          </cell>
          <cell r="AX193">
            <v>679</v>
          </cell>
          <cell r="AY193">
            <v>1</v>
          </cell>
          <cell r="AZ193">
            <v>1</v>
          </cell>
          <cell r="BA193">
            <v>644</v>
          </cell>
          <cell r="BB193">
            <v>1</v>
          </cell>
          <cell r="BC193">
            <v>1</v>
          </cell>
          <cell r="BD193">
            <v>80</v>
          </cell>
          <cell r="BE193">
            <v>1.5</v>
          </cell>
          <cell r="BF193">
            <v>1.5</v>
          </cell>
          <cell r="BJ193">
            <v>5</v>
          </cell>
          <cell r="BK193">
            <v>5</v>
          </cell>
          <cell r="BL193">
            <v>15</v>
          </cell>
          <cell r="BN193">
            <v>227</v>
          </cell>
          <cell r="BO193" t="str">
            <v>2</v>
          </cell>
          <cell r="BP193"/>
          <cell r="BW193">
            <v>0</v>
          </cell>
          <cell r="CB193">
            <v>7</v>
          </cell>
          <cell r="CC193">
            <v>1</v>
          </cell>
          <cell r="CE193">
            <v>87</v>
          </cell>
          <cell r="CF193">
            <v>150</v>
          </cell>
          <cell r="CG193" t="str">
            <v>ابيض</v>
          </cell>
          <cell r="CK193">
            <v>0</v>
          </cell>
          <cell r="CL193">
            <v>0.3861</v>
          </cell>
          <cell r="CN193" t="str">
            <v>foam base 60*60</v>
          </cell>
          <cell r="CO193" t="str">
            <v>الكترولوكس</v>
          </cell>
          <cell r="CP193" t="str">
            <v>القاهرة للصناعات المغذية بوتاجازات</v>
          </cell>
          <cell r="CT193">
            <v>1</v>
          </cell>
          <cell r="CU193">
            <v>1</v>
          </cell>
          <cell r="CV193">
            <v>1</v>
          </cell>
        </row>
        <row r="194">
          <cell r="A194">
            <v>143</v>
          </cell>
          <cell r="B194" t="str">
            <v>PF1</v>
          </cell>
          <cell r="C194" t="str">
            <v>FOAM 10TH</v>
          </cell>
          <cell r="D194" t="str">
            <v>Molds</v>
          </cell>
          <cell r="E194" t="str">
            <v>FMELHI16000000</v>
          </cell>
          <cell r="F194" t="str">
            <v>فوم قاعده 60 EG</v>
          </cell>
          <cell r="G194" t="str">
            <v>Ea</v>
          </cell>
          <cell r="H194" t="str">
            <v>1100*850</v>
          </cell>
          <cell r="I194">
            <v>0.51</v>
          </cell>
          <cell r="J194">
            <v>20</v>
          </cell>
          <cell r="L194">
            <v>20</v>
          </cell>
          <cell r="M194">
            <v>20</v>
          </cell>
          <cell r="N194">
            <v>1</v>
          </cell>
          <cell r="O194">
            <v>1</v>
          </cell>
          <cell r="Q194" t="str">
            <v>تعمل</v>
          </cell>
          <cell r="R194">
            <v>510</v>
          </cell>
          <cell r="S194">
            <v>474.3</v>
          </cell>
          <cell r="T194">
            <v>545.70000000000005</v>
          </cell>
          <cell r="U194">
            <v>7</v>
          </cell>
          <cell r="V194">
            <v>7</v>
          </cell>
          <cell r="X194" t="str">
            <v>بوتجاز</v>
          </cell>
          <cell r="Y194">
            <v>215</v>
          </cell>
          <cell r="AA194">
            <v>143</v>
          </cell>
          <cell r="AB194" t="str">
            <v>فوم قاعده 60 EG</v>
          </cell>
          <cell r="AD194" t="str">
            <v>فوم قاعده 60 EG</v>
          </cell>
          <cell r="AE194">
            <v>1</v>
          </cell>
          <cell r="AH194">
            <v>180</v>
          </cell>
          <cell r="AI194">
            <v>171</v>
          </cell>
          <cell r="AJ194">
            <v>189</v>
          </cell>
          <cell r="AK194">
            <v>1</v>
          </cell>
          <cell r="AL194">
            <v>1</v>
          </cell>
          <cell r="AM194">
            <v>1</v>
          </cell>
          <cell r="AN194">
            <v>7</v>
          </cell>
          <cell r="AO194">
            <v>17</v>
          </cell>
          <cell r="AP194" t="str">
            <v>303xj</v>
          </cell>
          <cell r="AQ194" t="str">
            <v>S.2 112  (M) 0.7-1.1 mm</v>
          </cell>
          <cell r="AR194">
            <v>6</v>
          </cell>
          <cell r="AS194">
            <v>8</v>
          </cell>
          <cell r="AT194" t="str">
            <v>ELH</v>
          </cell>
          <cell r="AU194" t="str">
            <v>اتوماتيك</v>
          </cell>
          <cell r="AV194">
            <v>7</v>
          </cell>
          <cell r="AW194">
            <v>7</v>
          </cell>
          <cell r="AX194">
            <v>76.3</v>
          </cell>
          <cell r="AY194">
            <v>1</v>
          </cell>
          <cell r="AZ194">
            <v>1</v>
          </cell>
          <cell r="BA194">
            <v>70.3</v>
          </cell>
          <cell r="BB194">
            <v>1</v>
          </cell>
          <cell r="BC194">
            <v>1</v>
          </cell>
          <cell r="BD194">
            <v>6.7</v>
          </cell>
          <cell r="BE194">
            <v>2</v>
          </cell>
          <cell r="BF194">
            <v>2</v>
          </cell>
          <cell r="BJ194">
            <v>5</v>
          </cell>
          <cell r="BK194">
            <v>2</v>
          </cell>
          <cell r="BL194">
            <v>12</v>
          </cell>
          <cell r="BN194">
            <v>148</v>
          </cell>
          <cell r="BO194">
            <v>1</v>
          </cell>
          <cell r="BP194"/>
          <cell r="CB194">
            <v>8</v>
          </cell>
          <cell r="CC194">
            <v>1</v>
          </cell>
          <cell r="CE194">
            <v>87</v>
          </cell>
          <cell r="CF194">
            <v>150</v>
          </cell>
          <cell r="CG194" t="str">
            <v>ازرق</v>
          </cell>
          <cell r="CK194">
            <v>0</v>
          </cell>
          <cell r="CL194">
            <v>0.56100000000000005</v>
          </cell>
          <cell r="CN194" t="str">
            <v>foam base 60 EG</v>
          </cell>
          <cell r="CO194" t="str">
            <v>الشركة الهندسية للاجهزة المنزلية</v>
          </cell>
          <cell r="CT194">
            <v>1</v>
          </cell>
          <cell r="CU194">
            <v>1</v>
          </cell>
          <cell r="CV194">
            <v>1</v>
          </cell>
        </row>
        <row r="195">
          <cell r="A195">
            <v>144</v>
          </cell>
          <cell r="B195" t="str">
            <v>PF1</v>
          </cell>
          <cell r="C195" t="str">
            <v>FOAM 10TH</v>
          </cell>
          <cell r="D195" t="str">
            <v>Molds</v>
          </cell>
          <cell r="E195" t="str">
            <v>FM000B12400000</v>
          </cell>
          <cell r="F195" t="str">
            <v>فوم غطاء علبه 124 P</v>
          </cell>
          <cell r="G195" t="str">
            <v>Ea</v>
          </cell>
          <cell r="H195" t="str">
            <v>1100*850</v>
          </cell>
          <cell r="I195">
            <v>0.19600000000000001</v>
          </cell>
          <cell r="J195">
            <v>20</v>
          </cell>
          <cell r="K195">
            <v>1</v>
          </cell>
          <cell r="L195">
            <v>20</v>
          </cell>
          <cell r="M195">
            <v>20</v>
          </cell>
          <cell r="N195">
            <v>1</v>
          </cell>
          <cell r="O195">
            <v>1</v>
          </cell>
          <cell r="Q195" t="str">
            <v>لا تعمل</v>
          </cell>
          <cell r="R195">
            <v>196</v>
          </cell>
          <cell r="S195">
            <v>182.28</v>
          </cell>
          <cell r="T195">
            <v>209.72</v>
          </cell>
          <cell r="U195">
            <v>7</v>
          </cell>
          <cell r="V195">
            <v>7</v>
          </cell>
          <cell r="Y195">
            <v>216</v>
          </cell>
          <cell r="AA195">
            <v>144</v>
          </cell>
          <cell r="AB195" t="str">
            <v>فوم غطاء علبه 124 P</v>
          </cell>
          <cell r="AC195">
            <v>0.19600000000000001</v>
          </cell>
          <cell r="AD195" t="str">
            <v>فوم غطاء علبه 124 P</v>
          </cell>
          <cell r="AE195">
            <v>0</v>
          </cell>
          <cell r="AH195">
            <v>180</v>
          </cell>
          <cell r="AI195">
            <v>171</v>
          </cell>
          <cell r="AJ195">
            <v>189</v>
          </cell>
          <cell r="AK195">
            <v>1</v>
          </cell>
          <cell r="AL195">
            <v>1</v>
          </cell>
          <cell r="AM195">
            <v>1</v>
          </cell>
          <cell r="AT195" t="str">
            <v>000</v>
          </cell>
          <cell r="AV195">
            <v>7</v>
          </cell>
          <cell r="AW195">
            <v>7</v>
          </cell>
          <cell r="BO195" t="str">
            <v/>
          </cell>
          <cell r="BP195"/>
          <cell r="CK195">
            <v>0</v>
          </cell>
          <cell r="CL195">
            <v>0.21560000000000001</v>
          </cell>
          <cell r="CN195" t="str">
            <v>foam cover box 124 P</v>
          </cell>
          <cell r="CO195" t="str">
            <v/>
          </cell>
          <cell r="CT195">
            <v>1</v>
          </cell>
          <cell r="CU195">
            <v>1</v>
          </cell>
          <cell r="CV195">
            <v>1</v>
          </cell>
        </row>
        <row r="196">
          <cell r="A196">
            <v>145</v>
          </cell>
          <cell r="B196" t="str">
            <v>PF1</v>
          </cell>
          <cell r="C196" t="str">
            <v>FOAM 10TH</v>
          </cell>
          <cell r="D196" t="str">
            <v>Molds</v>
          </cell>
          <cell r="E196" t="str">
            <v>FMELCI33910000</v>
          </cell>
          <cell r="F196" t="str">
            <v>فوم غالق مجري الهواء 339</v>
          </cell>
          <cell r="G196" t="str">
            <v>Ea</v>
          </cell>
          <cell r="H196" t="str">
            <v>1100*1200</v>
          </cell>
          <cell r="I196">
            <v>1.7999999999999999E-2</v>
          </cell>
          <cell r="J196">
            <v>45</v>
          </cell>
          <cell r="L196">
            <v>45</v>
          </cell>
          <cell r="M196">
            <v>45</v>
          </cell>
          <cell r="N196">
            <v>1</v>
          </cell>
          <cell r="O196">
            <v>3</v>
          </cell>
          <cell r="Q196" t="str">
            <v>لا تعمل</v>
          </cell>
          <cell r="R196">
            <v>18</v>
          </cell>
          <cell r="S196">
            <v>16.739999999999998</v>
          </cell>
          <cell r="T196">
            <v>19.260000000000002</v>
          </cell>
          <cell r="U196">
            <v>7</v>
          </cell>
          <cell r="V196">
            <v>7</v>
          </cell>
          <cell r="Y196">
            <v>217</v>
          </cell>
          <cell r="AA196">
            <v>145</v>
          </cell>
          <cell r="AB196" t="str">
            <v>فوم غالق مجري الهواء 339</v>
          </cell>
          <cell r="AC196">
            <v>1.7999999999999999E-2</v>
          </cell>
          <cell r="AD196" t="str">
            <v>فوم غالق مجري الهواء 339</v>
          </cell>
          <cell r="AE196">
            <v>0</v>
          </cell>
          <cell r="AH196">
            <v>240</v>
          </cell>
          <cell r="AI196">
            <v>228</v>
          </cell>
          <cell r="AJ196">
            <v>252</v>
          </cell>
          <cell r="AK196">
            <v>1</v>
          </cell>
          <cell r="AL196">
            <v>1</v>
          </cell>
          <cell r="AM196">
            <v>1</v>
          </cell>
          <cell r="AT196" t="str">
            <v>ELC</v>
          </cell>
          <cell r="AV196">
            <v>7</v>
          </cell>
          <cell r="AW196">
            <v>7</v>
          </cell>
          <cell r="BO196" t="str">
            <v/>
          </cell>
          <cell r="BP196"/>
          <cell r="CK196">
            <v>0</v>
          </cell>
          <cell r="CL196">
            <v>1.9800000000000002E-2</v>
          </cell>
          <cell r="CN196" t="str">
            <v>foam غالق مجري الair 339</v>
          </cell>
          <cell r="CO196" t="str">
            <v/>
          </cell>
          <cell r="CT196">
            <v>1</v>
          </cell>
          <cell r="CU196">
            <v>1</v>
          </cell>
          <cell r="CV196">
            <v>1</v>
          </cell>
        </row>
        <row r="197">
          <cell r="A197">
            <v>146</v>
          </cell>
          <cell r="B197" t="str">
            <v>PF1</v>
          </cell>
          <cell r="C197" t="str">
            <v>FOAM 10TH</v>
          </cell>
          <cell r="D197" t="str">
            <v>Molds</v>
          </cell>
          <cell r="E197" t="str">
            <v>FMAMTI20000000</v>
          </cell>
          <cell r="F197" t="str">
            <v>فوم علبه مفتاح بوللو</v>
          </cell>
          <cell r="G197" t="str">
            <v>Ea</v>
          </cell>
          <cell r="H197" t="str">
            <v>850*650</v>
          </cell>
          <cell r="I197">
            <v>0.02</v>
          </cell>
          <cell r="J197">
            <v>120</v>
          </cell>
          <cell r="L197">
            <v>120</v>
          </cell>
          <cell r="M197">
            <v>120</v>
          </cell>
          <cell r="N197">
            <v>1</v>
          </cell>
          <cell r="O197">
            <v>4</v>
          </cell>
          <cell r="Q197" t="str">
            <v>لا تعمل</v>
          </cell>
          <cell r="R197">
            <v>20</v>
          </cell>
          <cell r="S197">
            <v>18.600000000000001</v>
          </cell>
          <cell r="T197">
            <v>21.4</v>
          </cell>
          <cell r="U197">
            <v>7</v>
          </cell>
          <cell r="V197">
            <v>7</v>
          </cell>
          <cell r="Y197">
            <v>218</v>
          </cell>
          <cell r="AA197">
            <v>146</v>
          </cell>
          <cell r="AB197" t="str">
            <v>فوم علبه مفتاح بوللو</v>
          </cell>
          <cell r="AC197">
            <v>0.02</v>
          </cell>
          <cell r="AD197" t="str">
            <v>فوم علبه مفتاح بوللو</v>
          </cell>
          <cell r="AE197">
            <v>0</v>
          </cell>
          <cell r="AH197">
            <v>120</v>
          </cell>
          <cell r="AI197">
            <v>114</v>
          </cell>
          <cell r="AJ197">
            <v>126</v>
          </cell>
          <cell r="AK197">
            <v>1</v>
          </cell>
          <cell r="AL197">
            <v>1</v>
          </cell>
          <cell r="AM197">
            <v>1</v>
          </cell>
          <cell r="AT197" t="str">
            <v>AMT</v>
          </cell>
          <cell r="AV197">
            <v>7</v>
          </cell>
          <cell r="AW197">
            <v>7</v>
          </cell>
          <cell r="BO197" t="str">
            <v/>
          </cell>
          <cell r="BP197"/>
          <cell r="CK197">
            <v>0</v>
          </cell>
          <cell r="CL197">
            <v>2.2000000000000002E-2</v>
          </cell>
          <cell r="CN197" t="str">
            <v>foam box switch بوللو</v>
          </cell>
          <cell r="CO197" t="str">
            <v>امكو</v>
          </cell>
          <cell r="CP197" t="str">
            <v xml:space="preserve">امكو للصناعة والتجارة </v>
          </cell>
          <cell r="CT197">
            <v>1</v>
          </cell>
          <cell r="CU197">
            <v>1</v>
          </cell>
          <cell r="CV197">
            <v>1</v>
          </cell>
        </row>
        <row r="198">
          <cell r="A198">
            <v>147</v>
          </cell>
          <cell r="B198" t="str">
            <v>PF1</v>
          </cell>
          <cell r="C198" t="str">
            <v>FOAM 10TH</v>
          </cell>
          <cell r="D198" t="str">
            <v>Molds</v>
          </cell>
          <cell r="E198" t="str">
            <v>FM000B30150000</v>
          </cell>
          <cell r="F198" t="str">
            <v>فوم علبه تورته 30*15 K</v>
          </cell>
          <cell r="G198" t="str">
            <v>Set</v>
          </cell>
          <cell r="H198" t="str">
            <v>1100*1200</v>
          </cell>
          <cell r="I198">
            <v>0.13300000000000001</v>
          </cell>
          <cell r="J198">
            <v>54</v>
          </cell>
          <cell r="L198">
            <v>54</v>
          </cell>
          <cell r="M198">
            <v>54</v>
          </cell>
          <cell r="N198">
            <v>2</v>
          </cell>
          <cell r="O198">
            <v>3</v>
          </cell>
          <cell r="Q198" t="str">
            <v>لا تعمل</v>
          </cell>
          <cell r="R198">
            <v>133</v>
          </cell>
          <cell r="S198">
            <v>123.69</v>
          </cell>
          <cell r="T198">
            <v>142.31</v>
          </cell>
          <cell r="U198">
            <v>7</v>
          </cell>
          <cell r="V198">
            <v>7</v>
          </cell>
          <cell r="X198" t="str">
            <v>عبوات غذائية</v>
          </cell>
          <cell r="Y198">
            <v>219</v>
          </cell>
          <cell r="AA198">
            <v>147</v>
          </cell>
          <cell r="AB198" t="str">
            <v>فوم علبه تورته 30*15 K</v>
          </cell>
          <cell r="AC198">
            <v>0.13300000000000001</v>
          </cell>
          <cell r="AD198" t="str">
            <v>فوم علبه تورته 30*15 K</v>
          </cell>
          <cell r="AE198">
            <v>0</v>
          </cell>
          <cell r="AH198">
            <v>200</v>
          </cell>
          <cell r="AI198">
            <v>190</v>
          </cell>
          <cell r="AJ198">
            <v>210</v>
          </cell>
          <cell r="AK198">
            <v>1</v>
          </cell>
          <cell r="AL198">
            <v>1</v>
          </cell>
          <cell r="AM198">
            <v>1</v>
          </cell>
          <cell r="AT198" t="str">
            <v>000</v>
          </cell>
          <cell r="AV198">
            <v>7</v>
          </cell>
          <cell r="AW198">
            <v>7</v>
          </cell>
          <cell r="BO198" t="str">
            <v/>
          </cell>
          <cell r="BP198"/>
          <cell r="CK198">
            <v>0</v>
          </cell>
          <cell r="CL198">
            <v>0.14630000000000001</v>
          </cell>
          <cell r="CN198" t="str">
            <v>foam box تورته 30*15 K</v>
          </cell>
          <cell r="CO198" t="str">
            <v/>
          </cell>
          <cell r="CT198">
            <v>1</v>
          </cell>
          <cell r="CU198">
            <v>2</v>
          </cell>
          <cell r="CV198">
            <v>1</v>
          </cell>
        </row>
        <row r="199">
          <cell r="A199">
            <v>148</v>
          </cell>
          <cell r="B199" t="str">
            <v>PF1</v>
          </cell>
          <cell r="C199" t="str">
            <v>FOAM 10TH</v>
          </cell>
          <cell r="D199" t="str">
            <v>Molds</v>
          </cell>
          <cell r="E199" t="str">
            <v>FMPRCB20000000</v>
          </cell>
          <cell r="F199" t="str">
            <v>فوم علبه 124 علوى P</v>
          </cell>
          <cell r="G199" t="str">
            <v>Ea</v>
          </cell>
          <cell r="H199" t="str">
            <v>1200*1000</v>
          </cell>
          <cell r="I199">
            <v>0.63300000000000001</v>
          </cell>
          <cell r="J199">
            <v>18</v>
          </cell>
          <cell r="L199">
            <v>18</v>
          </cell>
          <cell r="M199">
            <v>18</v>
          </cell>
          <cell r="N199">
            <v>1</v>
          </cell>
          <cell r="O199">
            <v>1</v>
          </cell>
          <cell r="Q199" t="str">
            <v>لا تعمل</v>
          </cell>
          <cell r="R199">
            <v>633</v>
          </cell>
          <cell r="S199">
            <v>588.69000000000005</v>
          </cell>
          <cell r="T199">
            <v>677.31</v>
          </cell>
          <cell r="U199">
            <v>7</v>
          </cell>
          <cell r="V199">
            <v>7</v>
          </cell>
          <cell r="X199" t="str">
            <v>خزف</v>
          </cell>
          <cell r="Y199">
            <v>220</v>
          </cell>
          <cell r="AA199">
            <v>148</v>
          </cell>
          <cell r="AB199" t="str">
            <v>فوم علبه 124 علوى P</v>
          </cell>
          <cell r="AC199">
            <v>0.63300000000000001</v>
          </cell>
          <cell r="AD199" t="str">
            <v>فوم علبه 124 علوى P</v>
          </cell>
          <cell r="AE199">
            <v>0</v>
          </cell>
          <cell r="AH199">
            <v>200</v>
          </cell>
          <cell r="AI199">
            <v>190</v>
          </cell>
          <cell r="AJ199">
            <v>210</v>
          </cell>
          <cell r="AK199">
            <v>1</v>
          </cell>
          <cell r="AL199">
            <v>1</v>
          </cell>
          <cell r="AM199">
            <v>1</v>
          </cell>
          <cell r="AN199" t="str">
            <v>9</v>
          </cell>
          <cell r="AO199">
            <v>18</v>
          </cell>
          <cell r="AP199" t="str">
            <v>EU 150</v>
          </cell>
          <cell r="AR199">
            <v>20</v>
          </cell>
          <cell r="AS199">
            <v>16</v>
          </cell>
          <cell r="AT199" t="str">
            <v>PRC</v>
          </cell>
          <cell r="AU199" t="str">
            <v>اتوماتيك</v>
          </cell>
          <cell r="AV199">
            <v>7</v>
          </cell>
          <cell r="AW199">
            <v>7</v>
          </cell>
          <cell r="AX199">
            <v>650</v>
          </cell>
          <cell r="AY199">
            <v>1</v>
          </cell>
          <cell r="AZ199">
            <v>1</v>
          </cell>
          <cell r="BA199">
            <v>580</v>
          </cell>
          <cell r="BB199">
            <v>1</v>
          </cell>
          <cell r="BC199">
            <v>1</v>
          </cell>
          <cell r="BD199">
            <v>193</v>
          </cell>
          <cell r="BE199">
            <v>1</v>
          </cell>
          <cell r="BF199">
            <v>1</v>
          </cell>
          <cell r="BJ199">
            <v>5</v>
          </cell>
          <cell r="BK199">
            <v>4</v>
          </cell>
          <cell r="BL199">
            <v>14</v>
          </cell>
          <cell r="BN199">
            <v>516</v>
          </cell>
          <cell r="BO199" t="str">
            <v>5</v>
          </cell>
          <cell r="BP199"/>
          <cell r="BW199">
            <v>0</v>
          </cell>
          <cell r="CB199">
            <v>5</v>
          </cell>
          <cell r="CC199">
            <v>1</v>
          </cell>
          <cell r="CE199">
            <v>87</v>
          </cell>
          <cell r="CF199">
            <v>150</v>
          </cell>
          <cell r="CG199" t="str">
            <v>ابيض</v>
          </cell>
          <cell r="CK199">
            <v>0</v>
          </cell>
          <cell r="CL199">
            <v>0.69630000000000003</v>
          </cell>
          <cell r="CN199" t="str">
            <v>foam box 124 top P</v>
          </cell>
          <cell r="CO199" t="str">
            <v>الشركة العامة للخزف</v>
          </cell>
          <cell r="CP199" t="str">
            <v>الشركة العامة للخزف</v>
          </cell>
          <cell r="CT199">
            <v>1</v>
          </cell>
          <cell r="CU199">
            <v>1</v>
          </cell>
          <cell r="CV199">
            <v>1</v>
          </cell>
        </row>
        <row r="200">
          <cell r="A200">
            <v>149</v>
          </cell>
          <cell r="B200" t="str">
            <v>PF1</v>
          </cell>
          <cell r="C200" t="str">
            <v>FOAM 10TH</v>
          </cell>
          <cell r="D200" t="str">
            <v>Molds</v>
          </cell>
          <cell r="E200" t="str">
            <v>FMPRCB30000000</v>
          </cell>
          <cell r="F200" t="str">
            <v>فوم علبه 124 سفلى P</v>
          </cell>
          <cell r="G200" t="str">
            <v>Ea</v>
          </cell>
          <cell r="H200" t="str">
            <v>1200*1000</v>
          </cell>
          <cell r="I200">
            <v>0.66</v>
          </cell>
          <cell r="J200">
            <v>18</v>
          </cell>
          <cell r="K200">
            <v>1</v>
          </cell>
          <cell r="L200">
            <v>18</v>
          </cell>
          <cell r="M200">
            <v>18</v>
          </cell>
          <cell r="N200">
            <v>1</v>
          </cell>
          <cell r="O200">
            <v>1</v>
          </cell>
          <cell r="Q200" t="str">
            <v>لا تعمل</v>
          </cell>
          <cell r="R200">
            <v>660</v>
          </cell>
          <cell r="S200">
            <v>613.79999999999995</v>
          </cell>
          <cell r="T200">
            <v>706.2</v>
          </cell>
          <cell r="U200">
            <v>7</v>
          </cell>
          <cell r="V200">
            <v>7</v>
          </cell>
          <cell r="X200" t="str">
            <v>خزف</v>
          </cell>
          <cell r="Y200">
            <v>221</v>
          </cell>
          <cell r="AA200">
            <v>149</v>
          </cell>
          <cell r="AB200" t="str">
            <v>فوم علبه 124 سفلى P</v>
          </cell>
          <cell r="AC200">
            <v>0.66</v>
          </cell>
          <cell r="AD200" t="str">
            <v>فوم علبه 124 سفلى P</v>
          </cell>
          <cell r="AE200">
            <v>0</v>
          </cell>
          <cell r="AH200">
            <v>200</v>
          </cell>
          <cell r="AI200">
            <v>190</v>
          </cell>
          <cell r="AJ200">
            <v>210</v>
          </cell>
          <cell r="AK200">
            <v>1</v>
          </cell>
          <cell r="AL200">
            <v>1</v>
          </cell>
          <cell r="AM200">
            <v>1</v>
          </cell>
          <cell r="AN200" t="str">
            <v>9</v>
          </cell>
          <cell r="AO200">
            <v>18</v>
          </cell>
          <cell r="AP200" t="str">
            <v>EU 150</v>
          </cell>
          <cell r="AR200">
            <v>20</v>
          </cell>
          <cell r="AS200">
            <v>16</v>
          </cell>
          <cell r="AT200" t="str">
            <v>PRC</v>
          </cell>
          <cell r="AU200" t="str">
            <v>اتوماتيك</v>
          </cell>
          <cell r="AV200">
            <v>7</v>
          </cell>
          <cell r="AW200">
            <v>7</v>
          </cell>
          <cell r="AX200">
            <v>650</v>
          </cell>
          <cell r="AY200">
            <v>1</v>
          </cell>
          <cell r="AZ200">
            <v>1</v>
          </cell>
          <cell r="BA200">
            <v>580</v>
          </cell>
          <cell r="BB200">
            <v>1</v>
          </cell>
          <cell r="BC200">
            <v>1</v>
          </cell>
          <cell r="BD200">
            <v>197.5</v>
          </cell>
          <cell r="BE200">
            <v>1.5</v>
          </cell>
          <cell r="BF200">
            <v>1.5</v>
          </cell>
          <cell r="BJ200">
            <v>5</v>
          </cell>
          <cell r="BK200">
            <v>4</v>
          </cell>
          <cell r="BL200">
            <v>14</v>
          </cell>
          <cell r="BN200">
            <v>516</v>
          </cell>
          <cell r="BO200" t="str">
            <v>5</v>
          </cell>
          <cell r="BP200"/>
          <cell r="BW200">
            <v>0</v>
          </cell>
          <cell r="CB200">
            <v>5</v>
          </cell>
          <cell r="CC200">
            <v>1</v>
          </cell>
          <cell r="CE200">
            <v>87</v>
          </cell>
          <cell r="CF200">
            <v>150</v>
          </cell>
          <cell r="CG200" t="str">
            <v>احمر</v>
          </cell>
          <cell r="CK200">
            <v>0</v>
          </cell>
          <cell r="CL200">
            <v>0.72600000000000009</v>
          </cell>
          <cell r="CN200" t="str">
            <v>foam box 124 bottom P</v>
          </cell>
          <cell r="CO200" t="str">
            <v>الشركة العامة للخزف</v>
          </cell>
          <cell r="CP200" t="str">
            <v>الشركة العامة للخزف</v>
          </cell>
          <cell r="CT200">
            <v>1</v>
          </cell>
          <cell r="CU200">
            <v>1</v>
          </cell>
          <cell r="CV200">
            <v>1</v>
          </cell>
        </row>
        <row r="201">
          <cell r="A201" t="str">
            <v>150ft</v>
          </cell>
          <cell r="B201" t="str">
            <v>PF1</v>
          </cell>
          <cell r="C201" t="str">
            <v>FOAM 10TH</v>
          </cell>
          <cell r="D201" t="str">
            <v>Molds</v>
          </cell>
          <cell r="E201" t="str">
            <v>FMINDISET00000</v>
          </cell>
          <cell r="F201" t="str">
            <v>فوم طقم محضر طعام-1</v>
          </cell>
          <cell r="G201" t="str">
            <v>Set</v>
          </cell>
          <cell r="H201" t="str">
            <v>1100*1200</v>
          </cell>
          <cell r="I201">
            <v>0.42499999999999999</v>
          </cell>
          <cell r="J201">
            <v>17</v>
          </cell>
          <cell r="L201">
            <v>17</v>
          </cell>
          <cell r="M201">
            <v>17</v>
          </cell>
          <cell r="N201">
            <v>2</v>
          </cell>
          <cell r="O201">
            <v>1</v>
          </cell>
          <cell r="Q201" t="str">
            <v>تعمل</v>
          </cell>
          <cell r="R201">
            <v>425</v>
          </cell>
          <cell r="S201">
            <v>395.25</v>
          </cell>
          <cell r="T201">
            <v>454.75</v>
          </cell>
          <cell r="U201">
            <v>7</v>
          </cell>
          <cell r="V201">
            <v>7</v>
          </cell>
          <cell r="X201" t="str">
            <v>عبوات غذائية</v>
          </cell>
          <cell r="Y201">
            <v>222</v>
          </cell>
          <cell r="Z201" t="str">
            <v>اول</v>
          </cell>
          <cell r="AA201">
            <v>150</v>
          </cell>
          <cell r="AB201" t="str">
            <v>فوم طقم محضر طعام</v>
          </cell>
          <cell r="AD201" t="str">
            <v>فوم طقم محضر طعام</v>
          </cell>
          <cell r="AE201">
            <v>1</v>
          </cell>
          <cell r="AH201">
            <v>211.76470588235293</v>
          </cell>
          <cell r="AI201">
            <v>201.17647058823528</v>
          </cell>
          <cell r="AJ201">
            <v>222.35294117647058</v>
          </cell>
          <cell r="AK201">
            <v>0</v>
          </cell>
          <cell r="AL201">
            <v>1</v>
          </cell>
          <cell r="AN201">
            <v>9</v>
          </cell>
          <cell r="AO201" t="str">
            <v>17</v>
          </cell>
          <cell r="AP201" t="str">
            <v>(A)  EU150  (M)0.7-1.1mm</v>
          </cell>
          <cell r="AQ201" t="str">
            <v>(B) C.SB         (M) 0.7-1.1 mm</v>
          </cell>
          <cell r="AR201">
            <v>8</v>
          </cell>
          <cell r="AS201">
            <v>10</v>
          </cell>
          <cell r="AT201" t="str">
            <v>IND</v>
          </cell>
          <cell r="AU201" t="str">
            <v>اتوماتيك</v>
          </cell>
          <cell r="AV201">
            <v>7</v>
          </cell>
          <cell r="AW201">
            <v>7</v>
          </cell>
          <cell r="AX201">
            <v>548</v>
          </cell>
          <cell r="AY201">
            <v>1</v>
          </cell>
          <cell r="AZ201">
            <v>1</v>
          </cell>
          <cell r="BA201">
            <v>368</v>
          </cell>
          <cell r="BB201">
            <v>1</v>
          </cell>
          <cell r="BC201">
            <v>1</v>
          </cell>
          <cell r="BD201">
            <v>132</v>
          </cell>
          <cell r="BE201">
            <v>2</v>
          </cell>
          <cell r="BF201">
            <v>2</v>
          </cell>
          <cell r="BJ201">
            <v>3</v>
          </cell>
          <cell r="BK201">
            <v>6</v>
          </cell>
          <cell r="BL201">
            <v>12</v>
          </cell>
          <cell r="BN201">
            <v>152</v>
          </cell>
          <cell r="BO201" t="str">
            <v>1</v>
          </cell>
          <cell r="BP201"/>
          <cell r="BW201">
            <v>0</v>
          </cell>
          <cell r="CB201">
            <v>10</v>
          </cell>
          <cell r="CC201">
            <v>0.5</v>
          </cell>
          <cell r="CE201">
            <v>87</v>
          </cell>
          <cell r="CF201">
            <v>150</v>
          </cell>
          <cell r="CG201" t="str">
            <v>ابيض</v>
          </cell>
          <cell r="CK201">
            <v>0</v>
          </cell>
          <cell r="CL201">
            <v>0.46750000000000003</v>
          </cell>
          <cell r="CN201" t="str">
            <v>foam ensemble preparer food</v>
          </cell>
          <cell r="CO201" t="str">
            <v>جولدى</v>
          </cell>
          <cell r="CP201" t="str">
            <v>جولدى</v>
          </cell>
          <cell r="CT201">
            <v>0</v>
          </cell>
          <cell r="CU201">
            <v>1</v>
          </cell>
          <cell r="CV201">
            <v>1</v>
          </cell>
        </row>
        <row r="202">
          <cell r="A202" t="str">
            <v>150nd</v>
          </cell>
          <cell r="B202" t="str">
            <v>PF1</v>
          </cell>
          <cell r="C202" t="str">
            <v>FOAM 10TH</v>
          </cell>
          <cell r="D202" t="str">
            <v>Molds</v>
          </cell>
          <cell r="E202" t="str">
            <v>FMINDISET00000</v>
          </cell>
          <cell r="F202" t="str">
            <v>فوم طقم محضر طعام-2</v>
          </cell>
          <cell r="G202" t="str">
            <v>Set</v>
          </cell>
          <cell r="H202" t="str">
            <v>1100*1200</v>
          </cell>
          <cell r="I202">
            <v>0.42499999999999999</v>
          </cell>
          <cell r="J202">
            <v>17</v>
          </cell>
          <cell r="L202">
            <v>17</v>
          </cell>
          <cell r="M202">
            <v>17</v>
          </cell>
          <cell r="N202">
            <v>2</v>
          </cell>
          <cell r="O202">
            <v>1</v>
          </cell>
          <cell r="Q202" t="str">
            <v>تعمل</v>
          </cell>
          <cell r="R202">
            <v>425</v>
          </cell>
          <cell r="S202">
            <v>395.25</v>
          </cell>
          <cell r="T202">
            <v>454.75</v>
          </cell>
          <cell r="U202">
            <v>7</v>
          </cell>
          <cell r="V202">
            <v>7</v>
          </cell>
          <cell r="X202" t="str">
            <v>عبوات غذائية</v>
          </cell>
          <cell r="Y202">
            <v>222</v>
          </cell>
          <cell r="Z202" t="str">
            <v>ثاني</v>
          </cell>
          <cell r="AA202">
            <v>150</v>
          </cell>
          <cell r="AB202" t="str">
            <v>فوم طقم محضر طعام</v>
          </cell>
          <cell r="AD202" t="str">
            <v>فوم طقم محضر طعام</v>
          </cell>
          <cell r="AE202">
            <v>1</v>
          </cell>
          <cell r="AH202">
            <v>211.76470588235293</v>
          </cell>
          <cell r="AI202">
            <v>201.17647058823528</v>
          </cell>
          <cell r="AJ202">
            <v>222.35294117647058</v>
          </cell>
          <cell r="AK202">
            <v>0</v>
          </cell>
          <cell r="AL202">
            <v>1</v>
          </cell>
          <cell r="AN202">
            <v>9</v>
          </cell>
          <cell r="AO202" t="str">
            <v>17</v>
          </cell>
          <cell r="AP202" t="str">
            <v>(A)  EU150  (M)0.7-1.1mm</v>
          </cell>
          <cell r="AQ202" t="str">
            <v>(B) C.SB         (M) 0.7-1.1 mm</v>
          </cell>
          <cell r="AR202">
            <v>8</v>
          </cell>
          <cell r="AS202">
            <v>10</v>
          </cell>
          <cell r="AT202" t="str">
            <v>IND</v>
          </cell>
          <cell r="AU202" t="str">
            <v>اتوماتيك</v>
          </cell>
          <cell r="AV202">
            <v>7</v>
          </cell>
          <cell r="AW202">
            <v>7</v>
          </cell>
          <cell r="AX202">
            <v>548</v>
          </cell>
          <cell r="AY202">
            <v>1</v>
          </cell>
          <cell r="AZ202">
            <v>1</v>
          </cell>
          <cell r="BA202">
            <v>368</v>
          </cell>
          <cell r="BB202">
            <v>1</v>
          </cell>
          <cell r="BC202">
            <v>1</v>
          </cell>
          <cell r="BD202">
            <v>128</v>
          </cell>
          <cell r="BE202">
            <v>2</v>
          </cell>
          <cell r="BF202">
            <v>2</v>
          </cell>
          <cell r="BJ202">
            <v>3</v>
          </cell>
          <cell r="BK202">
            <v>6</v>
          </cell>
          <cell r="BL202">
            <v>12</v>
          </cell>
          <cell r="BN202">
            <v>152</v>
          </cell>
          <cell r="BO202" t="str">
            <v>1</v>
          </cell>
          <cell r="BP202"/>
          <cell r="BW202">
            <v>0</v>
          </cell>
          <cell r="CB202">
            <v>10</v>
          </cell>
          <cell r="CC202">
            <v>0.5</v>
          </cell>
          <cell r="CE202">
            <v>87</v>
          </cell>
          <cell r="CF202">
            <v>150</v>
          </cell>
          <cell r="CG202" t="str">
            <v>ابيض</v>
          </cell>
          <cell r="CK202">
            <v>0</v>
          </cell>
          <cell r="CL202">
            <v>0.46750000000000003</v>
          </cell>
          <cell r="CN202" t="str">
            <v>foam ensemble preparer food</v>
          </cell>
          <cell r="CO202" t="str">
            <v>جولدى</v>
          </cell>
          <cell r="CP202" t="str">
            <v>جولدى</v>
          </cell>
          <cell r="CT202">
            <v>0</v>
          </cell>
          <cell r="CU202">
            <v>1</v>
          </cell>
          <cell r="CV202">
            <v>1</v>
          </cell>
        </row>
        <row r="203">
          <cell r="A203">
            <v>150</v>
          </cell>
          <cell r="B203" t="str">
            <v>PF1</v>
          </cell>
          <cell r="C203" t="str">
            <v>FOAM 10TH</v>
          </cell>
          <cell r="D203" t="str">
            <v>Molds</v>
          </cell>
          <cell r="E203" t="str">
            <v>FMINDISET00000</v>
          </cell>
          <cell r="F203" t="str">
            <v>فوم طقم محضر طعام</v>
          </cell>
          <cell r="G203" t="str">
            <v>Set</v>
          </cell>
          <cell r="H203" t="str">
            <v>1100*1200</v>
          </cell>
          <cell r="I203">
            <v>0.42499999999999999</v>
          </cell>
          <cell r="J203">
            <v>17</v>
          </cell>
          <cell r="L203">
            <v>17</v>
          </cell>
          <cell r="M203">
            <v>17</v>
          </cell>
          <cell r="N203">
            <v>2</v>
          </cell>
          <cell r="O203">
            <v>1</v>
          </cell>
          <cell r="Q203" t="str">
            <v>تعمل</v>
          </cell>
          <cell r="R203">
            <v>425</v>
          </cell>
          <cell r="S203">
            <v>395.25</v>
          </cell>
          <cell r="T203">
            <v>454.75</v>
          </cell>
          <cell r="U203">
            <v>7</v>
          </cell>
          <cell r="V203">
            <v>7</v>
          </cell>
          <cell r="X203" t="str">
            <v>عبوات غذائية</v>
          </cell>
          <cell r="Y203">
            <v>222</v>
          </cell>
          <cell r="AA203">
            <v>150</v>
          </cell>
          <cell r="AB203" t="str">
            <v>فوم طقم محضر طعام</v>
          </cell>
          <cell r="AD203" t="str">
            <v>فوم طقم محضر طعام</v>
          </cell>
          <cell r="AE203">
            <v>1</v>
          </cell>
          <cell r="AH203">
            <v>211.76470588235293</v>
          </cell>
          <cell r="AI203">
            <v>201.17647058823528</v>
          </cell>
          <cell r="AJ203">
            <v>222.35294117647058</v>
          </cell>
          <cell r="AK203">
            <v>1</v>
          </cell>
          <cell r="AM203">
            <v>1</v>
          </cell>
          <cell r="AN203">
            <v>9</v>
          </cell>
          <cell r="AO203" t="str">
            <v>17</v>
          </cell>
          <cell r="AP203" t="str">
            <v>(A)  EU150  (M)0.7-1.1mm</v>
          </cell>
          <cell r="AQ203" t="str">
            <v>(B) C.SB         (M) 0.7-1.1 mm</v>
          </cell>
          <cell r="AR203">
            <v>8</v>
          </cell>
          <cell r="AS203">
            <v>10</v>
          </cell>
          <cell r="AT203" t="str">
            <v>IND</v>
          </cell>
          <cell r="AU203" t="str">
            <v>اتوماتيك</v>
          </cell>
          <cell r="AV203">
            <v>7</v>
          </cell>
          <cell r="AW203">
            <v>7</v>
          </cell>
          <cell r="BJ203">
            <v>3</v>
          </cell>
          <cell r="BK203">
            <v>6</v>
          </cell>
          <cell r="BL203">
            <v>12</v>
          </cell>
          <cell r="BN203">
            <v>152</v>
          </cell>
          <cell r="BO203" t="str">
            <v>1</v>
          </cell>
          <cell r="BP203"/>
          <cell r="BW203">
            <v>0</v>
          </cell>
          <cell r="CB203">
            <v>10</v>
          </cell>
          <cell r="CC203">
            <v>1</v>
          </cell>
          <cell r="CE203">
            <v>87</v>
          </cell>
          <cell r="CF203">
            <v>150</v>
          </cell>
          <cell r="CG203" t="str">
            <v>ابيض</v>
          </cell>
          <cell r="CK203">
            <v>0</v>
          </cell>
          <cell r="CL203">
            <v>0.46750000000000003</v>
          </cell>
          <cell r="CN203" t="str">
            <v>foam ensemble preparer food</v>
          </cell>
          <cell r="CO203" t="str">
            <v>جولدى</v>
          </cell>
          <cell r="CP203" t="str">
            <v>جولدى</v>
          </cell>
          <cell r="CT203">
            <v>1</v>
          </cell>
          <cell r="CU203">
            <v>1</v>
          </cell>
          <cell r="CV203">
            <v>1</v>
          </cell>
        </row>
        <row r="204">
          <cell r="A204" t="str">
            <v>151bg</v>
          </cell>
          <cell r="B204" t="str">
            <v>PF1</v>
          </cell>
          <cell r="C204" t="str">
            <v>FOAM 10TH</v>
          </cell>
          <cell r="D204" t="str">
            <v>Molds</v>
          </cell>
          <cell r="E204" t="str">
            <v>FMNHGI20000000</v>
          </cell>
          <cell r="F204" t="str">
            <v>فوم طقم مبرد هواء 20 لتر-كبير</v>
          </cell>
          <cell r="G204" t="str">
            <v>Set</v>
          </cell>
          <cell r="H204" t="str">
            <v>1100*1200</v>
          </cell>
          <cell r="J204">
            <v>20</v>
          </cell>
          <cell r="L204">
            <v>21</v>
          </cell>
          <cell r="M204">
            <v>24</v>
          </cell>
          <cell r="N204">
            <v>2</v>
          </cell>
          <cell r="O204">
            <v>1</v>
          </cell>
          <cell r="Q204" t="str">
            <v>تعمل</v>
          </cell>
          <cell r="R204">
            <v>0</v>
          </cell>
          <cell r="S204">
            <v>0</v>
          </cell>
          <cell r="T204">
            <v>0</v>
          </cell>
          <cell r="U204">
            <v>7</v>
          </cell>
          <cell r="V204">
            <v>7</v>
          </cell>
          <cell r="X204" t="str">
            <v>مبردات مياه</v>
          </cell>
          <cell r="Y204">
            <v>223</v>
          </cell>
          <cell r="AA204">
            <v>151</v>
          </cell>
          <cell r="AB204" t="str">
            <v>فوم طقم مبرد هواء 20 لتر</v>
          </cell>
          <cell r="AD204" t="str">
            <v>فوم طقم مبرد هواء 20 لتر</v>
          </cell>
          <cell r="AE204">
            <v>1</v>
          </cell>
          <cell r="AH204">
            <v>150</v>
          </cell>
          <cell r="AI204">
            <v>142.5</v>
          </cell>
          <cell r="AJ204">
            <v>157.5</v>
          </cell>
          <cell r="AK204">
            <v>0</v>
          </cell>
          <cell r="AL204">
            <v>1</v>
          </cell>
          <cell r="AN204">
            <v>10</v>
          </cell>
          <cell r="AO204">
            <v>18</v>
          </cell>
          <cell r="AP204" t="str">
            <v>(A) EU 150          (M) 0.7-1.1 mm</v>
          </cell>
          <cell r="AQ204" t="str">
            <v>(B) S.2 112          (M) 0.7-1.1 mm</v>
          </cell>
          <cell r="AR204">
            <v>7</v>
          </cell>
          <cell r="AS204">
            <v>8</v>
          </cell>
          <cell r="AT204" t="str">
            <v>NHG</v>
          </cell>
          <cell r="AU204" t="str">
            <v>اتوماتيك</v>
          </cell>
          <cell r="AV204">
            <v>7</v>
          </cell>
          <cell r="AW204">
            <v>7</v>
          </cell>
          <cell r="AX204">
            <v>416</v>
          </cell>
          <cell r="AY204">
            <v>1</v>
          </cell>
          <cell r="AZ204">
            <v>1</v>
          </cell>
          <cell r="BA204">
            <v>300</v>
          </cell>
          <cell r="BB204">
            <v>1</v>
          </cell>
          <cell r="BC204">
            <v>1</v>
          </cell>
          <cell r="BD204">
            <v>98</v>
          </cell>
          <cell r="BE204">
            <v>2</v>
          </cell>
          <cell r="BF204">
            <v>2</v>
          </cell>
          <cell r="BJ204">
            <v>3</v>
          </cell>
          <cell r="BK204">
            <v>7</v>
          </cell>
          <cell r="BL204">
            <v>13</v>
          </cell>
          <cell r="BN204">
            <v>106</v>
          </cell>
          <cell r="BO204" t="str">
            <v>1</v>
          </cell>
          <cell r="BP204"/>
          <cell r="BW204">
            <v>0</v>
          </cell>
          <cell r="CB204">
            <v>10</v>
          </cell>
          <cell r="CC204">
            <v>0.5</v>
          </cell>
          <cell r="CE204">
            <v>87</v>
          </cell>
          <cell r="CF204">
            <v>150</v>
          </cell>
          <cell r="CG204" t="str">
            <v>ابيض شفاف</v>
          </cell>
          <cell r="CK204">
            <v>0</v>
          </cell>
          <cell r="CL204">
            <v>0</v>
          </cell>
          <cell r="CN204" t="str">
            <v>foam ensemble colder air 20 littre</v>
          </cell>
          <cell r="CO204" t="str">
            <v>النحاس</v>
          </cell>
          <cell r="CP204" t="str">
            <v>النحاس جروب للاكترونيات</v>
          </cell>
          <cell r="CT204">
            <v>0</v>
          </cell>
          <cell r="CU204">
            <v>1</v>
          </cell>
          <cell r="CV204">
            <v>1</v>
          </cell>
        </row>
        <row r="205">
          <cell r="A205" t="str">
            <v>151sm</v>
          </cell>
          <cell r="B205" t="str">
            <v>PF1</v>
          </cell>
          <cell r="C205" t="str">
            <v>FOAM 10TH</v>
          </cell>
          <cell r="D205" t="str">
            <v>Molds</v>
          </cell>
          <cell r="E205" t="str">
            <v>FMNHGI20000000</v>
          </cell>
          <cell r="F205" t="str">
            <v>فوم طقم مبرد هواء 20 لتر-صغير</v>
          </cell>
          <cell r="G205" t="str">
            <v>Set</v>
          </cell>
          <cell r="H205" t="str">
            <v>1100*1200</v>
          </cell>
          <cell r="J205">
            <v>20</v>
          </cell>
          <cell r="L205">
            <v>21</v>
          </cell>
          <cell r="M205">
            <v>24</v>
          </cell>
          <cell r="N205">
            <v>2</v>
          </cell>
          <cell r="O205">
            <v>1</v>
          </cell>
          <cell r="Q205" t="str">
            <v>تعمل</v>
          </cell>
          <cell r="R205">
            <v>0</v>
          </cell>
          <cell r="S205">
            <v>0</v>
          </cell>
          <cell r="T205">
            <v>0</v>
          </cell>
          <cell r="U205">
            <v>7</v>
          </cell>
          <cell r="V205">
            <v>7</v>
          </cell>
          <cell r="X205" t="str">
            <v>مبردات مياه</v>
          </cell>
          <cell r="Y205">
            <v>223</v>
          </cell>
          <cell r="AA205">
            <v>151</v>
          </cell>
          <cell r="AB205" t="str">
            <v>فوم طقم مبرد هواء 20 لتر</v>
          </cell>
          <cell r="AD205" t="str">
            <v>فوم طقم مبرد هواء 20 لتر</v>
          </cell>
          <cell r="AE205">
            <v>1</v>
          </cell>
          <cell r="AH205">
            <v>150</v>
          </cell>
          <cell r="AI205">
            <v>142.5</v>
          </cell>
          <cell r="AJ205">
            <v>157.5</v>
          </cell>
          <cell r="AK205">
            <v>0</v>
          </cell>
          <cell r="AL205">
            <v>1</v>
          </cell>
          <cell r="AN205">
            <v>10</v>
          </cell>
          <cell r="AO205">
            <v>18</v>
          </cell>
          <cell r="AP205" t="str">
            <v>(A) EU 150          (M) 0.7-1.1 mm</v>
          </cell>
          <cell r="AQ205" t="str">
            <v>(B) S.2 112          (M) 0.7-1.1 mm</v>
          </cell>
          <cell r="AR205">
            <v>7</v>
          </cell>
          <cell r="AS205">
            <v>8</v>
          </cell>
          <cell r="AT205" t="str">
            <v>NHG</v>
          </cell>
          <cell r="AU205" t="str">
            <v>اتوماتيك</v>
          </cell>
          <cell r="AV205">
            <v>7</v>
          </cell>
          <cell r="AW205">
            <v>7</v>
          </cell>
          <cell r="AX205">
            <v>416</v>
          </cell>
          <cell r="AY205">
            <v>1</v>
          </cell>
          <cell r="AZ205">
            <v>1</v>
          </cell>
          <cell r="BA205">
            <v>208</v>
          </cell>
          <cell r="BB205">
            <v>1</v>
          </cell>
          <cell r="BC205">
            <v>1</v>
          </cell>
          <cell r="BD205">
            <v>98</v>
          </cell>
          <cell r="BE205">
            <v>2</v>
          </cell>
          <cell r="BF205">
            <v>2</v>
          </cell>
          <cell r="BJ205">
            <v>3</v>
          </cell>
          <cell r="BK205">
            <v>7</v>
          </cell>
          <cell r="BL205">
            <v>13</v>
          </cell>
          <cell r="BN205">
            <v>106</v>
          </cell>
          <cell r="BO205" t="str">
            <v>1</v>
          </cell>
          <cell r="BP205"/>
          <cell r="BW205">
            <v>0</v>
          </cell>
          <cell r="CB205">
            <v>10</v>
          </cell>
          <cell r="CC205">
            <v>0.5</v>
          </cell>
          <cell r="CE205">
            <v>87</v>
          </cell>
          <cell r="CF205">
            <v>150</v>
          </cell>
          <cell r="CG205" t="str">
            <v>ابيض شفاف</v>
          </cell>
          <cell r="CK205">
            <v>0</v>
          </cell>
          <cell r="CL205">
            <v>0</v>
          </cell>
          <cell r="CN205" t="str">
            <v>foam ensemble colder air 20 littre</v>
          </cell>
          <cell r="CO205" t="str">
            <v>النحاس</v>
          </cell>
          <cell r="CP205" t="str">
            <v>النحاس جروب للاكترونيات</v>
          </cell>
          <cell r="CT205">
            <v>0</v>
          </cell>
          <cell r="CU205">
            <v>1</v>
          </cell>
          <cell r="CV205">
            <v>1</v>
          </cell>
        </row>
        <row r="206">
          <cell r="A206">
            <v>151</v>
          </cell>
          <cell r="B206" t="str">
            <v>PF1</v>
          </cell>
          <cell r="C206" t="str">
            <v>FOAM 10TH</v>
          </cell>
          <cell r="D206" t="str">
            <v>Molds</v>
          </cell>
          <cell r="E206" t="str">
            <v>FMNHGI20000000</v>
          </cell>
          <cell r="F206" t="str">
            <v>فوم طقم مبرد هواء 20 لتر</v>
          </cell>
          <cell r="G206" t="str">
            <v>Set</v>
          </cell>
          <cell r="H206" t="str">
            <v>1100*1200</v>
          </cell>
          <cell r="I206">
            <v>0.22</v>
          </cell>
          <cell r="J206">
            <v>20</v>
          </cell>
          <cell r="L206">
            <v>21</v>
          </cell>
          <cell r="M206">
            <v>24</v>
          </cell>
          <cell r="N206">
            <v>2</v>
          </cell>
          <cell r="O206">
            <v>1</v>
          </cell>
          <cell r="Q206" t="str">
            <v>تعمل</v>
          </cell>
          <cell r="R206">
            <v>220</v>
          </cell>
          <cell r="S206">
            <v>204.6</v>
          </cell>
          <cell r="T206">
            <v>235.4</v>
          </cell>
          <cell r="U206">
            <v>7</v>
          </cell>
          <cell r="V206">
            <v>7</v>
          </cell>
          <cell r="X206" t="str">
            <v>مبردات مياه</v>
          </cell>
          <cell r="Y206">
            <v>223</v>
          </cell>
          <cell r="AA206">
            <v>151</v>
          </cell>
          <cell r="AB206" t="str">
            <v>فوم طقم مبرد هواء 20 لتر</v>
          </cell>
          <cell r="AD206" t="str">
            <v>فوم طقم مبرد هواء 20 لتر</v>
          </cell>
          <cell r="AE206">
            <v>1</v>
          </cell>
          <cell r="AH206">
            <v>150</v>
          </cell>
          <cell r="AI206">
            <v>142.5</v>
          </cell>
          <cell r="AJ206">
            <v>157.5</v>
          </cell>
          <cell r="AK206">
            <v>1</v>
          </cell>
          <cell r="AM206">
            <v>1</v>
          </cell>
          <cell r="AN206">
            <v>10</v>
          </cell>
          <cell r="AO206">
            <v>18</v>
          </cell>
          <cell r="AP206" t="str">
            <v>(A) EU 150          (M) 0.7-1.1 mm</v>
          </cell>
          <cell r="AQ206" t="str">
            <v>(B) S.2 112          (M) 0.7-1.1 mm</v>
          </cell>
          <cell r="AR206">
            <v>7</v>
          </cell>
          <cell r="AS206">
            <v>8</v>
          </cell>
          <cell r="AT206" t="str">
            <v>NHG</v>
          </cell>
          <cell r="AU206" t="str">
            <v>اتوماتيك</v>
          </cell>
          <cell r="AV206">
            <v>7</v>
          </cell>
          <cell r="AW206">
            <v>7</v>
          </cell>
          <cell r="BJ206">
            <v>3</v>
          </cell>
          <cell r="BK206">
            <v>7</v>
          </cell>
          <cell r="BL206">
            <v>13</v>
          </cell>
          <cell r="BN206">
            <v>106</v>
          </cell>
          <cell r="BO206" t="str">
            <v>1</v>
          </cell>
          <cell r="BP206"/>
          <cell r="BW206">
            <v>0</v>
          </cell>
          <cell r="CB206">
            <v>10</v>
          </cell>
          <cell r="CC206">
            <v>1</v>
          </cell>
          <cell r="CE206">
            <v>87</v>
          </cell>
          <cell r="CF206">
            <v>150</v>
          </cell>
          <cell r="CG206" t="str">
            <v>ابيض شفاف</v>
          </cell>
          <cell r="CK206">
            <v>0</v>
          </cell>
          <cell r="CL206">
            <v>0.24200000000000002</v>
          </cell>
          <cell r="CN206" t="str">
            <v>foam ensemble colder air 20 littre</v>
          </cell>
          <cell r="CO206" t="str">
            <v>النحاس</v>
          </cell>
          <cell r="CP206" t="str">
            <v>النحاس جروب للاكترونيات</v>
          </cell>
          <cell r="CT206">
            <v>1</v>
          </cell>
          <cell r="CU206">
            <v>1</v>
          </cell>
          <cell r="CV206">
            <v>1</v>
          </cell>
        </row>
        <row r="207">
          <cell r="A207">
            <v>152</v>
          </cell>
          <cell r="B207" t="str">
            <v>PF1</v>
          </cell>
          <cell r="C207" t="str">
            <v>FOAM 10TH</v>
          </cell>
          <cell r="D207" t="str">
            <v>Molds</v>
          </cell>
          <cell r="E207" t="str">
            <v>FMTRDI10000000</v>
          </cell>
          <cell r="F207" t="str">
            <v>فوم طقم قاعدة ديب فريزر</v>
          </cell>
          <cell r="G207" t="str">
            <v>Set</v>
          </cell>
          <cell r="H207" t="str">
            <v>1400*1700</v>
          </cell>
          <cell r="I207">
            <v>0.155</v>
          </cell>
          <cell r="J207">
            <v>120</v>
          </cell>
          <cell r="L207">
            <v>126</v>
          </cell>
          <cell r="M207">
            <v>142</v>
          </cell>
          <cell r="N207">
            <v>2</v>
          </cell>
          <cell r="O207">
            <v>4</v>
          </cell>
          <cell r="Q207" t="str">
            <v>تعمل</v>
          </cell>
          <cell r="R207">
            <v>155</v>
          </cell>
          <cell r="S207">
            <v>144.15</v>
          </cell>
          <cell r="T207">
            <v>165.85</v>
          </cell>
          <cell r="U207">
            <v>7</v>
          </cell>
          <cell r="V207">
            <v>7</v>
          </cell>
          <cell r="X207" t="str">
            <v>ثلاجة</v>
          </cell>
          <cell r="Y207">
            <v>224</v>
          </cell>
          <cell r="AA207">
            <v>152</v>
          </cell>
          <cell r="AB207" t="str">
            <v>فوم طقم قاعدة ديب فريزر</v>
          </cell>
          <cell r="AD207" t="str">
            <v>فوم طقم قاعدة ديب فريزر</v>
          </cell>
          <cell r="AE207">
            <v>1</v>
          </cell>
          <cell r="AH207">
            <v>101.40845070422536</v>
          </cell>
          <cell r="AI207">
            <v>96.338028169014081</v>
          </cell>
          <cell r="AJ207">
            <v>106.47887323943664</v>
          </cell>
          <cell r="AK207">
            <v>1</v>
          </cell>
          <cell r="AL207">
            <v>1</v>
          </cell>
          <cell r="AM207">
            <v>1</v>
          </cell>
          <cell r="AN207">
            <v>6</v>
          </cell>
          <cell r="AO207">
            <v>18</v>
          </cell>
          <cell r="AP207" t="str">
            <v xml:space="preserve"> (A) EU150                    (M) 0.7-1.1 mm</v>
          </cell>
          <cell r="AQ207" t="str">
            <v>(B) S.2 112                   (M) 0.7-1.1 mm</v>
          </cell>
          <cell r="AR207" t="str">
            <v>24</v>
          </cell>
          <cell r="AS207" t="str">
            <v>32</v>
          </cell>
          <cell r="AT207" t="str">
            <v>TRD</v>
          </cell>
          <cell r="AU207" t="str">
            <v>اتوماتيك</v>
          </cell>
          <cell r="AV207">
            <v>7</v>
          </cell>
          <cell r="AW207">
            <v>7</v>
          </cell>
          <cell r="BA207">
            <v>710</v>
          </cell>
          <cell r="BB207">
            <v>2</v>
          </cell>
          <cell r="BC207">
            <v>2</v>
          </cell>
          <cell r="BD207">
            <v>276</v>
          </cell>
          <cell r="BE207">
            <v>2</v>
          </cell>
          <cell r="BF207">
            <v>2</v>
          </cell>
          <cell r="BG207">
            <v>53</v>
          </cell>
          <cell r="BH207">
            <v>2</v>
          </cell>
          <cell r="BI207">
            <v>2</v>
          </cell>
          <cell r="BJ207">
            <v>0</v>
          </cell>
          <cell r="BK207">
            <v>6</v>
          </cell>
          <cell r="BL207">
            <v>6</v>
          </cell>
          <cell r="BN207">
            <v>113</v>
          </cell>
          <cell r="BO207" t="str">
            <v>1</v>
          </cell>
          <cell r="BP207"/>
          <cell r="BW207">
            <v>0</v>
          </cell>
          <cell r="CB207">
            <v>15</v>
          </cell>
          <cell r="CC207">
            <v>1</v>
          </cell>
          <cell r="CE207">
            <v>87</v>
          </cell>
          <cell r="CF207">
            <v>150</v>
          </cell>
          <cell r="CG207" t="str">
            <v>ابيض شفاف</v>
          </cell>
          <cell r="CK207">
            <v>0.16817499999999999</v>
          </cell>
          <cell r="CL207">
            <v>0</v>
          </cell>
          <cell r="CN207" t="str">
            <v>foam ensemble base Deep freezer</v>
          </cell>
          <cell r="CO207" t="str">
            <v>تريدكو</v>
          </cell>
          <cell r="CP207" t="str">
            <v xml:space="preserve">تريدكو للصناعات الهندسية </v>
          </cell>
          <cell r="CT207">
            <v>1</v>
          </cell>
          <cell r="CU207">
            <v>1</v>
          </cell>
          <cell r="CV207">
            <v>1</v>
          </cell>
        </row>
        <row r="208">
          <cell r="A208" t="str">
            <v>153cl</v>
          </cell>
          <cell r="B208" t="str">
            <v>PF1</v>
          </cell>
          <cell r="C208" t="str">
            <v>FOAM 10TH</v>
          </cell>
          <cell r="D208" t="str">
            <v>Molds</v>
          </cell>
          <cell r="E208" t="str">
            <v>FMALSI40000000</v>
          </cell>
          <cell r="F208" t="str">
            <v>فوم طقم عوازل الاسكا-عمود</v>
          </cell>
          <cell r="G208" t="str">
            <v>Set</v>
          </cell>
          <cell r="H208" t="str">
            <v>1100*1200</v>
          </cell>
          <cell r="J208">
            <v>15</v>
          </cell>
          <cell r="L208">
            <v>15</v>
          </cell>
          <cell r="M208">
            <v>15</v>
          </cell>
          <cell r="N208">
            <v>4</v>
          </cell>
          <cell r="O208">
            <v>1</v>
          </cell>
          <cell r="Q208" t="str">
            <v>تعمل</v>
          </cell>
          <cell r="R208">
            <v>218</v>
          </cell>
          <cell r="S208">
            <v>202.74</v>
          </cell>
          <cell r="T208">
            <v>233.26</v>
          </cell>
          <cell r="U208">
            <v>7</v>
          </cell>
          <cell r="V208">
            <v>7</v>
          </cell>
          <cell r="X208" t="str">
            <v>ثلاجة</v>
          </cell>
          <cell r="Y208">
            <v>225</v>
          </cell>
          <cell r="Z208" t="str">
            <v>عمود</v>
          </cell>
          <cell r="AA208">
            <v>153</v>
          </cell>
          <cell r="AB208" t="str">
            <v>فوم طقم عوازل الاسكا</v>
          </cell>
          <cell r="AD208" t="str">
            <v>فوم طقم عوازل الاسكا</v>
          </cell>
          <cell r="AE208">
            <v>1</v>
          </cell>
          <cell r="AH208">
            <v>240</v>
          </cell>
          <cell r="AI208">
            <v>228</v>
          </cell>
          <cell r="AJ208">
            <v>252</v>
          </cell>
          <cell r="AK208">
            <v>1</v>
          </cell>
          <cell r="AL208">
            <v>1</v>
          </cell>
          <cell r="AN208">
            <v>7</v>
          </cell>
          <cell r="AO208">
            <v>24</v>
          </cell>
          <cell r="AP208" t="str">
            <v>(A) 401 XS     (S) 0.4-0.8 mm</v>
          </cell>
          <cell r="AQ208" t="str">
            <v>(B) EU 100    (S) 0.4-0.8 mm</v>
          </cell>
          <cell r="AR208">
            <v>10</v>
          </cell>
          <cell r="AS208">
            <v>17</v>
          </cell>
          <cell r="AT208" t="str">
            <v>ALS</v>
          </cell>
          <cell r="AU208" t="str">
            <v>اتوماتيك</v>
          </cell>
          <cell r="AV208">
            <v>7</v>
          </cell>
          <cell r="AW208">
            <v>7</v>
          </cell>
          <cell r="AX208">
            <v>671</v>
          </cell>
          <cell r="AY208">
            <v>1</v>
          </cell>
          <cell r="AZ208">
            <v>1</v>
          </cell>
          <cell r="BA208">
            <v>264</v>
          </cell>
          <cell r="BB208">
            <v>1</v>
          </cell>
          <cell r="BC208">
            <v>2</v>
          </cell>
          <cell r="BD208">
            <v>107</v>
          </cell>
          <cell r="BE208">
            <v>2</v>
          </cell>
          <cell r="BF208">
            <v>2</v>
          </cell>
          <cell r="BG208">
            <v>36</v>
          </cell>
          <cell r="BH208">
            <v>1</v>
          </cell>
          <cell r="BI208">
            <v>2</v>
          </cell>
          <cell r="BJ208">
            <v>2</v>
          </cell>
          <cell r="BK208">
            <v>5</v>
          </cell>
          <cell r="BL208">
            <v>9</v>
          </cell>
          <cell r="BN208">
            <v>128</v>
          </cell>
          <cell r="BO208" t="str">
            <v>1</v>
          </cell>
          <cell r="BP208"/>
          <cell r="BW208">
            <v>0</v>
          </cell>
          <cell r="CB208">
            <v>16</v>
          </cell>
          <cell r="CC208">
            <v>1</v>
          </cell>
          <cell r="CE208">
            <v>87</v>
          </cell>
          <cell r="CF208">
            <v>150</v>
          </cell>
          <cell r="CG208" t="str">
            <v>ابيض شفاف</v>
          </cell>
          <cell r="CK208">
            <v>0</v>
          </cell>
          <cell r="CL208">
            <v>0</v>
          </cell>
          <cell r="CN208" t="str">
            <v>foam ensemble insulrors alaska</v>
          </cell>
          <cell r="CO208" t="str">
            <v>الاسكا</v>
          </cell>
          <cell r="CP208" t="str">
            <v>العالمية للثلاجات (الاسكا)</v>
          </cell>
          <cell r="CT208">
            <v>1</v>
          </cell>
          <cell r="CU208">
            <v>1</v>
          </cell>
          <cell r="CV208">
            <v>1</v>
          </cell>
        </row>
        <row r="209">
          <cell r="A209" t="str">
            <v>153pg</v>
          </cell>
          <cell r="B209" t="str">
            <v>PF1</v>
          </cell>
          <cell r="C209" t="str">
            <v>FOAM 10TH</v>
          </cell>
          <cell r="D209" t="str">
            <v>Molds</v>
          </cell>
          <cell r="E209" t="str">
            <v>FMALSI40000000</v>
          </cell>
          <cell r="F209" t="str">
            <v>فوم طقم عوازل الاسكا-كبير</v>
          </cell>
          <cell r="G209" t="str">
            <v>Set</v>
          </cell>
          <cell r="H209" t="str">
            <v>1100*1200</v>
          </cell>
          <cell r="J209">
            <v>15</v>
          </cell>
          <cell r="L209">
            <v>15</v>
          </cell>
          <cell r="M209">
            <v>15</v>
          </cell>
          <cell r="N209">
            <v>4</v>
          </cell>
          <cell r="O209">
            <v>1</v>
          </cell>
          <cell r="Q209" t="str">
            <v>تعمل</v>
          </cell>
          <cell r="R209">
            <v>218</v>
          </cell>
          <cell r="S209">
            <v>202.74</v>
          </cell>
          <cell r="T209">
            <v>233.26</v>
          </cell>
          <cell r="U209">
            <v>7</v>
          </cell>
          <cell r="V209">
            <v>7</v>
          </cell>
          <cell r="X209" t="str">
            <v>ثلاجة</v>
          </cell>
          <cell r="Y209">
            <v>225</v>
          </cell>
          <cell r="Z209" t="str">
            <v>كبير</v>
          </cell>
          <cell r="AA209">
            <v>153</v>
          </cell>
          <cell r="AB209" t="str">
            <v>فوم طقم عوازل الاسكا</v>
          </cell>
          <cell r="AC209"/>
          <cell r="AD209" t="str">
            <v>فوم طقم عوازل الاسكا</v>
          </cell>
          <cell r="AE209">
            <v>1</v>
          </cell>
          <cell r="AH209">
            <v>240</v>
          </cell>
          <cell r="AI209">
            <v>228</v>
          </cell>
          <cell r="AJ209">
            <v>252</v>
          </cell>
          <cell r="AK209">
            <v>1</v>
          </cell>
          <cell r="AL209">
            <v>1</v>
          </cell>
          <cell r="AN209">
            <v>7</v>
          </cell>
          <cell r="AO209">
            <v>24</v>
          </cell>
          <cell r="AP209" t="str">
            <v>(A) 401 XS     (S) 0.4-0.8 mm</v>
          </cell>
          <cell r="AQ209" t="str">
            <v>(B) EU 100    (S) 0.4-0.8 mm</v>
          </cell>
          <cell r="AR209">
            <v>10</v>
          </cell>
          <cell r="AS209">
            <v>17</v>
          </cell>
          <cell r="AT209" t="str">
            <v>ALS</v>
          </cell>
          <cell r="AU209" t="str">
            <v>اتوماتيك</v>
          </cell>
          <cell r="AV209">
            <v>7</v>
          </cell>
          <cell r="AW209">
            <v>7</v>
          </cell>
          <cell r="AX209">
            <v>444</v>
          </cell>
          <cell r="AY209">
            <v>1</v>
          </cell>
          <cell r="AZ209">
            <v>1</v>
          </cell>
          <cell r="BA209">
            <v>408</v>
          </cell>
          <cell r="BB209">
            <v>1</v>
          </cell>
          <cell r="BC209">
            <v>1</v>
          </cell>
          <cell r="BD209">
            <v>47</v>
          </cell>
          <cell r="BE209">
            <v>2</v>
          </cell>
          <cell r="BF209">
            <v>2</v>
          </cell>
          <cell r="BG209">
            <v>12</v>
          </cell>
          <cell r="BH209">
            <v>2</v>
          </cell>
          <cell r="BI209">
            <v>2</v>
          </cell>
          <cell r="BJ209">
            <v>2</v>
          </cell>
          <cell r="BK209">
            <v>5</v>
          </cell>
          <cell r="BL209">
            <v>9</v>
          </cell>
          <cell r="BN209">
            <v>128</v>
          </cell>
          <cell r="BO209" t="str">
            <v>1</v>
          </cell>
          <cell r="BP209"/>
          <cell r="BW209">
            <v>0</v>
          </cell>
          <cell r="CB209">
            <v>16</v>
          </cell>
          <cell r="CC209">
            <v>1</v>
          </cell>
          <cell r="CE209">
            <v>87</v>
          </cell>
          <cell r="CF209">
            <v>150</v>
          </cell>
          <cell r="CG209" t="str">
            <v>ابيض شفاف</v>
          </cell>
          <cell r="CK209">
            <v>0</v>
          </cell>
          <cell r="CL209">
            <v>0</v>
          </cell>
          <cell r="CN209" t="str">
            <v>foam ensemble insulrors alaska</v>
          </cell>
          <cell r="CO209" t="str">
            <v>الاسكا</v>
          </cell>
          <cell r="CP209" t="str">
            <v>العالمية للثلاجات (الاسكا)</v>
          </cell>
          <cell r="CT209">
            <v>1</v>
          </cell>
          <cell r="CU209">
            <v>1</v>
          </cell>
          <cell r="CV209">
            <v>1</v>
          </cell>
        </row>
        <row r="210">
          <cell r="A210" t="str">
            <v>153md</v>
          </cell>
          <cell r="B210" t="str">
            <v>PF1</v>
          </cell>
          <cell r="C210" t="str">
            <v>FOAM 10TH</v>
          </cell>
          <cell r="D210" t="str">
            <v>Molds</v>
          </cell>
          <cell r="E210" t="str">
            <v>FMALSI40000000</v>
          </cell>
          <cell r="F210" t="str">
            <v>فوم طقم عوازل الاسكا-وسط</v>
          </cell>
          <cell r="G210" t="str">
            <v>Set</v>
          </cell>
          <cell r="H210" t="str">
            <v>1100*1200</v>
          </cell>
          <cell r="J210">
            <v>15</v>
          </cell>
          <cell r="L210">
            <v>15</v>
          </cell>
          <cell r="M210">
            <v>15</v>
          </cell>
          <cell r="N210">
            <v>4</v>
          </cell>
          <cell r="O210">
            <v>1</v>
          </cell>
          <cell r="Q210" t="str">
            <v>تعمل</v>
          </cell>
          <cell r="R210">
            <v>218</v>
          </cell>
          <cell r="S210">
            <v>202.74</v>
          </cell>
          <cell r="T210">
            <v>233.26</v>
          </cell>
          <cell r="U210">
            <v>7</v>
          </cell>
          <cell r="V210">
            <v>7</v>
          </cell>
          <cell r="X210" t="str">
            <v>ثلاجة</v>
          </cell>
          <cell r="Y210">
            <v>225</v>
          </cell>
          <cell r="Z210" t="str">
            <v>وسط</v>
          </cell>
          <cell r="AA210">
            <v>153</v>
          </cell>
          <cell r="AB210" t="str">
            <v>فوم طقم عوازل الاسكا</v>
          </cell>
          <cell r="AC210"/>
          <cell r="AD210" t="str">
            <v>فوم طقم عوازل الاسكا</v>
          </cell>
          <cell r="AE210">
            <v>1</v>
          </cell>
          <cell r="AH210">
            <v>240</v>
          </cell>
          <cell r="AI210">
            <v>228</v>
          </cell>
          <cell r="AJ210">
            <v>252</v>
          </cell>
          <cell r="AK210">
            <v>1</v>
          </cell>
          <cell r="AL210">
            <v>1</v>
          </cell>
          <cell r="AN210">
            <v>7</v>
          </cell>
          <cell r="AO210">
            <v>24</v>
          </cell>
          <cell r="AP210" t="str">
            <v>(A) 401 XS     (S) 0.4-0.8 mm</v>
          </cell>
          <cell r="AQ210" t="str">
            <v>(B) EU 100    (S) 0.4-0.8 mm</v>
          </cell>
          <cell r="AR210">
            <v>10</v>
          </cell>
          <cell r="AS210">
            <v>17</v>
          </cell>
          <cell r="AT210" t="str">
            <v>ALS</v>
          </cell>
          <cell r="AU210" t="str">
            <v>اتوماتيك</v>
          </cell>
          <cell r="AV210">
            <v>7</v>
          </cell>
          <cell r="AW210">
            <v>7</v>
          </cell>
          <cell r="AX210">
            <v>196</v>
          </cell>
          <cell r="AY210">
            <v>1</v>
          </cell>
          <cell r="AZ210">
            <v>1</v>
          </cell>
          <cell r="BA210">
            <v>195</v>
          </cell>
          <cell r="BB210">
            <v>1</v>
          </cell>
          <cell r="BC210">
            <v>1</v>
          </cell>
          <cell r="BE210">
            <v>2</v>
          </cell>
          <cell r="BF210">
            <v>2</v>
          </cell>
          <cell r="BG210">
            <v>26</v>
          </cell>
          <cell r="BH210">
            <v>2</v>
          </cell>
          <cell r="BI210">
            <v>2</v>
          </cell>
          <cell r="BJ210">
            <v>2</v>
          </cell>
          <cell r="BK210">
            <v>5</v>
          </cell>
          <cell r="BL210">
            <v>9</v>
          </cell>
          <cell r="BN210">
            <v>128</v>
          </cell>
          <cell r="BO210" t="str">
            <v>1</v>
          </cell>
          <cell r="BP210"/>
          <cell r="BW210">
            <v>0</v>
          </cell>
          <cell r="CB210">
            <v>16</v>
          </cell>
          <cell r="CC210">
            <v>1</v>
          </cell>
          <cell r="CE210">
            <v>87</v>
          </cell>
          <cell r="CF210">
            <v>150</v>
          </cell>
          <cell r="CG210" t="str">
            <v>ابيض شفاف</v>
          </cell>
          <cell r="CK210">
            <v>0</v>
          </cell>
          <cell r="CL210">
            <v>0</v>
          </cell>
          <cell r="CN210" t="str">
            <v>foam ensemble insulrors alaska</v>
          </cell>
          <cell r="CO210" t="str">
            <v>الاسكا</v>
          </cell>
          <cell r="CP210" t="str">
            <v>العالمية للثلاجات (الاسكا)</v>
          </cell>
          <cell r="CT210">
            <v>1</v>
          </cell>
          <cell r="CU210">
            <v>1</v>
          </cell>
          <cell r="CV210">
            <v>1</v>
          </cell>
        </row>
        <row r="211">
          <cell r="A211" t="str">
            <v>153sm</v>
          </cell>
          <cell r="B211" t="str">
            <v>PF1</v>
          </cell>
          <cell r="C211" t="str">
            <v>FOAM 10TH</v>
          </cell>
          <cell r="D211" t="str">
            <v>Molds</v>
          </cell>
          <cell r="E211" t="str">
            <v>FMALSI40000000</v>
          </cell>
          <cell r="F211" t="str">
            <v>فوم طقم عوازل الاسكا-صغير</v>
          </cell>
          <cell r="G211" t="str">
            <v>Set</v>
          </cell>
          <cell r="H211" t="str">
            <v>1100*1200</v>
          </cell>
          <cell r="J211">
            <v>15</v>
          </cell>
          <cell r="L211">
            <v>15</v>
          </cell>
          <cell r="M211">
            <v>15</v>
          </cell>
          <cell r="N211">
            <v>4</v>
          </cell>
          <cell r="O211">
            <v>1</v>
          </cell>
          <cell r="Q211" t="str">
            <v>تعمل</v>
          </cell>
          <cell r="R211">
            <v>218</v>
          </cell>
          <cell r="S211">
            <v>202.74</v>
          </cell>
          <cell r="T211">
            <v>233.26</v>
          </cell>
          <cell r="U211">
            <v>7</v>
          </cell>
          <cell r="V211">
            <v>7</v>
          </cell>
          <cell r="X211" t="str">
            <v>ثلاجة</v>
          </cell>
          <cell r="Y211">
            <v>225</v>
          </cell>
          <cell r="Z211" t="str">
            <v>صغير</v>
          </cell>
          <cell r="AA211">
            <v>153</v>
          </cell>
          <cell r="AB211" t="str">
            <v>فوم طقم عوازل الاسكا</v>
          </cell>
          <cell r="AD211" t="str">
            <v>فوم طقم عوازل الاسكا</v>
          </cell>
          <cell r="AE211">
            <v>1</v>
          </cell>
          <cell r="AH211">
            <v>240</v>
          </cell>
          <cell r="AI211">
            <v>228</v>
          </cell>
          <cell r="AJ211">
            <v>252</v>
          </cell>
          <cell r="AK211">
            <v>1</v>
          </cell>
          <cell r="AL211">
            <v>1</v>
          </cell>
          <cell r="AN211">
            <v>7</v>
          </cell>
          <cell r="AO211">
            <v>24</v>
          </cell>
          <cell r="AP211" t="str">
            <v>(A) 401 XS     (S) 0.4-0.8 mm</v>
          </cell>
          <cell r="AQ211" t="str">
            <v>(B) EU 100    (S) 0.4-0.8 mm</v>
          </cell>
          <cell r="AR211">
            <v>10</v>
          </cell>
          <cell r="AS211">
            <v>17</v>
          </cell>
          <cell r="AT211" t="str">
            <v>ALS</v>
          </cell>
          <cell r="AU211" t="str">
            <v>اتوماتيك</v>
          </cell>
          <cell r="AV211">
            <v>7</v>
          </cell>
          <cell r="AW211">
            <v>7</v>
          </cell>
          <cell r="AX211">
            <v>90</v>
          </cell>
          <cell r="AY211">
            <v>1</v>
          </cell>
          <cell r="AZ211">
            <v>1</v>
          </cell>
          <cell r="BA211">
            <v>34</v>
          </cell>
          <cell r="BB211">
            <v>1</v>
          </cell>
          <cell r="BC211">
            <v>1</v>
          </cell>
          <cell r="BD211">
            <v>12.5</v>
          </cell>
          <cell r="BE211">
            <v>2</v>
          </cell>
          <cell r="BF211">
            <v>2</v>
          </cell>
          <cell r="BG211">
            <v>10</v>
          </cell>
          <cell r="BH211">
            <v>2</v>
          </cell>
          <cell r="BI211">
            <v>2</v>
          </cell>
          <cell r="BJ211">
            <v>2</v>
          </cell>
          <cell r="BK211">
            <v>5</v>
          </cell>
          <cell r="BL211">
            <v>9</v>
          </cell>
          <cell r="BN211">
            <v>128</v>
          </cell>
          <cell r="BO211" t="str">
            <v>1</v>
          </cell>
          <cell r="BP211"/>
          <cell r="BW211">
            <v>0</v>
          </cell>
          <cell r="CB211">
            <v>16</v>
          </cell>
          <cell r="CC211">
            <v>1</v>
          </cell>
          <cell r="CE211">
            <v>87</v>
          </cell>
          <cell r="CF211">
            <v>150</v>
          </cell>
          <cell r="CG211" t="str">
            <v>ابيض شفاف</v>
          </cell>
          <cell r="CK211">
            <v>0</v>
          </cell>
          <cell r="CL211">
            <v>0</v>
          </cell>
          <cell r="CN211" t="str">
            <v>foam ensemble insulrors alaska</v>
          </cell>
          <cell r="CO211" t="str">
            <v>الاسكا</v>
          </cell>
          <cell r="CP211" t="str">
            <v>العالمية للثلاجات (الاسكا)</v>
          </cell>
          <cell r="CT211">
            <v>1</v>
          </cell>
          <cell r="CU211">
            <v>1</v>
          </cell>
          <cell r="CV211">
            <v>1</v>
          </cell>
        </row>
        <row r="212">
          <cell r="A212">
            <v>153</v>
          </cell>
          <cell r="B212" t="str">
            <v>PF1</v>
          </cell>
          <cell r="C212" t="str">
            <v>FOAM 10TH</v>
          </cell>
          <cell r="D212" t="str">
            <v>Molds</v>
          </cell>
          <cell r="E212" t="str">
            <v>FMALSI40000000</v>
          </cell>
          <cell r="F212" t="str">
            <v>فوم طقم عوازل الاسكا</v>
          </cell>
          <cell r="G212" t="str">
            <v>Set</v>
          </cell>
          <cell r="H212" t="str">
            <v>1100*1200</v>
          </cell>
          <cell r="I212">
            <v>0.218</v>
          </cell>
          <cell r="J212">
            <v>15</v>
          </cell>
          <cell r="L212">
            <v>15</v>
          </cell>
          <cell r="M212">
            <v>15</v>
          </cell>
          <cell r="N212">
            <v>4</v>
          </cell>
          <cell r="O212">
            <v>1</v>
          </cell>
          <cell r="Q212" t="str">
            <v>تعمل</v>
          </cell>
          <cell r="R212">
            <v>218</v>
          </cell>
          <cell r="S212">
            <v>202.74</v>
          </cell>
          <cell r="T212">
            <v>233.26</v>
          </cell>
          <cell r="U212">
            <v>7</v>
          </cell>
          <cell r="V212">
            <v>7</v>
          </cell>
          <cell r="X212" t="str">
            <v>ثلاجة</v>
          </cell>
          <cell r="Y212">
            <v>225</v>
          </cell>
          <cell r="Z212" t="str">
            <v>صغير</v>
          </cell>
          <cell r="AA212">
            <v>153</v>
          </cell>
          <cell r="AB212" t="str">
            <v>فوم طقم عوازل الاسكا</v>
          </cell>
          <cell r="AD212" t="str">
            <v>فوم طقم عوازل الاسكا</v>
          </cell>
          <cell r="AE212">
            <v>1</v>
          </cell>
          <cell r="AH212">
            <v>240</v>
          </cell>
          <cell r="AI212">
            <v>228</v>
          </cell>
          <cell r="AJ212">
            <v>252</v>
          </cell>
          <cell r="AK212">
            <v>1</v>
          </cell>
          <cell r="AM212">
            <v>1</v>
          </cell>
          <cell r="AN212">
            <v>7</v>
          </cell>
          <cell r="AO212">
            <v>24</v>
          </cell>
          <cell r="AP212" t="str">
            <v>(A) 401 XS     (S) 0.4-0.8 mm</v>
          </cell>
          <cell r="AQ212" t="str">
            <v>(B) EU 100    (S) 0.4-0.8 mm</v>
          </cell>
          <cell r="AR212">
            <v>10</v>
          </cell>
          <cell r="AS212">
            <v>17</v>
          </cell>
          <cell r="AT212" t="str">
            <v>ALS</v>
          </cell>
          <cell r="AU212" t="str">
            <v>اتوماتيك</v>
          </cell>
          <cell r="AV212">
            <v>7</v>
          </cell>
          <cell r="AW212">
            <v>7</v>
          </cell>
          <cell r="AX212">
            <v>90</v>
          </cell>
          <cell r="AY212">
            <v>1</v>
          </cell>
          <cell r="AZ212">
            <v>1</v>
          </cell>
          <cell r="BA212">
            <v>34</v>
          </cell>
          <cell r="BB212">
            <v>1</v>
          </cell>
          <cell r="BC212">
            <v>1</v>
          </cell>
          <cell r="BD212">
            <v>12.5</v>
          </cell>
          <cell r="BE212">
            <v>2</v>
          </cell>
          <cell r="BF212">
            <v>2</v>
          </cell>
          <cell r="BG212">
            <v>10</v>
          </cell>
          <cell r="BH212">
            <v>2</v>
          </cell>
          <cell r="BI212">
            <v>2</v>
          </cell>
          <cell r="BJ212">
            <v>2</v>
          </cell>
          <cell r="BK212">
            <v>5</v>
          </cell>
          <cell r="BL212">
            <v>9</v>
          </cell>
          <cell r="BN212">
            <v>128</v>
          </cell>
          <cell r="BO212" t="str">
            <v>1</v>
          </cell>
          <cell r="BP212"/>
          <cell r="BW212">
            <v>0</v>
          </cell>
          <cell r="CB212">
            <v>16</v>
          </cell>
          <cell r="CC212">
            <v>1</v>
          </cell>
          <cell r="CE212">
            <v>87</v>
          </cell>
          <cell r="CF212">
            <v>150</v>
          </cell>
          <cell r="CG212" t="str">
            <v>ابيض شفاف</v>
          </cell>
          <cell r="CK212">
            <v>0</v>
          </cell>
          <cell r="CL212">
            <v>0.23980000000000001</v>
          </cell>
          <cell r="CN212" t="str">
            <v>foam ensemble insulrors alaska</v>
          </cell>
          <cell r="CO212" t="str">
            <v>الاسكا</v>
          </cell>
          <cell r="CP212" t="str">
            <v>العالمية للثلاجات (الاسكا)</v>
          </cell>
          <cell r="CT212">
            <v>1</v>
          </cell>
          <cell r="CU212">
            <v>1</v>
          </cell>
          <cell r="CV212">
            <v>1</v>
          </cell>
        </row>
        <row r="213">
          <cell r="A213">
            <v>155</v>
          </cell>
          <cell r="B213" t="str">
            <v>PF1</v>
          </cell>
          <cell r="C213" t="str">
            <v>FOAM 10TH</v>
          </cell>
          <cell r="D213" t="str">
            <v>Molds</v>
          </cell>
          <cell r="E213" t="str">
            <v>FMDAHI6000000</v>
          </cell>
          <cell r="F213" t="str">
            <v>فوم طقم سخان غاز 10 لتر</v>
          </cell>
          <cell r="G213" t="str">
            <v>Set</v>
          </cell>
          <cell r="H213" t="str">
            <v>1100*850</v>
          </cell>
          <cell r="I213">
            <v>0.122</v>
          </cell>
          <cell r="J213">
            <v>51</v>
          </cell>
          <cell r="L213">
            <v>54</v>
          </cell>
          <cell r="M213">
            <v>61</v>
          </cell>
          <cell r="N213">
            <v>2</v>
          </cell>
          <cell r="O213">
            <v>3</v>
          </cell>
          <cell r="Q213" t="str">
            <v>تعمل</v>
          </cell>
          <cell r="R213">
            <v>122</v>
          </cell>
          <cell r="S213">
            <v>113.46000000000001</v>
          </cell>
          <cell r="T213">
            <v>130.54</v>
          </cell>
          <cell r="U213">
            <v>7</v>
          </cell>
          <cell r="V213">
            <v>7</v>
          </cell>
          <cell r="X213" t="str">
            <v>سخان</v>
          </cell>
          <cell r="Y213">
            <v>227</v>
          </cell>
          <cell r="AA213">
            <v>155</v>
          </cell>
          <cell r="AB213" t="str">
            <v>فوم طقم سخان غاز 10 لتر</v>
          </cell>
          <cell r="AC213" t="str">
            <v xml:space="preserve">Foam Set GIWH 10L             </v>
          </cell>
          <cell r="AD213" t="str">
            <v>فوم طقم سخان غاز 10 لتر</v>
          </cell>
          <cell r="AE213">
            <v>1</v>
          </cell>
          <cell r="AG213" t="str">
            <v>A15289901</v>
          </cell>
          <cell r="AH213">
            <v>177.04918032786887</v>
          </cell>
          <cell r="AI213">
            <v>168.19672131147541</v>
          </cell>
          <cell r="AJ213">
            <v>185.90163934426232</v>
          </cell>
          <cell r="AK213">
            <v>1</v>
          </cell>
          <cell r="AM213">
            <v>1</v>
          </cell>
          <cell r="AN213">
            <v>8</v>
          </cell>
          <cell r="AO213">
            <v>18</v>
          </cell>
          <cell r="AP213" t="str">
            <v xml:space="preserve"> (A) EU150       (M) 0.7-1.1 mm</v>
          </cell>
          <cell r="AQ213" t="str">
            <v>(B) S.2 112      (M) 0.7-1.1 mm</v>
          </cell>
          <cell r="AR213">
            <v>24</v>
          </cell>
          <cell r="AS213">
            <v>24</v>
          </cell>
          <cell r="AT213" t="str">
            <v>DAH</v>
          </cell>
          <cell r="AU213" t="str">
            <v>اتوماتيك</v>
          </cell>
          <cell r="AV213">
            <v>7</v>
          </cell>
          <cell r="AW213">
            <v>7</v>
          </cell>
          <cell r="AX213">
            <v>370</v>
          </cell>
          <cell r="AY213">
            <v>2</v>
          </cell>
          <cell r="AZ213">
            <v>2</v>
          </cell>
          <cell r="BA213">
            <v>290</v>
          </cell>
          <cell r="BB213">
            <v>2</v>
          </cell>
          <cell r="BC213">
            <v>2</v>
          </cell>
          <cell r="BD213">
            <v>70</v>
          </cell>
          <cell r="BE213">
            <v>2</v>
          </cell>
          <cell r="BF213">
            <v>2</v>
          </cell>
          <cell r="BJ213">
            <v>4</v>
          </cell>
          <cell r="BK213">
            <v>4</v>
          </cell>
          <cell r="BL213">
            <v>12</v>
          </cell>
          <cell r="BN213">
            <v>207</v>
          </cell>
          <cell r="BO213" t="str">
            <v>2</v>
          </cell>
          <cell r="BP213"/>
          <cell r="BW213">
            <v>0</v>
          </cell>
          <cell r="CB213">
            <v>24</v>
          </cell>
          <cell r="CC213">
            <v>1</v>
          </cell>
          <cell r="CE213">
            <v>87</v>
          </cell>
          <cell r="CF213">
            <v>150</v>
          </cell>
          <cell r="CG213" t="str">
            <v>ابيض</v>
          </cell>
          <cell r="CK213">
            <v>0</v>
          </cell>
          <cell r="CL213">
            <v>0.13420000000000001</v>
          </cell>
          <cell r="CN213" t="str">
            <v>foam ensemble heater Gas 10 littre</v>
          </cell>
          <cell r="CO213" t="str">
            <v>الكترولوكس</v>
          </cell>
          <cell r="CP213" t="str">
            <v>القاهرة للصناعات المغذية سخانات</v>
          </cell>
          <cell r="CT213">
            <v>1</v>
          </cell>
          <cell r="CU213">
            <v>1</v>
          </cell>
          <cell r="CV213">
            <v>1</v>
          </cell>
        </row>
        <row r="214">
          <cell r="A214" t="str">
            <v>156b</v>
          </cell>
          <cell r="B214" t="str">
            <v>PF1</v>
          </cell>
          <cell r="C214" t="str">
            <v>FOAM 10TH</v>
          </cell>
          <cell r="D214" t="str">
            <v>Molds</v>
          </cell>
          <cell r="E214" t="str">
            <v>FMDAHI30000000</v>
          </cell>
          <cell r="F214" t="str">
            <v>فوم طقم سخان زانوسى قاعدة</v>
          </cell>
          <cell r="G214" t="str">
            <v>Set</v>
          </cell>
          <cell r="H214" t="str">
            <v>1100*1200</v>
          </cell>
          <cell r="L214">
            <v>42</v>
          </cell>
          <cell r="M214">
            <v>41</v>
          </cell>
          <cell r="N214">
            <v>2</v>
          </cell>
          <cell r="O214">
            <v>2</v>
          </cell>
          <cell r="Q214" t="str">
            <v>لا تعمل</v>
          </cell>
          <cell r="R214">
            <v>0</v>
          </cell>
          <cell r="S214">
            <v>0</v>
          </cell>
          <cell r="T214">
            <v>0</v>
          </cell>
          <cell r="U214">
            <v>7</v>
          </cell>
          <cell r="V214">
            <v>7</v>
          </cell>
          <cell r="X214" t="str">
            <v>سخان</v>
          </cell>
          <cell r="Y214">
            <v>230</v>
          </cell>
          <cell r="Z214" t="str">
            <v>قاعدة</v>
          </cell>
          <cell r="AA214">
            <v>156</v>
          </cell>
          <cell r="AB214" t="str">
            <v>فوم طقم سخان زانوسى</v>
          </cell>
          <cell r="AD214" t="str">
            <v>فوم طقم سخان زانوسى</v>
          </cell>
          <cell r="AE214">
            <v>0</v>
          </cell>
          <cell r="AH214">
            <v>175.60975609756099</v>
          </cell>
          <cell r="AI214">
            <v>166.82926829268294</v>
          </cell>
          <cell r="AJ214">
            <v>184.39024390243904</v>
          </cell>
          <cell r="AK214">
            <v>0</v>
          </cell>
          <cell r="AL214">
            <v>1</v>
          </cell>
          <cell r="AN214">
            <v>11</v>
          </cell>
          <cell r="AO214" t="str">
            <v>20</v>
          </cell>
          <cell r="AP214" t="str">
            <v xml:space="preserve"> (A) 303xj       (M) 0.7-1.1 mm</v>
          </cell>
          <cell r="AQ214" t="str">
            <v>(B) S.2 112      (M) 0.7-1.1 mm</v>
          </cell>
          <cell r="AR214">
            <v>24</v>
          </cell>
          <cell r="AS214">
            <v>30</v>
          </cell>
          <cell r="AT214" t="str">
            <v>DAH</v>
          </cell>
          <cell r="AU214" t="str">
            <v>اتوماتيك</v>
          </cell>
          <cell r="AV214">
            <v>7</v>
          </cell>
          <cell r="AW214">
            <v>7</v>
          </cell>
          <cell r="AX214">
            <v>478</v>
          </cell>
          <cell r="AY214">
            <v>2</v>
          </cell>
          <cell r="AZ214">
            <v>2</v>
          </cell>
          <cell r="BA214">
            <v>448</v>
          </cell>
          <cell r="BB214">
            <v>2</v>
          </cell>
          <cell r="BC214">
            <v>2</v>
          </cell>
          <cell r="BD214">
            <v>55</v>
          </cell>
          <cell r="BE214">
            <v>1</v>
          </cell>
          <cell r="BF214">
            <v>1</v>
          </cell>
          <cell r="BJ214">
            <v>6</v>
          </cell>
          <cell r="BK214">
            <v>5</v>
          </cell>
          <cell r="BL214">
            <v>17</v>
          </cell>
          <cell r="BN214">
            <v>204</v>
          </cell>
          <cell r="BO214" t="str">
            <v>2</v>
          </cell>
          <cell r="BP214"/>
          <cell r="BQ214">
            <v>43466</v>
          </cell>
          <cell r="BW214">
            <v>0</v>
          </cell>
          <cell r="CB214">
            <v>26</v>
          </cell>
          <cell r="CC214">
            <v>1</v>
          </cell>
          <cell r="CE214">
            <v>87</v>
          </cell>
          <cell r="CF214">
            <v>150</v>
          </cell>
          <cell r="CG214" t="str">
            <v>ابيض</v>
          </cell>
          <cell r="CK214">
            <v>0</v>
          </cell>
          <cell r="CL214">
            <v>0</v>
          </cell>
          <cell r="CN214" t="str">
            <v>foam ensemble heater Zanosy</v>
          </cell>
          <cell r="CO214" t="str">
            <v>الكترولوكس</v>
          </cell>
          <cell r="CP214" t="str">
            <v>القاهرة للصناعات المغذية سخانات</v>
          </cell>
          <cell r="CT214">
            <v>0</v>
          </cell>
          <cell r="CU214">
            <v>2</v>
          </cell>
          <cell r="CV214">
            <v>1</v>
          </cell>
        </row>
        <row r="215">
          <cell r="A215" t="str">
            <v>156c</v>
          </cell>
          <cell r="B215" t="str">
            <v>PF1</v>
          </cell>
          <cell r="C215" t="str">
            <v>FOAM 10TH</v>
          </cell>
          <cell r="D215" t="str">
            <v>Molds</v>
          </cell>
          <cell r="E215" t="str">
            <v>FMDAHI30000000</v>
          </cell>
          <cell r="F215" t="str">
            <v>فوم طقم سخان زانوسى كفر</v>
          </cell>
          <cell r="G215" t="str">
            <v>Set</v>
          </cell>
          <cell r="H215" t="str">
            <v>1100*1200</v>
          </cell>
          <cell r="L215">
            <v>42</v>
          </cell>
          <cell r="M215">
            <v>41</v>
          </cell>
          <cell r="N215">
            <v>2</v>
          </cell>
          <cell r="O215">
            <v>2</v>
          </cell>
          <cell r="Q215" t="str">
            <v>لا تعمل</v>
          </cell>
          <cell r="R215">
            <v>0</v>
          </cell>
          <cell r="S215">
            <v>0</v>
          </cell>
          <cell r="T215">
            <v>0</v>
          </cell>
          <cell r="U215">
            <v>7</v>
          </cell>
          <cell r="V215">
            <v>7</v>
          </cell>
          <cell r="X215" t="str">
            <v>سخان</v>
          </cell>
          <cell r="Y215">
            <v>230</v>
          </cell>
          <cell r="Z215" t="str">
            <v>كفر</v>
          </cell>
          <cell r="AA215">
            <v>156</v>
          </cell>
          <cell r="AB215" t="str">
            <v>فوم طقم سخان زانوسى</v>
          </cell>
          <cell r="AD215" t="str">
            <v>فوم طقم سخان زانوسى</v>
          </cell>
          <cell r="AE215">
            <v>0</v>
          </cell>
          <cell r="AH215">
            <v>175.60975609756099</v>
          </cell>
          <cell r="AI215">
            <v>166.82926829268294</v>
          </cell>
          <cell r="AJ215">
            <v>184.39024390243904</v>
          </cell>
          <cell r="AK215">
            <v>0</v>
          </cell>
          <cell r="AL215">
            <v>1</v>
          </cell>
          <cell r="AN215">
            <v>11</v>
          </cell>
          <cell r="AO215" t="str">
            <v>20</v>
          </cell>
          <cell r="AP215" t="str">
            <v xml:space="preserve"> (A) 303xj       (M) 0.7-1.1 mm</v>
          </cell>
          <cell r="AQ215" t="str">
            <v>(B) S.2 112      (M) 0.7-1.1 mm</v>
          </cell>
          <cell r="AR215">
            <v>24</v>
          </cell>
          <cell r="AS215">
            <v>30</v>
          </cell>
          <cell r="AT215" t="str">
            <v>DAH</v>
          </cell>
          <cell r="AU215" t="str">
            <v>اتوماتيك</v>
          </cell>
          <cell r="AV215">
            <v>7</v>
          </cell>
          <cell r="AW215">
            <v>7</v>
          </cell>
          <cell r="AX215">
            <v>478</v>
          </cell>
          <cell r="AY215">
            <v>2</v>
          </cell>
          <cell r="AZ215">
            <v>2</v>
          </cell>
          <cell r="BA215">
            <v>130</v>
          </cell>
          <cell r="BB215">
            <v>1.5</v>
          </cell>
          <cell r="BC215">
            <v>1.5</v>
          </cell>
          <cell r="BD215">
            <v>150</v>
          </cell>
          <cell r="BE215">
            <v>1.5</v>
          </cell>
          <cell r="BF215">
            <v>1.5</v>
          </cell>
          <cell r="BJ215">
            <v>6</v>
          </cell>
          <cell r="BK215">
            <v>5</v>
          </cell>
          <cell r="BL215">
            <v>17</v>
          </cell>
          <cell r="BN215">
            <v>204</v>
          </cell>
          <cell r="BO215" t="str">
            <v>2</v>
          </cell>
          <cell r="BP215"/>
          <cell r="BQ215">
            <v>43466</v>
          </cell>
          <cell r="BW215">
            <v>0</v>
          </cell>
          <cell r="CB215">
            <v>10</v>
          </cell>
          <cell r="CC215">
            <v>1</v>
          </cell>
          <cell r="CE215">
            <v>87</v>
          </cell>
          <cell r="CF215">
            <v>150</v>
          </cell>
          <cell r="CG215" t="str">
            <v>ازرق</v>
          </cell>
          <cell r="CK215">
            <v>0</v>
          </cell>
          <cell r="CL215">
            <v>0</v>
          </cell>
          <cell r="CN215" t="str">
            <v>foam ensemble heater Zanosy</v>
          </cell>
          <cell r="CO215" t="str">
            <v>الكترولوكس</v>
          </cell>
          <cell r="CP215" t="str">
            <v>القاهرة للصناعات المغذية سخانات</v>
          </cell>
          <cell r="CT215">
            <v>0</v>
          </cell>
          <cell r="CU215">
            <v>2</v>
          </cell>
          <cell r="CV215">
            <v>0</v>
          </cell>
        </row>
        <row r="216">
          <cell r="A216">
            <v>156</v>
          </cell>
          <cell r="B216" t="str">
            <v>PF1</v>
          </cell>
          <cell r="C216" t="str">
            <v>FOAM 10TH</v>
          </cell>
          <cell r="D216" t="str">
            <v>Molds</v>
          </cell>
          <cell r="E216" t="str">
            <v>FMDAHI30000000</v>
          </cell>
          <cell r="F216" t="str">
            <v>فوم طقم سخان زانوسى</v>
          </cell>
          <cell r="G216" t="str">
            <v>Set</v>
          </cell>
          <cell r="H216" t="str">
            <v>1100*1200</v>
          </cell>
          <cell r="I216">
            <v>0.33737613636363634</v>
          </cell>
          <cell r="J216">
            <v>40</v>
          </cell>
          <cell r="L216">
            <v>42</v>
          </cell>
          <cell r="M216">
            <v>41</v>
          </cell>
          <cell r="N216">
            <v>2</v>
          </cell>
          <cell r="O216">
            <v>2</v>
          </cell>
          <cell r="Q216" t="str">
            <v>لا تعمل</v>
          </cell>
          <cell r="R216">
            <v>337.37613636363636</v>
          </cell>
          <cell r="S216">
            <v>313.7598068181818</v>
          </cell>
          <cell r="T216">
            <v>360.99246590909092</v>
          </cell>
          <cell r="U216">
            <v>7</v>
          </cell>
          <cell r="V216">
            <v>7</v>
          </cell>
          <cell r="X216" t="str">
            <v>سخان</v>
          </cell>
          <cell r="Y216">
            <v>230</v>
          </cell>
          <cell r="AA216">
            <v>156</v>
          </cell>
          <cell r="AB216" t="str">
            <v>فوم طقم سخان زانوسى</v>
          </cell>
          <cell r="AD216" t="str">
            <v>فوم طقم سخان زانوسى</v>
          </cell>
          <cell r="AE216">
            <v>0</v>
          </cell>
          <cell r="AH216">
            <v>175.60975609756099</v>
          </cell>
          <cell r="AI216">
            <v>166.82926829268294</v>
          </cell>
          <cell r="AJ216">
            <v>184.39024390243904</v>
          </cell>
          <cell r="AK216">
            <v>1</v>
          </cell>
          <cell r="AM216">
            <v>1</v>
          </cell>
          <cell r="AN216">
            <v>11</v>
          </cell>
          <cell r="AO216" t="str">
            <v>20</v>
          </cell>
          <cell r="AP216" t="str">
            <v xml:space="preserve"> (A) 303xj       (M) 0.7-1.1 mm</v>
          </cell>
          <cell r="AQ216" t="str">
            <v>(B) S.2 112      (M) 0.7-1.1 mm</v>
          </cell>
          <cell r="AR216">
            <v>24</v>
          </cell>
          <cell r="AS216">
            <v>30</v>
          </cell>
          <cell r="AT216" t="str">
            <v>DAH</v>
          </cell>
          <cell r="AU216" t="str">
            <v>اتوماتيك</v>
          </cell>
          <cell r="AV216">
            <v>7</v>
          </cell>
          <cell r="AW216">
            <v>7</v>
          </cell>
          <cell r="BJ216">
            <v>6</v>
          </cell>
          <cell r="BK216">
            <v>5</v>
          </cell>
          <cell r="BL216">
            <v>17</v>
          </cell>
          <cell r="BN216">
            <v>204</v>
          </cell>
          <cell r="BO216" t="str">
            <v>2</v>
          </cell>
          <cell r="BP216"/>
          <cell r="BQ216">
            <v>43466</v>
          </cell>
          <cell r="BW216">
            <v>0</v>
          </cell>
          <cell r="CC216">
            <v>2</v>
          </cell>
          <cell r="CE216">
            <v>87</v>
          </cell>
          <cell r="CF216">
            <v>150</v>
          </cell>
          <cell r="CK216">
            <v>0</v>
          </cell>
          <cell r="CL216">
            <v>0.37111375000000002</v>
          </cell>
          <cell r="CN216" t="str">
            <v>foam ensemble heater Zanosy</v>
          </cell>
          <cell r="CO216" t="str">
            <v>الكترولوكس</v>
          </cell>
          <cell r="CP216" t="str">
            <v>القاهرة للصناعات المغذية سخانات</v>
          </cell>
          <cell r="CT216">
            <v>1</v>
          </cell>
          <cell r="CU216">
            <v>2</v>
          </cell>
          <cell r="CV216">
            <v>1</v>
          </cell>
        </row>
        <row r="217">
          <cell r="A217" t="str">
            <v>157b</v>
          </cell>
          <cell r="B217" t="str">
            <v>PF1</v>
          </cell>
          <cell r="C217" t="str">
            <v>FOAM 10TH</v>
          </cell>
          <cell r="D217" t="str">
            <v>Molds</v>
          </cell>
          <cell r="E217" t="str">
            <v>FMDAHI20000000</v>
          </cell>
          <cell r="F217" t="str">
            <v xml:space="preserve"> فوم طقم سخان اوليمبيك قاعدة</v>
          </cell>
          <cell r="G217" t="str">
            <v>Set</v>
          </cell>
          <cell r="H217" t="str">
            <v>1100*1200</v>
          </cell>
          <cell r="J217">
            <v>45</v>
          </cell>
          <cell r="L217">
            <v>45</v>
          </cell>
          <cell r="M217">
            <v>44</v>
          </cell>
          <cell r="N217">
            <v>2</v>
          </cell>
          <cell r="O217">
            <v>2</v>
          </cell>
          <cell r="Q217" t="str">
            <v>تعمل</v>
          </cell>
          <cell r="R217">
            <v>0</v>
          </cell>
          <cell r="S217">
            <v>0</v>
          </cell>
          <cell r="T217">
            <v>0</v>
          </cell>
          <cell r="U217">
            <v>7</v>
          </cell>
          <cell r="V217">
            <v>7</v>
          </cell>
          <cell r="X217" t="str">
            <v>سخان</v>
          </cell>
          <cell r="Y217">
            <v>233</v>
          </cell>
          <cell r="Z217" t="str">
            <v>قاعدة</v>
          </cell>
          <cell r="AA217">
            <v>157</v>
          </cell>
          <cell r="AB217" t="str">
            <v>فوم طقم سخان اوليمبيك</v>
          </cell>
          <cell r="AD217" t="str">
            <v>فوم طقم سخان اوليمبيك</v>
          </cell>
          <cell r="AE217">
            <v>1</v>
          </cell>
          <cell r="AH217">
            <v>163.63636363636363</v>
          </cell>
          <cell r="AI217">
            <v>155.45454545454544</v>
          </cell>
          <cell r="AJ217">
            <v>171.81818181818181</v>
          </cell>
          <cell r="AK217">
            <v>0</v>
          </cell>
          <cell r="AL217">
            <v>1</v>
          </cell>
          <cell r="AN217">
            <v>9</v>
          </cell>
          <cell r="AO217" t="str">
            <v>16</v>
          </cell>
          <cell r="AP217" t="str">
            <v>(A)    303 XJ (M)0.7-1.1mm</v>
          </cell>
          <cell r="AQ217" t="str">
            <v>(B)   C-SB  (M) 0.7-1.1mm</v>
          </cell>
          <cell r="AR217">
            <v>16</v>
          </cell>
          <cell r="AS217">
            <v>16</v>
          </cell>
          <cell r="AT217" t="str">
            <v>DAH</v>
          </cell>
          <cell r="AU217" t="str">
            <v>اتوماتيك</v>
          </cell>
          <cell r="AV217">
            <v>7</v>
          </cell>
          <cell r="AW217">
            <v>7</v>
          </cell>
          <cell r="AX217">
            <v>472</v>
          </cell>
          <cell r="AY217">
            <v>1</v>
          </cell>
          <cell r="AZ217">
            <v>1</v>
          </cell>
          <cell r="BA217">
            <v>442</v>
          </cell>
          <cell r="BB217">
            <v>1</v>
          </cell>
          <cell r="BC217">
            <v>1</v>
          </cell>
          <cell r="BD217">
            <v>50</v>
          </cell>
          <cell r="BE217">
            <v>2</v>
          </cell>
          <cell r="BF217">
            <v>2</v>
          </cell>
          <cell r="BG217">
            <v>15</v>
          </cell>
          <cell r="BH217">
            <v>2</v>
          </cell>
          <cell r="BI217">
            <v>2</v>
          </cell>
          <cell r="BJ217">
            <v>5</v>
          </cell>
          <cell r="BK217">
            <v>4</v>
          </cell>
          <cell r="BL217">
            <v>14</v>
          </cell>
          <cell r="BN217">
            <v>225</v>
          </cell>
          <cell r="BO217" t="str">
            <v>2</v>
          </cell>
          <cell r="BP217"/>
          <cell r="BW217">
            <v>0</v>
          </cell>
          <cell r="CB217">
            <v>30</v>
          </cell>
          <cell r="CC217">
            <v>1</v>
          </cell>
          <cell r="CE217">
            <v>87</v>
          </cell>
          <cell r="CF217">
            <v>150</v>
          </cell>
          <cell r="CG217" t="str">
            <v>اخضر</v>
          </cell>
          <cell r="CK217">
            <v>0</v>
          </cell>
          <cell r="CL217">
            <v>0</v>
          </cell>
          <cell r="CN217" t="str">
            <v>foam ensemble heater Olimbc</v>
          </cell>
          <cell r="CO217" t="str">
            <v>الكترولوكس</v>
          </cell>
          <cell r="CP217" t="str">
            <v>القاهرة للصناعات المغذية سخانات</v>
          </cell>
          <cell r="CT217">
            <v>0</v>
          </cell>
          <cell r="CU217">
            <v>1</v>
          </cell>
          <cell r="CV217">
            <v>1</v>
          </cell>
        </row>
        <row r="218">
          <cell r="A218" t="str">
            <v>157c</v>
          </cell>
          <cell r="B218" t="str">
            <v>PF1</v>
          </cell>
          <cell r="C218" t="str">
            <v>FOAM 10TH</v>
          </cell>
          <cell r="D218" t="str">
            <v>Molds</v>
          </cell>
          <cell r="E218" t="str">
            <v>FMDAHI20000000</v>
          </cell>
          <cell r="F218" t="str">
            <v xml:space="preserve"> فوم طقم سخان اوليمبيك كفر</v>
          </cell>
          <cell r="G218" t="str">
            <v>Set</v>
          </cell>
          <cell r="H218" t="str">
            <v>1100*1200</v>
          </cell>
          <cell r="J218">
            <v>45</v>
          </cell>
          <cell r="L218">
            <v>45</v>
          </cell>
          <cell r="M218">
            <v>44</v>
          </cell>
          <cell r="N218">
            <v>2</v>
          </cell>
          <cell r="O218">
            <v>2</v>
          </cell>
          <cell r="Q218" t="str">
            <v>تعمل</v>
          </cell>
          <cell r="R218">
            <v>0</v>
          </cell>
          <cell r="S218">
            <v>0</v>
          </cell>
          <cell r="T218">
            <v>0</v>
          </cell>
          <cell r="U218">
            <v>7</v>
          </cell>
          <cell r="V218">
            <v>7</v>
          </cell>
          <cell r="X218" t="str">
            <v>سخان</v>
          </cell>
          <cell r="Y218">
            <v>233</v>
          </cell>
          <cell r="Z218" t="str">
            <v>كفر</v>
          </cell>
          <cell r="AA218">
            <v>157</v>
          </cell>
          <cell r="AB218" t="str">
            <v>فوم طقم سخان اوليمبيك</v>
          </cell>
          <cell r="AD218" t="str">
            <v>فوم طقم سخان اوليمبيك</v>
          </cell>
          <cell r="AE218">
            <v>1</v>
          </cell>
          <cell r="AH218">
            <v>163.63636363636363</v>
          </cell>
          <cell r="AI218">
            <v>155.45454545454544</v>
          </cell>
          <cell r="AJ218">
            <v>171.81818181818181</v>
          </cell>
          <cell r="AK218">
            <v>0</v>
          </cell>
          <cell r="AL218">
            <v>1</v>
          </cell>
          <cell r="AN218">
            <v>9</v>
          </cell>
          <cell r="AO218" t="str">
            <v>16</v>
          </cell>
          <cell r="AP218" t="str">
            <v>(A)    303 XJ (M)0.7-1.1mm</v>
          </cell>
          <cell r="AQ218" t="str">
            <v>(B)   C-SB  (M) 0.7-1.1mm</v>
          </cell>
          <cell r="AR218">
            <v>16</v>
          </cell>
          <cell r="AS218">
            <v>16</v>
          </cell>
          <cell r="AT218" t="str">
            <v>DAH</v>
          </cell>
          <cell r="AU218" t="str">
            <v>اتوماتيك</v>
          </cell>
          <cell r="AV218">
            <v>7</v>
          </cell>
          <cell r="AW218">
            <v>7</v>
          </cell>
          <cell r="AX218">
            <v>470</v>
          </cell>
          <cell r="AY218">
            <v>1</v>
          </cell>
          <cell r="AZ218">
            <v>1</v>
          </cell>
          <cell r="BA218">
            <v>442</v>
          </cell>
          <cell r="BB218">
            <v>1</v>
          </cell>
          <cell r="BC218">
            <v>1</v>
          </cell>
          <cell r="BD218">
            <v>95</v>
          </cell>
          <cell r="BE218">
            <v>2</v>
          </cell>
          <cell r="BF218">
            <v>2</v>
          </cell>
          <cell r="BJ218">
            <v>5</v>
          </cell>
          <cell r="BK218">
            <v>4</v>
          </cell>
          <cell r="BL218">
            <v>14</v>
          </cell>
          <cell r="BN218">
            <v>225</v>
          </cell>
          <cell r="BO218" t="str">
            <v>2</v>
          </cell>
          <cell r="BP218"/>
          <cell r="BW218">
            <v>0</v>
          </cell>
          <cell r="CB218">
            <v>16</v>
          </cell>
          <cell r="CC218">
            <v>1</v>
          </cell>
          <cell r="CE218">
            <v>87</v>
          </cell>
          <cell r="CF218">
            <v>150</v>
          </cell>
          <cell r="CG218" t="str">
            <v>ابيض</v>
          </cell>
          <cell r="CK218">
            <v>0</v>
          </cell>
          <cell r="CL218">
            <v>0</v>
          </cell>
          <cell r="CN218" t="str">
            <v>foam ensemble heater Olimbc</v>
          </cell>
          <cell r="CO218" t="str">
            <v>الكترولوكس</v>
          </cell>
          <cell r="CP218" t="str">
            <v>القاهرة للصناعات المغذية سخانات</v>
          </cell>
          <cell r="CT218">
            <v>0</v>
          </cell>
          <cell r="CU218">
            <v>1</v>
          </cell>
          <cell r="CV218">
            <v>0</v>
          </cell>
        </row>
        <row r="219">
          <cell r="A219">
            <v>157</v>
          </cell>
          <cell r="B219" t="str">
            <v>PF1</v>
          </cell>
          <cell r="C219" t="str">
            <v>FOAM 10TH</v>
          </cell>
          <cell r="D219" t="str">
            <v>Molds</v>
          </cell>
          <cell r="E219" t="str">
            <v>FMDAHI20000000</v>
          </cell>
          <cell r="F219" t="str">
            <v>فوم طقم سخان اوليمبيك</v>
          </cell>
          <cell r="G219" t="str">
            <v>Set</v>
          </cell>
          <cell r="H219" t="str">
            <v>1100*1200</v>
          </cell>
          <cell r="I219">
            <v>0.1963280794962613</v>
          </cell>
          <cell r="J219">
            <v>45</v>
          </cell>
          <cell r="L219">
            <v>45</v>
          </cell>
          <cell r="M219">
            <v>44</v>
          </cell>
          <cell r="N219">
            <v>2</v>
          </cell>
          <cell r="O219">
            <v>2</v>
          </cell>
          <cell r="Q219" t="str">
            <v>تعمل</v>
          </cell>
          <cell r="R219">
            <v>196.3280794962613</v>
          </cell>
          <cell r="S219">
            <v>182.58511393152301</v>
          </cell>
          <cell r="T219">
            <v>210.07104506099958</v>
          </cell>
          <cell r="U219">
            <v>7</v>
          </cell>
          <cell r="V219">
            <v>7</v>
          </cell>
          <cell r="X219" t="str">
            <v>سخان</v>
          </cell>
          <cell r="Y219">
            <v>233</v>
          </cell>
          <cell r="AA219">
            <v>157</v>
          </cell>
          <cell r="AB219" t="str">
            <v>فوم طقم سخان اوليمبيك</v>
          </cell>
          <cell r="AD219" t="str">
            <v>فوم طقم سخان اوليمبيك</v>
          </cell>
          <cell r="AE219">
            <v>1</v>
          </cell>
          <cell r="AG219" t="str">
            <v>PHEWP0101</v>
          </cell>
          <cell r="AH219">
            <v>163.63636363636363</v>
          </cell>
          <cell r="AI219">
            <v>155.45454545454544</v>
          </cell>
          <cell r="AJ219">
            <v>171.81818181818181</v>
          </cell>
          <cell r="AK219">
            <v>1</v>
          </cell>
          <cell r="AM219">
            <v>1</v>
          </cell>
          <cell r="AN219">
            <v>9</v>
          </cell>
          <cell r="AO219" t="str">
            <v>16</v>
          </cell>
          <cell r="AP219" t="str">
            <v>(A)    303 XJ (M)0.7-1.1mm</v>
          </cell>
          <cell r="AQ219" t="str">
            <v>(B)   C-SB  (M) 0.7-1.1mm</v>
          </cell>
          <cell r="AR219">
            <v>16</v>
          </cell>
          <cell r="AS219">
            <v>16</v>
          </cell>
          <cell r="AT219" t="str">
            <v>DAH</v>
          </cell>
          <cell r="AU219" t="str">
            <v>اتوماتيك</v>
          </cell>
          <cell r="AV219">
            <v>7</v>
          </cell>
          <cell r="AW219">
            <v>7</v>
          </cell>
          <cell r="BJ219">
            <v>5</v>
          </cell>
          <cell r="BK219">
            <v>4</v>
          </cell>
          <cell r="BL219">
            <v>14</v>
          </cell>
          <cell r="BN219">
            <v>225</v>
          </cell>
          <cell r="BO219" t="str">
            <v>2</v>
          </cell>
          <cell r="BP219"/>
          <cell r="BW219">
            <v>0</v>
          </cell>
          <cell r="CC219">
            <v>2</v>
          </cell>
          <cell r="CK219">
            <v>0</v>
          </cell>
          <cell r="CL219">
            <v>0.21596088744588746</v>
          </cell>
          <cell r="CN219" t="str">
            <v>foam ensemble heater Olimbc</v>
          </cell>
          <cell r="CO219" t="str">
            <v>الكترولوكس</v>
          </cell>
          <cell r="CP219" t="str">
            <v>القاهرة للصناعات المغذية سخانات</v>
          </cell>
          <cell r="CT219">
            <v>1</v>
          </cell>
          <cell r="CU219">
            <v>1</v>
          </cell>
          <cell r="CV219">
            <v>1</v>
          </cell>
        </row>
        <row r="220">
          <cell r="A220">
            <v>158</v>
          </cell>
          <cell r="B220" t="str">
            <v>PF1</v>
          </cell>
          <cell r="C220" t="str">
            <v>FOAM 10TH</v>
          </cell>
          <cell r="D220" t="str">
            <v>Molds</v>
          </cell>
          <cell r="E220" t="str">
            <v>FMUNFIAG801030</v>
          </cell>
          <cell r="F220" t="str">
            <v>فوم طقم زوايا مقاس (جراند روزا) 80*10*3سم K</v>
          </cell>
          <cell r="G220" t="str">
            <v>Set</v>
          </cell>
          <cell r="H220" t="str">
            <v>1100*850</v>
          </cell>
          <cell r="I220">
            <v>0.4</v>
          </cell>
          <cell r="J220">
            <v>30</v>
          </cell>
          <cell r="L220">
            <v>30</v>
          </cell>
          <cell r="M220">
            <v>41</v>
          </cell>
          <cell r="N220">
            <v>2</v>
          </cell>
          <cell r="O220">
            <v>2</v>
          </cell>
          <cell r="Q220" t="str">
            <v>تعمل</v>
          </cell>
          <cell r="R220">
            <v>400</v>
          </cell>
          <cell r="S220">
            <v>372</v>
          </cell>
          <cell r="T220">
            <v>428</v>
          </cell>
          <cell r="U220">
            <v>7</v>
          </cell>
          <cell r="V220">
            <v>7</v>
          </cell>
          <cell r="X220" t="str">
            <v>مصابيح</v>
          </cell>
          <cell r="Y220">
            <v>234</v>
          </cell>
          <cell r="AA220">
            <v>158</v>
          </cell>
          <cell r="AB220" t="str">
            <v>فوم طقم زوايا مقاس (جراند روزا) 80*10*3سم K</v>
          </cell>
          <cell r="AD220" t="str">
            <v>فوم طقم زوايا مقاس (جراند روزا) 80*10*3سم K</v>
          </cell>
          <cell r="AE220">
            <v>1</v>
          </cell>
          <cell r="AH220">
            <v>175.60975609756099</v>
          </cell>
          <cell r="AI220">
            <v>166.82926829268294</v>
          </cell>
          <cell r="AJ220">
            <v>184.39024390243904</v>
          </cell>
          <cell r="AK220">
            <v>1</v>
          </cell>
          <cell r="AL220">
            <v>1</v>
          </cell>
          <cell r="AM220">
            <v>1</v>
          </cell>
          <cell r="AN220">
            <v>12</v>
          </cell>
          <cell r="AO220" t="str">
            <v>24</v>
          </cell>
          <cell r="AP220" t="str">
            <v>(A)  EU150  (M)0.7-1.1mm</v>
          </cell>
          <cell r="AQ220" t="str">
            <v>(B) s3112    (s) 0.5-8 mm</v>
          </cell>
          <cell r="AR220">
            <v>8</v>
          </cell>
          <cell r="AS220">
            <v>16</v>
          </cell>
          <cell r="AT220" t="str">
            <v>UNF</v>
          </cell>
          <cell r="AU220" t="str">
            <v>اتوماتيك</v>
          </cell>
          <cell r="AV220">
            <v>7</v>
          </cell>
          <cell r="AW220">
            <v>7</v>
          </cell>
          <cell r="AX220">
            <v>800</v>
          </cell>
          <cell r="AY220">
            <v>2</v>
          </cell>
          <cell r="AZ220">
            <v>2</v>
          </cell>
          <cell r="BA220">
            <v>207</v>
          </cell>
          <cell r="BB220">
            <v>2</v>
          </cell>
          <cell r="BC220">
            <v>2</v>
          </cell>
          <cell r="BD220">
            <v>100</v>
          </cell>
          <cell r="BE220">
            <v>2</v>
          </cell>
          <cell r="BF220">
            <v>2</v>
          </cell>
          <cell r="BG220">
            <v>30</v>
          </cell>
          <cell r="BH220">
            <v>2</v>
          </cell>
          <cell r="BI220">
            <v>2</v>
          </cell>
          <cell r="BJ220">
            <v>2</v>
          </cell>
          <cell r="BK220">
            <v>10</v>
          </cell>
          <cell r="BL220">
            <v>14</v>
          </cell>
          <cell r="BN220">
            <v>1107</v>
          </cell>
          <cell r="BO220" t="str">
            <v>11</v>
          </cell>
          <cell r="BP220"/>
          <cell r="BW220">
            <v>0</v>
          </cell>
          <cell r="CB220">
            <v>20</v>
          </cell>
          <cell r="CC220">
            <v>1</v>
          </cell>
          <cell r="CE220">
            <v>87</v>
          </cell>
          <cell r="CF220">
            <v>150</v>
          </cell>
          <cell r="CG220" t="str">
            <v>ازرق</v>
          </cell>
          <cell r="CK220">
            <v>0</v>
          </cell>
          <cell r="CL220">
            <v>0.44000000000000006</v>
          </cell>
          <cell r="CN220" t="str">
            <v>foam ensemble angels مقاس (Grand Roza) 80*10*3cm K</v>
          </cell>
          <cell r="CO220" t="str">
            <v>يونيفرسال</v>
          </cell>
          <cell r="CP220" t="str">
            <v>يونيفرسال</v>
          </cell>
          <cell r="CT220">
            <v>1</v>
          </cell>
          <cell r="CU220">
            <v>1</v>
          </cell>
          <cell r="CV220">
            <v>1</v>
          </cell>
        </row>
        <row r="221">
          <cell r="A221">
            <v>159</v>
          </cell>
          <cell r="B221" t="str">
            <v>PF1</v>
          </cell>
          <cell r="C221" t="str">
            <v>FOAM 10TH</v>
          </cell>
          <cell r="D221" t="str">
            <v>Molds</v>
          </cell>
          <cell r="E221" t="str">
            <v>FMUNFIAG801020</v>
          </cell>
          <cell r="F221" t="str">
            <v>فوم طقم زوايا (جراند روزا) مقاس80*10*2سم K</v>
          </cell>
          <cell r="G221" t="str">
            <v>Set</v>
          </cell>
          <cell r="H221" t="str">
            <v>1000*1200</v>
          </cell>
          <cell r="I221">
            <v>0.255</v>
          </cell>
          <cell r="J221">
            <v>30</v>
          </cell>
          <cell r="L221">
            <v>32</v>
          </cell>
          <cell r="M221">
            <v>45</v>
          </cell>
          <cell r="N221">
            <v>2</v>
          </cell>
          <cell r="O221">
            <v>2</v>
          </cell>
          <cell r="Q221" t="str">
            <v>تعمل</v>
          </cell>
          <cell r="R221">
            <v>255</v>
          </cell>
          <cell r="S221">
            <v>237.15</v>
          </cell>
          <cell r="T221">
            <v>272.85000000000002</v>
          </cell>
          <cell r="U221">
            <v>7</v>
          </cell>
          <cell r="V221">
            <v>7</v>
          </cell>
          <cell r="X221" t="str">
            <v>مصابيح</v>
          </cell>
          <cell r="Y221">
            <v>235</v>
          </cell>
          <cell r="AA221">
            <v>159</v>
          </cell>
          <cell r="AB221" t="str">
            <v>فوم طقم زوايا (جراند روزا) مقاس80*10*2سم K</v>
          </cell>
          <cell r="AD221" t="str">
            <v>فوم طقم زوايا (جراند روزا) مقاس80*10*2سم K</v>
          </cell>
          <cell r="AE221">
            <v>1</v>
          </cell>
          <cell r="AH221">
            <v>160</v>
          </cell>
          <cell r="AI221">
            <v>152</v>
          </cell>
          <cell r="AJ221">
            <v>168</v>
          </cell>
          <cell r="AK221">
            <v>1</v>
          </cell>
          <cell r="AL221">
            <v>1</v>
          </cell>
          <cell r="AM221">
            <v>1</v>
          </cell>
          <cell r="AN221">
            <v>12</v>
          </cell>
          <cell r="AO221" t="str">
            <v>20</v>
          </cell>
          <cell r="AP221" t="str">
            <v>(A)  EU150  (M)0.7-1.1mm</v>
          </cell>
          <cell r="AQ221" t="str">
            <v>(B) s3112    (s) 0.5-8 mm</v>
          </cell>
          <cell r="AR221">
            <v>8</v>
          </cell>
          <cell r="AS221">
            <v>16</v>
          </cell>
          <cell r="AT221">
            <v>2</v>
          </cell>
          <cell r="AU221" t="str">
            <v>اتوماتيك</v>
          </cell>
          <cell r="AV221">
            <v>7</v>
          </cell>
          <cell r="AW221">
            <v>7</v>
          </cell>
          <cell r="AX221">
            <v>800</v>
          </cell>
          <cell r="AY221">
            <v>2</v>
          </cell>
          <cell r="AZ221">
            <v>2</v>
          </cell>
          <cell r="BA221">
            <v>207</v>
          </cell>
          <cell r="BB221">
            <v>2</v>
          </cell>
          <cell r="BC221">
            <v>2</v>
          </cell>
          <cell r="BD221">
            <v>100</v>
          </cell>
          <cell r="BE221">
            <v>2</v>
          </cell>
          <cell r="BF221">
            <v>2</v>
          </cell>
          <cell r="BG221">
            <v>20</v>
          </cell>
          <cell r="BH221">
            <v>2</v>
          </cell>
          <cell r="BI221">
            <v>2</v>
          </cell>
          <cell r="BJ221">
            <v>2</v>
          </cell>
          <cell r="BK221">
            <v>10</v>
          </cell>
          <cell r="BL221">
            <v>14</v>
          </cell>
          <cell r="BN221">
            <v>1106</v>
          </cell>
          <cell r="BO221" t="str">
            <v>11</v>
          </cell>
          <cell r="BP221"/>
          <cell r="BW221">
            <v>0</v>
          </cell>
          <cell r="CB221">
            <v>20</v>
          </cell>
          <cell r="CC221">
            <v>1</v>
          </cell>
          <cell r="CE221">
            <v>87</v>
          </cell>
          <cell r="CF221">
            <v>150</v>
          </cell>
          <cell r="CG221" t="str">
            <v>ابيض</v>
          </cell>
          <cell r="CK221">
            <v>0</v>
          </cell>
          <cell r="CL221">
            <v>0.28050000000000003</v>
          </cell>
          <cell r="CN221" t="str">
            <v>foam ensemble angels (Grand Roza) مقاس80*10*2cm K</v>
          </cell>
          <cell r="CO221" t="str">
            <v>يونيفرسال</v>
          </cell>
          <cell r="CP221" t="str">
            <v>يونيفرسال</v>
          </cell>
          <cell r="CT221">
            <v>1</v>
          </cell>
          <cell r="CU221">
            <v>1</v>
          </cell>
          <cell r="CV221">
            <v>1</v>
          </cell>
        </row>
        <row r="222">
          <cell r="A222">
            <v>160</v>
          </cell>
          <cell r="B222" t="str">
            <v>PF1</v>
          </cell>
          <cell r="C222" t="str">
            <v>FOAM 10TH</v>
          </cell>
          <cell r="D222" t="str">
            <v>Molds</v>
          </cell>
          <cell r="E222" t="str">
            <v>FMROGI20000000</v>
          </cell>
          <cell r="F222" t="str">
            <v>فوم طقم رويال جاز المعدل</v>
          </cell>
          <cell r="G222" t="str">
            <v>Ea</v>
          </cell>
          <cell r="H222" t="str">
            <v>1400*1700</v>
          </cell>
          <cell r="I222">
            <v>0.2</v>
          </cell>
          <cell r="J222">
            <v>72</v>
          </cell>
          <cell r="L222">
            <v>76</v>
          </cell>
          <cell r="M222">
            <v>76</v>
          </cell>
          <cell r="N222">
            <v>1</v>
          </cell>
          <cell r="O222">
            <v>2</v>
          </cell>
          <cell r="Q222" t="str">
            <v>تعمل</v>
          </cell>
          <cell r="R222">
            <v>200</v>
          </cell>
          <cell r="S222">
            <v>186</v>
          </cell>
          <cell r="T222">
            <v>214</v>
          </cell>
          <cell r="U222">
            <v>7</v>
          </cell>
          <cell r="V222">
            <v>7</v>
          </cell>
          <cell r="X222" t="str">
            <v>بوتجاز</v>
          </cell>
          <cell r="Y222">
            <v>236</v>
          </cell>
          <cell r="AA222">
            <v>160</v>
          </cell>
          <cell r="AB222" t="str">
            <v>فوم طقم رويال جاز المعدل</v>
          </cell>
          <cell r="AD222" t="str">
            <v>فوم طقم رويال جاز المعدل</v>
          </cell>
          <cell r="AE222">
            <v>1</v>
          </cell>
          <cell r="AH222">
            <v>94.736842105263165</v>
          </cell>
          <cell r="AI222">
            <v>90</v>
          </cell>
          <cell r="AJ222">
            <v>99.473684210526329</v>
          </cell>
          <cell r="AK222">
            <v>1</v>
          </cell>
          <cell r="AL222">
            <v>1</v>
          </cell>
          <cell r="AM222">
            <v>1</v>
          </cell>
          <cell r="AN222">
            <v>6</v>
          </cell>
          <cell r="AO222">
            <v>16</v>
          </cell>
          <cell r="AP222" t="str">
            <v>(A) 303 XJ      (M) 0.7-1.1 mm</v>
          </cell>
          <cell r="AQ222" t="str">
            <v>(B) C.SB         (M) 0.7-1.1 mm</v>
          </cell>
          <cell r="AR222" t="str">
            <v>20</v>
          </cell>
          <cell r="AS222" t="str">
            <v>20</v>
          </cell>
          <cell r="AU222" t="str">
            <v>اتوماتيك</v>
          </cell>
          <cell r="AV222">
            <v>7</v>
          </cell>
          <cell r="AW222">
            <v>7</v>
          </cell>
          <cell r="AX222">
            <v>835</v>
          </cell>
          <cell r="AY222">
            <v>2</v>
          </cell>
          <cell r="AZ222">
            <v>2</v>
          </cell>
          <cell r="BA222">
            <v>670</v>
          </cell>
          <cell r="BB222">
            <v>2</v>
          </cell>
          <cell r="BC222">
            <v>2</v>
          </cell>
          <cell r="BD222">
            <v>100</v>
          </cell>
          <cell r="BE222">
            <v>2</v>
          </cell>
          <cell r="BF222">
            <v>2</v>
          </cell>
          <cell r="BG222">
            <v>14</v>
          </cell>
          <cell r="BH222">
            <v>2</v>
          </cell>
          <cell r="BI222">
            <v>2</v>
          </cell>
          <cell r="BJ222">
            <v>0</v>
          </cell>
          <cell r="BK222">
            <v>6</v>
          </cell>
          <cell r="BL222">
            <v>6</v>
          </cell>
          <cell r="BN222">
            <v>104</v>
          </cell>
          <cell r="BO222" t="str">
            <v>1</v>
          </cell>
          <cell r="BP222"/>
          <cell r="BW222">
            <v>0</v>
          </cell>
          <cell r="CB222">
            <v>6</v>
          </cell>
          <cell r="CC222">
            <v>1</v>
          </cell>
          <cell r="CE222">
            <v>87</v>
          </cell>
          <cell r="CF222">
            <v>150</v>
          </cell>
          <cell r="CG222" t="str">
            <v>ابيض</v>
          </cell>
          <cell r="CK222">
            <v>0.217</v>
          </cell>
          <cell r="CL222">
            <v>0</v>
          </cell>
          <cell r="CN222" t="str">
            <v>foam ensemble Royal Gaz الmodifed</v>
          </cell>
          <cell r="CO222" t="str">
            <v xml:space="preserve">الهندسية لانتاج الاجهزة المنزلية </v>
          </cell>
          <cell r="CP222" t="str">
            <v xml:space="preserve">الهندسية لانتاج الاجهزة المنزلية </v>
          </cell>
          <cell r="CT222">
            <v>1</v>
          </cell>
          <cell r="CU222">
            <v>1</v>
          </cell>
          <cell r="CV222">
            <v>1</v>
          </cell>
        </row>
        <row r="223">
          <cell r="A223" t="str">
            <v>161bg</v>
          </cell>
          <cell r="B223" t="str">
            <v>PF1</v>
          </cell>
          <cell r="C223" t="str">
            <v>FOAM 10TH</v>
          </cell>
          <cell r="D223" t="str">
            <v>Molds</v>
          </cell>
          <cell r="E223" t="str">
            <v>FMSCOI10000000</v>
          </cell>
          <cell r="F223" t="str">
            <v>فوم طقم تغليف ميكرسكوب شومان-القطعة الكبيرة</v>
          </cell>
          <cell r="G223" t="str">
            <v>Set</v>
          </cell>
          <cell r="H223" t="str">
            <v>1100*850</v>
          </cell>
          <cell r="I223">
            <v>5.7000000000000002E-2</v>
          </cell>
          <cell r="J223">
            <v>68</v>
          </cell>
          <cell r="L223">
            <v>68</v>
          </cell>
          <cell r="M223">
            <v>68</v>
          </cell>
          <cell r="N223">
            <v>2</v>
          </cell>
          <cell r="O223">
            <v>4</v>
          </cell>
          <cell r="Q223" t="str">
            <v>تعمل</v>
          </cell>
          <cell r="R223">
            <v>57</v>
          </cell>
          <cell r="S223">
            <v>53.01</v>
          </cell>
          <cell r="T223">
            <v>60.99</v>
          </cell>
          <cell r="U223">
            <v>7</v>
          </cell>
          <cell r="V223">
            <v>7</v>
          </cell>
          <cell r="X223" t="str">
            <v>ادوات طبية</v>
          </cell>
          <cell r="Y223">
            <v>237</v>
          </cell>
          <cell r="Z223" t="str">
            <v>كبير</v>
          </cell>
          <cell r="AA223">
            <v>161</v>
          </cell>
          <cell r="AB223" t="str">
            <v>فوم طقم تغليف ميكرسكوب شومان</v>
          </cell>
          <cell r="AD223" t="str">
            <v>فوم طقم تغليف ميكرسكوب شومان</v>
          </cell>
          <cell r="AE223">
            <v>1</v>
          </cell>
          <cell r="AH223">
            <v>211.76470588235293</v>
          </cell>
          <cell r="AI223">
            <v>201.17647058823528</v>
          </cell>
          <cell r="AJ223">
            <v>222.35294117647058</v>
          </cell>
          <cell r="AK223">
            <v>0</v>
          </cell>
          <cell r="AL223">
            <v>1</v>
          </cell>
          <cell r="AN223" t="str">
            <v>9</v>
          </cell>
          <cell r="AO223">
            <v>18</v>
          </cell>
          <cell r="AP223" t="str">
            <v>303 XJ</v>
          </cell>
          <cell r="AR223">
            <v>12</v>
          </cell>
          <cell r="AS223">
            <v>16</v>
          </cell>
          <cell r="AU223" t="str">
            <v>اتوماتيك</v>
          </cell>
          <cell r="AV223">
            <v>3</v>
          </cell>
          <cell r="AW223">
            <v>3</v>
          </cell>
          <cell r="AX223">
            <v>265</v>
          </cell>
          <cell r="AY223">
            <v>2</v>
          </cell>
          <cell r="AZ223">
            <v>2</v>
          </cell>
          <cell r="BA223">
            <v>160</v>
          </cell>
          <cell r="BB223">
            <v>2</v>
          </cell>
          <cell r="BC223">
            <v>2</v>
          </cell>
          <cell r="BD223">
            <v>87</v>
          </cell>
          <cell r="BE223">
            <v>2</v>
          </cell>
          <cell r="BF223">
            <v>2</v>
          </cell>
          <cell r="BJ223">
            <v>5</v>
          </cell>
          <cell r="BK223">
            <v>4</v>
          </cell>
          <cell r="BL223">
            <v>14</v>
          </cell>
          <cell r="BN223">
            <v>138</v>
          </cell>
          <cell r="BO223" t="str">
            <v>1</v>
          </cell>
          <cell r="BP223"/>
          <cell r="BW223">
            <v>0</v>
          </cell>
          <cell r="CB223">
            <v>50</v>
          </cell>
          <cell r="CC223">
            <v>1</v>
          </cell>
          <cell r="CE223">
            <v>87</v>
          </cell>
          <cell r="CF223">
            <v>150</v>
          </cell>
          <cell r="CG223" t="str">
            <v>ابيض</v>
          </cell>
          <cell r="CK223">
            <v>0</v>
          </cell>
          <cell r="CL223">
            <v>6.2700000000000006E-2</v>
          </cell>
          <cell r="CN223" t="str">
            <v>foam ensemble pack ميkgرسkgوب شومان</v>
          </cell>
          <cell r="CT223">
            <v>0</v>
          </cell>
          <cell r="CU223">
            <v>1</v>
          </cell>
          <cell r="CV223">
            <v>1</v>
          </cell>
        </row>
        <row r="224">
          <cell r="A224" t="str">
            <v>161sm</v>
          </cell>
          <cell r="B224" t="str">
            <v>PF1</v>
          </cell>
          <cell r="C224" t="str">
            <v>FOAM 10TH</v>
          </cell>
          <cell r="D224" t="str">
            <v>Molds</v>
          </cell>
          <cell r="E224" t="str">
            <v>FMSCOI10000000</v>
          </cell>
          <cell r="F224" t="str">
            <v>فوم طقم تغليف ميكرسكوب شومان-القطعة الصغيرة</v>
          </cell>
          <cell r="G224" t="str">
            <v>Set</v>
          </cell>
          <cell r="H224" t="str">
            <v>1100*850</v>
          </cell>
          <cell r="I224">
            <v>5.7000000000000002E-2</v>
          </cell>
          <cell r="J224">
            <v>68</v>
          </cell>
          <cell r="L224">
            <v>68</v>
          </cell>
          <cell r="M224">
            <v>68</v>
          </cell>
          <cell r="N224">
            <v>2</v>
          </cell>
          <cell r="O224">
            <v>4</v>
          </cell>
          <cell r="Q224" t="str">
            <v>تعمل</v>
          </cell>
          <cell r="R224">
            <v>57</v>
          </cell>
          <cell r="S224">
            <v>53.01</v>
          </cell>
          <cell r="T224">
            <v>60.99</v>
          </cell>
          <cell r="U224">
            <v>7</v>
          </cell>
          <cell r="V224">
            <v>7</v>
          </cell>
          <cell r="X224" t="str">
            <v>ادوات طبية</v>
          </cell>
          <cell r="Y224">
            <v>237</v>
          </cell>
          <cell r="Z224" t="str">
            <v>صغير</v>
          </cell>
          <cell r="AA224">
            <v>161</v>
          </cell>
          <cell r="AB224" t="str">
            <v>فوم طقم تغليف ميكرسكوب شومان</v>
          </cell>
          <cell r="AD224" t="str">
            <v>فوم طقم تغليف ميكرسكوب شومان</v>
          </cell>
          <cell r="AE224">
            <v>1</v>
          </cell>
          <cell r="AH224">
            <v>211.76470588235293</v>
          </cell>
          <cell r="AI224">
            <v>201.17647058823528</v>
          </cell>
          <cell r="AJ224">
            <v>222.35294117647058</v>
          </cell>
          <cell r="AK224">
            <v>0</v>
          </cell>
          <cell r="AL224">
            <v>1</v>
          </cell>
          <cell r="AN224" t="str">
            <v>9</v>
          </cell>
          <cell r="AO224">
            <v>18</v>
          </cell>
          <cell r="AP224" t="str">
            <v>303 XJ</v>
          </cell>
          <cell r="AR224">
            <v>12</v>
          </cell>
          <cell r="AS224">
            <v>16</v>
          </cell>
          <cell r="AU224" t="str">
            <v>اتوماتيك</v>
          </cell>
          <cell r="AV224">
            <v>3</v>
          </cell>
          <cell r="AW224">
            <v>3</v>
          </cell>
          <cell r="AX224">
            <v>125</v>
          </cell>
          <cell r="AY224">
            <v>2</v>
          </cell>
          <cell r="AZ224">
            <v>2</v>
          </cell>
          <cell r="BA224">
            <v>125</v>
          </cell>
          <cell r="BB224">
            <v>1</v>
          </cell>
          <cell r="BC224">
            <v>1</v>
          </cell>
          <cell r="BD224">
            <v>75</v>
          </cell>
          <cell r="BE224">
            <v>2</v>
          </cell>
          <cell r="BF224">
            <v>2</v>
          </cell>
          <cell r="BJ224">
            <v>5</v>
          </cell>
          <cell r="BK224">
            <v>4</v>
          </cell>
          <cell r="BL224">
            <v>14</v>
          </cell>
          <cell r="BN224">
            <v>138</v>
          </cell>
          <cell r="BO224" t="str">
            <v>1</v>
          </cell>
          <cell r="BP224"/>
          <cell r="BW224">
            <v>0</v>
          </cell>
          <cell r="CB224">
            <v>50</v>
          </cell>
          <cell r="CC224">
            <v>1</v>
          </cell>
          <cell r="CE224">
            <v>87</v>
          </cell>
          <cell r="CF224">
            <v>150</v>
          </cell>
          <cell r="CG224" t="str">
            <v>ابيض</v>
          </cell>
          <cell r="CK224">
            <v>0</v>
          </cell>
          <cell r="CL224">
            <v>6.2700000000000006E-2</v>
          </cell>
          <cell r="CN224" t="str">
            <v>foam ensemble pack ميkgرسkgوب شومان</v>
          </cell>
          <cell r="CT224">
            <v>0</v>
          </cell>
          <cell r="CU224">
            <v>1</v>
          </cell>
          <cell r="CV224">
            <v>1</v>
          </cell>
        </row>
        <row r="225">
          <cell r="A225">
            <v>161</v>
          </cell>
          <cell r="B225" t="str">
            <v>PF1</v>
          </cell>
          <cell r="C225" t="str">
            <v>FOAM 10TH</v>
          </cell>
          <cell r="D225" t="str">
            <v>Molds</v>
          </cell>
          <cell r="E225" t="str">
            <v>FMSCOI10000000</v>
          </cell>
          <cell r="F225" t="str">
            <v>فوم طقم تغليف ميكرسكوب شومان</v>
          </cell>
          <cell r="G225" t="str">
            <v>Set</v>
          </cell>
          <cell r="H225" t="str">
            <v>1100*850</v>
          </cell>
          <cell r="I225">
            <v>5.7000000000000002E-2</v>
          </cell>
          <cell r="J225">
            <v>68</v>
          </cell>
          <cell r="L225">
            <v>68</v>
          </cell>
          <cell r="M225">
            <v>68</v>
          </cell>
          <cell r="N225">
            <v>2</v>
          </cell>
          <cell r="O225">
            <v>4</v>
          </cell>
          <cell r="Q225" t="str">
            <v>تعمل</v>
          </cell>
          <cell r="R225">
            <v>57</v>
          </cell>
          <cell r="S225">
            <v>53.01</v>
          </cell>
          <cell r="T225">
            <v>60.99</v>
          </cell>
          <cell r="U225">
            <v>7</v>
          </cell>
          <cell r="V225">
            <v>7</v>
          </cell>
          <cell r="X225" t="str">
            <v>ادوات طبية</v>
          </cell>
          <cell r="Y225">
            <v>237</v>
          </cell>
          <cell r="AA225">
            <v>161</v>
          </cell>
          <cell r="AB225" t="str">
            <v>فوم طقم تغليف ميكرسكوب شومان</v>
          </cell>
          <cell r="AD225" t="str">
            <v>فوم طقم تغليف ميكرسكوب شومان</v>
          </cell>
          <cell r="AE225">
            <v>1</v>
          </cell>
          <cell r="AH225">
            <v>211.76470588235293</v>
          </cell>
          <cell r="AI225">
            <v>201.17647058823528</v>
          </cell>
          <cell r="AJ225">
            <v>222.35294117647058</v>
          </cell>
          <cell r="AK225">
            <v>1</v>
          </cell>
          <cell r="AM225">
            <v>1</v>
          </cell>
          <cell r="AN225" t="str">
            <v>9</v>
          </cell>
          <cell r="AO225">
            <v>18</v>
          </cell>
          <cell r="AP225" t="str">
            <v>303 XJ</v>
          </cell>
          <cell r="AR225">
            <v>12</v>
          </cell>
          <cell r="AS225">
            <v>16</v>
          </cell>
          <cell r="AU225" t="str">
            <v>اتوماتيك</v>
          </cell>
          <cell r="AV225">
            <v>3</v>
          </cell>
          <cell r="AW225">
            <v>3</v>
          </cell>
          <cell r="BJ225">
            <v>5</v>
          </cell>
          <cell r="BK225">
            <v>4</v>
          </cell>
          <cell r="BL225">
            <v>14</v>
          </cell>
          <cell r="BN225">
            <v>138</v>
          </cell>
          <cell r="BO225" t="str">
            <v>1</v>
          </cell>
          <cell r="BP225"/>
          <cell r="BW225">
            <v>0</v>
          </cell>
          <cell r="CB225">
            <v>50</v>
          </cell>
          <cell r="CC225">
            <v>1</v>
          </cell>
          <cell r="CE225">
            <v>87</v>
          </cell>
          <cell r="CF225">
            <v>150</v>
          </cell>
          <cell r="CG225" t="str">
            <v>ابيض</v>
          </cell>
          <cell r="CK225">
            <v>0</v>
          </cell>
          <cell r="CL225">
            <v>6.2700000000000006E-2</v>
          </cell>
          <cell r="CN225" t="str">
            <v>foam ensemble pack ميkgرسkgوب شومان</v>
          </cell>
          <cell r="CT225">
            <v>1</v>
          </cell>
          <cell r="CU225">
            <v>1</v>
          </cell>
          <cell r="CV225">
            <v>1</v>
          </cell>
        </row>
        <row r="226">
          <cell r="A226">
            <v>162</v>
          </cell>
          <cell r="B226" t="str">
            <v>PF1</v>
          </cell>
          <cell r="C226" t="str">
            <v>FOAM 10TH</v>
          </cell>
          <cell r="D226" t="str">
            <v>Molds</v>
          </cell>
          <cell r="E226" t="str">
            <v>FMEGPIP1260000</v>
          </cell>
          <cell r="F226" t="str">
            <v>فوم طقم بولو 126 بالشريحة</v>
          </cell>
          <cell r="G226" t="str">
            <v>Ea</v>
          </cell>
          <cell r="H226" t="str">
            <v>1100*1200</v>
          </cell>
          <cell r="I226">
            <v>2.04</v>
          </cell>
          <cell r="J226">
            <v>5</v>
          </cell>
          <cell r="L226">
            <v>5</v>
          </cell>
          <cell r="M226">
            <v>5</v>
          </cell>
          <cell r="N226">
            <v>1</v>
          </cell>
          <cell r="O226">
            <v>1</v>
          </cell>
          <cell r="Q226" t="str">
            <v>لا تعمل</v>
          </cell>
          <cell r="R226">
            <v>2040</v>
          </cell>
          <cell r="S226">
            <v>1897.2</v>
          </cell>
          <cell r="T226">
            <v>2182.8000000000002</v>
          </cell>
          <cell r="U226">
            <v>7</v>
          </cell>
          <cell r="V226">
            <v>7</v>
          </cell>
          <cell r="Y226">
            <v>238</v>
          </cell>
          <cell r="AA226">
            <v>162</v>
          </cell>
          <cell r="AB226" t="str">
            <v>فوم طقم بولو 126 بالشريحة</v>
          </cell>
          <cell r="AC226">
            <v>2.04</v>
          </cell>
          <cell r="AD226" t="str">
            <v>فوم طقم بولو 126 بالشريحة</v>
          </cell>
          <cell r="AE226">
            <v>0</v>
          </cell>
          <cell r="AH226">
            <v>720</v>
          </cell>
          <cell r="AI226">
            <v>684</v>
          </cell>
          <cell r="AJ226">
            <v>756</v>
          </cell>
          <cell r="AK226">
            <v>1</v>
          </cell>
          <cell r="AL226">
            <v>1</v>
          </cell>
          <cell r="AM226">
            <v>1</v>
          </cell>
          <cell r="AV226">
            <v>7</v>
          </cell>
          <cell r="AW226">
            <v>7</v>
          </cell>
          <cell r="BO226" t="str">
            <v/>
          </cell>
          <cell r="BP226"/>
          <cell r="CK226">
            <v>0</v>
          </cell>
          <cell r="CL226">
            <v>2.2440000000000002</v>
          </cell>
          <cell r="CN226" t="str">
            <v>foam ensemble بولو 126  slice</v>
          </cell>
          <cell r="CO226" t="str">
            <v>المصرية الألمانية</v>
          </cell>
          <cell r="CP226" t="str">
            <v xml:space="preserve">شركة المصرية الالمانية </v>
          </cell>
          <cell r="CT226">
            <v>1</v>
          </cell>
          <cell r="CU226">
            <v>1</v>
          </cell>
        </row>
        <row r="227">
          <cell r="A227">
            <v>163</v>
          </cell>
          <cell r="B227" t="str">
            <v>PF1</v>
          </cell>
          <cell r="C227" t="str">
            <v>FOAM 10TH</v>
          </cell>
          <cell r="D227" t="str">
            <v>Molds</v>
          </cell>
          <cell r="E227" t="str">
            <v>FMEGPIB3600000</v>
          </cell>
          <cell r="F227" t="str">
            <v>فوم طقم بارون 36</v>
          </cell>
          <cell r="G227" t="str">
            <v>Ea</v>
          </cell>
          <cell r="H227" t="str">
            <v>1100*850</v>
          </cell>
          <cell r="I227">
            <v>0.52300000000000002</v>
          </cell>
          <cell r="J227">
            <v>15</v>
          </cell>
          <cell r="L227">
            <v>15</v>
          </cell>
          <cell r="M227">
            <v>15</v>
          </cell>
          <cell r="N227">
            <v>1</v>
          </cell>
          <cell r="O227">
            <v>1</v>
          </cell>
          <cell r="Q227" t="str">
            <v>تعمل</v>
          </cell>
          <cell r="R227">
            <v>523</v>
          </cell>
          <cell r="S227">
            <v>486.39</v>
          </cell>
          <cell r="T227">
            <v>559.61</v>
          </cell>
          <cell r="U227">
            <v>7</v>
          </cell>
          <cell r="V227">
            <v>7</v>
          </cell>
          <cell r="X227" t="str">
            <v>خزف</v>
          </cell>
          <cell r="Y227">
            <v>239</v>
          </cell>
          <cell r="AA227">
            <v>163</v>
          </cell>
          <cell r="AB227" t="str">
            <v>فوم طقم بارون 36</v>
          </cell>
          <cell r="AD227" t="str">
            <v>فوم طقم بارون 36</v>
          </cell>
          <cell r="AE227">
            <v>1</v>
          </cell>
          <cell r="AH227">
            <v>240</v>
          </cell>
          <cell r="AI227">
            <v>228</v>
          </cell>
          <cell r="AJ227">
            <v>252</v>
          </cell>
          <cell r="AK227">
            <v>1</v>
          </cell>
          <cell r="AL227">
            <v>1</v>
          </cell>
          <cell r="AM227">
            <v>1</v>
          </cell>
          <cell r="AN227">
            <v>9</v>
          </cell>
          <cell r="AO227" t="str">
            <v>20</v>
          </cell>
          <cell r="AP227" t="str">
            <v>(A)  EU150  (M)0.7-1.1mm</v>
          </cell>
          <cell r="AQ227" t="str">
            <v>(B) C.SB         (M) 0.7-1.1 mm</v>
          </cell>
          <cell r="AR227">
            <v>5</v>
          </cell>
          <cell r="AS227">
            <v>4</v>
          </cell>
          <cell r="AT227" t="str">
            <v>EGP</v>
          </cell>
          <cell r="AU227" t="str">
            <v>اتوماتيك</v>
          </cell>
          <cell r="AV227">
            <v>7</v>
          </cell>
          <cell r="AW227">
            <v>7</v>
          </cell>
          <cell r="AX227">
            <v>498</v>
          </cell>
          <cell r="AY227">
            <v>1</v>
          </cell>
          <cell r="AZ227">
            <v>1</v>
          </cell>
          <cell r="BA227">
            <v>458</v>
          </cell>
          <cell r="BD227">
            <v>229</v>
          </cell>
          <cell r="BE227">
            <v>1</v>
          </cell>
          <cell r="BF227">
            <v>1</v>
          </cell>
          <cell r="BJ227">
            <v>2</v>
          </cell>
          <cell r="BK227">
            <v>7</v>
          </cell>
          <cell r="BL227">
            <v>11</v>
          </cell>
          <cell r="BN227">
            <v>524</v>
          </cell>
          <cell r="BO227" t="str">
            <v>5</v>
          </cell>
          <cell r="BP227"/>
          <cell r="BW227">
            <v>0</v>
          </cell>
          <cell r="CB227">
            <v>5</v>
          </cell>
          <cell r="CC227">
            <v>1</v>
          </cell>
          <cell r="CE227">
            <v>87</v>
          </cell>
          <cell r="CF227">
            <v>150</v>
          </cell>
          <cell r="CG227" t="str">
            <v>ابيض</v>
          </cell>
          <cell r="CK227">
            <v>0</v>
          </cell>
          <cell r="CL227">
            <v>0.57530000000000003</v>
          </cell>
          <cell r="CN227" t="str">
            <v>foam ensemble Baron 36</v>
          </cell>
          <cell r="CO227" t="str">
            <v>المصرية الألمانية</v>
          </cell>
          <cell r="CP227" t="str">
            <v xml:space="preserve">شركة المصرية الالمانية </v>
          </cell>
          <cell r="CT227">
            <v>1</v>
          </cell>
          <cell r="CU227">
            <v>1</v>
          </cell>
          <cell r="CV227">
            <v>1</v>
          </cell>
        </row>
        <row r="228">
          <cell r="A228">
            <v>164</v>
          </cell>
          <cell r="B228" t="str">
            <v>PF1</v>
          </cell>
          <cell r="C228" t="str">
            <v>FOAM 10TH</v>
          </cell>
          <cell r="D228" t="str">
            <v>Molds</v>
          </cell>
          <cell r="E228" t="str">
            <v>FMEGPIB0000000</v>
          </cell>
          <cell r="F228" t="str">
            <v>فوم طقم البركه</v>
          </cell>
          <cell r="G228" t="str">
            <v>Set</v>
          </cell>
          <cell r="H228" t="str">
            <v>1100*1200</v>
          </cell>
          <cell r="I228">
            <v>1.0820000000000001</v>
          </cell>
          <cell r="J228">
            <v>12</v>
          </cell>
          <cell r="K228">
            <v>1</v>
          </cell>
          <cell r="L228">
            <v>12</v>
          </cell>
          <cell r="M228">
            <v>12</v>
          </cell>
          <cell r="N228">
            <v>2</v>
          </cell>
          <cell r="O228">
            <v>1</v>
          </cell>
          <cell r="Q228" t="str">
            <v>لا تعمل</v>
          </cell>
          <cell r="R228">
            <v>1082</v>
          </cell>
          <cell r="S228">
            <v>1006.26</v>
          </cell>
          <cell r="T228">
            <v>1157.74</v>
          </cell>
          <cell r="U228">
            <v>7</v>
          </cell>
          <cell r="V228">
            <v>7</v>
          </cell>
          <cell r="Y228">
            <v>240</v>
          </cell>
          <cell r="AA228">
            <v>164</v>
          </cell>
          <cell r="AB228" t="str">
            <v>فوم طقم البركه</v>
          </cell>
          <cell r="AC228">
            <v>1.0820000000000001</v>
          </cell>
          <cell r="AD228" t="str">
            <v>فوم طقم البركه</v>
          </cell>
          <cell r="AE228">
            <v>0</v>
          </cell>
          <cell r="AH228">
            <v>300</v>
          </cell>
          <cell r="AI228">
            <v>285</v>
          </cell>
          <cell r="AJ228">
            <v>315</v>
          </cell>
          <cell r="AK228">
            <v>1</v>
          </cell>
          <cell r="AL228">
            <v>1</v>
          </cell>
          <cell r="AM228">
            <v>1</v>
          </cell>
          <cell r="AT228" t="str">
            <v>EGP</v>
          </cell>
          <cell r="AV228">
            <v>7</v>
          </cell>
          <cell r="AW228">
            <v>7</v>
          </cell>
          <cell r="BO228" t="str">
            <v/>
          </cell>
          <cell r="BP228"/>
          <cell r="CK228">
            <v>0</v>
          </cell>
          <cell r="CL228">
            <v>1.1902000000000001</v>
          </cell>
          <cell r="CN228" t="str">
            <v>foam ensemble Baraka</v>
          </cell>
          <cell r="CO228" t="str">
            <v>المصرية الألمانية</v>
          </cell>
          <cell r="CP228" t="str">
            <v xml:space="preserve">شركة المصرية الالمانية </v>
          </cell>
          <cell r="CT228">
            <v>1</v>
          </cell>
          <cell r="CU228">
            <v>2</v>
          </cell>
        </row>
        <row r="229">
          <cell r="A229" t="str">
            <v>165b</v>
          </cell>
          <cell r="B229" t="str">
            <v>PF1</v>
          </cell>
          <cell r="C229" t="str">
            <v>FOAM 10TH</v>
          </cell>
          <cell r="D229" t="str">
            <v>Molds</v>
          </cell>
          <cell r="E229" t="str">
            <v>FMBOXI30T00000</v>
          </cell>
          <cell r="F229" t="str">
            <v>فوم صندوق سمك التابوت-علبة</v>
          </cell>
          <cell r="G229" t="str">
            <v>Set</v>
          </cell>
          <cell r="H229" t="str">
            <v>1400*1700</v>
          </cell>
          <cell r="J229">
            <v>63</v>
          </cell>
          <cell r="L229">
            <v>64</v>
          </cell>
          <cell r="M229">
            <v>60</v>
          </cell>
          <cell r="N229">
            <v>2</v>
          </cell>
          <cell r="O229">
            <v>2</v>
          </cell>
          <cell r="Q229" t="str">
            <v>تعمل</v>
          </cell>
          <cell r="R229">
            <v>0</v>
          </cell>
          <cell r="S229">
            <v>0</v>
          </cell>
          <cell r="T229">
            <v>0</v>
          </cell>
          <cell r="U229">
            <v>7</v>
          </cell>
          <cell r="V229">
            <v>7</v>
          </cell>
          <cell r="X229" t="str">
            <v>صندوق سمك</v>
          </cell>
          <cell r="Y229">
            <v>241</v>
          </cell>
          <cell r="Z229" t="str">
            <v>قاعدة</v>
          </cell>
          <cell r="AA229">
            <v>165</v>
          </cell>
          <cell r="AB229" t="str">
            <v>فوم صندوق سمك التابوت</v>
          </cell>
          <cell r="AD229" t="str">
            <v>فوم صندوق سمك التابوت</v>
          </cell>
          <cell r="AE229">
            <v>1</v>
          </cell>
          <cell r="AH229">
            <v>120</v>
          </cell>
          <cell r="AI229">
            <v>114</v>
          </cell>
          <cell r="AJ229">
            <v>126</v>
          </cell>
          <cell r="AK229">
            <v>0</v>
          </cell>
          <cell r="AL229">
            <v>1</v>
          </cell>
          <cell r="AN229">
            <v>6</v>
          </cell>
          <cell r="AO229">
            <v>16</v>
          </cell>
          <cell r="AP229" t="str">
            <v>(A) 303 XJ      (M) 0.7-1.1 mm</v>
          </cell>
          <cell r="AQ229" t="str">
            <v>(B) C.SB         (M) 0.7-1.1 mm</v>
          </cell>
          <cell r="AR229" t="str">
            <v>20</v>
          </cell>
          <cell r="AS229" t="str">
            <v>28</v>
          </cell>
          <cell r="AT229" t="str">
            <v>BOX</v>
          </cell>
          <cell r="AU229" t="str">
            <v>اتوماتيك</v>
          </cell>
          <cell r="AV229">
            <v>7</v>
          </cell>
          <cell r="AW229">
            <v>7</v>
          </cell>
          <cell r="AX229">
            <v>820</v>
          </cell>
          <cell r="AY229">
            <v>2</v>
          </cell>
          <cell r="AZ229">
            <v>2</v>
          </cell>
          <cell r="BA229">
            <v>390</v>
          </cell>
          <cell r="BB229">
            <v>2</v>
          </cell>
          <cell r="BC229">
            <v>2</v>
          </cell>
          <cell r="BD229">
            <v>270</v>
          </cell>
          <cell r="BE229">
            <v>2.5</v>
          </cell>
          <cell r="BF229">
            <v>2.5</v>
          </cell>
          <cell r="BJ229">
            <v>0</v>
          </cell>
          <cell r="BK229">
            <v>6</v>
          </cell>
          <cell r="BL229">
            <v>6</v>
          </cell>
          <cell r="BN229">
            <v>309</v>
          </cell>
          <cell r="BO229" t="str">
            <v>3</v>
          </cell>
          <cell r="BP229"/>
          <cell r="BR229">
            <v>43593</v>
          </cell>
          <cell r="BS229" t="str">
            <v>ct changed</v>
          </cell>
          <cell r="BW229">
            <v>0</v>
          </cell>
          <cell r="CB229">
            <v>5</v>
          </cell>
          <cell r="CC229">
            <v>1</v>
          </cell>
          <cell r="CE229">
            <v>87</v>
          </cell>
          <cell r="CF229">
            <v>150</v>
          </cell>
          <cell r="CG229" t="str">
            <v>ابيض</v>
          </cell>
          <cell r="CK229">
            <v>0</v>
          </cell>
          <cell r="CL229">
            <v>0</v>
          </cell>
          <cell r="CN229" t="str">
            <v>foam box fish Tabot</v>
          </cell>
          <cell r="CO229" t="str">
            <v>عملاء متنوعون</v>
          </cell>
          <cell r="CP229" t="str">
            <v>عملاء متنوعون</v>
          </cell>
          <cell r="CT229">
            <v>0</v>
          </cell>
          <cell r="CU229">
            <v>1</v>
          </cell>
          <cell r="CV229">
            <v>1</v>
          </cell>
        </row>
        <row r="230">
          <cell r="A230" t="str">
            <v>165c</v>
          </cell>
          <cell r="B230" t="str">
            <v>PF1</v>
          </cell>
          <cell r="C230" t="str">
            <v>FOAM 10TH</v>
          </cell>
          <cell r="D230" t="str">
            <v>Molds</v>
          </cell>
          <cell r="E230" t="str">
            <v>FMBOXI30T00000</v>
          </cell>
          <cell r="F230" t="str">
            <v>فوم صندوق سمك التابوت-غطاء</v>
          </cell>
          <cell r="G230" t="str">
            <v>Set</v>
          </cell>
          <cell r="H230" t="str">
            <v>1400*1700</v>
          </cell>
          <cell r="J230">
            <v>63</v>
          </cell>
          <cell r="L230">
            <v>64</v>
          </cell>
          <cell r="M230">
            <v>60</v>
          </cell>
          <cell r="N230">
            <v>2</v>
          </cell>
          <cell r="O230">
            <v>2</v>
          </cell>
          <cell r="Q230" t="str">
            <v>تعمل</v>
          </cell>
          <cell r="R230">
            <v>0</v>
          </cell>
          <cell r="S230">
            <v>0</v>
          </cell>
          <cell r="T230">
            <v>0</v>
          </cell>
          <cell r="U230">
            <v>7</v>
          </cell>
          <cell r="V230">
            <v>7</v>
          </cell>
          <cell r="X230" t="str">
            <v>صندوق سمك</v>
          </cell>
          <cell r="Y230">
            <v>241</v>
          </cell>
          <cell r="Z230" t="str">
            <v>كفر</v>
          </cell>
          <cell r="AA230">
            <v>165</v>
          </cell>
          <cell r="AB230" t="str">
            <v>فوم صندوق سمك التابوت</v>
          </cell>
          <cell r="AD230" t="str">
            <v>فوم صندوق سمك التابوت</v>
          </cell>
          <cell r="AE230">
            <v>1</v>
          </cell>
          <cell r="AH230">
            <v>120</v>
          </cell>
          <cell r="AI230">
            <v>114</v>
          </cell>
          <cell r="AJ230">
            <v>126</v>
          </cell>
          <cell r="AK230">
            <v>0</v>
          </cell>
          <cell r="AL230">
            <v>1</v>
          </cell>
          <cell r="AN230">
            <v>6</v>
          </cell>
          <cell r="AO230">
            <v>16</v>
          </cell>
          <cell r="AP230" t="str">
            <v>(A) 303 XJ      (M) 0.7-1.1 mm</v>
          </cell>
          <cell r="AQ230" t="str">
            <v>(B) C.SB         (M) 0.7-1.1 mm</v>
          </cell>
          <cell r="AR230" t="str">
            <v>20</v>
          </cell>
          <cell r="AS230" t="str">
            <v>28</v>
          </cell>
          <cell r="AT230" t="str">
            <v>BOX</v>
          </cell>
          <cell r="AU230" t="str">
            <v>اتوماتيك</v>
          </cell>
          <cell r="AV230">
            <v>7</v>
          </cell>
          <cell r="AW230">
            <v>7</v>
          </cell>
          <cell r="AX230">
            <v>820</v>
          </cell>
          <cell r="AY230">
            <v>2</v>
          </cell>
          <cell r="AZ230">
            <v>2</v>
          </cell>
          <cell r="BA230">
            <v>390</v>
          </cell>
          <cell r="BB230">
            <v>2</v>
          </cell>
          <cell r="BC230">
            <v>2</v>
          </cell>
          <cell r="BD230">
            <v>39</v>
          </cell>
          <cell r="BE230">
            <v>2.5</v>
          </cell>
          <cell r="BF230">
            <v>2.5</v>
          </cell>
          <cell r="BJ230">
            <v>0</v>
          </cell>
          <cell r="BK230">
            <v>6</v>
          </cell>
          <cell r="BL230">
            <v>6</v>
          </cell>
          <cell r="BN230">
            <v>309</v>
          </cell>
          <cell r="BO230" t="str">
            <v>3</v>
          </cell>
          <cell r="BP230"/>
          <cell r="BR230">
            <v>43593</v>
          </cell>
          <cell r="BS230" t="str">
            <v>ct changed</v>
          </cell>
          <cell r="BW230">
            <v>0</v>
          </cell>
          <cell r="CB230">
            <v>5</v>
          </cell>
          <cell r="CC230">
            <v>1</v>
          </cell>
          <cell r="CE230">
            <v>87</v>
          </cell>
          <cell r="CF230">
            <v>150</v>
          </cell>
          <cell r="CG230" t="str">
            <v>ابيض</v>
          </cell>
          <cell r="CK230">
            <v>0</v>
          </cell>
          <cell r="CL230">
            <v>0</v>
          </cell>
          <cell r="CN230" t="str">
            <v>foam box fish Tabot</v>
          </cell>
          <cell r="CO230" t="str">
            <v>عملاء متنوعون</v>
          </cell>
          <cell r="CP230" t="str">
            <v>عملاء متنوعون</v>
          </cell>
          <cell r="CT230">
            <v>0</v>
          </cell>
          <cell r="CU230">
            <v>1</v>
          </cell>
          <cell r="CV230">
            <v>1</v>
          </cell>
        </row>
        <row r="231">
          <cell r="A231">
            <v>165</v>
          </cell>
          <cell r="B231" t="str">
            <v>PF1</v>
          </cell>
          <cell r="C231" t="str">
            <v>FOAM 10TH</v>
          </cell>
          <cell r="D231" t="str">
            <v>Molds</v>
          </cell>
          <cell r="E231" t="str">
            <v>FMBOXI30T00000</v>
          </cell>
          <cell r="F231" t="str">
            <v>فوم صندوق سمك التابوت</v>
          </cell>
          <cell r="G231" t="str">
            <v>Set</v>
          </cell>
          <cell r="H231" t="str">
            <v>1400*1700</v>
          </cell>
          <cell r="I231">
            <v>0.70599999999999996</v>
          </cell>
          <cell r="J231">
            <v>63</v>
          </cell>
          <cell r="L231">
            <v>64</v>
          </cell>
          <cell r="M231">
            <v>60</v>
          </cell>
          <cell r="N231">
            <v>2</v>
          </cell>
          <cell r="O231">
            <v>2</v>
          </cell>
          <cell r="Q231" t="str">
            <v>تعمل</v>
          </cell>
          <cell r="R231">
            <v>706</v>
          </cell>
          <cell r="S231">
            <v>656.58</v>
          </cell>
          <cell r="T231">
            <v>755.42</v>
          </cell>
          <cell r="U231">
            <v>7</v>
          </cell>
          <cell r="V231">
            <v>7</v>
          </cell>
          <cell r="X231" t="str">
            <v>صندوق سمك</v>
          </cell>
          <cell r="Y231">
            <v>241</v>
          </cell>
          <cell r="AA231">
            <v>165</v>
          </cell>
          <cell r="AB231" t="str">
            <v>فوم صندوق سمك التابوت</v>
          </cell>
          <cell r="AD231" t="str">
            <v>فوم صندوق سمك التابوت</v>
          </cell>
          <cell r="AE231">
            <v>1</v>
          </cell>
          <cell r="AH231">
            <v>120</v>
          </cell>
          <cell r="AI231">
            <v>114</v>
          </cell>
          <cell r="AJ231">
            <v>126</v>
          </cell>
          <cell r="AK231">
            <v>1</v>
          </cell>
          <cell r="AM231">
            <v>1</v>
          </cell>
          <cell r="AN231">
            <v>6</v>
          </cell>
          <cell r="AO231">
            <v>16</v>
          </cell>
          <cell r="AP231" t="str">
            <v>(A) 303 XJ      (M) 0.7-1.1 mm</v>
          </cell>
          <cell r="AQ231" t="str">
            <v>(B) C.SB         (M) 0.7-1.1 mm</v>
          </cell>
          <cell r="AR231" t="str">
            <v>20</v>
          </cell>
          <cell r="AS231" t="str">
            <v>28</v>
          </cell>
          <cell r="AT231" t="str">
            <v>BOX</v>
          </cell>
          <cell r="AU231" t="str">
            <v>اتوماتيك</v>
          </cell>
          <cell r="AV231">
            <v>7</v>
          </cell>
          <cell r="AW231">
            <v>7</v>
          </cell>
          <cell r="BJ231">
            <v>0</v>
          </cell>
          <cell r="BK231">
            <v>6</v>
          </cell>
          <cell r="BL231">
            <v>6</v>
          </cell>
          <cell r="BN231">
            <v>309</v>
          </cell>
          <cell r="BO231" t="str">
            <v>3</v>
          </cell>
          <cell r="BP231"/>
          <cell r="BR231">
            <v>43593</v>
          </cell>
          <cell r="BS231" t="str">
            <v>ct changed</v>
          </cell>
          <cell r="BW231">
            <v>0</v>
          </cell>
          <cell r="CB231">
            <v>5</v>
          </cell>
          <cell r="CC231">
            <v>1</v>
          </cell>
          <cell r="CE231">
            <v>87</v>
          </cell>
          <cell r="CF231">
            <v>150</v>
          </cell>
          <cell r="CG231" t="str">
            <v>ابيض</v>
          </cell>
          <cell r="CK231">
            <v>0.76600999999999997</v>
          </cell>
          <cell r="CL231">
            <v>0</v>
          </cell>
          <cell r="CN231" t="str">
            <v>foam box fish Tabot</v>
          </cell>
          <cell r="CO231" t="str">
            <v>عملاء متنوعون</v>
          </cell>
          <cell r="CP231" t="str">
            <v>عملاء متنوعون</v>
          </cell>
          <cell r="CT231">
            <v>1</v>
          </cell>
          <cell r="CU231">
            <v>1</v>
          </cell>
          <cell r="CV231">
            <v>1</v>
          </cell>
        </row>
        <row r="232">
          <cell r="A232" t="str">
            <v>166b</v>
          </cell>
          <cell r="B232" t="str">
            <v>PF1</v>
          </cell>
          <cell r="C232" t="str">
            <v>FOAM 10TH</v>
          </cell>
          <cell r="D232" t="str">
            <v>Molds</v>
          </cell>
          <cell r="E232" t="str">
            <v>FMBOXI05B00000</v>
          </cell>
          <cell r="F232" t="str">
            <v>فوم صندوق سمك 5ك بدون دعامه B-علبة</v>
          </cell>
          <cell r="G232" t="str">
            <v>Set</v>
          </cell>
          <cell r="H232" t="str">
            <v>1400*1700</v>
          </cell>
          <cell r="J232">
            <v>144</v>
          </cell>
          <cell r="L232">
            <v>144</v>
          </cell>
          <cell r="M232">
            <v>157</v>
          </cell>
          <cell r="N232">
            <v>2</v>
          </cell>
          <cell r="O232">
            <v>4</v>
          </cell>
          <cell r="Q232" t="str">
            <v>تعمل</v>
          </cell>
          <cell r="R232">
            <v>172</v>
          </cell>
          <cell r="S232">
            <v>159.96</v>
          </cell>
          <cell r="T232">
            <v>184.04</v>
          </cell>
          <cell r="U232">
            <v>7</v>
          </cell>
          <cell r="V232">
            <v>7</v>
          </cell>
          <cell r="X232" t="str">
            <v>صندوق سمك</v>
          </cell>
          <cell r="Y232">
            <v>242</v>
          </cell>
          <cell r="Z232" t="str">
            <v>قاعدة</v>
          </cell>
          <cell r="AA232">
            <v>166</v>
          </cell>
          <cell r="AB232" t="str">
            <v>فوم صندوق سمك 5ك بدون دعامه B</v>
          </cell>
          <cell r="AD232" t="str">
            <v>فوم صندوق سمك 5ك بدون دعامه B</v>
          </cell>
          <cell r="AE232">
            <v>1</v>
          </cell>
          <cell r="AH232">
            <v>91.71974522292993</v>
          </cell>
          <cell r="AI232">
            <v>87.133757961783431</v>
          </cell>
          <cell r="AJ232">
            <v>96.30573248407643</v>
          </cell>
          <cell r="AK232">
            <v>1</v>
          </cell>
          <cell r="AL232">
            <v>1</v>
          </cell>
          <cell r="AN232">
            <v>6</v>
          </cell>
          <cell r="AO232" t="str">
            <v>16</v>
          </cell>
          <cell r="AP232" t="str">
            <v>(A)    303 XJ (M)0.7-1.1mm</v>
          </cell>
          <cell r="AQ232" t="str">
            <v>(B)   C-SB  (M) 0.7-1.1mm</v>
          </cell>
          <cell r="AR232" t="str">
            <v>24</v>
          </cell>
          <cell r="AS232" t="str">
            <v>32</v>
          </cell>
          <cell r="AT232" t="str">
            <v>BOX</v>
          </cell>
          <cell r="AU232" t="str">
            <v>اتوماتيك</v>
          </cell>
          <cell r="AV232">
            <v>7</v>
          </cell>
          <cell r="AW232">
            <v>7</v>
          </cell>
          <cell r="AX232">
            <v>407</v>
          </cell>
          <cell r="AY232">
            <v>2</v>
          </cell>
          <cell r="AZ232">
            <v>2</v>
          </cell>
          <cell r="BA232">
            <v>283</v>
          </cell>
          <cell r="BB232">
            <v>2</v>
          </cell>
          <cell r="BC232">
            <v>2</v>
          </cell>
          <cell r="BD232">
            <v>165</v>
          </cell>
          <cell r="BE232">
            <v>2.5</v>
          </cell>
          <cell r="BF232">
            <v>2.5</v>
          </cell>
          <cell r="BJ232">
            <v>0</v>
          </cell>
          <cell r="BK232">
            <v>6</v>
          </cell>
          <cell r="BL232">
            <v>6</v>
          </cell>
          <cell r="BN232">
            <v>318</v>
          </cell>
          <cell r="BO232" t="str">
            <v>3</v>
          </cell>
          <cell r="BP232"/>
          <cell r="BW232">
            <v>0</v>
          </cell>
          <cell r="CB232">
            <v>10</v>
          </cell>
          <cell r="CC232">
            <v>1</v>
          </cell>
          <cell r="CE232">
            <v>87</v>
          </cell>
          <cell r="CF232">
            <v>150</v>
          </cell>
          <cell r="CG232" t="str">
            <v>موف</v>
          </cell>
          <cell r="CK232">
            <v>0</v>
          </cell>
          <cell r="CL232">
            <v>0</v>
          </cell>
          <cell r="CN232" t="str">
            <v>foam box fish 5 kgwithout prop B</v>
          </cell>
          <cell r="CO232" t="str">
            <v>عملاء متنوعون</v>
          </cell>
          <cell r="CP232" t="str">
            <v>عملاء متنوعون</v>
          </cell>
          <cell r="CT232">
            <v>1</v>
          </cell>
          <cell r="CU232">
            <v>1</v>
          </cell>
          <cell r="CV232">
            <v>1</v>
          </cell>
        </row>
        <row r="233">
          <cell r="A233" t="str">
            <v>166c</v>
          </cell>
          <cell r="B233" t="str">
            <v>PF1</v>
          </cell>
          <cell r="C233" t="str">
            <v>FOAM 10TH</v>
          </cell>
          <cell r="D233" t="str">
            <v>Molds</v>
          </cell>
          <cell r="E233" t="str">
            <v>FMBOXI05B00000</v>
          </cell>
          <cell r="F233" t="str">
            <v>فوم صندوق سمك 5ك بدون دعامه B-غطاء</v>
          </cell>
          <cell r="G233" t="str">
            <v>Set</v>
          </cell>
          <cell r="H233" t="str">
            <v>1400*1700</v>
          </cell>
          <cell r="J233">
            <v>144</v>
          </cell>
          <cell r="L233">
            <v>144</v>
          </cell>
          <cell r="M233">
            <v>157</v>
          </cell>
          <cell r="N233">
            <v>2</v>
          </cell>
          <cell r="O233">
            <v>4</v>
          </cell>
          <cell r="Q233" t="str">
            <v>تعمل</v>
          </cell>
          <cell r="R233">
            <v>172</v>
          </cell>
          <cell r="S233">
            <v>159.96</v>
          </cell>
          <cell r="T233">
            <v>184.04</v>
          </cell>
          <cell r="U233">
            <v>7</v>
          </cell>
          <cell r="V233">
            <v>7</v>
          </cell>
          <cell r="X233" t="str">
            <v>صندوق سمك</v>
          </cell>
          <cell r="Y233">
            <v>242</v>
          </cell>
          <cell r="Z233" t="str">
            <v>كفر</v>
          </cell>
          <cell r="AA233">
            <v>166</v>
          </cell>
          <cell r="AB233" t="str">
            <v>فوم صندوق سمك 5ك بدون دعامه B</v>
          </cell>
          <cell r="AD233" t="str">
            <v>فوم صندوق سمك 5ك بدون دعامه B</v>
          </cell>
          <cell r="AE233">
            <v>1</v>
          </cell>
          <cell r="AH233">
            <v>91.71974522292993</v>
          </cell>
          <cell r="AI233">
            <v>87.133757961783431</v>
          </cell>
          <cell r="AJ233">
            <v>96.30573248407643</v>
          </cell>
          <cell r="AK233">
            <v>1</v>
          </cell>
          <cell r="AL233">
            <v>1</v>
          </cell>
          <cell r="AN233">
            <v>6</v>
          </cell>
          <cell r="AO233" t="str">
            <v>16</v>
          </cell>
          <cell r="AP233" t="str">
            <v>(A)    303 XJ (M)0.7-1.1mm</v>
          </cell>
          <cell r="AQ233" t="str">
            <v>(B)   C-SB  (M) 0.7-1.1mm</v>
          </cell>
          <cell r="AR233" t="str">
            <v>24</v>
          </cell>
          <cell r="AS233" t="str">
            <v>32</v>
          </cell>
          <cell r="AT233" t="str">
            <v>BOX</v>
          </cell>
          <cell r="AU233" t="str">
            <v>اتوماتيك</v>
          </cell>
          <cell r="AV233">
            <v>7</v>
          </cell>
          <cell r="AW233">
            <v>7</v>
          </cell>
          <cell r="AX233">
            <v>407</v>
          </cell>
          <cell r="AY233">
            <v>2</v>
          </cell>
          <cell r="AZ233">
            <v>2</v>
          </cell>
          <cell r="BA233">
            <v>283</v>
          </cell>
          <cell r="BB233">
            <v>2</v>
          </cell>
          <cell r="BC233">
            <v>2</v>
          </cell>
          <cell r="BD233">
            <v>24</v>
          </cell>
          <cell r="BE233">
            <v>2.5</v>
          </cell>
          <cell r="BF233">
            <v>2.5</v>
          </cell>
          <cell r="BJ233">
            <v>0</v>
          </cell>
          <cell r="BK233">
            <v>6</v>
          </cell>
          <cell r="BL233">
            <v>6</v>
          </cell>
          <cell r="BN233">
            <v>318</v>
          </cell>
          <cell r="BO233" t="str">
            <v>3</v>
          </cell>
          <cell r="BP233"/>
          <cell r="BR233"/>
          <cell r="BS233"/>
          <cell r="BW233">
            <v>0</v>
          </cell>
          <cell r="CB233">
            <v>10</v>
          </cell>
          <cell r="CC233">
            <v>1</v>
          </cell>
          <cell r="CE233">
            <v>87</v>
          </cell>
          <cell r="CF233">
            <v>150</v>
          </cell>
          <cell r="CG233" t="str">
            <v>موف</v>
          </cell>
          <cell r="CK233">
            <v>0</v>
          </cell>
          <cell r="CL233">
            <v>0</v>
          </cell>
          <cell r="CN233" t="str">
            <v>foam box fish 5 kgwithout prop B</v>
          </cell>
          <cell r="CO233" t="str">
            <v>عملاء متنوعون</v>
          </cell>
          <cell r="CP233" t="str">
            <v>عملاء متنوعون</v>
          </cell>
          <cell r="CT233">
            <v>1</v>
          </cell>
          <cell r="CU233">
            <v>1</v>
          </cell>
          <cell r="CV233">
            <v>1</v>
          </cell>
        </row>
        <row r="234">
          <cell r="A234">
            <v>166</v>
          </cell>
          <cell r="B234" t="str">
            <v>PF1</v>
          </cell>
          <cell r="C234" t="str">
            <v>FOAM 10TH</v>
          </cell>
          <cell r="D234" t="str">
            <v>Molds</v>
          </cell>
          <cell r="E234" t="str">
            <v>FMBOXI05B00000</v>
          </cell>
          <cell r="F234" t="str">
            <v>فوم صندوق سمك 5ك بدون دعامه B</v>
          </cell>
          <cell r="G234" t="str">
            <v>Set</v>
          </cell>
          <cell r="H234" t="str">
            <v>1400*1700</v>
          </cell>
          <cell r="I234">
            <v>0.17199999999999999</v>
          </cell>
          <cell r="J234">
            <v>144</v>
          </cell>
          <cell r="L234">
            <v>144</v>
          </cell>
          <cell r="M234">
            <v>157</v>
          </cell>
          <cell r="N234">
            <v>2</v>
          </cell>
          <cell r="O234">
            <v>4</v>
          </cell>
          <cell r="Q234" t="str">
            <v>تعمل</v>
          </cell>
          <cell r="R234">
            <v>172</v>
          </cell>
          <cell r="S234">
            <v>159.96</v>
          </cell>
          <cell r="T234">
            <v>184.04</v>
          </cell>
          <cell r="U234">
            <v>7</v>
          </cell>
          <cell r="V234">
            <v>7</v>
          </cell>
          <cell r="X234" t="str">
            <v>صندوق سمك</v>
          </cell>
          <cell r="Y234">
            <v>242</v>
          </cell>
          <cell r="AA234">
            <v>166</v>
          </cell>
          <cell r="AB234" t="str">
            <v>فوم صندوق سمك 5ك بدون دعامه B</v>
          </cell>
          <cell r="AD234" t="str">
            <v>فوم صندوق سمك 5ك بدون دعامه B</v>
          </cell>
          <cell r="AE234">
            <v>1</v>
          </cell>
          <cell r="AH234">
            <v>91.71974522292993</v>
          </cell>
          <cell r="AI234">
            <v>87.133757961783431</v>
          </cell>
          <cell r="AJ234">
            <v>96.30573248407643</v>
          </cell>
          <cell r="AK234">
            <v>1</v>
          </cell>
          <cell r="AM234">
            <v>1</v>
          </cell>
          <cell r="AN234">
            <v>6</v>
          </cell>
          <cell r="AO234" t="str">
            <v>16</v>
          </cell>
          <cell r="AP234" t="str">
            <v>(A)    303 XJ (M)0.7-1.1mm</v>
          </cell>
          <cell r="AQ234" t="str">
            <v>(B)   C-SB  (M) 0.7-1.1mm</v>
          </cell>
          <cell r="AR234" t="str">
            <v>24</v>
          </cell>
          <cell r="AS234" t="str">
            <v>32</v>
          </cell>
          <cell r="AT234" t="str">
            <v>BOX</v>
          </cell>
          <cell r="AU234" t="str">
            <v>اتوماتيك</v>
          </cell>
          <cell r="AV234">
            <v>7</v>
          </cell>
          <cell r="AW234">
            <v>7</v>
          </cell>
          <cell r="AX234">
            <v>407</v>
          </cell>
          <cell r="AY234">
            <v>2</v>
          </cell>
          <cell r="AZ234">
            <v>2</v>
          </cell>
          <cell r="BA234">
            <v>283</v>
          </cell>
          <cell r="BB234">
            <v>2</v>
          </cell>
          <cell r="BC234">
            <v>2</v>
          </cell>
          <cell r="BD234">
            <v>24</v>
          </cell>
          <cell r="BE234">
            <v>2.5</v>
          </cell>
          <cell r="BF234">
            <v>2.5</v>
          </cell>
          <cell r="BJ234">
            <v>0</v>
          </cell>
          <cell r="BK234">
            <v>6</v>
          </cell>
          <cell r="BL234">
            <v>6</v>
          </cell>
          <cell r="BN234">
            <v>318</v>
          </cell>
          <cell r="BO234" t="str">
            <v>3</v>
          </cell>
          <cell r="BP234"/>
          <cell r="BR234"/>
          <cell r="BS234"/>
          <cell r="BW234">
            <v>0</v>
          </cell>
          <cell r="CB234">
            <v>10</v>
          </cell>
          <cell r="CC234">
            <v>1</v>
          </cell>
          <cell r="CE234">
            <v>87</v>
          </cell>
          <cell r="CF234">
            <v>150</v>
          </cell>
          <cell r="CG234" t="str">
            <v>موف</v>
          </cell>
          <cell r="CK234">
            <v>0.18661999999999998</v>
          </cell>
          <cell r="CL234">
            <v>0</v>
          </cell>
          <cell r="CN234" t="str">
            <v>foam box fish 5 kgwithout prop B</v>
          </cell>
          <cell r="CO234" t="str">
            <v>عملاء متنوعون</v>
          </cell>
          <cell r="CP234" t="str">
            <v>عملاء متنوعون</v>
          </cell>
          <cell r="CT234">
            <v>1</v>
          </cell>
          <cell r="CU234">
            <v>1</v>
          </cell>
          <cell r="CV234">
            <v>1</v>
          </cell>
        </row>
        <row r="235">
          <cell r="A235" t="str">
            <v>167b</v>
          </cell>
          <cell r="B235" t="str">
            <v>PF1</v>
          </cell>
          <cell r="C235" t="str">
            <v>FOAM 10TH</v>
          </cell>
          <cell r="D235" t="str">
            <v>Molds</v>
          </cell>
          <cell r="E235" t="str">
            <v>FMBOXI35000000</v>
          </cell>
          <cell r="F235" t="str">
            <v>فوم صندوق سمك 35 ك-علبة</v>
          </cell>
          <cell r="G235" t="str">
            <v>Set</v>
          </cell>
          <cell r="H235" t="str">
            <v>1400*1700</v>
          </cell>
          <cell r="J235">
            <v>60</v>
          </cell>
          <cell r="L235">
            <v>59</v>
          </cell>
          <cell r="M235">
            <v>55</v>
          </cell>
          <cell r="N235">
            <v>2</v>
          </cell>
          <cell r="O235">
            <v>2</v>
          </cell>
          <cell r="Q235" t="str">
            <v>تعمل</v>
          </cell>
          <cell r="R235">
            <v>0</v>
          </cell>
          <cell r="S235">
            <v>0</v>
          </cell>
          <cell r="T235">
            <v>0</v>
          </cell>
          <cell r="U235">
            <v>7</v>
          </cell>
          <cell r="V235">
            <v>7</v>
          </cell>
          <cell r="X235" t="str">
            <v>صندوق سمك</v>
          </cell>
          <cell r="Y235">
            <v>243</v>
          </cell>
          <cell r="AA235">
            <v>167</v>
          </cell>
          <cell r="AB235" t="str">
            <v>فوم صندوق سمك 35 ك</v>
          </cell>
          <cell r="AD235" t="str">
            <v>فوم صندوق سمك 35 ك</v>
          </cell>
          <cell r="AE235">
            <v>1</v>
          </cell>
          <cell r="AH235">
            <v>130.90909090909091</v>
          </cell>
          <cell r="AI235">
            <v>124.36363636363636</v>
          </cell>
          <cell r="AJ235">
            <v>137.45454545454547</v>
          </cell>
          <cell r="AK235">
            <v>0</v>
          </cell>
          <cell r="AL235">
            <v>1</v>
          </cell>
          <cell r="AN235">
            <v>6</v>
          </cell>
          <cell r="AO235" t="str">
            <v>18</v>
          </cell>
          <cell r="AP235" t="str">
            <v>(A)    303 XJ (M)0.7-1.1mm</v>
          </cell>
          <cell r="AQ235" t="str">
            <v>(B)   C-SB  (M) 0.7-1.1mm</v>
          </cell>
          <cell r="AR235" t="str">
            <v>20</v>
          </cell>
          <cell r="AS235" t="str">
            <v>24</v>
          </cell>
          <cell r="AT235" t="str">
            <v>اتوماتيك</v>
          </cell>
          <cell r="AV235">
            <v>7</v>
          </cell>
          <cell r="AW235">
            <v>7</v>
          </cell>
          <cell r="AX235">
            <v>715</v>
          </cell>
          <cell r="AY235">
            <v>2</v>
          </cell>
          <cell r="AZ235">
            <v>2</v>
          </cell>
          <cell r="BA235">
            <v>500</v>
          </cell>
          <cell r="BB235">
            <v>2</v>
          </cell>
          <cell r="BC235">
            <v>2</v>
          </cell>
          <cell r="BD235">
            <v>300</v>
          </cell>
          <cell r="BE235">
            <v>2.5</v>
          </cell>
          <cell r="BF235">
            <v>2.5</v>
          </cell>
          <cell r="BJ235">
            <v>0</v>
          </cell>
          <cell r="BK235">
            <v>6</v>
          </cell>
          <cell r="BL235">
            <v>6</v>
          </cell>
          <cell r="BN235">
            <v>308</v>
          </cell>
          <cell r="BO235" t="str">
            <v>3</v>
          </cell>
          <cell r="BP235"/>
          <cell r="BR235">
            <v>43593</v>
          </cell>
          <cell r="BS235" t="str">
            <v>ct changed</v>
          </cell>
          <cell r="BW235">
            <v>0</v>
          </cell>
          <cell r="CB235">
            <v>5</v>
          </cell>
          <cell r="CC235">
            <v>1</v>
          </cell>
          <cell r="CE235">
            <v>87</v>
          </cell>
          <cell r="CF235">
            <v>200</v>
          </cell>
          <cell r="CG235" t="str">
            <v>ابيض</v>
          </cell>
          <cell r="CK235">
            <v>0</v>
          </cell>
          <cell r="CL235">
            <v>0</v>
          </cell>
          <cell r="CN235" t="str">
            <v>foam box fish 35 kg</v>
          </cell>
          <cell r="CO235" t="str">
            <v>عملاء متنوعون</v>
          </cell>
          <cell r="CP235" t="str">
            <v>عملاء متنوعون</v>
          </cell>
          <cell r="CT235">
            <v>0</v>
          </cell>
          <cell r="CU235">
            <v>1</v>
          </cell>
          <cell r="CV235">
            <v>1</v>
          </cell>
        </row>
        <row r="236">
          <cell r="A236" t="str">
            <v>167c</v>
          </cell>
          <cell r="B236" t="str">
            <v>PF1</v>
          </cell>
          <cell r="C236" t="str">
            <v>FOAM 10TH</v>
          </cell>
          <cell r="D236" t="str">
            <v>Molds</v>
          </cell>
          <cell r="E236" t="str">
            <v>FMBOXI35000000</v>
          </cell>
          <cell r="F236" t="str">
            <v>فوم صندوق سمك 35 ك-غطاء</v>
          </cell>
          <cell r="G236" t="str">
            <v>Set</v>
          </cell>
          <cell r="H236" t="str">
            <v>1400*1700</v>
          </cell>
          <cell r="J236">
            <v>60</v>
          </cell>
          <cell r="L236">
            <v>59</v>
          </cell>
          <cell r="M236">
            <v>55</v>
          </cell>
          <cell r="N236">
            <v>2</v>
          </cell>
          <cell r="O236">
            <v>2</v>
          </cell>
          <cell r="Q236" t="str">
            <v>تعمل</v>
          </cell>
          <cell r="R236">
            <v>0</v>
          </cell>
          <cell r="S236">
            <v>0</v>
          </cell>
          <cell r="T236">
            <v>0</v>
          </cell>
          <cell r="U236">
            <v>7</v>
          </cell>
          <cell r="V236">
            <v>7</v>
          </cell>
          <cell r="X236" t="str">
            <v>صندوق سمك</v>
          </cell>
          <cell r="Y236">
            <v>243</v>
          </cell>
          <cell r="AA236">
            <v>167</v>
          </cell>
          <cell r="AB236" t="str">
            <v>فوم صندوق سمك 35 ك</v>
          </cell>
          <cell r="AD236" t="str">
            <v>فوم صندوق سمك 35 ك</v>
          </cell>
          <cell r="AE236">
            <v>1</v>
          </cell>
          <cell r="AH236">
            <v>130.90909090909091</v>
          </cell>
          <cell r="AI236">
            <v>124.36363636363636</v>
          </cell>
          <cell r="AJ236">
            <v>137.45454545454547</v>
          </cell>
          <cell r="AK236">
            <v>0</v>
          </cell>
          <cell r="AL236">
            <v>1</v>
          </cell>
          <cell r="AN236">
            <v>6</v>
          </cell>
          <cell r="AO236" t="str">
            <v>18</v>
          </cell>
          <cell r="AP236" t="str">
            <v>(A)    303 XJ (M)0.7-1.1mm</v>
          </cell>
          <cell r="AQ236" t="str">
            <v>(B)   C-SB  (M) 0.7-1.1mm</v>
          </cell>
          <cell r="AR236" t="str">
            <v>20</v>
          </cell>
          <cell r="AS236" t="str">
            <v>24</v>
          </cell>
          <cell r="AT236" t="str">
            <v>اتوماتيك</v>
          </cell>
          <cell r="AV236">
            <v>7</v>
          </cell>
          <cell r="AW236">
            <v>7</v>
          </cell>
          <cell r="AX236">
            <v>715</v>
          </cell>
          <cell r="AY236">
            <v>2</v>
          </cell>
          <cell r="AZ236">
            <v>2</v>
          </cell>
          <cell r="BA236">
            <v>500</v>
          </cell>
          <cell r="BB236">
            <v>2</v>
          </cell>
          <cell r="BC236">
            <v>2</v>
          </cell>
          <cell r="BD236">
            <v>50</v>
          </cell>
          <cell r="BE236">
            <v>2.5</v>
          </cell>
          <cell r="BF236">
            <v>2.5</v>
          </cell>
          <cell r="BJ236">
            <v>0</v>
          </cell>
          <cell r="BK236">
            <v>6</v>
          </cell>
          <cell r="BL236">
            <v>6</v>
          </cell>
          <cell r="BN236">
            <v>308</v>
          </cell>
          <cell r="BO236" t="str">
            <v>3</v>
          </cell>
          <cell r="BP236"/>
          <cell r="BR236">
            <v>43593</v>
          </cell>
          <cell r="BS236" t="str">
            <v>ct changed</v>
          </cell>
          <cell r="BW236">
            <v>0</v>
          </cell>
          <cell r="CB236">
            <v>5</v>
          </cell>
          <cell r="CC236">
            <v>1</v>
          </cell>
          <cell r="CE236">
            <v>87</v>
          </cell>
          <cell r="CF236">
            <v>200</v>
          </cell>
          <cell r="CG236" t="str">
            <v>ابيض</v>
          </cell>
          <cell r="CK236">
            <v>0</v>
          </cell>
          <cell r="CL236">
            <v>0</v>
          </cell>
          <cell r="CN236" t="str">
            <v>foam box fish 35 kg</v>
          </cell>
          <cell r="CO236" t="str">
            <v>عملاء متنوعون</v>
          </cell>
          <cell r="CP236" t="str">
            <v>عملاء متنوعون</v>
          </cell>
          <cell r="CT236">
            <v>0</v>
          </cell>
          <cell r="CU236">
            <v>1</v>
          </cell>
          <cell r="CV236">
            <v>1</v>
          </cell>
        </row>
        <row r="237">
          <cell r="A237">
            <v>167</v>
          </cell>
          <cell r="B237" t="str">
            <v>PF1</v>
          </cell>
          <cell r="C237" t="str">
            <v>FOAM 10TH</v>
          </cell>
          <cell r="D237" t="str">
            <v>Molds</v>
          </cell>
          <cell r="E237" t="str">
            <v>FMBOXI35000000</v>
          </cell>
          <cell r="F237" t="str">
            <v>فوم صندوق سمك 35 ك</v>
          </cell>
          <cell r="G237" t="str">
            <v>Set</v>
          </cell>
          <cell r="H237" t="str">
            <v>1400*1700</v>
          </cell>
          <cell r="I237">
            <v>0.88800000000000001</v>
          </cell>
          <cell r="J237">
            <v>60</v>
          </cell>
          <cell r="L237">
            <v>59</v>
          </cell>
          <cell r="M237">
            <v>55</v>
          </cell>
          <cell r="N237">
            <v>2</v>
          </cell>
          <cell r="O237">
            <v>2</v>
          </cell>
          <cell r="Q237" t="str">
            <v>تعمل</v>
          </cell>
          <cell r="R237">
            <v>888</v>
          </cell>
          <cell r="S237">
            <v>825.84</v>
          </cell>
          <cell r="T237">
            <v>950.16</v>
          </cell>
          <cell r="U237">
            <v>7</v>
          </cell>
          <cell r="V237">
            <v>7</v>
          </cell>
          <cell r="X237" t="str">
            <v>صندوق سمك</v>
          </cell>
          <cell r="Y237">
            <v>243</v>
          </cell>
          <cell r="AA237">
            <v>167</v>
          </cell>
          <cell r="AB237" t="str">
            <v>فوم صندوق سمك 35 ك</v>
          </cell>
          <cell r="AD237" t="str">
            <v>فوم صندوق سمك 35 ك</v>
          </cell>
          <cell r="AE237">
            <v>1</v>
          </cell>
          <cell r="AH237">
            <v>130.90909090909091</v>
          </cell>
          <cell r="AI237">
            <v>124.36363636363636</v>
          </cell>
          <cell r="AJ237">
            <v>137.45454545454547</v>
          </cell>
          <cell r="AK237">
            <v>1</v>
          </cell>
          <cell r="AM237">
            <v>1</v>
          </cell>
          <cell r="AN237">
            <v>6</v>
          </cell>
          <cell r="AO237" t="str">
            <v>18</v>
          </cell>
          <cell r="AP237" t="str">
            <v>(A)    303 XJ (M)0.7-1.1mm</v>
          </cell>
          <cell r="AQ237" t="str">
            <v>(B)   C-SB  (M) 0.7-1.1mm</v>
          </cell>
          <cell r="AR237" t="str">
            <v>20</v>
          </cell>
          <cell r="AS237" t="str">
            <v>24</v>
          </cell>
          <cell r="AT237" t="str">
            <v>اتوماتيك</v>
          </cell>
          <cell r="AV237">
            <v>7</v>
          </cell>
          <cell r="AW237">
            <v>7</v>
          </cell>
          <cell r="BJ237">
            <v>0</v>
          </cell>
          <cell r="BK237">
            <v>6</v>
          </cell>
          <cell r="BL237">
            <v>6</v>
          </cell>
          <cell r="BN237">
            <v>308</v>
          </cell>
          <cell r="BO237" t="str">
            <v>3</v>
          </cell>
          <cell r="BP237"/>
          <cell r="BR237">
            <v>43593</v>
          </cell>
          <cell r="BS237" t="str">
            <v>ct changed</v>
          </cell>
          <cell r="BW237">
            <v>0</v>
          </cell>
          <cell r="CB237">
            <v>5</v>
          </cell>
          <cell r="CC237">
            <v>1</v>
          </cell>
          <cell r="CE237">
            <v>87</v>
          </cell>
          <cell r="CF237">
            <v>200</v>
          </cell>
          <cell r="CG237" t="str">
            <v>ابيض</v>
          </cell>
          <cell r="CK237">
            <v>0.96348</v>
          </cell>
          <cell r="CL237">
            <v>0</v>
          </cell>
          <cell r="CN237" t="str">
            <v>foam box fish 35 kg</v>
          </cell>
          <cell r="CO237" t="str">
            <v>عملاء متنوعون</v>
          </cell>
          <cell r="CP237" t="str">
            <v>عملاء متنوعون</v>
          </cell>
          <cell r="CT237">
            <v>1</v>
          </cell>
          <cell r="CU237">
            <v>1</v>
          </cell>
          <cell r="CV237">
            <v>1</v>
          </cell>
        </row>
        <row r="238">
          <cell r="A238" t="str">
            <v>168b</v>
          </cell>
          <cell r="B238" t="str">
            <v>PF1</v>
          </cell>
          <cell r="C238" t="str">
            <v>FOAM 10TH</v>
          </cell>
          <cell r="D238" t="str">
            <v>Molds</v>
          </cell>
          <cell r="E238" t="str">
            <v>FMBOXI25000000</v>
          </cell>
          <cell r="F238" t="str">
            <v>فوم صندوق سمك 25 ك بلوك-علبة</v>
          </cell>
          <cell r="G238" t="str">
            <v>Set</v>
          </cell>
          <cell r="H238" t="str">
            <v>1400*1700</v>
          </cell>
          <cell r="J238">
            <v>90</v>
          </cell>
          <cell r="L238">
            <v>98</v>
          </cell>
          <cell r="M238">
            <v>90</v>
          </cell>
          <cell r="N238">
            <v>2</v>
          </cell>
          <cell r="O238">
            <v>3</v>
          </cell>
          <cell r="Q238" t="str">
            <v>تعمل</v>
          </cell>
          <cell r="R238">
            <v>0</v>
          </cell>
          <cell r="S238">
            <v>0</v>
          </cell>
          <cell r="T238">
            <v>0</v>
          </cell>
          <cell r="U238">
            <v>7</v>
          </cell>
          <cell r="V238">
            <v>7</v>
          </cell>
          <cell r="X238" t="str">
            <v>صندوق سمك</v>
          </cell>
          <cell r="Y238">
            <v>137</v>
          </cell>
          <cell r="Z238" t="str">
            <v>قاعدة</v>
          </cell>
          <cell r="AA238">
            <v>168</v>
          </cell>
          <cell r="AB238" t="str">
            <v>صندوق سمك 25 ك</v>
          </cell>
          <cell r="AD238" t="str">
            <v>صندوق سمك 25 ك</v>
          </cell>
          <cell r="AE238">
            <v>1</v>
          </cell>
          <cell r="AH238">
            <v>120</v>
          </cell>
          <cell r="AI238">
            <v>114</v>
          </cell>
          <cell r="AJ238">
            <v>126</v>
          </cell>
          <cell r="AK238">
            <v>0</v>
          </cell>
          <cell r="AL238">
            <v>1</v>
          </cell>
          <cell r="AN238">
            <v>7</v>
          </cell>
          <cell r="AO238" t="str">
            <v>18</v>
          </cell>
          <cell r="AP238" t="str">
            <v>(A)   EU 150   (M)0.7-1.1 mm</v>
          </cell>
          <cell r="AQ238" t="str">
            <v>(B)   S.2 112  (M)0.7-1.1 mm</v>
          </cell>
          <cell r="AR238" t="str">
            <v>21</v>
          </cell>
          <cell r="AS238" t="str">
            <v>36</v>
          </cell>
          <cell r="AT238" t="str">
            <v>BOX</v>
          </cell>
          <cell r="AU238" t="str">
            <v>اتوماتيك</v>
          </cell>
          <cell r="AV238">
            <v>7</v>
          </cell>
          <cell r="AW238">
            <v>7</v>
          </cell>
          <cell r="AX238">
            <v>630</v>
          </cell>
          <cell r="AY238">
            <v>2</v>
          </cell>
          <cell r="AZ238">
            <v>2</v>
          </cell>
          <cell r="BA238">
            <v>455</v>
          </cell>
          <cell r="BB238">
            <v>2</v>
          </cell>
          <cell r="BC238">
            <v>2</v>
          </cell>
          <cell r="BD238">
            <v>285</v>
          </cell>
          <cell r="BE238">
            <v>2.5</v>
          </cell>
          <cell r="BF238">
            <v>2.5</v>
          </cell>
          <cell r="BJ238">
            <v>3</v>
          </cell>
          <cell r="BK238">
            <v>4</v>
          </cell>
          <cell r="BL238">
            <v>10</v>
          </cell>
          <cell r="BN238">
            <v>311</v>
          </cell>
          <cell r="BO238" t="str">
            <v>3</v>
          </cell>
          <cell r="BP238"/>
          <cell r="BR238">
            <v>43593</v>
          </cell>
          <cell r="BS238" t="str">
            <v>ct changed</v>
          </cell>
          <cell r="BW238">
            <v>0</v>
          </cell>
          <cell r="CB238">
            <v>6</v>
          </cell>
          <cell r="CC238">
            <v>1</v>
          </cell>
          <cell r="CE238">
            <v>87</v>
          </cell>
          <cell r="CF238">
            <v>150</v>
          </cell>
          <cell r="CG238" t="str">
            <v>ابيض</v>
          </cell>
          <cell r="CK238">
            <v>0</v>
          </cell>
          <cell r="CL238">
            <v>0</v>
          </cell>
          <cell r="CN238" t="str">
            <v>foam box fish 25 kg</v>
          </cell>
          <cell r="CO238" t="str">
            <v>عملاء متنوعون</v>
          </cell>
          <cell r="CP238" t="str">
            <v>عملاء متنوعون</v>
          </cell>
          <cell r="CT238">
            <v>0</v>
          </cell>
          <cell r="CU238">
            <v>1</v>
          </cell>
          <cell r="CV238">
            <v>1</v>
          </cell>
        </row>
        <row r="239">
          <cell r="A239" t="str">
            <v>168c</v>
          </cell>
          <cell r="B239" t="str">
            <v>PF1</v>
          </cell>
          <cell r="C239" t="str">
            <v>FOAM 10TH</v>
          </cell>
          <cell r="D239" t="str">
            <v>Molds</v>
          </cell>
          <cell r="E239" t="str">
            <v>FMBOXI25000000</v>
          </cell>
          <cell r="F239" t="str">
            <v>فوم صندوق سمك 25 ك بلوك-غطاء</v>
          </cell>
          <cell r="G239" t="str">
            <v>Set</v>
          </cell>
          <cell r="H239" t="str">
            <v>1400*1700</v>
          </cell>
          <cell r="J239">
            <v>90</v>
          </cell>
          <cell r="L239">
            <v>98</v>
          </cell>
          <cell r="M239">
            <v>90</v>
          </cell>
          <cell r="N239">
            <v>2</v>
          </cell>
          <cell r="O239">
            <v>3</v>
          </cell>
          <cell r="Q239" t="str">
            <v>تعمل</v>
          </cell>
          <cell r="R239">
            <v>0</v>
          </cell>
          <cell r="S239">
            <v>0</v>
          </cell>
          <cell r="T239">
            <v>0</v>
          </cell>
          <cell r="U239">
            <v>7</v>
          </cell>
          <cell r="V239">
            <v>7</v>
          </cell>
          <cell r="X239" t="str">
            <v>صندوق سمك</v>
          </cell>
          <cell r="Y239">
            <v>137</v>
          </cell>
          <cell r="Z239" t="str">
            <v>كفر</v>
          </cell>
          <cell r="AA239">
            <v>168</v>
          </cell>
          <cell r="AB239" t="str">
            <v>صندوق سمك 25 ك</v>
          </cell>
          <cell r="AD239" t="str">
            <v>صندوق سمك 25 ك</v>
          </cell>
          <cell r="AE239">
            <v>1</v>
          </cell>
          <cell r="AH239">
            <v>120</v>
          </cell>
          <cell r="AI239">
            <v>114</v>
          </cell>
          <cell r="AJ239">
            <v>126</v>
          </cell>
          <cell r="AK239">
            <v>0</v>
          </cell>
          <cell r="AL239">
            <v>1</v>
          </cell>
          <cell r="AN239">
            <v>7</v>
          </cell>
          <cell r="AO239" t="str">
            <v>18</v>
          </cell>
          <cell r="AP239" t="str">
            <v>(A)   EU 150   (M)0.7-1.1 mm</v>
          </cell>
          <cell r="AQ239" t="str">
            <v>(B)   S.2 112  (M)0.7-1.1 mm</v>
          </cell>
          <cell r="AR239" t="str">
            <v>21</v>
          </cell>
          <cell r="AS239" t="str">
            <v>36</v>
          </cell>
          <cell r="AT239" t="str">
            <v>BOX</v>
          </cell>
          <cell r="AU239" t="str">
            <v>اتوماتيك</v>
          </cell>
          <cell r="AV239">
            <v>7</v>
          </cell>
          <cell r="AW239">
            <v>7</v>
          </cell>
          <cell r="AX239">
            <v>630</v>
          </cell>
          <cell r="AY239">
            <v>2</v>
          </cell>
          <cell r="AZ239">
            <v>2</v>
          </cell>
          <cell r="BA239">
            <v>455</v>
          </cell>
          <cell r="BB239">
            <v>2</v>
          </cell>
          <cell r="BC239">
            <v>2</v>
          </cell>
          <cell r="BD239">
            <v>40</v>
          </cell>
          <cell r="BE239">
            <v>2.5</v>
          </cell>
          <cell r="BF239">
            <v>2.5</v>
          </cell>
          <cell r="BJ239">
            <v>3</v>
          </cell>
          <cell r="BK239">
            <v>4</v>
          </cell>
          <cell r="BL239">
            <v>10</v>
          </cell>
          <cell r="BN239">
            <v>311</v>
          </cell>
          <cell r="BO239" t="str">
            <v>3</v>
          </cell>
          <cell r="BP239"/>
          <cell r="BR239">
            <v>43593</v>
          </cell>
          <cell r="BS239" t="str">
            <v>ct changed</v>
          </cell>
          <cell r="BW239">
            <v>0</v>
          </cell>
          <cell r="CB239">
            <v>6</v>
          </cell>
          <cell r="CC239">
            <v>1</v>
          </cell>
          <cell r="CE239">
            <v>87</v>
          </cell>
          <cell r="CF239">
            <v>150</v>
          </cell>
          <cell r="CG239" t="str">
            <v>ابيض</v>
          </cell>
          <cell r="CK239">
            <v>0</v>
          </cell>
          <cell r="CL239">
            <v>0</v>
          </cell>
          <cell r="CN239" t="str">
            <v>foam box fish 25 kg</v>
          </cell>
          <cell r="CO239" t="str">
            <v>عملاء متنوعون</v>
          </cell>
          <cell r="CP239" t="str">
            <v>عملاء متنوعون</v>
          </cell>
          <cell r="CT239">
            <v>0</v>
          </cell>
          <cell r="CU239">
            <v>1</v>
          </cell>
          <cell r="CV239">
            <v>1</v>
          </cell>
        </row>
        <row r="240">
          <cell r="A240">
            <v>168</v>
          </cell>
          <cell r="B240" t="str">
            <v>PF1</v>
          </cell>
          <cell r="C240" t="str">
            <v>FOAM 10TH</v>
          </cell>
          <cell r="D240" t="str">
            <v>Molds</v>
          </cell>
          <cell r="E240" t="str">
            <v>FMBOXI25000000</v>
          </cell>
          <cell r="F240" t="str">
            <v>فوم صندوق سمك 25 ك بلوك</v>
          </cell>
          <cell r="G240" t="str">
            <v>Set</v>
          </cell>
          <cell r="H240" t="str">
            <v>1400*1700</v>
          </cell>
          <cell r="I240">
            <v>0.61899999999999999</v>
          </cell>
          <cell r="J240">
            <v>90</v>
          </cell>
          <cell r="L240">
            <v>98</v>
          </cell>
          <cell r="M240">
            <v>90</v>
          </cell>
          <cell r="N240">
            <v>2</v>
          </cell>
          <cell r="O240">
            <v>3</v>
          </cell>
          <cell r="Q240" t="str">
            <v>تعمل</v>
          </cell>
          <cell r="R240">
            <v>619</v>
          </cell>
          <cell r="S240">
            <v>575.66999999999996</v>
          </cell>
          <cell r="T240">
            <v>662.33</v>
          </cell>
          <cell r="U240">
            <v>7</v>
          </cell>
          <cell r="V240">
            <v>7</v>
          </cell>
          <cell r="X240" t="str">
            <v>صندوق سمك</v>
          </cell>
          <cell r="Y240">
            <v>137</v>
          </cell>
          <cell r="AA240">
            <v>168</v>
          </cell>
          <cell r="AB240" t="str">
            <v>صندوق سمك 25 ك</v>
          </cell>
          <cell r="AD240" t="str">
            <v>صندوق سمك 25 ك</v>
          </cell>
          <cell r="AE240">
            <v>1</v>
          </cell>
          <cell r="AH240">
            <v>120</v>
          </cell>
          <cell r="AI240">
            <v>114</v>
          </cell>
          <cell r="AJ240">
            <v>126</v>
          </cell>
          <cell r="AK240">
            <v>1</v>
          </cell>
          <cell r="AL240">
            <v>1</v>
          </cell>
          <cell r="AN240">
            <v>7</v>
          </cell>
          <cell r="AO240" t="str">
            <v>18</v>
          </cell>
          <cell r="AP240" t="str">
            <v>(A)   EU 150   (M)0.7-1.1 mm</v>
          </cell>
          <cell r="AQ240" t="str">
            <v>(B)   S.2 112  (M)0.7-1.1 mm</v>
          </cell>
          <cell r="AR240" t="str">
            <v>21</v>
          </cell>
          <cell r="AS240" t="str">
            <v>36</v>
          </cell>
          <cell r="AT240" t="str">
            <v>BOX</v>
          </cell>
          <cell r="AU240" t="str">
            <v>اتوماتيك</v>
          </cell>
          <cell r="AV240">
            <v>7</v>
          </cell>
          <cell r="AW240">
            <v>7</v>
          </cell>
          <cell r="BJ240">
            <v>3</v>
          </cell>
          <cell r="BK240">
            <v>4</v>
          </cell>
          <cell r="BL240">
            <v>10</v>
          </cell>
          <cell r="BN240">
            <v>311</v>
          </cell>
          <cell r="BO240" t="str">
            <v>3</v>
          </cell>
          <cell r="BP240"/>
          <cell r="BR240">
            <v>43593</v>
          </cell>
          <cell r="BS240" t="str">
            <v>ct changed</v>
          </cell>
          <cell r="BW240">
            <v>0</v>
          </cell>
          <cell r="CB240">
            <v>6</v>
          </cell>
          <cell r="CC240">
            <v>1</v>
          </cell>
          <cell r="CE240">
            <v>87</v>
          </cell>
          <cell r="CF240">
            <v>150</v>
          </cell>
          <cell r="CG240" t="str">
            <v>ابيض</v>
          </cell>
          <cell r="CK240">
            <v>0.67161499999999996</v>
          </cell>
          <cell r="CL240">
            <v>0</v>
          </cell>
          <cell r="CN240" t="str">
            <v>foam box fish 25 kg</v>
          </cell>
          <cell r="CO240" t="str">
            <v>عملاء متنوعون</v>
          </cell>
          <cell r="CP240" t="str">
            <v>عملاء متنوعون</v>
          </cell>
          <cell r="CT240">
            <v>1</v>
          </cell>
          <cell r="CU240">
            <v>1</v>
          </cell>
          <cell r="CV240">
            <v>1</v>
          </cell>
        </row>
        <row r="241">
          <cell r="A241" t="str">
            <v>169b</v>
          </cell>
          <cell r="B241" t="str">
            <v>PF1</v>
          </cell>
          <cell r="C241" t="str">
            <v>FOAM 10TH</v>
          </cell>
          <cell r="D241" t="str">
            <v>Molds</v>
          </cell>
          <cell r="E241" t="str">
            <v>FMBOXI15B00000</v>
          </cell>
          <cell r="F241" t="str">
            <v>فوم صندوق سمك 15ك بدون دعامه-علبة</v>
          </cell>
          <cell r="G241" t="str">
            <v>Set</v>
          </cell>
          <cell r="H241" t="str">
            <v>1400*1400</v>
          </cell>
          <cell r="J241">
            <v>30</v>
          </cell>
          <cell r="L241">
            <v>32</v>
          </cell>
          <cell r="M241">
            <v>36</v>
          </cell>
          <cell r="N241">
            <v>2</v>
          </cell>
          <cell r="O241">
            <v>2</v>
          </cell>
          <cell r="Q241" t="str">
            <v>تعمل</v>
          </cell>
          <cell r="R241">
            <v>0</v>
          </cell>
          <cell r="S241">
            <v>0</v>
          </cell>
          <cell r="T241">
            <v>0</v>
          </cell>
          <cell r="U241">
            <v>7</v>
          </cell>
          <cell r="V241">
            <v>7</v>
          </cell>
          <cell r="X241" t="str">
            <v>صندوق سمك</v>
          </cell>
          <cell r="Y241">
            <v>245</v>
          </cell>
          <cell r="Z241" t="str">
            <v>قاعدة</v>
          </cell>
          <cell r="AA241">
            <v>169</v>
          </cell>
          <cell r="AB241" t="str">
            <v>فوم صندوق سمك 15ك بدون دعامه</v>
          </cell>
          <cell r="AD241" t="str">
            <v>فوم صندوق سمك 15ك بدون دعامه</v>
          </cell>
          <cell r="AE241">
            <v>1</v>
          </cell>
          <cell r="AH241">
            <v>200</v>
          </cell>
          <cell r="AI241">
            <v>190</v>
          </cell>
          <cell r="AJ241">
            <v>210</v>
          </cell>
          <cell r="AK241">
            <v>0</v>
          </cell>
          <cell r="AL241">
            <v>1</v>
          </cell>
          <cell r="AN241">
            <v>10</v>
          </cell>
          <cell r="AO241" t="str">
            <v>16</v>
          </cell>
          <cell r="AP241" t="str">
            <v>(A) 303 XJ      (M) 0.7-1.1 mm</v>
          </cell>
          <cell r="AQ241" t="str">
            <v>(B) C.SB         (M) 0.7-1.1 mm</v>
          </cell>
          <cell r="AR241">
            <v>15</v>
          </cell>
          <cell r="AS241">
            <v>16</v>
          </cell>
          <cell r="AT241" t="str">
            <v>BOX</v>
          </cell>
          <cell r="AU241" t="str">
            <v>اتوماتيك</v>
          </cell>
          <cell r="AV241">
            <v>7</v>
          </cell>
          <cell r="AW241">
            <v>7</v>
          </cell>
          <cell r="AX241">
            <v>568</v>
          </cell>
          <cell r="AY241">
            <v>2</v>
          </cell>
          <cell r="AZ241">
            <v>2</v>
          </cell>
          <cell r="BA241">
            <v>408</v>
          </cell>
          <cell r="BB241">
            <v>2</v>
          </cell>
          <cell r="BC241">
            <v>2</v>
          </cell>
          <cell r="BD241">
            <v>200</v>
          </cell>
          <cell r="BE241">
            <v>2.5</v>
          </cell>
          <cell r="BF241">
            <v>2.5</v>
          </cell>
          <cell r="BJ241">
            <v>5</v>
          </cell>
          <cell r="BK241">
            <v>5</v>
          </cell>
          <cell r="BL241">
            <v>15</v>
          </cell>
          <cell r="BN241">
            <v>304</v>
          </cell>
          <cell r="BO241" t="str">
            <v>3</v>
          </cell>
          <cell r="BP241"/>
          <cell r="BW241">
            <v>0</v>
          </cell>
          <cell r="CB241">
            <v>5</v>
          </cell>
          <cell r="CC241">
            <v>1</v>
          </cell>
          <cell r="CE241">
            <v>87</v>
          </cell>
          <cell r="CF241">
            <v>150</v>
          </cell>
          <cell r="CG241" t="str">
            <v>ابيض</v>
          </cell>
          <cell r="CK241">
            <v>0</v>
          </cell>
          <cell r="CL241">
            <v>0</v>
          </cell>
          <cell r="CN241" t="str">
            <v>foam box fish 15 kgwithout prop</v>
          </cell>
          <cell r="CO241" t="str">
            <v>عملاء متنوعون</v>
          </cell>
          <cell r="CP241" t="str">
            <v>عملاء متنوعون</v>
          </cell>
          <cell r="CT241">
            <v>0</v>
          </cell>
          <cell r="CU241">
            <v>1</v>
          </cell>
          <cell r="CV241">
            <v>1</v>
          </cell>
        </row>
        <row r="242">
          <cell r="A242" t="str">
            <v>169c</v>
          </cell>
          <cell r="B242" t="str">
            <v>PF1</v>
          </cell>
          <cell r="C242" t="str">
            <v>FOAM 10TH</v>
          </cell>
          <cell r="D242" t="str">
            <v>Molds</v>
          </cell>
          <cell r="E242" t="str">
            <v>FMBOXI15B00000</v>
          </cell>
          <cell r="F242" t="str">
            <v>فوم صندوق سمك 15ك بدون دعامه-غطاء</v>
          </cell>
          <cell r="G242" t="str">
            <v>Set</v>
          </cell>
          <cell r="H242" t="str">
            <v>1400*1400</v>
          </cell>
          <cell r="J242">
            <v>30</v>
          </cell>
          <cell r="L242">
            <v>32</v>
          </cell>
          <cell r="M242">
            <v>36</v>
          </cell>
          <cell r="N242">
            <v>2</v>
          </cell>
          <cell r="O242">
            <v>2</v>
          </cell>
          <cell r="Q242" t="str">
            <v>تعمل</v>
          </cell>
          <cell r="R242">
            <v>0</v>
          </cell>
          <cell r="S242">
            <v>0</v>
          </cell>
          <cell r="T242">
            <v>0</v>
          </cell>
          <cell r="U242">
            <v>7</v>
          </cell>
          <cell r="V242">
            <v>7</v>
          </cell>
          <cell r="X242" t="str">
            <v>صندوق سمك</v>
          </cell>
          <cell r="Y242">
            <v>245</v>
          </cell>
          <cell r="Z242" t="str">
            <v>كفر</v>
          </cell>
          <cell r="AA242">
            <v>169</v>
          </cell>
          <cell r="AB242" t="str">
            <v>فوم صندوق سمك 15ك بدون دعامه</v>
          </cell>
          <cell r="AD242" t="str">
            <v>فوم صندوق سمك 15ك بدون دعامه</v>
          </cell>
          <cell r="AE242">
            <v>1</v>
          </cell>
          <cell r="AH242">
            <v>200</v>
          </cell>
          <cell r="AI242">
            <v>190</v>
          </cell>
          <cell r="AJ242">
            <v>210</v>
          </cell>
          <cell r="AK242">
            <v>0</v>
          </cell>
          <cell r="AL242">
            <v>1</v>
          </cell>
          <cell r="AN242">
            <v>10</v>
          </cell>
          <cell r="AO242" t="str">
            <v>16</v>
          </cell>
          <cell r="AP242" t="str">
            <v>(A) 303 XJ      (M) 0.7-1.1 mm</v>
          </cell>
          <cell r="AQ242" t="str">
            <v>(B) C.SB         (M) 0.7-1.1 mm</v>
          </cell>
          <cell r="AR242">
            <v>15</v>
          </cell>
          <cell r="AS242">
            <v>16</v>
          </cell>
          <cell r="AT242" t="str">
            <v>BOX</v>
          </cell>
          <cell r="AU242" t="str">
            <v>اتوماتيك</v>
          </cell>
          <cell r="AV242">
            <v>7</v>
          </cell>
          <cell r="AW242">
            <v>7</v>
          </cell>
          <cell r="AX242">
            <v>568</v>
          </cell>
          <cell r="AY242">
            <v>2</v>
          </cell>
          <cell r="AZ242">
            <v>2</v>
          </cell>
          <cell r="BA242">
            <v>408</v>
          </cell>
          <cell r="BB242">
            <v>2</v>
          </cell>
          <cell r="BC242">
            <v>2</v>
          </cell>
          <cell r="BD242">
            <v>33</v>
          </cell>
          <cell r="BE242">
            <v>1</v>
          </cell>
          <cell r="BF242">
            <v>1</v>
          </cell>
          <cell r="BJ242">
            <v>5</v>
          </cell>
          <cell r="BK242">
            <v>5</v>
          </cell>
          <cell r="BL242">
            <v>15</v>
          </cell>
          <cell r="BN242">
            <v>304</v>
          </cell>
          <cell r="BO242" t="str">
            <v>3</v>
          </cell>
          <cell r="BP242"/>
          <cell r="BW242">
            <v>0</v>
          </cell>
          <cell r="CB242">
            <v>5</v>
          </cell>
          <cell r="CC242">
            <v>1</v>
          </cell>
          <cell r="CE242">
            <v>87</v>
          </cell>
          <cell r="CF242">
            <v>150</v>
          </cell>
          <cell r="CG242" t="str">
            <v>ابيض</v>
          </cell>
          <cell r="CK242">
            <v>0</v>
          </cell>
          <cell r="CL242">
            <v>0</v>
          </cell>
          <cell r="CN242" t="str">
            <v>foam box fish 15 kgwithout prop</v>
          </cell>
          <cell r="CO242" t="str">
            <v>عملاء متنوعون</v>
          </cell>
          <cell r="CP242" t="str">
            <v>عملاء متنوعون</v>
          </cell>
          <cell r="CT242">
            <v>0</v>
          </cell>
          <cell r="CU242">
            <v>1</v>
          </cell>
          <cell r="CV242">
            <v>1</v>
          </cell>
        </row>
        <row r="243">
          <cell r="A243">
            <v>169</v>
          </cell>
          <cell r="B243" t="str">
            <v>PF1</v>
          </cell>
          <cell r="C243" t="str">
            <v>FOAM 10TH</v>
          </cell>
          <cell r="D243" t="str">
            <v>Molds</v>
          </cell>
          <cell r="E243" t="str">
            <v>FMBOXI15B00000</v>
          </cell>
          <cell r="F243" t="str">
            <v>فوم صندوق سمك 15ك بدون دعامه</v>
          </cell>
          <cell r="G243" t="str">
            <v>Set</v>
          </cell>
          <cell r="H243" t="str">
            <v>1400*1400</v>
          </cell>
          <cell r="I243">
            <v>0.38537037037036997</v>
          </cell>
          <cell r="J243">
            <v>30</v>
          </cell>
          <cell r="L243">
            <v>32</v>
          </cell>
          <cell r="M243">
            <v>36</v>
          </cell>
          <cell r="N243">
            <v>2</v>
          </cell>
          <cell r="O243">
            <v>2</v>
          </cell>
          <cell r="Q243" t="str">
            <v>تعمل</v>
          </cell>
          <cell r="R243">
            <v>385.37037037036998</v>
          </cell>
          <cell r="S243">
            <v>358.3944444444441</v>
          </cell>
          <cell r="T243">
            <v>412.34629629629586</v>
          </cell>
          <cell r="U243">
            <v>7</v>
          </cell>
          <cell r="V243">
            <v>7</v>
          </cell>
          <cell r="X243" t="str">
            <v>صندوق سمك</v>
          </cell>
          <cell r="Y243">
            <v>245</v>
          </cell>
          <cell r="AA243">
            <v>169</v>
          </cell>
          <cell r="AB243" t="str">
            <v>فوم صندوق سمك 15ك بدون دعامه</v>
          </cell>
          <cell r="AD243" t="str">
            <v>فوم صندوق سمك 15ك بدون دعامه</v>
          </cell>
          <cell r="AE243">
            <v>1</v>
          </cell>
          <cell r="AH243">
            <v>200</v>
          </cell>
          <cell r="AI243">
            <v>190</v>
          </cell>
          <cell r="AJ243">
            <v>210</v>
          </cell>
          <cell r="AK243">
            <v>1</v>
          </cell>
          <cell r="AM243">
            <v>1</v>
          </cell>
          <cell r="AN243">
            <v>10</v>
          </cell>
          <cell r="AO243" t="str">
            <v>16</v>
          </cell>
          <cell r="AP243" t="str">
            <v>(A) 303 XJ      (M) 0.7-1.1 mm</v>
          </cell>
          <cell r="AQ243" t="str">
            <v>(B) C.SB         (M) 0.7-1.1 mm</v>
          </cell>
          <cell r="AR243">
            <v>15</v>
          </cell>
          <cell r="AS243">
            <v>16</v>
          </cell>
          <cell r="AT243" t="str">
            <v>BOX</v>
          </cell>
          <cell r="AU243" t="str">
            <v>اتوماتيك</v>
          </cell>
          <cell r="AV243">
            <v>7</v>
          </cell>
          <cell r="AW243">
            <v>7</v>
          </cell>
          <cell r="BJ243">
            <v>5</v>
          </cell>
          <cell r="BK243">
            <v>5</v>
          </cell>
          <cell r="BL243">
            <v>15</v>
          </cell>
          <cell r="BN243">
            <v>304</v>
          </cell>
          <cell r="BO243" t="str">
            <v>3</v>
          </cell>
          <cell r="BP243"/>
          <cell r="BW243">
            <v>0</v>
          </cell>
          <cell r="CB243">
            <v>5</v>
          </cell>
          <cell r="CC243">
            <v>1</v>
          </cell>
          <cell r="CE243">
            <v>87</v>
          </cell>
          <cell r="CF243">
            <v>150</v>
          </cell>
          <cell r="CG243" t="str">
            <v>ابيض</v>
          </cell>
          <cell r="CK243">
            <v>0</v>
          </cell>
          <cell r="CL243">
            <v>0.42390740740740701</v>
          </cell>
          <cell r="CN243" t="str">
            <v>foam box fish 15 kgwithout prop</v>
          </cell>
          <cell r="CO243" t="str">
            <v>عملاء متنوعون</v>
          </cell>
          <cell r="CP243" t="str">
            <v>عملاء متنوعون</v>
          </cell>
          <cell r="CT243">
            <v>1</v>
          </cell>
          <cell r="CU243">
            <v>1</v>
          </cell>
          <cell r="CV243">
            <v>1</v>
          </cell>
        </row>
        <row r="244">
          <cell r="A244" t="str">
            <v>170b</v>
          </cell>
          <cell r="B244" t="str">
            <v>PF1</v>
          </cell>
          <cell r="C244" t="str">
            <v>FOAM 10TH</v>
          </cell>
          <cell r="D244" t="str">
            <v>Molds</v>
          </cell>
          <cell r="E244" t="str">
            <v>FMBOXI10B00000</v>
          </cell>
          <cell r="F244" t="str">
            <v>فوم صندوق سمك 10ك بدون دعامه B-علبة</v>
          </cell>
          <cell r="G244" t="str">
            <v>Set</v>
          </cell>
          <cell r="H244" t="str">
            <v>1400*1700</v>
          </cell>
          <cell r="J244">
            <v>90</v>
          </cell>
          <cell r="L244">
            <v>95</v>
          </cell>
          <cell r="M244">
            <v>106</v>
          </cell>
          <cell r="N244">
            <v>2</v>
          </cell>
          <cell r="O244">
            <v>3</v>
          </cell>
          <cell r="Q244" t="str">
            <v>تعمل</v>
          </cell>
          <cell r="R244">
            <v>0</v>
          </cell>
          <cell r="S244">
            <v>0</v>
          </cell>
          <cell r="T244">
            <v>0</v>
          </cell>
          <cell r="U244">
            <v>7</v>
          </cell>
          <cell r="V244">
            <v>7</v>
          </cell>
          <cell r="X244" t="str">
            <v>صندوق سمك</v>
          </cell>
          <cell r="Y244">
            <v>246</v>
          </cell>
          <cell r="Z244" t="str">
            <v>قاعدة</v>
          </cell>
          <cell r="AA244">
            <v>170</v>
          </cell>
          <cell r="AB244" t="str">
            <v>فوم صندوق سمك 10ك بدون دعامه B</v>
          </cell>
          <cell r="AD244" t="str">
            <v>فوم صندوق سمك 10ك بدون دعامه B</v>
          </cell>
          <cell r="AE244">
            <v>1</v>
          </cell>
          <cell r="AH244">
            <v>101.88679245283018</v>
          </cell>
          <cell r="AI244">
            <v>96.792452830188665</v>
          </cell>
          <cell r="AJ244">
            <v>106.98113207547169</v>
          </cell>
          <cell r="AK244">
            <v>0</v>
          </cell>
          <cell r="AL244">
            <v>1</v>
          </cell>
          <cell r="AN244">
            <v>6</v>
          </cell>
          <cell r="AO244" t="str">
            <v>16</v>
          </cell>
          <cell r="AP244" t="str">
            <v>(A)    303 XJ (M)0.7-1.1mm</v>
          </cell>
          <cell r="AQ244" t="str">
            <v>(B)   C-SB  (M) 0.7-1.1mm</v>
          </cell>
          <cell r="AR244" t="str">
            <v>18</v>
          </cell>
          <cell r="AS244" t="str">
            <v>24</v>
          </cell>
          <cell r="AT244" t="str">
            <v>BOX</v>
          </cell>
          <cell r="AU244" t="str">
            <v>اتوماتيك</v>
          </cell>
          <cell r="AV244">
            <v>7</v>
          </cell>
          <cell r="AW244">
            <v>7</v>
          </cell>
          <cell r="AX244">
            <v>536</v>
          </cell>
          <cell r="AY244">
            <v>2</v>
          </cell>
          <cell r="AZ244">
            <v>2</v>
          </cell>
          <cell r="BA244">
            <v>389</v>
          </cell>
          <cell r="BB244">
            <v>2</v>
          </cell>
          <cell r="BC244">
            <v>2</v>
          </cell>
          <cell r="BD244">
            <v>210</v>
          </cell>
          <cell r="BE244">
            <v>2.5</v>
          </cell>
          <cell r="BF244">
            <v>2.5</v>
          </cell>
          <cell r="BJ244">
            <v>5</v>
          </cell>
          <cell r="BK244">
            <v>1</v>
          </cell>
          <cell r="BL244">
            <v>11</v>
          </cell>
          <cell r="BN244">
            <v>302</v>
          </cell>
          <cell r="BO244" t="str">
            <v>3</v>
          </cell>
          <cell r="BP244"/>
          <cell r="BW244">
            <v>0</v>
          </cell>
          <cell r="CB244">
            <v>5</v>
          </cell>
          <cell r="CC244">
            <v>1</v>
          </cell>
          <cell r="CE244">
            <v>87</v>
          </cell>
          <cell r="CF244">
            <v>150</v>
          </cell>
          <cell r="CG244" t="str">
            <v>ابيض</v>
          </cell>
          <cell r="CK244">
            <v>0</v>
          </cell>
          <cell r="CL244">
            <v>0</v>
          </cell>
          <cell r="CN244" t="str">
            <v>foam box fish 10 kgwithout prop B</v>
          </cell>
          <cell r="CO244" t="str">
            <v>عملاء متنوعون</v>
          </cell>
          <cell r="CP244" t="str">
            <v>عملاء متنوعون</v>
          </cell>
          <cell r="CT244">
            <v>0</v>
          </cell>
          <cell r="CU244">
            <v>1</v>
          </cell>
          <cell r="CV244">
            <v>1</v>
          </cell>
        </row>
        <row r="245">
          <cell r="A245" t="str">
            <v>170c</v>
          </cell>
          <cell r="B245" t="str">
            <v>PF1</v>
          </cell>
          <cell r="C245" t="str">
            <v>FOAM 10TH</v>
          </cell>
          <cell r="D245" t="str">
            <v>Molds</v>
          </cell>
          <cell r="E245" t="str">
            <v>FMBOXI10B00000</v>
          </cell>
          <cell r="F245" t="str">
            <v>فوم صندوق سمك 10ك بدون دعامه B-غطاء</v>
          </cell>
          <cell r="G245" t="str">
            <v>Set</v>
          </cell>
          <cell r="H245" t="str">
            <v>1400*1700</v>
          </cell>
          <cell r="J245">
            <v>90</v>
          </cell>
          <cell r="L245">
            <v>95</v>
          </cell>
          <cell r="M245">
            <v>106</v>
          </cell>
          <cell r="N245">
            <v>2</v>
          </cell>
          <cell r="O245">
            <v>3</v>
          </cell>
          <cell r="Q245" t="str">
            <v>تعمل</v>
          </cell>
          <cell r="R245">
            <v>0</v>
          </cell>
          <cell r="S245">
            <v>0</v>
          </cell>
          <cell r="T245">
            <v>0</v>
          </cell>
          <cell r="U245">
            <v>7</v>
          </cell>
          <cell r="V245">
            <v>7</v>
          </cell>
          <cell r="X245" t="str">
            <v>صندوق سمك</v>
          </cell>
          <cell r="Y245">
            <v>246</v>
          </cell>
          <cell r="Z245" t="str">
            <v>كفر</v>
          </cell>
          <cell r="AA245">
            <v>170</v>
          </cell>
          <cell r="AB245" t="str">
            <v>فوم صندوق سمك 10ك بدون دعامه B</v>
          </cell>
          <cell r="AD245" t="str">
            <v>فوم صندوق سمك 10ك بدون دعامه B</v>
          </cell>
          <cell r="AE245">
            <v>1</v>
          </cell>
          <cell r="AH245">
            <v>101.88679245283018</v>
          </cell>
          <cell r="AI245">
            <v>96.792452830188665</v>
          </cell>
          <cell r="AJ245">
            <v>106.98113207547169</v>
          </cell>
          <cell r="AK245">
            <v>0</v>
          </cell>
          <cell r="AL245">
            <v>1</v>
          </cell>
          <cell r="AN245">
            <v>6</v>
          </cell>
          <cell r="AO245" t="str">
            <v>16</v>
          </cell>
          <cell r="AP245" t="str">
            <v>(A)    303 XJ (M)0.7-1.1mm</v>
          </cell>
          <cell r="AQ245" t="str">
            <v>(B)   C-SB  (M) 0.7-1.1mm</v>
          </cell>
          <cell r="AR245" t="str">
            <v>18</v>
          </cell>
          <cell r="AS245" t="str">
            <v>24</v>
          </cell>
          <cell r="AT245" t="str">
            <v>BOX</v>
          </cell>
          <cell r="AU245" t="str">
            <v>اتوماتيك</v>
          </cell>
          <cell r="AV245">
            <v>7</v>
          </cell>
          <cell r="AW245">
            <v>7</v>
          </cell>
          <cell r="AX245">
            <v>537</v>
          </cell>
          <cell r="AY245">
            <v>2</v>
          </cell>
          <cell r="AZ245">
            <v>2</v>
          </cell>
          <cell r="BA245">
            <v>388</v>
          </cell>
          <cell r="BB245">
            <v>2</v>
          </cell>
          <cell r="BC245">
            <v>2</v>
          </cell>
          <cell r="BD245">
            <v>30</v>
          </cell>
          <cell r="BE245">
            <v>2.5</v>
          </cell>
          <cell r="BF245">
            <v>2.5</v>
          </cell>
          <cell r="BJ245">
            <v>5</v>
          </cell>
          <cell r="BK245">
            <v>1</v>
          </cell>
          <cell r="BL245">
            <v>11</v>
          </cell>
          <cell r="BN245">
            <v>302</v>
          </cell>
          <cell r="BO245" t="str">
            <v>3</v>
          </cell>
          <cell r="BP245"/>
          <cell r="BW245">
            <v>0</v>
          </cell>
          <cell r="CB245">
            <v>5</v>
          </cell>
          <cell r="CC245">
            <v>1</v>
          </cell>
          <cell r="CE245">
            <v>87</v>
          </cell>
          <cell r="CF245">
            <v>150</v>
          </cell>
          <cell r="CG245" t="str">
            <v>ابيض</v>
          </cell>
          <cell r="CK245">
            <v>0</v>
          </cell>
          <cell r="CL245">
            <v>0</v>
          </cell>
          <cell r="CN245" t="str">
            <v>foam box fish 10 kgwithout prop B</v>
          </cell>
          <cell r="CO245" t="str">
            <v>عملاء متنوعون</v>
          </cell>
          <cell r="CP245" t="str">
            <v>عملاء متنوعون</v>
          </cell>
          <cell r="CT245">
            <v>0</v>
          </cell>
          <cell r="CU245">
            <v>1</v>
          </cell>
          <cell r="CV245">
            <v>1</v>
          </cell>
        </row>
        <row r="246">
          <cell r="A246">
            <v>170</v>
          </cell>
          <cell r="B246" t="str">
            <v>PF1</v>
          </cell>
          <cell r="C246" t="str">
            <v>FOAM 10TH</v>
          </cell>
          <cell r="D246" t="str">
            <v>Molds</v>
          </cell>
          <cell r="E246" t="str">
            <v>FMBOXI10B00000</v>
          </cell>
          <cell r="F246" t="str">
            <v>فوم صندوق سمك 10ك بدون دعامه B</v>
          </cell>
          <cell r="G246" t="str">
            <v>Set</v>
          </cell>
          <cell r="H246" t="str">
            <v>1400*1700</v>
          </cell>
          <cell r="I246">
            <v>0.35099999999999998</v>
          </cell>
          <cell r="J246">
            <v>90</v>
          </cell>
          <cell r="L246">
            <v>95</v>
          </cell>
          <cell r="M246">
            <v>106</v>
          </cell>
          <cell r="N246">
            <v>2</v>
          </cell>
          <cell r="O246">
            <v>3</v>
          </cell>
          <cell r="Q246" t="str">
            <v>تعمل</v>
          </cell>
          <cell r="R246">
            <v>351</v>
          </cell>
          <cell r="S246">
            <v>326.43</v>
          </cell>
          <cell r="T246">
            <v>375.57</v>
          </cell>
          <cell r="U246">
            <v>7</v>
          </cell>
          <cell r="V246">
            <v>7</v>
          </cell>
          <cell r="X246" t="str">
            <v>صندوق سمك</v>
          </cell>
          <cell r="Y246">
            <v>246</v>
          </cell>
          <cell r="AA246">
            <v>170</v>
          </cell>
          <cell r="AB246" t="str">
            <v>فوم صندوق سمك 10ك بدون دعامه B</v>
          </cell>
          <cell r="AD246" t="str">
            <v>فوم صندوق سمك 10ك بدون دعامه B</v>
          </cell>
          <cell r="AE246">
            <v>1</v>
          </cell>
          <cell r="AH246">
            <v>101.88679245283018</v>
          </cell>
          <cell r="AI246">
            <v>96.792452830188665</v>
          </cell>
          <cell r="AJ246">
            <v>106.98113207547169</v>
          </cell>
          <cell r="AK246">
            <v>1</v>
          </cell>
          <cell r="AM246">
            <v>1</v>
          </cell>
          <cell r="AN246">
            <v>6</v>
          </cell>
          <cell r="AO246" t="str">
            <v>16</v>
          </cell>
          <cell r="AP246" t="str">
            <v>(A)    303 XJ (M)0.7-1.1mm</v>
          </cell>
          <cell r="AQ246" t="str">
            <v>(B)   C-SB  (M) 0.7-1.1mm</v>
          </cell>
          <cell r="AR246" t="str">
            <v>18</v>
          </cell>
          <cell r="AS246" t="str">
            <v>24</v>
          </cell>
          <cell r="AT246" t="str">
            <v>BOX</v>
          </cell>
          <cell r="AU246" t="str">
            <v>اتوماتيك</v>
          </cell>
          <cell r="AV246">
            <v>7</v>
          </cell>
          <cell r="AW246">
            <v>7</v>
          </cell>
          <cell r="BJ246">
            <v>5</v>
          </cell>
          <cell r="BK246">
            <v>1</v>
          </cell>
          <cell r="BL246">
            <v>11</v>
          </cell>
          <cell r="BN246">
            <v>302</v>
          </cell>
          <cell r="BO246" t="str">
            <v>3</v>
          </cell>
          <cell r="BP246"/>
          <cell r="BW246">
            <v>0</v>
          </cell>
          <cell r="CB246">
            <v>5</v>
          </cell>
          <cell r="CC246">
            <v>1</v>
          </cell>
          <cell r="CE246">
            <v>87</v>
          </cell>
          <cell r="CF246">
            <v>150</v>
          </cell>
          <cell r="CG246" t="str">
            <v>ابيض</v>
          </cell>
          <cell r="CK246">
            <v>0.38083499999999998</v>
          </cell>
          <cell r="CL246">
            <v>0</v>
          </cell>
          <cell r="CN246" t="str">
            <v>foam box fish 10 kgwithout prop B</v>
          </cell>
          <cell r="CO246" t="str">
            <v>عملاء متنوعون</v>
          </cell>
          <cell r="CP246" t="str">
            <v>عملاء متنوعون</v>
          </cell>
          <cell r="CT246">
            <v>1</v>
          </cell>
          <cell r="CU246">
            <v>1</v>
          </cell>
          <cell r="CV246">
            <v>1</v>
          </cell>
        </row>
        <row r="247">
          <cell r="A247">
            <v>171</v>
          </cell>
          <cell r="B247" t="str">
            <v>PF1</v>
          </cell>
          <cell r="C247" t="str">
            <v>FOAM 10TH</v>
          </cell>
          <cell r="D247" t="str">
            <v>Molds</v>
          </cell>
          <cell r="E247" t="str">
            <v>FMSEEI20900000</v>
          </cell>
          <cell r="F247" t="str">
            <v xml:space="preserve">فوم شتلات دلتا الصينى - 209 </v>
          </cell>
          <cell r="G247" t="str">
            <v>Ea</v>
          </cell>
          <cell r="H247" t="str">
            <v>1600*1800</v>
          </cell>
          <cell r="I247">
            <v>0.28499999999999998</v>
          </cell>
          <cell r="J247">
            <v>150</v>
          </cell>
          <cell r="L247">
            <v>158</v>
          </cell>
          <cell r="M247">
            <v>164</v>
          </cell>
          <cell r="N247">
            <v>1</v>
          </cell>
          <cell r="O247">
            <v>6</v>
          </cell>
          <cell r="Q247" t="str">
            <v>تعمل</v>
          </cell>
          <cell r="R247">
            <v>285</v>
          </cell>
          <cell r="S247">
            <v>265.05</v>
          </cell>
          <cell r="T247">
            <v>304.95</v>
          </cell>
          <cell r="U247">
            <v>7</v>
          </cell>
          <cell r="V247">
            <v>7</v>
          </cell>
          <cell r="X247" t="str">
            <v>شتلات</v>
          </cell>
          <cell r="Y247">
            <v>247</v>
          </cell>
          <cell r="AA247">
            <v>171</v>
          </cell>
          <cell r="AB247" t="str">
            <v>فوم شتلات دلتا الصينى</v>
          </cell>
          <cell r="AD247" t="str">
            <v>فوم شتلات دلتا الصينى</v>
          </cell>
          <cell r="AE247">
            <v>1</v>
          </cell>
          <cell r="AH247">
            <v>131.70731707317074</v>
          </cell>
          <cell r="AI247">
            <v>125.1219512195122</v>
          </cell>
          <cell r="AJ247">
            <v>138.29268292682929</v>
          </cell>
          <cell r="AK247">
            <v>1</v>
          </cell>
          <cell r="AL247">
            <v>1</v>
          </cell>
          <cell r="AM247">
            <v>1</v>
          </cell>
          <cell r="AO247">
            <v>16</v>
          </cell>
          <cell r="AP247" t="str">
            <v>EU 150  (M) 0.7-1.1 mm</v>
          </cell>
          <cell r="AQ247" t="str">
            <v>S.2 112  (M) 0.7-1.1 mm</v>
          </cell>
          <cell r="AR247">
            <v>30</v>
          </cell>
          <cell r="AS247">
            <v>42</v>
          </cell>
          <cell r="AT247" t="str">
            <v>SEE</v>
          </cell>
          <cell r="AU247" t="str">
            <v>اتوماتيك</v>
          </cell>
          <cell r="AV247">
            <v>7</v>
          </cell>
          <cell r="AW247">
            <v>7</v>
          </cell>
          <cell r="AX247">
            <v>679</v>
          </cell>
          <cell r="AY247">
            <v>2</v>
          </cell>
          <cell r="AZ247">
            <v>2</v>
          </cell>
          <cell r="BA247">
            <v>399</v>
          </cell>
          <cell r="BB247">
            <v>2</v>
          </cell>
          <cell r="BC247">
            <v>2</v>
          </cell>
          <cell r="BD247">
            <v>80</v>
          </cell>
          <cell r="BE247">
            <v>2</v>
          </cell>
          <cell r="BF247">
            <v>2</v>
          </cell>
          <cell r="BJ247">
            <v>5</v>
          </cell>
          <cell r="BK247">
            <v>-5</v>
          </cell>
          <cell r="BL247">
            <v>5</v>
          </cell>
          <cell r="BN247">
            <v>608</v>
          </cell>
          <cell r="BO247" t="str">
            <v>6</v>
          </cell>
          <cell r="BP247"/>
          <cell r="BW247">
            <v>0</v>
          </cell>
          <cell r="CB247">
            <v>12</v>
          </cell>
          <cell r="CE247">
            <v>87</v>
          </cell>
          <cell r="CF247">
            <v>150</v>
          </cell>
          <cell r="CG247" t="str">
            <v>ابيض</v>
          </cell>
          <cell r="CK247">
            <v>0</v>
          </cell>
          <cell r="CL247">
            <v>0.3135</v>
          </cell>
          <cell r="CN247" t="str">
            <v>foam seedlings Deltachinez</v>
          </cell>
          <cell r="CO247" t="str">
            <v>عملاء متنوعون</v>
          </cell>
          <cell r="CP247" t="str">
            <v>عملاء متنوعون</v>
          </cell>
          <cell r="CT247">
            <v>1</v>
          </cell>
          <cell r="CU247">
            <v>1</v>
          </cell>
          <cell r="CV247">
            <v>1</v>
          </cell>
        </row>
        <row r="248">
          <cell r="A248">
            <v>172</v>
          </cell>
          <cell r="B248" t="str">
            <v>PF2</v>
          </cell>
          <cell r="C248" t="str">
            <v>FOAM 6TH</v>
          </cell>
          <cell r="D248" t="str">
            <v>Molds</v>
          </cell>
          <cell r="E248" t="str">
            <v>FMSEEI84000000</v>
          </cell>
          <cell r="F248" t="str">
            <v>فوم شتلات 84</v>
          </cell>
          <cell r="G248" t="str">
            <v>Ea</v>
          </cell>
          <cell r="H248" t="str">
            <v>1200*1100</v>
          </cell>
          <cell r="I248">
            <v>0.22800000000000001</v>
          </cell>
          <cell r="J248">
            <v>50</v>
          </cell>
          <cell r="L248">
            <v>50</v>
          </cell>
          <cell r="M248">
            <v>50</v>
          </cell>
          <cell r="N248">
            <v>1</v>
          </cell>
          <cell r="O248">
            <v>2</v>
          </cell>
          <cell r="Q248" t="str">
            <v>تعمل</v>
          </cell>
          <cell r="R248">
            <v>228</v>
          </cell>
          <cell r="S248">
            <v>212.04</v>
          </cell>
          <cell r="T248">
            <v>243.96</v>
          </cell>
          <cell r="U248">
            <v>7</v>
          </cell>
          <cell r="V248">
            <v>7</v>
          </cell>
          <cell r="X248" t="str">
            <v>شتلات</v>
          </cell>
          <cell r="Y248">
            <v>248</v>
          </cell>
          <cell r="AA248">
            <v>172</v>
          </cell>
          <cell r="AB248" t="str">
            <v>فوم شتلات 84</v>
          </cell>
          <cell r="AD248" t="str">
            <v>فوم شتلات 84</v>
          </cell>
          <cell r="AE248">
            <v>1</v>
          </cell>
          <cell r="AH248">
            <v>144</v>
          </cell>
          <cell r="AI248">
            <v>136.79999999999998</v>
          </cell>
          <cell r="AJ248">
            <v>151.20000000000002</v>
          </cell>
          <cell r="AK248">
            <v>1</v>
          </cell>
          <cell r="AL248">
            <v>1</v>
          </cell>
          <cell r="AM248">
            <v>1</v>
          </cell>
          <cell r="AN248">
            <v>8</v>
          </cell>
          <cell r="AO248">
            <v>17</v>
          </cell>
          <cell r="AP248" t="str">
            <v>EU 150  (M) 0.7-1.1 mm</v>
          </cell>
          <cell r="AQ248" t="str">
            <v>S.2 112  (M) 0.7-1.1 mm</v>
          </cell>
          <cell r="AR248">
            <v>8</v>
          </cell>
          <cell r="AS248">
            <v>8</v>
          </cell>
          <cell r="AT248" t="str">
            <v>SEE</v>
          </cell>
          <cell r="AU248" t="str">
            <v>اتوماتيك</v>
          </cell>
          <cell r="AV248">
            <v>7</v>
          </cell>
          <cell r="AW248">
            <v>7</v>
          </cell>
          <cell r="AX248">
            <v>657</v>
          </cell>
          <cell r="AY248">
            <v>1</v>
          </cell>
          <cell r="AZ248">
            <v>1</v>
          </cell>
          <cell r="BA248">
            <v>392</v>
          </cell>
          <cell r="BB248">
            <v>1</v>
          </cell>
          <cell r="BC248">
            <v>1</v>
          </cell>
          <cell r="BD248">
            <v>65.5</v>
          </cell>
          <cell r="BE248">
            <v>2</v>
          </cell>
          <cell r="BF248">
            <v>2</v>
          </cell>
          <cell r="BJ248">
            <v>2</v>
          </cell>
          <cell r="BK248">
            <v>6</v>
          </cell>
          <cell r="BL248">
            <v>10</v>
          </cell>
          <cell r="BN248">
            <v>607</v>
          </cell>
          <cell r="BO248" t="str">
            <v>6</v>
          </cell>
          <cell r="BP248"/>
          <cell r="BW248">
            <v>0</v>
          </cell>
          <cell r="CB248">
            <v>18</v>
          </cell>
          <cell r="CE248">
            <v>87</v>
          </cell>
          <cell r="CF248">
            <v>150</v>
          </cell>
          <cell r="CG248" t="str">
            <v>اخضر</v>
          </cell>
          <cell r="CK248">
            <v>0</v>
          </cell>
          <cell r="CL248">
            <v>0.25080000000000002</v>
          </cell>
          <cell r="CN248" t="str">
            <v>foam seedlings 84</v>
          </cell>
          <cell r="CO248" t="str">
            <v>عملاء متنوعون</v>
          </cell>
          <cell r="CP248" t="str">
            <v>عملاء متنوعون</v>
          </cell>
          <cell r="CT248">
            <v>1</v>
          </cell>
          <cell r="CU248">
            <v>1</v>
          </cell>
          <cell r="CV248">
            <v>1</v>
          </cell>
        </row>
        <row r="249">
          <cell r="A249">
            <v>173</v>
          </cell>
          <cell r="B249" t="str">
            <v>PF1</v>
          </cell>
          <cell r="C249" t="str">
            <v>FOAM 10TH</v>
          </cell>
          <cell r="D249" t="str">
            <v>Molds</v>
          </cell>
          <cell r="E249" t="str">
            <v>FMSKYB14000000</v>
          </cell>
          <cell r="F249" t="str">
            <v>فوم سكاي LCD14</v>
          </cell>
          <cell r="G249" t="str">
            <v>Set</v>
          </cell>
          <cell r="H249" t="str">
            <v>850*650</v>
          </cell>
          <cell r="I249">
            <v>0.10660000000000001</v>
          </cell>
          <cell r="J249">
            <v>60</v>
          </cell>
          <cell r="L249">
            <v>60</v>
          </cell>
          <cell r="M249">
            <v>60</v>
          </cell>
          <cell r="N249">
            <v>2</v>
          </cell>
          <cell r="O249">
            <v>3</v>
          </cell>
          <cell r="Q249" t="str">
            <v>تعمل</v>
          </cell>
          <cell r="R249">
            <v>106.60000000000001</v>
          </cell>
          <cell r="S249">
            <v>99.138000000000005</v>
          </cell>
          <cell r="T249">
            <v>114.06200000000001</v>
          </cell>
          <cell r="U249">
            <v>7</v>
          </cell>
          <cell r="V249">
            <v>7</v>
          </cell>
          <cell r="X249" t="str">
            <v>TV</v>
          </cell>
          <cell r="Y249">
            <v>249</v>
          </cell>
          <cell r="AA249">
            <v>173</v>
          </cell>
          <cell r="AB249" t="str">
            <v>فوم سكاي LCD14</v>
          </cell>
          <cell r="AD249" t="str">
            <v>فوم سكاي LCD14</v>
          </cell>
          <cell r="AE249">
            <v>1</v>
          </cell>
          <cell r="AH249">
            <v>180</v>
          </cell>
          <cell r="AI249">
            <v>171</v>
          </cell>
          <cell r="AJ249">
            <v>189</v>
          </cell>
          <cell r="AK249">
            <v>1</v>
          </cell>
          <cell r="AL249">
            <v>1</v>
          </cell>
          <cell r="AM249">
            <v>1</v>
          </cell>
          <cell r="AT249" t="str">
            <v>SKY</v>
          </cell>
          <cell r="AU249" t="str">
            <v>اتوماتيك</v>
          </cell>
          <cell r="AV249">
            <v>7</v>
          </cell>
          <cell r="AW249">
            <v>7</v>
          </cell>
          <cell r="BJ249">
            <v>5</v>
          </cell>
          <cell r="BK249">
            <v>-5</v>
          </cell>
          <cell r="BL249">
            <v>5</v>
          </cell>
          <cell r="BN249">
            <v>144</v>
          </cell>
          <cell r="BO249" t="str">
            <v>1</v>
          </cell>
          <cell r="BP249"/>
          <cell r="BW249">
            <v>0</v>
          </cell>
          <cell r="CK249">
            <v>0</v>
          </cell>
          <cell r="CL249">
            <v>0.11726000000000003</v>
          </cell>
          <cell r="CN249" t="str">
            <v>foam sky LCD14</v>
          </cell>
          <cell r="CO249" t="str">
            <v>شركة سكاى</v>
          </cell>
          <cell r="CP249" t="str">
            <v>شركة سكاى</v>
          </cell>
          <cell r="CT249">
            <v>1</v>
          </cell>
          <cell r="CU249">
            <v>1</v>
          </cell>
          <cell r="CV249">
            <v>1</v>
          </cell>
        </row>
        <row r="250">
          <cell r="A250">
            <v>174</v>
          </cell>
          <cell r="B250" t="str">
            <v>PF1</v>
          </cell>
          <cell r="C250" t="str">
            <v>FOAM 10TH</v>
          </cell>
          <cell r="D250" t="str">
            <v>Molds</v>
          </cell>
          <cell r="E250" t="str">
            <v>FMELCI10000000</v>
          </cell>
          <cell r="F250" t="str">
            <v>فوم سربون دامبر</v>
          </cell>
          <cell r="G250" t="str">
            <v>Ea</v>
          </cell>
          <cell r="H250" t="str">
            <v>850*650</v>
          </cell>
          <cell r="I250">
            <v>0.128</v>
          </cell>
          <cell r="J250">
            <v>15</v>
          </cell>
          <cell r="L250">
            <v>15</v>
          </cell>
          <cell r="M250">
            <v>15</v>
          </cell>
          <cell r="N250">
            <v>2</v>
          </cell>
          <cell r="O250">
            <v>1</v>
          </cell>
          <cell r="Q250" t="str">
            <v>لا تعمل</v>
          </cell>
          <cell r="R250">
            <v>128</v>
          </cell>
          <cell r="S250">
            <v>119.03999999999999</v>
          </cell>
          <cell r="T250">
            <v>136.96</v>
          </cell>
          <cell r="U250">
            <v>7</v>
          </cell>
          <cell r="V250">
            <v>7</v>
          </cell>
          <cell r="Y250">
            <v>250</v>
          </cell>
          <cell r="AA250">
            <v>174</v>
          </cell>
          <cell r="AB250" t="str">
            <v>فوم سربون دامبر</v>
          </cell>
          <cell r="AC250">
            <v>0.128</v>
          </cell>
          <cell r="AD250" t="str">
            <v>فوم سربون دامبر</v>
          </cell>
          <cell r="AE250">
            <v>0</v>
          </cell>
          <cell r="AH250">
            <v>240</v>
          </cell>
          <cell r="AI250">
            <v>228</v>
          </cell>
          <cell r="AJ250">
            <v>252</v>
          </cell>
          <cell r="AK250">
            <v>1</v>
          </cell>
          <cell r="AL250">
            <v>1</v>
          </cell>
          <cell r="AM250">
            <v>1</v>
          </cell>
          <cell r="AT250" t="str">
            <v>ELC</v>
          </cell>
          <cell r="AV250">
            <v>7</v>
          </cell>
          <cell r="AW250">
            <v>7</v>
          </cell>
          <cell r="BO250" t="str">
            <v/>
          </cell>
          <cell r="BP250"/>
          <cell r="CK250">
            <v>0</v>
          </cell>
          <cell r="CL250">
            <v>0.14080000000000001</v>
          </cell>
          <cell r="CN250" t="str">
            <v>foam سربون دامبر</v>
          </cell>
          <cell r="CO250" t="str">
            <v/>
          </cell>
          <cell r="CT250">
            <v>1</v>
          </cell>
          <cell r="CU250">
            <v>2</v>
          </cell>
        </row>
        <row r="251">
          <cell r="A251">
            <v>175</v>
          </cell>
          <cell r="B251" t="str">
            <v>PF1</v>
          </cell>
          <cell r="C251" t="str">
            <v>FOAM 10TH</v>
          </cell>
          <cell r="D251" t="str">
            <v>Molds</v>
          </cell>
          <cell r="E251" t="str">
            <v>FM000I414100000</v>
          </cell>
          <cell r="F251" t="str">
            <v>فوم رخام كريستال 41*41</v>
          </cell>
          <cell r="G251" t="str">
            <v>Set</v>
          </cell>
          <cell r="H251" t="str">
            <v>1100*850</v>
          </cell>
          <cell r="I251">
            <v>0.156</v>
          </cell>
          <cell r="J251">
            <v>34</v>
          </cell>
          <cell r="L251">
            <v>34</v>
          </cell>
          <cell r="M251">
            <v>34</v>
          </cell>
          <cell r="N251">
            <v>2</v>
          </cell>
          <cell r="O251">
            <v>2</v>
          </cell>
          <cell r="Q251" t="str">
            <v>لا تعمل</v>
          </cell>
          <cell r="R251">
            <v>156</v>
          </cell>
          <cell r="S251">
            <v>145.08000000000001</v>
          </cell>
          <cell r="T251">
            <v>166.92</v>
          </cell>
          <cell r="U251">
            <v>7</v>
          </cell>
          <cell r="V251">
            <v>7</v>
          </cell>
          <cell r="Y251">
            <v>251</v>
          </cell>
          <cell r="AA251">
            <v>175</v>
          </cell>
          <cell r="AB251" t="str">
            <v>فوم رخام كريستال 41*41</v>
          </cell>
          <cell r="AC251">
            <v>0.156</v>
          </cell>
          <cell r="AD251" t="str">
            <v>فوم رخام كريستال 41*41</v>
          </cell>
          <cell r="AE251">
            <v>0</v>
          </cell>
          <cell r="AH251">
            <v>211.76470588235293</v>
          </cell>
          <cell r="AI251">
            <v>201.17647058823528</v>
          </cell>
          <cell r="AJ251">
            <v>222.35294117647058</v>
          </cell>
          <cell r="AK251">
            <v>1</v>
          </cell>
          <cell r="AL251">
            <v>1</v>
          </cell>
          <cell r="AM251">
            <v>1</v>
          </cell>
          <cell r="AT251" t="str">
            <v>000</v>
          </cell>
          <cell r="AV251">
            <v>7</v>
          </cell>
          <cell r="AW251">
            <v>7</v>
          </cell>
          <cell r="BO251" t="str">
            <v/>
          </cell>
          <cell r="BP251"/>
          <cell r="CK251">
            <v>0</v>
          </cell>
          <cell r="CL251">
            <v>0.1716</v>
          </cell>
          <cell r="CN251" t="str">
            <v>foam marbl kgريستال 41*41</v>
          </cell>
          <cell r="CO251" t="str">
            <v/>
          </cell>
          <cell r="CT251">
            <v>1</v>
          </cell>
          <cell r="CU251">
            <v>2</v>
          </cell>
        </row>
        <row r="252">
          <cell r="A252">
            <v>176</v>
          </cell>
          <cell r="B252" t="str">
            <v>PF2</v>
          </cell>
          <cell r="C252" t="str">
            <v>FOAM 6TH</v>
          </cell>
          <cell r="D252" t="str">
            <v>Molds</v>
          </cell>
          <cell r="E252" t="str">
            <v>FMMARI00000000</v>
          </cell>
          <cell r="F252" t="str">
            <v>فوم رخام الراشد 30.5*30.5 K</v>
          </cell>
          <cell r="G252" t="str">
            <v>Set</v>
          </cell>
          <cell r="H252" t="str">
            <v>1130*860</v>
          </cell>
          <cell r="I252">
            <v>0.157</v>
          </cell>
          <cell r="J252">
            <v>60</v>
          </cell>
          <cell r="L252">
            <v>60</v>
          </cell>
          <cell r="M252">
            <v>65</v>
          </cell>
          <cell r="N252">
            <v>2</v>
          </cell>
          <cell r="O252">
            <v>3</v>
          </cell>
          <cell r="Q252" t="str">
            <v>تعمل</v>
          </cell>
          <cell r="R252">
            <v>157</v>
          </cell>
          <cell r="S252">
            <v>146.01</v>
          </cell>
          <cell r="T252">
            <v>167.99</v>
          </cell>
          <cell r="U252">
            <v>7</v>
          </cell>
          <cell r="V252">
            <v>7</v>
          </cell>
          <cell r="X252" t="str">
            <v>سيراميك</v>
          </cell>
          <cell r="Y252">
            <v>252</v>
          </cell>
          <cell r="AA252">
            <v>176</v>
          </cell>
          <cell r="AB252" t="str">
            <v>فوم رخام الراشد 30.5*30.5 K</v>
          </cell>
          <cell r="AD252" t="str">
            <v>فوم رخام الراشد 30.5*30.5 K</v>
          </cell>
          <cell r="AE252">
            <v>1</v>
          </cell>
          <cell r="AH252">
            <v>166.15384615384613</v>
          </cell>
          <cell r="AI252">
            <v>157.84615384615381</v>
          </cell>
          <cell r="AJ252">
            <v>174.46153846153845</v>
          </cell>
          <cell r="AK252">
            <v>1</v>
          </cell>
          <cell r="AL252">
            <v>1</v>
          </cell>
          <cell r="AM252">
            <v>1</v>
          </cell>
          <cell r="AN252">
            <v>7</v>
          </cell>
          <cell r="AO252" t="str">
            <v>17</v>
          </cell>
          <cell r="AP252" t="str">
            <v>(A)  EU150  (M)0.7-1.1mm</v>
          </cell>
          <cell r="AQ252" t="str">
            <v>(B) C.SB         (M) 0.7-1.1 mm</v>
          </cell>
          <cell r="AR252" t="str">
            <v>12</v>
          </cell>
          <cell r="AS252" t="str">
            <v>12</v>
          </cell>
          <cell r="AT252" t="str">
            <v>MAR</v>
          </cell>
          <cell r="AU252" t="str">
            <v>اتوماتيك</v>
          </cell>
          <cell r="AV252">
            <v>7</v>
          </cell>
          <cell r="AW252">
            <v>7</v>
          </cell>
          <cell r="AX252">
            <v>342</v>
          </cell>
          <cell r="AY252">
            <v>1</v>
          </cell>
          <cell r="AZ252">
            <v>1</v>
          </cell>
          <cell r="BA252">
            <v>143</v>
          </cell>
          <cell r="BB252">
            <v>1</v>
          </cell>
          <cell r="BC252">
            <v>1</v>
          </cell>
          <cell r="BD252">
            <v>187</v>
          </cell>
          <cell r="BE252">
            <v>2</v>
          </cell>
          <cell r="BF252">
            <v>2</v>
          </cell>
          <cell r="BJ252">
            <v>3</v>
          </cell>
          <cell r="BK252">
            <v>4</v>
          </cell>
          <cell r="BL252">
            <v>10</v>
          </cell>
          <cell r="BN252">
            <v>520</v>
          </cell>
          <cell r="BO252" t="str">
            <v>5</v>
          </cell>
          <cell r="BP252"/>
          <cell r="BW252">
            <v>0</v>
          </cell>
          <cell r="CB252">
            <v>20</v>
          </cell>
          <cell r="CC252">
            <v>1</v>
          </cell>
          <cell r="CE252">
            <v>87</v>
          </cell>
          <cell r="CF252">
            <v>150</v>
          </cell>
          <cell r="CG252" t="str">
            <v>ابيض شفاف</v>
          </cell>
          <cell r="CK252">
            <v>0</v>
          </cell>
          <cell r="CL252">
            <v>0.17270000000000002</v>
          </cell>
          <cell r="CN252" t="str">
            <v>foam marbl Rashed 30.5*30.5 K</v>
          </cell>
          <cell r="CO252" t="str">
            <v/>
          </cell>
          <cell r="CT252">
            <v>1</v>
          </cell>
          <cell r="CU252">
            <v>1</v>
          </cell>
          <cell r="CV252">
            <v>1</v>
          </cell>
        </row>
        <row r="253">
          <cell r="A253">
            <v>177</v>
          </cell>
          <cell r="B253" t="str">
            <v>PF1</v>
          </cell>
          <cell r="C253" t="str">
            <v>FOAM 10TH</v>
          </cell>
          <cell r="D253" t="str">
            <v>Molds</v>
          </cell>
          <cell r="E253" t="str">
            <v>FMIMSI00000000</v>
          </cell>
          <cell r="F253" t="str">
            <v>فوم راك امبول</v>
          </cell>
          <cell r="G253" t="str">
            <v>Ea</v>
          </cell>
          <cell r="H253" t="str">
            <v>850*650</v>
          </cell>
          <cell r="I253">
            <v>0.02</v>
          </cell>
          <cell r="J253">
            <v>95</v>
          </cell>
          <cell r="K253">
            <v>1</v>
          </cell>
          <cell r="L253">
            <v>208</v>
          </cell>
          <cell r="M253">
            <v>180</v>
          </cell>
          <cell r="N253">
            <v>1</v>
          </cell>
          <cell r="O253">
            <v>6</v>
          </cell>
          <cell r="Q253" t="str">
            <v>تعمل</v>
          </cell>
          <cell r="R253">
            <v>20</v>
          </cell>
          <cell r="S253">
            <v>18.600000000000001</v>
          </cell>
          <cell r="T253">
            <v>21.4</v>
          </cell>
          <cell r="U253">
            <v>7</v>
          </cell>
          <cell r="V253">
            <v>7</v>
          </cell>
          <cell r="X253" t="str">
            <v>اوعية دوائية</v>
          </cell>
          <cell r="Y253">
            <v>253</v>
          </cell>
          <cell r="AA253">
            <v>177</v>
          </cell>
          <cell r="AB253" t="str">
            <v>فوم راك امبول</v>
          </cell>
          <cell r="AD253" t="str">
            <v>فوم راك امبول</v>
          </cell>
          <cell r="AE253">
            <v>1</v>
          </cell>
          <cell r="AH253">
            <v>120</v>
          </cell>
          <cell r="AI253">
            <v>114</v>
          </cell>
          <cell r="AJ253">
            <v>126</v>
          </cell>
          <cell r="AK253">
            <v>1</v>
          </cell>
          <cell r="AL253">
            <v>1</v>
          </cell>
          <cell r="AM253">
            <v>1</v>
          </cell>
          <cell r="AN253">
            <v>8</v>
          </cell>
          <cell r="AO253" t="str">
            <v>18</v>
          </cell>
          <cell r="AP253" t="str">
            <v>(A)  EU150  (M) 0.7-1.1 mm</v>
          </cell>
          <cell r="AQ253" t="str">
            <v>(B) S-2 112  (M) 0.7-1.1 mm</v>
          </cell>
          <cell r="AR253">
            <v>12</v>
          </cell>
          <cell r="AS253">
            <v>24</v>
          </cell>
          <cell r="AT253" t="str">
            <v>IMS</v>
          </cell>
          <cell r="AU253" t="str">
            <v>اتوماتيك</v>
          </cell>
          <cell r="AV253">
            <v>7</v>
          </cell>
          <cell r="AW253">
            <v>7</v>
          </cell>
          <cell r="AX253">
            <v>195</v>
          </cell>
          <cell r="AY253">
            <v>1</v>
          </cell>
          <cell r="AZ253">
            <v>1</v>
          </cell>
          <cell r="BA253">
            <v>195</v>
          </cell>
          <cell r="BB253">
            <v>1</v>
          </cell>
          <cell r="BC253">
            <v>1</v>
          </cell>
          <cell r="BD253">
            <v>30</v>
          </cell>
          <cell r="BE253">
            <v>2</v>
          </cell>
          <cell r="BF253">
            <v>2</v>
          </cell>
          <cell r="BJ253">
            <v>4</v>
          </cell>
          <cell r="BK253">
            <v>4</v>
          </cell>
          <cell r="BL253">
            <v>12</v>
          </cell>
          <cell r="BN253">
            <v>127</v>
          </cell>
          <cell r="BO253" t="str">
            <v>1</v>
          </cell>
          <cell r="BP253"/>
          <cell r="BR253">
            <v>43593</v>
          </cell>
          <cell r="BS253" t="str">
            <v>ct changed</v>
          </cell>
          <cell r="BW253">
            <v>0</v>
          </cell>
          <cell r="CB253">
            <v>300</v>
          </cell>
          <cell r="CC253">
            <v>1</v>
          </cell>
          <cell r="CE253">
            <v>87</v>
          </cell>
          <cell r="CF253">
            <v>150</v>
          </cell>
          <cell r="CG253" t="str">
            <v>ابيض شفاف</v>
          </cell>
          <cell r="CK253">
            <v>0</v>
          </cell>
          <cell r="CL253">
            <v>2.2000000000000002E-2</v>
          </cell>
          <cell r="CN253" t="str">
            <v>foam Rak Ambol</v>
          </cell>
          <cell r="CO253" t="str">
            <v>انترميدكال</v>
          </cell>
          <cell r="CP253" t="str">
            <v>انترميدكال</v>
          </cell>
          <cell r="CT253">
            <v>1</v>
          </cell>
          <cell r="CU253">
            <v>1</v>
          </cell>
          <cell r="CV253">
            <v>1</v>
          </cell>
        </row>
        <row r="254">
          <cell r="A254">
            <v>178</v>
          </cell>
          <cell r="B254" t="str">
            <v>PF1</v>
          </cell>
          <cell r="C254" t="str">
            <v>FOAM 10TH</v>
          </cell>
          <cell r="D254" t="str">
            <v>Molds</v>
          </cell>
          <cell r="E254" t="str">
            <v>FMDACI66090000</v>
          </cell>
          <cell r="F254" t="str">
            <v>فوم دعامه 60*90 (مجمعه)</v>
          </cell>
          <cell r="G254" t="str">
            <v>Ea</v>
          </cell>
          <cell r="H254" t="str">
            <v>1400*1700</v>
          </cell>
          <cell r="I254">
            <v>0.05</v>
          </cell>
          <cell r="L254">
            <v>164</v>
          </cell>
          <cell r="M254">
            <v>60</v>
          </cell>
          <cell r="N254">
            <v>1</v>
          </cell>
          <cell r="O254">
            <v>2</v>
          </cell>
          <cell r="P254" t="str">
            <v>R1</v>
          </cell>
          <cell r="Q254" t="str">
            <v>تعمل</v>
          </cell>
          <cell r="R254">
            <v>50</v>
          </cell>
          <cell r="S254">
            <v>46.5</v>
          </cell>
          <cell r="T254">
            <v>53.5</v>
          </cell>
          <cell r="U254">
            <v>7</v>
          </cell>
          <cell r="V254">
            <v>7</v>
          </cell>
          <cell r="X254" t="str">
            <v>بوتجاز</v>
          </cell>
          <cell r="Y254">
            <v>212</v>
          </cell>
          <cell r="AA254">
            <v>178</v>
          </cell>
          <cell r="AB254" t="str">
            <v>فوم دعامه 60*90 (مجمعه)</v>
          </cell>
          <cell r="AD254" t="str">
            <v>فوم  60*90 (دعامة و قاعدة)</v>
          </cell>
          <cell r="AE254">
            <v>1</v>
          </cell>
          <cell r="AG254">
            <v>808902102</v>
          </cell>
          <cell r="AH254">
            <v>120</v>
          </cell>
          <cell r="AI254">
            <v>114</v>
          </cell>
          <cell r="AJ254">
            <v>126</v>
          </cell>
          <cell r="AK254">
            <v>1</v>
          </cell>
          <cell r="AL254">
            <v>1</v>
          </cell>
          <cell r="AN254">
            <v>9</v>
          </cell>
          <cell r="AO254">
            <v>18</v>
          </cell>
          <cell r="AP254" t="str">
            <v>(A) EU 150          (M) 0.7-1.1 mm</v>
          </cell>
          <cell r="AQ254" t="str">
            <v>(B) S.2 112          (M) 0.7-1.1 mm</v>
          </cell>
          <cell r="AR254">
            <v>14</v>
          </cell>
          <cell r="AS254">
            <v>35</v>
          </cell>
          <cell r="AT254" t="str">
            <v>DAC</v>
          </cell>
          <cell r="AU254" t="str">
            <v>اتوماتيك</v>
          </cell>
          <cell r="AV254">
            <v>7</v>
          </cell>
          <cell r="AW254">
            <v>7</v>
          </cell>
          <cell r="AX254">
            <v>934</v>
          </cell>
          <cell r="AY254">
            <v>0</v>
          </cell>
          <cell r="AZ254">
            <v>3</v>
          </cell>
          <cell r="BA254">
            <v>78</v>
          </cell>
          <cell r="BB254">
            <v>1.5</v>
          </cell>
          <cell r="BC254">
            <v>1.5</v>
          </cell>
          <cell r="BG254">
            <v>14</v>
          </cell>
          <cell r="BH254">
            <v>1</v>
          </cell>
          <cell r="BI254">
            <v>1</v>
          </cell>
          <cell r="BJ254">
            <v>6</v>
          </cell>
          <cell r="BK254">
            <v>3</v>
          </cell>
          <cell r="BL254">
            <v>15</v>
          </cell>
          <cell r="BN254">
            <v>203</v>
          </cell>
          <cell r="BO254" t="str">
            <v>2</v>
          </cell>
          <cell r="BP254"/>
          <cell r="BR254">
            <v>43593</v>
          </cell>
          <cell r="BS254" t="str">
            <v>ct is changed</v>
          </cell>
          <cell r="BW254">
            <v>0</v>
          </cell>
          <cell r="CB254">
            <v>70</v>
          </cell>
          <cell r="CC254">
            <v>1</v>
          </cell>
          <cell r="CE254">
            <v>87</v>
          </cell>
          <cell r="CF254">
            <v>150</v>
          </cell>
          <cell r="CG254" t="str">
            <v>ابيض</v>
          </cell>
          <cell r="CK254">
            <v>5.425E-2</v>
          </cell>
          <cell r="CL254">
            <v>0</v>
          </cell>
          <cell r="CN254" t="str">
            <v>foamprop 60*90 (collective)</v>
          </cell>
          <cell r="CO254" t="str">
            <v>الكترولوكس</v>
          </cell>
          <cell r="CP254" t="str">
            <v>القاهرة للصناعات المغذية بوتاجازات</v>
          </cell>
          <cell r="CT254">
            <v>1</v>
          </cell>
          <cell r="CU254">
            <v>1</v>
          </cell>
          <cell r="CV254">
            <v>1</v>
          </cell>
        </row>
        <row r="255">
          <cell r="A255" t="str">
            <v>178sum</v>
          </cell>
          <cell r="B255" t="str">
            <v>PF1</v>
          </cell>
          <cell r="C255" t="str">
            <v>FOAM 10TH</v>
          </cell>
          <cell r="D255" t="str">
            <v>Molds</v>
          </cell>
          <cell r="E255" t="str">
            <v>FMDACI66090000</v>
          </cell>
          <cell r="F255" t="str">
            <v>فوم  60*90 (دعامة و قاعدة)</v>
          </cell>
          <cell r="G255" t="str">
            <v>Ea</v>
          </cell>
          <cell r="H255" t="str">
            <v>1400*1700</v>
          </cell>
          <cell r="I255">
            <v>0.40099999999999997</v>
          </cell>
          <cell r="J255">
            <v>164</v>
          </cell>
          <cell r="L255">
            <v>69</v>
          </cell>
          <cell r="M255">
            <v>60</v>
          </cell>
          <cell r="N255">
            <v>2</v>
          </cell>
          <cell r="O255">
            <v>2</v>
          </cell>
          <cell r="P255" t="str">
            <v>R1</v>
          </cell>
          <cell r="Q255" t="str">
            <v>تعمل</v>
          </cell>
          <cell r="R255">
            <v>400.99999999999994</v>
          </cell>
          <cell r="S255">
            <v>372.92999999999995</v>
          </cell>
          <cell r="T255">
            <v>429.06999999999994</v>
          </cell>
          <cell r="U255">
            <v>7</v>
          </cell>
          <cell r="V255">
            <v>7</v>
          </cell>
          <cell r="X255" t="str">
            <v>بوتجاز</v>
          </cell>
          <cell r="Y255">
            <v>212</v>
          </cell>
          <cell r="Z255" t="str">
            <v>مجمعة</v>
          </cell>
          <cell r="AA255">
            <v>178</v>
          </cell>
          <cell r="AB255" t="str">
            <v>فوم دعامه 60*90 (مجمعه)</v>
          </cell>
          <cell r="AD255" t="str">
            <v>فوم  60*90 (دعامة و قاعدة)</v>
          </cell>
          <cell r="AE255">
            <v>1</v>
          </cell>
          <cell r="AH255">
            <v>120</v>
          </cell>
          <cell r="AI255">
            <v>114</v>
          </cell>
          <cell r="AJ255">
            <v>126</v>
          </cell>
          <cell r="AK255">
            <v>0</v>
          </cell>
          <cell r="AM255">
            <v>1</v>
          </cell>
          <cell r="AN255">
            <v>9</v>
          </cell>
          <cell r="AO255">
            <v>18</v>
          </cell>
          <cell r="AP255" t="str">
            <v>(A) EU 150          (M) 0.7-1.1 mm</v>
          </cell>
          <cell r="AQ255" t="str">
            <v>(B) S.2 112          (M) 0.7-1.1 mm</v>
          </cell>
          <cell r="AR255">
            <v>14</v>
          </cell>
          <cell r="AS255">
            <v>35</v>
          </cell>
          <cell r="AT255" t="str">
            <v>DAC</v>
          </cell>
          <cell r="AU255" t="str">
            <v>اتوماتيك</v>
          </cell>
          <cell r="AV255">
            <v>7</v>
          </cell>
          <cell r="AW255">
            <v>7</v>
          </cell>
          <cell r="BJ255">
            <v>5</v>
          </cell>
          <cell r="BK255">
            <v>4</v>
          </cell>
          <cell r="BL255">
            <v>14</v>
          </cell>
          <cell r="BN255">
            <v>203</v>
          </cell>
          <cell r="BO255" t="str">
            <v>2</v>
          </cell>
          <cell r="BP255"/>
          <cell r="BR255">
            <v>43593</v>
          </cell>
          <cell r="BS255" t="str">
            <v>ct is changed</v>
          </cell>
          <cell r="BW255">
            <v>0</v>
          </cell>
          <cell r="CK255">
            <v>0.43508499999999994</v>
          </cell>
          <cell r="CL255">
            <v>0</v>
          </cell>
          <cell r="CN255" t="str">
            <v>foamprop 60*90 (collective)</v>
          </cell>
          <cell r="CO255" t="str">
            <v>الكترولوكس</v>
          </cell>
          <cell r="CP255" t="str">
            <v>القاهرة للصناعات المغذية بوتاجازات</v>
          </cell>
          <cell r="CT255">
            <v>0</v>
          </cell>
          <cell r="CU255">
            <v>1</v>
          </cell>
          <cell r="CV255">
            <v>1</v>
          </cell>
        </row>
        <row r="256">
          <cell r="A256">
            <v>179</v>
          </cell>
          <cell r="B256" t="str">
            <v>PF1</v>
          </cell>
          <cell r="C256" t="str">
            <v>FOAM 10TH</v>
          </cell>
          <cell r="D256" t="str">
            <v>Molds</v>
          </cell>
          <cell r="E256" t="str">
            <v>FMDACI66090000</v>
          </cell>
          <cell r="F256" t="str">
            <v>فوم دعامه 60*90</v>
          </cell>
          <cell r="G256" t="str">
            <v>Ea</v>
          </cell>
          <cell r="H256" t="str">
            <v>1100*1200</v>
          </cell>
          <cell r="I256">
            <v>0.05</v>
          </cell>
          <cell r="J256">
            <v>160</v>
          </cell>
          <cell r="L256">
            <v>160</v>
          </cell>
          <cell r="M256">
            <v>69</v>
          </cell>
          <cell r="N256">
            <v>1</v>
          </cell>
          <cell r="O256">
            <v>8</v>
          </cell>
          <cell r="Q256" t="str">
            <v>لا تعمل</v>
          </cell>
          <cell r="R256">
            <v>50</v>
          </cell>
          <cell r="S256">
            <v>46.5</v>
          </cell>
          <cell r="T256">
            <v>53.5</v>
          </cell>
          <cell r="U256">
            <v>7</v>
          </cell>
          <cell r="V256">
            <v>7</v>
          </cell>
          <cell r="Y256">
            <v>255</v>
          </cell>
          <cell r="AA256">
            <v>179</v>
          </cell>
          <cell r="AB256" t="str">
            <v>فوم دعامه 60*90 (مجمعه)</v>
          </cell>
          <cell r="AD256" t="str">
            <v>فوم دعامه 60*90 (مجمعه)</v>
          </cell>
          <cell r="AE256">
            <v>0</v>
          </cell>
          <cell r="AH256">
            <v>417.39130434782606</v>
          </cell>
          <cell r="AI256">
            <v>396.52173913043475</v>
          </cell>
          <cell r="AJ256">
            <v>438.26086956521738</v>
          </cell>
          <cell r="AK256">
            <v>1</v>
          </cell>
          <cell r="AL256">
            <v>1</v>
          </cell>
          <cell r="AM256">
            <v>1</v>
          </cell>
          <cell r="AT256" t="str">
            <v>DAC</v>
          </cell>
          <cell r="AV256">
            <v>7</v>
          </cell>
          <cell r="AW256">
            <v>7</v>
          </cell>
          <cell r="BO256" t="str">
            <v/>
          </cell>
          <cell r="BP256"/>
          <cell r="CK256">
            <v>0</v>
          </cell>
          <cell r="CL256">
            <v>5.5000000000000007E-2</v>
          </cell>
          <cell r="CN256" t="str">
            <v>foamprop 60*90</v>
          </cell>
          <cell r="CO256" t="str">
            <v>الكترولوكس</v>
          </cell>
          <cell r="CP256" t="str">
            <v>القاهرة للصناعات المغذية بوتاجازات</v>
          </cell>
          <cell r="CT256">
            <v>1</v>
          </cell>
          <cell r="CU256">
            <v>1</v>
          </cell>
          <cell r="CV256">
            <v>1</v>
          </cell>
        </row>
        <row r="257">
          <cell r="A257">
            <v>180</v>
          </cell>
          <cell r="B257" t="str">
            <v>PF1</v>
          </cell>
          <cell r="C257" t="str">
            <v>FOAM 10TH</v>
          </cell>
          <cell r="D257" t="str">
            <v>Molds</v>
          </cell>
          <cell r="E257" t="str">
            <v>FMDACI66060000</v>
          </cell>
          <cell r="F257" t="str">
            <v>فوم دعامه 60*60</v>
          </cell>
          <cell r="G257" t="str">
            <v>Ea</v>
          </cell>
          <cell r="H257" t="str">
            <v>1100*1200</v>
          </cell>
          <cell r="I257">
            <v>3.2000000000000001E-2</v>
          </cell>
          <cell r="J257">
            <v>160</v>
          </cell>
          <cell r="L257">
            <v>168</v>
          </cell>
          <cell r="M257">
            <v>168</v>
          </cell>
          <cell r="N257">
            <v>1</v>
          </cell>
          <cell r="O257">
            <v>8</v>
          </cell>
          <cell r="Q257" t="str">
            <v>تعمل</v>
          </cell>
          <cell r="R257">
            <v>32</v>
          </cell>
          <cell r="S257">
            <v>29.759999999999998</v>
          </cell>
          <cell r="T257">
            <v>34.24</v>
          </cell>
          <cell r="U257">
            <v>7</v>
          </cell>
          <cell r="V257">
            <v>7</v>
          </cell>
          <cell r="X257" t="str">
            <v>بوتجاز</v>
          </cell>
          <cell r="Y257">
            <v>256</v>
          </cell>
          <cell r="AA257">
            <v>180</v>
          </cell>
          <cell r="AB257" t="str">
            <v>فوم دعامه 60*60</v>
          </cell>
          <cell r="AD257" t="str">
            <v>فوم دعامه 60*60</v>
          </cell>
          <cell r="AE257">
            <v>1</v>
          </cell>
          <cell r="AG257">
            <v>808902101</v>
          </cell>
          <cell r="AH257">
            <v>171.42857142857142</v>
          </cell>
          <cell r="AI257">
            <v>162.85714285714283</v>
          </cell>
          <cell r="AJ257">
            <v>180</v>
          </cell>
          <cell r="AK257">
            <v>1</v>
          </cell>
          <cell r="AL257">
            <v>1</v>
          </cell>
          <cell r="AM257">
            <v>1</v>
          </cell>
          <cell r="AN257">
            <v>8</v>
          </cell>
          <cell r="AO257" t="str">
            <v>22</v>
          </cell>
          <cell r="AP257" t="str">
            <v>(A)   401 XS   (S)0.4-0.8 mm</v>
          </cell>
          <cell r="AQ257" t="str">
            <v>(B)   EU 100   (S)0.4-0.8 mm</v>
          </cell>
          <cell r="AR257">
            <v>16</v>
          </cell>
          <cell r="AS257">
            <v>24</v>
          </cell>
          <cell r="AT257" t="str">
            <v>DAC</v>
          </cell>
          <cell r="AU257" t="str">
            <v>اتوماتيك</v>
          </cell>
          <cell r="AV257">
            <v>7</v>
          </cell>
          <cell r="AW257">
            <v>7</v>
          </cell>
          <cell r="AX257">
            <v>634</v>
          </cell>
          <cell r="BA257">
            <v>78</v>
          </cell>
          <cell r="BG257">
            <v>14</v>
          </cell>
          <cell r="BH257">
            <v>1</v>
          </cell>
          <cell r="BI257">
            <v>1</v>
          </cell>
          <cell r="BJ257">
            <v>3</v>
          </cell>
          <cell r="BK257">
            <v>5</v>
          </cell>
          <cell r="BL257">
            <v>11</v>
          </cell>
          <cell r="BN257">
            <v>228</v>
          </cell>
          <cell r="BO257" t="str">
            <v>2</v>
          </cell>
          <cell r="BP257"/>
          <cell r="BW257">
            <v>0</v>
          </cell>
          <cell r="CB257">
            <v>100</v>
          </cell>
          <cell r="CC257">
            <v>1</v>
          </cell>
          <cell r="CE257">
            <v>87</v>
          </cell>
          <cell r="CF257">
            <v>150</v>
          </cell>
          <cell r="CG257" t="str">
            <v>ابيض</v>
          </cell>
          <cell r="CK257">
            <v>0</v>
          </cell>
          <cell r="CL257">
            <v>3.5200000000000002E-2</v>
          </cell>
          <cell r="CN257" t="str">
            <v>foamprop 60*60</v>
          </cell>
          <cell r="CO257" t="str">
            <v>الكترولوكس</v>
          </cell>
          <cell r="CP257" t="str">
            <v>القاهرة للصناعات المغذية بوتاجازات</v>
          </cell>
          <cell r="CT257">
            <v>1</v>
          </cell>
          <cell r="CU257">
            <v>1</v>
          </cell>
          <cell r="CV257">
            <v>1</v>
          </cell>
        </row>
        <row r="258">
          <cell r="A258">
            <v>181</v>
          </cell>
          <cell r="B258" t="str">
            <v>PF1</v>
          </cell>
          <cell r="C258" t="str">
            <v>FOAM 10TH</v>
          </cell>
          <cell r="D258" t="str">
            <v>Molds</v>
          </cell>
          <cell r="E258" t="str">
            <v>FMALSI30000000</v>
          </cell>
          <cell r="F258" t="str">
            <v>فوم حوض مبخر الاسكا</v>
          </cell>
          <cell r="G258" t="str">
            <v>Ea</v>
          </cell>
          <cell r="H258" t="str">
            <v>850*650</v>
          </cell>
          <cell r="I258">
            <v>0.10710396825396823</v>
          </cell>
          <cell r="J258">
            <v>34</v>
          </cell>
          <cell r="L258">
            <v>36</v>
          </cell>
          <cell r="M258">
            <v>17</v>
          </cell>
          <cell r="N258">
            <v>1</v>
          </cell>
          <cell r="O258">
            <v>1</v>
          </cell>
          <cell r="Q258" t="str">
            <v>تعمل</v>
          </cell>
          <cell r="R258">
            <v>107.10396825396823</v>
          </cell>
          <cell r="S258">
            <v>99.606690476190451</v>
          </cell>
          <cell r="T258">
            <v>114.60124603174602</v>
          </cell>
          <cell r="U258">
            <v>7</v>
          </cell>
          <cell r="V258">
            <v>7</v>
          </cell>
          <cell r="X258" t="str">
            <v>ثلاجة</v>
          </cell>
          <cell r="Y258">
            <v>257</v>
          </cell>
          <cell r="AA258">
            <v>181</v>
          </cell>
          <cell r="AB258" t="str">
            <v>فوم حوض مبخر الاسكا</v>
          </cell>
          <cell r="AD258" t="str">
            <v>فوم حوض مبخر الاسكا</v>
          </cell>
          <cell r="AE258">
            <v>1</v>
          </cell>
          <cell r="AH258">
            <v>211.76470588235293</v>
          </cell>
          <cell r="AI258">
            <v>201.17647058823528</v>
          </cell>
          <cell r="AJ258">
            <v>222.35294117647058</v>
          </cell>
          <cell r="AK258">
            <v>1</v>
          </cell>
          <cell r="AL258">
            <v>1</v>
          </cell>
          <cell r="AM258">
            <v>1</v>
          </cell>
          <cell r="AN258">
            <v>7</v>
          </cell>
          <cell r="AO258">
            <v>18</v>
          </cell>
          <cell r="AP258" t="str">
            <v>(A)  EU150  (M) 0.7-1.1 mm</v>
          </cell>
          <cell r="AQ258" t="str">
            <v>(B) S-2 112  (M) 0.7-1.1 mm</v>
          </cell>
          <cell r="AR258" t="str">
            <v>6</v>
          </cell>
          <cell r="AS258" t="str">
            <v>6</v>
          </cell>
          <cell r="AT258" t="str">
            <v>ALS</v>
          </cell>
          <cell r="AU258" t="str">
            <v>اتوماتيك</v>
          </cell>
          <cell r="AV258">
            <v>7</v>
          </cell>
          <cell r="AW258">
            <v>7</v>
          </cell>
          <cell r="AX258">
            <v>485</v>
          </cell>
          <cell r="BA258">
            <v>440</v>
          </cell>
          <cell r="BG258">
            <v>15</v>
          </cell>
          <cell r="BH258">
            <v>2</v>
          </cell>
          <cell r="BI258">
            <v>2</v>
          </cell>
          <cell r="BJ258">
            <v>2</v>
          </cell>
          <cell r="BK258">
            <v>5</v>
          </cell>
          <cell r="BL258">
            <v>9</v>
          </cell>
          <cell r="BN258">
            <v>130</v>
          </cell>
          <cell r="BO258" t="str">
            <v>1</v>
          </cell>
          <cell r="BP258"/>
          <cell r="BW258">
            <v>0</v>
          </cell>
          <cell r="CB258">
            <v>16</v>
          </cell>
          <cell r="CC258">
            <v>1</v>
          </cell>
          <cell r="CE258">
            <v>87</v>
          </cell>
          <cell r="CF258">
            <v>150</v>
          </cell>
          <cell r="CG258" t="str">
            <v>ابيض</v>
          </cell>
          <cell r="CK258">
            <v>0</v>
          </cell>
          <cell r="CL258">
            <v>0.11781436507936506</v>
          </cell>
          <cell r="CN258" t="str">
            <v>foambasin evabrator alaska</v>
          </cell>
          <cell r="CO258" t="str">
            <v>الاسكا</v>
          </cell>
          <cell r="CP258" t="str">
            <v>العالمية للثلاجات (الاسكا)</v>
          </cell>
          <cell r="CT258">
            <v>1</v>
          </cell>
          <cell r="CU258">
            <v>1</v>
          </cell>
          <cell r="CV258">
            <v>1</v>
          </cell>
        </row>
        <row r="259">
          <cell r="A259">
            <v>182</v>
          </cell>
          <cell r="B259" t="str">
            <v>PF1</v>
          </cell>
          <cell r="C259" t="str">
            <v>FOAM 10TH</v>
          </cell>
          <cell r="D259" t="str">
            <v>Molds</v>
          </cell>
          <cell r="E259" t="str">
            <v>FMDAIIF2000000</v>
          </cell>
          <cell r="F259" t="str">
            <v>فوم حمايه لوحه التحكم فيكتوريا CDAWP6090</v>
          </cell>
          <cell r="G259" t="str">
            <v>Ea</v>
          </cell>
          <cell r="H259" t="str">
            <v>850*650</v>
          </cell>
          <cell r="I259">
            <v>6.6000000000000003E-2</v>
          </cell>
          <cell r="J259">
            <v>154</v>
          </cell>
          <cell r="L259">
            <v>154</v>
          </cell>
          <cell r="M259">
            <v>154</v>
          </cell>
          <cell r="N259">
            <v>1</v>
          </cell>
          <cell r="O259">
            <v>6</v>
          </cell>
          <cell r="Q259" t="str">
            <v>لا تعمل</v>
          </cell>
          <cell r="R259">
            <v>66</v>
          </cell>
          <cell r="S259">
            <v>61.38</v>
          </cell>
          <cell r="T259">
            <v>70.62</v>
          </cell>
          <cell r="U259">
            <v>7</v>
          </cell>
          <cell r="V259">
            <v>7</v>
          </cell>
          <cell r="X259" t="str">
            <v>غسالة</v>
          </cell>
          <cell r="Y259">
            <v>258</v>
          </cell>
          <cell r="AA259">
            <v>182</v>
          </cell>
          <cell r="AB259" t="str">
            <v>فوم حمايه لوحه التحكم فيكتوريا CDAWP6090</v>
          </cell>
          <cell r="AC259">
            <v>6.6000000000000003E-2</v>
          </cell>
          <cell r="AD259" t="str">
            <v>فوم حمايه لوحه التحكم فيكتوريا CDAWP6090</v>
          </cell>
          <cell r="AE259">
            <v>0</v>
          </cell>
          <cell r="AH259">
            <v>140.25974025974025</v>
          </cell>
          <cell r="AI259">
            <v>133.24675324675323</v>
          </cell>
          <cell r="AJ259">
            <v>147.27272727272728</v>
          </cell>
          <cell r="AK259">
            <v>1</v>
          </cell>
          <cell r="AL259">
            <v>1</v>
          </cell>
          <cell r="AM259">
            <v>1</v>
          </cell>
          <cell r="AT259" t="str">
            <v>DAI</v>
          </cell>
          <cell r="AV259">
            <v>7</v>
          </cell>
          <cell r="AW259">
            <v>7</v>
          </cell>
          <cell r="BO259" t="str">
            <v/>
          </cell>
          <cell r="BP259"/>
          <cell r="CK259">
            <v>0</v>
          </cell>
          <cell r="CL259">
            <v>7.2600000000000012E-2</v>
          </cell>
          <cell r="CN259" t="str">
            <v>foam protection control panel Victoria CDAWP6090</v>
          </cell>
          <cell r="CO259" t="str">
            <v>الكترولوكس</v>
          </cell>
          <cell r="CP259" t="str">
            <v>القاهرة للصناعات المغذية غسالات</v>
          </cell>
          <cell r="CT259">
            <v>1</v>
          </cell>
          <cell r="CU259">
            <v>1</v>
          </cell>
          <cell r="CV259">
            <v>1</v>
          </cell>
        </row>
        <row r="260">
          <cell r="A260">
            <v>183</v>
          </cell>
          <cell r="B260" t="str">
            <v>PF1</v>
          </cell>
          <cell r="C260" t="str">
            <v>FOAM 10TH</v>
          </cell>
          <cell r="D260" t="str">
            <v>Molds</v>
          </cell>
          <cell r="E260" t="str">
            <v>FMENCI40000000</v>
          </cell>
          <cell r="F260" t="str">
            <v>فوم حمايةالعداد</v>
          </cell>
          <cell r="G260" t="str">
            <v>Ea</v>
          </cell>
          <cell r="H260" t="str">
            <v>850*650</v>
          </cell>
          <cell r="I260">
            <v>3.0000000000000001E-3</v>
          </cell>
          <cell r="J260">
            <v>300</v>
          </cell>
          <cell r="L260">
            <v>315</v>
          </cell>
          <cell r="M260">
            <v>508</v>
          </cell>
          <cell r="N260">
            <v>1</v>
          </cell>
          <cell r="O260">
            <v>12</v>
          </cell>
          <cell r="Q260" t="str">
            <v>تعمل</v>
          </cell>
          <cell r="R260">
            <v>3</v>
          </cell>
          <cell r="S260">
            <v>2.79</v>
          </cell>
          <cell r="T260">
            <v>3.21</v>
          </cell>
          <cell r="U260">
            <v>7</v>
          </cell>
          <cell r="V260">
            <v>7</v>
          </cell>
          <cell r="X260" t="str">
            <v>سخان</v>
          </cell>
          <cell r="Y260">
            <v>259</v>
          </cell>
          <cell r="AA260">
            <v>183</v>
          </cell>
          <cell r="AB260" t="str">
            <v>فوم حمايةالعداد</v>
          </cell>
          <cell r="AD260" t="str">
            <v>فوم حمايةالعداد</v>
          </cell>
          <cell r="AE260">
            <v>1</v>
          </cell>
          <cell r="AH260">
            <v>85.039370078740149</v>
          </cell>
          <cell r="AI260">
            <v>80.787401574803141</v>
          </cell>
          <cell r="AJ260">
            <v>89.291338582677156</v>
          </cell>
          <cell r="AK260">
            <v>1</v>
          </cell>
          <cell r="AL260">
            <v>1</v>
          </cell>
          <cell r="AM260">
            <v>1</v>
          </cell>
          <cell r="AN260">
            <v>10</v>
          </cell>
          <cell r="AO260" t="str">
            <v>24</v>
          </cell>
          <cell r="AP260" t="str">
            <v xml:space="preserve"> (A)   401 XS   (S)0.4-0.8 mm</v>
          </cell>
          <cell r="AQ260" t="str">
            <v>(B)   EU 100   (S)0.4-0.8 mm</v>
          </cell>
          <cell r="AR260" t="str">
            <v>12</v>
          </cell>
          <cell r="AS260" t="str">
            <v>0</v>
          </cell>
          <cell r="AT260" t="str">
            <v>ENC</v>
          </cell>
          <cell r="AU260" t="str">
            <v>اتوماتيك</v>
          </cell>
          <cell r="AV260">
            <v>7</v>
          </cell>
          <cell r="AW260">
            <v>7</v>
          </cell>
          <cell r="AX260">
            <v>116</v>
          </cell>
          <cell r="AY260">
            <v>1</v>
          </cell>
          <cell r="AZ260">
            <v>1</v>
          </cell>
          <cell r="BA260">
            <v>100</v>
          </cell>
          <cell r="BB260">
            <v>1</v>
          </cell>
          <cell r="BC260">
            <v>1</v>
          </cell>
          <cell r="BD260">
            <v>23</v>
          </cell>
          <cell r="BE260">
            <v>1</v>
          </cell>
          <cell r="BF260">
            <v>1</v>
          </cell>
          <cell r="BJ260">
            <v>5</v>
          </cell>
          <cell r="BK260">
            <v>5</v>
          </cell>
          <cell r="BL260">
            <v>15</v>
          </cell>
          <cell r="BN260">
            <v>108</v>
          </cell>
          <cell r="BO260" t="str">
            <v>1</v>
          </cell>
          <cell r="BP260"/>
          <cell r="BR260">
            <v>44039</v>
          </cell>
          <cell r="BS260" t="str">
            <v>تعديل الابعاد</v>
          </cell>
          <cell r="BW260">
            <v>0</v>
          </cell>
          <cell r="CB260">
            <v>1000</v>
          </cell>
          <cell r="CC260">
            <v>1</v>
          </cell>
          <cell r="CE260">
            <v>87</v>
          </cell>
          <cell r="CF260">
            <v>150</v>
          </cell>
          <cell r="CG260" t="str">
            <v>ابيض</v>
          </cell>
          <cell r="CK260">
            <v>0</v>
          </cell>
          <cell r="CL260">
            <v>3.3000000000000004E-3</v>
          </cell>
          <cell r="CN260" t="str">
            <v>foam protectionالtimer</v>
          </cell>
          <cell r="CO260" t="str">
            <v>اطلانتيك</v>
          </cell>
          <cell r="CP260" t="str">
            <v>اطلانتيك</v>
          </cell>
          <cell r="CT260">
            <v>1</v>
          </cell>
          <cell r="CU260">
            <v>1</v>
          </cell>
          <cell r="CV260">
            <v>1</v>
          </cell>
        </row>
        <row r="261">
          <cell r="A261">
            <v>184</v>
          </cell>
          <cell r="B261" t="str">
            <v>PF1</v>
          </cell>
          <cell r="C261" t="str">
            <v>FOAM 10TH</v>
          </cell>
          <cell r="D261" t="str">
            <v>Molds</v>
          </cell>
          <cell r="E261" t="str">
            <v>FMGOLB21000000</v>
          </cell>
          <cell r="F261" t="str">
            <v>فوم جولدى K LD 21 G2</v>
          </cell>
          <cell r="G261" t="str">
            <v>Set</v>
          </cell>
          <cell r="H261" t="str">
            <v>1100*1200</v>
          </cell>
          <cell r="I261">
            <v>0.182</v>
          </cell>
          <cell r="J261">
            <v>40</v>
          </cell>
          <cell r="L261">
            <v>40</v>
          </cell>
          <cell r="M261">
            <v>40</v>
          </cell>
          <cell r="N261">
            <v>2</v>
          </cell>
          <cell r="O261">
            <v>2</v>
          </cell>
          <cell r="Q261" t="str">
            <v>لا تعمل</v>
          </cell>
          <cell r="R261">
            <v>182</v>
          </cell>
          <cell r="S261">
            <v>169.26</v>
          </cell>
          <cell r="T261">
            <v>194.74</v>
          </cell>
          <cell r="U261">
            <v>7</v>
          </cell>
          <cell r="V261">
            <v>7</v>
          </cell>
          <cell r="Y261">
            <v>260</v>
          </cell>
          <cell r="AA261">
            <v>184</v>
          </cell>
          <cell r="AB261" t="str">
            <v>فوم جولدى K LD 21 G2</v>
          </cell>
          <cell r="AC261">
            <v>0.182</v>
          </cell>
          <cell r="AD261" t="str">
            <v>فوم جولدى K LD 21 G2</v>
          </cell>
          <cell r="AE261">
            <v>0</v>
          </cell>
          <cell r="AH261">
            <v>180</v>
          </cell>
          <cell r="AI261">
            <v>171</v>
          </cell>
          <cell r="AJ261">
            <v>189</v>
          </cell>
          <cell r="AK261">
            <v>1</v>
          </cell>
          <cell r="AL261">
            <v>1</v>
          </cell>
          <cell r="AM261">
            <v>1</v>
          </cell>
          <cell r="AT261" t="str">
            <v>GOL</v>
          </cell>
          <cell r="AV261">
            <v>7</v>
          </cell>
          <cell r="AW261">
            <v>7</v>
          </cell>
          <cell r="AX261">
            <v>116</v>
          </cell>
          <cell r="AY261">
            <v>1</v>
          </cell>
          <cell r="AZ261">
            <v>1</v>
          </cell>
          <cell r="BA261">
            <v>100</v>
          </cell>
          <cell r="BB261">
            <v>1</v>
          </cell>
          <cell r="BC261">
            <v>1</v>
          </cell>
          <cell r="BD261">
            <v>23</v>
          </cell>
          <cell r="BE261">
            <v>1</v>
          </cell>
          <cell r="BF261">
            <v>1</v>
          </cell>
          <cell r="BG261">
            <v>5</v>
          </cell>
          <cell r="BH261">
            <v>1</v>
          </cell>
          <cell r="BI261">
            <v>1</v>
          </cell>
          <cell r="BO261" t="str">
            <v/>
          </cell>
          <cell r="BP261"/>
          <cell r="CK261">
            <v>0</v>
          </cell>
          <cell r="CL261">
            <v>0.20020000000000002</v>
          </cell>
          <cell r="CN261" t="str">
            <v>foam جولدى K LD 21 G2</v>
          </cell>
          <cell r="CO261" t="str">
            <v/>
          </cell>
          <cell r="CT261">
            <v>1</v>
          </cell>
          <cell r="CU261">
            <v>2</v>
          </cell>
        </row>
        <row r="262">
          <cell r="A262">
            <v>185</v>
          </cell>
          <cell r="B262" t="str">
            <v>PF1</v>
          </cell>
          <cell r="C262" t="str">
            <v>FOAM 10TH</v>
          </cell>
          <cell r="D262" t="str">
            <v>Molds</v>
          </cell>
          <cell r="E262" t="str">
            <v>FMNHGIFD000000</v>
          </cell>
          <cell r="F262" t="str">
            <v>فوم جهاز حماية FD</v>
          </cell>
          <cell r="G262" t="str">
            <v>Set</v>
          </cell>
          <cell r="H262" t="str">
            <v>850*650</v>
          </cell>
          <cell r="I262">
            <v>5.7458571428571428E-2</v>
          </cell>
          <cell r="J262">
            <v>60</v>
          </cell>
          <cell r="L262">
            <v>63</v>
          </cell>
          <cell r="M262">
            <v>71</v>
          </cell>
          <cell r="N262">
            <v>2</v>
          </cell>
          <cell r="O262">
            <v>3</v>
          </cell>
          <cell r="Q262" t="str">
            <v>تعمل</v>
          </cell>
          <cell r="R262">
            <v>57.458571428571432</v>
          </cell>
          <cell r="S262">
            <v>53.43647142857143</v>
          </cell>
          <cell r="T262">
            <v>61.480671428571434</v>
          </cell>
          <cell r="U262">
            <v>7</v>
          </cell>
          <cell r="V262">
            <v>7</v>
          </cell>
          <cell r="X262" t="str">
            <v>ادوات كهربائية</v>
          </cell>
          <cell r="Y262">
            <v>261</v>
          </cell>
          <cell r="AA262">
            <v>185</v>
          </cell>
          <cell r="AB262" t="str">
            <v>فوم جهاز حماية FD</v>
          </cell>
          <cell r="AD262" t="str">
            <v>فوم جهاز حماية FD</v>
          </cell>
          <cell r="AE262">
            <v>1</v>
          </cell>
          <cell r="AH262">
            <v>152.11267605633802</v>
          </cell>
          <cell r="AI262">
            <v>144.50704225352112</v>
          </cell>
          <cell r="AJ262">
            <v>159.71830985915491</v>
          </cell>
          <cell r="AK262">
            <v>1</v>
          </cell>
          <cell r="AL262">
            <v>1</v>
          </cell>
          <cell r="AM262">
            <v>1</v>
          </cell>
          <cell r="AT262" t="str">
            <v>NHG</v>
          </cell>
          <cell r="AU262" t="str">
            <v>اتوماتيك</v>
          </cell>
          <cell r="AV262">
            <v>7</v>
          </cell>
          <cell r="AW262">
            <v>7</v>
          </cell>
          <cell r="BJ262">
            <v>5</v>
          </cell>
          <cell r="BK262">
            <v>-5</v>
          </cell>
          <cell r="BL262">
            <v>5</v>
          </cell>
          <cell r="BN262">
            <v>107</v>
          </cell>
          <cell r="BO262" t="str">
            <v>1</v>
          </cell>
          <cell r="BP262"/>
          <cell r="BW262">
            <v>0</v>
          </cell>
          <cell r="CK262">
            <v>0</v>
          </cell>
          <cell r="CL262">
            <v>6.3204428571428578E-2</v>
          </cell>
          <cell r="CN262" t="str">
            <v>foam Device protection FD</v>
          </cell>
          <cell r="CO262" t="str">
            <v>النحاس</v>
          </cell>
          <cell r="CP262" t="str">
            <v>النحاس جروب للاكترونيات</v>
          </cell>
          <cell r="CT262">
            <v>1</v>
          </cell>
          <cell r="CU262">
            <v>1</v>
          </cell>
          <cell r="CV262">
            <v>1</v>
          </cell>
        </row>
        <row r="263">
          <cell r="A263" t="str">
            <v>555sum</v>
          </cell>
          <cell r="B263" t="str">
            <v>PF1</v>
          </cell>
          <cell r="C263" t="str">
            <v>FOAM 10TH</v>
          </cell>
          <cell r="D263" t="str">
            <v>Molds</v>
          </cell>
          <cell r="E263" t="str">
            <v>FMDAII84000000</v>
          </cell>
          <cell r="F263" t="str">
            <v>دايو 10 قدم</v>
          </cell>
          <cell r="G263" t="str">
            <v>set</v>
          </cell>
          <cell r="H263" t="str">
            <v>1100*1200</v>
          </cell>
          <cell r="I263">
            <v>0.30845857142857142</v>
          </cell>
          <cell r="J263">
            <v>45</v>
          </cell>
          <cell r="K263">
            <v>4</v>
          </cell>
          <cell r="L263">
            <v>45</v>
          </cell>
          <cell r="M263">
            <v>45</v>
          </cell>
          <cell r="N263">
            <v>2</v>
          </cell>
          <cell r="O263">
            <v>2</v>
          </cell>
          <cell r="Q263" t="str">
            <v>تعمل</v>
          </cell>
          <cell r="R263">
            <v>308.45857142857142</v>
          </cell>
          <cell r="S263">
            <v>286.8664714285714</v>
          </cell>
          <cell r="T263">
            <v>330.05067142857143</v>
          </cell>
          <cell r="U263">
            <v>7</v>
          </cell>
          <cell r="V263">
            <v>7</v>
          </cell>
          <cell r="X263" t="str">
            <v>ثلاجة</v>
          </cell>
          <cell r="Y263">
            <v>262</v>
          </cell>
          <cell r="AA263">
            <v>186</v>
          </cell>
          <cell r="AB263" t="str">
            <v>فوم تغليف علوى شمال10/8قدم  PDFRP0083</v>
          </cell>
          <cell r="AD263" t="str">
            <v>دايو 10 قدم</v>
          </cell>
          <cell r="AE263">
            <v>1</v>
          </cell>
          <cell r="AH263">
            <v>160</v>
          </cell>
          <cell r="AI263">
            <v>152</v>
          </cell>
          <cell r="AJ263">
            <v>168</v>
          </cell>
          <cell r="AK263">
            <v>0</v>
          </cell>
          <cell r="AM263">
            <v>1</v>
          </cell>
          <cell r="AT263" t="str">
            <v>DAI</v>
          </cell>
          <cell r="AU263" t="str">
            <v>اتوماتيك</v>
          </cell>
          <cell r="AV263">
            <v>7</v>
          </cell>
          <cell r="AW263">
            <v>7</v>
          </cell>
          <cell r="AX263">
            <v>595</v>
          </cell>
          <cell r="AY263">
            <v>1</v>
          </cell>
          <cell r="AZ263">
            <v>1</v>
          </cell>
          <cell r="BA263">
            <v>172</v>
          </cell>
          <cell r="BB263">
            <v>1</v>
          </cell>
          <cell r="BC263">
            <v>1</v>
          </cell>
          <cell r="BJ263">
            <v>5</v>
          </cell>
          <cell r="BK263">
            <v>-5</v>
          </cell>
          <cell r="BL263">
            <v>5</v>
          </cell>
          <cell r="BN263">
            <v>220</v>
          </cell>
          <cell r="BO263" t="str">
            <v>2</v>
          </cell>
          <cell r="BP263"/>
          <cell r="BW263">
            <v>0</v>
          </cell>
          <cell r="CK263">
            <v>0</v>
          </cell>
          <cell r="CL263">
            <v>0.33930442857142856</v>
          </cell>
          <cell r="CN263" t="str">
            <v>foam pack top left10/8foot  PDFRP0083</v>
          </cell>
          <cell r="CO263" t="str">
            <v/>
          </cell>
          <cell r="CT263">
            <v>0</v>
          </cell>
          <cell r="CU263">
            <v>1</v>
          </cell>
          <cell r="CV263">
            <v>1</v>
          </cell>
        </row>
        <row r="264">
          <cell r="A264">
            <v>187</v>
          </cell>
          <cell r="B264" t="str">
            <v>PF1</v>
          </cell>
          <cell r="C264" t="str">
            <v>FOAM 10TH</v>
          </cell>
          <cell r="D264" t="str">
            <v>Molds</v>
          </cell>
          <cell r="E264" t="str">
            <v>FMDAIIF1000000</v>
          </cell>
          <cell r="F264" t="str">
            <v>فوم تغليف حله فيكتوريا CDAWP6039</v>
          </cell>
          <cell r="G264" t="str">
            <v>Ea</v>
          </cell>
          <cell r="H264" t="str">
            <v>850*650</v>
          </cell>
          <cell r="I264">
            <v>1.9E-2</v>
          </cell>
          <cell r="J264">
            <v>95</v>
          </cell>
          <cell r="L264">
            <v>95</v>
          </cell>
          <cell r="M264">
            <v>95</v>
          </cell>
          <cell r="N264">
            <v>1</v>
          </cell>
          <cell r="O264">
            <v>4</v>
          </cell>
          <cell r="Q264" t="str">
            <v>لا تعمل</v>
          </cell>
          <cell r="R264">
            <v>19</v>
          </cell>
          <cell r="S264">
            <v>17.670000000000002</v>
          </cell>
          <cell r="T264">
            <v>20.329999999999998</v>
          </cell>
          <cell r="U264">
            <v>7</v>
          </cell>
          <cell r="V264">
            <v>7</v>
          </cell>
          <cell r="X264" t="str">
            <v>غسالة</v>
          </cell>
          <cell r="Y264">
            <v>263</v>
          </cell>
          <cell r="AA264">
            <v>187</v>
          </cell>
          <cell r="AB264" t="str">
            <v>فوم تغليف حله فيكتوريا CDAWP6039</v>
          </cell>
          <cell r="AC264">
            <v>1.9E-2</v>
          </cell>
          <cell r="AD264" t="str">
            <v>فوم تغليف حله فيكتوريا CDAWP6039</v>
          </cell>
          <cell r="AE264">
            <v>0</v>
          </cell>
          <cell r="AH264">
            <v>151.57894736842104</v>
          </cell>
          <cell r="AI264">
            <v>143.99999999999997</v>
          </cell>
          <cell r="AJ264">
            <v>159.15789473684211</v>
          </cell>
          <cell r="AK264">
            <v>1</v>
          </cell>
          <cell r="AL264">
            <v>1</v>
          </cell>
          <cell r="AM264">
            <v>1</v>
          </cell>
          <cell r="AT264" t="str">
            <v>DAI</v>
          </cell>
          <cell r="AV264">
            <v>7</v>
          </cell>
          <cell r="AW264">
            <v>7</v>
          </cell>
          <cell r="BO264" t="str">
            <v/>
          </cell>
          <cell r="BP264"/>
          <cell r="CK264">
            <v>0</v>
          </cell>
          <cell r="CL264">
            <v>2.0900000000000002E-2</v>
          </cell>
          <cell r="CN264" t="str">
            <v>foam pack حله Victoria CDAWP6039</v>
          </cell>
          <cell r="CO264" t="str">
            <v>الكترولوكس</v>
          </cell>
          <cell r="CP264" t="str">
            <v>القاهرة للصناعات المغذية غسالات</v>
          </cell>
          <cell r="CT264">
            <v>1</v>
          </cell>
          <cell r="CU264">
            <v>1</v>
          </cell>
        </row>
        <row r="265">
          <cell r="A265">
            <v>188</v>
          </cell>
          <cell r="B265" t="str">
            <v>PF1</v>
          </cell>
          <cell r="C265" t="str">
            <v>FOAM 10TH</v>
          </cell>
          <cell r="D265" t="str">
            <v>Molds</v>
          </cell>
          <cell r="E265" t="str">
            <v>FMINPIC0000000</v>
          </cell>
          <cell r="F265" t="str">
            <v>فوم بورسلين C</v>
          </cell>
          <cell r="G265" t="str">
            <v>Ea</v>
          </cell>
          <cell r="H265" t="str">
            <v>1100*850</v>
          </cell>
          <cell r="I265">
            <v>0.66060000000000008</v>
          </cell>
          <cell r="J265">
            <v>12</v>
          </cell>
          <cell r="L265">
            <v>12</v>
          </cell>
          <cell r="M265">
            <v>12</v>
          </cell>
          <cell r="N265">
            <v>1</v>
          </cell>
          <cell r="O265">
            <v>1</v>
          </cell>
          <cell r="Q265" t="str">
            <v>لا تعمل</v>
          </cell>
          <cell r="R265">
            <v>660.6</v>
          </cell>
          <cell r="S265">
            <v>614.35800000000006</v>
          </cell>
          <cell r="T265">
            <v>706.84199999999998</v>
          </cell>
          <cell r="U265">
            <v>7</v>
          </cell>
          <cell r="V265">
            <v>7</v>
          </cell>
          <cell r="Y265">
            <v>264</v>
          </cell>
          <cell r="AA265">
            <v>188</v>
          </cell>
          <cell r="AB265" t="str">
            <v>فوم بورسلين C</v>
          </cell>
          <cell r="AC265">
            <v>0.66060000000000008</v>
          </cell>
          <cell r="AD265" t="str">
            <v>فوم بورسلين C</v>
          </cell>
          <cell r="AE265">
            <v>0</v>
          </cell>
          <cell r="AH265">
            <v>300</v>
          </cell>
          <cell r="AI265">
            <v>285</v>
          </cell>
          <cell r="AJ265">
            <v>315</v>
          </cell>
          <cell r="AK265">
            <v>1</v>
          </cell>
          <cell r="AL265">
            <v>1</v>
          </cell>
          <cell r="AM265">
            <v>1</v>
          </cell>
          <cell r="AT265" t="str">
            <v>INP</v>
          </cell>
          <cell r="AV265">
            <v>7</v>
          </cell>
          <cell r="AW265">
            <v>7</v>
          </cell>
          <cell r="BO265" t="str">
            <v/>
          </cell>
          <cell r="BP265"/>
          <cell r="CK265">
            <v>0</v>
          </cell>
          <cell r="CL265">
            <v>0.72666000000000019</v>
          </cell>
          <cell r="CN265" t="str">
            <v>foam Borslin C</v>
          </cell>
          <cell r="CO265" t="str">
            <v/>
          </cell>
          <cell r="CT265">
            <v>1</v>
          </cell>
          <cell r="CU265">
            <v>1</v>
          </cell>
        </row>
        <row r="266">
          <cell r="A266">
            <v>189</v>
          </cell>
          <cell r="B266" t="str">
            <v>PF1</v>
          </cell>
          <cell r="C266" t="str">
            <v>FOAM 10TH</v>
          </cell>
          <cell r="D266" t="str">
            <v>Molds</v>
          </cell>
          <cell r="E266" t="str">
            <v>FMINPIA0000000</v>
          </cell>
          <cell r="F266" t="str">
            <v>فوم بورسلين A</v>
          </cell>
          <cell r="G266" t="str">
            <v>Ea</v>
          </cell>
          <cell r="H266" t="str">
            <v>1100*850</v>
          </cell>
          <cell r="I266">
            <v>0.60033333333333339</v>
          </cell>
          <cell r="J266">
            <v>12</v>
          </cell>
          <cell r="L266">
            <v>12</v>
          </cell>
          <cell r="M266">
            <v>12</v>
          </cell>
          <cell r="N266">
            <v>1</v>
          </cell>
          <cell r="O266">
            <v>1</v>
          </cell>
          <cell r="Q266" t="str">
            <v>لا تعمل</v>
          </cell>
          <cell r="R266">
            <v>600.33333333333337</v>
          </cell>
          <cell r="S266">
            <v>558.31000000000006</v>
          </cell>
          <cell r="T266">
            <v>642.35666666666668</v>
          </cell>
          <cell r="U266">
            <v>7</v>
          </cell>
          <cell r="V266">
            <v>7</v>
          </cell>
          <cell r="Y266">
            <v>265</v>
          </cell>
          <cell r="AA266">
            <v>189</v>
          </cell>
          <cell r="AB266" t="str">
            <v>فوم بورسلين A</v>
          </cell>
          <cell r="AC266">
            <v>0.60033333333333339</v>
          </cell>
          <cell r="AD266" t="str">
            <v>فوم بورسلين A</v>
          </cell>
          <cell r="AE266">
            <v>0</v>
          </cell>
          <cell r="AH266">
            <v>300</v>
          </cell>
          <cell r="AI266">
            <v>285</v>
          </cell>
          <cell r="AJ266">
            <v>315</v>
          </cell>
          <cell r="AK266">
            <v>1</v>
          </cell>
          <cell r="AL266">
            <v>1</v>
          </cell>
          <cell r="AM266">
            <v>1</v>
          </cell>
          <cell r="AT266" t="str">
            <v>INP</v>
          </cell>
          <cell r="AV266">
            <v>7</v>
          </cell>
          <cell r="AW266">
            <v>7</v>
          </cell>
          <cell r="BO266" t="str">
            <v/>
          </cell>
          <cell r="BP266"/>
          <cell r="CK266">
            <v>0</v>
          </cell>
          <cell r="CL266">
            <v>0.66036666666666677</v>
          </cell>
          <cell r="CN266" t="str">
            <v>foam Borslin A</v>
          </cell>
          <cell r="CO266" t="str">
            <v/>
          </cell>
          <cell r="CT266">
            <v>1</v>
          </cell>
          <cell r="CU266">
            <v>1</v>
          </cell>
        </row>
        <row r="267">
          <cell r="A267">
            <v>190</v>
          </cell>
          <cell r="B267" t="str">
            <v>PF1</v>
          </cell>
          <cell r="C267" t="str">
            <v>FOAM 10TH</v>
          </cell>
          <cell r="D267" t="str">
            <v>Molds</v>
          </cell>
          <cell r="E267" t="str">
            <v>FMINPI24000000</v>
          </cell>
          <cell r="F267" t="str">
            <v>فوم بورسلين 24</v>
          </cell>
          <cell r="G267" t="str">
            <v>Ea</v>
          </cell>
          <cell r="H267" t="str">
            <v>850*650</v>
          </cell>
          <cell r="I267">
            <v>0.34599999999999997</v>
          </cell>
          <cell r="J267">
            <v>20</v>
          </cell>
          <cell r="K267">
            <v>1</v>
          </cell>
          <cell r="L267">
            <v>20</v>
          </cell>
          <cell r="M267">
            <v>20</v>
          </cell>
          <cell r="N267">
            <v>1</v>
          </cell>
          <cell r="O267">
            <v>1</v>
          </cell>
          <cell r="Q267" t="str">
            <v>تعمل</v>
          </cell>
          <cell r="R267">
            <v>346</v>
          </cell>
          <cell r="S267">
            <v>321.77999999999997</v>
          </cell>
          <cell r="T267">
            <v>370.22</v>
          </cell>
          <cell r="U267">
            <v>7</v>
          </cell>
          <cell r="V267">
            <v>7</v>
          </cell>
          <cell r="X267" t="str">
            <v>خزف</v>
          </cell>
          <cell r="Y267">
            <v>266</v>
          </cell>
          <cell r="AA267">
            <v>190</v>
          </cell>
          <cell r="AB267" t="str">
            <v>فوم بورسلين 24</v>
          </cell>
          <cell r="AD267" t="str">
            <v>فوم بورسلين 24</v>
          </cell>
          <cell r="AE267">
            <v>1</v>
          </cell>
          <cell r="AH267">
            <v>180</v>
          </cell>
          <cell r="AI267">
            <v>171</v>
          </cell>
          <cell r="AJ267">
            <v>189</v>
          </cell>
          <cell r="AK267">
            <v>1</v>
          </cell>
          <cell r="AL267">
            <v>1</v>
          </cell>
          <cell r="AM267">
            <v>1</v>
          </cell>
          <cell r="AT267" t="str">
            <v>INP</v>
          </cell>
          <cell r="AU267" t="str">
            <v>اتوماتيك</v>
          </cell>
          <cell r="AV267">
            <v>7</v>
          </cell>
          <cell r="AW267">
            <v>7</v>
          </cell>
          <cell r="BJ267">
            <v>5</v>
          </cell>
          <cell r="BK267">
            <v>-5</v>
          </cell>
          <cell r="BL267">
            <v>5</v>
          </cell>
          <cell r="BO267" t="str">
            <v/>
          </cell>
          <cell r="BP267"/>
          <cell r="BW267">
            <v>0</v>
          </cell>
          <cell r="CK267">
            <v>0</v>
          </cell>
          <cell r="CL267">
            <v>0.38059999999999999</v>
          </cell>
          <cell r="CN267" t="str">
            <v>foam Borslin 24</v>
          </cell>
          <cell r="CO267" t="str">
            <v/>
          </cell>
          <cell r="CT267">
            <v>1</v>
          </cell>
          <cell r="CU267">
            <v>1</v>
          </cell>
          <cell r="CV267">
            <v>1</v>
          </cell>
        </row>
        <row r="268">
          <cell r="A268">
            <v>191</v>
          </cell>
          <cell r="B268" t="str">
            <v>PF1</v>
          </cell>
          <cell r="C268" t="str">
            <v>FOAM 10TH</v>
          </cell>
          <cell r="D268" t="str">
            <v>Molds</v>
          </cell>
          <cell r="E268" t="str">
            <v>FMINPI22000000</v>
          </cell>
          <cell r="F268" t="str">
            <v>فوم بورسلين 22</v>
          </cell>
          <cell r="G268" t="str">
            <v>Ea</v>
          </cell>
          <cell r="H268" t="str">
            <v>850*650</v>
          </cell>
          <cell r="I268">
            <v>0.33033333333333331</v>
          </cell>
          <cell r="J268">
            <v>17</v>
          </cell>
          <cell r="L268">
            <v>17</v>
          </cell>
          <cell r="M268">
            <v>17</v>
          </cell>
          <cell r="N268">
            <v>1</v>
          </cell>
          <cell r="O268">
            <v>1</v>
          </cell>
          <cell r="Q268" t="str">
            <v>تعمل</v>
          </cell>
          <cell r="R268">
            <v>330.33333333333331</v>
          </cell>
          <cell r="S268">
            <v>307.20999999999998</v>
          </cell>
          <cell r="T268">
            <v>353.45666666666665</v>
          </cell>
          <cell r="U268">
            <v>7</v>
          </cell>
          <cell r="V268">
            <v>7</v>
          </cell>
          <cell r="X268" t="str">
            <v>خزف</v>
          </cell>
          <cell r="Y268">
            <v>267</v>
          </cell>
          <cell r="AA268">
            <v>191</v>
          </cell>
          <cell r="AB268" t="str">
            <v>فوم بورسلين 22</v>
          </cell>
          <cell r="AD268" t="str">
            <v>فوم بورسلين 22</v>
          </cell>
          <cell r="AE268">
            <v>1</v>
          </cell>
          <cell r="AH268">
            <v>211.76470588235293</v>
          </cell>
          <cell r="AI268">
            <v>201.17647058823528</v>
          </cell>
          <cell r="AJ268">
            <v>222.35294117647058</v>
          </cell>
          <cell r="AK268">
            <v>1</v>
          </cell>
          <cell r="AL268">
            <v>1</v>
          </cell>
          <cell r="AM268">
            <v>1</v>
          </cell>
          <cell r="AN268">
            <v>9</v>
          </cell>
          <cell r="AO268" t="str">
            <v>18</v>
          </cell>
          <cell r="AP268" t="str">
            <v xml:space="preserve"> (A) EU150       (M) 0.7-1.1 mm</v>
          </cell>
          <cell r="AQ268" t="str">
            <v>(B) S.2 112      (M) 0.7-1.1 mm</v>
          </cell>
          <cell r="AR268">
            <v>4</v>
          </cell>
          <cell r="AS268">
            <v>4</v>
          </cell>
          <cell r="AT268" t="str">
            <v>INP</v>
          </cell>
          <cell r="AU268" t="str">
            <v>اتوماتيك</v>
          </cell>
          <cell r="AV268">
            <v>7</v>
          </cell>
          <cell r="AW268">
            <v>7</v>
          </cell>
          <cell r="AX268">
            <v>560</v>
          </cell>
          <cell r="AY268">
            <v>1</v>
          </cell>
          <cell r="AZ268">
            <v>1</v>
          </cell>
          <cell r="BA268">
            <v>359</v>
          </cell>
          <cell r="BB268">
            <v>1</v>
          </cell>
          <cell r="BC268">
            <v>1</v>
          </cell>
          <cell r="BD268">
            <v>157</v>
          </cell>
          <cell r="BE268">
            <v>2</v>
          </cell>
          <cell r="BF268">
            <v>2</v>
          </cell>
          <cell r="BJ268">
            <v>3</v>
          </cell>
          <cell r="BK268">
            <v>6</v>
          </cell>
          <cell r="BL268">
            <v>12</v>
          </cell>
          <cell r="BN268">
            <v>513</v>
          </cell>
          <cell r="BO268" t="str">
            <v>5</v>
          </cell>
          <cell r="BP268"/>
          <cell r="BW268">
            <v>0</v>
          </cell>
          <cell r="CB268">
            <v>10</v>
          </cell>
          <cell r="CC268">
            <v>1</v>
          </cell>
          <cell r="CE268">
            <v>87</v>
          </cell>
          <cell r="CF268">
            <v>150</v>
          </cell>
          <cell r="CG268" t="str">
            <v>ابيض</v>
          </cell>
          <cell r="CK268">
            <v>0</v>
          </cell>
          <cell r="CL268">
            <v>0.36336666666666667</v>
          </cell>
          <cell r="CN268" t="str">
            <v>foam Borslin 22</v>
          </cell>
          <cell r="CO268" t="str">
            <v>العالمية للبروسلين</v>
          </cell>
          <cell r="CP268" t="str">
            <v>العالمية للبروسلين</v>
          </cell>
          <cell r="CT268">
            <v>1</v>
          </cell>
          <cell r="CU268">
            <v>1</v>
          </cell>
          <cell r="CV268">
            <v>1</v>
          </cell>
        </row>
        <row r="269">
          <cell r="A269">
            <v>375</v>
          </cell>
          <cell r="B269" t="str">
            <v>PF1</v>
          </cell>
          <cell r="C269" t="str">
            <v>FOAM 10TH</v>
          </cell>
          <cell r="D269" t="str">
            <v>xps</v>
          </cell>
          <cell r="E269" t="str">
            <v>FX35IF01500125</v>
          </cell>
          <cell r="F269" t="str">
            <v>شريحة زرقاء آيزوفوم 5سم ك35 بشفة (125*60*5سم) تصدير</v>
          </cell>
          <cell r="M269"/>
          <cell r="Q269" t="str">
            <v>تعمل</v>
          </cell>
          <cell r="S269"/>
          <cell r="T269"/>
          <cell r="X269" t="str">
            <v>آيزو فوم</v>
          </cell>
          <cell r="Y269">
            <v>83</v>
          </cell>
          <cell r="AA269">
            <v>375</v>
          </cell>
          <cell r="AB269" t="str">
            <v>شريحة زرقاء آيزوفوم 5سم ك35 بشفة (125*60*5سم) تصدير</v>
          </cell>
          <cell r="AE269">
            <v>1</v>
          </cell>
          <cell r="AK269">
            <v>1</v>
          </cell>
          <cell r="AM269">
            <v>1</v>
          </cell>
          <cell r="AT269" t="str">
            <v>35I</v>
          </cell>
          <cell r="AV269">
            <v>7</v>
          </cell>
          <cell r="AW269">
            <v>7</v>
          </cell>
          <cell r="BJ269">
            <v>5</v>
          </cell>
          <cell r="BK269">
            <v>-5</v>
          </cell>
          <cell r="BL269">
            <v>5</v>
          </cell>
          <cell r="BO269" t="str">
            <v/>
          </cell>
          <cell r="BP269"/>
          <cell r="BW269">
            <v>0</v>
          </cell>
          <cell r="CK269">
            <v>0</v>
          </cell>
          <cell r="CL269">
            <v>0</v>
          </cell>
          <cell r="CO269" t="str">
            <v>عملاء متنوعون</v>
          </cell>
          <cell r="CP269" t="str">
            <v>عملاء متنوعون</v>
          </cell>
          <cell r="CT269">
            <v>1</v>
          </cell>
          <cell r="CU269">
            <v>1</v>
          </cell>
          <cell r="CV269">
            <v>1</v>
          </cell>
        </row>
        <row r="270">
          <cell r="A270">
            <v>264</v>
          </cell>
          <cell r="B270" t="str">
            <v>PF1</v>
          </cell>
          <cell r="C270" t="str">
            <v>FOAM 10TH</v>
          </cell>
          <cell r="D270" t="str">
            <v>Molds</v>
          </cell>
          <cell r="E270" t="str">
            <v>FMEGPIPO124000</v>
          </cell>
          <cell r="F270" t="str">
            <v xml:space="preserve">طقم بورسلين 124  معدل </v>
          </cell>
          <cell r="G270" t="str">
            <v>Set</v>
          </cell>
          <cell r="H270" t="str">
            <v>1400*1700</v>
          </cell>
          <cell r="I270">
            <v>1.33</v>
          </cell>
          <cell r="J270">
            <v>40</v>
          </cell>
          <cell r="L270">
            <v>40</v>
          </cell>
          <cell r="M270">
            <v>40</v>
          </cell>
          <cell r="N270">
            <v>2</v>
          </cell>
          <cell r="O270">
            <v>2</v>
          </cell>
          <cell r="Q270" t="str">
            <v>تعمل</v>
          </cell>
          <cell r="R270">
            <v>1330</v>
          </cell>
          <cell r="S270">
            <v>1236.9000000000001</v>
          </cell>
          <cell r="T270">
            <v>1423.1</v>
          </cell>
          <cell r="U270" t="str">
            <v>7</v>
          </cell>
          <cell r="V270" t="str">
            <v>7</v>
          </cell>
          <cell r="X270" t="str">
            <v>خزف</v>
          </cell>
          <cell r="Y270">
            <v>129</v>
          </cell>
          <cell r="AA270">
            <v>264</v>
          </cell>
          <cell r="AB270" t="str">
            <v xml:space="preserve">طقم بورسلين 124  معدل </v>
          </cell>
          <cell r="AD270" t="str">
            <v xml:space="preserve">طقم بورسلين 124  معدل </v>
          </cell>
          <cell r="AE270">
            <v>1</v>
          </cell>
          <cell r="AH270">
            <v>180</v>
          </cell>
          <cell r="AI270">
            <v>171</v>
          </cell>
          <cell r="AJ270">
            <v>189</v>
          </cell>
          <cell r="AK270">
            <v>1</v>
          </cell>
          <cell r="AL270">
            <v>1</v>
          </cell>
          <cell r="AM270">
            <v>1</v>
          </cell>
          <cell r="AN270">
            <v>8</v>
          </cell>
          <cell r="AO270">
            <v>20</v>
          </cell>
          <cell r="AP270" t="str">
            <v>(A)   401 XS   (S)0.4-0.8 mm</v>
          </cell>
          <cell r="AQ270" t="str">
            <v>(B)   EU 100   (S)0.4-0.8 mm</v>
          </cell>
          <cell r="AR270" t="str">
            <v>24</v>
          </cell>
          <cell r="AS270" t="str">
            <v>24</v>
          </cell>
          <cell r="AT270" t="str">
            <v>EGP</v>
          </cell>
          <cell r="AU270" t="str">
            <v>اتوماتيك</v>
          </cell>
          <cell r="AV270">
            <v>7</v>
          </cell>
          <cell r="AW270">
            <v>7</v>
          </cell>
          <cell r="BJ270">
            <v>4</v>
          </cell>
          <cell r="BK270">
            <v>4</v>
          </cell>
          <cell r="BL270">
            <v>12</v>
          </cell>
          <cell r="BN270">
            <v>504</v>
          </cell>
          <cell r="BO270" t="str">
            <v>5</v>
          </cell>
          <cell r="BP270"/>
          <cell r="BW270">
            <v>0</v>
          </cell>
          <cell r="CB270">
            <v>5</v>
          </cell>
          <cell r="CC270">
            <v>2</v>
          </cell>
          <cell r="CK270">
            <v>1.4430499999999999</v>
          </cell>
          <cell r="CL270">
            <v>0</v>
          </cell>
          <cell r="CN270" t="str">
            <v xml:space="preserve">ensemble Borslin 124  modifed </v>
          </cell>
          <cell r="CO270" t="str">
            <v>المصرية الألمانية</v>
          </cell>
          <cell r="CP270" t="str">
            <v xml:space="preserve">شركة المصرية الالمانية </v>
          </cell>
          <cell r="CT270">
            <v>1</v>
          </cell>
          <cell r="CU270">
            <v>1</v>
          </cell>
          <cell r="CV270">
            <v>1</v>
          </cell>
        </row>
        <row r="271">
          <cell r="A271">
            <v>194</v>
          </cell>
          <cell r="B271" t="str">
            <v>PF1</v>
          </cell>
          <cell r="C271" t="str">
            <v>FOAM 10TH</v>
          </cell>
          <cell r="D271" t="str">
            <v>Molds</v>
          </cell>
          <cell r="E271" t="str">
            <v>FMEGPIM3600000</v>
          </cell>
          <cell r="F271" t="str">
            <v>فوم امبراطور 36</v>
          </cell>
          <cell r="G271" t="str">
            <v>Ea</v>
          </cell>
          <cell r="H271" t="str">
            <v>1100*1200</v>
          </cell>
          <cell r="I271">
            <v>0.66600000000000004</v>
          </cell>
          <cell r="J271">
            <v>13</v>
          </cell>
          <cell r="L271">
            <v>14</v>
          </cell>
          <cell r="M271">
            <v>16</v>
          </cell>
          <cell r="N271">
            <v>1</v>
          </cell>
          <cell r="O271">
            <v>1</v>
          </cell>
          <cell r="Q271" t="str">
            <v>تعمل</v>
          </cell>
          <cell r="R271">
            <v>666</v>
          </cell>
          <cell r="S271">
            <v>619.38</v>
          </cell>
          <cell r="T271">
            <v>712.62</v>
          </cell>
          <cell r="U271">
            <v>7</v>
          </cell>
          <cell r="V271">
            <v>7</v>
          </cell>
          <cell r="X271" t="str">
            <v>خزف</v>
          </cell>
          <cell r="Y271">
            <v>270</v>
          </cell>
          <cell r="AA271">
            <v>194</v>
          </cell>
          <cell r="AB271" t="str">
            <v>فوم امبراطور 36</v>
          </cell>
          <cell r="AD271" t="str">
            <v>فوم امبراطور 36</v>
          </cell>
          <cell r="AE271">
            <v>1</v>
          </cell>
          <cell r="AH271">
            <v>225</v>
          </cell>
          <cell r="AI271">
            <v>213.75</v>
          </cell>
          <cell r="AJ271">
            <v>236.25</v>
          </cell>
          <cell r="AK271">
            <v>1</v>
          </cell>
          <cell r="AL271">
            <v>1</v>
          </cell>
          <cell r="AM271">
            <v>1</v>
          </cell>
          <cell r="AT271" t="str">
            <v>EGP</v>
          </cell>
          <cell r="AU271" t="str">
            <v>اتوماتيك</v>
          </cell>
          <cell r="AV271">
            <v>7</v>
          </cell>
          <cell r="AW271">
            <v>7</v>
          </cell>
          <cell r="BJ271">
            <v>5</v>
          </cell>
          <cell r="BK271">
            <v>-5</v>
          </cell>
          <cell r="BL271">
            <v>5</v>
          </cell>
          <cell r="BO271" t="str">
            <v/>
          </cell>
          <cell r="BP271"/>
          <cell r="BW271">
            <v>0</v>
          </cell>
          <cell r="CK271">
            <v>0</v>
          </cell>
          <cell r="CL271">
            <v>0.73260000000000014</v>
          </cell>
          <cell r="CN271" t="str">
            <v>foam empiror 36</v>
          </cell>
          <cell r="CO271" t="str">
            <v>المصرية الألمانية</v>
          </cell>
          <cell r="CP271" t="str">
            <v xml:space="preserve">شركة المصرية الالمانية </v>
          </cell>
          <cell r="CT271">
            <v>1</v>
          </cell>
          <cell r="CU271">
            <v>1</v>
          </cell>
          <cell r="CV271">
            <v>1</v>
          </cell>
        </row>
        <row r="272">
          <cell r="A272">
            <v>195</v>
          </cell>
          <cell r="B272" t="str">
            <v>PF1</v>
          </cell>
          <cell r="C272" t="str">
            <v>FOAM 10TH</v>
          </cell>
          <cell r="D272" t="str">
            <v>Molds</v>
          </cell>
          <cell r="E272" t="str">
            <v>FMEGPBM1322000</v>
          </cell>
          <cell r="F272" t="str">
            <v>فوم امبراطور 132 علوى معدل P</v>
          </cell>
          <cell r="G272" t="str">
            <v>Ea</v>
          </cell>
          <cell r="H272" t="str">
            <v>1100*850</v>
          </cell>
          <cell r="I272">
            <v>0.89674922696351278</v>
          </cell>
          <cell r="J272">
            <v>13</v>
          </cell>
          <cell r="L272">
            <v>13</v>
          </cell>
          <cell r="M272">
            <v>13</v>
          </cell>
          <cell r="N272">
            <v>1</v>
          </cell>
          <cell r="O272">
            <v>1</v>
          </cell>
          <cell r="Q272" t="str">
            <v>لا تعمل</v>
          </cell>
          <cell r="R272">
            <v>896.7492269635128</v>
          </cell>
          <cell r="S272">
            <v>833.97678107606691</v>
          </cell>
          <cell r="T272">
            <v>959.52167285095868</v>
          </cell>
          <cell r="U272">
            <v>7</v>
          </cell>
          <cell r="V272">
            <v>7</v>
          </cell>
          <cell r="Y272">
            <v>271</v>
          </cell>
          <cell r="AA272">
            <v>195</v>
          </cell>
          <cell r="AB272" t="str">
            <v>فوم امبراطور 132 علوى معدل P</v>
          </cell>
          <cell r="AC272">
            <v>0.89674922696351278</v>
          </cell>
          <cell r="AD272" t="str">
            <v>فوم امبراطور 132 علوى معدل P</v>
          </cell>
          <cell r="AE272">
            <v>0</v>
          </cell>
          <cell r="AH272">
            <v>276.92307692307691</v>
          </cell>
          <cell r="AI272">
            <v>263.07692307692304</v>
          </cell>
          <cell r="AJ272">
            <v>290.76923076923077</v>
          </cell>
          <cell r="AK272">
            <v>1</v>
          </cell>
          <cell r="AL272">
            <v>1</v>
          </cell>
          <cell r="AT272" t="str">
            <v>EGP</v>
          </cell>
          <cell r="AV272">
            <v>7</v>
          </cell>
          <cell r="AW272">
            <v>7</v>
          </cell>
          <cell r="BO272" t="str">
            <v/>
          </cell>
          <cell r="BP272"/>
          <cell r="CK272">
            <v>0</v>
          </cell>
          <cell r="CL272">
            <v>0.98642414965986414</v>
          </cell>
          <cell r="CN272" t="str">
            <v>foam empiror 132 top modifed P</v>
          </cell>
          <cell r="CO272" t="str">
            <v>المصرية الألمانية</v>
          </cell>
          <cell r="CP272" t="str">
            <v xml:space="preserve">شركة المصرية الالمانية </v>
          </cell>
          <cell r="CT272">
            <v>1</v>
          </cell>
          <cell r="CU272">
            <v>1</v>
          </cell>
        </row>
        <row r="273">
          <cell r="A273">
            <v>196</v>
          </cell>
          <cell r="B273" t="str">
            <v>PF1</v>
          </cell>
          <cell r="C273" t="str">
            <v>FOAM 10TH</v>
          </cell>
          <cell r="D273" t="str">
            <v>Molds</v>
          </cell>
          <cell r="E273" t="str">
            <v>FMEGPIM1322000</v>
          </cell>
          <cell r="F273" t="str">
            <v>فوم امبراطور 132 علوى معدل</v>
          </cell>
          <cell r="G273" t="str">
            <v>Ea</v>
          </cell>
          <cell r="H273" t="str">
            <v>1100*850</v>
          </cell>
          <cell r="I273">
            <v>0.89674922696351278</v>
          </cell>
          <cell r="J273">
            <v>13</v>
          </cell>
          <cell r="L273">
            <v>13</v>
          </cell>
          <cell r="M273">
            <v>13</v>
          </cell>
          <cell r="N273">
            <v>1</v>
          </cell>
          <cell r="O273">
            <v>1</v>
          </cell>
          <cell r="Q273" t="str">
            <v>لا تعمل</v>
          </cell>
          <cell r="R273">
            <v>896.7492269635128</v>
          </cell>
          <cell r="S273">
            <v>833.97678107606691</v>
          </cell>
          <cell r="T273">
            <v>959.52167285095868</v>
          </cell>
          <cell r="U273">
            <v>7</v>
          </cell>
          <cell r="V273">
            <v>7</v>
          </cell>
          <cell r="Y273">
            <v>272</v>
          </cell>
          <cell r="AA273">
            <v>196</v>
          </cell>
          <cell r="AB273" t="str">
            <v>فوم امبراطور 132 علوى معدل</v>
          </cell>
          <cell r="AC273">
            <v>0.89674922696351278</v>
          </cell>
          <cell r="AD273" t="str">
            <v>فوم امبراطور 132 علوى معدل</v>
          </cell>
          <cell r="AE273">
            <v>0</v>
          </cell>
          <cell r="AH273">
            <v>276.92307692307691</v>
          </cell>
          <cell r="AI273">
            <v>263.07692307692304</v>
          </cell>
          <cell r="AJ273">
            <v>290.76923076923077</v>
          </cell>
          <cell r="AK273">
            <v>1</v>
          </cell>
          <cell r="AL273">
            <v>1</v>
          </cell>
          <cell r="AT273" t="str">
            <v>EGP</v>
          </cell>
          <cell r="AV273">
            <v>7</v>
          </cell>
          <cell r="AW273">
            <v>7</v>
          </cell>
          <cell r="BO273" t="str">
            <v/>
          </cell>
          <cell r="BP273"/>
          <cell r="CK273">
            <v>0</v>
          </cell>
          <cell r="CL273">
            <v>0.98642414965986414</v>
          </cell>
          <cell r="CN273" t="str">
            <v>foam empiror 132 top modifed</v>
          </cell>
          <cell r="CO273" t="str">
            <v>المصرية الألمانية</v>
          </cell>
          <cell r="CP273" t="str">
            <v xml:space="preserve">شركة المصرية الالمانية </v>
          </cell>
          <cell r="CT273">
            <v>1</v>
          </cell>
          <cell r="CU273">
            <v>1</v>
          </cell>
        </row>
        <row r="274">
          <cell r="A274">
            <v>197</v>
          </cell>
          <cell r="B274" t="str">
            <v>PF1</v>
          </cell>
          <cell r="C274" t="str">
            <v>FOAM 10TH</v>
          </cell>
          <cell r="D274" t="str">
            <v>Molds</v>
          </cell>
          <cell r="E274" t="str">
            <v>FMEGPBM1321000</v>
          </cell>
          <cell r="F274" t="str">
            <v>فوم امبراطور 132 سفلى P</v>
          </cell>
          <cell r="G274" t="str">
            <v>Ea</v>
          </cell>
          <cell r="H274" t="str">
            <v>1100*850</v>
          </cell>
          <cell r="I274">
            <v>0.83388333333333331</v>
          </cell>
          <cell r="J274">
            <v>12</v>
          </cell>
          <cell r="L274">
            <v>12</v>
          </cell>
          <cell r="M274">
            <v>12</v>
          </cell>
          <cell r="N274">
            <v>1</v>
          </cell>
          <cell r="O274">
            <v>1</v>
          </cell>
          <cell r="Q274" t="str">
            <v>لا تعمل</v>
          </cell>
          <cell r="R274">
            <v>833.88333333333333</v>
          </cell>
          <cell r="S274">
            <v>775.51149999999996</v>
          </cell>
          <cell r="T274">
            <v>892.2551666666667</v>
          </cell>
          <cell r="U274">
            <v>7</v>
          </cell>
          <cell r="V274">
            <v>7</v>
          </cell>
          <cell r="Y274">
            <v>273</v>
          </cell>
          <cell r="AA274">
            <v>197</v>
          </cell>
          <cell r="AB274" t="str">
            <v>فوم امبراطور 132 سفلى P</v>
          </cell>
          <cell r="AC274">
            <v>0.83388333333333331</v>
          </cell>
          <cell r="AD274" t="str">
            <v>فوم امبراطور 132 سفلى P</v>
          </cell>
          <cell r="AE274">
            <v>0</v>
          </cell>
          <cell r="AH274">
            <v>300</v>
          </cell>
          <cell r="AI274">
            <v>285</v>
          </cell>
          <cell r="AJ274">
            <v>315</v>
          </cell>
          <cell r="AK274">
            <v>1</v>
          </cell>
          <cell r="AL274">
            <v>1</v>
          </cell>
          <cell r="AT274" t="str">
            <v>EGP</v>
          </cell>
          <cell r="AV274">
            <v>7</v>
          </cell>
          <cell r="AW274">
            <v>7</v>
          </cell>
          <cell r="BO274" t="str">
            <v/>
          </cell>
          <cell r="BP274"/>
          <cell r="CK274">
            <v>0</v>
          </cell>
          <cell r="CL274">
            <v>0.91727166666666671</v>
          </cell>
          <cell r="CN274" t="str">
            <v>foam empiror 132 bottom P</v>
          </cell>
          <cell r="CO274" t="str">
            <v>المصرية الألمانية</v>
          </cell>
          <cell r="CP274" t="str">
            <v xml:space="preserve">شركة المصرية الالمانية </v>
          </cell>
          <cell r="CT274">
            <v>1</v>
          </cell>
          <cell r="CU274">
            <v>1</v>
          </cell>
        </row>
        <row r="275">
          <cell r="A275">
            <v>198</v>
          </cell>
          <cell r="B275" t="str">
            <v>PF1</v>
          </cell>
          <cell r="C275" t="str">
            <v>FOAM 10TH</v>
          </cell>
          <cell r="D275" t="str">
            <v>Molds</v>
          </cell>
          <cell r="E275" t="str">
            <v>FMELCI05800000</v>
          </cell>
          <cell r="F275" t="str">
            <v>فوم الكتروستار 580 اكتوبر</v>
          </cell>
          <cell r="G275" t="str">
            <v>Ea</v>
          </cell>
          <cell r="H275" t="str">
            <v>1000*1200</v>
          </cell>
          <cell r="I275">
            <v>5.6000000000000001E-2</v>
          </cell>
          <cell r="J275">
            <v>34</v>
          </cell>
          <cell r="L275">
            <v>36</v>
          </cell>
          <cell r="M275">
            <v>55</v>
          </cell>
          <cell r="N275">
            <v>2</v>
          </cell>
          <cell r="O275">
            <v>2</v>
          </cell>
          <cell r="Q275" t="str">
            <v>تعمل</v>
          </cell>
          <cell r="R275">
            <v>56</v>
          </cell>
          <cell r="S275">
            <v>52.08</v>
          </cell>
          <cell r="T275">
            <v>59.92</v>
          </cell>
          <cell r="U275">
            <v>7</v>
          </cell>
          <cell r="V275">
            <v>7</v>
          </cell>
          <cell r="X275" t="str">
            <v>ثلاجة</v>
          </cell>
          <cell r="Y275">
            <v>274</v>
          </cell>
          <cell r="AA275">
            <v>198</v>
          </cell>
          <cell r="AB275" t="str">
            <v>فوم الكتروستار 580 اكتوبر</v>
          </cell>
          <cell r="AD275" t="str">
            <v>فوم الكتروستار 580 اكتوبر</v>
          </cell>
          <cell r="AE275">
            <v>1</v>
          </cell>
          <cell r="AH275">
            <v>130.90909090909091</v>
          </cell>
          <cell r="AI275">
            <v>124.36363636363636</v>
          </cell>
          <cell r="AJ275">
            <v>137.45454545454547</v>
          </cell>
          <cell r="AK275">
            <v>1</v>
          </cell>
          <cell r="AL275">
            <v>1</v>
          </cell>
          <cell r="AM275">
            <v>1</v>
          </cell>
          <cell r="AT275" t="str">
            <v>ELC</v>
          </cell>
          <cell r="AU275" t="str">
            <v>اتوماتيك</v>
          </cell>
          <cell r="AV275">
            <v>7</v>
          </cell>
          <cell r="AW275">
            <v>7</v>
          </cell>
          <cell r="BJ275">
            <v>5</v>
          </cell>
          <cell r="BK275">
            <v>-5</v>
          </cell>
          <cell r="BL275">
            <v>5</v>
          </cell>
          <cell r="BO275" t="str">
            <v/>
          </cell>
          <cell r="BP275"/>
          <cell r="BW275">
            <v>0</v>
          </cell>
          <cell r="CK275">
            <v>0</v>
          </cell>
          <cell r="CL275">
            <v>6.1600000000000009E-2</v>
          </cell>
          <cell r="CN275" t="str">
            <v>foam Elextorstar 580 October</v>
          </cell>
          <cell r="CO275" t="str">
            <v/>
          </cell>
          <cell r="CT275">
            <v>1</v>
          </cell>
          <cell r="CU275">
            <v>1</v>
          </cell>
          <cell r="CV275">
            <v>1</v>
          </cell>
        </row>
        <row r="276">
          <cell r="A276">
            <v>199</v>
          </cell>
          <cell r="B276" t="str">
            <v>PF1</v>
          </cell>
          <cell r="C276" t="str">
            <v>FOAM 10TH</v>
          </cell>
          <cell r="D276" t="str">
            <v>Molds</v>
          </cell>
          <cell r="E276" t="str">
            <v>FMDAIIDV340000</v>
          </cell>
          <cell r="F276" t="str">
            <v>فوم الدعامة الوسطى 12 نوفروست CDFRP0923</v>
          </cell>
          <cell r="G276" t="str">
            <v>Ea</v>
          </cell>
          <cell r="H276" t="str">
            <v>1100*1200</v>
          </cell>
          <cell r="I276">
            <v>1.095E-2</v>
          </cell>
          <cell r="J276">
            <v>40</v>
          </cell>
          <cell r="L276">
            <v>40</v>
          </cell>
          <cell r="M276">
            <v>40</v>
          </cell>
          <cell r="O276">
            <v>2</v>
          </cell>
          <cell r="Q276" t="str">
            <v>لا تعمل</v>
          </cell>
          <cell r="R276">
            <v>10.95</v>
          </cell>
          <cell r="S276">
            <v>10.183499999999999</v>
          </cell>
          <cell r="T276">
            <v>11.7165</v>
          </cell>
          <cell r="U276">
            <v>7</v>
          </cell>
          <cell r="V276">
            <v>7</v>
          </cell>
          <cell r="Y276">
            <v>275</v>
          </cell>
          <cell r="AA276">
            <v>199</v>
          </cell>
          <cell r="AB276" t="str">
            <v>فوم الدعامة الوسطى 12 نوفروست CDFRP0923</v>
          </cell>
          <cell r="AC276">
            <v>1.095E-2</v>
          </cell>
          <cell r="AD276" t="str">
            <v>الدامبر 12 نوفروست</v>
          </cell>
          <cell r="AE276">
            <v>0</v>
          </cell>
          <cell r="AH276">
            <v>180</v>
          </cell>
          <cell r="AI276">
            <v>171</v>
          </cell>
          <cell r="AJ276">
            <v>189</v>
          </cell>
          <cell r="AK276">
            <v>1</v>
          </cell>
          <cell r="AL276">
            <v>1</v>
          </cell>
          <cell r="AT276" t="str">
            <v>DAI</v>
          </cell>
          <cell r="AV276">
            <v>7</v>
          </cell>
          <cell r="AW276">
            <v>7</v>
          </cell>
          <cell r="BO276" t="str">
            <v/>
          </cell>
          <cell r="BP276"/>
          <cell r="CK276">
            <v>0</v>
          </cell>
          <cell r="CL276">
            <v>1.2045E-2</v>
          </cell>
          <cell r="CN276" t="str">
            <v>foam الدعامة الcenterى 12 نوفروست CDFRP0923</v>
          </cell>
          <cell r="CO276" t="str">
            <v/>
          </cell>
          <cell r="CQ276"/>
          <cell r="CR276"/>
          <cell r="CT276">
            <v>1</v>
          </cell>
          <cell r="CU276">
            <v>0</v>
          </cell>
        </row>
        <row r="277">
          <cell r="A277">
            <v>200</v>
          </cell>
          <cell r="B277" t="str">
            <v>PF1</v>
          </cell>
          <cell r="C277" t="str">
            <v>FOAM 10TH</v>
          </cell>
          <cell r="D277" t="str">
            <v>Molds</v>
          </cell>
          <cell r="E277" t="str">
            <v>FMDAIIDB340000</v>
          </cell>
          <cell r="F277" t="str">
            <v>فوم الدامبر 12 نوفروست B CDFRP1114</v>
          </cell>
          <cell r="G277" t="str">
            <v>Ea</v>
          </cell>
          <cell r="H277" t="str">
            <v>1100*1200</v>
          </cell>
          <cell r="I277">
            <v>1.8499999999999999E-2</v>
          </cell>
          <cell r="J277">
            <v>40</v>
          </cell>
          <cell r="L277">
            <v>40</v>
          </cell>
          <cell r="M277">
            <v>40</v>
          </cell>
          <cell r="O277">
            <v>2</v>
          </cell>
          <cell r="Q277" t="str">
            <v>لا تعمل</v>
          </cell>
          <cell r="R277">
            <v>18.5</v>
          </cell>
          <cell r="S277">
            <v>17.204999999999998</v>
          </cell>
          <cell r="T277">
            <v>19.795000000000002</v>
          </cell>
          <cell r="U277" t="str">
            <v>7</v>
          </cell>
          <cell r="V277" t="str">
            <v>7</v>
          </cell>
          <cell r="Y277">
            <v>275</v>
          </cell>
          <cell r="AA277">
            <v>200</v>
          </cell>
          <cell r="AB277" t="str">
            <v>فوم الدامبر 12 نوفروست B CDFRP1114</v>
          </cell>
          <cell r="AC277">
            <v>1.8499999999999999E-2</v>
          </cell>
          <cell r="AD277" t="str">
            <v>الدامبر 12 نوفروست</v>
          </cell>
          <cell r="AE277">
            <v>0</v>
          </cell>
          <cell r="AH277">
            <v>180</v>
          </cell>
          <cell r="AI277">
            <v>171</v>
          </cell>
          <cell r="AJ277">
            <v>189</v>
          </cell>
          <cell r="AK277">
            <v>1</v>
          </cell>
          <cell r="AL277">
            <v>1</v>
          </cell>
          <cell r="AT277" t="str">
            <v>DAI</v>
          </cell>
          <cell r="AV277">
            <v>7</v>
          </cell>
          <cell r="AW277">
            <v>7</v>
          </cell>
          <cell r="BO277" t="str">
            <v/>
          </cell>
          <cell r="BP277"/>
          <cell r="CK277">
            <v>0</v>
          </cell>
          <cell r="CL277">
            <v>2.035E-2</v>
          </cell>
          <cell r="CN277" t="str">
            <v>foam الدامبر 12 نوفروست B CDFRP1114</v>
          </cell>
          <cell r="CO277" t="str">
            <v/>
          </cell>
          <cell r="CT277">
            <v>1</v>
          </cell>
          <cell r="CU277">
            <v>0</v>
          </cell>
        </row>
        <row r="278">
          <cell r="A278">
            <v>201</v>
          </cell>
          <cell r="B278" t="str">
            <v>PF1</v>
          </cell>
          <cell r="C278" t="str">
            <v>FOAM 10TH</v>
          </cell>
          <cell r="D278" t="str">
            <v>Molds</v>
          </cell>
          <cell r="E278" t="str">
            <v>FMDAIIDA340000</v>
          </cell>
          <cell r="F278" t="str">
            <v>فوم الدامبر 12 نوفروست A CDFRP1125</v>
          </cell>
          <cell r="G278" t="str">
            <v>Ea</v>
          </cell>
          <cell r="H278" t="str">
            <v>1100*1200</v>
          </cell>
          <cell r="I278">
            <v>1.8499999999999999E-2</v>
          </cell>
          <cell r="J278">
            <v>40</v>
          </cell>
          <cell r="L278">
            <v>40</v>
          </cell>
          <cell r="M278">
            <v>40</v>
          </cell>
          <cell r="O278">
            <v>2</v>
          </cell>
          <cell r="Q278" t="str">
            <v>لا تعمل</v>
          </cell>
          <cell r="R278">
            <v>18.5</v>
          </cell>
          <cell r="S278">
            <v>17.204999999999998</v>
          </cell>
          <cell r="T278">
            <v>19.795000000000002</v>
          </cell>
          <cell r="U278" t="str">
            <v>7</v>
          </cell>
          <cell r="V278" t="str">
            <v>7</v>
          </cell>
          <cell r="Y278">
            <v>275</v>
          </cell>
          <cell r="AA278">
            <v>201</v>
          </cell>
          <cell r="AB278" t="str">
            <v>فوم الدامبر 12 نوفروست A CDFRP1125</v>
          </cell>
          <cell r="AC278">
            <v>1.8499999999999999E-2</v>
          </cell>
          <cell r="AD278" t="str">
            <v>الدامبر 12 نوفروست</v>
          </cell>
          <cell r="AE278">
            <v>0</v>
          </cell>
          <cell r="AH278">
            <v>180</v>
          </cell>
          <cell r="AI278">
            <v>171</v>
          </cell>
          <cell r="AJ278">
            <v>189</v>
          </cell>
          <cell r="AK278">
            <v>1</v>
          </cell>
          <cell r="AL278">
            <v>1</v>
          </cell>
          <cell r="AT278" t="str">
            <v>DAI</v>
          </cell>
          <cell r="AV278">
            <v>7</v>
          </cell>
          <cell r="AW278">
            <v>7</v>
          </cell>
          <cell r="BO278" t="str">
            <v/>
          </cell>
          <cell r="BP278"/>
          <cell r="CK278">
            <v>0</v>
          </cell>
          <cell r="CL278">
            <v>2.035E-2</v>
          </cell>
          <cell r="CN278" t="str">
            <v>foam الدامبر 12 نوفروست A CDFRP1125</v>
          </cell>
          <cell r="CO278" t="str">
            <v/>
          </cell>
          <cell r="CQ278"/>
          <cell r="CR278"/>
          <cell r="CT278">
            <v>1</v>
          </cell>
          <cell r="CU278">
            <v>0</v>
          </cell>
        </row>
        <row r="279">
          <cell r="A279" t="str">
            <v>201sum</v>
          </cell>
          <cell r="B279" t="str">
            <v>PF1</v>
          </cell>
          <cell r="C279" t="str">
            <v>FOAM 10TH</v>
          </cell>
          <cell r="D279" t="str">
            <v>Molds</v>
          </cell>
          <cell r="E279" t="str">
            <v>FMDAIIDA340000</v>
          </cell>
          <cell r="F279" t="str">
            <v>الدامبر 12 نوفروست</v>
          </cell>
          <cell r="G279" t="str">
            <v>Ea</v>
          </cell>
          <cell r="H279" t="str">
            <v>1100*1200</v>
          </cell>
          <cell r="I279">
            <v>4.7949999999999993E-2</v>
          </cell>
          <cell r="J279">
            <v>40</v>
          </cell>
          <cell r="L279">
            <v>40</v>
          </cell>
          <cell r="M279">
            <v>40</v>
          </cell>
          <cell r="O279">
            <v>2</v>
          </cell>
          <cell r="Q279" t="str">
            <v>لا تعمل</v>
          </cell>
          <cell r="R279">
            <v>47.949999999999996</v>
          </cell>
          <cell r="S279">
            <v>44.593499999999999</v>
          </cell>
          <cell r="T279">
            <v>51.306499999999993</v>
          </cell>
          <cell r="U279" t="str">
            <v>7</v>
          </cell>
          <cell r="V279" t="str">
            <v>7</v>
          </cell>
          <cell r="Y279">
            <v>275</v>
          </cell>
          <cell r="Z279" t="str">
            <v>مجمعة</v>
          </cell>
          <cell r="AA279">
            <v>201</v>
          </cell>
          <cell r="AB279" t="str">
            <v>فوم الدامبر 12 نوفروست A CDFRP1125</v>
          </cell>
          <cell r="AC279">
            <v>1.8499999999999999E-2</v>
          </cell>
          <cell r="AD279" t="str">
            <v>الدامبر 12 نوفروست</v>
          </cell>
          <cell r="AE279">
            <v>0</v>
          </cell>
          <cell r="AH279">
            <v>180</v>
          </cell>
          <cell r="AI279">
            <v>171</v>
          </cell>
          <cell r="AJ279">
            <v>189</v>
          </cell>
          <cell r="AK279">
            <v>0</v>
          </cell>
          <cell r="AM279">
            <v>1</v>
          </cell>
          <cell r="AT279" t="str">
            <v>DAI</v>
          </cell>
          <cell r="AV279">
            <v>7</v>
          </cell>
          <cell r="AW279">
            <v>7</v>
          </cell>
          <cell r="BO279" t="str">
            <v/>
          </cell>
          <cell r="BP279"/>
          <cell r="CK279">
            <v>0</v>
          </cell>
          <cell r="CL279">
            <v>5.2744999999999993E-2</v>
          </cell>
          <cell r="CN279" t="str">
            <v>foam الدامبر 12 نوفروست A CDFRP1125</v>
          </cell>
          <cell r="CO279" t="str">
            <v/>
          </cell>
          <cell r="CT279">
            <v>0</v>
          </cell>
          <cell r="CU279">
            <v>0</v>
          </cell>
        </row>
        <row r="280">
          <cell r="A280">
            <v>202</v>
          </cell>
          <cell r="B280" t="str">
            <v>PF1</v>
          </cell>
          <cell r="C280" t="str">
            <v>FOAM 10TH</v>
          </cell>
          <cell r="D280" t="str">
            <v>Molds</v>
          </cell>
          <cell r="E280" t="str">
            <v>FMDAIIDA200000</v>
          </cell>
          <cell r="F280" t="str">
            <v>فوم الدامبر 10 نوفروست A CDFRP1113</v>
          </cell>
          <cell r="G280" t="str">
            <v>Ea</v>
          </cell>
          <cell r="H280" t="str">
            <v>1100*1200</v>
          </cell>
          <cell r="I280">
            <v>1.9E-2</v>
          </cell>
          <cell r="J280">
            <v>40</v>
          </cell>
          <cell r="L280">
            <v>40</v>
          </cell>
          <cell r="M280">
            <v>40</v>
          </cell>
          <cell r="O280">
            <v>2</v>
          </cell>
          <cell r="Q280" t="str">
            <v>لا تعمل</v>
          </cell>
          <cell r="R280">
            <v>19</v>
          </cell>
          <cell r="S280">
            <v>17.670000000000002</v>
          </cell>
          <cell r="T280">
            <v>20.329999999999998</v>
          </cell>
          <cell r="U280" t="str">
            <v>7</v>
          </cell>
          <cell r="V280" t="str">
            <v>7</v>
          </cell>
          <cell r="Y280">
            <v>279</v>
          </cell>
          <cell r="AA280">
            <v>202</v>
          </cell>
          <cell r="AB280" t="str">
            <v>فوم الدامبر 10 نوفروست A CDFRP1113</v>
          </cell>
          <cell r="AC280">
            <v>1.9E-2</v>
          </cell>
          <cell r="AD280" t="str">
            <v>الدامبر  10نوفروست</v>
          </cell>
          <cell r="AE280">
            <v>0</v>
          </cell>
          <cell r="AH280">
            <v>180</v>
          </cell>
          <cell r="AI280">
            <v>171</v>
          </cell>
          <cell r="AJ280">
            <v>189</v>
          </cell>
          <cell r="AK280">
            <v>1</v>
          </cell>
          <cell r="AL280">
            <v>1</v>
          </cell>
          <cell r="AT280" t="str">
            <v>DAI</v>
          </cell>
          <cell r="AV280">
            <v>7</v>
          </cell>
          <cell r="AW280">
            <v>7</v>
          </cell>
          <cell r="BO280" t="str">
            <v/>
          </cell>
          <cell r="BP280"/>
          <cell r="CK280">
            <v>0</v>
          </cell>
          <cell r="CL280">
            <v>2.0900000000000002E-2</v>
          </cell>
          <cell r="CN280" t="str">
            <v>foam الدامبر 10 نوفروست A CDFRP1113</v>
          </cell>
          <cell r="CO280" t="str">
            <v/>
          </cell>
          <cell r="CT280">
            <v>1</v>
          </cell>
          <cell r="CU280">
            <v>0</v>
          </cell>
        </row>
        <row r="281">
          <cell r="A281">
            <v>203</v>
          </cell>
          <cell r="B281" t="str">
            <v>PF1</v>
          </cell>
          <cell r="C281" t="str">
            <v>FOAM 10TH</v>
          </cell>
          <cell r="D281" t="str">
            <v>Molds</v>
          </cell>
          <cell r="E281" t="str">
            <v>FMDAIIDB200000</v>
          </cell>
          <cell r="F281" t="str">
            <v>فوم الدامبر  10نوفروست B CDFRP1181</v>
          </cell>
          <cell r="G281" t="str">
            <v>Ea</v>
          </cell>
          <cell r="H281" t="str">
            <v>1100*1200</v>
          </cell>
          <cell r="I281">
            <v>1.9E-2</v>
          </cell>
          <cell r="J281">
            <v>40</v>
          </cell>
          <cell r="L281">
            <v>40</v>
          </cell>
          <cell r="M281">
            <v>40</v>
          </cell>
          <cell r="O281">
            <v>2</v>
          </cell>
          <cell r="Q281" t="str">
            <v>لا تعمل</v>
          </cell>
          <cell r="R281">
            <v>19</v>
          </cell>
          <cell r="S281">
            <v>17.670000000000002</v>
          </cell>
          <cell r="T281">
            <v>20.329999999999998</v>
          </cell>
          <cell r="U281" t="str">
            <v>7</v>
          </cell>
          <cell r="V281" t="str">
            <v>7</v>
          </cell>
          <cell r="Y281">
            <v>279</v>
          </cell>
          <cell r="AA281">
            <v>203</v>
          </cell>
          <cell r="AB281" t="str">
            <v>فوم الدامبر  10نوفروست B CDFRP1181</v>
          </cell>
          <cell r="AC281">
            <v>1.9E-2</v>
          </cell>
          <cell r="AD281" t="str">
            <v>الدامبر  10نوفروست</v>
          </cell>
          <cell r="AE281">
            <v>0</v>
          </cell>
          <cell r="AH281">
            <v>180</v>
          </cell>
          <cell r="AI281">
            <v>171</v>
          </cell>
          <cell r="AJ281">
            <v>189</v>
          </cell>
          <cell r="AK281">
            <v>1</v>
          </cell>
          <cell r="AL281">
            <v>1</v>
          </cell>
          <cell r="AT281" t="str">
            <v>DAI</v>
          </cell>
          <cell r="AV281">
            <v>7</v>
          </cell>
          <cell r="AW281">
            <v>7</v>
          </cell>
          <cell r="BO281" t="str">
            <v/>
          </cell>
          <cell r="BP281"/>
          <cell r="CK281">
            <v>0</v>
          </cell>
          <cell r="CL281">
            <v>2.0900000000000002E-2</v>
          </cell>
          <cell r="CN281" t="str">
            <v>foam الدامبر  10نوفروست B CDFRP1181</v>
          </cell>
          <cell r="CO281" t="str">
            <v/>
          </cell>
          <cell r="CT281">
            <v>1</v>
          </cell>
          <cell r="CU281">
            <v>0</v>
          </cell>
        </row>
        <row r="282">
          <cell r="A282" t="str">
            <v>203sum</v>
          </cell>
          <cell r="B282" t="str">
            <v>PF1</v>
          </cell>
          <cell r="C282" t="str">
            <v>FOAM 10TH</v>
          </cell>
          <cell r="D282" t="str">
            <v>Molds</v>
          </cell>
          <cell r="E282" t="str">
            <v>FMDAIIDB200000</v>
          </cell>
          <cell r="F282" t="str">
            <v>الدامبر  10نوفروست</v>
          </cell>
          <cell r="G282" t="str">
            <v>Ea</v>
          </cell>
          <cell r="H282" t="str">
            <v>1100*1200</v>
          </cell>
          <cell r="I282">
            <v>3.7999999999999999E-2</v>
          </cell>
          <cell r="J282">
            <v>40</v>
          </cell>
          <cell r="L282">
            <v>40</v>
          </cell>
          <cell r="M282">
            <v>40</v>
          </cell>
          <cell r="O282">
            <v>2</v>
          </cell>
          <cell r="Q282" t="str">
            <v>لا تعمل</v>
          </cell>
          <cell r="R282">
            <v>38</v>
          </cell>
          <cell r="S282">
            <v>35.340000000000003</v>
          </cell>
          <cell r="T282">
            <v>40.659999999999997</v>
          </cell>
          <cell r="U282" t="str">
            <v>7</v>
          </cell>
          <cell r="V282" t="str">
            <v>7</v>
          </cell>
          <cell r="Y282">
            <v>279</v>
          </cell>
          <cell r="Z282" t="str">
            <v>مجمعة</v>
          </cell>
          <cell r="AA282">
            <v>203</v>
          </cell>
          <cell r="AB282" t="str">
            <v>فوم الدامبر  10نوفروست B CDFRP1181</v>
          </cell>
          <cell r="AC282">
            <v>1.9E-2</v>
          </cell>
          <cell r="AD282" t="str">
            <v>الدامبر  10نوفروست</v>
          </cell>
          <cell r="AE282">
            <v>0</v>
          </cell>
          <cell r="AH282">
            <v>180</v>
          </cell>
          <cell r="AI282">
            <v>171</v>
          </cell>
          <cell r="AJ282">
            <v>189</v>
          </cell>
          <cell r="AK282">
            <v>0</v>
          </cell>
          <cell r="AM282">
            <v>1</v>
          </cell>
          <cell r="AT282" t="str">
            <v>DAI</v>
          </cell>
          <cell r="AV282">
            <v>7</v>
          </cell>
          <cell r="AW282">
            <v>7</v>
          </cell>
          <cell r="BO282" t="str">
            <v/>
          </cell>
          <cell r="BP282"/>
          <cell r="CK282">
            <v>0</v>
          </cell>
          <cell r="CL282">
            <v>4.1800000000000004E-2</v>
          </cell>
          <cell r="CN282" t="str">
            <v>foam الدامبر  10نوفروست B CDFRP1181</v>
          </cell>
          <cell r="CO282" t="str">
            <v/>
          </cell>
          <cell r="CT282">
            <v>0</v>
          </cell>
          <cell r="CU282">
            <v>0</v>
          </cell>
        </row>
        <row r="283">
          <cell r="A283">
            <v>204</v>
          </cell>
          <cell r="B283" t="str">
            <v>PF2</v>
          </cell>
          <cell r="C283" t="str">
            <v>FOAM 6TH</v>
          </cell>
          <cell r="D283" t="str">
            <v>Molds</v>
          </cell>
          <cell r="E283" t="str">
            <v>FMEGPBB1312000</v>
          </cell>
          <cell r="F283" t="str">
            <v>فوم البارون 131 علوى P</v>
          </cell>
          <cell r="G283" t="str">
            <v>Ea</v>
          </cell>
          <cell r="H283" t="str">
            <v>1100*1200</v>
          </cell>
          <cell r="I283">
            <v>0.6956</v>
          </cell>
          <cell r="J283">
            <v>15</v>
          </cell>
          <cell r="L283">
            <v>15</v>
          </cell>
          <cell r="M283">
            <v>15</v>
          </cell>
          <cell r="N283">
            <v>1</v>
          </cell>
          <cell r="O283">
            <v>1</v>
          </cell>
          <cell r="Q283" t="str">
            <v>تعمل</v>
          </cell>
          <cell r="R283">
            <v>695.6</v>
          </cell>
          <cell r="S283">
            <v>646.90800000000002</v>
          </cell>
          <cell r="T283">
            <v>744.29200000000003</v>
          </cell>
          <cell r="U283" t="str">
            <v>7</v>
          </cell>
          <cell r="V283" t="str">
            <v>7</v>
          </cell>
          <cell r="Y283">
            <v>280</v>
          </cell>
          <cell r="AA283">
            <v>204</v>
          </cell>
          <cell r="AB283" t="str">
            <v>فوم البارون 131 علوى P</v>
          </cell>
          <cell r="AD283" t="str">
            <v>فوم البارون 131 علوى</v>
          </cell>
          <cell r="AE283">
            <v>1</v>
          </cell>
          <cell r="AH283">
            <v>240</v>
          </cell>
          <cell r="AI283">
            <v>228</v>
          </cell>
          <cell r="AJ283">
            <v>252</v>
          </cell>
          <cell r="AK283">
            <v>1</v>
          </cell>
          <cell r="AL283">
            <v>1</v>
          </cell>
          <cell r="AN283">
            <v>9</v>
          </cell>
          <cell r="AO283">
            <v>18</v>
          </cell>
          <cell r="AP283" t="str">
            <v xml:space="preserve"> (A) EU150       (M) 0.7-1.1 mm</v>
          </cell>
          <cell r="AQ283" t="str">
            <v>(B) S.2 112      (M) 0.7-1.1 mm</v>
          </cell>
          <cell r="AR283" t="str">
            <v>6</v>
          </cell>
          <cell r="AS283" t="str">
            <v>4</v>
          </cell>
          <cell r="AT283" t="str">
            <v>EGP</v>
          </cell>
          <cell r="AV283">
            <v>7</v>
          </cell>
          <cell r="AW283">
            <v>7</v>
          </cell>
          <cell r="BJ283">
            <v>4</v>
          </cell>
          <cell r="BK283">
            <v>5</v>
          </cell>
          <cell r="BL283">
            <v>13</v>
          </cell>
          <cell r="BN283">
            <v>515</v>
          </cell>
          <cell r="BO283" t="str">
            <v>5</v>
          </cell>
          <cell r="BP283"/>
          <cell r="CK283">
            <v>0</v>
          </cell>
          <cell r="CL283">
            <v>0.76516000000000006</v>
          </cell>
          <cell r="CN283" t="str">
            <v>foam الBaron 131 top P</v>
          </cell>
          <cell r="CO283" t="str">
            <v>المصرية لتجارة البورسلين</v>
          </cell>
          <cell r="CP283" t="str">
            <v>المصرية لتجارة البورسلين</v>
          </cell>
          <cell r="CQ283"/>
          <cell r="CR283"/>
          <cell r="CT283">
            <v>1</v>
          </cell>
          <cell r="CU283">
            <v>1</v>
          </cell>
          <cell r="CV283">
            <v>1</v>
          </cell>
        </row>
        <row r="284">
          <cell r="A284">
            <v>205</v>
          </cell>
          <cell r="B284" t="str">
            <v>PF2</v>
          </cell>
          <cell r="C284" t="str">
            <v>FOAM 6TH</v>
          </cell>
          <cell r="D284" t="str">
            <v>Molds</v>
          </cell>
          <cell r="E284" t="str">
            <v>FMEGPIB1312000</v>
          </cell>
          <cell r="F284" t="str">
            <v>فوم البارون 131 علوى K</v>
          </cell>
          <cell r="G284" t="str">
            <v>Ea</v>
          </cell>
          <cell r="H284" t="str">
            <v>1100*1200</v>
          </cell>
          <cell r="I284">
            <v>0.6956</v>
          </cell>
          <cell r="J284">
            <v>15</v>
          </cell>
          <cell r="L284">
            <v>15</v>
          </cell>
          <cell r="M284">
            <v>15</v>
          </cell>
          <cell r="N284">
            <v>1</v>
          </cell>
          <cell r="O284">
            <v>1</v>
          </cell>
          <cell r="Q284" t="str">
            <v>تعمل</v>
          </cell>
          <cell r="R284">
            <v>695.6</v>
          </cell>
          <cell r="S284">
            <v>646.90800000000002</v>
          </cell>
          <cell r="T284">
            <v>744.29200000000003</v>
          </cell>
          <cell r="U284" t="str">
            <v>7</v>
          </cell>
          <cell r="V284" t="str">
            <v>7</v>
          </cell>
          <cell r="Y284">
            <v>280</v>
          </cell>
          <cell r="AA284">
            <v>205</v>
          </cell>
          <cell r="AB284" t="str">
            <v>فوم البارون 131 علوى K</v>
          </cell>
          <cell r="AD284" t="str">
            <v>فوم البارون 131 علوى</v>
          </cell>
          <cell r="AE284">
            <v>1</v>
          </cell>
          <cell r="AH284">
            <v>240</v>
          </cell>
          <cell r="AI284">
            <v>228</v>
          </cell>
          <cell r="AJ284">
            <v>252</v>
          </cell>
          <cell r="AK284">
            <v>1</v>
          </cell>
          <cell r="AL284">
            <v>1</v>
          </cell>
          <cell r="AN284">
            <v>9</v>
          </cell>
          <cell r="AO284">
            <v>18</v>
          </cell>
          <cell r="AP284" t="str">
            <v xml:space="preserve"> (A) EU150       (M) 0.7-1.1 mm</v>
          </cell>
          <cell r="AQ284" t="str">
            <v>(B) S.2 112      (M) 0.7-1.1 mm</v>
          </cell>
          <cell r="AR284" t="str">
            <v>6</v>
          </cell>
          <cell r="AS284" t="str">
            <v>4</v>
          </cell>
          <cell r="AT284" t="str">
            <v>EGP</v>
          </cell>
          <cell r="AV284">
            <v>7</v>
          </cell>
          <cell r="AW284">
            <v>7</v>
          </cell>
          <cell r="BJ284">
            <v>4</v>
          </cell>
          <cell r="BK284">
            <v>5</v>
          </cell>
          <cell r="BL284">
            <v>13</v>
          </cell>
          <cell r="BN284">
            <v>515</v>
          </cell>
          <cell r="BO284" t="str">
            <v>5</v>
          </cell>
          <cell r="BP284"/>
          <cell r="CK284">
            <v>0</v>
          </cell>
          <cell r="CL284">
            <v>0.76516000000000006</v>
          </cell>
          <cell r="CN284" t="str">
            <v>foam الBaron 131 top K</v>
          </cell>
          <cell r="CO284" t="str">
            <v>المصرية لتجارة البورسلين</v>
          </cell>
          <cell r="CP284" t="str">
            <v>المصرية لتجارة البورسلين</v>
          </cell>
          <cell r="CT284">
            <v>1</v>
          </cell>
          <cell r="CU284">
            <v>1</v>
          </cell>
          <cell r="CV284">
            <v>1</v>
          </cell>
        </row>
        <row r="285">
          <cell r="A285" t="str">
            <v>205sum</v>
          </cell>
          <cell r="B285" t="str">
            <v>PF2</v>
          </cell>
          <cell r="C285" t="str">
            <v>FOAM 6TH</v>
          </cell>
          <cell r="D285" t="str">
            <v>Molds</v>
          </cell>
          <cell r="E285" t="str">
            <v>FMEGPIB1312000</v>
          </cell>
          <cell r="F285" t="str">
            <v>فوم البارون 131 علوى</v>
          </cell>
          <cell r="G285" t="str">
            <v>Ea</v>
          </cell>
          <cell r="H285" t="str">
            <v>1100*1200</v>
          </cell>
          <cell r="I285">
            <v>0.6956</v>
          </cell>
          <cell r="J285">
            <v>15</v>
          </cell>
          <cell r="L285">
            <v>15</v>
          </cell>
          <cell r="M285">
            <v>15</v>
          </cell>
          <cell r="N285">
            <v>1</v>
          </cell>
          <cell r="O285">
            <v>1</v>
          </cell>
          <cell r="Q285" t="str">
            <v>تعمل</v>
          </cell>
          <cell r="R285">
            <v>695.6</v>
          </cell>
          <cell r="S285">
            <v>646.90800000000002</v>
          </cell>
          <cell r="T285">
            <v>744.29200000000003</v>
          </cell>
          <cell r="U285" t="str">
            <v>7</v>
          </cell>
          <cell r="V285" t="str">
            <v>7</v>
          </cell>
          <cell r="Y285">
            <v>280</v>
          </cell>
          <cell r="AA285">
            <v>205</v>
          </cell>
          <cell r="AB285" t="str">
            <v>فوم البارون 131 علوى K</v>
          </cell>
          <cell r="AD285" t="str">
            <v>فوم البارون 131 علوى</v>
          </cell>
          <cell r="AE285">
            <v>1</v>
          </cell>
          <cell r="AH285">
            <v>240</v>
          </cell>
          <cell r="AI285">
            <v>228</v>
          </cell>
          <cell r="AJ285">
            <v>252</v>
          </cell>
          <cell r="AK285">
            <v>0</v>
          </cell>
          <cell r="AL285">
            <v>1</v>
          </cell>
          <cell r="AN285">
            <v>9</v>
          </cell>
          <cell r="AO285">
            <v>18</v>
          </cell>
          <cell r="AP285" t="str">
            <v xml:space="preserve"> (A) EU150       (M) 0.7-1.1 mm</v>
          </cell>
          <cell r="AQ285" t="str">
            <v>(B) S.2 112      (M) 0.7-1.1 mm</v>
          </cell>
          <cell r="AR285" t="str">
            <v>6</v>
          </cell>
          <cell r="AS285" t="str">
            <v>4</v>
          </cell>
          <cell r="AT285" t="str">
            <v>EGP</v>
          </cell>
          <cell r="AV285">
            <v>7</v>
          </cell>
          <cell r="AW285">
            <v>7</v>
          </cell>
          <cell r="AX285">
            <v>675</v>
          </cell>
          <cell r="AY285">
            <v>1</v>
          </cell>
          <cell r="AZ285">
            <v>1</v>
          </cell>
          <cell r="BA285">
            <v>645</v>
          </cell>
          <cell r="BB285">
            <v>1</v>
          </cell>
          <cell r="BC285">
            <v>1</v>
          </cell>
          <cell r="BD285">
            <v>180</v>
          </cell>
          <cell r="BE285">
            <v>2</v>
          </cell>
          <cell r="BF285">
            <v>2</v>
          </cell>
          <cell r="BJ285">
            <v>4</v>
          </cell>
          <cell r="BK285">
            <v>5</v>
          </cell>
          <cell r="BL285">
            <v>13</v>
          </cell>
          <cell r="BN285">
            <v>515</v>
          </cell>
          <cell r="BO285" t="str">
            <v>5</v>
          </cell>
          <cell r="BP285"/>
          <cell r="CB285">
            <v>4</v>
          </cell>
          <cell r="CC285">
            <v>1</v>
          </cell>
          <cell r="CE285">
            <v>87</v>
          </cell>
          <cell r="CF285">
            <v>150</v>
          </cell>
          <cell r="CG285" t="str">
            <v>ابيض</v>
          </cell>
          <cell r="CK285">
            <v>0</v>
          </cell>
          <cell r="CL285">
            <v>0.76516000000000006</v>
          </cell>
          <cell r="CN285" t="str">
            <v>foam الBaron 131 top K</v>
          </cell>
          <cell r="CO285" t="str">
            <v>المصرية لتجارة البورسلين</v>
          </cell>
          <cell r="CP285" t="str">
            <v>المصرية لتجارة البورسلين</v>
          </cell>
          <cell r="CT285">
            <v>0</v>
          </cell>
          <cell r="CU285">
            <v>1</v>
          </cell>
          <cell r="CV285">
            <v>1</v>
          </cell>
        </row>
        <row r="286">
          <cell r="A286">
            <v>206</v>
          </cell>
          <cell r="B286" t="str">
            <v>PF2</v>
          </cell>
          <cell r="C286" t="str">
            <v>FOAM 6TH</v>
          </cell>
          <cell r="D286" t="str">
            <v>Molds</v>
          </cell>
          <cell r="E286" t="str">
            <v>FMEGPBB1311000</v>
          </cell>
          <cell r="F286" t="str">
            <v>فوم البارون 131 سفلى P</v>
          </cell>
          <cell r="G286" t="str">
            <v>Ea</v>
          </cell>
          <cell r="H286" t="str">
            <v>1100*1200</v>
          </cell>
          <cell r="I286">
            <v>0.79859999999999998</v>
          </cell>
          <cell r="J286">
            <v>15</v>
          </cell>
          <cell r="L286">
            <v>15</v>
          </cell>
          <cell r="M286">
            <v>15</v>
          </cell>
          <cell r="N286">
            <v>1</v>
          </cell>
          <cell r="O286">
            <v>1</v>
          </cell>
          <cell r="Q286" t="str">
            <v>تعمل</v>
          </cell>
          <cell r="R286">
            <v>798.6</v>
          </cell>
          <cell r="S286">
            <v>742.69799999999998</v>
          </cell>
          <cell r="T286">
            <v>854.50200000000007</v>
          </cell>
          <cell r="U286" t="str">
            <v>7</v>
          </cell>
          <cell r="V286" t="str">
            <v>7</v>
          </cell>
          <cell r="Y286">
            <v>280</v>
          </cell>
          <cell r="AA286">
            <v>206</v>
          </cell>
          <cell r="AB286" t="str">
            <v>فوم البارون 131 سفلى P</v>
          </cell>
          <cell r="AD286" t="str">
            <v>فوم البارون 131 سفلي</v>
          </cell>
          <cell r="AE286">
            <v>1</v>
          </cell>
          <cell r="AH286">
            <v>240</v>
          </cell>
          <cell r="AI286">
            <v>228</v>
          </cell>
          <cell r="AJ286">
            <v>252</v>
          </cell>
          <cell r="AK286">
            <v>1</v>
          </cell>
          <cell r="AL286">
            <v>1</v>
          </cell>
          <cell r="AT286" t="str">
            <v>EGP</v>
          </cell>
          <cell r="AV286">
            <v>7</v>
          </cell>
          <cell r="AW286">
            <v>7</v>
          </cell>
          <cell r="BJ286">
            <v>4</v>
          </cell>
          <cell r="BK286">
            <v>-4</v>
          </cell>
          <cell r="BL286">
            <v>4</v>
          </cell>
          <cell r="BN286">
            <v>514</v>
          </cell>
          <cell r="BO286" t="str">
            <v>5</v>
          </cell>
          <cell r="BP286"/>
          <cell r="CK286">
            <v>0</v>
          </cell>
          <cell r="CL286">
            <v>0.87846000000000002</v>
          </cell>
          <cell r="CN286" t="str">
            <v>foam الBaron 131 bottom P</v>
          </cell>
          <cell r="CO286" t="str">
            <v>المصرية لتجارة البورسلين</v>
          </cell>
          <cell r="CP286" t="str">
            <v>المصرية لتجارة البورسلين</v>
          </cell>
          <cell r="CT286">
            <v>1</v>
          </cell>
          <cell r="CU286">
            <v>1</v>
          </cell>
          <cell r="CV286">
            <v>1</v>
          </cell>
        </row>
        <row r="287">
          <cell r="A287">
            <v>207</v>
          </cell>
          <cell r="B287" t="str">
            <v>PF2</v>
          </cell>
          <cell r="C287" t="str">
            <v>FOAM 6TH</v>
          </cell>
          <cell r="D287" t="str">
            <v>Molds</v>
          </cell>
          <cell r="E287" t="str">
            <v>FMEGPIB1311000</v>
          </cell>
          <cell r="F287" t="str">
            <v>فوم البارون 131 سفلى K</v>
          </cell>
          <cell r="G287" t="str">
            <v>Ea</v>
          </cell>
          <cell r="H287" t="str">
            <v>1100*1200</v>
          </cell>
          <cell r="I287">
            <v>0.79859999999999998</v>
          </cell>
          <cell r="J287">
            <v>15</v>
          </cell>
          <cell r="L287">
            <v>15</v>
          </cell>
          <cell r="M287">
            <v>15</v>
          </cell>
          <cell r="N287">
            <v>1</v>
          </cell>
          <cell r="O287">
            <v>1</v>
          </cell>
          <cell r="Q287" t="str">
            <v>تعمل</v>
          </cell>
          <cell r="R287">
            <v>798.6</v>
          </cell>
          <cell r="S287">
            <v>742.69799999999998</v>
          </cell>
          <cell r="T287">
            <v>854.50200000000007</v>
          </cell>
          <cell r="U287" t="str">
            <v>7</v>
          </cell>
          <cell r="V287" t="str">
            <v>7</v>
          </cell>
          <cell r="Y287">
            <v>280</v>
          </cell>
          <cell r="AA287">
            <v>207</v>
          </cell>
          <cell r="AB287" t="str">
            <v>فوم البارون 131 سفلى K</v>
          </cell>
          <cell r="AD287" t="str">
            <v>فوم البارون 131 سفلي</v>
          </cell>
          <cell r="AE287">
            <v>1</v>
          </cell>
          <cell r="AH287">
            <v>240</v>
          </cell>
          <cell r="AI287">
            <v>228</v>
          </cell>
          <cell r="AJ287">
            <v>252</v>
          </cell>
          <cell r="AK287">
            <v>1</v>
          </cell>
          <cell r="AL287">
            <v>1</v>
          </cell>
          <cell r="AT287" t="str">
            <v>EGP</v>
          </cell>
          <cell r="AV287">
            <v>7</v>
          </cell>
          <cell r="AW287">
            <v>7</v>
          </cell>
          <cell r="BJ287">
            <v>4</v>
          </cell>
          <cell r="BK287">
            <v>-4</v>
          </cell>
          <cell r="BL287">
            <v>4</v>
          </cell>
          <cell r="BN287">
            <v>514</v>
          </cell>
          <cell r="BO287" t="str">
            <v>5</v>
          </cell>
          <cell r="BP287"/>
          <cell r="CK287">
            <v>0</v>
          </cell>
          <cell r="CL287">
            <v>0.87846000000000002</v>
          </cell>
          <cell r="CN287" t="str">
            <v>foam الBaron 131 bottom K</v>
          </cell>
          <cell r="CO287" t="str">
            <v>المصرية لتجارة البورسلين</v>
          </cell>
          <cell r="CP287" t="str">
            <v>المصرية لتجارة البورسلين</v>
          </cell>
          <cell r="CT287">
            <v>1</v>
          </cell>
          <cell r="CU287">
            <v>1</v>
          </cell>
          <cell r="CV287">
            <v>1</v>
          </cell>
        </row>
        <row r="288">
          <cell r="A288" t="str">
            <v>207sum</v>
          </cell>
          <cell r="B288" t="str">
            <v>PF2</v>
          </cell>
          <cell r="C288" t="str">
            <v>FOAM 6TH</v>
          </cell>
          <cell r="D288" t="str">
            <v>Molds</v>
          </cell>
          <cell r="E288" t="str">
            <v>FMEGPIB1311000</v>
          </cell>
          <cell r="F288" t="str">
            <v>فوم البارون 131 سفلي</v>
          </cell>
          <cell r="G288" t="str">
            <v>Ea</v>
          </cell>
          <cell r="H288" t="str">
            <v>1100*1200</v>
          </cell>
          <cell r="I288">
            <v>0.79859999999999998</v>
          </cell>
          <cell r="J288">
            <v>15</v>
          </cell>
          <cell r="L288">
            <v>15</v>
          </cell>
          <cell r="M288">
            <v>15</v>
          </cell>
          <cell r="N288">
            <v>1</v>
          </cell>
          <cell r="O288">
            <v>1</v>
          </cell>
          <cell r="Q288" t="str">
            <v>تعمل</v>
          </cell>
          <cell r="R288">
            <v>798.6</v>
          </cell>
          <cell r="S288">
            <v>742.69799999999998</v>
          </cell>
          <cell r="T288">
            <v>854.50200000000007</v>
          </cell>
          <cell r="U288" t="str">
            <v>7</v>
          </cell>
          <cell r="V288" t="str">
            <v>7</v>
          </cell>
          <cell r="Y288">
            <v>280</v>
          </cell>
          <cell r="AA288">
            <v>207</v>
          </cell>
          <cell r="AB288" t="str">
            <v>فوم البارون 131 سفلى K</v>
          </cell>
          <cell r="AD288" t="str">
            <v>فوم البارون 131 سفلي</v>
          </cell>
          <cell r="AE288">
            <v>1</v>
          </cell>
          <cell r="AH288">
            <v>240</v>
          </cell>
          <cell r="AI288">
            <v>228</v>
          </cell>
          <cell r="AJ288">
            <v>252</v>
          </cell>
          <cell r="AK288">
            <v>0</v>
          </cell>
          <cell r="AL288">
            <v>1</v>
          </cell>
          <cell r="AN288">
            <v>10</v>
          </cell>
          <cell r="AO288" t="str">
            <v>18</v>
          </cell>
          <cell r="AP288" t="str">
            <v>(A)   EU 150   (M)0.7-1.1 mm</v>
          </cell>
          <cell r="AQ288" t="str">
            <v>(B)   S.2 112  (M)0.7-1.1 mm</v>
          </cell>
          <cell r="AR288">
            <v>7</v>
          </cell>
          <cell r="AS288">
            <v>4</v>
          </cell>
          <cell r="AT288" t="str">
            <v>EGP</v>
          </cell>
          <cell r="AV288">
            <v>7</v>
          </cell>
          <cell r="AW288">
            <v>7</v>
          </cell>
          <cell r="AX288">
            <v>673</v>
          </cell>
          <cell r="AY288">
            <v>1</v>
          </cell>
          <cell r="AZ288">
            <v>1</v>
          </cell>
          <cell r="BA288">
            <v>643</v>
          </cell>
          <cell r="BB288">
            <v>1</v>
          </cell>
          <cell r="BC288">
            <v>1</v>
          </cell>
          <cell r="BD288">
            <v>250</v>
          </cell>
          <cell r="BE288">
            <v>2</v>
          </cell>
          <cell r="BF288">
            <v>2</v>
          </cell>
          <cell r="BJ288">
            <v>4</v>
          </cell>
          <cell r="BK288">
            <v>6</v>
          </cell>
          <cell r="BL288">
            <v>14</v>
          </cell>
          <cell r="BN288">
            <v>514</v>
          </cell>
          <cell r="BO288" t="str">
            <v>5</v>
          </cell>
          <cell r="BP288"/>
          <cell r="CB288">
            <v>4</v>
          </cell>
          <cell r="CC288">
            <v>1</v>
          </cell>
          <cell r="CE288">
            <v>87</v>
          </cell>
          <cell r="CF288">
            <v>150</v>
          </cell>
          <cell r="CG288" t="str">
            <v>احمر</v>
          </cell>
          <cell r="CK288">
            <v>0</v>
          </cell>
          <cell r="CL288">
            <v>0.87846000000000002</v>
          </cell>
          <cell r="CN288" t="str">
            <v>foam الBaron 131 bottom K</v>
          </cell>
          <cell r="CO288" t="str">
            <v>المصرية الألمانية</v>
          </cell>
          <cell r="CP288" t="str">
            <v xml:space="preserve">شركة المصرية الالمانية </v>
          </cell>
          <cell r="CT288">
            <v>0</v>
          </cell>
          <cell r="CU288">
            <v>1</v>
          </cell>
          <cell r="CV288">
            <v>1</v>
          </cell>
        </row>
        <row r="289">
          <cell r="A289">
            <v>208</v>
          </cell>
          <cell r="B289" t="str">
            <v>PF2</v>
          </cell>
          <cell r="C289" t="str">
            <v>FOAM 6TH</v>
          </cell>
          <cell r="D289" t="str">
            <v>Molds</v>
          </cell>
          <cell r="E289" t="str">
            <v>FMCHLBN9000000</v>
          </cell>
          <cell r="F289" t="str">
            <v>فوم N 90 K</v>
          </cell>
          <cell r="G289" t="str">
            <v>Ea</v>
          </cell>
          <cell r="H289" t="str">
            <v>1200*1000</v>
          </cell>
          <cell r="I289">
            <v>0.03</v>
          </cell>
          <cell r="J289">
            <v>140</v>
          </cell>
          <cell r="L289">
            <v>140</v>
          </cell>
          <cell r="M289">
            <v>140</v>
          </cell>
          <cell r="N289">
            <v>1</v>
          </cell>
          <cell r="O289">
            <v>6</v>
          </cell>
          <cell r="Q289" t="str">
            <v>تعمل</v>
          </cell>
          <cell r="R289">
            <v>30</v>
          </cell>
          <cell r="S289">
            <v>27.9</v>
          </cell>
          <cell r="T289">
            <v>32.1</v>
          </cell>
          <cell r="U289" t="str">
            <v>7</v>
          </cell>
          <cell r="V289" t="str">
            <v>7</v>
          </cell>
          <cell r="X289" t="str">
            <v>بطاريات سيارات</v>
          </cell>
          <cell r="Y289">
            <v>284</v>
          </cell>
          <cell r="AA289">
            <v>208</v>
          </cell>
          <cell r="AB289" t="str">
            <v>فوم N 90 K</v>
          </cell>
          <cell r="AD289" t="str">
            <v>فوم N 90 K</v>
          </cell>
          <cell r="AE289">
            <v>1</v>
          </cell>
          <cell r="AH289">
            <v>154.28571428571431</v>
          </cell>
          <cell r="AI289">
            <v>146.57142857142858</v>
          </cell>
          <cell r="AJ289">
            <v>162.00000000000003</v>
          </cell>
          <cell r="AK289">
            <v>1</v>
          </cell>
          <cell r="AL289">
            <v>1</v>
          </cell>
          <cell r="AM289">
            <v>1</v>
          </cell>
          <cell r="AN289">
            <v>8</v>
          </cell>
          <cell r="AO289" t="str">
            <v>20</v>
          </cell>
          <cell r="AP289" t="str">
            <v>(A)   401 XS   (S)0.4-0.8 mm</v>
          </cell>
          <cell r="AQ289" t="str">
            <v>(B)   EU 100   (S)0.4-0.8 mm</v>
          </cell>
          <cell r="AR289" t="str">
            <v>6</v>
          </cell>
          <cell r="AT289" t="str">
            <v>CHL</v>
          </cell>
          <cell r="AU289" t="str">
            <v>يدوي</v>
          </cell>
          <cell r="AV289">
            <v>7</v>
          </cell>
          <cell r="AW289">
            <v>7</v>
          </cell>
          <cell r="AX289">
            <v>301</v>
          </cell>
          <cell r="AY289">
            <v>1</v>
          </cell>
          <cell r="AZ289">
            <v>1</v>
          </cell>
          <cell r="BA289">
            <v>167</v>
          </cell>
          <cell r="BB289">
            <v>1</v>
          </cell>
          <cell r="BC289">
            <v>1</v>
          </cell>
          <cell r="BD289">
            <v>40</v>
          </cell>
          <cell r="BE289">
            <v>2</v>
          </cell>
          <cell r="BF289">
            <v>2</v>
          </cell>
          <cell r="BJ289">
            <v>3</v>
          </cell>
          <cell r="BK289">
            <v>5</v>
          </cell>
          <cell r="BL289">
            <v>11</v>
          </cell>
          <cell r="BN289">
            <v>1004</v>
          </cell>
          <cell r="BO289" t="str">
            <v>10</v>
          </cell>
          <cell r="BP289"/>
          <cell r="BW289">
            <v>0</v>
          </cell>
          <cell r="CB289">
            <v>200</v>
          </cell>
          <cell r="CC289">
            <v>1</v>
          </cell>
          <cell r="CE289">
            <v>87</v>
          </cell>
          <cell r="CF289">
            <v>200</v>
          </cell>
          <cell r="CG289" t="str">
            <v>ابيض شفاف</v>
          </cell>
          <cell r="CK289">
            <v>0</v>
          </cell>
          <cell r="CL289">
            <v>3.3000000000000002E-2</v>
          </cell>
          <cell r="CN289" t="str">
            <v>foam N 90 K</v>
          </cell>
          <cell r="CO289" t="str">
            <v>كلورايد</v>
          </cell>
          <cell r="CP289" t="str">
            <v>كلورايد</v>
          </cell>
          <cell r="CT289">
            <v>1</v>
          </cell>
          <cell r="CU289">
            <v>1</v>
          </cell>
          <cell r="CV289">
            <v>1</v>
          </cell>
        </row>
        <row r="290">
          <cell r="A290">
            <v>209</v>
          </cell>
          <cell r="B290" t="str">
            <v>PF2</v>
          </cell>
          <cell r="C290" t="str">
            <v>FOAM 6TH</v>
          </cell>
          <cell r="D290" t="str">
            <v>Molds</v>
          </cell>
          <cell r="E290" t="str">
            <v>FMCHLBN6000000</v>
          </cell>
          <cell r="F290" t="str">
            <v>فوم N 60 K</v>
          </cell>
          <cell r="G290" t="str">
            <v>Ea</v>
          </cell>
          <cell r="H290" t="str">
            <v>1200*1100</v>
          </cell>
          <cell r="I290">
            <v>1.9E-2</v>
          </cell>
          <cell r="J290">
            <v>120</v>
          </cell>
          <cell r="L290">
            <v>126</v>
          </cell>
          <cell r="M290">
            <v>183.27272727272728</v>
          </cell>
          <cell r="N290">
            <v>1</v>
          </cell>
          <cell r="O290">
            <v>8</v>
          </cell>
          <cell r="Q290" t="str">
            <v>تعمل</v>
          </cell>
          <cell r="R290">
            <v>19</v>
          </cell>
          <cell r="S290">
            <v>17.670000000000002</v>
          </cell>
          <cell r="T290">
            <v>20.329999999999998</v>
          </cell>
          <cell r="U290" t="str">
            <v>7</v>
          </cell>
          <cell r="V290" t="str">
            <v>7</v>
          </cell>
          <cell r="X290" t="str">
            <v>بطاريات سيارات</v>
          </cell>
          <cell r="Y290">
            <v>285</v>
          </cell>
          <cell r="AA290">
            <v>209</v>
          </cell>
          <cell r="AB290" t="str">
            <v>فوم N 60 K</v>
          </cell>
          <cell r="AD290" t="str">
            <v>فوم N 60 K</v>
          </cell>
          <cell r="AE290">
            <v>1</v>
          </cell>
          <cell r="AH290">
            <v>157.14285714285714</v>
          </cell>
          <cell r="AI290">
            <v>149.28571428571428</v>
          </cell>
          <cell r="AJ290">
            <v>165</v>
          </cell>
          <cell r="AK290">
            <v>1</v>
          </cell>
          <cell r="AL290">
            <v>1</v>
          </cell>
          <cell r="AM290">
            <v>1</v>
          </cell>
          <cell r="AN290">
            <v>9</v>
          </cell>
          <cell r="AO290" t="str">
            <v>20</v>
          </cell>
          <cell r="AP290" t="str">
            <v>(A)   401 XS   (S)0.4-0.8 mm</v>
          </cell>
          <cell r="AQ290" t="str">
            <v>(B)   EU 100   (S)0.4-0.8 mm</v>
          </cell>
          <cell r="AR290" t="str">
            <v>8</v>
          </cell>
          <cell r="AT290" t="str">
            <v>CHL</v>
          </cell>
          <cell r="AU290" t="str">
            <v>يدوي</v>
          </cell>
          <cell r="AV290">
            <v>7</v>
          </cell>
          <cell r="AW290">
            <v>7</v>
          </cell>
          <cell r="AX290">
            <v>228</v>
          </cell>
          <cell r="AY290">
            <v>1</v>
          </cell>
          <cell r="AZ290">
            <v>1</v>
          </cell>
          <cell r="BA290">
            <v>125</v>
          </cell>
          <cell r="BB290">
            <v>1</v>
          </cell>
          <cell r="BC290">
            <v>1</v>
          </cell>
          <cell r="BD290">
            <v>30</v>
          </cell>
          <cell r="BE290">
            <v>2</v>
          </cell>
          <cell r="BF290">
            <v>2</v>
          </cell>
          <cell r="BJ290">
            <v>3</v>
          </cell>
          <cell r="BK290">
            <v>6</v>
          </cell>
          <cell r="BL290">
            <v>12</v>
          </cell>
          <cell r="BN290">
            <v>1003</v>
          </cell>
          <cell r="BO290" t="str">
            <v>10</v>
          </cell>
          <cell r="BP290"/>
          <cell r="BW290">
            <v>0</v>
          </cell>
          <cell r="CB290">
            <v>300</v>
          </cell>
          <cell r="CC290">
            <v>1</v>
          </cell>
          <cell r="CE290">
            <v>87</v>
          </cell>
          <cell r="CF290">
            <v>200</v>
          </cell>
          <cell r="CG290" t="str">
            <v>ابيض شفاف</v>
          </cell>
          <cell r="CK290">
            <v>0</v>
          </cell>
          <cell r="CL290">
            <v>2.0900000000000002E-2</v>
          </cell>
          <cell r="CN290" t="str">
            <v>foam N 60 K</v>
          </cell>
          <cell r="CO290" t="str">
            <v>كلورايد</v>
          </cell>
          <cell r="CP290" t="str">
            <v>كلورايد</v>
          </cell>
          <cell r="CT290">
            <v>1</v>
          </cell>
          <cell r="CU290">
            <v>1</v>
          </cell>
          <cell r="CV290">
            <v>1</v>
          </cell>
        </row>
        <row r="291">
          <cell r="A291">
            <v>210</v>
          </cell>
          <cell r="B291" t="str">
            <v>PF2</v>
          </cell>
          <cell r="C291" t="str">
            <v>FOAM 6TH</v>
          </cell>
          <cell r="D291" t="str">
            <v>Molds</v>
          </cell>
          <cell r="E291" t="str">
            <v>FMCHLBN5000000</v>
          </cell>
          <cell r="F291" t="str">
            <v>فوم N 50 K</v>
          </cell>
          <cell r="G291" t="str">
            <v>Ea</v>
          </cell>
          <cell r="H291" t="str">
            <v>1200*1000</v>
          </cell>
          <cell r="I291">
            <v>2.1999999999999999E-2</v>
          </cell>
          <cell r="J291">
            <v>144</v>
          </cell>
          <cell r="L291">
            <v>144</v>
          </cell>
          <cell r="M291">
            <v>144</v>
          </cell>
          <cell r="N291">
            <v>1</v>
          </cell>
          <cell r="O291">
            <v>6</v>
          </cell>
          <cell r="Q291" t="str">
            <v>تعمل</v>
          </cell>
          <cell r="R291">
            <v>22</v>
          </cell>
          <cell r="S291">
            <v>20.46</v>
          </cell>
          <cell r="T291">
            <v>23.54</v>
          </cell>
          <cell r="U291" t="str">
            <v>7</v>
          </cell>
          <cell r="V291" t="str">
            <v>7</v>
          </cell>
          <cell r="X291" t="str">
            <v>بطاريات سيارات</v>
          </cell>
          <cell r="Y291">
            <v>286</v>
          </cell>
          <cell r="AA291">
            <v>210</v>
          </cell>
          <cell r="AB291" t="str">
            <v>فوم N 50 K</v>
          </cell>
          <cell r="AD291" t="str">
            <v>فوم N 50 K</v>
          </cell>
          <cell r="AE291">
            <v>1</v>
          </cell>
          <cell r="AH291">
            <v>150</v>
          </cell>
          <cell r="AI291">
            <v>142.5</v>
          </cell>
          <cell r="AJ291">
            <v>157.5</v>
          </cell>
          <cell r="AK291">
            <v>1</v>
          </cell>
          <cell r="AL291">
            <v>1</v>
          </cell>
          <cell r="AM291">
            <v>1</v>
          </cell>
          <cell r="AN291">
            <v>8</v>
          </cell>
          <cell r="AO291" t="str">
            <v>18</v>
          </cell>
          <cell r="AP291" t="str">
            <v>(A)   401 XS   (S)0.4-0.8 mm</v>
          </cell>
          <cell r="AQ291" t="str">
            <v>(B)   EU 100   (S)0.4-0.8 mm</v>
          </cell>
          <cell r="AR291" t="str">
            <v>6</v>
          </cell>
          <cell r="AT291" t="str">
            <v>CHL</v>
          </cell>
          <cell r="AU291" t="str">
            <v>يدوي</v>
          </cell>
          <cell r="AV291">
            <v>7</v>
          </cell>
          <cell r="AW291">
            <v>7</v>
          </cell>
          <cell r="AX291">
            <v>251</v>
          </cell>
          <cell r="AY291">
            <v>1</v>
          </cell>
          <cell r="AZ291">
            <v>1</v>
          </cell>
          <cell r="BA291">
            <v>168</v>
          </cell>
          <cell r="BB291">
            <v>1</v>
          </cell>
          <cell r="BC291">
            <v>1</v>
          </cell>
          <cell r="BD291">
            <v>43</v>
          </cell>
          <cell r="BE291">
            <v>2</v>
          </cell>
          <cell r="BF291">
            <v>2</v>
          </cell>
          <cell r="BJ291">
            <v>2</v>
          </cell>
          <cell r="BK291">
            <v>6</v>
          </cell>
          <cell r="BL291">
            <v>10</v>
          </cell>
          <cell r="BN291">
            <v>1002</v>
          </cell>
          <cell r="BO291" t="str">
            <v>10</v>
          </cell>
          <cell r="BP291"/>
          <cell r="BW291">
            <v>0</v>
          </cell>
          <cell r="CB291">
            <v>200</v>
          </cell>
          <cell r="CC291">
            <v>1</v>
          </cell>
          <cell r="CE291">
            <v>87</v>
          </cell>
          <cell r="CF291">
            <v>200</v>
          </cell>
          <cell r="CG291" t="str">
            <v>ابيض</v>
          </cell>
          <cell r="CK291">
            <v>0</v>
          </cell>
          <cell r="CL291">
            <v>2.4199999999999999E-2</v>
          </cell>
          <cell r="CN291" t="str">
            <v>foam N 50 K</v>
          </cell>
          <cell r="CO291" t="str">
            <v>كلورايد</v>
          </cell>
          <cell r="CP291" t="str">
            <v>كلورايد</v>
          </cell>
          <cell r="CT291">
            <v>1</v>
          </cell>
          <cell r="CU291">
            <v>1</v>
          </cell>
          <cell r="CV291">
            <v>1</v>
          </cell>
        </row>
        <row r="292">
          <cell r="A292">
            <v>211</v>
          </cell>
          <cell r="B292" t="str">
            <v>PF2</v>
          </cell>
          <cell r="C292" t="str">
            <v>FOAM 6TH</v>
          </cell>
          <cell r="D292" t="str">
            <v>Molds</v>
          </cell>
          <cell r="E292" t="str">
            <v>FMCHLBN4000000</v>
          </cell>
          <cell r="F292" t="str">
            <v>فوم N 40 K</v>
          </cell>
          <cell r="G292" t="str">
            <v>Ea</v>
          </cell>
          <cell r="H292" t="str">
            <v>1200*1100</v>
          </cell>
          <cell r="I292">
            <v>1.4999999999999999E-2</v>
          </cell>
          <cell r="J292">
            <v>220</v>
          </cell>
          <cell r="L292">
            <v>220</v>
          </cell>
          <cell r="M292">
            <v>220</v>
          </cell>
          <cell r="N292">
            <v>1</v>
          </cell>
          <cell r="O292">
            <v>8</v>
          </cell>
          <cell r="Q292" t="str">
            <v>تعمل</v>
          </cell>
          <cell r="R292">
            <v>15</v>
          </cell>
          <cell r="S292">
            <v>13.95</v>
          </cell>
          <cell r="T292">
            <v>16.05</v>
          </cell>
          <cell r="U292" t="str">
            <v>7</v>
          </cell>
          <cell r="V292" t="str">
            <v>7</v>
          </cell>
          <cell r="X292" t="str">
            <v>بطاريات سيارات</v>
          </cell>
          <cell r="Y292">
            <v>287</v>
          </cell>
          <cell r="AA292">
            <v>211</v>
          </cell>
          <cell r="AB292" t="str">
            <v>فوم N 40 K</v>
          </cell>
          <cell r="AD292" t="str">
            <v>فوم N 40 K</v>
          </cell>
          <cell r="AE292">
            <v>1</v>
          </cell>
          <cell r="AH292">
            <v>130.90909090909091</v>
          </cell>
          <cell r="AI292">
            <v>124.36363636363636</v>
          </cell>
          <cell r="AJ292">
            <v>137.45454545454547</v>
          </cell>
          <cell r="AK292">
            <v>1</v>
          </cell>
          <cell r="AL292">
            <v>1</v>
          </cell>
          <cell r="AM292">
            <v>1</v>
          </cell>
          <cell r="AN292">
            <v>8</v>
          </cell>
          <cell r="AO292" t="str">
            <v>20</v>
          </cell>
          <cell r="AP292" t="str">
            <v>(A)   401 XS   (S)0.4-0.8 mm</v>
          </cell>
          <cell r="AQ292" t="str">
            <v>(B)   EU 100   (S)0.4-0.8 mm</v>
          </cell>
          <cell r="AR292" t="str">
            <v>8</v>
          </cell>
          <cell r="AT292" t="str">
            <v>CHL</v>
          </cell>
          <cell r="AU292" t="str">
            <v>يدوي</v>
          </cell>
          <cell r="AV292">
            <v>7</v>
          </cell>
          <cell r="AW292">
            <v>7</v>
          </cell>
          <cell r="AX292">
            <v>193</v>
          </cell>
          <cell r="AY292">
            <v>2</v>
          </cell>
          <cell r="AZ292">
            <v>2</v>
          </cell>
          <cell r="BA292">
            <v>123</v>
          </cell>
          <cell r="BB292">
            <v>2</v>
          </cell>
          <cell r="BC292">
            <v>2</v>
          </cell>
          <cell r="BD292">
            <v>36</v>
          </cell>
          <cell r="BE292">
            <v>2</v>
          </cell>
          <cell r="BF292">
            <v>2</v>
          </cell>
          <cell r="BJ292">
            <v>2</v>
          </cell>
          <cell r="BK292">
            <v>6</v>
          </cell>
          <cell r="BL292">
            <v>10</v>
          </cell>
          <cell r="BN292">
            <v>1001</v>
          </cell>
          <cell r="BO292" t="str">
            <v>10</v>
          </cell>
          <cell r="BP292"/>
          <cell r="BW292">
            <v>0</v>
          </cell>
          <cell r="CB292">
            <v>300</v>
          </cell>
          <cell r="CC292">
            <v>1</v>
          </cell>
          <cell r="CE292">
            <v>87</v>
          </cell>
          <cell r="CF292">
            <v>200</v>
          </cell>
          <cell r="CG292" t="str">
            <v>ابيض شفاف</v>
          </cell>
          <cell r="CK292">
            <v>0</v>
          </cell>
          <cell r="CL292">
            <v>1.6500000000000001E-2</v>
          </cell>
          <cell r="CN292" t="str">
            <v>foam N 40 K</v>
          </cell>
          <cell r="CO292" t="str">
            <v>كلورايد</v>
          </cell>
          <cell r="CP292" t="str">
            <v>كلورايد</v>
          </cell>
          <cell r="CT292">
            <v>1</v>
          </cell>
          <cell r="CU292">
            <v>1</v>
          </cell>
          <cell r="CV292">
            <v>1</v>
          </cell>
        </row>
        <row r="293">
          <cell r="A293">
            <v>212</v>
          </cell>
          <cell r="B293" t="str">
            <v>PF2</v>
          </cell>
          <cell r="C293" t="str">
            <v>FOAM 6TH</v>
          </cell>
          <cell r="D293" t="str">
            <v>Molds</v>
          </cell>
          <cell r="E293" t="str">
            <v>FMCHLBN2000000</v>
          </cell>
          <cell r="F293" t="str">
            <v>فوم N 200 K</v>
          </cell>
          <cell r="G293" t="str">
            <v>Ea</v>
          </cell>
          <cell r="H293" t="str">
            <v>1200*1000</v>
          </cell>
          <cell r="I293">
            <v>0.09</v>
          </cell>
          <cell r="J293">
            <v>72</v>
          </cell>
          <cell r="L293">
            <v>72</v>
          </cell>
          <cell r="M293">
            <v>63.15789473684211</v>
          </cell>
          <cell r="N293">
            <v>1</v>
          </cell>
          <cell r="O293">
            <v>3</v>
          </cell>
          <cell r="Q293" t="str">
            <v>تعمل</v>
          </cell>
          <cell r="R293">
            <v>90</v>
          </cell>
          <cell r="S293">
            <v>83.7</v>
          </cell>
          <cell r="T293">
            <v>96.3</v>
          </cell>
          <cell r="U293" t="str">
            <v>7</v>
          </cell>
          <cell r="V293" t="str">
            <v>7</v>
          </cell>
          <cell r="X293" t="str">
            <v>بطاريات سيارات</v>
          </cell>
          <cell r="Y293">
            <v>288</v>
          </cell>
          <cell r="AA293">
            <v>212</v>
          </cell>
          <cell r="AB293" t="str">
            <v>فوم N 200 K</v>
          </cell>
          <cell r="AD293" t="str">
            <v>فوم N 200 K</v>
          </cell>
          <cell r="AE293">
            <v>1</v>
          </cell>
          <cell r="AH293">
            <v>171</v>
          </cell>
          <cell r="AI293">
            <v>162.44999999999999</v>
          </cell>
          <cell r="AJ293">
            <v>179.55</v>
          </cell>
          <cell r="AK293">
            <v>1</v>
          </cell>
          <cell r="AL293">
            <v>1</v>
          </cell>
          <cell r="AM293">
            <v>1</v>
          </cell>
          <cell r="AN293">
            <v>8</v>
          </cell>
          <cell r="AO293" t="str">
            <v>17</v>
          </cell>
          <cell r="AP293" t="str">
            <v>(A)   401 XS   (S)0.4-0.8 mm</v>
          </cell>
          <cell r="AQ293" t="str">
            <v>(B)   EU 100   (S)0.4-0.8 mm</v>
          </cell>
          <cell r="AR293" t="str">
            <v>6</v>
          </cell>
          <cell r="AT293" t="str">
            <v>CHL</v>
          </cell>
          <cell r="AU293" t="str">
            <v>يدوي</v>
          </cell>
          <cell r="AV293">
            <v>7</v>
          </cell>
          <cell r="AW293">
            <v>7</v>
          </cell>
          <cell r="AX293">
            <v>475</v>
          </cell>
          <cell r="AY293">
            <v>1</v>
          </cell>
          <cell r="AZ293">
            <v>1</v>
          </cell>
          <cell r="BA293">
            <v>265</v>
          </cell>
          <cell r="BB293">
            <v>1</v>
          </cell>
          <cell r="BC293">
            <v>1</v>
          </cell>
          <cell r="BD293">
            <v>40</v>
          </cell>
          <cell r="BE293">
            <v>2</v>
          </cell>
          <cell r="BF293">
            <v>2</v>
          </cell>
          <cell r="BJ293">
            <v>3</v>
          </cell>
          <cell r="BK293">
            <v>5</v>
          </cell>
          <cell r="BL293">
            <v>11</v>
          </cell>
          <cell r="BN293">
            <v>1008</v>
          </cell>
          <cell r="BO293" t="str">
            <v>10</v>
          </cell>
          <cell r="BP293"/>
          <cell r="BW293">
            <v>0</v>
          </cell>
          <cell r="CB293">
            <v>75</v>
          </cell>
          <cell r="CC293">
            <v>1</v>
          </cell>
          <cell r="CE293">
            <v>87</v>
          </cell>
          <cell r="CF293">
            <v>200</v>
          </cell>
          <cell r="CG293" t="str">
            <v>ابيض شفاف</v>
          </cell>
          <cell r="CK293">
            <v>0</v>
          </cell>
          <cell r="CL293">
            <v>9.9000000000000005E-2</v>
          </cell>
          <cell r="CN293" t="str">
            <v>foam N 200 K</v>
          </cell>
          <cell r="CO293" t="str">
            <v>كلورايد</v>
          </cell>
          <cell r="CP293" t="str">
            <v>كلورايد</v>
          </cell>
          <cell r="CT293">
            <v>1</v>
          </cell>
          <cell r="CU293">
            <v>1</v>
          </cell>
          <cell r="CV293">
            <v>1</v>
          </cell>
        </row>
        <row r="294">
          <cell r="A294">
            <v>213</v>
          </cell>
          <cell r="B294" t="str">
            <v>PF2</v>
          </cell>
          <cell r="C294" t="str">
            <v>FOAM 6TH</v>
          </cell>
          <cell r="D294" t="str">
            <v>Molds</v>
          </cell>
          <cell r="E294" t="str">
            <v>FMCHLBN1500000</v>
          </cell>
          <cell r="F294" t="str">
            <v>فوم N 150 K</v>
          </cell>
          <cell r="G294" t="str">
            <v>Ea</v>
          </cell>
          <cell r="H294" t="str">
            <v>1200*1100</v>
          </cell>
          <cell r="I294">
            <v>0.05</v>
          </cell>
          <cell r="J294">
            <v>72</v>
          </cell>
          <cell r="L294">
            <v>76</v>
          </cell>
          <cell r="M294">
            <v>74.85560261840584</v>
          </cell>
          <cell r="N294">
            <v>1</v>
          </cell>
          <cell r="O294">
            <v>3</v>
          </cell>
          <cell r="Q294" t="str">
            <v>تعمل</v>
          </cell>
          <cell r="R294">
            <v>50</v>
          </cell>
          <cell r="S294">
            <v>46.5</v>
          </cell>
          <cell r="T294">
            <v>53.5</v>
          </cell>
          <cell r="U294" t="str">
            <v>7</v>
          </cell>
          <cell r="V294" t="str">
            <v>7</v>
          </cell>
          <cell r="X294" t="str">
            <v>بطاريات سيارات</v>
          </cell>
          <cell r="Y294">
            <v>289</v>
          </cell>
          <cell r="AA294">
            <v>213</v>
          </cell>
          <cell r="AB294" t="str">
            <v>فوم N 150 K</v>
          </cell>
          <cell r="AD294" t="str">
            <v>فوم N 150 K</v>
          </cell>
          <cell r="AE294">
            <v>1</v>
          </cell>
          <cell r="AH294">
            <v>144.2777777777778</v>
          </cell>
          <cell r="AI294">
            <v>137.0638888888889</v>
          </cell>
          <cell r="AJ294">
            <v>151.4916666666667</v>
          </cell>
          <cell r="AK294">
            <v>1</v>
          </cell>
          <cell r="AL294">
            <v>1</v>
          </cell>
          <cell r="AM294">
            <v>1</v>
          </cell>
          <cell r="AN294">
            <v>8</v>
          </cell>
          <cell r="AO294" t="str">
            <v>17</v>
          </cell>
          <cell r="AP294" t="str">
            <v>(A)   401 XS   (S)0.4-0.8 mm</v>
          </cell>
          <cell r="AQ294" t="str">
            <v>(B)   EU 100   (S)0.4-0.8 mm</v>
          </cell>
          <cell r="AR294" t="str">
            <v>6</v>
          </cell>
          <cell r="AT294" t="str">
            <v>CHL</v>
          </cell>
          <cell r="AU294" t="str">
            <v>يدوي</v>
          </cell>
          <cell r="AV294">
            <v>7</v>
          </cell>
          <cell r="AW294">
            <v>7</v>
          </cell>
          <cell r="AX294">
            <v>485</v>
          </cell>
          <cell r="AY294">
            <v>1</v>
          </cell>
          <cell r="AZ294">
            <v>1</v>
          </cell>
          <cell r="BA294">
            <v>210</v>
          </cell>
          <cell r="BB294">
            <v>1</v>
          </cell>
          <cell r="BC294">
            <v>1</v>
          </cell>
          <cell r="BD294">
            <v>45</v>
          </cell>
          <cell r="BE294">
            <v>2</v>
          </cell>
          <cell r="BF294">
            <v>2</v>
          </cell>
          <cell r="BJ294">
            <v>3</v>
          </cell>
          <cell r="BK294">
            <v>5</v>
          </cell>
          <cell r="BL294">
            <v>11</v>
          </cell>
          <cell r="BN294">
            <v>1007</v>
          </cell>
          <cell r="BO294" t="str">
            <v>10</v>
          </cell>
          <cell r="BP294"/>
          <cell r="BW294">
            <v>0</v>
          </cell>
          <cell r="CB294">
            <v>75</v>
          </cell>
          <cell r="CC294">
            <v>1</v>
          </cell>
          <cell r="CE294">
            <v>87</v>
          </cell>
          <cell r="CF294">
            <v>200</v>
          </cell>
          <cell r="CG294" t="str">
            <v>ابيض شفاف</v>
          </cell>
          <cell r="CK294">
            <v>0</v>
          </cell>
          <cell r="CL294">
            <v>5.5000000000000007E-2</v>
          </cell>
          <cell r="CN294" t="str">
            <v>foam N 150 K</v>
          </cell>
          <cell r="CO294" t="str">
            <v>كلورايد</v>
          </cell>
          <cell r="CP294" t="str">
            <v>كلورايد</v>
          </cell>
          <cell r="CT294">
            <v>1</v>
          </cell>
          <cell r="CU294">
            <v>1</v>
          </cell>
          <cell r="CV294">
            <v>1</v>
          </cell>
        </row>
        <row r="295">
          <cell r="A295" t="str">
            <v>630sum</v>
          </cell>
          <cell r="B295" t="str">
            <v>PF1</v>
          </cell>
          <cell r="C295" t="str">
            <v>FOAM 10TH</v>
          </cell>
          <cell r="D295" t="str">
            <v>Molds</v>
          </cell>
          <cell r="E295" t="str">
            <v>FMCHLBN1500000-FMCHLBN5000000FMCHLBN6000000FMCHLBN9000000</v>
          </cell>
          <cell r="F295" t="str">
            <v>طقم فوم غسالة 12 كجم توب لود</v>
          </cell>
          <cell r="G295" t="str">
            <v>Ea</v>
          </cell>
          <cell r="H295" t="str">
            <v>1400*1700</v>
          </cell>
          <cell r="I295">
            <v>1.1834999999999998</v>
          </cell>
          <cell r="M295">
            <v>18</v>
          </cell>
          <cell r="N295">
            <v>5</v>
          </cell>
          <cell r="O295">
            <v>1</v>
          </cell>
          <cell r="P295" t="str">
            <v>Y1</v>
          </cell>
          <cell r="Q295" t="str">
            <v>تعمل</v>
          </cell>
          <cell r="R295">
            <v>1183.4999999999998</v>
          </cell>
          <cell r="S295">
            <v>1088.9620199999997</v>
          </cell>
          <cell r="T295">
            <v>1278.0379799999998</v>
          </cell>
          <cell r="U295">
            <v>7.9880000000000004</v>
          </cell>
          <cell r="V295">
            <v>7.9880000000000004</v>
          </cell>
          <cell r="X295" t="str">
            <v>غسالة</v>
          </cell>
          <cell r="Y295">
            <v>407</v>
          </cell>
          <cell r="Z295" t="str">
            <v>مجمعة</v>
          </cell>
          <cell r="AA295">
            <v>630</v>
          </cell>
          <cell r="AB295" t="str">
            <v>زوايا غساله 12 كيلو فوق اتوماتيك 16338000004069</v>
          </cell>
          <cell r="AD295" t="str">
            <v>طقم فوم غسالة 12 كجم -توب لود</v>
          </cell>
          <cell r="AE295">
            <v>1</v>
          </cell>
          <cell r="AG295" t="str">
            <v>-</v>
          </cell>
          <cell r="AH295">
            <v>200</v>
          </cell>
          <cell r="AI295">
            <v>190</v>
          </cell>
          <cell r="AJ295">
            <v>210</v>
          </cell>
          <cell r="AK295">
            <v>0</v>
          </cell>
          <cell r="AM295">
            <v>1</v>
          </cell>
          <cell r="AN295">
            <v>10</v>
          </cell>
          <cell r="AO295">
            <v>25</v>
          </cell>
          <cell r="AP295" t="str">
            <v>401xs</v>
          </cell>
          <cell r="AR295">
            <v>24</v>
          </cell>
          <cell r="AS295">
            <v>32</v>
          </cell>
          <cell r="AT295" t="str">
            <v>CHL</v>
          </cell>
          <cell r="AU295" t="str">
            <v>اتوماتيك</v>
          </cell>
          <cell r="AV295">
            <v>8</v>
          </cell>
          <cell r="AW295">
            <v>8</v>
          </cell>
          <cell r="BJ295">
            <v>5</v>
          </cell>
          <cell r="BK295">
            <v>5</v>
          </cell>
          <cell r="BL295">
            <v>15</v>
          </cell>
          <cell r="BN295">
            <v>238</v>
          </cell>
          <cell r="BO295" t="str">
            <v>2</v>
          </cell>
          <cell r="BP295">
            <v>44058</v>
          </cell>
          <cell r="BW295">
            <v>0</v>
          </cell>
          <cell r="BX295" t="str">
            <v>شفاف</v>
          </cell>
          <cell r="CE295">
            <v>87</v>
          </cell>
          <cell r="CF295">
            <v>150</v>
          </cell>
          <cell r="CG295" t="str">
            <v>ازرق</v>
          </cell>
          <cell r="CK295">
            <v>1.2840974999999997</v>
          </cell>
          <cell r="CL295">
            <v>0</v>
          </cell>
          <cell r="CN295" t="str">
            <v>Zanosy ELABD 303</v>
          </cell>
          <cell r="CO295" t="str">
            <v>الكترولوكس</v>
          </cell>
          <cell r="CP295" t="str">
            <v>القاهرة للصناعات المغذية غسالات</v>
          </cell>
          <cell r="CT295">
            <v>0</v>
          </cell>
          <cell r="CU295">
            <v>1</v>
          </cell>
          <cell r="CV295">
            <v>0</v>
          </cell>
        </row>
        <row r="296">
          <cell r="A296">
            <v>215</v>
          </cell>
          <cell r="B296" t="str">
            <v>PF2</v>
          </cell>
          <cell r="C296" t="str">
            <v>FOAM 6TH</v>
          </cell>
          <cell r="D296" t="str">
            <v>Molds</v>
          </cell>
          <cell r="E296" t="str">
            <v>FMCHLBN1000000</v>
          </cell>
          <cell r="F296" t="str">
            <v>فوم N 100 K</v>
          </cell>
          <cell r="G296" t="str">
            <v>Ea</v>
          </cell>
          <cell r="H296" t="str">
            <v>1130*860</v>
          </cell>
          <cell r="I296">
            <v>4.3999999999999997E-2</v>
          </cell>
          <cell r="J296">
            <v>90</v>
          </cell>
          <cell r="L296">
            <v>90</v>
          </cell>
          <cell r="M296">
            <v>90</v>
          </cell>
          <cell r="N296">
            <v>1</v>
          </cell>
          <cell r="O296">
            <v>4</v>
          </cell>
          <cell r="Q296" t="str">
            <v>تعمل</v>
          </cell>
          <cell r="R296">
            <v>44</v>
          </cell>
          <cell r="S296">
            <v>40.92</v>
          </cell>
          <cell r="T296">
            <v>47.08</v>
          </cell>
          <cell r="U296" t="str">
            <v>7</v>
          </cell>
          <cell r="V296" t="str">
            <v>7</v>
          </cell>
          <cell r="X296" t="str">
            <v>بطاريات سيارات</v>
          </cell>
          <cell r="Y296">
            <v>291</v>
          </cell>
          <cell r="AA296">
            <v>215</v>
          </cell>
          <cell r="AB296" t="str">
            <v>فوم N 100 K</v>
          </cell>
          <cell r="AD296" t="str">
            <v>فوم N 100 K</v>
          </cell>
          <cell r="AE296">
            <v>1</v>
          </cell>
          <cell r="AH296">
            <v>160</v>
          </cell>
          <cell r="AI296">
            <v>152</v>
          </cell>
          <cell r="AJ296">
            <v>168</v>
          </cell>
          <cell r="AK296">
            <v>1</v>
          </cell>
          <cell r="AL296">
            <v>1</v>
          </cell>
          <cell r="AM296">
            <v>1</v>
          </cell>
          <cell r="AN296">
            <v>8</v>
          </cell>
          <cell r="AO296" t="str">
            <v>20</v>
          </cell>
          <cell r="AP296" t="str">
            <v>(A)   401 XS   (S)0.4-0.8 mm</v>
          </cell>
          <cell r="AQ296" t="str">
            <v>(B)   EU 100   (S)0.4-0.8 mm</v>
          </cell>
          <cell r="AR296" t="str">
            <v>8</v>
          </cell>
          <cell r="AT296" t="str">
            <v>CHL</v>
          </cell>
          <cell r="AU296" t="str">
            <v>يدوي</v>
          </cell>
          <cell r="AV296">
            <v>7</v>
          </cell>
          <cell r="AW296">
            <v>7</v>
          </cell>
          <cell r="AX296">
            <v>404</v>
          </cell>
          <cell r="AY296">
            <v>1</v>
          </cell>
          <cell r="AZ296">
            <v>1</v>
          </cell>
          <cell r="BA296">
            <v>171</v>
          </cell>
          <cell r="BB296">
            <v>1</v>
          </cell>
          <cell r="BC296">
            <v>1</v>
          </cell>
          <cell r="BD296">
            <v>41</v>
          </cell>
          <cell r="BE296">
            <v>2</v>
          </cell>
          <cell r="BF296">
            <v>2</v>
          </cell>
          <cell r="BJ296">
            <v>3</v>
          </cell>
          <cell r="BK296">
            <v>5</v>
          </cell>
          <cell r="BL296">
            <v>11</v>
          </cell>
          <cell r="BN296">
            <v>1005</v>
          </cell>
          <cell r="BO296" t="str">
            <v>10</v>
          </cell>
          <cell r="BP296"/>
          <cell r="BW296">
            <v>0</v>
          </cell>
          <cell r="CB296">
            <v>120</v>
          </cell>
          <cell r="CC296">
            <v>1</v>
          </cell>
          <cell r="CE296">
            <v>87</v>
          </cell>
          <cell r="CF296">
            <v>200</v>
          </cell>
          <cell r="CG296" t="str">
            <v>ابيض شفاف</v>
          </cell>
          <cell r="CK296">
            <v>0</v>
          </cell>
          <cell r="CL296">
            <v>4.8399999999999999E-2</v>
          </cell>
          <cell r="CN296" t="str">
            <v>foam N 100 K</v>
          </cell>
          <cell r="CO296" t="str">
            <v>كلورايد</v>
          </cell>
          <cell r="CP296" t="str">
            <v>كلورايد</v>
          </cell>
          <cell r="CT296">
            <v>1</v>
          </cell>
          <cell r="CU296">
            <v>1</v>
          </cell>
          <cell r="CV296">
            <v>1</v>
          </cell>
        </row>
        <row r="297">
          <cell r="A297">
            <v>216</v>
          </cell>
          <cell r="B297" t="str">
            <v>PF1</v>
          </cell>
          <cell r="C297" t="str">
            <v>FOAM 10TH</v>
          </cell>
          <cell r="D297" t="str">
            <v>Molds</v>
          </cell>
          <cell r="E297" t="str">
            <v>FMEGPIS2000000</v>
          </cell>
          <cell r="F297" t="str">
            <v>فستون سفلى جديد</v>
          </cell>
          <cell r="G297" t="str">
            <v>Ea</v>
          </cell>
          <cell r="H297" t="str">
            <v>1100*1200</v>
          </cell>
          <cell r="I297">
            <v>0.55000000000000004</v>
          </cell>
          <cell r="J297">
            <v>12</v>
          </cell>
          <cell r="L297">
            <v>12</v>
          </cell>
          <cell r="M297">
            <v>12</v>
          </cell>
          <cell r="N297">
            <v>1</v>
          </cell>
          <cell r="O297">
            <v>1</v>
          </cell>
          <cell r="Q297" t="str">
            <v>لا تعمل</v>
          </cell>
          <cell r="R297">
            <v>550</v>
          </cell>
          <cell r="S297">
            <v>511.5</v>
          </cell>
          <cell r="T297">
            <v>588.5</v>
          </cell>
          <cell r="U297" t="str">
            <v>7</v>
          </cell>
          <cell r="V297" t="str">
            <v>7</v>
          </cell>
          <cell r="Y297">
            <v>292</v>
          </cell>
          <cell r="AA297">
            <v>216</v>
          </cell>
          <cell r="AB297" t="str">
            <v>فستون سفلى جديد</v>
          </cell>
          <cell r="AC297">
            <v>0.55000000000000004</v>
          </cell>
          <cell r="AD297" t="str">
            <v>فستون سفلى جديد</v>
          </cell>
          <cell r="AE297">
            <v>0</v>
          </cell>
          <cell r="AH297">
            <v>300</v>
          </cell>
          <cell r="AI297">
            <v>285</v>
          </cell>
          <cell r="AJ297">
            <v>315</v>
          </cell>
          <cell r="AK297">
            <v>1</v>
          </cell>
          <cell r="AL297">
            <v>1</v>
          </cell>
          <cell r="AT297" t="str">
            <v>EGP</v>
          </cell>
          <cell r="AV297">
            <v>7</v>
          </cell>
          <cell r="AW297">
            <v>7</v>
          </cell>
          <cell r="BO297" t="str">
            <v/>
          </cell>
          <cell r="BP297"/>
          <cell r="CK297">
            <v>0</v>
          </cell>
          <cell r="CL297">
            <v>0.60500000000000009</v>
          </cell>
          <cell r="CN297" t="str">
            <v>فستون bottom جديد</v>
          </cell>
          <cell r="CO297" t="str">
            <v>المصرية الألمانية</v>
          </cell>
          <cell r="CP297" t="str">
            <v xml:space="preserve">شركة المصرية الالمانية </v>
          </cell>
          <cell r="CT297">
            <v>1</v>
          </cell>
          <cell r="CU297">
            <v>1</v>
          </cell>
        </row>
        <row r="298">
          <cell r="A298" t="str">
            <v>630f</v>
          </cell>
          <cell r="B298" t="str">
            <v>PF1</v>
          </cell>
          <cell r="C298" t="str">
            <v>FOAM 10TH</v>
          </cell>
          <cell r="D298" t="str">
            <v>Molds</v>
          </cell>
          <cell r="E298" t="str">
            <v>FMCFII21204069</v>
          </cell>
          <cell r="F298" t="str">
            <v>طقم فوم غسالة 12 كجم توب لود- امامية</v>
          </cell>
          <cell r="G298" t="str">
            <v>Ea</v>
          </cell>
          <cell r="H298" t="str">
            <v>1400*1700</v>
          </cell>
          <cell r="I298">
            <v>0.14599999999999999</v>
          </cell>
          <cell r="M298">
            <v>18</v>
          </cell>
          <cell r="N298">
            <v>1</v>
          </cell>
          <cell r="O298">
            <v>1</v>
          </cell>
          <cell r="P298" t="str">
            <v>Y1</v>
          </cell>
          <cell r="Q298" t="str">
            <v>تعمل</v>
          </cell>
          <cell r="R298">
            <v>146</v>
          </cell>
          <cell r="S298">
            <v>133.15199999999999</v>
          </cell>
          <cell r="T298">
            <v>158.84800000000001</v>
          </cell>
          <cell r="U298">
            <v>8.8000000000000007</v>
          </cell>
          <cell r="V298">
            <v>8.8000000000000007</v>
          </cell>
          <cell r="X298" t="str">
            <v>غسالة</v>
          </cell>
          <cell r="Y298">
            <v>407</v>
          </cell>
          <cell r="Z298" t="str">
            <v xml:space="preserve">امامية </v>
          </cell>
          <cell r="AA298">
            <v>630</v>
          </cell>
          <cell r="AB298" t="str">
            <v>زوايا غساله 12 كيلو فوق اتوماتيك 16338000004069</v>
          </cell>
          <cell r="AD298" t="str">
            <v>طقم فوم غسالة 12 كجم -توب لود</v>
          </cell>
          <cell r="AE298">
            <v>1</v>
          </cell>
          <cell r="AH298">
            <v>200</v>
          </cell>
          <cell r="AI298">
            <v>190</v>
          </cell>
          <cell r="AJ298">
            <v>210</v>
          </cell>
          <cell r="AK298">
            <v>0</v>
          </cell>
          <cell r="AL298">
            <v>1</v>
          </cell>
          <cell r="AN298">
            <v>10</v>
          </cell>
          <cell r="AO298">
            <v>25</v>
          </cell>
          <cell r="AP298" t="str">
            <v>401xs</v>
          </cell>
          <cell r="AR298">
            <v>24</v>
          </cell>
          <cell r="AS298">
            <v>32</v>
          </cell>
          <cell r="AT298" t="str">
            <v>CFI</v>
          </cell>
          <cell r="AU298" t="str">
            <v>اتوماتيك</v>
          </cell>
          <cell r="AV298">
            <v>8</v>
          </cell>
          <cell r="AW298">
            <v>8</v>
          </cell>
          <cell r="AX298">
            <v>814</v>
          </cell>
          <cell r="AY298">
            <v>2</v>
          </cell>
          <cell r="AZ298">
            <v>2</v>
          </cell>
          <cell r="BA298">
            <v>234</v>
          </cell>
          <cell r="BB298">
            <v>2</v>
          </cell>
          <cell r="BC298">
            <v>2</v>
          </cell>
          <cell r="BD298">
            <v>80</v>
          </cell>
          <cell r="BE298">
            <v>1</v>
          </cell>
          <cell r="BF298">
            <v>1</v>
          </cell>
          <cell r="BJ298">
            <v>5</v>
          </cell>
          <cell r="BK298">
            <v>5</v>
          </cell>
          <cell r="BL298">
            <v>15</v>
          </cell>
          <cell r="BN298">
            <v>238</v>
          </cell>
          <cell r="BO298" t="str">
            <v>2</v>
          </cell>
          <cell r="BP298">
            <v>44058</v>
          </cell>
          <cell r="BW298">
            <v>0</v>
          </cell>
          <cell r="BX298" t="str">
            <v>شفاف</v>
          </cell>
          <cell r="CE298">
            <v>87</v>
          </cell>
          <cell r="CF298">
            <v>150</v>
          </cell>
          <cell r="CG298" t="str">
            <v>ازرق</v>
          </cell>
          <cell r="CK298">
            <v>0.15841</v>
          </cell>
          <cell r="CL298">
            <v>0</v>
          </cell>
          <cell r="CN298" t="str">
            <v>Zanosy ELABD 303</v>
          </cell>
          <cell r="CO298" t="str">
            <v>الكترولوكس</v>
          </cell>
          <cell r="CP298" t="str">
            <v>القاهرة للصناعات المغذية غسالات</v>
          </cell>
          <cell r="CT298">
            <v>0</v>
          </cell>
          <cell r="CU298">
            <v>1</v>
          </cell>
          <cell r="CV298">
            <v>1</v>
          </cell>
        </row>
        <row r="299">
          <cell r="A299">
            <v>218</v>
          </cell>
          <cell r="B299" t="str">
            <v>PF1</v>
          </cell>
          <cell r="C299" t="str">
            <v>FOAM 10TH</v>
          </cell>
          <cell r="D299" t="str">
            <v>Molds</v>
          </cell>
          <cell r="E299" t="str">
            <v>FMDAIIDV200000</v>
          </cell>
          <cell r="F299" t="str">
            <v>فاصل الدعامة الوسطى CDFRP0757</v>
          </cell>
          <cell r="G299" t="str">
            <v>Ea</v>
          </cell>
          <cell r="H299" t="str">
            <v>1100*1200</v>
          </cell>
          <cell r="I299">
            <v>7.7777777777777776E-3</v>
          </cell>
          <cell r="J299">
            <v>20</v>
          </cell>
          <cell r="L299">
            <v>20</v>
          </cell>
          <cell r="M299">
            <v>20</v>
          </cell>
          <cell r="Q299" t="str">
            <v>لا تعمل</v>
          </cell>
          <cell r="R299">
            <v>7.7777777777777777</v>
          </cell>
          <cell r="S299">
            <v>7.2333333333333334</v>
          </cell>
          <cell r="T299">
            <v>8.3222222222222229</v>
          </cell>
          <cell r="U299" t="str">
            <v>7</v>
          </cell>
          <cell r="V299" t="str">
            <v>7</v>
          </cell>
          <cell r="Y299">
            <v>294</v>
          </cell>
          <cell r="AA299">
            <v>218</v>
          </cell>
          <cell r="AB299" t="str">
            <v>فاصل الدعامة الوسطى CDFRP0757</v>
          </cell>
          <cell r="AC299">
            <v>7.7777777777777776E-3</v>
          </cell>
          <cell r="AD299" t="str">
            <v>فاصل الدعامة الوسطى CDFRP0757</v>
          </cell>
          <cell r="AE299">
            <v>0</v>
          </cell>
          <cell r="AH299" t="e">
            <v>#DIV/0!</v>
          </cell>
          <cell r="AI299" t="e">
            <v>#DIV/0!</v>
          </cell>
          <cell r="AJ299" t="e">
            <v>#DIV/0!</v>
          </cell>
          <cell r="AK299">
            <v>1</v>
          </cell>
          <cell r="AL299">
            <v>1</v>
          </cell>
          <cell r="AT299" t="str">
            <v>DAI</v>
          </cell>
          <cell r="AV299">
            <v>7</v>
          </cell>
          <cell r="AW299">
            <v>7</v>
          </cell>
          <cell r="BO299" t="str">
            <v/>
          </cell>
          <cell r="BP299"/>
          <cell r="CK299">
            <v>0</v>
          </cell>
          <cell r="CL299">
            <v>8.5555555555555558E-3</v>
          </cell>
          <cell r="CN299" t="str">
            <v>فاصل الدعامة الcenterى CDFRP0757</v>
          </cell>
          <cell r="CO299" t="str">
            <v/>
          </cell>
          <cell r="CT299">
            <v>1</v>
          </cell>
          <cell r="CU299">
            <v>0</v>
          </cell>
        </row>
        <row r="300">
          <cell r="A300">
            <v>219</v>
          </cell>
          <cell r="B300" t="str">
            <v>PF1</v>
          </cell>
          <cell r="C300" t="str">
            <v>FOAM 10TH</v>
          </cell>
          <cell r="D300" t="str">
            <v>Molds</v>
          </cell>
          <cell r="E300" t="str">
            <v>FMBOXI20FC0000</v>
          </cell>
          <cell r="F300" t="str">
            <v>غطاء صندوق سمك 20 ك فلات الجديدة</v>
          </cell>
          <cell r="G300" t="str">
            <v>Ea</v>
          </cell>
          <cell r="H300" t="str">
            <v>1400*1700</v>
          </cell>
          <cell r="I300">
            <v>0.11416666666666667</v>
          </cell>
          <cell r="J300">
            <v>240</v>
          </cell>
          <cell r="K300">
            <v>1</v>
          </cell>
          <cell r="L300">
            <v>252</v>
          </cell>
          <cell r="M300">
            <v>238</v>
          </cell>
          <cell r="N300">
            <v>1</v>
          </cell>
          <cell r="O300">
            <v>6</v>
          </cell>
          <cell r="Q300" t="str">
            <v>تعمل</v>
          </cell>
          <cell r="R300">
            <v>114.16666666666667</v>
          </cell>
          <cell r="S300">
            <v>106.17500000000001</v>
          </cell>
          <cell r="T300">
            <v>122.15833333333333</v>
          </cell>
          <cell r="U300" t="str">
            <v>7</v>
          </cell>
          <cell r="V300" t="str">
            <v>7</v>
          </cell>
          <cell r="X300" t="str">
            <v>صندوق سمك</v>
          </cell>
          <cell r="Y300">
            <v>295</v>
          </cell>
          <cell r="AA300">
            <v>219</v>
          </cell>
          <cell r="AB300" t="str">
            <v>غطاء صندوق سمك 20 ك فلات الجديدة</v>
          </cell>
          <cell r="AD300" t="str">
            <v>غطاء صندوق سمك 20 ك فلات الجديدة</v>
          </cell>
          <cell r="AE300">
            <v>1</v>
          </cell>
          <cell r="AH300">
            <v>90.756302521008408</v>
          </cell>
          <cell r="AI300">
            <v>86.21848739495799</v>
          </cell>
          <cell r="AJ300">
            <v>95.294117647058826</v>
          </cell>
          <cell r="AK300">
            <v>1</v>
          </cell>
          <cell r="AL300">
            <v>1</v>
          </cell>
          <cell r="AM300">
            <v>1</v>
          </cell>
          <cell r="AN300">
            <v>6</v>
          </cell>
          <cell r="AO300" t="str">
            <v>18</v>
          </cell>
          <cell r="AP300" t="str">
            <v>(A)   C-SB  (M) 0.7-1.1mm</v>
          </cell>
          <cell r="AQ300" t="str">
            <v>(B) S.2 112 (M) 0.7-1.1 mm</v>
          </cell>
          <cell r="AR300" t="str">
            <v>12</v>
          </cell>
          <cell r="AS300" t="str">
            <v>36</v>
          </cell>
          <cell r="AT300" t="str">
            <v>BOX</v>
          </cell>
          <cell r="AU300" t="str">
            <v>اتوماتيك</v>
          </cell>
          <cell r="AV300">
            <v>7</v>
          </cell>
          <cell r="AW300">
            <v>7</v>
          </cell>
          <cell r="AX300">
            <v>564</v>
          </cell>
          <cell r="AY300">
            <v>2</v>
          </cell>
          <cell r="AZ300">
            <v>2</v>
          </cell>
          <cell r="BA300">
            <v>404</v>
          </cell>
          <cell r="BB300">
            <v>2.5</v>
          </cell>
          <cell r="BC300">
            <v>2.5</v>
          </cell>
          <cell r="BD300">
            <v>35</v>
          </cell>
          <cell r="BJ300">
            <v>0</v>
          </cell>
          <cell r="BK300">
            <v>6</v>
          </cell>
          <cell r="BL300">
            <v>6</v>
          </cell>
          <cell r="BN300">
            <v>306</v>
          </cell>
          <cell r="BO300" t="str">
            <v>3</v>
          </cell>
          <cell r="BP300"/>
          <cell r="BW300">
            <v>0</v>
          </cell>
          <cell r="CB300">
            <v>27</v>
          </cell>
          <cell r="CC300">
            <v>1</v>
          </cell>
          <cell r="CE300">
            <v>87</v>
          </cell>
          <cell r="CF300">
            <v>150</v>
          </cell>
          <cell r="CG300" t="str">
            <v>احمر</v>
          </cell>
          <cell r="CK300">
            <v>0.12387083333333333</v>
          </cell>
          <cell r="CL300">
            <v>0</v>
          </cell>
          <cell r="CN300" t="str">
            <v>cover box fish 20 kg Flat new</v>
          </cell>
          <cell r="CO300" t="str">
            <v>عملاء متنوعون</v>
          </cell>
          <cell r="CP300" t="str">
            <v>عملاء متنوعون</v>
          </cell>
          <cell r="CT300">
            <v>1</v>
          </cell>
          <cell r="CU300">
            <v>1</v>
          </cell>
          <cell r="CV300">
            <v>1</v>
          </cell>
        </row>
        <row r="301">
          <cell r="A301">
            <v>220</v>
          </cell>
          <cell r="B301" t="str">
            <v>PF1</v>
          </cell>
          <cell r="C301" t="str">
            <v>FOAM 10TH</v>
          </cell>
          <cell r="D301" t="str">
            <v>Molds</v>
          </cell>
          <cell r="E301" t="str">
            <v>FMNEAI90000000</v>
          </cell>
          <cell r="F301" t="str">
            <v>غساله 9 ك</v>
          </cell>
          <cell r="G301" t="str">
            <v>Ea</v>
          </cell>
          <cell r="H301" t="str">
            <v>1100*1200</v>
          </cell>
          <cell r="I301">
            <v>0.71199999999999997</v>
          </cell>
          <cell r="J301">
            <v>15</v>
          </cell>
          <cell r="K301">
            <v>1</v>
          </cell>
          <cell r="L301">
            <v>15</v>
          </cell>
          <cell r="M301">
            <v>15</v>
          </cell>
          <cell r="N301">
            <v>1</v>
          </cell>
          <cell r="O301">
            <v>1</v>
          </cell>
          <cell r="Q301" t="str">
            <v>لا تعمل</v>
          </cell>
          <cell r="R301">
            <v>712</v>
          </cell>
          <cell r="S301">
            <v>662.16</v>
          </cell>
          <cell r="T301">
            <v>761.84</v>
          </cell>
          <cell r="U301" t="str">
            <v>7</v>
          </cell>
          <cell r="V301" t="str">
            <v>7</v>
          </cell>
          <cell r="X301" t="str">
            <v>غسالة</v>
          </cell>
          <cell r="Y301">
            <v>296</v>
          </cell>
          <cell r="AA301">
            <v>220</v>
          </cell>
          <cell r="AB301" t="str">
            <v>غساله 9 ك</v>
          </cell>
          <cell r="AC301">
            <v>0.71199999999999997</v>
          </cell>
          <cell r="AD301" t="str">
            <v>غساله 9 ك</v>
          </cell>
          <cell r="AE301">
            <v>0</v>
          </cell>
          <cell r="AH301">
            <v>240</v>
          </cell>
          <cell r="AI301">
            <v>228</v>
          </cell>
          <cell r="AJ301">
            <v>252</v>
          </cell>
          <cell r="AK301">
            <v>1</v>
          </cell>
          <cell r="AL301">
            <v>1</v>
          </cell>
          <cell r="AT301" t="str">
            <v>NEA</v>
          </cell>
          <cell r="AV301">
            <v>7</v>
          </cell>
          <cell r="AW301">
            <v>7</v>
          </cell>
          <cell r="BO301" t="str">
            <v/>
          </cell>
          <cell r="BP301"/>
          <cell r="CK301">
            <v>0</v>
          </cell>
          <cell r="CL301">
            <v>0.78320000000000001</v>
          </cell>
          <cell r="CN301" t="str">
            <v>washer 9 kg</v>
          </cell>
          <cell r="CO301" t="str">
            <v/>
          </cell>
          <cell r="CT301">
            <v>1</v>
          </cell>
          <cell r="CU301">
            <v>1</v>
          </cell>
        </row>
        <row r="302">
          <cell r="A302">
            <v>221</v>
          </cell>
          <cell r="B302" t="str">
            <v>PF1</v>
          </cell>
          <cell r="C302" t="str">
            <v>FOAM 10TH</v>
          </cell>
          <cell r="D302" t="str">
            <v>Molds</v>
          </cell>
          <cell r="E302" t="str">
            <v>FMSAAI00000000</v>
          </cell>
          <cell r="F302" t="str">
            <v>عوامة ثانى اكريليك</v>
          </cell>
          <cell r="G302" t="str">
            <v>Ea</v>
          </cell>
          <cell r="H302" t="str">
            <v>850*650</v>
          </cell>
          <cell r="I302">
            <v>3.0000000000000001E-3</v>
          </cell>
          <cell r="J302">
            <v>135</v>
          </cell>
          <cell r="L302">
            <v>135</v>
          </cell>
          <cell r="M302">
            <v>135</v>
          </cell>
          <cell r="N302">
            <v>1</v>
          </cell>
          <cell r="O302">
            <v>12</v>
          </cell>
          <cell r="Q302" t="str">
            <v>لا تعمل</v>
          </cell>
          <cell r="R302">
            <v>3</v>
          </cell>
          <cell r="S302">
            <v>2.79</v>
          </cell>
          <cell r="T302">
            <v>3.21</v>
          </cell>
          <cell r="U302" t="str">
            <v>7</v>
          </cell>
          <cell r="V302" t="str">
            <v>7</v>
          </cell>
          <cell r="Y302">
            <v>297</v>
          </cell>
          <cell r="AA302">
            <v>221</v>
          </cell>
          <cell r="AB302" t="str">
            <v>عوامة ثانى اكريليك</v>
          </cell>
          <cell r="AC302">
            <v>3.0000000000000001E-3</v>
          </cell>
          <cell r="AD302" t="str">
            <v>عوامة ثانى اكريليك</v>
          </cell>
          <cell r="AE302">
            <v>0</v>
          </cell>
          <cell r="AH302">
            <v>320</v>
          </cell>
          <cell r="AI302">
            <v>304</v>
          </cell>
          <cell r="AJ302">
            <v>336</v>
          </cell>
          <cell r="AK302">
            <v>1</v>
          </cell>
          <cell r="AL302">
            <v>1</v>
          </cell>
          <cell r="AT302" t="str">
            <v>SAA</v>
          </cell>
          <cell r="AV302">
            <v>7</v>
          </cell>
          <cell r="AW302">
            <v>7</v>
          </cell>
          <cell r="BO302" t="str">
            <v/>
          </cell>
          <cell r="BP302"/>
          <cell r="CK302">
            <v>0</v>
          </cell>
          <cell r="CL302">
            <v>3.3000000000000004E-3</v>
          </cell>
          <cell r="CN302" t="str">
            <v>عوامة ثانى اkgريليkg</v>
          </cell>
          <cell r="CO302" t="str">
            <v/>
          </cell>
          <cell r="CT302">
            <v>1</v>
          </cell>
          <cell r="CU302">
            <v>1</v>
          </cell>
        </row>
        <row r="303">
          <cell r="A303">
            <v>222</v>
          </cell>
          <cell r="B303" t="str">
            <v>PF1</v>
          </cell>
          <cell r="C303" t="str">
            <v>FOAM 10TH</v>
          </cell>
          <cell r="D303" t="str">
            <v>Molds</v>
          </cell>
          <cell r="E303" t="str">
            <v>FMTECIJ0000000</v>
          </cell>
          <cell r="F303" t="str">
            <v>علبه فوم مفتاح جونسر</v>
          </cell>
          <cell r="G303" t="str">
            <v>Ea</v>
          </cell>
          <cell r="H303" t="str">
            <v>850*650</v>
          </cell>
          <cell r="I303">
            <v>2.1780000000000001E-2</v>
          </cell>
          <cell r="J303">
            <v>100</v>
          </cell>
          <cell r="L303">
            <v>100</v>
          </cell>
          <cell r="M303">
            <v>100</v>
          </cell>
          <cell r="N303">
            <v>1</v>
          </cell>
          <cell r="O303">
            <v>5</v>
          </cell>
          <cell r="Q303" t="str">
            <v>لا تعمل</v>
          </cell>
          <cell r="R303">
            <v>21.78</v>
          </cell>
          <cell r="S303">
            <v>20.255400000000002</v>
          </cell>
          <cell r="T303">
            <v>23.304600000000001</v>
          </cell>
          <cell r="U303" t="str">
            <v>7</v>
          </cell>
          <cell r="V303" t="str">
            <v>7</v>
          </cell>
          <cell r="Y303">
            <v>298</v>
          </cell>
          <cell r="AA303">
            <v>222</v>
          </cell>
          <cell r="AB303" t="str">
            <v>علبه فوم مفتاح جونسر</v>
          </cell>
          <cell r="AC303">
            <v>2.1780000000000001E-2</v>
          </cell>
          <cell r="AD303" t="str">
            <v>علبه فوم مفتاح جونسر</v>
          </cell>
          <cell r="AE303">
            <v>0</v>
          </cell>
          <cell r="AH303">
            <v>180</v>
          </cell>
          <cell r="AI303">
            <v>171</v>
          </cell>
          <cell r="AJ303">
            <v>189</v>
          </cell>
          <cell r="AK303">
            <v>1</v>
          </cell>
          <cell r="AL303">
            <v>1</v>
          </cell>
          <cell r="AM303">
            <v>1</v>
          </cell>
          <cell r="AT303" t="str">
            <v>TEC</v>
          </cell>
          <cell r="AV303">
            <v>7</v>
          </cell>
          <cell r="AW303">
            <v>7</v>
          </cell>
          <cell r="BO303" t="str">
            <v/>
          </cell>
          <cell r="BP303"/>
          <cell r="CK303">
            <v>0</v>
          </cell>
          <cell r="CL303">
            <v>2.3958000000000004E-2</v>
          </cell>
          <cell r="CN303" t="str">
            <v>box foam switch جونسر</v>
          </cell>
          <cell r="CO303" t="str">
            <v/>
          </cell>
          <cell r="CT303">
            <v>1</v>
          </cell>
          <cell r="CU303">
            <v>1</v>
          </cell>
        </row>
        <row r="304">
          <cell r="A304">
            <v>223</v>
          </cell>
          <cell r="B304" t="str">
            <v>PF1</v>
          </cell>
          <cell r="C304" t="str">
            <v>FOAM 10TH</v>
          </cell>
          <cell r="D304" t="str">
            <v>Molds</v>
          </cell>
          <cell r="E304" t="str">
            <v>FMFAEIT0000000</v>
          </cell>
          <cell r="F304" t="str">
            <v>علبه فوم ترنس الفاتح</v>
          </cell>
          <cell r="G304" t="str">
            <v>Ea</v>
          </cell>
          <cell r="H304" t="str">
            <v>850*650</v>
          </cell>
          <cell r="I304">
            <v>1.4E-2</v>
          </cell>
          <cell r="J304">
            <v>120</v>
          </cell>
          <cell r="L304">
            <v>120</v>
          </cell>
          <cell r="M304">
            <v>120</v>
          </cell>
          <cell r="N304">
            <v>1</v>
          </cell>
          <cell r="O304">
            <v>6</v>
          </cell>
          <cell r="Q304" t="str">
            <v>لا تعمل</v>
          </cell>
          <cell r="R304">
            <v>14</v>
          </cell>
          <cell r="S304">
            <v>13.02</v>
          </cell>
          <cell r="T304">
            <v>14.98</v>
          </cell>
          <cell r="U304" t="str">
            <v>7</v>
          </cell>
          <cell r="V304" t="str">
            <v>7</v>
          </cell>
          <cell r="Y304">
            <v>299</v>
          </cell>
          <cell r="AA304">
            <v>223</v>
          </cell>
          <cell r="AB304" t="str">
            <v>علبه فوم ترنس الفاتح</v>
          </cell>
          <cell r="AC304">
            <v>1.4E-2</v>
          </cell>
          <cell r="AD304" t="str">
            <v>علبه فوم ترنس الفاتح</v>
          </cell>
          <cell r="AE304">
            <v>0</v>
          </cell>
          <cell r="AH304">
            <v>180</v>
          </cell>
          <cell r="AI304">
            <v>171</v>
          </cell>
          <cell r="AJ304">
            <v>189</v>
          </cell>
          <cell r="AK304">
            <v>1</v>
          </cell>
          <cell r="AL304">
            <v>1</v>
          </cell>
          <cell r="AM304">
            <v>1</v>
          </cell>
          <cell r="AT304" t="str">
            <v>FAE</v>
          </cell>
          <cell r="AV304">
            <v>7</v>
          </cell>
          <cell r="AW304">
            <v>7</v>
          </cell>
          <cell r="BO304" t="str">
            <v/>
          </cell>
          <cell r="BP304"/>
          <cell r="CK304">
            <v>0</v>
          </cell>
          <cell r="CL304">
            <v>1.5400000000000002E-2</v>
          </cell>
          <cell r="CN304" t="str">
            <v>box foam ترنس الفاتح</v>
          </cell>
          <cell r="CO304" t="str">
            <v/>
          </cell>
          <cell r="CT304">
            <v>1</v>
          </cell>
          <cell r="CU304">
            <v>1</v>
          </cell>
        </row>
        <row r="305">
          <cell r="A305">
            <v>224</v>
          </cell>
          <cell r="B305" t="str">
            <v>PF1</v>
          </cell>
          <cell r="C305" t="str">
            <v>FOAM 10TH</v>
          </cell>
          <cell r="D305" t="str">
            <v>Molds</v>
          </cell>
          <cell r="E305" t="str">
            <v>FM000IP0000000</v>
          </cell>
          <cell r="F305" t="str">
            <v>علبه بلاست</v>
          </cell>
          <cell r="G305" t="str">
            <v>Ea</v>
          </cell>
          <cell r="H305" t="str">
            <v>850*650</v>
          </cell>
          <cell r="I305">
            <v>9.9250000000000005E-2</v>
          </cell>
          <cell r="J305">
            <v>56</v>
          </cell>
          <cell r="L305">
            <v>56</v>
          </cell>
          <cell r="M305">
            <v>56</v>
          </cell>
          <cell r="N305">
            <v>2</v>
          </cell>
          <cell r="O305">
            <v>2</v>
          </cell>
          <cell r="Q305" t="str">
            <v>لا تعمل</v>
          </cell>
          <cell r="R305">
            <v>99.25</v>
          </cell>
          <cell r="S305">
            <v>92.302499999999995</v>
          </cell>
          <cell r="T305">
            <v>106.19750000000001</v>
          </cell>
          <cell r="U305" t="str">
            <v>7</v>
          </cell>
          <cell r="V305" t="str">
            <v>7</v>
          </cell>
          <cell r="Y305">
            <v>300</v>
          </cell>
          <cell r="AA305">
            <v>224</v>
          </cell>
          <cell r="AB305" t="str">
            <v>علبه بلاست</v>
          </cell>
          <cell r="AC305">
            <v>9.9250000000000005E-2</v>
          </cell>
          <cell r="AD305" t="str">
            <v>علبه بلاست</v>
          </cell>
          <cell r="AE305">
            <v>0</v>
          </cell>
          <cell r="AH305">
            <v>128.57142857142858</v>
          </cell>
          <cell r="AI305">
            <v>122.14285714285715</v>
          </cell>
          <cell r="AJ305">
            <v>135.00000000000003</v>
          </cell>
          <cell r="AK305">
            <v>1</v>
          </cell>
          <cell r="AL305">
            <v>1</v>
          </cell>
          <cell r="AM305">
            <v>1</v>
          </cell>
          <cell r="AT305" t="str">
            <v>000</v>
          </cell>
          <cell r="AV305">
            <v>7</v>
          </cell>
          <cell r="AW305">
            <v>7</v>
          </cell>
          <cell r="BO305" t="str">
            <v/>
          </cell>
          <cell r="BP305"/>
          <cell r="CK305">
            <v>0</v>
          </cell>
          <cell r="CL305">
            <v>0.10917500000000001</v>
          </cell>
          <cell r="CN305" t="str">
            <v>box بلاست</v>
          </cell>
          <cell r="CO305" t="str">
            <v/>
          </cell>
          <cell r="CT305">
            <v>1</v>
          </cell>
          <cell r="CU305">
            <v>2</v>
          </cell>
        </row>
        <row r="306">
          <cell r="A306">
            <v>225</v>
          </cell>
          <cell r="B306" t="str">
            <v>PF1</v>
          </cell>
          <cell r="C306" t="str">
            <v>FOAM 10TH</v>
          </cell>
          <cell r="D306" t="str">
            <v>Molds</v>
          </cell>
          <cell r="E306" t="str">
            <v>FMBOXI20FB0000</v>
          </cell>
          <cell r="F306" t="str">
            <v>علبة صندوق سمك 20 ك فلات الجديدة</v>
          </cell>
          <cell r="G306" t="str">
            <v>Ea</v>
          </cell>
          <cell r="H306" t="str">
            <v>1400*1700</v>
          </cell>
          <cell r="I306">
            <v>0.372</v>
          </cell>
          <cell r="J306">
            <v>196</v>
          </cell>
          <cell r="K306">
            <v>1</v>
          </cell>
          <cell r="L306">
            <v>196</v>
          </cell>
          <cell r="M306">
            <v>169</v>
          </cell>
          <cell r="N306">
            <v>1</v>
          </cell>
          <cell r="O306">
            <v>6</v>
          </cell>
          <cell r="Q306" t="str">
            <v>تعمل</v>
          </cell>
          <cell r="R306">
            <v>372</v>
          </cell>
          <cell r="S306">
            <v>345.96</v>
          </cell>
          <cell r="T306">
            <v>398.04</v>
          </cell>
          <cell r="U306" t="str">
            <v>7</v>
          </cell>
          <cell r="V306" t="str">
            <v>7</v>
          </cell>
          <cell r="X306" t="str">
            <v>صندوق سمك</v>
          </cell>
          <cell r="Y306">
            <v>301</v>
          </cell>
          <cell r="AA306">
            <v>225</v>
          </cell>
          <cell r="AB306" t="str">
            <v>علبة صندوق سمك 20 ك فلات الجديدة</v>
          </cell>
          <cell r="AD306" t="str">
            <v>علبة صندوق سمك 20 ك فلات الجديدة</v>
          </cell>
          <cell r="AE306">
            <v>1</v>
          </cell>
          <cell r="AH306">
            <v>127.81065088757396</v>
          </cell>
          <cell r="AI306">
            <v>121.42011834319526</v>
          </cell>
          <cell r="AJ306">
            <v>134.20118343195267</v>
          </cell>
          <cell r="AK306">
            <v>1</v>
          </cell>
          <cell r="AL306">
            <v>1</v>
          </cell>
          <cell r="AM306">
            <v>1</v>
          </cell>
          <cell r="AN306">
            <v>6</v>
          </cell>
          <cell r="AO306" t="str">
            <v>18</v>
          </cell>
          <cell r="AP306" t="str">
            <v>(A)   C-SB  (M) 0.7-1.1mm</v>
          </cell>
          <cell r="AQ306" t="str">
            <v>(B) S.2 112 (M) 0.7-1.1 mm</v>
          </cell>
          <cell r="AR306" t="str">
            <v>34</v>
          </cell>
          <cell r="AS306" t="str">
            <v>36</v>
          </cell>
          <cell r="AT306" t="str">
            <v>BOX</v>
          </cell>
          <cell r="AU306" t="str">
            <v>اتوماتيك</v>
          </cell>
          <cell r="AV306">
            <v>7</v>
          </cell>
          <cell r="AW306">
            <v>7</v>
          </cell>
          <cell r="AX306">
            <v>564</v>
          </cell>
          <cell r="AY306">
            <v>2</v>
          </cell>
          <cell r="AZ306">
            <v>2</v>
          </cell>
          <cell r="BA306">
            <v>404</v>
          </cell>
          <cell r="BB306">
            <v>2.5</v>
          </cell>
          <cell r="BC306">
            <v>2.5</v>
          </cell>
          <cell r="BD306">
            <v>259</v>
          </cell>
          <cell r="BJ306">
            <v>0</v>
          </cell>
          <cell r="BK306">
            <v>6</v>
          </cell>
          <cell r="BL306">
            <v>6</v>
          </cell>
          <cell r="BN306">
            <v>305</v>
          </cell>
          <cell r="BO306" t="str">
            <v>3</v>
          </cell>
          <cell r="BP306"/>
          <cell r="BW306">
            <v>0</v>
          </cell>
          <cell r="CB306">
            <v>9</v>
          </cell>
          <cell r="CC306">
            <v>1</v>
          </cell>
          <cell r="CE306">
            <v>87</v>
          </cell>
          <cell r="CF306">
            <v>150</v>
          </cell>
          <cell r="CG306" t="str">
            <v>احمر</v>
          </cell>
          <cell r="CK306">
            <v>0.40361999999999998</v>
          </cell>
          <cell r="CL306">
            <v>0</v>
          </cell>
          <cell r="CN306" t="str">
            <v>box box fish 20 kg Flat new</v>
          </cell>
          <cell r="CO306" t="str">
            <v>عملاء متنوعون</v>
          </cell>
          <cell r="CP306" t="str">
            <v>عملاء متنوعون</v>
          </cell>
          <cell r="CT306">
            <v>1</v>
          </cell>
          <cell r="CU306">
            <v>1</v>
          </cell>
          <cell r="CV306">
            <v>1</v>
          </cell>
        </row>
        <row r="307">
          <cell r="A307">
            <v>226</v>
          </cell>
          <cell r="B307" t="str">
            <v>PF1</v>
          </cell>
          <cell r="C307" t="str">
            <v>FOAM 10TH</v>
          </cell>
          <cell r="D307" t="str">
            <v>Molds</v>
          </cell>
          <cell r="E307" t="str">
            <v>FM000B30100000</v>
          </cell>
          <cell r="F307" t="str">
            <v>علبة تورتة 30*10</v>
          </cell>
          <cell r="G307" t="str">
            <v>Set</v>
          </cell>
          <cell r="H307" t="str">
            <v>1100*850</v>
          </cell>
          <cell r="I307">
            <v>0.14749999999999999</v>
          </cell>
          <cell r="J307">
            <v>40</v>
          </cell>
          <cell r="L307">
            <v>40</v>
          </cell>
          <cell r="M307">
            <v>40</v>
          </cell>
          <cell r="N307">
            <v>2</v>
          </cell>
          <cell r="O307">
            <v>2</v>
          </cell>
          <cell r="Q307" t="str">
            <v>لا تعمل</v>
          </cell>
          <cell r="R307">
            <v>147.5</v>
          </cell>
          <cell r="S307">
            <v>137.17500000000001</v>
          </cell>
          <cell r="T307">
            <v>157.82499999999999</v>
          </cell>
          <cell r="U307" t="str">
            <v>7</v>
          </cell>
          <cell r="V307" t="str">
            <v>7</v>
          </cell>
          <cell r="Y307">
            <v>302</v>
          </cell>
          <cell r="AA307">
            <v>226</v>
          </cell>
          <cell r="AB307" t="str">
            <v>علبة تورتة 30*10</v>
          </cell>
          <cell r="AC307">
            <v>0.14749999999999999</v>
          </cell>
          <cell r="AD307" t="str">
            <v>علبة تورتة 30*10</v>
          </cell>
          <cell r="AE307">
            <v>0</v>
          </cell>
          <cell r="AH307">
            <v>180</v>
          </cell>
          <cell r="AI307">
            <v>171</v>
          </cell>
          <cell r="AJ307">
            <v>189</v>
          </cell>
          <cell r="AK307">
            <v>1</v>
          </cell>
          <cell r="AL307">
            <v>1</v>
          </cell>
          <cell r="AM307">
            <v>1</v>
          </cell>
          <cell r="AT307" t="str">
            <v>000</v>
          </cell>
          <cell r="AV307">
            <v>7</v>
          </cell>
          <cell r="AW307">
            <v>7</v>
          </cell>
          <cell r="BO307" t="str">
            <v/>
          </cell>
          <cell r="BP307"/>
          <cell r="CK307">
            <v>0</v>
          </cell>
          <cell r="CL307">
            <v>0.16225000000000001</v>
          </cell>
          <cell r="CN307" t="str">
            <v>box تورتة 30*10</v>
          </cell>
          <cell r="CO307" t="str">
            <v xml:space="preserve">انور الصرفى </v>
          </cell>
          <cell r="CP307" t="str">
            <v xml:space="preserve">انور الصرفى </v>
          </cell>
          <cell r="CT307">
            <v>1</v>
          </cell>
          <cell r="CU307">
            <v>2</v>
          </cell>
        </row>
        <row r="308">
          <cell r="A308">
            <v>227</v>
          </cell>
          <cell r="B308" t="str">
            <v>PF1</v>
          </cell>
          <cell r="C308" t="str">
            <v>FOAM 10TH</v>
          </cell>
          <cell r="D308" t="str">
            <v>Molds</v>
          </cell>
          <cell r="E308" t="str">
            <v>FMARCI20000000</v>
          </cell>
          <cell r="F308" t="str">
            <v>علبة تايمر</v>
          </cell>
          <cell r="G308" t="str">
            <v>Ea</v>
          </cell>
          <cell r="H308" t="str">
            <v>1100*1200</v>
          </cell>
          <cell r="I308">
            <v>2.5000000000000001E-2</v>
          </cell>
          <cell r="J308">
            <v>78</v>
          </cell>
          <cell r="L308">
            <v>82</v>
          </cell>
          <cell r="M308">
            <v>99</v>
          </cell>
          <cell r="N308">
            <v>1</v>
          </cell>
          <cell r="O308">
            <v>4</v>
          </cell>
          <cell r="Q308" t="str">
            <v>تعمل</v>
          </cell>
          <cell r="R308">
            <v>25</v>
          </cell>
          <cell r="S308">
            <v>23.25</v>
          </cell>
          <cell r="T308">
            <v>26.75</v>
          </cell>
          <cell r="U308" t="str">
            <v>7</v>
          </cell>
          <cell r="V308" t="str">
            <v>7</v>
          </cell>
          <cell r="X308" t="str">
            <v>ادوات كهربائية</v>
          </cell>
          <cell r="Y308">
            <v>303</v>
          </cell>
          <cell r="AA308">
            <v>227</v>
          </cell>
          <cell r="AB308" t="str">
            <v>علبة تايمر</v>
          </cell>
          <cell r="AD308" t="str">
            <v>علبة تايمر</v>
          </cell>
          <cell r="AE308">
            <v>1</v>
          </cell>
          <cell r="AH308">
            <v>145.45454545454547</v>
          </cell>
          <cell r="AI308">
            <v>138.18181818181819</v>
          </cell>
          <cell r="AJ308">
            <v>152.72727272727275</v>
          </cell>
          <cell r="AK308">
            <v>1</v>
          </cell>
          <cell r="AL308">
            <v>1</v>
          </cell>
          <cell r="AM308">
            <v>1</v>
          </cell>
          <cell r="AN308">
            <v>10</v>
          </cell>
          <cell r="AO308" t="str">
            <v>20</v>
          </cell>
          <cell r="AP308" t="str">
            <v>(A)  EU150  (M)0.7-1.1mm</v>
          </cell>
          <cell r="AQ308" t="str">
            <v>(B) s3112    (s) 0.5-8 mm</v>
          </cell>
          <cell r="AR308">
            <v>4</v>
          </cell>
          <cell r="AS308">
            <v>8</v>
          </cell>
          <cell r="AT308" t="str">
            <v>ARC</v>
          </cell>
          <cell r="AU308" t="str">
            <v>اتوماتيك</v>
          </cell>
          <cell r="AV308">
            <v>7</v>
          </cell>
          <cell r="AW308">
            <v>7</v>
          </cell>
          <cell r="AX308">
            <v>188</v>
          </cell>
          <cell r="AY308">
            <v>1</v>
          </cell>
          <cell r="AZ308">
            <v>1</v>
          </cell>
          <cell r="BA308">
            <v>140</v>
          </cell>
          <cell r="BB308">
            <v>1</v>
          </cell>
          <cell r="BC308">
            <v>1</v>
          </cell>
          <cell r="BD308">
            <v>108</v>
          </cell>
          <cell r="BE308">
            <v>2</v>
          </cell>
          <cell r="BF308">
            <v>2</v>
          </cell>
          <cell r="BJ308">
            <v>2</v>
          </cell>
          <cell r="BK308">
            <v>8</v>
          </cell>
          <cell r="BL308">
            <v>12</v>
          </cell>
          <cell r="BN308">
            <v>156</v>
          </cell>
          <cell r="BO308" t="str">
            <v>1</v>
          </cell>
          <cell r="BP308"/>
          <cell r="BW308">
            <v>0</v>
          </cell>
          <cell r="CB308">
            <v>150</v>
          </cell>
          <cell r="CC308">
            <v>1</v>
          </cell>
          <cell r="CE308">
            <v>87</v>
          </cell>
          <cell r="CF308">
            <v>150</v>
          </cell>
          <cell r="CG308" t="str">
            <v>ابيض</v>
          </cell>
          <cell r="CK308">
            <v>0</v>
          </cell>
          <cell r="CL308">
            <v>2.7500000000000004E-2</v>
          </cell>
          <cell r="CN308" t="str">
            <v>box Timer</v>
          </cell>
          <cell r="CO308" t="str">
            <v>العربية للتجارة</v>
          </cell>
          <cell r="CP308" t="str">
            <v>العربية للتجارة</v>
          </cell>
          <cell r="CT308">
            <v>1</v>
          </cell>
          <cell r="CU308">
            <v>1</v>
          </cell>
          <cell r="CV308">
            <v>1</v>
          </cell>
        </row>
        <row r="309">
          <cell r="A309">
            <v>228</v>
          </cell>
          <cell r="B309" t="str">
            <v>PF1</v>
          </cell>
          <cell r="C309" t="str">
            <v>FOAM 10TH</v>
          </cell>
          <cell r="D309" t="str">
            <v>Molds</v>
          </cell>
          <cell r="E309" t="str">
            <v>FMDAIIMD200000</v>
          </cell>
          <cell r="F309" t="str">
            <v>عازل فوم مجري الهواء 10nf CDFRP0750</v>
          </cell>
          <cell r="G309" t="str">
            <v>Ea</v>
          </cell>
          <cell r="H309" t="str">
            <v>1100*1200</v>
          </cell>
          <cell r="I309">
            <v>1.2838888888888889E-2</v>
          </cell>
          <cell r="J309">
            <v>40</v>
          </cell>
          <cell r="L309">
            <v>40</v>
          </cell>
          <cell r="M309">
            <v>40</v>
          </cell>
          <cell r="Q309" t="str">
            <v>لا تعمل</v>
          </cell>
          <cell r="R309">
            <v>12.838888888888889</v>
          </cell>
          <cell r="S309">
            <v>11.940166666666666</v>
          </cell>
          <cell r="T309">
            <v>13.737611111111111</v>
          </cell>
          <cell r="U309" t="str">
            <v>7</v>
          </cell>
          <cell r="V309" t="str">
            <v>7</v>
          </cell>
          <cell r="Y309">
            <v>304</v>
          </cell>
          <cell r="AA309">
            <v>228</v>
          </cell>
          <cell r="AB309" t="str">
            <v>عازل فوم مجري الهواء 10nf CDFRP0750</v>
          </cell>
          <cell r="AC309">
            <v>1.2838888888888889E-2</v>
          </cell>
          <cell r="AD309" t="str">
            <v>عازل فوم مجري الهواء 10nf CDFRP0750</v>
          </cell>
          <cell r="AE309">
            <v>0</v>
          </cell>
          <cell r="AH309" t="e">
            <v>#DIV/0!</v>
          </cell>
          <cell r="AI309" t="e">
            <v>#DIV/0!</v>
          </cell>
          <cell r="AJ309" t="e">
            <v>#DIV/0!</v>
          </cell>
          <cell r="AK309">
            <v>1</v>
          </cell>
          <cell r="AL309">
            <v>1</v>
          </cell>
          <cell r="AM309">
            <v>1</v>
          </cell>
          <cell r="AT309" t="str">
            <v>DAI</v>
          </cell>
          <cell r="AV309">
            <v>7</v>
          </cell>
          <cell r="AW309">
            <v>7</v>
          </cell>
          <cell r="BO309" t="str">
            <v/>
          </cell>
          <cell r="BP309"/>
          <cell r="CK309">
            <v>0</v>
          </cell>
          <cell r="CL309">
            <v>1.4122777777777779E-2</v>
          </cell>
          <cell r="CN309" t="str">
            <v>عازل foam مجري الair 10nf CDFRP0750</v>
          </cell>
          <cell r="CO309" t="str">
            <v/>
          </cell>
          <cell r="CT309">
            <v>1</v>
          </cell>
          <cell r="CU309">
            <v>0</v>
          </cell>
        </row>
        <row r="310">
          <cell r="A310">
            <v>229</v>
          </cell>
          <cell r="B310" t="str">
            <v>PF1</v>
          </cell>
          <cell r="C310" t="str">
            <v>FOAM 10TH</v>
          </cell>
          <cell r="D310" t="str">
            <v>Molds</v>
          </cell>
          <cell r="E310" t="str">
            <v>FMDAIIMD340000</v>
          </cell>
          <cell r="F310" t="str">
            <v>عازل فوم مجرى الهواء الرئيسى 12 نوفروست CDFRP1120</v>
          </cell>
          <cell r="G310" t="str">
            <v>Ea</v>
          </cell>
          <cell r="H310" t="str">
            <v>1100*1200</v>
          </cell>
          <cell r="I310">
            <v>1.3020000000000002E-2</v>
          </cell>
          <cell r="J310">
            <v>40</v>
          </cell>
          <cell r="L310">
            <v>40</v>
          </cell>
          <cell r="M310">
            <v>40</v>
          </cell>
          <cell r="Q310" t="str">
            <v>لا تعمل</v>
          </cell>
          <cell r="R310">
            <v>13.020000000000001</v>
          </cell>
          <cell r="S310">
            <v>12.108600000000001</v>
          </cell>
          <cell r="T310">
            <v>13.931400000000002</v>
          </cell>
          <cell r="U310" t="str">
            <v>7</v>
          </cell>
          <cell r="V310" t="str">
            <v>7</v>
          </cell>
          <cell r="Y310">
            <v>305</v>
          </cell>
          <cell r="AA310">
            <v>229</v>
          </cell>
          <cell r="AB310" t="str">
            <v>عازل فوم مجرى الهواء الرئيسى 12 نوفروست CDFRP1120</v>
          </cell>
          <cell r="AC310">
            <v>1.3020000000000002E-2</v>
          </cell>
          <cell r="AD310" t="str">
            <v>عازل فوم مجرى الهواء الرئيسى 12 نوفروست CDFRP1120</v>
          </cell>
          <cell r="AE310">
            <v>0</v>
          </cell>
          <cell r="AH310" t="e">
            <v>#DIV/0!</v>
          </cell>
          <cell r="AI310" t="e">
            <v>#DIV/0!</v>
          </cell>
          <cell r="AJ310" t="e">
            <v>#DIV/0!</v>
          </cell>
          <cell r="AK310">
            <v>1</v>
          </cell>
          <cell r="AL310">
            <v>1</v>
          </cell>
          <cell r="AM310">
            <v>1</v>
          </cell>
          <cell r="AT310" t="str">
            <v>DAI</v>
          </cell>
          <cell r="AV310">
            <v>7</v>
          </cell>
          <cell r="AW310">
            <v>7</v>
          </cell>
          <cell r="AX310">
            <v>710</v>
          </cell>
          <cell r="AY310">
            <v>1</v>
          </cell>
          <cell r="AZ310">
            <v>1</v>
          </cell>
          <cell r="BA310">
            <v>280</v>
          </cell>
          <cell r="BB310">
            <v>1</v>
          </cell>
          <cell r="BC310">
            <v>1</v>
          </cell>
          <cell r="BD310">
            <v>53</v>
          </cell>
          <cell r="BO310" t="str">
            <v/>
          </cell>
          <cell r="BP310"/>
          <cell r="CK310">
            <v>0</v>
          </cell>
          <cell r="CL310">
            <v>1.4322000000000003E-2</v>
          </cell>
          <cell r="CN310" t="str">
            <v>عازل foam مجرى الair الرئيسى 12 نوفروست CDFRP1120</v>
          </cell>
          <cell r="CO310" t="str">
            <v/>
          </cell>
          <cell r="CT310">
            <v>1</v>
          </cell>
          <cell r="CU310">
            <v>0</v>
          </cell>
        </row>
        <row r="311">
          <cell r="A311">
            <v>230</v>
          </cell>
          <cell r="B311" t="str">
            <v>PF1</v>
          </cell>
          <cell r="C311" t="str">
            <v>FOAM 10TH</v>
          </cell>
          <cell r="D311" t="str">
            <v>Molds</v>
          </cell>
          <cell r="E311" t="str">
            <v>FMDAIIMF340000</v>
          </cell>
          <cell r="F311" t="str">
            <v>عازل فوم مجرى الهواء NF12 CDFR1127</v>
          </cell>
          <cell r="G311" t="str">
            <v>Ea</v>
          </cell>
          <cell r="H311" t="str">
            <v>1100*1200</v>
          </cell>
          <cell r="I311">
            <v>3.7837499999999996E-2</v>
          </cell>
          <cell r="J311">
            <v>80</v>
          </cell>
          <cell r="L311">
            <v>80</v>
          </cell>
          <cell r="M311">
            <v>80</v>
          </cell>
          <cell r="Q311" t="str">
            <v>لا تعمل</v>
          </cell>
          <cell r="R311">
            <v>37.837499999999999</v>
          </cell>
          <cell r="S311">
            <v>35.188874999999996</v>
          </cell>
          <cell r="T311">
            <v>40.486125000000001</v>
          </cell>
          <cell r="U311" t="str">
            <v>7</v>
          </cell>
          <cell r="V311" t="str">
            <v>7</v>
          </cell>
          <cell r="Y311">
            <v>306</v>
          </cell>
          <cell r="AA311">
            <v>230</v>
          </cell>
          <cell r="AB311" t="str">
            <v>عازل فوم مجرى الهواء NF12 CDFR1127</v>
          </cell>
          <cell r="AC311">
            <v>3.7837499999999996E-2</v>
          </cell>
          <cell r="AD311" t="str">
            <v>عازل فوم مجرى الهواء NF12 CDFR1127</v>
          </cell>
          <cell r="AE311">
            <v>0</v>
          </cell>
          <cell r="AH311" t="e">
            <v>#DIV/0!</v>
          </cell>
          <cell r="AI311" t="e">
            <v>#DIV/0!</v>
          </cell>
          <cell r="AJ311" t="e">
            <v>#DIV/0!</v>
          </cell>
          <cell r="AK311">
            <v>1</v>
          </cell>
          <cell r="AL311">
            <v>1</v>
          </cell>
          <cell r="AM311">
            <v>1</v>
          </cell>
          <cell r="AT311" t="str">
            <v>DAI</v>
          </cell>
          <cell r="AV311">
            <v>7</v>
          </cell>
          <cell r="AW311">
            <v>7</v>
          </cell>
          <cell r="BO311" t="str">
            <v/>
          </cell>
          <cell r="BP311"/>
          <cell r="CK311">
            <v>0</v>
          </cell>
          <cell r="CL311">
            <v>4.1621249999999999E-2</v>
          </cell>
          <cell r="CN311" t="str">
            <v>عازل foam مجرى الair NF12 CDFR1127</v>
          </cell>
          <cell r="CO311" t="str">
            <v/>
          </cell>
          <cell r="CT311">
            <v>1</v>
          </cell>
          <cell r="CU311">
            <v>0</v>
          </cell>
        </row>
        <row r="312">
          <cell r="A312">
            <v>231</v>
          </cell>
          <cell r="B312" t="str">
            <v>PF1</v>
          </cell>
          <cell r="C312" t="str">
            <v>FOAM 10TH</v>
          </cell>
          <cell r="D312" t="str">
            <v>Molds</v>
          </cell>
          <cell r="E312" t="str">
            <v>FMDAIIFA340000</v>
          </cell>
          <cell r="F312" t="str">
            <v>عازل فوم NF12 A CDFRP0929</v>
          </cell>
          <cell r="G312" t="str">
            <v>Ea</v>
          </cell>
          <cell r="H312" t="str">
            <v>1100*1200</v>
          </cell>
          <cell r="I312">
            <v>0.3001492424242424</v>
          </cell>
          <cell r="J312">
            <v>15</v>
          </cell>
          <cell r="L312">
            <v>15</v>
          </cell>
          <cell r="M312">
            <v>15</v>
          </cell>
          <cell r="Q312" t="str">
            <v>لا تعمل</v>
          </cell>
          <cell r="R312">
            <v>300.1492424242424</v>
          </cell>
          <cell r="S312">
            <v>279.13879545454546</v>
          </cell>
          <cell r="T312">
            <v>321.15968939393935</v>
          </cell>
          <cell r="U312" t="str">
            <v>7</v>
          </cell>
          <cell r="V312" t="str">
            <v>7</v>
          </cell>
          <cell r="Y312">
            <v>307</v>
          </cell>
          <cell r="AA312">
            <v>231</v>
          </cell>
          <cell r="AB312" t="str">
            <v>عازل فوم NF12 A CDFRP0929</v>
          </cell>
          <cell r="AC312">
            <v>0.3001492424242424</v>
          </cell>
          <cell r="AD312" t="str">
            <v>عازل فوم NF12 A CDFRP0929</v>
          </cell>
          <cell r="AE312">
            <v>0</v>
          </cell>
          <cell r="AH312" t="e">
            <v>#DIV/0!</v>
          </cell>
          <cell r="AI312" t="e">
            <v>#DIV/0!</v>
          </cell>
          <cell r="AJ312" t="e">
            <v>#DIV/0!</v>
          </cell>
          <cell r="AK312">
            <v>1</v>
          </cell>
          <cell r="AL312">
            <v>1</v>
          </cell>
          <cell r="AM312">
            <v>1</v>
          </cell>
          <cell r="AT312" t="str">
            <v>DAI</v>
          </cell>
          <cell r="AV312">
            <v>7</v>
          </cell>
          <cell r="AW312">
            <v>7</v>
          </cell>
          <cell r="BO312" t="str">
            <v/>
          </cell>
          <cell r="BP312"/>
          <cell r="CK312">
            <v>0</v>
          </cell>
          <cell r="CL312">
            <v>0.33016416666666665</v>
          </cell>
          <cell r="CN312" t="str">
            <v>عازل foam NF12 A CDFRP0929</v>
          </cell>
          <cell r="CO312" t="str">
            <v/>
          </cell>
          <cell r="CT312">
            <v>1</v>
          </cell>
          <cell r="CU312">
            <v>0</v>
          </cell>
        </row>
        <row r="313">
          <cell r="A313">
            <v>232</v>
          </cell>
          <cell r="B313" t="str">
            <v>PF1</v>
          </cell>
          <cell r="C313" t="str">
            <v>FOAM 10TH</v>
          </cell>
          <cell r="D313" t="str">
            <v>Molds</v>
          </cell>
          <cell r="E313" t="str">
            <v>FMDAIIFA200000</v>
          </cell>
          <cell r="F313" t="str">
            <v>عازل فوم  10nf A CDFRP0717</v>
          </cell>
          <cell r="G313" t="str">
            <v>Ea</v>
          </cell>
          <cell r="H313" t="str">
            <v>1200*1100</v>
          </cell>
          <cell r="I313">
            <v>0.24349499999999999</v>
          </cell>
          <cell r="J313">
            <v>20</v>
          </cell>
          <cell r="L313">
            <v>20</v>
          </cell>
          <cell r="M313">
            <v>20</v>
          </cell>
          <cell r="Q313" t="str">
            <v>لا تعمل</v>
          </cell>
          <cell r="R313">
            <v>243.49499999999998</v>
          </cell>
          <cell r="S313">
            <v>226.45034999999999</v>
          </cell>
          <cell r="T313">
            <v>260.53964999999999</v>
          </cell>
          <cell r="U313" t="str">
            <v>7</v>
          </cell>
          <cell r="V313" t="str">
            <v>7</v>
          </cell>
          <cell r="Y313">
            <v>308</v>
          </cell>
          <cell r="AA313">
            <v>232</v>
          </cell>
          <cell r="AB313" t="str">
            <v>عازل فوم  10nf A CDFRP0717</v>
          </cell>
          <cell r="AC313">
            <v>0.24349499999999999</v>
          </cell>
          <cell r="AD313" t="str">
            <v>عازل فوم  10nf A CDFRP0717</v>
          </cell>
          <cell r="AE313">
            <v>0</v>
          </cell>
          <cell r="AH313" t="e">
            <v>#DIV/0!</v>
          </cell>
          <cell r="AI313" t="e">
            <v>#DIV/0!</v>
          </cell>
          <cell r="AJ313" t="e">
            <v>#DIV/0!</v>
          </cell>
          <cell r="AK313">
            <v>1</v>
          </cell>
          <cell r="AL313">
            <v>1</v>
          </cell>
          <cell r="AM313">
            <v>1</v>
          </cell>
          <cell r="AT313" t="str">
            <v>DAI</v>
          </cell>
          <cell r="AV313">
            <v>7</v>
          </cell>
          <cell r="AW313">
            <v>7</v>
          </cell>
          <cell r="BO313" t="str">
            <v/>
          </cell>
          <cell r="BP313"/>
          <cell r="CK313">
            <v>0</v>
          </cell>
          <cell r="CL313">
            <v>0.26784449999999999</v>
          </cell>
          <cell r="CN313" t="str">
            <v>عازل foam  10nf A CDFRP0717</v>
          </cell>
          <cell r="CO313" t="str">
            <v/>
          </cell>
          <cell r="CT313">
            <v>1</v>
          </cell>
          <cell r="CU313">
            <v>0</v>
          </cell>
        </row>
        <row r="314">
          <cell r="A314">
            <v>233</v>
          </cell>
          <cell r="B314" t="str">
            <v>PF2</v>
          </cell>
          <cell r="C314" t="str">
            <v>FOAM 6TH</v>
          </cell>
          <cell r="D314" t="str">
            <v>Molds</v>
          </cell>
          <cell r="E314" t="str">
            <v>FMSTYI80000000</v>
          </cell>
          <cell r="F314" t="str">
            <v>طقم وزره 80 K</v>
          </cell>
          <cell r="G314" t="str">
            <v>Set</v>
          </cell>
          <cell r="H314" t="str">
            <v>1100*1200</v>
          </cell>
          <cell r="I314">
            <v>0.45</v>
          </cell>
          <cell r="J314">
            <v>34</v>
          </cell>
          <cell r="L314">
            <v>34</v>
          </cell>
          <cell r="M314">
            <v>34</v>
          </cell>
          <cell r="N314">
            <v>2</v>
          </cell>
          <cell r="O314">
            <v>2</v>
          </cell>
          <cell r="Q314" t="str">
            <v>تعمل</v>
          </cell>
          <cell r="R314">
            <v>450</v>
          </cell>
          <cell r="S314">
            <v>418.5</v>
          </cell>
          <cell r="T314">
            <v>481.5</v>
          </cell>
          <cell r="U314" t="str">
            <v>7</v>
          </cell>
          <cell r="V314" t="str">
            <v>7</v>
          </cell>
          <cell r="X314" t="str">
            <v>سيراميك</v>
          </cell>
          <cell r="Y314">
            <v>309</v>
          </cell>
          <cell r="AA314">
            <v>233</v>
          </cell>
          <cell r="AB314" t="str">
            <v>طقم وزره 80 K</v>
          </cell>
          <cell r="AD314" t="str">
            <v>طقم وزره 80 K</v>
          </cell>
          <cell r="AE314">
            <v>1</v>
          </cell>
          <cell r="AH314">
            <v>211.76470588235293</v>
          </cell>
          <cell r="AI314">
            <v>201.17647058823528</v>
          </cell>
          <cell r="AJ314">
            <v>222.35294117647058</v>
          </cell>
          <cell r="AK314">
            <v>1</v>
          </cell>
          <cell r="AL314">
            <v>1</v>
          </cell>
          <cell r="AM314">
            <v>1</v>
          </cell>
          <cell r="AT314" t="str">
            <v>STY</v>
          </cell>
          <cell r="AU314" t="str">
            <v>اتوماتيك</v>
          </cell>
          <cell r="AV314">
            <v>7</v>
          </cell>
          <cell r="AW314">
            <v>7</v>
          </cell>
          <cell r="BJ314">
            <v>5</v>
          </cell>
          <cell r="BK314">
            <v>-5</v>
          </cell>
          <cell r="BL314">
            <v>5</v>
          </cell>
          <cell r="BO314" t="str">
            <v/>
          </cell>
          <cell r="BP314"/>
          <cell r="BW314">
            <v>0</v>
          </cell>
          <cell r="CK314">
            <v>0</v>
          </cell>
          <cell r="CL314">
            <v>0.49500000000000005</v>
          </cell>
          <cell r="CN314" t="str">
            <v>ensemble Wazara 80 K</v>
          </cell>
          <cell r="CO314" t="str">
            <v>ستايل</v>
          </cell>
          <cell r="CP314" t="str">
            <v>ستايل</v>
          </cell>
          <cell r="CT314">
            <v>1</v>
          </cell>
          <cell r="CU314">
            <v>1</v>
          </cell>
          <cell r="CV314">
            <v>1</v>
          </cell>
        </row>
        <row r="315">
          <cell r="A315">
            <v>234</v>
          </cell>
          <cell r="B315" t="str">
            <v>PF1</v>
          </cell>
          <cell r="C315" t="str">
            <v>FOAM 10TH</v>
          </cell>
          <cell r="D315" t="str">
            <v>Molds</v>
          </cell>
          <cell r="E315" t="str">
            <v>FMGNTB30000000</v>
          </cell>
          <cell r="F315" t="str">
            <v>طقم مروحة جنرال تك</v>
          </cell>
          <cell r="G315" t="str">
            <v>Ea</v>
          </cell>
          <cell r="H315" t="str">
            <v>1100*1200</v>
          </cell>
          <cell r="I315">
            <v>0.121</v>
          </cell>
          <cell r="J315">
            <v>34</v>
          </cell>
          <cell r="L315">
            <v>34</v>
          </cell>
          <cell r="M315">
            <v>34</v>
          </cell>
          <cell r="N315">
            <v>1</v>
          </cell>
          <cell r="O315">
            <v>2</v>
          </cell>
          <cell r="Q315" t="str">
            <v>لا تعمل</v>
          </cell>
          <cell r="R315">
            <v>121</v>
          </cell>
          <cell r="S315">
            <v>112.53</v>
          </cell>
          <cell r="T315">
            <v>129.47</v>
          </cell>
          <cell r="U315" t="str">
            <v>7</v>
          </cell>
          <cell r="V315" t="str">
            <v>7</v>
          </cell>
          <cell r="Y315">
            <v>310</v>
          </cell>
          <cell r="Z315"/>
          <cell r="AA315">
            <v>234</v>
          </cell>
          <cell r="AB315" t="str">
            <v>طقم مروحة جنرال تك</v>
          </cell>
          <cell r="AC315">
            <v>0.121</v>
          </cell>
          <cell r="AD315" t="str">
            <v>طقم مروحة جنرال تك</v>
          </cell>
          <cell r="AE315">
            <v>0</v>
          </cell>
          <cell r="AH315">
            <v>211.76470588235293</v>
          </cell>
          <cell r="AI315">
            <v>201.17647058823528</v>
          </cell>
          <cell r="AJ315">
            <v>222.35294117647058</v>
          </cell>
          <cell r="AK315">
            <v>1</v>
          </cell>
          <cell r="AL315">
            <v>1</v>
          </cell>
          <cell r="AM315">
            <v>1</v>
          </cell>
          <cell r="AT315" t="str">
            <v>GNT</v>
          </cell>
          <cell r="AV315">
            <v>7</v>
          </cell>
          <cell r="AW315">
            <v>7</v>
          </cell>
          <cell r="BO315" t="str">
            <v/>
          </cell>
          <cell r="BP315"/>
          <cell r="CK315">
            <v>0</v>
          </cell>
          <cell r="CL315">
            <v>0.1331</v>
          </cell>
          <cell r="CN315" t="str">
            <v>ensemble مروحة جنرال تkg</v>
          </cell>
          <cell r="CO315" t="str">
            <v/>
          </cell>
          <cell r="CT315">
            <v>1</v>
          </cell>
          <cell r="CU315">
            <v>1</v>
          </cell>
        </row>
        <row r="316">
          <cell r="A316">
            <v>235</v>
          </cell>
          <cell r="B316" t="str">
            <v>PF1</v>
          </cell>
          <cell r="C316" t="str">
            <v>FOAM 10TH</v>
          </cell>
          <cell r="D316" t="str">
            <v>Molds</v>
          </cell>
          <cell r="E316" t="str">
            <v>FMSMSI10000000</v>
          </cell>
          <cell r="F316" t="str">
            <v>طقم كشاف طوارىء SMC</v>
          </cell>
          <cell r="G316" t="str">
            <v>Ea</v>
          </cell>
          <cell r="H316" t="str">
            <v>850*650</v>
          </cell>
          <cell r="I316">
            <v>0.01</v>
          </cell>
          <cell r="J316">
            <v>300</v>
          </cell>
          <cell r="K316">
            <v>1</v>
          </cell>
          <cell r="L316">
            <v>300</v>
          </cell>
          <cell r="M316">
            <v>300</v>
          </cell>
          <cell r="Q316" t="str">
            <v>لا تعمل</v>
          </cell>
          <cell r="R316">
            <v>10</v>
          </cell>
          <cell r="S316">
            <v>9.3000000000000007</v>
          </cell>
          <cell r="T316">
            <v>10.7</v>
          </cell>
          <cell r="U316" t="str">
            <v>7</v>
          </cell>
          <cell r="V316" t="str">
            <v>7</v>
          </cell>
          <cell r="Y316">
            <v>311</v>
          </cell>
          <cell r="Z316"/>
          <cell r="AA316">
            <v>235</v>
          </cell>
          <cell r="AB316" t="str">
            <v>طقم كشاف طوارىء SMC</v>
          </cell>
          <cell r="AC316">
            <v>0.01</v>
          </cell>
          <cell r="AD316" t="str">
            <v>طقم كشاف طوارىء SMC</v>
          </cell>
          <cell r="AE316">
            <v>0</v>
          </cell>
          <cell r="AH316" t="e">
            <v>#DIV/0!</v>
          </cell>
          <cell r="AI316" t="e">
            <v>#DIV/0!</v>
          </cell>
          <cell r="AJ316" t="e">
            <v>#DIV/0!</v>
          </cell>
          <cell r="AK316">
            <v>1</v>
          </cell>
          <cell r="AL316">
            <v>1</v>
          </cell>
          <cell r="AM316">
            <v>1</v>
          </cell>
          <cell r="AT316" t="str">
            <v>SMS</v>
          </cell>
          <cell r="AV316">
            <v>7</v>
          </cell>
          <cell r="AW316">
            <v>7</v>
          </cell>
          <cell r="BO316" t="str">
            <v/>
          </cell>
          <cell r="BP316"/>
          <cell r="CK316">
            <v>0</v>
          </cell>
          <cell r="CL316">
            <v>1.1000000000000001E-2</v>
          </cell>
          <cell r="CN316" t="str">
            <v>ensemble lighting طوارىء SMC</v>
          </cell>
          <cell r="CO316" t="str">
            <v/>
          </cell>
          <cell r="CT316">
            <v>1</v>
          </cell>
          <cell r="CU316">
            <v>0</v>
          </cell>
        </row>
        <row r="317">
          <cell r="A317" t="str">
            <v>236a</v>
          </cell>
          <cell r="B317" t="str">
            <v>PF1</v>
          </cell>
          <cell r="C317" t="str">
            <v>FOAM 10TH</v>
          </cell>
          <cell r="D317" t="str">
            <v>Molds</v>
          </cell>
          <cell r="E317" t="str">
            <v>FMEGPIK0000000</v>
          </cell>
          <cell r="F317" t="str">
            <v>طقم كانزاى-A</v>
          </cell>
          <cell r="G317" t="str">
            <v>Set</v>
          </cell>
          <cell r="H317" t="str">
            <v>1400*1700</v>
          </cell>
          <cell r="I317">
            <v>1.29</v>
          </cell>
          <cell r="J317">
            <v>20</v>
          </cell>
          <cell r="L317">
            <v>20</v>
          </cell>
          <cell r="M317">
            <v>24.962080173347779</v>
          </cell>
          <cell r="N317">
            <v>3</v>
          </cell>
          <cell r="O317">
            <v>1</v>
          </cell>
          <cell r="Q317" t="str">
            <v>تعمل</v>
          </cell>
          <cell r="R317">
            <v>1290</v>
          </cell>
          <cell r="S317">
            <v>1199.7</v>
          </cell>
          <cell r="T317">
            <v>1380.3</v>
          </cell>
          <cell r="U317" t="str">
            <v>7</v>
          </cell>
          <cell r="V317" t="str">
            <v>7</v>
          </cell>
          <cell r="X317" t="str">
            <v>خزف</v>
          </cell>
          <cell r="Y317">
            <v>312</v>
          </cell>
          <cell r="Z317" t="str">
            <v>زوايا</v>
          </cell>
          <cell r="AA317">
            <v>236</v>
          </cell>
          <cell r="AB317" t="str">
            <v>طقم كانزاى</v>
          </cell>
          <cell r="AD317" t="str">
            <v>طقم كانزاى</v>
          </cell>
          <cell r="AE317">
            <v>1</v>
          </cell>
          <cell r="AH317">
            <v>144.21875</v>
          </cell>
          <cell r="AI317">
            <v>137.0078125</v>
          </cell>
          <cell r="AJ317">
            <v>151.4296875</v>
          </cell>
          <cell r="AK317">
            <v>1</v>
          </cell>
          <cell r="AL317">
            <v>1</v>
          </cell>
          <cell r="AN317">
            <v>8</v>
          </cell>
          <cell r="AO317">
            <v>20</v>
          </cell>
          <cell r="AP317" t="str">
            <v>(A)  303xj   (S)0.4-0.8 mm</v>
          </cell>
          <cell r="AQ317" t="str">
            <v>(B)  CSB   (S)0.4-0.8 mm</v>
          </cell>
          <cell r="AR317" t="str">
            <v>18</v>
          </cell>
          <cell r="AS317" t="str">
            <v>27</v>
          </cell>
          <cell r="AT317" t="str">
            <v>EGP</v>
          </cell>
          <cell r="AU317" t="str">
            <v>اتوماتيك</v>
          </cell>
          <cell r="AV317">
            <v>7</v>
          </cell>
          <cell r="AW317">
            <v>7</v>
          </cell>
          <cell r="AX317">
            <v>640</v>
          </cell>
          <cell r="AY317">
            <v>2</v>
          </cell>
          <cell r="AZ317">
            <v>2</v>
          </cell>
          <cell r="BA317">
            <v>550</v>
          </cell>
          <cell r="BB317">
            <v>2</v>
          </cell>
          <cell r="BC317">
            <v>2</v>
          </cell>
          <cell r="BD317">
            <v>130</v>
          </cell>
          <cell r="BE317">
            <v>2</v>
          </cell>
          <cell r="BF317">
            <v>2</v>
          </cell>
          <cell r="BJ317">
            <v>4</v>
          </cell>
          <cell r="BK317">
            <v>4</v>
          </cell>
          <cell r="BL317">
            <v>12</v>
          </cell>
          <cell r="BN317">
            <v>502</v>
          </cell>
          <cell r="BO317" t="str">
            <v>5</v>
          </cell>
          <cell r="BP317"/>
          <cell r="BW317">
            <v>0</v>
          </cell>
          <cell r="CB317">
            <v>10</v>
          </cell>
          <cell r="CC317">
            <v>1</v>
          </cell>
          <cell r="CE317">
            <v>87</v>
          </cell>
          <cell r="CF317">
            <v>150</v>
          </cell>
          <cell r="CG317" t="str">
            <v>ابيض</v>
          </cell>
          <cell r="CK317">
            <v>1.3996500000000001</v>
          </cell>
          <cell r="CL317">
            <v>0</v>
          </cell>
          <cell r="CN317" t="str">
            <v>ensemble Kanzy</v>
          </cell>
          <cell r="CO317" t="str">
            <v>المصرية الألمانية</v>
          </cell>
          <cell r="CP317" t="str">
            <v xml:space="preserve">شركة المصرية الالمانية </v>
          </cell>
          <cell r="CT317">
            <v>1</v>
          </cell>
          <cell r="CU317">
            <v>1</v>
          </cell>
          <cell r="CV317">
            <v>1</v>
          </cell>
        </row>
        <row r="318">
          <cell r="A318" t="str">
            <v>236b</v>
          </cell>
          <cell r="B318" t="str">
            <v>PF1</v>
          </cell>
          <cell r="C318" t="str">
            <v>FOAM 10TH</v>
          </cell>
          <cell r="D318" t="str">
            <v>Molds</v>
          </cell>
          <cell r="E318" t="str">
            <v>FMEGPIK0000000</v>
          </cell>
          <cell r="F318" t="str">
            <v>طقم كانزاى-B</v>
          </cell>
          <cell r="G318" t="str">
            <v>Set</v>
          </cell>
          <cell r="H318" t="str">
            <v>1400*1700</v>
          </cell>
          <cell r="I318">
            <v>1.29</v>
          </cell>
          <cell r="J318">
            <v>20</v>
          </cell>
          <cell r="L318">
            <v>20</v>
          </cell>
          <cell r="M318">
            <v>24.962080173347779</v>
          </cell>
          <cell r="N318">
            <v>3</v>
          </cell>
          <cell r="O318">
            <v>1</v>
          </cell>
          <cell r="Q318" t="str">
            <v>تعمل</v>
          </cell>
          <cell r="R318">
            <v>1290</v>
          </cell>
          <cell r="S318">
            <v>1199.7</v>
          </cell>
          <cell r="T318">
            <v>1380.3</v>
          </cell>
          <cell r="U318" t="str">
            <v>7</v>
          </cell>
          <cell r="V318" t="str">
            <v>7</v>
          </cell>
          <cell r="X318" t="str">
            <v>خزف</v>
          </cell>
          <cell r="Y318">
            <v>312</v>
          </cell>
          <cell r="Z318" t="str">
            <v>قاعدة</v>
          </cell>
          <cell r="AA318">
            <v>236</v>
          </cell>
          <cell r="AB318" t="str">
            <v>طقم كانزاى</v>
          </cell>
          <cell r="AD318" t="str">
            <v>طقم كانزاى</v>
          </cell>
          <cell r="AE318">
            <v>1</v>
          </cell>
          <cell r="AH318">
            <v>144.21875</v>
          </cell>
          <cell r="AI318">
            <v>137.0078125</v>
          </cell>
          <cell r="AJ318">
            <v>151.4296875</v>
          </cell>
          <cell r="AK318">
            <v>1</v>
          </cell>
          <cell r="AL318">
            <v>1</v>
          </cell>
          <cell r="AN318">
            <v>8</v>
          </cell>
          <cell r="AO318">
            <v>20</v>
          </cell>
          <cell r="AP318" t="str">
            <v>(A)  303xj   (S)0.4-0.8 mm</v>
          </cell>
          <cell r="AQ318" t="str">
            <v>(B)  CSB   (S)0.4-0.8 mm</v>
          </cell>
          <cell r="AR318" t="str">
            <v>18</v>
          </cell>
          <cell r="AS318" t="str">
            <v>27</v>
          </cell>
          <cell r="AT318" t="str">
            <v>EGP</v>
          </cell>
          <cell r="AU318" t="str">
            <v>اتوماتيك</v>
          </cell>
          <cell r="AV318">
            <v>7</v>
          </cell>
          <cell r="AW318">
            <v>7</v>
          </cell>
          <cell r="AX318">
            <v>640</v>
          </cell>
          <cell r="AY318">
            <v>2</v>
          </cell>
          <cell r="AZ318">
            <v>2</v>
          </cell>
          <cell r="BA318">
            <v>550</v>
          </cell>
          <cell r="BB318">
            <v>2</v>
          </cell>
          <cell r="BC318">
            <v>2</v>
          </cell>
          <cell r="BD318">
            <v>170</v>
          </cell>
          <cell r="BE318">
            <v>2</v>
          </cell>
          <cell r="BF318">
            <v>2</v>
          </cell>
          <cell r="BJ318">
            <v>4</v>
          </cell>
          <cell r="BK318">
            <v>4</v>
          </cell>
          <cell r="BL318">
            <v>12</v>
          </cell>
          <cell r="BN318">
            <v>502</v>
          </cell>
          <cell r="BO318" t="str">
            <v>5</v>
          </cell>
          <cell r="BP318"/>
          <cell r="BW318">
            <v>0</v>
          </cell>
          <cell r="CB318">
            <v>5</v>
          </cell>
          <cell r="CC318">
            <v>1</v>
          </cell>
          <cell r="CE318">
            <v>87</v>
          </cell>
          <cell r="CF318">
            <v>150</v>
          </cell>
          <cell r="CG318" t="str">
            <v>احمر</v>
          </cell>
          <cell r="CK318">
            <v>1.3996500000000001</v>
          </cell>
          <cell r="CL318">
            <v>0</v>
          </cell>
          <cell r="CN318" t="str">
            <v>ensemble Kanzy</v>
          </cell>
          <cell r="CO318" t="str">
            <v>المصرية الألمانية</v>
          </cell>
          <cell r="CP318" t="str">
            <v xml:space="preserve">شركة المصرية الالمانية </v>
          </cell>
          <cell r="CT318">
            <v>1</v>
          </cell>
          <cell r="CU318">
            <v>1</v>
          </cell>
          <cell r="CV318">
            <v>1</v>
          </cell>
        </row>
        <row r="319">
          <cell r="A319" t="str">
            <v>236c</v>
          </cell>
          <cell r="B319" t="str">
            <v>PF1</v>
          </cell>
          <cell r="C319" t="str">
            <v>FOAM 10TH</v>
          </cell>
          <cell r="D319" t="str">
            <v>Molds</v>
          </cell>
          <cell r="E319" t="str">
            <v>FMEGPIK0000000</v>
          </cell>
          <cell r="F319" t="str">
            <v>طقم كانزاى-C</v>
          </cell>
          <cell r="G319" t="str">
            <v>Set</v>
          </cell>
          <cell r="H319" t="str">
            <v>1400*1700</v>
          </cell>
          <cell r="I319">
            <v>1.29</v>
          </cell>
          <cell r="J319">
            <v>20</v>
          </cell>
          <cell r="L319">
            <v>20</v>
          </cell>
          <cell r="M319">
            <v>24.962080173347779</v>
          </cell>
          <cell r="N319">
            <v>3</v>
          </cell>
          <cell r="O319">
            <v>1</v>
          </cell>
          <cell r="Q319" t="str">
            <v>تعمل</v>
          </cell>
          <cell r="R319">
            <v>1290</v>
          </cell>
          <cell r="S319">
            <v>1199.7</v>
          </cell>
          <cell r="T319">
            <v>1380.3</v>
          </cell>
          <cell r="U319" t="str">
            <v>7</v>
          </cell>
          <cell r="V319" t="str">
            <v>7</v>
          </cell>
          <cell r="X319" t="str">
            <v>خزف</v>
          </cell>
          <cell r="Y319">
            <v>312</v>
          </cell>
          <cell r="Z319" t="str">
            <v>كفر</v>
          </cell>
          <cell r="AA319">
            <v>236</v>
          </cell>
          <cell r="AB319" t="str">
            <v>طقم كانزاى</v>
          </cell>
          <cell r="AD319" t="str">
            <v>طقم كانزاى</v>
          </cell>
          <cell r="AE319">
            <v>1</v>
          </cell>
          <cell r="AH319">
            <v>144.21875</v>
          </cell>
          <cell r="AI319">
            <v>137.0078125</v>
          </cell>
          <cell r="AJ319">
            <v>151.4296875</v>
          </cell>
          <cell r="AK319">
            <v>1</v>
          </cell>
          <cell r="AL319">
            <v>1</v>
          </cell>
          <cell r="AN319">
            <v>8</v>
          </cell>
          <cell r="AO319">
            <v>20</v>
          </cell>
          <cell r="AP319" t="str">
            <v>(A)  303xj   (S)0.4-0.8 mm</v>
          </cell>
          <cell r="AQ319" t="str">
            <v>(B)  CSB   (S)0.4-0.8 mm</v>
          </cell>
          <cell r="AR319" t="str">
            <v>18</v>
          </cell>
          <cell r="AS319" t="str">
            <v>27</v>
          </cell>
          <cell r="AT319" t="str">
            <v>EGP</v>
          </cell>
          <cell r="AU319" t="str">
            <v>اتوماتيك</v>
          </cell>
          <cell r="AV319">
            <v>7</v>
          </cell>
          <cell r="AW319">
            <v>7</v>
          </cell>
          <cell r="AX319">
            <v>640</v>
          </cell>
          <cell r="AY319">
            <v>2</v>
          </cell>
          <cell r="AZ319">
            <v>2</v>
          </cell>
          <cell r="BA319">
            <v>550</v>
          </cell>
          <cell r="BB319">
            <v>2</v>
          </cell>
          <cell r="BC319">
            <v>2</v>
          </cell>
          <cell r="BD319">
            <v>210</v>
          </cell>
          <cell r="BE319">
            <v>2</v>
          </cell>
          <cell r="BF319">
            <v>2</v>
          </cell>
          <cell r="BJ319">
            <v>4</v>
          </cell>
          <cell r="BK319">
            <v>4</v>
          </cell>
          <cell r="BL319">
            <v>12</v>
          </cell>
          <cell r="BN319">
            <v>502</v>
          </cell>
          <cell r="BO319" t="str">
            <v>5</v>
          </cell>
          <cell r="BP319"/>
          <cell r="BW319">
            <v>0</v>
          </cell>
          <cell r="CB319">
            <v>5</v>
          </cell>
          <cell r="CC319">
            <v>1</v>
          </cell>
          <cell r="CE319">
            <v>87</v>
          </cell>
          <cell r="CF319">
            <v>150</v>
          </cell>
          <cell r="CG319" t="str">
            <v>ازرق</v>
          </cell>
          <cell r="CK319">
            <v>1.3996500000000001</v>
          </cell>
          <cell r="CL319">
            <v>0</v>
          </cell>
          <cell r="CN319" t="str">
            <v>ensemble Kanzy</v>
          </cell>
          <cell r="CO319" t="str">
            <v>المصرية الألمانية</v>
          </cell>
          <cell r="CP319" t="str">
            <v xml:space="preserve">شركة المصرية الالمانية </v>
          </cell>
          <cell r="CT319">
            <v>1</v>
          </cell>
          <cell r="CU319">
            <v>1</v>
          </cell>
          <cell r="CV319">
            <v>1</v>
          </cell>
        </row>
        <row r="320">
          <cell r="A320">
            <v>236</v>
          </cell>
          <cell r="B320" t="str">
            <v>PF1</v>
          </cell>
          <cell r="C320" t="str">
            <v>FOAM 10TH</v>
          </cell>
          <cell r="D320" t="str">
            <v>Molds</v>
          </cell>
          <cell r="E320" t="str">
            <v>FMEGPIK0000000</v>
          </cell>
          <cell r="F320" t="str">
            <v>طقم كانزاى</v>
          </cell>
          <cell r="G320" t="str">
            <v>Set</v>
          </cell>
          <cell r="H320" t="str">
            <v>1400*1700</v>
          </cell>
          <cell r="I320">
            <v>1.29</v>
          </cell>
          <cell r="J320">
            <v>20</v>
          </cell>
          <cell r="L320">
            <v>20</v>
          </cell>
          <cell r="M320">
            <v>24.962080173347779</v>
          </cell>
          <cell r="N320">
            <v>3</v>
          </cell>
          <cell r="O320">
            <v>1</v>
          </cell>
          <cell r="Q320" t="str">
            <v>تعمل</v>
          </cell>
          <cell r="R320">
            <v>1290</v>
          </cell>
          <cell r="S320">
            <v>1199.7</v>
          </cell>
          <cell r="T320">
            <v>1380.3</v>
          </cell>
          <cell r="U320" t="str">
            <v>7</v>
          </cell>
          <cell r="V320" t="str">
            <v>7</v>
          </cell>
          <cell r="X320" t="str">
            <v>خزف</v>
          </cell>
          <cell r="Y320">
            <v>312</v>
          </cell>
          <cell r="AA320">
            <v>236</v>
          </cell>
          <cell r="AB320" t="str">
            <v>طقم كانزاى</v>
          </cell>
          <cell r="AD320" t="str">
            <v>طقم كانزاى</v>
          </cell>
          <cell r="AE320">
            <v>1</v>
          </cell>
          <cell r="AH320">
            <v>144.21875</v>
          </cell>
          <cell r="AI320">
            <v>137.0078125</v>
          </cell>
          <cell r="AJ320">
            <v>151.4296875</v>
          </cell>
          <cell r="AK320">
            <v>1</v>
          </cell>
          <cell r="AM320">
            <v>1</v>
          </cell>
          <cell r="AN320">
            <v>8</v>
          </cell>
          <cell r="AO320">
            <v>20</v>
          </cell>
          <cell r="AP320" t="str">
            <v>(A)  303xj   (S)0.4-0.8 mm</v>
          </cell>
          <cell r="AQ320" t="str">
            <v>(B)  CSB   (S)0.4-0.8 mm</v>
          </cell>
          <cell r="AR320" t="str">
            <v>18</v>
          </cell>
          <cell r="AS320" t="str">
            <v>27</v>
          </cell>
          <cell r="AT320" t="str">
            <v>EGP</v>
          </cell>
          <cell r="AU320" t="str">
            <v>اتوماتيك</v>
          </cell>
          <cell r="AV320">
            <v>7</v>
          </cell>
          <cell r="AW320">
            <v>7</v>
          </cell>
          <cell r="BJ320">
            <v>4</v>
          </cell>
          <cell r="BK320">
            <v>4</v>
          </cell>
          <cell r="BL320">
            <v>12</v>
          </cell>
          <cell r="BN320">
            <v>502</v>
          </cell>
          <cell r="BO320" t="str">
            <v>5</v>
          </cell>
          <cell r="BP320"/>
          <cell r="BW320">
            <v>0</v>
          </cell>
          <cell r="CK320">
            <v>1.3996500000000001</v>
          </cell>
          <cell r="CL320">
            <v>0</v>
          </cell>
          <cell r="CN320" t="str">
            <v>ensemble Kanzy</v>
          </cell>
          <cell r="CO320" t="str">
            <v>المصرية الألمانية</v>
          </cell>
          <cell r="CP320" t="str">
            <v xml:space="preserve">شركة المصرية الالمانية </v>
          </cell>
          <cell r="CT320">
            <v>1</v>
          </cell>
          <cell r="CU320">
            <v>1</v>
          </cell>
          <cell r="CV320">
            <v>1</v>
          </cell>
        </row>
        <row r="321">
          <cell r="A321">
            <v>237</v>
          </cell>
          <cell r="B321" t="str">
            <v>PF1</v>
          </cell>
          <cell r="C321" t="str">
            <v>FOAM 10TH</v>
          </cell>
          <cell r="D321" t="str">
            <v>Molds</v>
          </cell>
          <cell r="E321" t="str">
            <v>FMSMSI20000000</v>
          </cell>
          <cell r="F321" t="str">
            <v>طقم قوائم فريش</v>
          </cell>
          <cell r="G321" t="str">
            <v>Set</v>
          </cell>
          <cell r="H321" t="str">
            <v>1100*1200</v>
          </cell>
          <cell r="I321">
            <v>0.23699999999999999</v>
          </cell>
          <cell r="J321">
            <v>24</v>
          </cell>
          <cell r="K321">
            <v>1</v>
          </cell>
          <cell r="L321">
            <v>24</v>
          </cell>
          <cell r="M321">
            <v>24</v>
          </cell>
          <cell r="N321">
            <v>2</v>
          </cell>
          <cell r="O321">
            <v>2</v>
          </cell>
          <cell r="Q321" t="str">
            <v>لا تعمل</v>
          </cell>
          <cell r="R321">
            <v>237</v>
          </cell>
          <cell r="S321">
            <v>220.41</v>
          </cell>
          <cell r="T321">
            <v>253.59</v>
          </cell>
          <cell r="U321" t="str">
            <v>7</v>
          </cell>
          <cell r="V321" t="str">
            <v>7</v>
          </cell>
          <cell r="Y321">
            <v>313</v>
          </cell>
          <cell r="AA321">
            <v>237</v>
          </cell>
          <cell r="AB321" t="str">
            <v>طقم قوائم فريش</v>
          </cell>
          <cell r="AC321">
            <v>0.23699999999999999</v>
          </cell>
          <cell r="AD321" t="str">
            <v>طقم قوائم فريش</v>
          </cell>
          <cell r="AE321">
            <v>0</v>
          </cell>
          <cell r="AH321">
            <v>300</v>
          </cell>
          <cell r="AI321">
            <v>285</v>
          </cell>
          <cell r="AJ321">
            <v>315</v>
          </cell>
          <cell r="AK321">
            <v>1</v>
          </cell>
          <cell r="AL321">
            <v>1</v>
          </cell>
          <cell r="AM321">
            <v>1</v>
          </cell>
          <cell r="AT321" t="str">
            <v>SMS</v>
          </cell>
          <cell r="AV321">
            <v>7</v>
          </cell>
          <cell r="AW321">
            <v>7</v>
          </cell>
          <cell r="BO321" t="str">
            <v/>
          </cell>
          <cell r="BP321"/>
          <cell r="CK321">
            <v>0</v>
          </cell>
          <cell r="CL321">
            <v>0.26069999999999999</v>
          </cell>
          <cell r="CN321" t="str">
            <v>ensemble قوائم Fresh</v>
          </cell>
          <cell r="CO321" t="str">
            <v/>
          </cell>
          <cell r="CT321">
            <v>1</v>
          </cell>
          <cell r="CU321">
            <v>2</v>
          </cell>
        </row>
        <row r="322">
          <cell r="A322">
            <v>238</v>
          </cell>
          <cell r="B322" t="str">
            <v>PF1</v>
          </cell>
          <cell r="C322" t="str">
            <v>FOAM 10TH</v>
          </cell>
          <cell r="D322" t="str">
            <v>Molds</v>
          </cell>
          <cell r="E322" t="str">
            <v>FMNHGI60000000</v>
          </cell>
          <cell r="F322" t="str">
            <v>طقم فوم مبرد هواء 60 لتر</v>
          </cell>
          <cell r="G322" t="str">
            <v>Set</v>
          </cell>
          <cell r="H322" t="str">
            <v>850*650</v>
          </cell>
          <cell r="I322">
            <v>0.38978888888888896</v>
          </cell>
          <cell r="J322">
            <v>20</v>
          </cell>
          <cell r="L322">
            <v>21</v>
          </cell>
          <cell r="M322">
            <v>23</v>
          </cell>
          <cell r="N322">
            <v>2</v>
          </cell>
          <cell r="O322">
            <v>1</v>
          </cell>
          <cell r="Q322" t="str">
            <v>لا تعمل</v>
          </cell>
          <cell r="R322">
            <v>389.78888888888895</v>
          </cell>
          <cell r="S322">
            <v>362.50366666666673</v>
          </cell>
          <cell r="T322">
            <v>417.07411111111116</v>
          </cell>
          <cell r="U322" t="str">
            <v>7</v>
          </cell>
          <cell r="V322" t="str">
            <v>7</v>
          </cell>
          <cell r="X322" t="str">
            <v>تكييف</v>
          </cell>
          <cell r="Y322">
            <v>314</v>
          </cell>
          <cell r="AA322">
            <v>238</v>
          </cell>
          <cell r="AB322" t="str">
            <v>طقم فوم مبرد هواء 60 لتر</v>
          </cell>
          <cell r="AD322" t="str">
            <v>طقم فوم مبرد هواء 60 لتر</v>
          </cell>
          <cell r="AE322">
            <v>0</v>
          </cell>
          <cell r="AH322">
            <v>156.52173913043478</v>
          </cell>
          <cell r="AI322">
            <v>148.69565217391303</v>
          </cell>
          <cell r="AJ322">
            <v>164.34782608695653</v>
          </cell>
          <cell r="AK322">
            <v>1</v>
          </cell>
          <cell r="AL322">
            <v>1</v>
          </cell>
          <cell r="AM322">
            <v>1</v>
          </cell>
          <cell r="AT322" t="str">
            <v>NHG</v>
          </cell>
          <cell r="AU322" t="str">
            <v>اتوماتيك</v>
          </cell>
          <cell r="AV322">
            <v>7</v>
          </cell>
          <cell r="AW322">
            <v>7</v>
          </cell>
          <cell r="BJ322">
            <v>5</v>
          </cell>
          <cell r="BK322">
            <v>-5</v>
          </cell>
          <cell r="BL322">
            <v>5</v>
          </cell>
          <cell r="BN322">
            <v>111</v>
          </cell>
          <cell r="BO322" t="str">
            <v>1</v>
          </cell>
          <cell r="BP322"/>
          <cell r="BW322">
            <v>0</v>
          </cell>
          <cell r="CK322">
            <v>0</v>
          </cell>
          <cell r="CL322">
            <v>0.42876777777777791</v>
          </cell>
          <cell r="CN322" t="str">
            <v>ensemble foam colder air 60 littre</v>
          </cell>
          <cell r="CO322" t="str">
            <v>النحاس</v>
          </cell>
          <cell r="CP322" t="str">
            <v>النحاس جروب للاكترونيات</v>
          </cell>
          <cell r="CT322">
            <v>1</v>
          </cell>
          <cell r="CU322">
            <v>2</v>
          </cell>
        </row>
        <row r="323">
          <cell r="A323">
            <v>239</v>
          </cell>
          <cell r="B323" t="str">
            <v>PF1</v>
          </cell>
          <cell r="C323" t="str">
            <v>FOAM 10TH</v>
          </cell>
          <cell r="D323" t="str">
            <v>Molds</v>
          </cell>
          <cell r="E323" t="str">
            <v>FMELHI26090000</v>
          </cell>
          <cell r="F323" t="str">
            <v>طقم فوم قوائم 90/60 EG</v>
          </cell>
          <cell r="G323" t="str">
            <v>Set</v>
          </cell>
          <cell r="H323" t="str">
            <v>1100*850</v>
          </cell>
          <cell r="I323">
            <v>0.54359999999999997</v>
          </cell>
          <cell r="J323">
            <v>20</v>
          </cell>
          <cell r="L323">
            <v>20</v>
          </cell>
          <cell r="M323">
            <v>20</v>
          </cell>
          <cell r="N323">
            <v>2</v>
          </cell>
          <cell r="O323">
            <v>1</v>
          </cell>
          <cell r="Q323" t="str">
            <v>لا تعمل</v>
          </cell>
          <cell r="R323">
            <v>543.6</v>
          </cell>
          <cell r="S323">
            <v>505.548</v>
          </cell>
          <cell r="T323">
            <v>581.65200000000004</v>
          </cell>
          <cell r="U323" t="str">
            <v>7</v>
          </cell>
          <cell r="V323" t="str">
            <v>7</v>
          </cell>
          <cell r="Y323">
            <v>315</v>
          </cell>
          <cell r="AA323">
            <v>239</v>
          </cell>
          <cell r="AB323" t="str">
            <v>طقم فوم قوائم 90/60 EG</v>
          </cell>
          <cell r="AC323">
            <v>0.54359999999999997</v>
          </cell>
          <cell r="AD323" t="str">
            <v>طقم فوم قوائم 90/60 EG</v>
          </cell>
          <cell r="AE323">
            <v>0</v>
          </cell>
          <cell r="AH323">
            <v>180</v>
          </cell>
          <cell r="AI323">
            <v>171</v>
          </cell>
          <cell r="AJ323">
            <v>189</v>
          </cell>
          <cell r="AK323">
            <v>1</v>
          </cell>
          <cell r="AL323">
            <v>1</v>
          </cell>
          <cell r="AM323">
            <v>1</v>
          </cell>
          <cell r="AT323" t="str">
            <v>ELH</v>
          </cell>
          <cell r="AU323" t="str">
            <v>اتوماتيك</v>
          </cell>
          <cell r="AV323">
            <v>7</v>
          </cell>
          <cell r="AW323">
            <v>7</v>
          </cell>
          <cell r="BJ323">
            <v>5</v>
          </cell>
          <cell r="BK323">
            <v>-5</v>
          </cell>
          <cell r="BL323">
            <v>5</v>
          </cell>
          <cell r="BO323" t="str">
            <v/>
          </cell>
          <cell r="BP323"/>
          <cell r="CK323">
            <v>0</v>
          </cell>
          <cell r="CL323">
            <v>0.59796000000000005</v>
          </cell>
          <cell r="CN323" t="str">
            <v>ensemble foam قوائم 90/60 EG</v>
          </cell>
          <cell r="CO323" t="str">
            <v>الشركة الهندسية للاجهزة المنزلية</v>
          </cell>
          <cell r="CT323">
            <v>1</v>
          </cell>
          <cell r="CU323">
            <v>2</v>
          </cell>
        </row>
        <row r="324">
          <cell r="A324">
            <v>240</v>
          </cell>
          <cell r="B324" t="str">
            <v>PF1</v>
          </cell>
          <cell r="C324" t="str">
            <v>FOAM 10TH</v>
          </cell>
          <cell r="D324" t="str">
            <v>Molds</v>
          </cell>
          <cell r="E324" t="str">
            <v>FMINPI10000000</v>
          </cell>
          <cell r="F324" t="str">
            <v>طقم فوم قهوة بورسلين</v>
          </cell>
          <cell r="G324" t="str">
            <v>Ea</v>
          </cell>
          <cell r="H324" t="str">
            <v>850*650</v>
          </cell>
          <cell r="I324">
            <v>4.5999999999999999E-2</v>
          </cell>
          <cell r="J324">
            <v>51</v>
          </cell>
          <cell r="L324">
            <v>51</v>
          </cell>
          <cell r="M324">
            <v>69</v>
          </cell>
          <cell r="N324">
            <v>1</v>
          </cell>
          <cell r="O324">
            <v>3</v>
          </cell>
          <cell r="Q324" t="str">
            <v>تعمل</v>
          </cell>
          <cell r="R324">
            <v>46</v>
          </cell>
          <cell r="S324">
            <v>42.78</v>
          </cell>
          <cell r="T324">
            <v>49.22</v>
          </cell>
          <cell r="U324" t="str">
            <v>7</v>
          </cell>
          <cell r="V324" t="str">
            <v>7</v>
          </cell>
          <cell r="X324" t="str">
            <v>خزف</v>
          </cell>
          <cell r="Y324">
            <v>316</v>
          </cell>
          <cell r="AA324">
            <v>240</v>
          </cell>
          <cell r="AB324" t="str">
            <v>طقم فوم قهوة بورسلين</v>
          </cell>
          <cell r="AD324" t="str">
            <v>طقم فوم قهوة بورسلين</v>
          </cell>
          <cell r="AE324">
            <v>1</v>
          </cell>
          <cell r="AH324">
            <v>156.52173913043478</v>
          </cell>
          <cell r="AI324">
            <v>148.69565217391303</v>
          </cell>
          <cell r="AJ324">
            <v>164.34782608695653</v>
          </cell>
          <cell r="AK324">
            <v>1</v>
          </cell>
          <cell r="AL324">
            <v>1</v>
          </cell>
          <cell r="AM324">
            <v>1</v>
          </cell>
          <cell r="AT324" t="str">
            <v>INP</v>
          </cell>
          <cell r="AU324" t="str">
            <v>اتوماتيك</v>
          </cell>
          <cell r="AV324">
            <v>7</v>
          </cell>
          <cell r="AW324">
            <v>7</v>
          </cell>
          <cell r="BJ324">
            <v>5</v>
          </cell>
          <cell r="BK324">
            <v>-5</v>
          </cell>
          <cell r="BL324">
            <v>5</v>
          </cell>
          <cell r="BO324" t="str">
            <v/>
          </cell>
          <cell r="BP324"/>
          <cell r="BW324">
            <v>0</v>
          </cell>
          <cell r="CK324">
            <v>0</v>
          </cell>
          <cell r="CL324">
            <v>5.0600000000000006E-2</v>
          </cell>
          <cell r="CN324" t="str">
            <v>ensemble foam coffee Borslin</v>
          </cell>
          <cell r="CO324" t="str">
            <v/>
          </cell>
          <cell r="CT324">
            <v>1</v>
          </cell>
          <cell r="CU324">
            <v>1</v>
          </cell>
          <cell r="CV324">
            <v>1</v>
          </cell>
        </row>
        <row r="325">
          <cell r="A325" t="str">
            <v>241b</v>
          </cell>
          <cell r="B325" t="str">
            <v>PF1</v>
          </cell>
          <cell r="C325" t="str">
            <v>FOAM 10TH</v>
          </cell>
          <cell r="D325" t="str">
            <v>Molds</v>
          </cell>
          <cell r="E325" t="str">
            <v>FMDAHI31000000</v>
          </cell>
          <cell r="F325" t="str">
            <v>طقم فوم سخان زانوسي تصدير-قاعدة</v>
          </cell>
          <cell r="G325" t="str">
            <v>Ea</v>
          </cell>
          <cell r="H325" t="str">
            <v>1100*1200</v>
          </cell>
          <cell r="J325">
            <v>40</v>
          </cell>
          <cell r="L325">
            <v>40</v>
          </cell>
          <cell r="M325">
            <v>40</v>
          </cell>
          <cell r="N325">
            <v>1</v>
          </cell>
          <cell r="O325">
            <v>2</v>
          </cell>
          <cell r="Q325" t="str">
            <v>تعمل</v>
          </cell>
          <cell r="R325">
            <v>0</v>
          </cell>
          <cell r="S325">
            <v>0</v>
          </cell>
          <cell r="T325">
            <v>0</v>
          </cell>
          <cell r="U325" t="str">
            <v>7</v>
          </cell>
          <cell r="V325" t="str">
            <v>7</v>
          </cell>
          <cell r="X325" t="str">
            <v>سخان</v>
          </cell>
          <cell r="Y325">
            <v>317</v>
          </cell>
          <cell r="Z325" t="str">
            <v>قاعدة</v>
          </cell>
          <cell r="AA325">
            <v>241</v>
          </cell>
          <cell r="AB325" t="str">
            <v>طقم فوم سخان زانوسي تصدير</v>
          </cell>
          <cell r="AD325" t="str">
            <v>طقم فوم سخان زانوسي كفر وقاعدة</v>
          </cell>
          <cell r="AE325">
            <v>1</v>
          </cell>
          <cell r="AH325">
            <v>180</v>
          </cell>
          <cell r="AI325">
            <v>171</v>
          </cell>
          <cell r="AJ325">
            <v>189</v>
          </cell>
          <cell r="AK325">
            <v>0</v>
          </cell>
          <cell r="AL325">
            <v>1</v>
          </cell>
          <cell r="AT325" t="str">
            <v>DAH</v>
          </cell>
          <cell r="AU325" t="str">
            <v>اتوماتيك</v>
          </cell>
          <cell r="AV325">
            <v>7</v>
          </cell>
          <cell r="AW325">
            <v>7</v>
          </cell>
          <cell r="BJ325">
            <v>5</v>
          </cell>
          <cell r="BK325">
            <v>-5</v>
          </cell>
          <cell r="BL325">
            <v>5</v>
          </cell>
          <cell r="BO325" t="str">
            <v/>
          </cell>
          <cell r="BP325"/>
          <cell r="BW325">
            <v>0</v>
          </cell>
          <cell r="CK325">
            <v>0</v>
          </cell>
          <cell r="CL325">
            <v>0</v>
          </cell>
          <cell r="CN325" t="str">
            <v>ensemble foam heater Zanosy export</v>
          </cell>
          <cell r="CO325" t="str">
            <v>الكترولوكس</v>
          </cell>
          <cell r="CP325" t="str">
            <v>القاهرة للصناعات المغذية سخانات</v>
          </cell>
          <cell r="CT325">
            <v>0</v>
          </cell>
          <cell r="CU325">
            <v>1</v>
          </cell>
          <cell r="CV325">
            <v>1</v>
          </cell>
        </row>
        <row r="326">
          <cell r="A326" t="str">
            <v>241c</v>
          </cell>
          <cell r="B326" t="str">
            <v>PF1</v>
          </cell>
          <cell r="C326" t="str">
            <v>FOAM 10TH</v>
          </cell>
          <cell r="D326" t="str">
            <v>Molds</v>
          </cell>
          <cell r="E326" t="str">
            <v>FMDAHI31000000</v>
          </cell>
          <cell r="F326" t="str">
            <v>طقم فوم سخان زانوسي تصدير-كفر</v>
          </cell>
          <cell r="G326" t="str">
            <v>Ea</v>
          </cell>
          <cell r="H326" t="str">
            <v>1100*1200</v>
          </cell>
          <cell r="J326">
            <v>40</v>
          </cell>
          <cell r="L326">
            <v>40</v>
          </cell>
          <cell r="M326">
            <v>40</v>
          </cell>
          <cell r="N326">
            <v>1</v>
          </cell>
          <cell r="O326">
            <v>2</v>
          </cell>
          <cell r="Q326" t="str">
            <v>تعمل</v>
          </cell>
          <cell r="R326">
            <v>0</v>
          </cell>
          <cell r="S326">
            <v>0</v>
          </cell>
          <cell r="T326">
            <v>0</v>
          </cell>
          <cell r="U326" t="str">
            <v>7</v>
          </cell>
          <cell r="V326" t="str">
            <v>7</v>
          </cell>
          <cell r="X326" t="str">
            <v>سخان</v>
          </cell>
          <cell r="Y326">
            <v>317</v>
          </cell>
          <cell r="Z326" t="str">
            <v>كفر</v>
          </cell>
          <cell r="AA326">
            <v>241</v>
          </cell>
          <cell r="AB326" t="str">
            <v>طقم فوم سخان زانوسي تصدير</v>
          </cell>
          <cell r="AD326" t="str">
            <v>طقم فوم سخان زانوسي كفر وقاعدة</v>
          </cell>
          <cell r="AE326">
            <v>1</v>
          </cell>
          <cell r="AH326">
            <v>180</v>
          </cell>
          <cell r="AI326">
            <v>171</v>
          </cell>
          <cell r="AJ326">
            <v>189</v>
          </cell>
          <cell r="AK326">
            <v>0</v>
          </cell>
          <cell r="AL326">
            <v>1</v>
          </cell>
          <cell r="AT326" t="str">
            <v>DAH</v>
          </cell>
          <cell r="AU326" t="str">
            <v>اتوماتيك</v>
          </cell>
          <cell r="AV326">
            <v>7</v>
          </cell>
          <cell r="AW326">
            <v>7</v>
          </cell>
          <cell r="BJ326">
            <v>5</v>
          </cell>
          <cell r="BK326">
            <v>-5</v>
          </cell>
          <cell r="BL326">
            <v>5</v>
          </cell>
          <cell r="BO326" t="str">
            <v/>
          </cell>
          <cell r="BP326"/>
          <cell r="BW326">
            <v>0</v>
          </cell>
          <cell r="CK326">
            <v>0</v>
          </cell>
          <cell r="CL326">
            <v>0</v>
          </cell>
          <cell r="CN326" t="str">
            <v>ensemble foam heater Zanosy export</v>
          </cell>
          <cell r="CO326" t="str">
            <v>الكترولوكس</v>
          </cell>
          <cell r="CP326" t="str">
            <v>القاهرة للصناعات المغذية سخانات</v>
          </cell>
          <cell r="CT326">
            <v>0</v>
          </cell>
          <cell r="CU326">
            <v>1</v>
          </cell>
          <cell r="CV326">
            <v>0</v>
          </cell>
        </row>
        <row r="327">
          <cell r="A327">
            <v>241</v>
          </cell>
          <cell r="B327" t="str">
            <v>PF1</v>
          </cell>
          <cell r="C327" t="str">
            <v>FOAM 10TH</v>
          </cell>
          <cell r="D327" t="str">
            <v>Molds</v>
          </cell>
          <cell r="E327" t="str">
            <v>FMDAHI31000000</v>
          </cell>
          <cell r="F327" t="str">
            <v>طقم فوم سخان زانوسي تصدير</v>
          </cell>
          <cell r="G327" t="str">
            <v>Set</v>
          </cell>
          <cell r="H327" t="str">
            <v>1100*1200</v>
          </cell>
          <cell r="I327">
            <v>0.33737613636363634</v>
          </cell>
          <cell r="J327">
            <v>40</v>
          </cell>
          <cell r="L327">
            <v>40</v>
          </cell>
          <cell r="M327">
            <v>40</v>
          </cell>
          <cell r="N327">
            <v>2</v>
          </cell>
          <cell r="O327">
            <v>2</v>
          </cell>
          <cell r="Q327" t="str">
            <v>تعمل</v>
          </cell>
          <cell r="R327">
            <v>337.37613636363636</v>
          </cell>
          <cell r="S327">
            <v>313.7598068181818</v>
          </cell>
          <cell r="T327">
            <v>360.99246590909092</v>
          </cell>
          <cell r="U327" t="str">
            <v>7</v>
          </cell>
          <cell r="V327" t="str">
            <v>7</v>
          </cell>
          <cell r="X327" t="str">
            <v>سخان</v>
          </cell>
          <cell r="Y327">
            <v>317</v>
          </cell>
          <cell r="AA327">
            <v>241</v>
          </cell>
          <cell r="AB327" t="str">
            <v>طقم فوم سخان زانوسي تصدير</v>
          </cell>
          <cell r="AD327" t="str">
            <v>طقم فوم سخان زانوسي كفر وقاعدة</v>
          </cell>
          <cell r="AE327">
            <v>1</v>
          </cell>
          <cell r="AH327">
            <v>180</v>
          </cell>
          <cell r="AI327">
            <v>171</v>
          </cell>
          <cell r="AJ327">
            <v>189</v>
          </cell>
          <cell r="AK327">
            <v>1</v>
          </cell>
          <cell r="AM327">
            <v>1</v>
          </cell>
          <cell r="AT327" t="str">
            <v>DAH</v>
          </cell>
          <cell r="AU327" t="str">
            <v>اتوماتيك</v>
          </cell>
          <cell r="AV327">
            <v>7</v>
          </cell>
          <cell r="AW327">
            <v>7</v>
          </cell>
          <cell r="BJ327">
            <v>5</v>
          </cell>
          <cell r="BK327">
            <v>-5</v>
          </cell>
          <cell r="BL327">
            <v>5</v>
          </cell>
          <cell r="BO327" t="str">
            <v/>
          </cell>
          <cell r="BP327"/>
          <cell r="BW327">
            <v>0</v>
          </cell>
          <cell r="CK327">
            <v>0</v>
          </cell>
          <cell r="CL327">
            <v>0.37111375000000002</v>
          </cell>
          <cell r="CN327" t="str">
            <v>ensemble foam heater Zanosy export</v>
          </cell>
          <cell r="CO327" t="str">
            <v>الكترولوكس</v>
          </cell>
          <cell r="CP327" t="str">
            <v>القاهرة للصناعات المغذية سخانات</v>
          </cell>
          <cell r="CT327">
            <v>1</v>
          </cell>
          <cell r="CU327">
            <v>1</v>
          </cell>
          <cell r="CV327">
            <v>1</v>
          </cell>
        </row>
        <row r="328">
          <cell r="A328">
            <v>242</v>
          </cell>
          <cell r="B328" t="str">
            <v>PF1</v>
          </cell>
          <cell r="C328" t="str">
            <v>FOAM 10TH</v>
          </cell>
          <cell r="D328" t="str">
            <v>Molds</v>
          </cell>
          <cell r="E328" t="str">
            <v>FMLECI10000000</v>
          </cell>
          <cell r="F328" t="str">
            <v>طقم فوم خزان السل</v>
          </cell>
          <cell r="G328" t="str">
            <v>Ea</v>
          </cell>
          <cell r="H328" t="str">
            <v>1000*1200</v>
          </cell>
          <cell r="I328">
            <v>0.12</v>
          </cell>
          <cell r="J328">
            <v>90</v>
          </cell>
          <cell r="L328">
            <v>95</v>
          </cell>
          <cell r="M328">
            <v>130</v>
          </cell>
          <cell r="N328">
            <v>1</v>
          </cell>
          <cell r="O328">
            <v>6</v>
          </cell>
          <cell r="Q328" t="str">
            <v>تعمل</v>
          </cell>
          <cell r="R328">
            <v>120</v>
          </cell>
          <cell r="S328">
            <v>111.6</v>
          </cell>
          <cell r="T328">
            <v>128.4</v>
          </cell>
          <cell r="U328" t="str">
            <v>7</v>
          </cell>
          <cell r="V328" t="str">
            <v>7</v>
          </cell>
          <cell r="X328" t="str">
            <v>متنوع</v>
          </cell>
          <cell r="Y328">
            <v>318</v>
          </cell>
          <cell r="AA328">
            <v>242</v>
          </cell>
          <cell r="AB328" t="str">
            <v>طقم فوم خزان السل</v>
          </cell>
          <cell r="AD328" t="str">
            <v>طقم فوم خزان السل</v>
          </cell>
          <cell r="AE328">
            <v>1</v>
          </cell>
          <cell r="AH328">
            <v>166.15384615384613</v>
          </cell>
          <cell r="AI328">
            <v>157.84615384615381</v>
          </cell>
          <cell r="AJ328">
            <v>174.46153846153845</v>
          </cell>
          <cell r="AK328">
            <v>1</v>
          </cell>
          <cell r="AL328">
            <v>1</v>
          </cell>
          <cell r="AM328">
            <v>1</v>
          </cell>
          <cell r="AN328" t="str">
            <v>8</v>
          </cell>
          <cell r="AO328">
            <v>16</v>
          </cell>
          <cell r="AP328" t="str">
            <v>303XJ /C-SB /401 XJ</v>
          </cell>
          <cell r="AQ328" t="str">
            <v>12</v>
          </cell>
          <cell r="AR328" t="str">
            <v>12</v>
          </cell>
          <cell r="AT328" t="str">
            <v>LEC</v>
          </cell>
          <cell r="AU328" t="str">
            <v>اتوماتيك</v>
          </cell>
          <cell r="AV328">
            <v>7</v>
          </cell>
          <cell r="AW328">
            <v>7</v>
          </cell>
          <cell r="AX328">
            <v>378.5</v>
          </cell>
          <cell r="AY328">
            <v>1.5</v>
          </cell>
          <cell r="AZ328">
            <v>1.5</v>
          </cell>
          <cell r="BA328">
            <v>216</v>
          </cell>
          <cell r="BB328">
            <v>1</v>
          </cell>
          <cell r="BC328">
            <v>1</v>
          </cell>
          <cell r="BD328">
            <v>92</v>
          </cell>
          <cell r="BE328">
            <v>3</v>
          </cell>
          <cell r="BF328">
            <v>3</v>
          </cell>
          <cell r="BG328">
            <v>3.1788194444444445E-2</v>
          </cell>
          <cell r="BH328">
            <v>0</v>
          </cell>
          <cell r="BI328">
            <v>0</v>
          </cell>
          <cell r="BJ328">
            <v>5</v>
          </cell>
          <cell r="BK328">
            <v>3</v>
          </cell>
          <cell r="BL328">
            <v>13</v>
          </cell>
          <cell r="BN328">
            <v>142</v>
          </cell>
          <cell r="BO328" t="str">
            <v>1</v>
          </cell>
          <cell r="BP328"/>
          <cell r="BW328">
            <v>0</v>
          </cell>
          <cell r="CB328">
            <v>48</v>
          </cell>
          <cell r="CC328">
            <v>1</v>
          </cell>
          <cell r="CE328">
            <v>87</v>
          </cell>
          <cell r="CF328">
            <v>150</v>
          </cell>
          <cell r="CG328" t="str">
            <v>موف</v>
          </cell>
          <cell r="CK328">
            <v>0</v>
          </cell>
          <cell r="CL328">
            <v>0.13200000000000001</v>
          </cell>
          <cell r="CN328" t="str">
            <v xml:space="preserve">ensemble foam stoker </v>
          </cell>
          <cell r="CO328" t="str">
            <v>ليسيكو</v>
          </cell>
          <cell r="CP328" t="str">
            <v>ليسيكو</v>
          </cell>
          <cell r="CT328">
            <v>1</v>
          </cell>
          <cell r="CU328">
            <v>1</v>
          </cell>
          <cell r="CV328">
            <v>1</v>
          </cell>
        </row>
        <row r="329">
          <cell r="A329">
            <v>243</v>
          </cell>
          <cell r="B329" t="str">
            <v>PF1</v>
          </cell>
          <cell r="C329" t="str">
            <v>FOAM 10TH</v>
          </cell>
          <cell r="D329" t="str">
            <v>Molds</v>
          </cell>
          <cell r="E329" t="str">
            <v>FMLGEI43650000</v>
          </cell>
          <cell r="F329" t="str">
            <v>طقم فوم LG 43 UH 65</v>
          </cell>
          <cell r="G329" t="str">
            <v>Set</v>
          </cell>
          <cell r="H329" t="str">
            <v>1600*1800</v>
          </cell>
          <cell r="I329">
            <v>0.34266250000000004</v>
          </cell>
          <cell r="J329">
            <v>34</v>
          </cell>
          <cell r="L329">
            <v>34</v>
          </cell>
          <cell r="M329">
            <v>34</v>
          </cell>
          <cell r="Q329" t="str">
            <v>لا تعمل</v>
          </cell>
          <cell r="R329">
            <v>342.66250000000002</v>
          </cell>
          <cell r="S329">
            <v>318.67612500000001</v>
          </cell>
          <cell r="T329">
            <v>366.64887500000003</v>
          </cell>
          <cell r="U329" t="str">
            <v>7</v>
          </cell>
          <cell r="V329" t="str">
            <v>7</v>
          </cell>
          <cell r="X329" t="str">
            <v>TV</v>
          </cell>
          <cell r="Y329">
            <v>319</v>
          </cell>
          <cell r="AA329">
            <v>243</v>
          </cell>
          <cell r="AB329" t="str">
            <v>طقم فوم LG 43 UH 65</v>
          </cell>
          <cell r="AC329">
            <v>0.34266250000000004</v>
          </cell>
          <cell r="AD329" t="str">
            <v>طقم فوم LG 43 UH 65</v>
          </cell>
          <cell r="AE329">
            <v>0</v>
          </cell>
          <cell r="AH329" t="e">
            <v>#DIV/0!</v>
          </cell>
          <cell r="AI329" t="e">
            <v>#DIV/0!</v>
          </cell>
          <cell r="AJ329" t="e">
            <v>#DIV/0!</v>
          </cell>
          <cell r="AK329">
            <v>1</v>
          </cell>
          <cell r="AL329">
            <v>1</v>
          </cell>
          <cell r="AM329">
            <v>1</v>
          </cell>
          <cell r="AT329" t="str">
            <v>LGE</v>
          </cell>
          <cell r="AV329">
            <v>7</v>
          </cell>
          <cell r="AW329">
            <v>7</v>
          </cell>
          <cell r="BO329" t="str">
            <v/>
          </cell>
          <cell r="BP329"/>
          <cell r="CK329">
            <v>0</v>
          </cell>
          <cell r="CL329">
            <v>0.37692875000000009</v>
          </cell>
          <cell r="CN329" t="str">
            <v>ensemble foam LG 43 UH 65</v>
          </cell>
          <cell r="CO329" t="str">
            <v>LG</v>
          </cell>
          <cell r="CT329">
            <v>1</v>
          </cell>
          <cell r="CU329">
            <v>0</v>
          </cell>
        </row>
        <row r="330">
          <cell r="A330">
            <v>244</v>
          </cell>
          <cell r="B330" t="str">
            <v>PF1</v>
          </cell>
          <cell r="C330" t="str">
            <v>FOAM 10TH</v>
          </cell>
          <cell r="D330" t="str">
            <v>Molds</v>
          </cell>
          <cell r="E330" t="str">
            <v>FMLGEI43600000</v>
          </cell>
          <cell r="F330" t="str">
            <v>طقم فوم LG 43 LH 60</v>
          </cell>
          <cell r="G330" t="str">
            <v>Set</v>
          </cell>
          <cell r="H330" t="str">
            <v>1600*1800</v>
          </cell>
          <cell r="I330">
            <v>0.46147499999999997</v>
          </cell>
          <cell r="J330">
            <v>34</v>
          </cell>
          <cell r="L330">
            <v>34</v>
          </cell>
          <cell r="M330">
            <v>34</v>
          </cell>
          <cell r="Q330" t="str">
            <v>لا تعمل</v>
          </cell>
          <cell r="R330">
            <v>461.47499999999997</v>
          </cell>
          <cell r="S330">
            <v>429.17174999999997</v>
          </cell>
          <cell r="T330">
            <v>493.77824999999996</v>
          </cell>
          <cell r="U330" t="str">
            <v>7</v>
          </cell>
          <cell r="V330" t="str">
            <v>7</v>
          </cell>
          <cell r="X330" t="str">
            <v>TV</v>
          </cell>
          <cell r="Y330">
            <v>320</v>
          </cell>
          <cell r="AA330">
            <v>244</v>
          </cell>
          <cell r="AB330" t="str">
            <v>طقم فوم LG 43 LH 60</v>
          </cell>
          <cell r="AC330">
            <v>0.46147499999999997</v>
          </cell>
          <cell r="AD330" t="str">
            <v>طقم فوم LG 43 LH 60</v>
          </cell>
          <cell r="AE330">
            <v>0</v>
          </cell>
          <cell r="AH330" t="e">
            <v>#DIV/0!</v>
          </cell>
          <cell r="AI330" t="e">
            <v>#DIV/0!</v>
          </cell>
          <cell r="AJ330" t="e">
            <v>#DIV/0!</v>
          </cell>
          <cell r="AK330">
            <v>1</v>
          </cell>
          <cell r="AL330">
            <v>1</v>
          </cell>
          <cell r="AM330">
            <v>1</v>
          </cell>
          <cell r="AT330" t="str">
            <v>LGE</v>
          </cell>
          <cell r="AV330">
            <v>7</v>
          </cell>
          <cell r="AW330">
            <v>7</v>
          </cell>
          <cell r="BO330" t="str">
            <v/>
          </cell>
          <cell r="BP330"/>
          <cell r="CK330">
            <v>0</v>
          </cell>
          <cell r="CL330">
            <v>0.50762249999999998</v>
          </cell>
          <cell r="CN330" t="str">
            <v>ensemble foam LG 43 LH 60</v>
          </cell>
          <cell r="CO330" t="str">
            <v>LG</v>
          </cell>
          <cell r="CT330">
            <v>1</v>
          </cell>
          <cell r="CU330">
            <v>0</v>
          </cell>
        </row>
        <row r="331">
          <cell r="A331">
            <v>245</v>
          </cell>
          <cell r="B331" t="str">
            <v>PF1</v>
          </cell>
          <cell r="C331" t="str">
            <v>FOAM 10TH</v>
          </cell>
          <cell r="D331" t="str">
            <v>Molds</v>
          </cell>
          <cell r="E331" t="str">
            <v>FMLGEI32600000</v>
          </cell>
          <cell r="F331" t="str">
            <v>طقم فوم LG 32 LH 60</v>
          </cell>
          <cell r="G331" t="str">
            <v>Set</v>
          </cell>
          <cell r="H331" t="str">
            <v>1100*1200</v>
          </cell>
          <cell r="I331">
            <v>0.17826444444444442</v>
          </cell>
          <cell r="J331">
            <v>60</v>
          </cell>
          <cell r="L331">
            <v>60</v>
          </cell>
          <cell r="M331">
            <v>60</v>
          </cell>
          <cell r="Q331" t="str">
            <v>لا تعمل</v>
          </cell>
          <cell r="R331">
            <v>178.26444444444442</v>
          </cell>
          <cell r="S331">
            <v>165.7859333333333</v>
          </cell>
          <cell r="T331">
            <v>190.74295555555554</v>
          </cell>
          <cell r="U331" t="str">
            <v>7</v>
          </cell>
          <cell r="V331" t="str">
            <v>7</v>
          </cell>
          <cell r="X331" t="str">
            <v>TV</v>
          </cell>
          <cell r="Y331">
            <v>321</v>
          </cell>
          <cell r="AA331">
            <v>245</v>
          </cell>
          <cell r="AB331" t="str">
            <v>طقم فوم LG 32 LH 60</v>
          </cell>
          <cell r="AC331">
            <v>0.17826444444444442</v>
          </cell>
          <cell r="AD331" t="str">
            <v>طقم فوم LG 32 LH 60</v>
          </cell>
          <cell r="AE331">
            <v>0</v>
          </cell>
          <cell r="AH331" t="e">
            <v>#DIV/0!</v>
          </cell>
          <cell r="AI331" t="e">
            <v>#DIV/0!</v>
          </cell>
          <cell r="AJ331" t="e">
            <v>#DIV/0!</v>
          </cell>
          <cell r="AK331">
            <v>1</v>
          </cell>
          <cell r="AL331">
            <v>1</v>
          </cell>
          <cell r="AM331">
            <v>1</v>
          </cell>
          <cell r="AT331" t="str">
            <v>LGE</v>
          </cell>
          <cell r="AV331">
            <v>7</v>
          </cell>
          <cell r="AW331">
            <v>7</v>
          </cell>
          <cell r="BO331" t="str">
            <v/>
          </cell>
          <cell r="BP331"/>
          <cell r="CK331">
            <v>0</v>
          </cell>
          <cell r="CL331">
            <v>0.19609088888888887</v>
          </cell>
          <cell r="CN331" t="str">
            <v>ensemble foam LG 32 LH 60</v>
          </cell>
          <cell r="CO331" t="str">
            <v>LG</v>
          </cell>
          <cell r="CT331">
            <v>1</v>
          </cell>
          <cell r="CU331">
            <v>0</v>
          </cell>
        </row>
        <row r="332">
          <cell r="A332">
            <v>246</v>
          </cell>
          <cell r="B332" t="str">
            <v>PF1</v>
          </cell>
          <cell r="C332" t="str">
            <v>FOAM 10TH</v>
          </cell>
          <cell r="D332" t="str">
            <v>Molds</v>
          </cell>
          <cell r="E332" t="str">
            <v>FMEGFI32000000</v>
          </cell>
          <cell r="F332" t="str">
            <v>طقم فوم LED32 المصنع المصرى</v>
          </cell>
          <cell r="G332" t="str">
            <v>Set</v>
          </cell>
          <cell r="H332" t="str">
            <v>850*650</v>
          </cell>
          <cell r="I332">
            <v>0.2463737651237651</v>
          </cell>
          <cell r="J332">
            <v>15</v>
          </cell>
          <cell r="L332">
            <v>15</v>
          </cell>
          <cell r="M332">
            <v>15</v>
          </cell>
          <cell r="N332">
            <v>2</v>
          </cell>
          <cell r="O332">
            <v>1</v>
          </cell>
          <cell r="Q332" t="str">
            <v>لا تعمل</v>
          </cell>
          <cell r="R332">
            <v>246.37376512376511</v>
          </cell>
          <cell r="S332">
            <v>229.12760156510154</v>
          </cell>
          <cell r="T332">
            <v>263.61992868242868</v>
          </cell>
          <cell r="U332" t="str">
            <v>7</v>
          </cell>
          <cell r="V332" t="str">
            <v>7</v>
          </cell>
          <cell r="Y332">
            <v>322</v>
          </cell>
          <cell r="Z332"/>
          <cell r="AA332">
            <v>246</v>
          </cell>
          <cell r="AB332" t="str">
            <v>طقم فوم LED32 المصنع المصرى</v>
          </cell>
          <cell r="AC332">
            <v>0.2463737651237651</v>
          </cell>
          <cell r="AD332" t="str">
            <v>طقم فوم LED32 المصنع المصرى</v>
          </cell>
          <cell r="AE332">
            <v>0</v>
          </cell>
          <cell r="AH332">
            <v>240</v>
          </cell>
          <cell r="AI332">
            <v>228</v>
          </cell>
          <cell r="AJ332">
            <v>252</v>
          </cell>
          <cell r="AK332">
            <v>1</v>
          </cell>
          <cell r="AL332">
            <v>1</v>
          </cell>
          <cell r="AM332">
            <v>1</v>
          </cell>
          <cell r="AT332" t="str">
            <v>EGF</v>
          </cell>
          <cell r="AV332">
            <v>7</v>
          </cell>
          <cell r="AW332">
            <v>7</v>
          </cell>
          <cell r="BO332" t="str">
            <v/>
          </cell>
          <cell r="BP332"/>
          <cell r="CK332">
            <v>0</v>
          </cell>
          <cell r="CL332">
            <v>0.27101114163614165</v>
          </cell>
          <cell r="CN332" t="str">
            <v>ensemble foam LED32 المصنع المصرى</v>
          </cell>
          <cell r="CO332" t="str">
            <v/>
          </cell>
          <cell r="CT332">
            <v>1</v>
          </cell>
          <cell r="CU332">
            <v>2</v>
          </cell>
        </row>
        <row r="333">
          <cell r="A333">
            <v>247</v>
          </cell>
          <cell r="B333" t="str">
            <v>PF1</v>
          </cell>
          <cell r="C333" t="str">
            <v>FOAM 10TH</v>
          </cell>
          <cell r="D333" t="str">
            <v>Molds</v>
          </cell>
          <cell r="E333" t="str">
            <v>FMEGFIE1000000</v>
          </cell>
          <cell r="F333" t="str">
            <v>طقم فرن ايفرنال</v>
          </cell>
          <cell r="G333" t="str">
            <v>Set</v>
          </cell>
          <cell r="H333" t="str">
            <v>1100*1200</v>
          </cell>
          <cell r="I333">
            <v>0.125</v>
          </cell>
          <cell r="J333">
            <v>34</v>
          </cell>
          <cell r="K333">
            <v>1</v>
          </cell>
          <cell r="L333">
            <v>34</v>
          </cell>
          <cell r="M333">
            <v>34</v>
          </cell>
          <cell r="N333">
            <v>2</v>
          </cell>
          <cell r="O333">
            <v>2</v>
          </cell>
          <cell r="Q333" t="str">
            <v>تعمل</v>
          </cell>
          <cell r="R333">
            <v>125</v>
          </cell>
          <cell r="S333">
            <v>116.25</v>
          </cell>
          <cell r="T333">
            <v>133.75</v>
          </cell>
          <cell r="U333" t="str">
            <v>7</v>
          </cell>
          <cell r="V333" t="str">
            <v>7</v>
          </cell>
          <cell r="X333" t="str">
            <v>بوتجاز</v>
          </cell>
          <cell r="Y333">
            <v>323</v>
          </cell>
          <cell r="Z333"/>
          <cell r="AA333">
            <v>247</v>
          </cell>
          <cell r="AB333" t="str">
            <v>طقم فرن ايفرنال</v>
          </cell>
          <cell r="AD333" t="str">
            <v>طقم فرن ايفرنال</v>
          </cell>
          <cell r="AE333">
            <v>1</v>
          </cell>
          <cell r="AH333">
            <v>211.76470588235293</v>
          </cell>
          <cell r="AI333">
            <v>201.17647058823528</v>
          </cell>
          <cell r="AJ333">
            <v>222.35294117647058</v>
          </cell>
          <cell r="AK333">
            <v>1</v>
          </cell>
          <cell r="AL333">
            <v>1</v>
          </cell>
          <cell r="AM333">
            <v>1</v>
          </cell>
          <cell r="AT333" t="str">
            <v>EGF</v>
          </cell>
          <cell r="AU333" t="str">
            <v>اتوماتيك</v>
          </cell>
          <cell r="AV333">
            <v>7</v>
          </cell>
          <cell r="AW333">
            <v>7</v>
          </cell>
          <cell r="BJ333">
            <v>5</v>
          </cell>
          <cell r="BK333">
            <v>-5</v>
          </cell>
          <cell r="BL333">
            <v>5</v>
          </cell>
          <cell r="BO333" t="str">
            <v/>
          </cell>
          <cell r="BP333"/>
          <cell r="BW333">
            <v>0</v>
          </cell>
          <cell r="CK333">
            <v>0</v>
          </cell>
          <cell r="CL333">
            <v>0.13750000000000001</v>
          </cell>
          <cell r="CN333" t="str">
            <v>ensemble stove stove</v>
          </cell>
          <cell r="CO333" t="str">
            <v/>
          </cell>
          <cell r="CT333">
            <v>1</v>
          </cell>
          <cell r="CU333">
            <v>1</v>
          </cell>
          <cell r="CV333">
            <v>1</v>
          </cell>
        </row>
        <row r="334">
          <cell r="A334">
            <v>248</v>
          </cell>
          <cell r="B334" t="str">
            <v>PF1</v>
          </cell>
          <cell r="C334" t="str">
            <v>FOAM 10TH</v>
          </cell>
          <cell r="D334" t="str">
            <v>Molds</v>
          </cell>
          <cell r="E334" t="str">
            <v>FMWPDI20000000</v>
          </cell>
          <cell r="F334" t="str">
            <v>طقم فرن الواحة</v>
          </cell>
          <cell r="G334" t="str">
            <v>Ea</v>
          </cell>
          <cell r="H334" t="str">
            <v>1100*1200</v>
          </cell>
          <cell r="I334">
            <v>0.48399999999999999</v>
          </cell>
          <cell r="J334">
            <v>11</v>
          </cell>
          <cell r="L334">
            <v>12</v>
          </cell>
          <cell r="M334">
            <v>12</v>
          </cell>
          <cell r="N334">
            <v>2</v>
          </cell>
          <cell r="O334">
            <v>0.5</v>
          </cell>
          <cell r="Q334" t="str">
            <v>تعمل</v>
          </cell>
          <cell r="R334">
            <v>484</v>
          </cell>
          <cell r="S334">
            <v>450.12</v>
          </cell>
          <cell r="T334">
            <v>517.88</v>
          </cell>
          <cell r="U334" t="str">
            <v>7</v>
          </cell>
          <cell r="V334" t="str">
            <v>7</v>
          </cell>
          <cell r="X334" t="str">
            <v>بوتجاز</v>
          </cell>
          <cell r="Y334">
            <v>324</v>
          </cell>
          <cell r="AA334">
            <v>248</v>
          </cell>
          <cell r="AB334" t="str">
            <v>طقم فرن الواحة</v>
          </cell>
          <cell r="AD334" t="str">
            <v>طقم فرن الواحة</v>
          </cell>
          <cell r="AE334">
            <v>1</v>
          </cell>
          <cell r="AH334">
            <v>150</v>
          </cell>
          <cell r="AI334">
            <v>142.5</v>
          </cell>
          <cell r="AJ334">
            <v>157.5</v>
          </cell>
          <cell r="AK334">
            <v>1</v>
          </cell>
          <cell r="AL334">
            <v>1</v>
          </cell>
          <cell r="AM334">
            <v>1</v>
          </cell>
          <cell r="AN334">
            <v>8</v>
          </cell>
          <cell r="AO334">
            <v>18</v>
          </cell>
          <cell r="AP334" t="str">
            <v>(A)  EU150  (M) 0.7-1.1 mm</v>
          </cell>
          <cell r="AQ334" t="str">
            <v>(B) S-2 112  (M) 0.7-1.1 mm</v>
          </cell>
          <cell r="AR334">
            <v>6</v>
          </cell>
          <cell r="AS334">
            <v>4</v>
          </cell>
          <cell r="AT334" t="str">
            <v>WPD</v>
          </cell>
          <cell r="AU334" t="str">
            <v>اتوماتيك</v>
          </cell>
          <cell r="AV334">
            <v>7</v>
          </cell>
          <cell r="AW334">
            <v>7</v>
          </cell>
          <cell r="AX334">
            <v>684</v>
          </cell>
          <cell r="AY334">
            <v>1</v>
          </cell>
          <cell r="AZ334">
            <v>1</v>
          </cell>
          <cell r="BA334">
            <v>646</v>
          </cell>
          <cell r="BB334">
            <v>1</v>
          </cell>
          <cell r="BC334">
            <v>1</v>
          </cell>
          <cell r="BD334">
            <v>66</v>
          </cell>
          <cell r="BE334">
            <v>2</v>
          </cell>
          <cell r="BF334">
            <v>2</v>
          </cell>
          <cell r="BG334">
            <v>36</v>
          </cell>
          <cell r="BH334">
            <v>2</v>
          </cell>
          <cell r="BI334">
            <v>2</v>
          </cell>
          <cell r="BJ334">
            <v>1</v>
          </cell>
          <cell r="BK334">
            <v>7</v>
          </cell>
          <cell r="BL334">
            <v>9</v>
          </cell>
          <cell r="BN334">
            <v>129</v>
          </cell>
          <cell r="BO334" t="str">
            <v>1</v>
          </cell>
          <cell r="BP334"/>
          <cell r="BW334">
            <v>0</v>
          </cell>
          <cell r="CB334">
            <v>4</v>
          </cell>
          <cell r="CC334">
            <v>1</v>
          </cell>
          <cell r="CE334">
            <v>87</v>
          </cell>
          <cell r="CF334">
            <v>150</v>
          </cell>
          <cell r="CG334" t="str">
            <v>ابيض شفاف</v>
          </cell>
          <cell r="CK334">
            <v>0</v>
          </cell>
          <cell r="CL334">
            <v>0.53239999999999998</v>
          </cell>
          <cell r="CN334" t="str">
            <v>ensemble stove awasis</v>
          </cell>
          <cell r="CO334" t="str">
            <v>الواحة</v>
          </cell>
          <cell r="CP334" t="str">
            <v xml:space="preserve">الواحة لانتاج وتجميع الاجهزة المنزلية </v>
          </cell>
          <cell r="CT334">
            <v>1</v>
          </cell>
          <cell r="CU334">
            <v>1</v>
          </cell>
          <cell r="CV334">
            <v>1</v>
          </cell>
        </row>
        <row r="335">
          <cell r="A335">
            <v>249</v>
          </cell>
          <cell r="B335" t="str">
            <v>PF2</v>
          </cell>
          <cell r="C335" t="str">
            <v>FOAM 6TH</v>
          </cell>
          <cell r="D335" t="str">
            <v>Molds</v>
          </cell>
          <cell r="E335" t="str">
            <v>FMGNTI20000000</v>
          </cell>
          <cell r="F335" t="str">
            <v>طقم غساله هاف</v>
          </cell>
          <cell r="G335" t="str">
            <v>Set</v>
          </cell>
          <cell r="H335" t="str">
            <v>1100*1200</v>
          </cell>
          <cell r="I335">
            <v>0.39</v>
          </cell>
          <cell r="J335">
            <v>20</v>
          </cell>
          <cell r="L335">
            <v>20</v>
          </cell>
          <cell r="M335">
            <v>20</v>
          </cell>
          <cell r="N335">
            <v>2</v>
          </cell>
          <cell r="O335">
            <v>1</v>
          </cell>
          <cell r="Q335" t="str">
            <v>تعمل</v>
          </cell>
          <cell r="R335">
            <v>390</v>
          </cell>
          <cell r="S335">
            <v>362.7</v>
          </cell>
          <cell r="T335">
            <v>417.3</v>
          </cell>
          <cell r="U335" t="str">
            <v>7</v>
          </cell>
          <cell r="V335" t="str">
            <v>7</v>
          </cell>
          <cell r="X335" t="str">
            <v>غسالة</v>
          </cell>
          <cell r="Y335">
            <v>325</v>
          </cell>
          <cell r="Z335"/>
          <cell r="AA335">
            <v>249</v>
          </cell>
          <cell r="AB335" t="str">
            <v>طقم غساله هاف</v>
          </cell>
          <cell r="AD335" t="str">
            <v>طقم غساله هاف</v>
          </cell>
          <cell r="AE335">
            <v>1</v>
          </cell>
          <cell r="AH335">
            <v>180</v>
          </cell>
          <cell r="AI335">
            <v>171</v>
          </cell>
          <cell r="AJ335">
            <v>189</v>
          </cell>
          <cell r="AK335">
            <v>1</v>
          </cell>
          <cell r="AL335">
            <v>1</v>
          </cell>
          <cell r="AM335">
            <v>1</v>
          </cell>
          <cell r="AT335" t="str">
            <v>GNT</v>
          </cell>
          <cell r="AU335" t="str">
            <v>اتوماتيك</v>
          </cell>
          <cell r="AV335">
            <v>7</v>
          </cell>
          <cell r="AW335">
            <v>7</v>
          </cell>
          <cell r="BJ335">
            <v>5</v>
          </cell>
          <cell r="BK335">
            <v>-5</v>
          </cell>
          <cell r="BL335">
            <v>5</v>
          </cell>
          <cell r="BO335" t="str">
            <v/>
          </cell>
          <cell r="BP335"/>
          <cell r="BW335">
            <v>0</v>
          </cell>
          <cell r="CK335">
            <v>0</v>
          </cell>
          <cell r="CL335">
            <v>0.42900000000000005</v>
          </cell>
          <cell r="CN335" t="str">
            <v>ensemble washer half</v>
          </cell>
          <cell r="CO335" t="str">
            <v/>
          </cell>
          <cell r="CT335">
            <v>1</v>
          </cell>
          <cell r="CU335">
            <v>1</v>
          </cell>
          <cell r="CV335">
            <v>1</v>
          </cell>
        </row>
        <row r="336">
          <cell r="A336">
            <v>250</v>
          </cell>
          <cell r="B336" t="str">
            <v>PF1</v>
          </cell>
          <cell r="C336" t="str">
            <v>FOAM 10TH</v>
          </cell>
          <cell r="D336" t="str">
            <v>Molds</v>
          </cell>
          <cell r="E336" t="str">
            <v>FMSETI30000000</v>
          </cell>
          <cell r="F336" t="str">
            <v>طقم شربات 3*1</v>
          </cell>
          <cell r="G336" t="str">
            <v>Ea</v>
          </cell>
          <cell r="H336" t="str">
            <v>1100*1200</v>
          </cell>
          <cell r="I336">
            <v>0.115</v>
          </cell>
          <cell r="J336">
            <v>102</v>
          </cell>
          <cell r="L336">
            <v>102</v>
          </cell>
          <cell r="M336">
            <v>102</v>
          </cell>
          <cell r="N336">
            <v>1</v>
          </cell>
          <cell r="O336">
            <v>6</v>
          </cell>
          <cell r="Q336" t="str">
            <v>لا تعمل</v>
          </cell>
          <cell r="R336">
            <v>115</v>
          </cell>
          <cell r="S336">
            <v>106.95</v>
          </cell>
          <cell r="T336">
            <v>123.05</v>
          </cell>
          <cell r="U336" t="str">
            <v>7</v>
          </cell>
          <cell r="V336" t="str">
            <v>7</v>
          </cell>
          <cell r="Y336">
            <v>326</v>
          </cell>
          <cell r="Z336"/>
          <cell r="AA336">
            <v>250</v>
          </cell>
          <cell r="AB336" t="str">
            <v>طقم شربات 3*1</v>
          </cell>
          <cell r="AC336">
            <v>0.115</v>
          </cell>
          <cell r="AD336" t="str">
            <v>طقم شربات 3*1</v>
          </cell>
          <cell r="AE336">
            <v>0</v>
          </cell>
          <cell r="AH336">
            <v>211.76470588235293</v>
          </cell>
          <cell r="AI336">
            <v>201.17647058823528</v>
          </cell>
          <cell r="AJ336">
            <v>222.35294117647058</v>
          </cell>
          <cell r="AK336">
            <v>1</v>
          </cell>
          <cell r="AL336">
            <v>1</v>
          </cell>
          <cell r="AM336">
            <v>1</v>
          </cell>
          <cell r="AO336">
            <v>18</v>
          </cell>
          <cell r="AR336">
            <v>6</v>
          </cell>
          <cell r="AS336">
            <v>4</v>
          </cell>
          <cell r="AT336" t="str">
            <v>SET</v>
          </cell>
          <cell r="AV336">
            <v>7</v>
          </cell>
          <cell r="AW336">
            <v>7</v>
          </cell>
          <cell r="AX336">
            <v>684</v>
          </cell>
          <cell r="AY336">
            <v>1</v>
          </cell>
          <cell r="AZ336">
            <v>1</v>
          </cell>
          <cell r="BA336">
            <v>646</v>
          </cell>
          <cell r="BB336">
            <v>1</v>
          </cell>
          <cell r="BC336">
            <v>1</v>
          </cell>
          <cell r="BD336">
            <v>66</v>
          </cell>
          <cell r="BG336" t="str">
            <v>36(2± )</v>
          </cell>
          <cell r="BO336" t="str">
            <v/>
          </cell>
          <cell r="BP336"/>
          <cell r="CK336">
            <v>0</v>
          </cell>
          <cell r="CL336">
            <v>0.12650000000000003</v>
          </cell>
          <cell r="CN336" t="str">
            <v>ensemble شربات 3*1</v>
          </cell>
          <cell r="CO336" t="str">
            <v/>
          </cell>
          <cell r="CT336">
            <v>1</v>
          </cell>
          <cell r="CU336">
            <v>1</v>
          </cell>
        </row>
        <row r="337">
          <cell r="A337">
            <v>251</v>
          </cell>
          <cell r="B337" t="str">
            <v>PF1</v>
          </cell>
          <cell r="C337" t="str">
            <v>FOAM 10TH</v>
          </cell>
          <cell r="D337" t="str">
            <v>Molds</v>
          </cell>
          <cell r="E337" t="str">
            <v>FMINPI36000000</v>
          </cell>
          <cell r="F337" t="str">
            <v>طقم شاى 36</v>
          </cell>
          <cell r="G337" t="str">
            <v>Ea</v>
          </cell>
          <cell r="H337" t="str">
            <v>1100*1200</v>
          </cell>
          <cell r="I337">
            <v>0.64</v>
          </cell>
          <cell r="J337">
            <v>12</v>
          </cell>
          <cell r="K337">
            <v>1</v>
          </cell>
          <cell r="L337">
            <v>13</v>
          </cell>
          <cell r="M337">
            <v>17</v>
          </cell>
          <cell r="N337">
            <v>1</v>
          </cell>
          <cell r="O337">
            <v>1</v>
          </cell>
          <cell r="Q337" t="str">
            <v>تعمل</v>
          </cell>
          <cell r="R337">
            <v>640</v>
          </cell>
          <cell r="S337">
            <v>595.20000000000005</v>
          </cell>
          <cell r="T337">
            <v>684.8</v>
          </cell>
          <cell r="U337" t="str">
            <v>7</v>
          </cell>
          <cell r="V337" t="str">
            <v>7</v>
          </cell>
          <cell r="X337" t="str">
            <v>خزف</v>
          </cell>
          <cell r="Y337">
            <v>327</v>
          </cell>
          <cell r="AA337">
            <v>251</v>
          </cell>
          <cell r="AB337" t="str">
            <v>طقم شاى 36</v>
          </cell>
          <cell r="AD337" t="str">
            <v>طقم شاى 36</v>
          </cell>
          <cell r="AE337">
            <v>1</v>
          </cell>
          <cell r="AH337">
            <v>211.76470588235293</v>
          </cell>
          <cell r="AI337">
            <v>201.17647058823528</v>
          </cell>
          <cell r="AJ337">
            <v>222.35294117647058</v>
          </cell>
          <cell r="AK337">
            <v>1</v>
          </cell>
          <cell r="AL337">
            <v>1</v>
          </cell>
          <cell r="AM337">
            <v>1</v>
          </cell>
          <cell r="AN337">
            <v>7</v>
          </cell>
          <cell r="AO337">
            <v>18</v>
          </cell>
          <cell r="AP337" t="str">
            <v>(A) EU 150  (M) 0.7-1.1 mm</v>
          </cell>
          <cell r="AQ337" t="str">
            <v>(B) S.2 211  (M) 0.7-1.1 mm</v>
          </cell>
          <cell r="AR337">
            <v>5</v>
          </cell>
          <cell r="AS337">
            <v>4</v>
          </cell>
          <cell r="AT337" t="str">
            <v>INP</v>
          </cell>
          <cell r="AU337" t="str">
            <v>اتوماتيك</v>
          </cell>
          <cell r="AV337">
            <v>7</v>
          </cell>
          <cell r="AW337">
            <v>7</v>
          </cell>
          <cell r="AX337">
            <v>600</v>
          </cell>
          <cell r="AY337">
            <v>1</v>
          </cell>
          <cell r="AZ337">
            <v>1</v>
          </cell>
          <cell r="BA337">
            <v>453</v>
          </cell>
          <cell r="BB337">
            <v>1</v>
          </cell>
          <cell r="BC337">
            <v>1</v>
          </cell>
          <cell r="BD337">
            <v>250</v>
          </cell>
          <cell r="BE337">
            <v>2</v>
          </cell>
          <cell r="BF337">
            <v>2</v>
          </cell>
          <cell r="BJ337">
            <v>3</v>
          </cell>
          <cell r="BK337">
            <v>4</v>
          </cell>
          <cell r="BL337">
            <v>10</v>
          </cell>
          <cell r="BN337">
            <v>512</v>
          </cell>
          <cell r="BO337" t="str">
            <v>5</v>
          </cell>
          <cell r="BP337"/>
          <cell r="BW337">
            <v>0</v>
          </cell>
          <cell r="CB337">
            <v>6</v>
          </cell>
          <cell r="CC337">
            <v>1</v>
          </cell>
          <cell r="CE337">
            <v>87</v>
          </cell>
          <cell r="CF337">
            <v>200</v>
          </cell>
          <cell r="CG337" t="str">
            <v>ابيض</v>
          </cell>
          <cell r="CK337">
            <v>0</v>
          </cell>
          <cell r="CL337">
            <v>0.70400000000000007</v>
          </cell>
          <cell r="CN337" t="str">
            <v>ensemble tea 36</v>
          </cell>
          <cell r="CO337" t="str">
            <v/>
          </cell>
          <cell r="CT337">
            <v>1</v>
          </cell>
          <cell r="CU337">
            <v>1</v>
          </cell>
          <cell r="CV337">
            <v>1</v>
          </cell>
        </row>
        <row r="338">
          <cell r="A338" t="str">
            <v>252b</v>
          </cell>
          <cell r="B338" t="str">
            <v>PF1</v>
          </cell>
          <cell r="C338" t="str">
            <v>FOAM 10TH</v>
          </cell>
          <cell r="D338" t="str">
            <v>Molds</v>
          </cell>
          <cell r="E338" t="str">
            <v>FMDAHI50000000</v>
          </cell>
          <cell r="F338" t="str">
            <v>طقم سخان ريان-قاعدة</v>
          </cell>
          <cell r="G338" t="str">
            <v>Set</v>
          </cell>
          <cell r="H338" t="str">
            <v>1100*1200</v>
          </cell>
          <cell r="I338">
            <v>0.23107098765432096</v>
          </cell>
          <cell r="J338">
            <v>40</v>
          </cell>
          <cell r="L338">
            <v>42</v>
          </cell>
          <cell r="M338">
            <v>42</v>
          </cell>
          <cell r="N338">
            <v>2</v>
          </cell>
          <cell r="O338">
            <v>2</v>
          </cell>
          <cell r="Q338" t="str">
            <v>تعمل</v>
          </cell>
          <cell r="R338">
            <v>231.07098765432096</v>
          </cell>
          <cell r="S338">
            <v>214.8960185185185</v>
          </cell>
          <cell r="T338">
            <v>247.24595679012342</v>
          </cell>
          <cell r="U338" t="str">
            <v>7</v>
          </cell>
          <cell r="V338" t="str">
            <v>7</v>
          </cell>
          <cell r="X338" t="str">
            <v>سخان</v>
          </cell>
          <cell r="Y338">
            <v>328</v>
          </cell>
          <cell r="AA338">
            <v>252</v>
          </cell>
          <cell r="AB338" t="str">
            <v>طقم سخان ريان</v>
          </cell>
          <cell r="AD338" t="str">
            <v>طقم سخان ريان كفر وقاعدة</v>
          </cell>
          <cell r="AE338">
            <v>1</v>
          </cell>
          <cell r="AH338">
            <v>171.42857142857142</v>
          </cell>
          <cell r="AI338">
            <v>162.85714285714283</v>
          </cell>
          <cell r="AJ338">
            <v>180</v>
          </cell>
          <cell r="AK338">
            <v>0</v>
          </cell>
          <cell r="AL338">
            <v>1</v>
          </cell>
          <cell r="AN338">
            <v>11</v>
          </cell>
          <cell r="AO338" t="str">
            <v>16</v>
          </cell>
          <cell r="AP338" t="str">
            <v>(A) 303 XJ      (M) 0.7-1.1 mm</v>
          </cell>
          <cell r="AQ338" t="str">
            <v>(B) C.SB         (M) 0.7-1.1 mm</v>
          </cell>
          <cell r="AR338">
            <v>10</v>
          </cell>
          <cell r="AS338" t="str">
            <v>16</v>
          </cell>
          <cell r="AT338" t="str">
            <v>DAH</v>
          </cell>
          <cell r="AU338" t="str">
            <v>اتوماتيك</v>
          </cell>
          <cell r="AV338">
            <v>7</v>
          </cell>
          <cell r="AW338">
            <v>7</v>
          </cell>
          <cell r="AX338">
            <v>480</v>
          </cell>
          <cell r="AY338">
            <v>1</v>
          </cell>
          <cell r="AZ338">
            <v>1</v>
          </cell>
          <cell r="BA338">
            <v>450</v>
          </cell>
          <cell r="BB338">
            <v>1</v>
          </cell>
          <cell r="BC338">
            <v>1</v>
          </cell>
          <cell r="BD338">
            <v>50</v>
          </cell>
          <cell r="BE338">
            <v>2</v>
          </cell>
          <cell r="BF338">
            <v>2</v>
          </cell>
          <cell r="BJ338">
            <v>6</v>
          </cell>
          <cell r="BK338">
            <v>5</v>
          </cell>
          <cell r="BL338">
            <v>17</v>
          </cell>
          <cell r="BN338">
            <v>231</v>
          </cell>
          <cell r="BO338" t="str">
            <v>2</v>
          </cell>
          <cell r="BP338"/>
          <cell r="BW338">
            <v>0</v>
          </cell>
          <cell r="CB338">
            <v>28</v>
          </cell>
          <cell r="CC338">
            <v>1</v>
          </cell>
          <cell r="CE338">
            <v>87</v>
          </cell>
          <cell r="CF338">
            <v>200</v>
          </cell>
          <cell r="CG338" t="str">
            <v>احمر</v>
          </cell>
          <cell r="CK338">
            <v>0</v>
          </cell>
          <cell r="CL338">
            <v>0.25417808641975309</v>
          </cell>
          <cell r="CN338" t="str">
            <v>ensemble heater Rayan</v>
          </cell>
          <cell r="CO338" t="str">
            <v>الكترولوكس</v>
          </cell>
          <cell r="CP338" t="str">
            <v>القاهرة للصناعات المغذية سخانات</v>
          </cell>
          <cell r="CT338">
            <v>0</v>
          </cell>
          <cell r="CU338">
            <v>1</v>
          </cell>
          <cell r="CV338">
            <v>1</v>
          </cell>
        </row>
        <row r="339">
          <cell r="A339" t="str">
            <v>252c</v>
          </cell>
          <cell r="B339" t="str">
            <v>PF1</v>
          </cell>
          <cell r="C339" t="str">
            <v>FOAM 10TH</v>
          </cell>
          <cell r="D339" t="str">
            <v>Molds</v>
          </cell>
          <cell r="E339" t="str">
            <v>FMDAHI50000000</v>
          </cell>
          <cell r="F339" t="str">
            <v>طقم سخان ريان-كفر</v>
          </cell>
          <cell r="G339" t="str">
            <v>Set</v>
          </cell>
          <cell r="H339" t="str">
            <v>1100*1200</v>
          </cell>
          <cell r="I339">
            <v>0.23107098765432096</v>
          </cell>
          <cell r="J339">
            <v>40</v>
          </cell>
          <cell r="L339">
            <v>42</v>
          </cell>
          <cell r="M339">
            <v>42</v>
          </cell>
          <cell r="N339">
            <v>2</v>
          </cell>
          <cell r="O339">
            <v>2</v>
          </cell>
          <cell r="Q339" t="str">
            <v>تعمل</v>
          </cell>
          <cell r="R339">
            <v>231.07098765432096</v>
          </cell>
          <cell r="S339">
            <v>214.8960185185185</v>
          </cell>
          <cell r="T339">
            <v>247.24595679012342</v>
          </cell>
          <cell r="U339" t="str">
            <v>7</v>
          </cell>
          <cell r="V339" t="str">
            <v>7</v>
          </cell>
          <cell r="X339" t="str">
            <v>سخان</v>
          </cell>
          <cell r="Y339">
            <v>328</v>
          </cell>
          <cell r="AA339">
            <v>252</v>
          </cell>
          <cell r="AB339" t="str">
            <v>طقم سخان ريان</v>
          </cell>
          <cell r="AD339" t="str">
            <v>طقم سخان ريان كفر وقاعدة</v>
          </cell>
          <cell r="AE339">
            <v>1</v>
          </cell>
          <cell r="AH339">
            <v>171.42857142857142</v>
          </cell>
          <cell r="AI339">
            <v>162.85714285714283</v>
          </cell>
          <cell r="AJ339">
            <v>180</v>
          </cell>
          <cell r="AK339">
            <v>0</v>
          </cell>
          <cell r="AL339">
            <v>1</v>
          </cell>
          <cell r="AN339">
            <v>11</v>
          </cell>
          <cell r="AO339" t="str">
            <v>16</v>
          </cell>
          <cell r="AP339" t="str">
            <v>(A) 303 XJ      (M) 0.7-1.1 mm</v>
          </cell>
          <cell r="AQ339" t="str">
            <v>(B) C.SB         (M) 0.7-1.1 mm</v>
          </cell>
          <cell r="AR339">
            <v>10</v>
          </cell>
          <cell r="AS339" t="str">
            <v>16</v>
          </cell>
          <cell r="AT339" t="str">
            <v>DAH</v>
          </cell>
          <cell r="AU339" t="str">
            <v>اتوماتيك</v>
          </cell>
          <cell r="AV339">
            <v>7</v>
          </cell>
          <cell r="AW339">
            <v>7</v>
          </cell>
          <cell r="AX339">
            <v>480</v>
          </cell>
          <cell r="AY339">
            <v>1</v>
          </cell>
          <cell r="AZ339">
            <v>1</v>
          </cell>
          <cell r="BA339">
            <v>130</v>
          </cell>
          <cell r="BB339">
            <v>1</v>
          </cell>
          <cell r="BC339">
            <v>1</v>
          </cell>
          <cell r="BD339">
            <v>105</v>
          </cell>
          <cell r="BE339">
            <v>2</v>
          </cell>
          <cell r="BF339">
            <v>2</v>
          </cell>
          <cell r="BJ339">
            <v>6</v>
          </cell>
          <cell r="BK339">
            <v>5</v>
          </cell>
          <cell r="BL339">
            <v>17</v>
          </cell>
          <cell r="BN339">
            <v>231</v>
          </cell>
          <cell r="BO339" t="str">
            <v>2</v>
          </cell>
          <cell r="BP339"/>
          <cell r="BW339">
            <v>0</v>
          </cell>
          <cell r="CB339">
            <v>28</v>
          </cell>
          <cell r="CC339">
            <v>1</v>
          </cell>
          <cell r="CE339">
            <v>87</v>
          </cell>
          <cell r="CF339">
            <v>200</v>
          </cell>
          <cell r="CG339" t="str">
            <v>ابيض</v>
          </cell>
          <cell r="CK339">
            <v>0</v>
          </cell>
          <cell r="CL339">
            <v>0.25417808641975309</v>
          </cell>
          <cell r="CN339" t="str">
            <v>ensemble heater Rayan</v>
          </cell>
          <cell r="CO339" t="str">
            <v>الكترولوكس</v>
          </cell>
          <cell r="CP339" t="str">
            <v>القاهرة للصناعات المغذية سخانات</v>
          </cell>
          <cell r="CT339">
            <v>0</v>
          </cell>
          <cell r="CU339">
            <v>1</v>
          </cell>
          <cell r="CV339">
            <v>1</v>
          </cell>
        </row>
        <row r="340">
          <cell r="A340">
            <v>252</v>
          </cell>
          <cell r="B340" t="str">
            <v>PF1</v>
          </cell>
          <cell r="C340" t="str">
            <v>FOAM 10TH</v>
          </cell>
          <cell r="D340" t="str">
            <v>Molds</v>
          </cell>
          <cell r="E340" t="str">
            <v>FMDAHI50000000</v>
          </cell>
          <cell r="F340" t="str">
            <v>طقم سخان ريان</v>
          </cell>
          <cell r="G340" t="str">
            <v>Set</v>
          </cell>
          <cell r="H340" t="str">
            <v>1100*1200</v>
          </cell>
          <cell r="I340">
            <v>0.23107098765432096</v>
          </cell>
          <cell r="J340">
            <v>40</v>
          </cell>
          <cell r="L340">
            <v>42</v>
          </cell>
          <cell r="M340">
            <v>42</v>
          </cell>
          <cell r="N340">
            <v>2</v>
          </cell>
          <cell r="O340">
            <v>2</v>
          </cell>
          <cell r="Q340" t="str">
            <v>تعمل</v>
          </cell>
          <cell r="R340">
            <v>231.07098765432096</v>
          </cell>
          <cell r="S340">
            <v>214.8960185185185</v>
          </cell>
          <cell r="T340">
            <v>247.24595679012342</v>
          </cell>
          <cell r="U340" t="str">
            <v>7</v>
          </cell>
          <cell r="V340" t="str">
            <v>7</v>
          </cell>
          <cell r="X340" t="str">
            <v>سخان</v>
          </cell>
          <cell r="Y340">
            <v>328</v>
          </cell>
          <cell r="AA340">
            <v>252</v>
          </cell>
          <cell r="AB340" t="str">
            <v>طقم سخان ريان</v>
          </cell>
          <cell r="AD340" t="str">
            <v>طقم سخان ريان كفر وقاعدة</v>
          </cell>
          <cell r="AE340">
            <v>1</v>
          </cell>
          <cell r="AH340">
            <v>171.42857142857142</v>
          </cell>
          <cell r="AI340">
            <v>162.85714285714283</v>
          </cell>
          <cell r="AJ340">
            <v>180</v>
          </cell>
          <cell r="AK340">
            <v>1</v>
          </cell>
          <cell r="AM340">
            <v>1</v>
          </cell>
          <cell r="AN340">
            <v>11</v>
          </cell>
          <cell r="AO340" t="str">
            <v>16</v>
          </cell>
          <cell r="AP340" t="str">
            <v>(A) 303 XJ      (M) 0.7-1.1 mm</v>
          </cell>
          <cell r="AQ340" t="str">
            <v>(B) C.SB         (M) 0.7-1.1 mm</v>
          </cell>
          <cell r="AR340">
            <v>10</v>
          </cell>
          <cell r="AS340" t="str">
            <v>16</v>
          </cell>
          <cell r="AT340" t="str">
            <v>DAH</v>
          </cell>
          <cell r="AU340" t="str">
            <v>اتوماتيك</v>
          </cell>
          <cell r="AV340">
            <v>7</v>
          </cell>
          <cell r="AW340">
            <v>7</v>
          </cell>
          <cell r="BJ340">
            <v>6</v>
          </cell>
          <cell r="BK340">
            <v>5</v>
          </cell>
          <cell r="BL340">
            <v>17</v>
          </cell>
          <cell r="BN340">
            <v>231</v>
          </cell>
          <cell r="BO340" t="str">
            <v>2</v>
          </cell>
          <cell r="BP340"/>
          <cell r="BW340">
            <v>0</v>
          </cell>
          <cell r="CK340">
            <v>0</v>
          </cell>
          <cell r="CL340">
            <v>0.25417808641975309</v>
          </cell>
          <cell r="CN340" t="str">
            <v>ensemble heater Rayan</v>
          </cell>
          <cell r="CO340" t="str">
            <v>الكترولوكس</v>
          </cell>
          <cell r="CP340" t="str">
            <v>القاهرة للصناعات المغذية سخانات</v>
          </cell>
          <cell r="CT340">
            <v>1</v>
          </cell>
          <cell r="CU340">
            <v>1</v>
          </cell>
          <cell r="CV340">
            <v>1</v>
          </cell>
        </row>
        <row r="341">
          <cell r="A341" t="str">
            <v>253b</v>
          </cell>
          <cell r="B341" t="str">
            <v>PF1</v>
          </cell>
          <cell r="C341" t="str">
            <v>FOAM 10TH</v>
          </cell>
          <cell r="D341" t="str">
            <v>Molds</v>
          </cell>
          <cell r="E341" t="str">
            <v>FMDAHI40000000</v>
          </cell>
          <cell r="F341" t="str">
            <v>طقم سخان بلونايل ذو 3 اطقم قاعده</v>
          </cell>
          <cell r="G341" t="str">
            <v>Ea</v>
          </cell>
          <cell r="H341" t="str">
            <v>1400*1700</v>
          </cell>
          <cell r="I341">
            <v>0.20300000000000001</v>
          </cell>
          <cell r="J341">
            <v>120</v>
          </cell>
          <cell r="L341">
            <v>126</v>
          </cell>
          <cell r="M341">
            <v>121</v>
          </cell>
          <cell r="N341">
            <v>1</v>
          </cell>
          <cell r="O341">
            <v>3</v>
          </cell>
          <cell r="Q341" t="str">
            <v>تعمل</v>
          </cell>
          <cell r="R341">
            <v>203</v>
          </cell>
          <cell r="S341">
            <v>188.79</v>
          </cell>
          <cell r="T341">
            <v>217.21</v>
          </cell>
          <cell r="U341" t="str">
            <v>7</v>
          </cell>
          <cell r="V341" t="str">
            <v>7</v>
          </cell>
          <cell r="X341" t="str">
            <v>سخان</v>
          </cell>
          <cell r="Y341">
            <v>331</v>
          </cell>
          <cell r="Z341" t="str">
            <v>قاعدة</v>
          </cell>
          <cell r="AA341">
            <v>253</v>
          </cell>
          <cell r="AB341" t="str">
            <v>طقم سخان بلونايل ذو 3 اطقم</v>
          </cell>
          <cell r="AD341" t="str">
            <v>طقم سخان بلونايل ذو 3 اطقم</v>
          </cell>
          <cell r="AE341">
            <v>1</v>
          </cell>
          <cell r="AG341" t="str">
            <v>PHEWP0112</v>
          </cell>
          <cell r="AH341">
            <v>89.256198347107429</v>
          </cell>
          <cell r="AI341">
            <v>84.793388429752056</v>
          </cell>
          <cell r="AJ341">
            <v>93.719008264462801</v>
          </cell>
          <cell r="AK341">
            <v>0</v>
          </cell>
          <cell r="AL341">
            <v>1</v>
          </cell>
          <cell r="AN341">
            <v>5</v>
          </cell>
          <cell r="AO341">
            <v>16</v>
          </cell>
          <cell r="AP341" t="str">
            <v>(A) 303 XJ      (M) 0.7-1.1 mm</v>
          </cell>
          <cell r="AQ341" t="str">
            <v>(B) C.SB         (M) 0.7-1.1 mm</v>
          </cell>
          <cell r="AR341" t="str">
            <v>18</v>
          </cell>
          <cell r="AS341" t="str">
            <v>24</v>
          </cell>
          <cell r="AT341" t="str">
            <v>DAH</v>
          </cell>
          <cell r="AU341" t="str">
            <v>اتوماتيك</v>
          </cell>
          <cell r="AV341">
            <v>7</v>
          </cell>
          <cell r="AW341">
            <v>7</v>
          </cell>
          <cell r="AX341">
            <v>476</v>
          </cell>
          <cell r="AY341">
            <v>1</v>
          </cell>
          <cell r="AZ341">
            <v>1</v>
          </cell>
          <cell r="BA341">
            <v>448</v>
          </cell>
          <cell r="BB341">
            <v>1</v>
          </cell>
          <cell r="BC341">
            <v>1</v>
          </cell>
          <cell r="BD341">
            <v>52</v>
          </cell>
          <cell r="BE341">
            <v>2</v>
          </cell>
          <cell r="BF341">
            <v>2</v>
          </cell>
          <cell r="BG341">
            <v>15</v>
          </cell>
          <cell r="BH341">
            <v>2</v>
          </cell>
          <cell r="BI341">
            <v>2</v>
          </cell>
          <cell r="BJ341">
            <v>5</v>
          </cell>
          <cell r="BK341">
            <v>0</v>
          </cell>
          <cell r="BL341">
            <v>10</v>
          </cell>
          <cell r="BN341">
            <v>201</v>
          </cell>
          <cell r="BO341" t="str">
            <v>2</v>
          </cell>
          <cell r="BP341"/>
          <cell r="BW341">
            <v>0</v>
          </cell>
          <cell r="CB341">
            <v>30</v>
          </cell>
          <cell r="CC341">
            <v>1</v>
          </cell>
          <cell r="CE341">
            <v>87</v>
          </cell>
          <cell r="CF341">
            <v>150</v>
          </cell>
          <cell r="CG341" t="str">
            <v>احمر</v>
          </cell>
          <cell r="CK341">
            <v>0.22025500000000001</v>
          </cell>
          <cell r="CL341">
            <v>0</v>
          </cell>
          <cell r="CN341" t="str">
            <v>ensemble heater Blonayel</v>
          </cell>
          <cell r="CO341" t="str">
            <v>الكترولوكس</v>
          </cell>
          <cell r="CP341" t="str">
            <v>القاهرة للصناعات المغذية سخانات</v>
          </cell>
          <cell r="CT341">
            <v>0</v>
          </cell>
          <cell r="CU341">
            <v>0</v>
          </cell>
          <cell r="CV341">
            <v>0</v>
          </cell>
        </row>
        <row r="342">
          <cell r="A342" t="str">
            <v>253c</v>
          </cell>
          <cell r="B342" t="str">
            <v>PF1</v>
          </cell>
          <cell r="C342" t="str">
            <v>FOAM 10TH</v>
          </cell>
          <cell r="D342" t="str">
            <v>Molds</v>
          </cell>
          <cell r="E342" t="str">
            <v>FMDAHI40000000</v>
          </cell>
          <cell r="F342" t="str">
            <v>طقم سخان بلونايل  ذو 3 اطقم كفر</v>
          </cell>
          <cell r="G342" t="str">
            <v>Ea</v>
          </cell>
          <cell r="H342" t="str">
            <v>1400*1700</v>
          </cell>
          <cell r="J342">
            <v>120</v>
          </cell>
          <cell r="L342">
            <v>126</v>
          </cell>
          <cell r="M342">
            <v>121</v>
          </cell>
          <cell r="N342">
            <v>1</v>
          </cell>
          <cell r="O342">
            <v>3</v>
          </cell>
          <cell r="Q342" t="str">
            <v>تعمل</v>
          </cell>
          <cell r="S342"/>
          <cell r="T342"/>
          <cell r="U342" t="str">
            <v>7</v>
          </cell>
          <cell r="V342" t="str">
            <v>7</v>
          </cell>
          <cell r="X342" t="str">
            <v>سخان</v>
          </cell>
          <cell r="Y342">
            <v>331</v>
          </cell>
          <cell r="Z342" t="str">
            <v>كفر</v>
          </cell>
          <cell r="AA342">
            <v>253</v>
          </cell>
          <cell r="AB342" t="str">
            <v>طقم سخان بلونايل ذو 3 اطقم</v>
          </cell>
          <cell r="AD342" t="str">
            <v>طقم سخان بلونايل ذو 3 اطقم</v>
          </cell>
          <cell r="AE342">
            <v>1</v>
          </cell>
          <cell r="AG342" t="str">
            <v>PHEWP0112</v>
          </cell>
          <cell r="AH342">
            <v>89.256198347107429</v>
          </cell>
          <cell r="AI342">
            <v>84.793388429752056</v>
          </cell>
          <cell r="AJ342">
            <v>93.719008264462801</v>
          </cell>
          <cell r="AK342">
            <v>0</v>
          </cell>
          <cell r="AL342">
            <v>1</v>
          </cell>
          <cell r="AN342">
            <v>5</v>
          </cell>
          <cell r="AO342">
            <v>16</v>
          </cell>
          <cell r="AP342" t="str">
            <v>(A) 303 XJ      (M) 0.7-1.1 mm</v>
          </cell>
          <cell r="AQ342" t="str">
            <v>(B) C.SB         (M) 0.7-1.1 mm</v>
          </cell>
          <cell r="AR342" t="str">
            <v>18</v>
          </cell>
          <cell r="AS342" t="str">
            <v>24</v>
          </cell>
          <cell r="AT342" t="str">
            <v>DAH</v>
          </cell>
          <cell r="AU342" t="str">
            <v>اتوماتيك</v>
          </cell>
          <cell r="AV342">
            <v>7</v>
          </cell>
          <cell r="AW342">
            <v>7</v>
          </cell>
          <cell r="AX342">
            <v>476</v>
          </cell>
          <cell r="AY342">
            <v>1</v>
          </cell>
          <cell r="AZ342">
            <v>1</v>
          </cell>
          <cell r="BA342">
            <v>448</v>
          </cell>
          <cell r="BB342">
            <v>1</v>
          </cell>
          <cell r="BC342">
            <v>1</v>
          </cell>
          <cell r="BD342">
            <v>125</v>
          </cell>
          <cell r="BE342">
            <v>2</v>
          </cell>
          <cell r="BF342">
            <v>2</v>
          </cell>
          <cell r="BG342">
            <v>125</v>
          </cell>
          <cell r="BH342">
            <v>2</v>
          </cell>
          <cell r="BI342">
            <v>2</v>
          </cell>
          <cell r="BJ342">
            <v>5</v>
          </cell>
          <cell r="BK342">
            <v>0</v>
          </cell>
          <cell r="BL342">
            <v>10</v>
          </cell>
          <cell r="BN342">
            <v>201</v>
          </cell>
          <cell r="BO342" t="str">
            <v>2</v>
          </cell>
          <cell r="BP342"/>
          <cell r="BW342">
            <v>0</v>
          </cell>
          <cell r="CB342">
            <v>12</v>
          </cell>
          <cell r="CC342">
            <v>1</v>
          </cell>
          <cell r="CE342">
            <v>87</v>
          </cell>
          <cell r="CF342">
            <v>150</v>
          </cell>
          <cell r="CG342" t="str">
            <v>ابيض</v>
          </cell>
          <cell r="CK342">
            <v>0</v>
          </cell>
          <cell r="CL342">
            <v>0</v>
          </cell>
          <cell r="CN342" t="str">
            <v>ensemble heater Blonayel</v>
          </cell>
          <cell r="CO342" t="str">
            <v>الكترولوكس</v>
          </cell>
          <cell r="CP342" t="str">
            <v>القاهرة للصناعات المغذية سخانات</v>
          </cell>
          <cell r="CT342">
            <v>0</v>
          </cell>
          <cell r="CU342">
            <v>0</v>
          </cell>
          <cell r="CV342">
            <v>0</v>
          </cell>
        </row>
        <row r="343">
          <cell r="A343">
            <v>253</v>
          </cell>
          <cell r="B343" t="str">
            <v>PF1</v>
          </cell>
          <cell r="C343" t="str">
            <v>FOAM 10TH</v>
          </cell>
          <cell r="D343" t="str">
            <v>Molds</v>
          </cell>
          <cell r="E343" t="str">
            <v>FMDAHI40000000</v>
          </cell>
          <cell r="F343" t="str">
            <v>طقم سخان بلونايل ذو 3 اطقم</v>
          </cell>
          <cell r="G343" t="str">
            <v>Set</v>
          </cell>
          <cell r="H343" t="str">
            <v>1400*1700</v>
          </cell>
          <cell r="I343">
            <v>0.20300000000000001</v>
          </cell>
          <cell r="J343">
            <v>120</v>
          </cell>
          <cell r="L343">
            <v>126</v>
          </cell>
          <cell r="M343">
            <v>121</v>
          </cell>
          <cell r="N343">
            <v>2</v>
          </cell>
          <cell r="O343">
            <v>3</v>
          </cell>
          <cell r="Q343" t="str">
            <v>تعمل</v>
          </cell>
          <cell r="R343">
            <v>203</v>
          </cell>
          <cell r="S343">
            <v>188.79</v>
          </cell>
          <cell r="T343">
            <v>217.21</v>
          </cell>
          <cell r="U343" t="str">
            <v>7</v>
          </cell>
          <cell r="V343" t="str">
            <v>7</v>
          </cell>
          <cell r="X343" t="str">
            <v>سخان</v>
          </cell>
          <cell r="Y343">
            <v>331</v>
          </cell>
          <cell r="AA343">
            <v>253</v>
          </cell>
          <cell r="AB343" t="str">
            <v>طقم سخان بلونايل ذو 3 اطقم</v>
          </cell>
          <cell r="AD343" t="str">
            <v>طقم سخان بلونايل ذو 3 اطقم</v>
          </cell>
          <cell r="AE343">
            <v>1</v>
          </cell>
          <cell r="AG343" t="str">
            <v>PHEWP0112</v>
          </cell>
          <cell r="AH343">
            <v>89.256198347107429</v>
          </cell>
          <cell r="AI343">
            <v>84.793388429752056</v>
          </cell>
          <cell r="AJ343">
            <v>93.719008264462801</v>
          </cell>
          <cell r="AK343">
            <v>1</v>
          </cell>
          <cell r="AM343">
            <v>1</v>
          </cell>
          <cell r="AN343">
            <v>5</v>
          </cell>
          <cell r="AO343">
            <v>16</v>
          </cell>
          <cell r="AP343" t="str">
            <v>(A) 303 XJ      (M) 0.7-1.1 mm</v>
          </cell>
          <cell r="AQ343" t="str">
            <v>(B) C.SB         (M) 0.7-1.1 mm</v>
          </cell>
          <cell r="AR343" t="str">
            <v>18</v>
          </cell>
          <cell r="AS343" t="str">
            <v>24</v>
          </cell>
          <cell r="AT343" t="str">
            <v>DAH</v>
          </cell>
          <cell r="AU343" t="str">
            <v>اتوماتيك</v>
          </cell>
          <cell r="AV343">
            <v>7</v>
          </cell>
          <cell r="AW343">
            <v>7</v>
          </cell>
          <cell r="AX343">
            <v>476</v>
          </cell>
          <cell r="AY343">
            <v>1</v>
          </cell>
          <cell r="AZ343">
            <v>1</v>
          </cell>
          <cell r="BA343">
            <v>448</v>
          </cell>
          <cell r="BB343">
            <v>1</v>
          </cell>
          <cell r="BC343">
            <v>1</v>
          </cell>
          <cell r="BD343">
            <v>125</v>
          </cell>
          <cell r="BE343">
            <v>2</v>
          </cell>
          <cell r="BF343">
            <v>2</v>
          </cell>
          <cell r="BG343">
            <v>125</v>
          </cell>
          <cell r="BH343">
            <v>2</v>
          </cell>
          <cell r="BI343">
            <v>2</v>
          </cell>
          <cell r="BJ343">
            <v>5</v>
          </cell>
          <cell r="BK343">
            <v>0</v>
          </cell>
          <cell r="BL343">
            <v>10</v>
          </cell>
          <cell r="BN343">
            <v>201</v>
          </cell>
          <cell r="BO343" t="str">
            <v>2</v>
          </cell>
          <cell r="BP343"/>
          <cell r="BW343">
            <v>0</v>
          </cell>
          <cell r="CK343">
            <v>0.22025500000000001</v>
          </cell>
          <cell r="CL343">
            <v>0</v>
          </cell>
          <cell r="CN343" t="str">
            <v>ensemble heater Blonayel</v>
          </cell>
          <cell r="CO343" t="str">
            <v>الكترولوكس</v>
          </cell>
          <cell r="CP343" t="str">
            <v>القاهرة للصناعات المغذية سخانات</v>
          </cell>
          <cell r="CT343">
            <v>1</v>
          </cell>
          <cell r="CU343">
            <v>1</v>
          </cell>
          <cell r="CV343">
            <v>1</v>
          </cell>
        </row>
        <row r="344">
          <cell r="A344" t="str">
            <v>254b</v>
          </cell>
          <cell r="B344" t="str">
            <v>PF1</v>
          </cell>
          <cell r="C344" t="str">
            <v>FOAM 10TH</v>
          </cell>
          <cell r="D344" t="str">
            <v>Molds</v>
          </cell>
          <cell r="E344" t="str">
            <v>FMDAHI40000000</v>
          </cell>
          <cell r="F344" t="str">
            <v>طقم سخان بلونايل ذو 4 اطقم قاعده</v>
          </cell>
          <cell r="G344" t="str">
            <v>Ea</v>
          </cell>
          <cell r="H344" t="str">
            <v>1600*1800</v>
          </cell>
          <cell r="I344">
            <v>0.20300000000000001</v>
          </cell>
          <cell r="J344">
            <v>80</v>
          </cell>
          <cell r="L344">
            <v>84</v>
          </cell>
          <cell r="M344">
            <v>88</v>
          </cell>
          <cell r="N344">
            <v>1</v>
          </cell>
          <cell r="O344">
            <v>4</v>
          </cell>
          <cell r="Q344" t="str">
            <v>تعمل</v>
          </cell>
          <cell r="R344">
            <v>203</v>
          </cell>
          <cell r="S344">
            <v>188.79</v>
          </cell>
          <cell r="T344">
            <v>217.21</v>
          </cell>
          <cell r="U344" t="str">
            <v>7</v>
          </cell>
          <cell r="V344" t="str">
            <v>7</v>
          </cell>
          <cell r="X344" t="str">
            <v>سخان</v>
          </cell>
          <cell r="Y344">
            <v>334</v>
          </cell>
          <cell r="Z344" t="str">
            <v>قاعدة</v>
          </cell>
          <cell r="AA344">
            <v>254</v>
          </cell>
          <cell r="AB344" t="str">
            <v>طقم سخان بلونايل ذو 4 اطقم</v>
          </cell>
          <cell r="AD344" t="str">
            <v>طقم سخان بلونايل ذو 4 اطقم</v>
          </cell>
          <cell r="AE344">
            <v>1</v>
          </cell>
          <cell r="AG344" t="str">
            <v>PHEWP0112</v>
          </cell>
          <cell r="AH344">
            <v>163.63636363636363</v>
          </cell>
          <cell r="AI344">
            <v>155.45454545454544</v>
          </cell>
          <cell r="AJ344">
            <v>171.81818181818181</v>
          </cell>
          <cell r="AK344">
            <v>0</v>
          </cell>
          <cell r="AL344">
            <v>1</v>
          </cell>
          <cell r="AN344">
            <v>8</v>
          </cell>
          <cell r="AO344">
            <v>16</v>
          </cell>
          <cell r="AP344" t="str">
            <v>(A) 303 XJ      (M) 0.7-1.1 mm</v>
          </cell>
          <cell r="AQ344" t="str">
            <v>(B) C.SB         (M) 0.7-1.1 mm</v>
          </cell>
          <cell r="AR344">
            <v>32</v>
          </cell>
          <cell r="AS344">
            <v>32</v>
          </cell>
          <cell r="AT344" t="str">
            <v>DAH</v>
          </cell>
          <cell r="AU344" t="str">
            <v>اتوماتيك</v>
          </cell>
          <cell r="AV344">
            <v>7</v>
          </cell>
          <cell r="AW344">
            <v>7</v>
          </cell>
          <cell r="AX344">
            <v>476</v>
          </cell>
          <cell r="BA344">
            <v>448</v>
          </cell>
          <cell r="BB344">
            <v>2</v>
          </cell>
          <cell r="BC344">
            <v>2</v>
          </cell>
          <cell r="BD344">
            <v>52</v>
          </cell>
          <cell r="BE344">
            <v>2</v>
          </cell>
          <cell r="BF344">
            <v>2</v>
          </cell>
          <cell r="BG344">
            <v>15</v>
          </cell>
          <cell r="BH344">
            <v>2</v>
          </cell>
          <cell r="BI344">
            <v>2</v>
          </cell>
          <cell r="BJ344">
            <v>5</v>
          </cell>
          <cell r="BK344">
            <v>3</v>
          </cell>
          <cell r="BL344">
            <v>13</v>
          </cell>
          <cell r="BN344">
            <v>202</v>
          </cell>
          <cell r="BO344" t="str">
            <v>2</v>
          </cell>
          <cell r="BP344"/>
          <cell r="BW344">
            <v>0</v>
          </cell>
          <cell r="CB344">
            <v>30</v>
          </cell>
          <cell r="CC344">
            <v>1</v>
          </cell>
          <cell r="CE344">
            <v>87</v>
          </cell>
          <cell r="CF344">
            <v>150</v>
          </cell>
          <cell r="CG344" t="str">
            <v>احمر</v>
          </cell>
          <cell r="CK344">
            <v>0</v>
          </cell>
          <cell r="CL344">
            <v>0.22330000000000003</v>
          </cell>
          <cell r="CN344" t="str">
            <v>ensemble heater Blonayel</v>
          </cell>
          <cell r="CO344" t="str">
            <v>الكترولوكس</v>
          </cell>
          <cell r="CP344" t="str">
            <v>القاهرة للصناعات المغذية سخانات</v>
          </cell>
          <cell r="CT344">
            <v>0</v>
          </cell>
          <cell r="CU344">
            <v>0</v>
          </cell>
          <cell r="CV344">
            <v>0</v>
          </cell>
        </row>
        <row r="345">
          <cell r="A345" t="str">
            <v>254c</v>
          </cell>
          <cell r="B345" t="str">
            <v>PF1</v>
          </cell>
          <cell r="C345" t="str">
            <v>FOAM 10TH</v>
          </cell>
          <cell r="D345" t="str">
            <v>Molds</v>
          </cell>
          <cell r="E345" t="str">
            <v>FMDAHI40000000</v>
          </cell>
          <cell r="F345" t="str">
            <v>طقم سخان بلونايل  ذو 4 اطقم كفر</v>
          </cell>
          <cell r="G345" t="str">
            <v>Ea</v>
          </cell>
          <cell r="H345" t="str">
            <v>1600*1800</v>
          </cell>
          <cell r="J345">
            <v>80</v>
          </cell>
          <cell r="L345">
            <v>84</v>
          </cell>
          <cell r="M345">
            <v>88</v>
          </cell>
          <cell r="N345">
            <v>1</v>
          </cell>
          <cell r="O345">
            <v>4</v>
          </cell>
          <cell r="Q345" t="str">
            <v>تعمل</v>
          </cell>
          <cell r="S345"/>
          <cell r="T345"/>
          <cell r="U345" t="str">
            <v>7</v>
          </cell>
          <cell r="V345" t="str">
            <v>7</v>
          </cell>
          <cell r="X345" t="str">
            <v>سخان</v>
          </cell>
          <cell r="Y345">
            <v>334</v>
          </cell>
          <cell r="Z345" t="str">
            <v>كفر</v>
          </cell>
          <cell r="AA345">
            <v>254</v>
          </cell>
          <cell r="AB345" t="str">
            <v>طقم سخان بلونايل ذو 4 اطقم</v>
          </cell>
          <cell r="AD345" t="str">
            <v>طقم سخان بلونايل ذو 4 اطقم</v>
          </cell>
          <cell r="AE345">
            <v>1</v>
          </cell>
          <cell r="AG345" t="str">
            <v>PHEWP0112</v>
          </cell>
          <cell r="AH345">
            <v>163.63636363636363</v>
          </cell>
          <cell r="AI345">
            <v>155.45454545454544</v>
          </cell>
          <cell r="AJ345">
            <v>171.81818181818181</v>
          </cell>
          <cell r="AK345">
            <v>0</v>
          </cell>
          <cell r="AL345">
            <v>1</v>
          </cell>
          <cell r="AN345">
            <v>8</v>
          </cell>
          <cell r="AO345">
            <v>16</v>
          </cell>
          <cell r="AP345" t="str">
            <v>(A) 303 XJ      (M) 0.7-1.1 mm</v>
          </cell>
          <cell r="AQ345" t="str">
            <v>(B) C.SB         (M) 0.7-1.1 mm</v>
          </cell>
          <cell r="AR345">
            <v>32</v>
          </cell>
          <cell r="AS345">
            <v>32</v>
          </cell>
          <cell r="AT345" t="str">
            <v>DAH</v>
          </cell>
          <cell r="AU345" t="str">
            <v>اتوماتيك</v>
          </cell>
          <cell r="AV345">
            <v>7</v>
          </cell>
          <cell r="AW345">
            <v>7</v>
          </cell>
          <cell r="AX345">
            <v>476</v>
          </cell>
          <cell r="BA345">
            <v>448</v>
          </cell>
          <cell r="BB345">
            <v>2</v>
          </cell>
          <cell r="BC345">
            <v>2</v>
          </cell>
          <cell r="BD345">
            <v>125</v>
          </cell>
          <cell r="BE345">
            <v>2</v>
          </cell>
          <cell r="BF345">
            <v>2</v>
          </cell>
          <cell r="BG345">
            <v>125</v>
          </cell>
          <cell r="BH345">
            <v>2</v>
          </cell>
          <cell r="BI345">
            <v>2</v>
          </cell>
          <cell r="BJ345">
            <v>5</v>
          </cell>
          <cell r="BK345">
            <v>3</v>
          </cell>
          <cell r="BL345">
            <v>13</v>
          </cell>
          <cell r="BN345">
            <v>202</v>
          </cell>
          <cell r="BO345" t="str">
            <v>2</v>
          </cell>
          <cell r="BP345"/>
          <cell r="BW345">
            <v>0</v>
          </cell>
          <cell r="CB345">
            <v>12</v>
          </cell>
          <cell r="CC345">
            <v>1</v>
          </cell>
          <cell r="CE345">
            <v>87</v>
          </cell>
          <cell r="CF345">
            <v>150</v>
          </cell>
          <cell r="CG345" t="str">
            <v>ابيض</v>
          </cell>
          <cell r="CK345">
            <v>0</v>
          </cell>
          <cell r="CL345">
            <v>0</v>
          </cell>
          <cell r="CN345" t="str">
            <v>ensemble heater Blonayel</v>
          </cell>
          <cell r="CO345" t="str">
            <v>الكترولوكس</v>
          </cell>
          <cell r="CP345" t="str">
            <v>القاهرة للصناعات المغذية سخانات</v>
          </cell>
          <cell r="CT345">
            <v>0</v>
          </cell>
          <cell r="CU345">
            <v>0</v>
          </cell>
          <cell r="CV345">
            <v>0</v>
          </cell>
        </row>
        <row r="346">
          <cell r="A346">
            <v>254</v>
          </cell>
          <cell r="B346" t="str">
            <v>PF1</v>
          </cell>
          <cell r="C346" t="str">
            <v>FOAM 10TH</v>
          </cell>
          <cell r="D346" t="str">
            <v>Molds</v>
          </cell>
          <cell r="E346" t="str">
            <v>FMDAHI40000000</v>
          </cell>
          <cell r="F346" t="str">
            <v>طقم سخان بلونايل ذو 4 اطقم</v>
          </cell>
          <cell r="G346" t="str">
            <v>Set</v>
          </cell>
          <cell r="H346" t="str">
            <v>1600*1800</v>
          </cell>
          <cell r="I346">
            <v>0.20300000000000001</v>
          </cell>
          <cell r="J346">
            <v>80</v>
          </cell>
          <cell r="L346">
            <v>84</v>
          </cell>
          <cell r="M346">
            <v>88</v>
          </cell>
          <cell r="N346">
            <v>2</v>
          </cell>
          <cell r="O346">
            <v>4</v>
          </cell>
          <cell r="Q346" t="str">
            <v>تعمل</v>
          </cell>
          <cell r="R346">
            <v>203</v>
          </cell>
          <cell r="S346">
            <v>188.79</v>
          </cell>
          <cell r="T346">
            <v>217.21</v>
          </cell>
          <cell r="U346" t="str">
            <v>7</v>
          </cell>
          <cell r="V346" t="str">
            <v>7</v>
          </cell>
          <cell r="X346" t="str">
            <v>سخان</v>
          </cell>
          <cell r="Y346">
            <v>334</v>
          </cell>
          <cell r="AA346">
            <v>254</v>
          </cell>
          <cell r="AB346" t="str">
            <v>طقم سخان بلونايل ذو 4 اطقم</v>
          </cell>
          <cell r="AD346" t="str">
            <v>طقم سخان بلونايل ذو 4 اطقم</v>
          </cell>
          <cell r="AE346">
            <v>1</v>
          </cell>
          <cell r="AG346" t="str">
            <v>PHEWP0112</v>
          </cell>
          <cell r="AH346">
            <v>163.63636363636363</v>
          </cell>
          <cell r="AI346">
            <v>155.45454545454544</v>
          </cell>
          <cell r="AJ346">
            <v>171.81818181818181</v>
          </cell>
          <cell r="AK346">
            <v>1</v>
          </cell>
          <cell r="AM346">
            <v>1</v>
          </cell>
          <cell r="AN346">
            <v>8</v>
          </cell>
          <cell r="AO346">
            <v>16</v>
          </cell>
          <cell r="AP346" t="str">
            <v>(A) 303 XJ      (M) 0.7-1.1 mm</v>
          </cell>
          <cell r="AQ346" t="str">
            <v>(B) C.SB         (M) 0.7-1.1 mm</v>
          </cell>
          <cell r="AR346">
            <v>32</v>
          </cell>
          <cell r="AS346">
            <v>32</v>
          </cell>
          <cell r="AT346" t="str">
            <v>DAH</v>
          </cell>
          <cell r="AU346" t="str">
            <v>اتوماتيك</v>
          </cell>
          <cell r="AV346">
            <v>7</v>
          </cell>
          <cell r="AW346">
            <v>7</v>
          </cell>
          <cell r="BJ346">
            <v>5</v>
          </cell>
          <cell r="BK346">
            <v>3</v>
          </cell>
          <cell r="BL346">
            <v>13</v>
          </cell>
          <cell r="BN346">
            <v>202</v>
          </cell>
          <cell r="BO346" t="str">
            <v>2</v>
          </cell>
          <cell r="BP346"/>
          <cell r="BW346">
            <v>0</v>
          </cell>
          <cell r="CK346">
            <v>0</v>
          </cell>
          <cell r="CL346">
            <v>0.22330000000000003</v>
          </cell>
          <cell r="CN346" t="str">
            <v>ensemble heater Blonayel</v>
          </cell>
          <cell r="CO346" t="str">
            <v>الكترولوكس</v>
          </cell>
          <cell r="CP346" t="str">
            <v>القاهرة للصناعات المغذية سخانات</v>
          </cell>
          <cell r="CT346">
            <v>1</v>
          </cell>
          <cell r="CU346">
            <v>1</v>
          </cell>
          <cell r="CV346">
            <v>1</v>
          </cell>
        </row>
        <row r="347">
          <cell r="A347" t="str">
            <v>256sm</v>
          </cell>
          <cell r="B347" t="str">
            <v>PF1</v>
          </cell>
          <cell r="C347" t="str">
            <v>FOAM 10TH</v>
          </cell>
          <cell r="D347" t="str">
            <v>Molds</v>
          </cell>
          <cell r="E347" t="str">
            <v>FMHAMI00000000</v>
          </cell>
          <cell r="F347" t="str">
            <v>طقم خلاط براون -صغير</v>
          </cell>
          <cell r="G347" t="str">
            <v>Set</v>
          </cell>
          <cell r="H347" t="str">
            <v>1100*1200</v>
          </cell>
          <cell r="J347">
            <v>45</v>
          </cell>
          <cell r="L347">
            <v>45</v>
          </cell>
          <cell r="M347">
            <v>45</v>
          </cell>
          <cell r="N347">
            <v>2</v>
          </cell>
          <cell r="O347">
            <v>3</v>
          </cell>
          <cell r="Q347" t="str">
            <v>تعمل</v>
          </cell>
          <cell r="R347">
            <v>0</v>
          </cell>
          <cell r="S347">
            <v>0</v>
          </cell>
          <cell r="T347">
            <v>0</v>
          </cell>
          <cell r="U347" t="str">
            <v>7</v>
          </cell>
          <cell r="V347" t="str">
            <v>7</v>
          </cell>
          <cell r="X347" t="str">
            <v>خلاط</v>
          </cell>
          <cell r="Y347">
            <v>336</v>
          </cell>
          <cell r="Z347" t="str">
            <v>صغير</v>
          </cell>
          <cell r="AA347">
            <v>255</v>
          </cell>
          <cell r="AB347" t="str">
            <v>طقم خلاط براون</v>
          </cell>
          <cell r="AD347" t="str">
            <v>طقم خلاط براون</v>
          </cell>
          <cell r="AE347">
            <v>1</v>
          </cell>
          <cell r="AH347">
            <v>240</v>
          </cell>
          <cell r="AI347">
            <v>228</v>
          </cell>
          <cell r="AJ347">
            <v>252</v>
          </cell>
          <cell r="AK347">
            <v>0</v>
          </cell>
          <cell r="AL347">
            <v>1</v>
          </cell>
          <cell r="AN347">
            <v>8</v>
          </cell>
          <cell r="AO347" t="str">
            <v>18</v>
          </cell>
          <cell r="AP347" t="str">
            <v>(A) EU150              (M) 0.7-1.1 mm</v>
          </cell>
          <cell r="AQ347" t="str">
            <v>(B) S.2 112             (M) 0.7-1.1 mm</v>
          </cell>
          <cell r="AR347">
            <v>12</v>
          </cell>
          <cell r="AS347">
            <v>24</v>
          </cell>
          <cell r="AT347" t="str">
            <v>HAM</v>
          </cell>
          <cell r="AU347" t="str">
            <v>اتوماتيك</v>
          </cell>
          <cell r="AV347">
            <v>7</v>
          </cell>
          <cell r="AW347">
            <v>7</v>
          </cell>
          <cell r="AX347">
            <v>334</v>
          </cell>
          <cell r="AY347">
            <v>1</v>
          </cell>
          <cell r="AZ347">
            <v>1</v>
          </cell>
          <cell r="BA347">
            <v>304</v>
          </cell>
          <cell r="BB347">
            <v>1</v>
          </cell>
          <cell r="BC347">
            <v>1</v>
          </cell>
          <cell r="BD347">
            <v>27.5</v>
          </cell>
          <cell r="BE347">
            <v>0.5</v>
          </cell>
          <cell r="BF347">
            <v>0.5</v>
          </cell>
          <cell r="BG347">
            <v>11.5</v>
          </cell>
          <cell r="BH347">
            <v>0.5</v>
          </cell>
          <cell r="BI347">
            <v>0.5</v>
          </cell>
          <cell r="BJ347">
            <v>1</v>
          </cell>
          <cell r="BK347">
            <v>7</v>
          </cell>
          <cell r="BL347">
            <v>9</v>
          </cell>
          <cell r="BN347">
            <v>143</v>
          </cell>
          <cell r="BO347" t="str">
            <v>1</v>
          </cell>
          <cell r="BP347"/>
          <cell r="BW347">
            <v>0</v>
          </cell>
          <cell r="CK347">
            <v>0</v>
          </cell>
          <cell r="CL347">
            <v>0</v>
          </cell>
          <cell r="CN347" t="str">
            <v>ensemble mixer brawn</v>
          </cell>
          <cell r="CO347" t="str">
            <v>هامر المصرية</v>
          </cell>
          <cell r="CP347" t="str">
            <v>هامر المصرية</v>
          </cell>
          <cell r="CT347">
            <v>0</v>
          </cell>
          <cell r="CU347">
            <v>1</v>
          </cell>
          <cell r="CV347">
            <v>1</v>
          </cell>
        </row>
        <row r="348">
          <cell r="A348" t="str">
            <v>256bg</v>
          </cell>
          <cell r="B348" t="str">
            <v>PF1</v>
          </cell>
          <cell r="C348" t="str">
            <v>FOAM 10TH</v>
          </cell>
          <cell r="D348" t="str">
            <v>Molds</v>
          </cell>
          <cell r="E348" t="str">
            <v>FMHAMI0000000C</v>
          </cell>
          <cell r="F348" t="str">
            <v>طقم خلاط براون-كبير</v>
          </cell>
          <cell r="G348" t="str">
            <v>Set</v>
          </cell>
          <cell r="H348" t="str">
            <v>1100*1200</v>
          </cell>
          <cell r="J348">
            <v>45</v>
          </cell>
          <cell r="K348">
            <v>1</v>
          </cell>
          <cell r="L348">
            <v>45</v>
          </cell>
          <cell r="M348">
            <v>45</v>
          </cell>
          <cell r="N348">
            <v>2</v>
          </cell>
          <cell r="O348">
            <v>3</v>
          </cell>
          <cell r="Q348" t="str">
            <v>تعمل</v>
          </cell>
          <cell r="R348">
            <v>0</v>
          </cell>
          <cell r="S348">
            <v>0</v>
          </cell>
          <cell r="T348">
            <v>0</v>
          </cell>
          <cell r="U348" t="str">
            <v>7</v>
          </cell>
          <cell r="V348" t="str">
            <v>7</v>
          </cell>
          <cell r="X348" t="str">
            <v>خلاط</v>
          </cell>
          <cell r="Y348">
            <v>336</v>
          </cell>
          <cell r="Z348" t="str">
            <v>كبير</v>
          </cell>
          <cell r="AA348">
            <v>256</v>
          </cell>
          <cell r="AB348" t="str">
            <v>طقم خلاط براون</v>
          </cell>
          <cell r="AD348" t="str">
            <v>طقم خلاط براون</v>
          </cell>
          <cell r="AE348">
            <v>1</v>
          </cell>
          <cell r="AH348">
            <v>240</v>
          </cell>
          <cell r="AI348">
            <v>228</v>
          </cell>
          <cell r="AJ348">
            <v>252</v>
          </cell>
          <cell r="AK348">
            <v>0</v>
          </cell>
          <cell r="AL348">
            <v>1</v>
          </cell>
          <cell r="AN348">
            <v>8</v>
          </cell>
          <cell r="AO348" t="str">
            <v>18</v>
          </cell>
          <cell r="AP348" t="str">
            <v>(A) EU150              (M) 0.7-1.1 mm</v>
          </cell>
          <cell r="AQ348" t="str">
            <v>(B) S.2 112             (M) 0.7-1.1 mm</v>
          </cell>
          <cell r="AR348">
            <v>12</v>
          </cell>
          <cell r="AS348">
            <v>24</v>
          </cell>
          <cell r="AT348" t="str">
            <v>HAM</v>
          </cell>
          <cell r="AU348" t="str">
            <v>اتوماتيك</v>
          </cell>
          <cell r="AV348">
            <v>7</v>
          </cell>
          <cell r="AW348">
            <v>7</v>
          </cell>
          <cell r="AX348">
            <v>334</v>
          </cell>
          <cell r="AY348">
            <v>1</v>
          </cell>
          <cell r="AZ348">
            <v>1</v>
          </cell>
          <cell r="BA348">
            <v>304</v>
          </cell>
          <cell r="BB348">
            <v>1</v>
          </cell>
          <cell r="BC348">
            <v>1</v>
          </cell>
          <cell r="BD348">
            <v>132</v>
          </cell>
          <cell r="BE348">
            <v>2</v>
          </cell>
          <cell r="BF348">
            <v>2</v>
          </cell>
          <cell r="BJ348">
            <v>5</v>
          </cell>
          <cell r="BK348">
            <v>3</v>
          </cell>
          <cell r="BL348">
            <v>13</v>
          </cell>
          <cell r="BN348">
            <v>143</v>
          </cell>
          <cell r="BO348" t="str">
            <v>1</v>
          </cell>
          <cell r="BP348"/>
          <cell r="BW348">
            <v>0</v>
          </cell>
          <cell r="CK348">
            <v>0</v>
          </cell>
          <cell r="CL348">
            <v>0</v>
          </cell>
          <cell r="CN348" t="str">
            <v>ensemble mixer brawn</v>
          </cell>
          <cell r="CO348" t="str">
            <v>هامر المصرية</v>
          </cell>
          <cell r="CP348" t="str">
            <v>هامر المصرية</v>
          </cell>
          <cell r="CT348">
            <v>0</v>
          </cell>
          <cell r="CU348">
            <v>1</v>
          </cell>
          <cell r="CV348">
            <v>1</v>
          </cell>
        </row>
        <row r="349">
          <cell r="A349">
            <v>256</v>
          </cell>
          <cell r="B349" t="str">
            <v>PF1</v>
          </cell>
          <cell r="C349" t="str">
            <v>FOAM 10TH</v>
          </cell>
          <cell r="D349" t="str">
            <v>Molds</v>
          </cell>
          <cell r="E349" t="str">
            <v>FMHAMI0000000C</v>
          </cell>
          <cell r="F349" t="str">
            <v>طقم خلاط براون</v>
          </cell>
          <cell r="G349" t="str">
            <v>Set</v>
          </cell>
          <cell r="H349" t="str">
            <v>1100*1200</v>
          </cell>
          <cell r="I349">
            <v>0.13197619047619047</v>
          </cell>
          <cell r="J349">
            <v>45</v>
          </cell>
          <cell r="K349">
            <v>1</v>
          </cell>
          <cell r="L349">
            <v>45</v>
          </cell>
          <cell r="M349">
            <v>45</v>
          </cell>
          <cell r="N349">
            <v>2</v>
          </cell>
          <cell r="O349">
            <v>3</v>
          </cell>
          <cell r="Q349" t="str">
            <v>تعمل</v>
          </cell>
          <cell r="R349">
            <v>131.97619047619048</v>
          </cell>
          <cell r="S349">
            <v>122.73785714285715</v>
          </cell>
          <cell r="T349">
            <v>141.21452380952383</v>
          </cell>
          <cell r="U349" t="str">
            <v>7</v>
          </cell>
          <cell r="V349" t="str">
            <v>7</v>
          </cell>
          <cell r="X349" t="str">
            <v>خلاط</v>
          </cell>
          <cell r="Y349">
            <v>336</v>
          </cell>
          <cell r="Z349" t="str">
            <v>مجمعة</v>
          </cell>
          <cell r="AA349">
            <v>256</v>
          </cell>
          <cell r="AB349" t="str">
            <v>طقم خلاط براون</v>
          </cell>
          <cell r="AD349" t="str">
            <v>طقم خلاط براون</v>
          </cell>
          <cell r="AE349">
            <v>1</v>
          </cell>
          <cell r="AH349">
            <v>240</v>
          </cell>
          <cell r="AI349">
            <v>228</v>
          </cell>
          <cell r="AJ349">
            <v>252</v>
          </cell>
          <cell r="AK349">
            <v>1</v>
          </cell>
          <cell r="AM349">
            <v>1</v>
          </cell>
          <cell r="AN349">
            <v>8</v>
          </cell>
          <cell r="AO349" t="str">
            <v>18</v>
          </cell>
          <cell r="AP349" t="str">
            <v>(A) EU150              (M) 0.7-1.1 mm</v>
          </cell>
          <cell r="AQ349" t="str">
            <v>(B) S.2 112             (M) 0.7-1.1 mm</v>
          </cell>
          <cell r="AR349">
            <v>12</v>
          </cell>
          <cell r="AS349">
            <v>24</v>
          </cell>
          <cell r="AT349" t="str">
            <v>HAM</v>
          </cell>
          <cell r="AU349" t="str">
            <v>اتوماتيك</v>
          </cell>
          <cell r="AV349">
            <v>7</v>
          </cell>
          <cell r="AW349">
            <v>7</v>
          </cell>
          <cell r="BJ349">
            <v>5</v>
          </cell>
          <cell r="BK349">
            <v>3</v>
          </cell>
          <cell r="BL349">
            <v>13</v>
          </cell>
          <cell r="BN349">
            <v>143</v>
          </cell>
          <cell r="BO349" t="str">
            <v>1</v>
          </cell>
          <cell r="BP349"/>
          <cell r="BW349">
            <v>0</v>
          </cell>
          <cell r="CB349">
            <v>21</v>
          </cell>
          <cell r="CC349">
            <v>1</v>
          </cell>
          <cell r="CE349">
            <v>87</v>
          </cell>
          <cell r="CF349">
            <v>150</v>
          </cell>
          <cell r="CG349" t="str">
            <v>ابيض شفاف</v>
          </cell>
          <cell r="CK349">
            <v>0</v>
          </cell>
          <cell r="CL349">
            <v>0.14517380952380954</v>
          </cell>
          <cell r="CN349" t="str">
            <v>ensemble mixer brawn</v>
          </cell>
          <cell r="CO349" t="str">
            <v>هامر المصرية</v>
          </cell>
          <cell r="CP349" t="str">
            <v>هامر المصرية</v>
          </cell>
          <cell r="CT349">
            <v>1</v>
          </cell>
          <cell r="CU349">
            <v>1</v>
          </cell>
          <cell r="CV349">
            <v>1</v>
          </cell>
        </row>
        <row r="350">
          <cell r="A350">
            <v>257</v>
          </cell>
          <cell r="B350" t="str">
            <v>PF1</v>
          </cell>
          <cell r="C350" t="str">
            <v>FOAM 10TH</v>
          </cell>
          <cell r="D350" t="str">
            <v>Molds</v>
          </cell>
          <cell r="E350" t="str">
            <v>FMBRGIK0000000</v>
          </cell>
          <cell r="F350" t="str">
            <v>طقم ثلاجة برجن كورى</v>
          </cell>
          <cell r="G350" t="str">
            <v>Set</v>
          </cell>
          <cell r="H350" t="str">
            <v>850*650</v>
          </cell>
          <cell r="I350">
            <v>6.9000000000000006E-2</v>
          </cell>
          <cell r="J350">
            <v>30</v>
          </cell>
          <cell r="K350">
            <v>1</v>
          </cell>
          <cell r="L350">
            <v>30</v>
          </cell>
          <cell r="M350">
            <v>30</v>
          </cell>
          <cell r="N350">
            <v>2</v>
          </cell>
          <cell r="O350">
            <v>2</v>
          </cell>
          <cell r="Q350" t="str">
            <v>تعمل</v>
          </cell>
          <cell r="R350">
            <v>69</v>
          </cell>
          <cell r="S350">
            <v>64.17</v>
          </cell>
          <cell r="T350">
            <v>73.83</v>
          </cell>
          <cell r="U350" t="str">
            <v>7</v>
          </cell>
          <cell r="V350" t="str">
            <v>7</v>
          </cell>
          <cell r="X350" t="str">
            <v>ثلاجة</v>
          </cell>
          <cell r="Y350">
            <v>337</v>
          </cell>
          <cell r="AA350">
            <v>257</v>
          </cell>
          <cell r="AB350" t="str">
            <v>طقم ثلاجة كورى</v>
          </cell>
          <cell r="AD350" t="str">
            <v>طقم ثلاجة كورى</v>
          </cell>
          <cell r="AE350">
            <v>1</v>
          </cell>
          <cell r="AH350">
            <v>240</v>
          </cell>
          <cell r="AI350">
            <v>228</v>
          </cell>
          <cell r="AJ350">
            <v>252</v>
          </cell>
          <cell r="AK350">
            <v>1</v>
          </cell>
          <cell r="AL350">
            <v>1</v>
          </cell>
          <cell r="AM350">
            <v>1</v>
          </cell>
          <cell r="AO350">
            <v>17</v>
          </cell>
          <cell r="AP350" t="str">
            <v>303 XT</v>
          </cell>
          <cell r="AR350">
            <v>6</v>
          </cell>
          <cell r="AS350">
            <v>16</v>
          </cell>
          <cell r="AT350" t="str">
            <v>BRG</v>
          </cell>
          <cell r="AU350" t="str">
            <v>اتوماتيك</v>
          </cell>
          <cell r="AV350">
            <v>7</v>
          </cell>
          <cell r="AW350">
            <v>7</v>
          </cell>
          <cell r="AX350">
            <v>214</v>
          </cell>
          <cell r="AY350">
            <v>3</v>
          </cell>
          <cell r="AZ350">
            <v>3</v>
          </cell>
          <cell r="BA350">
            <v>209</v>
          </cell>
          <cell r="BB350">
            <v>3</v>
          </cell>
          <cell r="BC350">
            <v>3</v>
          </cell>
          <cell r="BD350">
            <v>214</v>
          </cell>
          <cell r="BE350">
            <v>3</v>
          </cell>
          <cell r="BF350">
            <v>3</v>
          </cell>
          <cell r="BJ350">
            <v>5</v>
          </cell>
          <cell r="BK350">
            <v>-5</v>
          </cell>
          <cell r="BL350">
            <v>5</v>
          </cell>
          <cell r="BN350">
            <v>39</v>
          </cell>
          <cell r="BO350" t="str">
            <v>3</v>
          </cell>
          <cell r="BP350"/>
          <cell r="BW350">
            <v>0</v>
          </cell>
          <cell r="CB350">
            <v>32</v>
          </cell>
          <cell r="CC350">
            <v>1</v>
          </cell>
          <cell r="CE350">
            <v>87</v>
          </cell>
          <cell r="CF350">
            <v>150</v>
          </cell>
          <cell r="CG350" t="str">
            <v>ابيض</v>
          </cell>
          <cell r="CK350">
            <v>0</v>
          </cell>
          <cell r="CL350">
            <v>7.5900000000000009E-2</v>
          </cell>
          <cell r="CN350" t="str">
            <v>ensemble refrigerator Korian</v>
          </cell>
          <cell r="CO350" t="str">
            <v>برجن</v>
          </cell>
          <cell r="CP350" t="str">
            <v>برجن</v>
          </cell>
          <cell r="CT350">
            <v>1</v>
          </cell>
          <cell r="CU350">
            <v>1</v>
          </cell>
          <cell r="CV350">
            <v>1</v>
          </cell>
        </row>
        <row r="351">
          <cell r="A351">
            <v>258</v>
          </cell>
          <cell r="B351" t="str">
            <v>PF2</v>
          </cell>
          <cell r="C351" t="str">
            <v>FOAM 6TH</v>
          </cell>
          <cell r="D351" t="str">
            <v>Molds</v>
          </cell>
          <cell r="E351" t="str">
            <v>FMEGPIT0000000</v>
          </cell>
          <cell r="F351" t="str">
            <v>طقم تى شيب</v>
          </cell>
          <cell r="G351" t="str">
            <v>Set</v>
          </cell>
          <cell r="H351" t="str">
            <v>1400*1700</v>
          </cell>
          <cell r="I351">
            <v>1.4</v>
          </cell>
          <cell r="J351">
            <v>20</v>
          </cell>
          <cell r="L351">
            <v>20</v>
          </cell>
          <cell r="M351">
            <v>23.163538873994636</v>
          </cell>
          <cell r="N351">
            <v>3</v>
          </cell>
          <cell r="O351">
            <v>1</v>
          </cell>
          <cell r="Q351" t="str">
            <v>تعمل</v>
          </cell>
          <cell r="R351">
            <v>1400</v>
          </cell>
          <cell r="S351">
            <v>1302</v>
          </cell>
          <cell r="T351">
            <v>1498</v>
          </cell>
          <cell r="U351" t="str">
            <v>7</v>
          </cell>
          <cell r="V351" t="str">
            <v>7</v>
          </cell>
          <cell r="X351" t="str">
            <v>خزف</v>
          </cell>
          <cell r="Y351">
            <v>338</v>
          </cell>
          <cell r="AA351">
            <v>258</v>
          </cell>
          <cell r="AB351" t="str">
            <v>طقم تى شيب</v>
          </cell>
          <cell r="AD351" t="str">
            <v>طقم تى شيب</v>
          </cell>
          <cell r="AE351">
            <v>1</v>
          </cell>
          <cell r="AH351">
            <v>155.41666666666669</v>
          </cell>
          <cell r="AI351">
            <v>147.64583333333334</v>
          </cell>
          <cell r="AJ351">
            <v>163.18750000000003</v>
          </cell>
          <cell r="AK351">
            <v>1</v>
          </cell>
          <cell r="AL351">
            <v>1</v>
          </cell>
          <cell r="AM351">
            <v>1</v>
          </cell>
          <cell r="AT351" t="str">
            <v>EGP</v>
          </cell>
          <cell r="AU351" t="str">
            <v>اتوماتيك</v>
          </cell>
          <cell r="AV351">
            <v>7</v>
          </cell>
          <cell r="AW351">
            <v>7</v>
          </cell>
          <cell r="BJ351">
            <v>5</v>
          </cell>
          <cell r="BK351">
            <v>-5</v>
          </cell>
          <cell r="BL351">
            <v>5</v>
          </cell>
          <cell r="BN351">
            <v>503</v>
          </cell>
          <cell r="BO351" t="str">
            <v>5</v>
          </cell>
          <cell r="BP351"/>
          <cell r="BW351">
            <v>0</v>
          </cell>
          <cell r="CK351">
            <v>1.5189999999999999</v>
          </cell>
          <cell r="CL351">
            <v>0</v>
          </cell>
          <cell r="CN351" t="str">
            <v>ensemble TIshib</v>
          </cell>
          <cell r="CO351" t="str">
            <v>المصرية الألمانية</v>
          </cell>
          <cell r="CP351" t="str">
            <v xml:space="preserve">شركة المصرية الالمانية </v>
          </cell>
          <cell r="CT351">
            <v>1</v>
          </cell>
          <cell r="CU351">
            <v>1</v>
          </cell>
          <cell r="CV351">
            <v>1</v>
          </cell>
        </row>
        <row r="352">
          <cell r="A352">
            <v>259</v>
          </cell>
          <cell r="B352" t="str">
            <v>PF1</v>
          </cell>
          <cell r="C352" t="str">
            <v>FOAM 10TH</v>
          </cell>
          <cell r="D352" t="str">
            <v>Molds</v>
          </cell>
          <cell r="E352" t="str">
            <v>FMTRDI20000000</v>
          </cell>
          <cell r="F352" t="str">
            <v>طقم تغليف12قدم تريديكو</v>
          </cell>
          <cell r="G352" t="str">
            <v>Set</v>
          </cell>
          <cell r="H352" t="str">
            <v>1100*1200</v>
          </cell>
          <cell r="I352">
            <v>0.39988888888888885</v>
          </cell>
          <cell r="J352">
            <v>15</v>
          </cell>
          <cell r="L352">
            <v>15</v>
          </cell>
          <cell r="M352">
            <v>15</v>
          </cell>
          <cell r="N352">
            <v>2</v>
          </cell>
          <cell r="O352">
            <v>1</v>
          </cell>
          <cell r="Q352" t="str">
            <v>لا تعمل</v>
          </cell>
          <cell r="R352">
            <v>399.88888888888886</v>
          </cell>
          <cell r="S352">
            <v>371.89666666666665</v>
          </cell>
          <cell r="T352">
            <v>427.88111111111107</v>
          </cell>
          <cell r="U352" t="str">
            <v>7</v>
          </cell>
          <cell r="V352" t="str">
            <v>7</v>
          </cell>
          <cell r="Y352">
            <v>339</v>
          </cell>
          <cell r="AA352">
            <v>259</v>
          </cell>
          <cell r="AB352" t="str">
            <v>طقم تغليف12قدم تريديكو</v>
          </cell>
          <cell r="AC352">
            <v>0.39988888888888885</v>
          </cell>
          <cell r="AD352" t="str">
            <v>طقم تغليف12قدم تريديكو</v>
          </cell>
          <cell r="AE352">
            <v>0</v>
          </cell>
          <cell r="AH352">
            <v>240</v>
          </cell>
          <cell r="AI352">
            <v>228</v>
          </cell>
          <cell r="AJ352">
            <v>252</v>
          </cell>
          <cell r="AK352">
            <v>1</v>
          </cell>
          <cell r="AL352">
            <v>1</v>
          </cell>
          <cell r="AM352">
            <v>1</v>
          </cell>
          <cell r="AT352" t="str">
            <v>TRD</v>
          </cell>
          <cell r="AU352" t="str">
            <v>اتوماتيك</v>
          </cell>
          <cell r="AV352">
            <v>7</v>
          </cell>
          <cell r="AW352">
            <v>7</v>
          </cell>
          <cell r="BO352" t="str">
            <v/>
          </cell>
          <cell r="BP352"/>
          <cell r="CK352">
            <v>0</v>
          </cell>
          <cell r="CL352">
            <v>0.43987777777777776</v>
          </cell>
          <cell r="CN352" t="str">
            <v>ensemble pack12foot تريديkgو</v>
          </cell>
          <cell r="CO352" t="str">
            <v>تريدكو</v>
          </cell>
          <cell r="CP352" t="str">
            <v xml:space="preserve">تريدكو للصناعات الهندسية </v>
          </cell>
          <cell r="CT352">
            <v>1</v>
          </cell>
          <cell r="CU352">
            <v>2</v>
          </cell>
        </row>
        <row r="353">
          <cell r="A353">
            <v>260</v>
          </cell>
          <cell r="B353" t="str">
            <v>PF1</v>
          </cell>
          <cell r="C353" t="str">
            <v>FOAM 10TH</v>
          </cell>
          <cell r="D353" t="str">
            <v>Molds</v>
          </cell>
          <cell r="E353" t="str">
            <v>FMNHGI50200000</v>
          </cell>
          <cell r="F353" t="str">
            <v>مجري الهواء مبرد نحاس 50 لتر</v>
          </cell>
          <cell r="G353" t="str">
            <v>Ea</v>
          </cell>
          <cell r="H353" t="str">
            <v>1100*1200</v>
          </cell>
          <cell r="I353">
            <v>0.63875000000000004</v>
          </cell>
          <cell r="J353">
            <v>12</v>
          </cell>
          <cell r="L353">
            <v>12</v>
          </cell>
          <cell r="M353">
            <v>12</v>
          </cell>
          <cell r="N353">
            <v>1</v>
          </cell>
          <cell r="O353">
            <v>1</v>
          </cell>
          <cell r="Q353" t="str">
            <v>تعمل</v>
          </cell>
          <cell r="R353">
            <v>638.75</v>
          </cell>
          <cell r="S353">
            <v>594.03750000000002</v>
          </cell>
          <cell r="T353">
            <v>683.46249999999998</v>
          </cell>
          <cell r="U353" t="str">
            <v>7</v>
          </cell>
          <cell r="V353" t="str">
            <v>7</v>
          </cell>
          <cell r="Y353">
            <v>340</v>
          </cell>
          <cell r="AA353">
            <v>260</v>
          </cell>
          <cell r="AB353" t="str">
            <v>طقم تغليف هواء 50 لتر</v>
          </cell>
          <cell r="AD353" t="str">
            <v>طقم تغليف هواء 50 لتر</v>
          </cell>
          <cell r="AE353">
            <v>1</v>
          </cell>
          <cell r="AH353">
            <v>300</v>
          </cell>
          <cell r="AI353">
            <v>285</v>
          </cell>
          <cell r="AJ353">
            <v>315</v>
          </cell>
          <cell r="AK353">
            <v>1</v>
          </cell>
          <cell r="AL353">
            <v>1</v>
          </cell>
          <cell r="AM353">
            <v>1</v>
          </cell>
          <cell r="AO353">
            <v>22</v>
          </cell>
          <cell r="AR353">
            <v>7</v>
          </cell>
          <cell r="AS353">
            <v>7</v>
          </cell>
          <cell r="AT353" t="str">
            <v>NHG</v>
          </cell>
          <cell r="AU353" t="str">
            <v>يدوي</v>
          </cell>
          <cell r="AV353">
            <v>7</v>
          </cell>
          <cell r="AW353">
            <v>7</v>
          </cell>
          <cell r="AX353">
            <v>845</v>
          </cell>
          <cell r="AY353">
            <v>1</v>
          </cell>
          <cell r="AZ353">
            <v>1</v>
          </cell>
          <cell r="BA353">
            <v>600</v>
          </cell>
          <cell r="BB353">
            <v>4</v>
          </cell>
          <cell r="BC353">
            <v>4</v>
          </cell>
          <cell r="BD353">
            <v>230</v>
          </cell>
          <cell r="BE353">
            <v>2</v>
          </cell>
          <cell r="BF353">
            <v>2</v>
          </cell>
          <cell r="BG353">
            <v>24</v>
          </cell>
          <cell r="BH353">
            <v>3</v>
          </cell>
          <cell r="BI353">
            <v>3</v>
          </cell>
          <cell r="BM353">
            <v>3</v>
          </cell>
          <cell r="BN353">
            <v>158</v>
          </cell>
          <cell r="BO353" t="str">
            <v>1</v>
          </cell>
          <cell r="BP353"/>
          <cell r="CB353">
            <v>2</v>
          </cell>
          <cell r="CC353">
            <v>1</v>
          </cell>
          <cell r="CE353">
            <v>87</v>
          </cell>
          <cell r="CF353">
            <v>150</v>
          </cell>
          <cell r="CG353" t="str">
            <v>ابيض</v>
          </cell>
          <cell r="CK353">
            <v>0</v>
          </cell>
          <cell r="CL353">
            <v>0.70262500000000006</v>
          </cell>
          <cell r="CN353" t="str">
            <v>ensemble pack air 50 littre</v>
          </cell>
          <cell r="CO353" t="str">
            <v>النحاس</v>
          </cell>
          <cell r="CP353" t="str">
            <v>النحاس جروب للاكترونيات</v>
          </cell>
          <cell r="CT353">
            <v>1</v>
          </cell>
          <cell r="CU353">
            <v>1</v>
          </cell>
          <cell r="CV353">
            <v>1</v>
          </cell>
        </row>
        <row r="354">
          <cell r="A354" t="str">
            <v>261c</v>
          </cell>
          <cell r="B354" t="str">
            <v>PF1</v>
          </cell>
          <cell r="C354" t="str">
            <v>FOAM 10TH</v>
          </cell>
          <cell r="D354" t="str">
            <v>Molds</v>
          </cell>
          <cell r="E354" t="str">
            <v>FMNHGI50000000</v>
          </cell>
          <cell r="F354" t="str">
            <v>طقم تغليف مبرد هواء 50 لتر- قاعدة(القطعة الاكبر)</v>
          </cell>
          <cell r="G354" t="str">
            <v>Ea</v>
          </cell>
          <cell r="H354" t="str">
            <v>1100*1200</v>
          </cell>
          <cell r="I354">
            <v>0.27800000000000002</v>
          </cell>
          <cell r="J354">
            <v>17</v>
          </cell>
          <cell r="L354">
            <v>17</v>
          </cell>
          <cell r="M354">
            <v>17</v>
          </cell>
          <cell r="N354">
            <v>1</v>
          </cell>
          <cell r="O354">
            <v>1</v>
          </cell>
          <cell r="Q354" t="str">
            <v>تعمل</v>
          </cell>
          <cell r="R354">
            <v>278</v>
          </cell>
          <cell r="S354">
            <v>258.54000000000002</v>
          </cell>
          <cell r="T354">
            <v>297.45999999999998</v>
          </cell>
          <cell r="U354" t="str">
            <v>7</v>
          </cell>
          <cell r="V354" t="str">
            <v>7</v>
          </cell>
          <cell r="X354" t="str">
            <v>مبردات مياه</v>
          </cell>
          <cell r="Y354">
            <v>341</v>
          </cell>
          <cell r="Z354" t="str">
            <v>قاعدة</v>
          </cell>
          <cell r="AA354">
            <v>261</v>
          </cell>
          <cell r="AB354" t="str">
            <v>طقم تغليف مبرد هواء 50 لتر</v>
          </cell>
          <cell r="AD354" t="str">
            <v>طقم تغليف مبرد هواء 50 لتر</v>
          </cell>
          <cell r="AE354">
            <v>1</v>
          </cell>
          <cell r="AH354">
            <v>211.76470588235293</v>
          </cell>
          <cell r="AI354">
            <v>201.17647058823528</v>
          </cell>
          <cell r="AJ354">
            <v>222.35294117647058</v>
          </cell>
          <cell r="AK354">
            <v>0</v>
          </cell>
          <cell r="AL354">
            <v>1</v>
          </cell>
          <cell r="AN354">
            <v>60</v>
          </cell>
          <cell r="AO354">
            <v>18</v>
          </cell>
          <cell r="AP354" t="str">
            <v>Eu-150</v>
          </cell>
          <cell r="AR354">
            <v>6</v>
          </cell>
          <cell r="AS354">
            <v>8</v>
          </cell>
          <cell r="AT354" t="str">
            <v>NHG</v>
          </cell>
          <cell r="AU354" t="str">
            <v>اتوماتيك</v>
          </cell>
          <cell r="AV354">
            <v>7</v>
          </cell>
          <cell r="AW354">
            <v>7</v>
          </cell>
          <cell r="AX354">
            <v>478</v>
          </cell>
          <cell r="AY354">
            <v>1</v>
          </cell>
          <cell r="AZ354">
            <v>1</v>
          </cell>
          <cell r="BA354">
            <v>404</v>
          </cell>
          <cell r="BB354">
            <v>1</v>
          </cell>
          <cell r="BC354">
            <v>1</v>
          </cell>
          <cell r="BD354">
            <v>130</v>
          </cell>
          <cell r="BE354">
            <v>2</v>
          </cell>
          <cell r="BF354">
            <v>2</v>
          </cell>
          <cell r="BJ354">
            <v>5</v>
          </cell>
          <cell r="BK354">
            <v>55</v>
          </cell>
          <cell r="BL354">
            <v>65</v>
          </cell>
          <cell r="BN354">
            <v>146</v>
          </cell>
          <cell r="BO354">
            <v>1</v>
          </cell>
          <cell r="BP354"/>
          <cell r="CB354">
            <v>10</v>
          </cell>
          <cell r="CC354">
            <v>1</v>
          </cell>
          <cell r="CE354">
            <v>87</v>
          </cell>
          <cell r="CF354">
            <v>200</v>
          </cell>
          <cell r="CG354" t="str">
            <v>ابيض</v>
          </cell>
          <cell r="CK354">
            <v>0</v>
          </cell>
          <cell r="CL354">
            <v>0.30580000000000007</v>
          </cell>
          <cell r="CN354" t="str">
            <v>ensemble pack colder air 50 littre</v>
          </cell>
          <cell r="CO354" t="str">
            <v>النحاس</v>
          </cell>
          <cell r="CP354" t="str">
            <v>النحاس جروب للاكترونيات</v>
          </cell>
          <cell r="CT354">
            <v>0</v>
          </cell>
          <cell r="CU354">
            <v>1</v>
          </cell>
          <cell r="CV354">
            <v>1</v>
          </cell>
        </row>
        <row r="355">
          <cell r="A355" t="str">
            <v>261b</v>
          </cell>
          <cell r="B355" t="str">
            <v>PF1</v>
          </cell>
          <cell r="C355" t="str">
            <v>FOAM 10TH</v>
          </cell>
          <cell r="D355" t="str">
            <v>Molds</v>
          </cell>
          <cell r="E355" t="str">
            <v>FMNHGI50000000</v>
          </cell>
          <cell r="F355" t="str">
            <v>طقم تغليف مبرد هواء 50 لتر-كفر(القطعة الاصغر)</v>
          </cell>
          <cell r="G355" t="str">
            <v>Ea</v>
          </cell>
          <cell r="H355" t="str">
            <v>1100*1200</v>
          </cell>
          <cell r="I355">
            <v>0.13400000000000001</v>
          </cell>
          <cell r="J355">
            <v>17</v>
          </cell>
          <cell r="L355">
            <v>17</v>
          </cell>
          <cell r="M355">
            <v>17</v>
          </cell>
          <cell r="N355">
            <v>1</v>
          </cell>
          <cell r="O355">
            <v>1</v>
          </cell>
          <cell r="Q355" t="str">
            <v>تعمل</v>
          </cell>
          <cell r="R355">
            <v>134</v>
          </cell>
          <cell r="S355">
            <v>124.62</v>
          </cell>
          <cell r="T355">
            <v>143.38</v>
          </cell>
          <cell r="U355" t="str">
            <v>7</v>
          </cell>
          <cell r="V355" t="str">
            <v>7</v>
          </cell>
          <cell r="X355" t="str">
            <v>مبردات مياه</v>
          </cell>
          <cell r="Y355">
            <v>341</v>
          </cell>
          <cell r="Z355" t="str">
            <v>كفر</v>
          </cell>
          <cell r="AA355">
            <v>261</v>
          </cell>
          <cell r="AB355" t="str">
            <v>طقم تغليف مبرد هواء 50 لتر</v>
          </cell>
          <cell r="AD355" t="str">
            <v>طقم تغليف مبرد هواء 50 لتر</v>
          </cell>
          <cell r="AE355">
            <v>1</v>
          </cell>
          <cell r="AH355">
            <v>211.76470588235293</v>
          </cell>
          <cell r="AI355">
            <v>201.17647058823528</v>
          </cell>
          <cell r="AJ355">
            <v>222.35294117647058</v>
          </cell>
          <cell r="AK355">
            <v>0</v>
          </cell>
          <cell r="AL355">
            <v>1</v>
          </cell>
          <cell r="AN355">
            <v>60</v>
          </cell>
          <cell r="AO355">
            <v>18</v>
          </cell>
          <cell r="AP355" t="str">
            <v>Eu-150</v>
          </cell>
          <cell r="AR355">
            <v>6</v>
          </cell>
          <cell r="AS355">
            <v>8</v>
          </cell>
          <cell r="AT355" t="str">
            <v>NHG</v>
          </cell>
          <cell r="AU355" t="str">
            <v>اتوماتيك</v>
          </cell>
          <cell r="AV355">
            <v>7</v>
          </cell>
          <cell r="AW355">
            <v>7</v>
          </cell>
          <cell r="AX355">
            <v>478</v>
          </cell>
          <cell r="AY355">
            <v>1</v>
          </cell>
          <cell r="AZ355">
            <v>1</v>
          </cell>
          <cell r="BA355">
            <v>234</v>
          </cell>
          <cell r="BB355">
            <v>1</v>
          </cell>
          <cell r="BC355">
            <v>1</v>
          </cell>
          <cell r="BD355">
            <v>115</v>
          </cell>
          <cell r="BE355">
            <v>2</v>
          </cell>
          <cell r="BF355">
            <v>2</v>
          </cell>
          <cell r="BJ355">
            <v>5</v>
          </cell>
          <cell r="BK355">
            <v>55</v>
          </cell>
          <cell r="BL355">
            <v>65</v>
          </cell>
          <cell r="BN355">
            <v>146</v>
          </cell>
          <cell r="BO355">
            <v>1</v>
          </cell>
          <cell r="BP355"/>
          <cell r="CB355">
            <v>10</v>
          </cell>
          <cell r="CC355">
            <v>1</v>
          </cell>
          <cell r="CE355">
            <v>87</v>
          </cell>
          <cell r="CF355">
            <v>200</v>
          </cell>
          <cell r="CG355" t="str">
            <v>ابيض</v>
          </cell>
          <cell r="CK355">
            <v>0</v>
          </cell>
          <cell r="CL355">
            <v>0.14740000000000003</v>
          </cell>
          <cell r="CN355" t="str">
            <v>ensemble pack colder air 50 littre</v>
          </cell>
          <cell r="CO355" t="str">
            <v>النحاس</v>
          </cell>
          <cell r="CP355" t="str">
            <v>النحاس جروب للاكترونيات</v>
          </cell>
          <cell r="CT355">
            <v>0</v>
          </cell>
          <cell r="CU355">
            <v>1</v>
          </cell>
          <cell r="CV355">
            <v>1</v>
          </cell>
        </row>
        <row r="356">
          <cell r="A356">
            <v>261</v>
          </cell>
          <cell r="B356" t="str">
            <v>PF1</v>
          </cell>
          <cell r="C356" t="str">
            <v>FOAM 10TH</v>
          </cell>
          <cell r="D356" t="str">
            <v>Molds</v>
          </cell>
          <cell r="E356" t="str">
            <v>FMNHGI50000000</v>
          </cell>
          <cell r="F356" t="str">
            <v>طقم تغليف مبرد هواء 50 لتر</v>
          </cell>
          <cell r="G356" t="str">
            <v>Set</v>
          </cell>
          <cell r="H356" t="str">
            <v>1100*1200</v>
          </cell>
          <cell r="I356">
            <v>0.41199999999999998</v>
          </cell>
          <cell r="J356">
            <v>17</v>
          </cell>
          <cell r="L356">
            <v>17</v>
          </cell>
          <cell r="M356">
            <v>17</v>
          </cell>
          <cell r="N356">
            <v>2</v>
          </cell>
          <cell r="O356">
            <v>1</v>
          </cell>
          <cell r="Q356" t="str">
            <v>تعمل</v>
          </cell>
          <cell r="R356">
            <v>412</v>
          </cell>
          <cell r="S356">
            <v>383.16</v>
          </cell>
          <cell r="T356">
            <v>440.84</v>
          </cell>
          <cell r="U356" t="str">
            <v>7</v>
          </cell>
          <cell r="V356" t="str">
            <v>7</v>
          </cell>
          <cell r="X356" t="str">
            <v>مبردات مياه</v>
          </cell>
          <cell r="Y356">
            <v>341</v>
          </cell>
          <cell r="AA356">
            <v>261</v>
          </cell>
          <cell r="AB356" t="str">
            <v>طقم تغليف مبرد هواء 50 لتر</v>
          </cell>
          <cell r="AD356" t="str">
            <v>طقم تغليف مبرد هواء 50 لتر</v>
          </cell>
          <cell r="AE356">
            <v>1</v>
          </cell>
          <cell r="AH356">
            <v>211.76470588235293</v>
          </cell>
          <cell r="AI356">
            <v>201.17647058823528</v>
          </cell>
          <cell r="AJ356">
            <v>222.35294117647058</v>
          </cell>
          <cell r="AK356">
            <v>1</v>
          </cell>
          <cell r="AM356">
            <v>1</v>
          </cell>
          <cell r="AN356">
            <v>60</v>
          </cell>
          <cell r="AO356">
            <v>18</v>
          </cell>
          <cell r="AP356" t="str">
            <v>Eu-150</v>
          </cell>
          <cell r="AR356">
            <v>6</v>
          </cell>
          <cell r="AS356">
            <v>8</v>
          </cell>
          <cell r="AT356" t="str">
            <v>NHG</v>
          </cell>
          <cell r="AU356" t="str">
            <v>اتوماتيك</v>
          </cell>
          <cell r="AV356">
            <v>7</v>
          </cell>
          <cell r="AW356">
            <v>7</v>
          </cell>
          <cell r="BJ356">
            <v>5</v>
          </cell>
          <cell r="BK356">
            <v>55</v>
          </cell>
          <cell r="BL356">
            <v>65</v>
          </cell>
          <cell r="BN356">
            <v>146</v>
          </cell>
          <cell r="BO356">
            <v>1</v>
          </cell>
          <cell r="BP356"/>
          <cell r="CB356">
            <v>10</v>
          </cell>
          <cell r="CC356">
            <v>1</v>
          </cell>
          <cell r="CE356">
            <v>87</v>
          </cell>
          <cell r="CF356">
            <v>200</v>
          </cell>
          <cell r="CG356" t="str">
            <v>ابيض</v>
          </cell>
          <cell r="CK356">
            <v>0</v>
          </cell>
          <cell r="CL356">
            <v>0.45319999999999999</v>
          </cell>
          <cell r="CN356" t="str">
            <v>ensemble pack colder air 50 littre</v>
          </cell>
          <cell r="CO356" t="str">
            <v>النحاس</v>
          </cell>
          <cell r="CP356" t="str">
            <v>النحاس جروب للاكترونيات</v>
          </cell>
          <cell r="CT356">
            <v>1</v>
          </cell>
          <cell r="CU356">
            <v>1</v>
          </cell>
          <cell r="CV356">
            <v>1</v>
          </cell>
        </row>
        <row r="357">
          <cell r="A357">
            <v>262</v>
          </cell>
          <cell r="B357" t="str">
            <v>PF1</v>
          </cell>
          <cell r="C357" t="str">
            <v>FOAM 10TH</v>
          </cell>
          <cell r="D357" t="str">
            <v>Molds</v>
          </cell>
          <cell r="E357" t="str">
            <v>FMOTEIC0000000</v>
          </cell>
          <cell r="F357" t="str">
            <v>طقم تغليف كاسيت نيسان</v>
          </cell>
          <cell r="G357" t="str">
            <v>Set</v>
          </cell>
          <cell r="H357" t="str">
            <v>1200*1100</v>
          </cell>
          <cell r="I357">
            <v>0.41467500000000002</v>
          </cell>
          <cell r="J357">
            <v>15</v>
          </cell>
          <cell r="L357">
            <v>16</v>
          </cell>
          <cell r="M357">
            <v>22</v>
          </cell>
          <cell r="N357">
            <v>2</v>
          </cell>
          <cell r="O357">
            <v>1</v>
          </cell>
          <cell r="Q357" t="str">
            <v>تعمل</v>
          </cell>
          <cell r="R357">
            <v>414.67500000000001</v>
          </cell>
          <cell r="S357">
            <v>385.64775000000003</v>
          </cell>
          <cell r="T357">
            <v>443.70224999999999</v>
          </cell>
          <cell r="U357" t="str">
            <v>7</v>
          </cell>
          <cell r="V357" t="str">
            <v>7</v>
          </cell>
          <cell r="X357" t="str">
            <v>متعلقات سيارات</v>
          </cell>
          <cell r="Y357">
            <v>127</v>
          </cell>
          <cell r="AA357">
            <v>262</v>
          </cell>
          <cell r="AB357" t="str">
            <v>طقم تغليف كاسيت نيسان</v>
          </cell>
          <cell r="AD357" t="str">
            <v>طقم تغليف كاسيت نيسان</v>
          </cell>
          <cell r="AE357">
            <v>1</v>
          </cell>
          <cell r="AH357">
            <v>163.63636363636363</v>
          </cell>
          <cell r="AI357">
            <v>155.45454545454544</v>
          </cell>
          <cell r="AJ357">
            <v>171.81818181818181</v>
          </cell>
          <cell r="AK357">
            <v>1</v>
          </cell>
          <cell r="AL357">
            <v>1</v>
          </cell>
          <cell r="AM357">
            <v>1</v>
          </cell>
          <cell r="AT357" t="str">
            <v>OTE</v>
          </cell>
          <cell r="AU357" t="str">
            <v>اتوماتيك</v>
          </cell>
          <cell r="AV357">
            <v>7</v>
          </cell>
          <cell r="AW357">
            <v>7</v>
          </cell>
          <cell r="AX357">
            <v>750</v>
          </cell>
          <cell r="AY357">
            <v>1</v>
          </cell>
          <cell r="AZ357">
            <v>1</v>
          </cell>
          <cell r="BA357">
            <v>420</v>
          </cell>
          <cell r="BB357">
            <v>1</v>
          </cell>
          <cell r="BC357">
            <v>1</v>
          </cell>
          <cell r="BD357">
            <v>69</v>
          </cell>
          <cell r="BE357">
            <v>2</v>
          </cell>
          <cell r="BF357">
            <v>2</v>
          </cell>
          <cell r="BJ357">
            <v>5</v>
          </cell>
          <cell r="BK357">
            <v>-5</v>
          </cell>
          <cell r="BL357">
            <v>5</v>
          </cell>
          <cell r="BN357">
            <v>110</v>
          </cell>
          <cell r="BO357" t="str">
            <v>1</v>
          </cell>
          <cell r="BP357"/>
          <cell r="BW357">
            <v>0</v>
          </cell>
          <cell r="CB357">
            <v>8</v>
          </cell>
          <cell r="CC357">
            <v>1</v>
          </cell>
          <cell r="CE357">
            <v>87</v>
          </cell>
          <cell r="CF357">
            <v>150</v>
          </cell>
          <cell r="CG357" t="str">
            <v>ابيض شفاف</v>
          </cell>
          <cell r="CK357">
            <v>0</v>
          </cell>
          <cell r="CL357">
            <v>0.45614250000000006</v>
          </cell>
          <cell r="CN357" t="str">
            <v>ensemble pack Casit Nissan</v>
          </cell>
          <cell r="CT357">
            <v>1</v>
          </cell>
          <cell r="CU357">
            <v>1</v>
          </cell>
          <cell r="CV357">
            <v>1</v>
          </cell>
        </row>
        <row r="358">
          <cell r="A358" t="str">
            <v>263a</v>
          </cell>
          <cell r="B358" t="str">
            <v>PF1</v>
          </cell>
          <cell r="C358" t="str">
            <v>FOAM 10TH</v>
          </cell>
          <cell r="D358" t="str">
            <v>Molds</v>
          </cell>
          <cell r="E358" t="str">
            <v>FMWPDI10000000</v>
          </cell>
          <cell r="F358" t="str">
            <v>طقم تغليف بوتجاز مسطح (الواحة)-جانب</v>
          </cell>
          <cell r="G358" t="str">
            <v>Set</v>
          </cell>
          <cell r="H358" t="str">
            <v>850*650</v>
          </cell>
          <cell r="J358">
            <v>20</v>
          </cell>
          <cell r="L358">
            <v>21</v>
          </cell>
          <cell r="M358">
            <v>25</v>
          </cell>
          <cell r="N358">
            <v>8</v>
          </cell>
          <cell r="O358">
            <v>1</v>
          </cell>
          <cell r="Q358" t="str">
            <v>تعمل</v>
          </cell>
          <cell r="R358">
            <v>0</v>
          </cell>
          <cell r="S358">
            <v>0</v>
          </cell>
          <cell r="T358">
            <v>0</v>
          </cell>
          <cell r="U358" t="str">
            <v>7</v>
          </cell>
          <cell r="V358" t="str">
            <v>7</v>
          </cell>
          <cell r="X358" t="str">
            <v>بوتجاز</v>
          </cell>
          <cell r="Y358">
            <v>128</v>
          </cell>
          <cell r="Z358" t="str">
            <v>زوايا</v>
          </cell>
          <cell r="AA358">
            <v>263</v>
          </cell>
          <cell r="AB358" t="str">
            <v>طقم تغليف بوتجاز مسطح (الواحة)</v>
          </cell>
          <cell r="AD358" t="str">
            <v>طقم تغليف بوتجاز مسطح (الواحة)</v>
          </cell>
          <cell r="AE358">
            <v>1</v>
          </cell>
          <cell r="AH358">
            <v>144</v>
          </cell>
          <cell r="AI358">
            <v>136.79999999999998</v>
          </cell>
          <cell r="AJ358">
            <v>151.20000000000002</v>
          </cell>
          <cell r="AK358">
            <v>0</v>
          </cell>
          <cell r="AL358">
            <v>1</v>
          </cell>
          <cell r="AN358">
            <v>8</v>
          </cell>
          <cell r="AO358">
            <v>12</v>
          </cell>
          <cell r="AP358" t="str">
            <v>(A) EU 150    (M) 0.7-1.1 mm</v>
          </cell>
          <cell r="AQ358" t="str">
            <v>(B) S.2 112   (M) 0.7-1.1 mm</v>
          </cell>
          <cell r="AR358">
            <v>8</v>
          </cell>
          <cell r="AS358">
            <v>0</v>
          </cell>
          <cell r="AT358" t="str">
            <v>WPD</v>
          </cell>
          <cell r="AU358" t="str">
            <v>اتوماتيك</v>
          </cell>
          <cell r="AV358">
            <v>7</v>
          </cell>
          <cell r="AW358">
            <v>7</v>
          </cell>
          <cell r="AX358">
            <v>116</v>
          </cell>
          <cell r="AY358">
            <v>1</v>
          </cell>
          <cell r="AZ358">
            <v>1</v>
          </cell>
          <cell r="BA358">
            <v>115</v>
          </cell>
          <cell r="BB358">
            <v>1</v>
          </cell>
          <cell r="BC358">
            <v>1</v>
          </cell>
          <cell r="BG358">
            <v>30</v>
          </cell>
          <cell r="BH358">
            <v>2</v>
          </cell>
          <cell r="BI358">
            <v>2</v>
          </cell>
          <cell r="BJ358">
            <v>5</v>
          </cell>
          <cell r="BK358">
            <v>3</v>
          </cell>
          <cell r="BL358">
            <v>13</v>
          </cell>
          <cell r="BN358">
            <v>131</v>
          </cell>
          <cell r="BO358" t="str">
            <v>1</v>
          </cell>
          <cell r="BP358"/>
          <cell r="BW358">
            <v>0</v>
          </cell>
          <cell r="CK358">
            <v>0</v>
          </cell>
          <cell r="CL358">
            <v>0</v>
          </cell>
          <cell r="CN358" t="str">
            <v>ensemble pack stove flat (awasis)</v>
          </cell>
          <cell r="CO358" t="str">
            <v>الواحة</v>
          </cell>
          <cell r="CP358" t="str">
            <v xml:space="preserve">الواحة لانتاج وتجميع الاجهزة المنزلية </v>
          </cell>
          <cell r="CT358">
            <v>0</v>
          </cell>
          <cell r="CU358">
            <v>1</v>
          </cell>
          <cell r="CV358">
            <v>1</v>
          </cell>
        </row>
        <row r="359">
          <cell r="A359" t="str">
            <v>263c</v>
          </cell>
          <cell r="B359" t="str">
            <v>PF1</v>
          </cell>
          <cell r="C359" t="str">
            <v>FOAM 10TH</v>
          </cell>
          <cell r="D359" t="str">
            <v>Molds</v>
          </cell>
          <cell r="E359" t="str">
            <v>FMWPDI10000000</v>
          </cell>
          <cell r="F359" t="str">
            <v>طقم تغليف بوتجاز مسطح (الواحة)-كوشة</v>
          </cell>
          <cell r="G359" t="str">
            <v>Set</v>
          </cell>
          <cell r="H359" t="str">
            <v>850*650</v>
          </cell>
          <cell r="J359">
            <v>20</v>
          </cell>
          <cell r="L359">
            <v>21</v>
          </cell>
          <cell r="M359">
            <v>25</v>
          </cell>
          <cell r="N359">
            <v>8</v>
          </cell>
          <cell r="O359">
            <v>1</v>
          </cell>
          <cell r="Q359" t="str">
            <v>تعمل</v>
          </cell>
          <cell r="R359">
            <v>0</v>
          </cell>
          <cell r="S359">
            <v>0</v>
          </cell>
          <cell r="T359">
            <v>0</v>
          </cell>
          <cell r="U359" t="str">
            <v>7</v>
          </cell>
          <cell r="V359" t="str">
            <v>7</v>
          </cell>
          <cell r="X359" t="str">
            <v>بوتجاز</v>
          </cell>
          <cell r="Y359">
            <v>128</v>
          </cell>
          <cell r="Z359" t="str">
            <v>كفر</v>
          </cell>
          <cell r="AA359">
            <v>263</v>
          </cell>
          <cell r="AB359" t="str">
            <v>طقم تغليف بوتجاز مسطح (الواحة)</v>
          </cell>
          <cell r="AD359" t="str">
            <v>طقم تغليف بوتجاز مسطح (الواحة)</v>
          </cell>
          <cell r="AE359">
            <v>1</v>
          </cell>
          <cell r="AH359">
            <v>144</v>
          </cell>
          <cell r="AI359">
            <v>136.79999999999998</v>
          </cell>
          <cell r="AJ359">
            <v>151.20000000000002</v>
          </cell>
          <cell r="AK359">
            <v>0</v>
          </cell>
          <cell r="AL359">
            <v>1</v>
          </cell>
          <cell r="AN359">
            <v>8</v>
          </cell>
          <cell r="AO359">
            <v>12</v>
          </cell>
          <cell r="AP359" t="str">
            <v>(A) EU 150    (M) 0.7-1.1 mm</v>
          </cell>
          <cell r="AQ359" t="str">
            <v>(B) S.2 112   (M) 0.7-1.1 mm</v>
          </cell>
          <cell r="AR359">
            <v>8</v>
          </cell>
          <cell r="AS359">
            <v>0</v>
          </cell>
          <cell r="AT359" t="str">
            <v>WPD</v>
          </cell>
          <cell r="AU359" t="str">
            <v>اتوماتيك</v>
          </cell>
          <cell r="AV359">
            <v>7</v>
          </cell>
          <cell r="AW359">
            <v>7</v>
          </cell>
          <cell r="AX359">
            <v>119</v>
          </cell>
          <cell r="AY359">
            <v>1</v>
          </cell>
          <cell r="AZ359">
            <v>1</v>
          </cell>
          <cell r="BA359">
            <v>119</v>
          </cell>
          <cell r="BB359">
            <v>1</v>
          </cell>
          <cell r="BC359">
            <v>1</v>
          </cell>
          <cell r="BD359">
            <v>24.5</v>
          </cell>
          <cell r="BE359">
            <v>0.5</v>
          </cell>
          <cell r="BF359">
            <v>0.5</v>
          </cell>
          <cell r="BG359">
            <v>15</v>
          </cell>
          <cell r="BH359">
            <v>2</v>
          </cell>
          <cell r="BI359">
            <v>2</v>
          </cell>
          <cell r="BJ359">
            <v>5</v>
          </cell>
          <cell r="BK359">
            <v>3</v>
          </cell>
          <cell r="BL359">
            <v>13</v>
          </cell>
          <cell r="BN359">
            <v>131</v>
          </cell>
          <cell r="BO359" t="str">
            <v>1</v>
          </cell>
          <cell r="BP359"/>
          <cell r="BW359">
            <v>0</v>
          </cell>
          <cell r="CK359">
            <v>0</v>
          </cell>
          <cell r="CL359">
            <v>0</v>
          </cell>
          <cell r="CN359" t="str">
            <v>ensemble pack stove flat (awasis)</v>
          </cell>
          <cell r="CO359" t="str">
            <v>الواحة</v>
          </cell>
          <cell r="CP359" t="str">
            <v xml:space="preserve">الواحة لانتاج وتجميع الاجهزة المنزلية </v>
          </cell>
          <cell r="CT359">
            <v>0</v>
          </cell>
          <cell r="CU359">
            <v>1</v>
          </cell>
          <cell r="CV359">
            <v>1</v>
          </cell>
        </row>
        <row r="360">
          <cell r="A360">
            <v>263</v>
          </cell>
          <cell r="B360" t="str">
            <v>PF1</v>
          </cell>
          <cell r="C360" t="str">
            <v>FOAM 10TH</v>
          </cell>
          <cell r="D360" t="str">
            <v>Molds</v>
          </cell>
          <cell r="E360" t="str">
            <v>FMWPDI10000000</v>
          </cell>
          <cell r="F360" t="str">
            <v>طقم تغليف بوتجاز مسطح (الواحة)</v>
          </cell>
          <cell r="G360" t="str">
            <v>Set</v>
          </cell>
          <cell r="H360" t="str">
            <v>850*650</v>
          </cell>
          <cell r="I360">
            <v>0.15329166666666669</v>
          </cell>
          <cell r="J360">
            <v>20</v>
          </cell>
          <cell r="L360">
            <v>21</v>
          </cell>
          <cell r="M360">
            <v>25</v>
          </cell>
          <cell r="N360">
            <v>8</v>
          </cell>
          <cell r="O360">
            <v>1</v>
          </cell>
          <cell r="Q360" t="str">
            <v>تعمل</v>
          </cell>
          <cell r="R360">
            <v>153.29166666666669</v>
          </cell>
          <cell r="S360">
            <v>142.56125000000003</v>
          </cell>
          <cell r="T360">
            <v>164.02208333333334</v>
          </cell>
          <cell r="U360" t="str">
            <v>7</v>
          </cell>
          <cell r="V360" t="str">
            <v>7</v>
          </cell>
          <cell r="X360" t="str">
            <v>بوتجاز</v>
          </cell>
          <cell r="Y360">
            <v>128</v>
          </cell>
          <cell r="AA360">
            <v>263</v>
          </cell>
          <cell r="AB360" t="str">
            <v>طقم تغليف بوتجاز مسطح (الواحة)</v>
          </cell>
          <cell r="AD360" t="str">
            <v>طقم تغليف بوتجاز مسطح (الواحة)</v>
          </cell>
          <cell r="AE360">
            <v>1</v>
          </cell>
          <cell r="AH360">
            <v>144</v>
          </cell>
          <cell r="AI360">
            <v>136.79999999999998</v>
          </cell>
          <cell r="AJ360">
            <v>151.20000000000002</v>
          </cell>
          <cell r="AK360">
            <v>1</v>
          </cell>
          <cell r="AM360">
            <v>1</v>
          </cell>
          <cell r="AN360">
            <v>8</v>
          </cell>
          <cell r="AO360">
            <v>12</v>
          </cell>
          <cell r="AP360" t="str">
            <v>(A) EU 150    (M) 0.7-1.1 mm</v>
          </cell>
          <cell r="AQ360" t="str">
            <v>(B) S.2 112   (M) 0.7-1.1 mm</v>
          </cell>
          <cell r="AR360">
            <v>8</v>
          </cell>
          <cell r="AS360">
            <v>0</v>
          </cell>
          <cell r="AT360" t="str">
            <v>WPD</v>
          </cell>
          <cell r="AU360" t="str">
            <v>اتوماتيك</v>
          </cell>
          <cell r="AV360">
            <v>7</v>
          </cell>
          <cell r="AW360">
            <v>7</v>
          </cell>
          <cell r="BJ360">
            <v>5</v>
          </cell>
          <cell r="BK360">
            <v>3</v>
          </cell>
          <cell r="BL360">
            <v>13</v>
          </cell>
          <cell r="BN360">
            <v>131</v>
          </cell>
          <cell r="BO360" t="str">
            <v>1</v>
          </cell>
          <cell r="BP360"/>
          <cell r="BW360">
            <v>0</v>
          </cell>
          <cell r="CB360">
            <v>50</v>
          </cell>
          <cell r="CC360">
            <v>1</v>
          </cell>
          <cell r="CE360">
            <v>87</v>
          </cell>
          <cell r="CF360">
            <v>150</v>
          </cell>
          <cell r="CG360" t="str">
            <v>ابيض</v>
          </cell>
          <cell r="CK360">
            <v>0</v>
          </cell>
          <cell r="CL360">
            <v>0.16862083333333336</v>
          </cell>
          <cell r="CN360" t="str">
            <v>ensemble pack stove flat (awasis)</v>
          </cell>
          <cell r="CO360" t="str">
            <v>الواحة</v>
          </cell>
          <cell r="CP360" t="str">
            <v xml:space="preserve">الواحة لانتاج وتجميع الاجهزة المنزلية </v>
          </cell>
          <cell r="CT360">
            <v>1</v>
          </cell>
          <cell r="CU360">
            <v>1</v>
          </cell>
          <cell r="CV360">
            <v>1</v>
          </cell>
        </row>
        <row r="361">
          <cell r="A361">
            <v>629</v>
          </cell>
          <cell r="B361" t="str">
            <v>PF1</v>
          </cell>
          <cell r="C361" t="str">
            <v>FOAM 10TH</v>
          </cell>
          <cell r="D361" t="str">
            <v>Molds</v>
          </cell>
          <cell r="E361" t="str">
            <v>FMCFII61204078</v>
          </cell>
          <cell r="F361" t="str">
            <v>طقم فوم غسالة 12 كجم توب لود- حلة</v>
          </cell>
          <cell r="G361" t="str">
            <v>Ea</v>
          </cell>
          <cell r="H361" t="str">
            <v>1400*1700</v>
          </cell>
          <cell r="I361">
            <v>0.221</v>
          </cell>
          <cell r="M361">
            <v>18</v>
          </cell>
          <cell r="N361">
            <v>1</v>
          </cell>
          <cell r="O361">
            <v>1</v>
          </cell>
          <cell r="P361" t="str">
            <v>Y1</v>
          </cell>
          <cell r="Q361" t="str">
            <v>تعمل</v>
          </cell>
          <cell r="R361">
            <v>221</v>
          </cell>
          <cell r="S361">
            <v>203.983</v>
          </cell>
          <cell r="T361">
            <v>238.017</v>
          </cell>
          <cell r="U361">
            <v>7.7</v>
          </cell>
          <cell r="V361">
            <v>7.7</v>
          </cell>
          <cell r="X361" t="str">
            <v>غسالة</v>
          </cell>
          <cell r="Y361">
            <v>407</v>
          </cell>
          <cell r="AA361">
            <v>629</v>
          </cell>
          <cell r="AB361" t="str">
            <v>جزء وسط غساله 12 كيلو فوق اتوماتيك 16338000004078</v>
          </cell>
          <cell r="AD361" t="str">
            <v>طقم فوم غسالة 12 كجم -توب لود</v>
          </cell>
          <cell r="AE361">
            <v>1</v>
          </cell>
          <cell r="AG361">
            <v>16338000004078</v>
          </cell>
          <cell r="AH361">
            <v>200</v>
          </cell>
          <cell r="AI361">
            <v>190</v>
          </cell>
          <cell r="AJ361">
            <v>210</v>
          </cell>
          <cell r="AK361">
            <v>1</v>
          </cell>
          <cell r="AL361">
            <v>1</v>
          </cell>
          <cell r="AN361">
            <v>10</v>
          </cell>
          <cell r="AO361">
            <v>25</v>
          </cell>
          <cell r="AP361" t="str">
            <v>401xs</v>
          </cell>
          <cell r="AR361">
            <v>24</v>
          </cell>
          <cell r="AS361">
            <v>32</v>
          </cell>
          <cell r="AT361" t="str">
            <v>CFI</v>
          </cell>
          <cell r="AU361" t="str">
            <v>اتوماتيك</v>
          </cell>
          <cell r="AV361">
            <v>8</v>
          </cell>
          <cell r="AW361">
            <v>8</v>
          </cell>
          <cell r="AX361">
            <v>478</v>
          </cell>
          <cell r="AY361">
            <v>2</v>
          </cell>
          <cell r="AZ361">
            <v>2</v>
          </cell>
          <cell r="BA361">
            <v>312</v>
          </cell>
          <cell r="BB361">
            <v>2</v>
          </cell>
          <cell r="BC361">
            <v>2</v>
          </cell>
          <cell r="BD361">
            <v>193</v>
          </cell>
          <cell r="BE361">
            <v>1</v>
          </cell>
          <cell r="BF361">
            <v>1</v>
          </cell>
          <cell r="BJ361">
            <v>5</v>
          </cell>
          <cell r="BK361">
            <v>5</v>
          </cell>
          <cell r="BL361">
            <v>15</v>
          </cell>
          <cell r="BN361">
            <v>238</v>
          </cell>
          <cell r="BO361" t="str">
            <v>2</v>
          </cell>
          <cell r="BP361">
            <v>44058</v>
          </cell>
          <cell r="BW361">
            <v>0</v>
          </cell>
          <cell r="BX361" t="str">
            <v>شفاف</v>
          </cell>
          <cell r="CB361">
            <v>15</v>
          </cell>
          <cell r="CE361">
            <v>87</v>
          </cell>
          <cell r="CF361">
            <v>150</v>
          </cell>
          <cell r="CG361" t="str">
            <v>ازرق</v>
          </cell>
          <cell r="CK361">
            <v>0.239785</v>
          </cell>
          <cell r="CL361">
            <v>0</v>
          </cell>
          <cell r="CN361" t="str">
            <v>Zanosy ELABD 303</v>
          </cell>
          <cell r="CO361" t="str">
            <v>الكترولوكس</v>
          </cell>
          <cell r="CP361" t="str">
            <v>القاهرة للصناعات المغذية غسالات</v>
          </cell>
          <cell r="CT361">
            <v>1</v>
          </cell>
          <cell r="CU361">
            <v>1</v>
          </cell>
          <cell r="CV361">
            <v>1</v>
          </cell>
        </row>
        <row r="362">
          <cell r="A362" t="str">
            <v>630k</v>
          </cell>
          <cell r="B362" t="str">
            <v>PF1</v>
          </cell>
          <cell r="C362" t="str">
            <v>FOAM 10TH</v>
          </cell>
          <cell r="D362" t="str">
            <v>Molds</v>
          </cell>
          <cell r="E362" t="str">
            <v>FMCFII21204069</v>
          </cell>
          <cell r="F362" t="str">
            <v>طقم فوم غسالة 12 كجم توب لود- خلفية</v>
          </cell>
          <cell r="G362" t="str">
            <v>Ea</v>
          </cell>
          <cell r="H362" t="str">
            <v>1400*1700</v>
          </cell>
          <cell r="I362">
            <v>6.8000000000000005E-2</v>
          </cell>
          <cell r="M362">
            <v>18</v>
          </cell>
          <cell r="N362">
            <v>1</v>
          </cell>
          <cell r="O362">
            <v>1</v>
          </cell>
          <cell r="P362" t="str">
            <v>Y1</v>
          </cell>
          <cell r="Q362" t="str">
            <v>تعمل</v>
          </cell>
          <cell r="R362">
            <v>68</v>
          </cell>
          <cell r="S362">
            <v>62.866</v>
          </cell>
          <cell r="T362">
            <v>73.134</v>
          </cell>
          <cell r="U362">
            <v>7.55</v>
          </cell>
          <cell r="V362">
            <v>7.55</v>
          </cell>
          <cell r="X362" t="str">
            <v>غسالة</v>
          </cell>
          <cell r="Y362">
            <v>407</v>
          </cell>
          <cell r="Z362" t="str">
            <v xml:space="preserve">خلفية </v>
          </cell>
          <cell r="AA362">
            <v>630</v>
          </cell>
          <cell r="AB362" t="str">
            <v>زوايا غساله 12 كيلو فوق اتوماتيك 16338000004069</v>
          </cell>
          <cell r="AD362" t="str">
            <v>طقم فوم غسالة 12 كجم -توب لود</v>
          </cell>
          <cell r="AE362">
            <v>1</v>
          </cell>
          <cell r="AH362">
            <v>200</v>
          </cell>
          <cell r="AI362">
            <v>190</v>
          </cell>
          <cell r="AJ362">
            <v>210</v>
          </cell>
          <cell r="AK362">
            <v>0</v>
          </cell>
          <cell r="AL362">
            <v>1</v>
          </cell>
          <cell r="AN362">
            <v>10</v>
          </cell>
          <cell r="AO362">
            <v>25</v>
          </cell>
          <cell r="AP362" t="str">
            <v>401xs</v>
          </cell>
          <cell r="AR362">
            <v>24</v>
          </cell>
          <cell r="AS362">
            <v>32</v>
          </cell>
          <cell r="AT362" t="str">
            <v>CFI</v>
          </cell>
          <cell r="AU362" t="str">
            <v>اتوماتيك</v>
          </cell>
          <cell r="AV362">
            <v>8</v>
          </cell>
          <cell r="AW362">
            <v>8</v>
          </cell>
          <cell r="AX362">
            <v>814</v>
          </cell>
          <cell r="AY362">
            <v>2</v>
          </cell>
          <cell r="AZ362">
            <v>2</v>
          </cell>
          <cell r="BA362">
            <v>144</v>
          </cell>
          <cell r="BB362">
            <v>2</v>
          </cell>
          <cell r="BC362">
            <v>2</v>
          </cell>
          <cell r="BD362">
            <v>70</v>
          </cell>
          <cell r="BE362">
            <v>1</v>
          </cell>
          <cell r="BF362">
            <v>1</v>
          </cell>
          <cell r="BJ362">
            <v>5</v>
          </cell>
          <cell r="BK362">
            <v>5</v>
          </cell>
          <cell r="BL362">
            <v>15</v>
          </cell>
          <cell r="BN362">
            <v>238</v>
          </cell>
          <cell r="BO362" t="str">
            <v>2</v>
          </cell>
          <cell r="BP362">
            <v>44058</v>
          </cell>
          <cell r="BW362">
            <v>0</v>
          </cell>
          <cell r="BX362" t="str">
            <v>شفاف</v>
          </cell>
          <cell r="CE362">
            <v>87</v>
          </cell>
          <cell r="CF362">
            <v>150</v>
          </cell>
          <cell r="CG362" t="str">
            <v>ازرق</v>
          </cell>
          <cell r="CK362">
            <v>7.3779999999999998E-2</v>
          </cell>
          <cell r="CL362">
            <v>0</v>
          </cell>
          <cell r="CN362" t="str">
            <v>Zanosy ELABD 303</v>
          </cell>
          <cell r="CO362" t="str">
            <v>الكترولوكس</v>
          </cell>
          <cell r="CP362" t="str">
            <v>القاهرة للصناعات المغذية غسالات</v>
          </cell>
          <cell r="CT362">
            <v>0</v>
          </cell>
          <cell r="CU362">
            <v>1</v>
          </cell>
          <cell r="CV362">
            <v>0</v>
          </cell>
        </row>
        <row r="363">
          <cell r="A363">
            <v>630</v>
          </cell>
          <cell r="B363" t="str">
            <v>PF1</v>
          </cell>
          <cell r="C363" t="str">
            <v>FOAM 10TH</v>
          </cell>
          <cell r="D363" t="str">
            <v>Molds</v>
          </cell>
          <cell r="E363" t="str">
            <v>FMCFII21204069</v>
          </cell>
          <cell r="F363" t="str">
            <v>طقم فوم غسالة 12 كجم توب لود- زوايا</v>
          </cell>
          <cell r="G363" t="str">
            <v>Ea</v>
          </cell>
          <cell r="H363" t="str">
            <v>1400*1700</v>
          </cell>
          <cell r="I363">
            <v>0.214</v>
          </cell>
          <cell r="M363">
            <v>18</v>
          </cell>
          <cell r="N363">
            <v>2</v>
          </cell>
          <cell r="O363">
            <v>1</v>
          </cell>
          <cell r="P363" t="str">
            <v>Y1</v>
          </cell>
          <cell r="Q363" t="str">
            <v>تعمل</v>
          </cell>
          <cell r="R363">
            <v>214</v>
          </cell>
          <cell r="S363">
            <v>197.84299999999999</v>
          </cell>
          <cell r="T363">
            <v>230.15700000000001</v>
          </cell>
          <cell r="U363">
            <v>7.55</v>
          </cell>
          <cell r="V363">
            <v>7.55</v>
          </cell>
          <cell r="X363" t="str">
            <v>غسالة</v>
          </cell>
          <cell r="Y363">
            <v>407</v>
          </cell>
          <cell r="AA363">
            <v>630</v>
          </cell>
          <cell r="AB363" t="str">
            <v>زوايا غساله 12 كيلو فوق اتوماتيك 16338000004069</v>
          </cell>
          <cell r="AD363" t="str">
            <v>طقم فوم غسالة 12 كجم -توب لود</v>
          </cell>
          <cell r="AE363">
            <v>1</v>
          </cell>
          <cell r="AG363">
            <v>16338000004069</v>
          </cell>
          <cell r="AH363">
            <v>200</v>
          </cell>
          <cell r="AI363">
            <v>190</v>
          </cell>
          <cell r="AJ363">
            <v>210</v>
          </cell>
          <cell r="AK363">
            <v>1</v>
          </cell>
          <cell r="AL363">
            <v>1</v>
          </cell>
          <cell r="AN363">
            <v>10</v>
          </cell>
          <cell r="AO363">
            <v>25</v>
          </cell>
          <cell r="AP363" t="str">
            <v>401xs</v>
          </cell>
          <cell r="AR363">
            <v>24</v>
          </cell>
          <cell r="AS363">
            <v>32</v>
          </cell>
          <cell r="AT363" t="str">
            <v>CFI</v>
          </cell>
          <cell r="AU363" t="str">
            <v>اتوماتيك</v>
          </cell>
          <cell r="AV363">
            <v>8</v>
          </cell>
          <cell r="AW363">
            <v>8</v>
          </cell>
          <cell r="AX363">
            <v>814</v>
          </cell>
          <cell r="AY363">
            <v>2</v>
          </cell>
          <cell r="AZ363">
            <v>2</v>
          </cell>
          <cell r="BA363">
            <v>144</v>
          </cell>
          <cell r="BB363">
            <v>2</v>
          </cell>
          <cell r="BC363">
            <v>2</v>
          </cell>
          <cell r="BD363">
            <v>70</v>
          </cell>
          <cell r="BE363">
            <v>1</v>
          </cell>
          <cell r="BF363">
            <v>1</v>
          </cell>
          <cell r="BJ363">
            <v>5</v>
          </cell>
          <cell r="BK363">
            <v>5</v>
          </cell>
          <cell r="BL363">
            <v>15</v>
          </cell>
          <cell r="BN363">
            <v>238</v>
          </cell>
          <cell r="BO363" t="str">
            <v>2</v>
          </cell>
          <cell r="BP363">
            <v>44058</v>
          </cell>
          <cell r="BW363">
            <v>0</v>
          </cell>
          <cell r="BX363" t="str">
            <v>شفاف</v>
          </cell>
          <cell r="CB363">
            <v>15</v>
          </cell>
          <cell r="CE363">
            <v>87</v>
          </cell>
          <cell r="CF363">
            <v>150</v>
          </cell>
          <cell r="CG363" t="str">
            <v>ازرق</v>
          </cell>
          <cell r="CK363">
            <v>0.23218999999999998</v>
          </cell>
          <cell r="CL363">
            <v>0</v>
          </cell>
          <cell r="CN363" t="str">
            <v>Zanosy ELABD 303</v>
          </cell>
          <cell r="CO363" t="str">
            <v>الكترولوكس</v>
          </cell>
          <cell r="CP363" t="str">
            <v>القاهرة للصناعات المغذية غسالات</v>
          </cell>
          <cell r="CT363">
            <v>1</v>
          </cell>
          <cell r="CU363">
            <v>1</v>
          </cell>
          <cell r="CV363">
            <v>1</v>
          </cell>
        </row>
        <row r="364">
          <cell r="A364">
            <v>265</v>
          </cell>
          <cell r="B364" t="str">
            <v>PF1</v>
          </cell>
          <cell r="C364" t="str">
            <v>FOAM 10TH</v>
          </cell>
          <cell r="D364" t="str">
            <v>Molds</v>
          </cell>
          <cell r="E364" t="str">
            <v>FMINPIF0000000</v>
          </cell>
          <cell r="F364" t="str">
            <v>طقم براد فالكون</v>
          </cell>
          <cell r="G364" t="str">
            <v>Ea</v>
          </cell>
          <cell r="H364" t="str">
            <v>1100*1200</v>
          </cell>
          <cell r="I364">
            <v>0.111</v>
          </cell>
          <cell r="J364">
            <v>45</v>
          </cell>
          <cell r="K364">
            <v>1</v>
          </cell>
          <cell r="L364">
            <v>45</v>
          </cell>
          <cell r="M364">
            <v>45</v>
          </cell>
          <cell r="N364">
            <v>1</v>
          </cell>
          <cell r="O364">
            <v>1</v>
          </cell>
          <cell r="Q364" t="str">
            <v>تعمل</v>
          </cell>
          <cell r="R364">
            <v>111</v>
          </cell>
          <cell r="S364">
            <v>103.23</v>
          </cell>
          <cell r="T364">
            <v>118.77</v>
          </cell>
          <cell r="U364" t="str">
            <v>7</v>
          </cell>
          <cell r="V364" t="str">
            <v>7</v>
          </cell>
          <cell r="X364" t="str">
            <v>خزف</v>
          </cell>
          <cell r="Y364">
            <v>130</v>
          </cell>
          <cell r="AA364">
            <v>265</v>
          </cell>
          <cell r="AB364" t="str">
            <v>طقم براد فالكون</v>
          </cell>
          <cell r="AD364" t="str">
            <v>طقم براد فالكون</v>
          </cell>
          <cell r="AE364">
            <v>1</v>
          </cell>
          <cell r="AH364">
            <v>80</v>
          </cell>
          <cell r="AI364">
            <v>76</v>
          </cell>
          <cell r="AJ364">
            <v>84</v>
          </cell>
          <cell r="AK364">
            <v>1</v>
          </cell>
          <cell r="AL364">
            <v>1</v>
          </cell>
          <cell r="AM364">
            <v>1</v>
          </cell>
          <cell r="AN364">
            <v>10</v>
          </cell>
          <cell r="AO364">
            <v>18</v>
          </cell>
          <cell r="AP364" t="str">
            <v>(A) EU 150          (M) 0.7-1.1 mm</v>
          </cell>
          <cell r="AQ364" t="str">
            <v>(B) S.2 112          (M) 0.7-1.1 mm</v>
          </cell>
          <cell r="AR364">
            <v>2</v>
          </cell>
          <cell r="AS364">
            <v>4</v>
          </cell>
          <cell r="AT364" t="str">
            <v>INP</v>
          </cell>
          <cell r="AU364" t="str">
            <v>اتوماتيك</v>
          </cell>
          <cell r="AV364">
            <v>7</v>
          </cell>
          <cell r="AW364">
            <v>7</v>
          </cell>
          <cell r="AX364">
            <v>377</v>
          </cell>
          <cell r="AY364">
            <v>1</v>
          </cell>
          <cell r="AZ364">
            <v>1</v>
          </cell>
          <cell r="BA364">
            <v>248</v>
          </cell>
          <cell r="BB364">
            <v>1</v>
          </cell>
          <cell r="BC364">
            <v>1</v>
          </cell>
          <cell r="BD364">
            <v>135</v>
          </cell>
          <cell r="BE364">
            <v>2</v>
          </cell>
          <cell r="BF364">
            <v>2</v>
          </cell>
          <cell r="BJ364">
            <v>5</v>
          </cell>
          <cell r="BK364">
            <v>5</v>
          </cell>
          <cell r="BL364">
            <v>15</v>
          </cell>
          <cell r="BN364">
            <v>517</v>
          </cell>
          <cell r="BO364">
            <v>5</v>
          </cell>
          <cell r="BP364"/>
          <cell r="BW364">
            <v>0</v>
          </cell>
          <cell r="CB364">
            <v>28</v>
          </cell>
          <cell r="CC364">
            <v>1</v>
          </cell>
          <cell r="CE364">
            <v>87</v>
          </cell>
          <cell r="CF364">
            <v>150</v>
          </cell>
          <cell r="CG364" t="str">
            <v>ابيض</v>
          </cell>
          <cell r="CK364">
            <v>0</v>
          </cell>
          <cell r="CL364">
            <v>0.12210000000000001</v>
          </cell>
          <cell r="CN364" t="str">
            <v>ensemble Coldier Falcon</v>
          </cell>
          <cell r="CO364" t="str">
            <v>المصرية لتجارة البورسلين</v>
          </cell>
          <cell r="CP364" t="str">
            <v>المصرية لتجارة البورسلين</v>
          </cell>
          <cell r="CT364">
            <v>1</v>
          </cell>
          <cell r="CU364">
            <v>1</v>
          </cell>
          <cell r="CV364">
            <v>1</v>
          </cell>
        </row>
        <row r="365">
          <cell r="A365">
            <v>266</v>
          </cell>
          <cell r="B365" t="str">
            <v>PF1</v>
          </cell>
          <cell r="C365" t="str">
            <v>FOAM 10TH</v>
          </cell>
          <cell r="D365" t="str">
            <v>Molds</v>
          </cell>
          <cell r="E365" t="str">
            <v>FM000ID00000000</v>
          </cell>
          <cell r="F365" t="str">
            <v>طقم الدش</v>
          </cell>
          <cell r="G365" t="str">
            <v>Ea</v>
          </cell>
          <cell r="H365" t="str">
            <v>1100*850</v>
          </cell>
          <cell r="I365">
            <v>0.115</v>
          </cell>
          <cell r="J365">
            <v>68</v>
          </cell>
          <cell r="K365">
            <v>1</v>
          </cell>
          <cell r="L365">
            <v>68</v>
          </cell>
          <cell r="M365">
            <v>68</v>
          </cell>
          <cell r="N365">
            <v>1</v>
          </cell>
          <cell r="O365">
            <v>4</v>
          </cell>
          <cell r="Q365" t="str">
            <v>لا تعمل</v>
          </cell>
          <cell r="R365">
            <v>115</v>
          </cell>
          <cell r="S365">
            <v>106.95</v>
          </cell>
          <cell r="T365">
            <v>123.05</v>
          </cell>
          <cell r="U365" t="str">
            <v>7</v>
          </cell>
          <cell r="V365" t="str">
            <v>7</v>
          </cell>
          <cell r="Y365">
            <v>342</v>
          </cell>
          <cell r="AA365">
            <v>266</v>
          </cell>
          <cell r="AB365" t="str">
            <v>طقم الدش</v>
          </cell>
          <cell r="AC365">
            <v>0.115</v>
          </cell>
          <cell r="AD365" t="str">
            <v>طقم الدش</v>
          </cell>
          <cell r="AE365">
            <v>0</v>
          </cell>
          <cell r="AH365">
            <v>211.76470588235293</v>
          </cell>
          <cell r="AI365">
            <v>201.17647058823528</v>
          </cell>
          <cell r="AJ365">
            <v>222.35294117647058</v>
          </cell>
          <cell r="AK365">
            <v>1</v>
          </cell>
          <cell r="AL365">
            <v>1</v>
          </cell>
          <cell r="AM365">
            <v>1</v>
          </cell>
          <cell r="AT365" t="str">
            <v>000</v>
          </cell>
          <cell r="AV365">
            <v>7</v>
          </cell>
          <cell r="AW365">
            <v>7</v>
          </cell>
          <cell r="BO365" t="str">
            <v/>
          </cell>
          <cell r="BP365"/>
          <cell r="CK365">
            <v>0</v>
          </cell>
          <cell r="CL365">
            <v>0.12650000000000003</v>
          </cell>
          <cell r="CN365" t="str">
            <v>ensemble الدش</v>
          </cell>
          <cell r="CO365" t="str">
            <v/>
          </cell>
          <cell r="CT365">
            <v>1</v>
          </cell>
          <cell r="CU365">
            <v>1</v>
          </cell>
        </row>
        <row r="366">
          <cell r="A366" t="str">
            <v>267u</v>
          </cell>
          <cell r="B366" t="str">
            <v>PF1</v>
          </cell>
          <cell r="C366" t="str">
            <v>FOAM 10TH</v>
          </cell>
          <cell r="D366" t="str">
            <v>Molds</v>
          </cell>
          <cell r="E366" t="str">
            <v>FMEGPIB8500000</v>
          </cell>
          <cell r="F366" t="str">
            <v>طقم البركه 85-علوي</v>
          </cell>
          <cell r="G366" t="str">
            <v>Set</v>
          </cell>
          <cell r="H366" t="str">
            <v>1400*1700</v>
          </cell>
          <cell r="I366">
            <v>1.2</v>
          </cell>
          <cell r="J366">
            <v>40</v>
          </cell>
          <cell r="L366">
            <v>40</v>
          </cell>
          <cell r="M366">
            <v>40</v>
          </cell>
          <cell r="N366">
            <v>2</v>
          </cell>
          <cell r="O366">
            <v>2</v>
          </cell>
          <cell r="Q366" t="str">
            <v>تعمل</v>
          </cell>
          <cell r="R366">
            <v>1200</v>
          </cell>
          <cell r="S366">
            <v>1116</v>
          </cell>
          <cell r="T366">
            <v>1284</v>
          </cell>
          <cell r="U366" t="str">
            <v>7</v>
          </cell>
          <cell r="V366" t="str">
            <v>7</v>
          </cell>
          <cell r="X366" t="str">
            <v>خزف</v>
          </cell>
          <cell r="Y366">
            <v>131</v>
          </cell>
          <cell r="Z366" t="str">
            <v>اعلي</v>
          </cell>
          <cell r="AA366">
            <v>267</v>
          </cell>
          <cell r="AB366" t="str">
            <v>طقم البركه 85</v>
          </cell>
          <cell r="AD366" t="str">
            <v>طقم البركه 85</v>
          </cell>
          <cell r="AE366">
            <v>1</v>
          </cell>
          <cell r="AH366">
            <v>180</v>
          </cell>
          <cell r="AI366">
            <v>171</v>
          </cell>
          <cell r="AJ366">
            <v>189</v>
          </cell>
          <cell r="AK366">
            <v>0</v>
          </cell>
          <cell r="AL366">
            <v>1</v>
          </cell>
          <cell r="AN366">
            <v>9</v>
          </cell>
          <cell r="AO366">
            <v>20</v>
          </cell>
          <cell r="AP366" t="str">
            <v>(A)   401 XS   (S)0.4-0.8 mm</v>
          </cell>
          <cell r="AQ366" t="str">
            <v>(B)   EU 100   (S)0.4-0.8 mm</v>
          </cell>
          <cell r="AR366" t="str">
            <v>24</v>
          </cell>
          <cell r="AS366" t="str">
            <v>24</v>
          </cell>
          <cell r="AT366" t="str">
            <v>EGP</v>
          </cell>
          <cell r="AU366" t="str">
            <v>اتوماتيك</v>
          </cell>
          <cell r="AV366">
            <v>7</v>
          </cell>
          <cell r="AW366">
            <v>7</v>
          </cell>
          <cell r="AX366">
            <v>620</v>
          </cell>
          <cell r="AY366">
            <v>2</v>
          </cell>
          <cell r="AZ366">
            <v>2</v>
          </cell>
          <cell r="BA366">
            <v>560</v>
          </cell>
          <cell r="BB366">
            <v>2</v>
          </cell>
          <cell r="BC366">
            <v>2</v>
          </cell>
          <cell r="BD366">
            <v>210</v>
          </cell>
          <cell r="BE366">
            <v>2</v>
          </cell>
          <cell r="BF366">
            <v>2</v>
          </cell>
          <cell r="BJ366">
            <v>3</v>
          </cell>
          <cell r="BK366">
            <v>6</v>
          </cell>
          <cell r="BL366">
            <v>12</v>
          </cell>
          <cell r="BN366">
            <v>505</v>
          </cell>
          <cell r="BO366" t="str">
            <v>5</v>
          </cell>
          <cell r="BP366"/>
          <cell r="BW366">
            <v>0</v>
          </cell>
          <cell r="CB366">
            <v>5</v>
          </cell>
          <cell r="CC366">
            <v>1</v>
          </cell>
          <cell r="CE366">
            <v>87</v>
          </cell>
          <cell r="CF366">
            <v>150</v>
          </cell>
          <cell r="CG366" t="str">
            <v>احمر</v>
          </cell>
          <cell r="CK366">
            <v>1.3019999999999998</v>
          </cell>
          <cell r="CL366">
            <v>0</v>
          </cell>
          <cell r="CN366" t="str">
            <v>ensemble Baraka 85</v>
          </cell>
          <cell r="CO366" t="str">
            <v>المصرية الألمانية</v>
          </cell>
          <cell r="CP366" t="str">
            <v xml:space="preserve">شركة المصرية الالمانية </v>
          </cell>
          <cell r="CT366">
            <v>0</v>
          </cell>
          <cell r="CU366">
            <v>1</v>
          </cell>
          <cell r="CV366">
            <v>1</v>
          </cell>
        </row>
        <row r="367">
          <cell r="A367" t="str">
            <v>267d</v>
          </cell>
          <cell r="B367" t="str">
            <v>PF1</v>
          </cell>
          <cell r="C367" t="str">
            <v>FOAM 10TH</v>
          </cell>
          <cell r="D367" t="str">
            <v>Molds</v>
          </cell>
          <cell r="E367" t="str">
            <v>FMEGPIB8500000</v>
          </cell>
          <cell r="F367" t="str">
            <v>طقم البركه 85-سفلي</v>
          </cell>
          <cell r="G367" t="str">
            <v>Set</v>
          </cell>
          <cell r="H367" t="str">
            <v>1400*1700</v>
          </cell>
          <cell r="I367">
            <v>1.2</v>
          </cell>
          <cell r="J367">
            <v>40</v>
          </cell>
          <cell r="L367">
            <v>40</v>
          </cell>
          <cell r="M367">
            <v>40</v>
          </cell>
          <cell r="N367">
            <v>2</v>
          </cell>
          <cell r="O367">
            <v>2</v>
          </cell>
          <cell r="Q367" t="str">
            <v>تعمل</v>
          </cell>
          <cell r="R367">
            <v>1200</v>
          </cell>
          <cell r="S367">
            <v>1116</v>
          </cell>
          <cell r="T367">
            <v>1284</v>
          </cell>
          <cell r="U367" t="str">
            <v>7</v>
          </cell>
          <cell r="V367" t="str">
            <v>7</v>
          </cell>
          <cell r="X367" t="str">
            <v>خزف</v>
          </cell>
          <cell r="Y367">
            <v>131</v>
          </cell>
          <cell r="Z367" t="str">
            <v>اسفل</v>
          </cell>
          <cell r="AA367">
            <v>267</v>
          </cell>
          <cell r="AB367" t="str">
            <v>طقم البركه 85</v>
          </cell>
          <cell r="AD367" t="str">
            <v>طقم البركه 85</v>
          </cell>
          <cell r="AE367">
            <v>1</v>
          </cell>
          <cell r="AH367">
            <v>180</v>
          </cell>
          <cell r="AI367">
            <v>171</v>
          </cell>
          <cell r="AJ367">
            <v>189</v>
          </cell>
          <cell r="AK367">
            <v>0</v>
          </cell>
          <cell r="AL367">
            <v>1</v>
          </cell>
          <cell r="AN367">
            <v>9</v>
          </cell>
          <cell r="AO367">
            <v>20</v>
          </cell>
          <cell r="AP367" t="str">
            <v>(A)   401 XS   (S)0.4-0.8 mm</v>
          </cell>
          <cell r="AQ367" t="str">
            <v>(B)   EU 100   (S)0.4-0.8 mm</v>
          </cell>
          <cell r="AR367" t="str">
            <v>24</v>
          </cell>
          <cell r="AS367" t="str">
            <v>24</v>
          </cell>
          <cell r="AT367" t="str">
            <v>EGP</v>
          </cell>
          <cell r="AU367" t="str">
            <v>اتوماتيك</v>
          </cell>
          <cell r="AV367">
            <v>7</v>
          </cell>
          <cell r="AW367">
            <v>7</v>
          </cell>
          <cell r="AX367">
            <v>620</v>
          </cell>
          <cell r="AY367">
            <v>2</v>
          </cell>
          <cell r="AZ367">
            <v>2</v>
          </cell>
          <cell r="BA367">
            <v>560</v>
          </cell>
          <cell r="BB367">
            <v>2</v>
          </cell>
          <cell r="BC367">
            <v>2</v>
          </cell>
          <cell r="BD367">
            <v>210</v>
          </cell>
          <cell r="BE367">
            <v>2</v>
          </cell>
          <cell r="BF367">
            <v>2</v>
          </cell>
          <cell r="BJ367">
            <v>3</v>
          </cell>
          <cell r="BK367">
            <v>6</v>
          </cell>
          <cell r="BL367">
            <v>12</v>
          </cell>
          <cell r="BN367">
            <v>505</v>
          </cell>
          <cell r="BO367" t="str">
            <v>5</v>
          </cell>
          <cell r="BP367"/>
          <cell r="BW367">
            <v>0</v>
          </cell>
          <cell r="CB367">
            <v>5</v>
          </cell>
          <cell r="CC367">
            <v>1</v>
          </cell>
          <cell r="CE367">
            <v>87</v>
          </cell>
          <cell r="CF367">
            <v>150</v>
          </cell>
          <cell r="CG367" t="str">
            <v>ابيض</v>
          </cell>
          <cell r="CK367">
            <v>1.3019999999999998</v>
          </cell>
          <cell r="CL367">
            <v>0</v>
          </cell>
          <cell r="CN367" t="str">
            <v>ensemble Baraka 85</v>
          </cell>
          <cell r="CO367" t="str">
            <v>المصرية الألمانية</v>
          </cell>
          <cell r="CP367" t="str">
            <v xml:space="preserve">شركة المصرية الالمانية </v>
          </cell>
          <cell r="CT367">
            <v>0</v>
          </cell>
          <cell r="CU367">
            <v>1</v>
          </cell>
          <cell r="CV367">
            <v>1</v>
          </cell>
        </row>
        <row r="368">
          <cell r="A368">
            <v>267</v>
          </cell>
          <cell r="B368" t="str">
            <v>PF1</v>
          </cell>
          <cell r="C368" t="str">
            <v>FOAM 10TH</v>
          </cell>
          <cell r="D368" t="str">
            <v>Molds</v>
          </cell>
          <cell r="E368" t="str">
            <v>FMEGPIB8500000</v>
          </cell>
          <cell r="F368" t="str">
            <v>طقم البركه 85</v>
          </cell>
          <cell r="G368" t="str">
            <v>Set</v>
          </cell>
          <cell r="H368" t="str">
            <v>1400*1700</v>
          </cell>
          <cell r="I368">
            <v>1.2</v>
          </cell>
          <cell r="J368">
            <v>40</v>
          </cell>
          <cell r="L368">
            <v>40</v>
          </cell>
          <cell r="M368">
            <v>40</v>
          </cell>
          <cell r="N368">
            <v>2</v>
          </cell>
          <cell r="O368">
            <v>2</v>
          </cell>
          <cell r="Q368" t="str">
            <v>تعمل</v>
          </cell>
          <cell r="R368">
            <v>1200</v>
          </cell>
          <cell r="S368">
            <v>1116</v>
          </cell>
          <cell r="T368">
            <v>1284</v>
          </cell>
          <cell r="U368" t="str">
            <v>7</v>
          </cell>
          <cell r="V368" t="str">
            <v>7</v>
          </cell>
          <cell r="X368" t="str">
            <v>خزف</v>
          </cell>
          <cell r="Y368">
            <v>131</v>
          </cell>
          <cell r="AA368">
            <v>267</v>
          </cell>
          <cell r="AB368" t="str">
            <v>طقم البركه 85</v>
          </cell>
          <cell r="AD368" t="str">
            <v>طقم البركه 85</v>
          </cell>
          <cell r="AE368">
            <v>1</v>
          </cell>
          <cell r="AH368">
            <v>180</v>
          </cell>
          <cell r="AI368">
            <v>171</v>
          </cell>
          <cell r="AJ368">
            <v>189</v>
          </cell>
          <cell r="AK368">
            <v>1</v>
          </cell>
          <cell r="AM368">
            <v>1</v>
          </cell>
          <cell r="AN368">
            <v>9</v>
          </cell>
          <cell r="AO368">
            <v>20</v>
          </cell>
          <cell r="AP368" t="str">
            <v>(A)   401 XS   (S)0.4-0.8 mm</v>
          </cell>
          <cell r="AQ368" t="str">
            <v>(B)   EU 100   (S)0.4-0.8 mm</v>
          </cell>
          <cell r="AR368" t="str">
            <v>24</v>
          </cell>
          <cell r="AS368" t="str">
            <v>24</v>
          </cell>
          <cell r="AT368" t="str">
            <v>EGP</v>
          </cell>
          <cell r="AU368" t="str">
            <v>اتوماتيك</v>
          </cell>
          <cell r="AV368">
            <v>7</v>
          </cell>
          <cell r="AW368">
            <v>7</v>
          </cell>
          <cell r="BJ368">
            <v>3</v>
          </cell>
          <cell r="BK368">
            <v>6</v>
          </cell>
          <cell r="BL368">
            <v>12</v>
          </cell>
          <cell r="BN368">
            <v>505</v>
          </cell>
          <cell r="BO368" t="str">
            <v>5</v>
          </cell>
          <cell r="BP368"/>
          <cell r="BW368">
            <v>0</v>
          </cell>
          <cell r="CK368">
            <v>1.3019999999999998</v>
          </cell>
          <cell r="CL368">
            <v>0</v>
          </cell>
          <cell r="CN368" t="str">
            <v>ensemble Baraka 85</v>
          </cell>
          <cell r="CO368" t="str">
            <v>المصرية الألمانية</v>
          </cell>
          <cell r="CP368" t="str">
            <v xml:space="preserve">شركة المصرية الالمانية </v>
          </cell>
          <cell r="CT368">
            <v>1</v>
          </cell>
          <cell r="CU368">
            <v>1</v>
          </cell>
          <cell r="CV368">
            <v>1</v>
          </cell>
        </row>
        <row r="369">
          <cell r="A369">
            <v>268</v>
          </cell>
          <cell r="B369" t="str">
            <v>PF1</v>
          </cell>
          <cell r="C369" t="str">
            <v>FOAM 10TH</v>
          </cell>
          <cell r="D369" t="str">
            <v>Molds</v>
          </cell>
          <cell r="E369" t="str">
            <v>FMVICI00000000</v>
          </cell>
          <cell r="F369" t="str">
            <v>صندوق فوم فاكسيرا</v>
          </cell>
          <cell r="G369" t="str">
            <v>Set</v>
          </cell>
          <cell r="H369" t="str">
            <v>1400*1400</v>
          </cell>
          <cell r="I369">
            <v>1.59</v>
          </cell>
          <cell r="J369">
            <v>12</v>
          </cell>
          <cell r="K369">
            <v>1</v>
          </cell>
          <cell r="L369">
            <v>12</v>
          </cell>
          <cell r="M369">
            <v>12</v>
          </cell>
          <cell r="N369">
            <v>2</v>
          </cell>
          <cell r="O369">
            <v>1</v>
          </cell>
          <cell r="Q369" t="str">
            <v>تعمل</v>
          </cell>
          <cell r="R369">
            <v>1590</v>
          </cell>
          <cell r="S369">
            <v>1478.7</v>
          </cell>
          <cell r="T369">
            <v>1701.3</v>
          </cell>
          <cell r="U369" t="str">
            <v>7</v>
          </cell>
          <cell r="V369" t="str">
            <v>7</v>
          </cell>
          <cell r="X369" t="str">
            <v>متنوع</v>
          </cell>
          <cell r="Y369">
            <v>132</v>
          </cell>
          <cell r="AA369">
            <v>268</v>
          </cell>
          <cell r="AB369" t="str">
            <v>صندوق فوم فاكسيرا</v>
          </cell>
          <cell r="AD369" t="str">
            <v>صندوق فوم فاكسيرا</v>
          </cell>
          <cell r="AE369">
            <v>1</v>
          </cell>
          <cell r="AH369">
            <v>300</v>
          </cell>
          <cell r="AI369">
            <v>285</v>
          </cell>
          <cell r="AJ369">
            <v>315</v>
          </cell>
          <cell r="AK369">
            <v>1</v>
          </cell>
          <cell r="AL369">
            <v>1</v>
          </cell>
          <cell r="AM369">
            <v>1</v>
          </cell>
          <cell r="AT369" t="str">
            <v>VIC</v>
          </cell>
          <cell r="AU369" t="str">
            <v>اتوماتيك</v>
          </cell>
          <cell r="AV369">
            <v>7</v>
          </cell>
          <cell r="AW369">
            <v>7</v>
          </cell>
          <cell r="BJ369">
            <v>5</v>
          </cell>
          <cell r="BK369">
            <v>-5</v>
          </cell>
          <cell r="BL369">
            <v>5</v>
          </cell>
          <cell r="BO369" t="str">
            <v/>
          </cell>
          <cell r="BP369"/>
          <cell r="BW369">
            <v>0</v>
          </cell>
          <cell r="CK369">
            <v>0</v>
          </cell>
          <cell r="CL369">
            <v>1.7490000000000003</v>
          </cell>
          <cell r="CN369" t="str">
            <v>box foam Faksira</v>
          </cell>
          <cell r="CO369" t="str">
            <v/>
          </cell>
          <cell r="CT369">
            <v>1</v>
          </cell>
          <cell r="CU369">
            <v>1</v>
          </cell>
          <cell r="CV369">
            <v>1</v>
          </cell>
        </row>
        <row r="370">
          <cell r="A370" t="str">
            <v>269b</v>
          </cell>
          <cell r="B370" t="str">
            <v>PF1</v>
          </cell>
          <cell r="C370" t="str">
            <v>FOAM 10TH</v>
          </cell>
          <cell r="D370" t="str">
            <v>Molds</v>
          </cell>
          <cell r="E370" t="str">
            <v>FMSEDI00000000</v>
          </cell>
          <cell r="F370" t="str">
            <v>صندوق فوم انسولين بدون بادج-علبة</v>
          </cell>
          <cell r="G370" t="str">
            <v>Set</v>
          </cell>
          <cell r="H370" t="str">
            <v>1400*1400</v>
          </cell>
          <cell r="I370">
            <v>1.57</v>
          </cell>
          <cell r="J370">
            <v>12</v>
          </cell>
          <cell r="K370">
            <v>1</v>
          </cell>
          <cell r="M370">
            <v>14</v>
          </cell>
          <cell r="N370">
            <v>2</v>
          </cell>
          <cell r="O370">
            <v>1</v>
          </cell>
          <cell r="Q370" t="str">
            <v>تعمل</v>
          </cell>
          <cell r="R370">
            <v>1570</v>
          </cell>
          <cell r="S370">
            <v>1460.1</v>
          </cell>
          <cell r="T370">
            <v>1679.9</v>
          </cell>
          <cell r="U370" t="str">
            <v>7</v>
          </cell>
          <cell r="V370" t="str">
            <v>7</v>
          </cell>
          <cell r="X370" t="str">
            <v>عبوات دوائية</v>
          </cell>
          <cell r="Y370">
            <v>133</v>
          </cell>
          <cell r="Z370" t="str">
            <v>قاعدة</v>
          </cell>
          <cell r="AA370">
            <v>269</v>
          </cell>
          <cell r="AB370" t="str">
            <v>صندوق فوم انسولين بدون بادج</v>
          </cell>
          <cell r="AD370" t="str">
            <v>صندوق فوم انسولين بدون بادج</v>
          </cell>
          <cell r="AE370">
            <v>1</v>
          </cell>
          <cell r="AH370">
            <v>257.14285714285717</v>
          </cell>
          <cell r="AI370">
            <v>244.28571428571431</v>
          </cell>
          <cell r="AJ370">
            <v>270.00000000000006</v>
          </cell>
          <cell r="AK370">
            <v>0</v>
          </cell>
          <cell r="AL370">
            <v>1</v>
          </cell>
          <cell r="AN370">
            <v>9</v>
          </cell>
          <cell r="AO370" t="str">
            <v>20</v>
          </cell>
          <cell r="AP370" t="str">
            <v xml:space="preserve"> (A) EU150       (M) 0.7-1.1 mm</v>
          </cell>
          <cell r="AQ370" t="str">
            <v>(B) S.2 112      (M) 0.7-1.1 mm</v>
          </cell>
          <cell r="AR370" t="str">
            <v>6</v>
          </cell>
          <cell r="AS370" t="str">
            <v>0</v>
          </cell>
          <cell r="AT370" t="str">
            <v>SED</v>
          </cell>
          <cell r="AU370" t="str">
            <v>اتوماتيك</v>
          </cell>
          <cell r="AV370">
            <v>7</v>
          </cell>
          <cell r="AW370">
            <v>7</v>
          </cell>
          <cell r="AX370">
            <v>595</v>
          </cell>
          <cell r="AY370">
            <v>1</v>
          </cell>
          <cell r="AZ370">
            <v>1</v>
          </cell>
          <cell r="BA370">
            <v>490</v>
          </cell>
          <cell r="BB370">
            <v>1</v>
          </cell>
          <cell r="BC370">
            <v>1</v>
          </cell>
          <cell r="BD370">
            <v>115</v>
          </cell>
          <cell r="BE370">
            <v>2</v>
          </cell>
          <cell r="BF370">
            <v>2</v>
          </cell>
          <cell r="BJ370">
            <v>3</v>
          </cell>
          <cell r="BK370">
            <v>6</v>
          </cell>
          <cell r="BL370">
            <v>12</v>
          </cell>
          <cell r="BN370">
            <v>116</v>
          </cell>
          <cell r="BO370" t="str">
            <v>1</v>
          </cell>
          <cell r="BP370"/>
          <cell r="BW370">
            <v>0</v>
          </cell>
          <cell r="CB370">
            <v>2</v>
          </cell>
          <cell r="CC370">
            <v>1</v>
          </cell>
          <cell r="CE370">
            <v>87</v>
          </cell>
          <cell r="CF370">
            <v>150</v>
          </cell>
          <cell r="CG370" t="str">
            <v>ابيض</v>
          </cell>
          <cell r="CK370">
            <v>0</v>
          </cell>
          <cell r="CL370">
            <v>1.7270000000000003</v>
          </cell>
          <cell r="CN370" t="str">
            <v>box foam Ansolin without tickt</v>
          </cell>
          <cell r="CO370" t="str">
            <v>عملاء متنوعون</v>
          </cell>
          <cell r="CP370" t="str">
            <v>عملاء متنوعون</v>
          </cell>
          <cell r="CT370">
            <v>0</v>
          </cell>
          <cell r="CU370">
            <v>1</v>
          </cell>
          <cell r="CV370">
            <v>1</v>
          </cell>
        </row>
        <row r="371">
          <cell r="A371" t="str">
            <v>269c</v>
          </cell>
          <cell r="B371" t="str">
            <v>PF1</v>
          </cell>
          <cell r="C371" t="str">
            <v>FOAM 10TH</v>
          </cell>
          <cell r="D371" t="str">
            <v>Molds</v>
          </cell>
          <cell r="E371" t="str">
            <v>FMSEDI00000000</v>
          </cell>
          <cell r="F371" t="str">
            <v>صندوق فوم انسولين بدون بادج-غطاء</v>
          </cell>
          <cell r="G371" t="str">
            <v>Set</v>
          </cell>
          <cell r="H371" t="str">
            <v>1400*1400</v>
          </cell>
          <cell r="I371">
            <v>1.57</v>
          </cell>
          <cell r="J371">
            <v>12</v>
          </cell>
          <cell r="K371">
            <v>1</v>
          </cell>
          <cell r="M371">
            <v>14</v>
          </cell>
          <cell r="N371">
            <v>2</v>
          </cell>
          <cell r="O371">
            <v>1</v>
          </cell>
          <cell r="Q371" t="str">
            <v>تعمل</v>
          </cell>
          <cell r="R371">
            <v>1570</v>
          </cell>
          <cell r="S371">
            <v>1460.1</v>
          </cell>
          <cell r="T371">
            <v>1679.9</v>
          </cell>
          <cell r="U371" t="str">
            <v>7</v>
          </cell>
          <cell r="V371" t="str">
            <v>7</v>
          </cell>
          <cell r="X371" t="str">
            <v>عبوات دوائية</v>
          </cell>
          <cell r="Y371">
            <v>133</v>
          </cell>
          <cell r="Z371" t="str">
            <v>كفر</v>
          </cell>
          <cell r="AA371">
            <v>269</v>
          </cell>
          <cell r="AB371" t="str">
            <v>صندوق فوم انسولين بدون بادج</v>
          </cell>
          <cell r="AD371" t="str">
            <v>صندوق فوم انسولين بدون بادج</v>
          </cell>
          <cell r="AE371">
            <v>1</v>
          </cell>
          <cell r="AH371">
            <v>257.14285714285717</v>
          </cell>
          <cell r="AI371">
            <v>244.28571428571431</v>
          </cell>
          <cell r="AJ371">
            <v>270.00000000000006</v>
          </cell>
          <cell r="AK371">
            <v>0</v>
          </cell>
          <cell r="AL371">
            <v>1</v>
          </cell>
          <cell r="AN371">
            <v>9</v>
          </cell>
          <cell r="AO371" t="str">
            <v>20</v>
          </cell>
          <cell r="AP371" t="str">
            <v xml:space="preserve"> (A) EU150       (M) 0.7-1.1 mm</v>
          </cell>
          <cell r="AQ371" t="str">
            <v>(B) S.2 112      (M) 0.7-1.1 mm</v>
          </cell>
          <cell r="AR371" t="str">
            <v>6</v>
          </cell>
          <cell r="AS371" t="str">
            <v>0</v>
          </cell>
          <cell r="AT371" t="str">
            <v>SED</v>
          </cell>
          <cell r="AU371" t="str">
            <v>اتوماتيك</v>
          </cell>
          <cell r="AV371">
            <v>7</v>
          </cell>
          <cell r="AW371">
            <v>7</v>
          </cell>
          <cell r="AX371">
            <v>595</v>
          </cell>
          <cell r="AY371">
            <v>1</v>
          </cell>
          <cell r="AZ371">
            <v>1</v>
          </cell>
          <cell r="BA371">
            <v>490</v>
          </cell>
          <cell r="BB371">
            <v>1</v>
          </cell>
          <cell r="BC371">
            <v>1</v>
          </cell>
          <cell r="BD371">
            <v>315</v>
          </cell>
          <cell r="BE371">
            <v>2</v>
          </cell>
          <cell r="BF371">
            <v>2</v>
          </cell>
          <cell r="BJ371">
            <v>3</v>
          </cell>
          <cell r="BK371">
            <v>6</v>
          </cell>
          <cell r="BL371">
            <v>12</v>
          </cell>
          <cell r="BN371">
            <v>116</v>
          </cell>
          <cell r="BO371" t="str">
            <v>1</v>
          </cell>
          <cell r="BP371"/>
          <cell r="BW371">
            <v>0</v>
          </cell>
          <cell r="CB371">
            <v>2</v>
          </cell>
          <cell r="CC371">
            <v>1</v>
          </cell>
          <cell r="CE371">
            <v>87</v>
          </cell>
          <cell r="CF371">
            <v>150</v>
          </cell>
          <cell r="CG371" t="str">
            <v>ابيض</v>
          </cell>
          <cell r="CK371">
            <v>0</v>
          </cell>
          <cell r="CL371">
            <v>1.7270000000000003</v>
          </cell>
          <cell r="CN371" t="str">
            <v>box foam Ansolin without tickt</v>
          </cell>
          <cell r="CO371" t="str">
            <v>عملاء متنوعون</v>
          </cell>
          <cell r="CP371" t="str">
            <v>عملاء متنوعون</v>
          </cell>
          <cell r="CT371">
            <v>0</v>
          </cell>
          <cell r="CU371">
            <v>1</v>
          </cell>
          <cell r="CV371">
            <v>1</v>
          </cell>
        </row>
        <row r="372">
          <cell r="A372">
            <v>269</v>
          </cell>
          <cell r="B372" t="str">
            <v>PF1</v>
          </cell>
          <cell r="C372" t="str">
            <v>FOAM 10TH</v>
          </cell>
          <cell r="D372" t="str">
            <v>Molds</v>
          </cell>
          <cell r="E372" t="str">
            <v>FMSEDI00000000</v>
          </cell>
          <cell r="F372" t="str">
            <v>صندوق فوم انسولين بدون بادج</v>
          </cell>
          <cell r="G372" t="str">
            <v>Set</v>
          </cell>
          <cell r="H372" t="str">
            <v>1400*1400</v>
          </cell>
          <cell r="I372">
            <v>1.57</v>
          </cell>
          <cell r="J372">
            <v>12</v>
          </cell>
          <cell r="K372">
            <v>1</v>
          </cell>
          <cell r="L372">
            <v>13</v>
          </cell>
          <cell r="M372">
            <v>14</v>
          </cell>
          <cell r="N372">
            <v>2</v>
          </cell>
          <cell r="O372">
            <v>1</v>
          </cell>
          <cell r="Q372" t="str">
            <v>تعمل</v>
          </cell>
          <cell r="R372">
            <v>1570</v>
          </cell>
          <cell r="S372">
            <v>1460.1</v>
          </cell>
          <cell r="T372">
            <v>1679.9</v>
          </cell>
          <cell r="U372" t="str">
            <v>7</v>
          </cell>
          <cell r="V372" t="str">
            <v>7</v>
          </cell>
          <cell r="X372" t="str">
            <v>عبوات دوائية</v>
          </cell>
          <cell r="Y372">
            <v>133</v>
          </cell>
          <cell r="AA372">
            <v>269</v>
          </cell>
          <cell r="AB372" t="str">
            <v>صندوق فوم انسولين بدون بادج</v>
          </cell>
          <cell r="AD372" t="str">
            <v>صندوق فوم انسولين بدون بادج</v>
          </cell>
          <cell r="AE372">
            <v>1</v>
          </cell>
          <cell r="AH372">
            <v>257.14285714285717</v>
          </cell>
          <cell r="AI372">
            <v>244.28571428571431</v>
          </cell>
          <cell r="AJ372">
            <v>270.00000000000006</v>
          </cell>
          <cell r="AK372">
            <v>1</v>
          </cell>
          <cell r="AM372">
            <v>1</v>
          </cell>
          <cell r="AN372">
            <v>9</v>
          </cell>
          <cell r="AO372" t="str">
            <v>20</v>
          </cell>
          <cell r="AP372" t="str">
            <v xml:space="preserve"> (A) EU150       (M) 0.7-1.1 mm</v>
          </cell>
          <cell r="AQ372" t="str">
            <v>(B) S.2 112      (M) 0.7-1.1 mm</v>
          </cell>
          <cell r="AR372" t="str">
            <v>6</v>
          </cell>
          <cell r="AS372" t="str">
            <v>0</v>
          </cell>
          <cell r="AT372" t="str">
            <v>SED</v>
          </cell>
          <cell r="AU372" t="str">
            <v>اتوماتيك</v>
          </cell>
          <cell r="AV372">
            <v>7</v>
          </cell>
          <cell r="AW372">
            <v>7</v>
          </cell>
          <cell r="BJ372">
            <v>3</v>
          </cell>
          <cell r="BK372">
            <v>6</v>
          </cell>
          <cell r="BL372">
            <v>12</v>
          </cell>
          <cell r="BN372">
            <v>116</v>
          </cell>
          <cell r="BO372" t="str">
            <v>1</v>
          </cell>
          <cell r="BP372"/>
          <cell r="BW372">
            <v>0</v>
          </cell>
          <cell r="CB372">
            <v>2</v>
          </cell>
          <cell r="CC372">
            <v>1</v>
          </cell>
          <cell r="CE372">
            <v>87</v>
          </cell>
          <cell r="CF372">
            <v>150</v>
          </cell>
          <cell r="CG372" t="str">
            <v>ابيض</v>
          </cell>
          <cell r="CK372">
            <v>0</v>
          </cell>
          <cell r="CL372">
            <v>1.7270000000000003</v>
          </cell>
          <cell r="CN372" t="str">
            <v>box foam Ansolin without tickt</v>
          </cell>
          <cell r="CO372" t="str">
            <v>عملاء متنوعون</v>
          </cell>
          <cell r="CP372" t="str">
            <v>عملاء متنوعون</v>
          </cell>
          <cell r="CT372">
            <v>1</v>
          </cell>
          <cell r="CU372">
            <v>1</v>
          </cell>
          <cell r="CV372">
            <v>1</v>
          </cell>
        </row>
        <row r="373">
          <cell r="A373" t="str">
            <v>270c</v>
          </cell>
          <cell r="B373" t="str">
            <v>PF1</v>
          </cell>
          <cell r="C373" t="str">
            <v>FOAM 10TH</v>
          </cell>
          <cell r="D373" t="str">
            <v>Molds</v>
          </cell>
          <cell r="E373" t="str">
            <v>FMBOXIG0000000</v>
          </cell>
          <cell r="F373" t="str">
            <v>صندوق عنب-علبة</v>
          </cell>
          <cell r="G373" t="str">
            <v>Set</v>
          </cell>
          <cell r="H373" t="str">
            <v>1100*1200</v>
          </cell>
          <cell r="I373">
            <v>0.312</v>
          </cell>
          <cell r="J373">
            <v>17</v>
          </cell>
          <cell r="K373">
            <v>1</v>
          </cell>
          <cell r="M373">
            <v>17</v>
          </cell>
          <cell r="N373">
            <v>2</v>
          </cell>
          <cell r="O373">
            <v>1</v>
          </cell>
          <cell r="Q373" t="str">
            <v>تعمل</v>
          </cell>
          <cell r="R373">
            <v>312</v>
          </cell>
          <cell r="S373">
            <v>290.16000000000003</v>
          </cell>
          <cell r="T373">
            <v>333.84</v>
          </cell>
          <cell r="U373" t="str">
            <v>7</v>
          </cell>
          <cell r="V373" t="str">
            <v>7</v>
          </cell>
          <cell r="X373" t="str">
            <v>اوعية غذائية</v>
          </cell>
          <cell r="Y373">
            <v>134</v>
          </cell>
          <cell r="AA373">
            <v>270</v>
          </cell>
          <cell r="AB373" t="str">
            <v>صندوق عنب</v>
          </cell>
          <cell r="AD373" t="str">
            <v>صندوق عنب</v>
          </cell>
          <cell r="AE373">
            <v>1</v>
          </cell>
          <cell r="AH373">
            <v>211.76470588235293</v>
          </cell>
          <cell r="AI373">
            <v>201.17647058823528</v>
          </cell>
          <cell r="AJ373">
            <v>222.35294117647058</v>
          </cell>
          <cell r="AK373">
            <v>0</v>
          </cell>
          <cell r="AL373">
            <v>1</v>
          </cell>
          <cell r="AN373">
            <v>9</v>
          </cell>
          <cell r="AO373">
            <v>18</v>
          </cell>
          <cell r="AP373" t="str">
            <v>(A)  303xj  (M) 0.7-1.1 mm</v>
          </cell>
          <cell r="AQ373" t="str">
            <v>(B) S-2 112  (M) 0.7-1.1 mm</v>
          </cell>
          <cell r="AR373" t="str">
            <v>8</v>
          </cell>
          <cell r="AS373" t="str">
            <v>8</v>
          </cell>
          <cell r="AT373" t="str">
            <v>BOX</v>
          </cell>
          <cell r="AU373" t="str">
            <v>اتوماتيك</v>
          </cell>
          <cell r="AV373">
            <v>7</v>
          </cell>
          <cell r="AW373">
            <v>7</v>
          </cell>
          <cell r="AX373">
            <v>435</v>
          </cell>
          <cell r="AY373">
            <v>1</v>
          </cell>
          <cell r="AZ373">
            <v>1</v>
          </cell>
          <cell r="BA373">
            <v>365</v>
          </cell>
          <cell r="BB373">
            <v>1</v>
          </cell>
          <cell r="BC373">
            <v>1</v>
          </cell>
          <cell r="BD373">
            <v>145</v>
          </cell>
          <cell r="BE373">
            <v>2</v>
          </cell>
          <cell r="BF373">
            <v>2</v>
          </cell>
          <cell r="BJ373">
            <v>3</v>
          </cell>
          <cell r="BK373">
            <v>6</v>
          </cell>
          <cell r="BL373">
            <v>12</v>
          </cell>
          <cell r="BN373">
            <v>132</v>
          </cell>
          <cell r="BO373" t="str">
            <v>1</v>
          </cell>
          <cell r="BP373"/>
          <cell r="BW373">
            <v>0</v>
          </cell>
          <cell r="CB373">
            <v>14</v>
          </cell>
          <cell r="CC373">
            <v>1</v>
          </cell>
          <cell r="CE373">
            <v>87</v>
          </cell>
          <cell r="CF373">
            <v>150</v>
          </cell>
          <cell r="CG373" t="str">
            <v>ابيض</v>
          </cell>
          <cell r="CK373">
            <v>0</v>
          </cell>
          <cell r="CL373">
            <v>0.34320000000000001</v>
          </cell>
          <cell r="CN373" t="str">
            <v>box Grab</v>
          </cell>
          <cell r="CO373" t="str">
            <v>صحاري</v>
          </cell>
          <cell r="CP373" t="str">
            <v>صحارى للاستيرادوالتصدير</v>
          </cell>
          <cell r="CT373">
            <v>0</v>
          </cell>
          <cell r="CU373">
            <v>1</v>
          </cell>
          <cell r="CV373">
            <v>1</v>
          </cell>
        </row>
        <row r="374">
          <cell r="A374" t="str">
            <v>270b</v>
          </cell>
          <cell r="B374" t="str">
            <v>PF1</v>
          </cell>
          <cell r="C374" t="str">
            <v>FOAM 10TH</v>
          </cell>
          <cell r="D374" t="str">
            <v>Molds</v>
          </cell>
          <cell r="E374" t="str">
            <v>FMBOXIG0000000</v>
          </cell>
          <cell r="F374" t="str">
            <v>صندوق عنب-غطاء</v>
          </cell>
          <cell r="G374" t="str">
            <v>Set</v>
          </cell>
          <cell r="H374" t="str">
            <v>1100*1200</v>
          </cell>
          <cell r="I374">
            <v>0.312</v>
          </cell>
          <cell r="J374">
            <v>17</v>
          </cell>
          <cell r="K374">
            <v>1</v>
          </cell>
          <cell r="M374">
            <v>17</v>
          </cell>
          <cell r="N374">
            <v>2</v>
          </cell>
          <cell r="O374">
            <v>1</v>
          </cell>
          <cell r="Q374" t="str">
            <v>تعمل</v>
          </cell>
          <cell r="R374">
            <v>312</v>
          </cell>
          <cell r="S374">
            <v>290.16000000000003</v>
          </cell>
          <cell r="T374">
            <v>333.84</v>
          </cell>
          <cell r="U374" t="str">
            <v>7</v>
          </cell>
          <cell r="V374" t="str">
            <v>7</v>
          </cell>
          <cell r="X374" t="str">
            <v>اوعية غذائية</v>
          </cell>
          <cell r="Y374">
            <v>134</v>
          </cell>
          <cell r="AA374">
            <v>270</v>
          </cell>
          <cell r="AB374" t="str">
            <v>صندوق عنب</v>
          </cell>
          <cell r="AD374" t="str">
            <v>صندوق عنب</v>
          </cell>
          <cell r="AE374">
            <v>1</v>
          </cell>
          <cell r="AH374">
            <v>211.76470588235293</v>
          </cell>
          <cell r="AI374">
            <v>201.17647058823528</v>
          </cell>
          <cell r="AJ374">
            <v>222.35294117647058</v>
          </cell>
          <cell r="AK374">
            <v>0</v>
          </cell>
          <cell r="AL374">
            <v>1</v>
          </cell>
          <cell r="AN374">
            <v>9</v>
          </cell>
          <cell r="AO374">
            <v>18</v>
          </cell>
          <cell r="AP374" t="str">
            <v>(A)  303xj  (M) 0.7-1.1 mm</v>
          </cell>
          <cell r="AQ374" t="str">
            <v>(B) S-2 112  (M) 0.7-1.1 mm</v>
          </cell>
          <cell r="AR374" t="str">
            <v>8</v>
          </cell>
          <cell r="AS374" t="str">
            <v>8</v>
          </cell>
          <cell r="AT374" t="str">
            <v>BOX</v>
          </cell>
          <cell r="AU374" t="str">
            <v>اتوماتيك</v>
          </cell>
          <cell r="AV374">
            <v>7</v>
          </cell>
          <cell r="AW374">
            <v>7</v>
          </cell>
          <cell r="AX374">
            <v>438</v>
          </cell>
          <cell r="AY374">
            <v>1</v>
          </cell>
          <cell r="AZ374">
            <v>1</v>
          </cell>
          <cell r="BA374">
            <v>370</v>
          </cell>
          <cell r="BB374">
            <v>1</v>
          </cell>
          <cell r="BC374">
            <v>1</v>
          </cell>
          <cell r="BD374">
            <v>66</v>
          </cell>
          <cell r="BE374">
            <v>2</v>
          </cell>
          <cell r="BF374">
            <v>2</v>
          </cell>
          <cell r="BJ374">
            <v>3</v>
          </cell>
          <cell r="BK374">
            <v>6</v>
          </cell>
          <cell r="BL374">
            <v>12</v>
          </cell>
          <cell r="BN374">
            <v>132</v>
          </cell>
          <cell r="BO374" t="str">
            <v>1</v>
          </cell>
          <cell r="BP374"/>
          <cell r="BW374">
            <v>0</v>
          </cell>
          <cell r="CB374">
            <v>14</v>
          </cell>
          <cell r="CC374">
            <v>1</v>
          </cell>
          <cell r="CE374">
            <v>87</v>
          </cell>
          <cell r="CF374">
            <v>150</v>
          </cell>
          <cell r="CG374" t="str">
            <v>ابيض</v>
          </cell>
          <cell r="CK374">
            <v>0</v>
          </cell>
          <cell r="CL374">
            <v>0.34320000000000001</v>
          </cell>
          <cell r="CN374" t="str">
            <v>box Grab</v>
          </cell>
          <cell r="CO374" t="str">
            <v>صحاري</v>
          </cell>
          <cell r="CP374" t="str">
            <v>صحارى للاستيرادوالتصدير</v>
          </cell>
          <cell r="CT374">
            <v>0</v>
          </cell>
          <cell r="CU374">
            <v>1</v>
          </cell>
          <cell r="CV374">
            <v>1</v>
          </cell>
        </row>
        <row r="375">
          <cell r="A375">
            <v>270</v>
          </cell>
          <cell r="B375" t="str">
            <v>PF1</v>
          </cell>
          <cell r="C375" t="str">
            <v>FOAM 10TH</v>
          </cell>
          <cell r="D375" t="str">
            <v>Molds</v>
          </cell>
          <cell r="E375" t="str">
            <v>FMBOXIG0000000</v>
          </cell>
          <cell r="F375" t="str">
            <v>صندوق عنب</v>
          </cell>
          <cell r="G375" t="str">
            <v>Set</v>
          </cell>
          <cell r="H375" t="str">
            <v>1100*1200</v>
          </cell>
          <cell r="I375">
            <v>0.312</v>
          </cell>
          <cell r="J375">
            <v>17</v>
          </cell>
          <cell r="K375">
            <v>1</v>
          </cell>
          <cell r="L375">
            <v>17</v>
          </cell>
          <cell r="M375">
            <v>17</v>
          </cell>
          <cell r="N375">
            <v>2</v>
          </cell>
          <cell r="O375">
            <v>1</v>
          </cell>
          <cell r="Q375" t="str">
            <v>تعمل</v>
          </cell>
          <cell r="R375">
            <v>312</v>
          </cell>
          <cell r="S375">
            <v>290.16000000000003</v>
          </cell>
          <cell r="T375">
            <v>333.84</v>
          </cell>
          <cell r="U375" t="str">
            <v>7</v>
          </cell>
          <cell r="V375" t="str">
            <v>7</v>
          </cell>
          <cell r="X375" t="str">
            <v>اوعية غذائية</v>
          </cell>
          <cell r="Y375">
            <v>134</v>
          </cell>
          <cell r="AA375">
            <v>270</v>
          </cell>
          <cell r="AB375" t="str">
            <v>صندوق عنب</v>
          </cell>
          <cell r="AD375" t="str">
            <v>صندوق عنب</v>
          </cell>
          <cell r="AE375">
            <v>1</v>
          </cell>
          <cell r="AH375">
            <v>211.76470588235293</v>
          </cell>
          <cell r="AI375">
            <v>201.17647058823528</v>
          </cell>
          <cell r="AJ375">
            <v>222.35294117647058</v>
          </cell>
          <cell r="AK375">
            <v>1</v>
          </cell>
          <cell r="AM375">
            <v>1</v>
          </cell>
          <cell r="AN375">
            <v>9</v>
          </cell>
          <cell r="AO375">
            <v>18</v>
          </cell>
          <cell r="AP375" t="str">
            <v>(A)  303xj  (M) 0.7-1.1 mm</v>
          </cell>
          <cell r="AQ375" t="str">
            <v>(B) S-2 112  (M) 0.7-1.1 mm</v>
          </cell>
          <cell r="AR375" t="str">
            <v>8</v>
          </cell>
          <cell r="AS375" t="str">
            <v>8</v>
          </cell>
          <cell r="AT375" t="str">
            <v>BOX</v>
          </cell>
          <cell r="AU375" t="str">
            <v>اتوماتيك</v>
          </cell>
          <cell r="AV375">
            <v>7</v>
          </cell>
          <cell r="AW375">
            <v>7</v>
          </cell>
          <cell r="BJ375">
            <v>3</v>
          </cell>
          <cell r="BK375">
            <v>6</v>
          </cell>
          <cell r="BL375">
            <v>12</v>
          </cell>
          <cell r="BN375">
            <v>132</v>
          </cell>
          <cell r="BO375" t="str">
            <v>1</v>
          </cell>
          <cell r="BP375"/>
          <cell r="BW375">
            <v>0</v>
          </cell>
          <cell r="CB375">
            <v>14</v>
          </cell>
          <cell r="CC375">
            <v>1</v>
          </cell>
          <cell r="CE375">
            <v>87</v>
          </cell>
          <cell r="CF375">
            <v>150</v>
          </cell>
          <cell r="CG375" t="str">
            <v>ابيض</v>
          </cell>
          <cell r="CK375">
            <v>0</v>
          </cell>
          <cell r="CL375">
            <v>0.34320000000000001</v>
          </cell>
          <cell r="CN375" t="str">
            <v>box Grab</v>
          </cell>
          <cell r="CO375" t="str">
            <v>صحاري</v>
          </cell>
          <cell r="CP375" t="str">
            <v>صحارى للاستيرادوالتصدير</v>
          </cell>
          <cell r="CT375">
            <v>1</v>
          </cell>
          <cell r="CU375">
            <v>1</v>
          </cell>
          <cell r="CV375">
            <v>1</v>
          </cell>
        </row>
        <row r="376">
          <cell r="A376" t="str">
            <v>271b</v>
          </cell>
          <cell r="B376" t="str">
            <v>PF1</v>
          </cell>
          <cell r="C376" t="str">
            <v>FOAM 10TH</v>
          </cell>
          <cell r="D376" t="str">
            <v>Molds</v>
          </cell>
          <cell r="E376" t="str">
            <v>FM000B05000000</v>
          </cell>
          <cell r="F376" t="str">
            <v>صندوق سمك 5ك بنى سويف-علبة</v>
          </cell>
          <cell r="G376" t="str">
            <v>Set</v>
          </cell>
          <cell r="H376" t="str">
            <v>1400*1700</v>
          </cell>
          <cell r="J376">
            <v>144</v>
          </cell>
          <cell r="M376">
            <v>151</v>
          </cell>
          <cell r="N376">
            <v>2</v>
          </cell>
          <cell r="O376">
            <v>4</v>
          </cell>
          <cell r="Q376" t="str">
            <v>تعمل</v>
          </cell>
          <cell r="R376">
            <v>0</v>
          </cell>
          <cell r="S376">
            <v>0</v>
          </cell>
          <cell r="T376">
            <v>0</v>
          </cell>
          <cell r="U376" t="str">
            <v>7</v>
          </cell>
          <cell r="V376" t="str">
            <v>7</v>
          </cell>
          <cell r="X376" t="str">
            <v>صندوق سمك</v>
          </cell>
          <cell r="Y376">
            <v>135</v>
          </cell>
          <cell r="Z376" t="str">
            <v>قاعدة</v>
          </cell>
          <cell r="AA376">
            <v>271</v>
          </cell>
          <cell r="AB376" t="str">
            <v>صندوق سمك 5ك بنى سويف</v>
          </cell>
          <cell r="AD376" t="str">
            <v>صندوق سمك 5ك بنى سويف</v>
          </cell>
          <cell r="AE376">
            <v>1</v>
          </cell>
          <cell r="AH376">
            <v>95.36423841059603</v>
          </cell>
          <cell r="AI376">
            <v>90.596026490066222</v>
          </cell>
          <cell r="AJ376">
            <v>100.13245033112584</v>
          </cell>
          <cell r="AK376">
            <v>0</v>
          </cell>
          <cell r="AL376">
            <v>1</v>
          </cell>
          <cell r="AN376">
            <v>6</v>
          </cell>
          <cell r="AO376" t="str">
            <v>16</v>
          </cell>
          <cell r="AP376" t="str">
            <v>(A)    303 XJ (M)0.7-1.1mm</v>
          </cell>
          <cell r="AQ376" t="str">
            <v>(B)   C-SB  (M) 0.7-1.1mm</v>
          </cell>
          <cell r="AR376" t="str">
            <v>24</v>
          </cell>
          <cell r="AS376" t="str">
            <v>32</v>
          </cell>
          <cell r="AT376" t="str">
            <v>000</v>
          </cell>
          <cell r="AU376" t="str">
            <v>اتوماتيك</v>
          </cell>
          <cell r="AV376">
            <v>7</v>
          </cell>
          <cell r="AW376">
            <v>7</v>
          </cell>
          <cell r="AX376">
            <v>407</v>
          </cell>
          <cell r="AY376">
            <v>2</v>
          </cell>
          <cell r="AZ376">
            <v>2</v>
          </cell>
          <cell r="BA376">
            <v>283</v>
          </cell>
          <cell r="BB376">
            <v>2</v>
          </cell>
          <cell r="BC376">
            <v>2</v>
          </cell>
          <cell r="BD376">
            <v>165</v>
          </cell>
          <cell r="BE376">
            <v>2.5</v>
          </cell>
          <cell r="BF376">
            <v>2.5</v>
          </cell>
          <cell r="BJ376">
            <v>0</v>
          </cell>
          <cell r="BK376">
            <v>6</v>
          </cell>
          <cell r="BL376">
            <v>6</v>
          </cell>
          <cell r="BN376">
            <v>303</v>
          </cell>
          <cell r="BO376" t="str">
            <v>3</v>
          </cell>
          <cell r="BP376"/>
          <cell r="BW376">
            <v>0</v>
          </cell>
          <cell r="CB376">
            <v>10</v>
          </cell>
          <cell r="CC376">
            <v>1</v>
          </cell>
          <cell r="CE376">
            <v>87</v>
          </cell>
          <cell r="CF376">
            <v>150</v>
          </cell>
          <cell r="CG376" t="str">
            <v>موف</v>
          </cell>
          <cell r="CK376">
            <v>0</v>
          </cell>
          <cell r="CL376">
            <v>0</v>
          </cell>
          <cell r="CN376" t="str">
            <v>box fish 5 kg Bny Sweef</v>
          </cell>
          <cell r="CO376" t="str">
            <v>عملاء متنوعون</v>
          </cell>
          <cell r="CT376">
            <v>0</v>
          </cell>
          <cell r="CU376">
            <v>1</v>
          </cell>
          <cell r="CV376">
            <v>1</v>
          </cell>
        </row>
        <row r="377">
          <cell r="A377" t="str">
            <v>271c</v>
          </cell>
          <cell r="B377" t="str">
            <v>PF1</v>
          </cell>
          <cell r="C377" t="str">
            <v>FOAM 10TH</v>
          </cell>
          <cell r="D377" t="str">
            <v>Molds</v>
          </cell>
          <cell r="E377" t="str">
            <v>FM000B05000000</v>
          </cell>
          <cell r="F377" t="str">
            <v>صندوق سمك 5ك بنى سويف-غطاء</v>
          </cell>
          <cell r="G377" t="str">
            <v>Set</v>
          </cell>
          <cell r="H377" t="str">
            <v>1400*1700</v>
          </cell>
          <cell r="J377">
            <v>144</v>
          </cell>
          <cell r="M377">
            <v>151</v>
          </cell>
          <cell r="N377">
            <v>2</v>
          </cell>
          <cell r="O377">
            <v>4</v>
          </cell>
          <cell r="Q377" t="str">
            <v>تعمل</v>
          </cell>
          <cell r="R377">
            <v>0</v>
          </cell>
          <cell r="S377">
            <v>0</v>
          </cell>
          <cell r="T377">
            <v>0</v>
          </cell>
          <cell r="U377" t="str">
            <v>7</v>
          </cell>
          <cell r="V377" t="str">
            <v>7</v>
          </cell>
          <cell r="X377" t="str">
            <v>صندوق سمك</v>
          </cell>
          <cell r="Y377">
            <v>135</v>
          </cell>
          <cell r="Z377" t="str">
            <v>كفر</v>
          </cell>
          <cell r="AA377">
            <v>271</v>
          </cell>
          <cell r="AB377" t="str">
            <v>صندوق سمك 5ك بنى سويف</v>
          </cell>
          <cell r="AD377" t="str">
            <v>صندوق سمك 5ك بنى سويف</v>
          </cell>
          <cell r="AE377">
            <v>1</v>
          </cell>
          <cell r="AH377">
            <v>95.36423841059603</v>
          </cell>
          <cell r="AI377">
            <v>90.596026490066222</v>
          </cell>
          <cell r="AJ377">
            <v>100.13245033112584</v>
          </cell>
          <cell r="AK377">
            <v>0</v>
          </cell>
          <cell r="AL377">
            <v>1</v>
          </cell>
          <cell r="AN377">
            <v>6</v>
          </cell>
          <cell r="AO377" t="str">
            <v>16</v>
          </cell>
          <cell r="AP377" t="str">
            <v>(A)    303 XJ (M)0.7-1.1mm</v>
          </cell>
          <cell r="AQ377" t="str">
            <v>(B)   C-SB  (M) 0.7-1.1mm</v>
          </cell>
          <cell r="AR377" t="str">
            <v>24</v>
          </cell>
          <cell r="AS377" t="str">
            <v>32</v>
          </cell>
          <cell r="AT377" t="str">
            <v>000</v>
          </cell>
          <cell r="AU377" t="str">
            <v>اتوماتيك</v>
          </cell>
          <cell r="AV377">
            <v>7</v>
          </cell>
          <cell r="AW377">
            <v>7</v>
          </cell>
          <cell r="AX377">
            <v>407</v>
          </cell>
          <cell r="AY377">
            <v>2</v>
          </cell>
          <cell r="AZ377">
            <v>2</v>
          </cell>
          <cell r="BA377">
            <v>283</v>
          </cell>
          <cell r="BB377">
            <v>2</v>
          </cell>
          <cell r="BC377">
            <v>2</v>
          </cell>
          <cell r="BD377">
            <v>24</v>
          </cell>
          <cell r="BE377">
            <v>2.5</v>
          </cell>
          <cell r="BF377">
            <v>2.5</v>
          </cell>
          <cell r="BJ377">
            <v>0</v>
          </cell>
          <cell r="BK377">
            <v>6</v>
          </cell>
          <cell r="BL377">
            <v>6</v>
          </cell>
          <cell r="BN377">
            <v>303</v>
          </cell>
          <cell r="BO377" t="str">
            <v>3</v>
          </cell>
          <cell r="BP377"/>
          <cell r="BW377">
            <v>0</v>
          </cell>
          <cell r="CB377">
            <v>10</v>
          </cell>
          <cell r="CC377">
            <v>1</v>
          </cell>
          <cell r="CE377">
            <v>87</v>
          </cell>
          <cell r="CF377">
            <v>150</v>
          </cell>
          <cell r="CG377" t="str">
            <v>موف</v>
          </cell>
          <cell r="CK377">
            <v>0</v>
          </cell>
          <cell r="CL377">
            <v>0</v>
          </cell>
          <cell r="CN377" t="str">
            <v>box fish 5 kg Bny Sweef</v>
          </cell>
          <cell r="CO377" t="str">
            <v>عملاء متنوعون</v>
          </cell>
          <cell r="CT377">
            <v>0</v>
          </cell>
          <cell r="CU377">
            <v>1</v>
          </cell>
          <cell r="CV377">
            <v>1</v>
          </cell>
        </row>
        <row r="378">
          <cell r="A378">
            <v>271</v>
          </cell>
          <cell r="B378" t="str">
            <v>PF1</v>
          </cell>
          <cell r="C378" t="str">
            <v>FOAM 10TH</v>
          </cell>
          <cell r="D378" t="str">
            <v>Molds</v>
          </cell>
          <cell r="E378" t="str">
            <v>FM000B05000000</v>
          </cell>
          <cell r="F378" t="str">
            <v>صندوق سمك 5ك بنى سويف</v>
          </cell>
          <cell r="G378" t="str">
            <v>Set</v>
          </cell>
          <cell r="H378" t="str">
            <v>1400*1700</v>
          </cell>
          <cell r="I378">
            <v>0.161</v>
          </cell>
          <cell r="J378">
            <v>144</v>
          </cell>
          <cell r="L378">
            <v>151</v>
          </cell>
          <cell r="M378">
            <v>151</v>
          </cell>
          <cell r="N378">
            <v>2</v>
          </cell>
          <cell r="O378">
            <v>4</v>
          </cell>
          <cell r="Q378" t="str">
            <v>تعمل</v>
          </cell>
          <cell r="R378">
            <v>161</v>
          </cell>
          <cell r="S378">
            <v>149.72999999999999</v>
          </cell>
          <cell r="T378">
            <v>172.27</v>
          </cell>
          <cell r="U378" t="str">
            <v>7</v>
          </cell>
          <cell r="V378" t="str">
            <v>7</v>
          </cell>
          <cell r="X378" t="str">
            <v>صندوق سمك</v>
          </cell>
          <cell r="Y378">
            <v>135</v>
          </cell>
          <cell r="AA378">
            <v>271</v>
          </cell>
          <cell r="AB378" t="str">
            <v>صندوق سمك 5ك بنى سويف</v>
          </cell>
          <cell r="AD378" t="str">
            <v>صندوق سمك 5ك بنى سويف</v>
          </cell>
          <cell r="AE378">
            <v>1</v>
          </cell>
          <cell r="AH378">
            <v>95.36423841059603</v>
          </cell>
          <cell r="AI378">
            <v>90.596026490066222</v>
          </cell>
          <cell r="AJ378">
            <v>100.13245033112584</v>
          </cell>
          <cell r="AK378">
            <v>1</v>
          </cell>
          <cell r="AM378">
            <v>1</v>
          </cell>
          <cell r="AN378">
            <v>6</v>
          </cell>
          <cell r="AO378" t="str">
            <v>16</v>
          </cell>
          <cell r="AP378" t="str">
            <v>(A)    303 XJ (M)0.7-1.1mm</v>
          </cell>
          <cell r="AQ378" t="str">
            <v>(B)   C-SB  (M) 0.7-1.1mm</v>
          </cell>
          <cell r="AR378" t="str">
            <v>24</v>
          </cell>
          <cell r="AS378" t="str">
            <v>32</v>
          </cell>
          <cell r="AT378" t="str">
            <v>000</v>
          </cell>
          <cell r="AU378" t="str">
            <v>اتوماتيك</v>
          </cell>
          <cell r="AV378">
            <v>7</v>
          </cell>
          <cell r="AW378">
            <v>7</v>
          </cell>
          <cell r="BJ378">
            <v>0</v>
          </cell>
          <cell r="BK378">
            <v>6</v>
          </cell>
          <cell r="BL378">
            <v>6</v>
          </cell>
          <cell r="BN378">
            <v>303</v>
          </cell>
          <cell r="BO378" t="str">
            <v>3</v>
          </cell>
          <cell r="BP378"/>
          <cell r="BW378">
            <v>0</v>
          </cell>
          <cell r="CB378">
            <v>10</v>
          </cell>
          <cell r="CC378">
            <v>1</v>
          </cell>
          <cell r="CE378">
            <v>87</v>
          </cell>
          <cell r="CF378">
            <v>150</v>
          </cell>
          <cell r="CG378" t="str">
            <v>موف</v>
          </cell>
          <cell r="CK378">
            <v>0.17468500000000001</v>
          </cell>
          <cell r="CL378">
            <v>0</v>
          </cell>
          <cell r="CN378" t="str">
            <v>box fish 5 kg Bny Sweef</v>
          </cell>
          <cell r="CO378" t="str">
            <v>عملاء متنوعون</v>
          </cell>
          <cell r="CT378">
            <v>1</v>
          </cell>
          <cell r="CU378">
            <v>1</v>
          </cell>
          <cell r="CV378">
            <v>1</v>
          </cell>
        </row>
        <row r="379">
          <cell r="A379">
            <v>272</v>
          </cell>
          <cell r="B379" t="str">
            <v>PF1</v>
          </cell>
          <cell r="C379" t="str">
            <v>FOAM 10TH</v>
          </cell>
          <cell r="D379" t="str">
            <v>Molds</v>
          </cell>
          <cell r="E379" t="str">
            <v>FMFLSB25000000</v>
          </cell>
          <cell r="F379" t="str">
            <v>صندوق سمك 25ك بنى سويف كثافة 30 فلاش</v>
          </cell>
          <cell r="G379" t="str">
            <v>Set</v>
          </cell>
          <cell r="H379" t="str">
            <v>1400*1700</v>
          </cell>
          <cell r="I379">
            <v>1</v>
          </cell>
          <cell r="J379">
            <v>90</v>
          </cell>
          <cell r="K379">
            <v>1</v>
          </cell>
          <cell r="L379">
            <v>90</v>
          </cell>
          <cell r="M379">
            <v>90</v>
          </cell>
          <cell r="N379">
            <v>2</v>
          </cell>
          <cell r="O379">
            <v>3</v>
          </cell>
          <cell r="Q379" t="str">
            <v>تعمل</v>
          </cell>
          <cell r="R379">
            <v>1000</v>
          </cell>
          <cell r="S379">
            <v>930</v>
          </cell>
          <cell r="T379">
            <v>1070</v>
          </cell>
          <cell r="U379" t="str">
            <v>7</v>
          </cell>
          <cell r="V379" t="str">
            <v>7</v>
          </cell>
          <cell r="X379" t="str">
            <v>صندوق سمك</v>
          </cell>
          <cell r="Y379">
            <v>136</v>
          </cell>
          <cell r="AA379">
            <v>272</v>
          </cell>
          <cell r="AB379" t="str">
            <v>صندوق سمك 25ك بنى سويف كثافة 30 فلاش</v>
          </cell>
          <cell r="AD379" t="str">
            <v>صندوق سمك 25ك بنى سويف كثافة 30 فلاش</v>
          </cell>
          <cell r="AE379">
            <v>1</v>
          </cell>
          <cell r="AH379">
            <v>120</v>
          </cell>
          <cell r="AI379">
            <v>114</v>
          </cell>
          <cell r="AJ379">
            <v>126</v>
          </cell>
          <cell r="AK379">
            <v>1</v>
          </cell>
          <cell r="AL379">
            <v>1</v>
          </cell>
          <cell r="AM379">
            <v>1</v>
          </cell>
          <cell r="AT379" t="str">
            <v>FLS</v>
          </cell>
          <cell r="AU379" t="str">
            <v>اتوماتيك</v>
          </cell>
          <cell r="AV379">
            <v>7</v>
          </cell>
          <cell r="AW379">
            <v>7</v>
          </cell>
          <cell r="BJ379">
            <v>5</v>
          </cell>
          <cell r="BK379">
            <v>-5</v>
          </cell>
          <cell r="BL379">
            <v>5</v>
          </cell>
          <cell r="BO379" t="str">
            <v/>
          </cell>
          <cell r="BP379"/>
          <cell r="BW379">
            <v>0</v>
          </cell>
          <cell r="CK379">
            <v>1.085</v>
          </cell>
          <cell r="CL379">
            <v>0</v>
          </cell>
          <cell r="CN379" t="str">
            <v>box fish 25 kg Bny Sweef Density 30 Flash</v>
          </cell>
          <cell r="CO379" t="str">
            <v>عملاء متنوعون</v>
          </cell>
          <cell r="CT379">
            <v>1</v>
          </cell>
          <cell r="CU379">
            <v>1</v>
          </cell>
          <cell r="CV379">
            <v>1</v>
          </cell>
        </row>
        <row r="380">
          <cell r="A380" t="str">
            <v>273b</v>
          </cell>
          <cell r="B380" t="str">
            <v>PF1</v>
          </cell>
          <cell r="C380" t="str">
            <v>FOAM 10TH</v>
          </cell>
          <cell r="D380" t="str">
            <v>Molds</v>
          </cell>
          <cell r="E380" t="str">
            <v>FM000B25000000</v>
          </cell>
          <cell r="F380" t="str">
            <v>صندوق سمك 25ك بنى سويف-علبة</v>
          </cell>
          <cell r="G380" t="str">
            <v>Set</v>
          </cell>
          <cell r="H380" t="str">
            <v>1400*1700</v>
          </cell>
          <cell r="J380">
            <v>90</v>
          </cell>
          <cell r="M380">
            <v>93</v>
          </cell>
          <cell r="N380">
            <v>2</v>
          </cell>
          <cell r="O380">
            <v>3</v>
          </cell>
          <cell r="Q380" t="str">
            <v>تعمل</v>
          </cell>
          <cell r="R380">
            <v>0</v>
          </cell>
          <cell r="S380">
            <v>0</v>
          </cell>
          <cell r="T380">
            <v>0</v>
          </cell>
          <cell r="U380" t="str">
            <v>7</v>
          </cell>
          <cell r="V380" t="str">
            <v>7</v>
          </cell>
          <cell r="X380" t="str">
            <v>صندوق سمك</v>
          </cell>
          <cell r="Y380">
            <v>137</v>
          </cell>
          <cell r="Z380" t="str">
            <v>قاعدة</v>
          </cell>
          <cell r="AA380">
            <v>273</v>
          </cell>
          <cell r="AB380" t="str">
            <v>صندوق سمك 25 ك بني سويف</v>
          </cell>
          <cell r="AD380" t="str">
            <v>صندوق سمك 25 ك</v>
          </cell>
          <cell r="AE380">
            <v>1</v>
          </cell>
          <cell r="AH380">
            <v>116.12903225806451</v>
          </cell>
          <cell r="AI380">
            <v>110.32258064516128</v>
          </cell>
          <cell r="AJ380">
            <v>121.93548387096774</v>
          </cell>
          <cell r="AK380">
            <v>0</v>
          </cell>
          <cell r="AL380">
            <v>1</v>
          </cell>
          <cell r="AN380">
            <v>6</v>
          </cell>
          <cell r="AO380" t="str">
            <v>16</v>
          </cell>
          <cell r="AP380" t="str">
            <v>(A)    303 XJ (M)0.7-1.1mm</v>
          </cell>
          <cell r="AQ380" t="str">
            <v>(B)   C-SB  (M) 0.7-1.1mm</v>
          </cell>
          <cell r="AR380" t="str">
            <v>21</v>
          </cell>
          <cell r="AS380" t="str">
            <v>36</v>
          </cell>
          <cell r="AT380" t="str">
            <v>000</v>
          </cell>
          <cell r="AU380" t="str">
            <v>اتوماتيك</v>
          </cell>
          <cell r="AV380">
            <v>7</v>
          </cell>
          <cell r="AW380">
            <v>7</v>
          </cell>
          <cell r="AX380">
            <v>630</v>
          </cell>
          <cell r="AY380">
            <v>2</v>
          </cell>
          <cell r="AZ380">
            <v>2</v>
          </cell>
          <cell r="BA380">
            <v>455</v>
          </cell>
          <cell r="BB380">
            <v>2</v>
          </cell>
          <cell r="BC380">
            <v>2</v>
          </cell>
          <cell r="BD380">
            <v>285</v>
          </cell>
          <cell r="BE380">
            <v>2.5</v>
          </cell>
          <cell r="BF380">
            <v>2.5</v>
          </cell>
          <cell r="BJ380">
            <v>0</v>
          </cell>
          <cell r="BK380">
            <v>6</v>
          </cell>
          <cell r="BL380">
            <v>6</v>
          </cell>
          <cell r="BN380">
            <v>301</v>
          </cell>
          <cell r="BO380" t="str">
            <v>3</v>
          </cell>
          <cell r="BP380"/>
          <cell r="BW380">
            <v>0</v>
          </cell>
          <cell r="CB380">
            <v>6</v>
          </cell>
          <cell r="CC380">
            <v>1</v>
          </cell>
          <cell r="CE380">
            <v>87</v>
          </cell>
          <cell r="CF380">
            <v>150</v>
          </cell>
          <cell r="CG380" t="str">
            <v>موف</v>
          </cell>
          <cell r="CK380">
            <v>0</v>
          </cell>
          <cell r="CL380">
            <v>0</v>
          </cell>
          <cell r="CN380" t="str">
            <v>box fish 25 kg Bny Sweef</v>
          </cell>
          <cell r="CO380" t="str">
            <v>عملاء متنوعون</v>
          </cell>
          <cell r="CT380">
            <v>0</v>
          </cell>
          <cell r="CU380">
            <v>1</v>
          </cell>
          <cell r="CV380">
            <v>1</v>
          </cell>
        </row>
        <row r="381">
          <cell r="A381" t="str">
            <v>273c</v>
          </cell>
          <cell r="B381" t="str">
            <v>PF1</v>
          </cell>
          <cell r="C381" t="str">
            <v>FOAM 10TH</v>
          </cell>
          <cell r="D381" t="str">
            <v>Molds</v>
          </cell>
          <cell r="E381" t="str">
            <v>FM000B25000000</v>
          </cell>
          <cell r="F381" t="str">
            <v>صندوق سمك 25ك بنى سويف-غطاء</v>
          </cell>
          <cell r="G381" t="str">
            <v>Set</v>
          </cell>
          <cell r="H381" t="str">
            <v>1400*1700</v>
          </cell>
          <cell r="J381">
            <v>90</v>
          </cell>
          <cell r="M381">
            <v>93</v>
          </cell>
          <cell r="N381">
            <v>2</v>
          </cell>
          <cell r="O381">
            <v>3</v>
          </cell>
          <cell r="Q381" t="str">
            <v>تعمل</v>
          </cell>
          <cell r="R381">
            <v>0</v>
          </cell>
          <cell r="S381">
            <v>0</v>
          </cell>
          <cell r="T381">
            <v>0</v>
          </cell>
          <cell r="U381" t="str">
            <v>7</v>
          </cell>
          <cell r="V381" t="str">
            <v>7</v>
          </cell>
          <cell r="X381" t="str">
            <v>صندوق سمك</v>
          </cell>
          <cell r="Y381">
            <v>137</v>
          </cell>
          <cell r="Z381" t="str">
            <v>كفر</v>
          </cell>
          <cell r="AA381">
            <v>273</v>
          </cell>
          <cell r="AB381" t="str">
            <v>صندوق سمك 25 ك بني سويف</v>
          </cell>
          <cell r="AD381" t="str">
            <v>صندوق سمك 25 ك</v>
          </cell>
          <cell r="AE381">
            <v>1</v>
          </cell>
          <cell r="AH381">
            <v>116.12903225806451</v>
          </cell>
          <cell r="AI381">
            <v>110.32258064516128</v>
          </cell>
          <cell r="AJ381">
            <v>121.93548387096774</v>
          </cell>
          <cell r="AK381">
            <v>0</v>
          </cell>
          <cell r="AL381">
            <v>1</v>
          </cell>
          <cell r="AN381">
            <v>6</v>
          </cell>
          <cell r="AO381" t="str">
            <v>16</v>
          </cell>
          <cell r="AP381" t="str">
            <v>(A)    303 XJ (M)0.7-1.1mm</v>
          </cell>
          <cell r="AQ381" t="str">
            <v>(B)   C-SB  (M) 0.7-1.1mm</v>
          </cell>
          <cell r="AR381" t="str">
            <v>21</v>
          </cell>
          <cell r="AS381" t="str">
            <v>36</v>
          </cell>
          <cell r="AT381" t="str">
            <v>000</v>
          </cell>
          <cell r="AU381" t="str">
            <v>اتوماتيك</v>
          </cell>
          <cell r="AV381">
            <v>7</v>
          </cell>
          <cell r="AW381">
            <v>7</v>
          </cell>
          <cell r="AX381">
            <v>630</v>
          </cell>
          <cell r="AY381">
            <v>2</v>
          </cell>
          <cell r="AZ381">
            <v>2</v>
          </cell>
          <cell r="BA381">
            <v>455</v>
          </cell>
          <cell r="BB381">
            <v>2</v>
          </cell>
          <cell r="BC381">
            <v>2</v>
          </cell>
          <cell r="BD381">
            <v>40</v>
          </cell>
          <cell r="BE381">
            <v>2.5</v>
          </cell>
          <cell r="BF381">
            <v>2.5</v>
          </cell>
          <cell r="BJ381">
            <v>0</v>
          </cell>
          <cell r="BK381">
            <v>6</v>
          </cell>
          <cell r="BL381">
            <v>6</v>
          </cell>
          <cell r="BN381">
            <v>301</v>
          </cell>
          <cell r="BO381" t="str">
            <v>3</v>
          </cell>
          <cell r="BP381"/>
          <cell r="BW381">
            <v>0</v>
          </cell>
          <cell r="CB381">
            <v>6</v>
          </cell>
          <cell r="CC381">
            <v>1</v>
          </cell>
          <cell r="CE381">
            <v>87</v>
          </cell>
          <cell r="CF381">
            <v>150</v>
          </cell>
          <cell r="CG381" t="str">
            <v>موف</v>
          </cell>
          <cell r="CK381">
            <v>0</v>
          </cell>
          <cell r="CL381">
            <v>0</v>
          </cell>
          <cell r="CN381" t="str">
            <v>box fish 25 kg Bny Sweef</v>
          </cell>
          <cell r="CO381" t="str">
            <v>عملاء متنوعون</v>
          </cell>
          <cell r="CT381">
            <v>0</v>
          </cell>
          <cell r="CU381">
            <v>1</v>
          </cell>
          <cell r="CV381">
            <v>1</v>
          </cell>
        </row>
        <row r="382">
          <cell r="A382">
            <v>273</v>
          </cell>
          <cell r="B382" t="str">
            <v>PF1</v>
          </cell>
          <cell r="C382" t="str">
            <v>FOAM 10TH</v>
          </cell>
          <cell r="D382" t="str">
            <v>Molds</v>
          </cell>
          <cell r="E382" t="str">
            <v>FM000B25000000</v>
          </cell>
          <cell r="F382" t="str">
            <v>صندوق سمك 25ك بنى سويف</v>
          </cell>
          <cell r="G382" t="str">
            <v>Set</v>
          </cell>
          <cell r="H382" t="str">
            <v>1400*1700</v>
          </cell>
          <cell r="I382">
            <v>0.56399999999999995</v>
          </cell>
          <cell r="J382">
            <v>90</v>
          </cell>
          <cell r="L382">
            <v>95</v>
          </cell>
          <cell r="M382">
            <v>93</v>
          </cell>
          <cell r="N382">
            <v>2</v>
          </cell>
          <cell r="O382">
            <v>3</v>
          </cell>
          <cell r="Q382" t="str">
            <v>تعمل</v>
          </cell>
          <cell r="R382">
            <v>564</v>
          </cell>
          <cell r="S382">
            <v>524.52</v>
          </cell>
          <cell r="T382">
            <v>603.48</v>
          </cell>
          <cell r="U382" t="str">
            <v>7</v>
          </cell>
          <cell r="V382" t="str">
            <v>7</v>
          </cell>
          <cell r="X382" t="str">
            <v>صندوق سمك</v>
          </cell>
          <cell r="Y382">
            <v>137</v>
          </cell>
          <cell r="AA382">
            <v>273</v>
          </cell>
          <cell r="AB382" t="str">
            <v>صندوق سمك 25 ك بني سويف</v>
          </cell>
          <cell r="AD382" t="str">
            <v>صندوق سمك 25 ك</v>
          </cell>
          <cell r="AE382">
            <v>1</v>
          </cell>
          <cell r="AH382">
            <v>116.12903225806451</v>
          </cell>
          <cell r="AI382">
            <v>110.32258064516128</v>
          </cell>
          <cell r="AJ382">
            <v>121.93548387096774</v>
          </cell>
          <cell r="AK382">
            <v>1</v>
          </cell>
          <cell r="AM382">
            <v>1</v>
          </cell>
          <cell r="AN382">
            <v>6</v>
          </cell>
          <cell r="AO382" t="str">
            <v>16</v>
          </cell>
          <cell r="AP382" t="str">
            <v>(A)    303 XJ (M)0.7-1.1mm</v>
          </cell>
          <cell r="AQ382" t="str">
            <v>(B)   C-SB  (M) 0.7-1.1mm</v>
          </cell>
          <cell r="AR382" t="str">
            <v>21</v>
          </cell>
          <cell r="AS382" t="str">
            <v>36</v>
          </cell>
          <cell r="AT382" t="str">
            <v>000</v>
          </cell>
          <cell r="AU382" t="str">
            <v>اتوماتيك</v>
          </cell>
          <cell r="AV382">
            <v>7</v>
          </cell>
          <cell r="AW382">
            <v>7</v>
          </cell>
          <cell r="BJ382">
            <v>0</v>
          </cell>
          <cell r="BK382">
            <v>6</v>
          </cell>
          <cell r="BL382">
            <v>6</v>
          </cell>
          <cell r="BN382">
            <v>301</v>
          </cell>
          <cell r="BO382" t="str">
            <v>3</v>
          </cell>
          <cell r="BP382"/>
          <cell r="BW382">
            <v>0</v>
          </cell>
          <cell r="CB382">
            <v>6</v>
          </cell>
          <cell r="CC382">
            <v>1</v>
          </cell>
          <cell r="CE382">
            <v>87</v>
          </cell>
          <cell r="CF382">
            <v>150</v>
          </cell>
          <cell r="CG382" t="str">
            <v>موف</v>
          </cell>
          <cell r="CK382">
            <v>0.61193999999999993</v>
          </cell>
          <cell r="CL382">
            <v>0</v>
          </cell>
          <cell r="CN382" t="str">
            <v>box fish 25 kg Bny Sweef</v>
          </cell>
          <cell r="CO382" t="str">
            <v>عملاء متنوعون</v>
          </cell>
          <cell r="CT382">
            <v>1</v>
          </cell>
          <cell r="CU382">
            <v>1</v>
          </cell>
          <cell r="CV382">
            <v>1</v>
          </cell>
        </row>
        <row r="383">
          <cell r="A383">
            <v>274</v>
          </cell>
          <cell r="B383" t="str">
            <v>PF1</v>
          </cell>
          <cell r="C383" t="str">
            <v>FOAM 10TH</v>
          </cell>
          <cell r="D383" t="str">
            <v>Molds</v>
          </cell>
          <cell r="E383" t="str">
            <v>FMBOXI23F00000</v>
          </cell>
          <cell r="F383" t="str">
            <v>صندوق سمك 23ك فلات</v>
          </cell>
          <cell r="G383" t="str">
            <v>Set</v>
          </cell>
          <cell r="H383" t="str">
            <v>1400*1700</v>
          </cell>
          <cell r="I383">
            <v>0.50649999999999995</v>
          </cell>
          <cell r="J383">
            <v>90</v>
          </cell>
          <cell r="L383">
            <v>90</v>
          </cell>
          <cell r="M383">
            <v>90</v>
          </cell>
          <cell r="N383">
            <v>2</v>
          </cell>
          <cell r="O383">
            <v>3</v>
          </cell>
          <cell r="P383" t="str">
            <v>z1</v>
          </cell>
          <cell r="Q383" t="str">
            <v>تعمل</v>
          </cell>
          <cell r="R383">
            <v>506.49999999999994</v>
          </cell>
          <cell r="S383">
            <v>471.04499999999996</v>
          </cell>
          <cell r="T383">
            <v>541.95499999999993</v>
          </cell>
          <cell r="U383" t="str">
            <v>7</v>
          </cell>
          <cell r="V383" t="str">
            <v>7</v>
          </cell>
          <cell r="X383" t="str">
            <v>صندوق سمك</v>
          </cell>
          <cell r="Y383">
            <v>138</v>
          </cell>
          <cell r="AA383">
            <v>274</v>
          </cell>
          <cell r="AB383" t="str">
            <v>صندوق سمك 23ك فلات</v>
          </cell>
          <cell r="AD383" t="str">
            <v>صندوق سمك 23ك فلات</v>
          </cell>
          <cell r="AE383">
            <v>1</v>
          </cell>
          <cell r="AH383">
            <v>120</v>
          </cell>
          <cell r="AI383">
            <v>114</v>
          </cell>
          <cell r="AJ383">
            <v>126</v>
          </cell>
          <cell r="AK383">
            <v>1</v>
          </cell>
          <cell r="AL383">
            <v>1</v>
          </cell>
          <cell r="AM383">
            <v>1</v>
          </cell>
          <cell r="AO383">
            <v>20</v>
          </cell>
          <cell r="AR383">
            <v>18</v>
          </cell>
          <cell r="AS383">
            <v>30</v>
          </cell>
          <cell r="AT383" t="str">
            <v>BOX</v>
          </cell>
          <cell r="AU383" t="str">
            <v>اتوماتيك</v>
          </cell>
          <cell r="AV383">
            <v>7</v>
          </cell>
          <cell r="AW383">
            <v>7</v>
          </cell>
          <cell r="AX383">
            <v>558</v>
          </cell>
          <cell r="AY383">
            <v>2</v>
          </cell>
          <cell r="AZ383">
            <v>2</v>
          </cell>
          <cell r="BA383">
            <v>398</v>
          </cell>
          <cell r="BB383">
            <v>2</v>
          </cell>
          <cell r="BC383">
            <v>2</v>
          </cell>
          <cell r="BD383">
            <v>272</v>
          </cell>
          <cell r="BE383">
            <v>2.5</v>
          </cell>
          <cell r="BF383">
            <v>2.5</v>
          </cell>
          <cell r="BJ383">
            <v>5</v>
          </cell>
          <cell r="BK383">
            <v>-5</v>
          </cell>
          <cell r="BL383">
            <v>5</v>
          </cell>
          <cell r="BN383">
            <v>307</v>
          </cell>
          <cell r="BO383" t="str">
            <v>3</v>
          </cell>
          <cell r="BP383"/>
          <cell r="BW383">
            <v>0</v>
          </cell>
          <cell r="CK383">
            <v>0.54955249999999989</v>
          </cell>
          <cell r="CL383">
            <v>0</v>
          </cell>
          <cell r="CN383" t="str">
            <v>box fish 23 kg Flat</v>
          </cell>
          <cell r="CO383" t="str">
            <v>عملاء متنوعون</v>
          </cell>
          <cell r="CP383" t="str">
            <v>عملاء متنوعون</v>
          </cell>
          <cell r="CT383">
            <v>1</v>
          </cell>
          <cell r="CU383">
            <v>1</v>
          </cell>
          <cell r="CV383">
            <v>1</v>
          </cell>
        </row>
        <row r="384">
          <cell r="A384">
            <v>275</v>
          </cell>
          <cell r="B384" t="str">
            <v>PF1</v>
          </cell>
          <cell r="C384" t="str">
            <v>FOAM 10TH</v>
          </cell>
          <cell r="D384" t="str">
            <v>Molds</v>
          </cell>
          <cell r="E384" t="str">
            <v>FMBOXI23M00000</v>
          </cell>
          <cell r="F384" t="str">
            <v>صندوق سمك 23 ك فلات بادج ميفاك</v>
          </cell>
          <cell r="G384" t="str">
            <v>Set</v>
          </cell>
          <cell r="H384" t="str">
            <v>1400*1700</v>
          </cell>
          <cell r="I384">
            <v>0.50649999999999995</v>
          </cell>
          <cell r="J384">
            <v>90</v>
          </cell>
          <cell r="K384">
            <v>1</v>
          </cell>
          <cell r="L384">
            <v>90</v>
          </cell>
          <cell r="M384">
            <v>90</v>
          </cell>
          <cell r="N384">
            <v>2</v>
          </cell>
          <cell r="O384">
            <v>3</v>
          </cell>
          <cell r="Q384" t="str">
            <v>لا تعمل</v>
          </cell>
          <cell r="R384">
            <v>506.49999999999994</v>
          </cell>
          <cell r="S384">
            <v>471.04499999999996</v>
          </cell>
          <cell r="T384">
            <v>541.95499999999993</v>
          </cell>
          <cell r="U384" t="str">
            <v>7</v>
          </cell>
          <cell r="V384" t="str">
            <v>7</v>
          </cell>
          <cell r="X384" t="str">
            <v>صندوق سمك</v>
          </cell>
          <cell r="Y384">
            <v>343</v>
          </cell>
          <cell r="AA384">
            <v>275</v>
          </cell>
          <cell r="AB384" t="str">
            <v>صندوق سمك 23 ك فلات بادج ميفاك</v>
          </cell>
          <cell r="AC384">
            <v>0.50649999999999995</v>
          </cell>
          <cell r="AD384" t="str">
            <v>صندوق سمك 23 ك فلات بادج ميفاك</v>
          </cell>
          <cell r="AE384">
            <v>0</v>
          </cell>
          <cell r="AH384">
            <v>120</v>
          </cell>
          <cell r="AI384">
            <v>114</v>
          </cell>
          <cell r="AJ384">
            <v>126</v>
          </cell>
          <cell r="AK384">
            <v>1</v>
          </cell>
          <cell r="AL384">
            <v>1</v>
          </cell>
          <cell r="AM384">
            <v>1</v>
          </cell>
          <cell r="AT384" t="str">
            <v>BOX</v>
          </cell>
          <cell r="AV384">
            <v>7</v>
          </cell>
          <cell r="AW384">
            <v>7</v>
          </cell>
          <cell r="BO384" t="str">
            <v/>
          </cell>
          <cell r="BP384"/>
          <cell r="CK384">
            <v>0.54955249999999989</v>
          </cell>
          <cell r="CL384">
            <v>0</v>
          </cell>
          <cell r="CN384" t="str">
            <v>box fish 23 kg Flat بادج ميفاkg</v>
          </cell>
          <cell r="CO384" t="str">
            <v>عملاء متنوعون</v>
          </cell>
          <cell r="CP384" t="str">
            <v>عملاء متنوعون</v>
          </cell>
          <cell r="CT384">
            <v>1</v>
          </cell>
          <cell r="CU384">
            <v>2</v>
          </cell>
        </row>
        <row r="385">
          <cell r="A385" t="str">
            <v>276b</v>
          </cell>
          <cell r="B385" t="str">
            <v>PF1</v>
          </cell>
          <cell r="C385" t="str">
            <v>FOAM 10TH</v>
          </cell>
          <cell r="D385" t="str">
            <v>Molds</v>
          </cell>
          <cell r="E385" t="str">
            <v>FMBOXI20F00000</v>
          </cell>
          <cell r="F385" t="str">
            <v>صندوق سمك 20ك فلات B-علبة</v>
          </cell>
          <cell r="G385" t="str">
            <v>Set</v>
          </cell>
          <cell r="H385" t="str">
            <v>1400*1700</v>
          </cell>
          <cell r="I385">
            <v>0.49</v>
          </cell>
          <cell r="J385">
            <v>90</v>
          </cell>
          <cell r="M385">
            <v>95</v>
          </cell>
          <cell r="N385">
            <v>2</v>
          </cell>
          <cell r="O385">
            <v>3</v>
          </cell>
          <cell r="Q385" t="str">
            <v>تعمل</v>
          </cell>
          <cell r="R385">
            <v>490</v>
          </cell>
          <cell r="S385">
            <v>455.7</v>
          </cell>
          <cell r="T385">
            <v>524.29999999999995</v>
          </cell>
          <cell r="U385" t="str">
            <v>7</v>
          </cell>
          <cell r="V385" t="str">
            <v>7</v>
          </cell>
          <cell r="X385" t="str">
            <v>صندوق سمك</v>
          </cell>
          <cell r="Y385">
            <v>139</v>
          </cell>
          <cell r="Z385" t="str">
            <v>قاعدة</v>
          </cell>
          <cell r="AA385">
            <v>276</v>
          </cell>
          <cell r="AB385" t="str">
            <v>صندوق سمك 20ك فلات B</v>
          </cell>
          <cell r="AD385" t="str">
            <v>صندوق سمك 20ك فلات B</v>
          </cell>
          <cell r="AE385">
            <v>1</v>
          </cell>
          <cell r="AH385">
            <v>113.68421052631578</v>
          </cell>
          <cell r="AI385">
            <v>107.99999999999999</v>
          </cell>
          <cell r="AJ385">
            <v>119.36842105263158</v>
          </cell>
          <cell r="AK385">
            <v>0</v>
          </cell>
          <cell r="AL385">
            <v>1</v>
          </cell>
          <cell r="AM385">
            <v>1</v>
          </cell>
          <cell r="AN385">
            <v>6</v>
          </cell>
          <cell r="AO385" t="str">
            <v>18</v>
          </cell>
          <cell r="AP385" t="str">
            <v>(A)   C-SB  (M) 0.7-1.1mm</v>
          </cell>
          <cell r="AQ385" t="str">
            <v>(B) S.2-112 (M) 0.7-1.1 mm</v>
          </cell>
          <cell r="AR385" t="str">
            <v>18</v>
          </cell>
          <cell r="AS385" t="str">
            <v>30</v>
          </cell>
          <cell r="AT385" t="str">
            <v>BOX</v>
          </cell>
          <cell r="AU385" t="str">
            <v>اتوماتيك</v>
          </cell>
          <cell r="AV385">
            <v>7</v>
          </cell>
          <cell r="AW385">
            <v>7</v>
          </cell>
          <cell r="AX385">
            <v>558</v>
          </cell>
          <cell r="AY385">
            <v>2</v>
          </cell>
          <cell r="AZ385">
            <v>2</v>
          </cell>
          <cell r="BA385">
            <v>398</v>
          </cell>
          <cell r="BB385">
            <v>2</v>
          </cell>
          <cell r="BC385">
            <v>2</v>
          </cell>
          <cell r="BD385">
            <v>272</v>
          </cell>
          <cell r="BE385">
            <v>2.5</v>
          </cell>
          <cell r="BF385">
            <v>2.5</v>
          </cell>
          <cell r="BJ385">
            <v>0</v>
          </cell>
          <cell r="BK385">
            <v>6</v>
          </cell>
          <cell r="BL385">
            <v>6</v>
          </cell>
          <cell r="BN385">
            <v>313</v>
          </cell>
          <cell r="BO385" t="str">
            <v>3</v>
          </cell>
          <cell r="BP385"/>
          <cell r="BW385">
            <v>0</v>
          </cell>
          <cell r="CB385">
            <v>9</v>
          </cell>
          <cell r="CC385">
            <v>1</v>
          </cell>
          <cell r="CE385">
            <v>87</v>
          </cell>
          <cell r="CF385">
            <v>150</v>
          </cell>
          <cell r="CG385" t="str">
            <v>ابيض</v>
          </cell>
          <cell r="CK385">
            <v>0.53164999999999996</v>
          </cell>
          <cell r="CL385">
            <v>0</v>
          </cell>
          <cell r="CN385" t="str">
            <v>box fish destiny 20 Flat B</v>
          </cell>
          <cell r="CO385" t="str">
            <v>عملاء متنوعون</v>
          </cell>
          <cell r="CP385" t="str">
            <v>عملاء متنوعون</v>
          </cell>
          <cell r="CT385">
            <v>0</v>
          </cell>
          <cell r="CU385">
            <v>1</v>
          </cell>
          <cell r="CV385">
            <v>1</v>
          </cell>
        </row>
        <row r="386">
          <cell r="A386" t="str">
            <v>276c</v>
          </cell>
          <cell r="B386" t="str">
            <v>PF1</v>
          </cell>
          <cell r="C386" t="str">
            <v>FOAM 10TH</v>
          </cell>
          <cell r="D386" t="str">
            <v>Molds</v>
          </cell>
          <cell r="E386" t="str">
            <v>FMBOXI20F00000</v>
          </cell>
          <cell r="F386" t="str">
            <v>صندوق سمك 20ك فلات B-كفر</v>
          </cell>
          <cell r="G386" t="str">
            <v>Set</v>
          </cell>
          <cell r="H386" t="str">
            <v>1400*1700</v>
          </cell>
          <cell r="I386">
            <v>0.49</v>
          </cell>
          <cell r="J386">
            <v>90</v>
          </cell>
          <cell r="M386">
            <v>95</v>
          </cell>
          <cell r="N386">
            <v>2</v>
          </cell>
          <cell r="O386">
            <v>3</v>
          </cell>
          <cell r="Q386" t="str">
            <v>تعمل</v>
          </cell>
          <cell r="R386">
            <v>490</v>
          </cell>
          <cell r="S386">
            <v>455.7</v>
          </cell>
          <cell r="T386">
            <v>524.29999999999995</v>
          </cell>
          <cell r="U386" t="str">
            <v>7</v>
          </cell>
          <cell r="V386" t="str">
            <v>7</v>
          </cell>
          <cell r="X386" t="str">
            <v>صندوق سمك</v>
          </cell>
          <cell r="Y386">
            <v>139</v>
          </cell>
          <cell r="Z386" t="str">
            <v>كفر</v>
          </cell>
          <cell r="AA386">
            <v>276</v>
          </cell>
          <cell r="AB386" t="str">
            <v>صندوق سمك 20ك فلات B</v>
          </cell>
          <cell r="AD386" t="str">
            <v>صندوق سمك 20ك فلات B</v>
          </cell>
          <cell r="AE386">
            <v>1</v>
          </cell>
          <cell r="AH386">
            <v>113.68421052631578</v>
          </cell>
          <cell r="AI386">
            <v>107.99999999999999</v>
          </cell>
          <cell r="AJ386">
            <v>119.36842105263158</v>
          </cell>
          <cell r="AK386">
            <v>0</v>
          </cell>
          <cell r="AL386">
            <v>1</v>
          </cell>
          <cell r="AN386">
            <v>6</v>
          </cell>
          <cell r="AO386" t="str">
            <v>18</v>
          </cell>
          <cell r="AP386" t="str">
            <v>(A)   C-SB  (M) 0.7-1.1mm</v>
          </cell>
          <cell r="AQ386" t="str">
            <v>(B) S.2-112 (M) 0.7-1.1 mm</v>
          </cell>
          <cell r="AR386" t="str">
            <v>18</v>
          </cell>
          <cell r="AS386" t="str">
            <v>30</v>
          </cell>
          <cell r="AT386" t="str">
            <v>BOX</v>
          </cell>
          <cell r="AU386" t="str">
            <v>اتوماتيك</v>
          </cell>
          <cell r="AV386">
            <v>7</v>
          </cell>
          <cell r="AW386">
            <v>7</v>
          </cell>
          <cell r="AX386">
            <v>558</v>
          </cell>
          <cell r="AY386">
            <v>2</v>
          </cell>
          <cell r="AZ386">
            <v>2</v>
          </cell>
          <cell r="BA386">
            <v>398</v>
          </cell>
          <cell r="BB386">
            <v>2</v>
          </cell>
          <cell r="BC386">
            <v>2</v>
          </cell>
          <cell r="BD386">
            <v>40</v>
          </cell>
          <cell r="BE386">
            <v>2.5</v>
          </cell>
          <cell r="BF386">
            <v>2.5</v>
          </cell>
          <cell r="BJ386">
            <v>0</v>
          </cell>
          <cell r="BK386">
            <v>6</v>
          </cell>
          <cell r="BL386">
            <v>6</v>
          </cell>
          <cell r="BN386">
            <v>313</v>
          </cell>
          <cell r="BO386" t="str">
            <v>3</v>
          </cell>
          <cell r="BP386"/>
          <cell r="BW386">
            <v>0</v>
          </cell>
          <cell r="CB386">
            <v>9</v>
          </cell>
          <cell r="CC386">
            <v>1</v>
          </cell>
          <cell r="CE386">
            <v>87</v>
          </cell>
          <cell r="CF386">
            <v>150</v>
          </cell>
          <cell r="CG386" t="str">
            <v>ابيض</v>
          </cell>
          <cell r="CK386">
            <v>0.53164999999999996</v>
          </cell>
          <cell r="CL386">
            <v>0</v>
          </cell>
          <cell r="CN386" t="str">
            <v>box fish destiny 20 Flat B</v>
          </cell>
          <cell r="CO386" t="str">
            <v>عملاء متنوعون</v>
          </cell>
          <cell r="CP386" t="str">
            <v>عملاء متنوعون</v>
          </cell>
          <cell r="CT386">
            <v>0</v>
          </cell>
          <cell r="CU386">
            <v>1</v>
          </cell>
          <cell r="CV386">
            <v>1</v>
          </cell>
        </row>
        <row r="387">
          <cell r="A387">
            <v>276</v>
          </cell>
          <cell r="B387" t="str">
            <v>PF1</v>
          </cell>
          <cell r="C387" t="str">
            <v>FOAM 10TH</v>
          </cell>
          <cell r="D387" t="str">
            <v>Molds</v>
          </cell>
          <cell r="E387" t="str">
            <v>FMBOXI20F00000</v>
          </cell>
          <cell r="F387" t="str">
            <v>صندوق سمك 20ك فلات B</v>
          </cell>
          <cell r="G387" t="str">
            <v>Set</v>
          </cell>
          <cell r="H387" t="str">
            <v>1400*1700</v>
          </cell>
          <cell r="I387">
            <v>0.49</v>
          </cell>
          <cell r="J387">
            <v>90</v>
          </cell>
          <cell r="L387">
            <v>95</v>
          </cell>
          <cell r="M387">
            <v>95</v>
          </cell>
          <cell r="N387">
            <v>2</v>
          </cell>
          <cell r="O387">
            <v>3</v>
          </cell>
          <cell r="Q387" t="str">
            <v>تعمل</v>
          </cell>
          <cell r="R387">
            <v>490</v>
          </cell>
          <cell r="S387">
            <v>455.7</v>
          </cell>
          <cell r="T387">
            <v>524.29999999999995</v>
          </cell>
          <cell r="U387" t="str">
            <v>7</v>
          </cell>
          <cell r="V387" t="str">
            <v>7</v>
          </cell>
          <cell r="X387" t="str">
            <v>صندوق سمك</v>
          </cell>
          <cell r="Y387">
            <v>139</v>
          </cell>
          <cell r="AA387">
            <v>276</v>
          </cell>
          <cell r="AB387" t="str">
            <v>صندوق سمك 20ك فلات B</v>
          </cell>
          <cell r="AD387" t="str">
            <v>صندوق سمك 20ك فلات B</v>
          </cell>
          <cell r="AE387">
            <v>1</v>
          </cell>
          <cell r="AH387">
            <v>113.68421052631578</v>
          </cell>
          <cell r="AI387">
            <v>107.99999999999999</v>
          </cell>
          <cell r="AJ387">
            <v>119.36842105263158</v>
          </cell>
          <cell r="AK387">
            <v>1</v>
          </cell>
          <cell r="AL387">
            <v>1</v>
          </cell>
          <cell r="AN387">
            <v>6</v>
          </cell>
          <cell r="AO387" t="str">
            <v>18</v>
          </cell>
          <cell r="AP387" t="str">
            <v>(A)   C-SB  (M) 0.7-1.1mm</v>
          </cell>
          <cell r="AQ387" t="str">
            <v>(B) S.2-112 (M) 0.7-1.1 mm</v>
          </cell>
          <cell r="AR387" t="str">
            <v>18</v>
          </cell>
          <cell r="AS387" t="str">
            <v>30</v>
          </cell>
          <cell r="AT387" t="str">
            <v>BOX</v>
          </cell>
          <cell r="AU387" t="str">
            <v>اتوماتيك</v>
          </cell>
          <cell r="AV387">
            <v>7</v>
          </cell>
          <cell r="AW387">
            <v>7</v>
          </cell>
          <cell r="BJ387">
            <v>0</v>
          </cell>
          <cell r="BK387">
            <v>6</v>
          </cell>
          <cell r="BL387">
            <v>6</v>
          </cell>
          <cell r="BN387">
            <v>313</v>
          </cell>
          <cell r="BO387" t="str">
            <v>3</v>
          </cell>
          <cell r="BP387"/>
          <cell r="BW387">
            <v>0</v>
          </cell>
          <cell r="CB387">
            <v>9</v>
          </cell>
          <cell r="CC387">
            <v>1</v>
          </cell>
          <cell r="CE387">
            <v>87</v>
          </cell>
          <cell r="CF387">
            <v>150</v>
          </cell>
          <cell r="CG387" t="str">
            <v>ابيض</v>
          </cell>
          <cell r="CK387">
            <v>0.53164999999999996</v>
          </cell>
          <cell r="CL387">
            <v>0</v>
          </cell>
          <cell r="CN387" t="str">
            <v>box fish destiny 20 Flat B</v>
          </cell>
          <cell r="CO387" t="str">
            <v>عملاء متنوعون</v>
          </cell>
          <cell r="CP387" t="str">
            <v>عملاء متنوعون</v>
          </cell>
          <cell r="CT387">
            <v>1</v>
          </cell>
          <cell r="CU387">
            <v>1</v>
          </cell>
          <cell r="CV387">
            <v>1</v>
          </cell>
        </row>
        <row r="388">
          <cell r="A388">
            <v>277</v>
          </cell>
          <cell r="B388" t="str">
            <v>PF1</v>
          </cell>
          <cell r="C388" t="str">
            <v>FOAM 10TH</v>
          </cell>
          <cell r="D388" t="str">
            <v>Molds</v>
          </cell>
          <cell r="E388" t="str">
            <v>FM000B20000000</v>
          </cell>
          <cell r="F388" t="str">
            <v>صندوق سمك 5 ك</v>
          </cell>
          <cell r="G388" t="str">
            <v>Set</v>
          </cell>
          <cell r="H388" t="str">
            <v>1400*1400</v>
          </cell>
          <cell r="I388">
            <v>0.50911839981006657</v>
          </cell>
          <cell r="J388">
            <v>30</v>
          </cell>
          <cell r="L388">
            <v>30</v>
          </cell>
          <cell r="M388">
            <v>30</v>
          </cell>
          <cell r="N388">
            <v>2</v>
          </cell>
          <cell r="O388">
            <v>2</v>
          </cell>
          <cell r="Q388" t="str">
            <v>لا تعمل</v>
          </cell>
          <cell r="R388">
            <v>509.11839981006659</v>
          </cell>
          <cell r="S388">
            <v>473.48011182336194</v>
          </cell>
          <cell r="T388">
            <v>544.7566877967713</v>
          </cell>
          <cell r="U388" t="str">
            <v>7</v>
          </cell>
          <cell r="V388" t="str">
            <v>7</v>
          </cell>
          <cell r="X388" t="str">
            <v>صندوق سمك</v>
          </cell>
          <cell r="Y388">
            <v>344</v>
          </cell>
          <cell r="AA388">
            <v>277</v>
          </cell>
          <cell r="AB388" t="str">
            <v>صندوق سمك 5 ك</v>
          </cell>
          <cell r="AC388">
            <v>0.50911839981006657</v>
          </cell>
          <cell r="AD388" t="str">
            <v>صندوق سمك 5 ك</v>
          </cell>
          <cell r="AE388">
            <v>0</v>
          </cell>
          <cell r="AH388">
            <v>240</v>
          </cell>
          <cell r="AI388">
            <v>228</v>
          </cell>
          <cell r="AJ388">
            <v>252</v>
          </cell>
          <cell r="AK388">
            <v>1</v>
          </cell>
          <cell r="AM388">
            <v>1</v>
          </cell>
          <cell r="AT388" t="str">
            <v>000</v>
          </cell>
          <cell r="AV388">
            <v>7</v>
          </cell>
          <cell r="AW388">
            <v>7</v>
          </cell>
          <cell r="BO388" t="str">
            <v/>
          </cell>
          <cell r="BP388"/>
          <cell r="CK388">
            <v>0</v>
          </cell>
          <cell r="CL388">
            <v>0.56003023979107325</v>
          </cell>
          <cell r="CN388" t="str">
            <v>box fish destiny 20 Bny Sweef</v>
          </cell>
          <cell r="CO388" t="str">
            <v>عملاء متنوعون</v>
          </cell>
          <cell r="CT388">
            <v>1</v>
          </cell>
          <cell r="CU388">
            <v>2</v>
          </cell>
        </row>
        <row r="389">
          <cell r="A389" t="str">
            <v>278b</v>
          </cell>
          <cell r="B389" t="str">
            <v>PF1</v>
          </cell>
          <cell r="C389" t="str">
            <v>FOAM 10TH</v>
          </cell>
          <cell r="D389" t="str">
            <v>Molds</v>
          </cell>
          <cell r="E389" t="str">
            <v>FMBOXI10F00000</v>
          </cell>
          <cell r="F389" t="str">
            <v>صندوق سمك 10ك فلات B-علبة</v>
          </cell>
          <cell r="G389" t="str">
            <v>Set</v>
          </cell>
          <cell r="H389" t="str">
            <v>1400*1700</v>
          </cell>
          <cell r="I389">
            <v>0.34499999999999997</v>
          </cell>
          <cell r="J389">
            <v>144</v>
          </cell>
          <cell r="M389">
            <v>120</v>
          </cell>
          <cell r="N389">
            <v>2</v>
          </cell>
          <cell r="O389">
            <v>4</v>
          </cell>
          <cell r="Q389" t="str">
            <v>تعمل</v>
          </cell>
          <cell r="R389">
            <v>345</v>
          </cell>
          <cell r="S389">
            <v>320.85000000000002</v>
          </cell>
          <cell r="T389">
            <v>369.15</v>
          </cell>
          <cell r="U389" t="str">
            <v>7</v>
          </cell>
          <cell r="V389" t="str">
            <v>7</v>
          </cell>
          <cell r="W389" t="str">
            <v>تم تعديل معدل الانتاج من 132 إلي 120</v>
          </cell>
          <cell r="X389" t="str">
            <v>صندوق سمك</v>
          </cell>
          <cell r="Y389">
            <v>140</v>
          </cell>
          <cell r="Z389" t="str">
            <v>قاعدة</v>
          </cell>
          <cell r="AA389">
            <v>278</v>
          </cell>
          <cell r="AB389" t="str">
            <v>صندوق سمك 10ك فلات B</v>
          </cell>
          <cell r="AD389" t="str">
            <v>صندوق سمك 10ك فلات B</v>
          </cell>
          <cell r="AE389">
            <v>1</v>
          </cell>
          <cell r="AH389">
            <v>120</v>
          </cell>
          <cell r="AI389">
            <v>114</v>
          </cell>
          <cell r="AJ389">
            <v>126</v>
          </cell>
          <cell r="AK389">
            <v>0</v>
          </cell>
          <cell r="AL389">
            <v>1</v>
          </cell>
          <cell r="AN389">
            <v>6</v>
          </cell>
          <cell r="AO389" t="str">
            <v>22</v>
          </cell>
          <cell r="AP389" t="str">
            <v>(A)   401 XS   (S)0.4-0.8 mm</v>
          </cell>
          <cell r="AQ389" t="str">
            <v>(B)   EU 100   (S)0.4-0.8 mm</v>
          </cell>
          <cell r="AR389" t="str">
            <v>24</v>
          </cell>
          <cell r="AS389" t="str">
            <v>32</v>
          </cell>
          <cell r="AT389" t="str">
            <v>BOX</v>
          </cell>
          <cell r="AU389" t="str">
            <v>اتوماتيك</v>
          </cell>
          <cell r="AV389">
            <v>7</v>
          </cell>
          <cell r="AW389">
            <v>7</v>
          </cell>
          <cell r="AX389">
            <v>523</v>
          </cell>
          <cell r="AY389">
            <v>2</v>
          </cell>
          <cell r="AZ389">
            <v>2</v>
          </cell>
          <cell r="BA389">
            <v>359</v>
          </cell>
          <cell r="BB389">
            <v>2</v>
          </cell>
          <cell r="BC389">
            <v>2</v>
          </cell>
          <cell r="BD389">
            <v>186</v>
          </cell>
          <cell r="BE389">
            <v>2.5</v>
          </cell>
          <cell r="BF389">
            <v>2.5</v>
          </cell>
          <cell r="BJ389">
            <v>5</v>
          </cell>
          <cell r="BK389">
            <v>1</v>
          </cell>
          <cell r="BL389">
            <v>11</v>
          </cell>
          <cell r="BN389">
            <v>315</v>
          </cell>
          <cell r="BO389" t="str">
            <v>3</v>
          </cell>
          <cell r="BP389"/>
          <cell r="BW389">
            <v>0</v>
          </cell>
          <cell r="CB389">
            <v>5</v>
          </cell>
          <cell r="CC389">
            <v>1</v>
          </cell>
          <cell r="CE389">
            <v>87</v>
          </cell>
          <cell r="CF389">
            <v>150</v>
          </cell>
          <cell r="CG389" t="str">
            <v>ابيض</v>
          </cell>
          <cell r="CK389">
            <v>0.37432499999999996</v>
          </cell>
          <cell r="CL389">
            <v>0</v>
          </cell>
          <cell r="CN389" t="str">
            <v>box fish 10 kg Flat B</v>
          </cell>
          <cell r="CO389" t="str">
            <v>عملاء متنوعون</v>
          </cell>
          <cell r="CP389" t="str">
            <v>عملاء متنوعون</v>
          </cell>
          <cell r="CT389">
            <v>0</v>
          </cell>
          <cell r="CU389">
            <v>1</v>
          </cell>
          <cell r="CV389">
            <v>1</v>
          </cell>
        </row>
        <row r="390">
          <cell r="A390" t="str">
            <v>278c</v>
          </cell>
          <cell r="B390" t="str">
            <v>PF1</v>
          </cell>
          <cell r="C390" t="str">
            <v>FOAM 10TH</v>
          </cell>
          <cell r="D390" t="str">
            <v>Molds</v>
          </cell>
          <cell r="E390" t="str">
            <v>FMBOXI10F00000</v>
          </cell>
          <cell r="F390" t="str">
            <v>صندوق سمك 10ك فلات B-غطاء</v>
          </cell>
          <cell r="G390" t="str">
            <v>Set</v>
          </cell>
          <cell r="H390" t="str">
            <v>1400*1700</v>
          </cell>
          <cell r="I390">
            <v>0.34499999999999997</v>
          </cell>
          <cell r="J390">
            <v>144</v>
          </cell>
          <cell r="M390">
            <v>120</v>
          </cell>
          <cell r="N390">
            <v>2</v>
          </cell>
          <cell r="O390">
            <v>4</v>
          </cell>
          <cell r="Q390" t="str">
            <v>تعمل</v>
          </cell>
          <cell r="R390">
            <v>345</v>
          </cell>
          <cell r="S390">
            <v>320.85000000000002</v>
          </cell>
          <cell r="T390">
            <v>369.15</v>
          </cell>
          <cell r="U390" t="str">
            <v>7</v>
          </cell>
          <cell r="V390" t="str">
            <v>7</v>
          </cell>
          <cell r="W390" t="str">
            <v>تم تعديل معدل الانتاج من 132 إلي 120</v>
          </cell>
          <cell r="X390" t="str">
            <v>صندوق سمك</v>
          </cell>
          <cell r="Y390">
            <v>140</v>
          </cell>
          <cell r="Z390" t="str">
            <v>كفر</v>
          </cell>
          <cell r="AA390">
            <v>278</v>
          </cell>
          <cell r="AB390" t="str">
            <v>صندوق سمك 10ك فلات B</v>
          </cell>
          <cell r="AD390" t="str">
            <v>صندوق سمك 10ك فلات B</v>
          </cell>
          <cell r="AE390">
            <v>1</v>
          </cell>
          <cell r="AH390">
            <v>120</v>
          </cell>
          <cell r="AI390">
            <v>114</v>
          </cell>
          <cell r="AJ390">
            <v>126</v>
          </cell>
          <cell r="AK390">
            <v>0</v>
          </cell>
          <cell r="AL390">
            <v>1</v>
          </cell>
          <cell r="AN390">
            <v>6</v>
          </cell>
          <cell r="AO390" t="str">
            <v>22</v>
          </cell>
          <cell r="AP390" t="str">
            <v>(A)   401 XS   (S)0.4-0.8 mm</v>
          </cell>
          <cell r="AQ390" t="str">
            <v>(B)   EU 100   (S)0.4-0.8 mm</v>
          </cell>
          <cell r="AR390" t="str">
            <v>24</v>
          </cell>
          <cell r="AS390" t="str">
            <v>32</v>
          </cell>
          <cell r="AT390" t="str">
            <v>BOX</v>
          </cell>
          <cell r="AU390" t="str">
            <v>اتوماتيك</v>
          </cell>
          <cell r="AV390">
            <v>7</v>
          </cell>
          <cell r="AW390">
            <v>7</v>
          </cell>
          <cell r="AX390">
            <v>523</v>
          </cell>
          <cell r="AY390">
            <v>2</v>
          </cell>
          <cell r="AZ390">
            <v>2</v>
          </cell>
          <cell r="BA390">
            <v>359</v>
          </cell>
          <cell r="BB390">
            <v>2</v>
          </cell>
          <cell r="BC390">
            <v>2</v>
          </cell>
          <cell r="BD390">
            <v>32</v>
          </cell>
          <cell r="BE390">
            <v>2.5</v>
          </cell>
          <cell r="BF390">
            <v>2.5</v>
          </cell>
          <cell r="BJ390">
            <v>5</v>
          </cell>
          <cell r="BK390">
            <v>1</v>
          </cell>
          <cell r="BL390">
            <v>11</v>
          </cell>
          <cell r="BN390">
            <v>315</v>
          </cell>
          <cell r="BO390" t="str">
            <v>3</v>
          </cell>
          <cell r="BP390"/>
          <cell r="BW390">
            <v>0</v>
          </cell>
          <cell r="CB390">
            <v>5</v>
          </cell>
          <cell r="CC390">
            <v>1</v>
          </cell>
          <cell r="CE390">
            <v>87</v>
          </cell>
          <cell r="CF390">
            <v>150</v>
          </cell>
          <cell r="CG390" t="str">
            <v>ابيض</v>
          </cell>
          <cell r="CK390">
            <v>0.37432499999999996</v>
          </cell>
          <cell r="CL390">
            <v>0</v>
          </cell>
          <cell r="CN390" t="str">
            <v>box fish 10 kg Flat B</v>
          </cell>
          <cell r="CO390" t="str">
            <v>عملاء متنوعون</v>
          </cell>
          <cell r="CP390" t="str">
            <v>عملاء متنوعون</v>
          </cell>
          <cell r="CT390">
            <v>0</v>
          </cell>
          <cell r="CU390">
            <v>1</v>
          </cell>
          <cell r="CV390">
            <v>1</v>
          </cell>
        </row>
        <row r="391">
          <cell r="A391">
            <v>278</v>
          </cell>
          <cell r="B391" t="str">
            <v>PF1</v>
          </cell>
          <cell r="C391" t="str">
            <v>FOAM 10TH</v>
          </cell>
          <cell r="D391" t="str">
            <v>Molds</v>
          </cell>
          <cell r="E391" t="str">
            <v>FMBOXI10F00000</v>
          </cell>
          <cell r="F391" t="str">
            <v>صندوق سمك 10ك فلات B</v>
          </cell>
          <cell r="G391" t="str">
            <v>Set</v>
          </cell>
          <cell r="H391" t="str">
            <v>1400*1700</v>
          </cell>
          <cell r="I391">
            <v>0.34499999999999997</v>
          </cell>
          <cell r="J391">
            <v>144</v>
          </cell>
          <cell r="L391">
            <v>144</v>
          </cell>
          <cell r="M391">
            <v>120</v>
          </cell>
          <cell r="N391">
            <v>2</v>
          </cell>
          <cell r="O391">
            <v>4</v>
          </cell>
          <cell r="Q391" t="str">
            <v>تعمل</v>
          </cell>
          <cell r="R391">
            <v>345</v>
          </cell>
          <cell r="S391">
            <v>320.85000000000002</v>
          </cell>
          <cell r="T391">
            <v>369.15</v>
          </cell>
          <cell r="U391" t="str">
            <v>7</v>
          </cell>
          <cell r="V391" t="str">
            <v>7</v>
          </cell>
          <cell r="W391" t="str">
            <v>تم تعديل معدل الانتاج من 132 إلي 120</v>
          </cell>
          <cell r="X391" t="str">
            <v>صندوق سمك</v>
          </cell>
          <cell r="Y391">
            <v>140</v>
          </cell>
          <cell r="AA391">
            <v>278</v>
          </cell>
          <cell r="AB391" t="str">
            <v>صندوق سمك 10ك فلات B</v>
          </cell>
          <cell r="AD391" t="str">
            <v>صندوق سمك 10ك فلات B</v>
          </cell>
          <cell r="AE391">
            <v>1</v>
          </cell>
          <cell r="AH391">
            <v>120</v>
          </cell>
          <cell r="AI391">
            <v>114</v>
          </cell>
          <cell r="AJ391">
            <v>126</v>
          </cell>
          <cell r="AK391">
            <v>1</v>
          </cell>
          <cell r="AM391">
            <v>1</v>
          </cell>
          <cell r="AN391">
            <v>6</v>
          </cell>
          <cell r="AO391" t="str">
            <v>22</v>
          </cell>
          <cell r="AP391" t="str">
            <v>(A)   401 XS   (S)0.4-0.8 mm</v>
          </cell>
          <cell r="AQ391" t="str">
            <v>(B)   EU 100   (S)0.4-0.8 mm</v>
          </cell>
          <cell r="AR391" t="str">
            <v>24</v>
          </cell>
          <cell r="AS391" t="str">
            <v>32</v>
          </cell>
          <cell r="AT391" t="str">
            <v>BOX</v>
          </cell>
          <cell r="AU391" t="str">
            <v>اتوماتيك</v>
          </cell>
          <cell r="AV391">
            <v>7</v>
          </cell>
          <cell r="AW391">
            <v>7</v>
          </cell>
          <cell r="BJ391">
            <v>5</v>
          </cell>
          <cell r="BK391">
            <v>1</v>
          </cell>
          <cell r="BL391">
            <v>11</v>
          </cell>
          <cell r="BN391">
            <v>315</v>
          </cell>
          <cell r="BO391" t="str">
            <v>3</v>
          </cell>
          <cell r="BP391"/>
          <cell r="BW391">
            <v>0</v>
          </cell>
          <cell r="CB391">
            <v>5</v>
          </cell>
          <cell r="CC391">
            <v>1</v>
          </cell>
          <cell r="CE391">
            <v>87</v>
          </cell>
          <cell r="CF391">
            <v>150</v>
          </cell>
          <cell r="CG391" t="str">
            <v>ابيض</v>
          </cell>
          <cell r="CK391">
            <v>0.37432499999999996</v>
          </cell>
          <cell r="CL391">
            <v>0</v>
          </cell>
          <cell r="CN391" t="str">
            <v>box fish 10 kg Flat B</v>
          </cell>
          <cell r="CO391" t="str">
            <v>عملاء متنوعون</v>
          </cell>
          <cell r="CP391" t="str">
            <v>عملاء متنوعون</v>
          </cell>
          <cell r="CT391">
            <v>1</v>
          </cell>
          <cell r="CU391">
            <v>1</v>
          </cell>
          <cell r="CV391">
            <v>1</v>
          </cell>
        </row>
        <row r="392">
          <cell r="A392" t="str">
            <v>279b</v>
          </cell>
          <cell r="B392" t="str">
            <v>PF1</v>
          </cell>
          <cell r="C392" t="str">
            <v>FOAM 10TH</v>
          </cell>
          <cell r="D392" t="str">
            <v>Molds</v>
          </cell>
          <cell r="E392" t="str">
            <v>FM000B10F00000</v>
          </cell>
          <cell r="F392" t="str">
            <v>صندوق سمك 10بنى سويف فلات-علبة</v>
          </cell>
          <cell r="G392" t="str">
            <v>Set</v>
          </cell>
          <cell r="H392" t="str">
            <v>1400*1700</v>
          </cell>
          <cell r="I392">
            <v>0.315</v>
          </cell>
          <cell r="J392">
            <v>144</v>
          </cell>
          <cell r="M392">
            <v>120</v>
          </cell>
          <cell r="N392">
            <v>2</v>
          </cell>
          <cell r="O392">
            <v>4</v>
          </cell>
          <cell r="Q392" t="str">
            <v>تعمل</v>
          </cell>
          <cell r="R392">
            <v>315</v>
          </cell>
          <cell r="S392">
            <v>292.95</v>
          </cell>
          <cell r="T392">
            <v>337.05</v>
          </cell>
          <cell r="U392" t="str">
            <v>7</v>
          </cell>
          <cell r="V392" t="str">
            <v>7</v>
          </cell>
          <cell r="W392" t="str">
            <v>تم تعديل معدل الانتاج من 144 إلي 120</v>
          </cell>
          <cell r="X392" t="str">
            <v>صندوق سمك</v>
          </cell>
          <cell r="Y392">
            <v>141</v>
          </cell>
          <cell r="Z392" t="str">
            <v>قاعدة</v>
          </cell>
          <cell r="AA392">
            <v>279</v>
          </cell>
          <cell r="AB392" t="str">
            <v>صندوق سمك 10بنى سويف فلات</v>
          </cell>
          <cell r="AD392" t="str">
            <v>صندوق سمك 10بنى سويف فلات</v>
          </cell>
          <cell r="AE392">
            <v>1</v>
          </cell>
          <cell r="AH392">
            <v>120</v>
          </cell>
          <cell r="AI392">
            <v>114</v>
          </cell>
          <cell r="AJ392">
            <v>126</v>
          </cell>
          <cell r="AK392">
            <v>0</v>
          </cell>
          <cell r="AL392">
            <v>1</v>
          </cell>
          <cell r="AN392">
            <v>6</v>
          </cell>
          <cell r="AO392" t="str">
            <v>20</v>
          </cell>
          <cell r="AP392" t="str">
            <v>(A)   EU 150   (M)0.7-1.1 mm</v>
          </cell>
          <cell r="AQ392" t="str">
            <v>(B)   S.2 112  (M)0.7-1.1 mm</v>
          </cell>
          <cell r="AR392" t="str">
            <v>24</v>
          </cell>
          <cell r="AS392" t="str">
            <v>32</v>
          </cell>
          <cell r="AT392" t="str">
            <v>000</v>
          </cell>
          <cell r="AU392" t="str">
            <v>اتوماتيك</v>
          </cell>
          <cell r="AV392">
            <v>7</v>
          </cell>
          <cell r="AW392">
            <v>7</v>
          </cell>
          <cell r="AX392">
            <v>520</v>
          </cell>
          <cell r="AY392">
            <v>2</v>
          </cell>
          <cell r="AZ392">
            <v>2</v>
          </cell>
          <cell r="BA392">
            <v>359</v>
          </cell>
          <cell r="BB392">
            <v>2</v>
          </cell>
          <cell r="BC392">
            <v>2</v>
          </cell>
          <cell r="BD392">
            <v>190</v>
          </cell>
          <cell r="BE392">
            <v>2.5</v>
          </cell>
          <cell r="BF392">
            <v>2.5</v>
          </cell>
          <cell r="BJ392">
            <v>0</v>
          </cell>
          <cell r="BK392">
            <v>6</v>
          </cell>
          <cell r="BL392">
            <v>6</v>
          </cell>
          <cell r="BN392">
            <v>317</v>
          </cell>
          <cell r="BO392" t="str">
            <v>3</v>
          </cell>
          <cell r="BP392"/>
          <cell r="BW392">
            <v>0</v>
          </cell>
          <cell r="CB392">
            <v>12</v>
          </cell>
          <cell r="CC392">
            <v>1</v>
          </cell>
          <cell r="CE392">
            <v>87</v>
          </cell>
          <cell r="CF392">
            <v>150</v>
          </cell>
          <cell r="CG392" t="str">
            <v>ابيض</v>
          </cell>
          <cell r="CK392">
            <v>0.341775</v>
          </cell>
          <cell r="CL392">
            <v>0</v>
          </cell>
          <cell r="CN392" t="str">
            <v>box fish 10Bny Sweef Flat</v>
          </cell>
          <cell r="CO392" t="str">
            <v>عملاء متنوعون</v>
          </cell>
          <cell r="CT392">
            <v>0</v>
          </cell>
          <cell r="CU392">
            <v>1</v>
          </cell>
          <cell r="CV392">
            <v>1</v>
          </cell>
        </row>
        <row r="393">
          <cell r="A393" t="str">
            <v>279c</v>
          </cell>
          <cell r="B393" t="str">
            <v>PF1</v>
          </cell>
          <cell r="C393" t="str">
            <v>FOAM 10TH</v>
          </cell>
          <cell r="D393" t="str">
            <v>Molds</v>
          </cell>
          <cell r="E393" t="str">
            <v>FM000B10F00000</v>
          </cell>
          <cell r="F393" t="str">
            <v>صندوق سمك 10بنى سويف فلات-غطاء</v>
          </cell>
          <cell r="G393" t="str">
            <v>Set</v>
          </cell>
          <cell r="H393" t="str">
            <v>1400*1700</v>
          </cell>
          <cell r="I393">
            <v>0.315</v>
          </cell>
          <cell r="J393">
            <v>144</v>
          </cell>
          <cell r="M393">
            <v>120</v>
          </cell>
          <cell r="N393">
            <v>2</v>
          </cell>
          <cell r="O393">
            <v>4</v>
          </cell>
          <cell r="Q393" t="str">
            <v>تعمل</v>
          </cell>
          <cell r="R393">
            <v>315</v>
          </cell>
          <cell r="S393">
            <v>292.95</v>
          </cell>
          <cell r="T393">
            <v>337.05</v>
          </cell>
          <cell r="U393" t="str">
            <v>7</v>
          </cell>
          <cell r="V393" t="str">
            <v>7</v>
          </cell>
          <cell r="W393" t="str">
            <v>تم تعديل معدل الانتاج من 144 إلي 120</v>
          </cell>
          <cell r="X393" t="str">
            <v>صندوق سمك</v>
          </cell>
          <cell r="Y393">
            <v>141</v>
          </cell>
          <cell r="Z393" t="str">
            <v>كفر</v>
          </cell>
          <cell r="AA393">
            <v>279</v>
          </cell>
          <cell r="AB393" t="str">
            <v>صندوق سمك 10بنى سويف فلات</v>
          </cell>
          <cell r="AD393" t="str">
            <v>صندوق سمك 10بنى سويف فلات</v>
          </cell>
          <cell r="AE393">
            <v>1</v>
          </cell>
          <cell r="AH393">
            <v>120</v>
          </cell>
          <cell r="AI393">
            <v>114</v>
          </cell>
          <cell r="AJ393">
            <v>126</v>
          </cell>
          <cell r="AK393">
            <v>0</v>
          </cell>
          <cell r="AL393">
            <v>1</v>
          </cell>
          <cell r="AN393">
            <v>6</v>
          </cell>
          <cell r="AO393" t="str">
            <v>20</v>
          </cell>
          <cell r="AP393" t="str">
            <v>(A)   EU 150   (M)0.7-1.1 mm</v>
          </cell>
          <cell r="AQ393" t="str">
            <v>(B)   S.2 112  (M)0.7-1.1 mm</v>
          </cell>
          <cell r="AR393" t="str">
            <v>24</v>
          </cell>
          <cell r="AS393" t="str">
            <v>32</v>
          </cell>
          <cell r="AT393" t="str">
            <v>000</v>
          </cell>
          <cell r="AU393" t="str">
            <v>اتوماتيك</v>
          </cell>
          <cell r="AV393">
            <v>7</v>
          </cell>
          <cell r="AW393">
            <v>7</v>
          </cell>
          <cell r="AX393">
            <v>523</v>
          </cell>
          <cell r="AY393">
            <v>2</v>
          </cell>
          <cell r="AZ393">
            <v>2</v>
          </cell>
          <cell r="BA393">
            <v>359</v>
          </cell>
          <cell r="BB393">
            <v>2</v>
          </cell>
          <cell r="BC393">
            <v>2</v>
          </cell>
          <cell r="BD393">
            <v>35</v>
          </cell>
          <cell r="BE393">
            <v>2.5</v>
          </cell>
          <cell r="BF393">
            <v>2.5</v>
          </cell>
          <cell r="BJ393">
            <v>0</v>
          </cell>
          <cell r="BK393">
            <v>6</v>
          </cell>
          <cell r="BL393">
            <v>6</v>
          </cell>
          <cell r="BN393">
            <v>317</v>
          </cell>
          <cell r="BO393" t="str">
            <v>3</v>
          </cell>
          <cell r="BP393"/>
          <cell r="BW393">
            <v>0</v>
          </cell>
          <cell r="CB393">
            <v>12</v>
          </cell>
          <cell r="CC393">
            <v>1</v>
          </cell>
          <cell r="CE393">
            <v>87</v>
          </cell>
          <cell r="CF393">
            <v>150</v>
          </cell>
          <cell r="CG393" t="str">
            <v>ابيض</v>
          </cell>
          <cell r="CK393">
            <v>0.341775</v>
          </cell>
          <cell r="CL393">
            <v>0</v>
          </cell>
          <cell r="CN393" t="str">
            <v>box fish 10Bny Sweef Flat</v>
          </cell>
          <cell r="CO393" t="str">
            <v>عملاء متنوعون</v>
          </cell>
          <cell r="CT393">
            <v>0</v>
          </cell>
          <cell r="CU393">
            <v>1</v>
          </cell>
          <cell r="CV393">
            <v>1</v>
          </cell>
        </row>
        <row r="394">
          <cell r="A394">
            <v>279</v>
          </cell>
          <cell r="B394" t="str">
            <v>PF1</v>
          </cell>
          <cell r="C394" t="str">
            <v>FOAM 10TH</v>
          </cell>
          <cell r="D394" t="str">
            <v>Molds</v>
          </cell>
          <cell r="E394" t="str">
            <v>FM000B10F00000</v>
          </cell>
          <cell r="F394" t="str">
            <v>صندوق سمك 10بنى سويف فلات</v>
          </cell>
          <cell r="G394" t="str">
            <v>Set</v>
          </cell>
          <cell r="H394" t="str">
            <v>1400*1700</v>
          </cell>
          <cell r="I394">
            <v>0.315</v>
          </cell>
          <cell r="J394">
            <v>144</v>
          </cell>
          <cell r="L394">
            <v>144</v>
          </cell>
          <cell r="M394">
            <v>120</v>
          </cell>
          <cell r="N394">
            <v>2</v>
          </cell>
          <cell r="O394">
            <v>4</v>
          </cell>
          <cell r="Q394" t="str">
            <v>تعمل</v>
          </cell>
          <cell r="R394">
            <v>315</v>
          </cell>
          <cell r="S394">
            <v>292.95</v>
          </cell>
          <cell r="T394">
            <v>337.05</v>
          </cell>
          <cell r="U394" t="str">
            <v>7</v>
          </cell>
          <cell r="V394" t="str">
            <v>7</v>
          </cell>
          <cell r="W394" t="str">
            <v>تم تعديل معدل الانتاج من 144 إلي 120</v>
          </cell>
          <cell r="X394" t="str">
            <v>صندوق سمك</v>
          </cell>
          <cell r="Y394">
            <v>141</v>
          </cell>
          <cell r="AA394">
            <v>279</v>
          </cell>
          <cell r="AB394" t="str">
            <v>صندوق سمك 10بنى سويف فلات</v>
          </cell>
          <cell r="AD394" t="str">
            <v>صندوق سمك 10بنى سويف فلات</v>
          </cell>
          <cell r="AE394">
            <v>1</v>
          </cell>
          <cell r="AH394">
            <v>120</v>
          </cell>
          <cell r="AI394">
            <v>114</v>
          </cell>
          <cell r="AJ394">
            <v>126</v>
          </cell>
          <cell r="AK394">
            <v>1</v>
          </cell>
          <cell r="AM394">
            <v>1</v>
          </cell>
          <cell r="AN394">
            <v>6</v>
          </cell>
          <cell r="AO394" t="str">
            <v>20</v>
          </cell>
          <cell r="AP394" t="str">
            <v>(A)   EU 150   (M)0.7-1.1 mm</v>
          </cell>
          <cell r="AQ394" t="str">
            <v>(B)   S.2 112  (M)0.7-1.1 mm</v>
          </cell>
          <cell r="AR394" t="str">
            <v>24</v>
          </cell>
          <cell r="AS394" t="str">
            <v>32</v>
          </cell>
          <cell r="AT394" t="str">
            <v>000</v>
          </cell>
          <cell r="AU394" t="str">
            <v>اتوماتيك</v>
          </cell>
          <cell r="AV394">
            <v>7</v>
          </cell>
          <cell r="AW394">
            <v>7</v>
          </cell>
          <cell r="BJ394">
            <v>0</v>
          </cell>
          <cell r="BK394">
            <v>6</v>
          </cell>
          <cell r="BL394">
            <v>6</v>
          </cell>
          <cell r="BN394">
            <v>317</v>
          </cell>
          <cell r="BO394" t="str">
            <v>3</v>
          </cell>
          <cell r="BP394"/>
          <cell r="BW394">
            <v>0</v>
          </cell>
          <cell r="CB394">
            <v>12</v>
          </cell>
          <cell r="CC394">
            <v>1</v>
          </cell>
          <cell r="CE394">
            <v>87</v>
          </cell>
          <cell r="CF394">
            <v>150</v>
          </cell>
          <cell r="CG394" t="str">
            <v>ابيض</v>
          </cell>
          <cell r="CK394">
            <v>0.341775</v>
          </cell>
          <cell r="CL394">
            <v>0</v>
          </cell>
          <cell r="CN394" t="str">
            <v>box fish 10Bny Sweef Flat</v>
          </cell>
          <cell r="CO394" t="str">
            <v>عملاء متنوعون</v>
          </cell>
          <cell r="CT394">
            <v>1</v>
          </cell>
          <cell r="CU394">
            <v>1</v>
          </cell>
          <cell r="CV394">
            <v>1</v>
          </cell>
        </row>
        <row r="395">
          <cell r="A395" t="str">
            <v>280b</v>
          </cell>
          <cell r="B395" t="str">
            <v>PF1</v>
          </cell>
          <cell r="C395" t="str">
            <v>FOAM 10TH</v>
          </cell>
          <cell r="D395" t="str">
            <v>Molds</v>
          </cell>
          <cell r="E395" t="str">
            <v>FM000B10000000</v>
          </cell>
          <cell r="F395" t="str">
            <v>صندوق سمك 10بنى سويف-علبة</v>
          </cell>
          <cell r="G395" t="str">
            <v>Set</v>
          </cell>
          <cell r="H395" t="str">
            <v>1400*1700</v>
          </cell>
          <cell r="I395">
            <v>0.32300000000000001</v>
          </cell>
          <cell r="J395">
            <v>90</v>
          </cell>
          <cell r="M395">
            <v>104.68060415311307</v>
          </cell>
          <cell r="N395">
            <v>2</v>
          </cell>
          <cell r="O395">
            <v>3</v>
          </cell>
          <cell r="Q395" t="str">
            <v>تعمل</v>
          </cell>
          <cell r="R395">
            <v>323</v>
          </cell>
          <cell r="S395">
            <v>300.39</v>
          </cell>
          <cell r="T395">
            <v>345.61</v>
          </cell>
          <cell r="U395" t="str">
            <v>7</v>
          </cell>
          <cell r="V395" t="str">
            <v>7</v>
          </cell>
          <cell r="X395" t="str">
            <v>صندوق سمك</v>
          </cell>
          <cell r="Y395">
            <v>142</v>
          </cell>
          <cell r="Z395" t="str">
            <v>قاعدة</v>
          </cell>
          <cell r="AA395">
            <v>280</v>
          </cell>
          <cell r="AB395" t="str">
            <v>صندوق سمك 10بنى سويف</v>
          </cell>
          <cell r="AD395" t="str">
            <v>صندوق سمك 10بنى سويف</v>
          </cell>
          <cell r="AE395">
            <v>1</v>
          </cell>
          <cell r="AH395">
            <v>103.17097505668936</v>
          </cell>
          <cell r="AI395">
            <v>98.01242630385488</v>
          </cell>
          <cell r="AJ395">
            <v>108.32952380952383</v>
          </cell>
          <cell r="AK395">
            <v>0</v>
          </cell>
          <cell r="AL395">
            <v>1</v>
          </cell>
          <cell r="AN395">
            <v>6</v>
          </cell>
          <cell r="AO395" t="str">
            <v>16</v>
          </cell>
          <cell r="AP395" t="str">
            <v>(A)    303 XJ (M)0.7-1.1mm</v>
          </cell>
          <cell r="AQ395" t="str">
            <v>(B)   C-SB  (M) 0.7-1.1mm</v>
          </cell>
          <cell r="AR395" t="str">
            <v>18</v>
          </cell>
          <cell r="AS395" t="str">
            <v>24</v>
          </cell>
          <cell r="AT395" t="str">
            <v>000</v>
          </cell>
          <cell r="AU395" t="str">
            <v>اتوماتيك</v>
          </cell>
          <cell r="AV395">
            <v>7</v>
          </cell>
          <cell r="AW395">
            <v>7</v>
          </cell>
          <cell r="AX395">
            <v>536</v>
          </cell>
          <cell r="AY395">
            <v>2</v>
          </cell>
          <cell r="AZ395">
            <v>2</v>
          </cell>
          <cell r="BA395">
            <v>389</v>
          </cell>
          <cell r="BB395">
            <v>2</v>
          </cell>
          <cell r="BC395">
            <v>2</v>
          </cell>
          <cell r="BD395">
            <v>210</v>
          </cell>
          <cell r="BE395">
            <v>2.5</v>
          </cell>
          <cell r="BF395">
            <v>2.5</v>
          </cell>
          <cell r="BJ395">
            <v>0</v>
          </cell>
          <cell r="BK395">
            <v>6</v>
          </cell>
          <cell r="BL395">
            <v>6</v>
          </cell>
          <cell r="BN395">
            <v>312</v>
          </cell>
          <cell r="BO395" t="str">
            <v>3</v>
          </cell>
          <cell r="BP395"/>
          <cell r="BW395">
            <v>0</v>
          </cell>
          <cell r="CB395">
            <v>5</v>
          </cell>
          <cell r="CC395">
            <v>1</v>
          </cell>
          <cell r="CE395">
            <v>87</v>
          </cell>
          <cell r="CF395">
            <v>200</v>
          </cell>
          <cell r="CG395" t="str">
            <v>موف</v>
          </cell>
          <cell r="CK395">
            <v>0.35045500000000002</v>
          </cell>
          <cell r="CL395">
            <v>0</v>
          </cell>
          <cell r="CN395" t="str">
            <v>box fish 10Bny Sweef</v>
          </cell>
          <cell r="CO395" t="str">
            <v>عملاء متنوعون</v>
          </cell>
          <cell r="CT395">
            <v>0</v>
          </cell>
          <cell r="CU395">
            <v>1</v>
          </cell>
          <cell r="CV395">
            <v>1</v>
          </cell>
        </row>
        <row r="396">
          <cell r="A396" t="str">
            <v>280c</v>
          </cell>
          <cell r="B396" t="str">
            <v>PF1</v>
          </cell>
          <cell r="C396" t="str">
            <v>FOAM 10TH</v>
          </cell>
          <cell r="D396" t="str">
            <v>Molds</v>
          </cell>
          <cell r="E396" t="str">
            <v>FM000B10000000</v>
          </cell>
          <cell r="F396" t="str">
            <v>صندوق سمك 10بنى سويف-غطاء</v>
          </cell>
          <cell r="G396" t="str">
            <v>Set</v>
          </cell>
          <cell r="H396" t="str">
            <v>1400*1700</v>
          </cell>
          <cell r="I396">
            <v>0.32300000000000001</v>
          </cell>
          <cell r="J396">
            <v>90</v>
          </cell>
          <cell r="M396">
            <v>104.68060415311307</v>
          </cell>
          <cell r="N396">
            <v>2</v>
          </cell>
          <cell r="O396">
            <v>3</v>
          </cell>
          <cell r="Q396" t="str">
            <v>تعمل</v>
          </cell>
          <cell r="R396">
            <v>323</v>
          </cell>
          <cell r="S396">
            <v>300.39</v>
          </cell>
          <cell r="T396">
            <v>345.61</v>
          </cell>
          <cell r="U396" t="str">
            <v>7</v>
          </cell>
          <cell r="V396" t="str">
            <v>7</v>
          </cell>
          <cell r="X396" t="str">
            <v>صندوق سمك</v>
          </cell>
          <cell r="Y396">
            <v>142</v>
          </cell>
          <cell r="Z396" t="str">
            <v>كفر</v>
          </cell>
          <cell r="AA396">
            <v>280</v>
          </cell>
          <cell r="AB396" t="str">
            <v>صندوق سمك 10بنى سويف</v>
          </cell>
          <cell r="AD396" t="str">
            <v>صندوق سمك 10بنى سويف</v>
          </cell>
          <cell r="AE396">
            <v>1</v>
          </cell>
          <cell r="AH396">
            <v>103.17097505668936</v>
          </cell>
          <cell r="AI396">
            <v>98.01242630385488</v>
          </cell>
          <cell r="AJ396">
            <v>108.32952380952383</v>
          </cell>
          <cell r="AK396">
            <v>0</v>
          </cell>
          <cell r="AL396">
            <v>1</v>
          </cell>
          <cell r="AN396">
            <v>6</v>
          </cell>
          <cell r="AO396" t="str">
            <v>16</v>
          </cell>
          <cell r="AP396" t="str">
            <v>(A)    303 XJ (M)0.7-1.1mm</v>
          </cell>
          <cell r="AQ396" t="str">
            <v>(B)   C-SB  (M) 0.7-1.1mm</v>
          </cell>
          <cell r="AR396" t="str">
            <v>18</v>
          </cell>
          <cell r="AS396" t="str">
            <v>24</v>
          </cell>
          <cell r="AT396" t="str">
            <v>000</v>
          </cell>
          <cell r="AU396" t="str">
            <v>اتوماتيك</v>
          </cell>
          <cell r="AV396">
            <v>7</v>
          </cell>
          <cell r="AW396">
            <v>7</v>
          </cell>
          <cell r="AX396">
            <v>537</v>
          </cell>
          <cell r="AY396">
            <v>2</v>
          </cell>
          <cell r="AZ396">
            <v>2</v>
          </cell>
          <cell r="BA396">
            <v>388</v>
          </cell>
          <cell r="BB396">
            <v>2</v>
          </cell>
          <cell r="BC396">
            <v>2</v>
          </cell>
          <cell r="BD396">
            <v>30</v>
          </cell>
          <cell r="BE396">
            <v>2.5</v>
          </cell>
          <cell r="BF396">
            <v>2.5</v>
          </cell>
          <cell r="BJ396">
            <v>0</v>
          </cell>
          <cell r="BK396">
            <v>6</v>
          </cell>
          <cell r="BL396">
            <v>6</v>
          </cell>
          <cell r="BN396">
            <v>312</v>
          </cell>
          <cell r="BO396" t="str">
            <v>3</v>
          </cell>
          <cell r="BP396"/>
          <cell r="BW396">
            <v>0</v>
          </cell>
          <cell r="CB396">
            <v>5</v>
          </cell>
          <cell r="CC396">
            <v>1</v>
          </cell>
          <cell r="CE396">
            <v>87</v>
          </cell>
          <cell r="CF396">
            <v>200</v>
          </cell>
          <cell r="CG396" t="str">
            <v>موف</v>
          </cell>
          <cell r="CK396">
            <v>0.35045500000000002</v>
          </cell>
          <cell r="CL396">
            <v>0</v>
          </cell>
          <cell r="CN396" t="str">
            <v>box fish 10Bny Sweef</v>
          </cell>
          <cell r="CO396" t="str">
            <v>عملاء متنوعون</v>
          </cell>
          <cell r="CT396">
            <v>0</v>
          </cell>
          <cell r="CU396">
            <v>1</v>
          </cell>
          <cell r="CV396">
            <v>1</v>
          </cell>
        </row>
        <row r="397">
          <cell r="A397">
            <v>280</v>
          </cell>
          <cell r="B397" t="str">
            <v>PF1</v>
          </cell>
          <cell r="C397" t="str">
            <v>FOAM 10TH</v>
          </cell>
          <cell r="D397" t="str">
            <v>Molds</v>
          </cell>
          <cell r="E397" t="str">
            <v>FM000B10000000</v>
          </cell>
          <cell r="F397" t="str">
            <v>صندوق سمك 10بنى سويف</v>
          </cell>
          <cell r="G397" t="str">
            <v>Set</v>
          </cell>
          <cell r="H397" t="str">
            <v>1400*1700</v>
          </cell>
          <cell r="I397">
            <v>0.32300000000000001</v>
          </cell>
          <cell r="J397">
            <v>90</v>
          </cell>
          <cell r="L397">
            <v>95</v>
          </cell>
          <cell r="M397">
            <v>104.68060415311307</v>
          </cell>
          <cell r="N397">
            <v>2</v>
          </cell>
          <cell r="O397">
            <v>3</v>
          </cell>
          <cell r="Q397" t="str">
            <v>تعمل</v>
          </cell>
          <cell r="R397">
            <v>323</v>
          </cell>
          <cell r="S397">
            <v>300.39</v>
          </cell>
          <cell r="T397">
            <v>345.61</v>
          </cell>
          <cell r="U397" t="str">
            <v>7</v>
          </cell>
          <cell r="V397" t="str">
            <v>7</v>
          </cell>
          <cell r="X397" t="str">
            <v>صندوق سمك</v>
          </cell>
          <cell r="Y397">
            <v>142</v>
          </cell>
          <cell r="AA397">
            <v>280</v>
          </cell>
          <cell r="AB397" t="str">
            <v>صندوق سمك 10بنى سويف</v>
          </cell>
          <cell r="AD397" t="str">
            <v>صندوق سمك 10بنى سويف</v>
          </cell>
          <cell r="AE397">
            <v>1</v>
          </cell>
          <cell r="AH397">
            <v>103.17097505668936</v>
          </cell>
          <cell r="AI397">
            <v>98.01242630385488</v>
          </cell>
          <cell r="AJ397">
            <v>108.32952380952383</v>
          </cell>
          <cell r="AK397">
            <v>1</v>
          </cell>
          <cell r="AM397">
            <v>1</v>
          </cell>
          <cell r="AN397">
            <v>6</v>
          </cell>
          <cell r="AO397" t="str">
            <v>16</v>
          </cell>
          <cell r="AP397" t="str">
            <v>(A)    303 XJ (M)0.7-1.1mm</v>
          </cell>
          <cell r="AQ397" t="str">
            <v>(B)   C-SB  (M) 0.7-1.1mm</v>
          </cell>
          <cell r="AR397" t="str">
            <v>18</v>
          </cell>
          <cell r="AS397" t="str">
            <v>24</v>
          </cell>
          <cell r="AT397" t="str">
            <v>000</v>
          </cell>
          <cell r="AU397" t="str">
            <v>اتوماتيك</v>
          </cell>
          <cell r="AV397">
            <v>7</v>
          </cell>
          <cell r="AW397">
            <v>7</v>
          </cell>
          <cell r="BJ397">
            <v>0</v>
          </cell>
          <cell r="BK397">
            <v>6</v>
          </cell>
          <cell r="BL397">
            <v>6</v>
          </cell>
          <cell r="BN397">
            <v>312</v>
          </cell>
          <cell r="BO397" t="str">
            <v>3</v>
          </cell>
          <cell r="BP397"/>
          <cell r="BW397">
            <v>0</v>
          </cell>
          <cell r="CB397">
            <v>5</v>
          </cell>
          <cell r="CC397">
            <v>1</v>
          </cell>
          <cell r="CE397">
            <v>87</v>
          </cell>
          <cell r="CF397">
            <v>200</v>
          </cell>
          <cell r="CG397" t="str">
            <v>موف</v>
          </cell>
          <cell r="CK397">
            <v>0.35045500000000002</v>
          </cell>
          <cell r="CL397">
            <v>0</v>
          </cell>
          <cell r="CN397" t="str">
            <v>box fish 10Bny Sweef</v>
          </cell>
          <cell r="CO397" t="str">
            <v>عملاء متنوعون</v>
          </cell>
          <cell r="CT397">
            <v>1</v>
          </cell>
          <cell r="CU397">
            <v>1</v>
          </cell>
          <cell r="CV397">
            <v>1</v>
          </cell>
        </row>
        <row r="398">
          <cell r="A398">
            <v>281</v>
          </cell>
          <cell r="B398" t="str">
            <v>PF1</v>
          </cell>
          <cell r="C398" t="str">
            <v>FOAM 10TH</v>
          </cell>
          <cell r="D398" t="str">
            <v>Molds</v>
          </cell>
          <cell r="E398" t="str">
            <v>FM000B10180000</v>
          </cell>
          <cell r="F398" t="str">
            <v>صندوق 10 ك فلات ك 18 بدون بادج</v>
          </cell>
          <cell r="G398" t="str">
            <v>Set</v>
          </cell>
          <cell r="H398" t="str">
            <v>1400*1700</v>
          </cell>
          <cell r="I398">
            <v>0.28499999999999998</v>
          </cell>
          <cell r="J398">
            <v>120</v>
          </cell>
          <cell r="K398">
            <v>1</v>
          </cell>
          <cell r="L398">
            <v>126</v>
          </cell>
          <cell r="M398">
            <v>120</v>
          </cell>
          <cell r="N398">
            <v>2</v>
          </cell>
          <cell r="O398">
            <v>4</v>
          </cell>
          <cell r="Q398" t="str">
            <v>تعمل</v>
          </cell>
          <cell r="R398">
            <v>285</v>
          </cell>
          <cell r="S398">
            <v>265.05</v>
          </cell>
          <cell r="T398">
            <v>304.95</v>
          </cell>
          <cell r="U398" t="str">
            <v>7</v>
          </cell>
          <cell r="V398" t="str">
            <v>7</v>
          </cell>
          <cell r="W398" t="str">
            <v>تم تعديل معدل الانتاج من 136 إلي 120</v>
          </cell>
          <cell r="X398" t="str">
            <v>صندوق سمك</v>
          </cell>
          <cell r="Y398">
            <v>143</v>
          </cell>
          <cell r="AA398">
            <v>281</v>
          </cell>
          <cell r="AB398" t="str">
            <v>صندوق 10 ك فلات ك 18 بدون بادج</v>
          </cell>
          <cell r="AD398" t="str">
            <v>صندوق 10 ك فلات ك 18 بدون بادج</v>
          </cell>
          <cell r="AE398">
            <v>1</v>
          </cell>
          <cell r="AH398">
            <v>120</v>
          </cell>
          <cell r="AI398">
            <v>114</v>
          </cell>
          <cell r="AJ398">
            <v>126</v>
          </cell>
          <cell r="AK398">
            <v>1</v>
          </cell>
          <cell r="AL398">
            <v>1</v>
          </cell>
          <cell r="AM398">
            <v>1</v>
          </cell>
          <cell r="AN398">
            <v>6</v>
          </cell>
          <cell r="AO398" t="str">
            <v>18</v>
          </cell>
          <cell r="AP398" t="str">
            <v>(A)   EU 150   (M)0.7-1.1 mm</v>
          </cell>
          <cell r="AQ398" t="str">
            <v>(B)   S.2 112  (M)0.7-1.1 mm</v>
          </cell>
          <cell r="AR398" t="str">
            <v>24</v>
          </cell>
          <cell r="AS398" t="str">
            <v>32</v>
          </cell>
          <cell r="AT398" t="str">
            <v>000</v>
          </cell>
          <cell r="AU398" t="str">
            <v>اتوماتيك</v>
          </cell>
          <cell r="AV398">
            <v>7</v>
          </cell>
          <cell r="AW398">
            <v>7</v>
          </cell>
          <cell r="BJ398">
            <v>5</v>
          </cell>
          <cell r="BK398">
            <v>1</v>
          </cell>
          <cell r="BL398">
            <v>11</v>
          </cell>
          <cell r="BN398">
            <v>310</v>
          </cell>
          <cell r="BO398" t="str">
            <v>3</v>
          </cell>
          <cell r="BP398"/>
          <cell r="BW398">
            <v>0</v>
          </cell>
          <cell r="CK398">
            <v>0.30922499999999997</v>
          </cell>
          <cell r="CL398">
            <v>0</v>
          </cell>
          <cell r="CN398" t="str">
            <v>box 10 kg Flat kg 18 without tickt</v>
          </cell>
          <cell r="CO398" t="str">
            <v>عملاء متنوعون</v>
          </cell>
          <cell r="CT398">
            <v>1</v>
          </cell>
          <cell r="CU398">
            <v>1</v>
          </cell>
          <cell r="CV398">
            <v>1</v>
          </cell>
        </row>
        <row r="399">
          <cell r="A399">
            <v>282</v>
          </cell>
          <cell r="B399" t="str">
            <v>PF1</v>
          </cell>
          <cell r="C399" t="str">
            <v>FOAM 10TH</v>
          </cell>
          <cell r="D399" t="str">
            <v>Molds</v>
          </cell>
          <cell r="E399" t="str">
            <v>FM000B20B00000</v>
          </cell>
          <cell r="F399" t="str">
            <v>صندوق  20ك بني سويف بروكلى</v>
          </cell>
          <cell r="G399" t="str">
            <v>Set</v>
          </cell>
          <cell r="H399" t="str">
            <v>1400*1400</v>
          </cell>
          <cell r="I399">
            <v>0.50911839981006657</v>
          </cell>
          <cell r="J399">
            <v>30</v>
          </cell>
          <cell r="L399">
            <v>30</v>
          </cell>
          <cell r="M399">
            <v>30</v>
          </cell>
          <cell r="Q399" t="str">
            <v>لا تعمل</v>
          </cell>
          <cell r="R399">
            <v>509.11839981006659</v>
          </cell>
          <cell r="S399">
            <v>473.48011182336194</v>
          </cell>
          <cell r="T399">
            <v>544.7566877967713</v>
          </cell>
          <cell r="U399" t="str">
            <v>7</v>
          </cell>
          <cell r="V399" t="str">
            <v>7</v>
          </cell>
          <cell r="Y399">
            <v>345</v>
          </cell>
          <cell r="AA399">
            <v>282</v>
          </cell>
          <cell r="AB399" t="str">
            <v>صندوق  20ك بني سويف بروكلى</v>
          </cell>
          <cell r="AC399">
            <v>0.50911839981006657</v>
          </cell>
          <cell r="AD399" t="str">
            <v>صندوق  20ك بني سويف بروكلى</v>
          </cell>
          <cell r="AE399">
            <v>0</v>
          </cell>
          <cell r="AH399" t="e">
            <v>#DIV/0!</v>
          </cell>
          <cell r="AI399" t="e">
            <v>#DIV/0!</v>
          </cell>
          <cell r="AJ399" t="e">
            <v>#DIV/0!</v>
          </cell>
          <cell r="AK399">
            <v>1</v>
          </cell>
          <cell r="AL399">
            <v>1</v>
          </cell>
          <cell r="AM399">
            <v>1</v>
          </cell>
          <cell r="AT399" t="str">
            <v>000</v>
          </cell>
          <cell r="AV399">
            <v>7</v>
          </cell>
          <cell r="AW399">
            <v>7</v>
          </cell>
          <cell r="BO399" t="str">
            <v/>
          </cell>
          <cell r="BP399"/>
          <cell r="CK399">
            <v>0</v>
          </cell>
          <cell r="CL399">
            <v>0.56003023979107325</v>
          </cell>
          <cell r="CN399" t="str">
            <v>box  destiny 20 Bny Sweef بروkgلى</v>
          </cell>
          <cell r="CO399" t="str">
            <v/>
          </cell>
          <cell r="CT399">
            <v>1</v>
          </cell>
          <cell r="CU399">
            <v>0</v>
          </cell>
        </row>
        <row r="400">
          <cell r="A400">
            <v>283</v>
          </cell>
          <cell r="B400" t="str">
            <v>PF1</v>
          </cell>
          <cell r="C400" t="str">
            <v>FOAM 10TH</v>
          </cell>
          <cell r="D400" t="str">
            <v>Molds</v>
          </cell>
          <cell r="E400" t="str">
            <v>FM000BDS000000</v>
          </cell>
          <cell r="F400" t="str">
            <v>شتلات سمارت بنى سويف</v>
          </cell>
          <cell r="G400" t="str">
            <v>Ea</v>
          </cell>
          <cell r="H400" t="str">
            <v>1600*1800</v>
          </cell>
          <cell r="I400">
            <v>0.22600000000000001</v>
          </cell>
          <cell r="J400">
            <v>100</v>
          </cell>
          <cell r="K400">
            <v>1</v>
          </cell>
          <cell r="L400">
            <v>105</v>
          </cell>
          <cell r="M400">
            <v>120</v>
          </cell>
          <cell r="N400">
            <v>1</v>
          </cell>
          <cell r="O400">
            <v>4</v>
          </cell>
          <cell r="Q400" t="str">
            <v>تعمل</v>
          </cell>
          <cell r="R400">
            <v>226</v>
          </cell>
          <cell r="S400">
            <v>210.18</v>
          </cell>
          <cell r="T400">
            <v>241.82</v>
          </cell>
          <cell r="U400" t="str">
            <v>7</v>
          </cell>
          <cell r="V400" t="str">
            <v>7</v>
          </cell>
          <cell r="X400" t="str">
            <v>شتلات</v>
          </cell>
          <cell r="Y400">
            <v>144</v>
          </cell>
          <cell r="AA400">
            <v>283</v>
          </cell>
          <cell r="AB400" t="str">
            <v>شتلات سمارت بنى سويف</v>
          </cell>
          <cell r="AD400" t="str">
            <v>شتلات سمارت بنى سويف</v>
          </cell>
          <cell r="AE400">
            <v>1</v>
          </cell>
          <cell r="AH400">
            <v>120</v>
          </cell>
          <cell r="AI400">
            <v>114</v>
          </cell>
          <cell r="AJ400">
            <v>126</v>
          </cell>
          <cell r="AK400">
            <v>1</v>
          </cell>
          <cell r="AL400">
            <v>1</v>
          </cell>
          <cell r="AM400">
            <v>1</v>
          </cell>
          <cell r="AN400">
            <v>10</v>
          </cell>
          <cell r="AO400">
            <v>16</v>
          </cell>
          <cell r="AP400" t="str">
            <v>EU 150  (M) 0.7-1.1 mm</v>
          </cell>
          <cell r="AQ400" t="str">
            <v>S.2 112  (M) 0.7-1.1 mm</v>
          </cell>
          <cell r="AR400">
            <v>20</v>
          </cell>
          <cell r="AS400">
            <v>24</v>
          </cell>
          <cell r="AT400" t="str">
            <v>000</v>
          </cell>
          <cell r="AU400" t="str">
            <v>اتوماتيك</v>
          </cell>
          <cell r="AV400">
            <v>7</v>
          </cell>
          <cell r="AW400">
            <v>7</v>
          </cell>
          <cell r="AX400">
            <v>679</v>
          </cell>
          <cell r="AY400">
            <v>1</v>
          </cell>
          <cell r="AZ400">
            <v>1</v>
          </cell>
          <cell r="BA400">
            <v>403</v>
          </cell>
          <cell r="BB400">
            <v>1</v>
          </cell>
          <cell r="BC400">
            <v>1</v>
          </cell>
          <cell r="BD400">
            <v>65</v>
          </cell>
          <cell r="BE400">
            <v>2</v>
          </cell>
          <cell r="BF400">
            <v>2</v>
          </cell>
          <cell r="BJ400">
            <v>5</v>
          </cell>
          <cell r="BK400">
            <v>5</v>
          </cell>
          <cell r="BL400">
            <v>15</v>
          </cell>
          <cell r="BN400">
            <v>610</v>
          </cell>
          <cell r="BO400" t="str">
            <v>6</v>
          </cell>
          <cell r="BP400"/>
          <cell r="BT400" t="str">
            <v>0.88</v>
          </cell>
          <cell r="BU400" t="str">
            <v>0.68</v>
          </cell>
          <cell r="BV400" t="str">
            <v>0.57</v>
          </cell>
          <cell r="BW400">
            <v>0.341088</v>
          </cell>
          <cell r="CB400">
            <v>20</v>
          </cell>
          <cell r="CE400">
            <v>87</v>
          </cell>
          <cell r="CF400">
            <v>200</v>
          </cell>
          <cell r="CG400" t="str">
            <v>موف</v>
          </cell>
          <cell r="CK400">
            <v>0</v>
          </cell>
          <cell r="CL400">
            <v>0.24860000000000002</v>
          </cell>
          <cell r="CN400" t="str">
            <v>seedlings cmArt Bny Sweef</v>
          </cell>
          <cell r="CO400" t="str">
            <v/>
          </cell>
          <cell r="CT400">
            <v>1</v>
          </cell>
          <cell r="CU400">
            <v>1</v>
          </cell>
          <cell r="CV400">
            <v>1</v>
          </cell>
        </row>
        <row r="401">
          <cell r="A401">
            <v>284</v>
          </cell>
          <cell r="B401" t="str">
            <v>PF1</v>
          </cell>
          <cell r="C401" t="str">
            <v>FOAM 10TH</v>
          </cell>
          <cell r="D401" t="str">
            <v>Molds</v>
          </cell>
          <cell r="E401" t="str">
            <v>FMSEEIDS000000</v>
          </cell>
          <cell r="F401" t="str">
            <v>شتلات دلتا سمارت-8عين</v>
          </cell>
          <cell r="G401" t="str">
            <v>Ea</v>
          </cell>
          <cell r="H401" t="str">
            <v>1600*1800</v>
          </cell>
          <cell r="I401">
            <v>0.252</v>
          </cell>
          <cell r="J401">
            <v>200</v>
          </cell>
          <cell r="L401">
            <v>210</v>
          </cell>
          <cell r="M401">
            <v>216</v>
          </cell>
          <cell r="N401">
            <v>1</v>
          </cell>
          <cell r="O401">
            <v>8</v>
          </cell>
          <cell r="Q401" t="str">
            <v>تعمل</v>
          </cell>
          <cell r="R401">
            <v>252</v>
          </cell>
          <cell r="S401">
            <v>234.36</v>
          </cell>
          <cell r="T401">
            <v>269.64</v>
          </cell>
          <cell r="U401" t="str">
            <v>7</v>
          </cell>
          <cell r="V401" t="str">
            <v>7</v>
          </cell>
          <cell r="X401" t="str">
            <v>شتلات</v>
          </cell>
          <cell r="Y401">
            <v>145</v>
          </cell>
          <cell r="AA401">
            <v>284</v>
          </cell>
          <cell r="AB401" t="str">
            <v>شتلات دلتا سمارت - 8 عين</v>
          </cell>
          <cell r="AD401" t="str">
            <v>شتلات دلتا سمارت</v>
          </cell>
          <cell r="AE401">
            <v>1</v>
          </cell>
          <cell r="AH401">
            <v>133.33333333333334</v>
          </cell>
          <cell r="AI401">
            <v>126.66666666666667</v>
          </cell>
          <cell r="AJ401">
            <v>140.00000000000003</v>
          </cell>
          <cell r="AK401">
            <v>1</v>
          </cell>
          <cell r="AL401">
            <v>1</v>
          </cell>
          <cell r="AM401">
            <v>1</v>
          </cell>
          <cell r="AN401">
            <v>10</v>
          </cell>
          <cell r="AP401" t="str">
            <v>EU 150  (M) 0.7-1.1 mm</v>
          </cell>
          <cell r="AQ401" t="str">
            <v>S.2 112  (M) 0.7-1.1 mm</v>
          </cell>
          <cell r="AR401">
            <v>30</v>
          </cell>
          <cell r="AS401">
            <v>42</v>
          </cell>
          <cell r="AT401" t="str">
            <v>SEE</v>
          </cell>
          <cell r="AU401" t="str">
            <v>اتوماتيك</v>
          </cell>
          <cell r="AV401">
            <v>7</v>
          </cell>
          <cell r="AW401">
            <v>7</v>
          </cell>
          <cell r="AX401">
            <v>677</v>
          </cell>
          <cell r="AY401">
            <v>1</v>
          </cell>
          <cell r="AZ401">
            <v>1</v>
          </cell>
          <cell r="BA401">
            <v>399</v>
          </cell>
          <cell r="BB401">
            <v>1</v>
          </cell>
          <cell r="BC401">
            <v>1</v>
          </cell>
          <cell r="BD401">
            <v>77</v>
          </cell>
          <cell r="BE401">
            <v>2</v>
          </cell>
          <cell r="BF401">
            <v>2</v>
          </cell>
          <cell r="BJ401">
            <v>5</v>
          </cell>
          <cell r="BK401">
            <v>5</v>
          </cell>
          <cell r="BL401">
            <v>15</v>
          </cell>
          <cell r="BN401">
            <v>606</v>
          </cell>
          <cell r="BO401" t="str">
            <v>6</v>
          </cell>
          <cell r="BP401"/>
          <cell r="BT401">
            <v>0.8</v>
          </cell>
          <cell r="BU401">
            <v>0.67700000000000005</v>
          </cell>
          <cell r="BV401">
            <v>0.54500000000000004</v>
          </cell>
          <cell r="BW401">
            <v>0.29517200000000005</v>
          </cell>
          <cell r="CB401">
            <v>14</v>
          </cell>
          <cell r="CE401">
            <v>87</v>
          </cell>
          <cell r="CF401">
            <v>150</v>
          </cell>
          <cell r="CG401" t="str">
            <v>احمر</v>
          </cell>
          <cell r="CK401">
            <v>0</v>
          </cell>
          <cell r="CL401">
            <v>0.2772</v>
          </cell>
          <cell r="CN401" t="str">
            <v>seedlings Delta cmArt</v>
          </cell>
          <cell r="CO401" t="str">
            <v>عملاء متنوعون</v>
          </cell>
          <cell r="CP401" t="str">
            <v>عملاء متنوعون</v>
          </cell>
          <cell r="CT401">
            <v>1</v>
          </cell>
          <cell r="CU401">
            <v>1</v>
          </cell>
          <cell r="CV401">
            <v>1</v>
          </cell>
        </row>
        <row r="402">
          <cell r="A402">
            <v>285</v>
          </cell>
          <cell r="B402" t="str">
            <v>PF1</v>
          </cell>
          <cell r="C402" t="str">
            <v>FOAM 10TH</v>
          </cell>
          <cell r="D402" t="str">
            <v>Molds</v>
          </cell>
          <cell r="E402" t="str">
            <v>FMSEEISM000000</v>
          </cell>
          <cell r="F402" t="str">
            <v>شتلات الشمس</v>
          </cell>
          <cell r="G402" t="str">
            <v>Ea</v>
          </cell>
          <cell r="H402" t="str">
            <v>1100*850</v>
          </cell>
          <cell r="I402">
            <v>0.23799999999999999</v>
          </cell>
          <cell r="J402">
            <v>34</v>
          </cell>
          <cell r="L402">
            <v>34</v>
          </cell>
          <cell r="M402">
            <v>34</v>
          </cell>
          <cell r="N402">
            <v>1</v>
          </cell>
          <cell r="O402">
            <v>2</v>
          </cell>
          <cell r="Q402" t="str">
            <v>تعمل</v>
          </cell>
          <cell r="R402">
            <v>238</v>
          </cell>
          <cell r="S402">
            <v>221.34</v>
          </cell>
          <cell r="T402">
            <v>254.66</v>
          </cell>
          <cell r="U402" t="str">
            <v>7</v>
          </cell>
          <cell r="V402" t="str">
            <v>7</v>
          </cell>
          <cell r="X402" t="str">
            <v>شتلات</v>
          </cell>
          <cell r="Y402">
            <v>146</v>
          </cell>
          <cell r="AA402">
            <v>285</v>
          </cell>
          <cell r="AB402" t="str">
            <v>شتلات الشمس</v>
          </cell>
          <cell r="AD402" t="str">
            <v>شتلات الشمس</v>
          </cell>
          <cell r="AE402">
            <v>1</v>
          </cell>
          <cell r="AH402">
            <v>211.76470588235293</v>
          </cell>
          <cell r="AI402">
            <v>201.17647058823528</v>
          </cell>
          <cell r="AJ402">
            <v>222.35294117647058</v>
          </cell>
          <cell r="AK402">
            <v>1</v>
          </cell>
          <cell r="AL402">
            <v>1</v>
          </cell>
          <cell r="AM402">
            <v>1</v>
          </cell>
          <cell r="AN402">
            <v>11</v>
          </cell>
          <cell r="AO402">
            <v>18</v>
          </cell>
          <cell r="AP402" t="str">
            <v>EU150(M)0.7-1.1mm</v>
          </cell>
          <cell r="AQ402" t="str">
            <v>S.2 112(M)0.7-1.1mm</v>
          </cell>
          <cell r="AR402">
            <v>12</v>
          </cell>
          <cell r="AS402">
            <v>12</v>
          </cell>
          <cell r="AT402" t="str">
            <v>SEE</v>
          </cell>
          <cell r="AU402" t="str">
            <v>اتوماتيك</v>
          </cell>
          <cell r="AV402">
            <v>7</v>
          </cell>
          <cell r="AW402">
            <v>7</v>
          </cell>
          <cell r="AX402">
            <v>662</v>
          </cell>
          <cell r="AY402">
            <v>1</v>
          </cell>
          <cell r="AZ402">
            <v>1</v>
          </cell>
          <cell r="BA402">
            <v>470</v>
          </cell>
          <cell r="BB402">
            <v>1</v>
          </cell>
          <cell r="BC402">
            <v>1</v>
          </cell>
          <cell r="BD402">
            <v>65</v>
          </cell>
          <cell r="BE402">
            <v>2</v>
          </cell>
          <cell r="BF402">
            <v>2</v>
          </cell>
          <cell r="BJ402">
            <v>3</v>
          </cell>
          <cell r="BK402">
            <v>8</v>
          </cell>
          <cell r="BL402">
            <v>14</v>
          </cell>
          <cell r="BN402">
            <v>609</v>
          </cell>
          <cell r="BO402" t="str">
            <v>6</v>
          </cell>
          <cell r="BP402"/>
          <cell r="BW402">
            <v>0</v>
          </cell>
          <cell r="CE402">
            <v>87</v>
          </cell>
          <cell r="CF402">
            <v>150</v>
          </cell>
          <cell r="CG402" t="str">
            <v>احمر</v>
          </cell>
          <cell r="CK402">
            <v>0</v>
          </cell>
          <cell r="CL402">
            <v>0.26180000000000003</v>
          </cell>
          <cell r="CN402" t="str">
            <v>seedlings sun</v>
          </cell>
          <cell r="CO402" t="str">
            <v>الشمس الزراعية</v>
          </cell>
          <cell r="CP402" t="str">
            <v>الشمس الزراعية</v>
          </cell>
          <cell r="CT402">
            <v>1</v>
          </cell>
          <cell r="CU402">
            <v>1</v>
          </cell>
          <cell r="CV402">
            <v>1</v>
          </cell>
        </row>
        <row r="403">
          <cell r="A403">
            <v>286</v>
          </cell>
          <cell r="B403" t="str">
            <v>PF1</v>
          </cell>
          <cell r="C403" t="str">
            <v>FOAM 10TH</v>
          </cell>
          <cell r="D403" t="str">
            <v>Molds</v>
          </cell>
          <cell r="E403" t="str">
            <v>FMSEEI77000000</v>
          </cell>
          <cell r="F403" t="str">
            <v>شتلات 77</v>
          </cell>
          <cell r="G403" t="str">
            <v>Ea</v>
          </cell>
          <cell r="H403" t="str">
            <v>1100*850</v>
          </cell>
          <cell r="I403">
            <v>0.20499999999999999</v>
          </cell>
          <cell r="J403">
            <v>40</v>
          </cell>
          <cell r="L403">
            <v>40</v>
          </cell>
          <cell r="M403">
            <v>40</v>
          </cell>
          <cell r="N403">
            <v>1</v>
          </cell>
          <cell r="O403">
            <v>2</v>
          </cell>
          <cell r="Q403" t="str">
            <v>تعمل</v>
          </cell>
          <cell r="R403">
            <v>205</v>
          </cell>
          <cell r="S403">
            <v>190.65</v>
          </cell>
          <cell r="T403">
            <v>219.35</v>
          </cell>
          <cell r="U403" t="str">
            <v>7</v>
          </cell>
          <cell r="V403" t="str">
            <v>7</v>
          </cell>
          <cell r="X403" t="str">
            <v>شتلات</v>
          </cell>
          <cell r="Y403">
            <v>147</v>
          </cell>
          <cell r="AA403">
            <v>286</v>
          </cell>
          <cell r="AB403" t="str">
            <v>شتلات 77</v>
          </cell>
          <cell r="AD403" t="str">
            <v>شتلات 77</v>
          </cell>
          <cell r="AE403">
            <v>1</v>
          </cell>
          <cell r="AH403">
            <v>180</v>
          </cell>
          <cell r="AI403">
            <v>171</v>
          </cell>
          <cell r="AJ403">
            <v>189</v>
          </cell>
          <cell r="AK403">
            <v>1</v>
          </cell>
          <cell r="AL403">
            <v>1</v>
          </cell>
          <cell r="AM403">
            <v>1</v>
          </cell>
          <cell r="AN403">
            <v>8</v>
          </cell>
          <cell r="AO403">
            <v>24</v>
          </cell>
          <cell r="AP403" t="str">
            <v>EU150(M)0.7-1.1mm</v>
          </cell>
          <cell r="AQ403" t="str">
            <v>S.2 112(M)0.7-1.1mm</v>
          </cell>
          <cell r="AR403">
            <v>12</v>
          </cell>
          <cell r="AS403">
            <v>12</v>
          </cell>
          <cell r="AT403" t="str">
            <v>SEE</v>
          </cell>
          <cell r="AU403" t="str">
            <v>اتوماتيك</v>
          </cell>
          <cell r="AV403">
            <v>7</v>
          </cell>
          <cell r="AW403">
            <v>7</v>
          </cell>
          <cell r="AX403">
            <v>672</v>
          </cell>
          <cell r="AY403">
            <v>1</v>
          </cell>
          <cell r="AZ403">
            <v>1</v>
          </cell>
          <cell r="BA403">
            <v>434</v>
          </cell>
          <cell r="BB403">
            <v>1</v>
          </cell>
          <cell r="BC403">
            <v>1</v>
          </cell>
          <cell r="BD403">
            <v>54</v>
          </cell>
          <cell r="BE403">
            <v>2</v>
          </cell>
          <cell r="BF403">
            <v>3</v>
          </cell>
          <cell r="BJ403">
            <v>2</v>
          </cell>
          <cell r="BK403">
            <v>6</v>
          </cell>
          <cell r="BL403">
            <v>10</v>
          </cell>
          <cell r="BN403">
            <v>612</v>
          </cell>
          <cell r="BO403" t="str">
            <v>6</v>
          </cell>
          <cell r="BP403"/>
          <cell r="BT403" t="str">
            <v>0.88</v>
          </cell>
          <cell r="BU403" t="str">
            <v>0.68</v>
          </cell>
          <cell r="BV403" t="str">
            <v>0.57</v>
          </cell>
          <cell r="BW403">
            <v>0.341088</v>
          </cell>
          <cell r="CB403">
            <v>16</v>
          </cell>
          <cell r="CE403">
            <v>87</v>
          </cell>
          <cell r="CF403">
            <v>150</v>
          </cell>
          <cell r="CG403" t="str">
            <v>ابيض شفاف</v>
          </cell>
          <cell r="CK403">
            <v>0</v>
          </cell>
          <cell r="CL403">
            <v>0.22550000000000001</v>
          </cell>
          <cell r="CN403" t="str">
            <v>seedlings 77</v>
          </cell>
          <cell r="CO403" t="str">
            <v>مشتل المنصوره 2000</v>
          </cell>
          <cell r="CP403" t="str">
            <v>مشتل المنصوره 2000</v>
          </cell>
          <cell r="CT403">
            <v>1</v>
          </cell>
          <cell r="CU403">
            <v>1</v>
          </cell>
          <cell r="CV403">
            <v>1</v>
          </cell>
        </row>
        <row r="404">
          <cell r="A404">
            <v>287</v>
          </cell>
          <cell r="B404" t="str">
            <v>PF1</v>
          </cell>
          <cell r="C404" t="str">
            <v>FOAM 10TH</v>
          </cell>
          <cell r="D404" t="str">
            <v>Molds</v>
          </cell>
          <cell r="E404" t="str">
            <v>FMNABB00000000</v>
          </cell>
          <cell r="F404" t="str">
            <v>شتلات 216 سيكم بدون بادج</v>
          </cell>
          <cell r="G404" t="str">
            <v>Ea</v>
          </cell>
          <cell r="H404" t="str">
            <v>1100*1200</v>
          </cell>
          <cell r="I404">
            <v>0.54156249999999995</v>
          </cell>
          <cell r="J404">
            <v>30</v>
          </cell>
          <cell r="L404">
            <v>30</v>
          </cell>
          <cell r="M404">
            <v>30</v>
          </cell>
          <cell r="N404">
            <v>1</v>
          </cell>
          <cell r="O404">
            <v>2</v>
          </cell>
          <cell r="Q404" t="str">
            <v>لا تعمل</v>
          </cell>
          <cell r="R404">
            <v>541.5625</v>
          </cell>
          <cell r="S404">
            <v>503.65312499999999</v>
          </cell>
          <cell r="T404">
            <v>579.47187499999995</v>
          </cell>
          <cell r="U404" t="str">
            <v>7</v>
          </cell>
          <cell r="V404" t="str">
            <v>7</v>
          </cell>
          <cell r="X404" t="str">
            <v>شتلات</v>
          </cell>
          <cell r="Y404">
            <v>148</v>
          </cell>
          <cell r="AA404">
            <v>287</v>
          </cell>
          <cell r="AB404" t="str">
            <v>شتلات  سيكم واسنا</v>
          </cell>
          <cell r="AC404">
            <v>0.54156249999999995</v>
          </cell>
          <cell r="AD404" t="str">
            <v>شتلات  سيكم واسنا بدون بادج</v>
          </cell>
          <cell r="AE404">
            <v>0</v>
          </cell>
          <cell r="AH404">
            <v>240</v>
          </cell>
          <cell r="AI404">
            <v>228</v>
          </cell>
          <cell r="AJ404">
            <v>252</v>
          </cell>
          <cell r="AK404">
            <v>1</v>
          </cell>
          <cell r="AL404">
            <v>1</v>
          </cell>
          <cell r="AT404" t="str">
            <v>NAB</v>
          </cell>
          <cell r="AV404">
            <v>7</v>
          </cell>
          <cell r="AW404">
            <v>7</v>
          </cell>
          <cell r="BO404" t="str">
            <v/>
          </cell>
          <cell r="BP404"/>
          <cell r="BX404" t="str">
            <v>شفاف</v>
          </cell>
          <cell r="BY404">
            <v>5.7140000000000003E-3</v>
          </cell>
          <cell r="BZ404">
            <v>50</v>
          </cell>
          <cell r="CA404">
            <v>4</v>
          </cell>
          <cell r="CB404">
            <v>14</v>
          </cell>
          <cell r="CC404">
            <v>1</v>
          </cell>
          <cell r="CE404">
            <v>87</v>
          </cell>
          <cell r="CF404">
            <v>150</v>
          </cell>
          <cell r="CG404" t="str">
            <v>احمر</v>
          </cell>
          <cell r="CH404">
            <v>6.2100000000000002E-3</v>
          </cell>
          <cell r="CI404">
            <v>8.6999999999999994E-2</v>
          </cell>
          <cell r="CK404">
            <v>0</v>
          </cell>
          <cell r="CL404">
            <v>0.59571874999999996</v>
          </cell>
          <cell r="CN404" t="str">
            <v>seedlings 216 Seekm without tickt</v>
          </cell>
          <cell r="CO404" t="str">
            <v>سيكم</v>
          </cell>
          <cell r="CP404" t="str">
            <v>سيكم</v>
          </cell>
          <cell r="CT404">
            <v>1</v>
          </cell>
          <cell r="CU404">
            <v>1</v>
          </cell>
        </row>
        <row r="405">
          <cell r="A405">
            <v>288</v>
          </cell>
          <cell r="B405" t="str">
            <v>PF1</v>
          </cell>
          <cell r="C405" t="str">
            <v>FOAM 10TH</v>
          </cell>
          <cell r="D405" t="str">
            <v>Molds</v>
          </cell>
          <cell r="E405" t="str">
            <v>FMSEKB150N0000</v>
          </cell>
          <cell r="F405" t="str">
            <v>شتلات 150 سيكم بدون بادج</v>
          </cell>
          <cell r="G405" t="str">
            <v>Ea</v>
          </cell>
          <cell r="H405" t="str">
            <v>1100*1200</v>
          </cell>
          <cell r="I405">
            <v>0.53777967032967033</v>
          </cell>
          <cell r="J405">
            <v>34</v>
          </cell>
          <cell r="L405">
            <v>34</v>
          </cell>
          <cell r="M405">
            <v>34</v>
          </cell>
          <cell r="N405">
            <v>1</v>
          </cell>
          <cell r="O405">
            <v>2</v>
          </cell>
          <cell r="Q405" t="str">
            <v>لا تعمل</v>
          </cell>
          <cell r="R405">
            <v>537.77967032967035</v>
          </cell>
          <cell r="S405">
            <v>500.13509340659346</v>
          </cell>
          <cell r="T405">
            <v>575.42424725274725</v>
          </cell>
          <cell r="U405" t="str">
            <v>7</v>
          </cell>
          <cell r="V405" t="str">
            <v>7</v>
          </cell>
          <cell r="X405" t="str">
            <v>شتلات</v>
          </cell>
          <cell r="Y405">
            <v>148</v>
          </cell>
          <cell r="AA405">
            <v>288</v>
          </cell>
          <cell r="AB405" t="str">
            <v>شتلات  سيكم واسنا</v>
          </cell>
          <cell r="AC405">
            <v>0.53777967032967033</v>
          </cell>
          <cell r="AD405" t="str">
            <v>شتلات  سيكم واسنا بدون بادج</v>
          </cell>
          <cell r="AE405">
            <v>0</v>
          </cell>
          <cell r="AH405">
            <v>211.76470588235293</v>
          </cell>
          <cell r="AI405">
            <v>201.17647058823528</v>
          </cell>
          <cell r="AJ405">
            <v>222.35294117647058</v>
          </cell>
          <cell r="AK405">
            <v>1</v>
          </cell>
          <cell r="AL405">
            <v>1</v>
          </cell>
          <cell r="AT405" t="str">
            <v>SEK</v>
          </cell>
          <cell r="AV405">
            <v>7</v>
          </cell>
          <cell r="AW405">
            <v>7</v>
          </cell>
          <cell r="BO405" t="str">
            <v/>
          </cell>
          <cell r="BP405"/>
          <cell r="BX405" t="str">
            <v>شفاف</v>
          </cell>
          <cell r="BY405">
            <v>5.7140000000000003E-3</v>
          </cell>
          <cell r="BZ405">
            <v>50</v>
          </cell>
          <cell r="CA405">
            <v>4</v>
          </cell>
          <cell r="CB405">
            <v>14</v>
          </cell>
          <cell r="CC405">
            <v>1</v>
          </cell>
          <cell r="CE405">
            <v>87</v>
          </cell>
          <cell r="CF405">
            <v>150</v>
          </cell>
          <cell r="CG405" t="str">
            <v xml:space="preserve">ازرق </v>
          </cell>
          <cell r="CH405">
            <v>6.2100000000000002E-3</v>
          </cell>
          <cell r="CI405">
            <v>8.6999999999999994E-2</v>
          </cell>
          <cell r="CK405">
            <v>0</v>
          </cell>
          <cell r="CL405">
            <v>0.59155763736263745</v>
          </cell>
          <cell r="CN405" t="str">
            <v>seedlings 150 Seekm without tickt</v>
          </cell>
          <cell r="CO405" t="str">
            <v>سيكم</v>
          </cell>
          <cell r="CP405" t="str">
            <v>سيكم</v>
          </cell>
          <cell r="CT405">
            <v>1</v>
          </cell>
          <cell r="CU405">
            <v>1</v>
          </cell>
        </row>
        <row r="406">
          <cell r="A406">
            <v>289</v>
          </cell>
          <cell r="B406" t="str">
            <v>PF1</v>
          </cell>
          <cell r="C406" t="str">
            <v>FOAM 10TH</v>
          </cell>
          <cell r="D406" t="str">
            <v>Molds</v>
          </cell>
          <cell r="E406" t="str">
            <v>FMESNB150N0000</v>
          </cell>
          <cell r="F406" t="str">
            <v>شتالة 150 عين اسنا</v>
          </cell>
          <cell r="G406" t="str">
            <v>Ea</v>
          </cell>
          <cell r="H406" t="str">
            <v>1100*1200</v>
          </cell>
          <cell r="I406">
            <v>0.45</v>
          </cell>
          <cell r="J406">
            <v>15</v>
          </cell>
          <cell r="L406">
            <v>16</v>
          </cell>
          <cell r="M406">
            <v>25</v>
          </cell>
          <cell r="N406">
            <v>1</v>
          </cell>
          <cell r="O406">
            <v>1</v>
          </cell>
          <cell r="Q406" t="str">
            <v>لا تعمل</v>
          </cell>
          <cell r="R406">
            <v>450</v>
          </cell>
          <cell r="S406">
            <v>418.5</v>
          </cell>
          <cell r="T406">
            <v>481.5</v>
          </cell>
          <cell r="U406" t="str">
            <v>7</v>
          </cell>
          <cell r="V406" t="str">
            <v>7</v>
          </cell>
          <cell r="X406" t="str">
            <v>شتلات</v>
          </cell>
          <cell r="Y406">
            <v>148</v>
          </cell>
          <cell r="AA406">
            <v>289</v>
          </cell>
          <cell r="AB406" t="str">
            <v>شتلات  سيكم واسنا</v>
          </cell>
          <cell r="AD406" t="str">
            <v>شتلات  سيكم واسنا بدون بادج</v>
          </cell>
          <cell r="AE406">
            <v>0</v>
          </cell>
          <cell r="AH406">
            <v>144</v>
          </cell>
          <cell r="AI406">
            <v>136.79999999999998</v>
          </cell>
          <cell r="AJ406">
            <v>151.20000000000002</v>
          </cell>
          <cell r="AK406">
            <v>1</v>
          </cell>
          <cell r="AL406">
            <v>1</v>
          </cell>
          <cell r="AN406">
            <v>10</v>
          </cell>
          <cell r="AO406" t="str">
            <v>24</v>
          </cell>
          <cell r="AP406" t="str">
            <v>(A)   401 XS   (S)0.4-0.8 mm</v>
          </cell>
          <cell r="AQ406" t="str">
            <v>(B)   EU 100   (S)0.4-0.8 mm</v>
          </cell>
          <cell r="AR406">
            <v>6</v>
          </cell>
          <cell r="AS406">
            <v>6</v>
          </cell>
          <cell r="AT406" t="str">
            <v>ESN</v>
          </cell>
          <cell r="AU406" t="str">
            <v>اتوماتيك</v>
          </cell>
          <cell r="AV406">
            <v>7</v>
          </cell>
          <cell r="AW406">
            <v>7</v>
          </cell>
          <cell r="AX406">
            <v>696</v>
          </cell>
          <cell r="AY406">
            <v>1</v>
          </cell>
          <cell r="AZ406">
            <v>1</v>
          </cell>
          <cell r="BA406">
            <v>470</v>
          </cell>
          <cell r="BB406">
            <v>1</v>
          </cell>
          <cell r="BC406">
            <v>1</v>
          </cell>
          <cell r="BD406">
            <v>75</v>
          </cell>
          <cell r="BE406">
            <v>2</v>
          </cell>
          <cell r="BF406">
            <v>2</v>
          </cell>
          <cell r="BJ406">
            <v>5</v>
          </cell>
          <cell r="BK406">
            <v>5</v>
          </cell>
          <cell r="BL406">
            <v>15</v>
          </cell>
          <cell r="BN406">
            <v>601</v>
          </cell>
          <cell r="BO406" t="str">
            <v>6</v>
          </cell>
          <cell r="BP406"/>
          <cell r="BW406">
            <v>0</v>
          </cell>
          <cell r="CB406">
            <v>16</v>
          </cell>
          <cell r="CC406">
            <v>1</v>
          </cell>
          <cell r="CE406">
            <v>87</v>
          </cell>
          <cell r="CF406">
            <v>150</v>
          </cell>
          <cell r="CG406" t="str">
            <v xml:space="preserve">ازرق </v>
          </cell>
          <cell r="CK406">
            <v>0</v>
          </cell>
          <cell r="CL406">
            <v>0.49500000000000005</v>
          </cell>
          <cell r="CN406" t="str">
            <v>seedling 150 eye Asna</v>
          </cell>
          <cell r="CO406" t="str">
            <v>مشتل اسنا</v>
          </cell>
          <cell r="CP406" t="str">
            <v>مشتل اسنا</v>
          </cell>
          <cell r="CT406">
            <v>1</v>
          </cell>
          <cell r="CU406">
            <v>1</v>
          </cell>
          <cell r="CV406">
            <v>1</v>
          </cell>
        </row>
        <row r="407">
          <cell r="A407">
            <v>290</v>
          </cell>
          <cell r="B407" t="str">
            <v>PF2</v>
          </cell>
          <cell r="C407" t="str">
            <v>FOAM 6TH</v>
          </cell>
          <cell r="D407" t="str">
            <v>Molds</v>
          </cell>
          <cell r="E407" t="str">
            <v>FMSTYI52950000</v>
          </cell>
          <cell r="F407" t="str">
            <v>سيراميك الفراعنه 9.5*52</v>
          </cell>
          <cell r="G407" t="str">
            <v>Set</v>
          </cell>
          <cell r="H407" t="str">
            <v>1130*860</v>
          </cell>
          <cell r="I407">
            <v>0.32</v>
          </cell>
          <cell r="J407">
            <v>18</v>
          </cell>
          <cell r="L407">
            <v>18</v>
          </cell>
          <cell r="M407">
            <v>21</v>
          </cell>
          <cell r="N407">
            <v>2</v>
          </cell>
          <cell r="O407">
            <v>1</v>
          </cell>
          <cell r="Q407" t="str">
            <v>تعمل</v>
          </cell>
          <cell r="R407">
            <v>320</v>
          </cell>
          <cell r="S407">
            <v>297.60000000000002</v>
          </cell>
          <cell r="T407">
            <v>342.4</v>
          </cell>
          <cell r="U407" t="str">
            <v>7</v>
          </cell>
          <cell r="V407" t="str">
            <v>7</v>
          </cell>
          <cell r="X407" t="str">
            <v>سيراميك</v>
          </cell>
          <cell r="Y407">
            <v>362</v>
          </cell>
          <cell r="AA407">
            <v>290</v>
          </cell>
          <cell r="AB407" t="str">
            <v>سيراميك الفراعنه 9.5*52</v>
          </cell>
          <cell r="AD407" t="str">
            <v>سيراميك الفراعنه 9.5*52</v>
          </cell>
          <cell r="AE407">
            <v>1</v>
          </cell>
          <cell r="AH407">
            <v>171.42857142857142</v>
          </cell>
          <cell r="AI407">
            <v>162.85714285714283</v>
          </cell>
          <cell r="AJ407">
            <v>180</v>
          </cell>
          <cell r="AK407">
            <v>1</v>
          </cell>
          <cell r="AL407">
            <v>1</v>
          </cell>
          <cell r="AM407">
            <v>1</v>
          </cell>
          <cell r="AT407" t="str">
            <v>STY</v>
          </cell>
          <cell r="AU407" t="str">
            <v>اتوماتيك</v>
          </cell>
          <cell r="AV407">
            <v>7</v>
          </cell>
          <cell r="AW407">
            <v>7</v>
          </cell>
          <cell r="BJ407">
            <v>5</v>
          </cell>
          <cell r="BK407">
            <v>-5</v>
          </cell>
          <cell r="BL407">
            <v>5</v>
          </cell>
          <cell r="BO407" t="str">
            <v/>
          </cell>
          <cell r="BP407"/>
          <cell r="BW407">
            <v>0</v>
          </cell>
          <cell r="CK407">
            <v>0</v>
          </cell>
          <cell r="CL407">
            <v>0.35200000000000004</v>
          </cell>
          <cell r="CN407" t="str">
            <v>Ceramic Pharaohs 9.5*52</v>
          </cell>
          <cell r="CO407" t="str">
            <v>ستايل</v>
          </cell>
          <cell r="CP407" t="str">
            <v>ستايل</v>
          </cell>
          <cell r="CT407">
            <v>1</v>
          </cell>
          <cell r="CU407">
            <v>1</v>
          </cell>
          <cell r="CV407">
            <v>1</v>
          </cell>
        </row>
        <row r="408">
          <cell r="A408">
            <v>291</v>
          </cell>
          <cell r="B408" t="str">
            <v>PF2</v>
          </cell>
          <cell r="C408" t="str">
            <v>FOAM 6TH</v>
          </cell>
          <cell r="D408" t="str">
            <v>Molds</v>
          </cell>
          <cell r="E408" t="str">
            <v>FMSTYI52650000</v>
          </cell>
          <cell r="F408" t="str">
            <v>سيراميك الفراعنه 6.5*52</v>
          </cell>
          <cell r="G408" t="str">
            <v>Set</v>
          </cell>
          <cell r="H408" t="str">
            <v>1130*860</v>
          </cell>
          <cell r="I408">
            <v>0.28000000000000003</v>
          </cell>
          <cell r="J408">
            <v>18</v>
          </cell>
          <cell r="L408">
            <v>18</v>
          </cell>
          <cell r="M408">
            <v>18</v>
          </cell>
          <cell r="N408">
            <v>2</v>
          </cell>
          <cell r="O408">
            <v>1</v>
          </cell>
          <cell r="Q408" t="str">
            <v>تعمل</v>
          </cell>
          <cell r="R408">
            <v>280</v>
          </cell>
          <cell r="S408">
            <v>260.39999999999998</v>
          </cell>
          <cell r="T408">
            <v>299.60000000000002</v>
          </cell>
          <cell r="U408" t="str">
            <v>7</v>
          </cell>
          <cell r="V408" t="str">
            <v>7</v>
          </cell>
          <cell r="X408" t="str">
            <v>سيراميك</v>
          </cell>
          <cell r="Y408">
            <v>363</v>
          </cell>
          <cell r="AA408">
            <v>291</v>
          </cell>
          <cell r="AB408" t="str">
            <v>سيراميك الفراعنه 6.5*52</v>
          </cell>
          <cell r="AD408" t="str">
            <v>سيراميك الفراعنه 6.5*52</v>
          </cell>
          <cell r="AE408">
            <v>1</v>
          </cell>
          <cell r="AH408">
            <v>200</v>
          </cell>
          <cell r="AI408">
            <v>190</v>
          </cell>
          <cell r="AJ408">
            <v>210</v>
          </cell>
          <cell r="AK408">
            <v>1</v>
          </cell>
          <cell r="AL408">
            <v>1</v>
          </cell>
          <cell r="AM408">
            <v>1</v>
          </cell>
          <cell r="AT408" t="str">
            <v>STY</v>
          </cell>
          <cell r="AU408" t="str">
            <v>اتوماتيك</v>
          </cell>
          <cell r="AV408">
            <v>7</v>
          </cell>
          <cell r="AW408">
            <v>7</v>
          </cell>
          <cell r="BJ408">
            <v>5</v>
          </cell>
          <cell r="BK408">
            <v>-5</v>
          </cell>
          <cell r="BL408">
            <v>5</v>
          </cell>
          <cell r="BO408" t="str">
            <v/>
          </cell>
          <cell r="BP408"/>
          <cell r="BW408">
            <v>0</v>
          </cell>
          <cell r="CK408">
            <v>0</v>
          </cell>
          <cell r="CL408">
            <v>0.30800000000000005</v>
          </cell>
          <cell r="CN408" t="str">
            <v>Ceramic Pharaohs 6.5*52</v>
          </cell>
          <cell r="CO408" t="str">
            <v>ستايل</v>
          </cell>
          <cell r="CP408" t="str">
            <v>ستايل</v>
          </cell>
          <cell r="CT408">
            <v>1</v>
          </cell>
          <cell r="CU408">
            <v>1</v>
          </cell>
          <cell r="CV408">
            <v>1</v>
          </cell>
        </row>
        <row r="409">
          <cell r="A409">
            <v>292</v>
          </cell>
          <cell r="B409" t="str">
            <v>PF2</v>
          </cell>
          <cell r="C409" t="str">
            <v>FOAM 6TH</v>
          </cell>
          <cell r="D409" t="str">
            <v>Molds</v>
          </cell>
          <cell r="E409" t="str">
            <v>FMSTYI62310000</v>
          </cell>
          <cell r="F409" t="str">
            <v>سيراميك الفراعنه 31.5*62</v>
          </cell>
          <cell r="G409" t="str">
            <v>Set</v>
          </cell>
          <cell r="H409" t="str">
            <v>1100*1200</v>
          </cell>
          <cell r="I409">
            <v>0.26</v>
          </cell>
          <cell r="J409">
            <v>34</v>
          </cell>
          <cell r="K409">
            <v>1</v>
          </cell>
          <cell r="L409">
            <v>34</v>
          </cell>
          <cell r="M409">
            <v>31</v>
          </cell>
          <cell r="N409">
            <v>2</v>
          </cell>
          <cell r="O409">
            <v>2</v>
          </cell>
          <cell r="Q409" t="str">
            <v>تعمل</v>
          </cell>
          <cell r="R409">
            <v>260</v>
          </cell>
          <cell r="S409">
            <v>241.8</v>
          </cell>
          <cell r="T409">
            <v>278.2</v>
          </cell>
          <cell r="U409" t="str">
            <v>7</v>
          </cell>
          <cell r="V409" t="str">
            <v>7</v>
          </cell>
          <cell r="X409" t="str">
            <v>سيراميك</v>
          </cell>
          <cell r="Y409">
            <v>364</v>
          </cell>
          <cell r="AA409">
            <v>292</v>
          </cell>
          <cell r="AB409" t="str">
            <v>سيراميك الفراعنه 31.5*62</v>
          </cell>
          <cell r="AD409" t="str">
            <v>سيراميك الفراعنه 31.5*62</v>
          </cell>
          <cell r="AE409">
            <v>1</v>
          </cell>
          <cell r="AH409">
            <v>232.25806451612902</v>
          </cell>
          <cell r="AI409">
            <v>220.64516129032256</v>
          </cell>
          <cell r="AJ409">
            <v>243.87096774193549</v>
          </cell>
          <cell r="AK409">
            <v>1</v>
          </cell>
          <cell r="AL409">
            <v>1</v>
          </cell>
          <cell r="AM409">
            <v>1</v>
          </cell>
          <cell r="AN409">
            <v>8</v>
          </cell>
          <cell r="AO409" t="str">
            <v>18</v>
          </cell>
          <cell r="AP409" t="str">
            <v>(A)  EU150  (M)0.7-1.1mm</v>
          </cell>
          <cell r="AQ409" t="str">
            <v>(B) C.SB         (M) 0.7-1.1 mm</v>
          </cell>
          <cell r="AR409">
            <v>8</v>
          </cell>
          <cell r="AS409">
            <v>12</v>
          </cell>
          <cell r="AT409" t="str">
            <v>STY</v>
          </cell>
          <cell r="AU409" t="str">
            <v>اتوماتيك</v>
          </cell>
          <cell r="AV409">
            <v>7</v>
          </cell>
          <cell r="AW409">
            <v>7</v>
          </cell>
          <cell r="AX409">
            <v>658</v>
          </cell>
          <cell r="AY409">
            <v>1</v>
          </cell>
          <cell r="AZ409">
            <v>1</v>
          </cell>
          <cell r="BA409">
            <v>152</v>
          </cell>
          <cell r="BB409">
            <v>1</v>
          </cell>
          <cell r="BC409">
            <v>1</v>
          </cell>
          <cell r="BE409">
            <v>2</v>
          </cell>
          <cell r="BF409">
            <v>2</v>
          </cell>
          <cell r="BJ409">
            <v>3</v>
          </cell>
          <cell r="BK409">
            <v>5</v>
          </cell>
          <cell r="BL409">
            <v>11</v>
          </cell>
          <cell r="BN409">
            <v>521</v>
          </cell>
          <cell r="BO409" t="str">
            <v>5</v>
          </cell>
          <cell r="BP409"/>
          <cell r="BW409">
            <v>0</v>
          </cell>
          <cell r="CB409">
            <v>16</v>
          </cell>
          <cell r="CC409">
            <v>1</v>
          </cell>
          <cell r="CE409">
            <v>87</v>
          </cell>
          <cell r="CF409">
            <v>150</v>
          </cell>
          <cell r="CG409" t="str">
            <v>ابيض</v>
          </cell>
          <cell r="CK409">
            <v>0</v>
          </cell>
          <cell r="CL409">
            <v>0.28600000000000003</v>
          </cell>
          <cell r="CN409" t="str">
            <v>Ceramic Pharaohs 31.5*62</v>
          </cell>
          <cell r="CO409" t="str">
            <v>ستايل</v>
          </cell>
          <cell r="CP409" t="str">
            <v>ستايل</v>
          </cell>
          <cell r="CT409">
            <v>1</v>
          </cell>
          <cell r="CU409">
            <v>1</v>
          </cell>
          <cell r="CV409">
            <v>1</v>
          </cell>
        </row>
        <row r="410">
          <cell r="A410">
            <v>293</v>
          </cell>
          <cell r="B410" t="str">
            <v>PF2</v>
          </cell>
          <cell r="C410" t="str">
            <v>FOAM 6TH</v>
          </cell>
          <cell r="D410" t="str">
            <v>Molds</v>
          </cell>
          <cell r="E410" t="str">
            <v>FMSTYI46310000</v>
          </cell>
          <cell r="F410" t="str">
            <v>سيراميك الفراعنه 31*46</v>
          </cell>
          <cell r="G410" t="str">
            <v>Set</v>
          </cell>
          <cell r="H410" t="str">
            <v>1100*1200</v>
          </cell>
          <cell r="I410">
            <v>0.27500000000000002</v>
          </cell>
          <cell r="J410">
            <v>30</v>
          </cell>
          <cell r="L410">
            <v>30</v>
          </cell>
          <cell r="M410">
            <v>30</v>
          </cell>
          <cell r="N410">
            <v>2</v>
          </cell>
          <cell r="O410">
            <v>2</v>
          </cell>
          <cell r="Q410" t="str">
            <v>تعمل</v>
          </cell>
          <cell r="R410">
            <v>275</v>
          </cell>
          <cell r="S410">
            <v>255.75</v>
          </cell>
          <cell r="T410">
            <v>294.25</v>
          </cell>
          <cell r="U410" t="str">
            <v>7</v>
          </cell>
          <cell r="V410" t="str">
            <v>7</v>
          </cell>
          <cell r="X410" t="str">
            <v>سيراميك</v>
          </cell>
          <cell r="Y410">
            <v>365</v>
          </cell>
          <cell r="AA410">
            <v>293</v>
          </cell>
          <cell r="AB410" t="str">
            <v>سيراميك الفراعنه 31*46</v>
          </cell>
          <cell r="AD410" t="str">
            <v>سيراميك الفراعنه 31*46</v>
          </cell>
          <cell r="AE410">
            <v>1</v>
          </cell>
          <cell r="AH410">
            <v>240</v>
          </cell>
          <cell r="AI410">
            <v>228</v>
          </cell>
          <cell r="AJ410">
            <v>252</v>
          </cell>
          <cell r="AK410">
            <v>1</v>
          </cell>
          <cell r="AL410">
            <v>1</v>
          </cell>
          <cell r="AM410">
            <v>1</v>
          </cell>
          <cell r="AT410" t="str">
            <v>STY</v>
          </cell>
          <cell r="AU410" t="str">
            <v>اتوماتيك</v>
          </cell>
          <cell r="AV410">
            <v>7</v>
          </cell>
          <cell r="AW410">
            <v>7</v>
          </cell>
          <cell r="BJ410">
            <v>5</v>
          </cell>
          <cell r="BK410">
            <v>-5</v>
          </cell>
          <cell r="BL410">
            <v>5</v>
          </cell>
          <cell r="BO410" t="str">
            <v/>
          </cell>
          <cell r="BP410"/>
          <cell r="BW410">
            <v>0</v>
          </cell>
          <cell r="CK410">
            <v>0</v>
          </cell>
          <cell r="CL410">
            <v>0.30250000000000005</v>
          </cell>
          <cell r="CN410" t="str">
            <v>Ceramic Pharaohs 31*46</v>
          </cell>
          <cell r="CO410" t="str">
            <v>ستايل</v>
          </cell>
          <cell r="CP410" t="str">
            <v>ستايل</v>
          </cell>
          <cell r="CT410">
            <v>1</v>
          </cell>
          <cell r="CU410">
            <v>1</v>
          </cell>
          <cell r="CV410">
            <v>1</v>
          </cell>
        </row>
        <row r="411">
          <cell r="A411">
            <v>294</v>
          </cell>
          <cell r="B411" t="str">
            <v>PF2</v>
          </cell>
          <cell r="C411" t="str">
            <v>FOAM 6TH</v>
          </cell>
          <cell r="D411" t="str">
            <v>Molds</v>
          </cell>
          <cell r="E411" t="str">
            <v>FMSTYI63210000</v>
          </cell>
          <cell r="F411" t="str">
            <v>سيراميك الفراعنه 21*63</v>
          </cell>
          <cell r="G411" t="str">
            <v>Set</v>
          </cell>
          <cell r="H411" t="str">
            <v>1100*1200</v>
          </cell>
          <cell r="I411">
            <v>0.26</v>
          </cell>
          <cell r="J411">
            <v>34</v>
          </cell>
          <cell r="L411">
            <v>36</v>
          </cell>
          <cell r="M411">
            <v>36</v>
          </cell>
          <cell r="N411">
            <v>2</v>
          </cell>
          <cell r="O411">
            <v>2</v>
          </cell>
          <cell r="Q411" t="str">
            <v>تعمل</v>
          </cell>
          <cell r="R411">
            <v>260</v>
          </cell>
          <cell r="S411">
            <v>241.8</v>
          </cell>
          <cell r="T411">
            <v>278.2</v>
          </cell>
          <cell r="U411" t="str">
            <v>7</v>
          </cell>
          <cell r="V411" t="str">
            <v>7</v>
          </cell>
          <cell r="X411" t="str">
            <v>سيراميك</v>
          </cell>
          <cell r="Y411">
            <v>366</v>
          </cell>
          <cell r="AA411">
            <v>294</v>
          </cell>
          <cell r="AB411" t="str">
            <v>سيراميك الفراعنه 21*63</v>
          </cell>
          <cell r="AD411" t="str">
            <v>سيراميك الفراعنه 21*63</v>
          </cell>
          <cell r="AE411">
            <v>1</v>
          </cell>
          <cell r="AH411">
            <v>200</v>
          </cell>
          <cell r="AI411">
            <v>190</v>
          </cell>
          <cell r="AJ411">
            <v>210</v>
          </cell>
          <cell r="AK411">
            <v>1</v>
          </cell>
          <cell r="AL411">
            <v>1</v>
          </cell>
          <cell r="AM411">
            <v>1</v>
          </cell>
          <cell r="AN411">
            <v>8</v>
          </cell>
          <cell r="AO411" t="str">
            <v>18</v>
          </cell>
          <cell r="AP411" t="str">
            <v>(A)  EU150  (M)0.7-1.1mm</v>
          </cell>
          <cell r="AQ411" t="str">
            <v>(B) C.SB         (M) 0.7-1.1 mm</v>
          </cell>
          <cell r="AR411">
            <v>8</v>
          </cell>
          <cell r="AS411">
            <v>12</v>
          </cell>
          <cell r="AT411" t="str">
            <v>STY</v>
          </cell>
          <cell r="AU411" t="str">
            <v>اتوماتيك</v>
          </cell>
          <cell r="AV411">
            <v>7</v>
          </cell>
          <cell r="AW411">
            <v>7</v>
          </cell>
          <cell r="AX411">
            <v>670</v>
          </cell>
          <cell r="AY411">
            <v>1</v>
          </cell>
          <cell r="AZ411">
            <v>1</v>
          </cell>
          <cell r="BA411">
            <v>150</v>
          </cell>
          <cell r="BB411">
            <v>1</v>
          </cell>
          <cell r="BC411">
            <v>1</v>
          </cell>
          <cell r="BD411">
            <v>136.5</v>
          </cell>
          <cell r="BE411">
            <v>1.5</v>
          </cell>
          <cell r="BF411">
            <v>1.5</v>
          </cell>
          <cell r="BJ411">
            <v>3</v>
          </cell>
          <cell r="BK411">
            <v>5</v>
          </cell>
          <cell r="BL411">
            <v>11</v>
          </cell>
          <cell r="BN411">
            <v>522</v>
          </cell>
          <cell r="BO411" t="str">
            <v>5</v>
          </cell>
          <cell r="BP411"/>
          <cell r="BW411">
            <v>0</v>
          </cell>
          <cell r="CB411">
            <v>20</v>
          </cell>
          <cell r="CC411">
            <v>1</v>
          </cell>
          <cell r="CE411">
            <v>87</v>
          </cell>
          <cell r="CF411">
            <v>150</v>
          </cell>
          <cell r="CG411" t="str">
            <v>ابيض</v>
          </cell>
          <cell r="CK411">
            <v>0</v>
          </cell>
          <cell r="CL411">
            <v>0.28600000000000003</v>
          </cell>
          <cell r="CN411" t="str">
            <v>Ceramic Pharaohs 21*63</v>
          </cell>
          <cell r="CO411" t="str">
            <v>ستايل</v>
          </cell>
          <cell r="CP411" t="str">
            <v>ستايل</v>
          </cell>
          <cell r="CT411">
            <v>1</v>
          </cell>
          <cell r="CU411">
            <v>1</v>
          </cell>
          <cell r="CV411">
            <v>1</v>
          </cell>
        </row>
        <row r="412">
          <cell r="A412">
            <v>295</v>
          </cell>
          <cell r="B412" t="str">
            <v>PF2</v>
          </cell>
          <cell r="C412" t="str">
            <v>FOAM 6TH</v>
          </cell>
          <cell r="D412" t="str">
            <v>Molds</v>
          </cell>
          <cell r="E412" t="str">
            <v>FMSTYI52210000</v>
          </cell>
          <cell r="F412" t="str">
            <v>سيراميك الفراعنه 21*52</v>
          </cell>
          <cell r="G412" t="str">
            <v>Set</v>
          </cell>
          <cell r="H412" t="str">
            <v>1130*860</v>
          </cell>
          <cell r="I412">
            <v>0.2</v>
          </cell>
          <cell r="J412">
            <v>34</v>
          </cell>
          <cell r="K412">
            <v>1</v>
          </cell>
          <cell r="L412">
            <v>34</v>
          </cell>
          <cell r="M412">
            <v>34</v>
          </cell>
          <cell r="N412">
            <v>2</v>
          </cell>
          <cell r="O412">
            <v>2</v>
          </cell>
          <cell r="Q412" t="str">
            <v>تعمل</v>
          </cell>
          <cell r="R412">
            <v>200</v>
          </cell>
          <cell r="S412">
            <v>186</v>
          </cell>
          <cell r="T412">
            <v>214</v>
          </cell>
          <cell r="U412" t="str">
            <v>7</v>
          </cell>
          <cell r="V412" t="str">
            <v>7</v>
          </cell>
          <cell r="X412" t="str">
            <v>سيراميك</v>
          </cell>
          <cell r="Y412">
            <v>367</v>
          </cell>
          <cell r="AA412">
            <v>295</v>
          </cell>
          <cell r="AB412" t="str">
            <v>سيراميك الفراعنه 21*52</v>
          </cell>
          <cell r="AD412" t="str">
            <v>سيراميك الفراعنه 21*52</v>
          </cell>
          <cell r="AE412">
            <v>1</v>
          </cell>
          <cell r="AH412">
            <v>211.76470588235293</v>
          </cell>
          <cell r="AI412">
            <v>201.17647058823528</v>
          </cell>
          <cell r="AJ412">
            <v>222.35294117647058</v>
          </cell>
          <cell r="AK412">
            <v>1</v>
          </cell>
          <cell r="AL412">
            <v>1</v>
          </cell>
          <cell r="AM412">
            <v>1</v>
          </cell>
          <cell r="AN412">
            <v>8</v>
          </cell>
          <cell r="AO412" t="str">
            <v>18</v>
          </cell>
          <cell r="AP412" t="str">
            <v>(A)  EU150  (M)0.7-1.1mm</v>
          </cell>
          <cell r="AQ412" t="str">
            <v>(B) C.SB         (M) 0.7-1.1 mm</v>
          </cell>
          <cell r="AR412">
            <v>8</v>
          </cell>
          <cell r="AS412">
            <v>0</v>
          </cell>
          <cell r="AT412" t="str">
            <v>STY</v>
          </cell>
          <cell r="AU412" t="str">
            <v>اتوماتيك</v>
          </cell>
          <cell r="AV412">
            <v>7</v>
          </cell>
          <cell r="AW412">
            <v>7</v>
          </cell>
          <cell r="AX412">
            <v>559</v>
          </cell>
          <cell r="AY412">
            <v>1</v>
          </cell>
          <cell r="AZ412">
            <v>1</v>
          </cell>
          <cell r="BA412">
            <v>150</v>
          </cell>
          <cell r="BB412">
            <v>1</v>
          </cell>
          <cell r="BC412">
            <v>1</v>
          </cell>
          <cell r="BD412">
            <v>133</v>
          </cell>
          <cell r="BE412">
            <v>2</v>
          </cell>
          <cell r="BF412">
            <v>2</v>
          </cell>
          <cell r="BJ412">
            <v>3</v>
          </cell>
          <cell r="BK412">
            <v>5</v>
          </cell>
          <cell r="BL412">
            <v>11</v>
          </cell>
          <cell r="BN412">
            <v>519</v>
          </cell>
          <cell r="BO412" t="str">
            <v>5</v>
          </cell>
          <cell r="BP412"/>
          <cell r="BW412">
            <v>0</v>
          </cell>
          <cell r="CB412">
            <v>18</v>
          </cell>
          <cell r="CC412">
            <v>1</v>
          </cell>
          <cell r="CE412">
            <v>87</v>
          </cell>
          <cell r="CF412">
            <v>150</v>
          </cell>
          <cell r="CG412" t="str">
            <v>ابيض</v>
          </cell>
          <cell r="CK412">
            <v>0</v>
          </cell>
          <cell r="CL412">
            <v>0.22000000000000003</v>
          </cell>
          <cell r="CN412" t="str">
            <v>Ceramic Pharaohs 21*52</v>
          </cell>
          <cell r="CO412" t="str">
            <v>ستايل</v>
          </cell>
          <cell r="CP412" t="str">
            <v>ستايل</v>
          </cell>
          <cell r="CT412">
            <v>1</v>
          </cell>
          <cell r="CU412">
            <v>1</v>
          </cell>
          <cell r="CV412">
            <v>1</v>
          </cell>
        </row>
        <row r="413">
          <cell r="A413">
            <v>296</v>
          </cell>
          <cell r="B413" t="str">
            <v>PF2</v>
          </cell>
          <cell r="C413" t="str">
            <v>FOAM 6TH</v>
          </cell>
          <cell r="D413" t="str">
            <v>Molds</v>
          </cell>
          <cell r="E413" t="str">
            <v>FMSTYI84260000</v>
          </cell>
          <cell r="F413" t="str">
            <v>سيراميك الفراعنة 26.5*84</v>
          </cell>
          <cell r="G413" t="str">
            <v>Set</v>
          </cell>
          <cell r="H413" t="str">
            <v>1100*1200</v>
          </cell>
          <cell r="I413">
            <v>0.45</v>
          </cell>
          <cell r="J413">
            <v>34</v>
          </cell>
          <cell r="L413">
            <v>34</v>
          </cell>
          <cell r="M413">
            <v>34</v>
          </cell>
          <cell r="N413">
            <v>2</v>
          </cell>
          <cell r="O413">
            <v>2</v>
          </cell>
          <cell r="Q413" t="str">
            <v>تعمل</v>
          </cell>
          <cell r="R413">
            <v>450</v>
          </cell>
          <cell r="S413">
            <v>418.5</v>
          </cell>
          <cell r="T413">
            <v>481.5</v>
          </cell>
          <cell r="U413" t="str">
            <v>7</v>
          </cell>
          <cell r="V413" t="str">
            <v>7</v>
          </cell>
          <cell r="X413" t="str">
            <v>سيراميك</v>
          </cell>
          <cell r="Y413">
            <v>368</v>
          </cell>
          <cell r="AA413">
            <v>296</v>
          </cell>
          <cell r="AB413" t="str">
            <v>سيراميك الفراعنة 26.5*84</v>
          </cell>
          <cell r="AD413" t="str">
            <v>سيراميك الفراعنة 26.5*84</v>
          </cell>
          <cell r="AE413">
            <v>1</v>
          </cell>
          <cell r="AH413">
            <v>211.76470588235293</v>
          </cell>
          <cell r="AI413">
            <v>201.17647058823528</v>
          </cell>
          <cell r="AJ413">
            <v>222.35294117647058</v>
          </cell>
          <cell r="AK413">
            <v>1</v>
          </cell>
          <cell r="AL413">
            <v>1</v>
          </cell>
          <cell r="AM413">
            <v>1</v>
          </cell>
          <cell r="AT413" t="str">
            <v>STY</v>
          </cell>
          <cell r="AU413" t="str">
            <v>اتوماتيك</v>
          </cell>
          <cell r="AV413">
            <v>7</v>
          </cell>
          <cell r="AW413">
            <v>7</v>
          </cell>
          <cell r="BJ413">
            <v>5</v>
          </cell>
          <cell r="BK413">
            <v>-5</v>
          </cell>
          <cell r="BL413">
            <v>5</v>
          </cell>
          <cell r="BO413" t="str">
            <v/>
          </cell>
          <cell r="BP413"/>
          <cell r="BW413">
            <v>0</v>
          </cell>
          <cell r="CK413">
            <v>0</v>
          </cell>
          <cell r="CL413">
            <v>0.49500000000000005</v>
          </cell>
          <cell r="CN413" t="str">
            <v>Ceramic Pharaohs 26.5*84</v>
          </cell>
          <cell r="CO413" t="str">
            <v>ستايل</v>
          </cell>
          <cell r="CP413" t="str">
            <v>ستايل</v>
          </cell>
          <cell r="CT413">
            <v>1</v>
          </cell>
          <cell r="CU413">
            <v>1</v>
          </cell>
          <cell r="CV413">
            <v>1</v>
          </cell>
        </row>
        <row r="414">
          <cell r="A414" t="str">
            <v>297b</v>
          </cell>
          <cell r="B414" t="str">
            <v>PF1</v>
          </cell>
          <cell r="C414" t="str">
            <v>FOAM 10TH</v>
          </cell>
          <cell r="D414" t="str">
            <v>Molds</v>
          </cell>
          <cell r="E414" t="str">
            <v>FMBOXB25750000</v>
          </cell>
          <cell r="F414" t="str">
            <v>سمك 25ك بني سويف750 جرام-علبة</v>
          </cell>
          <cell r="G414" t="str">
            <v>Set</v>
          </cell>
          <cell r="H414" t="str">
            <v>1400*1700</v>
          </cell>
          <cell r="I414">
            <v>0.75</v>
          </cell>
          <cell r="J414">
            <v>67</v>
          </cell>
          <cell r="L414">
            <v>67</v>
          </cell>
          <cell r="M414">
            <v>99</v>
          </cell>
          <cell r="N414">
            <v>2</v>
          </cell>
          <cell r="O414">
            <v>3</v>
          </cell>
          <cell r="Q414" t="str">
            <v>تعمل</v>
          </cell>
          <cell r="R414">
            <v>750</v>
          </cell>
          <cell r="S414">
            <v>697.5</v>
          </cell>
          <cell r="T414">
            <v>802.5</v>
          </cell>
          <cell r="U414" t="str">
            <v>7</v>
          </cell>
          <cell r="V414" t="str">
            <v>7</v>
          </cell>
          <cell r="X414" t="str">
            <v>صندوق سمك</v>
          </cell>
          <cell r="Y414">
            <v>369</v>
          </cell>
          <cell r="Z414" t="str">
            <v>قاعدة</v>
          </cell>
          <cell r="AA414">
            <v>297</v>
          </cell>
          <cell r="AB414" t="str">
            <v>سمك 25ك بني سويف750 جرام</v>
          </cell>
          <cell r="AD414" t="str">
            <v>سمك 25ك بني سويف750 جرام</v>
          </cell>
          <cell r="AE414">
            <v>1</v>
          </cell>
          <cell r="AH414">
            <v>109.09090909090909</v>
          </cell>
          <cell r="AI414">
            <v>103.63636363636364</v>
          </cell>
          <cell r="AJ414">
            <v>114.54545454545455</v>
          </cell>
          <cell r="AK414">
            <v>0</v>
          </cell>
          <cell r="AL414">
            <v>1</v>
          </cell>
          <cell r="AN414">
            <v>6</v>
          </cell>
          <cell r="AO414" t="str">
            <v>20</v>
          </cell>
          <cell r="AP414" t="str">
            <v>(A)   401 XS   (S)0.4-0.8 mm</v>
          </cell>
          <cell r="AQ414" t="str">
            <v>(B)   EU 100   (S)0.4-0.8 mm</v>
          </cell>
          <cell r="AR414" t="str">
            <v>21</v>
          </cell>
          <cell r="AS414" t="str">
            <v>36</v>
          </cell>
          <cell r="AT414" t="str">
            <v>BOX</v>
          </cell>
          <cell r="AU414" t="str">
            <v>اتوماتيك</v>
          </cell>
          <cell r="AV414">
            <v>7</v>
          </cell>
          <cell r="AW414">
            <v>7</v>
          </cell>
          <cell r="AX414">
            <v>630</v>
          </cell>
          <cell r="AY414">
            <v>2</v>
          </cell>
          <cell r="AZ414">
            <v>2</v>
          </cell>
          <cell r="BA414">
            <v>455</v>
          </cell>
          <cell r="BB414">
            <v>2</v>
          </cell>
          <cell r="BC414">
            <v>2</v>
          </cell>
          <cell r="BD414">
            <v>285</v>
          </cell>
          <cell r="BE414">
            <v>2.5</v>
          </cell>
          <cell r="BF414">
            <v>2.5</v>
          </cell>
          <cell r="BJ414">
            <v>0</v>
          </cell>
          <cell r="BK414">
            <v>6</v>
          </cell>
          <cell r="BL414">
            <v>6</v>
          </cell>
          <cell r="BN414">
            <v>316</v>
          </cell>
          <cell r="BO414" t="str">
            <v>3</v>
          </cell>
          <cell r="BP414"/>
          <cell r="BW414">
            <v>0</v>
          </cell>
          <cell r="CB414">
            <v>5</v>
          </cell>
          <cell r="CC414">
            <v>1</v>
          </cell>
          <cell r="CE414">
            <v>87</v>
          </cell>
          <cell r="CF414">
            <v>150</v>
          </cell>
          <cell r="CG414" t="str">
            <v>ابيض</v>
          </cell>
          <cell r="CK414">
            <v>0.81374999999999997</v>
          </cell>
          <cell r="CL414">
            <v>0</v>
          </cell>
          <cell r="CN414" t="str">
            <v>fish 25 kg Bny Sweef750 gm</v>
          </cell>
          <cell r="CO414" t="str">
            <v>عملاء متنوعون</v>
          </cell>
          <cell r="CP414" t="str">
            <v>عملاء متنوعون</v>
          </cell>
          <cell r="CT414">
            <v>0</v>
          </cell>
          <cell r="CU414">
            <v>1</v>
          </cell>
          <cell r="CV414">
            <v>1</v>
          </cell>
        </row>
        <row r="415">
          <cell r="A415" t="str">
            <v>297c</v>
          </cell>
          <cell r="B415" t="str">
            <v>PF1</v>
          </cell>
          <cell r="C415" t="str">
            <v>FOAM 10TH</v>
          </cell>
          <cell r="D415" t="str">
            <v>Molds</v>
          </cell>
          <cell r="E415" t="str">
            <v>FMBOXB25750000</v>
          </cell>
          <cell r="F415" t="str">
            <v>سمك 25ك بني سويف750 جرام-غطاء</v>
          </cell>
          <cell r="G415" t="str">
            <v>Set</v>
          </cell>
          <cell r="H415" t="str">
            <v>1400*1700</v>
          </cell>
          <cell r="I415">
            <v>0.75</v>
          </cell>
          <cell r="J415">
            <v>67</v>
          </cell>
          <cell r="L415">
            <v>67</v>
          </cell>
          <cell r="M415">
            <v>99</v>
          </cell>
          <cell r="N415">
            <v>2</v>
          </cell>
          <cell r="O415">
            <v>3</v>
          </cell>
          <cell r="Q415" t="str">
            <v>تعمل</v>
          </cell>
          <cell r="R415">
            <v>750</v>
          </cell>
          <cell r="S415">
            <v>697.5</v>
          </cell>
          <cell r="T415">
            <v>802.5</v>
          </cell>
          <cell r="U415" t="str">
            <v>7</v>
          </cell>
          <cell r="V415" t="str">
            <v>7</v>
          </cell>
          <cell r="X415" t="str">
            <v>صندوق سمك</v>
          </cell>
          <cell r="Y415">
            <v>369</v>
          </cell>
          <cell r="Z415" t="str">
            <v>كفر</v>
          </cell>
          <cell r="AA415">
            <v>297</v>
          </cell>
          <cell r="AB415" t="str">
            <v>سمك 25ك بني سويف750 جرام</v>
          </cell>
          <cell r="AD415" t="str">
            <v>سمك 25ك بني سويف750 جرام</v>
          </cell>
          <cell r="AE415">
            <v>1</v>
          </cell>
          <cell r="AH415">
            <v>109.09090909090909</v>
          </cell>
          <cell r="AI415">
            <v>103.63636363636364</v>
          </cell>
          <cell r="AJ415">
            <v>114.54545454545455</v>
          </cell>
          <cell r="AK415">
            <v>0</v>
          </cell>
          <cell r="AL415">
            <v>1</v>
          </cell>
          <cell r="AN415">
            <v>6</v>
          </cell>
          <cell r="AO415" t="str">
            <v>20</v>
          </cell>
          <cell r="AP415" t="str">
            <v>(A)   401 XS   (S)0.4-0.8 mm</v>
          </cell>
          <cell r="AQ415" t="str">
            <v>(B)   EU 100   (S)0.4-0.8 mm</v>
          </cell>
          <cell r="AR415" t="str">
            <v>21</v>
          </cell>
          <cell r="AS415" t="str">
            <v>36</v>
          </cell>
          <cell r="AT415" t="str">
            <v>BOX</v>
          </cell>
          <cell r="AU415" t="str">
            <v>اتوماتيك</v>
          </cell>
          <cell r="AV415">
            <v>7</v>
          </cell>
          <cell r="AW415">
            <v>7</v>
          </cell>
          <cell r="AX415">
            <v>630</v>
          </cell>
          <cell r="AY415">
            <v>2</v>
          </cell>
          <cell r="AZ415">
            <v>2</v>
          </cell>
          <cell r="BA415">
            <v>455</v>
          </cell>
          <cell r="BB415">
            <v>2</v>
          </cell>
          <cell r="BC415">
            <v>2</v>
          </cell>
          <cell r="BD415">
            <v>40</v>
          </cell>
          <cell r="BE415">
            <v>2.5</v>
          </cell>
          <cell r="BF415">
            <v>2.5</v>
          </cell>
          <cell r="BJ415">
            <v>0</v>
          </cell>
          <cell r="BK415">
            <v>6</v>
          </cell>
          <cell r="BL415">
            <v>6</v>
          </cell>
          <cell r="BN415">
            <v>316</v>
          </cell>
          <cell r="BO415" t="str">
            <v>3</v>
          </cell>
          <cell r="BP415"/>
          <cell r="BW415">
            <v>0</v>
          </cell>
          <cell r="CB415">
            <v>5</v>
          </cell>
          <cell r="CC415">
            <v>1</v>
          </cell>
          <cell r="CE415">
            <v>87</v>
          </cell>
          <cell r="CF415">
            <v>150</v>
          </cell>
          <cell r="CG415" t="str">
            <v>ابيض</v>
          </cell>
          <cell r="CK415">
            <v>0.81374999999999997</v>
          </cell>
          <cell r="CL415">
            <v>0</v>
          </cell>
          <cell r="CN415" t="str">
            <v>fish 25 kg Bny Sweef750 gm</v>
          </cell>
          <cell r="CO415" t="str">
            <v>عملاء متنوعون</v>
          </cell>
          <cell r="CP415" t="str">
            <v>عملاء متنوعون</v>
          </cell>
          <cell r="CT415">
            <v>0</v>
          </cell>
          <cell r="CU415">
            <v>1</v>
          </cell>
          <cell r="CV415">
            <v>1</v>
          </cell>
        </row>
        <row r="416">
          <cell r="A416">
            <v>297</v>
          </cell>
          <cell r="B416" t="str">
            <v>PF1</v>
          </cell>
          <cell r="C416" t="str">
            <v>FOAM 10TH</v>
          </cell>
          <cell r="D416" t="str">
            <v>Molds</v>
          </cell>
          <cell r="E416" t="str">
            <v>FMBOXB25750000</v>
          </cell>
          <cell r="F416" t="str">
            <v>سمك 25ك بني سويف750 جرام</v>
          </cell>
          <cell r="G416" t="str">
            <v>Set</v>
          </cell>
          <cell r="H416" t="str">
            <v>1400*1700</v>
          </cell>
          <cell r="I416">
            <v>0.75</v>
          </cell>
          <cell r="J416">
            <v>67</v>
          </cell>
          <cell r="L416">
            <v>67</v>
          </cell>
          <cell r="M416">
            <v>99</v>
          </cell>
          <cell r="N416">
            <v>2</v>
          </cell>
          <cell r="O416">
            <v>3</v>
          </cell>
          <cell r="Q416" t="str">
            <v>تعمل</v>
          </cell>
          <cell r="R416">
            <v>750</v>
          </cell>
          <cell r="S416">
            <v>697.5</v>
          </cell>
          <cell r="T416">
            <v>802.5</v>
          </cell>
          <cell r="U416" t="str">
            <v>7</v>
          </cell>
          <cell r="V416" t="str">
            <v>7</v>
          </cell>
          <cell r="X416" t="str">
            <v>صندوق سمك</v>
          </cell>
          <cell r="Y416">
            <v>369</v>
          </cell>
          <cell r="AA416">
            <v>297</v>
          </cell>
          <cell r="AB416" t="str">
            <v>سمك 25ك بني سويف750 جرام</v>
          </cell>
          <cell r="AD416" t="str">
            <v>سمك 25ك بني سويف750 جرام</v>
          </cell>
          <cell r="AE416">
            <v>1</v>
          </cell>
          <cell r="AH416">
            <v>109.09090909090909</v>
          </cell>
          <cell r="AI416">
            <v>103.63636363636364</v>
          </cell>
          <cell r="AJ416">
            <v>114.54545454545455</v>
          </cell>
          <cell r="AK416">
            <v>1</v>
          </cell>
          <cell r="AM416">
            <v>1</v>
          </cell>
          <cell r="AN416">
            <v>6</v>
          </cell>
          <cell r="AO416" t="str">
            <v>20</v>
          </cell>
          <cell r="AP416" t="str">
            <v>(A)   401 XS   (S)0.4-0.8 mm</v>
          </cell>
          <cell r="AQ416" t="str">
            <v>(B)   EU 100   (S)0.4-0.8 mm</v>
          </cell>
          <cell r="AR416" t="str">
            <v>21</v>
          </cell>
          <cell r="AS416" t="str">
            <v>36</v>
          </cell>
          <cell r="AT416" t="str">
            <v>BOX</v>
          </cell>
          <cell r="AU416" t="str">
            <v>اتوماتيك</v>
          </cell>
          <cell r="AV416">
            <v>7</v>
          </cell>
          <cell r="AW416">
            <v>7</v>
          </cell>
          <cell r="BJ416">
            <v>0</v>
          </cell>
          <cell r="BK416">
            <v>6</v>
          </cell>
          <cell r="BL416">
            <v>6</v>
          </cell>
          <cell r="BN416">
            <v>316</v>
          </cell>
          <cell r="BO416" t="str">
            <v>3</v>
          </cell>
          <cell r="BP416"/>
          <cell r="BW416">
            <v>0</v>
          </cell>
          <cell r="CB416">
            <v>5</v>
          </cell>
          <cell r="CC416">
            <v>1</v>
          </cell>
          <cell r="CE416">
            <v>87</v>
          </cell>
          <cell r="CF416">
            <v>150</v>
          </cell>
          <cell r="CG416" t="str">
            <v>ابيض</v>
          </cell>
          <cell r="CK416">
            <v>0.81374999999999997</v>
          </cell>
          <cell r="CL416">
            <v>0</v>
          </cell>
          <cell r="CN416" t="str">
            <v>fish 25 kg Bny Sweef750 gm</v>
          </cell>
          <cell r="CO416" t="str">
            <v>عملاء متنوعون</v>
          </cell>
          <cell r="CP416" t="str">
            <v>عملاء متنوعون</v>
          </cell>
          <cell r="CT416">
            <v>1</v>
          </cell>
          <cell r="CU416">
            <v>1</v>
          </cell>
          <cell r="CV416">
            <v>1</v>
          </cell>
        </row>
        <row r="417">
          <cell r="A417">
            <v>298</v>
          </cell>
          <cell r="B417" t="str">
            <v>PF1</v>
          </cell>
          <cell r="C417" t="str">
            <v>FOAM 10TH</v>
          </cell>
          <cell r="D417" t="str">
            <v>Molds</v>
          </cell>
          <cell r="E417" t="str">
            <v>FMSKYB22000000</v>
          </cell>
          <cell r="F417" t="str">
            <v>سكاى LED22</v>
          </cell>
          <cell r="G417" t="str">
            <v>Set</v>
          </cell>
          <cell r="H417" t="str">
            <v>850*650</v>
          </cell>
          <cell r="I417">
            <v>0.115</v>
          </cell>
          <cell r="J417">
            <v>60</v>
          </cell>
          <cell r="K417">
            <v>1</v>
          </cell>
          <cell r="L417">
            <v>60</v>
          </cell>
          <cell r="M417">
            <v>60</v>
          </cell>
          <cell r="N417">
            <v>2</v>
          </cell>
          <cell r="O417">
            <v>2</v>
          </cell>
          <cell r="Q417" t="str">
            <v>لا تعمل</v>
          </cell>
          <cell r="R417">
            <v>115</v>
          </cell>
          <cell r="S417">
            <v>106.95</v>
          </cell>
          <cell r="T417">
            <v>123.05</v>
          </cell>
          <cell r="U417" t="str">
            <v>7</v>
          </cell>
          <cell r="V417" t="str">
            <v>7</v>
          </cell>
          <cell r="Y417">
            <v>346</v>
          </cell>
          <cell r="AA417">
            <v>298</v>
          </cell>
          <cell r="AB417" t="str">
            <v>سكاى LED22</v>
          </cell>
          <cell r="AC417">
            <v>0.115</v>
          </cell>
          <cell r="AD417" t="str">
            <v>سكاى LED22</v>
          </cell>
          <cell r="AE417">
            <v>0</v>
          </cell>
          <cell r="AH417">
            <v>120</v>
          </cell>
          <cell r="AI417">
            <v>114</v>
          </cell>
          <cell r="AJ417">
            <v>126</v>
          </cell>
          <cell r="AK417">
            <v>1</v>
          </cell>
          <cell r="AL417">
            <v>1</v>
          </cell>
          <cell r="AM417">
            <v>1</v>
          </cell>
          <cell r="AT417" t="str">
            <v>SKY</v>
          </cell>
          <cell r="AV417">
            <v>7</v>
          </cell>
          <cell r="AW417">
            <v>7</v>
          </cell>
          <cell r="BO417" t="str">
            <v/>
          </cell>
          <cell r="BP417"/>
          <cell r="CK417">
            <v>0</v>
          </cell>
          <cell r="CL417">
            <v>0.12650000000000003</v>
          </cell>
          <cell r="CN417" t="str">
            <v>سkgاى LED22</v>
          </cell>
          <cell r="CO417" t="str">
            <v>شركة سكاى</v>
          </cell>
          <cell r="CP417" t="str">
            <v>شركة سكاى</v>
          </cell>
          <cell r="CT417">
            <v>1</v>
          </cell>
          <cell r="CU417">
            <v>2</v>
          </cell>
        </row>
        <row r="418">
          <cell r="A418" t="str">
            <v>299u</v>
          </cell>
          <cell r="B418" t="str">
            <v>PF1</v>
          </cell>
          <cell r="C418" t="str">
            <v>FOAM 10TH</v>
          </cell>
          <cell r="D418" t="str">
            <v>Molds</v>
          </cell>
          <cell r="E418" t="str">
            <v>FMDAHI5L000000</v>
          </cell>
          <cell r="F418" t="str">
            <v>سخان غاز 6لتر-اعلي</v>
          </cell>
          <cell r="G418" t="str">
            <v>Ea</v>
          </cell>
          <cell r="H418" t="str">
            <v>1200*1100</v>
          </cell>
          <cell r="I418">
            <v>6.0499999999999998E-2</v>
          </cell>
          <cell r="J418">
            <v>51</v>
          </cell>
          <cell r="L418">
            <v>54</v>
          </cell>
          <cell r="M418">
            <v>70</v>
          </cell>
          <cell r="N418">
            <v>2</v>
          </cell>
          <cell r="O418">
            <v>3</v>
          </cell>
          <cell r="Q418" t="str">
            <v>تعمل</v>
          </cell>
          <cell r="R418">
            <v>60.5</v>
          </cell>
          <cell r="S418">
            <v>56.265000000000001</v>
          </cell>
          <cell r="T418">
            <v>64.734999999999999</v>
          </cell>
          <cell r="U418" t="str">
            <v>7</v>
          </cell>
          <cell r="V418" t="str">
            <v>7</v>
          </cell>
          <cell r="X418" t="str">
            <v>سخان</v>
          </cell>
          <cell r="Y418">
            <v>159</v>
          </cell>
          <cell r="Z418" t="str">
            <v>اعلي</v>
          </cell>
          <cell r="AA418">
            <v>299</v>
          </cell>
          <cell r="AB418" t="str">
            <v>سخان غاز 6لتر</v>
          </cell>
          <cell r="AC418" t="str">
            <v>Foam Set Protection Upper 6L G</v>
          </cell>
          <cell r="AD418" t="str">
            <v>سخان غاز 6لتر</v>
          </cell>
          <cell r="AE418">
            <v>1</v>
          </cell>
          <cell r="AG418" t="str">
            <v xml:space="preserve">A05488001      </v>
          </cell>
          <cell r="AH418">
            <v>154.28571428571431</v>
          </cell>
          <cell r="AI418">
            <v>146.57142857142858</v>
          </cell>
          <cell r="AJ418">
            <v>162.00000000000003</v>
          </cell>
          <cell r="AK418">
            <v>0</v>
          </cell>
          <cell r="AL418">
            <v>1</v>
          </cell>
          <cell r="AN418">
            <v>6</v>
          </cell>
          <cell r="AO418">
            <v>18</v>
          </cell>
          <cell r="AP418" t="str">
            <v>(A) EU 150     (M) 0.7-1.1 mm</v>
          </cell>
          <cell r="AQ418" t="str">
            <v>(B) S.2 112     (M) 0.7-1.1 mm</v>
          </cell>
          <cell r="AR418">
            <v>18</v>
          </cell>
          <cell r="AS418">
            <v>24</v>
          </cell>
          <cell r="AT418" t="str">
            <v>DAH</v>
          </cell>
          <cell r="AU418" t="str">
            <v>اتوماتيك</v>
          </cell>
          <cell r="AV418">
            <v>7</v>
          </cell>
          <cell r="AW418">
            <v>7</v>
          </cell>
          <cell r="BJ418">
            <v>3</v>
          </cell>
          <cell r="BK418">
            <v>3</v>
          </cell>
          <cell r="BL418">
            <v>9</v>
          </cell>
          <cell r="BN418">
            <v>206</v>
          </cell>
          <cell r="BO418" t="str">
            <v>2</v>
          </cell>
          <cell r="BP418"/>
          <cell r="BW418">
            <v>0</v>
          </cell>
          <cell r="CB418">
            <v>24</v>
          </cell>
          <cell r="CC418">
            <v>0.5</v>
          </cell>
          <cell r="CE418">
            <v>87</v>
          </cell>
          <cell r="CF418">
            <v>150</v>
          </cell>
          <cell r="CG418" t="str">
            <v>ابيض</v>
          </cell>
          <cell r="CK418">
            <v>0</v>
          </cell>
          <cell r="CL418">
            <v>6.6549999999999998E-2</v>
          </cell>
          <cell r="CN418" t="str">
            <v>heater Gas 6littre</v>
          </cell>
          <cell r="CO418" t="str">
            <v>الكترولوكس</v>
          </cell>
          <cell r="CP418" t="str">
            <v>القاهرة للصناعات المغذية سخانات</v>
          </cell>
          <cell r="CT418">
            <v>0</v>
          </cell>
          <cell r="CU418">
            <v>1</v>
          </cell>
          <cell r="CV418">
            <v>1</v>
          </cell>
        </row>
        <row r="419">
          <cell r="A419" t="str">
            <v>299d</v>
          </cell>
          <cell r="B419" t="str">
            <v>PF1</v>
          </cell>
          <cell r="C419" t="str">
            <v>FOAM 10TH</v>
          </cell>
          <cell r="D419" t="str">
            <v>Molds</v>
          </cell>
          <cell r="E419" t="str">
            <v>FMDAHI5L000000</v>
          </cell>
          <cell r="F419" t="str">
            <v>سخان غاز 6لتر-اسفل</v>
          </cell>
          <cell r="G419" t="str">
            <v>Ea</v>
          </cell>
          <cell r="H419" t="str">
            <v>1200*1100</v>
          </cell>
          <cell r="I419">
            <v>5.45E-2</v>
          </cell>
          <cell r="J419">
            <v>51</v>
          </cell>
          <cell r="L419">
            <v>54</v>
          </cell>
          <cell r="M419">
            <v>70</v>
          </cell>
          <cell r="N419">
            <v>2</v>
          </cell>
          <cell r="O419">
            <v>3</v>
          </cell>
          <cell r="Q419" t="str">
            <v>تعمل</v>
          </cell>
          <cell r="R419">
            <v>54.5</v>
          </cell>
          <cell r="S419">
            <v>50.685000000000002</v>
          </cell>
          <cell r="T419">
            <v>58.314999999999998</v>
          </cell>
          <cell r="U419" t="str">
            <v>7</v>
          </cell>
          <cell r="V419" t="str">
            <v>7</v>
          </cell>
          <cell r="X419" t="str">
            <v>سخان</v>
          </cell>
          <cell r="Y419">
            <v>159</v>
          </cell>
          <cell r="Z419" t="str">
            <v>اسفل</v>
          </cell>
          <cell r="AA419">
            <v>299</v>
          </cell>
          <cell r="AB419" t="str">
            <v>سخان غاز 6لتر</v>
          </cell>
          <cell r="AC419" t="str">
            <v>Foam Set Protection Upper 6L G</v>
          </cell>
          <cell r="AD419" t="str">
            <v>سخان غاز 6لتر</v>
          </cell>
          <cell r="AE419">
            <v>1</v>
          </cell>
          <cell r="AG419" t="str">
            <v xml:space="preserve">A05488101      </v>
          </cell>
          <cell r="AH419">
            <v>154.28571428571431</v>
          </cell>
          <cell r="AI419">
            <v>146.57142857142858</v>
          </cell>
          <cell r="AJ419">
            <v>162.00000000000003</v>
          </cell>
          <cell r="AK419">
            <v>0</v>
          </cell>
          <cell r="AL419">
            <v>1</v>
          </cell>
          <cell r="AT419" t="str">
            <v>DAH</v>
          </cell>
          <cell r="AU419" t="str">
            <v>اتوماتيك</v>
          </cell>
          <cell r="AV419">
            <v>7</v>
          </cell>
          <cell r="AW419">
            <v>7</v>
          </cell>
          <cell r="BJ419">
            <v>5</v>
          </cell>
          <cell r="BK419">
            <v>-5</v>
          </cell>
          <cell r="BL419">
            <v>5</v>
          </cell>
          <cell r="BN419">
            <v>206</v>
          </cell>
          <cell r="BO419" t="str">
            <v>2</v>
          </cell>
          <cell r="BP419"/>
          <cell r="BW419">
            <v>0</v>
          </cell>
          <cell r="CB419">
            <v>24</v>
          </cell>
          <cell r="CC419">
            <v>0.5</v>
          </cell>
          <cell r="CE419">
            <v>87</v>
          </cell>
          <cell r="CF419">
            <v>150</v>
          </cell>
          <cell r="CG419" t="str">
            <v>ابيض</v>
          </cell>
          <cell r="CK419">
            <v>0</v>
          </cell>
          <cell r="CL419">
            <v>5.9950000000000003E-2</v>
          </cell>
          <cell r="CN419" t="str">
            <v>heater Gas 6littre</v>
          </cell>
          <cell r="CO419" t="str">
            <v>الكترولوكس</v>
          </cell>
          <cell r="CP419" t="str">
            <v>القاهرة للصناعات المغذية سخانات</v>
          </cell>
          <cell r="CT419">
            <v>0</v>
          </cell>
          <cell r="CU419">
            <v>1</v>
          </cell>
          <cell r="CV419">
            <v>0</v>
          </cell>
        </row>
        <row r="420">
          <cell r="A420">
            <v>299</v>
          </cell>
          <cell r="B420" t="str">
            <v>PF1</v>
          </cell>
          <cell r="C420" t="str">
            <v>FOAM 10TH</v>
          </cell>
          <cell r="D420" t="str">
            <v>Molds</v>
          </cell>
          <cell r="E420" t="str">
            <v>FMDAHI5L000000</v>
          </cell>
          <cell r="F420" t="str">
            <v>سخان غاز 6لتر</v>
          </cell>
          <cell r="G420" t="str">
            <v>Set</v>
          </cell>
          <cell r="H420" t="str">
            <v>1200*1100</v>
          </cell>
          <cell r="I420">
            <v>0.115</v>
          </cell>
          <cell r="J420">
            <v>51</v>
          </cell>
          <cell r="L420">
            <v>54</v>
          </cell>
          <cell r="M420">
            <v>70</v>
          </cell>
          <cell r="N420">
            <v>2</v>
          </cell>
          <cell r="O420">
            <v>3</v>
          </cell>
          <cell r="Q420" t="str">
            <v>تعمل</v>
          </cell>
          <cell r="R420">
            <v>115</v>
          </cell>
          <cell r="S420">
            <v>106.95</v>
          </cell>
          <cell r="T420">
            <v>123.05</v>
          </cell>
          <cell r="U420" t="str">
            <v>7</v>
          </cell>
          <cell r="V420" t="str">
            <v>7</v>
          </cell>
          <cell r="X420" t="str">
            <v>سخان</v>
          </cell>
          <cell r="Y420">
            <v>159</v>
          </cell>
          <cell r="AA420">
            <v>299</v>
          </cell>
          <cell r="AB420" t="str">
            <v>سخان غاز 6لتر</v>
          </cell>
          <cell r="AC420" t="str">
            <v>Foam Set Protection Upper 6L G</v>
          </cell>
          <cell r="AD420" t="str">
            <v>سخان غاز 6لتر</v>
          </cell>
          <cell r="AE420">
            <v>1</v>
          </cell>
          <cell r="AH420">
            <v>154.28571428571431</v>
          </cell>
          <cell r="AI420">
            <v>146.57142857142858</v>
          </cell>
          <cell r="AJ420">
            <v>162.00000000000003</v>
          </cell>
          <cell r="AK420">
            <v>1</v>
          </cell>
          <cell r="AM420">
            <v>1</v>
          </cell>
          <cell r="AT420" t="str">
            <v>DAH</v>
          </cell>
          <cell r="AU420" t="str">
            <v>اتوماتيك</v>
          </cell>
          <cell r="AV420">
            <v>7</v>
          </cell>
          <cell r="AW420">
            <v>7</v>
          </cell>
          <cell r="AX420">
            <v>350</v>
          </cell>
          <cell r="AY420">
            <v>2</v>
          </cell>
          <cell r="AZ420">
            <v>2</v>
          </cell>
          <cell r="BA420">
            <v>285</v>
          </cell>
          <cell r="BB420">
            <v>2</v>
          </cell>
          <cell r="BC420">
            <v>2</v>
          </cell>
          <cell r="BD420">
            <v>70</v>
          </cell>
          <cell r="BE420">
            <v>2</v>
          </cell>
          <cell r="BF420">
            <v>2</v>
          </cell>
          <cell r="BJ420">
            <v>5</v>
          </cell>
          <cell r="BK420">
            <v>-5</v>
          </cell>
          <cell r="BL420">
            <v>5</v>
          </cell>
          <cell r="BN420">
            <v>206</v>
          </cell>
          <cell r="BO420" t="str">
            <v>2</v>
          </cell>
          <cell r="BP420"/>
          <cell r="BW420">
            <v>0</v>
          </cell>
          <cell r="CB420">
            <v>24</v>
          </cell>
          <cell r="CC420">
            <v>1</v>
          </cell>
          <cell r="CE420">
            <v>87</v>
          </cell>
          <cell r="CF420">
            <v>150</v>
          </cell>
          <cell r="CG420" t="str">
            <v>ابيض</v>
          </cell>
          <cell r="CK420">
            <v>0</v>
          </cell>
          <cell r="CL420">
            <v>0.12650000000000003</v>
          </cell>
          <cell r="CN420" t="str">
            <v>heater Gas 6littre</v>
          </cell>
          <cell r="CO420" t="str">
            <v>الكترولوكس</v>
          </cell>
          <cell r="CP420" t="str">
            <v>القاهرة للصناعات المغذية سخانات</v>
          </cell>
          <cell r="CT420">
            <v>1</v>
          </cell>
          <cell r="CU420">
            <v>1</v>
          </cell>
          <cell r="CV420">
            <v>1</v>
          </cell>
        </row>
        <row r="421">
          <cell r="A421">
            <v>300</v>
          </cell>
          <cell r="B421" t="str">
            <v>PF1</v>
          </cell>
          <cell r="C421" t="str">
            <v>FOAM 10TH</v>
          </cell>
          <cell r="D421" t="str">
            <v>Molds</v>
          </cell>
          <cell r="E421" t="str">
            <v>FMSAMISC000000</v>
          </cell>
          <cell r="F421" t="str">
            <v>سامسونج SETLOUSHION اكتوبر</v>
          </cell>
          <cell r="G421" t="str">
            <v>Set</v>
          </cell>
          <cell r="H421" t="str">
            <v>1100*850</v>
          </cell>
          <cell r="I421">
            <v>0.64900000000000002</v>
          </cell>
          <cell r="J421">
            <v>15</v>
          </cell>
          <cell r="L421">
            <v>15</v>
          </cell>
          <cell r="M421">
            <v>15</v>
          </cell>
          <cell r="N421">
            <v>6</v>
          </cell>
          <cell r="O421">
            <v>1</v>
          </cell>
          <cell r="Q421" t="str">
            <v>لا تعمل</v>
          </cell>
          <cell r="R421">
            <v>649</v>
          </cell>
          <cell r="S421">
            <v>603.57000000000005</v>
          </cell>
          <cell r="T421">
            <v>694.43</v>
          </cell>
          <cell r="U421" t="str">
            <v>7</v>
          </cell>
          <cell r="V421" t="str">
            <v>7</v>
          </cell>
          <cell r="Y421">
            <v>347</v>
          </cell>
          <cell r="AA421">
            <v>300</v>
          </cell>
          <cell r="AB421" t="str">
            <v>سامسونج SETLOUSHION اكتوبر</v>
          </cell>
          <cell r="AC421">
            <v>0.64900000000000002</v>
          </cell>
          <cell r="AD421" t="str">
            <v>سامسونج SETLOUSHION اكتوبر</v>
          </cell>
          <cell r="AE421">
            <v>0</v>
          </cell>
          <cell r="AH421">
            <v>240</v>
          </cell>
          <cell r="AI421">
            <v>228</v>
          </cell>
          <cell r="AJ421">
            <v>252</v>
          </cell>
          <cell r="AK421">
            <v>1</v>
          </cell>
          <cell r="AL421">
            <v>1</v>
          </cell>
          <cell r="AM421">
            <v>1</v>
          </cell>
          <cell r="AT421" t="str">
            <v>SAM</v>
          </cell>
          <cell r="AV421">
            <v>7</v>
          </cell>
          <cell r="AW421">
            <v>7</v>
          </cell>
          <cell r="BO421" t="str">
            <v/>
          </cell>
          <cell r="BP421"/>
          <cell r="CK421">
            <v>0</v>
          </cell>
          <cell r="CL421">
            <v>0.71390000000000009</v>
          </cell>
          <cell r="CN421" t="str">
            <v>سامسونج SETLOUSHION October</v>
          </cell>
          <cell r="CO421" t="str">
            <v/>
          </cell>
          <cell r="CT421">
            <v>1</v>
          </cell>
          <cell r="CU421">
            <v>6</v>
          </cell>
        </row>
        <row r="422">
          <cell r="A422">
            <v>301</v>
          </cell>
          <cell r="B422" t="str">
            <v>PF1</v>
          </cell>
          <cell r="C422" t="str">
            <v>FOAM 10TH</v>
          </cell>
          <cell r="D422" t="str">
            <v>Molds</v>
          </cell>
          <cell r="E422" t="str">
            <v>FMUNFIAG841020</v>
          </cell>
          <cell r="F422" t="str">
            <v>زوايا يونيفرسال 84*10*2</v>
          </cell>
          <cell r="G422" t="str">
            <v>Set</v>
          </cell>
          <cell r="H422" t="str">
            <v>1200*1000</v>
          </cell>
          <cell r="I422">
            <v>0.29499999999999998</v>
          </cell>
          <cell r="J422">
            <v>34</v>
          </cell>
          <cell r="L422">
            <v>36</v>
          </cell>
          <cell r="M422">
            <v>43</v>
          </cell>
          <cell r="N422">
            <v>2</v>
          </cell>
          <cell r="O422">
            <v>2</v>
          </cell>
          <cell r="Q422" t="str">
            <v>تعمل</v>
          </cell>
          <cell r="R422">
            <v>295</v>
          </cell>
          <cell r="S422">
            <v>274.35000000000002</v>
          </cell>
          <cell r="T422">
            <v>315.64999999999998</v>
          </cell>
          <cell r="U422" t="str">
            <v>7</v>
          </cell>
          <cell r="V422" t="str">
            <v>7</v>
          </cell>
          <cell r="X422" t="str">
            <v>بوتجاز</v>
          </cell>
          <cell r="Y422">
            <v>160</v>
          </cell>
          <cell r="AA422">
            <v>301</v>
          </cell>
          <cell r="AB422" t="str">
            <v>زوايا يونيفرسال 84*10*2</v>
          </cell>
          <cell r="AD422" t="str">
            <v>زوايا يونيفرسال 84*10*2</v>
          </cell>
          <cell r="AE422">
            <v>1</v>
          </cell>
          <cell r="AH422">
            <v>167.44186046511629</v>
          </cell>
          <cell r="AI422">
            <v>159.06976744186048</v>
          </cell>
          <cell r="AJ422">
            <v>175.81395348837211</v>
          </cell>
          <cell r="AK422">
            <v>1</v>
          </cell>
          <cell r="AL422">
            <v>1</v>
          </cell>
          <cell r="AM422">
            <v>1</v>
          </cell>
          <cell r="AN422">
            <v>11</v>
          </cell>
          <cell r="AO422" t="str">
            <v>22</v>
          </cell>
          <cell r="AP422" t="str">
            <v>(A)  EU150  (M)0.7-1.1mm</v>
          </cell>
          <cell r="AQ422" t="str">
            <v>(B) s3112    (s) 0.5-8 mm</v>
          </cell>
          <cell r="AR422">
            <v>8</v>
          </cell>
          <cell r="AS422">
            <v>16</v>
          </cell>
          <cell r="AT422" t="str">
            <v>UNF</v>
          </cell>
          <cell r="AU422" t="str">
            <v>اتوماتيك</v>
          </cell>
          <cell r="AV422">
            <v>7</v>
          </cell>
          <cell r="AW422">
            <v>7</v>
          </cell>
          <cell r="AX422">
            <v>840</v>
          </cell>
          <cell r="AY422">
            <v>2</v>
          </cell>
          <cell r="AZ422">
            <v>2</v>
          </cell>
          <cell r="BA422">
            <v>207</v>
          </cell>
          <cell r="BB422">
            <v>2</v>
          </cell>
          <cell r="BC422">
            <v>2</v>
          </cell>
          <cell r="BD422">
            <v>100</v>
          </cell>
          <cell r="BE422">
            <v>2</v>
          </cell>
          <cell r="BF422">
            <v>2</v>
          </cell>
          <cell r="BG422">
            <v>20</v>
          </cell>
          <cell r="BH422">
            <v>2</v>
          </cell>
          <cell r="BI422">
            <v>2</v>
          </cell>
          <cell r="BJ422">
            <v>1</v>
          </cell>
          <cell r="BK422">
            <v>10</v>
          </cell>
          <cell r="BL422">
            <v>12</v>
          </cell>
          <cell r="BN422">
            <v>1108</v>
          </cell>
          <cell r="BO422" t="str">
            <v>11</v>
          </cell>
          <cell r="BP422"/>
          <cell r="BW422">
            <v>0</v>
          </cell>
          <cell r="CB422">
            <v>200</v>
          </cell>
          <cell r="CC422">
            <v>1</v>
          </cell>
          <cell r="CE422">
            <v>87</v>
          </cell>
          <cell r="CF422">
            <v>150</v>
          </cell>
          <cell r="CG422" t="str">
            <v>احمر</v>
          </cell>
          <cell r="CK422">
            <v>0</v>
          </cell>
          <cell r="CL422">
            <v>0.32450000000000001</v>
          </cell>
          <cell r="CN422" t="str">
            <v>angels Universal 84*10*2</v>
          </cell>
          <cell r="CO422" t="str">
            <v>يونيفرسال</v>
          </cell>
          <cell r="CP422" t="str">
            <v>يونيفرسال</v>
          </cell>
          <cell r="CT422">
            <v>1</v>
          </cell>
          <cell r="CU422">
            <v>1</v>
          </cell>
          <cell r="CV422">
            <v>1</v>
          </cell>
        </row>
        <row r="423">
          <cell r="A423">
            <v>302</v>
          </cell>
          <cell r="B423" t="str">
            <v>PF1</v>
          </cell>
          <cell r="C423" t="str">
            <v>FOAM 10TH</v>
          </cell>
          <cell r="D423" t="str">
            <v>Molds</v>
          </cell>
          <cell r="E423" t="str">
            <v>FMZANI10000000</v>
          </cell>
          <cell r="F423" t="str">
            <v>زانوسي وسط</v>
          </cell>
          <cell r="G423" t="str">
            <v>Ea</v>
          </cell>
          <cell r="H423" t="str">
            <v>1100*1200</v>
          </cell>
          <cell r="I423">
            <v>1.056</v>
          </cell>
          <cell r="J423">
            <v>13</v>
          </cell>
          <cell r="L423">
            <v>14</v>
          </cell>
          <cell r="M423">
            <v>15</v>
          </cell>
          <cell r="N423">
            <v>1</v>
          </cell>
          <cell r="O423">
            <v>1</v>
          </cell>
          <cell r="Q423" t="str">
            <v>تعمل</v>
          </cell>
          <cell r="R423">
            <v>1056</v>
          </cell>
          <cell r="S423">
            <v>982.08</v>
          </cell>
          <cell r="T423">
            <v>1129.92</v>
          </cell>
          <cell r="U423" t="str">
            <v>7</v>
          </cell>
          <cell r="V423" t="str">
            <v>7</v>
          </cell>
          <cell r="X423" t="str">
            <v>ثلاجة</v>
          </cell>
          <cell r="Y423">
            <v>161</v>
          </cell>
          <cell r="AA423">
            <v>302</v>
          </cell>
          <cell r="AB423" t="str">
            <v>زانوسي وسط</v>
          </cell>
          <cell r="AD423" t="str">
            <v>زانوسي وسط</v>
          </cell>
          <cell r="AE423">
            <v>1</v>
          </cell>
          <cell r="AH423">
            <v>240</v>
          </cell>
          <cell r="AI423">
            <v>228</v>
          </cell>
          <cell r="AJ423">
            <v>252</v>
          </cell>
          <cell r="AK423">
            <v>1</v>
          </cell>
          <cell r="AL423">
            <v>1</v>
          </cell>
          <cell r="AM423">
            <v>1</v>
          </cell>
          <cell r="AN423">
            <v>8</v>
          </cell>
          <cell r="AO423" t="str">
            <v>24</v>
          </cell>
          <cell r="AP423" t="str">
            <v>(A)   401 XS   (S)0.4-0.8 mm</v>
          </cell>
          <cell r="AQ423" t="str">
            <v>(B)   EU 100   (S)0.4-0.8 mm</v>
          </cell>
          <cell r="AR423" t="str">
            <v>8</v>
          </cell>
          <cell r="AS423" t="str">
            <v>9</v>
          </cell>
          <cell r="AT423" t="str">
            <v>ZAN</v>
          </cell>
          <cell r="AU423" t="str">
            <v>اتوماتيك</v>
          </cell>
          <cell r="AV423">
            <v>7</v>
          </cell>
          <cell r="AW423">
            <v>7</v>
          </cell>
          <cell r="AX423">
            <v>1060</v>
          </cell>
          <cell r="AY423">
            <v>1</v>
          </cell>
          <cell r="AZ423">
            <v>1</v>
          </cell>
          <cell r="BA423">
            <v>990</v>
          </cell>
          <cell r="BB423">
            <v>1</v>
          </cell>
          <cell r="BC423">
            <v>1</v>
          </cell>
          <cell r="BD423">
            <v>70</v>
          </cell>
          <cell r="BE423">
            <v>2</v>
          </cell>
          <cell r="BF423">
            <v>2</v>
          </cell>
          <cell r="BJ423">
            <v>4</v>
          </cell>
          <cell r="BK423">
            <v>4</v>
          </cell>
          <cell r="BL423">
            <v>12</v>
          </cell>
          <cell r="BN423">
            <v>124</v>
          </cell>
          <cell r="BO423" t="str">
            <v>1</v>
          </cell>
          <cell r="BP423"/>
          <cell r="BW423">
            <v>0</v>
          </cell>
          <cell r="CB423">
            <v>4</v>
          </cell>
          <cell r="CC423">
            <v>1</v>
          </cell>
          <cell r="CE423">
            <v>87</v>
          </cell>
          <cell r="CF423">
            <v>150</v>
          </cell>
          <cell r="CG423" t="str">
            <v>ابيض</v>
          </cell>
          <cell r="CK423">
            <v>0</v>
          </cell>
          <cell r="CL423">
            <v>1.1616000000000002</v>
          </cell>
          <cell r="CN423" t="str">
            <v>Zanosy center</v>
          </cell>
          <cell r="CO423" t="str">
            <v>مصر لصناعة الكباسات</v>
          </cell>
          <cell r="CP423" t="str">
            <v>مصر لصناعة الكباسات</v>
          </cell>
          <cell r="CT423">
            <v>1</v>
          </cell>
          <cell r="CU423">
            <v>1</v>
          </cell>
          <cell r="CV423">
            <v>1</v>
          </cell>
        </row>
        <row r="424">
          <cell r="A424">
            <v>303</v>
          </cell>
          <cell r="B424" t="str">
            <v>PF1</v>
          </cell>
          <cell r="C424" t="str">
            <v>FOAM 10TH</v>
          </cell>
          <cell r="D424" t="str">
            <v>Molds</v>
          </cell>
          <cell r="E424" t="str">
            <v>FMZANI30000000</v>
          </cell>
          <cell r="F424" t="str">
            <v>زانوسي كفر</v>
          </cell>
          <cell r="G424" t="str">
            <v>Ea</v>
          </cell>
          <cell r="H424" t="str">
            <v>1100*850</v>
          </cell>
          <cell r="I424">
            <v>0.6</v>
          </cell>
          <cell r="J424">
            <v>13</v>
          </cell>
          <cell r="L424">
            <v>14</v>
          </cell>
          <cell r="M424">
            <v>21</v>
          </cell>
          <cell r="N424">
            <v>1</v>
          </cell>
          <cell r="O424">
            <v>1</v>
          </cell>
          <cell r="Q424" t="str">
            <v>تعمل</v>
          </cell>
          <cell r="R424">
            <v>600</v>
          </cell>
          <cell r="S424">
            <v>558</v>
          </cell>
          <cell r="T424">
            <v>642</v>
          </cell>
          <cell r="U424" t="str">
            <v>7</v>
          </cell>
          <cell r="V424" t="str">
            <v>7</v>
          </cell>
          <cell r="X424" t="str">
            <v>ثلاجة</v>
          </cell>
          <cell r="Y424">
            <v>162</v>
          </cell>
          <cell r="AA424">
            <v>303</v>
          </cell>
          <cell r="AB424" t="str">
            <v>زانوسي كفر</v>
          </cell>
          <cell r="AD424" t="str">
            <v>زانوسي كفر</v>
          </cell>
          <cell r="AE424">
            <v>1</v>
          </cell>
          <cell r="AH424">
            <v>171.42857142857142</v>
          </cell>
          <cell r="AI424">
            <v>162.85714285714283</v>
          </cell>
          <cell r="AJ424">
            <v>180</v>
          </cell>
          <cell r="AK424">
            <v>1</v>
          </cell>
          <cell r="AL424">
            <v>1</v>
          </cell>
          <cell r="AM424">
            <v>1</v>
          </cell>
          <cell r="AN424">
            <v>8</v>
          </cell>
          <cell r="AO424" t="str">
            <v>24</v>
          </cell>
          <cell r="AP424" t="str">
            <v>(A)   401 XS   (S)0.4-0.8 mm</v>
          </cell>
          <cell r="AQ424" t="str">
            <v>(B)   EU 100   (S)0.4-0.8 mm</v>
          </cell>
          <cell r="AR424" t="str">
            <v>11</v>
          </cell>
          <cell r="AS424" t="str">
            <v>12</v>
          </cell>
          <cell r="AT424" t="str">
            <v>ZAN</v>
          </cell>
          <cell r="AU424" t="str">
            <v>اتوماتيك</v>
          </cell>
          <cell r="AV424">
            <v>7</v>
          </cell>
          <cell r="AW424">
            <v>7</v>
          </cell>
          <cell r="AX424">
            <v>1059</v>
          </cell>
          <cell r="AY424">
            <v>1</v>
          </cell>
          <cell r="AZ424">
            <v>1</v>
          </cell>
          <cell r="BA424">
            <v>987</v>
          </cell>
          <cell r="BB424">
            <v>1</v>
          </cell>
          <cell r="BC424">
            <v>1</v>
          </cell>
          <cell r="BE424">
            <v>2</v>
          </cell>
          <cell r="BF424">
            <v>2</v>
          </cell>
          <cell r="BJ424">
            <v>4</v>
          </cell>
          <cell r="BK424">
            <v>4</v>
          </cell>
          <cell r="BL424">
            <v>12</v>
          </cell>
          <cell r="BN424">
            <v>125</v>
          </cell>
          <cell r="BO424" t="str">
            <v>1</v>
          </cell>
          <cell r="BP424"/>
          <cell r="BW424">
            <v>0</v>
          </cell>
          <cell r="CB424">
            <v>5</v>
          </cell>
          <cell r="CC424">
            <v>1</v>
          </cell>
          <cell r="CE424">
            <v>87</v>
          </cell>
          <cell r="CF424">
            <v>150</v>
          </cell>
          <cell r="CG424" t="str">
            <v>ابيض</v>
          </cell>
          <cell r="CK424">
            <v>0</v>
          </cell>
          <cell r="CL424">
            <v>0.66</v>
          </cell>
          <cell r="CN424" t="str">
            <v>Zanosy cover</v>
          </cell>
          <cell r="CO424" t="str">
            <v>مصر لصناعة الكباسات</v>
          </cell>
          <cell r="CP424" t="str">
            <v>مصر لصناعة الكباسات</v>
          </cell>
          <cell r="CT424">
            <v>1</v>
          </cell>
          <cell r="CU424">
            <v>1</v>
          </cell>
          <cell r="CV424">
            <v>1</v>
          </cell>
        </row>
        <row r="425">
          <cell r="A425">
            <v>304</v>
          </cell>
          <cell r="B425" t="str">
            <v>PF1</v>
          </cell>
          <cell r="C425" t="str">
            <v>FOAM 10TH</v>
          </cell>
          <cell r="D425" t="str">
            <v>Molds</v>
          </cell>
          <cell r="E425" t="str">
            <v>FMZANI20000000</v>
          </cell>
          <cell r="F425" t="str">
            <v>زانوسي قاعدة</v>
          </cell>
          <cell r="G425" t="str">
            <v>Ea</v>
          </cell>
          <cell r="H425" t="str">
            <v>1100*1200</v>
          </cell>
          <cell r="I425">
            <v>0.54500000000000004</v>
          </cell>
          <cell r="J425">
            <v>13</v>
          </cell>
          <cell r="L425">
            <v>14</v>
          </cell>
          <cell r="M425">
            <v>20</v>
          </cell>
          <cell r="N425">
            <v>1</v>
          </cell>
          <cell r="O425">
            <v>1</v>
          </cell>
          <cell r="Q425" t="str">
            <v>تعمل</v>
          </cell>
          <cell r="R425">
            <v>545</v>
          </cell>
          <cell r="S425">
            <v>506.85</v>
          </cell>
          <cell r="T425">
            <v>583.15</v>
          </cell>
          <cell r="U425" t="str">
            <v>7</v>
          </cell>
          <cell r="V425" t="str">
            <v>7</v>
          </cell>
          <cell r="X425" t="str">
            <v>ثلاجة</v>
          </cell>
          <cell r="Y425">
            <v>163</v>
          </cell>
          <cell r="AA425">
            <v>304</v>
          </cell>
          <cell r="AB425" t="str">
            <v>زانوسي قاعدة</v>
          </cell>
          <cell r="AD425" t="str">
            <v>زانوسي قاعدة</v>
          </cell>
          <cell r="AE425">
            <v>1</v>
          </cell>
          <cell r="AH425">
            <v>180</v>
          </cell>
          <cell r="AI425">
            <v>171</v>
          </cell>
          <cell r="AJ425">
            <v>189</v>
          </cell>
          <cell r="AK425">
            <v>1</v>
          </cell>
          <cell r="AL425">
            <v>1</v>
          </cell>
          <cell r="AM425">
            <v>1</v>
          </cell>
          <cell r="AN425">
            <v>8</v>
          </cell>
          <cell r="AO425" t="str">
            <v>24</v>
          </cell>
          <cell r="AP425" t="str">
            <v>(A)   401 XS   (S)0.4-0.8 mm</v>
          </cell>
          <cell r="AQ425" t="str">
            <v>(B)   EU 100   (S)0.4-0.8 mm</v>
          </cell>
          <cell r="AR425" t="str">
            <v>11</v>
          </cell>
          <cell r="AS425" t="str">
            <v>12</v>
          </cell>
          <cell r="AT425" t="str">
            <v>ZAN</v>
          </cell>
          <cell r="AU425" t="str">
            <v>اتوماتيك</v>
          </cell>
          <cell r="AV425">
            <v>7</v>
          </cell>
          <cell r="AW425">
            <v>7</v>
          </cell>
          <cell r="AX425">
            <v>1057</v>
          </cell>
          <cell r="AY425">
            <v>1</v>
          </cell>
          <cell r="AZ425">
            <v>1</v>
          </cell>
          <cell r="BA425">
            <v>987</v>
          </cell>
          <cell r="BB425">
            <v>1</v>
          </cell>
          <cell r="BC425">
            <v>1</v>
          </cell>
          <cell r="BD425">
            <v>35</v>
          </cell>
          <cell r="BE425">
            <v>2</v>
          </cell>
          <cell r="BF425">
            <v>2</v>
          </cell>
          <cell r="BJ425">
            <v>4</v>
          </cell>
          <cell r="BK425">
            <v>4</v>
          </cell>
          <cell r="BL425">
            <v>12</v>
          </cell>
          <cell r="BN425">
            <v>123</v>
          </cell>
          <cell r="BO425" t="str">
            <v>1</v>
          </cell>
          <cell r="BP425"/>
          <cell r="BW425">
            <v>0</v>
          </cell>
          <cell r="CB425">
            <v>5</v>
          </cell>
          <cell r="CC425">
            <v>1</v>
          </cell>
          <cell r="CE425">
            <v>87</v>
          </cell>
          <cell r="CF425">
            <v>150</v>
          </cell>
          <cell r="CG425" t="str">
            <v>احمر</v>
          </cell>
          <cell r="CK425">
            <v>0</v>
          </cell>
          <cell r="CL425">
            <v>0.59950000000000014</v>
          </cell>
          <cell r="CN425" t="str">
            <v>Zanosy base</v>
          </cell>
          <cell r="CO425" t="str">
            <v>مصر لصناعة الكباسات</v>
          </cell>
          <cell r="CP425" t="str">
            <v>مصر لصناعة الكباسات</v>
          </cell>
          <cell r="CT425">
            <v>1</v>
          </cell>
          <cell r="CU425">
            <v>1</v>
          </cell>
          <cell r="CV425">
            <v>1</v>
          </cell>
        </row>
        <row r="426">
          <cell r="A426">
            <v>305</v>
          </cell>
          <cell r="B426" t="str">
            <v>PF1</v>
          </cell>
          <cell r="C426" t="str">
            <v>FOAM 10TH</v>
          </cell>
          <cell r="D426" t="str">
            <v>Molds</v>
          </cell>
          <cell r="E426" t="str">
            <v>FMABDI31400000</v>
          </cell>
          <cell r="F426" t="str">
            <v>زانوسي العبد 314</v>
          </cell>
          <cell r="G426" t="str">
            <v>Ea</v>
          </cell>
          <cell r="H426" t="str">
            <v>850*650</v>
          </cell>
          <cell r="I426">
            <v>1.7100000000000001E-2</v>
          </cell>
          <cell r="J426">
            <v>140</v>
          </cell>
          <cell r="L426">
            <v>147</v>
          </cell>
          <cell r="M426">
            <v>180</v>
          </cell>
          <cell r="N426">
            <v>1</v>
          </cell>
          <cell r="O426">
            <v>6</v>
          </cell>
          <cell r="Q426" t="str">
            <v>لا تعمل</v>
          </cell>
          <cell r="R426">
            <v>17.100000000000001</v>
          </cell>
          <cell r="S426">
            <v>15.903000000000002</v>
          </cell>
          <cell r="T426">
            <v>18.297000000000001</v>
          </cell>
          <cell r="U426" t="str">
            <v>7</v>
          </cell>
          <cell r="V426" t="str">
            <v>7</v>
          </cell>
          <cell r="X426" t="str">
            <v>ثلاجة</v>
          </cell>
          <cell r="Y426">
            <v>164</v>
          </cell>
          <cell r="AA426">
            <v>305</v>
          </cell>
          <cell r="AB426" t="str">
            <v>زانوسي العبد 314</v>
          </cell>
          <cell r="AD426" t="str">
            <v>زانوسي العبد 314</v>
          </cell>
          <cell r="AE426">
            <v>0</v>
          </cell>
          <cell r="AG426" t="str">
            <v>CDFRP2314</v>
          </cell>
          <cell r="AH426">
            <v>120</v>
          </cell>
          <cell r="AI426">
            <v>114</v>
          </cell>
          <cell r="AJ426">
            <v>126</v>
          </cell>
          <cell r="AK426">
            <v>1</v>
          </cell>
          <cell r="AL426">
            <v>1</v>
          </cell>
          <cell r="AN426">
            <v>10</v>
          </cell>
          <cell r="AO426">
            <v>24</v>
          </cell>
          <cell r="AP426" t="str">
            <v>(A) 401 XS       (S) 0.4-0.8 mm</v>
          </cell>
          <cell r="AQ426" t="str">
            <v>(B) EU 100       (S) 0.4-0.8 mm</v>
          </cell>
          <cell r="AR426" t="str">
            <v>6</v>
          </cell>
          <cell r="AS426" t="str">
            <v>18</v>
          </cell>
          <cell r="AT426" t="str">
            <v>ABD</v>
          </cell>
          <cell r="AU426" t="str">
            <v>اتوماتيك</v>
          </cell>
          <cell r="AV426">
            <v>7</v>
          </cell>
          <cell r="AW426">
            <v>7</v>
          </cell>
          <cell r="AX426">
            <v>215</v>
          </cell>
          <cell r="AY426">
            <v>1</v>
          </cell>
          <cell r="AZ426">
            <v>1</v>
          </cell>
          <cell r="BA426">
            <v>163</v>
          </cell>
          <cell r="BB426">
            <v>1</v>
          </cell>
          <cell r="BC426">
            <v>1</v>
          </cell>
          <cell r="BE426">
            <v>1</v>
          </cell>
          <cell r="BF426">
            <v>1</v>
          </cell>
          <cell r="BJ426">
            <v>5</v>
          </cell>
          <cell r="BK426">
            <v>5</v>
          </cell>
          <cell r="BL426">
            <v>15</v>
          </cell>
          <cell r="BN426">
            <v>226</v>
          </cell>
          <cell r="BO426" t="str">
            <v>2</v>
          </cell>
          <cell r="BP426"/>
          <cell r="BW426">
            <v>0</v>
          </cell>
          <cell r="CB426">
            <v>200</v>
          </cell>
          <cell r="CC426">
            <v>1</v>
          </cell>
          <cell r="CE426">
            <v>87</v>
          </cell>
          <cell r="CF426">
            <v>150</v>
          </cell>
          <cell r="CG426" t="str">
            <v>ابيض</v>
          </cell>
          <cell r="CK426">
            <v>0</v>
          </cell>
          <cell r="CL426">
            <v>1.8810000000000004E-2</v>
          </cell>
          <cell r="CN426" t="str">
            <v>Zanosy ELABD 314</v>
          </cell>
          <cell r="CO426" t="str">
            <v>الكترولوكس</v>
          </cell>
          <cell r="CP426" t="str">
            <v>القاهرة للصناعات المغذية غسالات</v>
          </cell>
          <cell r="CT426">
            <v>1</v>
          </cell>
          <cell r="CU426">
            <v>1</v>
          </cell>
          <cell r="CV426">
            <v>1</v>
          </cell>
        </row>
        <row r="427">
          <cell r="A427">
            <v>306</v>
          </cell>
          <cell r="B427" t="str">
            <v>PF1</v>
          </cell>
          <cell r="C427" t="str">
            <v>FOAM 10TH</v>
          </cell>
          <cell r="D427" t="str">
            <v>Molds</v>
          </cell>
          <cell r="E427" t="str">
            <v>FMABDI30900000</v>
          </cell>
          <cell r="F427" t="str">
            <v>زانوسي العبد 309</v>
          </cell>
          <cell r="G427" t="str">
            <v>Set</v>
          </cell>
          <cell r="H427" t="str">
            <v>1100*1200</v>
          </cell>
          <cell r="I427">
            <v>0.19600000000000001</v>
          </cell>
          <cell r="J427">
            <v>20</v>
          </cell>
          <cell r="L427">
            <v>20</v>
          </cell>
          <cell r="M427">
            <v>20</v>
          </cell>
          <cell r="N427">
            <v>3</v>
          </cell>
          <cell r="O427">
            <v>1</v>
          </cell>
          <cell r="P427" t="str">
            <v>g1</v>
          </cell>
          <cell r="Q427" t="str">
            <v>تعمل</v>
          </cell>
          <cell r="R427">
            <v>196</v>
          </cell>
          <cell r="S427">
            <v>182.28</v>
          </cell>
          <cell r="T427">
            <v>209.72</v>
          </cell>
          <cell r="U427" t="str">
            <v>7</v>
          </cell>
          <cell r="V427" t="str">
            <v>7</v>
          </cell>
          <cell r="X427" t="str">
            <v>ثلاجة</v>
          </cell>
          <cell r="Y427">
            <v>165</v>
          </cell>
          <cell r="AA427">
            <v>306</v>
          </cell>
          <cell r="AB427" t="str">
            <v>زانوسي العبد 309</v>
          </cell>
          <cell r="AD427" t="str">
            <v>زانوسي العبد 309 - 314</v>
          </cell>
          <cell r="AE427">
            <v>1</v>
          </cell>
          <cell r="AH427">
            <v>180</v>
          </cell>
          <cell r="AI427">
            <v>171</v>
          </cell>
          <cell r="AJ427">
            <v>189</v>
          </cell>
          <cell r="AK427">
            <v>1</v>
          </cell>
          <cell r="AL427">
            <v>1</v>
          </cell>
          <cell r="AN427">
            <v>10</v>
          </cell>
          <cell r="AO427" t="str">
            <v>24</v>
          </cell>
          <cell r="AP427" t="str">
            <v>(A) 401 XS       (S) 0.4-0.8 mm</v>
          </cell>
          <cell r="AQ427" t="str">
            <v>(B) EU 100       (S) 0.4-0.8 mm</v>
          </cell>
          <cell r="AR427" t="str">
            <v>6</v>
          </cell>
          <cell r="AS427" t="str">
            <v>13</v>
          </cell>
          <cell r="AT427" t="str">
            <v>ABD</v>
          </cell>
          <cell r="AU427" t="str">
            <v>اتوماتيك</v>
          </cell>
          <cell r="AV427">
            <v>7</v>
          </cell>
          <cell r="AW427">
            <v>7</v>
          </cell>
          <cell r="AX427">
            <v>748</v>
          </cell>
          <cell r="AY427">
            <v>1</v>
          </cell>
          <cell r="AZ427">
            <v>1</v>
          </cell>
          <cell r="BB427">
            <v>1</v>
          </cell>
          <cell r="BC427">
            <v>1</v>
          </cell>
          <cell r="BE427">
            <v>1</v>
          </cell>
          <cell r="BF427">
            <v>1</v>
          </cell>
          <cell r="BJ427">
            <v>5</v>
          </cell>
          <cell r="BK427">
            <v>5</v>
          </cell>
          <cell r="BL427">
            <v>15</v>
          </cell>
          <cell r="BN427">
            <v>230</v>
          </cell>
          <cell r="BO427" t="str">
            <v>2</v>
          </cell>
          <cell r="BP427"/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20</v>
          </cell>
          <cell r="CC427">
            <v>1</v>
          </cell>
          <cell r="CE427">
            <v>87</v>
          </cell>
          <cell r="CF427">
            <v>150</v>
          </cell>
          <cell r="CG427" t="str">
            <v>احمر</v>
          </cell>
          <cell r="CK427">
            <v>0</v>
          </cell>
          <cell r="CL427">
            <v>0.21560000000000001</v>
          </cell>
          <cell r="CN427" t="str">
            <v>Zanosy ELABD 309</v>
          </cell>
          <cell r="CO427" t="str">
            <v>الكترولوكس</v>
          </cell>
          <cell r="CP427" t="str">
            <v>القاهرة للصناعات المغذية غسالات</v>
          </cell>
          <cell r="CT427">
            <v>1</v>
          </cell>
          <cell r="CU427">
            <v>1</v>
          </cell>
          <cell r="CV427">
            <v>1</v>
          </cell>
        </row>
        <row r="428">
          <cell r="A428">
            <v>307</v>
          </cell>
          <cell r="B428" t="str">
            <v>PF1</v>
          </cell>
          <cell r="C428" t="str">
            <v>FOAM 10TH</v>
          </cell>
          <cell r="D428" t="str">
            <v>Molds</v>
          </cell>
          <cell r="E428" t="str">
            <v>FMABDI30800000</v>
          </cell>
          <cell r="F428" t="str">
            <v>زانوسي العبد 308</v>
          </cell>
          <cell r="G428" t="str">
            <v>Ea</v>
          </cell>
          <cell r="H428" t="str">
            <v>1100*1200</v>
          </cell>
          <cell r="I428">
            <v>0.13869999999999999</v>
          </cell>
          <cell r="J428">
            <v>40</v>
          </cell>
          <cell r="L428">
            <v>42</v>
          </cell>
          <cell r="M428">
            <v>47.086924736440125</v>
          </cell>
          <cell r="N428">
            <v>1</v>
          </cell>
          <cell r="O428">
            <v>2</v>
          </cell>
          <cell r="Q428" t="str">
            <v>لا تعمل</v>
          </cell>
          <cell r="R428">
            <v>138.69999999999999</v>
          </cell>
          <cell r="S428">
            <v>128.99099999999999</v>
          </cell>
          <cell r="T428">
            <v>148.40899999999999</v>
          </cell>
          <cell r="U428" t="str">
            <v>7</v>
          </cell>
          <cell r="V428" t="str">
            <v>7</v>
          </cell>
          <cell r="X428" t="str">
            <v>ثلاجة</v>
          </cell>
          <cell r="Y428">
            <v>166</v>
          </cell>
          <cell r="AA428">
            <v>307</v>
          </cell>
          <cell r="AB428" t="str">
            <v>زانوسي العبد 308</v>
          </cell>
          <cell r="AD428" t="str">
            <v>زانوسي العبد 308</v>
          </cell>
          <cell r="AE428">
            <v>0</v>
          </cell>
          <cell r="AG428" t="str">
            <v>CDFRP2308</v>
          </cell>
          <cell r="AH428">
            <v>152.90869047619049</v>
          </cell>
          <cell r="AI428">
            <v>145.26325595238094</v>
          </cell>
          <cell r="AJ428">
            <v>160.55412500000003</v>
          </cell>
          <cell r="AK428">
            <v>1</v>
          </cell>
          <cell r="AL428">
            <v>1</v>
          </cell>
          <cell r="AM428">
            <v>1</v>
          </cell>
          <cell r="AN428">
            <v>11</v>
          </cell>
          <cell r="AO428">
            <v>24</v>
          </cell>
          <cell r="AP428" t="str">
            <v>(A) 401 XS       (S) 0.4-0.8 mm</v>
          </cell>
          <cell r="AQ428" t="str">
            <v>(B) EU 100       (S) 0.4-0.8 mm</v>
          </cell>
          <cell r="AR428">
            <v>16</v>
          </cell>
          <cell r="AS428">
            <v>14</v>
          </cell>
          <cell r="AT428" t="str">
            <v>ABD</v>
          </cell>
          <cell r="AU428" t="str">
            <v>اتوماتيك</v>
          </cell>
          <cell r="AV428">
            <v>7</v>
          </cell>
          <cell r="AW428">
            <v>7</v>
          </cell>
          <cell r="AX428">
            <v>630</v>
          </cell>
          <cell r="AY428">
            <v>1</v>
          </cell>
          <cell r="AZ428">
            <v>1</v>
          </cell>
          <cell r="BB428">
            <v>1</v>
          </cell>
          <cell r="BC428">
            <v>1</v>
          </cell>
          <cell r="BD428">
            <v>105</v>
          </cell>
          <cell r="BE428">
            <v>1</v>
          </cell>
          <cell r="BF428">
            <v>1</v>
          </cell>
          <cell r="BG428" t="str">
            <v>45/37-38</v>
          </cell>
          <cell r="BJ428">
            <v>6</v>
          </cell>
          <cell r="BK428">
            <v>5</v>
          </cell>
          <cell r="BL428">
            <v>17</v>
          </cell>
          <cell r="BN428">
            <v>209</v>
          </cell>
          <cell r="BO428" t="str">
            <v>2</v>
          </cell>
          <cell r="BP428"/>
          <cell r="BW428">
            <v>0</v>
          </cell>
          <cell r="CB428">
            <v>20</v>
          </cell>
          <cell r="CC428">
            <v>1</v>
          </cell>
          <cell r="CE428">
            <v>87</v>
          </cell>
          <cell r="CF428">
            <v>150</v>
          </cell>
          <cell r="CG428" t="str">
            <v>ابيض</v>
          </cell>
          <cell r="CK428">
            <v>0</v>
          </cell>
          <cell r="CL428">
            <v>0.15257000000000001</v>
          </cell>
          <cell r="CN428" t="str">
            <v>Zanosy ELABD 308</v>
          </cell>
          <cell r="CO428" t="str">
            <v>الكترولوكس</v>
          </cell>
          <cell r="CP428" t="str">
            <v>القاهرة للصناعات المغذية غسالات</v>
          </cell>
          <cell r="CT428">
            <v>1</v>
          </cell>
          <cell r="CU428">
            <v>1</v>
          </cell>
          <cell r="CV428">
            <v>1</v>
          </cell>
        </row>
        <row r="429">
          <cell r="A429">
            <v>308</v>
          </cell>
          <cell r="B429" t="str">
            <v>PF1</v>
          </cell>
          <cell r="C429" t="str">
            <v>FOAM 10TH</v>
          </cell>
          <cell r="D429" t="str">
            <v>Molds</v>
          </cell>
          <cell r="E429" t="str">
            <v>FMABDI30500000</v>
          </cell>
          <cell r="F429" t="str">
            <v>زانوسى العبد 305</v>
          </cell>
          <cell r="G429" t="str">
            <v>Ea</v>
          </cell>
          <cell r="H429" t="str">
            <v>1100*1200</v>
          </cell>
          <cell r="I429">
            <v>0.29699999999999999</v>
          </cell>
          <cell r="J429">
            <v>28</v>
          </cell>
          <cell r="L429">
            <v>28</v>
          </cell>
          <cell r="M429">
            <v>26.034355796288171</v>
          </cell>
          <cell r="N429">
            <v>1</v>
          </cell>
          <cell r="O429">
            <v>2</v>
          </cell>
          <cell r="Q429" t="str">
            <v>لا تعمل</v>
          </cell>
          <cell r="R429">
            <v>297</v>
          </cell>
          <cell r="S429">
            <v>276.20999999999998</v>
          </cell>
          <cell r="T429">
            <v>317.79000000000002</v>
          </cell>
          <cell r="U429" t="str">
            <v>7</v>
          </cell>
          <cell r="V429" t="str">
            <v>7</v>
          </cell>
          <cell r="X429" t="str">
            <v>ثلاجة</v>
          </cell>
          <cell r="Y429">
            <v>167</v>
          </cell>
          <cell r="AA429">
            <v>308</v>
          </cell>
          <cell r="AB429" t="str">
            <v>زانوسى العبد 305</v>
          </cell>
          <cell r="AD429" t="str">
            <v>زانوسى العبد 305</v>
          </cell>
          <cell r="AE429">
            <v>0</v>
          </cell>
          <cell r="AH429">
            <v>276.55764007905793</v>
          </cell>
          <cell r="AI429">
            <v>262.729758075105</v>
          </cell>
          <cell r="AJ429">
            <v>290.38552208301087</v>
          </cell>
          <cell r="AK429">
            <v>1</v>
          </cell>
          <cell r="AL429">
            <v>1</v>
          </cell>
          <cell r="AM429">
            <v>1</v>
          </cell>
          <cell r="AN429">
            <v>10</v>
          </cell>
          <cell r="AO429">
            <v>29</v>
          </cell>
          <cell r="AP429" t="str">
            <v>303xj</v>
          </cell>
          <cell r="AQ429" t="str">
            <v>(B) EU 100       (S) 0.4-0.8 mm</v>
          </cell>
          <cell r="AR429">
            <v>24</v>
          </cell>
          <cell r="AS429">
            <v>24</v>
          </cell>
          <cell r="AT429" t="str">
            <v>ABD</v>
          </cell>
          <cell r="AU429" t="str">
            <v>اتوماتيك</v>
          </cell>
          <cell r="AV429">
            <v>7</v>
          </cell>
          <cell r="AW429">
            <v>7</v>
          </cell>
          <cell r="AX429">
            <v>540</v>
          </cell>
          <cell r="AY429">
            <v>1</v>
          </cell>
          <cell r="AZ429">
            <v>1</v>
          </cell>
          <cell r="BA429">
            <v>502</v>
          </cell>
          <cell r="BD429">
            <v>193.5</v>
          </cell>
          <cell r="BE429">
            <v>1</v>
          </cell>
          <cell r="BF429">
            <v>1</v>
          </cell>
          <cell r="BJ429">
            <v>5</v>
          </cell>
          <cell r="BK429">
            <v>5</v>
          </cell>
          <cell r="BL429">
            <v>15</v>
          </cell>
          <cell r="BN429">
            <v>224</v>
          </cell>
          <cell r="BO429" t="str">
            <v>2</v>
          </cell>
          <cell r="BP429"/>
          <cell r="BQ429">
            <v>43466</v>
          </cell>
          <cell r="BW429">
            <v>0</v>
          </cell>
          <cell r="CB429">
            <v>10</v>
          </cell>
          <cell r="CC429">
            <v>1</v>
          </cell>
          <cell r="CE429">
            <v>87</v>
          </cell>
          <cell r="CF429">
            <v>150</v>
          </cell>
          <cell r="CG429" t="str">
            <v>ابيض</v>
          </cell>
          <cell r="CK429">
            <v>0</v>
          </cell>
          <cell r="CL429">
            <v>0.32669999999999999</v>
          </cell>
          <cell r="CN429" t="str">
            <v>Zanosy ELABD 305</v>
          </cell>
          <cell r="CO429" t="str">
            <v>الكترولوكس</v>
          </cell>
          <cell r="CP429" t="str">
            <v>القاهرة للصناعات المغذية غسالات</v>
          </cell>
          <cell r="CT429">
            <v>1</v>
          </cell>
          <cell r="CU429">
            <v>1</v>
          </cell>
        </row>
        <row r="430">
          <cell r="A430">
            <v>309</v>
          </cell>
          <cell r="B430" t="str">
            <v>PF1</v>
          </cell>
          <cell r="C430" t="str">
            <v>FOAM 10TH</v>
          </cell>
          <cell r="D430" t="str">
            <v>Molds</v>
          </cell>
          <cell r="E430" t="str">
            <v>FMEGFIE2000000</v>
          </cell>
          <cell r="F430" t="str">
            <v>دفاية ايفرنال 2</v>
          </cell>
          <cell r="G430" t="str">
            <v>Set</v>
          </cell>
          <cell r="H430" t="str">
            <v>850*650</v>
          </cell>
          <cell r="I430">
            <v>6.9000000000000006E-2</v>
          </cell>
          <cell r="J430">
            <v>34</v>
          </cell>
          <cell r="K430">
            <v>1</v>
          </cell>
          <cell r="L430">
            <v>34</v>
          </cell>
          <cell r="M430">
            <v>34</v>
          </cell>
          <cell r="N430">
            <v>4</v>
          </cell>
          <cell r="O430">
            <v>1.5</v>
          </cell>
          <cell r="Q430" t="str">
            <v>لا تعمل</v>
          </cell>
          <cell r="R430">
            <v>69</v>
          </cell>
          <cell r="S430">
            <v>64.17</v>
          </cell>
          <cell r="T430">
            <v>73.83</v>
          </cell>
          <cell r="U430" t="str">
            <v>7</v>
          </cell>
          <cell r="V430" t="str">
            <v>7</v>
          </cell>
          <cell r="Y430">
            <v>348</v>
          </cell>
          <cell r="AA430">
            <v>309</v>
          </cell>
          <cell r="AB430" t="str">
            <v>دفاية ايفرنال 2</v>
          </cell>
          <cell r="AC430">
            <v>6.9000000000000006E-2</v>
          </cell>
          <cell r="AD430" t="str">
            <v>دفاية ايفرنال 2</v>
          </cell>
          <cell r="AE430">
            <v>0</v>
          </cell>
          <cell r="AH430">
            <v>158.8235294117647</v>
          </cell>
          <cell r="AI430">
            <v>150.88235294117646</v>
          </cell>
          <cell r="AJ430">
            <v>166.76470588235293</v>
          </cell>
          <cell r="AK430">
            <v>1</v>
          </cell>
          <cell r="AL430">
            <v>1</v>
          </cell>
          <cell r="AM430">
            <v>1</v>
          </cell>
          <cell r="AT430" t="str">
            <v>EGF</v>
          </cell>
          <cell r="AV430">
            <v>7</v>
          </cell>
          <cell r="AW430">
            <v>7</v>
          </cell>
          <cell r="BO430" t="str">
            <v/>
          </cell>
          <cell r="BP430"/>
          <cell r="CK430">
            <v>0</v>
          </cell>
          <cell r="CL430">
            <v>7.5900000000000009E-2</v>
          </cell>
          <cell r="CN430" t="str">
            <v>دفاية ايstoveال 2</v>
          </cell>
          <cell r="CO430" t="str">
            <v/>
          </cell>
          <cell r="CT430">
            <v>1</v>
          </cell>
          <cell r="CU430">
            <v>4</v>
          </cell>
        </row>
        <row r="431">
          <cell r="A431">
            <v>310</v>
          </cell>
          <cell r="B431" t="str">
            <v>PF1</v>
          </cell>
          <cell r="C431" t="str">
            <v>FOAM 10TH</v>
          </cell>
          <cell r="D431" t="str">
            <v>Molds</v>
          </cell>
          <cell r="E431" t="str">
            <v>FMALSI10000000</v>
          </cell>
          <cell r="F431" t="str">
            <v>درج الاسكا</v>
          </cell>
          <cell r="G431" t="str">
            <v>Ea</v>
          </cell>
          <cell r="H431" t="str">
            <v>850*650</v>
          </cell>
          <cell r="I431">
            <v>0.40799999999999997</v>
          </cell>
          <cell r="J431">
            <v>15</v>
          </cell>
          <cell r="K431">
            <v>1</v>
          </cell>
          <cell r="L431">
            <v>15</v>
          </cell>
          <cell r="M431">
            <v>15</v>
          </cell>
          <cell r="N431">
            <v>1</v>
          </cell>
          <cell r="O431">
            <v>1</v>
          </cell>
          <cell r="Q431" t="str">
            <v>لا تعمل</v>
          </cell>
          <cell r="R431">
            <v>408</v>
          </cell>
          <cell r="S431">
            <v>379.44</v>
          </cell>
          <cell r="T431">
            <v>436.56</v>
          </cell>
          <cell r="U431" t="str">
            <v>7</v>
          </cell>
          <cell r="V431" t="str">
            <v>7</v>
          </cell>
          <cell r="Y431">
            <v>349</v>
          </cell>
          <cell r="AA431">
            <v>310</v>
          </cell>
          <cell r="AB431" t="str">
            <v>درج الاسكا</v>
          </cell>
          <cell r="AC431">
            <v>0.40799999999999997</v>
          </cell>
          <cell r="AD431" t="str">
            <v>درج الاسكا</v>
          </cell>
          <cell r="AE431">
            <v>0</v>
          </cell>
          <cell r="AH431">
            <v>240</v>
          </cell>
          <cell r="AI431">
            <v>228</v>
          </cell>
          <cell r="AJ431">
            <v>252</v>
          </cell>
          <cell r="AK431">
            <v>1</v>
          </cell>
          <cell r="AL431">
            <v>1</v>
          </cell>
          <cell r="AM431">
            <v>1</v>
          </cell>
          <cell r="AT431" t="str">
            <v>ALS</v>
          </cell>
          <cell r="AV431">
            <v>7</v>
          </cell>
          <cell r="AW431">
            <v>7</v>
          </cell>
          <cell r="BO431" t="str">
            <v/>
          </cell>
          <cell r="BP431"/>
          <cell r="CK431">
            <v>0</v>
          </cell>
          <cell r="CL431">
            <v>0.44880000000000003</v>
          </cell>
          <cell r="CN431" t="str">
            <v>stairs alaska</v>
          </cell>
          <cell r="CO431" t="str">
            <v>الاسكا</v>
          </cell>
          <cell r="CP431" t="str">
            <v>العالمية للثلاجات (الاسكا)</v>
          </cell>
          <cell r="CT431">
            <v>1</v>
          </cell>
          <cell r="CU431">
            <v>1</v>
          </cell>
        </row>
        <row r="432">
          <cell r="A432">
            <v>311</v>
          </cell>
          <cell r="B432" t="str">
            <v>PF1</v>
          </cell>
          <cell r="C432" t="str">
            <v>FOAM 10TH</v>
          </cell>
          <cell r="D432" t="str">
            <v>Molds</v>
          </cell>
          <cell r="E432" t="str">
            <v>FMSOUI00000000</v>
          </cell>
          <cell r="F432" t="str">
            <v>خلاط سويتش</v>
          </cell>
          <cell r="G432" t="str">
            <v>Set</v>
          </cell>
          <cell r="H432" t="str">
            <v>850*650</v>
          </cell>
          <cell r="I432">
            <v>5.8999999999999997E-2</v>
          </cell>
          <cell r="J432">
            <v>40</v>
          </cell>
          <cell r="L432">
            <v>40</v>
          </cell>
          <cell r="M432">
            <v>40</v>
          </cell>
          <cell r="N432">
            <v>2</v>
          </cell>
          <cell r="O432">
            <v>2</v>
          </cell>
          <cell r="Q432" t="str">
            <v>لا تعمل</v>
          </cell>
          <cell r="R432">
            <v>59</v>
          </cell>
          <cell r="S432">
            <v>54.87</v>
          </cell>
          <cell r="T432">
            <v>63.13</v>
          </cell>
          <cell r="U432" t="str">
            <v>7</v>
          </cell>
          <cell r="V432" t="str">
            <v>7</v>
          </cell>
          <cell r="X432" t="str">
            <v>خلاط</v>
          </cell>
          <cell r="Y432">
            <v>350</v>
          </cell>
          <cell r="AA432">
            <v>311</v>
          </cell>
          <cell r="AB432" t="str">
            <v>خلاط سويتش</v>
          </cell>
          <cell r="AC432">
            <v>5.8999999999999997E-2</v>
          </cell>
          <cell r="AD432" t="str">
            <v>خلاط سويتش</v>
          </cell>
          <cell r="AE432">
            <v>0</v>
          </cell>
          <cell r="AH432">
            <v>180</v>
          </cell>
          <cell r="AI432">
            <v>171</v>
          </cell>
          <cell r="AJ432">
            <v>189</v>
          </cell>
          <cell r="AK432">
            <v>1</v>
          </cell>
          <cell r="AL432">
            <v>1</v>
          </cell>
          <cell r="AM432">
            <v>1</v>
          </cell>
          <cell r="AT432" t="str">
            <v>SOU</v>
          </cell>
          <cell r="AV432">
            <v>7</v>
          </cell>
          <cell r="AW432">
            <v>7</v>
          </cell>
          <cell r="BO432" t="str">
            <v/>
          </cell>
          <cell r="BP432"/>
          <cell r="CK432">
            <v>0</v>
          </cell>
          <cell r="CL432">
            <v>6.4899999999999999E-2</v>
          </cell>
          <cell r="CN432" t="str">
            <v>mixer سويتش</v>
          </cell>
          <cell r="CO432" t="str">
            <v/>
          </cell>
          <cell r="CT432">
            <v>1</v>
          </cell>
          <cell r="CU432">
            <v>2</v>
          </cell>
        </row>
        <row r="433">
          <cell r="A433">
            <v>312</v>
          </cell>
          <cell r="B433" t="str">
            <v>PF1</v>
          </cell>
          <cell r="C433" t="str">
            <v>FOAM 10TH</v>
          </cell>
          <cell r="D433" t="str">
            <v>Molds</v>
          </cell>
          <cell r="E433" t="str">
            <v>FMALQI00000000</v>
          </cell>
          <cell r="F433" t="str">
            <v>خشاف القيسى 2*1</v>
          </cell>
          <cell r="G433" t="str">
            <v>Set</v>
          </cell>
          <cell r="H433" t="str">
            <v>1100*1200</v>
          </cell>
          <cell r="I433">
            <v>0.13275000000000001</v>
          </cell>
          <cell r="J433">
            <v>68</v>
          </cell>
          <cell r="L433">
            <v>68</v>
          </cell>
          <cell r="M433">
            <v>68</v>
          </cell>
          <cell r="N433">
            <v>2</v>
          </cell>
          <cell r="O433">
            <v>4</v>
          </cell>
          <cell r="Q433" t="str">
            <v>تعمل</v>
          </cell>
          <cell r="R433">
            <v>132.75</v>
          </cell>
          <cell r="S433">
            <v>123.4575</v>
          </cell>
          <cell r="T433">
            <v>142.04249999999999</v>
          </cell>
          <cell r="U433" t="str">
            <v>7</v>
          </cell>
          <cell r="V433" t="str">
            <v>7</v>
          </cell>
          <cell r="X433" t="str">
            <v>غسالة</v>
          </cell>
          <cell r="Y433">
            <v>168</v>
          </cell>
          <cell r="AA433">
            <v>312</v>
          </cell>
          <cell r="AB433" t="str">
            <v>خشاف القيسى 2*1</v>
          </cell>
          <cell r="AD433" t="str">
            <v>خشاف القيسى 2*1</v>
          </cell>
          <cell r="AE433">
            <v>1</v>
          </cell>
          <cell r="AH433">
            <v>211.76470588235293</v>
          </cell>
          <cell r="AI433">
            <v>201.17647058823528</v>
          </cell>
          <cell r="AJ433">
            <v>222.35294117647058</v>
          </cell>
          <cell r="AK433">
            <v>1</v>
          </cell>
          <cell r="AL433">
            <v>1</v>
          </cell>
          <cell r="AM433">
            <v>1</v>
          </cell>
          <cell r="AT433" t="str">
            <v>ALQ</v>
          </cell>
          <cell r="AU433" t="str">
            <v>اتوماتيك</v>
          </cell>
          <cell r="AV433">
            <v>7</v>
          </cell>
          <cell r="AW433">
            <v>7</v>
          </cell>
          <cell r="BJ433">
            <v>5</v>
          </cell>
          <cell r="BK433">
            <v>-5</v>
          </cell>
          <cell r="BL433">
            <v>5</v>
          </cell>
          <cell r="BO433" t="str">
            <v/>
          </cell>
          <cell r="BP433"/>
          <cell r="BW433">
            <v>0</v>
          </cell>
          <cell r="CK433">
            <v>0</v>
          </cell>
          <cell r="CL433">
            <v>0.14602500000000002</v>
          </cell>
          <cell r="CN433" t="str">
            <v>Khoshaf Elkisy 2*1</v>
          </cell>
          <cell r="CO433" t="str">
            <v/>
          </cell>
          <cell r="CT433">
            <v>1</v>
          </cell>
          <cell r="CU433">
            <v>1</v>
          </cell>
          <cell r="CV433">
            <v>1</v>
          </cell>
        </row>
        <row r="434">
          <cell r="A434">
            <v>313</v>
          </cell>
          <cell r="B434" t="str">
            <v>PF2</v>
          </cell>
          <cell r="C434" t="str">
            <v>FOAM 6TH</v>
          </cell>
          <cell r="D434" t="str">
            <v>Molds</v>
          </cell>
          <cell r="E434" t="str">
            <v>FMUNFI32920000</v>
          </cell>
          <cell r="F434" t="str">
            <v>حماية عصر غساله 292</v>
          </cell>
          <cell r="G434" t="str">
            <v>Ea</v>
          </cell>
          <cell r="H434" t="str">
            <v>1100*1200</v>
          </cell>
          <cell r="I434">
            <v>2.5000000000000001E-2</v>
          </cell>
          <cell r="J434">
            <v>180</v>
          </cell>
          <cell r="L434">
            <v>180</v>
          </cell>
          <cell r="M434">
            <v>180</v>
          </cell>
          <cell r="N434">
            <v>1</v>
          </cell>
          <cell r="O434">
            <v>12</v>
          </cell>
          <cell r="Q434" t="str">
            <v>تعمل</v>
          </cell>
          <cell r="R434">
            <v>25</v>
          </cell>
          <cell r="S434">
            <v>23.25</v>
          </cell>
          <cell r="T434">
            <v>26.75</v>
          </cell>
          <cell r="U434" t="str">
            <v>7</v>
          </cell>
          <cell r="V434" t="str">
            <v>7</v>
          </cell>
          <cell r="X434" t="str">
            <v>غسالة</v>
          </cell>
          <cell r="Y434">
            <v>169</v>
          </cell>
          <cell r="AA434">
            <v>313</v>
          </cell>
          <cell r="AB434" t="str">
            <v>حماية عصر غساله 292</v>
          </cell>
          <cell r="AD434" t="str">
            <v>حماية عصر غساله 292</v>
          </cell>
          <cell r="AE434">
            <v>1</v>
          </cell>
          <cell r="AH434">
            <v>240</v>
          </cell>
          <cell r="AI434">
            <v>228</v>
          </cell>
          <cell r="AJ434">
            <v>252</v>
          </cell>
          <cell r="AK434">
            <v>1</v>
          </cell>
          <cell r="AL434">
            <v>1</v>
          </cell>
          <cell r="AM434">
            <v>1</v>
          </cell>
          <cell r="AT434" t="str">
            <v>UNF</v>
          </cell>
          <cell r="AU434" t="str">
            <v>اتوماتيك</v>
          </cell>
          <cell r="AV434">
            <v>7</v>
          </cell>
          <cell r="AW434">
            <v>7</v>
          </cell>
          <cell r="BJ434">
            <v>5</v>
          </cell>
          <cell r="BK434">
            <v>-5</v>
          </cell>
          <cell r="BL434">
            <v>5</v>
          </cell>
          <cell r="BN434">
            <v>1104</v>
          </cell>
          <cell r="BO434" t="str">
            <v>11</v>
          </cell>
          <cell r="BP434"/>
          <cell r="BW434">
            <v>0</v>
          </cell>
          <cell r="CK434">
            <v>0</v>
          </cell>
          <cell r="CL434">
            <v>2.7500000000000004E-2</v>
          </cell>
          <cell r="CN434" t="str">
            <v>protection squeeze out washer 292</v>
          </cell>
          <cell r="CO434" t="str">
            <v>يونيفرسال</v>
          </cell>
          <cell r="CP434" t="str">
            <v>يونيفرسال</v>
          </cell>
          <cell r="CT434">
            <v>1</v>
          </cell>
          <cell r="CU434">
            <v>1</v>
          </cell>
          <cell r="CV434">
            <v>1</v>
          </cell>
        </row>
        <row r="435">
          <cell r="A435">
            <v>314</v>
          </cell>
          <cell r="B435" t="str">
            <v>PF2</v>
          </cell>
          <cell r="C435" t="str">
            <v>FOAM 6TH</v>
          </cell>
          <cell r="D435" t="str">
            <v>Molds</v>
          </cell>
          <cell r="E435" t="str">
            <v>FMUNFI32860000</v>
          </cell>
          <cell r="F435" t="str">
            <v>حماية عصر غساله 286</v>
          </cell>
          <cell r="G435" t="str">
            <v>Ea</v>
          </cell>
          <cell r="H435" t="str">
            <v>1100*1200</v>
          </cell>
          <cell r="I435">
            <v>2.4E-2</v>
          </cell>
          <cell r="J435">
            <v>180</v>
          </cell>
          <cell r="L435">
            <v>180</v>
          </cell>
          <cell r="M435">
            <v>180</v>
          </cell>
          <cell r="N435">
            <v>1</v>
          </cell>
          <cell r="O435">
            <v>12</v>
          </cell>
          <cell r="Q435" t="str">
            <v>تعمل</v>
          </cell>
          <cell r="R435">
            <v>24</v>
          </cell>
          <cell r="S435">
            <v>22.32</v>
          </cell>
          <cell r="T435">
            <v>25.68</v>
          </cell>
          <cell r="U435" t="str">
            <v>7</v>
          </cell>
          <cell r="V435" t="str">
            <v>7</v>
          </cell>
          <cell r="X435" t="str">
            <v>غسالة</v>
          </cell>
          <cell r="Y435">
            <v>170</v>
          </cell>
          <cell r="AA435">
            <v>314</v>
          </cell>
          <cell r="AB435" t="str">
            <v>حماية عصر غساله 286</v>
          </cell>
          <cell r="AD435" t="str">
            <v>حماية عصر غساله 286</v>
          </cell>
          <cell r="AE435">
            <v>1</v>
          </cell>
          <cell r="AH435">
            <v>240</v>
          </cell>
          <cell r="AI435">
            <v>228</v>
          </cell>
          <cell r="AJ435">
            <v>252</v>
          </cell>
          <cell r="AK435">
            <v>1</v>
          </cell>
          <cell r="AL435">
            <v>1</v>
          </cell>
          <cell r="AM435">
            <v>1</v>
          </cell>
          <cell r="AT435" t="str">
            <v>UNF</v>
          </cell>
          <cell r="AU435" t="str">
            <v>اتوماتيك</v>
          </cell>
          <cell r="AV435">
            <v>7</v>
          </cell>
          <cell r="AW435">
            <v>7</v>
          </cell>
          <cell r="BJ435">
            <v>5</v>
          </cell>
          <cell r="BK435">
            <v>-5</v>
          </cell>
          <cell r="BL435">
            <v>5</v>
          </cell>
          <cell r="BN435">
            <v>1105</v>
          </cell>
          <cell r="BO435" t="str">
            <v>11</v>
          </cell>
          <cell r="BP435"/>
          <cell r="BW435">
            <v>0</v>
          </cell>
          <cell r="CK435">
            <v>0</v>
          </cell>
          <cell r="CL435">
            <v>2.6400000000000003E-2</v>
          </cell>
          <cell r="CN435" t="str">
            <v>protection squeeze out washer 286</v>
          </cell>
          <cell r="CO435" t="str">
            <v>يونيفرسال</v>
          </cell>
          <cell r="CP435" t="str">
            <v>يونيفرسال</v>
          </cell>
          <cell r="CT435">
            <v>1</v>
          </cell>
          <cell r="CU435">
            <v>1</v>
          </cell>
          <cell r="CV435">
            <v>1</v>
          </cell>
        </row>
        <row r="436">
          <cell r="A436">
            <v>315</v>
          </cell>
          <cell r="B436" t="str">
            <v>PF2</v>
          </cell>
          <cell r="C436" t="str">
            <v>FOAM 6TH</v>
          </cell>
          <cell r="D436" t="str">
            <v>Molds</v>
          </cell>
          <cell r="E436" t="str">
            <v>FMUNFIH503000</v>
          </cell>
          <cell r="F436" t="str">
            <v xml:space="preserve">حماية عداد سخان تصدير </v>
          </cell>
          <cell r="G436" t="str">
            <v>Ea</v>
          </cell>
          <cell r="H436" t="str">
            <v>680*1130</v>
          </cell>
          <cell r="I436">
            <v>5.0000000000000001E-3</v>
          </cell>
          <cell r="J436">
            <v>240</v>
          </cell>
          <cell r="L436">
            <v>240</v>
          </cell>
          <cell r="M436">
            <v>393</v>
          </cell>
          <cell r="N436">
            <v>1</v>
          </cell>
          <cell r="O436">
            <v>12</v>
          </cell>
          <cell r="Q436" t="str">
            <v>تعمل</v>
          </cell>
          <cell r="R436">
            <v>5</v>
          </cell>
          <cell r="S436">
            <v>4.6500000000000004</v>
          </cell>
          <cell r="T436">
            <v>5.35</v>
          </cell>
          <cell r="U436" t="str">
            <v>7</v>
          </cell>
          <cell r="V436" t="str">
            <v>7</v>
          </cell>
          <cell r="X436" t="str">
            <v>سخان</v>
          </cell>
          <cell r="Y436">
            <v>171</v>
          </cell>
          <cell r="AA436">
            <v>315</v>
          </cell>
          <cell r="AB436" t="str">
            <v xml:space="preserve">حماية عداد سخان تصدير </v>
          </cell>
          <cell r="AD436" t="str">
            <v xml:space="preserve">حماية عداد سخان تصدير </v>
          </cell>
          <cell r="AE436">
            <v>1</v>
          </cell>
          <cell r="AH436">
            <v>109.92366412213741</v>
          </cell>
          <cell r="AI436">
            <v>104.42748091603053</v>
          </cell>
          <cell r="AJ436">
            <v>115.41984732824429</v>
          </cell>
          <cell r="AK436">
            <v>1</v>
          </cell>
          <cell r="AL436">
            <v>1</v>
          </cell>
          <cell r="AM436">
            <v>1</v>
          </cell>
          <cell r="AT436" t="str">
            <v>UNF</v>
          </cell>
          <cell r="AU436" t="str">
            <v>اتوماتيك</v>
          </cell>
          <cell r="AV436">
            <v>7</v>
          </cell>
          <cell r="AW436">
            <v>7</v>
          </cell>
          <cell r="BJ436">
            <v>5</v>
          </cell>
          <cell r="BK436">
            <v>-5</v>
          </cell>
          <cell r="BL436">
            <v>5</v>
          </cell>
          <cell r="BN436">
            <v>1103</v>
          </cell>
          <cell r="BO436" t="str">
            <v>11</v>
          </cell>
          <cell r="BP436"/>
          <cell r="BW436">
            <v>0</v>
          </cell>
          <cell r="CK436">
            <v>0</v>
          </cell>
          <cell r="CL436">
            <v>5.5000000000000005E-3</v>
          </cell>
          <cell r="CN436" t="str">
            <v xml:space="preserve">protection timer heater export </v>
          </cell>
          <cell r="CO436" t="str">
            <v>يونيفرسال</v>
          </cell>
          <cell r="CP436" t="str">
            <v>يونيفرسال</v>
          </cell>
          <cell r="CT436">
            <v>1</v>
          </cell>
          <cell r="CU436">
            <v>1</v>
          </cell>
          <cell r="CV436">
            <v>1</v>
          </cell>
        </row>
        <row r="437">
          <cell r="A437">
            <v>316</v>
          </cell>
          <cell r="B437" t="str">
            <v>PF2</v>
          </cell>
          <cell r="C437" t="str">
            <v>FOAM 6TH</v>
          </cell>
          <cell r="D437" t="str">
            <v>Molds</v>
          </cell>
          <cell r="E437" t="str">
            <v>FMUNFI22920000</v>
          </cell>
          <cell r="F437" t="str">
            <v>حماية جسم غساله 292</v>
          </cell>
          <cell r="G437" t="str">
            <v>Ea</v>
          </cell>
          <cell r="H437" t="str">
            <v>1100*1200</v>
          </cell>
          <cell r="I437">
            <v>9.4E-2</v>
          </cell>
          <cell r="J437">
            <v>60</v>
          </cell>
          <cell r="L437">
            <v>60</v>
          </cell>
          <cell r="M437">
            <v>60</v>
          </cell>
          <cell r="N437">
            <v>1</v>
          </cell>
          <cell r="O437">
            <v>4</v>
          </cell>
          <cell r="Q437" t="str">
            <v>تعمل</v>
          </cell>
          <cell r="R437">
            <v>94</v>
          </cell>
          <cell r="S437">
            <v>87.42</v>
          </cell>
          <cell r="T437">
            <v>100.58</v>
          </cell>
          <cell r="U437" t="str">
            <v>7</v>
          </cell>
          <cell r="V437" t="str">
            <v>7</v>
          </cell>
          <cell r="X437" t="str">
            <v>غسالة</v>
          </cell>
          <cell r="Y437">
            <v>172</v>
          </cell>
          <cell r="AA437">
            <v>316</v>
          </cell>
          <cell r="AB437" t="str">
            <v>حماية جسم غساله 292</v>
          </cell>
          <cell r="AD437" t="str">
            <v>حماية جسم غساله 292</v>
          </cell>
          <cell r="AE437">
            <v>1</v>
          </cell>
          <cell r="AH437">
            <v>240</v>
          </cell>
          <cell r="AI437">
            <v>228</v>
          </cell>
          <cell r="AJ437">
            <v>252</v>
          </cell>
          <cell r="AK437">
            <v>1</v>
          </cell>
          <cell r="AL437">
            <v>1</v>
          </cell>
          <cell r="AM437">
            <v>1</v>
          </cell>
          <cell r="AT437" t="str">
            <v>UNF</v>
          </cell>
          <cell r="AU437" t="str">
            <v>اتوماتيك</v>
          </cell>
          <cell r="AV437">
            <v>7</v>
          </cell>
          <cell r="AW437">
            <v>7</v>
          </cell>
          <cell r="BJ437">
            <v>5</v>
          </cell>
          <cell r="BK437">
            <v>-5</v>
          </cell>
          <cell r="BL437">
            <v>5</v>
          </cell>
          <cell r="BN437">
            <v>1102</v>
          </cell>
          <cell r="BO437" t="str">
            <v>11</v>
          </cell>
          <cell r="BP437"/>
          <cell r="BW437">
            <v>0</v>
          </cell>
          <cell r="CK437">
            <v>0</v>
          </cell>
          <cell r="CL437">
            <v>0.10340000000000001</v>
          </cell>
          <cell r="CN437" t="str">
            <v>protection جcm washer 292</v>
          </cell>
          <cell r="CO437" t="str">
            <v>يونيفرسال</v>
          </cell>
          <cell r="CP437" t="str">
            <v>يونيفرسال</v>
          </cell>
          <cell r="CT437">
            <v>1</v>
          </cell>
          <cell r="CU437">
            <v>1</v>
          </cell>
          <cell r="CV437">
            <v>1</v>
          </cell>
        </row>
        <row r="438">
          <cell r="A438">
            <v>317</v>
          </cell>
          <cell r="B438" t="str">
            <v>PF2</v>
          </cell>
          <cell r="C438" t="str">
            <v>FOAM 6TH</v>
          </cell>
          <cell r="D438" t="str">
            <v>Molds</v>
          </cell>
          <cell r="E438" t="str">
            <v>FMUNFI22860000</v>
          </cell>
          <cell r="F438" t="str">
            <v>حماية جسم غسالة 286</v>
          </cell>
          <cell r="G438" t="str">
            <v>Ea</v>
          </cell>
          <cell r="H438" t="str">
            <v>1100*1200</v>
          </cell>
          <cell r="I438">
            <v>8.3000000000000004E-2</v>
          </cell>
          <cell r="J438">
            <v>60</v>
          </cell>
          <cell r="L438">
            <v>60</v>
          </cell>
          <cell r="M438">
            <v>60</v>
          </cell>
          <cell r="N438">
            <v>1</v>
          </cell>
          <cell r="O438">
            <v>4</v>
          </cell>
          <cell r="Q438" t="str">
            <v>تعمل</v>
          </cell>
          <cell r="R438">
            <v>83</v>
          </cell>
          <cell r="S438">
            <v>77.19</v>
          </cell>
          <cell r="T438">
            <v>88.81</v>
          </cell>
          <cell r="U438" t="str">
            <v>7</v>
          </cell>
          <cell r="V438" t="str">
            <v>7</v>
          </cell>
          <cell r="X438" t="str">
            <v>غسالة</v>
          </cell>
          <cell r="Y438">
            <v>173</v>
          </cell>
          <cell r="AA438">
            <v>317</v>
          </cell>
          <cell r="AB438" t="str">
            <v>حماية جسم غسالة 286</v>
          </cell>
          <cell r="AD438" t="str">
            <v>حماية جسم غسالة 286</v>
          </cell>
          <cell r="AE438">
            <v>1</v>
          </cell>
          <cell r="AH438">
            <v>240</v>
          </cell>
          <cell r="AI438">
            <v>228</v>
          </cell>
          <cell r="AJ438">
            <v>252</v>
          </cell>
          <cell r="AK438">
            <v>1</v>
          </cell>
          <cell r="AL438">
            <v>1</v>
          </cell>
          <cell r="AM438">
            <v>1</v>
          </cell>
          <cell r="AN438">
            <v>8</v>
          </cell>
          <cell r="AO438" t="str">
            <v>20</v>
          </cell>
          <cell r="AP438" t="str">
            <v>(A)  EU150  (M)0.7-1.1mm</v>
          </cell>
          <cell r="AQ438" t="str">
            <v>(B) C.SB         (M) 0.7-1.1 mm</v>
          </cell>
          <cell r="AR438">
            <v>12</v>
          </cell>
          <cell r="AS438">
            <v>24</v>
          </cell>
          <cell r="AT438" t="str">
            <v>UNF</v>
          </cell>
          <cell r="AU438" t="str">
            <v>اتوماتيك</v>
          </cell>
          <cell r="AV438">
            <v>7</v>
          </cell>
          <cell r="AW438">
            <v>7</v>
          </cell>
          <cell r="AX438">
            <v>246</v>
          </cell>
          <cell r="BA438">
            <v>100</v>
          </cell>
          <cell r="BB438">
            <v>1</v>
          </cell>
          <cell r="BC438">
            <v>1</v>
          </cell>
          <cell r="BD438">
            <v>85</v>
          </cell>
          <cell r="BJ438">
            <v>2</v>
          </cell>
          <cell r="BK438">
            <v>6</v>
          </cell>
          <cell r="BL438">
            <v>10</v>
          </cell>
          <cell r="BO438" t="str">
            <v/>
          </cell>
          <cell r="BP438"/>
          <cell r="BW438">
            <v>0</v>
          </cell>
          <cell r="CA438">
            <v>4</v>
          </cell>
          <cell r="CB438">
            <v>140</v>
          </cell>
          <cell r="CC438">
            <v>1</v>
          </cell>
          <cell r="CE438">
            <v>87</v>
          </cell>
          <cell r="CF438">
            <v>150</v>
          </cell>
          <cell r="CG438" t="str">
            <v>ابيض</v>
          </cell>
          <cell r="CK438">
            <v>0</v>
          </cell>
          <cell r="CL438">
            <v>9.1300000000000006E-2</v>
          </cell>
          <cell r="CN438" t="str">
            <v>protection جcm washer 286</v>
          </cell>
          <cell r="CO438" t="str">
            <v>يونيفرسال</v>
          </cell>
          <cell r="CP438" t="str">
            <v>يونيفرسال</v>
          </cell>
          <cell r="CT438">
            <v>1</v>
          </cell>
          <cell r="CU438">
            <v>1</v>
          </cell>
          <cell r="CV438">
            <v>1</v>
          </cell>
        </row>
        <row r="439">
          <cell r="A439">
            <v>628</v>
          </cell>
          <cell r="B439" t="str">
            <v>PF1</v>
          </cell>
          <cell r="C439" t="str">
            <v>FOAM 10TH</v>
          </cell>
          <cell r="D439" t="str">
            <v>Molds</v>
          </cell>
          <cell r="E439" t="str">
            <v>FMCFII71204068</v>
          </cell>
          <cell r="F439" t="str">
            <v>طقم فوم غسالة 12 كجم توب لود- كفر</v>
          </cell>
          <cell r="G439" t="str">
            <v>Ea</v>
          </cell>
          <cell r="H439" t="str">
            <v>1400*1700</v>
          </cell>
          <cell r="I439">
            <v>0.32999999999999996</v>
          </cell>
          <cell r="M439">
            <v>18</v>
          </cell>
          <cell r="N439">
            <v>1</v>
          </cell>
          <cell r="O439">
            <v>1</v>
          </cell>
          <cell r="P439" t="str">
            <v>Y1</v>
          </cell>
          <cell r="Q439" t="str">
            <v>تعمل</v>
          </cell>
          <cell r="R439">
            <v>329.99999999999994</v>
          </cell>
          <cell r="S439">
            <v>303.99599999999992</v>
          </cell>
          <cell r="T439">
            <v>356.00399999999996</v>
          </cell>
          <cell r="U439">
            <v>7.88</v>
          </cell>
          <cell r="V439">
            <v>7.88</v>
          </cell>
          <cell r="X439" t="str">
            <v>غسالة</v>
          </cell>
          <cell r="Y439">
            <v>407</v>
          </cell>
          <cell r="AA439">
            <v>628</v>
          </cell>
          <cell r="AB439" t="str">
            <v>كفر غساله 12 كيلو فوق اتوماتيك 16338000004068</v>
          </cell>
          <cell r="AD439" t="str">
            <v>طقم فوم غسالة 12 كجم -توب لود</v>
          </cell>
          <cell r="AE439">
            <v>1</v>
          </cell>
          <cell r="AG439">
            <v>16338000004068</v>
          </cell>
          <cell r="AH439">
            <v>200</v>
          </cell>
          <cell r="AI439">
            <v>190</v>
          </cell>
          <cell r="AJ439">
            <v>210</v>
          </cell>
          <cell r="AK439">
            <v>1</v>
          </cell>
          <cell r="AL439">
            <v>1</v>
          </cell>
          <cell r="AN439">
            <v>10</v>
          </cell>
          <cell r="AO439">
            <v>25</v>
          </cell>
          <cell r="AP439" t="str">
            <v>401xs</v>
          </cell>
          <cell r="AR439">
            <v>24</v>
          </cell>
          <cell r="AS439">
            <v>32</v>
          </cell>
          <cell r="AT439" t="str">
            <v>CFI</v>
          </cell>
          <cell r="AU439" t="str">
            <v>اتوماتيك</v>
          </cell>
          <cell r="AV439">
            <v>8</v>
          </cell>
          <cell r="AW439">
            <v>8</v>
          </cell>
          <cell r="AX439">
            <v>624</v>
          </cell>
          <cell r="AY439">
            <v>2</v>
          </cell>
          <cell r="AZ439">
            <v>2</v>
          </cell>
          <cell r="BA439">
            <v>610</v>
          </cell>
          <cell r="BB439">
            <v>2</v>
          </cell>
          <cell r="BC439">
            <v>2</v>
          </cell>
          <cell r="BD439">
            <v>125</v>
          </cell>
          <cell r="BE439">
            <v>1</v>
          </cell>
          <cell r="BF439">
            <v>1</v>
          </cell>
          <cell r="BJ439">
            <v>5</v>
          </cell>
          <cell r="BK439">
            <v>5</v>
          </cell>
          <cell r="BL439">
            <v>15</v>
          </cell>
          <cell r="BN439">
            <v>238</v>
          </cell>
          <cell r="BO439" t="str">
            <v>2</v>
          </cell>
          <cell r="BP439">
            <v>44058</v>
          </cell>
          <cell r="BW439">
            <v>0</v>
          </cell>
          <cell r="BX439" t="str">
            <v>شفاف</v>
          </cell>
          <cell r="CB439">
            <v>5</v>
          </cell>
          <cell r="CE439">
            <v>87</v>
          </cell>
          <cell r="CF439">
            <v>150</v>
          </cell>
          <cell r="CG439" t="str">
            <v>ازرق</v>
          </cell>
          <cell r="CK439">
            <v>0.35804999999999992</v>
          </cell>
          <cell r="CL439">
            <v>0</v>
          </cell>
          <cell r="CN439" t="str">
            <v>Zanosy ELABD 303</v>
          </cell>
          <cell r="CO439" t="str">
            <v>الكترولوكس</v>
          </cell>
          <cell r="CP439" t="str">
            <v>القاهرة للصناعات المغذية غسالات</v>
          </cell>
          <cell r="CT439">
            <v>1</v>
          </cell>
          <cell r="CU439">
            <v>1</v>
          </cell>
          <cell r="CV439">
            <v>1</v>
          </cell>
        </row>
        <row r="440">
          <cell r="A440">
            <v>627</v>
          </cell>
          <cell r="B440" t="str">
            <v>PF1</v>
          </cell>
          <cell r="C440" t="str">
            <v>FOAM 10TH</v>
          </cell>
          <cell r="D440" t="str">
            <v>Molds</v>
          </cell>
          <cell r="E440" t="str">
            <v>FMCFII11289040</v>
          </cell>
          <cell r="F440" t="str">
            <v>طقم فوم غسالة 12 كجم توب لود - قاعدة</v>
          </cell>
          <cell r="G440" t="str">
            <v>Ea</v>
          </cell>
          <cell r="H440" t="str">
            <v>1400*1700</v>
          </cell>
          <cell r="I440">
            <v>0.41849999999999998</v>
          </cell>
          <cell r="M440">
            <v>18</v>
          </cell>
          <cell r="N440">
            <v>1</v>
          </cell>
          <cell r="O440">
            <v>1</v>
          </cell>
          <cell r="P440" t="str">
            <v>Y1</v>
          </cell>
          <cell r="Q440" t="str">
            <v>تعمل</v>
          </cell>
          <cell r="R440">
            <v>418.5</v>
          </cell>
          <cell r="S440">
            <v>384.97815000000003</v>
          </cell>
          <cell r="T440">
            <v>452.02184999999997</v>
          </cell>
          <cell r="U440">
            <v>8.01</v>
          </cell>
          <cell r="V440">
            <v>8.01</v>
          </cell>
          <cell r="X440" t="str">
            <v>غسالة</v>
          </cell>
          <cell r="Y440">
            <v>407</v>
          </cell>
          <cell r="AA440">
            <v>627</v>
          </cell>
          <cell r="AB440" t="str">
            <v>قاعدة غساله 12 كيلو فوق اتوماتيك p73001989040</v>
          </cell>
          <cell r="AD440" t="str">
            <v>طقم فوم غسالة 12 كجم -توب لود</v>
          </cell>
          <cell r="AE440">
            <v>1</v>
          </cell>
          <cell r="AG440" t="str">
            <v>p73001989040</v>
          </cell>
          <cell r="AH440">
            <v>200</v>
          </cell>
          <cell r="AI440">
            <v>190</v>
          </cell>
          <cell r="AJ440">
            <v>210</v>
          </cell>
          <cell r="AK440">
            <v>1</v>
          </cell>
          <cell r="AL440">
            <v>1</v>
          </cell>
          <cell r="AN440">
            <v>10</v>
          </cell>
          <cell r="AO440">
            <v>25</v>
          </cell>
          <cell r="AP440" t="str">
            <v>401xs</v>
          </cell>
          <cell r="AR440">
            <v>24</v>
          </cell>
          <cell r="AS440">
            <v>32</v>
          </cell>
          <cell r="AT440" t="str">
            <v>CFI</v>
          </cell>
          <cell r="AU440" t="str">
            <v>اتوماتيك</v>
          </cell>
          <cell r="AV440">
            <v>8</v>
          </cell>
          <cell r="AW440">
            <v>8</v>
          </cell>
          <cell r="AX440">
            <v>624</v>
          </cell>
          <cell r="AY440">
            <v>2</v>
          </cell>
          <cell r="AZ440">
            <v>2</v>
          </cell>
          <cell r="BA440">
            <v>610</v>
          </cell>
          <cell r="BB440">
            <v>2</v>
          </cell>
          <cell r="BC440">
            <v>2</v>
          </cell>
          <cell r="BD440">
            <v>93</v>
          </cell>
          <cell r="BE440">
            <v>1</v>
          </cell>
          <cell r="BF440">
            <v>1</v>
          </cell>
          <cell r="BJ440">
            <v>5</v>
          </cell>
          <cell r="BK440">
            <v>5</v>
          </cell>
          <cell r="BL440">
            <v>15</v>
          </cell>
          <cell r="BN440">
            <v>238</v>
          </cell>
          <cell r="BO440" t="str">
            <v>2</v>
          </cell>
          <cell r="BP440">
            <v>44058</v>
          </cell>
          <cell r="BW440">
            <v>0</v>
          </cell>
          <cell r="BX440" t="str">
            <v>شفاف</v>
          </cell>
          <cell r="CB440">
            <v>5</v>
          </cell>
          <cell r="CE440">
            <v>87</v>
          </cell>
          <cell r="CF440">
            <v>150</v>
          </cell>
          <cell r="CG440" t="str">
            <v>ازرق</v>
          </cell>
          <cell r="CK440">
            <v>0.45407249999999999</v>
          </cell>
          <cell r="CL440">
            <v>0</v>
          </cell>
          <cell r="CN440" t="str">
            <v>Zanosy ELABD 303</v>
          </cell>
          <cell r="CO440" t="str">
            <v>الكترولوكس</v>
          </cell>
          <cell r="CP440" t="str">
            <v>القاهرة للصناعات المغذية غسالات</v>
          </cell>
          <cell r="CT440">
            <v>1</v>
          </cell>
          <cell r="CU440">
            <v>1</v>
          </cell>
          <cell r="CV440">
            <v>1</v>
          </cell>
        </row>
        <row r="441">
          <cell r="A441">
            <v>320</v>
          </cell>
          <cell r="B441" t="str">
            <v>PF1</v>
          </cell>
          <cell r="C441" t="str">
            <v>FOAM 10TH</v>
          </cell>
          <cell r="D441" t="str">
            <v>Molds</v>
          </cell>
          <cell r="E441" t="str">
            <v>FMENCI50000000</v>
          </cell>
          <cell r="F441" t="str">
            <v>جزء وسط هندى</v>
          </cell>
          <cell r="G441" t="str">
            <v>Ea</v>
          </cell>
          <cell r="H441" t="str">
            <v>850*650</v>
          </cell>
          <cell r="I441">
            <v>1.2416666666666666E-2</v>
          </cell>
          <cell r="J441">
            <v>90</v>
          </cell>
          <cell r="L441">
            <v>90</v>
          </cell>
          <cell r="M441">
            <v>90</v>
          </cell>
          <cell r="N441">
            <v>1</v>
          </cell>
          <cell r="O441">
            <v>6</v>
          </cell>
          <cell r="Q441" t="str">
            <v>لا تعمل</v>
          </cell>
          <cell r="R441">
            <v>12.416666666666666</v>
          </cell>
          <cell r="S441">
            <v>11.547499999999999</v>
          </cell>
          <cell r="T441">
            <v>13.285833333333333</v>
          </cell>
          <cell r="U441" t="str">
            <v>7</v>
          </cell>
          <cell r="V441" t="str">
            <v>7</v>
          </cell>
          <cell r="X441" t="str">
            <v>سخان</v>
          </cell>
          <cell r="Y441">
            <v>351</v>
          </cell>
          <cell r="AA441">
            <v>320</v>
          </cell>
          <cell r="AB441" t="str">
            <v>جزء وسط هندى</v>
          </cell>
          <cell r="AC441">
            <v>1.2416666666666666E-2</v>
          </cell>
          <cell r="AD441" t="str">
            <v>جزء وسط هندى</v>
          </cell>
          <cell r="AE441">
            <v>0</v>
          </cell>
          <cell r="AH441">
            <v>240</v>
          </cell>
          <cell r="AI441">
            <v>228</v>
          </cell>
          <cell r="AJ441">
            <v>252</v>
          </cell>
          <cell r="AK441">
            <v>1</v>
          </cell>
          <cell r="AL441">
            <v>1</v>
          </cell>
          <cell r="AM441">
            <v>1</v>
          </cell>
          <cell r="AT441" t="str">
            <v>ENC</v>
          </cell>
          <cell r="AV441">
            <v>7</v>
          </cell>
          <cell r="AW441">
            <v>7</v>
          </cell>
          <cell r="BJ441">
            <v>3</v>
          </cell>
          <cell r="BK441">
            <v>-3</v>
          </cell>
          <cell r="BL441">
            <v>3</v>
          </cell>
          <cell r="BO441" t="str">
            <v/>
          </cell>
          <cell r="BP441"/>
          <cell r="CK441">
            <v>0</v>
          </cell>
          <cell r="CL441">
            <v>1.3658333333333333E-2</v>
          </cell>
          <cell r="CN441" t="str">
            <v>part center هندى</v>
          </cell>
          <cell r="CO441" t="str">
            <v>اطلانتيك</v>
          </cell>
          <cell r="CP441" t="str">
            <v>اطلانتيك</v>
          </cell>
          <cell r="CT441">
            <v>1</v>
          </cell>
          <cell r="CU441">
            <v>1</v>
          </cell>
        </row>
        <row r="442">
          <cell r="A442">
            <v>321</v>
          </cell>
          <cell r="B442" t="str">
            <v>PF1</v>
          </cell>
          <cell r="C442" t="str">
            <v>FOAM 10TH</v>
          </cell>
          <cell r="D442" t="str">
            <v>Molds</v>
          </cell>
          <cell r="E442" t="str">
            <v>FMCFII30000000</v>
          </cell>
          <cell r="F442" t="str">
            <v>ثقل بلوك</v>
          </cell>
          <cell r="G442" t="str">
            <v>Ea</v>
          </cell>
          <cell r="H442" t="str">
            <v>850*650</v>
          </cell>
          <cell r="I442">
            <v>4.9944444444444451E-2</v>
          </cell>
          <cell r="J442">
            <v>60</v>
          </cell>
          <cell r="L442">
            <v>63</v>
          </cell>
          <cell r="M442">
            <v>110</v>
          </cell>
          <cell r="N442">
            <v>1</v>
          </cell>
          <cell r="O442">
            <v>4</v>
          </cell>
          <cell r="Q442" t="str">
            <v>تعمل</v>
          </cell>
          <cell r="R442">
            <v>49.94444444444445</v>
          </cell>
          <cell r="S442">
            <v>46.448333333333338</v>
          </cell>
          <cell r="T442">
            <v>53.440555555555562</v>
          </cell>
          <cell r="U442" t="str">
            <v>7</v>
          </cell>
          <cell r="V442" t="str">
            <v>7</v>
          </cell>
          <cell r="X442" t="str">
            <v>غسالة</v>
          </cell>
          <cell r="Y442">
            <v>370</v>
          </cell>
          <cell r="AA442">
            <v>321</v>
          </cell>
          <cell r="AB442" t="str">
            <v>ثقل بلوك</v>
          </cell>
          <cell r="AD442" t="str">
            <v>ثقل بلوك</v>
          </cell>
          <cell r="AE442">
            <v>1</v>
          </cell>
          <cell r="AH442">
            <v>130.90909090909091</v>
          </cell>
          <cell r="AI442">
            <v>124.36363636363636</v>
          </cell>
          <cell r="AJ442">
            <v>137.45454545454547</v>
          </cell>
          <cell r="AK442">
            <v>1</v>
          </cell>
          <cell r="AL442">
            <v>1</v>
          </cell>
          <cell r="AM442">
            <v>1</v>
          </cell>
          <cell r="AN442">
            <v>9</v>
          </cell>
          <cell r="AO442" t="str">
            <v>20</v>
          </cell>
          <cell r="AP442" t="str">
            <v>(A) EU 150     (M) 0.7-1.1 mm</v>
          </cell>
          <cell r="AQ442" t="str">
            <v>(B) S.2 112     (M) 0.7-1.1 mm</v>
          </cell>
          <cell r="AR442">
            <v>8</v>
          </cell>
          <cell r="AS442">
            <v>4</v>
          </cell>
          <cell r="AT442" t="str">
            <v>CFI</v>
          </cell>
          <cell r="AU442" t="str">
            <v>اتوماتيك</v>
          </cell>
          <cell r="AV442">
            <v>7</v>
          </cell>
          <cell r="AW442">
            <v>7</v>
          </cell>
          <cell r="AX442">
            <v>213</v>
          </cell>
          <cell r="AY442">
            <v>1</v>
          </cell>
          <cell r="AZ442">
            <v>1</v>
          </cell>
          <cell r="BA442">
            <v>210</v>
          </cell>
          <cell r="BB442">
            <v>1</v>
          </cell>
          <cell r="BC442">
            <v>1</v>
          </cell>
          <cell r="BD442">
            <v>65</v>
          </cell>
          <cell r="BE442">
            <v>2</v>
          </cell>
          <cell r="BF442">
            <v>2</v>
          </cell>
          <cell r="BJ442">
            <v>5</v>
          </cell>
          <cell r="BK442">
            <v>4</v>
          </cell>
          <cell r="BL442">
            <v>14</v>
          </cell>
          <cell r="BN442">
            <v>229</v>
          </cell>
          <cell r="BO442" t="str">
            <v>2</v>
          </cell>
          <cell r="BP442"/>
          <cell r="BW442">
            <v>0</v>
          </cell>
          <cell r="CA442">
            <v>5.5</v>
          </cell>
          <cell r="CB442">
            <v>100</v>
          </cell>
          <cell r="CC442">
            <v>1</v>
          </cell>
          <cell r="CE442">
            <v>87</v>
          </cell>
          <cell r="CF442">
            <v>150</v>
          </cell>
          <cell r="CG442" t="str">
            <v>ابيض</v>
          </cell>
          <cell r="CK442">
            <v>0</v>
          </cell>
          <cell r="CL442">
            <v>5.4938888888888898E-2</v>
          </cell>
          <cell r="CN442" t="str">
            <v>weight Block</v>
          </cell>
          <cell r="CO442" t="str">
            <v/>
          </cell>
          <cell r="CT442">
            <v>1</v>
          </cell>
          <cell r="CU442">
            <v>1</v>
          </cell>
          <cell r="CV442">
            <v>1</v>
          </cell>
        </row>
        <row r="443">
          <cell r="A443">
            <v>322</v>
          </cell>
          <cell r="B443" t="str">
            <v>PF1</v>
          </cell>
          <cell r="C443" t="str">
            <v>FOAM 10TH</v>
          </cell>
          <cell r="D443" t="str">
            <v>Molds</v>
          </cell>
          <cell r="E443" t="str">
            <v>FMINPIB0000000</v>
          </cell>
          <cell r="F443" t="str">
            <v>بورسلين B</v>
          </cell>
          <cell r="G443" t="str">
            <v>Ea</v>
          </cell>
          <cell r="H443" t="str">
            <v>1100*850</v>
          </cell>
          <cell r="I443">
            <v>0.621</v>
          </cell>
          <cell r="J443">
            <v>12</v>
          </cell>
          <cell r="L443">
            <v>12</v>
          </cell>
          <cell r="M443">
            <v>12</v>
          </cell>
          <cell r="N443">
            <v>1</v>
          </cell>
          <cell r="O443">
            <v>1</v>
          </cell>
          <cell r="Q443" t="str">
            <v>لا تعمل</v>
          </cell>
          <cell r="R443">
            <v>621</v>
          </cell>
          <cell r="S443">
            <v>577.53</v>
          </cell>
          <cell r="T443">
            <v>664.47</v>
          </cell>
          <cell r="U443" t="str">
            <v>7</v>
          </cell>
          <cell r="V443" t="str">
            <v>7</v>
          </cell>
          <cell r="Y443">
            <v>352</v>
          </cell>
          <cell r="AA443">
            <v>322</v>
          </cell>
          <cell r="AB443" t="str">
            <v>بورسلين B</v>
          </cell>
          <cell r="AC443">
            <v>0.621</v>
          </cell>
          <cell r="AD443" t="str">
            <v>بورسلين B</v>
          </cell>
          <cell r="AE443">
            <v>0</v>
          </cell>
          <cell r="AH443">
            <v>300</v>
          </cell>
          <cell r="AI443">
            <v>285</v>
          </cell>
          <cell r="AJ443">
            <v>315</v>
          </cell>
          <cell r="AK443">
            <v>1</v>
          </cell>
          <cell r="AL443">
            <v>1</v>
          </cell>
          <cell r="AM443">
            <v>1</v>
          </cell>
          <cell r="AT443" t="str">
            <v>INP</v>
          </cell>
          <cell r="AV443">
            <v>7</v>
          </cell>
          <cell r="AW443">
            <v>7</v>
          </cell>
          <cell r="BO443" t="str">
            <v/>
          </cell>
          <cell r="BP443"/>
          <cell r="CK443">
            <v>0</v>
          </cell>
          <cell r="CL443">
            <v>0.68310000000000004</v>
          </cell>
          <cell r="CN443" t="str">
            <v>Borslin B</v>
          </cell>
          <cell r="CO443" t="str">
            <v/>
          </cell>
          <cell r="CT443">
            <v>1</v>
          </cell>
          <cell r="CU443">
            <v>1</v>
          </cell>
        </row>
        <row r="444">
          <cell r="A444">
            <v>323</v>
          </cell>
          <cell r="B444" t="str">
            <v>PF2</v>
          </cell>
          <cell r="C444" t="str">
            <v>FOAM 6TH</v>
          </cell>
          <cell r="D444" t="str">
            <v>Molds</v>
          </cell>
          <cell r="E444" t="str">
            <v>FMARAI000000</v>
          </cell>
          <cell r="F444" t="str">
            <v>بتي فور ا اكتوبر</v>
          </cell>
          <cell r="G444" t="str">
            <v>Ea</v>
          </cell>
          <cell r="H444" t="str">
            <v>1100*1200</v>
          </cell>
          <cell r="I444">
            <v>4.8000000000000001E-2</v>
          </cell>
          <cell r="J444">
            <v>120</v>
          </cell>
          <cell r="L444">
            <v>120</v>
          </cell>
          <cell r="M444">
            <v>120</v>
          </cell>
          <cell r="N444">
            <v>1</v>
          </cell>
          <cell r="O444">
            <v>6</v>
          </cell>
          <cell r="Q444" t="str">
            <v>تعمل</v>
          </cell>
          <cell r="R444">
            <v>48</v>
          </cell>
          <cell r="S444">
            <v>44.64</v>
          </cell>
          <cell r="T444">
            <v>51.36</v>
          </cell>
          <cell r="U444" t="str">
            <v>7</v>
          </cell>
          <cell r="V444" t="str">
            <v>7</v>
          </cell>
          <cell r="X444" t="str">
            <v>اوعية غذائية</v>
          </cell>
          <cell r="Y444">
            <v>177</v>
          </cell>
          <cell r="AA444">
            <v>323</v>
          </cell>
          <cell r="AB444" t="str">
            <v>بتي فور ا اكتوبر</v>
          </cell>
          <cell r="AD444" t="str">
            <v>بتي فور ا اكتوبر</v>
          </cell>
          <cell r="AE444">
            <v>1</v>
          </cell>
          <cell r="AH444">
            <v>180</v>
          </cell>
          <cell r="AI444">
            <v>171</v>
          </cell>
          <cell r="AJ444">
            <v>189</v>
          </cell>
          <cell r="AK444">
            <v>1</v>
          </cell>
          <cell r="AL444">
            <v>1</v>
          </cell>
          <cell r="AM444">
            <v>1</v>
          </cell>
          <cell r="AN444">
            <v>12</v>
          </cell>
          <cell r="AO444" t="str">
            <v>17</v>
          </cell>
          <cell r="AP444" t="str">
            <v xml:space="preserve"> (A) EU150       (M) 0.7-1.1 mm</v>
          </cell>
          <cell r="AQ444" t="str">
            <v>(B) S.2 112      (M) 0.7-1.1 mm</v>
          </cell>
          <cell r="AR444" t="str">
            <v>12</v>
          </cell>
          <cell r="AS444" t="str">
            <v>24</v>
          </cell>
          <cell r="AT444" t="str">
            <v>ARA</v>
          </cell>
          <cell r="AU444" t="str">
            <v>اتوماتيك</v>
          </cell>
          <cell r="AV444">
            <v>7</v>
          </cell>
          <cell r="AW444">
            <v>7</v>
          </cell>
          <cell r="AX444">
            <v>300</v>
          </cell>
          <cell r="AY444">
            <v>1</v>
          </cell>
          <cell r="AZ444">
            <v>1</v>
          </cell>
          <cell r="BA444">
            <v>210</v>
          </cell>
          <cell r="BB444">
            <v>1</v>
          </cell>
          <cell r="BC444">
            <v>1</v>
          </cell>
          <cell r="BD444">
            <v>71</v>
          </cell>
          <cell r="BE444">
            <v>2</v>
          </cell>
          <cell r="BF444">
            <v>2</v>
          </cell>
          <cell r="BJ444">
            <v>3</v>
          </cell>
          <cell r="BK444">
            <v>9</v>
          </cell>
          <cell r="BL444">
            <v>15</v>
          </cell>
          <cell r="BN444">
            <v>154</v>
          </cell>
          <cell r="BO444" t="str">
            <v>1</v>
          </cell>
          <cell r="BP444"/>
          <cell r="BW444">
            <v>0</v>
          </cell>
          <cell r="CA444">
            <v>4</v>
          </cell>
          <cell r="CB444">
            <v>60</v>
          </cell>
          <cell r="CC444">
            <v>1</v>
          </cell>
          <cell r="CE444">
            <v>87</v>
          </cell>
          <cell r="CF444">
            <v>150</v>
          </cell>
          <cell r="CG444" t="str">
            <v>ابيض شفاف</v>
          </cell>
          <cell r="CK444">
            <v>0</v>
          </cell>
          <cell r="CL444">
            <v>5.2800000000000007E-2</v>
          </cell>
          <cell r="CN444" t="str">
            <v>Betyfor ا October</v>
          </cell>
          <cell r="CO444" t="str">
            <v>على ريان</v>
          </cell>
          <cell r="CP444" t="str">
            <v>على ريان</v>
          </cell>
          <cell r="CT444">
            <v>1</v>
          </cell>
          <cell r="CU444">
            <v>1</v>
          </cell>
          <cell r="CV444">
            <v>1</v>
          </cell>
        </row>
        <row r="445">
          <cell r="A445" t="str">
            <v>324b</v>
          </cell>
          <cell r="B445" t="str">
            <v>PF1</v>
          </cell>
          <cell r="C445" t="str">
            <v>FOAM 10TH</v>
          </cell>
          <cell r="D445" t="str">
            <v>Molds</v>
          </cell>
          <cell r="E445" t="str">
            <v>FMFIRI20000000</v>
          </cell>
          <cell r="F445" t="str">
            <v>ايس كريم كينج-قاعدة</v>
          </cell>
          <cell r="G445" t="str">
            <v>Set</v>
          </cell>
          <cell r="H445" t="str">
            <v>1400*1700</v>
          </cell>
          <cell r="J445">
            <v>180</v>
          </cell>
          <cell r="L445">
            <v>189</v>
          </cell>
          <cell r="M445">
            <v>212</v>
          </cell>
          <cell r="N445">
            <v>2</v>
          </cell>
          <cell r="O445">
            <v>6</v>
          </cell>
          <cell r="Q445" t="str">
            <v>تعمل</v>
          </cell>
          <cell r="R445">
            <v>0</v>
          </cell>
          <cell r="S445">
            <v>0</v>
          </cell>
          <cell r="T445">
            <v>0</v>
          </cell>
          <cell r="U445" t="str">
            <v>7</v>
          </cell>
          <cell r="V445" t="str">
            <v>7</v>
          </cell>
          <cell r="X445" t="str">
            <v>اوعية غذائية</v>
          </cell>
          <cell r="Y445">
            <v>178</v>
          </cell>
          <cell r="Z445" t="str">
            <v>قاعدة</v>
          </cell>
          <cell r="AA445">
            <v>324</v>
          </cell>
          <cell r="AB445" t="str">
            <v>ايس كريم كينج</v>
          </cell>
          <cell r="AD445" t="str">
            <v>ايس كريم كينج</v>
          </cell>
          <cell r="AE445">
            <v>1</v>
          </cell>
          <cell r="AH445">
            <v>101.88679245283018</v>
          </cell>
          <cell r="AI445">
            <v>96.792452830188665</v>
          </cell>
          <cell r="AJ445">
            <v>106.98113207547169</v>
          </cell>
          <cell r="AK445">
            <v>0</v>
          </cell>
          <cell r="AL445">
            <v>1</v>
          </cell>
          <cell r="AN445">
            <v>7</v>
          </cell>
          <cell r="AO445">
            <v>18</v>
          </cell>
          <cell r="AP445" t="str">
            <v>(A) EU 150     (M) 0.7-1.1 mm</v>
          </cell>
          <cell r="AQ445" t="str">
            <v>(B) S.2 112     (M) 0.7-1.1 mm</v>
          </cell>
          <cell r="AR445" t="str">
            <v>24</v>
          </cell>
          <cell r="AS445" t="str">
            <v>24</v>
          </cell>
          <cell r="AT445" t="str">
            <v>FIR</v>
          </cell>
          <cell r="AU445" t="str">
            <v>اتوماتيك</v>
          </cell>
          <cell r="AV445">
            <v>7</v>
          </cell>
          <cell r="AW445">
            <v>7</v>
          </cell>
          <cell r="AX445">
            <v>330</v>
          </cell>
          <cell r="AY445">
            <v>1</v>
          </cell>
          <cell r="AZ445">
            <v>1</v>
          </cell>
          <cell r="BA445">
            <v>330</v>
          </cell>
          <cell r="BB445">
            <v>1</v>
          </cell>
          <cell r="BC445">
            <v>1</v>
          </cell>
          <cell r="BD445">
            <v>150</v>
          </cell>
          <cell r="BE445">
            <v>2</v>
          </cell>
          <cell r="BF445">
            <v>2</v>
          </cell>
          <cell r="BJ445">
            <v>3</v>
          </cell>
          <cell r="BK445">
            <v>4</v>
          </cell>
          <cell r="BL445">
            <v>10</v>
          </cell>
          <cell r="BN445">
            <v>602</v>
          </cell>
          <cell r="BO445" t="str">
            <v>6</v>
          </cell>
          <cell r="BP445"/>
          <cell r="BW445">
            <v>0</v>
          </cell>
          <cell r="CA445">
            <v>5</v>
          </cell>
          <cell r="CB445">
            <v>20</v>
          </cell>
          <cell r="CC445">
            <v>0.5</v>
          </cell>
          <cell r="CE445">
            <v>87</v>
          </cell>
          <cell r="CF445">
            <v>200</v>
          </cell>
          <cell r="CG445" t="str">
            <v>ابيض</v>
          </cell>
          <cell r="CK445">
            <v>0</v>
          </cell>
          <cell r="CL445">
            <v>0</v>
          </cell>
          <cell r="CN445" t="str">
            <v>Ice kream King</v>
          </cell>
          <cell r="CO445" t="str">
            <v>عملاء متنوعون</v>
          </cell>
          <cell r="CP445" t="str">
            <v>عملاء متنوعون</v>
          </cell>
          <cell r="CT445">
            <v>0</v>
          </cell>
          <cell r="CU445">
            <v>1</v>
          </cell>
          <cell r="CV445">
            <v>1</v>
          </cell>
        </row>
        <row r="446">
          <cell r="A446" t="str">
            <v>324c</v>
          </cell>
          <cell r="B446" t="str">
            <v>PF1</v>
          </cell>
          <cell r="C446" t="str">
            <v>FOAM 10TH</v>
          </cell>
          <cell r="D446" t="str">
            <v>Molds</v>
          </cell>
          <cell r="E446" t="str">
            <v>FMFIRI20000000</v>
          </cell>
          <cell r="F446" t="str">
            <v>ايس كريم كينج-غطاء</v>
          </cell>
          <cell r="G446" t="str">
            <v>Set</v>
          </cell>
          <cell r="H446" t="str">
            <v>1400*1700</v>
          </cell>
          <cell r="J446">
            <v>180</v>
          </cell>
          <cell r="L446">
            <v>189</v>
          </cell>
          <cell r="M446">
            <v>212</v>
          </cell>
          <cell r="N446">
            <v>2</v>
          </cell>
          <cell r="O446">
            <v>6</v>
          </cell>
          <cell r="Q446" t="str">
            <v>تعمل</v>
          </cell>
          <cell r="R446">
            <v>0</v>
          </cell>
          <cell r="S446">
            <v>0</v>
          </cell>
          <cell r="T446">
            <v>0</v>
          </cell>
          <cell r="U446" t="str">
            <v>7</v>
          </cell>
          <cell r="V446" t="str">
            <v>7</v>
          </cell>
          <cell r="X446" t="str">
            <v>اوعية غذائية</v>
          </cell>
          <cell r="Y446">
            <v>178</v>
          </cell>
          <cell r="Z446" t="str">
            <v>كفر</v>
          </cell>
          <cell r="AA446">
            <v>324</v>
          </cell>
          <cell r="AB446" t="str">
            <v>ايس كريم كينج</v>
          </cell>
          <cell r="AD446" t="str">
            <v>ايس كريم كينج</v>
          </cell>
          <cell r="AE446">
            <v>1</v>
          </cell>
          <cell r="AH446">
            <v>101.88679245283018</v>
          </cell>
          <cell r="AI446">
            <v>96.792452830188665</v>
          </cell>
          <cell r="AJ446">
            <v>106.98113207547169</v>
          </cell>
          <cell r="AK446">
            <v>0</v>
          </cell>
          <cell r="AL446">
            <v>1</v>
          </cell>
          <cell r="AN446">
            <v>7</v>
          </cell>
          <cell r="AO446">
            <v>18</v>
          </cell>
          <cell r="AP446" t="str">
            <v>(A) EU 150     (M) 0.7-1.1 mm</v>
          </cell>
          <cell r="AQ446" t="str">
            <v>(B) S.2 112     (M) 0.7-1.1 mm</v>
          </cell>
          <cell r="AR446" t="str">
            <v>24</v>
          </cell>
          <cell r="AS446" t="str">
            <v>24</v>
          </cell>
          <cell r="AT446" t="str">
            <v>FIR</v>
          </cell>
          <cell r="AU446" t="str">
            <v>اتوماتيك</v>
          </cell>
          <cell r="AV446">
            <v>7</v>
          </cell>
          <cell r="AW446">
            <v>7</v>
          </cell>
          <cell r="AX446">
            <v>330</v>
          </cell>
          <cell r="AY446">
            <v>1</v>
          </cell>
          <cell r="AZ446">
            <v>1</v>
          </cell>
          <cell r="BA446">
            <v>330</v>
          </cell>
          <cell r="BB446">
            <v>1</v>
          </cell>
          <cell r="BC446">
            <v>1</v>
          </cell>
          <cell r="BD446">
            <v>25</v>
          </cell>
          <cell r="BE446">
            <v>2</v>
          </cell>
          <cell r="BF446">
            <v>2</v>
          </cell>
          <cell r="BJ446">
            <v>3</v>
          </cell>
          <cell r="BK446">
            <v>4</v>
          </cell>
          <cell r="BL446">
            <v>10</v>
          </cell>
          <cell r="BN446">
            <v>602</v>
          </cell>
          <cell r="BO446" t="str">
            <v>6</v>
          </cell>
          <cell r="BP446"/>
          <cell r="BW446">
            <v>0</v>
          </cell>
          <cell r="CA446">
            <v>5</v>
          </cell>
          <cell r="CB446">
            <v>20</v>
          </cell>
          <cell r="CC446">
            <v>0.5</v>
          </cell>
          <cell r="CE446">
            <v>87</v>
          </cell>
          <cell r="CF446">
            <v>200</v>
          </cell>
          <cell r="CG446" t="str">
            <v>ابيض</v>
          </cell>
          <cell r="CK446">
            <v>0</v>
          </cell>
          <cell r="CL446">
            <v>0</v>
          </cell>
          <cell r="CN446" t="str">
            <v>Ice kream King</v>
          </cell>
          <cell r="CO446" t="str">
            <v>عملاء متنوعون</v>
          </cell>
          <cell r="CP446" t="str">
            <v>عملاء متنوعون</v>
          </cell>
          <cell r="CT446">
            <v>0</v>
          </cell>
          <cell r="CU446">
            <v>1</v>
          </cell>
          <cell r="CV446">
            <v>1</v>
          </cell>
        </row>
        <row r="447">
          <cell r="A447">
            <v>324</v>
          </cell>
          <cell r="B447" t="str">
            <v>PF1</v>
          </cell>
          <cell r="C447" t="str">
            <v>FOAM 10TH</v>
          </cell>
          <cell r="D447" t="str">
            <v>Molds</v>
          </cell>
          <cell r="E447" t="str">
            <v>FMFIRI20000000</v>
          </cell>
          <cell r="F447" t="str">
            <v>ايس كريم كينج</v>
          </cell>
          <cell r="G447" t="str">
            <v>Set</v>
          </cell>
          <cell r="H447" t="str">
            <v>1400*1700</v>
          </cell>
          <cell r="I447">
            <v>0.115</v>
          </cell>
          <cell r="J447">
            <v>180</v>
          </cell>
          <cell r="L447">
            <v>189</v>
          </cell>
          <cell r="M447">
            <v>212</v>
          </cell>
          <cell r="N447">
            <v>2</v>
          </cell>
          <cell r="O447">
            <v>6</v>
          </cell>
          <cell r="Q447" t="str">
            <v>تعمل</v>
          </cell>
          <cell r="R447">
            <v>115</v>
          </cell>
          <cell r="S447">
            <v>106.95</v>
          </cell>
          <cell r="T447">
            <v>123.05</v>
          </cell>
          <cell r="U447" t="str">
            <v>7</v>
          </cell>
          <cell r="V447" t="str">
            <v>7</v>
          </cell>
          <cell r="X447" t="str">
            <v>اوعية غذائية</v>
          </cell>
          <cell r="Y447">
            <v>178</v>
          </cell>
          <cell r="AA447">
            <v>324</v>
          </cell>
          <cell r="AB447" t="str">
            <v>ايس كريم كينج</v>
          </cell>
          <cell r="AD447" t="str">
            <v>ايس كريم كينج</v>
          </cell>
          <cell r="AE447">
            <v>1</v>
          </cell>
          <cell r="AH447">
            <v>101.88679245283018</v>
          </cell>
          <cell r="AI447">
            <v>96.792452830188665</v>
          </cell>
          <cell r="AJ447">
            <v>106.98113207547169</v>
          </cell>
          <cell r="AK447">
            <v>1</v>
          </cell>
          <cell r="AM447">
            <v>1</v>
          </cell>
          <cell r="AN447">
            <v>7</v>
          </cell>
          <cell r="AO447">
            <v>18</v>
          </cell>
          <cell r="AP447" t="str">
            <v>(A) EU 150     (M) 0.7-1.1 mm</v>
          </cell>
          <cell r="AQ447" t="str">
            <v>(B) S.2 112     (M) 0.7-1.1 mm</v>
          </cell>
          <cell r="AR447" t="str">
            <v>24</v>
          </cell>
          <cell r="AS447" t="str">
            <v>24</v>
          </cell>
          <cell r="AT447" t="str">
            <v>FIR</v>
          </cell>
          <cell r="AU447" t="str">
            <v>اتوماتيك</v>
          </cell>
          <cell r="AV447">
            <v>7</v>
          </cell>
          <cell r="AW447">
            <v>7</v>
          </cell>
          <cell r="BJ447">
            <v>3</v>
          </cell>
          <cell r="BK447">
            <v>4</v>
          </cell>
          <cell r="BL447">
            <v>10</v>
          </cell>
          <cell r="BN447">
            <v>602</v>
          </cell>
          <cell r="BO447" t="str">
            <v>6</v>
          </cell>
          <cell r="BP447"/>
          <cell r="BW447">
            <v>0</v>
          </cell>
          <cell r="CA447">
            <v>5</v>
          </cell>
          <cell r="CB447">
            <v>20</v>
          </cell>
          <cell r="CC447">
            <v>1</v>
          </cell>
          <cell r="CE447">
            <v>87</v>
          </cell>
          <cell r="CF447">
            <v>200</v>
          </cell>
          <cell r="CG447" t="str">
            <v>ابيض</v>
          </cell>
          <cell r="CK447">
            <v>0.124775</v>
          </cell>
          <cell r="CL447">
            <v>0</v>
          </cell>
          <cell r="CN447" t="str">
            <v>Ice kream King</v>
          </cell>
          <cell r="CO447" t="str">
            <v>عملاء متنوعون</v>
          </cell>
          <cell r="CP447" t="str">
            <v>عملاء متنوعون</v>
          </cell>
          <cell r="CT447">
            <v>1</v>
          </cell>
          <cell r="CU447">
            <v>1</v>
          </cell>
          <cell r="CV447">
            <v>1</v>
          </cell>
        </row>
        <row r="448">
          <cell r="A448" t="str">
            <v>325b</v>
          </cell>
          <cell r="B448" t="str">
            <v>PF1</v>
          </cell>
          <cell r="C448" t="str">
            <v>FOAM 10TH</v>
          </cell>
          <cell r="D448" t="str">
            <v>Molds</v>
          </cell>
          <cell r="E448" t="str">
            <v>FMFIRI30000000</v>
          </cell>
          <cell r="F448" t="str">
            <v>ايس كريم البرنس-قاعدة</v>
          </cell>
          <cell r="G448" t="str">
            <v>Set</v>
          </cell>
          <cell r="H448" t="str">
            <v>1400*1700</v>
          </cell>
          <cell r="I448">
            <v>0.105</v>
          </cell>
          <cell r="J448">
            <v>180</v>
          </cell>
          <cell r="L448">
            <v>189</v>
          </cell>
          <cell r="M448">
            <v>207</v>
          </cell>
          <cell r="N448">
            <v>2</v>
          </cell>
          <cell r="O448">
            <v>6</v>
          </cell>
          <cell r="Q448" t="str">
            <v>تعمل</v>
          </cell>
          <cell r="R448">
            <v>105</v>
          </cell>
          <cell r="S448">
            <v>97.65</v>
          </cell>
          <cell r="T448">
            <v>112.35</v>
          </cell>
          <cell r="U448" t="str">
            <v>7</v>
          </cell>
          <cell r="V448" t="str">
            <v>7</v>
          </cell>
          <cell r="X448" t="str">
            <v>اوعية غذائية</v>
          </cell>
          <cell r="Y448">
            <v>179</v>
          </cell>
          <cell r="Z448" t="str">
            <v>قاعدة</v>
          </cell>
          <cell r="AA448">
            <v>325</v>
          </cell>
          <cell r="AB448" t="str">
            <v>ايس كريم البرنس</v>
          </cell>
          <cell r="AD448" t="str">
            <v>ايس كريم البرنس</v>
          </cell>
          <cell r="AE448">
            <v>1</v>
          </cell>
          <cell r="AH448">
            <v>104.34782608695652</v>
          </cell>
          <cell r="AI448">
            <v>99.130434782608688</v>
          </cell>
          <cell r="AJ448">
            <v>109.56521739130434</v>
          </cell>
          <cell r="AK448">
            <v>0</v>
          </cell>
          <cell r="AL448">
            <v>1</v>
          </cell>
          <cell r="AN448">
            <v>7</v>
          </cell>
          <cell r="AO448">
            <v>18</v>
          </cell>
          <cell r="AP448" t="str">
            <v>(A) EU 150     (M) 0.7-1.1 mm</v>
          </cell>
          <cell r="AQ448" t="str">
            <v>(B) S.2 112     (M) 0.7-1.1 mm</v>
          </cell>
          <cell r="AR448" t="str">
            <v>24</v>
          </cell>
          <cell r="AS448" t="str">
            <v>24</v>
          </cell>
          <cell r="AT448" t="str">
            <v>FIR</v>
          </cell>
          <cell r="AU448" t="str">
            <v>اتوماتيك</v>
          </cell>
          <cell r="AV448">
            <v>7</v>
          </cell>
          <cell r="AW448">
            <v>7</v>
          </cell>
          <cell r="AX448">
            <v>330</v>
          </cell>
          <cell r="AY448">
            <v>2</v>
          </cell>
          <cell r="AZ448">
            <v>2</v>
          </cell>
          <cell r="BA448">
            <v>330</v>
          </cell>
          <cell r="BB448">
            <v>2</v>
          </cell>
          <cell r="BC448">
            <v>2</v>
          </cell>
          <cell r="BD448">
            <v>130</v>
          </cell>
          <cell r="BE448">
            <v>2</v>
          </cell>
          <cell r="BF448">
            <v>2</v>
          </cell>
          <cell r="BJ448">
            <v>3</v>
          </cell>
          <cell r="BK448">
            <v>4</v>
          </cell>
          <cell r="BL448">
            <v>10</v>
          </cell>
          <cell r="BN448">
            <v>604</v>
          </cell>
          <cell r="BO448" t="str">
            <v>6</v>
          </cell>
          <cell r="BP448"/>
          <cell r="BW448">
            <v>0</v>
          </cell>
          <cell r="CA448">
            <v>5</v>
          </cell>
          <cell r="CB448">
            <v>20</v>
          </cell>
          <cell r="CC448">
            <v>1</v>
          </cell>
          <cell r="CE448">
            <v>87</v>
          </cell>
          <cell r="CF448">
            <v>200</v>
          </cell>
          <cell r="CG448" t="str">
            <v>ابيض</v>
          </cell>
          <cell r="CK448">
            <v>0.113925</v>
          </cell>
          <cell r="CL448">
            <v>0</v>
          </cell>
          <cell r="CN448" t="str">
            <v>Ice kream Prince</v>
          </cell>
          <cell r="CO448" t="str">
            <v>عملاء متنوعون</v>
          </cell>
          <cell r="CP448" t="str">
            <v>عملاء متنوعون</v>
          </cell>
          <cell r="CT448">
            <v>0</v>
          </cell>
          <cell r="CU448">
            <v>1</v>
          </cell>
          <cell r="CV448">
            <v>1</v>
          </cell>
        </row>
        <row r="449">
          <cell r="A449" t="str">
            <v>325c</v>
          </cell>
          <cell r="B449" t="str">
            <v>PF1</v>
          </cell>
          <cell r="C449" t="str">
            <v>FOAM 10TH</v>
          </cell>
          <cell r="D449" t="str">
            <v>Molds</v>
          </cell>
          <cell r="E449" t="str">
            <v>FMFIRI30000000</v>
          </cell>
          <cell r="F449" t="str">
            <v>ايس كريم البرنس-غطاء</v>
          </cell>
          <cell r="G449" t="str">
            <v>Set</v>
          </cell>
          <cell r="H449" t="str">
            <v>1400*1700</v>
          </cell>
          <cell r="I449">
            <v>0.105</v>
          </cell>
          <cell r="J449">
            <v>180</v>
          </cell>
          <cell r="L449">
            <v>189</v>
          </cell>
          <cell r="M449">
            <v>207</v>
          </cell>
          <cell r="N449">
            <v>2</v>
          </cell>
          <cell r="O449">
            <v>6</v>
          </cell>
          <cell r="Q449" t="str">
            <v>تعمل</v>
          </cell>
          <cell r="R449">
            <v>105</v>
          </cell>
          <cell r="S449">
            <v>97.65</v>
          </cell>
          <cell r="T449">
            <v>112.35</v>
          </cell>
          <cell r="U449" t="str">
            <v>7</v>
          </cell>
          <cell r="V449" t="str">
            <v>7</v>
          </cell>
          <cell r="X449" t="str">
            <v>اوعية غذائية</v>
          </cell>
          <cell r="Y449">
            <v>179</v>
          </cell>
          <cell r="Z449" t="str">
            <v>كفر</v>
          </cell>
          <cell r="AA449">
            <v>325</v>
          </cell>
          <cell r="AB449" t="str">
            <v>ايس كريم البرنس</v>
          </cell>
          <cell r="AD449" t="str">
            <v>ايس كريم البرنس</v>
          </cell>
          <cell r="AE449">
            <v>1</v>
          </cell>
          <cell r="AH449">
            <v>104.34782608695652</v>
          </cell>
          <cell r="AI449">
            <v>99.130434782608688</v>
          </cell>
          <cell r="AJ449">
            <v>109.56521739130434</v>
          </cell>
          <cell r="AK449">
            <v>0</v>
          </cell>
          <cell r="AL449">
            <v>1</v>
          </cell>
          <cell r="AN449">
            <v>7</v>
          </cell>
          <cell r="AO449">
            <v>18</v>
          </cell>
          <cell r="AP449" t="str">
            <v>(A) EU 150     (M) 0.7-1.1 mm</v>
          </cell>
          <cell r="AQ449" t="str">
            <v>(B) S.2 112     (M) 0.7-1.1 mm</v>
          </cell>
          <cell r="AR449" t="str">
            <v>24</v>
          </cell>
          <cell r="AS449" t="str">
            <v>24</v>
          </cell>
          <cell r="AT449" t="str">
            <v>FIR</v>
          </cell>
          <cell r="AU449" t="str">
            <v>اتوماتيك</v>
          </cell>
          <cell r="AV449">
            <v>7</v>
          </cell>
          <cell r="AW449">
            <v>7</v>
          </cell>
          <cell r="AX449">
            <v>330</v>
          </cell>
          <cell r="AY449">
            <v>2</v>
          </cell>
          <cell r="AZ449">
            <v>2</v>
          </cell>
          <cell r="BA449">
            <v>330</v>
          </cell>
          <cell r="BB449">
            <v>2</v>
          </cell>
          <cell r="BC449">
            <v>2</v>
          </cell>
          <cell r="BD449">
            <v>25</v>
          </cell>
          <cell r="BE449">
            <v>2</v>
          </cell>
          <cell r="BF449">
            <v>2</v>
          </cell>
          <cell r="BJ449">
            <v>3</v>
          </cell>
          <cell r="BK449">
            <v>4</v>
          </cell>
          <cell r="BL449">
            <v>10</v>
          </cell>
          <cell r="BN449">
            <v>604</v>
          </cell>
          <cell r="BO449" t="str">
            <v>6</v>
          </cell>
          <cell r="BP449"/>
          <cell r="BW449">
            <v>0</v>
          </cell>
          <cell r="CA449">
            <v>5</v>
          </cell>
          <cell r="CB449">
            <v>20</v>
          </cell>
          <cell r="CC449">
            <v>1</v>
          </cell>
          <cell r="CE449">
            <v>87</v>
          </cell>
          <cell r="CF449">
            <v>200</v>
          </cell>
          <cell r="CG449" t="str">
            <v>ابيض</v>
          </cell>
          <cell r="CK449">
            <v>0.113925</v>
          </cell>
          <cell r="CL449">
            <v>0</v>
          </cell>
          <cell r="CN449" t="str">
            <v>Ice kream Prince</v>
          </cell>
          <cell r="CO449" t="str">
            <v>عملاء متنوعون</v>
          </cell>
          <cell r="CP449" t="str">
            <v>عملاء متنوعون</v>
          </cell>
          <cell r="CT449">
            <v>0</v>
          </cell>
          <cell r="CU449">
            <v>1</v>
          </cell>
          <cell r="CV449">
            <v>1</v>
          </cell>
        </row>
        <row r="450">
          <cell r="A450">
            <v>325</v>
          </cell>
          <cell r="B450" t="str">
            <v>PF1</v>
          </cell>
          <cell r="C450" t="str">
            <v>FOAM 10TH</v>
          </cell>
          <cell r="D450" t="str">
            <v>Molds</v>
          </cell>
          <cell r="E450" t="str">
            <v>FMFIRI30000000</v>
          </cell>
          <cell r="F450" t="str">
            <v>ايس كريم البرنس</v>
          </cell>
          <cell r="G450" t="str">
            <v>Set</v>
          </cell>
          <cell r="H450" t="str">
            <v>1400*1700</v>
          </cell>
          <cell r="I450">
            <v>0.105</v>
          </cell>
          <cell r="J450">
            <v>180</v>
          </cell>
          <cell r="L450">
            <v>189</v>
          </cell>
          <cell r="M450">
            <v>207</v>
          </cell>
          <cell r="N450">
            <v>2</v>
          </cell>
          <cell r="O450">
            <v>6</v>
          </cell>
          <cell r="Q450" t="str">
            <v>تعمل</v>
          </cell>
          <cell r="R450">
            <v>105</v>
          </cell>
          <cell r="S450">
            <v>97.65</v>
          </cell>
          <cell r="T450">
            <v>112.35</v>
          </cell>
          <cell r="U450" t="str">
            <v>7</v>
          </cell>
          <cell r="V450" t="str">
            <v>7</v>
          </cell>
          <cell r="X450" t="str">
            <v>اوعية غذائية</v>
          </cell>
          <cell r="Y450">
            <v>179</v>
          </cell>
          <cell r="AA450">
            <v>325</v>
          </cell>
          <cell r="AB450" t="str">
            <v>ايس كريم البرنس</v>
          </cell>
          <cell r="AD450" t="str">
            <v>ايس كريم البرنس</v>
          </cell>
          <cell r="AE450">
            <v>1</v>
          </cell>
          <cell r="AH450">
            <v>104.34782608695652</v>
          </cell>
          <cell r="AI450">
            <v>99.130434782608688</v>
          </cell>
          <cell r="AJ450">
            <v>109.56521739130434</v>
          </cell>
          <cell r="AK450">
            <v>1</v>
          </cell>
          <cell r="AM450">
            <v>1</v>
          </cell>
          <cell r="AN450">
            <v>7</v>
          </cell>
          <cell r="AO450">
            <v>18</v>
          </cell>
          <cell r="AP450" t="str">
            <v>(A) EU 150     (M) 0.7-1.1 mm</v>
          </cell>
          <cell r="AQ450" t="str">
            <v>(B) S.2 112     (M) 0.7-1.1 mm</v>
          </cell>
          <cell r="AR450" t="str">
            <v>24</v>
          </cell>
          <cell r="AS450" t="str">
            <v>24</v>
          </cell>
          <cell r="AT450" t="str">
            <v>FIR</v>
          </cell>
          <cell r="AU450" t="str">
            <v>اتوماتيك</v>
          </cell>
          <cell r="AV450">
            <v>7</v>
          </cell>
          <cell r="AW450">
            <v>7</v>
          </cell>
          <cell r="BJ450">
            <v>3</v>
          </cell>
          <cell r="BK450">
            <v>4</v>
          </cell>
          <cell r="BL450">
            <v>10</v>
          </cell>
          <cell r="BN450">
            <v>604</v>
          </cell>
          <cell r="BO450" t="str">
            <v>6</v>
          </cell>
          <cell r="BP450"/>
          <cell r="BW450">
            <v>0</v>
          </cell>
          <cell r="CA450">
            <v>5</v>
          </cell>
          <cell r="CB450">
            <v>20</v>
          </cell>
          <cell r="CC450">
            <v>1</v>
          </cell>
          <cell r="CE450">
            <v>87</v>
          </cell>
          <cell r="CF450">
            <v>200</v>
          </cell>
          <cell r="CG450" t="str">
            <v>ابيض</v>
          </cell>
          <cell r="CK450">
            <v>0.113925</v>
          </cell>
          <cell r="CL450">
            <v>0</v>
          </cell>
          <cell r="CN450" t="str">
            <v>Ice kream Prince</v>
          </cell>
          <cell r="CO450" t="str">
            <v>عملاء متنوعون</v>
          </cell>
          <cell r="CP450" t="str">
            <v>عملاء متنوعون</v>
          </cell>
          <cell r="CT450">
            <v>1</v>
          </cell>
          <cell r="CU450">
            <v>1</v>
          </cell>
          <cell r="CV450">
            <v>1</v>
          </cell>
        </row>
        <row r="451">
          <cell r="A451">
            <v>326</v>
          </cell>
          <cell r="B451" t="str">
            <v>PF1</v>
          </cell>
          <cell r="C451" t="str">
            <v>FOAM 10TH</v>
          </cell>
          <cell r="D451" t="str">
            <v>Molds</v>
          </cell>
          <cell r="E451" t="str">
            <v>FMEGPIM1321000</v>
          </cell>
          <cell r="F451" t="str">
            <v>امبراطور 132 سفلى</v>
          </cell>
          <cell r="G451" t="str">
            <v>Ea</v>
          </cell>
          <cell r="H451" t="str">
            <v>1100*850</v>
          </cell>
          <cell r="I451">
            <v>0.83388333333333331</v>
          </cell>
          <cell r="J451">
            <v>12</v>
          </cell>
          <cell r="L451">
            <v>12</v>
          </cell>
          <cell r="M451">
            <v>12</v>
          </cell>
          <cell r="N451">
            <v>1</v>
          </cell>
          <cell r="O451">
            <v>1</v>
          </cell>
          <cell r="Q451" t="str">
            <v>لا تعمل</v>
          </cell>
          <cell r="R451">
            <v>833.88333333333333</v>
          </cell>
          <cell r="S451">
            <v>775.51149999999996</v>
          </cell>
          <cell r="T451">
            <v>892.2551666666667</v>
          </cell>
          <cell r="U451" t="str">
            <v>7</v>
          </cell>
          <cell r="V451" t="str">
            <v>7</v>
          </cell>
          <cell r="Y451">
            <v>353</v>
          </cell>
          <cell r="AA451">
            <v>326</v>
          </cell>
          <cell r="AB451" t="str">
            <v>امبراطور 132 سفلى</v>
          </cell>
          <cell r="AC451">
            <v>0.83388333333333331</v>
          </cell>
          <cell r="AD451" t="str">
            <v>امبراطور 132 سفلى</v>
          </cell>
          <cell r="AE451">
            <v>0</v>
          </cell>
          <cell r="AH451">
            <v>300</v>
          </cell>
          <cell r="AI451">
            <v>285</v>
          </cell>
          <cell r="AJ451">
            <v>315</v>
          </cell>
          <cell r="AK451">
            <v>1</v>
          </cell>
          <cell r="AL451">
            <v>1</v>
          </cell>
          <cell r="AM451">
            <v>1</v>
          </cell>
          <cell r="AT451" t="str">
            <v>EGP</v>
          </cell>
          <cell r="AV451">
            <v>7</v>
          </cell>
          <cell r="AW451">
            <v>7</v>
          </cell>
          <cell r="BO451" t="str">
            <v/>
          </cell>
          <cell r="BP451"/>
          <cell r="CK451">
            <v>0</v>
          </cell>
          <cell r="CL451">
            <v>0.91727166666666671</v>
          </cell>
          <cell r="CN451" t="str">
            <v>empiror 132 bottom</v>
          </cell>
          <cell r="CO451" t="str">
            <v>المصرية الألمانية</v>
          </cell>
          <cell r="CP451" t="str">
            <v xml:space="preserve">شركة المصرية الالمانية </v>
          </cell>
          <cell r="CT451">
            <v>1</v>
          </cell>
          <cell r="CU451">
            <v>1</v>
          </cell>
        </row>
        <row r="452">
          <cell r="A452">
            <v>327</v>
          </cell>
          <cell r="B452" t="str">
            <v>PF1</v>
          </cell>
          <cell r="C452" t="str">
            <v>FOAM 10TH</v>
          </cell>
          <cell r="D452" t="str">
            <v>Molds</v>
          </cell>
          <cell r="E452" t="str">
            <v>FMSAMI00000000</v>
          </cell>
          <cell r="F452" t="str">
            <v>setcousion اكتوبر</v>
          </cell>
          <cell r="G452" t="str">
            <v>Set</v>
          </cell>
          <cell r="H452" t="str">
            <v>1100*850</v>
          </cell>
          <cell r="I452">
            <v>0.64900000000000002</v>
          </cell>
          <cell r="J452">
            <v>15</v>
          </cell>
          <cell r="K452">
            <v>1</v>
          </cell>
          <cell r="L452">
            <v>15</v>
          </cell>
          <cell r="M452">
            <v>15</v>
          </cell>
          <cell r="N452">
            <v>6</v>
          </cell>
          <cell r="O452">
            <v>1</v>
          </cell>
          <cell r="Q452" t="str">
            <v>لا تعمل</v>
          </cell>
          <cell r="R452">
            <v>649</v>
          </cell>
          <cell r="S452">
            <v>610.70899999999995</v>
          </cell>
          <cell r="T452">
            <v>695.07899999999995</v>
          </cell>
          <cell r="U452">
            <v>5.9</v>
          </cell>
          <cell r="V452">
            <v>7.1</v>
          </cell>
          <cell r="Y452">
            <v>354</v>
          </cell>
          <cell r="AA452">
            <v>327</v>
          </cell>
          <cell r="AB452" t="str">
            <v>setcousion اكتوبر</v>
          </cell>
          <cell r="AC452">
            <v>0.64900000000000002</v>
          </cell>
          <cell r="AD452" t="str">
            <v>setcousion اكتوبر</v>
          </cell>
          <cell r="AE452">
            <v>0</v>
          </cell>
          <cell r="AH452">
            <v>240</v>
          </cell>
          <cell r="AI452">
            <v>228</v>
          </cell>
          <cell r="AJ452">
            <v>252</v>
          </cell>
          <cell r="AK452">
            <v>1</v>
          </cell>
          <cell r="AL452">
            <v>1</v>
          </cell>
          <cell r="AM452">
            <v>1</v>
          </cell>
          <cell r="AT452" t="str">
            <v>SAM</v>
          </cell>
          <cell r="AV452">
            <v>7</v>
          </cell>
          <cell r="AW452">
            <v>7</v>
          </cell>
          <cell r="BO452" t="str">
            <v/>
          </cell>
          <cell r="BP452"/>
          <cell r="CK452">
            <v>0</v>
          </cell>
          <cell r="CL452">
            <v>0.71390000000000009</v>
          </cell>
          <cell r="CN452" t="str">
            <v>setcousion October</v>
          </cell>
          <cell r="CO452" t="str">
            <v/>
          </cell>
          <cell r="CT452">
            <v>1</v>
          </cell>
          <cell r="CU452">
            <v>6</v>
          </cell>
        </row>
        <row r="453">
          <cell r="A453" t="str">
            <v>328u</v>
          </cell>
          <cell r="B453" t="str">
            <v>PF1</v>
          </cell>
          <cell r="C453" t="str">
            <v>FOAM 10TH</v>
          </cell>
          <cell r="D453" t="str">
            <v>Molds</v>
          </cell>
          <cell r="E453" t="str">
            <v>FMLGEI43510000</v>
          </cell>
          <cell r="F453" t="str">
            <v>LG43LH51(علوى)</v>
          </cell>
          <cell r="G453" t="str">
            <v>Set</v>
          </cell>
          <cell r="H453" t="str">
            <v>1600*1800</v>
          </cell>
          <cell r="I453">
            <v>0.186</v>
          </cell>
          <cell r="J453">
            <v>60</v>
          </cell>
          <cell r="K453">
            <v>1</v>
          </cell>
          <cell r="L453">
            <v>60</v>
          </cell>
          <cell r="M453">
            <v>60</v>
          </cell>
          <cell r="N453">
            <v>2</v>
          </cell>
          <cell r="O453">
            <v>2</v>
          </cell>
          <cell r="Q453" t="str">
            <v>غير موجودة</v>
          </cell>
          <cell r="R453">
            <v>186</v>
          </cell>
          <cell r="S453">
            <v>175.02600000000001</v>
          </cell>
          <cell r="T453">
            <v>199.20599999999999</v>
          </cell>
          <cell r="U453">
            <v>5.9</v>
          </cell>
          <cell r="V453">
            <v>7.1</v>
          </cell>
          <cell r="X453" t="str">
            <v>TV</v>
          </cell>
          <cell r="Y453">
            <v>355</v>
          </cell>
          <cell r="Z453" t="str">
            <v>اعلي</v>
          </cell>
          <cell r="AA453">
            <v>328</v>
          </cell>
          <cell r="AB453" t="str">
            <v>LG43LH51</v>
          </cell>
          <cell r="AC453">
            <v>0.33379999999999999</v>
          </cell>
          <cell r="AD453" t="str">
            <v>LG43LH51</v>
          </cell>
          <cell r="AE453">
            <v>0</v>
          </cell>
          <cell r="AH453">
            <v>120</v>
          </cell>
          <cell r="AI453">
            <v>114</v>
          </cell>
          <cell r="AJ453">
            <v>126</v>
          </cell>
          <cell r="AK453">
            <v>0</v>
          </cell>
          <cell r="AL453">
            <v>1</v>
          </cell>
          <cell r="AT453" t="str">
            <v>LGE</v>
          </cell>
          <cell r="AV453">
            <v>7</v>
          </cell>
          <cell r="AW453">
            <v>7</v>
          </cell>
          <cell r="BO453" t="str">
            <v/>
          </cell>
          <cell r="BP453"/>
          <cell r="CK453">
            <v>0</v>
          </cell>
          <cell r="CL453">
            <v>0.2046</v>
          </cell>
          <cell r="CN453" t="str">
            <v>LG43LH51</v>
          </cell>
          <cell r="CO453" t="str">
            <v>LG</v>
          </cell>
          <cell r="CT453">
            <v>0</v>
          </cell>
          <cell r="CU453">
            <v>2</v>
          </cell>
        </row>
        <row r="454">
          <cell r="A454" t="str">
            <v>328d</v>
          </cell>
          <cell r="B454" t="str">
            <v>PF1</v>
          </cell>
          <cell r="C454" t="str">
            <v>FOAM 10TH</v>
          </cell>
          <cell r="D454" t="str">
            <v>Molds</v>
          </cell>
          <cell r="E454" t="str">
            <v>FMLGEI43510000</v>
          </cell>
          <cell r="F454" t="str">
            <v>LG43LH51(سفلى)</v>
          </cell>
          <cell r="G454" t="str">
            <v>Set</v>
          </cell>
          <cell r="H454" t="str">
            <v>1600*1800</v>
          </cell>
          <cell r="I454">
            <v>0.14799999999999999</v>
          </cell>
          <cell r="J454">
            <v>60</v>
          </cell>
          <cell r="K454">
            <v>1</v>
          </cell>
          <cell r="L454">
            <v>60</v>
          </cell>
          <cell r="M454">
            <v>60</v>
          </cell>
          <cell r="N454">
            <v>2</v>
          </cell>
          <cell r="O454">
            <v>2</v>
          </cell>
          <cell r="Q454" t="str">
            <v>غير موجودة</v>
          </cell>
          <cell r="R454">
            <v>148</v>
          </cell>
          <cell r="S454">
            <v>139.268</v>
          </cell>
          <cell r="T454">
            <v>158.50800000000001</v>
          </cell>
          <cell r="U454">
            <v>5.9</v>
          </cell>
          <cell r="V454">
            <v>7.1</v>
          </cell>
          <cell r="X454" t="str">
            <v>TV</v>
          </cell>
          <cell r="Y454">
            <v>355</v>
          </cell>
          <cell r="Z454" t="str">
            <v>اسفل</v>
          </cell>
          <cell r="AA454">
            <v>328</v>
          </cell>
          <cell r="AB454" t="str">
            <v>LG43LH51</v>
          </cell>
          <cell r="AC454">
            <v>0.33379999999999999</v>
          </cell>
          <cell r="AD454" t="str">
            <v>LG43LH51</v>
          </cell>
          <cell r="AE454">
            <v>0</v>
          </cell>
          <cell r="AH454">
            <v>120</v>
          </cell>
          <cell r="AI454">
            <v>114</v>
          </cell>
          <cell r="AJ454">
            <v>126</v>
          </cell>
          <cell r="AK454">
            <v>0</v>
          </cell>
          <cell r="AL454">
            <v>1</v>
          </cell>
          <cell r="AT454" t="str">
            <v>LGE</v>
          </cell>
          <cell r="AV454">
            <v>7</v>
          </cell>
          <cell r="AW454">
            <v>7</v>
          </cell>
          <cell r="BO454" t="str">
            <v/>
          </cell>
          <cell r="BP454"/>
          <cell r="CK454">
            <v>0</v>
          </cell>
          <cell r="CL454">
            <v>0.1628</v>
          </cell>
          <cell r="CN454" t="str">
            <v>LG43LH51</v>
          </cell>
          <cell r="CO454" t="str">
            <v>LG</v>
          </cell>
          <cell r="CT454">
            <v>0</v>
          </cell>
          <cell r="CU454">
            <v>2</v>
          </cell>
        </row>
        <row r="455">
          <cell r="A455">
            <v>328</v>
          </cell>
          <cell r="B455" t="str">
            <v>PF1</v>
          </cell>
          <cell r="C455" t="str">
            <v>FOAM 10TH</v>
          </cell>
          <cell r="D455" t="str">
            <v>Molds</v>
          </cell>
          <cell r="E455" t="str">
            <v>FMLGEI43510000</v>
          </cell>
          <cell r="F455" t="str">
            <v>LG43LH51</v>
          </cell>
          <cell r="G455" t="str">
            <v>Set</v>
          </cell>
          <cell r="H455" t="str">
            <v>1600*1800</v>
          </cell>
          <cell r="I455">
            <v>0.33379999999999999</v>
          </cell>
          <cell r="J455">
            <v>60</v>
          </cell>
          <cell r="K455">
            <v>1</v>
          </cell>
          <cell r="L455">
            <v>60</v>
          </cell>
          <cell r="M455">
            <v>60</v>
          </cell>
          <cell r="N455">
            <v>2</v>
          </cell>
          <cell r="O455">
            <v>2</v>
          </cell>
          <cell r="Q455" t="str">
            <v>غير موجودة</v>
          </cell>
          <cell r="R455">
            <v>333.8</v>
          </cell>
          <cell r="S455">
            <v>310.43400000000003</v>
          </cell>
          <cell r="T455">
            <v>357.166</v>
          </cell>
          <cell r="U455" t="str">
            <v>7</v>
          </cell>
          <cell r="V455" t="str">
            <v>7</v>
          </cell>
          <cell r="X455" t="str">
            <v>TV</v>
          </cell>
          <cell r="Y455">
            <v>355</v>
          </cell>
          <cell r="AA455">
            <v>328</v>
          </cell>
          <cell r="AB455" t="str">
            <v>LG43LH51</v>
          </cell>
          <cell r="AC455">
            <v>0.33379999999999999</v>
          </cell>
          <cell r="AD455" t="str">
            <v>LG43LH51</v>
          </cell>
          <cell r="AE455">
            <v>0</v>
          </cell>
          <cell r="AH455">
            <v>120</v>
          </cell>
          <cell r="AI455">
            <v>114</v>
          </cell>
          <cell r="AJ455">
            <v>126</v>
          </cell>
          <cell r="AK455">
            <v>1</v>
          </cell>
          <cell r="AL455">
            <v>1</v>
          </cell>
          <cell r="AM455">
            <v>1</v>
          </cell>
          <cell r="AT455" t="str">
            <v>LGE</v>
          </cell>
          <cell r="AV455">
            <v>7</v>
          </cell>
          <cell r="AW455">
            <v>7</v>
          </cell>
          <cell r="BO455" t="str">
            <v/>
          </cell>
          <cell r="BP455"/>
          <cell r="CK455">
            <v>0</v>
          </cell>
          <cell r="CL455">
            <v>0.36718000000000001</v>
          </cell>
          <cell r="CN455" t="str">
            <v>LG43LH51</v>
          </cell>
          <cell r="CO455" t="str">
            <v>LG</v>
          </cell>
          <cell r="CT455">
            <v>1</v>
          </cell>
          <cell r="CU455">
            <v>2</v>
          </cell>
        </row>
        <row r="456">
          <cell r="A456" t="str">
            <v>329u</v>
          </cell>
          <cell r="B456" t="str">
            <v>PF1</v>
          </cell>
          <cell r="C456" t="str">
            <v>FOAM 10TH</v>
          </cell>
          <cell r="D456" t="str">
            <v>Molds</v>
          </cell>
          <cell r="E456" t="str">
            <v>FMLGEI43510000</v>
          </cell>
          <cell r="F456" t="str">
            <v>(علوى) LG43LH51</v>
          </cell>
          <cell r="G456" t="str">
            <v>Set</v>
          </cell>
          <cell r="H456" t="str">
            <v>1400*1700</v>
          </cell>
          <cell r="I456">
            <v>0.186</v>
          </cell>
          <cell r="J456">
            <v>96</v>
          </cell>
          <cell r="K456">
            <v>1</v>
          </cell>
          <cell r="L456">
            <v>101</v>
          </cell>
          <cell r="M456">
            <v>113</v>
          </cell>
          <cell r="N456">
            <v>1</v>
          </cell>
          <cell r="O456">
            <v>4</v>
          </cell>
          <cell r="Q456" t="str">
            <v>غير موجودة</v>
          </cell>
          <cell r="R456">
            <v>186</v>
          </cell>
          <cell r="S456">
            <v>175.02600000000001</v>
          </cell>
          <cell r="T456">
            <v>199.20599999999999</v>
          </cell>
          <cell r="U456" t="str">
            <v>5.9</v>
          </cell>
          <cell r="V456" t="str">
            <v>7.1</v>
          </cell>
          <cell r="X456" t="str">
            <v>TV</v>
          </cell>
          <cell r="Y456">
            <v>180</v>
          </cell>
          <cell r="Z456" t="str">
            <v>اعلي</v>
          </cell>
          <cell r="AA456">
            <v>329</v>
          </cell>
          <cell r="AB456" t="str">
            <v>LG43LH51</v>
          </cell>
          <cell r="AD456" t="str">
            <v>LG43LH51</v>
          </cell>
          <cell r="AE456">
            <v>0</v>
          </cell>
          <cell r="AH456">
            <v>127.43362831858407</v>
          </cell>
          <cell r="AI456">
            <v>121.06194690265487</v>
          </cell>
          <cell r="AJ456">
            <v>133.80530973451329</v>
          </cell>
          <cell r="AK456">
            <v>0</v>
          </cell>
          <cell r="AL456">
            <v>1</v>
          </cell>
          <cell r="AT456" t="str">
            <v>LGE</v>
          </cell>
          <cell r="AU456" t="str">
            <v>اتوماتيك</v>
          </cell>
          <cell r="AV456">
            <v>7</v>
          </cell>
          <cell r="AW456">
            <v>7</v>
          </cell>
          <cell r="BJ456">
            <v>5</v>
          </cell>
          <cell r="BK456">
            <v>-5</v>
          </cell>
          <cell r="BL456">
            <v>5</v>
          </cell>
          <cell r="BN456">
            <v>405</v>
          </cell>
          <cell r="BO456" t="str">
            <v>4</v>
          </cell>
          <cell r="BP456"/>
          <cell r="BW456">
            <v>0</v>
          </cell>
          <cell r="CK456">
            <v>0.20180999999999999</v>
          </cell>
          <cell r="CL456">
            <v>0</v>
          </cell>
          <cell r="CN456" t="str">
            <v>LG43LH51</v>
          </cell>
          <cell r="CO456" t="str">
            <v>LG</v>
          </cell>
          <cell r="CT456">
            <v>0</v>
          </cell>
          <cell r="CU456">
            <v>1</v>
          </cell>
          <cell r="CV456">
            <v>1</v>
          </cell>
        </row>
        <row r="457">
          <cell r="A457" t="str">
            <v>329d</v>
          </cell>
          <cell r="B457" t="str">
            <v>PF1</v>
          </cell>
          <cell r="C457" t="str">
            <v>FOAM 10TH</v>
          </cell>
          <cell r="D457" t="str">
            <v>Molds</v>
          </cell>
          <cell r="E457" t="str">
            <v>FMLGEI43510000</v>
          </cell>
          <cell r="F457" t="str">
            <v>(سفلى)  LG43LH51</v>
          </cell>
          <cell r="G457" t="str">
            <v>Set</v>
          </cell>
          <cell r="H457" t="str">
            <v>1400*1700</v>
          </cell>
          <cell r="I457">
            <v>0.14799999999999999</v>
          </cell>
          <cell r="J457">
            <v>96</v>
          </cell>
          <cell r="K457">
            <v>1</v>
          </cell>
          <cell r="L457">
            <v>101</v>
          </cell>
          <cell r="M457">
            <v>113</v>
          </cell>
          <cell r="N457">
            <v>1</v>
          </cell>
          <cell r="O457">
            <v>4</v>
          </cell>
          <cell r="Q457" t="str">
            <v>غير موجودة</v>
          </cell>
          <cell r="R457">
            <v>148</v>
          </cell>
          <cell r="S457">
            <v>139.268</v>
          </cell>
          <cell r="T457">
            <v>158.50800000000001</v>
          </cell>
          <cell r="U457" t="str">
            <v>5.9</v>
          </cell>
          <cell r="V457" t="str">
            <v>7.1</v>
          </cell>
          <cell r="X457" t="str">
            <v>TV</v>
          </cell>
          <cell r="Y457">
            <v>180</v>
          </cell>
          <cell r="Z457" t="str">
            <v>اسفل</v>
          </cell>
          <cell r="AA457">
            <v>329</v>
          </cell>
          <cell r="AB457" t="str">
            <v>LG43LH51</v>
          </cell>
          <cell r="AD457" t="str">
            <v>LG43LH51</v>
          </cell>
          <cell r="AE457">
            <v>0</v>
          </cell>
          <cell r="AH457">
            <v>127.43362831858407</v>
          </cell>
          <cell r="AI457">
            <v>121.06194690265487</v>
          </cell>
          <cell r="AJ457">
            <v>133.80530973451329</v>
          </cell>
          <cell r="AK457">
            <v>0</v>
          </cell>
          <cell r="AL457">
            <v>1</v>
          </cell>
          <cell r="AT457" t="str">
            <v>LGE</v>
          </cell>
          <cell r="AU457" t="str">
            <v>اتوماتيك</v>
          </cell>
          <cell r="AV457">
            <v>7</v>
          </cell>
          <cell r="AW457">
            <v>7</v>
          </cell>
          <cell r="BJ457">
            <v>5</v>
          </cell>
          <cell r="BK457">
            <v>-5</v>
          </cell>
          <cell r="BL457">
            <v>5</v>
          </cell>
          <cell r="BN457">
            <v>405</v>
          </cell>
          <cell r="BO457" t="str">
            <v>4</v>
          </cell>
          <cell r="BP457"/>
          <cell r="BW457">
            <v>0</v>
          </cell>
          <cell r="CK457">
            <v>0.16058</v>
          </cell>
          <cell r="CL457">
            <v>0</v>
          </cell>
          <cell r="CN457" t="str">
            <v>LG43LH51</v>
          </cell>
          <cell r="CO457" t="str">
            <v>LG</v>
          </cell>
          <cell r="CT457">
            <v>0</v>
          </cell>
          <cell r="CU457">
            <v>0</v>
          </cell>
          <cell r="CV457">
            <v>0</v>
          </cell>
        </row>
        <row r="458">
          <cell r="A458">
            <v>329</v>
          </cell>
          <cell r="B458" t="str">
            <v>PF1</v>
          </cell>
          <cell r="C458" t="str">
            <v>FOAM 10TH</v>
          </cell>
          <cell r="D458" t="str">
            <v>Molds</v>
          </cell>
          <cell r="E458" t="str">
            <v>FMLGEI43510000</v>
          </cell>
          <cell r="F458" t="str">
            <v>LG43LH51</v>
          </cell>
          <cell r="G458" t="str">
            <v>Set</v>
          </cell>
          <cell r="H458" t="str">
            <v>1400*1700</v>
          </cell>
          <cell r="I458">
            <v>0.33379999999999999</v>
          </cell>
          <cell r="J458">
            <v>96</v>
          </cell>
          <cell r="K458">
            <v>1</v>
          </cell>
          <cell r="L458">
            <v>101</v>
          </cell>
          <cell r="M458">
            <v>113</v>
          </cell>
          <cell r="N458">
            <v>2</v>
          </cell>
          <cell r="O458">
            <v>4</v>
          </cell>
          <cell r="Q458" t="str">
            <v>غير موجودة</v>
          </cell>
          <cell r="R458">
            <v>333.8</v>
          </cell>
          <cell r="S458">
            <v>314.10579999999999</v>
          </cell>
          <cell r="T458">
            <v>357.49979999999999</v>
          </cell>
          <cell r="U458" t="str">
            <v>5.9</v>
          </cell>
          <cell r="V458" t="str">
            <v>7.1</v>
          </cell>
          <cell r="X458" t="str">
            <v>TV</v>
          </cell>
          <cell r="Y458">
            <v>180</v>
          </cell>
          <cell r="AA458">
            <v>329</v>
          </cell>
          <cell r="AB458" t="str">
            <v>LG43LH51</v>
          </cell>
          <cell r="AD458" t="str">
            <v>LG43LH51</v>
          </cell>
          <cell r="AE458">
            <v>0</v>
          </cell>
          <cell r="AF458" t="str">
            <v>mma</v>
          </cell>
          <cell r="AG458" t="str">
            <v>MFZ65175601</v>
          </cell>
          <cell r="AH458">
            <v>127.43362831858407</v>
          </cell>
          <cell r="AI458">
            <v>121.06194690265487</v>
          </cell>
          <cell r="AJ458">
            <v>133.80530973451329</v>
          </cell>
          <cell r="AK458">
            <v>1</v>
          </cell>
          <cell r="AL458">
            <v>1</v>
          </cell>
          <cell r="AM458">
            <v>1</v>
          </cell>
          <cell r="AT458" t="str">
            <v>LGE</v>
          </cell>
          <cell r="AU458" t="str">
            <v>اتوماتيك</v>
          </cell>
          <cell r="AV458">
            <v>7</v>
          </cell>
          <cell r="AW458">
            <v>7</v>
          </cell>
          <cell r="BJ458">
            <v>5</v>
          </cell>
          <cell r="BK458">
            <v>-5</v>
          </cell>
          <cell r="BL458">
            <v>5</v>
          </cell>
          <cell r="BN458">
            <v>405</v>
          </cell>
          <cell r="BO458" t="str">
            <v>4</v>
          </cell>
          <cell r="BP458"/>
          <cell r="BW458">
            <v>0</v>
          </cell>
          <cell r="CK458">
            <v>0.36217299999999997</v>
          </cell>
          <cell r="CL458">
            <v>0</v>
          </cell>
          <cell r="CN458" t="str">
            <v>LG43LH51</v>
          </cell>
          <cell r="CO458" t="str">
            <v>LG</v>
          </cell>
          <cell r="CT458">
            <v>1</v>
          </cell>
          <cell r="CU458">
            <v>1</v>
          </cell>
          <cell r="CV458">
            <v>1</v>
          </cell>
        </row>
        <row r="459">
          <cell r="A459" t="str">
            <v>330u</v>
          </cell>
          <cell r="B459" t="str">
            <v>PF1</v>
          </cell>
          <cell r="C459" t="str">
            <v>FOAM 10TH</v>
          </cell>
          <cell r="D459" t="str">
            <v>Molds</v>
          </cell>
          <cell r="E459" t="str">
            <v>FMLGEI49630000</v>
          </cell>
          <cell r="F459" t="str">
            <v>(علوى) LG 49UJ63</v>
          </cell>
          <cell r="G459" t="str">
            <v>Set</v>
          </cell>
          <cell r="H459" t="str">
            <v>1400*1700</v>
          </cell>
          <cell r="I459">
            <v>0.23</v>
          </cell>
          <cell r="J459">
            <v>90</v>
          </cell>
          <cell r="K459">
            <v>1</v>
          </cell>
          <cell r="L459">
            <v>95</v>
          </cell>
          <cell r="M459">
            <v>103</v>
          </cell>
          <cell r="N459">
            <v>1</v>
          </cell>
          <cell r="O459">
            <v>4</v>
          </cell>
          <cell r="Q459" t="str">
            <v>تعمل</v>
          </cell>
          <cell r="R459">
            <v>230</v>
          </cell>
          <cell r="S459">
            <v>216.43</v>
          </cell>
          <cell r="T459">
            <v>246.32999999999998</v>
          </cell>
          <cell r="U459" t="str">
            <v>5.9</v>
          </cell>
          <cell r="V459" t="str">
            <v>7.1</v>
          </cell>
          <cell r="X459" t="str">
            <v>TV</v>
          </cell>
          <cell r="Y459">
            <v>181</v>
          </cell>
          <cell r="Z459" t="str">
            <v>اعلي</v>
          </cell>
          <cell r="AA459">
            <v>330</v>
          </cell>
          <cell r="AB459" t="str">
            <v>LG 49UJ63</v>
          </cell>
          <cell r="AD459" t="str">
            <v>LG 49UJ63</v>
          </cell>
          <cell r="AE459">
            <v>1</v>
          </cell>
          <cell r="AH459">
            <v>139.80582524271844</v>
          </cell>
          <cell r="AI459">
            <v>132.8155339805825</v>
          </cell>
          <cell r="AJ459">
            <v>146.79611650485438</v>
          </cell>
          <cell r="AK459">
            <v>0</v>
          </cell>
          <cell r="AL459">
            <v>1</v>
          </cell>
          <cell r="AN459">
            <v>8</v>
          </cell>
          <cell r="AO459">
            <v>16</v>
          </cell>
          <cell r="AP459" t="str">
            <v>(A) 303 XJ      (M) 0.7-1.1 mm</v>
          </cell>
          <cell r="AQ459" t="str">
            <v>(B) S.2-112      (M) 0.7-1.1 mm</v>
          </cell>
          <cell r="AR459">
            <v>39</v>
          </cell>
          <cell r="AS459">
            <v>39</v>
          </cell>
          <cell r="AT459" t="str">
            <v>LGE</v>
          </cell>
          <cell r="AU459" t="str">
            <v>اتوماتيك</v>
          </cell>
          <cell r="AV459">
            <v>7.1</v>
          </cell>
          <cell r="AW459">
            <v>5.9</v>
          </cell>
          <cell r="AX459">
            <v>1342</v>
          </cell>
          <cell r="AY459">
            <v>2</v>
          </cell>
          <cell r="AZ459">
            <v>2</v>
          </cell>
          <cell r="BA459">
            <v>172</v>
          </cell>
          <cell r="BB459">
            <v>2</v>
          </cell>
          <cell r="BC459">
            <v>1</v>
          </cell>
          <cell r="BD459">
            <v>257</v>
          </cell>
          <cell r="BE459">
            <v>1</v>
          </cell>
          <cell r="BF459">
            <v>1</v>
          </cell>
          <cell r="BJ459">
            <v>5</v>
          </cell>
          <cell r="BK459">
            <v>3</v>
          </cell>
          <cell r="BL459">
            <v>13</v>
          </cell>
          <cell r="BN459">
            <v>409</v>
          </cell>
          <cell r="BO459" t="str">
            <v>4</v>
          </cell>
          <cell r="BP459"/>
          <cell r="BW459">
            <v>0</v>
          </cell>
          <cell r="CA459">
            <v>3.5</v>
          </cell>
          <cell r="CB459">
            <v>8</v>
          </cell>
          <cell r="CC459">
            <v>1</v>
          </cell>
          <cell r="CE459">
            <v>87</v>
          </cell>
          <cell r="CF459">
            <v>200</v>
          </cell>
          <cell r="CG459" t="str">
            <v>ابيض</v>
          </cell>
          <cell r="CK459">
            <v>0.24954999999999999</v>
          </cell>
          <cell r="CL459">
            <v>0</v>
          </cell>
          <cell r="CN459" t="str">
            <v>LG 49UJ63</v>
          </cell>
          <cell r="CO459" t="str">
            <v>LG</v>
          </cell>
          <cell r="CP459" t="str">
            <v>HE</v>
          </cell>
          <cell r="CT459">
            <v>0</v>
          </cell>
          <cell r="CU459">
            <v>1</v>
          </cell>
          <cell r="CV459">
            <v>1</v>
          </cell>
        </row>
        <row r="460">
          <cell r="A460" t="str">
            <v>330d</v>
          </cell>
          <cell r="B460" t="str">
            <v>PF1</v>
          </cell>
          <cell r="C460" t="str">
            <v>FOAM 10TH</v>
          </cell>
          <cell r="D460" t="str">
            <v>Molds</v>
          </cell>
          <cell r="E460" t="str">
            <v>FMLGEI49630000</v>
          </cell>
          <cell r="F460" t="str">
            <v>(سفلى) LG 49UJ63</v>
          </cell>
          <cell r="G460" t="str">
            <v>Set</v>
          </cell>
          <cell r="H460" t="str">
            <v>1400*1700</v>
          </cell>
          <cell r="I460">
            <v>0.17399999999999999</v>
          </cell>
          <cell r="J460">
            <v>90</v>
          </cell>
          <cell r="K460">
            <v>1</v>
          </cell>
          <cell r="L460">
            <v>95</v>
          </cell>
          <cell r="M460">
            <v>103</v>
          </cell>
          <cell r="N460">
            <v>1</v>
          </cell>
          <cell r="O460">
            <v>4</v>
          </cell>
          <cell r="Q460" t="str">
            <v>تعمل</v>
          </cell>
          <cell r="R460">
            <v>174</v>
          </cell>
          <cell r="S460">
            <v>163.73400000000001</v>
          </cell>
          <cell r="T460">
            <v>186.35399999999998</v>
          </cell>
          <cell r="U460" t="str">
            <v>5.9</v>
          </cell>
          <cell r="V460" t="str">
            <v>7.1</v>
          </cell>
          <cell r="X460" t="str">
            <v>TV</v>
          </cell>
          <cell r="Y460">
            <v>181</v>
          </cell>
          <cell r="Z460" t="str">
            <v>اسفل</v>
          </cell>
          <cell r="AA460">
            <v>330</v>
          </cell>
          <cell r="AB460" t="str">
            <v>LG 49UJ63</v>
          </cell>
          <cell r="AD460" t="str">
            <v>LG 49UJ63</v>
          </cell>
          <cell r="AE460">
            <v>1</v>
          </cell>
          <cell r="AH460">
            <v>139.80582524271844</v>
          </cell>
          <cell r="AI460">
            <v>132.8155339805825</v>
          </cell>
          <cell r="AJ460">
            <v>146.79611650485438</v>
          </cell>
          <cell r="AK460">
            <v>0</v>
          </cell>
          <cell r="AL460">
            <v>1</v>
          </cell>
          <cell r="AN460">
            <v>8</v>
          </cell>
          <cell r="AO460">
            <v>16</v>
          </cell>
          <cell r="AP460" t="str">
            <v>(A) 303 XJ      (M) 0.7-1.1 mm</v>
          </cell>
          <cell r="AQ460" t="str">
            <v>(B) S.2-112      (M) 0.7-1.1 mm</v>
          </cell>
          <cell r="AR460">
            <v>39</v>
          </cell>
          <cell r="AS460">
            <v>39</v>
          </cell>
          <cell r="AT460" t="str">
            <v>LGE</v>
          </cell>
          <cell r="AU460" t="str">
            <v>اتوماتيك</v>
          </cell>
          <cell r="AV460">
            <v>7.1</v>
          </cell>
          <cell r="AW460">
            <v>5.9</v>
          </cell>
          <cell r="AX460">
            <v>1342</v>
          </cell>
          <cell r="AY460">
            <v>2</v>
          </cell>
          <cell r="AZ460">
            <v>2</v>
          </cell>
          <cell r="BA460">
            <v>172</v>
          </cell>
          <cell r="BB460">
            <v>2</v>
          </cell>
          <cell r="BC460">
            <v>1</v>
          </cell>
          <cell r="BD460">
            <v>214</v>
          </cell>
          <cell r="BE460">
            <v>1</v>
          </cell>
          <cell r="BF460">
            <v>1</v>
          </cell>
          <cell r="BJ460">
            <v>4</v>
          </cell>
          <cell r="BK460">
            <v>4</v>
          </cell>
          <cell r="BL460">
            <v>12</v>
          </cell>
          <cell r="BN460">
            <v>409</v>
          </cell>
          <cell r="BO460" t="str">
            <v>4</v>
          </cell>
          <cell r="BP460"/>
          <cell r="BW460">
            <v>0</v>
          </cell>
          <cell r="CA460">
            <v>3.5</v>
          </cell>
          <cell r="CB460">
            <v>8</v>
          </cell>
          <cell r="CC460">
            <v>1</v>
          </cell>
          <cell r="CE460">
            <v>87</v>
          </cell>
          <cell r="CF460">
            <v>200</v>
          </cell>
          <cell r="CG460" t="str">
            <v>احمر</v>
          </cell>
          <cell r="CK460">
            <v>0.18878999999999999</v>
          </cell>
          <cell r="CL460">
            <v>0</v>
          </cell>
          <cell r="CN460" t="str">
            <v>LG 49UJ63</v>
          </cell>
          <cell r="CO460" t="str">
            <v>LG</v>
          </cell>
          <cell r="CP460" t="str">
            <v>HE</v>
          </cell>
          <cell r="CT460">
            <v>0</v>
          </cell>
          <cell r="CU460">
            <v>0</v>
          </cell>
          <cell r="CV460">
            <v>0</v>
          </cell>
        </row>
        <row r="461">
          <cell r="A461">
            <v>330</v>
          </cell>
          <cell r="B461" t="str">
            <v>PF1</v>
          </cell>
          <cell r="C461" t="str">
            <v>FOAM 10TH</v>
          </cell>
          <cell r="D461" t="str">
            <v>Molds</v>
          </cell>
          <cell r="E461" t="str">
            <v>FMLGEI49630000</v>
          </cell>
          <cell r="F461" t="str">
            <v>LG 49UJ63</v>
          </cell>
          <cell r="G461" t="str">
            <v>Set</v>
          </cell>
          <cell r="H461" t="str">
            <v>1400*1700</v>
          </cell>
          <cell r="I461">
            <v>0.40600000000000003</v>
          </cell>
          <cell r="J461">
            <v>90</v>
          </cell>
          <cell r="K461">
            <v>1</v>
          </cell>
          <cell r="L461">
            <v>95</v>
          </cell>
          <cell r="M461">
            <v>103</v>
          </cell>
          <cell r="N461">
            <v>2</v>
          </cell>
          <cell r="O461">
            <v>4</v>
          </cell>
          <cell r="Q461" t="str">
            <v>تعمل</v>
          </cell>
          <cell r="R461">
            <v>406</v>
          </cell>
          <cell r="S461">
            <v>382.04599999999999</v>
          </cell>
          <cell r="T461">
            <v>434.82600000000002</v>
          </cell>
          <cell r="U461" t="str">
            <v>5.9</v>
          </cell>
          <cell r="V461" t="str">
            <v>7.1</v>
          </cell>
          <cell r="X461" t="str">
            <v>TV</v>
          </cell>
          <cell r="Y461">
            <v>181</v>
          </cell>
          <cell r="AA461">
            <v>330</v>
          </cell>
          <cell r="AB461" t="str">
            <v>LG 49UJ63</v>
          </cell>
          <cell r="AD461" t="str">
            <v>LG 49UJ63</v>
          </cell>
          <cell r="AE461">
            <v>1</v>
          </cell>
          <cell r="AF461" t="str">
            <v>mma</v>
          </cell>
          <cell r="AG461" t="str">
            <v>MFZ65333801</v>
          </cell>
          <cell r="AH461">
            <v>139.80582524271844</v>
          </cell>
          <cell r="AI461">
            <v>132.8155339805825</v>
          </cell>
          <cell r="AJ461">
            <v>146.79611650485438</v>
          </cell>
          <cell r="AK461">
            <v>1</v>
          </cell>
          <cell r="AL461">
            <v>1</v>
          </cell>
          <cell r="AM461">
            <v>1</v>
          </cell>
          <cell r="AN461">
            <v>8</v>
          </cell>
          <cell r="AO461">
            <v>16</v>
          </cell>
          <cell r="AP461" t="str">
            <v>(A) 303 XJ      (M) 0.7-1.1 mm</v>
          </cell>
          <cell r="AQ461" t="str">
            <v>(B) S.2-112      (M) 0.7-1.1 mm</v>
          </cell>
          <cell r="AR461">
            <v>39</v>
          </cell>
          <cell r="AS461">
            <v>39</v>
          </cell>
          <cell r="AT461" t="str">
            <v>LGE</v>
          </cell>
          <cell r="AU461" t="str">
            <v>اتوماتيك</v>
          </cell>
          <cell r="AV461">
            <v>7.1</v>
          </cell>
          <cell r="AW461">
            <v>5.9</v>
          </cell>
          <cell r="BJ461">
            <v>4</v>
          </cell>
          <cell r="BK461">
            <v>4</v>
          </cell>
          <cell r="BL461">
            <v>12</v>
          </cell>
          <cell r="BN461">
            <v>409</v>
          </cell>
          <cell r="BO461" t="str">
            <v>4</v>
          </cell>
          <cell r="BP461"/>
          <cell r="BW461">
            <v>0</v>
          </cell>
          <cell r="CK461">
            <v>0.44051000000000001</v>
          </cell>
          <cell r="CL461">
            <v>0</v>
          </cell>
          <cell r="CN461" t="str">
            <v>LG 49UJ63</v>
          </cell>
          <cell r="CO461" t="str">
            <v>LG</v>
          </cell>
          <cell r="CP461" t="str">
            <v>HE</v>
          </cell>
          <cell r="CT461">
            <v>1</v>
          </cell>
          <cell r="CU461">
            <v>1</v>
          </cell>
          <cell r="CV461">
            <v>1</v>
          </cell>
        </row>
        <row r="462">
          <cell r="A462" t="str">
            <v>331u</v>
          </cell>
          <cell r="B462" t="str">
            <v>PF1</v>
          </cell>
          <cell r="C462" t="str">
            <v>FOAM 10TH</v>
          </cell>
          <cell r="D462" t="str">
            <v>Molds</v>
          </cell>
          <cell r="E462" t="str">
            <v>FMLGEI43630000</v>
          </cell>
          <cell r="F462" t="str">
            <v xml:space="preserve">(علوى) LG 43UJ63 </v>
          </cell>
          <cell r="G462" t="str">
            <v>Set</v>
          </cell>
          <cell r="H462" t="str">
            <v>1400*1700</v>
          </cell>
          <cell r="I462">
            <v>0.17399999999999999</v>
          </cell>
          <cell r="J462">
            <v>96</v>
          </cell>
          <cell r="K462">
            <v>1</v>
          </cell>
          <cell r="L462">
            <v>101</v>
          </cell>
          <cell r="M462">
            <v>110</v>
          </cell>
          <cell r="N462">
            <v>1</v>
          </cell>
          <cell r="O462">
            <v>4</v>
          </cell>
          <cell r="Q462" t="str">
            <v>تعمل</v>
          </cell>
          <cell r="R462">
            <v>174</v>
          </cell>
          <cell r="S462">
            <v>163.73400000000001</v>
          </cell>
          <cell r="T462">
            <v>186.35399999999998</v>
          </cell>
          <cell r="U462" t="str">
            <v>5.9</v>
          </cell>
          <cell r="V462" t="str">
            <v>7.1</v>
          </cell>
          <cell r="X462" t="str">
            <v>TV</v>
          </cell>
          <cell r="Y462">
            <v>182</v>
          </cell>
          <cell r="Z462" t="str">
            <v>اعلي</v>
          </cell>
          <cell r="AA462">
            <v>331</v>
          </cell>
          <cell r="AB462" t="str">
            <v>LG 43UJ63</v>
          </cell>
          <cell r="AC462" t="str">
            <v>PACKING SET</v>
          </cell>
          <cell r="AD462" t="str">
            <v>LG 43UJ63</v>
          </cell>
          <cell r="AE462">
            <v>1</v>
          </cell>
          <cell r="AG462" t="str">
            <v>MFZ65333701</v>
          </cell>
          <cell r="AH462">
            <v>130.90909090909091</v>
          </cell>
          <cell r="AI462">
            <v>124.36363636363636</v>
          </cell>
          <cell r="AJ462">
            <v>137.45454545454547</v>
          </cell>
          <cell r="AK462">
            <v>0</v>
          </cell>
          <cell r="AL462">
            <v>1</v>
          </cell>
          <cell r="AN462">
            <v>6</v>
          </cell>
          <cell r="AO462">
            <v>16</v>
          </cell>
          <cell r="AP462" t="str">
            <v xml:space="preserve"> (A) 303 XJ      (M) 0.7-1.1 mm   </v>
          </cell>
          <cell r="AQ462" t="str">
            <v>(B) S.2 112      (M) 0.7-1.1 mm</v>
          </cell>
          <cell r="AR462" t="str">
            <v>40</v>
          </cell>
          <cell r="AS462" t="str">
            <v>36</v>
          </cell>
          <cell r="AT462" t="str">
            <v>LGE</v>
          </cell>
          <cell r="AU462" t="str">
            <v>اتوماتيك</v>
          </cell>
          <cell r="AV462">
            <v>7.1</v>
          </cell>
          <cell r="AW462">
            <v>5.9</v>
          </cell>
          <cell r="AX462">
            <v>1048</v>
          </cell>
          <cell r="AY462">
            <v>2</v>
          </cell>
          <cell r="AZ462">
            <v>5</v>
          </cell>
          <cell r="BA462">
            <v>140</v>
          </cell>
          <cell r="BB462">
            <v>0</v>
          </cell>
          <cell r="BC462">
            <v>3</v>
          </cell>
          <cell r="BD462">
            <v>180</v>
          </cell>
          <cell r="BE462">
            <v>2</v>
          </cell>
          <cell r="BF462">
            <v>2</v>
          </cell>
          <cell r="BJ462">
            <v>4</v>
          </cell>
          <cell r="BK462">
            <v>2</v>
          </cell>
          <cell r="BL462">
            <v>10</v>
          </cell>
          <cell r="BN462">
            <v>406</v>
          </cell>
          <cell r="BO462" t="str">
            <v>4</v>
          </cell>
          <cell r="BP462"/>
          <cell r="BW462">
            <v>0</v>
          </cell>
          <cell r="CA462">
            <v>3.5</v>
          </cell>
          <cell r="CB462">
            <v>12</v>
          </cell>
          <cell r="CC462">
            <v>1</v>
          </cell>
          <cell r="CE462">
            <v>87</v>
          </cell>
          <cell r="CF462">
            <v>200</v>
          </cell>
          <cell r="CG462" t="str">
            <v>ابيض</v>
          </cell>
          <cell r="CK462">
            <v>0.18878999999999999</v>
          </cell>
          <cell r="CL462">
            <v>0</v>
          </cell>
          <cell r="CN462" t="str">
            <v>LG 43UJ63</v>
          </cell>
          <cell r="CO462" t="str">
            <v>LG</v>
          </cell>
          <cell r="CP462" t="str">
            <v>HE</v>
          </cell>
          <cell r="CT462">
            <v>0</v>
          </cell>
          <cell r="CU462">
            <v>1</v>
          </cell>
          <cell r="CV462">
            <v>1</v>
          </cell>
        </row>
        <row r="463">
          <cell r="A463" t="str">
            <v>331d</v>
          </cell>
          <cell r="B463" t="str">
            <v>PF1</v>
          </cell>
          <cell r="C463" t="str">
            <v>FOAM 10TH</v>
          </cell>
          <cell r="D463" t="str">
            <v>Molds</v>
          </cell>
          <cell r="E463" t="str">
            <v>FMLGEI43630000</v>
          </cell>
          <cell r="F463" t="str">
            <v xml:space="preserve">(سفلى) LG 43UJ63 </v>
          </cell>
          <cell r="G463" t="str">
            <v>Set</v>
          </cell>
          <cell r="H463" t="str">
            <v>1400*1700</v>
          </cell>
          <cell r="I463">
            <v>0.151</v>
          </cell>
          <cell r="J463">
            <v>96</v>
          </cell>
          <cell r="K463">
            <v>1</v>
          </cell>
          <cell r="L463">
            <v>101</v>
          </cell>
          <cell r="M463">
            <v>110</v>
          </cell>
          <cell r="N463">
            <v>1</v>
          </cell>
          <cell r="O463">
            <v>4</v>
          </cell>
          <cell r="Q463" t="str">
            <v>تعمل</v>
          </cell>
          <cell r="R463">
            <v>151</v>
          </cell>
          <cell r="S463">
            <v>142.09100000000001</v>
          </cell>
          <cell r="T463">
            <v>161.721</v>
          </cell>
          <cell r="U463" t="str">
            <v>5.9</v>
          </cell>
          <cell r="V463" t="str">
            <v>7.1</v>
          </cell>
          <cell r="X463" t="str">
            <v>TV</v>
          </cell>
          <cell r="Y463">
            <v>182</v>
          </cell>
          <cell r="Z463" t="str">
            <v>اسفل</v>
          </cell>
          <cell r="AA463">
            <v>331</v>
          </cell>
          <cell r="AB463" t="str">
            <v>LG 43UJ63</v>
          </cell>
          <cell r="AC463" t="str">
            <v>PACKING SET</v>
          </cell>
          <cell r="AD463" t="str">
            <v>LG 43UJ63</v>
          </cell>
          <cell r="AE463">
            <v>1</v>
          </cell>
          <cell r="AG463" t="str">
            <v>MFZ65333701</v>
          </cell>
          <cell r="AH463">
            <v>130.90909090909091</v>
          </cell>
          <cell r="AI463">
            <v>124.36363636363636</v>
          </cell>
          <cell r="AJ463">
            <v>137.45454545454547</v>
          </cell>
          <cell r="AK463">
            <v>0</v>
          </cell>
          <cell r="AL463">
            <v>1</v>
          </cell>
          <cell r="AN463">
            <v>6</v>
          </cell>
          <cell r="AO463">
            <v>16</v>
          </cell>
          <cell r="AP463" t="str">
            <v xml:space="preserve"> (A) 303 XJ      (M) 0.7-1.1 mm   </v>
          </cell>
          <cell r="AQ463" t="str">
            <v>(B) S.2 112      (M) 0.7-1.1 mm</v>
          </cell>
          <cell r="AR463" t="str">
            <v>40</v>
          </cell>
          <cell r="AS463" t="str">
            <v>36</v>
          </cell>
          <cell r="AT463" t="str">
            <v>LGE</v>
          </cell>
          <cell r="AU463" t="str">
            <v>اتوماتيك</v>
          </cell>
          <cell r="AV463">
            <v>7.1</v>
          </cell>
          <cell r="AW463">
            <v>5.9</v>
          </cell>
          <cell r="AX463">
            <v>1048</v>
          </cell>
          <cell r="AY463">
            <v>2</v>
          </cell>
          <cell r="AZ463">
            <v>5</v>
          </cell>
          <cell r="BA463">
            <v>140</v>
          </cell>
          <cell r="BB463">
            <v>0</v>
          </cell>
          <cell r="BC463">
            <v>3</v>
          </cell>
          <cell r="BD463">
            <v>180</v>
          </cell>
          <cell r="BE463">
            <v>2</v>
          </cell>
          <cell r="BF463">
            <v>2</v>
          </cell>
          <cell r="BJ463">
            <v>4</v>
          </cell>
          <cell r="BK463">
            <v>2</v>
          </cell>
          <cell r="BL463">
            <v>10</v>
          </cell>
          <cell r="BN463">
            <v>406</v>
          </cell>
          <cell r="BO463" t="str">
            <v>4</v>
          </cell>
          <cell r="BP463"/>
          <cell r="BW463">
            <v>0</v>
          </cell>
          <cell r="CA463">
            <v>3.5</v>
          </cell>
          <cell r="CB463">
            <v>12</v>
          </cell>
          <cell r="CC463">
            <v>1</v>
          </cell>
          <cell r="CE463">
            <v>87</v>
          </cell>
          <cell r="CF463">
            <v>200</v>
          </cell>
          <cell r="CG463" t="str">
            <v>احمر</v>
          </cell>
          <cell r="CK463">
            <v>0.16383499999999998</v>
          </cell>
          <cell r="CL463">
            <v>0</v>
          </cell>
          <cell r="CN463" t="str">
            <v>LG 43UJ63</v>
          </cell>
          <cell r="CO463" t="str">
            <v>LG</v>
          </cell>
          <cell r="CP463" t="str">
            <v>HE</v>
          </cell>
          <cell r="CR463" t="str">
            <v>تعديل الوزن بتاريخ 9/11/2019</v>
          </cell>
          <cell r="CT463">
            <v>0</v>
          </cell>
          <cell r="CU463">
            <v>0</v>
          </cell>
          <cell r="CV463">
            <v>0</v>
          </cell>
        </row>
        <row r="464">
          <cell r="A464">
            <v>331</v>
          </cell>
          <cell r="B464" t="str">
            <v>PF1</v>
          </cell>
          <cell r="C464" t="str">
            <v>FOAM 10TH</v>
          </cell>
          <cell r="D464" t="str">
            <v>Molds</v>
          </cell>
          <cell r="E464" t="str">
            <v>FMLGEI43630000</v>
          </cell>
          <cell r="F464" t="str">
            <v>LG 43UJ63</v>
          </cell>
          <cell r="G464" t="str">
            <v>Set</v>
          </cell>
          <cell r="H464" t="str">
            <v>1400*1700</v>
          </cell>
          <cell r="I464">
            <v>0.32499999999999996</v>
          </cell>
          <cell r="J464">
            <v>96</v>
          </cell>
          <cell r="K464">
            <v>1</v>
          </cell>
          <cell r="L464">
            <v>101</v>
          </cell>
          <cell r="M464">
            <v>110</v>
          </cell>
          <cell r="N464">
            <v>2</v>
          </cell>
          <cell r="O464">
            <v>4</v>
          </cell>
          <cell r="Q464" t="str">
            <v>تعمل</v>
          </cell>
          <cell r="R464">
            <v>324.99999999999994</v>
          </cell>
          <cell r="S464">
            <v>305.82499999999993</v>
          </cell>
          <cell r="T464">
            <v>348.07499999999993</v>
          </cell>
          <cell r="U464" t="str">
            <v>5.9</v>
          </cell>
          <cell r="V464" t="str">
            <v>7.1</v>
          </cell>
          <cell r="X464" t="str">
            <v>TV</v>
          </cell>
          <cell r="Y464">
            <v>182</v>
          </cell>
          <cell r="AA464">
            <v>331</v>
          </cell>
          <cell r="AB464" t="str">
            <v>LG 43UJ63</v>
          </cell>
          <cell r="AC464" t="str">
            <v>PACKING SET</v>
          </cell>
          <cell r="AD464" t="str">
            <v>LG 43UJ63</v>
          </cell>
          <cell r="AE464">
            <v>1</v>
          </cell>
          <cell r="AF464" t="str">
            <v>mma</v>
          </cell>
          <cell r="AG464" t="str">
            <v>MFZ65333701</v>
          </cell>
          <cell r="AH464">
            <v>130.90909090909091</v>
          </cell>
          <cell r="AI464">
            <v>124.36363636363636</v>
          </cell>
          <cell r="AJ464">
            <v>137.45454545454547</v>
          </cell>
          <cell r="AK464">
            <v>1</v>
          </cell>
          <cell r="AL464">
            <v>1</v>
          </cell>
          <cell r="AM464">
            <v>1</v>
          </cell>
          <cell r="AN464">
            <v>6</v>
          </cell>
          <cell r="AO464">
            <v>16</v>
          </cell>
          <cell r="AP464" t="str">
            <v xml:space="preserve"> (A) 303 XJ      (M) 0.7-1.1 mm   </v>
          </cell>
          <cell r="AQ464" t="str">
            <v>(B) S.2 112      (M) 0.7-1.1 mm</v>
          </cell>
          <cell r="AR464" t="str">
            <v>40</v>
          </cell>
          <cell r="AS464" t="str">
            <v>36</v>
          </cell>
          <cell r="AT464" t="str">
            <v>LGE</v>
          </cell>
          <cell r="AU464" t="str">
            <v>اتوماتيك</v>
          </cell>
          <cell r="AV464">
            <v>7.1</v>
          </cell>
          <cell r="AW464">
            <v>5.9</v>
          </cell>
          <cell r="BJ464">
            <v>4</v>
          </cell>
          <cell r="BK464">
            <v>2</v>
          </cell>
          <cell r="BL464">
            <v>10</v>
          </cell>
          <cell r="BN464">
            <v>406</v>
          </cell>
          <cell r="BO464" t="str">
            <v>4</v>
          </cell>
          <cell r="BP464"/>
          <cell r="BW464">
            <v>0</v>
          </cell>
          <cell r="CK464">
            <v>0.35262499999999997</v>
          </cell>
          <cell r="CL464">
            <v>0</v>
          </cell>
          <cell r="CN464" t="str">
            <v>LG 43UJ63</v>
          </cell>
          <cell r="CO464" t="str">
            <v>LG</v>
          </cell>
          <cell r="CP464" t="str">
            <v>HE</v>
          </cell>
          <cell r="CT464">
            <v>1</v>
          </cell>
          <cell r="CU464">
            <v>1</v>
          </cell>
          <cell r="CV464">
            <v>1</v>
          </cell>
        </row>
        <row r="465">
          <cell r="A465">
            <v>332</v>
          </cell>
          <cell r="B465" t="str">
            <v>PF1</v>
          </cell>
          <cell r="C465" t="str">
            <v>FOAM 10TH</v>
          </cell>
          <cell r="D465" t="str">
            <v>Molds</v>
          </cell>
          <cell r="E465" t="str">
            <v>FMLGEI42550000</v>
          </cell>
          <cell r="F465" t="str">
            <v>LG 42 LF55 MFZ64412601</v>
          </cell>
          <cell r="G465" t="str">
            <v>Set</v>
          </cell>
          <cell r="H465" t="str">
            <v>1100*1200</v>
          </cell>
          <cell r="I465">
            <v>0.3</v>
          </cell>
          <cell r="J465">
            <v>51</v>
          </cell>
          <cell r="K465">
            <v>1</v>
          </cell>
          <cell r="L465">
            <v>51</v>
          </cell>
          <cell r="M465">
            <v>51</v>
          </cell>
          <cell r="N465">
            <v>2</v>
          </cell>
          <cell r="O465">
            <v>3</v>
          </cell>
          <cell r="Q465" t="str">
            <v>لا تعمل</v>
          </cell>
          <cell r="R465">
            <v>300</v>
          </cell>
          <cell r="S465">
            <v>279</v>
          </cell>
          <cell r="T465">
            <v>321</v>
          </cell>
          <cell r="U465" t="str">
            <v>7</v>
          </cell>
          <cell r="V465" t="str">
            <v>7</v>
          </cell>
          <cell r="X465" t="str">
            <v>TV</v>
          </cell>
          <cell r="Y465">
            <v>356</v>
          </cell>
          <cell r="AA465">
            <v>332</v>
          </cell>
          <cell r="AB465" t="str">
            <v>LG 42 LF55 MFZ64412601</v>
          </cell>
          <cell r="AC465">
            <v>0.3</v>
          </cell>
          <cell r="AD465" t="str">
            <v>LG 42 LF55 MFZ64412601</v>
          </cell>
          <cell r="AE465">
            <v>0</v>
          </cell>
          <cell r="AH465">
            <v>211.76470588235293</v>
          </cell>
          <cell r="AI465">
            <v>201.17647058823528</v>
          </cell>
          <cell r="AJ465">
            <v>222.35294117647058</v>
          </cell>
          <cell r="AK465">
            <v>1</v>
          </cell>
          <cell r="AL465">
            <v>1</v>
          </cell>
          <cell r="AT465" t="str">
            <v>LGE</v>
          </cell>
          <cell r="AV465">
            <v>7</v>
          </cell>
          <cell r="AW465">
            <v>7</v>
          </cell>
          <cell r="BO465" t="str">
            <v/>
          </cell>
          <cell r="BP465"/>
          <cell r="CK465">
            <v>0</v>
          </cell>
          <cell r="CL465">
            <v>0.33</v>
          </cell>
          <cell r="CN465" t="str">
            <v>LG 42 LF55 MFZ64412601</v>
          </cell>
          <cell r="CO465" t="str">
            <v>LG</v>
          </cell>
          <cell r="CT465">
            <v>1</v>
          </cell>
          <cell r="CU465">
            <v>2</v>
          </cell>
        </row>
        <row r="466">
          <cell r="A466">
            <v>333</v>
          </cell>
          <cell r="B466" t="str">
            <v>PF1</v>
          </cell>
          <cell r="C466" t="str">
            <v>FOAM 10TH</v>
          </cell>
          <cell r="D466" t="str">
            <v>Molds</v>
          </cell>
          <cell r="E466" t="str">
            <v>FMLGEI32550000</v>
          </cell>
          <cell r="F466" t="str">
            <v>LG 32 LF55 MFZ64372501</v>
          </cell>
          <cell r="G466" t="str">
            <v>Set</v>
          </cell>
          <cell r="H466" t="str">
            <v>1100*1200</v>
          </cell>
          <cell r="I466">
            <v>0.16975443130058346</v>
          </cell>
          <cell r="J466">
            <v>60</v>
          </cell>
          <cell r="L466">
            <v>60</v>
          </cell>
          <cell r="M466">
            <v>60</v>
          </cell>
          <cell r="N466">
            <v>2</v>
          </cell>
          <cell r="O466">
            <v>3</v>
          </cell>
          <cell r="Q466" t="str">
            <v>غير موجودة</v>
          </cell>
          <cell r="R466">
            <v>169.75443130058346</v>
          </cell>
          <cell r="S466">
            <v>157.87162110954262</v>
          </cell>
          <cell r="T466">
            <v>181.63724149162431</v>
          </cell>
          <cell r="U466" t="str">
            <v>7</v>
          </cell>
          <cell r="V466" t="str">
            <v>7</v>
          </cell>
          <cell r="X466" t="str">
            <v>TV</v>
          </cell>
          <cell r="Y466">
            <v>357</v>
          </cell>
          <cell r="AA466">
            <v>333</v>
          </cell>
          <cell r="AB466" t="str">
            <v>LG 32 LF55 MFZ64372501</v>
          </cell>
          <cell r="AC466">
            <v>0.16975443130058346</v>
          </cell>
          <cell r="AD466" t="str">
            <v>LG 32 LF55 MFZ64372501</v>
          </cell>
          <cell r="AE466">
            <v>0</v>
          </cell>
          <cell r="AH466">
            <v>180</v>
          </cell>
          <cell r="AI466">
            <v>171</v>
          </cell>
          <cell r="AJ466">
            <v>189</v>
          </cell>
          <cell r="AK466">
            <v>1</v>
          </cell>
          <cell r="AL466">
            <v>1</v>
          </cell>
          <cell r="AT466" t="str">
            <v>LGE</v>
          </cell>
          <cell r="AV466">
            <v>7</v>
          </cell>
          <cell r="AW466">
            <v>7</v>
          </cell>
          <cell r="BO466" t="str">
            <v/>
          </cell>
          <cell r="BP466"/>
          <cell r="CK466">
            <v>0</v>
          </cell>
          <cell r="CL466">
            <v>0.18672987443064182</v>
          </cell>
          <cell r="CN466" t="str">
            <v>LG 32 LF55 MFZ64372501</v>
          </cell>
          <cell r="CO466" t="str">
            <v>LG</v>
          </cell>
          <cell r="CT466">
            <v>1</v>
          </cell>
          <cell r="CU466">
            <v>2</v>
          </cell>
        </row>
        <row r="467">
          <cell r="A467" t="str">
            <v>334u</v>
          </cell>
          <cell r="B467" t="str">
            <v>PF1</v>
          </cell>
          <cell r="C467" t="str">
            <v>FOAM 10TH</v>
          </cell>
          <cell r="D467" t="str">
            <v>Molds</v>
          </cell>
          <cell r="E467" t="str">
            <v>FMLGEI32510000</v>
          </cell>
          <cell r="F467" t="str">
            <v>(علوى)LG 32 LF51 MFZ64617701</v>
          </cell>
          <cell r="G467" t="str">
            <v>Set</v>
          </cell>
          <cell r="H467" t="str">
            <v>1400*1700</v>
          </cell>
          <cell r="I467">
            <v>7.1999999999999995E-2</v>
          </cell>
          <cell r="J467">
            <v>120</v>
          </cell>
          <cell r="L467">
            <v>126</v>
          </cell>
          <cell r="M467">
            <v>138</v>
          </cell>
          <cell r="N467">
            <v>1</v>
          </cell>
          <cell r="O467">
            <v>4</v>
          </cell>
          <cell r="Q467" t="str">
            <v>غير موجودة</v>
          </cell>
          <cell r="R467">
            <v>72</v>
          </cell>
          <cell r="S467">
            <v>67.751999999999995</v>
          </cell>
          <cell r="T467">
            <v>77.111999999999995</v>
          </cell>
          <cell r="U467" t="str">
            <v>5.9</v>
          </cell>
          <cell r="V467" t="str">
            <v>7.1</v>
          </cell>
          <cell r="X467" t="str">
            <v>TV</v>
          </cell>
          <cell r="Y467">
            <v>183</v>
          </cell>
          <cell r="Z467" t="str">
            <v>اعلي</v>
          </cell>
          <cell r="AA467">
            <v>334</v>
          </cell>
          <cell r="AB467" t="str">
            <v>LG 32 LF51 MFZ64617701</v>
          </cell>
          <cell r="AD467" t="str">
            <v>LG 32 LF51 MFZ64617701</v>
          </cell>
          <cell r="AE467">
            <v>0</v>
          </cell>
          <cell r="AH467">
            <v>104.34782608695652</v>
          </cell>
          <cell r="AI467">
            <v>99.130434782608688</v>
          </cell>
          <cell r="AJ467">
            <v>109.56521739130434</v>
          </cell>
          <cell r="AK467">
            <v>0</v>
          </cell>
          <cell r="AL467">
            <v>1</v>
          </cell>
          <cell r="AT467" t="str">
            <v>LGE</v>
          </cell>
          <cell r="AU467" t="str">
            <v>اتوماتيك</v>
          </cell>
          <cell r="AV467">
            <v>7</v>
          </cell>
          <cell r="AW467">
            <v>7</v>
          </cell>
          <cell r="BJ467">
            <v>5</v>
          </cell>
          <cell r="BK467">
            <v>-5</v>
          </cell>
          <cell r="BL467">
            <v>5</v>
          </cell>
          <cell r="BN467">
            <v>401</v>
          </cell>
          <cell r="BO467" t="str">
            <v>4</v>
          </cell>
          <cell r="BP467"/>
          <cell r="BW467">
            <v>0</v>
          </cell>
          <cell r="CK467">
            <v>7.8119999999999995E-2</v>
          </cell>
          <cell r="CL467">
            <v>0</v>
          </cell>
          <cell r="CN467" t="str">
            <v>LG 32 LF51 MFZ64617701</v>
          </cell>
          <cell r="CO467" t="str">
            <v>LG</v>
          </cell>
          <cell r="CT467">
            <v>0</v>
          </cell>
          <cell r="CU467">
            <v>1</v>
          </cell>
          <cell r="CV467">
            <v>1</v>
          </cell>
        </row>
        <row r="468">
          <cell r="A468" t="str">
            <v>334d</v>
          </cell>
          <cell r="B468" t="str">
            <v>PF1</v>
          </cell>
          <cell r="C468" t="str">
            <v>FOAM 10TH</v>
          </cell>
          <cell r="D468" t="str">
            <v>Molds</v>
          </cell>
          <cell r="E468" t="str">
            <v>FMLGEI32510000</v>
          </cell>
          <cell r="F468" t="str">
            <v>(سفلى)LG 32 LF51 MFZ64617701</v>
          </cell>
          <cell r="G468" t="str">
            <v>Set</v>
          </cell>
          <cell r="H468" t="str">
            <v>1400*1700</v>
          </cell>
          <cell r="I468">
            <v>7.3999999999999996E-2</v>
          </cell>
          <cell r="J468">
            <v>120</v>
          </cell>
          <cell r="L468">
            <v>126</v>
          </cell>
          <cell r="M468">
            <v>138</v>
          </cell>
          <cell r="N468">
            <v>1</v>
          </cell>
          <cell r="O468">
            <v>4</v>
          </cell>
          <cell r="Q468" t="str">
            <v>غير موجودة</v>
          </cell>
          <cell r="R468">
            <v>74</v>
          </cell>
          <cell r="S468">
            <v>69.634</v>
          </cell>
          <cell r="T468">
            <v>79.254000000000005</v>
          </cell>
          <cell r="U468" t="str">
            <v>5.9</v>
          </cell>
          <cell r="V468" t="str">
            <v>7.1</v>
          </cell>
          <cell r="X468" t="str">
            <v>TV</v>
          </cell>
          <cell r="Y468">
            <v>183</v>
          </cell>
          <cell r="Z468" t="str">
            <v>اسفل</v>
          </cell>
          <cell r="AA468">
            <v>334</v>
          </cell>
          <cell r="AB468" t="str">
            <v>LG 32 LF51 MFZ64617701</v>
          </cell>
          <cell r="AD468" t="str">
            <v>LG 32 LF51 MFZ64617701</v>
          </cell>
          <cell r="AE468">
            <v>0</v>
          </cell>
          <cell r="AH468">
            <v>104.34782608695652</v>
          </cell>
          <cell r="AI468">
            <v>99.130434782608688</v>
          </cell>
          <cell r="AJ468">
            <v>109.56521739130434</v>
          </cell>
          <cell r="AK468">
            <v>0</v>
          </cell>
          <cell r="AL468">
            <v>1</v>
          </cell>
          <cell r="AT468" t="str">
            <v>LGE</v>
          </cell>
          <cell r="AU468" t="str">
            <v>اتوماتيك</v>
          </cell>
          <cell r="AV468">
            <v>7</v>
          </cell>
          <cell r="AW468">
            <v>7</v>
          </cell>
          <cell r="BJ468">
            <v>5</v>
          </cell>
          <cell r="BK468">
            <v>-5</v>
          </cell>
          <cell r="BL468">
            <v>5</v>
          </cell>
          <cell r="BN468">
            <v>401</v>
          </cell>
          <cell r="BO468" t="str">
            <v>4</v>
          </cell>
          <cell r="BP468"/>
          <cell r="BW468">
            <v>0</v>
          </cell>
          <cell r="CK468">
            <v>8.029E-2</v>
          </cell>
          <cell r="CL468">
            <v>0</v>
          </cell>
          <cell r="CN468" t="str">
            <v>LG 32 LF51 MFZ64617701</v>
          </cell>
          <cell r="CO468" t="str">
            <v>LG</v>
          </cell>
          <cell r="CT468">
            <v>0</v>
          </cell>
          <cell r="CU468">
            <v>0</v>
          </cell>
          <cell r="CV468">
            <v>0</v>
          </cell>
        </row>
        <row r="469">
          <cell r="A469">
            <v>334</v>
          </cell>
          <cell r="B469" t="str">
            <v>PF1</v>
          </cell>
          <cell r="C469" t="str">
            <v>FOAM 10TH</v>
          </cell>
          <cell r="D469" t="str">
            <v>Molds</v>
          </cell>
          <cell r="E469" t="str">
            <v>FMLGEI32510000</v>
          </cell>
          <cell r="F469" t="str">
            <v>LG 32 LF51 MFZ64617701</v>
          </cell>
          <cell r="G469" t="str">
            <v>Set</v>
          </cell>
          <cell r="H469" t="str">
            <v>1400*1700</v>
          </cell>
          <cell r="I469">
            <v>0.14599999999999999</v>
          </cell>
          <cell r="J469">
            <v>120</v>
          </cell>
          <cell r="L469">
            <v>126</v>
          </cell>
          <cell r="M469">
            <v>138</v>
          </cell>
          <cell r="N469">
            <v>2</v>
          </cell>
          <cell r="O469">
            <v>4</v>
          </cell>
          <cell r="Q469" t="str">
            <v>غير موجودة</v>
          </cell>
          <cell r="R469">
            <v>146</v>
          </cell>
          <cell r="S469">
            <v>137.386</v>
          </cell>
          <cell r="T469">
            <v>156.36599999999999</v>
          </cell>
          <cell r="U469" t="str">
            <v>5.9</v>
          </cell>
          <cell r="V469" t="str">
            <v>7.1</v>
          </cell>
          <cell r="X469" t="str">
            <v>TV</v>
          </cell>
          <cell r="Y469">
            <v>183</v>
          </cell>
          <cell r="AA469">
            <v>334</v>
          </cell>
          <cell r="AB469" t="str">
            <v>LG 32 LF51 MFZ64617701</v>
          </cell>
          <cell r="AD469" t="str">
            <v>LG 32 LF51 MFZ64617701</v>
          </cell>
          <cell r="AE469">
            <v>0</v>
          </cell>
          <cell r="AF469" t="str">
            <v>mma</v>
          </cell>
          <cell r="AG469" t="str">
            <v>MFZ64817701</v>
          </cell>
          <cell r="AH469">
            <v>104.34782608695652</v>
          </cell>
          <cell r="AI469">
            <v>99.130434782608688</v>
          </cell>
          <cell r="AJ469">
            <v>109.56521739130434</v>
          </cell>
          <cell r="AK469">
            <v>1</v>
          </cell>
          <cell r="AL469">
            <v>1</v>
          </cell>
          <cell r="AM469">
            <v>1</v>
          </cell>
          <cell r="AT469" t="str">
            <v>LGE</v>
          </cell>
          <cell r="AU469" t="str">
            <v>اتوماتيك</v>
          </cell>
          <cell r="AV469">
            <v>7</v>
          </cell>
          <cell r="AW469">
            <v>7</v>
          </cell>
          <cell r="BJ469">
            <v>5</v>
          </cell>
          <cell r="BK469">
            <v>-5</v>
          </cell>
          <cell r="BL469">
            <v>5</v>
          </cell>
          <cell r="BN469">
            <v>401</v>
          </cell>
          <cell r="BO469" t="str">
            <v>4</v>
          </cell>
          <cell r="BP469"/>
          <cell r="BW469">
            <v>0</v>
          </cell>
          <cell r="CK469">
            <v>0.15841</v>
          </cell>
          <cell r="CL469">
            <v>0</v>
          </cell>
          <cell r="CN469" t="str">
            <v>LG 32 LF51 MFZ64617701</v>
          </cell>
          <cell r="CO469" t="str">
            <v>LG</v>
          </cell>
          <cell r="CT469">
            <v>1</v>
          </cell>
          <cell r="CU469">
            <v>1</v>
          </cell>
          <cell r="CV469">
            <v>1</v>
          </cell>
        </row>
        <row r="470">
          <cell r="A470" t="str">
            <v>335u</v>
          </cell>
          <cell r="B470" t="str">
            <v>PF1</v>
          </cell>
          <cell r="C470" t="str">
            <v>FOAM 10TH</v>
          </cell>
          <cell r="D470" t="str">
            <v>Molds</v>
          </cell>
          <cell r="E470" t="str">
            <v>FMMONI40000000</v>
          </cell>
          <cell r="F470" t="str">
            <v>LED40 مون استون-up</v>
          </cell>
          <cell r="G470" t="str">
            <v>Set</v>
          </cell>
          <cell r="H470" t="str">
            <v>1100*1200</v>
          </cell>
          <cell r="I470">
            <v>0.28799999999999998</v>
          </cell>
          <cell r="J470">
            <v>30</v>
          </cell>
          <cell r="K470">
            <v>1</v>
          </cell>
          <cell r="L470">
            <v>32</v>
          </cell>
          <cell r="M470">
            <v>41</v>
          </cell>
          <cell r="N470">
            <v>2</v>
          </cell>
          <cell r="O470">
            <v>2</v>
          </cell>
          <cell r="Q470" t="str">
            <v>تعمل</v>
          </cell>
          <cell r="R470">
            <v>288</v>
          </cell>
          <cell r="S470">
            <v>267.83999999999997</v>
          </cell>
          <cell r="T470">
            <v>308.16000000000003</v>
          </cell>
          <cell r="U470" t="str">
            <v>7</v>
          </cell>
          <cell r="V470" t="str">
            <v>7</v>
          </cell>
          <cell r="X470" t="str">
            <v>TV</v>
          </cell>
          <cell r="Y470">
            <v>184</v>
          </cell>
          <cell r="Z470" t="str">
            <v>اعلي</v>
          </cell>
          <cell r="AA470">
            <v>335</v>
          </cell>
          <cell r="AB470" t="str">
            <v>LED40 مون استون</v>
          </cell>
          <cell r="AD470" t="str">
            <v>LED40 مون استون</v>
          </cell>
          <cell r="AE470">
            <v>1</v>
          </cell>
          <cell r="AH470">
            <v>175.60975609756099</v>
          </cell>
          <cell r="AI470">
            <v>166.82926829268294</v>
          </cell>
          <cell r="AJ470">
            <v>184.39024390243904</v>
          </cell>
          <cell r="AK470">
            <v>1</v>
          </cell>
          <cell r="AL470">
            <v>1</v>
          </cell>
          <cell r="AN470">
            <v>7</v>
          </cell>
          <cell r="AO470">
            <v>18</v>
          </cell>
          <cell r="AP470" t="str">
            <v xml:space="preserve"> (A) EU150       (M) 0.7-1.1 mm</v>
          </cell>
          <cell r="AQ470" t="str">
            <v>(B) S.2 112      (M) 0.7-1.1 mm</v>
          </cell>
          <cell r="AR470" t="str">
            <v>8</v>
          </cell>
          <cell r="AS470" t="str">
            <v>18</v>
          </cell>
          <cell r="AT470" t="str">
            <v>MON</v>
          </cell>
          <cell r="AU470" t="str">
            <v>اتوماتيك</v>
          </cell>
          <cell r="AV470">
            <v>7</v>
          </cell>
          <cell r="AW470">
            <v>7</v>
          </cell>
          <cell r="AX470">
            <v>570</v>
          </cell>
          <cell r="AY470">
            <v>2</v>
          </cell>
          <cell r="AZ470">
            <v>2</v>
          </cell>
          <cell r="BA470">
            <v>150</v>
          </cell>
          <cell r="BB470">
            <v>2</v>
          </cell>
          <cell r="BC470">
            <v>2</v>
          </cell>
          <cell r="BD470">
            <v>151</v>
          </cell>
          <cell r="BE470">
            <v>2</v>
          </cell>
          <cell r="BF470">
            <v>2</v>
          </cell>
          <cell r="BJ470">
            <v>4</v>
          </cell>
          <cell r="BK470">
            <v>3</v>
          </cell>
          <cell r="BL470">
            <v>11</v>
          </cell>
          <cell r="BN470">
            <v>122</v>
          </cell>
          <cell r="BO470" t="str">
            <v>1</v>
          </cell>
          <cell r="BP470"/>
          <cell r="BW470">
            <v>0</v>
          </cell>
          <cell r="CA470">
            <v>3.8</v>
          </cell>
          <cell r="CB470">
            <v>20</v>
          </cell>
          <cell r="CC470">
            <v>1</v>
          </cell>
          <cell r="CE470">
            <v>87</v>
          </cell>
          <cell r="CF470">
            <v>200</v>
          </cell>
          <cell r="CG470" t="str">
            <v>احمر</v>
          </cell>
          <cell r="CK470">
            <v>0</v>
          </cell>
          <cell r="CL470">
            <v>0.31680000000000003</v>
          </cell>
          <cell r="CN470" t="str">
            <v>LED40 Astoon Moon</v>
          </cell>
          <cell r="CO470" t="str">
            <v>شركة مون استون</v>
          </cell>
          <cell r="CP470" t="str">
            <v>شركة مون استون</v>
          </cell>
          <cell r="CT470">
            <v>1</v>
          </cell>
          <cell r="CU470">
            <v>1</v>
          </cell>
          <cell r="CV470">
            <v>1</v>
          </cell>
        </row>
        <row r="471">
          <cell r="A471" t="str">
            <v>335d</v>
          </cell>
          <cell r="B471" t="str">
            <v>PF1</v>
          </cell>
          <cell r="C471" t="str">
            <v>FOAM 10TH</v>
          </cell>
          <cell r="D471" t="str">
            <v>Molds</v>
          </cell>
          <cell r="E471" t="str">
            <v>FMMONI40000000</v>
          </cell>
          <cell r="F471" t="str">
            <v>LED40 مون استون-down</v>
          </cell>
          <cell r="G471" t="str">
            <v>Set</v>
          </cell>
          <cell r="H471" t="str">
            <v>1100*1200</v>
          </cell>
          <cell r="I471">
            <v>0.28799999999999998</v>
          </cell>
          <cell r="J471">
            <v>30</v>
          </cell>
          <cell r="K471">
            <v>1</v>
          </cell>
          <cell r="L471">
            <v>32</v>
          </cell>
          <cell r="M471">
            <v>41</v>
          </cell>
          <cell r="N471">
            <v>2</v>
          </cell>
          <cell r="O471">
            <v>2</v>
          </cell>
          <cell r="Q471" t="str">
            <v>تعمل</v>
          </cell>
          <cell r="R471">
            <v>288</v>
          </cell>
          <cell r="S471">
            <v>267.83999999999997</v>
          </cell>
          <cell r="T471">
            <v>308.16000000000003</v>
          </cell>
          <cell r="U471" t="str">
            <v>7</v>
          </cell>
          <cell r="V471" t="str">
            <v>7</v>
          </cell>
          <cell r="X471" t="str">
            <v>TV</v>
          </cell>
          <cell r="Y471">
            <v>184</v>
          </cell>
          <cell r="Z471" t="str">
            <v>اسفل</v>
          </cell>
          <cell r="AA471">
            <v>335</v>
          </cell>
          <cell r="AB471" t="str">
            <v>LED40 مون استون</v>
          </cell>
          <cell r="AD471" t="str">
            <v>LED40 مون استون</v>
          </cell>
          <cell r="AE471">
            <v>1</v>
          </cell>
          <cell r="AH471">
            <v>175.60975609756099</v>
          </cell>
          <cell r="AI471">
            <v>166.82926829268294</v>
          </cell>
          <cell r="AJ471">
            <v>184.39024390243904</v>
          </cell>
          <cell r="AK471">
            <v>1</v>
          </cell>
          <cell r="AL471">
            <v>1</v>
          </cell>
          <cell r="AN471">
            <v>7</v>
          </cell>
          <cell r="AO471">
            <v>18</v>
          </cell>
          <cell r="AP471" t="str">
            <v xml:space="preserve"> (A) EU150       (M) 0.7-1.1 mm</v>
          </cell>
          <cell r="AQ471" t="str">
            <v>(B) S.2 112      (M) 0.7-1.1 mm</v>
          </cell>
          <cell r="AR471" t="str">
            <v>8</v>
          </cell>
          <cell r="AS471" t="str">
            <v>18</v>
          </cell>
          <cell r="AT471" t="str">
            <v>MON</v>
          </cell>
          <cell r="AU471" t="str">
            <v>اتوماتيك</v>
          </cell>
          <cell r="AV471">
            <v>7</v>
          </cell>
          <cell r="AW471">
            <v>7</v>
          </cell>
          <cell r="AX471">
            <v>570</v>
          </cell>
          <cell r="AY471">
            <v>2</v>
          </cell>
          <cell r="AZ471">
            <v>2</v>
          </cell>
          <cell r="BA471">
            <v>150</v>
          </cell>
          <cell r="BB471">
            <v>2</v>
          </cell>
          <cell r="BC471">
            <v>2</v>
          </cell>
          <cell r="BD471">
            <v>187</v>
          </cell>
          <cell r="BE471">
            <v>2</v>
          </cell>
          <cell r="BF471">
            <v>2</v>
          </cell>
          <cell r="BJ471">
            <v>4</v>
          </cell>
          <cell r="BK471">
            <v>3</v>
          </cell>
          <cell r="BL471">
            <v>11</v>
          </cell>
          <cell r="BN471">
            <v>122</v>
          </cell>
          <cell r="BO471" t="str">
            <v>1</v>
          </cell>
          <cell r="BP471"/>
          <cell r="BW471">
            <v>0</v>
          </cell>
          <cell r="CA471">
            <v>2.5</v>
          </cell>
          <cell r="CB471">
            <v>20</v>
          </cell>
          <cell r="CC471">
            <v>1</v>
          </cell>
          <cell r="CE471">
            <v>87</v>
          </cell>
          <cell r="CF471">
            <v>200</v>
          </cell>
          <cell r="CG471" t="str">
            <v>ابيض</v>
          </cell>
          <cell r="CK471">
            <v>0</v>
          </cell>
          <cell r="CL471">
            <v>0.31680000000000003</v>
          </cell>
          <cell r="CN471" t="str">
            <v>LED40 Astoon Moon</v>
          </cell>
          <cell r="CO471" t="str">
            <v>شركة مون استون</v>
          </cell>
          <cell r="CP471" t="str">
            <v>شركة مون استون</v>
          </cell>
          <cell r="CT471">
            <v>1</v>
          </cell>
          <cell r="CU471">
            <v>1</v>
          </cell>
          <cell r="CV471">
            <v>1</v>
          </cell>
        </row>
        <row r="472">
          <cell r="A472">
            <v>335</v>
          </cell>
          <cell r="B472" t="str">
            <v>PF1</v>
          </cell>
          <cell r="C472" t="str">
            <v>FOAM 10TH</v>
          </cell>
          <cell r="D472" t="str">
            <v>Molds</v>
          </cell>
          <cell r="E472" t="str">
            <v>FMMONI40000000</v>
          </cell>
          <cell r="F472" t="str">
            <v>LED40 مون استون</v>
          </cell>
          <cell r="G472" t="str">
            <v>Set</v>
          </cell>
          <cell r="H472" t="str">
            <v>1100*1200</v>
          </cell>
          <cell r="I472">
            <v>0.28799999999999998</v>
          </cell>
          <cell r="J472">
            <v>30</v>
          </cell>
          <cell r="K472">
            <v>1</v>
          </cell>
          <cell r="L472">
            <v>32</v>
          </cell>
          <cell r="M472">
            <v>41</v>
          </cell>
          <cell r="N472">
            <v>2</v>
          </cell>
          <cell r="O472">
            <v>2</v>
          </cell>
          <cell r="Q472" t="str">
            <v>تعمل</v>
          </cell>
          <cell r="R472">
            <v>288</v>
          </cell>
          <cell r="S472">
            <v>267.83999999999997</v>
          </cell>
          <cell r="T472">
            <v>308.16000000000003</v>
          </cell>
          <cell r="U472" t="str">
            <v>7</v>
          </cell>
          <cell r="V472" t="str">
            <v>7</v>
          </cell>
          <cell r="X472" t="str">
            <v>TV</v>
          </cell>
          <cell r="Y472">
            <v>184</v>
          </cell>
          <cell r="AA472">
            <v>335</v>
          </cell>
          <cell r="AB472" t="str">
            <v>LED40 مون استون</v>
          </cell>
          <cell r="AD472" t="str">
            <v>LED40 مون استون</v>
          </cell>
          <cell r="AE472">
            <v>1</v>
          </cell>
          <cell r="AH472">
            <v>175.60975609756099</v>
          </cell>
          <cell r="AI472">
            <v>166.82926829268294</v>
          </cell>
          <cell r="AJ472">
            <v>184.39024390243904</v>
          </cell>
          <cell r="AK472">
            <v>1</v>
          </cell>
          <cell r="AM472">
            <v>1</v>
          </cell>
          <cell r="AN472">
            <v>7</v>
          </cell>
          <cell r="AO472">
            <v>18</v>
          </cell>
          <cell r="AP472" t="str">
            <v xml:space="preserve"> (A) EU150       (M) 0.7-1.1 mm</v>
          </cell>
          <cell r="AQ472" t="str">
            <v>(B) S.2 112      (M) 0.7-1.1 mm</v>
          </cell>
          <cell r="AR472" t="str">
            <v>8</v>
          </cell>
          <cell r="AS472" t="str">
            <v>18</v>
          </cell>
          <cell r="AT472" t="str">
            <v>MON</v>
          </cell>
          <cell r="AU472" t="str">
            <v>اتوماتيك</v>
          </cell>
          <cell r="AV472">
            <v>7</v>
          </cell>
          <cell r="AW472">
            <v>7</v>
          </cell>
          <cell r="BJ472">
            <v>4</v>
          </cell>
          <cell r="BK472">
            <v>3</v>
          </cell>
          <cell r="BL472">
            <v>11</v>
          </cell>
          <cell r="BN472">
            <v>122</v>
          </cell>
          <cell r="BO472" t="str">
            <v>1</v>
          </cell>
          <cell r="BP472"/>
          <cell r="BW472">
            <v>0</v>
          </cell>
          <cell r="CK472">
            <v>0</v>
          </cell>
          <cell r="CL472">
            <v>0.31680000000000003</v>
          </cell>
          <cell r="CN472" t="str">
            <v>LED40 Astoon Moon</v>
          </cell>
          <cell r="CO472" t="str">
            <v>شركة مون استون</v>
          </cell>
          <cell r="CP472" t="str">
            <v>شركة مون استون</v>
          </cell>
          <cell r="CT472">
            <v>1</v>
          </cell>
          <cell r="CU472">
            <v>1</v>
          </cell>
          <cell r="CV472">
            <v>1</v>
          </cell>
        </row>
        <row r="473">
          <cell r="A473">
            <v>336</v>
          </cell>
          <cell r="B473" t="str">
            <v>PF1</v>
          </cell>
          <cell r="C473" t="str">
            <v>FOAM 10TH</v>
          </cell>
          <cell r="D473" t="str">
            <v>Molds</v>
          </cell>
          <cell r="E473" t="str">
            <v>FMGOLB32280000</v>
          </cell>
          <cell r="F473" t="str">
            <v>LD32X28 جولدى</v>
          </cell>
          <cell r="G473" t="str">
            <v>Set</v>
          </cell>
          <cell r="H473" t="str">
            <v>1100*1200</v>
          </cell>
          <cell r="I473">
            <v>0.249</v>
          </cell>
          <cell r="J473">
            <v>30</v>
          </cell>
          <cell r="L473">
            <v>30</v>
          </cell>
          <cell r="M473">
            <v>30</v>
          </cell>
          <cell r="N473">
            <v>2</v>
          </cell>
          <cell r="O473">
            <v>2</v>
          </cell>
          <cell r="Q473" t="str">
            <v>لا تعمل</v>
          </cell>
          <cell r="R473">
            <v>249</v>
          </cell>
          <cell r="S473">
            <v>231.57</v>
          </cell>
          <cell r="T473">
            <v>266.43</v>
          </cell>
          <cell r="U473" t="str">
            <v>7</v>
          </cell>
          <cell r="V473" t="str">
            <v>7</v>
          </cell>
          <cell r="Y473">
            <v>358</v>
          </cell>
          <cell r="AA473">
            <v>336</v>
          </cell>
          <cell r="AB473" t="str">
            <v>LD32X28 جولدى</v>
          </cell>
          <cell r="AC473">
            <v>0.249</v>
          </cell>
          <cell r="AD473" t="str">
            <v>LD32X28 جولدى</v>
          </cell>
          <cell r="AE473">
            <v>0</v>
          </cell>
          <cell r="AH473">
            <v>240</v>
          </cell>
          <cell r="AI473">
            <v>228</v>
          </cell>
          <cell r="AJ473">
            <v>252</v>
          </cell>
          <cell r="AK473">
            <v>1</v>
          </cell>
          <cell r="AL473">
            <v>1</v>
          </cell>
          <cell r="AM473">
            <v>1</v>
          </cell>
          <cell r="AT473" t="str">
            <v>GOL</v>
          </cell>
          <cell r="AV473">
            <v>7</v>
          </cell>
          <cell r="AW473">
            <v>7</v>
          </cell>
          <cell r="BO473" t="str">
            <v/>
          </cell>
          <cell r="BP473"/>
          <cell r="CK473">
            <v>0</v>
          </cell>
          <cell r="CL473">
            <v>0.27390000000000003</v>
          </cell>
          <cell r="CN473" t="str">
            <v>LD32X28 جولدى</v>
          </cell>
          <cell r="CO473" t="str">
            <v/>
          </cell>
          <cell r="CT473">
            <v>1</v>
          </cell>
          <cell r="CU473">
            <v>2</v>
          </cell>
        </row>
        <row r="474">
          <cell r="A474" t="str">
            <v>337u</v>
          </cell>
          <cell r="B474" t="str">
            <v>PF1</v>
          </cell>
          <cell r="C474" t="str">
            <v>FOAM 10TH</v>
          </cell>
          <cell r="D474" t="str">
            <v>Molds</v>
          </cell>
          <cell r="E474" t="str">
            <v>FMMONI32000000</v>
          </cell>
          <cell r="F474" t="str">
            <v>D.LED32 مون استون-up</v>
          </cell>
          <cell r="G474" t="str">
            <v>Set</v>
          </cell>
          <cell r="H474" t="str">
            <v>1100*1200</v>
          </cell>
          <cell r="I474">
            <v>0.17100000000000001</v>
          </cell>
          <cell r="J474">
            <v>30</v>
          </cell>
          <cell r="L474">
            <v>32</v>
          </cell>
          <cell r="M474">
            <v>43</v>
          </cell>
          <cell r="N474">
            <v>2</v>
          </cell>
          <cell r="O474">
            <v>2</v>
          </cell>
          <cell r="Q474" t="str">
            <v>تعمل</v>
          </cell>
          <cell r="R474">
            <v>171</v>
          </cell>
          <cell r="S474">
            <v>159.03</v>
          </cell>
          <cell r="T474">
            <v>182.97</v>
          </cell>
          <cell r="U474" t="str">
            <v>7</v>
          </cell>
          <cell r="V474" t="str">
            <v>7</v>
          </cell>
          <cell r="X474" t="str">
            <v>TV</v>
          </cell>
          <cell r="Y474">
            <v>185</v>
          </cell>
          <cell r="Z474" t="str">
            <v>اعلي</v>
          </cell>
          <cell r="AA474">
            <v>337</v>
          </cell>
          <cell r="AB474" t="str">
            <v>D.LED32 مون استون</v>
          </cell>
          <cell r="AD474" t="str">
            <v>D.LED32 مون استون</v>
          </cell>
          <cell r="AE474">
            <v>1</v>
          </cell>
          <cell r="AH474">
            <v>167.44186046511629</v>
          </cell>
          <cell r="AI474">
            <v>159.06976744186048</v>
          </cell>
          <cell r="AJ474">
            <v>175.81395348837211</v>
          </cell>
          <cell r="AK474">
            <v>0</v>
          </cell>
          <cell r="AL474">
            <v>1</v>
          </cell>
          <cell r="AN474">
            <v>7</v>
          </cell>
          <cell r="AO474">
            <v>18</v>
          </cell>
          <cell r="AP474" t="str">
            <v xml:space="preserve"> (A) EU150       (M) 0.7-1.1 mm</v>
          </cell>
          <cell r="AQ474" t="str">
            <v>(B) S.2 112      (M) 0.7-1.1 mm</v>
          </cell>
          <cell r="AR474" t="str">
            <v>10</v>
          </cell>
          <cell r="AS474" t="str">
            <v>20</v>
          </cell>
          <cell r="AT474" t="str">
            <v>MON</v>
          </cell>
          <cell r="AU474" t="str">
            <v>اتوماتيك</v>
          </cell>
          <cell r="AV474">
            <v>7</v>
          </cell>
          <cell r="AW474">
            <v>7</v>
          </cell>
          <cell r="AX474">
            <v>398</v>
          </cell>
          <cell r="AY474">
            <v>1</v>
          </cell>
          <cell r="AZ474">
            <v>1</v>
          </cell>
          <cell r="BA474">
            <v>140</v>
          </cell>
          <cell r="BB474">
            <v>1</v>
          </cell>
          <cell r="BC474">
            <v>1</v>
          </cell>
          <cell r="BJ474">
            <v>5</v>
          </cell>
          <cell r="BK474">
            <v>2</v>
          </cell>
          <cell r="BL474">
            <v>12</v>
          </cell>
          <cell r="BN474">
            <v>121</v>
          </cell>
          <cell r="BO474" t="str">
            <v>1</v>
          </cell>
          <cell r="BP474"/>
          <cell r="BW474">
            <v>0</v>
          </cell>
          <cell r="CA474">
            <v>4</v>
          </cell>
          <cell r="CB474">
            <v>40</v>
          </cell>
          <cell r="CC474">
            <v>1</v>
          </cell>
          <cell r="CE474">
            <v>87</v>
          </cell>
          <cell r="CF474">
            <v>200</v>
          </cell>
          <cell r="CG474" t="str">
            <v>احمر</v>
          </cell>
          <cell r="CK474">
            <v>0</v>
          </cell>
          <cell r="CL474">
            <v>0.18810000000000002</v>
          </cell>
          <cell r="CN474" t="str">
            <v>D.LED32 Astoon Moon</v>
          </cell>
          <cell r="CO474" t="str">
            <v>شركة مون استون</v>
          </cell>
          <cell r="CP474" t="str">
            <v>شركة مون استون</v>
          </cell>
          <cell r="CT474">
            <v>0</v>
          </cell>
          <cell r="CU474">
            <v>1</v>
          </cell>
          <cell r="CV474">
            <v>1</v>
          </cell>
        </row>
        <row r="475">
          <cell r="A475" t="str">
            <v>337d</v>
          </cell>
          <cell r="B475" t="str">
            <v>PF1</v>
          </cell>
          <cell r="C475" t="str">
            <v>FOAM 10TH</v>
          </cell>
          <cell r="D475" t="str">
            <v>Molds</v>
          </cell>
          <cell r="E475" t="str">
            <v>FMMONI32000000</v>
          </cell>
          <cell r="F475" t="str">
            <v>D.LED32 مون استون-down</v>
          </cell>
          <cell r="G475" t="str">
            <v>Set</v>
          </cell>
          <cell r="H475" t="str">
            <v>1100*1200</v>
          </cell>
          <cell r="I475">
            <v>0.17100000000000001</v>
          </cell>
          <cell r="J475">
            <v>30</v>
          </cell>
          <cell r="L475">
            <v>32</v>
          </cell>
          <cell r="M475">
            <v>43</v>
          </cell>
          <cell r="N475">
            <v>2</v>
          </cell>
          <cell r="O475">
            <v>2</v>
          </cell>
          <cell r="Q475" t="str">
            <v>تعمل</v>
          </cell>
          <cell r="R475">
            <v>171</v>
          </cell>
          <cell r="S475">
            <v>159.03</v>
          </cell>
          <cell r="T475">
            <v>182.97</v>
          </cell>
          <cell r="U475" t="str">
            <v>7</v>
          </cell>
          <cell r="V475" t="str">
            <v>7</v>
          </cell>
          <cell r="X475" t="str">
            <v>TV</v>
          </cell>
          <cell r="Y475">
            <v>185</v>
          </cell>
          <cell r="Z475" t="str">
            <v>اسفل</v>
          </cell>
          <cell r="AA475">
            <v>337</v>
          </cell>
          <cell r="AB475" t="str">
            <v>D.LED32 مون استون</v>
          </cell>
          <cell r="AD475" t="str">
            <v>D.LED32 مون استون</v>
          </cell>
          <cell r="AE475">
            <v>1</v>
          </cell>
          <cell r="AH475">
            <v>167.44186046511629</v>
          </cell>
          <cell r="AI475">
            <v>159.06976744186048</v>
          </cell>
          <cell r="AJ475">
            <v>175.81395348837211</v>
          </cell>
          <cell r="AK475">
            <v>0</v>
          </cell>
          <cell r="AL475">
            <v>1</v>
          </cell>
          <cell r="AN475">
            <v>7</v>
          </cell>
          <cell r="AO475">
            <v>18</v>
          </cell>
          <cell r="AP475" t="str">
            <v xml:space="preserve"> (A) EU150       (M) 0.7-1.1 mm</v>
          </cell>
          <cell r="AQ475" t="str">
            <v>(B) S.2 112      (M) 0.7-1.1 mm</v>
          </cell>
          <cell r="AR475" t="str">
            <v>10</v>
          </cell>
          <cell r="AS475" t="str">
            <v>20</v>
          </cell>
          <cell r="AT475" t="str">
            <v>MON</v>
          </cell>
          <cell r="AU475" t="str">
            <v>اتوماتيك</v>
          </cell>
          <cell r="AV475">
            <v>7</v>
          </cell>
          <cell r="AW475">
            <v>7</v>
          </cell>
          <cell r="AX475">
            <v>398</v>
          </cell>
          <cell r="AY475">
            <v>1</v>
          </cell>
          <cell r="AZ475">
            <v>1</v>
          </cell>
          <cell r="BA475">
            <v>140</v>
          </cell>
          <cell r="BB475">
            <v>1</v>
          </cell>
          <cell r="BC475">
            <v>1</v>
          </cell>
          <cell r="BJ475">
            <v>5</v>
          </cell>
          <cell r="BK475">
            <v>2</v>
          </cell>
          <cell r="BL475">
            <v>12</v>
          </cell>
          <cell r="BN475">
            <v>121</v>
          </cell>
          <cell r="BO475" t="str">
            <v>1</v>
          </cell>
          <cell r="BP475"/>
          <cell r="BW475">
            <v>0</v>
          </cell>
          <cell r="CA475">
            <v>6.5</v>
          </cell>
          <cell r="CB475">
            <v>40</v>
          </cell>
          <cell r="CC475">
            <v>1</v>
          </cell>
          <cell r="CE475">
            <v>87</v>
          </cell>
          <cell r="CF475">
            <v>200</v>
          </cell>
          <cell r="CG475" t="str">
            <v>ابيض</v>
          </cell>
          <cell r="CK475">
            <v>0</v>
          </cell>
          <cell r="CL475">
            <v>0.18810000000000002</v>
          </cell>
          <cell r="CN475" t="str">
            <v>D.LED32 Astoon Moon</v>
          </cell>
          <cell r="CO475" t="str">
            <v>شركة مون استون</v>
          </cell>
          <cell r="CP475" t="str">
            <v>شركة مون استون</v>
          </cell>
          <cell r="CT475">
            <v>0</v>
          </cell>
          <cell r="CU475">
            <v>1</v>
          </cell>
          <cell r="CV475">
            <v>1</v>
          </cell>
        </row>
        <row r="476">
          <cell r="A476">
            <v>337</v>
          </cell>
          <cell r="B476" t="str">
            <v>PF1</v>
          </cell>
          <cell r="C476" t="str">
            <v>FOAM 10TH</v>
          </cell>
          <cell r="D476" t="str">
            <v>Molds</v>
          </cell>
          <cell r="E476" t="str">
            <v>FMMONI32000000</v>
          </cell>
          <cell r="F476" t="str">
            <v>D.LED32 مون استون</v>
          </cell>
          <cell r="G476" t="str">
            <v>Set</v>
          </cell>
          <cell r="H476" t="str">
            <v>1100*1200</v>
          </cell>
          <cell r="I476">
            <v>0.17100000000000001</v>
          </cell>
          <cell r="J476">
            <v>30</v>
          </cell>
          <cell r="L476">
            <v>32</v>
          </cell>
          <cell r="M476">
            <v>43</v>
          </cell>
          <cell r="N476">
            <v>2</v>
          </cell>
          <cell r="O476">
            <v>2</v>
          </cell>
          <cell r="Q476" t="str">
            <v>تعمل</v>
          </cell>
          <cell r="R476">
            <v>171</v>
          </cell>
          <cell r="S476">
            <v>159.03</v>
          </cell>
          <cell r="T476">
            <v>182.97</v>
          </cell>
          <cell r="U476" t="str">
            <v>7</v>
          </cell>
          <cell r="V476" t="str">
            <v>7</v>
          </cell>
          <cell r="X476" t="str">
            <v>TV</v>
          </cell>
          <cell r="Y476">
            <v>185</v>
          </cell>
          <cell r="AA476">
            <v>337</v>
          </cell>
          <cell r="AB476" t="str">
            <v>D.LED32 مون استون</v>
          </cell>
          <cell r="AD476" t="str">
            <v>D.LED32 مون استون</v>
          </cell>
          <cell r="AE476">
            <v>1</v>
          </cell>
          <cell r="AH476">
            <v>167.44186046511629</v>
          </cell>
          <cell r="AI476">
            <v>159.06976744186048</v>
          </cell>
          <cell r="AJ476">
            <v>175.81395348837211</v>
          </cell>
          <cell r="AK476">
            <v>1</v>
          </cell>
          <cell r="AM476">
            <v>1</v>
          </cell>
          <cell r="AN476">
            <v>7</v>
          </cell>
          <cell r="AO476">
            <v>18</v>
          </cell>
          <cell r="AP476" t="str">
            <v xml:space="preserve"> (A) EU150       (M) 0.7-1.1 mm</v>
          </cell>
          <cell r="AQ476" t="str">
            <v>(B) S.2 112      (M) 0.7-1.1 mm</v>
          </cell>
          <cell r="AR476" t="str">
            <v>10</v>
          </cell>
          <cell r="AS476" t="str">
            <v>20</v>
          </cell>
          <cell r="AT476" t="str">
            <v>MON</v>
          </cell>
          <cell r="AU476" t="str">
            <v>اتوماتيك</v>
          </cell>
          <cell r="AV476">
            <v>7</v>
          </cell>
          <cell r="AW476">
            <v>7</v>
          </cell>
          <cell r="BJ476">
            <v>5</v>
          </cell>
          <cell r="BK476">
            <v>2</v>
          </cell>
          <cell r="BL476">
            <v>12</v>
          </cell>
          <cell r="BN476">
            <v>121</v>
          </cell>
          <cell r="BO476" t="str">
            <v>1</v>
          </cell>
          <cell r="BP476"/>
          <cell r="BW476">
            <v>0</v>
          </cell>
          <cell r="CK476">
            <v>0</v>
          </cell>
          <cell r="CL476">
            <v>0.18810000000000002</v>
          </cell>
          <cell r="CN476" t="str">
            <v>D.LED32 Astoon Moon</v>
          </cell>
          <cell r="CO476" t="str">
            <v>شركة مون استون</v>
          </cell>
          <cell r="CP476" t="str">
            <v>شركة مون استون</v>
          </cell>
          <cell r="CT476">
            <v>1</v>
          </cell>
          <cell r="CU476">
            <v>1</v>
          </cell>
          <cell r="CV476">
            <v>1</v>
          </cell>
        </row>
        <row r="477">
          <cell r="A477">
            <v>217</v>
          </cell>
          <cell r="B477" t="str">
            <v>PF1</v>
          </cell>
          <cell r="C477" t="str">
            <v>FOAM 10TH</v>
          </cell>
          <cell r="D477" t="str">
            <v>Molds</v>
          </cell>
          <cell r="E477" t="str">
            <v>FMEGPIS1000000</v>
          </cell>
          <cell r="F477" t="str">
            <v>فستون 122 علوى معدل</v>
          </cell>
          <cell r="G477" t="str">
            <v>Ea</v>
          </cell>
          <cell r="H477" t="str">
            <v>1100*1200</v>
          </cell>
          <cell r="I477">
            <v>0.81399999999999995</v>
          </cell>
          <cell r="J477">
            <v>12</v>
          </cell>
          <cell r="L477">
            <v>12</v>
          </cell>
          <cell r="M477">
            <v>12</v>
          </cell>
          <cell r="N477">
            <v>1</v>
          </cell>
          <cell r="O477">
            <v>1</v>
          </cell>
          <cell r="Q477" t="str">
            <v>تعمل</v>
          </cell>
          <cell r="R477">
            <v>814</v>
          </cell>
          <cell r="S477">
            <v>757.02</v>
          </cell>
          <cell r="T477">
            <v>870.98</v>
          </cell>
          <cell r="U477" t="str">
            <v>7</v>
          </cell>
          <cell r="V477" t="str">
            <v>7</v>
          </cell>
          <cell r="Y477">
            <v>293</v>
          </cell>
          <cell r="AA477">
            <v>217</v>
          </cell>
          <cell r="AB477" t="str">
            <v>فستون 122 علوى معدل</v>
          </cell>
          <cell r="AD477" t="str">
            <v>فستون 122 علوى معدل</v>
          </cell>
          <cell r="AE477">
            <v>1</v>
          </cell>
          <cell r="AH477">
            <v>300</v>
          </cell>
          <cell r="AI477">
            <v>285</v>
          </cell>
          <cell r="AJ477">
            <v>315</v>
          </cell>
          <cell r="AK477">
            <v>1</v>
          </cell>
          <cell r="AL477">
            <v>1</v>
          </cell>
          <cell r="AT477" t="str">
            <v>EGP</v>
          </cell>
          <cell r="AV477">
            <v>7</v>
          </cell>
          <cell r="AW477">
            <v>7</v>
          </cell>
          <cell r="BO477" t="str">
            <v/>
          </cell>
          <cell r="BP477"/>
          <cell r="CK477">
            <v>0</v>
          </cell>
          <cell r="CL477">
            <v>0.89539999999999997</v>
          </cell>
          <cell r="CN477" t="str">
            <v>فستون 122 top modifed</v>
          </cell>
          <cell r="CO477" t="str">
            <v>المصرية الألمانية</v>
          </cell>
          <cell r="CP477" t="str">
            <v xml:space="preserve">شركة المصرية الالمانية </v>
          </cell>
          <cell r="CT477">
            <v>1</v>
          </cell>
          <cell r="CU477">
            <v>1</v>
          </cell>
          <cell r="CV477">
            <v>1</v>
          </cell>
        </row>
        <row r="478">
          <cell r="A478">
            <v>214</v>
          </cell>
          <cell r="B478" t="str">
            <v>PF2</v>
          </cell>
          <cell r="C478" t="str">
            <v>FOAM 6TH</v>
          </cell>
          <cell r="D478" t="str">
            <v>Molds</v>
          </cell>
          <cell r="E478" t="str">
            <v>FMCHLBN1200000</v>
          </cell>
          <cell r="F478" t="str">
            <v>فوم N 120 K</v>
          </cell>
          <cell r="G478" t="str">
            <v>Ea</v>
          </cell>
          <cell r="H478" t="str">
            <v>1130*860</v>
          </cell>
          <cell r="I478">
            <v>4.3999999999999997E-2</v>
          </cell>
          <cell r="J478">
            <v>72</v>
          </cell>
          <cell r="L478">
            <v>72</v>
          </cell>
          <cell r="M478">
            <v>72</v>
          </cell>
          <cell r="N478">
            <v>1</v>
          </cell>
          <cell r="O478">
            <v>3</v>
          </cell>
          <cell r="Q478" t="str">
            <v>تعمل</v>
          </cell>
          <cell r="R478">
            <v>44</v>
          </cell>
          <cell r="S478">
            <v>40.92</v>
          </cell>
          <cell r="T478">
            <v>47.08</v>
          </cell>
          <cell r="U478" t="str">
            <v>7</v>
          </cell>
          <cell r="V478" t="str">
            <v>7</v>
          </cell>
          <cell r="X478" t="str">
            <v>بطاريات سيارات</v>
          </cell>
          <cell r="Y478">
            <v>290</v>
          </cell>
          <cell r="AA478">
            <v>214</v>
          </cell>
          <cell r="AB478" t="str">
            <v>فوم N 120 K</v>
          </cell>
          <cell r="AD478" t="str">
            <v>فوم N 120 K</v>
          </cell>
          <cell r="AE478">
            <v>1</v>
          </cell>
          <cell r="AH478">
            <v>150</v>
          </cell>
          <cell r="AI478">
            <v>142.5</v>
          </cell>
          <cell r="AJ478">
            <v>157.5</v>
          </cell>
          <cell r="AK478">
            <v>1</v>
          </cell>
          <cell r="AL478">
            <v>1</v>
          </cell>
          <cell r="AM478">
            <v>1</v>
          </cell>
          <cell r="AN478">
            <v>8</v>
          </cell>
          <cell r="AO478" t="str">
            <v>17</v>
          </cell>
          <cell r="AP478" t="str">
            <v>(A)   401 XS   (S)0.4-0.8 mm</v>
          </cell>
          <cell r="AQ478" t="str">
            <v>(B)   EU 100   (S)0.4-0.8 mm</v>
          </cell>
          <cell r="AR478" t="str">
            <v>6</v>
          </cell>
          <cell r="AT478" t="str">
            <v>CHL</v>
          </cell>
          <cell r="AU478" t="str">
            <v>يدوي</v>
          </cell>
          <cell r="AV478">
            <v>7</v>
          </cell>
          <cell r="AW478">
            <v>7</v>
          </cell>
          <cell r="AX478">
            <v>475</v>
          </cell>
          <cell r="AY478">
            <v>1</v>
          </cell>
          <cell r="AZ478">
            <v>1</v>
          </cell>
          <cell r="BA478">
            <v>188</v>
          </cell>
          <cell r="BB478">
            <v>1</v>
          </cell>
          <cell r="BC478">
            <v>1</v>
          </cell>
          <cell r="BD478">
            <v>35</v>
          </cell>
          <cell r="BE478">
            <v>2</v>
          </cell>
          <cell r="BF478">
            <v>2</v>
          </cell>
          <cell r="BJ478">
            <v>3</v>
          </cell>
          <cell r="BK478">
            <v>5</v>
          </cell>
          <cell r="BL478">
            <v>11</v>
          </cell>
          <cell r="BN478">
            <v>1006</v>
          </cell>
          <cell r="BO478" t="str">
            <v>10</v>
          </cell>
          <cell r="BP478"/>
          <cell r="BW478">
            <v>0</v>
          </cell>
          <cell r="CB478">
            <v>75</v>
          </cell>
          <cell r="CC478">
            <v>1</v>
          </cell>
          <cell r="CE478">
            <v>87</v>
          </cell>
          <cell r="CF478">
            <v>200</v>
          </cell>
          <cell r="CG478" t="str">
            <v>ابيض شفاف</v>
          </cell>
          <cell r="CK478">
            <v>0</v>
          </cell>
          <cell r="CL478">
            <v>4.8399999999999999E-2</v>
          </cell>
          <cell r="CN478" t="str">
            <v>foam N 120 K</v>
          </cell>
          <cell r="CO478" t="str">
            <v>كلورايد</v>
          </cell>
          <cell r="CP478" t="str">
            <v>كلورايد</v>
          </cell>
          <cell r="CT478">
            <v>1</v>
          </cell>
          <cell r="CU478">
            <v>1</v>
          </cell>
          <cell r="CV478">
            <v>1</v>
          </cell>
        </row>
        <row r="479">
          <cell r="A479">
            <v>193</v>
          </cell>
          <cell r="B479" t="str">
            <v>PF1</v>
          </cell>
          <cell r="C479" t="str">
            <v>FOAM 10TH</v>
          </cell>
          <cell r="D479" t="str">
            <v>Molds</v>
          </cell>
          <cell r="E479" t="str">
            <v>FMEGPIB1252000</v>
          </cell>
          <cell r="F479" t="str">
            <v>فوم بالرينا 125 سفلى</v>
          </cell>
          <cell r="G479" t="str">
            <v>Ea</v>
          </cell>
          <cell r="H479" t="str">
            <v>1100*1200</v>
          </cell>
          <cell r="I479">
            <v>0.60399999999999998</v>
          </cell>
          <cell r="J479">
            <v>12</v>
          </cell>
          <cell r="L479">
            <v>13</v>
          </cell>
          <cell r="M479">
            <v>14</v>
          </cell>
          <cell r="N479">
            <v>1</v>
          </cell>
          <cell r="O479">
            <v>1</v>
          </cell>
          <cell r="Q479" t="str">
            <v>تعمل</v>
          </cell>
          <cell r="R479">
            <v>604</v>
          </cell>
          <cell r="S479">
            <v>561.72</v>
          </cell>
          <cell r="T479">
            <v>646.28</v>
          </cell>
          <cell r="U479">
            <v>7</v>
          </cell>
          <cell r="V479">
            <v>7</v>
          </cell>
          <cell r="X479" t="str">
            <v>خزف</v>
          </cell>
          <cell r="Y479">
            <v>269</v>
          </cell>
          <cell r="AA479">
            <v>193</v>
          </cell>
          <cell r="AB479" t="str">
            <v>فوم بالرينا 125 سفلى</v>
          </cell>
          <cell r="AD479" t="str">
            <v>فوم بالرينا 125 سفلى</v>
          </cell>
          <cell r="AE479">
            <v>1</v>
          </cell>
          <cell r="AH479">
            <v>257.14285714285717</v>
          </cell>
          <cell r="AI479">
            <v>244.28571428571431</v>
          </cell>
          <cell r="AJ479">
            <v>270.00000000000006</v>
          </cell>
          <cell r="AK479">
            <v>1</v>
          </cell>
          <cell r="AL479">
            <v>1</v>
          </cell>
          <cell r="AM479">
            <v>1</v>
          </cell>
          <cell r="AN479">
            <v>10</v>
          </cell>
          <cell r="AO479" t="str">
            <v>18</v>
          </cell>
          <cell r="AP479" t="str">
            <v>(A)  EU150  (M)0.7-1.1mm</v>
          </cell>
          <cell r="AQ479" t="str">
            <v>(B) C.SB         (M) 0.7-1.1 mm</v>
          </cell>
          <cell r="AR479">
            <v>11</v>
          </cell>
          <cell r="AS479">
            <v>9</v>
          </cell>
          <cell r="AT479" t="str">
            <v>EGP</v>
          </cell>
          <cell r="AU479" t="str">
            <v>اتوماتيك</v>
          </cell>
          <cell r="AV479">
            <v>7</v>
          </cell>
          <cell r="AW479">
            <v>7</v>
          </cell>
          <cell r="AX479">
            <v>625</v>
          </cell>
          <cell r="AY479">
            <v>1</v>
          </cell>
          <cell r="AZ479">
            <v>1</v>
          </cell>
          <cell r="BA479">
            <v>625</v>
          </cell>
          <cell r="BB479">
            <v>1</v>
          </cell>
          <cell r="BC479">
            <v>1</v>
          </cell>
          <cell r="BD479">
            <v>237</v>
          </cell>
          <cell r="BE479">
            <v>3</v>
          </cell>
          <cell r="BF479">
            <v>3</v>
          </cell>
          <cell r="BJ479">
            <v>3</v>
          </cell>
          <cell r="BK479">
            <v>7</v>
          </cell>
          <cell r="BL479">
            <v>13</v>
          </cell>
          <cell r="BN479">
            <v>509</v>
          </cell>
          <cell r="BO479" t="str">
            <v>5</v>
          </cell>
          <cell r="BP479"/>
          <cell r="BW479">
            <v>0</v>
          </cell>
          <cell r="CB479">
            <v>5</v>
          </cell>
          <cell r="CC479">
            <v>1</v>
          </cell>
          <cell r="CE479">
            <v>87</v>
          </cell>
          <cell r="CF479">
            <v>150</v>
          </cell>
          <cell r="CG479" t="str">
            <v>احمر</v>
          </cell>
          <cell r="CK479">
            <v>0</v>
          </cell>
          <cell r="CL479">
            <v>0.66439999999999999</v>
          </cell>
          <cell r="CN479" t="str">
            <v>foam  Rina 125 bottom</v>
          </cell>
          <cell r="CO479" t="str">
            <v>المصرية الألمانية</v>
          </cell>
          <cell r="CP479" t="str">
            <v xml:space="preserve">شركة المصرية الالمانية </v>
          </cell>
          <cell r="CT479">
            <v>1</v>
          </cell>
          <cell r="CU479">
            <v>1</v>
          </cell>
          <cell r="CV479">
            <v>1</v>
          </cell>
        </row>
        <row r="480">
          <cell r="A480" t="str">
            <v>339b</v>
          </cell>
          <cell r="B480" t="str">
            <v>PF1</v>
          </cell>
          <cell r="C480" t="str">
            <v>FOAM 10TH</v>
          </cell>
          <cell r="D480" t="str">
            <v>Molds</v>
          </cell>
          <cell r="E480" t="str">
            <v>FMBOXB25900000</v>
          </cell>
          <cell r="F480" t="str">
            <v>صندوق 25ك بنى سويف 900 جرام-قاعدة</v>
          </cell>
          <cell r="G480" t="str">
            <v>Set</v>
          </cell>
          <cell r="H480" t="str">
            <v>1700*1400</v>
          </cell>
          <cell r="J480">
            <v>67</v>
          </cell>
          <cell r="L480">
            <v>67</v>
          </cell>
          <cell r="M480">
            <v>86</v>
          </cell>
          <cell r="N480">
            <v>2</v>
          </cell>
          <cell r="O480">
            <v>3</v>
          </cell>
          <cell r="Q480" t="str">
            <v>تعمل</v>
          </cell>
          <cell r="R480">
            <v>0</v>
          </cell>
          <cell r="S480">
            <v>0</v>
          </cell>
          <cell r="T480">
            <v>0</v>
          </cell>
          <cell r="U480" t="str">
            <v>7</v>
          </cell>
          <cell r="V480" t="str">
            <v>7</v>
          </cell>
          <cell r="X480" t="str">
            <v>صندوق سمك</v>
          </cell>
          <cell r="Y480">
            <v>187</v>
          </cell>
          <cell r="Z480" t="str">
            <v>قاعدة</v>
          </cell>
          <cell r="AA480">
            <v>339</v>
          </cell>
          <cell r="AB480" t="str">
            <v>     صندوق 25ك بنى سويف 900 جرام</v>
          </cell>
          <cell r="AD480" t="str">
            <v>     صندوق 25ك بنى سويف 900 جرام</v>
          </cell>
          <cell r="AE480">
            <v>1</v>
          </cell>
          <cell r="AH480">
            <v>125.58139534883721</v>
          </cell>
          <cell r="AI480">
            <v>119.30232558139534</v>
          </cell>
          <cell r="AJ480">
            <v>131.86046511627907</v>
          </cell>
          <cell r="AK480">
            <v>0</v>
          </cell>
          <cell r="AL480">
            <v>1</v>
          </cell>
          <cell r="AN480">
            <v>6</v>
          </cell>
          <cell r="AO480" t="str">
            <v>24</v>
          </cell>
          <cell r="AP480" t="str">
            <v>(A)   401 XS   (S)0.4-0.8 mm</v>
          </cell>
          <cell r="AQ480" t="str">
            <v>(B)   EU 100   (S)0.4-0.8 mm</v>
          </cell>
          <cell r="AR480" t="str">
            <v>21</v>
          </cell>
          <cell r="AS480" t="str">
            <v>36</v>
          </cell>
          <cell r="AT480" t="str">
            <v>2</v>
          </cell>
          <cell r="AU480" t="str">
            <v>اتوماتيك</v>
          </cell>
          <cell r="AV480">
            <v>7</v>
          </cell>
          <cell r="AW480">
            <v>7</v>
          </cell>
          <cell r="AX480">
            <v>630</v>
          </cell>
          <cell r="AY480">
            <v>2</v>
          </cell>
          <cell r="AZ480">
            <v>2</v>
          </cell>
          <cell r="BA480">
            <v>455</v>
          </cell>
          <cell r="BB480">
            <v>2</v>
          </cell>
          <cell r="BC480">
            <v>2</v>
          </cell>
          <cell r="BD480">
            <v>285</v>
          </cell>
          <cell r="BE480">
            <v>2.5</v>
          </cell>
          <cell r="BF480">
            <v>2.5</v>
          </cell>
          <cell r="BJ480">
            <v>0</v>
          </cell>
          <cell r="BK480">
            <v>6</v>
          </cell>
          <cell r="BL480">
            <v>6</v>
          </cell>
          <cell r="BN480">
            <v>314</v>
          </cell>
          <cell r="BO480" t="str">
            <v>3</v>
          </cell>
          <cell r="BP480"/>
          <cell r="BW480">
            <v>0</v>
          </cell>
          <cell r="CA480">
            <v>4</v>
          </cell>
          <cell r="CB480">
            <v>10</v>
          </cell>
          <cell r="CC480">
            <v>1</v>
          </cell>
          <cell r="CE480">
            <v>87</v>
          </cell>
          <cell r="CF480">
            <v>200</v>
          </cell>
          <cell r="CG480" t="str">
            <v>احمر</v>
          </cell>
          <cell r="CK480">
            <v>0</v>
          </cell>
          <cell r="CL480">
            <v>0</v>
          </cell>
          <cell r="CN480" t="str">
            <v>     box 25 kg Bny Sweef 900 gm</v>
          </cell>
          <cell r="CO480" t="str">
            <v>عملاء متنوعون</v>
          </cell>
          <cell r="CP480" t="str">
            <v>عملاء متنوعون</v>
          </cell>
          <cell r="CT480">
            <v>0</v>
          </cell>
          <cell r="CU480">
            <v>1</v>
          </cell>
          <cell r="CV480">
            <v>1</v>
          </cell>
        </row>
        <row r="481">
          <cell r="A481" t="str">
            <v>339c</v>
          </cell>
          <cell r="B481" t="str">
            <v>PF1</v>
          </cell>
          <cell r="C481" t="str">
            <v>FOAM 10TH</v>
          </cell>
          <cell r="D481" t="str">
            <v>Molds</v>
          </cell>
          <cell r="E481" t="str">
            <v>FMBOXB25900000</v>
          </cell>
          <cell r="F481" t="str">
            <v>صندوق 25ك بنى سويف 900 جرام-كفر</v>
          </cell>
          <cell r="G481" t="str">
            <v>Set</v>
          </cell>
          <cell r="H481" t="str">
            <v>1700*1400</v>
          </cell>
          <cell r="J481">
            <v>67</v>
          </cell>
          <cell r="L481">
            <v>67</v>
          </cell>
          <cell r="M481">
            <v>86</v>
          </cell>
          <cell r="N481">
            <v>2</v>
          </cell>
          <cell r="O481">
            <v>3</v>
          </cell>
          <cell r="Q481" t="str">
            <v>تعمل</v>
          </cell>
          <cell r="R481">
            <v>0</v>
          </cell>
          <cell r="S481">
            <v>0</v>
          </cell>
          <cell r="T481">
            <v>0</v>
          </cell>
          <cell r="U481" t="str">
            <v>7</v>
          </cell>
          <cell r="V481" t="str">
            <v>7</v>
          </cell>
          <cell r="X481" t="str">
            <v>صندوق سمك</v>
          </cell>
          <cell r="Y481">
            <v>187</v>
          </cell>
          <cell r="Z481" t="str">
            <v>كفر</v>
          </cell>
          <cell r="AA481">
            <v>339</v>
          </cell>
          <cell r="AB481" t="str">
            <v>     صندوق 25ك بنى سويف 900 جرام</v>
          </cell>
          <cell r="AD481" t="str">
            <v>     صندوق 25ك بنى سويف 900 جرام</v>
          </cell>
          <cell r="AE481">
            <v>1</v>
          </cell>
          <cell r="AH481">
            <v>125.58139534883721</v>
          </cell>
          <cell r="AI481">
            <v>119.30232558139534</v>
          </cell>
          <cell r="AJ481">
            <v>131.86046511627907</v>
          </cell>
          <cell r="AK481">
            <v>0</v>
          </cell>
          <cell r="AL481">
            <v>1</v>
          </cell>
          <cell r="AN481">
            <v>6</v>
          </cell>
          <cell r="AO481" t="str">
            <v>24</v>
          </cell>
          <cell r="AP481" t="str">
            <v>(A)   401 XS   (S)0.4-0.8 mm</v>
          </cell>
          <cell r="AQ481" t="str">
            <v>(B)   EU 100   (S)0.4-0.8 mm</v>
          </cell>
          <cell r="AR481" t="str">
            <v>21</v>
          </cell>
          <cell r="AS481" t="str">
            <v>36</v>
          </cell>
          <cell r="AU481" t="str">
            <v>اتوماتيك</v>
          </cell>
          <cell r="AV481">
            <v>7</v>
          </cell>
          <cell r="AW481">
            <v>7</v>
          </cell>
          <cell r="AX481">
            <v>630</v>
          </cell>
          <cell r="AY481">
            <v>2</v>
          </cell>
          <cell r="AZ481">
            <v>2</v>
          </cell>
          <cell r="BA481">
            <v>455</v>
          </cell>
          <cell r="BB481">
            <v>2</v>
          </cell>
          <cell r="BC481">
            <v>2</v>
          </cell>
          <cell r="BD481">
            <v>40</v>
          </cell>
          <cell r="BE481">
            <v>2.5</v>
          </cell>
          <cell r="BF481">
            <v>2.5</v>
          </cell>
          <cell r="BJ481">
            <v>0</v>
          </cell>
          <cell r="BK481">
            <v>6</v>
          </cell>
          <cell r="BL481">
            <v>6</v>
          </cell>
          <cell r="BN481">
            <v>314</v>
          </cell>
          <cell r="BO481" t="str">
            <v>3</v>
          </cell>
          <cell r="BP481"/>
          <cell r="BW481">
            <v>0</v>
          </cell>
          <cell r="CA481">
            <v>4</v>
          </cell>
          <cell r="CB481">
            <v>10</v>
          </cell>
          <cell r="CC481">
            <v>1</v>
          </cell>
          <cell r="CE481">
            <v>87</v>
          </cell>
          <cell r="CF481">
            <v>200</v>
          </cell>
          <cell r="CG481" t="str">
            <v>احمر</v>
          </cell>
          <cell r="CK481">
            <v>0</v>
          </cell>
          <cell r="CL481">
            <v>0</v>
          </cell>
          <cell r="CN481" t="str">
            <v>     box 25 kg Bny Sweef 900 gm</v>
          </cell>
          <cell r="CO481" t="str">
            <v>عملاء متنوعون</v>
          </cell>
          <cell r="CP481" t="str">
            <v>عملاء متنوعون</v>
          </cell>
          <cell r="CT481">
            <v>0</v>
          </cell>
          <cell r="CU481">
            <v>1</v>
          </cell>
          <cell r="CV481">
            <v>1</v>
          </cell>
        </row>
        <row r="482">
          <cell r="A482">
            <v>339</v>
          </cell>
          <cell r="B482" t="str">
            <v>PF1</v>
          </cell>
          <cell r="C482" t="str">
            <v>FOAM 10TH</v>
          </cell>
          <cell r="D482" t="str">
            <v>Molds</v>
          </cell>
          <cell r="E482" t="str">
            <v>FMBOXB25900000</v>
          </cell>
          <cell r="F482" t="str">
            <v>     صندوق 25ك بنى سويف 900 جرام</v>
          </cell>
          <cell r="G482" t="str">
            <v>Set</v>
          </cell>
          <cell r="H482" t="str">
            <v>1700*1400</v>
          </cell>
          <cell r="I482">
            <v>0.89</v>
          </cell>
          <cell r="J482">
            <v>67</v>
          </cell>
          <cell r="L482">
            <v>67</v>
          </cell>
          <cell r="M482">
            <v>86</v>
          </cell>
          <cell r="N482">
            <v>2</v>
          </cell>
          <cell r="O482">
            <v>3</v>
          </cell>
          <cell r="Q482" t="str">
            <v>تعمل</v>
          </cell>
          <cell r="R482">
            <v>890</v>
          </cell>
          <cell r="S482">
            <v>827.7</v>
          </cell>
          <cell r="T482">
            <v>952.3</v>
          </cell>
          <cell r="U482" t="str">
            <v>7</v>
          </cell>
          <cell r="V482" t="str">
            <v>7</v>
          </cell>
          <cell r="X482" t="str">
            <v>صندوق سمك</v>
          </cell>
          <cell r="Y482">
            <v>187</v>
          </cell>
          <cell r="AA482">
            <v>339</v>
          </cell>
          <cell r="AB482" t="str">
            <v>     صندوق 25ك بنى سويف 900 جرام</v>
          </cell>
          <cell r="AD482" t="str">
            <v>     صندوق 25ك بنى سويف 900 جرام</v>
          </cell>
          <cell r="AE482">
            <v>1</v>
          </cell>
          <cell r="AH482">
            <v>125.58139534883721</v>
          </cell>
          <cell r="AI482">
            <v>119.30232558139534</v>
          </cell>
          <cell r="AJ482">
            <v>131.86046511627907</v>
          </cell>
          <cell r="AK482">
            <v>1</v>
          </cell>
          <cell r="AM482">
            <v>1</v>
          </cell>
          <cell r="AN482">
            <v>6</v>
          </cell>
          <cell r="AO482" t="str">
            <v>24</v>
          </cell>
          <cell r="AP482" t="str">
            <v>(A)   401 XS   (S)0.4-0.8 mm</v>
          </cell>
          <cell r="AQ482" t="str">
            <v>(B)   EU 100   (S)0.4-0.8 mm</v>
          </cell>
          <cell r="AR482" t="str">
            <v>21</v>
          </cell>
          <cell r="AS482" t="str">
            <v>36</v>
          </cell>
          <cell r="AU482" t="str">
            <v>اتوماتيك</v>
          </cell>
          <cell r="AV482">
            <v>7</v>
          </cell>
          <cell r="AW482">
            <v>7</v>
          </cell>
          <cell r="BJ482">
            <v>0</v>
          </cell>
          <cell r="BK482">
            <v>6</v>
          </cell>
          <cell r="BL482">
            <v>6</v>
          </cell>
          <cell r="BN482">
            <v>314</v>
          </cell>
          <cell r="BO482" t="str">
            <v>3</v>
          </cell>
          <cell r="BP482"/>
          <cell r="BW482">
            <v>0</v>
          </cell>
          <cell r="CA482">
            <v>4</v>
          </cell>
          <cell r="CB482">
            <v>10</v>
          </cell>
          <cell r="CC482">
            <v>1</v>
          </cell>
          <cell r="CE482">
            <v>87</v>
          </cell>
          <cell r="CF482">
            <v>200</v>
          </cell>
          <cell r="CG482" t="str">
            <v>احمر</v>
          </cell>
          <cell r="CK482">
            <v>0</v>
          </cell>
          <cell r="CL482">
            <v>0.97900000000000009</v>
          </cell>
          <cell r="CN482" t="str">
            <v>     box 25 kg Bny Sweef 900 gm</v>
          </cell>
          <cell r="CO482" t="str">
            <v>عملاء متنوعون</v>
          </cell>
          <cell r="CP482" t="str">
            <v>عملاء متنوعون</v>
          </cell>
          <cell r="CT482">
            <v>1</v>
          </cell>
          <cell r="CU482">
            <v>1</v>
          </cell>
          <cell r="CV482">
            <v>1</v>
          </cell>
        </row>
        <row r="483">
          <cell r="A483" t="str">
            <v>340u</v>
          </cell>
          <cell r="B483" t="str">
            <v>PF1</v>
          </cell>
          <cell r="C483" t="str">
            <v>FOAM 10TH</v>
          </cell>
          <cell r="D483" t="str">
            <v>Molds</v>
          </cell>
          <cell r="E483" t="str">
            <v>FMLGEI43UK6400</v>
          </cell>
          <cell r="F483" t="str">
            <v>(علوى)  LG43UK64</v>
          </cell>
          <cell r="G483" t="str">
            <v>Set</v>
          </cell>
          <cell r="H483" t="str">
            <v>1400*1700</v>
          </cell>
          <cell r="I483">
            <v>0.24</v>
          </cell>
          <cell r="J483">
            <v>67</v>
          </cell>
          <cell r="L483">
            <v>70</v>
          </cell>
          <cell r="M483">
            <v>70</v>
          </cell>
          <cell r="N483">
            <v>1</v>
          </cell>
          <cell r="O483">
            <v>3</v>
          </cell>
          <cell r="Q483" t="str">
            <v>غير موجودة</v>
          </cell>
          <cell r="R483">
            <v>240</v>
          </cell>
          <cell r="S483">
            <v>225.84</v>
          </cell>
          <cell r="T483">
            <v>257.04000000000002</v>
          </cell>
          <cell r="U483" t="str">
            <v>5.9</v>
          </cell>
          <cell r="V483" t="str">
            <v>7.1</v>
          </cell>
          <cell r="X483" t="str">
            <v>TV</v>
          </cell>
          <cell r="Y483">
            <v>188</v>
          </cell>
          <cell r="Z483" t="str">
            <v>اعلي</v>
          </cell>
          <cell r="AA483">
            <v>340</v>
          </cell>
          <cell r="AB483" t="str">
            <v>   LG43UK64</v>
          </cell>
          <cell r="AC483">
            <v>0.41699999999999998</v>
          </cell>
          <cell r="AD483" t="str">
            <v>   LG43UK64</v>
          </cell>
          <cell r="AE483">
            <v>0</v>
          </cell>
          <cell r="AH483">
            <v>154.28571428571431</v>
          </cell>
          <cell r="AI483">
            <v>146.57142857142858</v>
          </cell>
          <cell r="AJ483">
            <v>162.00000000000003</v>
          </cell>
          <cell r="AK483">
            <v>0</v>
          </cell>
          <cell r="AL483">
            <v>1</v>
          </cell>
          <cell r="AU483" t="str">
            <v>اتوماتيك</v>
          </cell>
          <cell r="AV483">
            <v>7</v>
          </cell>
          <cell r="AW483">
            <v>7</v>
          </cell>
          <cell r="BJ483">
            <v>5</v>
          </cell>
          <cell r="BK483">
            <v>-5</v>
          </cell>
          <cell r="BL483">
            <v>5</v>
          </cell>
          <cell r="BN483">
            <v>410</v>
          </cell>
          <cell r="BO483" t="str">
            <v>4</v>
          </cell>
          <cell r="BP483"/>
          <cell r="BW483">
            <v>0</v>
          </cell>
          <cell r="CK483">
            <v>0.26039999999999996</v>
          </cell>
          <cell r="CL483">
            <v>0</v>
          </cell>
          <cell r="CN483" t="str">
            <v>   LG43UK64</v>
          </cell>
          <cell r="CO483" t="str">
            <v>LG</v>
          </cell>
          <cell r="CT483">
            <v>0</v>
          </cell>
          <cell r="CU483">
            <v>1</v>
          </cell>
          <cell r="CV483">
            <v>1</v>
          </cell>
        </row>
        <row r="484">
          <cell r="A484" t="str">
            <v>340d</v>
          </cell>
          <cell r="B484" t="str">
            <v>PF1</v>
          </cell>
          <cell r="C484" t="str">
            <v>FOAM 10TH</v>
          </cell>
          <cell r="D484" t="str">
            <v>Molds</v>
          </cell>
          <cell r="E484" t="str">
            <v>FMLGEI43UK6400</v>
          </cell>
          <cell r="F484" t="str">
            <v>(سفلى)  LG43UK64</v>
          </cell>
          <cell r="G484" t="str">
            <v>Set</v>
          </cell>
          <cell r="H484" t="str">
            <v>1400*1700</v>
          </cell>
          <cell r="I484">
            <v>0.17699999999999999</v>
          </cell>
          <cell r="J484">
            <v>67</v>
          </cell>
          <cell r="L484">
            <v>70</v>
          </cell>
          <cell r="M484">
            <v>70</v>
          </cell>
          <cell r="N484">
            <v>1</v>
          </cell>
          <cell r="O484">
            <v>3</v>
          </cell>
          <cell r="Q484" t="str">
            <v>غير موجودة</v>
          </cell>
          <cell r="R484">
            <v>177</v>
          </cell>
          <cell r="S484">
            <v>166.55699999999999</v>
          </cell>
          <cell r="T484">
            <v>189.56700000000001</v>
          </cell>
          <cell r="U484" t="str">
            <v>5.9</v>
          </cell>
          <cell r="V484" t="str">
            <v>7.1</v>
          </cell>
          <cell r="X484" t="str">
            <v>TV</v>
          </cell>
          <cell r="Y484">
            <v>188</v>
          </cell>
          <cell r="Z484" t="str">
            <v>اسفل</v>
          </cell>
          <cell r="AA484">
            <v>340</v>
          </cell>
          <cell r="AB484" t="str">
            <v>   LG43UK64</v>
          </cell>
          <cell r="AC484">
            <v>0.41699999999999998</v>
          </cell>
          <cell r="AD484" t="str">
            <v>   LG43UK64</v>
          </cell>
          <cell r="AE484">
            <v>0</v>
          </cell>
          <cell r="AH484">
            <v>154.28571428571431</v>
          </cell>
          <cell r="AI484">
            <v>146.57142857142858</v>
          </cell>
          <cell r="AJ484">
            <v>162.00000000000003</v>
          </cell>
          <cell r="AK484">
            <v>0</v>
          </cell>
          <cell r="AL484">
            <v>1</v>
          </cell>
          <cell r="AT484" t="str">
            <v>LGE</v>
          </cell>
          <cell r="AU484" t="str">
            <v>اتوماتيك</v>
          </cell>
          <cell r="AV484">
            <v>7</v>
          </cell>
          <cell r="AW484">
            <v>7</v>
          </cell>
          <cell r="BJ484">
            <v>5</v>
          </cell>
          <cell r="BK484">
            <v>-5</v>
          </cell>
          <cell r="BL484">
            <v>5</v>
          </cell>
          <cell r="BN484">
            <v>410</v>
          </cell>
          <cell r="BO484" t="str">
            <v>4</v>
          </cell>
          <cell r="BP484"/>
          <cell r="BW484">
            <v>0</v>
          </cell>
          <cell r="CK484">
            <v>0.19204499999999999</v>
          </cell>
          <cell r="CL484">
            <v>0</v>
          </cell>
          <cell r="CN484" t="str">
            <v>   LG43UK64</v>
          </cell>
          <cell r="CO484" t="str">
            <v>LG</v>
          </cell>
          <cell r="CT484">
            <v>0</v>
          </cell>
          <cell r="CU484">
            <v>0</v>
          </cell>
          <cell r="CV484">
            <v>0</v>
          </cell>
        </row>
        <row r="485">
          <cell r="A485">
            <v>340</v>
          </cell>
          <cell r="B485" t="str">
            <v>PF1</v>
          </cell>
          <cell r="C485" t="str">
            <v>FOAM 10TH</v>
          </cell>
          <cell r="D485" t="str">
            <v>Molds</v>
          </cell>
          <cell r="E485" t="str">
            <v>FMLGEI43UK6400</v>
          </cell>
          <cell r="F485" t="str">
            <v>LG43UK64</v>
          </cell>
          <cell r="G485" t="str">
            <v>Set</v>
          </cell>
          <cell r="H485" t="str">
            <v>1400*1700</v>
          </cell>
          <cell r="I485">
            <v>0.41699999999999998</v>
          </cell>
          <cell r="J485">
            <v>67</v>
          </cell>
          <cell r="L485">
            <v>70</v>
          </cell>
          <cell r="M485">
            <v>70</v>
          </cell>
          <cell r="N485">
            <v>2</v>
          </cell>
          <cell r="O485">
            <v>3</v>
          </cell>
          <cell r="Q485" t="str">
            <v>غير موجودة</v>
          </cell>
          <cell r="R485">
            <v>417</v>
          </cell>
          <cell r="S485">
            <v>392.39699999999999</v>
          </cell>
          <cell r="T485">
            <v>446.60699999999997</v>
          </cell>
          <cell r="U485" t="str">
            <v>5.9</v>
          </cell>
          <cell r="V485" t="str">
            <v>7.1</v>
          </cell>
          <cell r="X485" t="str">
            <v>TV</v>
          </cell>
          <cell r="Y485">
            <v>188</v>
          </cell>
          <cell r="AA485">
            <v>340</v>
          </cell>
          <cell r="AB485" t="str">
            <v>   LG43UK64</v>
          </cell>
          <cell r="AC485">
            <v>0.41699999999999998</v>
          </cell>
          <cell r="AD485" t="str">
            <v>   LG43UK64</v>
          </cell>
          <cell r="AE485">
            <v>0</v>
          </cell>
          <cell r="AF485" t="str">
            <v>mma</v>
          </cell>
          <cell r="AG485" t="str">
            <v>MFZ65952201</v>
          </cell>
          <cell r="AH485">
            <v>154.28571428571431</v>
          </cell>
          <cell r="AI485">
            <v>146.57142857142858</v>
          </cell>
          <cell r="AJ485">
            <v>162.00000000000003</v>
          </cell>
          <cell r="AK485">
            <v>1</v>
          </cell>
          <cell r="AL485">
            <v>1</v>
          </cell>
          <cell r="AM485">
            <v>1</v>
          </cell>
          <cell r="AT485" t="str">
            <v>LGE</v>
          </cell>
          <cell r="AU485" t="str">
            <v>اتوماتيك</v>
          </cell>
          <cell r="AV485">
            <v>7</v>
          </cell>
          <cell r="AW485">
            <v>7</v>
          </cell>
          <cell r="BJ485">
            <v>5</v>
          </cell>
          <cell r="BK485">
            <v>-5</v>
          </cell>
          <cell r="BL485">
            <v>5</v>
          </cell>
          <cell r="BN485">
            <v>410</v>
          </cell>
          <cell r="BO485" t="str">
            <v>4</v>
          </cell>
          <cell r="BP485"/>
          <cell r="BW485">
            <v>0</v>
          </cell>
          <cell r="CK485">
            <v>0.45244499999999999</v>
          </cell>
          <cell r="CL485">
            <v>0</v>
          </cell>
          <cell r="CN485" t="str">
            <v>   LG43UK64</v>
          </cell>
          <cell r="CO485" t="str">
            <v>LG</v>
          </cell>
          <cell r="CT485">
            <v>1</v>
          </cell>
          <cell r="CU485">
            <v>1</v>
          </cell>
          <cell r="CV485">
            <v>1</v>
          </cell>
        </row>
        <row r="486">
          <cell r="A486" t="str">
            <v>341u</v>
          </cell>
          <cell r="B486" t="str">
            <v>PF1</v>
          </cell>
          <cell r="C486" t="str">
            <v>FOAM 10TH</v>
          </cell>
          <cell r="D486" t="str">
            <v>Molds</v>
          </cell>
          <cell r="E486" t="str">
            <v>FMLGEI55UK6400</v>
          </cell>
          <cell r="F486" t="str">
            <v>(علوى)  LG55UK64</v>
          </cell>
          <cell r="G486" t="str">
            <v>Set</v>
          </cell>
          <cell r="H486" t="str">
            <v>1400*1700</v>
          </cell>
          <cell r="I486">
            <v>0.40899999999999997</v>
          </cell>
          <cell r="J486">
            <v>60</v>
          </cell>
          <cell r="L486">
            <v>63</v>
          </cell>
          <cell r="M486">
            <v>71.938338566942619</v>
          </cell>
          <cell r="N486">
            <v>1</v>
          </cell>
          <cell r="O486">
            <v>3</v>
          </cell>
          <cell r="Q486" t="str">
            <v>غير موجودة</v>
          </cell>
          <cell r="R486">
            <v>409</v>
          </cell>
          <cell r="S486">
            <v>384.86900000000003</v>
          </cell>
          <cell r="T486">
            <v>438.03899999999999</v>
          </cell>
          <cell r="U486" t="str">
            <v>5.9</v>
          </cell>
          <cell r="V486" t="str">
            <v>7.1</v>
          </cell>
          <cell r="X486" t="str">
            <v>TV</v>
          </cell>
          <cell r="Y486">
            <v>189</v>
          </cell>
          <cell r="Z486" t="str">
            <v>اعلي</v>
          </cell>
          <cell r="AA486">
            <v>341</v>
          </cell>
          <cell r="AB486" t="str">
            <v>  LG55UK64</v>
          </cell>
          <cell r="AD486" t="str">
            <v>  LG55UK64</v>
          </cell>
          <cell r="AE486">
            <v>0</v>
          </cell>
          <cell r="AH486">
            <v>150.12857142857143</v>
          </cell>
          <cell r="AI486">
            <v>142.62214285714285</v>
          </cell>
          <cell r="AJ486">
            <v>157.63500000000002</v>
          </cell>
          <cell r="AK486">
            <v>0</v>
          </cell>
          <cell r="AL486">
            <v>1</v>
          </cell>
          <cell r="AT486" t="str">
            <v>LGE</v>
          </cell>
          <cell r="AU486" t="str">
            <v>اتوماتيك</v>
          </cell>
          <cell r="AV486">
            <v>7</v>
          </cell>
          <cell r="AW486">
            <v>7</v>
          </cell>
          <cell r="BJ486">
            <v>5</v>
          </cell>
          <cell r="BK486">
            <v>-5</v>
          </cell>
          <cell r="BL486">
            <v>5</v>
          </cell>
          <cell r="BN486">
            <v>409</v>
          </cell>
          <cell r="BO486" t="str">
            <v>4</v>
          </cell>
          <cell r="BP486"/>
          <cell r="BW486">
            <v>0</v>
          </cell>
          <cell r="CK486">
            <v>0.44376499999999997</v>
          </cell>
          <cell r="CL486">
            <v>0</v>
          </cell>
          <cell r="CN486" t="str">
            <v>  LG55UK64</v>
          </cell>
          <cell r="CO486" t="str">
            <v>LG</v>
          </cell>
          <cell r="CT486">
            <v>0</v>
          </cell>
          <cell r="CU486">
            <v>1</v>
          </cell>
          <cell r="CV486">
            <v>1</v>
          </cell>
        </row>
        <row r="487">
          <cell r="A487" t="str">
            <v>341d</v>
          </cell>
          <cell r="B487" t="str">
            <v>PF1</v>
          </cell>
          <cell r="C487" t="str">
            <v>FOAM 10TH</v>
          </cell>
          <cell r="D487" t="str">
            <v>Molds</v>
          </cell>
          <cell r="E487" t="str">
            <v>FMLGEI55UK6400</v>
          </cell>
          <cell r="F487" t="str">
            <v>(سفلى)  LG55UK64</v>
          </cell>
          <cell r="G487" t="str">
            <v>Set</v>
          </cell>
          <cell r="H487" t="str">
            <v>1400*1700</v>
          </cell>
          <cell r="I487">
            <v>0.28499999999999998</v>
          </cell>
          <cell r="J487">
            <v>60</v>
          </cell>
          <cell r="L487">
            <v>63</v>
          </cell>
          <cell r="M487">
            <v>71.938338566942619</v>
          </cell>
          <cell r="N487">
            <v>1</v>
          </cell>
          <cell r="O487">
            <v>3</v>
          </cell>
          <cell r="Q487" t="str">
            <v>غير موجودة</v>
          </cell>
          <cell r="R487">
            <v>285</v>
          </cell>
          <cell r="S487">
            <v>268.185</v>
          </cell>
          <cell r="T487">
            <v>305.23500000000001</v>
          </cell>
          <cell r="U487" t="str">
            <v>5.9</v>
          </cell>
          <cell r="V487" t="str">
            <v>7.1</v>
          </cell>
          <cell r="X487" t="str">
            <v>TV</v>
          </cell>
          <cell r="Y487">
            <v>189</v>
          </cell>
          <cell r="Z487" t="str">
            <v>اسفل</v>
          </cell>
          <cell r="AA487">
            <v>341</v>
          </cell>
          <cell r="AB487" t="str">
            <v>  LG55UK64</v>
          </cell>
          <cell r="AD487" t="str">
            <v>  LG55UK64</v>
          </cell>
          <cell r="AE487">
            <v>0</v>
          </cell>
          <cell r="AH487">
            <v>150.12857142857143</v>
          </cell>
          <cell r="AI487">
            <v>142.62214285714285</v>
          </cell>
          <cell r="AJ487">
            <v>157.63500000000002</v>
          </cell>
          <cell r="AK487">
            <v>0</v>
          </cell>
          <cell r="AL487">
            <v>1</v>
          </cell>
          <cell r="AT487" t="str">
            <v>LGE</v>
          </cell>
          <cell r="AU487" t="str">
            <v>اتوماتيك</v>
          </cell>
          <cell r="AV487">
            <v>7</v>
          </cell>
          <cell r="AW487">
            <v>7</v>
          </cell>
          <cell r="BJ487">
            <v>5</v>
          </cell>
          <cell r="BK487">
            <v>-5</v>
          </cell>
          <cell r="BL487">
            <v>5</v>
          </cell>
          <cell r="BN487">
            <v>409</v>
          </cell>
          <cell r="BO487" t="str">
            <v>4</v>
          </cell>
          <cell r="BP487"/>
          <cell r="BW487">
            <v>0</v>
          </cell>
          <cell r="CK487">
            <v>0.30922499999999997</v>
          </cell>
          <cell r="CL487">
            <v>0</v>
          </cell>
          <cell r="CN487" t="str">
            <v>  LG55UK64</v>
          </cell>
          <cell r="CO487" t="str">
            <v>LG</v>
          </cell>
          <cell r="CT487">
            <v>0</v>
          </cell>
          <cell r="CU487">
            <v>0</v>
          </cell>
          <cell r="CV487">
            <v>0</v>
          </cell>
        </row>
        <row r="488">
          <cell r="A488">
            <v>341</v>
          </cell>
          <cell r="B488" t="str">
            <v>PF1</v>
          </cell>
          <cell r="C488" t="str">
            <v>FOAM 10TH</v>
          </cell>
          <cell r="D488" t="str">
            <v>Molds</v>
          </cell>
          <cell r="E488" t="str">
            <v>FMLGEI55UK6400</v>
          </cell>
          <cell r="F488" t="str">
            <v>LG55UK64</v>
          </cell>
          <cell r="G488" t="str">
            <v>Set</v>
          </cell>
          <cell r="H488" t="str">
            <v>1400*1700</v>
          </cell>
          <cell r="I488">
            <v>0.69399999999999995</v>
          </cell>
          <cell r="J488">
            <v>60</v>
          </cell>
          <cell r="L488">
            <v>63</v>
          </cell>
          <cell r="M488">
            <v>71.938338566942619</v>
          </cell>
          <cell r="N488">
            <v>2</v>
          </cell>
          <cell r="O488">
            <v>3</v>
          </cell>
          <cell r="Q488" t="str">
            <v>غير موجودة</v>
          </cell>
          <cell r="R488">
            <v>694</v>
          </cell>
          <cell r="S488">
            <v>653.05399999999997</v>
          </cell>
          <cell r="T488">
            <v>743.274</v>
          </cell>
          <cell r="U488" t="str">
            <v>5.9</v>
          </cell>
          <cell r="V488" t="str">
            <v>7.1</v>
          </cell>
          <cell r="X488" t="str">
            <v>TV</v>
          </cell>
          <cell r="Y488">
            <v>189</v>
          </cell>
          <cell r="AA488">
            <v>341</v>
          </cell>
          <cell r="AB488" t="str">
            <v>  LG55UK64</v>
          </cell>
          <cell r="AD488" t="str">
            <v>  LG55UK64</v>
          </cell>
          <cell r="AE488">
            <v>0</v>
          </cell>
          <cell r="AF488" t="str">
            <v>mma</v>
          </cell>
          <cell r="AG488" t="str">
            <v>MFZ65833401</v>
          </cell>
          <cell r="AH488">
            <v>150.12857142857143</v>
          </cell>
          <cell r="AI488">
            <v>142.62214285714285</v>
          </cell>
          <cell r="AJ488">
            <v>157.63500000000002</v>
          </cell>
          <cell r="AK488">
            <v>1</v>
          </cell>
          <cell r="AL488">
            <v>1</v>
          </cell>
          <cell r="AM488">
            <v>1</v>
          </cell>
          <cell r="AT488" t="str">
            <v>LGE</v>
          </cell>
          <cell r="AU488" t="str">
            <v>اتوماتيك</v>
          </cell>
          <cell r="AV488">
            <v>7</v>
          </cell>
          <cell r="AW488">
            <v>7</v>
          </cell>
          <cell r="BJ488">
            <v>5</v>
          </cell>
          <cell r="BK488">
            <v>-5</v>
          </cell>
          <cell r="BL488">
            <v>5</v>
          </cell>
          <cell r="BN488">
            <v>409</v>
          </cell>
          <cell r="BO488" t="str">
            <v>4</v>
          </cell>
          <cell r="BP488"/>
          <cell r="BW488">
            <v>0</v>
          </cell>
          <cell r="CK488">
            <v>0.75298999999999994</v>
          </cell>
          <cell r="CL488">
            <v>0</v>
          </cell>
          <cell r="CN488" t="str">
            <v>  LG55UK64</v>
          </cell>
          <cell r="CO488" t="str">
            <v>LG</v>
          </cell>
          <cell r="CT488">
            <v>1</v>
          </cell>
          <cell r="CU488">
            <v>1</v>
          </cell>
          <cell r="CV488">
            <v>1</v>
          </cell>
        </row>
        <row r="489">
          <cell r="A489" t="str">
            <v>342u</v>
          </cell>
          <cell r="B489" t="str">
            <v>PF1</v>
          </cell>
          <cell r="C489" t="str">
            <v>FOAM 10TH</v>
          </cell>
          <cell r="D489" t="str">
            <v>Molds</v>
          </cell>
          <cell r="E489" t="str">
            <v>FMLGEI55UK6300</v>
          </cell>
          <cell r="F489" t="str">
            <v>(علوى) LG55UK63</v>
          </cell>
          <cell r="G489" t="str">
            <v>Set</v>
          </cell>
          <cell r="H489" t="str">
            <v>1400*1700</v>
          </cell>
          <cell r="I489">
            <v>0.30499999999999999</v>
          </cell>
          <cell r="J489">
            <v>63</v>
          </cell>
          <cell r="L489">
            <v>73.538843337976189</v>
          </cell>
          <cell r="M489">
            <v>60</v>
          </cell>
          <cell r="N489">
            <v>1</v>
          </cell>
          <cell r="O489">
            <v>3</v>
          </cell>
          <cell r="Q489" t="str">
            <v>تعمل</v>
          </cell>
          <cell r="R489">
            <v>305</v>
          </cell>
          <cell r="S489">
            <v>287.005</v>
          </cell>
          <cell r="T489">
            <v>326.65499999999997</v>
          </cell>
          <cell r="U489" t="str">
            <v>5.9</v>
          </cell>
          <cell r="V489" t="str">
            <v>7.1</v>
          </cell>
          <cell r="X489" t="str">
            <v>TV</v>
          </cell>
          <cell r="Y489">
            <v>190</v>
          </cell>
          <cell r="Z489" t="str">
            <v>اعلي</v>
          </cell>
          <cell r="AA489">
            <v>342</v>
          </cell>
          <cell r="AB489" t="str">
            <v xml:space="preserve">  LG55UK63</v>
          </cell>
          <cell r="AD489" t="str">
            <v xml:space="preserve">  LG55UK63</v>
          </cell>
          <cell r="AE489">
            <v>1</v>
          </cell>
          <cell r="AH489">
            <v>180</v>
          </cell>
          <cell r="AI489">
            <v>171</v>
          </cell>
          <cell r="AJ489">
            <v>189</v>
          </cell>
          <cell r="AK489">
            <v>0</v>
          </cell>
          <cell r="AL489">
            <v>1</v>
          </cell>
          <cell r="AN489">
            <v>9</v>
          </cell>
          <cell r="AO489">
            <v>16</v>
          </cell>
          <cell r="AP489" t="str">
            <v>(A) 303 XJ      (M) 0.7-1.1 mm</v>
          </cell>
          <cell r="AQ489" t="str">
            <v>(B) S.2 112      (M) 0.7-1.1 mm</v>
          </cell>
          <cell r="AR489">
            <v>42</v>
          </cell>
          <cell r="AS489">
            <v>36</v>
          </cell>
          <cell r="AT489" t="str">
            <v>LGE</v>
          </cell>
          <cell r="AU489" t="str">
            <v>اتوماتيك</v>
          </cell>
          <cell r="AV489">
            <v>7.1</v>
          </cell>
          <cell r="AW489">
            <v>5.9</v>
          </cell>
          <cell r="AX489">
            <v>630</v>
          </cell>
          <cell r="AY489">
            <v>2</v>
          </cell>
          <cell r="AZ489">
            <v>2</v>
          </cell>
          <cell r="BA489">
            <v>455</v>
          </cell>
          <cell r="BB489">
            <v>2</v>
          </cell>
          <cell r="BC489">
            <v>2</v>
          </cell>
          <cell r="BD489">
            <v>40</v>
          </cell>
          <cell r="BE489">
            <v>2.5</v>
          </cell>
          <cell r="BF489">
            <v>2.5</v>
          </cell>
          <cell r="BJ489">
            <v>5</v>
          </cell>
          <cell r="BK489">
            <v>4</v>
          </cell>
          <cell r="BL489">
            <v>14</v>
          </cell>
          <cell r="BN489">
            <v>408</v>
          </cell>
          <cell r="BO489" t="str">
            <v>4</v>
          </cell>
          <cell r="BP489"/>
          <cell r="BW489">
            <v>0</v>
          </cell>
          <cell r="CA489">
            <v>0</v>
          </cell>
          <cell r="CB489">
            <v>10</v>
          </cell>
          <cell r="CC489">
            <v>1</v>
          </cell>
          <cell r="CE489">
            <v>87</v>
          </cell>
          <cell r="CF489">
            <v>200</v>
          </cell>
          <cell r="CG489" t="str">
            <v>ازرق</v>
          </cell>
          <cell r="CK489">
            <v>0.33092499999999997</v>
          </cell>
          <cell r="CL489">
            <v>0</v>
          </cell>
          <cell r="CN489" t="str">
            <v xml:space="preserve">  LG55UK63</v>
          </cell>
          <cell r="CO489" t="str">
            <v>LG</v>
          </cell>
          <cell r="CP489" t="str">
            <v>HE</v>
          </cell>
          <cell r="CT489">
            <v>0</v>
          </cell>
          <cell r="CU489">
            <v>1</v>
          </cell>
          <cell r="CV489">
            <v>1</v>
          </cell>
        </row>
        <row r="490">
          <cell r="A490" t="str">
            <v>342d</v>
          </cell>
          <cell r="B490" t="str">
            <v>PF1</v>
          </cell>
          <cell r="C490" t="str">
            <v>FOAM 10TH</v>
          </cell>
          <cell r="D490" t="str">
            <v>Molds</v>
          </cell>
          <cell r="E490" t="str">
            <v>FMLGEI55UK6300</v>
          </cell>
          <cell r="F490" t="str">
            <v>(سفلى) LG55UK63</v>
          </cell>
          <cell r="G490" t="str">
            <v>Set</v>
          </cell>
          <cell r="H490" t="str">
            <v>1400*1700</v>
          </cell>
          <cell r="I490">
            <v>0.26200000000000001</v>
          </cell>
          <cell r="J490">
            <v>63</v>
          </cell>
          <cell r="L490">
            <v>73.538843337976189</v>
          </cell>
          <cell r="M490">
            <v>60</v>
          </cell>
          <cell r="N490">
            <v>1</v>
          </cell>
          <cell r="O490">
            <v>3</v>
          </cell>
          <cell r="Q490" t="str">
            <v>تعمل</v>
          </cell>
          <cell r="R490">
            <v>262</v>
          </cell>
          <cell r="S490">
            <v>246.542</v>
          </cell>
          <cell r="T490">
            <v>280.60199999999998</v>
          </cell>
          <cell r="U490" t="str">
            <v>5.9</v>
          </cell>
          <cell r="V490" t="str">
            <v>7.1</v>
          </cell>
          <cell r="X490" t="str">
            <v>TV</v>
          </cell>
          <cell r="Y490">
            <v>190</v>
          </cell>
          <cell r="Z490" t="str">
            <v>اسفل</v>
          </cell>
          <cell r="AA490">
            <v>342</v>
          </cell>
          <cell r="AB490" t="str">
            <v xml:space="preserve">  LG55UK63</v>
          </cell>
          <cell r="AD490" t="str">
            <v xml:space="preserve">  LG55UK63</v>
          </cell>
          <cell r="AE490">
            <v>1</v>
          </cell>
          <cell r="AH490">
            <v>180</v>
          </cell>
          <cell r="AI490">
            <v>171</v>
          </cell>
          <cell r="AJ490">
            <v>189</v>
          </cell>
          <cell r="AK490">
            <v>0</v>
          </cell>
          <cell r="AL490">
            <v>1</v>
          </cell>
          <cell r="AN490">
            <v>9</v>
          </cell>
          <cell r="AO490">
            <v>16</v>
          </cell>
          <cell r="AP490" t="str">
            <v>(A) 303 XJ      (M) 0.7-1.1 mm</v>
          </cell>
          <cell r="AQ490" t="str">
            <v>(B) S.2 112      (M) 0.7-1.1 mm</v>
          </cell>
          <cell r="AR490">
            <v>42</v>
          </cell>
          <cell r="AS490">
            <v>36</v>
          </cell>
          <cell r="AT490" t="str">
            <v>LGE</v>
          </cell>
          <cell r="AU490" t="str">
            <v>اتوماتيك</v>
          </cell>
          <cell r="AV490">
            <v>7.1</v>
          </cell>
          <cell r="AW490">
            <v>5.9</v>
          </cell>
          <cell r="AX490">
            <v>630</v>
          </cell>
          <cell r="AY490">
            <v>2</v>
          </cell>
          <cell r="AZ490">
            <v>2</v>
          </cell>
          <cell r="BA490">
            <v>455</v>
          </cell>
          <cell r="BB490">
            <v>2</v>
          </cell>
          <cell r="BC490">
            <v>2</v>
          </cell>
          <cell r="BD490">
            <v>40</v>
          </cell>
          <cell r="BE490">
            <v>2.5</v>
          </cell>
          <cell r="BF490">
            <v>2.5</v>
          </cell>
          <cell r="BJ490">
            <v>5</v>
          </cell>
          <cell r="BK490">
            <v>4</v>
          </cell>
          <cell r="BL490">
            <v>14</v>
          </cell>
          <cell r="BN490">
            <v>408</v>
          </cell>
          <cell r="BO490" t="str">
            <v>4</v>
          </cell>
          <cell r="BP490"/>
          <cell r="BW490">
            <v>0</v>
          </cell>
          <cell r="CA490">
            <v>0</v>
          </cell>
          <cell r="CB490">
            <v>10</v>
          </cell>
          <cell r="CC490">
            <v>1</v>
          </cell>
          <cell r="CE490">
            <v>87</v>
          </cell>
          <cell r="CF490">
            <v>200</v>
          </cell>
          <cell r="CG490" t="str">
            <v>اخضر</v>
          </cell>
          <cell r="CK490">
            <v>0.28427000000000002</v>
          </cell>
          <cell r="CL490">
            <v>0</v>
          </cell>
          <cell r="CN490" t="str">
            <v xml:space="preserve">  LG55UK63</v>
          </cell>
          <cell r="CO490" t="str">
            <v>LG</v>
          </cell>
          <cell r="CP490" t="str">
            <v>HE</v>
          </cell>
          <cell r="CT490">
            <v>0</v>
          </cell>
          <cell r="CU490">
            <v>0</v>
          </cell>
          <cell r="CV490">
            <v>0</v>
          </cell>
        </row>
        <row r="491">
          <cell r="A491">
            <v>342</v>
          </cell>
          <cell r="B491" t="str">
            <v>PF1</v>
          </cell>
          <cell r="C491" t="str">
            <v>FOAM 10TH</v>
          </cell>
          <cell r="D491" t="str">
            <v>Molds</v>
          </cell>
          <cell r="E491" t="str">
            <v>FMLGEI55UK6300</v>
          </cell>
          <cell r="F491" t="str">
            <v>LG55UK63</v>
          </cell>
          <cell r="G491" t="str">
            <v>Set</v>
          </cell>
          <cell r="H491" t="str">
            <v>1400*1700</v>
          </cell>
          <cell r="I491">
            <v>0.56699999999999995</v>
          </cell>
          <cell r="J491">
            <v>63</v>
          </cell>
          <cell r="L491">
            <v>73.538843337976189</v>
          </cell>
          <cell r="M491">
            <v>60</v>
          </cell>
          <cell r="N491">
            <v>2</v>
          </cell>
          <cell r="O491">
            <v>3</v>
          </cell>
          <cell r="Q491" t="str">
            <v>تعمل</v>
          </cell>
          <cell r="R491">
            <v>567</v>
          </cell>
          <cell r="S491">
            <v>533.54700000000003</v>
          </cell>
          <cell r="T491">
            <v>607.25699999999995</v>
          </cell>
          <cell r="U491" t="str">
            <v>5.9</v>
          </cell>
          <cell r="V491" t="str">
            <v>7.1</v>
          </cell>
          <cell r="X491" t="str">
            <v>TV</v>
          </cell>
          <cell r="Y491">
            <v>190</v>
          </cell>
          <cell r="AA491">
            <v>342</v>
          </cell>
          <cell r="AB491" t="str">
            <v xml:space="preserve">  LG55UK63</v>
          </cell>
          <cell r="AD491" t="str">
            <v xml:space="preserve">  LG55UK63</v>
          </cell>
          <cell r="AE491">
            <v>1</v>
          </cell>
          <cell r="AF491" t="str">
            <v>mma</v>
          </cell>
          <cell r="AG491" t="str">
            <v>MFZ65914801</v>
          </cell>
          <cell r="AH491">
            <v>180</v>
          </cell>
          <cell r="AI491">
            <v>171</v>
          </cell>
          <cell r="AJ491">
            <v>189</v>
          </cell>
          <cell r="AK491">
            <v>1</v>
          </cell>
          <cell r="AL491">
            <v>1</v>
          </cell>
          <cell r="AM491">
            <v>1</v>
          </cell>
          <cell r="AN491">
            <v>9</v>
          </cell>
          <cell r="AO491">
            <v>16</v>
          </cell>
          <cell r="AP491" t="str">
            <v>(A) 303 XJ      (M) 0.7-1.1 mm</v>
          </cell>
          <cell r="AQ491" t="str">
            <v>(B) S.2 112      (M) 0.7-1.1 mm</v>
          </cell>
          <cell r="AR491">
            <v>42</v>
          </cell>
          <cell r="AS491">
            <v>36</v>
          </cell>
          <cell r="AT491" t="str">
            <v>LGE</v>
          </cell>
          <cell r="AU491" t="str">
            <v>اتوماتيك</v>
          </cell>
          <cell r="AV491">
            <v>7.1</v>
          </cell>
          <cell r="AW491">
            <v>5.9</v>
          </cell>
          <cell r="AX491">
            <v>630</v>
          </cell>
          <cell r="AY491">
            <v>2</v>
          </cell>
          <cell r="AZ491">
            <v>2</v>
          </cell>
          <cell r="BA491">
            <v>455</v>
          </cell>
          <cell r="BB491">
            <v>2</v>
          </cell>
          <cell r="BC491">
            <v>2</v>
          </cell>
          <cell r="BD491">
            <v>40</v>
          </cell>
          <cell r="BE491">
            <v>2.5</v>
          </cell>
          <cell r="BF491">
            <v>2.5</v>
          </cell>
          <cell r="BJ491">
            <v>5</v>
          </cell>
          <cell r="BK491">
            <v>4</v>
          </cell>
          <cell r="BL491">
            <v>14</v>
          </cell>
          <cell r="BN491">
            <v>408</v>
          </cell>
          <cell r="BO491" t="str">
            <v>4</v>
          </cell>
          <cell r="BP491"/>
          <cell r="BR491">
            <v>43593</v>
          </cell>
          <cell r="BS491" t="str">
            <v>ct changed</v>
          </cell>
          <cell r="BW491">
            <v>0</v>
          </cell>
          <cell r="CA491">
            <v>0</v>
          </cell>
          <cell r="CB491">
            <v>10</v>
          </cell>
          <cell r="CC491">
            <v>1</v>
          </cell>
          <cell r="CE491">
            <v>87</v>
          </cell>
          <cell r="CF491">
            <v>200</v>
          </cell>
          <cell r="CG491" t="str">
            <v>احمر</v>
          </cell>
          <cell r="CK491">
            <v>0.61519499999999994</v>
          </cell>
          <cell r="CL491">
            <v>0</v>
          </cell>
          <cell r="CN491" t="str">
            <v xml:space="preserve">  LG55UK63</v>
          </cell>
          <cell r="CO491" t="str">
            <v>LG</v>
          </cell>
          <cell r="CP491" t="str">
            <v>HE</v>
          </cell>
          <cell r="CT491">
            <v>1</v>
          </cell>
          <cell r="CU491">
            <v>1</v>
          </cell>
          <cell r="CV491">
            <v>1</v>
          </cell>
        </row>
        <row r="492">
          <cell r="A492">
            <v>343</v>
          </cell>
          <cell r="B492" t="str">
            <v>PF1</v>
          </cell>
          <cell r="C492" t="str">
            <v>FOAM 10TH</v>
          </cell>
          <cell r="D492" t="str">
            <v>Molds</v>
          </cell>
          <cell r="E492" t="str">
            <v>FMEGPIOJ690000</v>
          </cell>
          <cell r="F492" t="str">
            <v>طقم اوجينى نجواى 69</v>
          </cell>
          <cell r="G492" t="str">
            <v>Set</v>
          </cell>
          <cell r="H492" t="str">
            <v>1400*1700</v>
          </cell>
          <cell r="I492">
            <v>1.02</v>
          </cell>
          <cell r="M492">
            <v>40</v>
          </cell>
          <cell r="N492">
            <v>2</v>
          </cell>
          <cell r="O492">
            <v>2</v>
          </cell>
          <cell r="Q492" t="str">
            <v>لا تعمل</v>
          </cell>
          <cell r="R492">
            <v>1020</v>
          </cell>
          <cell r="S492">
            <v>948.6</v>
          </cell>
          <cell r="T492">
            <v>1091.4000000000001</v>
          </cell>
          <cell r="U492" t="str">
            <v>7</v>
          </cell>
          <cell r="V492" t="str">
            <v>7</v>
          </cell>
          <cell r="W492" t="str">
            <v>عينة فقط</v>
          </cell>
          <cell r="X492" t="str">
            <v>خزف</v>
          </cell>
          <cell r="Y492">
            <v>359</v>
          </cell>
          <cell r="AA492">
            <v>343</v>
          </cell>
          <cell r="AB492" t="str">
            <v>طقم اوجينى نجواى 69</v>
          </cell>
          <cell r="AD492" t="str">
            <v>طقم اوجينى نجواى 69</v>
          </cell>
          <cell r="AE492">
            <v>0</v>
          </cell>
          <cell r="AH492">
            <v>180</v>
          </cell>
          <cell r="AI492">
            <v>171</v>
          </cell>
          <cell r="AJ492">
            <v>189</v>
          </cell>
          <cell r="AK492">
            <v>1</v>
          </cell>
          <cell r="AL492">
            <v>1</v>
          </cell>
          <cell r="AM492">
            <v>1</v>
          </cell>
          <cell r="AT492" t="str">
            <v>EGP</v>
          </cell>
          <cell r="AV492">
            <v>7</v>
          </cell>
          <cell r="AW492">
            <v>7</v>
          </cell>
          <cell r="BO492" t="str">
            <v/>
          </cell>
          <cell r="BP492"/>
          <cell r="CK492">
            <v>1.1067</v>
          </cell>
          <cell r="CL492">
            <v>0</v>
          </cell>
          <cell r="CN492" t="str">
            <v>ensemble Awginin Ngway 69</v>
          </cell>
          <cell r="CO492" t="str">
            <v>المصرية الألمانية</v>
          </cell>
          <cell r="CP492" t="str">
            <v xml:space="preserve">شركة المصرية الالمانية </v>
          </cell>
          <cell r="CT492">
            <v>1</v>
          </cell>
          <cell r="CU492">
            <v>2</v>
          </cell>
        </row>
        <row r="493">
          <cell r="A493">
            <v>344</v>
          </cell>
          <cell r="B493" t="str">
            <v>PF1</v>
          </cell>
          <cell r="C493" t="str">
            <v>FOAM 10TH</v>
          </cell>
          <cell r="D493" t="str">
            <v>Molds</v>
          </cell>
          <cell r="E493" t="str">
            <v>FMEGPICOOJ0000</v>
          </cell>
          <cell r="F493" t="str">
            <v>مكملة اوجينى نجواى</v>
          </cell>
          <cell r="G493" t="str">
            <v>Ea</v>
          </cell>
          <cell r="H493" t="str">
            <v>1400*1700</v>
          </cell>
          <cell r="I493">
            <v>0.51</v>
          </cell>
          <cell r="M493">
            <v>80</v>
          </cell>
          <cell r="N493">
            <v>1</v>
          </cell>
          <cell r="O493">
            <v>4</v>
          </cell>
          <cell r="Q493" t="str">
            <v>لا تعمل</v>
          </cell>
          <cell r="R493">
            <v>510</v>
          </cell>
          <cell r="S493">
            <v>474.3</v>
          </cell>
          <cell r="T493">
            <v>545.70000000000005</v>
          </cell>
          <cell r="U493" t="str">
            <v>7</v>
          </cell>
          <cell r="V493" t="str">
            <v>7</v>
          </cell>
          <cell r="W493" t="str">
            <v>عينة فقط</v>
          </cell>
          <cell r="X493" t="str">
            <v>خزف</v>
          </cell>
          <cell r="Y493">
            <v>360</v>
          </cell>
          <cell r="AA493">
            <v>344</v>
          </cell>
          <cell r="AB493" t="str">
            <v>مكملة اوجينى نجواى</v>
          </cell>
          <cell r="AD493" t="str">
            <v>مكملة اوجينى نجواى</v>
          </cell>
          <cell r="AE493">
            <v>0</v>
          </cell>
          <cell r="AH493">
            <v>180</v>
          </cell>
          <cell r="AI493">
            <v>171</v>
          </cell>
          <cell r="AJ493">
            <v>189</v>
          </cell>
          <cell r="AK493">
            <v>1</v>
          </cell>
          <cell r="AL493">
            <v>1</v>
          </cell>
          <cell r="AM493">
            <v>1</v>
          </cell>
          <cell r="AT493" t="str">
            <v>EGP</v>
          </cell>
          <cell r="AV493">
            <v>7</v>
          </cell>
          <cell r="AW493">
            <v>7</v>
          </cell>
          <cell r="BO493" t="str">
            <v/>
          </cell>
          <cell r="BP493"/>
          <cell r="CK493">
            <v>0.55335000000000001</v>
          </cell>
          <cell r="CL493">
            <v>0</v>
          </cell>
          <cell r="CN493" t="str">
            <v>complement Awginin Ngway</v>
          </cell>
          <cell r="CO493" t="str">
            <v>المصرية الألمانية</v>
          </cell>
          <cell r="CP493" t="str">
            <v xml:space="preserve">شركة المصرية الالمانية </v>
          </cell>
          <cell r="CT493">
            <v>1</v>
          </cell>
          <cell r="CU493">
            <v>1</v>
          </cell>
        </row>
        <row r="494">
          <cell r="A494">
            <v>345</v>
          </cell>
          <cell r="B494" t="str">
            <v>PF1</v>
          </cell>
          <cell r="C494" t="str">
            <v>FOAM 10TH</v>
          </cell>
          <cell r="D494" t="str">
            <v>Molds</v>
          </cell>
          <cell r="E494" t="str">
            <v>FMEIPI80000000</v>
          </cell>
          <cell r="F494" t="str">
            <v xml:space="preserve">درج لافيل </v>
          </cell>
          <cell r="G494" t="str">
            <v>Set</v>
          </cell>
          <cell r="H494" t="str">
            <v>850*650</v>
          </cell>
          <cell r="I494">
            <v>5.0000000000000001E-3</v>
          </cell>
          <cell r="M494">
            <v>120</v>
          </cell>
          <cell r="N494">
            <v>2</v>
          </cell>
          <cell r="O494">
            <v>4</v>
          </cell>
          <cell r="Q494" t="str">
            <v>تعمل</v>
          </cell>
          <cell r="R494">
            <v>5</v>
          </cell>
          <cell r="S494">
            <v>4.6500000000000004</v>
          </cell>
          <cell r="T494">
            <v>5.35</v>
          </cell>
          <cell r="U494" t="str">
            <v>7</v>
          </cell>
          <cell r="V494" t="str">
            <v>7</v>
          </cell>
          <cell r="X494" t="str">
            <v>اوعية دوائية</v>
          </cell>
          <cell r="Y494">
            <v>191</v>
          </cell>
          <cell r="AA494">
            <v>345</v>
          </cell>
          <cell r="AB494" t="str">
            <v xml:space="preserve">درج لافيل </v>
          </cell>
          <cell r="AD494" t="str">
            <v xml:space="preserve">درج لافيل </v>
          </cell>
          <cell r="AE494">
            <v>1</v>
          </cell>
          <cell r="AH494">
            <v>120</v>
          </cell>
          <cell r="AI494">
            <v>114</v>
          </cell>
          <cell r="AJ494">
            <v>126</v>
          </cell>
          <cell r="AK494">
            <v>1</v>
          </cell>
          <cell r="AL494">
            <v>1</v>
          </cell>
          <cell r="AM494">
            <v>1</v>
          </cell>
          <cell r="AT494" t="str">
            <v>EIP</v>
          </cell>
          <cell r="AU494" t="str">
            <v>اتوماتيك</v>
          </cell>
          <cell r="AV494">
            <v>7</v>
          </cell>
          <cell r="AW494">
            <v>7</v>
          </cell>
          <cell r="BJ494">
            <v>5</v>
          </cell>
          <cell r="BK494">
            <v>-5</v>
          </cell>
          <cell r="BL494">
            <v>5</v>
          </cell>
          <cell r="BN494">
            <v>135</v>
          </cell>
          <cell r="BO494" t="str">
            <v>1</v>
          </cell>
          <cell r="BP494"/>
          <cell r="BW494">
            <v>0</v>
          </cell>
          <cell r="CK494">
            <v>0</v>
          </cell>
          <cell r="CL494">
            <v>5.5000000000000005E-3</v>
          </cell>
          <cell r="CN494" t="str">
            <v xml:space="preserve">stairs Lafil </v>
          </cell>
          <cell r="CO494" t="str">
            <v>ابيكو</v>
          </cell>
          <cell r="CP494" t="str">
            <v>الشركة المصرية الدولية للصناعات الدوائية(أبيكو )</v>
          </cell>
          <cell r="CT494">
            <v>1</v>
          </cell>
          <cell r="CU494">
            <v>1</v>
          </cell>
          <cell r="CV494">
            <v>1</v>
          </cell>
        </row>
        <row r="495">
          <cell r="A495" t="str">
            <v>346b</v>
          </cell>
          <cell r="B495" t="str">
            <v>PF1</v>
          </cell>
          <cell r="C495" t="str">
            <v>FOAM 10TH</v>
          </cell>
          <cell r="D495" t="str">
            <v>Molds</v>
          </cell>
          <cell r="E495" t="str">
            <v>FMHCMI12300000</v>
          </cell>
          <cell r="F495" t="str">
            <v>طقم ديب فريزر 230-قاعدة</v>
          </cell>
          <cell r="G495" t="str">
            <v>Set</v>
          </cell>
          <cell r="H495" t="str">
            <v>1800*1600</v>
          </cell>
          <cell r="M495">
            <v>15</v>
          </cell>
          <cell r="N495">
            <v>3</v>
          </cell>
          <cell r="O495">
            <v>1</v>
          </cell>
          <cell r="Q495" t="str">
            <v>تعمل</v>
          </cell>
          <cell r="R495">
            <v>0</v>
          </cell>
          <cell r="S495">
            <v>0</v>
          </cell>
          <cell r="T495">
            <v>0</v>
          </cell>
          <cell r="U495" t="str">
            <v>7</v>
          </cell>
          <cell r="V495" t="str">
            <v>7</v>
          </cell>
          <cell r="X495" t="str">
            <v>ثلاجة</v>
          </cell>
          <cell r="Y495">
            <v>192</v>
          </cell>
          <cell r="AA495">
            <v>346</v>
          </cell>
          <cell r="AB495" t="str">
            <v>طقم ديب فريزر 230</v>
          </cell>
          <cell r="AD495" t="str">
            <v>ديب فريزر 230 قاعدة ، كفر ، زوايا</v>
          </cell>
          <cell r="AE495">
            <v>1</v>
          </cell>
          <cell r="AH495">
            <v>240</v>
          </cell>
          <cell r="AI495">
            <v>228</v>
          </cell>
          <cell r="AJ495">
            <v>252</v>
          </cell>
          <cell r="AK495">
            <v>0</v>
          </cell>
          <cell r="AL495">
            <v>1</v>
          </cell>
          <cell r="AN495">
            <v>11</v>
          </cell>
          <cell r="AO495">
            <v>20</v>
          </cell>
          <cell r="AP495" t="str">
            <v>eu 150</v>
          </cell>
          <cell r="AR495">
            <v>24</v>
          </cell>
          <cell r="AS495">
            <v>21</v>
          </cell>
          <cell r="AT495" t="str">
            <v>HCM</v>
          </cell>
          <cell r="AU495" t="str">
            <v>اتوماتيك</v>
          </cell>
          <cell r="AV495">
            <v>7</v>
          </cell>
          <cell r="AW495">
            <v>7</v>
          </cell>
          <cell r="AX495">
            <v>615</v>
          </cell>
          <cell r="AY495">
            <v>2</v>
          </cell>
          <cell r="AZ495">
            <v>2</v>
          </cell>
          <cell r="BA495">
            <v>608</v>
          </cell>
          <cell r="BB495">
            <v>2</v>
          </cell>
          <cell r="BC495">
            <v>2</v>
          </cell>
          <cell r="BD495">
            <v>62</v>
          </cell>
          <cell r="BE495">
            <v>2</v>
          </cell>
          <cell r="BF495">
            <v>2</v>
          </cell>
          <cell r="BJ495">
            <v>5</v>
          </cell>
          <cell r="BK495">
            <v>6</v>
          </cell>
          <cell r="BL495">
            <v>16</v>
          </cell>
          <cell r="BN495">
            <v>136</v>
          </cell>
          <cell r="BO495" t="str">
            <v>1</v>
          </cell>
          <cell r="BP495"/>
          <cell r="BW495">
            <v>0</v>
          </cell>
          <cell r="BY495">
            <v>0</v>
          </cell>
          <cell r="BZ495">
            <v>50</v>
          </cell>
          <cell r="CB495">
            <v>8</v>
          </cell>
          <cell r="CC495">
            <v>1</v>
          </cell>
          <cell r="CE495">
            <v>87</v>
          </cell>
          <cell r="CF495">
            <v>150</v>
          </cell>
          <cell r="CG495" t="str">
            <v>ابيض</v>
          </cell>
          <cell r="CH495">
            <v>6.5250000000000002E-2</v>
          </cell>
          <cell r="CI495">
            <v>8.6999999999999994E-2</v>
          </cell>
          <cell r="CJ495">
            <v>1.161</v>
          </cell>
          <cell r="CK495">
            <v>0</v>
          </cell>
          <cell r="CL495">
            <v>0</v>
          </cell>
          <cell r="CN495" t="str">
            <v>ensemble Deep freezer 230</v>
          </cell>
          <cell r="CO495" t="str">
            <v>حلوان للأجهزة المعدنية</v>
          </cell>
          <cell r="CP495" t="str">
            <v>حلوان للأجهزة المعدنية</v>
          </cell>
          <cell r="CT495">
            <v>0</v>
          </cell>
          <cell r="CU495">
            <v>1</v>
          </cell>
          <cell r="CV495">
            <v>1</v>
          </cell>
        </row>
        <row r="496">
          <cell r="A496" t="str">
            <v>346a</v>
          </cell>
          <cell r="B496" t="str">
            <v>PF1</v>
          </cell>
          <cell r="C496" t="str">
            <v>FOAM 10TH</v>
          </cell>
          <cell r="D496" t="str">
            <v>Molds</v>
          </cell>
          <cell r="E496" t="str">
            <v>FMHCMI12300000</v>
          </cell>
          <cell r="F496" t="str">
            <v>طقم ديب فريزر 230-قوائم</v>
          </cell>
          <cell r="G496" t="str">
            <v>Set</v>
          </cell>
          <cell r="H496" t="str">
            <v>1800*1600</v>
          </cell>
          <cell r="M496">
            <v>15</v>
          </cell>
          <cell r="N496">
            <v>3</v>
          </cell>
          <cell r="O496">
            <v>1</v>
          </cell>
          <cell r="Q496" t="str">
            <v>تعمل</v>
          </cell>
          <cell r="R496">
            <v>0</v>
          </cell>
          <cell r="S496">
            <v>0</v>
          </cell>
          <cell r="T496">
            <v>0</v>
          </cell>
          <cell r="U496" t="str">
            <v>7</v>
          </cell>
          <cell r="V496" t="str">
            <v>7</v>
          </cell>
          <cell r="X496" t="str">
            <v>ثلاجة</v>
          </cell>
          <cell r="Y496">
            <v>192</v>
          </cell>
          <cell r="AA496">
            <v>346</v>
          </cell>
          <cell r="AB496" t="str">
            <v>طقم ديب فريزر 230</v>
          </cell>
          <cell r="AD496" t="str">
            <v>ديب فريزر 230 قاعدة ، كفر ، زوايا</v>
          </cell>
          <cell r="AE496">
            <v>1</v>
          </cell>
          <cell r="AH496">
            <v>240</v>
          </cell>
          <cell r="AI496">
            <v>228</v>
          </cell>
          <cell r="AJ496">
            <v>252</v>
          </cell>
          <cell r="AK496">
            <v>0</v>
          </cell>
          <cell r="AL496">
            <v>1</v>
          </cell>
          <cell r="AN496">
            <v>11</v>
          </cell>
          <cell r="AO496">
            <v>20</v>
          </cell>
          <cell r="AP496" t="str">
            <v>eu 150</v>
          </cell>
          <cell r="AR496">
            <v>24</v>
          </cell>
          <cell r="AS496">
            <v>21</v>
          </cell>
          <cell r="AT496" t="str">
            <v>HCM</v>
          </cell>
          <cell r="AU496" t="str">
            <v>اتوماتيك</v>
          </cell>
          <cell r="AV496">
            <v>7</v>
          </cell>
          <cell r="AW496">
            <v>7</v>
          </cell>
          <cell r="AX496">
            <v>900</v>
          </cell>
          <cell r="AY496">
            <v>2</v>
          </cell>
          <cell r="AZ496">
            <v>2</v>
          </cell>
          <cell r="BA496">
            <v>390</v>
          </cell>
          <cell r="BB496">
            <v>2</v>
          </cell>
          <cell r="BC496">
            <v>2</v>
          </cell>
          <cell r="BD496">
            <v>158</v>
          </cell>
          <cell r="BE496">
            <v>2</v>
          </cell>
          <cell r="BF496">
            <v>2</v>
          </cell>
          <cell r="BJ496">
            <v>5</v>
          </cell>
          <cell r="BK496">
            <v>6</v>
          </cell>
          <cell r="BL496">
            <v>16</v>
          </cell>
          <cell r="BN496">
            <v>136</v>
          </cell>
          <cell r="BO496" t="str">
            <v>1</v>
          </cell>
          <cell r="BP496"/>
          <cell r="BW496">
            <v>0</v>
          </cell>
          <cell r="BY496">
            <v>0</v>
          </cell>
          <cell r="BZ496">
            <v>50</v>
          </cell>
          <cell r="CB496">
            <v>4</v>
          </cell>
          <cell r="CC496">
            <v>1</v>
          </cell>
          <cell r="CE496">
            <v>87</v>
          </cell>
          <cell r="CF496">
            <v>150</v>
          </cell>
          <cell r="CG496" t="str">
            <v>ابيض</v>
          </cell>
          <cell r="CH496">
            <v>6.5250000000000002E-2</v>
          </cell>
          <cell r="CI496">
            <v>8.6999999999999994E-2</v>
          </cell>
          <cell r="CJ496">
            <v>1.161</v>
          </cell>
          <cell r="CK496">
            <v>0</v>
          </cell>
          <cell r="CL496">
            <v>0</v>
          </cell>
          <cell r="CN496" t="str">
            <v>ensemble Deep freezer 230</v>
          </cell>
          <cell r="CO496" t="str">
            <v>حلوان للأجهزة المعدنية</v>
          </cell>
          <cell r="CP496" t="str">
            <v>حلوان للأجهزة المعدنية</v>
          </cell>
          <cell r="CT496">
            <v>0</v>
          </cell>
          <cell r="CU496">
            <v>1</v>
          </cell>
          <cell r="CV496">
            <v>0</v>
          </cell>
        </row>
        <row r="497">
          <cell r="A497" t="str">
            <v>346c</v>
          </cell>
          <cell r="B497" t="str">
            <v>PF1</v>
          </cell>
          <cell r="C497" t="str">
            <v>FOAM 10TH</v>
          </cell>
          <cell r="D497" t="str">
            <v>Molds</v>
          </cell>
          <cell r="E497" t="str">
            <v>FMHCMI12300000</v>
          </cell>
          <cell r="F497" t="str">
            <v>طقم ديب فريزر 230-غطاء</v>
          </cell>
          <cell r="G497" t="str">
            <v>Set</v>
          </cell>
          <cell r="H497" t="str">
            <v>1800*1600</v>
          </cell>
          <cell r="M497">
            <v>15</v>
          </cell>
          <cell r="N497">
            <v>3</v>
          </cell>
          <cell r="O497">
            <v>1</v>
          </cell>
          <cell r="Q497" t="str">
            <v>تعمل</v>
          </cell>
          <cell r="R497">
            <v>0</v>
          </cell>
          <cell r="S497">
            <v>0</v>
          </cell>
          <cell r="T497">
            <v>0</v>
          </cell>
          <cell r="U497" t="str">
            <v>7</v>
          </cell>
          <cell r="V497" t="str">
            <v>7</v>
          </cell>
          <cell r="X497" t="str">
            <v>ثلاجة</v>
          </cell>
          <cell r="Y497">
            <v>192</v>
          </cell>
          <cell r="AA497">
            <v>346</v>
          </cell>
          <cell r="AB497" t="str">
            <v>طقم ديب فريزر 230</v>
          </cell>
          <cell r="AD497" t="str">
            <v>ديب فريزر 230 قاعدة ، كفر ، زوايا</v>
          </cell>
          <cell r="AE497">
            <v>1</v>
          </cell>
          <cell r="AH497">
            <v>240</v>
          </cell>
          <cell r="AI497">
            <v>228</v>
          </cell>
          <cell r="AJ497">
            <v>252</v>
          </cell>
          <cell r="AK497">
            <v>0</v>
          </cell>
          <cell r="AL497">
            <v>1</v>
          </cell>
          <cell r="AN497">
            <v>11</v>
          </cell>
          <cell r="AO497">
            <v>20</v>
          </cell>
          <cell r="AP497" t="str">
            <v>eu 150</v>
          </cell>
          <cell r="AR497">
            <v>24</v>
          </cell>
          <cell r="AS497">
            <v>21</v>
          </cell>
          <cell r="AT497" t="str">
            <v>HCM</v>
          </cell>
          <cell r="AU497" t="str">
            <v>اتوماتيك</v>
          </cell>
          <cell r="AV497">
            <v>7</v>
          </cell>
          <cell r="AW497">
            <v>7</v>
          </cell>
          <cell r="AX497">
            <v>623</v>
          </cell>
          <cell r="AY497">
            <v>2</v>
          </cell>
          <cell r="AZ497">
            <v>2</v>
          </cell>
          <cell r="BA497">
            <v>615</v>
          </cell>
          <cell r="BB497">
            <v>2</v>
          </cell>
          <cell r="BC497">
            <v>2</v>
          </cell>
          <cell r="BD497">
            <v>29</v>
          </cell>
          <cell r="BE497">
            <v>2</v>
          </cell>
          <cell r="BF497">
            <v>2</v>
          </cell>
          <cell r="BJ497">
            <v>5</v>
          </cell>
          <cell r="BK497">
            <v>6</v>
          </cell>
          <cell r="BL497">
            <v>16</v>
          </cell>
          <cell r="BN497">
            <v>136</v>
          </cell>
          <cell r="BO497" t="str">
            <v>1</v>
          </cell>
          <cell r="BP497"/>
          <cell r="BW497">
            <v>0</v>
          </cell>
          <cell r="BY497">
            <v>0</v>
          </cell>
          <cell r="BZ497">
            <v>50</v>
          </cell>
          <cell r="CB497">
            <v>32</v>
          </cell>
          <cell r="CC497">
            <v>1</v>
          </cell>
          <cell r="CE497">
            <v>87</v>
          </cell>
          <cell r="CF497">
            <v>150</v>
          </cell>
          <cell r="CG497" t="str">
            <v>ابيض</v>
          </cell>
          <cell r="CH497">
            <v>6.5250000000000002E-2</v>
          </cell>
          <cell r="CI497">
            <v>8.6999999999999994E-2</v>
          </cell>
          <cell r="CJ497">
            <v>1.161</v>
          </cell>
          <cell r="CK497">
            <v>0</v>
          </cell>
          <cell r="CL497">
            <v>0</v>
          </cell>
          <cell r="CN497" t="str">
            <v>ensemble Deep freezer 230</v>
          </cell>
          <cell r="CO497" t="str">
            <v>حلوان للأجهزة المعدنية</v>
          </cell>
          <cell r="CP497" t="str">
            <v>حلوان للأجهزة المعدنية</v>
          </cell>
          <cell r="CT497">
            <v>0</v>
          </cell>
          <cell r="CU497">
            <v>1</v>
          </cell>
          <cell r="CV497">
            <v>0</v>
          </cell>
        </row>
        <row r="498">
          <cell r="A498">
            <v>346</v>
          </cell>
          <cell r="B498" t="str">
            <v>PF1</v>
          </cell>
          <cell r="C498" t="str">
            <v>FOAM 10TH</v>
          </cell>
          <cell r="D498" t="str">
            <v>Molds</v>
          </cell>
          <cell r="E498" t="str">
            <v>FMHCMI12300000</v>
          </cell>
          <cell r="F498" t="str">
            <v>طقم ديب فريزر 230</v>
          </cell>
          <cell r="G498" t="str">
            <v>Set</v>
          </cell>
          <cell r="H498" t="str">
            <v>1800*1600</v>
          </cell>
          <cell r="I498">
            <v>1.0549999999999999</v>
          </cell>
          <cell r="M498">
            <v>15</v>
          </cell>
          <cell r="N498">
            <v>3</v>
          </cell>
          <cell r="O498">
            <v>1</v>
          </cell>
          <cell r="Q498" t="str">
            <v>تعمل</v>
          </cell>
          <cell r="R498">
            <v>1055</v>
          </cell>
          <cell r="S498">
            <v>981.15</v>
          </cell>
          <cell r="T498">
            <v>1128.8499999999999</v>
          </cell>
          <cell r="U498" t="str">
            <v>7</v>
          </cell>
          <cell r="V498" t="str">
            <v>7</v>
          </cell>
          <cell r="X498" t="str">
            <v>ثلاجة</v>
          </cell>
          <cell r="Y498">
            <v>192</v>
          </cell>
          <cell r="AA498">
            <v>346</v>
          </cell>
          <cell r="AB498" t="str">
            <v>طقم ديب فريزر 230</v>
          </cell>
          <cell r="AD498" t="str">
            <v>ديب فريزر 230 قاعدة ، كفر ، زوايا</v>
          </cell>
          <cell r="AE498">
            <v>1</v>
          </cell>
          <cell r="AH498">
            <v>240</v>
          </cell>
          <cell r="AI498">
            <v>228</v>
          </cell>
          <cell r="AJ498">
            <v>252</v>
          </cell>
          <cell r="AK498">
            <v>1</v>
          </cell>
          <cell r="AL498">
            <v>1</v>
          </cell>
          <cell r="AM498">
            <v>1</v>
          </cell>
          <cell r="AN498">
            <v>11</v>
          </cell>
          <cell r="AO498">
            <v>20</v>
          </cell>
          <cell r="AP498" t="str">
            <v>eu 150</v>
          </cell>
          <cell r="AR498">
            <v>24</v>
          </cell>
          <cell r="AS498">
            <v>21</v>
          </cell>
          <cell r="AT498" t="str">
            <v>HCM</v>
          </cell>
          <cell r="AU498" t="str">
            <v>اتوماتيك</v>
          </cell>
          <cell r="AV498">
            <v>7</v>
          </cell>
          <cell r="AW498">
            <v>7</v>
          </cell>
          <cell r="BJ498">
            <v>5</v>
          </cell>
          <cell r="BK498">
            <v>6</v>
          </cell>
          <cell r="BL498">
            <v>16</v>
          </cell>
          <cell r="BN498">
            <v>136</v>
          </cell>
          <cell r="BO498" t="str">
            <v>1</v>
          </cell>
          <cell r="BP498"/>
          <cell r="BW498">
            <v>0</v>
          </cell>
          <cell r="BY498">
            <v>0</v>
          </cell>
          <cell r="BZ498">
            <v>50</v>
          </cell>
          <cell r="CE498">
            <v>87</v>
          </cell>
          <cell r="CF498">
            <v>150</v>
          </cell>
          <cell r="CG498" t="str">
            <v>ابيض</v>
          </cell>
          <cell r="CH498">
            <v>6.5250000000000002E-2</v>
          </cell>
          <cell r="CI498">
            <v>8.6999999999999994E-2</v>
          </cell>
          <cell r="CJ498">
            <v>1.161</v>
          </cell>
          <cell r="CK498">
            <v>0</v>
          </cell>
          <cell r="CL498">
            <v>1.1605000000000001</v>
          </cell>
          <cell r="CN498" t="str">
            <v>ensemble Deep freezer 230</v>
          </cell>
          <cell r="CO498" t="str">
            <v>حلوان للأجهزة المعدنية</v>
          </cell>
          <cell r="CP498" t="str">
            <v>حلوان للأجهزة المعدنية</v>
          </cell>
          <cell r="CT498">
            <v>1</v>
          </cell>
          <cell r="CU498">
            <v>1</v>
          </cell>
          <cell r="CV498">
            <v>0</v>
          </cell>
        </row>
        <row r="499">
          <cell r="A499">
            <v>347</v>
          </cell>
          <cell r="B499" t="str">
            <v>PF1</v>
          </cell>
          <cell r="C499" t="str">
            <v>FOAM 10TH</v>
          </cell>
          <cell r="D499" t="str">
            <v>Molds</v>
          </cell>
          <cell r="E499" t="str">
            <v>FMNABB00000000</v>
          </cell>
          <cell r="F499" t="str">
            <v>شتلات 216 سيكم بني سويف</v>
          </cell>
          <cell r="G499" t="str">
            <v>Ea</v>
          </cell>
          <cell r="H499" t="str">
            <v>1400*1700</v>
          </cell>
          <cell r="I499">
            <v>0.5</v>
          </cell>
          <cell r="M499">
            <v>40</v>
          </cell>
          <cell r="N499">
            <v>1</v>
          </cell>
          <cell r="O499">
            <v>2</v>
          </cell>
          <cell r="P499" t="str">
            <v>O1</v>
          </cell>
          <cell r="Q499" t="str">
            <v>تعمل</v>
          </cell>
          <cell r="R499">
            <v>500</v>
          </cell>
          <cell r="S499">
            <v>465</v>
          </cell>
          <cell r="T499">
            <v>535</v>
          </cell>
          <cell r="U499" t="str">
            <v>7</v>
          </cell>
          <cell r="V499" t="str">
            <v>7</v>
          </cell>
          <cell r="X499" t="str">
            <v>شتلات</v>
          </cell>
          <cell r="Y499">
            <v>148</v>
          </cell>
          <cell r="Z499"/>
          <cell r="AA499">
            <v>347</v>
          </cell>
          <cell r="AB499" t="str">
            <v>شتلات 216 سيكم بني سويف</v>
          </cell>
          <cell r="AD499" t="str">
            <v>شتلات  سيكم واسنا</v>
          </cell>
          <cell r="AE499">
            <v>1</v>
          </cell>
          <cell r="AH499">
            <v>180</v>
          </cell>
          <cell r="AI499">
            <v>171</v>
          </cell>
          <cell r="AJ499">
            <v>189</v>
          </cell>
          <cell r="AK499">
            <v>1</v>
          </cell>
          <cell r="AL499">
            <v>1</v>
          </cell>
          <cell r="AT499" t="str">
            <v>NAB</v>
          </cell>
          <cell r="AU499" t="str">
            <v>اتوماتيك</v>
          </cell>
          <cell r="AV499">
            <v>7</v>
          </cell>
          <cell r="AW499">
            <v>7</v>
          </cell>
          <cell r="AX499">
            <v>697</v>
          </cell>
          <cell r="AY499">
            <v>1</v>
          </cell>
          <cell r="AZ499">
            <v>1</v>
          </cell>
          <cell r="BA499">
            <v>469</v>
          </cell>
          <cell r="BB499">
            <v>1</v>
          </cell>
          <cell r="BC499">
            <v>1</v>
          </cell>
          <cell r="BD499">
            <v>71</v>
          </cell>
          <cell r="BE499">
            <v>2</v>
          </cell>
          <cell r="BF499">
            <v>2</v>
          </cell>
          <cell r="BJ499">
            <v>5</v>
          </cell>
          <cell r="BK499">
            <v>-5</v>
          </cell>
          <cell r="BL499">
            <v>5</v>
          </cell>
          <cell r="BN499">
            <v>607</v>
          </cell>
          <cell r="BO499" t="str">
            <v>6</v>
          </cell>
          <cell r="BP499"/>
          <cell r="BW499">
            <v>0</v>
          </cell>
          <cell r="BX499" t="str">
            <v>شفاف</v>
          </cell>
          <cell r="BY499">
            <v>5.7140000000000003E-3</v>
          </cell>
          <cell r="BZ499">
            <v>50</v>
          </cell>
          <cell r="CA499">
            <v>4</v>
          </cell>
          <cell r="CB499">
            <v>14</v>
          </cell>
          <cell r="CG499" t="str">
            <v>احمر</v>
          </cell>
          <cell r="CH499">
            <v>6.2100000000000002E-3</v>
          </cell>
          <cell r="CI499">
            <v>8.6999999999999994E-2</v>
          </cell>
          <cell r="CK499">
            <v>0.54249999999999998</v>
          </cell>
          <cell r="CL499">
            <v>0</v>
          </cell>
          <cell r="CN499" t="str">
            <v>seedlings 216 Seekm Bny Sweef</v>
          </cell>
          <cell r="CO499" t="str">
            <v>سيكم</v>
          </cell>
          <cell r="CP499" t="str">
            <v>سيكم</v>
          </cell>
          <cell r="CT499">
            <v>1</v>
          </cell>
          <cell r="CU499">
            <v>1</v>
          </cell>
          <cell r="CV499">
            <v>1</v>
          </cell>
        </row>
        <row r="500">
          <cell r="A500" t="str">
            <v>348esna</v>
          </cell>
          <cell r="B500" t="str">
            <v>PF1</v>
          </cell>
          <cell r="C500" t="str">
            <v>FOAM 10TH</v>
          </cell>
          <cell r="D500" t="str">
            <v>Molds</v>
          </cell>
          <cell r="E500" t="str">
            <v>FMESNB150N0000</v>
          </cell>
          <cell r="F500" t="str">
            <v>شتالة 150 عين اسنا</v>
          </cell>
          <cell r="G500" t="str">
            <v>Ea</v>
          </cell>
          <cell r="H500" t="str">
            <v>1100*1200</v>
          </cell>
          <cell r="I500">
            <v>0.45</v>
          </cell>
          <cell r="J500">
            <v>15</v>
          </cell>
          <cell r="L500">
            <v>16</v>
          </cell>
          <cell r="M500">
            <v>25</v>
          </cell>
          <cell r="N500">
            <v>1</v>
          </cell>
          <cell r="O500">
            <v>1</v>
          </cell>
          <cell r="Q500" t="str">
            <v>تعمل</v>
          </cell>
          <cell r="R500">
            <v>450</v>
          </cell>
          <cell r="S500">
            <v>418.5</v>
          </cell>
          <cell r="T500">
            <v>481.5</v>
          </cell>
          <cell r="U500" t="str">
            <v>7</v>
          </cell>
          <cell r="V500" t="str">
            <v>7</v>
          </cell>
          <cell r="X500" t="str">
            <v>شتلات</v>
          </cell>
          <cell r="Y500">
            <v>148</v>
          </cell>
          <cell r="Z500" t="str">
            <v>esna</v>
          </cell>
          <cell r="AA500">
            <v>289</v>
          </cell>
          <cell r="AB500" t="str">
            <v>شتلات  سيكم واسنا</v>
          </cell>
          <cell r="AD500" t="str">
            <v>شتلات  سيكم واسنا بدون بادج</v>
          </cell>
          <cell r="AE500">
            <v>1</v>
          </cell>
          <cell r="AH500">
            <v>144</v>
          </cell>
          <cell r="AI500">
            <v>136.79999999999998</v>
          </cell>
          <cell r="AJ500">
            <v>151.20000000000002</v>
          </cell>
          <cell r="AK500">
            <v>0</v>
          </cell>
          <cell r="AL500">
            <v>1</v>
          </cell>
          <cell r="AN500">
            <v>10</v>
          </cell>
          <cell r="AO500" t="str">
            <v>24</v>
          </cell>
          <cell r="AP500" t="str">
            <v>(A)   401 XS   (S)0.4-0.8 mm</v>
          </cell>
          <cell r="AQ500" t="str">
            <v>(B)   EU 100   (S)0.4-0.8 mm</v>
          </cell>
          <cell r="AR500">
            <v>6</v>
          </cell>
          <cell r="AS500">
            <v>6</v>
          </cell>
          <cell r="AT500" t="str">
            <v>ESN</v>
          </cell>
          <cell r="AU500" t="str">
            <v>اتوماتيك</v>
          </cell>
          <cell r="AV500">
            <v>7</v>
          </cell>
          <cell r="AW500">
            <v>7</v>
          </cell>
          <cell r="AX500">
            <v>696</v>
          </cell>
          <cell r="AY500">
            <v>1</v>
          </cell>
          <cell r="AZ500">
            <v>1</v>
          </cell>
          <cell r="BA500">
            <v>470</v>
          </cell>
          <cell r="BB500">
            <v>1</v>
          </cell>
          <cell r="BC500">
            <v>1</v>
          </cell>
          <cell r="BD500">
            <v>75</v>
          </cell>
          <cell r="BE500">
            <v>2</v>
          </cell>
          <cell r="BF500">
            <v>2</v>
          </cell>
          <cell r="BJ500">
            <v>5</v>
          </cell>
          <cell r="BK500">
            <v>5</v>
          </cell>
          <cell r="BL500">
            <v>15</v>
          </cell>
          <cell r="BN500">
            <v>601</v>
          </cell>
          <cell r="BO500" t="str">
            <v>6</v>
          </cell>
          <cell r="BP500"/>
          <cell r="BW500">
            <v>0</v>
          </cell>
          <cell r="CB500">
            <v>16</v>
          </cell>
          <cell r="CC500">
            <v>1</v>
          </cell>
          <cell r="CE500">
            <v>87</v>
          </cell>
          <cell r="CF500">
            <v>150</v>
          </cell>
          <cell r="CG500" t="str">
            <v xml:space="preserve">ازرق </v>
          </cell>
          <cell r="CK500">
            <v>0</v>
          </cell>
          <cell r="CL500">
            <v>0.49500000000000005</v>
          </cell>
          <cell r="CN500" t="str">
            <v>seedling 150 eye Asna</v>
          </cell>
          <cell r="CO500" t="str">
            <v>مشتل اسنا</v>
          </cell>
          <cell r="CP500" t="str">
            <v>مشتل اسنا</v>
          </cell>
          <cell r="CT500">
            <v>0</v>
          </cell>
          <cell r="CU500">
            <v>0</v>
          </cell>
          <cell r="CV500">
            <v>0</v>
          </cell>
        </row>
        <row r="501">
          <cell r="A501" t="str">
            <v>348s150</v>
          </cell>
          <cell r="B501" t="str">
            <v>PF1</v>
          </cell>
          <cell r="C501" t="str">
            <v>FOAM 10TH</v>
          </cell>
          <cell r="D501" t="str">
            <v>Molds</v>
          </cell>
          <cell r="E501" t="str">
            <v>FMSEKB150N0000</v>
          </cell>
          <cell r="F501" t="str">
            <v>شتلات 150 سيكم</v>
          </cell>
          <cell r="G501" t="str">
            <v>Ea</v>
          </cell>
          <cell r="H501" t="str">
            <v>1400*1700</v>
          </cell>
          <cell r="I501">
            <v>0.5</v>
          </cell>
          <cell r="M501">
            <v>40</v>
          </cell>
          <cell r="N501">
            <v>1</v>
          </cell>
          <cell r="O501">
            <v>2</v>
          </cell>
          <cell r="P501" t="str">
            <v>O1</v>
          </cell>
          <cell r="Q501" t="str">
            <v>تعمل</v>
          </cell>
          <cell r="R501">
            <v>500</v>
          </cell>
          <cell r="S501">
            <v>465</v>
          </cell>
          <cell r="T501">
            <v>535</v>
          </cell>
          <cell r="U501" t="str">
            <v>7</v>
          </cell>
          <cell r="V501" t="str">
            <v>7</v>
          </cell>
          <cell r="X501" t="str">
            <v>شتلات</v>
          </cell>
          <cell r="Y501">
            <v>148</v>
          </cell>
          <cell r="Z501" t="str">
            <v>s150</v>
          </cell>
          <cell r="AA501">
            <v>348</v>
          </cell>
          <cell r="AB501" t="str">
            <v>شتلات 150 سيكم / اسنا</v>
          </cell>
          <cell r="AD501" t="str">
            <v>شتلات  سيكم واسنا</v>
          </cell>
          <cell r="AE501">
            <v>1</v>
          </cell>
          <cell r="AH501">
            <v>180</v>
          </cell>
          <cell r="AI501">
            <v>171</v>
          </cell>
          <cell r="AJ501">
            <v>189</v>
          </cell>
          <cell r="AK501">
            <v>0</v>
          </cell>
          <cell r="AL501">
            <v>1</v>
          </cell>
          <cell r="AN501">
            <v>20</v>
          </cell>
          <cell r="AO501">
            <v>25</v>
          </cell>
          <cell r="AP501" t="str">
            <v>Eu 150</v>
          </cell>
          <cell r="AR501">
            <v>32</v>
          </cell>
          <cell r="AS501">
            <v>24</v>
          </cell>
          <cell r="AT501" t="str">
            <v>SEK</v>
          </cell>
          <cell r="AU501" t="str">
            <v>اتوماتيك</v>
          </cell>
          <cell r="AV501">
            <v>7</v>
          </cell>
          <cell r="AW501">
            <v>7</v>
          </cell>
          <cell r="AX501">
            <v>700</v>
          </cell>
          <cell r="AY501">
            <v>1</v>
          </cell>
          <cell r="AZ501">
            <v>1</v>
          </cell>
          <cell r="BA501">
            <v>472</v>
          </cell>
          <cell r="BB501">
            <v>1</v>
          </cell>
          <cell r="BC501">
            <v>1</v>
          </cell>
          <cell r="BD501">
            <v>72</v>
          </cell>
          <cell r="BE501">
            <v>2</v>
          </cell>
          <cell r="BF501">
            <v>2</v>
          </cell>
          <cell r="BJ501">
            <v>5</v>
          </cell>
          <cell r="BK501">
            <v>15</v>
          </cell>
          <cell r="BL501">
            <v>25</v>
          </cell>
          <cell r="BN501">
            <v>607</v>
          </cell>
          <cell r="BO501" t="str">
            <v>6</v>
          </cell>
          <cell r="BP501"/>
          <cell r="BW501">
            <v>0</v>
          </cell>
          <cell r="BX501" t="str">
            <v>شفاف</v>
          </cell>
          <cell r="BY501">
            <v>1.1428000000000001E-2</v>
          </cell>
          <cell r="BZ501">
            <v>50</v>
          </cell>
          <cell r="CA501">
            <v>4</v>
          </cell>
          <cell r="CB501">
            <v>14</v>
          </cell>
          <cell r="CC501">
            <v>2</v>
          </cell>
          <cell r="CE501">
            <v>87</v>
          </cell>
          <cell r="CF501">
            <v>150</v>
          </cell>
          <cell r="CG501" t="str">
            <v xml:space="preserve">ازرق </v>
          </cell>
          <cell r="CH501">
            <v>6.2100000000000002E-3</v>
          </cell>
          <cell r="CI501">
            <v>8.6999999999999994E-2</v>
          </cell>
          <cell r="CK501">
            <v>0.54249999999999998</v>
          </cell>
          <cell r="CL501">
            <v>0</v>
          </cell>
          <cell r="CN501" t="str">
            <v>seedlings 150 Seekm Bny Sweef</v>
          </cell>
          <cell r="CO501" t="str">
            <v>سيكم</v>
          </cell>
          <cell r="CP501" t="str">
            <v>سيكم</v>
          </cell>
          <cell r="CT501">
            <v>0</v>
          </cell>
          <cell r="CU501">
            <v>1</v>
          </cell>
          <cell r="CV501">
            <v>1</v>
          </cell>
        </row>
        <row r="502">
          <cell r="A502">
            <v>348</v>
          </cell>
          <cell r="B502" t="str">
            <v>PF1</v>
          </cell>
          <cell r="C502" t="str">
            <v>FOAM 10TH</v>
          </cell>
          <cell r="D502" t="str">
            <v>Molds</v>
          </cell>
          <cell r="E502" t="str">
            <v>FMSEKB150N0000</v>
          </cell>
          <cell r="F502" t="str">
            <v>شتلات 150 سيكم / اسنا</v>
          </cell>
          <cell r="G502" t="str">
            <v>Ea</v>
          </cell>
          <cell r="H502" t="str">
            <v>1400*1700</v>
          </cell>
          <cell r="I502">
            <v>0.5</v>
          </cell>
          <cell r="M502">
            <v>40</v>
          </cell>
          <cell r="N502">
            <v>1</v>
          </cell>
          <cell r="O502">
            <v>2</v>
          </cell>
          <cell r="P502" t="str">
            <v>O1</v>
          </cell>
          <cell r="Q502" t="str">
            <v>تعمل</v>
          </cell>
          <cell r="R502">
            <v>500</v>
          </cell>
          <cell r="S502">
            <v>465</v>
          </cell>
          <cell r="T502">
            <v>535</v>
          </cell>
          <cell r="U502" t="str">
            <v>7</v>
          </cell>
          <cell r="V502" t="str">
            <v>7</v>
          </cell>
          <cell r="X502" t="str">
            <v>شتلات</v>
          </cell>
          <cell r="Y502">
            <v>148</v>
          </cell>
          <cell r="AA502">
            <v>348</v>
          </cell>
          <cell r="AB502" t="str">
            <v>شتلات 150 سيكم / اسنا</v>
          </cell>
          <cell r="AD502" t="str">
            <v>شتلات  سيكم واسنا</v>
          </cell>
          <cell r="AE502">
            <v>1</v>
          </cell>
          <cell r="AH502">
            <v>180</v>
          </cell>
          <cell r="AI502">
            <v>171</v>
          </cell>
          <cell r="AJ502">
            <v>189</v>
          </cell>
          <cell r="AK502">
            <v>1</v>
          </cell>
          <cell r="AL502">
            <v>1</v>
          </cell>
          <cell r="AN502">
            <v>20</v>
          </cell>
          <cell r="AO502">
            <v>25</v>
          </cell>
          <cell r="AP502" t="str">
            <v>Eu 150</v>
          </cell>
          <cell r="AR502">
            <v>32</v>
          </cell>
          <cell r="AS502">
            <v>24</v>
          </cell>
          <cell r="AT502" t="str">
            <v>SEK</v>
          </cell>
          <cell r="AU502" t="str">
            <v>اتوماتيك</v>
          </cell>
          <cell r="AV502">
            <v>7</v>
          </cell>
          <cell r="AW502">
            <v>7</v>
          </cell>
          <cell r="BJ502">
            <v>5</v>
          </cell>
          <cell r="BK502">
            <v>15</v>
          </cell>
          <cell r="BL502">
            <v>25</v>
          </cell>
          <cell r="BN502">
            <v>607</v>
          </cell>
          <cell r="BO502" t="str">
            <v>6</v>
          </cell>
          <cell r="BP502"/>
          <cell r="BW502">
            <v>0</v>
          </cell>
          <cell r="BX502" t="str">
            <v>شفاف</v>
          </cell>
          <cell r="BY502">
            <v>1.1428000000000001E-2</v>
          </cell>
          <cell r="BZ502">
            <v>50</v>
          </cell>
          <cell r="CA502">
            <v>4</v>
          </cell>
          <cell r="CB502">
            <v>14</v>
          </cell>
          <cell r="CC502">
            <v>2</v>
          </cell>
          <cell r="CE502">
            <v>87</v>
          </cell>
          <cell r="CF502">
            <v>150</v>
          </cell>
          <cell r="CG502" t="str">
            <v xml:space="preserve">ازرق </v>
          </cell>
          <cell r="CH502">
            <v>6.2100000000000002E-3</v>
          </cell>
          <cell r="CI502">
            <v>8.6999999999999994E-2</v>
          </cell>
          <cell r="CK502">
            <v>0.54249999999999998</v>
          </cell>
          <cell r="CL502">
            <v>0</v>
          </cell>
          <cell r="CN502" t="str">
            <v>seedlings 150 Seekm Bny Sweef</v>
          </cell>
          <cell r="CO502" t="str">
            <v>سيكم</v>
          </cell>
          <cell r="CP502" t="str">
            <v>سيكم</v>
          </cell>
          <cell r="CT502">
            <v>1</v>
          </cell>
          <cell r="CU502">
            <v>1</v>
          </cell>
          <cell r="CV502">
            <v>1</v>
          </cell>
        </row>
        <row r="503">
          <cell r="A503" t="str">
            <v>289sum</v>
          </cell>
          <cell r="B503" t="str">
            <v>PF1</v>
          </cell>
          <cell r="C503" t="str">
            <v>FOAM 10TH</v>
          </cell>
          <cell r="D503" t="str">
            <v>Molds</v>
          </cell>
          <cell r="E503" t="str">
            <v>FMESNB150N0000</v>
          </cell>
          <cell r="F503" t="str">
            <v xml:space="preserve">شتلات  سيكم واسنا </v>
          </cell>
          <cell r="G503" t="str">
            <v>Ea</v>
          </cell>
          <cell r="H503" t="str">
            <v>1100*1200</v>
          </cell>
          <cell r="I503">
            <v>1.5293421703296703</v>
          </cell>
          <cell r="J503">
            <v>15</v>
          </cell>
          <cell r="L503">
            <v>16</v>
          </cell>
          <cell r="M503">
            <v>25</v>
          </cell>
          <cell r="N503">
            <v>1</v>
          </cell>
          <cell r="O503">
            <v>1</v>
          </cell>
          <cell r="Q503" t="str">
            <v>لا تعمل</v>
          </cell>
          <cell r="R503">
            <v>1529.3421703296704</v>
          </cell>
          <cell r="S503">
            <v>1422.2882184065934</v>
          </cell>
          <cell r="T503">
            <v>1636.3961222527473</v>
          </cell>
          <cell r="U503" t="str">
            <v>7</v>
          </cell>
          <cell r="V503" t="str">
            <v>7</v>
          </cell>
          <cell r="X503" t="str">
            <v>شتلات</v>
          </cell>
          <cell r="Y503">
            <v>148</v>
          </cell>
          <cell r="AA503">
            <v>289</v>
          </cell>
          <cell r="AB503" t="str">
            <v>شتلات  سيكم واسنا</v>
          </cell>
          <cell r="AD503" t="str">
            <v>شتلات  سيكم واسنا بدون بادج</v>
          </cell>
          <cell r="AE503">
            <v>0</v>
          </cell>
          <cell r="AH503">
            <v>144</v>
          </cell>
          <cell r="AI503">
            <v>136.79999999999998</v>
          </cell>
          <cell r="AJ503">
            <v>151.20000000000002</v>
          </cell>
          <cell r="AK503">
            <v>0</v>
          </cell>
          <cell r="AM503">
            <v>1</v>
          </cell>
          <cell r="AN503">
            <v>10</v>
          </cell>
          <cell r="AO503" t="str">
            <v>24</v>
          </cell>
          <cell r="AP503" t="str">
            <v>(A)   401 XS   (S)0.4-0.8 mm</v>
          </cell>
          <cell r="AQ503" t="str">
            <v>(B)   EU 100   (S)0.4-0.8 mm</v>
          </cell>
          <cell r="AR503">
            <v>6</v>
          </cell>
          <cell r="AS503">
            <v>6</v>
          </cell>
          <cell r="AT503" t="str">
            <v>ESN</v>
          </cell>
          <cell r="AU503" t="str">
            <v>اتوماتيك</v>
          </cell>
          <cell r="AV503">
            <v>7</v>
          </cell>
          <cell r="AW503">
            <v>7</v>
          </cell>
          <cell r="AX503">
            <v>696</v>
          </cell>
          <cell r="AY503">
            <v>1</v>
          </cell>
          <cell r="AZ503">
            <v>1</v>
          </cell>
          <cell r="BA503">
            <v>470</v>
          </cell>
          <cell r="BB503">
            <v>1</v>
          </cell>
          <cell r="BC503">
            <v>1</v>
          </cell>
          <cell r="BD503">
            <v>75</v>
          </cell>
          <cell r="BE503">
            <v>2</v>
          </cell>
          <cell r="BF503">
            <v>2</v>
          </cell>
          <cell r="BJ503">
            <v>5</v>
          </cell>
          <cell r="BK503">
            <v>5</v>
          </cell>
          <cell r="BL503">
            <v>15</v>
          </cell>
          <cell r="BN503">
            <v>601</v>
          </cell>
          <cell r="BO503" t="str">
            <v>6</v>
          </cell>
          <cell r="BP503"/>
          <cell r="BW503">
            <v>0</v>
          </cell>
          <cell r="CB503">
            <v>16</v>
          </cell>
          <cell r="CC503">
            <v>1</v>
          </cell>
          <cell r="CE503">
            <v>87</v>
          </cell>
          <cell r="CF503">
            <v>150</v>
          </cell>
          <cell r="CG503" t="str">
            <v xml:space="preserve">ازرق </v>
          </cell>
          <cell r="CK503">
            <v>0</v>
          </cell>
          <cell r="CL503">
            <v>1.6822763873626376</v>
          </cell>
          <cell r="CN503" t="str">
            <v>seedling 150 eye Asna</v>
          </cell>
          <cell r="CO503" t="str">
            <v>مشتل اسنا</v>
          </cell>
          <cell r="CP503" t="str">
            <v>مشتل اسنا</v>
          </cell>
          <cell r="CT503">
            <v>0</v>
          </cell>
          <cell r="CU503">
            <v>1</v>
          </cell>
          <cell r="CV503">
            <v>1</v>
          </cell>
        </row>
        <row r="504">
          <cell r="A504">
            <v>349</v>
          </cell>
          <cell r="B504" t="str">
            <v>PF1</v>
          </cell>
          <cell r="C504" t="str">
            <v>FOAM 10TH</v>
          </cell>
          <cell r="D504" t="str">
            <v>Molds</v>
          </cell>
          <cell r="E504" t="str">
            <v>FMAFGI8M000000</v>
          </cell>
          <cell r="F504" t="str">
            <v>طقم وزر متعدد المقاسات + شريحة  CNC</v>
          </cell>
          <cell r="G504" t="str">
            <v>Set</v>
          </cell>
          <cell r="H504" t="str">
            <v>1100*1200</v>
          </cell>
          <cell r="I504" t="str">
            <v>0.285</v>
          </cell>
          <cell r="M504" t="str">
            <v>34</v>
          </cell>
          <cell r="N504" t="str">
            <v>2</v>
          </cell>
          <cell r="O504" t="str">
            <v>2</v>
          </cell>
          <cell r="Q504" t="str">
            <v>تعمل</v>
          </cell>
          <cell r="R504">
            <v>285</v>
          </cell>
          <cell r="S504">
            <v>265.05</v>
          </cell>
          <cell r="T504">
            <v>304.95</v>
          </cell>
          <cell r="U504" t="str">
            <v>7</v>
          </cell>
          <cell r="V504" t="str">
            <v>7</v>
          </cell>
          <cell r="X504" t="str">
            <v>سيراميك</v>
          </cell>
          <cell r="Y504">
            <v>194</v>
          </cell>
          <cell r="AA504">
            <v>349</v>
          </cell>
          <cell r="AB504" t="str">
            <v>طقم وزر متعدد المقاسات + شريحة  CNC</v>
          </cell>
          <cell r="AD504" t="str">
            <v>طقم وزر متعدد المقاسات + شريحة  CNC</v>
          </cell>
          <cell r="AE504">
            <v>1</v>
          </cell>
          <cell r="AH504">
            <v>211.76470588235293</v>
          </cell>
          <cell r="AI504">
            <v>201.17647058823528</v>
          </cell>
          <cell r="AJ504">
            <v>222.35294117647058</v>
          </cell>
          <cell r="AK504">
            <v>1</v>
          </cell>
          <cell r="AM504">
            <v>1</v>
          </cell>
          <cell r="AN504" t="str">
            <v>10</v>
          </cell>
          <cell r="AP504" t="str">
            <v>Eu 150</v>
          </cell>
          <cell r="AR504" t="str">
            <v>12</v>
          </cell>
          <cell r="AS504" t="str">
            <v>22</v>
          </cell>
          <cell r="AT504" t="str">
            <v>AFG</v>
          </cell>
          <cell r="AU504" t="str">
            <v>اتوماتيك</v>
          </cell>
          <cell r="AV504">
            <v>7</v>
          </cell>
          <cell r="AW504">
            <v>7</v>
          </cell>
          <cell r="BJ504">
            <v>5</v>
          </cell>
          <cell r="BK504">
            <v>5</v>
          </cell>
          <cell r="BL504">
            <v>15</v>
          </cell>
          <cell r="BN504">
            <v>137</v>
          </cell>
          <cell r="BO504" t="str">
            <v>1</v>
          </cell>
          <cell r="BP504"/>
          <cell r="BW504">
            <v>0</v>
          </cell>
          <cell r="BX504" t="str">
            <v>شفاف</v>
          </cell>
          <cell r="BY504">
            <v>5.7140000000000003E-3</v>
          </cell>
          <cell r="BZ504" t="str">
            <v>50</v>
          </cell>
          <cell r="CA504" t="str">
            <v>3.5</v>
          </cell>
          <cell r="CB504" t="str">
            <v>6</v>
          </cell>
          <cell r="CC504" t="str">
            <v>1</v>
          </cell>
          <cell r="CE504">
            <v>87</v>
          </cell>
          <cell r="CF504">
            <v>150</v>
          </cell>
          <cell r="CG504" t="str">
            <v>ابيض</v>
          </cell>
          <cell r="CH504" t="str">
            <v>0.0145</v>
          </cell>
          <cell r="CI504" t="str">
            <v>0.087</v>
          </cell>
          <cell r="CJ504" t="str">
            <v>0.285</v>
          </cell>
          <cell r="CK504">
            <v>0</v>
          </cell>
          <cell r="CL504">
            <v>0.3135</v>
          </cell>
          <cell r="CN504" t="str">
            <v>ensemble Wazar multi measures + slice  CNC</v>
          </cell>
          <cell r="CT504">
            <v>1</v>
          </cell>
          <cell r="CU504">
            <v>1</v>
          </cell>
          <cell r="CV504">
            <v>1</v>
          </cell>
        </row>
        <row r="505">
          <cell r="A505">
            <v>350</v>
          </cell>
          <cell r="B505" t="str">
            <v>PF1</v>
          </cell>
          <cell r="C505" t="str">
            <v>FOAM 10TH</v>
          </cell>
          <cell r="D505" t="str">
            <v>xps</v>
          </cell>
          <cell r="E505" t="str">
            <v>FX35IF00400000</v>
          </cell>
          <cell r="F505" t="str">
            <v xml:space="preserve"> شريحة زرقاء آيزوفوم 4سم ك35 بدون شفة</v>
          </cell>
          <cell r="M505"/>
          <cell r="Q505" t="str">
            <v>تعمل</v>
          </cell>
          <cell r="S505"/>
          <cell r="T505"/>
          <cell r="X505" t="str">
            <v>آيزو فوم</v>
          </cell>
          <cell r="Y505">
            <v>59</v>
          </cell>
          <cell r="AA505">
            <v>350</v>
          </cell>
          <cell r="AB505" t="str">
            <v xml:space="preserve"> شريحة زرقاء آيزوفوم 4سم ك35 بدون شفة</v>
          </cell>
          <cell r="AE505">
            <v>1</v>
          </cell>
          <cell r="AK505">
            <v>1</v>
          </cell>
          <cell r="AM505">
            <v>1</v>
          </cell>
          <cell r="AT505" t="str">
            <v>35I</v>
          </cell>
          <cell r="AU505" t="str">
            <v>اتوماتيك</v>
          </cell>
          <cell r="AV505">
            <v>7</v>
          </cell>
          <cell r="AW505">
            <v>7</v>
          </cell>
          <cell r="BJ505">
            <v>5</v>
          </cell>
          <cell r="BK505">
            <v>-5</v>
          </cell>
          <cell r="BL505">
            <v>5</v>
          </cell>
          <cell r="BO505" t="str">
            <v/>
          </cell>
          <cell r="BP505"/>
          <cell r="BW505">
            <v>0</v>
          </cell>
          <cell r="CK505">
            <v>0</v>
          </cell>
          <cell r="CL505">
            <v>0</v>
          </cell>
          <cell r="CO505" t="str">
            <v>عملاء متنوعون</v>
          </cell>
          <cell r="CP505" t="str">
            <v>عملاء متنوعون</v>
          </cell>
          <cell r="CT505">
            <v>1</v>
          </cell>
          <cell r="CU505">
            <v>1</v>
          </cell>
          <cell r="CV505">
            <v>1</v>
          </cell>
        </row>
        <row r="506">
          <cell r="A506">
            <v>351</v>
          </cell>
          <cell r="B506" t="str">
            <v>PF1</v>
          </cell>
          <cell r="C506" t="str">
            <v>FOAM 10TH</v>
          </cell>
          <cell r="D506" t="str">
            <v>xps</v>
          </cell>
          <cell r="E506" t="str">
            <v>FX35IT01300000</v>
          </cell>
          <cell r="F506" t="str">
            <v xml:space="preserve">الفوم الازرق 3سم بشفة </v>
          </cell>
          <cell r="M506"/>
          <cell r="Q506" t="str">
            <v>تعمل</v>
          </cell>
          <cell r="S506"/>
          <cell r="T506"/>
          <cell r="X506" t="str">
            <v>بلوفوم</v>
          </cell>
          <cell r="Y506">
            <v>60</v>
          </cell>
          <cell r="AA506">
            <v>351</v>
          </cell>
          <cell r="AB506" t="str">
            <v xml:space="preserve">الفوم الازرق 3سم بشفة </v>
          </cell>
          <cell r="AE506">
            <v>1</v>
          </cell>
          <cell r="AK506">
            <v>1</v>
          </cell>
          <cell r="AM506">
            <v>1</v>
          </cell>
          <cell r="AT506" t="str">
            <v>35I</v>
          </cell>
          <cell r="AV506">
            <v>7</v>
          </cell>
          <cell r="AW506">
            <v>7</v>
          </cell>
          <cell r="BJ506">
            <v>5</v>
          </cell>
          <cell r="BK506">
            <v>-5</v>
          </cell>
          <cell r="BL506">
            <v>5</v>
          </cell>
          <cell r="BO506" t="str">
            <v/>
          </cell>
          <cell r="BP506"/>
          <cell r="BW506">
            <v>0</v>
          </cell>
          <cell r="CK506">
            <v>0</v>
          </cell>
          <cell r="CL506">
            <v>0</v>
          </cell>
          <cell r="CO506" t="str">
            <v>عملاء متنوعون</v>
          </cell>
          <cell r="CP506" t="str">
            <v>عملاء متنوعون</v>
          </cell>
          <cell r="CT506">
            <v>1</v>
          </cell>
          <cell r="CU506">
            <v>1</v>
          </cell>
          <cell r="CV506">
            <v>1</v>
          </cell>
        </row>
        <row r="507">
          <cell r="A507">
            <v>352</v>
          </cell>
          <cell r="B507" t="str">
            <v>PF1</v>
          </cell>
          <cell r="C507" t="str">
            <v>FOAM 10TH</v>
          </cell>
          <cell r="D507" t="str">
            <v>xps</v>
          </cell>
          <cell r="E507" t="str">
            <v>FX35IT01500000</v>
          </cell>
          <cell r="F507" t="str">
            <v xml:space="preserve">الفوم الازرق 5سم بشفة </v>
          </cell>
          <cell r="M507"/>
          <cell r="Q507" t="str">
            <v>تعمل</v>
          </cell>
          <cell r="S507"/>
          <cell r="T507"/>
          <cell r="X507" t="str">
            <v>بلوفوم</v>
          </cell>
          <cell r="Y507">
            <v>61</v>
          </cell>
          <cell r="AA507">
            <v>352</v>
          </cell>
          <cell r="AB507" t="str">
            <v xml:space="preserve">الفوم الازرق 5سم بشفة </v>
          </cell>
          <cell r="AE507">
            <v>1</v>
          </cell>
          <cell r="AK507">
            <v>1</v>
          </cell>
          <cell r="AM507">
            <v>1</v>
          </cell>
          <cell r="AT507" t="str">
            <v>35I</v>
          </cell>
          <cell r="AV507">
            <v>7</v>
          </cell>
          <cell r="AW507">
            <v>7</v>
          </cell>
          <cell r="BJ507">
            <v>5</v>
          </cell>
          <cell r="BK507">
            <v>-5</v>
          </cell>
          <cell r="BL507">
            <v>5</v>
          </cell>
          <cell r="BO507" t="str">
            <v/>
          </cell>
          <cell r="BP507"/>
          <cell r="BW507">
            <v>0</v>
          </cell>
          <cell r="CK507">
            <v>0</v>
          </cell>
          <cell r="CL507">
            <v>0</v>
          </cell>
          <cell r="CO507" t="str">
            <v>عملاء متنوعون</v>
          </cell>
          <cell r="CP507" t="str">
            <v>عملاء متنوعون</v>
          </cell>
          <cell r="CT507">
            <v>1</v>
          </cell>
          <cell r="CU507">
            <v>1</v>
          </cell>
          <cell r="CV507">
            <v>1</v>
          </cell>
        </row>
        <row r="508">
          <cell r="A508">
            <v>353</v>
          </cell>
          <cell r="B508" t="str">
            <v>PF1</v>
          </cell>
          <cell r="C508" t="str">
            <v>FOAM 10TH</v>
          </cell>
          <cell r="D508" t="str">
            <v>Blocs</v>
          </cell>
          <cell r="E508" t="str">
            <v>FB11P200000000</v>
          </cell>
          <cell r="F508" t="str">
            <v>سوبر ش</v>
          </cell>
          <cell r="M508"/>
          <cell r="Q508" t="str">
            <v>تعمل</v>
          </cell>
          <cell r="S508"/>
          <cell r="T508"/>
          <cell r="X508" t="str">
            <v>بلوكات</v>
          </cell>
          <cell r="Y508">
            <v>62</v>
          </cell>
          <cell r="AA508">
            <v>353</v>
          </cell>
          <cell r="AB508" t="str">
            <v>سوبر ش</v>
          </cell>
          <cell r="AE508">
            <v>1</v>
          </cell>
          <cell r="AK508">
            <v>1</v>
          </cell>
          <cell r="AM508">
            <v>1</v>
          </cell>
          <cell r="AO508">
            <v>11</v>
          </cell>
          <cell r="AT508" t="str">
            <v>11P</v>
          </cell>
          <cell r="AV508">
            <v>7</v>
          </cell>
          <cell r="AW508">
            <v>7</v>
          </cell>
          <cell r="BJ508">
            <v>5</v>
          </cell>
          <cell r="BK508">
            <v>-5</v>
          </cell>
          <cell r="BL508">
            <v>5</v>
          </cell>
          <cell r="BO508" t="str">
            <v/>
          </cell>
          <cell r="BP508"/>
          <cell r="BW508">
            <v>0</v>
          </cell>
          <cell r="CK508">
            <v>0</v>
          </cell>
          <cell r="CL508">
            <v>0</v>
          </cell>
          <cell r="CO508" t="str">
            <v>عملاء متنوعون</v>
          </cell>
          <cell r="CP508" t="str">
            <v>عملاء متنوعون</v>
          </cell>
          <cell r="CT508">
            <v>1</v>
          </cell>
          <cell r="CU508">
            <v>1</v>
          </cell>
          <cell r="CV508">
            <v>1</v>
          </cell>
        </row>
        <row r="509">
          <cell r="A509">
            <v>354</v>
          </cell>
          <cell r="B509" t="str">
            <v>PF1</v>
          </cell>
          <cell r="C509" t="str">
            <v>FOAM 10TH</v>
          </cell>
          <cell r="D509" t="str">
            <v>Blocs</v>
          </cell>
          <cell r="E509" t="str">
            <v>FB11P100000000</v>
          </cell>
          <cell r="F509" t="str">
            <v>سوبر ص</v>
          </cell>
          <cell r="M509"/>
          <cell r="Q509" t="str">
            <v>تعمل</v>
          </cell>
          <cell r="S509"/>
          <cell r="T509"/>
          <cell r="X509" t="str">
            <v>بلوكات</v>
          </cell>
          <cell r="AA509">
            <v>354</v>
          </cell>
          <cell r="AB509" t="str">
            <v>سوبر ص</v>
          </cell>
          <cell r="AE509">
            <v>1</v>
          </cell>
          <cell r="AK509">
            <v>1</v>
          </cell>
          <cell r="AL509">
            <v>1</v>
          </cell>
          <cell r="AO509">
            <v>11</v>
          </cell>
          <cell r="AT509" t="str">
            <v>11P</v>
          </cell>
          <cell r="AV509">
            <v>7</v>
          </cell>
          <cell r="AW509">
            <v>7</v>
          </cell>
          <cell r="BJ509">
            <v>5</v>
          </cell>
          <cell r="BK509">
            <v>-5</v>
          </cell>
          <cell r="BL509">
            <v>5</v>
          </cell>
          <cell r="BO509" t="str">
            <v/>
          </cell>
          <cell r="BP509"/>
          <cell r="BW509">
            <v>0</v>
          </cell>
          <cell r="CK509">
            <v>0</v>
          </cell>
          <cell r="CL509">
            <v>0</v>
          </cell>
          <cell r="CO509" t="str">
            <v>عملاء متنوعون</v>
          </cell>
          <cell r="CP509" t="str">
            <v>عملاء متنوعون</v>
          </cell>
          <cell r="CT509">
            <v>1</v>
          </cell>
          <cell r="CU509">
            <v>1</v>
          </cell>
          <cell r="CV509">
            <v>1</v>
          </cell>
        </row>
        <row r="510">
          <cell r="A510">
            <v>355</v>
          </cell>
          <cell r="B510" t="str">
            <v>PF1</v>
          </cell>
          <cell r="C510" t="str">
            <v>FOAM 10TH</v>
          </cell>
          <cell r="D510" t="str">
            <v>xps</v>
          </cell>
          <cell r="E510" t="str">
            <v>FX35IF02500250</v>
          </cell>
          <cell r="F510" t="str">
            <v>شرائح ايزوفوم ك35 5سم بشفة أربعة اتجاهات مقاس 250*60*5سم تصدير</v>
          </cell>
          <cell r="M510"/>
          <cell r="Q510" t="str">
            <v>تعمل</v>
          </cell>
          <cell r="S510"/>
          <cell r="T510"/>
          <cell r="X510" t="str">
            <v>آيزو فوم</v>
          </cell>
          <cell r="Y510">
            <v>64</v>
          </cell>
          <cell r="AA510">
            <v>355</v>
          </cell>
          <cell r="AB510" t="str">
            <v>شرائح ايزوفوم ك35 5سم بشفة أربعة اتجاهات مقاس 250*60*5سم تصدير</v>
          </cell>
          <cell r="AE510">
            <v>1</v>
          </cell>
          <cell r="AK510">
            <v>1</v>
          </cell>
          <cell r="AM510">
            <v>1</v>
          </cell>
          <cell r="AT510" t="str">
            <v>35I</v>
          </cell>
          <cell r="AV510">
            <v>7</v>
          </cell>
          <cell r="AW510">
            <v>7</v>
          </cell>
          <cell r="BJ510">
            <v>5</v>
          </cell>
          <cell r="BK510">
            <v>-5</v>
          </cell>
          <cell r="BL510">
            <v>5</v>
          </cell>
          <cell r="BO510" t="str">
            <v/>
          </cell>
          <cell r="BP510"/>
          <cell r="BW510">
            <v>0</v>
          </cell>
          <cell r="CK510">
            <v>0</v>
          </cell>
          <cell r="CL510">
            <v>0</v>
          </cell>
          <cell r="CO510" t="str">
            <v>عملاء متنوعون</v>
          </cell>
          <cell r="CP510" t="str">
            <v>عملاء متنوعون</v>
          </cell>
          <cell r="CT510">
            <v>1</v>
          </cell>
          <cell r="CU510">
            <v>1</v>
          </cell>
          <cell r="CV510">
            <v>1</v>
          </cell>
        </row>
        <row r="511">
          <cell r="A511">
            <v>192</v>
          </cell>
          <cell r="B511" t="str">
            <v>PF1</v>
          </cell>
          <cell r="C511" t="str">
            <v>FOAM 10TH</v>
          </cell>
          <cell r="D511" t="str">
            <v>Molds</v>
          </cell>
          <cell r="E511" t="str">
            <v>FMEGPIB1251000</v>
          </cell>
          <cell r="F511" t="str">
            <v>فوم بالرينا 125 علوى</v>
          </cell>
          <cell r="G511" t="str">
            <v>Ea</v>
          </cell>
          <cell r="H511" t="str">
            <v>1100*1200</v>
          </cell>
          <cell r="I511">
            <v>0.67700000000000005</v>
          </cell>
          <cell r="J511">
            <v>12</v>
          </cell>
          <cell r="L511">
            <v>13</v>
          </cell>
          <cell r="M511">
            <v>14</v>
          </cell>
          <cell r="N511">
            <v>1</v>
          </cell>
          <cell r="O511">
            <v>1</v>
          </cell>
          <cell r="Q511" t="str">
            <v>تعمل</v>
          </cell>
          <cell r="R511">
            <v>677</v>
          </cell>
          <cell r="S511">
            <v>629.61</v>
          </cell>
          <cell r="T511">
            <v>724.39</v>
          </cell>
          <cell r="U511">
            <v>7</v>
          </cell>
          <cell r="V511">
            <v>7</v>
          </cell>
          <cell r="X511" t="str">
            <v>خزف</v>
          </cell>
          <cell r="Y511">
            <v>268</v>
          </cell>
          <cell r="AA511">
            <v>192</v>
          </cell>
          <cell r="AB511" t="str">
            <v>فوم بالرينا 125 علوى</v>
          </cell>
          <cell r="AD511" t="str">
            <v>فوم بالرينا 125 علوى</v>
          </cell>
          <cell r="AE511">
            <v>1</v>
          </cell>
          <cell r="AH511">
            <v>257.14285714285717</v>
          </cell>
          <cell r="AI511">
            <v>244.28571428571431</v>
          </cell>
          <cell r="AJ511">
            <v>270.00000000000006</v>
          </cell>
          <cell r="AK511">
            <v>1</v>
          </cell>
          <cell r="AL511">
            <v>1</v>
          </cell>
          <cell r="AM511">
            <v>1</v>
          </cell>
          <cell r="AN511">
            <v>10</v>
          </cell>
          <cell r="AO511" t="str">
            <v>18</v>
          </cell>
          <cell r="AP511" t="str">
            <v>(A)  EU150  (M)0.7-1.1mm</v>
          </cell>
          <cell r="AQ511" t="str">
            <v>(B) C.SB         (M) 0.7-1.1 mm</v>
          </cell>
          <cell r="AR511">
            <v>9</v>
          </cell>
          <cell r="AS511">
            <v>9</v>
          </cell>
          <cell r="AT511" t="str">
            <v>EGP</v>
          </cell>
          <cell r="AU511" t="str">
            <v>اتوماتيك</v>
          </cell>
          <cell r="AV511">
            <v>7</v>
          </cell>
          <cell r="AW511">
            <v>7</v>
          </cell>
          <cell r="AX511">
            <v>625</v>
          </cell>
          <cell r="AY511">
            <v>1</v>
          </cell>
          <cell r="AZ511">
            <v>1</v>
          </cell>
          <cell r="BA511">
            <v>625</v>
          </cell>
          <cell r="BB511">
            <v>1</v>
          </cell>
          <cell r="BC511">
            <v>1</v>
          </cell>
          <cell r="BD511">
            <v>230</v>
          </cell>
          <cell r="BE511">
            <v>2</v>
          </cell>
          <cell r="BF511">
            <v>2</v>
          </cell>
          <cell r="BJ511">
            <v>3</v>
          </cell>
          <cell r="BK511">
            <v>7</v>
          </cell>
          <cell r="BL511">
            <v>13</v>
          </cell>
          <cell r="BN511">
            <v>510</v>
          </cell>
          <cell r="BO511" t="str">
            <v>5</v>
          </cell>
          <cell r="BP511"/>
          <cell r="BW511">
            <v>0</v>
          </cell>
          <cell r="CB511">
            <v>5</v>
          </cell>
          <cell r="CC511">
            <v>1</v>
          </cell>
          <cell r="CE511">
            <v>87</v>
          </cell>
          <cell r="CF511">
            <v>150</v>
          </cell>
          <cell r="CG511" t="str">
            <v>ابيض</v>
          </cell>
          <cell r="CK511">
            <v>0</v>
          </cell>
          <cell r="CL511">
            <v>0.74470000000000014</v>
          </cell>
          <cell r="CN511" t="str">
            <v>foam  Rina 125 top</v>
          </cell>
          <cell r="CO511" t="str">
            <v>المصرية الألمانية</v>
          </cell>
          <cell r="CP511" t="str">
            <v xml:space="preserve">شركة المصرية الالمانية </v>
          </cell>
          <cell r="CT511">
            <v>1</v>
          </cell>
          <cell r="CU511">
            <v>1</v>
          </cell>
          <cell r="CV511">
            <v>1</v>
          </cell>
        </row>
        <row r="512">
          <cell r="A512" t="str">
            <v>264d</v>
          </cell>
          <cell r="B512" t="str">
            <v>PF1</v>
          </cell>
          <cell r="C512" t="str">
            <v>FOAM 10TH</v>
          </cell>
          <cell r="D512" t="str">
            <v>Molds</v>
          </cell>
          <cell r="E512" t="str">
            <v>FMEGPIP1241000</v>
          </cell>
          <cell r="F512" t="str">
            <v>فوم بورسلين 124 سفلى K</v>
          </cell>
          <cell r="G512" t="str">
            <v>Ea</v>
          </cell>
          <cell r="H512" t="str">
            <v>1400*1400</v>
          </cell>
          <cell r="I512">
            <v>0.64</v>
          </cell>
          <cell r="J512">
            <v>18</v>
          </cell>
          <cell r="L512">
            <v>15</v>
          </cell>
          <cell r="M512">
            <v>13</v>
          </cell>
          <cell r="N512">
            <v>1</v>
          </cell>
          <cell r="O512">
            <v>1</v>
          </cell>
          <cell r="Q512" t="str">
            <v>تعمل</v>
          </cell>
          <cell r="R512">
            <v>640</v>
          </cell>
          <cell r="S512">
            <v>595.20000000000005</v>
          </cell>
          <cell r="T512">
            <v>684.8</v>
          </cell>
          <cell r="U512">
            <v>7</v>
          </cell>
          <cell r="V512">
            <v>7</v>
          </cell>
          <cell r="X512" t="str">
            <v>خزف</v>
          </cell>
          <cell r="Y512">
            <v>129</v>
          </cell>
          <cell r="AA512">
            <v>264</v>
          </cell>
          <cell r="AB512" t="str">
            <v>فوم بورسلين 124 سفلى K</v>
          </cell>
          <cell r="AD512" t="str">
            <v>فوم بورسلين 124 علوى K/فوم بورسلين 124 سفلى K</v>
          </cell>
          <cell r="AE512">
            <v>1</v>
          </cell>
          <cell r="AH512">
            <v>276.92307692307691</v>
          </cell>
          <cell r="AI512">
            <v>263.07692307692304</v>
          </cell>
          <cell r="AJ512">
            <v>290.76923076923077</v>
          </cell>
          <cell r="AK512">
            <v>0</v>
          </cell>
          <cell r="AL512">
            <v>1</v>
          </cell>
          <cell r="AN512">
            <v>8</v>
          </cell>
          <cell r="AO512">
            <v>20</v>
          </cell>
          <cell r="AP512" t="str">
            <v>(A)   401 XS   (S)0.4-0.8 mm</v>
          </cell>
          <cell r="AQ512" t="str">
            <v>(B)   EU 100   (S)0.4-0.8 mm</v>
          </cell>
          <cell r="AR512" t="str">
            <v>24</v>
          </cell>
          <cell r="AS512" t="str">
            <v>24</v>
          </cell>
          <cell r="AT512" t="str">
            <v>EGP</v>
          </cell>
          <cell r="AU512" t="str">
            <v>اتوماتيك</v>
          </cell>
          <cell r="AV512">
            <v>7</v>
          </cell>
          <cell r="AW512">
            <v>7</v>
          </cell>
          <cell r="AX512">
            <v>680</v>
          </cell>
          <cell r="AY512">
            <v>2</v>
          </cell>
          <cell r="AZ512">
            <v>2</v>
          </cell>
          <cell r="BA512">
            <v>560</v>
          </cell>
          <cell r="BB512">
            <v>2</v>
          </cell>
          <cell r="BC512">
            <v>2</v>
          </cell>
          <cell r="BD512">
            <v>215</v>
          </cell>
          <cell r="BE512">
            <v>2</v>
          </cell>
          <cell r="BF512">
            <v>2</v>
          </cell>
          <cell r="BJ512">
            <v>4</v>
          </cell>
          <cell r="BK512">
            <v>4</v>
          </cell>
          <cell r="BL512">
            <v>12</v>
          </cell>
          <cell r="BN512">
            <v>504</v>
          </cell>
          <cell r="BO512" t="str">
            <v>5</v>
          </cell>
          <cell r="BP512"/>
          <cell r="CB512">
            <v>5</v>
          </cell>
          <cell r="CC512">
            <v>1</v>
          </cell>
          <cell r="CG512" t="str">
            <v>ابيض</v>
          </cell>
          <cell r="CK512">
            <v>0</v>
          </cell>
          <cell r="CL512">
            <v>0.70400000000000007</v>
          </cell>
          <cell r="CN512" t="str">
            <v>foam Borslin 124 bottom K</v>
          </cell>
          <cell r="CO512" t="str">
            <v>المصرية الألمانية</v>
          </cell>
          <cell r="CP512" t="str">
            <v xml:space="preserve">شركة المصرية الالمانية </v>
          </cell>
          <cell r="CT512">
            <v>0</v>
          </cell>
          <cell r="CU512">
            <v>1</v>
          </cell>
        </row>
        <row r="513">
          <cell r="A513">
            <v>358</v>
          </cell>
          <cell r="B513" t="str">
            <v>PF1</v>
          </cell>
          <cell r="C513" t="str">
            <v>FOAM 10TH</v>
          </cell>
          <cell r="D513" t="str">
            <v>xps</v>
          </cell>
          <cell r="E513" t="str">
            <v>FX35EG01300000</v>
          </cell>
          <cell r="F513" t="str">
            <v>شريحة زرقاء 3سم بشفة المصرى</v>
          </cell>
          <cell r="M513"/>
          <cell r="Q513" t="str">
            <v>تعمل</v>
          </cell>
          <cell r="S513"/>
          <cell r="T513"/>
          <cell r="X513" t="str">
            <v>المصرى</v>
          </cell>
          <cell r="Y513">
            <v>67</v>
          </cell>
          <cell r="AA513">
            <v>358</v>
          </cell>
          <cell r="AB513" t="str">
            <v>شريحة زرقاء 3سم بشفة المصرى</v>
          </cell>
          <cell r="AE513">
            <v>1</v>
          </cell>
          <cell r="AK513">
            <v>1</v>
          </cell>
          <cell r="AM513">
            <v>1</v>
          </cell>
          <cell r="AT513" t="str">
            <v>35E</v>
          </cell>
          <cell r="AV513">
            <v>7</v>
          </cell>
          <cell r="AW513">
            <v>7</v>
          </cell>
          <cell r="BJ513">
            <v>5</v>
          </cell>
          <cell r="BK513">
            <v>-5</v>
          </cell>
          <cell r="BL513">
            <v>5</v>
          </cell>
          <cell r="BO513" t="str">
            <v/>
          </cell>
          <cell r="BP513"/>
          <cell r="BW513">
            <v>0</v>
          </cell>
          <cell r="CK513">
            <v>0</v>
          </cell>
          <cell r="CL513">
            <v>0</v>
          </cell>
          <cell r="CO513" t="str">
            <v>عملاء متنوعون</v>
          </cell>
          <cell r="CP513" t="str">
            <v>عملاء متنوعون</v>
          </cell>
          <cell r="CT513">
            <v>1</v>
          </cell>
          <cell r="CU513">
            <v>1</v>
          </cell>
          <cell r="CV513">
            <v>1</v>
          </cell>
        </row>
        <row r="514">
          <cell r="A514">
            <v>359</v>
          </cell>
          <cell r="B514" t="str">
            <v>PF1</v>
          </cell>
          <cell r="C514" t="str">
            <v>FOAM 10TH</v>
          </cell>
          <cell r="D514" t="str">
            <v>xps</v>
          </cell>
          <cell r="E514" t="str">
            <v>FX35EG01400001</v>
          </cell>
          <cell r="F514" t="str">
            <v>شريحة زرقاء 4سم بشفة المصرى</v>
          </cell>
          <cell r="M514"/>
          <cell r="Q514" t="str">
            <v>تعمل</v>
          </cell>
          <cell r="S514"/>
          <cell r="T514"/>
          <cell r="X514" t="str">
            <v>المصرى</v>
          </cell>
          <cell r="Y514">
            <v>68</v>
          </cell>
          <cell r="AA514">
            <v>359</v>
          </cell>
          <cell r="AB514" t="str">
            <v>شريحة زرقاء 4سم بشفة المصرى</v>
          </cell>
          <cell r="AE514">
            <v>1</v>
          </cell>
          <cell r="AK514">
            <v>1</v>
          </cell>
          <cell r="AM514">
            <v>1</v>
          </cell>
          <cell r="AT514" t="str">
            <v>35E</v>
          </cell>
          <cell r="AV514">
            <v>7</v>
          </cell>
          <cell r="AW514">
            <v>7</v>
          </cell>
          <cell r="BJ514">
            <v>5</v>
          </cell>
          <cell r="BK514">
            <v>-5</v>
          </cell>
          <cell r="BL514">
            <v>5</v>
          </cell>
          <cell r="BO514" t="str">
            <v/>
          </cell>
          <cell r="BP514"/>
          <cell r="BW514">
            <v>0</v>
          </cell>
          <cell r="CK514">
            <v>0</v>
          </cell>
          <cell r="CL514">
            <v>0</v>
          </cell>
          <cell r="CO514" t="str">
            <v>عملاء متنوعون</v>
          </cell>
          <cell r="CP514" t="str">
            <v>عملاء متنوعون</v>
          </cell>
          <cell r="CT514">
            <v>1</v>
          </cell>
          <cell r="CU514">
            <v>1</v>
          </cell>
          <cell r="CV514">
            <v>1</v>
          </cell>
        </row>
        <row r="515">
          <cell r="A515">
            <v>360</v>
          </cell>
          <cell r="B515" t="str">
            <v>PF1</v>
          </cell>
          <cell r="C515" t="str">
            <v>FOAM 10TH</v>
          </cell>
          <cell r="D515" t="str">
            <v>xps</v>
          </cell>
          <cell r="E515" t="str">
            <v>FX35EG01400000</v>
          </cell>
          <cell r="F515" t="str">
            <v>شريحة زرقاء 5سم بدون شفة المصرى</v>
          </cell>
          <cell r="M515"/>
          <cell r="Q515" t="str">
            <v>تعمل</v>
          </cell>
          <cell r="S515"/>
          <cell r="T515"/>
          <cell r="X515" t="str">
            <v>المصرى</v>
          </cell>
          <cell r="Y515">
            <v>69</v>
          </cell>
          <cell r="AA515">
            <v>360</v>
          </cell>
          <cell r="AB515" t="str">
            <v>شريحة زرقاء 5سم بدون شفة المصرى</v>
          </cell>
          <cell r="AE515">
            <v>1</v>
          </cell>
          <cell r="AK515">
            <v>1</v>
          </cell>
          <cell r="AM515">
            <v>1</v>
          </cell>
          <cell r="AT515" t="str">
            <v>35E</v>
          </cell>
          <cell r="AV515">
            <v>7</v>
          </cell>
          <cell r="AW515">
            <v>7</v>
          </cell>
          <cell r="BJ515">
            <v>5</v>
          </cell>
          <cell r="BK515">
            <v>-5</v>
          </cell>
          <cell r="BL515">
            <v>5</v>
          </cell>
          <cell r="BO515" t="str">
            <v/>
          </cell>
          <cell r="BP515"/>
          <cell r="BW515">
            <v>0</v>
          </cell>
          <cell r="CK515">
            <v>0</v>
          </cell>
          <cell r="CL515">
            <v>0</v>
          </cell>
          <cell r="CO515" t="str">
            <v>عملاء متنوعون</v>
          </cell>
          <cell r="CP515" t="str">
            <v>عملاء متنوعون</v>
          </cell>
          <cell r="CT515">
            <v>1</v>
          </cell>
          <cell r="CU515">
            <v>1</v>
          </cell>
          <cell r="CV515">
            <v>1</v>
          </cell>
        </row>
        <row r="516">
          <cell r="A516">
            <v>361</v>
          </cell>
          <cell r="B516" t="str">
            <v>PF1</v>
          </cell>
          <cell r="C516" t="str">
            <v>FOAM 10TH</v>
          </cell>
          <cell r="D516" t="str">
            <v>xps</v>
          </cell>
          <cell r="E516" t="str">
            <v>FX35EG01500000</v>
          </cell>
          <cell r="F516" t="str">
            <v>شريحة زرقاء 5سم بشفة المصرى</v>
          </cell>
          <cell r="M516"/>
          <cell r="Q516" t="str">
            <v>تعمل</v>
          </cell>
          <cell r="S516"/>
          <cell r="T516"/>
          <cell r="X516" t="str">
            <v>المصرى</v>
          </cell>
          <cell r="Y516">
            <v>70</v>
          </cell>
          <cell r="AA516">
            <v>361</v>
          </cell>
          <cell r="AB516" t="str">
            <v>شريحة زرقاء 5سم بشفة المصرى</v>
          </cell>
          <cell r="AE516">
            <v>1</v>
          </cell>
          <cell r="AK516">
            <v>1</v>
          </cell>
          <cell r="AM516">
            <v>1</v>
          </cell>
          <cell r="AT516" t="str">
            <v>35E</v>
          </cell>
          <cell r="AV516">
            <v>7</v>
          </cell>
          <cell r="AW516">
            <v>7</v>
          </cell>
          <cell r="BJ516">
            <v>5</v>
          </cell>
          <cell r="BK516">
            <v>-5</v>
          </cell>
          <cell r="BL516">
            <v>5</v>
          </cell>
          <cell r="BO516" t="str">
            <v/>
          </cell>
          <cell r="BP516"/>
          <cell r="BW516">
            <v>0</v>
          </cell>
          <cell r="CK516">
            <v>0</v>
          </cell>
          <cell r="CL516">
            <v>0</v>
          </cell>
          <cell r="CO516" t="str">
            <v>عملاء متنوعون</v>
          </cell>
          <cell r="CP516" t="str">
            <v>عملاء متنوعون</v>
          </cell>
          <cell r="CT516">
            <v>1</v>
          </cell>
          <cell r="CU516">
            <v>1</v>
          </cell>
          <cell r="CV516">
            <v>1</v>
          </cell>
        </row>
        <row r="517">
          <cell r="A517">
            <v>362</v>
          </cell>
          <cell r="B517" t="str">
            <v>PF1</v>
          </cell>
          <cell r="C517" t="str">
            <v>FOAM 10TH</v>
          </cell>
          <cell r="D517" t="str">
            <v>xps</v>
          </cell>
          <cell r="E517" t="str">
            <v>FX35EP00200000</v>
          </cell>
          <cell r="F517" t="str">
            <v>شريحة زرقاء آيزوفوم 2سم ك35 بدون شفة</v>
          </cell>
          <cell r="M517"/>
          <cell r="Q517" t="str">
            <v>تعمل</v>
          </cell>
          <cell r="S517"/>
          <cell r="T517"/>
          <cell r="X517" t="str">
            <v>آيزو فوم</v>
          </cell>
          <cell r="Y517">
            <v>71</v>
          </cell>
          <cell r="AA517">
            <v>362</v>
          </cell>
          <cell r="AB517" t="str">
            <v>شريحة زرقاء آيزوفوم 2سم ك35 بدون شفة</v>
          </cell>
          <cell r="AE517">
            <v>1</v>
          </cell>
          <cell r="AK517">
            <v>1</v>
          </cell>
          <cell r="AM517">
            <v>1</v>
          </cell>
          <cell r="AT517" t="str">
            <v>35E</v>
          </cell>
          <cell r="AV517">
            <v>7</v>
          </cell>
          <cell r="AW517">
            <v>7</v>
          </cell>
          <cell r="BJ517">
            <v>5</v>
          </cell>
          <cell r="BK517">
            <v>-5</v>
          </cell>
          <cell r="BL517">
            <v>5</v>
          </cell>
          <cell r="BO517" t="str">
            <v/>
          </cell>
          <cell r="BP517"/>
          <cell r="BW517">
            <v>0</v>
          </cell>
          <cell r="CK517">
            <v>0</v>
          </cell>
          <cell r="CL517">
            <v>0</v>
          </cell>
          <cell r="CO517" t="str">
            <v>عملاء متنوعون</v>
          </cell>
          <cell r="CP517" t="str">
            <v>عملاء متنوعون</v>
          </cell>
          <cell r="CT517">
            <v>1</v>
          </cell>
          <cell r="CU517">
            <v>1</v>
          </cell>
          <cell r="CV517">
            <v>1</v>
          </cell>
        </row>
        <row r="518">
          <cell r="A518">
            <v>363</v>
          </cell>
          <cell r="B518" t="str">
            <v>PF1</v>
          </cell>
          <cell r="C518" t="str">
            <v>FOAM 10TH</v>
          </cell>
          <cell r="D518" t="str">
            <v>xps</v>
          </cell>
          <cell r="E518" t="str">
            <v>FX35IF00300000</v>
          </cell>
          <cell r="F518" t="str">
            <v>شريحة زرقاء آيزوفوم 3سم ك35 بدون شفة</v>
          </cell>
          <cell r="M518"/>
          <cell r="Q518" t="str">
            <v>تعمل</v>
          </cell>
          <cell r="S518"/>
          <cell r="T518"/>
          <cell r="X518" t="str">
            <v>آيزو فوم</v>
          </cell>
          <cell r="Y518">
            <v>72</v>
          </cell>
          <cell r="AA518">
            <v>363</v>
          </cell>
          <cell r="AB518" t="str">
            <v>شريحة زرقاء آيزوفوم 3سم ك35 بدون شفة</v>
          </cell>
          <cell r="AE518">
            <v>1</v>
          </cell>
          <cell r="AK518">
            <v>1</v>
          </cell>
          <cell r="AM518">
            <v>1</v>
          </cell>
          <cell r="AT518" t="str">
            <v>35I</v>
          </cell>
          <cell r="AV518">
            <v>7</v>
          </cell>
          <cell r="AW518">
            <v>7</v>
          </cell>
          <cell r="BJ518">
            <v>5</v>
          </cell>
          <cell r="BK518">
            <v>-5</v>
          </cell>
          <cell r="BL518">
            <v>5</v>
          </cell>
          <cell r="BO518" t="str">
            <v/>
          </cell>
          <cell r="BP518"/>
          <cell r="BW518">
            <v>0</v>
          </cell>
          <cell r="CK518">
            <v>0</v>
          </cell>
          <cell r="CL518">
            <v>0</v>
          </cell>
          <cell r="CO518" t="str">
            <v>عملاء متنوعون</v>
          </cell>
          <cell r="CP518" t="str">
            <v>عملاء متنوعون</v>
          </cell>
          <cell r="CT518">
            <v>1</v>
          </cell>
          <cell r="CU518">
            <v>1</v>
          </cell>
          <cell r="CV518">
            <v>1</v>
          </cell>
        </row>
        <row r="519">
          <cell r="A519" t="str">
            <v>264u</v>
          </cell>
          <cell r="B519" t="str">
            <v>PF1</v>
          </cell>
          <cell r="C519" t="str">
            <v>FOAM 10TH</v>
          </cell>
          <cell r="D519" t="str">
            <v>Molds</v>
          </cell>
          <cell r="E519" t="str">
            <v>FMEGPIP1242000</v>
          </cell>
          <cell r="F519" t="str">
            <v>فوم بورسلين 124 علوى K</v>
          </cell>
          <cell r="G519" t="str">
            <v>Ea</v>
          </cell>
          <cell r="H519" t="str">
            <v>1400*1400</v>
          </cell>
          <cell r="I519">
            <v>0.69</v>
          </cell>
          <cell r="J519">
            <v>18</v>
          </cell>
          <cell r="L519">
            <v>15</v>
          </cell>
          <cell r="M519">
            <v>13</v>
          </cell>
          <cell r="N519">
            <v>1</v>
          </cell>
          <cell r="O519">
            <v>1</v>
          </cell>
          <cell r="Q519" t="str">
            <v>تعمل</v>
          </cell>
          <cell r="R519">
            <v>690</v>
          </cell>
          <cell r="S519">
            <v>641.70000000000005</v>
          </cell>
          <cell r="T519">
            <v>738.3</v>
          </cell>
          <cell r="U519">
            <v>7</v>
          </cell>
          <cell r="V519">
            <v>7</v>
          </cell>
          <cell r="X519" t="str">
            <v>خزف</v>
          </cell>
          <cell r="Y519">
            <v>129</v>
          </cell>
          <cell r="AA519">
            <v>264</v>
          </cell>
          <cell r="AB519" t="str">
            <v>فوم بورسلين 124 علوى K</v>
          </cell>
          <cell r="AD519" t="str">
            <v>فوم بورسلين 124 علوى K/فوم بورسلين 124 سفلى K</v>
          </cell>
          <cell r="AE519">
            <v>1</v>
          </cell>
          <cell r="AH519">
            <v>276.92307692307691</v>
          </cell>
          <cell r="AI519">
            <v>263.07692307692304</v>
          </cell>
          <cell r="AJ519">
            <v>290.76923076923077</v>
          </cell>
          <cell r="AK519">
            <v>0</v>
          </cell>
          <cell r="AL519">
            <v>1</v>
          </cell>
          <cell r="AN519">
            <v>8</v>
          </cell>
          <cell r="AO519">
            <v>20</v>
          </cell>
          <cell r="AP519" t="str">
            <v>(A)   401 XS   (S)0.4-0.8 mm</v>
          </cell>
          <cell r="AQ519" t="str">
            <v>(B)   EU 100   (S)0.4-0.8 mm</v>
          </cell>
          <cell r="AR519" t="str">
            <v>24</v>
          </cell>
          <cell r="AS519" t="str">
            <v>24</v>
          </cell>
          <cell r="AT519" t="str">
            <v>EGP</v>
          </cell>
          <cell r="AU519" t="str">
            <v>اتوماتيك</v>
          </cell>
          <cell r="AV519">
            <v>7</v>
          </cell>
          <cell r="AW519">
            <v>7</v>
          </cell>
          <cell r="AX519">
            <v>680</v>
          </cell>
          <cell r="AY519">
            <v>2</v>
          </cell>
          <cell r="AZ519">
            <v>2</v>
          </cell>
          <cell r="BA519">
            <v>560</v>
          </cell>
          <cell r="BB519">
            <v>2</v>
          </cell>
          <cell r="BC519">
            <v>2</v>
          </cell>
          <cell r="BD519">
            <v>215</v>
          </cell>
          <cell r="BE519">
            <v>2</v>
          </cell>
          <cell r="BF519">
            <v>2</v>
          </cell>
          <cell r="BJ519">
            <v>4</v>
          </cell>
          <cell r="BK519">
            <v>4</v>
          </cell>
          <cell r="BL519">
            <v>12</v>
          </cell>
          <cell r="BN519">
            <v>504</v>
          </cell>
          <cell r="BO519" t="str">
            <v>5</v>
          </cell>
          <cell r="BP519"/>
          <cell r="CB519">
            <v>5</v>
          </cell>
          <cell r="CC519">
            <v>1</v>
          </cell>
          <cell r="CG519" t="str">
            <v>ازرق</v>
          </cell>
          <cell r="CK519">
            <v>0</v>
          </cell>
          <cell r="CL519">
            <v>0.75900000000000001</v>
          </cell>
          <cell r="CN519" t="str">
            <v>foam Borslin 124 top K</v>
          </cell>
          <cell r="CO519" t="str">
            <v>الشركه العامه للخزف</v>
          </cell>
          <cell r="CP519" t="str">
            <v>الشركه العامه للخزف</v>
          </cell>
          <cell r="CQ519"/>
          <cell r="CR519"/>
          <cell r="CT519">
            <v>0</v>
          </cell>
          <cell r="CU519">
            <v>1</v>
          </cell>
        </row>
        <row r="520">
          <cell r="A520">
            <v>365</v>
          </cell>
          <cell r="B520" t="str">
            <v>PF1</v>
          </cell>
          <cell r="C520" t="str">
            <v>FOAM 10TH</v>
          </cell>
          <cell r="D520" t="str">
            <v>xps</v>
          </cell>
          <cell r="E520" t="str">
            <v>FX35IF01300000</v>
          </cell>
          <cell r="F520" t="str">
            <v>شريحة زرقاء آيزوفوم 3سم ك35 بشفة</v>
          </cell>
          <cell r="M520"/>
          <cell r="Q520" t="str">
            <v>تعمل</v>
          </cell>
          <cell r="S520"/>
          <cell r="T520"/>
          <cell r="X520" t="str">
            <v>آيزو فوم</v>
          </cell>
          <cell r="Y520">
            <v>74</v>
          </cell>
          <cell r="AA520">
            <v>365</v>
          </cell>
          <cell r="AB520" t="str">
            <v>شريحة زرقاء آيزوفوم 3سم ك35 بشفة</v>
          </cell>
          <cell r="AE520">
            <v>1</v>
          </cell>
          <cell r="AK520">
            <v>1</v>
          </cell>
          <cell r="AM520">
            <v>1</v>
          </cell>
          <cell r="AT520" t="str">
            <v>35I</v>
          </cell>
          <cell r="AV520">
            <v>7</v>
          </cell>
          <cell r="AW520">
            <v>7</v>
          </cell>
          <cell r="BJ520">
            <v>5</v>
          </cell>
          <cell r="BK520">
            <v>-5</v>
          </cell>
          <cell r="BL520">
            <v>5</v>
          </cell>
          <cell r="BO520" t="str">
            <v/>
          </cell>
          <cell r="BP520"/>
          <cell r="BW520">
            <v>0</v>
          </cell>
          <cell r="CK520">
            <v>0</v>
          </cell>
          <cell r="CL520">
            <v>0</v>
          </cell>
          <cell r="CO520" t="str">
            <v>عملاء متنوعون</v>
          </cell>
          <cell r="CP520" t="str">
            <v>عملاء متنوعون</v>
          </cell>
          <cell r="CT520">
            <v>1</v>
          </cell>
          <cell r="CU520">
            <v>1</v>
          </cell>
          <cell r="CV520">
            <v>1</v>
          </cell>
        </row>
        <row r="521">
          <cell r="A521">
            <v>366</v>
          </cell>
          <cell r="B521" t="str">
            <v>PF1</v>
          </cell>
          <cell r="C521" t="str">
            <v>FOAM 10TH</v>
          </cell>
          <cell r="D521" t="str">
            <v>xps</v>
          </cell>
          <cell r="E521" t="str">
            <v>FX35IF02300000</v>
          </cell>
          <cell r="F521" t="str">
            <v xml:space="preserve">شريحة زرقاء آيزوفوم 3سم ك35 من اربعة اتجاهات </v>
          </cell>
          <cell r="M521"/>
          <cell r="Q521" t="str">
            <v>تعمل</v>
          </cell>
          <cell r="S521"/>
          <cell r="T521"/>
          <cell r="X521" t="str">
            <v>آيزو فوم</v>
          </cell>
          <cell r="Y521">
            <v>75</v>
          </cell>
          <cell r="AA521">
            <v>366</v>
          </cell>
          <cell r="AB521" t="str">
            <v xml:space="preserve">شريحة زرقاء آيزوفوم 3سم ك35 من اربعة اتجاهات </v>
          </cell>
          <cell r="AE521">
            <v>1</v>
          </cell>
          <cell r="AK521">
            <v>1</v>
          </cell>
          <cell r="AM521">
            <v>1</v>
          </cell>
          <cell r="AT521" t="str">
            <v>35I</v>
          </cell>
          <cell r="AV521">
            <v>7</v>
          </cell>
          <cell r="AW521">
            <v>7</v>
          </cell>
          <cell r="BJ521">
            <v>5</v>
          </cell>
          <cell r="BK521">
            <v>-5</v>
          </cell>
          <cell r="BL521">
            <v>5</v>
          </cell>
          <cell r="BO521" t="str">
            <v/>
          </cell>
          <cell r="BP521"/>
          <cell r="BW521">
            <v>0</v>
          </cell>
          <cell r="CK521">
            <v>0</v>
          </cell>
          <cell r="CL521">
            <v>0</v>
          </cell>
          <cell r="CO521" t="str">
            <v>عملاء متنوعون</v>
          </cell>
          <cell r="CP521" t="str">
            <v>عملاء متنوعون</v>
          </cell>
          <cell r="CT521">
            <v>1</v>
          </cell>
          <cell r="CU521">
            <v>1</v>
          </cell>
          <cell r="CV521">
            <v>1</v>
          </cell>
        </row>
        <row r="522">
          <cell r="A522">
            <v>367</v>
          </cell>
          <cell r="B522" t="str">
            <v>PF1</v>
          </cell>
          <cell r="C522" t="str">
            <v>FOAM 10TH</v>
          </cell>
          <cell r="D522" t="str">
            <v>xps</v>
          </cell>
          <cell r="E522" t="str">
            <v>FX35IF01400000</v>
          </cell>
          <cell r="F522" t="str">
            <v>شريحة زرقاء آيزوفوم 4سم ك35 بشفة</v>
          </cell>
          <cell r="M522"/>
          <cell r="Q522" t="str">
            <v>تعمل</v>
          </cell>
          <cell r="S522"/>
          <cell r="T522"/>
          <cell r="X522" t="str">
            <v>آيزو فوم</v>
          </cell>
          <cell r="Y522">
            <v>76</v>
          </cell>
          <cell r="AA522">
            <v>367</v>
          </cell>
          <cell r="AB522" t="str">
            <v>شريحة زرقاء آيزوفوم 4سم ك35 بشفة</v>
          </cell>
          <cell r="AE522">
            <v>1</v>
          </cell>
          <cell r="AK522">
            <v>1</v>
          </cell>
          <cell r="AM522">
            <v>1</v>
          </cell>
          <cell r="AT522" t="str">
            <v>35I</v>
          </cell>
          <cell r="AV522">
            <v>7</v>
          </cell>
          <cell r="AW522">
            <v>7</v>
          </cell>
          <cell r="BJ522">
            <v>5</v>
          </cell>
          <cell r="BK522">
            <v>-5</v>
          </cell>
          <cell r="BL522">
            <v>5</v>
          </cell>
          <cell r="BO522" t="str">
            <v/>
          </cell>
          <cell r="BP522"/>
          <cell r="BW522">
            <v>0</v>
          </cell>
          <cell r="CK522">
            <v>0</v>
          </cell>
          <cell r="CL522">
            <v>0</v>
          </cell>
          <cell r="CO522" t="str">
            <v>عملاء متنوعون</v>
          </cell>
          <cell r="CP522" t="str">
            <v>عملاء متنوعون</v>
          </cell>
          <cell r="CT522">
            <v>1</v>
          </cell>
          <cell r="CU522">
            <v>1</v>
          </cell>
          <cell r="CV522">
            <v>1</v>
          </cell>
        </row>
        <row r="523">
          <cell r="A523">
            <v>8</v>
          </cell>
          <cell r="B523" t="str">
            <v>PF1</v>
          </cell>
          <cell r="C523" t="str">
            <v>FOAM 10TH</v>
          </cell>
          <cell r="D523" t="str">
            <v>Molds</v>
          </cell>
          <cell r="E523" t="str">
            <v>FMDAIIT5000000</v>
          </cell>
          <cell r="F523" t="str">
            <v>فوم تغليف سفلى شمال12قدم معدل PDFRP0061</v>
          </cell>
          <cell r="G523" t="str">
            <v>Ea</v>
          </cell>
          <cell r="H523" t="str">
            <v>1100*1200</v>
          </cell>
          <cell r="I523">
            <v>0.1</v>
          </cell>
          <cell r="J523">
            <v>30</v>
          </cell>
          <cell r="L523">
            <v>30</v>
          </cell>
          <cell r="M523">
            <v>30</v>
          </cell>
          <cell r="N523">
            <v>1</v>
          </cell>
          <cell r="O523">
            <v>2</v>
          </cell>
          <cell r="P523" t="str">
            <v>A1</v>
          </cell>
          <cell r="Q523" t="str">
            <v>تعمل</v>
          </cell>
          <cell r="R523">
            <v>100</v>
          </cell>
          <cell r="S523">
            <v>93</v>
          </cell>
          <cell r="T523">
            <v>107</v>
          </cell>
          <cell r="U523">
            <v>7</v>
          </cell>
          <cell r="V523">
            <v>7</v>
          </cell>
          <cell r="X523" t="str">
            <v>ثلاجة</v>
          </cell>
          <cell r="Y523">
            <v>2</v>
          </cell>
          <cell r="Z523" t="str">
            <v>bl</v>
          </cell>
          <cell r="AA523">
            <v>8</v>
          </cell>
          <cell r="AB523" t="str">
            <v>فوم تغليف سفلى شمال12قدم معدل PDFRP0061</v>
          </cell>
          <cell r="AD523" t="str">
            <v>دايو12قدم معدل(تروبيكا)</v>
          </cell>
          <cell r="AE523">
            <v>1</v>
          </cell>
          <cell r="AH523">
            <v>240</v>
          </cell>
          <cell r="AI523">
            <v>228</v>
          </cell>
          <cell r="AJ523">
            <v>252</v>
          </cell>
          <cell r="AK523">
            <v>1</v>
          </cell>
          <cell r="AL523">
            <v>1</v>
          </cell>
          <cell r="AN523">
            <v>7</v>
          </cell>
          <cell r="AO523">
            <v>18</v>
          </cell>
          <cell r="AP523" t="str">
            <v>(A) EU 150          (M) 0.7-1.1 mm</v>
          </cell>
          <cell r="AQ523" t="str">
            <v>(B) S.2 112          (M) 0.7-1.1 mm</v>
          </cell>
          <cell r="AR523">
            <v>16</v>
          </cell>
          <cell r="AS523">
            <v>20</v>
          </cell>
          <cell r="AT523" t="str">
            <v>DAI</v>
          </cell>
          <cell r="AU523" t="str">
            <v>اتوماتيك</v>
          </cell>
          <cell r="AV523">
            <v>7</v>
          </cell>
          <cell r="AW523">
            <v>7</v>
          </cell>
          <cell r="AX523">
            <v>740</v>
          </cell>
          <cell r="AY523">
            <v>1</v>
          </cell>
          <cell r="AZ523">
            <v>1</v>
          </cell>
          <cell r="BA523">
            <v>315</v>
          </cell>
          <cell r="BB523">
            <v>1</v>
          </cell>
          <cell r="BC523">
            <v>1</v>
          </cell>
          <cell r="BD523">
            <v>88</v>
          </cell>
          <cell r="BE523">
            <v>2</v>
          </cell>
          <cell r="BF523">
            <v>2</v>
          </cell>
          <cell r="BG523">
            <v>70</v>
          </cell>
          <cell r="BH523">
            <v>2</v>
          </cell>
          <cell r="BI523">
            <v>2</v>
          </cell>
          <cell r="BJ523">
            <v>5</v>
          </cell>
          <cell r="BK523">
            <v>2</v>
          </cell>
          <cell r="BL523">
            <v>12</v>
          </cell>
          <cell r="BN523">
            <v>218</v>
          </cell>
          <cell r="BO523" t="str">
            <v>2</v>
          </cell>
          <cell r="BP523"/>
          <cell r="BW523">
            <v>0</v>
          </cell>
          <cell r="CB523">
            <v>18</v>
          </cell>
          <cell r="CC523">
            <v>0.5</v>
          </cell>
          <cell r="CE523">
            <v>87</v>
          </cell>
          <cell r="CF523">
            <v>150</v>
          </cell>
          <cell r="CG523" t="str">
            <v>اخضر</v>
          </cell>
          <cell r="CK523">
            <v>0</v>
          </cell>
          <cell r="CL523">
            <v>0.11000000000000001</v>
          </cell>
          <cell r="CN523" t="str">
            <v>foam pack bottom left12foot modifed PDFRP0061</v>
          </cell>
          <cell r="CO523" t="str">
            <v>الكترولوكس</v>
          </cell>
          <cell r="CT523">
            <v>1</v>
          </cell>
          <cell r="CU523">
            <v>1</v>
          </cell>
          <cell r="CV523">
            <v>1</v>
          </cell>
        </row>
        <row r="524">
          <cell r="A524">
            <v>370</v>
          </cell>
          <cell r="B524" t="str">
            <v>PF1</v>
          </cell>
          <cell r="C524" t="str">
            <v>FOAM 10TH</v>
          </cell>
          <cell r="D524" t="str">
            <v>xps</v>
          </cell>
          <cell r="E524" t="str">
            <v>FX35IF02400000</v>
          </cell>
          <cell r="F524" t="str">
            <v xml:space="preserve">شريحة زرقاء آيزوفوم 4سم ك35 من اربعة اتجاهات </v>
          </cell>
          <cell r="M524"/>
          <cell r="Q524" t="str">
            <v>تعمل</v>
          </cell>
          <cell r="S524"/>
          <cell r="T524"/>
          <cell r="X524" t="str">
            <v>آيزو فوم</v>
          </cell>
          <cell r="Y524">
            <v>78</v>
          </cell>
          <cell r="AA524">
            <v>370</v>
          </cell>
          <cell r="AB524" t="str">
            <v xml:space="preserve">شريحة زرقاء آيزوفوم 4سم ك35 من اربعة اتجاهات </v>
          </cell>
          <cell r="AE524">
            <v>1</v>
          </cell>
          <cell r="AK524">
            <v>1</v>
          </cell>
          <cell r="AM524">
            <v>1</v>
          </cell>
          <cell r="AT524" t="str">
            <v>35I</v>
          </cell>
          <cell r="AV524">
            <v>7</v>
          </cell>
          <cell r="AW524">
            <v>7</v>
          </cell>
          <cell r="BJ524">
            <v>5</v>
          </cell>
          <cell r="BK524">
            <v>-5</v>
          </cell>
          <cell r="BL524">
            <v>5</v>
          </cell>
          <cell r="BO524" t="str">
            <v/>
          </cell>
          <cell r="BP524"/>
          <cell r="BW524">
            <v>0</v>
          </cell>
          <cell r="CK524">
            <v>0</v>
          </cell>
          <cell r="CL524">
            <v>0</v>
          </cell>
          <cell r="CO524" t="str">
            <v>عملاء متنوعون</v>
          </cell>
          <cell r="CP524" t="str">
            <v>عملاء متنوعون</v>
          </cell>
          <cell r="CT524">
            <v>1</v>
          </cell>
          <cell r="CU524">
            <v>1</v>
          </cell>
          <cell r="CV524">
            <v>1</v>
          </cell>
        </row>
        <row r="525">
          <cell r="A525">
            <v>371</v>
          </cell>
          <cell r="B525" t="str">
            <v>PF1</v>
          </cell>
          <cell r="C525" t="str">
            <v>FOAM 10TH</v>
          </cell>
          <cell r="D525" t="str">
            <v>xps</v>
          </cell>
          <cell r="E525" t="str">
            <v>FX35IF01500000</v>
          </cell>
          <cell r="F525" t="str">
            <v>شريحة زرقاء آيزوفوم 5سم ك35 بدون شفة</v>
          </cell>
          <cell r="M525"/>
          <cell r="Q525" t="str">
            <v>تعمل</v>
          </cell>
          <cell r="S525"/>
          <cell r="T525"/>
          <cell r="X525" t="str">
            <v>آيزو فوم</v>
          </cell>
          <cell r="Y525">
            <v>79</v>
          </cell>
          <cell r="AA525">
            <v>371</v>
          </cell>
          <cell r="AB525" t="str">
            <v>شريحة زرقاء آيزوفوم 5سم ك35 بدون شفة</v>
          </cell>
          <cell r="AE525">
            <v>1</v>
          </cell>
          <cell r="AK525">
            <v>1</v>
          </cell>
          <cell r="AM525">
            <v>1</v>
          </cell>
          <cell r="AT525" t="str">
            <v>35I</v>
          </cell>
          <cell r="AV525">
            <v>7</v>
          </cell>
          <cell r="AW525">
            <v>7</v>
          </cell>
          <cell r="BJ525">
            <v>5</v>
          </cell>
          <cell r="BK525">
            <v>-5</v>
          </cell>
          <cell r="BL525">
            <v>5</v>
          </cell>
          <cell r="BO525" t="str">
            <v/>
          </cell>
          <cell r="BP525"/>
          <cell r="BW525">
            <v>0</v>
          </cell>
          <cell r="CK525">
            <v>0</v>
          </cell>
          <cell r="CL525">
            <v>0</v>
          </cell>
          <cell r="CO525" t="str">
            <v>عملاء متنوعون</v>
          </cell>
          <cell r="CP525" t="str">
            <v>عملاء متنوعون</v>
          </cell>
          <cell r="CT525">
            <v>1</v>
          </cell>
          <cell r="CU525">
            <v>1</v>
          </cell>
          <cell r="CV525">
            <v>1</v>
          </cell>
        </row>
        <row r="526">
          <cell r="A526">
            <v>7</v>
          </cell>
          <cell r="B526" t="str">
            <v>PF1</v>
          </cell>
          <cell r="C526" t="str">
            <v>FOAM 10TH</v>
          </cell>
          <cell r="D526" t="str">
            <v>Molds</v>
          </cell>
          <cell r="E526" t="str">
            <v>FMDAIIT6000000</v>
          </cell>
          <cell r="F526" t="str">
            <v>فوم تغليف سفلى يمين12قدم معدل PDFRP0063</v>
          </cell>
          <cell r="G526" t="str">
            <v>Ea</v>
          </cell>
          <cell r="H526" t="str">
            <v>1100*1200</v>
          </cell>
          <cell r="I526">
            <v>0.1</v>
          </cell>
          <cell r="J526">
            <v>30</v>
          </cell>
          <cell r="L526">
            <v>30</v>
          </cell>
          <cell r="M526">
            <v>30</v>
          </cell>
          <cell r="N526">
            <v>1</v>
          </cell>
          <cell r="O526">
            <v>2</v>
          </cell>
          <cell r="P526" t="str">
            <v>A1</v>
          </cell>
          <cell r="Q526" t="str">
            <v>تعمل</v>
          </cell>
          <cell r="R526">
            <v>100</v>
          </cell>
          <cell r="S526">
            <v>93</v>
          </cell>
          <cell r="T526">
            <v>107</v>
          </cell>
          <cell r="U526">
            <v>7</v>
          </cell>
          <cell r="V526">
            <v>7</v>
          </cell>
          <cell r="X526" t="str">
            <v>ثلاجة</v>
          </cell>
          <cell r="Y526">
            <v>2</v>
          </cell>
          <cell r="Z526" t="str">
            <v>br</v>
          </cell>
          <cell r="AA526">
            <v>7</v>
          </cell>
          <cell r="AB526" t="str">
            <v>فوم تغليف سفلى يمين12قدم معدل PDFRP0063</v>
          </cell>
          <cell r="AD526" t="str">
            <v>دايو12قدم معدل(تروبيكا)</v>
          </cell>
          <cell r="AE526">
            <v>1</v>
          </cell>
          <cell r="AH526">
            <v>240</v>
          </cell>
          <cell r="AI526">
            <v>228</v>
          </cell>
          <cell r="AJ526">
            <v>252</v>
          </cell>
          <cell r="AK526">
            <v>1</v>
          </cell>
          <cell r="AL526">
            <v>1</v>
          </cell>
          <cell r="AN526">
            <v>7</v>
          </cell>
          <cell r="AO526">
            <v>18</v>
          </cell>
          <cell r="AP526" t="str">
            <v>(A) EU 150          (M) 0.7-1.1 mm</v>
          </cell>
          <cell r="AQ526" t="str">
            <v>(B) S.2 112          (M) 0.7-1.1 mm</v>
          </cell>
          <cell r="AR526">
            <v>16</v>
          </cell>
          <cell r="AS526">
            <v>20</v>
          </cell>
          <cell r="AT526" t="str">
            <v>DAI</v>
          </cell>
          <cell r="AU526" t="str">
            <v>اتوماتيك</v>
          </cell>
          <cell r="AV526">
            <v>7</v>
          </cell>
          <cell r="AW526">
            <v>7</v>
          </cell>
          <cell r="AX526">
            <v>740</v>
          </cell>
          <cell r="AY526">
            <v>1</v>
          </cell>
          <cell r="AZ526">
            <v>1</v>
          </cell>
          <cell r="BA526">
            <v>315</v>
          </cell>
          <cell r="BB526">
            <v>1</v>
          </cell>
          <cell r="BC526">
            <v>1</v>
          </cell>
          <cell r="BD526">
            <v>88</v>
          </cell>
          <cell r="BE526">
            <v>2</v>
          </cell>
          <cell r="BF526">
            <v>2</v>
          </cell>
          <cell r="BG526">
            <v>70</v>
          </cell>
          <cell r="BH526">
            <v>2</v>
          </cell>
          <cell r="BI526">
            <v>2</v>
          </cell>
          <cell r="BJ526">
            <v>5</v>
          </cell>
          <cell r="BK526">
            <v>2</v>
          </cell>
          <cell r="BL526">
            <v>12</v>
          </cell>
          <cell r="BN526">
            <v>218</v>
          </cell>
          <cell r="BO526" t="str">
            <v>2</v>
          </cell>
          <cell r="BP526"/>
          <cell r="BW526">
            <v>0</v>
          </cell>
          <cell r="CB526">
            <v>18</v>
          </cell>
          <cell r="CC526">
            <v>0.5</v>
          </cell>
          <cell r="CE526">
            <v>87</v>
          </cell>
          <cell r="CF526">
            <v>150</v>
          </cell>
          <cell r="CG526" t="str">
            <v>اخضر</v>
          </cell>
          <cell r="CK526">
            <v>0</v>
          </cell>
          <cell r="CL526">
            <v>0.11000000000000001</v>
          </cell>
          <cell r="CN526" t="str">
            <v>foam pack bottom right12foot modifed PDFRP0063</v>
          </cell>
          <cell r="CO526" t="str">
            <v>الكترولوكس</v>
          </cell>
          <cell r="CT526">
            <v>1</v>
          </cell>
          <cell r="CU526">
            <v>1</v>
          </cell>
          <cell r="CV526">
            <v>1</v>
          </cell>
        </row>
        <row r="527">
          <cell r="A527">
            <v>373</v>
          </cell>
          <cell r="B527" t="str">
            <v>PF1</v>
          </cell>
          <cell r="C527" t="str">
            <v>FOAM 10TH</v>
          </cell>
          <cell r="D527" t="str">
            <v>xps</v>
          </cell>
          <cell r="E527" t="str">
            <v>FX35IF00500000</v>
          </cell>
          <cell r="F527" t="str">
            <v>شريحة زرقاء آيزوفوم 5سم ك35 بشفة</v>
          </cell>
          <cell r="M527"/>
          <cell r="Q527" t="str">
            <v>تعمل</v>
          </cell>
          <cell r="S527"/>
          <cell r="T527"/>
          <cell r="X527" t="str">
            <v>آيزو فوم</v>
          </cell>
          <cell r="Y527">
            <v>81</v>
          </cell>
          <cell r="AA527">
            <v>373</v>
          </cell>
          <cell r="AB527" t="str">
            <v>شريحة زرقاء آيزوفوم 5سم ك35 بشفة</v>
          </cell>
          <cell r="AE527">
            <v>1</v>
          </cell>
          <cell r="AK527">
            <v>1</v>
          </cell>
          <cell r="AM527">
            <v>1</v>
          </cell>
          <cell r="AT527" t="str">
            <v>35I</v>
          </cell>
          <cell r="AV527">
            <v>7</v>
          </cell>
          <cell r="AW527">
            <v>7</v>
          </cell>
          <cell r="BJ527">
            <v>5</v>
          </cell>
          <cell r="BK527">
            <v>-5</v>
          </cell>
          <cell r="BL527">
            <v>5</v>
          </cell>
          <cell r="BO527" t="str">
            <v/>
          </cell>
          <cell r="BP527"/>
          <cell r="BW527">
            <v>0</v>
          </cell>
          <cell r="CK527">
            <v>0</v>
          </cell>
          <cell r="CL527">
            <v>0</v>
          </cell>
          <cell r="CO527" t="str">
            <v>عملاء متنوعون</v>
          </cell>
          <cell r="CP527" t="str">
            <v>عملاء متنوعون</v>
          </cell>
          <cell r="CT527">
            <v>1</v>
          </cell>
          <cell r="CU527">
            <v>1</v>
          </cell>
          <cell r="CV527">
            <v>1</v>
          </cell>
        </row>
        <row r="528">
          <cell r="A528">
            <v>6</v>
          </cell>
          <cell r="B528" t="str">
            <v>PF1</v>
          </cell>
          <cell r="C528" t="str">
            <v>FOAM 10TH</v>
          </cell>
          <cell r="D528" t="str">
            <v>Molds</v>
          </cell>
          <cell r="E528" t="str">
            <v>FMDAIIT1000000</v>
          </cell>
          <cell r="F528" t="str">
            <v>فوم تغليف علوى شمال12قدم امامى PDFRP0071</v>
          </cell>
          <cell r="G528" t="str">
            <v>Ea</v>
          </cell>
          <cell r="H528" t="str">
            <v>1100*1200</v>
          </cell>
          <cell r="I528">
            <v>3.1E-2</v>
          </cell>
          <cell r="J528">
            <v>30</v>
          </cell>
          <cell r="L528">
            <v>30</v>
          </cell>
          <cell r="M528">
            <v>30</v>
          </cell>
          <cell r="N528">
            <v>1</v>
          </cell>
          <cell r="O528">
            <v>2</v>
          </cell>
          <cell r="P528" t="str">
            <v>A1</v>
          </cell>
          <cell r="Q528" t="str">
            <v>تعمل</v>
          </cell>
          <cell r="R528">
            <v>31</v>
          </cell>
          <cell r="S528">
            <v>28.83</v>
          </cell>
          <cell r="T528">
            <v>33.17</v>
          </cell>
          <cell r="U528">
            <v>7</v>
          </cell>
          <cell r="V528">
            <v>7</v>
          </cell>
          <cell r="X528" t="str">
            <v>ثلاجة</v>
          </cell>
          <cell r="Y528">
            <v>2</v>
          </cell>
          <cell r="Z528" t="str">
            <v>ubf</v>
          </cell>
          <cell r="AA528">
            <v>6</v>
          </cell>
          <cell r="AB528" t="str">
            <v>فوم تغليف علوى شمال12قدم امامى PDFRP0071</v>
          </cell>
          <cell r="AD528" t="str">
            <v>دايو12قدم معدل(تروبيكا)</v>
          </cell>
          <cell r="AE528">
            <v>1</v>
          </cell>
          <cell r="AH528">
            <v>240</v>
          </cell>
          <cell r="AI528">
            <v>228</v>
          </cell>
          <cell r="AJ528">
            <v>252</v>
          </cell>
          <cell r="AK528">
            <v>1</v>
          </cell>
          <cell r="AL528">
            <v>1</v>
          </cell>
          <cell r="AN528">
            <v>7</v>
          </cell>
          <cell r="AO528">
            <v>18</v>
          </cell>
          <cell r="AP528" t="str">
            <v>(A) EU 150          (M) 0.7-1.1 mm</v>
          </cell>
          <cell r="AQ528" t="str">
            <v>(B) S.2 112          (M) 0.7-1.1 mm</v>
          </cell>
          <cell r="AR528">
            <v>16</v>
          </cell>
          <cell r="AS528">
            <v>20</v>
          </cell>
          <cell r="AT528" t="str">
            <v>DAI</v>
          </cell>
          <cell r="AU528" t="str">
            <v>اتوماتيك</v>
          </cell>
          <cell r="AV528">
            <v>7</v>
          </cell>
          <cell r="AW528">
            <v>7</v>
          </cell>
          <cell r="AX528">
            <v>520</v>
          </cell>
          <cell r="AY528">
            <v>1</v>
          </cell>
          <cell r="AZ528">
            <v>1</v>
          </cell>
          <cell r="BA528">
            <v>260</v>
          </cell>
          <cell r="BB528">
            <v>1</v>
          </cell>
          <cell r="BC528">
            <v>1</v>
          </cell>
          <cell r="BD528">
            <v>106</v>
          </cell>
          <cell r="BE528">
            <v>2</v>
          </cell>
          <cell r="BF528">
            <v>2</v>
          </cell>
          <cell r="BG528">
            <v>38</v>
          </cell>
          <cell r="BH528">
            <v>2</v>
          </cell>
          <cell r="BI528">
            <v>2</v>
          </cell>
          <cell r="BJ528">
            <v>5</v>
          </cell>
          <cell r="BK528">
            <v>2</v>
          </cell>
          <cell r="BL528">
            <v>12</v>
          </cell>
          <cell r="BN528">
            <v>218</v>
          </cell>
          <cell r="BO528" t="str">
            <v>2</v>
          </cell>
          <cell r="BP528"/>
          <cell r="BW528">
            <v>0</v>
          </cell>
          <cell r="CB528">
            <v>18</v>
          </cell>
          <cell r="CC528">
            <v>0.25</v>
          </cell>
          <cell r="CE528">
            <v>87</v>
          </cell>
          <cell r="CF528">
            <v>150</v>
          </cell>
          <cell r="CG528" t="str">
            <v>ابيض</v>
          </cell>
          <cell r="CK528">
            <v>0</v>
          </cell>
          <cell r="CL528">
            <v>3.4100000000000005E-2</v>
          </cell>
          <cell r="CN528" t="str">
            <v>foam pack top left12foot front PDFRP0071</v>
          </cell>
          <cell r="CO528" t="str">
            <v>الكترولوكس</v>
          </cell>
          <cell r="CT528">
            <v>1</v>
          </cell>
          <cell r="CU528">
            <v>1</v>
          </cell>
          <cell r="CV528">
            <v>1</v>
          </cell>
        </row>
        <row r="529">
          <cell r="A529">
            <v>5</v>
          </cell>
          <cell r="B529" t="str">
            <v>PF1</v>
          </cell>
          <cell r="C529" t="str">
            <v>FOAM 10TH</v>
          </cell>
          <cell r="D529" t="str">
            <v>Molds</v>
          </cell>
          <cell r="E529" t="str">
            <v>FMDAIIT3000000</v>
          </cell>
          <cell r="F529" t="str">
            <v>فوم تغليف علوى شمال12قدم خلفى PDFRP0073</v>
          </cell>
          <cell r="G529" t="str">
            <v>Ea</v>
          </cell>
          <cell r="H529" t="str">
            <v>1100*1200</v>
          </cell>
          <cell r="I529">
            <v>3.1E-2</v>
          </cell>
          <cell r="J529">
            <v>30</v>
          </cell>
          <cell r="L529">
            <v>30</v>
          </cell>
          <cell r="M529">
            <v>30</v>
          </cell>
          <cell r="N529">
            <v>1</v>
          </cell>
          <cell r="O529">
            <v>2</v>
          </cell>
          <cell r="P529" t="str">
            <v>A1</v>
          </cell>
          <cell r="Q529" t="str">
            <v>تعمل</v>
          </cell>
          <cell r="R529">
            <v>31</v>
          </cell>
          <cell r="S529">
            <v>28.83</v>
          </cell>
          <cell r="T529">
            <v>33.17</v>
          </cell>
          <cell r="U529">
            <v>7</v>
          </cell>
          <cell r="V529">
            <v>7</v>
          </cell>
          <cell r="X529" t="str">
            <v>ثلاجة</v>
          </cell>
          <cell r="Y529">
            <v>2</v>
          </cell>
          <cell r="Z529" t="str">
            <v>ulb</v>
          </cell>
          <cell r="AA529">
            <v>5</v>
          </cell>
          <cell r="AB529" t="str">
            <v>فوم تغليف علوى شمال12قدم خلفى PDFRP0073</v>
          </cell>
          <cell r="AD529" t="str">
            <v>دايو12قدم معدل(تروبيكا)</v>
          </cell>
          <cell r="AE529">
            <v>1</v>
          </cell>
          <cell r="AH529">
            <v>240</v>
          </cell>
          <cell r="AI529">
            <v>228</v>
          </cell>
          <cell r="AJ529">
            <v>252</v>
          </cell>
          <cell r="AK529">
            <v>1</v>
          </cell>
          <cell r="AL529">
            <v>1</v>
          </cell>
          <cell r="AN529">
            <v>7</v>
          </cell>
          <cell r="AO529">
            <v>18</v>
          </cell>
          <cell r="AP529" t="str">
            <v>(A) EU 150          (M) 0.7-1.1 mm</v>
          </cell>
          <cell r="AQ529" t="str">
            <v>(B) S.2 112          (M) 0.7-1.1 mm</v>
          </cell>
          <cell r="AR529">
            <v>16</v>
          </cell>
          <cell r="AS529">
            <v>20</v>
          </cell>
          <cell r="AT529" t="str">
            <v>DAI</v>
          </cell>
          <cell r="AU529" t="str">
            <v>اتوماتيك</v>
          </cell>
          <cell r="AV529">
            <v>7</v>
          </cell>
          <cell r="AW529">
            <v>7</v>
          </cell>
          <cell r="AX529">
            <v>520</v>
          </cell>
          <cell r="AY529">
            <v>1</v>
          </cell>
          <cell r="AZ529">
            <v>1</v>
          </cell>
          <cell r="BA529">
            <v>260</v>
          </cell>
          <cell r="BB529">
            <v>1</v>
          </cell>
          <cell r="BC529">
            <v>1</v>
          </cell>
          <cell r="BD529">
            <v>106</v>
          </cell>
          <cell r="BE529">
            <v>2</v>
          </cell>
          <cell r="BF529">
            <v>2</v>
          </cell>
          <cell r="BG529">
            <v>38</v>
          </cell>
          <cell r="BH529">
            <v>2</v>
          </cell>
          <cell r="BI529">
            <v>2</v>
          </cell>
          <cell r="BJ529">
            <v>5</v>
          </cell>
          <cell r="BK529">
            <v>2</v>
          </cell>
          <cell r="BL529">
            <v>12</v>
          </cell>
          <cell r="BN529">
            <v>218</v>
          </cell>
          <cell r="BO529" t="str">
            <v>2</v>
          </cell>
          <cell r="BP529"/>
          <cell r="BW529">
            <v>0</v>
          </cell>
          <cell r="CB529">
            <v>18</v>
          </cell>
          <cell r="CC529">
            <v>0.25</v>
          </cell>
          <cell r="CE529">
            <v>87</v>
          </cell>
          <cell r="CF529">
            <v>150</v>
          </cell>
          <cell r="CG529" t="str">
            <v>ابيض</v>
          </cell>
          <cell r="CK529">
            <v>0</v>
          </cell>
          <cell r="CL529">
            <v>3.4100000000000005E-2</v>
          </cell>
          <cell r="CN529" t="str">
            <v>foam pack top left12foot back PDFRP0073</v>
          </cell>
          <cell r="CO529" t="str">
            <v>الكترولوكس</v>
          </cell>
          <cell r="CT529">
            <v>1</v>
          </cell>
          <cell r="CU529">
            <v>1</v>
          </cell>
          <cell r="CV529">
            <v>1</v>
          </cell>
        </row>
        <row r="530">
          <cell r="A530">
            <v>376</v>
          </cell>
          <cell r="B530" t="str">
            <v>PF1</v>
          </cell>
          <cell r="C530" t="str">
            <v>FOAM 10TH</v>
          </cell>
          <cell r="D530" t="str">
            <v>xps</v>
          </cell>
          <cell r="E530" t="str">
            <v>FX35IF01500250</v>
          </cell>
          <cell r="F530" t="str">
            <v>شريحة زرقاء آيزوفوم 5سم ك35 بشفة (250*60*5سم) تصدير</v>
          </cell>
          <cell r="M530"/>
          <cell r="Q530" t="str">
            <v>تعمل</v>
          </cell>
          <cell r="S530"/>
          <cell r="T530"/>
          <cell r="X530" t="str">
            <v>آيزو فوم</v>
          </cell>
          <cell r="Y530">
            <v>84</v>
          </cell>
          <cell r="AA530">
            <v>376</v>
          </cell>
          <cell r="AB530" t="str">
            <v>شريحة زرقاء آيزوفوم 5سم ك35 بشفة (250*60*5سم) تصدير</v>
          </cell>
          <cell r="AE530">
            <v>1</v>
          </cell>
          <cell r="AK530">
            <v>1</v>
          </cell>
          <cell r="AM530">
            <v>1</v>
          </cell>
          <cell r="AT530" t="str">
            <v>35I</v>
          </cell>
          <cell r="AV530">
            <v>7</v>
          </cell>
          <cell r="AW530">
            <v>7</v>
          </cell>
          <cell r="BJ530">
            <v>5</v>
          </cell>
          <cell r="BK530">
            <v>-5</v>
          </cell>
          <cell r="BL530">
            <v>5</v>
          </cell>
          <cell r="BO530" t="str">
            <v/>
          </cell>
          <cell r="BP530"/>
          <cell r="BW530">
            <v>0</v>
          </cell>
          <cell r="CK530">
            <v>0</v>
          </cell>
          <cell r="CL530">
            <v>0</v>
          </cell>
          <cell r="CO530" t="str">
            <v>عملاء متنوعون</v>
          </cell>
          <cell r="CP530" t="str">
            <v>عملاء متنوعون</v>
          </cell>
          <cell r="CT530">
            <v>1</v>
          </cell>
          <cell r="CU530">
            <v>1</v>
          </cell>
          <cell r="CV530">
            <v>1</v>
          </cell>
        </row>
        <row r="531">
          <cell r="A531">
            <v>377</v>
          </cell>
          <cell r="B531" t="str">
            <v>PF1</v>
          </cell>
          <cell r="C531" t="str">
            <v>FOAM 10TH</v>
          </cell>
          <cell r="D531" t="str">
            <v>xps</v>
          </cell>
          <cell r="E531" t="str">
            <v>FX35IF02500000</v>
          </cell>
          <cell r="F531" t="str">
            <v xml:space="preserve">شريحة زرقاء آيزوفوم 5سم ك35 من اربعة اتجاهات </v>
          </cell>
          <cell r="M531"/>
          <cell r="Q531" t="str">
            <v>تعمل</v>
          </cell>
          <cell r="S531"/>
          <cell r="T531"/>
          <cell r="X531" t="str">
            <v>آيزو فوم</v>
          </cell>
          <cell r="Y531">
            <v>85</v>
          </cell>
          <cell r="AA531">
            <v>377</v>
          </cell>
          <cell r="AB531" t="str">
            <v xml:space="preserve">شريحة زرقاء آيزوفوم 5سم ك35 من اربعة اتجاهات </v>
          </cell>
          <cell r="AE531">
            <v>1</v>
          </cell>
          <cell r="AK531">
            <v>1</v>
          </cell>
          <cell r="AM531">
            <v>1</v>
          </cell>
          <cell r="AT531" t="str">
            <v>35I</v>
          </cell>
          <cell r="AV531">
            <v>7</v>
          </cell>
          <cell r="AW531">
            <v>7</v>
          </cell>
          <cell r="BJ531">
            <v>5</v>
          </cell>
          <cell r="BK531">
            <v>-5</v>
          </cell>
          <cell r="BL531">
            <v>5</v>
          </cell>
          <cell r="BO531" t="str">
            <v/>
          </cell>
          <cell r="BP531"/>
          <cell r="BW531">
            <v>0</v>
          </cell>
          <cell r="CK531">
            <v>0</v>
          </cell>
          <cell r="CL531">
            <v>0</v>
          </cell>
          <cell r="CO531" t="str">
            <v>عملاء متنوعون</v>
          </cell>
          <cell r="CP531" t="str">
            <v>عملاء متنوعون</v>
          </cell>
          <cell r="CT531">
            <v>1</v>
          </cell>
          <cell r="CU531">
            <v>1</v>
          </cell>
          <cell r="CV531">
            <v>1</v>
          </cell>
        </row>
        <row r="532">
          <cell r="A532">
            <v>378</v>
          </cell>
          <cell r="B532" t="str">
            <v>PF1</v>
          </cell>
          <cell r="C532" t="str">
            <v>FOAM 10TH</v>
          </cell>
          <cell r="D532" t="str">
            <v>xps</v>
          </cell>
          <cell r="E532" t="str">
            <v>FX40IF01500000</v>
          </cell>
          <cell r="F532" t="str">
            <v>شريحة زرقاء آيزوفوم 5سم ك40 بشفة</v>
          </cell>
          <cell r="M532"/>
          <cell r="Q532" t="str">
            <v>تعمل</v>
          </cell>
          <cell r="S532"/>
          <cell r="T532"/>
          <cell r="X532" t="str">
            <v>آيزو فوم</v>
          </cell>
          <cell r="Y532">
            <v>86</v>
          </cell>
          <cell r="AA532">
            <v>378</v>
          </cell>
          <cell r="AB532" t="str">
            <v>شريحة زرقاء آيزوفوم 5سم ك40 بشفة</v>
          </cell>
          <cell r="AE532">
            <v>1</v>
          </cell>
          <cell r="AK532">
            <v>1</v>
          </cell>
          <cell r="AM532">
            <v>1</v>
          </cell>
          <cell r="AT532" t="str">
            <v>40I</v>
          </cell>
          <cell r="AV532">
            <v>7</v>
          </cell>
          <cell r="AW532">
            <v>7</v>
          </cell>
          <cell r="BJ532">
            <v>5</v>
          </cell>
          <cell r="BK532">
            <v>-5</v>
          </cell>
          <cell r="BL532">
            <v>5</v>
          </cell>
          <cell r="BO532" t="str">
            <v/>
          </cell>
          <cell r="BP532"/>
          <cell r="BW532">
            <v>0</v>
          </cell>
          <cell r="CK532">
            <v>0</v>
          </cell>
          <cell r="CL532">
            <v>0</v>
          </cell>
          <cell r="CO532" t="str">
            <v>عملاء متنوعون</v>
          </cell>
          <cell r="CP532" t="str">
            <v>عملاء متنوعون</v>
          </cell>
          <cell r="CT532">
            <v>1</v>
          </cell>
          <cell r="CU532">
            <v>1</v>
          </cell>
          <cell r="CV532">
            <v>1</v>
          </cell>
        </row>
        <row r="533">
          <cell r="A533">
            <v>379</v>
          </cell>
          <cell r="B533" t="str">
            <v>PF1</v>
          </cell>
          <cell r="C533" t="str">
            <v>FOAM 10TH</v>
          </cell>
          <cell r="D533" t="str">
            <v>xps</v>
          </cell>
          <cell r="E533" t="str">
            <v>FX35IF00600000</v>
          </cell>
          <cell r="F533" t="str">
            <v>شريحة زرقاء آيزوفوم 6سم ك35 بدون شفة</v>
          </cell>
          <cell r="M533"/>
          <cell r="Q533" t="str">
            <v>تعمل</v>
          </cell>
          <cell r="S533"/>
          <cell r="T533"/>
          <cell r="X533" t="str">
            <v>آيزو فوم</v>
          </cell>
          <cell r="Y533">
            <v>87</v>
          </cell>
          <cell r="AA533">
            <v>379</v>
          </cell>
          <cell r="AB533" t="str">
            <v>شريحة زرقاء آيزوفوم 6سم ك35 بدون شفة</v>
          </cell>
          <cell r="AE533">
            <v>1</v>
          </cell>
          <cell r="AK533">
            <v>1</v>
          </cell>
          <cell r="AM533">
            <v>1</v>
          </cell>
          <cell r="AT533" t="str">
            <v>35I</v>
          </cell>
          <cell r="AV533">
            <v>7</v>
          </cell>
          <cell r="AW533">
            <v>7</v>
          </cell>
          <cell r="BJ533">
            <v>5</v>
          </cell>
          <cell r="BK533">
            <v>-5</v>
          </cell>
          <cell r="BL533">
            <v>5</v>
          </cell>
          <cell r="BO533" t="str">
            <v/>
          </cell>
          <cell r="BP533"/>
          <cell r="BW533">
            <v>0</v>
          </cell>
          <cell r="CK533">
            <v>0</v>
          </cell>
          <cell r="CL533">
            <v>0</v>
          </cell>
          <cell r="CO533" t="str">
            <v>عملاء متنوعون</v>
          </cell>
          <cell r="CP533" t="str">
            <v>عملاء متنوعون</v>
          </cell>
          <cell r="CT533">
            <v>1</v>
          </cell>
          <cell r="CU533">
            <v>1</v>
          </cell>
          <cell r="CV533">
            <v>1</v>
          </cell>
        </row>
        <row r="534">
          <cell r="A534">
            <v>380</v>
          </cell>
          <cell r="B534" t="str">
            <v>PF1</v>
          </cell>
          <cell r="C534" t="str">
            <v>FOAM 10TH</v>
          </cell>
          <cell r="D534" t="str">
            <v>xps</v>
          </cell>
          <cell r="E534" t="str">
            <v>FX35IF00800000</v>
          </cell>
          <cell r="F534" t="str">
            <v>شريحة زرقاء آيزوفوم 8سم ك35 بدون شفة</v>
          </cell>
          <cell r="M534"/>
          <cell r="Q534" t="str">
            <v>تعمل</v>
          </cell>
          <cell r="S534"/>
          <cell r="T534"/>
          <cell r="X534" t="str">
            <v>آيزو فوم</v>
          </cell>
          <cell r="Y534">
            <v>88</v>
          </cell>
          <cell r="AA534">
            <v>380</v>
          </cell>
          <cell r="AB534" t="str">
            <v>شريحة زرقاء آيزوفوم 8سم ك35 بدون شفة</v>
          </cell>
          <cell r="AE534">
            <v>1</v>
          </cell>
          <cell r="AK534">
            <v>1</v>
          </cell>
          <cell r="AM534">
            <v>1</v>
          </cell>
          <cell r="AT534" t="str">
            <v>35I</v>
          </cell>
          <cell r="AV534">
            <v>7</v>
          </cell>
          <cell r="AW534">
            <v>7</v>
          </cell>
          <cell r="BJ534">
            <v>5</v>
          </cell>
          <cell r="BK534">
            <v>-5</v>
          </cell>
          <cell r="BL534">
            <v>5</v>
          </cell>
          <cell r="BO534" t="str">
            <v/>
          </cell>
          <cell r="BP534"/>
          <cell r="BW534">
            <v>0</v>
          </cell>
          <cell r="CK534">
            <v>0</v>
          </cell>
          <cell r="CL534">
            <v>0</v>
          </cell>
          <cell r="CO534" t="str">
            <v>عملاء متنوعون</v>
          </cell>
          <cell r="CP534" t="str">
            <v>عملاء متنوعون</v>
          </cell>
          <cell r="CT534">
            <v>1</v>
          </cell>
          <cell r="CU534">
            <v>1</v>
          </cell>
          <cell r="CV534">
            <v>1</v>
          </cell>
        </row>
        <row r="535">
          <cell r="A535">
            <v>381</v>
          </cell>
          <cell r="B535" t="str">
            <v>PF1</v>
          </cell>
          <cell r="C535" t="str">
            <v>FOAM 10TH</v>
          </cell>
          <cell r="D535" t="str">
            <v>xps</v>
          </cell>
          <cell r="E535" t="str">
            <v>FX35BF01200000</v>
          </cell>
          <cell r="F535" t="str">
            <v xml:space="preserve">شريحة زرقاء بلوفوم 2سم ك35 بشفة </v>
          </cell>
          <cell r="M535"/>
          <cell r="Q535" t="str">
            <v>تعمل</v>
          </cell>
          <cell r="S535"/>
          <cell r="T535"/>
          <cell r="X535" t="str">
            <v>بلوفوم</v>
          </cell>
          <cell r="Y535">
            <v>89</v>
          </cell>
          <cell r="AA535">
            <v>381</v>
          </cell>
          <cell r="AB535" t="str">
            <v xml:space="preserve">شريحة زرقاء بلوفوم 2سم ك35 بشفة </v>
          </cell>
          <cell r="AE535">
            <v>1</v>
          </cell>
          <cell r="AK535">
            <v>1</v>
          </cell>
          <cell r="AM535">
            <v>1</v>
          </cell>
          <cell r="AT535" t="str">
            <v>35B</v>
          </cell>
          <cell r="AV535">
            <v>7</v>
          </cell>
          <cell r="AW535">
            <v>7</v>
          </cell>
          <cell r="BJ535">
            <v>5</v>
          </cell>
          <cell r="BK535">
            <v>-5</v>
          </cell>
          <cell r="BL535">
            <v>5</v>
          </cell>
          <cell r="BO535" t="str">
            <v/>
          </cell>
          <cell r="BP535"/>
          <cell r="BW535">
            <v>0</v>
          </cell>
          <cell r="CK535">
            <v>0</v>
          </cell>
          <cell r="CL535">
            <v>0</v>
          </cell>
          <cell r="CO535" t="str">
            <v>عملاء متنوعون</v>
          </cell>
          <cell r="CP535" t="str">
            <v>عملاء متنوعون</v>
          </cell>
          <cell r="CT535">
            <v>1</v>
          </cell>
          <cell r="CU535">
            <v>1</v>
          </cell>
          <cell r="CV535">
            <v>1</v>
          </cell>
        </row>
        <row r="536">
          <cell r="A536">
            <v>382</v>
          </cell>
          <cell r="B536" t="str">
            <v>PF1</v>
          </cell>
          <cell r="C536" t="str">
            <v>FOAM 10TH</v>
          </cell>
          <cell r="D536" t="str">
            <v>xps</v>
          </cell>
          <cell r="E536" t="str">
            <v>FX35BF00300000</v>
          </cell>
          <cell r="F536" t="str">
            <v xml:space="preserve">شريحة زرقاء بلوفوم 3سم ك35 بدون شفة </v>
          </cell>
          <cell r="M536"/>
          <cell r="Q536" t="str">
            <v>تعمل</v>
          </cell>
          <cell r="S536"/>
          <cell r="T536"/>
          <cell r="X536" t="str">
            <v>بلوفوم</v>
          </cell>
          <cell r="Y536">
            <v>90</v>
          </cell>
          <cell r="AA536">
            <v>382</v>
          </cell>
          <cell r="AB536" t="str">
            <v xml:space="preserve">شريحة زرقاء بلوفوم 3سم ك35 بدون شفة </v>
          </cell>
          <cell r="AE536">
            <v>1</v>
          </cell>
          <cell r="AK536">
            <v>1</v>
          </cell>
          <cell r="AM536">
            <v>1</v>
          </cell>
          <cell r="AT536" t="str">
            <v>35B</v>
          </cell>
          <cell r="AV536">
            <v>7</v>
          </cell>
          <cell r="AW536">
            <v>7</v>
          </cell>
          <cell r="BJ536">
            <v>5</v>
          </cell>
          <cell r="BK536">
            <v>-5</v>
          </cell>
          <cell r="BL536">
            <v>5</v>
          </cell>
          <cell r="BO536" t="str">
            <v/>
          </cell>
          <cell r="BP536"/>
          <cell r="BW536">
            <v>0</v>
          </cell>
          <cell r="CK536">
            <v>0</v>
          </cell>
          <cell r="CL536">
            <v>0</v>
          </cell>
          <cell r="CO536" t="str">
            <v>عملاء متنوعون</v>
          </cell>
          <cell r="CP536" t="str">
            <v>عملاء متنوعون</v>
          </cell>
          <cell r="CT536">
            <v>1</v>
          </cell>
          <cell r="CU536">
            <v>1</v>
          </cell>
          <cell r="CV536">
            <v>1</v>
          </cell>
        </row>
        <row r="537">
          <cell r="A537">
            <v>383</v>
          </cell>
          <cell r="B537" t="str">
            <v>PF1</v>
          </cell>
          <cell r="C537" t="str">
            <v>FOAM 10TH</v>
          </cell>
          <cell r="D537" t="str">
            <v>xps</v>
          </cell>
          <cell r="E537" t="str">
            <v>FX35BF01300000</v>
          </cell>
          <cell r="F537" t="str">
            <v xml:space="preserve">شريحة زرقاء بلوفوم 3سم ك35 بشفة </v>
          </cell>
          <cell r="M537"/>
          <cell r="Q537" t="str">
            <v>تعمل</v>
          </cell>
          <cell r="S537"/>
          <cell r="T537"/>
          <cell r="X537" t="str">
            <v>بلوفوم</v>
          </cell>
          <cell r="Y537">
            <v>91</v>
          </cell>
          <cell r="AA537">
            <v>383</v>
          </cell>
          <cell r="AB537" t="str">
            <v xml:space="preserve">شريحة زرقاء بلوفوم 3سم ك35 بشفة </v>
          </cell>
          <cell r="AE537">
            <v>1</v>
          </cell>
          <cell r="AK537">
            <v>1</v>
          </cell>
          <cell r="AM537">
            <v>1</v>
          </cell>
          <cell r="AT537" t="str">
            <v>35B</v>
          </cell>
          <cell r="AV537">
            <v>7</v>
          </cell>
          <cell r="AW537">
            <v>7</v>
          </cell>
          <cell r="BJ537">
            <v>5</v>
          </cell>
          <cell r="BK537">
            <v>-5</v>
          </cell>
          <cell r="BL537">
            <v>5</v>
          </cell>
          <cell r="BO537" t="str">
            <v/>
          </cell>
          <cell r="BP537"/>
          <cell r="BW537">
            <v>0</v>
          </cell>
          <cell r="CK537">
            <v>0</v>
          </cell>
          <cell r="CL537">
            <v>0</v>
          </cell>
          <cell r="CO537" t="str">
            <v>عملاء متنوعون</v>
          </cell>
          <cell r="CP537" t="str">
            <v>عملاء متنوعون</v>
          </cell>
          <cell r="CT537">
            <v>1</v>
          </cell>
          <cell r="CU537">
            <v>1</v>
          </cell>
          <cell r="CV537">
            <v>1</v>
          </cell>
        </row>
        <row r="538">
          <cell r="A538">
            <v>384</v>
          </cell>
          <cell r="B538" t="str">
            <v>PF1</v>
          </cell>
          <cell r="C538" t="str">
            <v>FOAM 10TH</v>
          </cell>
          <cell r="D538" t="str">
            <v>xps</v>
          </cell>
          <cell r="E538" t="str">
            <v>FX35BF00400000</v>
          </cell>
          <cell r="F538" t="str">
            <v xml:space="preserve">شريحة زرقاء بلوفوم 4سم ك35 بدون شفة </v>
          </cell>
          <cell r="M538"/>
          <cell r="Q538" t="str">
            <v>تعمل</v>
          </cell>
          <cell r="S538"/>
          <cell r="T538"/>
          <cell r="X538" t="str">
            <v>بلوفوم</v>
          </cell>
          <cell r="Y538">
            <v>92</v>
          </cell>
          <cell r="AA538">
            <v>384</v>
          </cell>
          <cell r="AB538" t="str">
            <v xml:space="preserve">شريحة زرقاء بلوفوم 4سم ك35 بدون شفة </v>
          </cell>
          <cell r="AE538">
            <v>1</v>
          </cell>
          <cell r="AK538">
            <v>1</v>
          </cell>
          <cell r="AM538">
            <v>1</v>
          </cell>
          <cell r="AT538" t="str">
            <v>35B</v>
          </cell>
          <cell r="AV538">
            <v>7</v>
          </cell>
          <cell r="AW538">
            <v>7</v>
          </cell>
          <cell r="BJ538">
            <v>5</v>
          </cell>
          <cell r="BK538">
            <v>-5</v>
          </cell>
          <cell r="BL538">
            <v>5</v>
          </cell>
          <cell r="BO538" t="str">
            <v/>
          </cell>
          <cell r="BP538"/>
          <cell r="BW538">
            <v>0</v>
          </cell>
          <cell r="CK538">
            <v>0</v>
          </cell>
          <cell r="CL538">
            <v>0</v>
          </cell>
          <cell r="CO538" t="str">
            <v>عملاء متنوعون</v>
          </cell>
          <cell r="CP538" t="str">
            <v>عملاء متنوعون</v>
          </cell>
          <cell r="CT538">
            <v>1</v>
          </cell>
          <cell r="CU538">
            <v>1</v>
          </cell>
          <cell r="CV538">
            <v>1</v>
          </cell>
        </row>
        <row r="539">
          <cell r="A539">
            <v>385</v>
          </cell>
          <cell r="B539" t="str">
            <v>PF1</v>
          </cell>
          <cell r="C539" t="str">
            <v>FOAM 10TH</v>
          </cell>
          <cell r="D539" t="str">
            <v>xps</v>
          </cell>
          <cell r="E539" t="str">
            <v>FX35BF01400000</v>
          </cell>
          <cell r="F539" t="str">
            <v xml:space="preserve">شريحة زرقاء بلوفوم 4سم ك35 بشفة </v>
          </cell>
          <cell r="M539"/>
          <cell r="Q539" t="str">
            <v>تعمل</v>
          </cell>
          <cell r="S539"/>
          <cell r="T539"/>
          <cell r="X539" t="str">
            <v>بلوفوم</v>
          </cell>
          <cell r="Y539">
            <v>93</v>
          </cell>
          <cell r="AA539">
            <v>385</v>
          </cell>
          <cell r="AB539" t="str">
            <v xml:space="preserve">شريحة زرقاء بلوفوم 4سم ك35 بشفة </v>
          </cell>
          <cell r="AE539">
            <v>1</v>
          </cell>
          <cell r="AK539">
            <v>1</v>
          </cell>
          <cell r="AM539">
            <v>1</v>
          </cell>
          <cell r="AT539" t="str">
            <v>35B</v>
          </cell>
          <cell r="AV539">
            <v>7</v>
          </cell>
          <cell r="AW539">
            <v>7</v>
          </cell>
          <cell r="BJ539">
            <v>5</v>
          </cell>
          <cell r="BK539">
            <v>-5</v>
          </cell>
          <cell r="BL539">
            <v>5</v>
          </cell>
          <cell r="BO539" t="str">
            <v/>
          </cell>
          <cell r="BP539"/>
          <cell r="BW539">
            <v>0</v>
          </cell>
          <cell r="CK539">
            <v>0</v>
          </cell>
          <cell r="CL539">
            <v>0</v>
          </cell>
          <cell r="CO539" t="str">
            <v>عملاء متنوعون</v>
          </cell>
          <cell r="CP539" t="str">
            <v>عملاء متنوعون</v>
          </cell>
          <cell r="CT539">
            <v>1</v>
          </cell>
          <cell r="CU539">
            <v>1</v>
          </cell>
          <cell r="CV539">
            <v>1</v>
          </cell>
        </row>
        <row r="540">
          <cell r="A540">
            <v>386</v>
          </cell>
          <cell r="B540" t="str">
            <v>PF1</v>
          </cell>
          <cell r="C540" t="str">
            <v>FOAM 10TH</v>
          </cell>
          <cell r="D540" t="str">
            <v>xps</v>
          </cell>
          <cell r="E540" t="str">
            <v>FX35BF02400000</v>
          </cell>
          <cell r="F540" t="str">
            <v xml:space="preserve">شريحة زرقاء بلوفوم 4سم ك35 من اربعة اتجاهات </v>
          </cell>
          <cell r="M540"/>
          <cell r="Q540" t="str">
            <v>تعمل</v>
          </cell>
          <cell r="S540"/>
          <cell r="T540"/>
          <cell r="X540" t="str">
            <v>بلوفوم</v>
          </cell>
          <cell r="Y540">
            <v>94</v>
          </cell>
          <cell r="AA540">
            <v>386</v>
          </cell>
          <cell r="AB540" t="str">
            <v xml:space="preserve">شريحة زرقاء بلوفوم 4سم ك35 من اربعة اتجاهات </v>
          </cell>
          <cell r="AE540">
            <v>1</v>
          </cell>
          <cell r="AK540">
            <v>1</v>
          </cell>
          <cell r="AM540">
            <v>1</v>
          </cell>
          <cell r="AT540" t="str">
            <v>35B</v>
          </cell>
          <cell r="AV540">
            <v>7</v>
          </cell>
          <cell r="AW540">
            <v>7</v>
          </cell>
          <cell r="BJ540">
            <v>5</v>
          </cell>
          <cell r="BK540">
            <v>-5</v>
          </cell>
          <cell r="BL540">
            <v>5</v>
          </cell>
          <cell r="BO540" t="str">
            <v/>
          </cell>
          <cell r="BP540"/>
          <cell r="BW540">
            <v>0</v>
          </cell>
          <cell r="CK540">
            <v>0</v>
          </cell>
          <cell r="CL540">
            <v>0</v>
          </cell>
          <cell r="CO540" t="str">
            <v>عملاء متنوعون</v>
          </cell>
          <cell r="CP540" t="str">
            <v>عملاء متنوعون</v>
          </cell>
          <cell r="CT540">
            <v>1</v>
          </cell>
          <cell r="CU540">
            <v>1</v>
          </cell>
          <cell r="CV540">
            <v>1</v>
          </cell>
        </row>
        <row r="541">
          <cell r="A541">
            <v>387</v>
          </cell>
          <cell r="B541" t="str">
            <v>PF1</v>
          </cell>
          <cell r="C541" t="str">
            <v>FOAM 10TH</v>
          </cell>
          <cell r="D541" t="str">
            <v>xps</v>
          </cell>
          <cell r="E541" t="str">
            <v>FX35BF00500000</v>
          </cell>
          <cell r="F541" t="str">
            <v xml:space="preserve">شريحة زرقاء بلوفوم 5سم ك35 بدون شفة </v>
          </cell>
          <cell r="M541"/>
          <cell r="Q541" t="str">
            <v>تعمل</v>
          </cell>
          <cell r="S541"/>
          <cell r="T541"/>
          <cell r="X541" t="str">
            <v>بلوفوم</v>
          </cell>
          <cell r="Y541">
            <v>95</v>
          </cell>
          <cell r="AA541">
            <v>387</v>
          </cell>
          <cell r="AB541" t="str">
            <v xml:space="preserve">شريحة زرقاء بلوفوم 5سم ك35 بدون شفة </v>
          </cell>
          <cell r="AE541">
            <v>1</v>
          </cell>
          <cell r="AK541">
            <v>1</v>
          </cell>
          <cell r="AM541">
            <v>1</v>
          </cell>
          <cell r="AT541" t="str">
            <v>35B</v>
          </cell>
          <cell r="AV541">
            <v>7</v>
          </cell>
          <cell r="AW541">
            <v>7</v>
          </cell>
          <cell r="BJ541">
            <v>5</v>
          </cell>
          <cell r="BK541">
            <v>-5</v>
          </cell>
          <cell r="BL541">
            <v>5</v>
          </cell>
          <cell r="BO541" t="str">
            <v/>
          </cell>
          <cell r="BP541"/>
          <cell r="BW541">
            <v>0</v>
          </cell>
          <cell r="CK541">
            <v>0</v>
          </cell>
          <cell r="CL541">
            <v>0</v>
          </cell>
          <cell r="CO541" t="str">
            <v>عملاء متنوعون</v>
          </cell>
          <cell r="CP541" t="str">
            <v>عملاء متنوعون</v>
          </cell>
          <cell r="CT541">
            <v>1</v>
          </cell>
          <cell r="CU541">
            <v>1</v>
          </cell>
          <cell r="CV541">
            <v>1</v>
          </cell>
        </row>
        <row r="542">
          <cell r="A542">
            <v>388</v>
          </cell>
          <cell r="B542" t="str">
            <v>PF1</v>
          </cell>
          <cell r="C542" t="str">
            <v>FOAM 10TH</v>
          </cell>
          <cell r="D542" t="str">
            <v>xps</v>
          </cell>
          <cell r="E542" t="str">
            <v>FX35BF01500000</v>
          </cell>
          <cell r="F542" t="str">
            <v xml:space="preserve">شريحة زرقاء بلوفوم 5سم ك35 بشفة </v>
          </cell>
          <cell r="M542"/>
          <cell r="Q542" t="str">
            <v>تعمل</v>
          </cell>
          <cell r="S542"/>
          <cell r="T542"/>
          <cell r="X542" t="str">
            <v>بلوفوم</v>
          </cell>
          <cell r="Y542">
            <v>96</v>
          </cell>
          <cell r="AA542">
            <v>388</v>
          </cell>
          <cell r="AB542" t="str">
            <v xml:space="preserve">شريحة زرقاء بلوفوم 5سم ك35 بشفة </v>
          </cell>
          <cell r="AE542">
            <v>1</v>
          </cell>
          <cell r="AK542">
            <v>1</v>
          </cell>
          <cell r="AM542">
            <v>1</v>
          </cell>
          <cell r="AT542" t="str">
            <v>35B</v>
          </cell>
          <cell r="AV542">
            <v>7</v>
          </cell>
          <cell r="AW542">
            <v>7</v>
          </cell>
          <cell r="BJ542">
            <v>5</v>
          </cell>
          <cell r="BK542">
            <v>-5</v>
          </cell>
          <cell r="BL542">
            <v>5</v>
          </cell>
          <cell r="BO542" t="str">
            <v/>
          </cell>
          <cell r="BP542"/>
          <cell r="BW542">
            <v>0</v>
          </cell>
          <cell r="CK542">
            <v>0</v>
          </cell>
          <cell r="CL542">
            <v>0</v>
          </cell>
          <cell r="CO542" t="str">
            <v>عملاء متنوعون</v>
          </cell>
          <cell r="CP542" t="str">
            <v>عملاء متنوعون</v>
          </cell>
          <cell r="CT542">
            <v>1</v>
          </cell>
          <cell r="CU542">
            <v>1</v>
          </cell>
          <cell r="CV542">
            <v>1</v>
          </cell>
        </row>
        <row r="543">
          <cell r="A543">
            <v>389</v>
          </cell>
          <cell r="B543" t="str">
            <v>PF1</v>
          </cell>
          <cell r="C543" t="str">
            <v>FOAM 10TH</v>
          </cell>
          <cell r="D543" t="str">
            <v>xps</v>
          </cell>
          <cell r="E543" t="str">
            <v>FX35BF02500000</v>
          </cell>
          <cell r="F543" t="str">
            <v xml:space="preserve">شريحة زرقاء بلوفوم 5سم ك35 من اربعة اتجاهات </v>
          </cell>
          <cell r="M543"/>
          <cell r="Q543" t="str">
            <v>تعمل</v>
          </cell>
          <cell r="S543"/>
          <cell r="T543"/>
          <cell r="X543" t="str">
            <v>بلوفوم</v>
          </cell>
          <cell r="Y543">
            <v>97</v>
          </cell>
          <cell r="AA543">
            <v>389</v>
          </cell>
          <cell r="AB543" t="str">
            <v xml:space="preserve">شريحة زرقاء بلوفوم 5سم ك35 من اربعة اتجاهات </v>
          </cell>
          <cell r="AE543">
            <v>1</v>
          </cell>
          <cell r="AK543">
            <v>1</v>
          </cell>
          <cell r="AM543">
            <v>1</v>
          </cell>
          <cell r="AT543" t="str">
            <v>35B</v>
          </cell>
          <cell r="AV543">
            <v>7</v>
          </cell>
          <cell r="AW543">
            <v>7</v>
          </cell>
          <cell r="BJ543">
            <v>5</v>
          </cell>
          <cell r="BK543">
            <v>-5</v>
          </cell>
          <cell r="BL543">
            <v>5</v>
          </cell>
          <cell r="BO543" t="str">
            <v/>
          </cell>
          <cell r="BP543"/>
          <cell r="BW543">
            <v>0</v>
          </cell>
          <cell r="CK543">
            <v>0</v>
          </cell>
          <cell r="CL543">
            <v>0</v>
          </cell>
          <cell r="CO543" t="str">
            <v>عملاء متنوعون</v>
          </cell>
          <cell r="CP543" t="str">
            <v>عملاء متنوعون</v>
          </cell>
          <cell r="CT543">
            <v>1</v>
          </cell>
          <cell r="CU543">
            <v>1</v>
          </cell>
          <cell r="CV543">
            <v>1</v>
          </cell>
        </row>
        <row r="544">
          <cell r="A544">
            <v>390</v>
          </cell>
          <cell r="B544" t="str">
            <v>PF1</v>
          </cell>
          <cell r="C544" t="str">
            <v>FOAM 10TH</v>
          </cell>
          <cell r="D544" t="str">
            <v>xps</v>
          </cell>
          <cell r="E544" t="str">
            <v>FX35BF02700000</v>
          </cell>
          <cell r="F544" t="str">
            <v xml:space="preserve">شريحة زرقاء بلوفوم 7سم ك35 من اربعة اتجاهات </v>
          </cell>
          <cell r="M544"/>
          <cell r="Q544" t="str">
            <v>تعمل</v>
          </cell>
          <cell r="S544"/>
          <cell r="T544"/>
          <cell r="X544" t="str">
            <v>بلوفوم</v>
          </cell>
          <cell r="Y544">
            <v>98</v>
          </cell>
          <cell r="AA544">
            <v>390</v>
          </cell>
          <cell r="AB544" t="str">
            <v xml:space="preserve">شريحة زرقاء بلوفوم 7سم ك35 من اربعة اتجاهات </v>
          </cell>
          <cell r="AE544">
            <v>1</v>
          </cell>
          <cell r="AK544">
            <v>1</v>
          </cell>
          <cell r="AM544">
            <v>1</v>
          </cell>
          <cell r="AT544" t="str">
            <v>35B</v>
          </cell>
          <cell r="AV544">
            <v>7</v>
          </cell>
          <cell r="AW544">
            <v>7</v>
          </cell>
          <cell r="BJ544">
            <v>5</v>
          </cell>
          <cell r="BK544">
            <v>-5</v>
          </cell>
          <cell r="BL544">
            <v>5</v>
          </cell>
          <cell r="BO544" t="str">
            <v/>
          </cell>
          <cell r="BP544"/>
          <cell r="BW544">
            <v>0</v>
          </cell>
          <cell r="CK544">
            <v>0</v>
          </cell>
          <cell r="CL544">
            <v>0</v>
          </cell>
          <cell r="CO544" t="str">
            <v>عملاء متنوعون</v>
          </cell>
          <cell r="CP544" t="str">
            <v>عملاء متنوعون</v>
          </cell>
          <cell r="CT544">
            <v>1</v>
          </cell>
          <cell r="CU544">
            <v>1</v>
          </cell>
          <cell r="CV544">
            <v>1</v>
          </cell>
        </row>
        <row r="545">
          <cell r="A545">
            <v>391</v>
          </cell>
          <cell r="B545" t="str">
            <v>PF1</v>
          </cell>
          <cell r="C545" t="str">
            <v>FOAM 10TH</v>
          </cell>
          <cell r="D545" t="str">
            <v>xps</v>
          </cell>
          <cell r="E545" t="str">
            <v>FX35EP00300000</v>
          </cell>
          <cell r="F545" t="str">
            <v xml:space="preserve">شريحة زرقاء مشكل بالبثق 3سم ك35 بدون شفة </v>
          </cell>
          <cell r="M545"/>
          <cell r="Q545" t="str">
            <v>تعمل</v>
          </cell>
          <cell r="S545"/>
          <cell r="T545"/>
          <cell r="X545" t="str">
            <v>مشكل بالبثق</v>
          </cell>
          <cell r="Y545">
            <v>99</v>
          </cell>
          <cell r="AA545">
            <v>391</v>
          </cell>
          <cell r="AB545" t="str">
            <v xml:space="preserve">شريحة زرقاء مشكل بالبثق 3سم ك35 بدون شفة </v>
          </cell>
          <cell r="AE545">
            <v>1</v>
          </cell>
          <cell r="AK545">
            <v>1</v>
          </cell>
          <cell r="AM545">
            <v>1</v>
          </cell>
          <cell r="AT545" t="str">
            <v>35E</v>
          </cell>
          <cell r="AV545">
            <v>7</v>
          </cell>
          <cell r="AW545">
            <v>7</v>
          </cell>
          <cell r="BJ545">
            <v>5</v>
          </cell>
          <cell r="BK545">
            <v>-5</v>
          </cell>
          <cell r="BL545">
            <v>5</v>
          </cell>
          <cell r="BO545" t="str">
            <v/>
          </cell>
          <cell r="BP545"/>
          <cell r="BW545">
            <v>0</v>
          </cell>
          <cell r="CK545">
            <v>0</v>
          </cell>
          <cell r="CL545">
            <v>0</v>
          </cell>
          <cell r="CO545" t="str">
            <v>عملاء متنوعون</v>
          </cell>
          <cell r="CP545" t="str">
            <v>عملاء متنوعون</v>
          </cell>
          <cell r="CT545">
            <v>1</v>
          </cell>
          <cell r="CU545">
            <v>1</v>
          </cell>
          <cell r="CV545">
            <v>1</v>
          </cell>
        </row>
        <row r="546">
          <cell r="A546">
            <v>392</v>
          </cell>
          <cell r="B546" t="str">
            <v>PF1</v>
          </cell>
          <cell r="C546" t="str">
            <v>FOAM 10TH</v>
          </cell>
          <cell r="D546" t="str">
            <v>xps</v>
          </cell>
          <cell r="E546" t="str">
            <v>FX35EP01300000</v>
          </cell>
          <cell r="F546" t="str">
            <v xml:space="preserve">شريحة زرقاء مشكل بالبثق 3سم ك35 بشفة </v>
          </cell>
          <cell r="M546"/>
          <cell r="Q546" t="str">
            <v>تعمل</v>
          </cell>
          <cell r="S546"/>
          <cell r="T546"/>
          <cell r="X546" t="str">
            <v>مشكل بالبثق</v>
          </cell>
          <cell r="Y546">
            <v>100</v>
          </cell>
          <cell r="AA546">
            <v>392</v>
          </cell>
          <cell r="AB546" t="str">
            <v xml:space="preserve">شريحة زرقاء مشكل بالبثق 3سم ك35 بشفة </v>
          </cell>
          <cell r="AE546">
            <v>1</v>
          </cell>
          <cell r="AK546">
            <v>1</v>
          </cell>
          <cell r="AM546">
            <v>1</v>
          </cell>
          <cell r="AT546" t="str">
            <v>35E</v>
          </cell>
          <cell r="AV546">
            <v>7</v>
          </cell>
          <cell r="AW546">
            <v>7</v>
          </cell>
          <cell r="BJ546">
            <v>5</v>
          </cell>
          <cell r="BK546">
            <v>-5</v>
          </cell>
          <cell r="BL546">
            <v>5</v>
          </cell>
          <cell r="BO546" t="str">
            <v/>
          </cell>
          <cell r="BP546"/>
          <cell r="BW546">
            <v>0</v>
          </cell>
          <cell r="CK546">
            <v>0</v>
          </cell>
          <cell r="CL546">
            <v>0</v>
          </cell>
          <cell r="CO546" t="str">
            <v>عملاء متنوعون</v>
          </cell>
          <cell r="CP546" t="str">
            <v>عملاء متنوعون</v>
          </cell>
          <cell r="CT546">
            <v>1</v>
          </cell>
          <cell r="CU546">
            <v>1</v>
          </cell>
          <cell r="CV546">
            <v>1</v>
          </cell>
        </row>
        <row r="547">
          <cell r="A547">
            <v>393</v>
          </cell>
          <cell r="B547" t="str">
            <v>PF1</v>
          </cell>
          <cell r="C547" t="str">
            <v>FOAM 10TH</v>
          </cell>
          <cell r="D547" t="str">
            <v>xps</v>
          </cell>
          <cell r="E547" t="str">
            <v>FX35EP00400000</v>
          </cell>
          <cell r="F547" t="str">
            <v xml:space="preserve">شريحة زرقاء مشكل بالبثق 4سم ك35 بدون شفة </v>
          </cell>
          <cell r="M547"/>
          <cell r="Q547" t="str">
            <v>تعمل</v>
          </cell>
          <cell r="S547"/>
          <cell r="T547"/>
          <cell r="X547" t="str">
            <v>مشكل بالبثق</v>
          </cell>
          <cell r="Y547">
            <v>101</v>
          </cell>
          <cell r="AA547">
            <v>393</v>
          </cell>
          <cell r="AB547" t="str">
            <v xml:space="preserve">شريحة زرقاء مشكل بالبثق 4سم ك35 بدون شفة </v>
          </cell>
          <cell r="AE547">
            <v>1</v>
          </cell>
          <cell r="AK547">
            <v>1</v>
          </cell>
          <cell r="AM547">
            <v>1</v>
          </cell>
          <cell r="AT547" t="str">
            <v>35E</v>
          </cell>
          <cell r="AV547">
            <v>7</v>
          </cell>
          <cell r="AW547">
            <v>7</v>
          </cell>
          <cell r="BJ547">
            <v>5</v>
          </cell>
          <cell r="BK547">
            <v>-5</v>
          </cell>
          <cell r="BL547">
            <v>5</v>
          </cell>
          <cell r="BO547" t="str">
            <v/>
          </cell>
          <cell r="BP547"/>
          <cell r="BW547">
            <v>0</v>
          </cell>
          <cell r="CK547">
            <v>0</v>
          </cell>
          <cell r="CL547">
            <v>0</v>
          </cell>
          <cell r="CO547" t="str">
            <v>عملاء متنوعون</v>
          </cell>
          <cell r="CP547" t="str">
            <v>عملاء متنوعون</v>
          </cell>
          <cell r="CT547">
            <v>1</v>
          </cell>
          <cell r="CU547">
            <v>1</v>
          </cell>
          <cell r="CV547">
            <v>1</v>
          </cell>
        </row>
        <row r="548">
          <cell r="A548">
            <v>394</v>
          </cell>
          <cell r="B548" t="str">
            <v>PF1</v>
          </cell>
          <cell r="C548" t="str">
            <v>FOAM 10TH</v>
          </cell>
          <cell r="D548" t="str">
            <v>xps</v>
          </cell>
          <cell r="E548" t="str">
            <v>FX35EP01400000</v>
          </cell>
          <cell r="F548" t="str">
            <v xml:space="preserve">شريحة زرقاء مشكل بالبثق 4سم ك35 بشفة </v>
          </cell>
          <cell r="M548"/>
          <cell r="Q548" t="str">
            <v>تعمل</v>
          </cell>
          <cell r="S548"/>
          <cell r="T548"/>
          <cell r="X548" t="str">
            <v>مشكل بالبثق</v>
          </cell>
          <cell r="Y548">
            <v>102</v>
          </cell>
          <cell r="AA548">
            <v>394</v>
          </cell>
          <cell r="AB548" t="str">
            <v xml:space="preserve">شريحة زرقاء مشكل بالبثق 4سم ك35 بشفة </v>
          </cell>
          <cell r="AE548">
            <v>1</v>
          </cell>
          <cell r="AK548">
            <v>1</v>
          </cell>
          <cell r="AM548">
            <v>1</v>
          </cell>
          <cell r="AT548" t="str">
            <v>35E</v>
          </cell>
          <cell r="AV548">
            <v>7</v>
          </cell>
          <cell r="AW548">
            <v>7</v>
          </cell>
          <cell r="BJ548">
            <v>5</v>
          </cell>
          <cell r="BK548">
            <v>-5</v>
          </cell>
          <cell r="BL548">
            <v>5</v>
          </cell>
          <cell r="BO548" t="str">
            <v/>
          </cell>
          <cell r="BP548"/>
          <cell r="BW548">
            <v>0</v>
          </cell>
          <cell r="CK548">
            <v>0</v>
          </cell>
          <cell r="CL548">
            <v>0</v>
          </cell>
          <cell r="CO548" t="str">
            <v>عملاء متنوعون</v>
          </cell>
          <cell r="CP548" t="str">
            <v>عملاء متنوعون</v>
          </cell>
          <cell r="CT548">
            <v>1</v>
          </cell>
          <cell r="CU548">
            <v>1</v>
          </cell>
          <cell r="CV548">
            <v>1</v>
          </cell>
        </row>
        <row r="549">
          <cell r="A549">
            <v>395</v>
          </cell>
          <cell r="B549" t="str">
            <v>PF1</v>
          </cell>
          <cell r="C549" t="str">
            <v>FOAM 10TH</v>
          </cell>
          <cell r="D549" t="str">
            <v>xps</v>
          </cell>
          <cell r="E549" t="str">
            <v>FX35EP00500000</v>
          </cell>
          <cell r="F549" t="str">
            <v xml:space="preserve">شريحة زرقاء مشكل بالبثق 5سم ك35 بدون شفة </v>
          </cell>
          <cell r="M549"/>
          <cell r="Q549" t="str">
            <v>تعمل</v>
          </cell>
          <cell r="S549"/>
          <cell r="T549"/>
          <cell r="X549" t="str">
            <v>مشكل بالبثق</v>
          </cell>
          <cell r="Y549">
            <v>103</v>
          </cell>
          <cell r="AA549">
            <v>395</v>
          </cell>
          <cell r="AB549" t="str">
            <v xml:space="preserve">شريحة زرقاء مشكل بالبثق 5سم ك35 بدون شفة </v>
          </cell>
          <cell r="AE549">
            <v>1</v>
          </cell>
          <cell r="AK549">
            <v>1</v>
          </cell>
          <cell r="AM549">
            <v>1</v>
          </cell>
          <cell r="AT549" t="str">
            <v>35E</v>
          </cell>
          <cell r="AV549">
            <v>7</v>
          </cell>
          <cell r="AW549">
            <v>7</v>
          </cell>
          <cell r="BJ549">
            <v>5</v>
          </cell>
          <cell r="BK549">
            <v>-5</v>
          </cell>
          <cell r="BL549">
            <v>5</v>
          </cell>
          <cell r="BO549" t="str">
            <v/>
          </cell>
          <cell r="BP549"/>
          <cell r="BW549">
            <v>0</v>
          </cell>
          <cell r="CK549">
            <v>0</v>
          </cell>
          <cell r="CL549">
            <v>0</v>
          </cell>
          <cell r="CO549" t="str">
            <v>عملاء متنوعون</v>
          </cell>
          <cell r="CP549" t="str">
            <v>عملاء متنوعون</v>
          </cell>
          <cell r="CT549">
            <v>1</v>
          </cell>
          <cell r="CU549">
            <v>1</v>
          </cell>
          <cell r="CV549">
            <v>1</v>
          </cell>
        </row>
        <row r="550">
          <cell r="A550">
            <v>396</v>
          </cell>
          <cell r="B550" t="str">
            <v>PF1</v>
          </cell>
          <cell r="C550" t="str">
            <v>FOAM 10TH</v>
          </cell>
          <cell r="D550" t="str">
            <v>xps</v>
          </cell>
          <cell r="E550" t="str">
            <v>FX35EP01500000</v>
          </cell>
          <cell r="F550" t="str">
            <v xml:space="preserve">شريحة زرقاء مشكل بالبثق 5سم ك35 بشفة </v>
          </cell>
          <cell r="M550"/>
          <cell r="Q550" t="str">
            <v>تعمل</v>
          </cell>
          <cell r="S550"/>
          <cell r="T550"/>
          <cell r="X550" t="str">
            <v>مشكل بالبثق</v>
          </cell>
          <cell r="Y550">
            <v>104</v>
          </cell>
          <cell r="AA550">
            <v>396</v>
          </cell>
          <cell r="AB550" t="str">
            <v xml:space="preserve">شريحة زرقاء مشكل بالبثق 5سم ك35 بشفة </v>
          </cell>
          <cell r="AE550">
            <v>1</v>
          </cell>
          <cell r="AK550">
            <v>1</v>
          </cell>
          <cell r="AM550">
            <v>1</v>
          </cell>
          <cell r="AT550" t="str">
            <v>35E</v>
          </cell>
          <cell r="AV550">
            <v>7</v>
          </cell>
          <cell r="AW550">
            <v>7</v>
          </cell>
          <cell r="BJ550">
            <v>5</v>
          </cell>
          <cell r="BK550">
            <v>-5</v>
          </cell>
          <cell r="BL550">
            <v>5</v>
          </cell>
          <cell r="BO550" t="str">
            <v/>
          </cell>
          <cell r="BP550"/>
          <cell r="BW550">
            <v>0</v>
          </cell>
          <cell r="CK550">
            <v>0</v>
          </cell>
          <cell r="CL550">
            <v>0</v>
          </cell>
          <cell r="CO550" t="str">
            <v>عملاء متنوعون</v>
          </cell>
          <cell r="CP550" t="str">
            <v>عملاء متنوعون</v>
          </cell>
          <cell r="CT550">
            <v>1</v>
          </cell>
          <cell r="CU550">
            <v>1</v>
          </cell>
          <cell r="CV550">
            <v>1</v>
          </cell>
        </row>
        <row r="551">
          <cell r="A551">
            <v>397</v>
          </cell>
          <cell r="B551" t="str">
            <v>PF1</v>
          </cell>
          <cell r="C551" t="str">
            <v>FOAM 10TH</v>
          </cell>
          <cell r="D551" t="str">
            <v>xps</v>
          </cell>
          <cell r="E551" t="str">
            <v>FX35EP00600000</v>
          </cell>
          <cell r="F551" t="str">
            <v xml:space="preserve">شريحة زرقاء مشكل بالبثق 6سم ك35 بدون شفة </v>
          </cell>
          <cell r="M551"/>
          <cell r="Q551" t="str">
            <v>تعمل</v>
          </cell>
          <cell r="S551"/>
          <cell r="T551"/>
          <cell r="X551" t="str">
            <v>مشكل بالبثق</v>
          </cell>
          <cell r="Y551">
            <v>105</v>
          </cell>
          <cell r="AA551">
            <v>397</v>
          </cell>
          <cell r="AB551" t="str">
            <v xml:space="preserve">شريحة زرقاء مشكل بالبثق 6سم ك35 بدون شفة </v>
          </cell>
          <cell r="AE551">
            <v>1</v>
          </cell>
          <cell r="AK551">
            <v>1</v>
          </cell>
          <cell r="AM551">
            <v>1</v>
          </cell>
          <cell r="AT551" t="str">
            <v>35E</v>
          </cell>
          <cell r="AV551">
            <v>7</v>
          </cell>
          <cell r="AW551">
            <v>7</v>
          </cell>
          <cell r="BJ551">
            <v>5</v>
          </cell>
          <cell r="BK551">
            <v>-5</v>
          </cell>
          <cell r="BL551">
            <v>5</v>
          </cell>
          <cell r="BO551" t="str">
            <v/>
          </cell>
          <cell r="BP551"/>
          <cell r="BW551">
            <v>0</v>
          </cell>
          <cell r="CK551">
            <v>0</v>
          </cell>
          <cell r="CL551">
            <v>0</v>
          </cell>
          <cell r="CO551" t="str">
            <v>عملاء متنوعون</v>
          </cell>
          <cell r="CP551" t="str">
            <v>عملاء متنوعون</v>
          </cell>
          <cell r="CT551">
            <v>1</v>
          </cell>
          <cell r="CU551">
            <v>1</v>
          </cell>
          <cell r="CV551">
            <v>1</v>
          </cell>
        </row>
        <row r="552">
          <cell r="A552">
            <v>398</v>
          </cell>
          <cell r="B552" t="str">
            <v>PF1</v>
          </cell>
          <cell r="C552" t="str">
            <v>FOAM 10TH</v>
          </cell>
          <cell r="D552" t="str">
            <v>Blocs</v>
          </cell>
          <cell r="E552" t="str">
            <v>FB14P000000000</v>
          </cell>
          <cell r="F552" t="str">
            <v>ك 14 بيور</v>
          </cell>
          <cell r="M552"/>
          <cell r="Q552" t="str">
            <v>تعمل</v>
          </cell>
          <cell r="S552"/>
          <cell r="T552"/>
          <cell r="X552" t="str">
            <v>بلوكات</v>
          </cell>
          <cell r="Y552">
            <v>106</v>
          </cell>
          <cell r="AA552">
            <v>398</v>
          </cell>
          <cell r="AB552" t="str">
            <v>ك 14 بيور</v>
          </cell>
          <cell r="AE552">
            <v>1</v>
          </cell>
          <cell r="AK552">
            <v>1</v>
          </cell>
          <cell r="AM552">
            <v>1</v>
          </cell>
          <cell r="AO552">
            <v>14</v>
          </cell>
          <cell r="AT552" t="str">
            <v>14P</v>
          </cell>
          <cell r="AV552">
            <v>7</v>
          </cell>
          <cell r="AW552">
            <v>7</v>
          </cell>
          <cell r="BJ552">
            <v>5</v>
          </cell>
          <cell r="BK552">
            <v>-5</v>
          </cell>
          <cell r="BL552">
            <v>5</v>
          </cell>
          <cell r="BO552" t="str">
            <v/>
          </cell>
          <cell r="BP552"/>
          <cell r="BW552">
            <v>0</v>
          </cell>
          <cell r="CK552">
            <v>0</v>
          </cell>
          <cell r="CL552">
            <v>0</v>
          </cell>
          <cell r="CO552" t="str">
            <v>عملاء متنوعون</v>
          </cell>
          <cell r="CP552" t="str">
            <v>عملاء متنوعون</v>
          </cell>
          <cell r="CT552">
            <v>1</v>
          </cell>
          <cell r="CU552">
            <v>1</v>
          </cell>
          <cell r="CV552">
            <v>1</v>
          </cell>
        </row>
        <row r="553">
          <cell r="A553">
            <v>399</v>
          </cell>
          <cell r="B553" t="str">
            <v>PF1</v>
          </cell>
          <cell r="C553" t="str">
            <v>FOAM 10TH</v>
          </cell>
          <cell r="D553" t="str">
            <v>Blocs</v>
          </cell>
          <cell r="E553" t="str">
            <v>FB17P000000000</v>
          </cell>
          <cell r="F553" t="str">
            <v>ك 17 بيور</v>
          </cell>
          <cell r="M553"/>
          <cell r="Q553" t="str">
            <v>تعمل</v>
          </cell>
          <cell r="S553"/>
          <cell r="T553"/>
          <cell r="X553" t="str">
            <v>بلوكات</v>
          </cell>
          <cell r="Y553">
            <v>107</v>
          </cell>
          <cell r="AA553">
            <v>399</v>
          </cell>
          <cell r="AB553" t="str">
            <v>ك 17 بيور</v>
          </cell>
          <cell r="AE553">
            <v>1</v>
          </cell>
          <cell r="AK553">
            <v>1</v>
          </cell>
          <cell r="AM553">
            <v>1</v>
          </cell>
          <cell r="AO553">
            <v>17</v>
          </cell>
          <cell r="AT553" t="str">
            <v>17P</v>
          </cell>
          <cell r="AV553">
            <v>7</v>
          </cell>
          <cell r="AW553">
            <v>7</v>
          </cell>
          <cell r="BJ553">
            <v>5</v>
          </cell>
          <cell r="BK553">
            <v>-5</v>
          </cell>
          <cell r="BL553">
            <v>5</v>
          </cell>
          <cell r="BO553" t="str">
            <v/>
          </cell>
          <cell r="BP553"/>
          <cell r="BW553">
            <v>0</v>
          </cell>
          <cell r="CK553">
            <v>0</v>
          </cell>
          <cell r="CL553">
            <v>0</v>
          </cell>
          <cell r="CO553" t="str">
            <v>عملاء متنوعون</v>
          </cell>
          <cell r="CP553" t="str">
            <v>عملاء متنوعون</v>
          </cell>
          <cell r="CT553">
            <v>1</v>
          </cell>
          <cell r="CU553">
            <v>1</v>
          </cell>
          <cell r="CV553">
            <v>1</v>
          </cell>
        </row>
        <row r="554">
          <cell r="A554">
            <v>400</v>
          </cell>
          <cell r="B554" t="str">
            <v>PF1</v>
          </cell>
          <cell r="C554" t="str">
            <v>FOAM 10TH</v>
          </cell>
          <cell r="D554" t="str">
            <v>Blocs</v>
          </cell>
          <cell r="E554" t="str">
            <v>FB20P000000000</v>
          </cell>
          <cell r="F554" t="str">
            <v>ك 20 بيور</v>
          </cell>
          <cell r="M554"/>
          <cell r="Q554" t="str">
            <v>تعمل</v>
          </cell>
          <cell r="S554"/>
          <cell r="T554"/>
          <cell r="X554" t="str">
            <v>بلوكات</v>
          </cell>
          <cell r="Y554">
            <v>108</v>
          </cell>
          <cell r="AA554">
            <v>400</v>
          </cell>
          <cell r="AB554" t="str">
            <v>ك 20 بيور</v>
          </cell>
          <cell r="AE554">
            <v>1</v>
          </cell>
          <cell r="AK554">
            <v>1</v>
          </cell>
          <cell r="AM554">
            <v>1</v>
          </cell>
          <cell r="AO554">
            <v>20</v>
          </cell>
          <cell r="AT554" t="str">
            <v>20P</v>
          </cell>
          <cell r="AV554">
            <v>7</v>
          </cell>
          <cell r="AW554">
            <v>7</v>
          </cell>
          <cell r="BJ554">
            <v>5</v>
          </cell>
          <cell r="BK554">
            <v>-5</v>
          </cell>
          <cell r="BL554">
            <v>5</v>
          </cell>
          <cell r="BO554" t="str">
            <v/>
          </cell>
          <cell r="BP554"/>
          <cell r="BW554">
            <v>0</v>
          </cell>
          <cell r="CK554">
            <v>0</v>
          </cell>
          <cell r="CL554">
            <v>0</v>
          </cell>
          <cell r="CO554" t="str">
            <v>عملاء متنوعون</v>
          </cell>
          <cell r="CP554" t="str">
            <v>عملاء متنوعون</v>
          </cell>
          <cell r="CT554">
            <v>1</v>
          </cell>
          <cell r="CU554">
            <v>1</v>
          </cell>
          <cell r="CV554">
            <v>1</v>
          </cell>
        </row>
        <row r="555">
          <cell r="A555">
            <v>401</v>
          </cell>
          <cell r="B555" t="str">
            <v>PF1</v>
          </cell>
          <cell r="C555" t="str">
            <v>FOAM 10TH</v>
          </cell>
          <cell r="D555" t="str">
            <v>Blocs</v>
          </cell>
          <cell r="E555" t="str">
            <v>FB23P000000000</v>
          </cell>
          <cell r="F555" t="str">
            <v>ك 23بيور</v>
          </cell>
          <cell r="M555"/>
          <cell r="Q555" t="str">
            <v>تعمل</v>
          </cell>
          <cell r="S555"/>
          <cell r="T555"/>
          <cell r="X555" t="str">
            <v>بلوكات</v>
          </cell>
          <cell r="Y555">
            <v>109</v>
          </cell>
          <cell r="AA555">
            <v>401</v>
          </cell>
          <cell r="AB555" t="str">
            <v>ك 23بيور</v>
          </cell>
          <cell r="AE555">
            <v>1</v>
          </cell>
          <cell r="AK555">
            <v>1</v>
          </cell>
          <cell r="AM555">
            <v>1</v>
          </cell>
          <cell r="AO555">
            <v>23</v>
          </cell>
          <cell r="AT555" t="str">
            <v>23P</v>
          </cell>
          <cell r="AV555">
            <v>7</v>
          </cell>
          <cell r="AW555">
            <v>7</v>
          </cell>
          <cell r="BJ555">
            <v>5</v>
          </cell>
          <cell r="BK555">
            <v>-5</v>
          </cell>
          <cell r="BL555">
            <v>5</v>
          </cell>
          <cell r="BO555" t="str">
            <v/>
          </cell>
          <cell r="BP555"/>
          <cell r="BW555">
            <v>0</v>
          </cell>
          <cell r="CK555">
            <v>0</v>
          </cell>
          <cell r="CL555">
            <v>0</v>
          </cell>
          <cell r="CO555" t="str">
            <v>عملاء متنوعون</v>
          </cell>
          <cell r="CP555" t="str">
            <v>عملاء متنوعون</v>
          </cell>
          <cell r="CT555">
            <v>1</v>
          </cell>
          <cell r="CU555">
            <v>1</v>
          </cell>
          <cell r="CV555">
            <v>1</v>
          </cell>
        </row>
        <row r="556">
          <cell r="A556">
            <v>402</v>
          </cell>
          <cell r="B556" t="str">
            <v>PF1</v>
          </cell>
          <cell r="C556" t="str">
            <v>FOAM 10TH</v>
          </cell>
          <cell r="D556" t="str">
            <v>Blocs</v>
          </cell>
          <cell r="E556" t="str">
            <v>FB25P000000000</v>
          </cell>
          <cell r="F556" t="str">
            <v>ك 25 بيور</v>
          </cell>
          <cell r="M556"/>
          <cell r="Q556" t="str">
            <v>تعمل</v>
          </cell>
          <cell r="S556"/>
          <cell r="T556"/>
          <cell r="X556" t="str">
            <v>بلوكات</v>
          </cell>
          <cell r="Y556">
            <v>110</v>
          </cell>
          <cell r="AA556">
            <v>402</v>
          </cell>
          <cell r="AB556" t="str">
            <v>ك 25 بيور</v>
          </cell>
          <cell r="AE556">
            <v>1</v>
          </cell>
          <cell r="AK556">
            <v>1</v>
          </cell>
          <cell r="AM556">
            <v>1</v>
          </cell>
          <cell r="AO556">
            <v>25</v>
          </cell>
          <cell r="AT556" t="str">
            <v>25P</v>
          </cell>
          <cell r="AV556">
            <v>7</v>
          </cell>
          <cell r="AW556">
            <v>7</v>
          </cell>
          <cell r="BJ556">
            <v>5</v>
          </cell>
          <cell r="BK556">
            <v>-5</v>
          </cell>
          <cell r="BL556">
            <v>5</v>
          </cell>
          <cell r="BO556" t="str">
            <v/>
          </cell>
          <cell r="BP556"/>
          <cell r="BW556">
            <v>0</v>
          </cell>
          <cell r="CK556">
            <v>0</v>
          </cell>
          <cell r="CL556">
            <v>0</v>
          </cell>
          <cell r="CO556" t="str">
            <v>عملاء متنوعون</v>
          </cell>
          <cell r="CP556" t="str">
            <v>عملاء متنوعون</v>
          </cell>
          <cell r="CT556">
            <v>1</v>
          </cell>
          <cell r="CU556">
            <v>1</v>
          </cell>
          <cell r="CV556">
            <v>1</v>
          </cell>
        </row>
        <row r="557">
          <cell r="A557">
            <v>403</v>
          </cell>
          <cell r="B557" t="str">
            <v>PF1</v>
          </cell>
          <cell r="C557" t="str">
            <v>FOAM 10TH</v>
          </cell>
          <cell r="D557" t="str">
            <v>Blocs</v>
          </cell>
          <cell r="E557" t="str">
            <v>FB30P000000000</v>
          </cell>
          <cell r="F557" t="str">
            <v>ك 30 بيور</v>
          </cell>
          <cell r="M557"/>
          <cell r="Q557" t="str">
            <v>تعمل</v>
          </cell>
          <cell r="S557"/>
          <cell r="T557"/>
          <cell r="X557" t="str">
            <v>بلوكات</v>
          </cell>
          <cell r="Y557">
            <v>111</v>
          </cell>
          <cell r="AA557">
            <v>403</v>
          </cell>
          <cell r="AB557" t="str">
            <v>ك 30 بيور</v>
          </cell>
          <cell r="AE557">
            <v>1</v>
          </cell>
          <cell r="AK557">
            <v>1</v>
          </cell>
          <cell r="AM557">
            <v>1</v>
          </cell>
          <cell r="AO557">
            <v>30</v>
          </cell>
          <cell r="AT557" t="str">
            <v>30P</v>
          </cell>
          <cell r="AV557">
            <v>7</v>
          </cell>
          <cell r="AW557">
            <v>7</v>
          </cell>
          <cell r="BJ557">
            <v>5</v>
          </cell>
          <cell r="BK557">
            <v>-5</v>
          </cell>
          <cell r="BL557">
            <v>5</v>
          </cell>
          <cell r="BO557" t="str">
            <v/>
          </cell>
          <cell r="BP557"/>
          <cell r="BW557">
            <v>0</v>
          </cell>
          <cell r="CK557">
            <v>0</v>
          </cell>
          <cell r="CL557">
            <v>0</v>
          </cell>
          <cell r="CO557" t="str">
            <v>عملاء متنوعون</v>
          </cell>
          <cell r="CP557" t="str">
            <v>عملاء متنوعون</v>
          </cell>
          <cell r="CT557">
            <v>1</v>
          </cell>
          <cell r="CU557">
            <v>1</v>
          </cell>
          <cell r="CV557">
            <v>1</v>
          </cell>
        </row>
        <row r="558">
          <cell r="A558">
            <v>404</v>
          </cell>
          <cell r="B558" t="str">
            <v>PF1</v>
          </cell>
          <cell r="C558" t="str">
            <v>FOAM 10TH</v>
          </cell>
          <cell r="D558" t="str">
            <v>Blocs</v>
          </cell>
          <cell r="E558" t="str">
            <v>FB35P000000000</v>
          </cell>
          <cell r="F558" t="str">
            <v>ك 35 بيور</v>
          </cell>
          <cell r="M558"/>
          <cell r="Q558" t="str">
            <v>تعمل</v>
          </cell>
          <cell r="S558"/>
          <cell r="T558"/>
          <cell r="X558" t="str">
            <v>بلوكات</v>
          </cell>
          <cell r="Y558">
            <v>112</v>
          </cell>
          <cell r="AA558">
            <v>404</v>
          </cell>
          <cell r="AB558" t="str">
            <v>ك 35 بيور</v>
          </cell>
          <cell r="AE558">
            <v>1</v>
          </cell>
          <cell r="AK558">
            <v>1</v>
          </cell>
          <cell r="AM558">
            <v>1</v>
          </cell>
          <cell r="AO558">
            <v>35</v>
          </cell>
          <cell r="AT558" t="str">
            <v>35P</v>
          </cell>
          <cell r="AV558">
            <v>7</v>
          </cell>
          <cell r="AW558">
            <v>7</v>
          </cell>
          <cell r="BJ558">
            <v>5</v>
          </cell>
          <cell r="BK558">
            <v>-5</v>
          </cell>
          <cell r="BL558">
            <v>5</v>
          </cell>
          <cell r="BO558" t="str">
            <v/>
          </cell>
          <cell r="BP558"/>
          <cell r="BW558">
            <v>0</v>
          </cell>
          <cell r="CK558">
            <v>0</v>
          </cell>
          <cell r="CL558">
            <v>0</v>
          </cell>
          <cell r="CO558" t="str">
            <v>عملاء متنوعون</v>
          </cell>
          <cell r="CP558" t="str">
            <v>عملاء متنوعون</v>
          </cell>
          <cell r="CT558">
            <v>1</v>
          </cell>
          <cell r="CU558">
            <v>1</v>
          </cell>
          <cell r="CV558">
            <v>1</v>
          </cell>
        </row>
        <row r="559">
          <cell r="A559">
            <v>405</v>
          </cell>
          <cell r="B559" t="str">
            <v>PF1</v>
          </cell>
          <cell r="C559" t="str">
            <v>FOAM 10TH</v>
          </cell>
          <cell r="D559" t="str">
            <v>Blocs</v>
          </cell>
          <cell r="E559" t="str">
            <v>FB07P000000000</v>
          </cell>
          <cell r="F559" t="str">
            <v xml:space="preserve">ك L.S </v>
          </cell>
          <cell r="M559"/>
          <cell r="Q559" t="str">
            <v>تعمل</v>
          </cell>
          <cell r="S559"/>
          <cell r="T559"/>
          <cell r="X559" t="str">
            <v>بلوكات</v>
          </cell>
          <cell r="Y559">
            <v>113</v>
          </cell>
          <cell r="AA559">
            <v>405</v>
          </cell>
          <cell r="AB559" t="str">
            <v xml:space="preserve">ك L.S </v>
          </cell>
          <cell r="AE559">
            <v>1</v>
          </cell>
          <cell r="AK559">
            <v>1</v>
          </cell>
          <cell r="AM559">
            <v>1</v>
          </cell>
          <cell r="AO559">
            <v>7</v>
          </cell>
          <cell r="AT559" t="str">
            <v>07P</v>
          </cell>
          <cell r="AV559">
            <v>7</v>
          </cell>
          <cell r="AW559">
            <v>7</v>
          </cell>
          <cell r="BJ559">
            <v>5</v>
          </cell>
          <cell r="BK559">
            <v>-5</v>
          </cell>
          <cell r="BL559">
            <v>5</v>
          </cell>
          <cell r="BO559" t="str">
            <v/>
          </cell>
          <cell r="BP559"/>
          <cell r="BW559">
            <v>0</v>
          </cell>
          <cell r="CK559">
            <v>0</v>
          </cell>
          <cell r="CL559">
            <v>0</v>
          </cell>
          <cell r="CO559" t="str">
            <v>عملاء متنوعون</v>
          </cell>
          <cell r="CP559" t="str">
            <v>عملاء متنوعون</v>
          </cell>
          <cell r="CT559">
            <v>1</v>
          </cell>
          <cell r="CU559">
            <v>1</v>
          </cell>
          <cell r="CV559">
            <v>1</v>
          </cell>
        </row>
        <row r="560">
          <cell r="A560">
            <v>406</v>
          </cell>
          <cell r="B560" t="str">
            <v>PF1</v>
          </cell>
          <cell r="C560" t="str">
            <v>FOAM 10TH</v>
          </cell>
          <cell r="D560" t="str">
            <v>Blocs</v>
          </cell>
          <cell r="E560" t="str">
            <v>FB87S000000000</v>
          </cell>
          <cell r="F560" t="str">
            <v>ك سوبر ستارز</v>
          </cell>
          <cell r="M560"/>
          <cell r="Q560" t="str">
            <v>تعمل</v>
          </cell>
          <cell r="S560"/>
          <cell r="T560"/>
          <cell r="X560" t="str">
            <v>بلوكات</v>
          </cell>
          <cell r="Y560">
            <v>114</v>
          </cell>
          <cell r="AA560">
            <v>406</v>
          </cell>
          <cell r="AB560" t="str">
            <v>ك سوبر ستارز</v>
          </cell>
          <cell r="AE560">
            <v>1</v>
          </cell>
          <cell r="AK560">
            <v>1</v>
          </cell>
          <cell r="AM560">
            <v>1</v>
          </cell>
          <cell r="AO560">
            <v>8.75</v>
          </cell>
          <cell r="AT560" t="str">
            <v>87S</v>
          </cell>
          <cell r="AV560">
            <v>7</v>
          </cell>
          <cell r="AW560">
            <v>7</v>
          </cell>
          <cell r="BJ560">
            <v>5</v>
          </cell>
          <cell r="BK560">
            <v>-5</v>
          </cell>
          <cell r="BL560">
            <v>5</v>
          </cell>
          <cell r="BO560" t="str">
            <v/>
          </cell>
          <cell r="BP560"/>
          <cell r="BW560">
            <v>0</v>
          </cell>
          <cell r="CK560">
            <v>0</v>
          </cell>
          <cell r="CL560">
            <v>0</v>
          </cell>
          <cell r="CO560" t="str">
            <v>عملاء متنوعون</v>
          </cell>
          <cell r="CP560" t="str">
            <v>عملاء متنوعون</v>
          </cell>
          <cell r="CT560">
            <v>1</v>
          </cell>
          <cell r="CU560">
            <v>1</v>
          </cell>
          <cell r="CV560">
            <v>1</v>
          </cell>
        </row>
        <row r="561">
          <cell r="A561">
            <v>407</v>
          </cell>
          <cell r="B561" t="str">
            <v>PF1</v>
          </cell>
          <cell r="C561" t="str">
            <v>FOAM 10TH</v>
          </cell>
          <cell r="D561" t="str">
            <v>Blocs</v>
          </cell>
          <cell r="E561" t="str">
            <v>FB30O100000000</v>
          </cell>
          <cell r="F561" t="str">
            <v>ك ش الجيش</v>
          </cell>
          <cell r="M561"/>
          <cell r="Q561" t="str">
            <v>تعمل</v>
          </cell>
          <cell r="S561"/>
          <cell r="T561"/>
          <cell r="X561" t="str">
            <v>بلوكات</v>
          </cell>
          <cell r="Y561">
            <v>115</v>
          </cell>
          <cell r="AA561">
            <v>407</v>
          </cell>
          <cell r="AB561" t="str">
            <v>ك ش الجيش</v>
          </cell>
          <cell r="AE561">
            <v>1</v>
          </cell>
          <cell r="AK561">
            <v>1</v>
          </cell>
          <cell r="AM561">
            <v>1</v>
          </cell>
          <cell r="AT561" t="str">
            <v>30O</v>
          </cell>
          <cell r="AV561">
            <v>7</v>
          </cell>
          <cell r="AW561">
            <v>7</v>
          </cell>
          <cell r="BJ561">
            <v>5</v>
          </cell>
          <cell r="BK561">
            <v>-5</v>
          </cell>
          <cell r="BL561">
            <v>5</v>
          </cell>
          <cell r="BO561" t="str">
            <v/>
          </cell>
          <cell r="BP561"/>
          <cell r="BW561">
            <v>0</v>
          </cell>
          <cell r="CK561">
            <v>0</v>
          </cell>
          <cell r="CL561">
            <v>0</v>
          </cell>
          <cell r="CO561" t="str">
            <v>عملاء متنوعون</v>
          </cell>
          <cell r="CP561" t="str">
            <v>عملاء متنوعون</v>
          </cell>
          <cell r="CT561">
            <v>1</v>
          </cell>
          <cell r="CU561">
            <v>1</v>
          </cell>
          <cell r="CV561">
            <v>1</v>
          </cell>
        </row>
        <row r="562">
          <cell r="A562">
            <v>408</v>
          </cell>
          <cell r="B562" t="str">
            <v>PF1</v>
          </cell>
          <cell r="C562" t="str">
            <v>FOAM 10TH</v>
          </cell>
          <cell r="D562" t="str">
            <v>Blocs</v>
          </cell>
          <cell r="E562" t="str">
            <v>FB14O000000000</v>
          </cell>
          <cell r="F562" t="str">
            <v>ك14 O</v>
          </cell>
          <cell r="M562"/>
          <cell r="Q562" t="str">
            <v>تعمل</v>
          </cell>
          <cell r="S562"/>
          <cell r="T562"/>
          <cell r="X562" t="str">
            <v>بلوكات</v>
          </cell>
          <cell r="Y562">
            <v>116</v>
          </cell>
          <cell r="AA562">
            <v>408</v>
          </cell>
          <cell r="AB562" t="str">
            <v>ك14 O</v>
          </cell>
          <cell r="AE562">
            <v>1</v>
          </cell>
          <cell r="AK562">
            <v>1</v>
          </cell>
          <cell r="AM562">
            <v>1</v>
          </cell>
          <cell r="AO562">
            <v>14</v>
          </cell>
          <cell r="AT562" t="str">
            <v>14O</v>
          </cell>
          <cell r="AV562">
            <v>7</v>
          </cell>
          <cell r="AW562">
            <v>7</v>
          </cell>
          <cell r="BJ562">
            <v>5</v>
          </cell>
          <cell r="BK562">
            <v>-5</v>
          </cell>
          <cell r="BL562">
            <v>5</v>
          </cell>
          <cell r="BO562" t="str">
            <v/>
          </cell>
          <cell r="BP562"/>
          <cell r="BW562">
            <v>0</v>
          </cell>
          <cell r="CK562">
            <v>0</v>
          </cell>
          <cell r="CL562">
            <v>0</v>
          </cell>
          <cell r="CO562" t="str">
            <v>عملاء متنوعون</v>
          </cell>
          <cell r="CP562" t="str">
            <v>عملاء متنوعون</v>
          </cell>
          <cell r="CT562">
            <v>1</v>
          </cell>
          <cell r="CU562">
            <v>1</v>
          </cell>
          <cell r="CV562">
            <v>1</v>
          </cell>
        </row>
        <row r="563">
          <cell r="A563">
            <v>409</v>
          </cell>
          <cell r="B563" t="str">
            <v>PF1</v>
          </cell>
          <cell r="C563" t="str">
            <v>FOAM 10TH</v>
          </cell>
          <cell r="D563" t="str">
            <v>Blocs</v>
          </cell>
          <cell r="E563" t="str">
            <v>FB17O000000000</v>
          </cell>
          <cell r="F563" t="str">
            <v>ك17 O</v>
          </cell>
          <cell r="M563"/>
          <cell r="Q563" t="str">
            <v>تعمل</v>
          </cell>
          <cell r="S563"/>
          <cell r="T563"/>
          <cell r="X563" t="str">
            <v>بلوكات</v>
          </cell>
          <cell r="Y563">
            <v>117</v>
          </cell>
          <cell r="AA563">
            <v>409</v>
          </cell>
          <cell r="AB563" t="str">
            <v>ك17 O</v>
          </cell>
          <cell r="AE563">
            <v>1</v>
          </cell>
          <cell r="AK563">
            <v>1</v>
          </cell>
          <cell r="AM563">
            <v>1</v>
          </cell>
          <cell r="AO563">
            <v>17</v>
          </cell>
          <cell r="AT563" t="str">
            <v>17O</v>
          </cell>
          <cell r="AV563">
            <v>7</v>
          </cell>
          <cell r="AW563">
            <v>7</v>
          </cell>
          <cell r="BJ563">
            <v>5</v>
          </cell>
          <cell r="BK563">
            <v>-5</v>
          </cell>
          <cell r="BL563">
            <v>5</v>
          </cell>
          <cell r="BO563" t="str">
            <v/>
          </cell>
          <cell r="BP563"/>
          <cell r="BW563">
            <v>0</v>
          </cell>
          <cell r="CK563">
            <v>0</v>
          </cell>
          <cell r="CL563">
            <v>0</v>
          </cell>
          <cell r="CO563" t="str">
            <v>عملاء متنوعون</v>
          </cell>
          <cell r="CP563" t="str">
            <v>عملاء متنوعون</v>
          </cell>
          <cell r="CT563">
            <v>1</v>
          </cell>
          <cell r="CU563">
            <v>1</v>
          </cell>
          <cell r="CV563">
            <v>1</v>
          </cell>
        </row>
        <row r="564">
          <cell r="A564">
            <v>410</v>
          </cell>
          <cell r="B564" t="str">
            <v>PF1</v>
          </cell>
          <cell r="C564" t="str">
            <v>FOAM 10TH</v>
          </cell>
          <cell r="D564" t="str">
            <v>Blocs</v>
          </cell>
          <cell r="E564" t="str">
            <v>FB20O000000000</v>
          </cell>
          <cell r="F564" t="str">
            <v>ك20 O</v>
          </cell>
          <cell r="M564"/>
          <cell r="Q564" t="str">
            <v>تعمل</v>
          </cell>
          <cell r="S564"/>
          <cell r="T564"/>
          <cell r="X564" t="str">
            <v>بلوكات</v>
          </cell>
          <cell r="Y564">
            <v>118</v>
          </cell>
          <cell r="AA564">
            <v>410</v>
          </cell>
          <cell r="AB564" t="str">
            <v>ك20 O</v>
          </cell>
          <cell r="AE564">
            <v>1</v>
          </cell>
          <cell r="AK564">
            <v>1</v>
          </cell>
          <cell r="AM564">
            <v>1</v>
          </cell>
          <cell r="AO564">
            <v>20</v>
          </cell>
          <cell r="AT564" t="str">
            <v>20O</v>
          </cell>
          <cell r="AV564">
            <v>7</v>
          </cell>
          <cell r="AW564">
            <v>7</v>
          </cell>
          <cell r="BJ564">
            <v>5</v>
          </cell>
          <cell r="BK564">
            <v>-5</v>
          </cell>
          <cell r="BL564">
            <v>5</v>
          </cell>
          <cell r="BO564" t="str">
            <v/>
          </cell>
          <cell r="BP564"/>
          <cell r="BW564">
            <v>0</v>
          </cell>
          <cell r="CK564">
            <v>0</v>
          </cell>
          <cell r="CL564">
            <v>0</v>
          </cell>
          <cell r="CO564" t="str">
            <v>عملاء متنوعون</v>
          </cell>
          <cell r="CP564" t="str">
            <v>عملاء متنوعون</v>
          </cell>
          <cell r="CT564">
            <v>1</v>
          </cell>
          <cell r="CU564">
            <v>1</v>
          </cell>
          <cell r="CV564">
            <v>1</v>
          </cell>
        </row>
        <row r="565">
          <cell r="A565">
            <v>411</v>
          </cell>
          <cell r="B565" t="str">
            <v>PF1</v>
          </cell>
          <cell r="C565" t="str">
            <v>FOAM 10TH</v>
          </cell>
          <cell r="D565" t="str">
            <v>Blocs</v>
          </cell>
          <cell r="E565" t="str">
            <v>FB25O000000000</v>
          </cell>
          <cell r="F565" t="str">
            <v>ك25 O</v>
          </cell>
          <cell r="M565"/>
          <cell r="Q565" t="str">
            <v>تعمل</v>
          </cell>
          <cell r="S565"/>
          <cell r="T565"/>
          <cell r="X565" t="str">
            <v>بلوكات</v>
          </cell>
          <cell r="Y565">
            <v>119</v>
          </cell>
          <cell r="AA565">
            <v>411</v>
          </cell>
          <cell r="AB565" t="str">
            <v>ك25 O</v>
          </cell>
          <cell r="AE565">
            <v>1</v>
          </cell>
          <cell r="AK565">
            <v>1</v>
          </cell>
          <cell r="AM565">
            <v>1</v>
          </cell>
          <cell r="AO565">
            <v>25</v>
          </cell>
          <cell r="AT565" t="str">
            <v>25O</v>
          </cell>
          <cell r="AV565">
            <v>7</v>
          </cell>
          <cell r="AW565">
            <v>7</v>
          </cell>
          <cell r="BJ565">
            <v>5</v>
          </cell>
          <cell r="BK565">
            <v>-5</v>
          </cell>
          <cell r="BL565">
            <v>5</v>
          </cell>
          <cell r="BO565" t="str">
            <v/>
          </cell>
          <cell r="BP565"/>
          <cell r="BW565">
            <v>0</v>
          </cell>
          <cell r="CK565">
            <v>0</v>
          </cell>
          <cell r="CL565">
            <v>0</v>
          </cell>
          <cell r="CO565" t="str">
            <v>عملاء متنوعون</v>
          </cell>
          <cell r="CP565" t="str">
            <v>عملاء متنوعون</v>
          </cell>
          <cell r="CT565">
            <v>1</v>
          </cell>
          <cell r="CU565">
            <v>1</v>
          </cell>
          <cell r="CV565">
            <v>1</v>
          </cell>
        </row>
        <row r="566">
          <cell r="A566">
            <v>412</v>
          </cell>
          <cell r="B566" t="str">
            <v>PF1</v>
          </cell>
          <cell r="C566" t="str">
            <v>FOAM 10TH</v>
          </cell>
          <cell r="D566" t="str">
            <v>Blocs</v>
          </cell>
          <cell r="E566" t="str">
            <v>FB30O000000000</v>
          </cell>
          <cell r="F566" t="str">
            <v>ك30 O</v>
          </cell>
          <cell r="M566"/>
          <cell r="Q566" t="str">
            <v>تعمل</v>
          </cell>
          <cell r="S566"/>
          <cell r="T566"/>
          <cell r="X566" t="str">
            <v>بلوكات</v>
          </cell>
          <cell r="Y566">
            <v>120</v>
          </cell>
          <cell r="AA566">
            <v>412</v>
          </cell>
          <cell r="AB566" t="str">
            <v>ك30 O</v>
          </cell>
          <cell r="AE566">
            <v>1</v>
          </cell>
          <cell r="AK566">
            <v>1</v>
          </cell>
          <cell r="AM566">
            <v>1</v>
          </cell>
          <cell r="AO566">
            <v>30</v>
          </cell>
          <cell r="AT566" t="str">
            <v>30O</v>
          </cell>
          <cell r="AV566">
            <v>7</v>
          </cell>
          <cell r="AW566">
            <v>7</v>
          </cell>
          <cell r="BJ566">
            <v>5</v>
          </cell>
          <cell r="BK566">
            <v>-5</v>
          </cell>
          <cell r="BL566">
            <v>5</v>
          </cell>
          <cell r="BO566" t="str">
            <v/>
          </cell>
          <cell r="BP566"/>
          <cell r="BW566">
            <v>0</v>
          </cell>
          <cell r="CK566">
            <v>0</v>
          </cell>
          <cell r="CL566">
            <v>0</v>
          </cell>
          <cell r="CO566" t="str">
            <v>عملاء متنوعون</v>
          </cell>
          <cell r="CP566" t="str">
            <v>عملاء متنوعون</v>
          </cell>
          <cell r="CT566">
            <v>1</v>
          </cell>
          <cell r="CU566">
            <v>1</v>
          </cell>
          <cell r="CV566">
            <v>1</v>
          </cell>
        </row>
        <row r="567">
          <cell r="A567">
            <v>413</v>
          </cell>
          <cell r="B567" t="str">
            <v>PF1</v>
          </cell>
          <cell r="C567" t="str">
            <v>FOAM 10TH</v>
          </cell>
          <cell r="D567" t="str">
            <v>Blocs</v>
          </cell>
          <cell r="E567" t="str">
            <v>FB35O000000000</v>
          </cell>
          <cell r="F567" t="str">
            <v>ك35 O</v>
          </cell>
          <cell r="M567"/>
          <cell r="Q567" t="str">
            <v>تعمل</v>
          </cell>
          <cell r="S567"/>
          <cell r="T567"/>
          <cell r="X567" t="str">
            <v>بلوكات</v>
          </cell>
          <cell r="Y567">
            <v>121</v>
          </cell>
          <cell r="AA567">
            <v>413</v>
          </cell>
          <cell r="AB567" t="str">
            <v>ك35 O</v>
          </cell>
          <cell r="AE567">
            <v>1</v>
          </cell>
          <cell r="AK567">
            <v>1</v>
          </cell>
          <cell r="AM567">
            <v>1</v>
          </cell>
          <cell r="AO567">
            <v>35</v>
          </cell>
          <cell r="AT567" t="str">
            <v>35O</v>
          </cell>
          <cell r="AV567">
            <v>7</v>
          </cell>
          <cell r="AW567">
            <v>7</v>
          </cell>
          <cell r="BJ567">
            <v>5</v>
          </cell>
          <cell r="BK567">
            <v>-5</v>
          </cell>
          <cell r="BL567">
            <v>5</v>
          </cell>
          <cell r="BO567" t="str">
            <v/>
          </cell>
          <cell r="BP567"/>
          <cell r="BW567">
            <v>0</v>
          </cell>
          <cell r="CK567">
            <v>0</v>
          </cell>
          <cell r="CL567">
            <v>0</v>
          </cell>
          <cell r="CO567" t="str">
            <v>عملاء متنوعون</v>
          </cell>
          <cell r="CP567" t="str">
            <v>عملاء متنوعون</v>
          </cell>
          <cell r="CT567">
            <v>1</v>
          </cell>
          <cell r="CU567">
            <v>1</v>
          </cell>
          <cell r="CV567">
            <v>1</v>
          </cell>
        </row>
        <row r="568">
          <cell r="A568">
            <v>414</v>
          </cell>
          <cell r="B568" t="str">
            <v>PF1</v>
          </cell>
          <cell r="C568" t="str">
            <v>FOAM 10TH</v>
          </cell>
          <cell r="D568" t="str">
            <v>Blocs</v>
          </cell>
          <cell r="E568" t="str">
            <v>FB40P000000000</v>
          </cell>
          <cell r="F568" t="str">
            <v>ك40 بيور</v>
          </cell>
          <cell r="M568"/>
          <cell r="Q568" t="str">
            <v>تعمل</v>
          </cell>
          <cell r="S568"/>
          <cell r="T568"/>
          <cell r="X568" t="str">
            <v>بلوكات</v>
          </cell>
          <cell r="Y568">
            <v>122</v>
          </cell>
          <cell r="AA568">
            <v>414</v>
          </cell>
          <cell r="AB568" t="str">
            <v>ك40 بيور</v>
          </cell>
          <cell r="AE568">
            <v>1</v>
          </cell>
          <cell r="AK568">
            <v>1</v>
          </cell>
          <cell r="AM568">
            <v>1</v>
          </cell>
          <cell r="AO568">
            <v>40</v>
          </cell>
          <cell r="AT568" t="str">
            <v>40P</v>
          </cell>
          <cell r="AV568">
            <v>7</v>
          </cell>
          <cell r="AW568">
            <v>7</v>
          </cell>
          <cell r="BJ568">
            <v>5</v>
          </cell>
          <cell r="BK568">
            <v>-5</v>
          </cell>
          <cell r="BL568">
            <v>5</v>
          </cell>
          <cell r="BO568" t="str">
            <v/>
          </cell>
          <cell r="BP568"/>
          <cell r="BW568">
            <v>0</v>
          </cell>
          <cell r="CK568">
            <v>0</v>
          </cell>
          <cell r="CL568">
            <v>0</v>
          </cell>
          <cell r="CO568" t="str">
            <v>عملاء متنوعون</v>
          </cell>
          <cell r="CP568" t="str">
            <v>عملاء متنوعون</v>
          </cell>
          <cell r="CT568">
            <v>1</v>
          </cell>
          <cell r="CU568">
            <v>1</v>
          </cell>
          <cell r="CV568">
            <v>1</v>
          </cell>
        </row>
        <row r="569">
          <cell r="A569">
            <v>415</v>
          </cell>
          <cell r="B569" t="str">
            <v>PF1</v>
          </cell>
          <cell r="C569" t="str">
            <v>FOAM 10TH</v>
          </cell>
          <cell r="D569" t="str">
            <v>Molds</v>
          </cell>
          <cell r="E569" t="str">
            <v>FMTOSI49T09060</v>
          </cell>
          <cell r="F569" t="str">
            <v>توشيبا 49L5865-TOP HTTEFJ809060</v>
          </cell>
          <cell r="G569" t="str">
            <v>Set</v>
          </cell>
          <cell r="H569" t="str">
            <v>1400*1700</v>
          </cell>
          <cell r="I569">
            <v>0.22500000000000001</v>
          </cell>
          <cell r="M569">
            <v>60</v>
          </cell>
          <cell r="N569">
            <v>1</v>
          </cell>
          <cell r="O569">
            <v>3</v>
          </cell>
          <cell r="P569" t="str">
            <v>p1</v>
          </cell>
          <cell r="Q569" t="str">
            <v>تعمل</v>
          </cell>
          <cell r="R569">
            <v>225</v>
          </cell>
          <cell r="S569">
            <v>202.5</v>
          </cell>
          <cell r="T569">
            <v>247.5</v>
          </cell>
          <cell r="U569">
            <v>10</v>
          </cell>
          <cell r="V569">
            <v>10</v>
          </cell>
          <cell r="X569" t="str">
            <v>TV</v>
          </cell>
          <cell r="Y569">
            <v>195</v>
          </cell>
          <cell r="AA569">
            <v>415</v>
          </cell>
          <cell r="AB569" t="str">
            <v>توشيبا 49L5865-TOP HTTEFJ809060</v>
          </cell>
          <cell r="AD569" t="str">
            <v>توشيبا 49L5865</v>
          </cell>
          <cell r="AE569">
            <v>1</v>
          </cell>
          <cell r="AH569">
            <v>180</v>
          </cell>
          <cell r="AI569">
            <v>171</v>
          </cell>
          <cell r="AJ569">
            <v>189</v>
          </cell>
          <cell r="AK569">
            <v>1</v>
          </cell>
          <cell r="AL569">
            <v>1</v>
          </cell>
          <cell r="AN569" t="str">
            <v>10</v>
          </cell>
          <cell r="AP569" t="str">
            <v>Eu 150</v>
          </cell>
          <cell r="AR569" t="str">
            <v>12</v>
          </cell>
          <cell r="AS569" t="str">
            <v>22</v>
          </cell>
          <cell r="AT569" t="str">
            <v>TOS</v>
          </cell>
          <cell r="AU569" t="str">
            <v>اتوماتيك</v>
          </cell>
          <cell r="AV569">
            <v>7</v>
          </cell>
          <cell r="AW569">
            <v>7</v>
          </cell>
          <cell r="BJ569">
            <v>5</v>
          </cell>
          <cell r="BK569">
            <v>5</v>
          </cell>
          <cell r="BL569">
            <v>15</v>
          </cell>
          <cell r="BN569">
            <v>809</v>
          </cell>
          <cell r="BO569" t="str">
            <v>8</v>
          </cell>
          <cell r="BP569">
            <v>43594</v>
          </cell>
          <cell r="BW569">
            <v>0</v>
          </cell>
          <cell r="BX569" t="str">
            <v>شفاف</v>
          </cell>
          <cell r="BY569">
            <v>6.6670000000000002E-3</v>
          </cell>
          <cell r="BZ569">
            <v>50</v>
          </cell>
          <cell r="CA569">
            <v>4</v>
          </cell>
          <cell r="CB569">
            <v>12</v>
          </cell>
          <cell r="CC569">
            <v>1</v>
          </cell>
          <cell r="CE569">
            <v>87</v>
          </cell>
          <cell r="CF569">
            <v>200</v>
          </cell>
          <cell r="CG569" t="str">
            <v xml:space="preserve">ابيض </v>
          </cell>
          <cell r="CH569">
            <v>7.2500000000000004E-3</v>
          </cell>
          <cell r="CI569">
            <v>8.6999999999999994E-2</v>
          </cell>
          <cell r="CJ569" t="str">
            <v>0.285</v>
          </cell>
          <cell r="CK569">
            <v>0.24412500000000001</v>
          </cell>
          <cell r="CL569">
            <v>0</v>
          </cell>
          <cell r="CO569" t="str">
            <v>توشيبا</v>
          </cell>
          <cell r="CP569" t="str">
            <v>توشيبا للاجهزة المرئية</v>
          </cell>
          <cell r="CT569">
            <v>1</v>
          </cell>
          <cell r="CU569">
            <v>1</v>
          </cell>
          <cell r="CV569">
            <v>1</v>
          </cell>
        </row>
        <row r="570">
          <cell r="A570">
            <v>416</v>
          </cell>
          <cell r="B570" t="str">
            <v>PF1</v>
          </cell>
          <cell r="C570" t="str">
            <v>FOAM 10TH</v>
          </cell>
          <cell r="D570" t="str">
            <v>Molds</v>
          </cell>
          <cell r="E570" t="str">
            <v>FMTOSI49B09070</v>
          </cell>
          <cell r="F570" t="str">
            <v>توشيبا 49L5865-BOT HTTEFJ809070</v>
          </cell>
          <cell r="G570" t="str">
            <v>Set</v>
          </cell>
          <cell r="H570" t="str">
            <v>1400*1700</v>
          </cell>
          <cell r="I570">
            <v>0.247</v>
          </cell>
          <cell r="M570">
            <v>60</v>
          </cell>
          <cell r="N570">
            <v>1</v>
          </cell>
          <cell r="O570">
            <v>3</v>
          </cell>
          <cell r="P570" t="str">
            <v>p1</v>
          </cell>
          <cell r="Q570" t="str">
            <v>تعمل</v>
          </cell>
          <cell r="R570">
            <v>247</v>
          </cell>
          <cell r="S570">
            <v>222.3</v>
          </cell>
          <cell r="T570">
            <v>271.7</v>
          </cell>
          <cell r="U570">
            <v>10</v>
          </cell>
          <cell r="V570">
            <v>10</v>
          </cell>
          <cell r="X570" t="str">
            <v>TV</v>
          </cell>
          <cell r="Y570">
            <v>195</v>
          </cell>
          <cell r="AA570">
            <v>416</v>
          </cell>
          <cell r="AB570" t="str">
            <v>توشيبا 49L5865-BOT HTTEFJ809070</v>
          </cell>
          <cell r="AD570" t="str">
            <v>توشيبا 49L5865</v>
          </cell>
          <cell r="AE570">
            <v>1</v>
          </cell>
          <cell r="AH570">
            <v>180</v>
          </cell>
          <cell r="AI570">
            <v>171</v>
          </cell>
          <cell r="AJ570">
            <v>189</v>
          </cell>
          <cell r="AK570">
            <v>1</v>
          </cell>
          <cell r="AL570">
            <v>1</v>
          </cell>
          <cell r="AN570" t="str">
            <v>10</v>
          </cell>
          <cell r="AP570" t="str">
            <v>Eu 150</v>
          </cell>
          <cell r="AR570" t="str">
            <v>12</v>
          </cell>
          <cell r="AS570" t="str">
            <v>22</v>
          </cell>
          <cell r="AT570" t="str">
            <v>TOS</v>
          </cell>
          <cell r="AU570" t="str">
            <v>اتوماتيك</v>
          </cell>
          <cell r="AV570">
            <v>7</v>
          </cell>
          <cell r="AW570">
            <v>7</v>
          </cell>
          <cell r="BJ570">
            <v>5</v>
          </cell>
          <cell r="BK570">
            <v>5</v>
          </cell>
          <cell r="BL570">
            <v>15</v>
          </cell>
          <cell r="BN570">
            <v>809</v>
          </cell>
          <cell r="BO570" t="str">
            <v>8</v>
          </cell>
          <cell r="BP570">
            <v>43594</v>
          </cell>
          <cell r="BW570">
            <v>0</v>
          </cell>
          <cell r="BX570" t="str">
            <v>شفاف</v>
          </cell>
          <cell r="BY570">
            <v>6.6670000000000002E-3</v>
          </cell>
          <cell r="BZ570">
            <v>50</v>
          </cell>
          <cell r="CA570">
            <v>4</v>
          </cell>
          <cell r="CB570">
            <v>12</v>
          </cell>
          <cell r="CC570">
            <v>1</v>
          </cell>
          <cell r="CE570">
            <v>87</v>
          </cell>
          <cell r="CF570">
            <v>200</v>
          </cell>
          <cell r="CG570" t="str">
            <v>احمر</v>
          </cell>
          <cell r="CH570">
            <v>7.2500000000000004E-3</v>
          </cell>
          <cell r="CI570">
            <v>8.6999999999999994E-2</v>
          </cell>
          <cell r="CK570">
            <v>0.26799499999999998</v>
          </cell>
          <cell r="CL570">
            <v>0</v>
          </cell>
          <cell r="CO570" t="str">
            <v>توشيبا</v>
          </cell>
          <cell r="CP570" t="str">
            <v>توشيبا للاجهزة المرئية</v>
          </cell>
          <cell r="CT570">
            <v>1</v>
          </cell>
          <cell r="CU570">
            <v>1</v>
          </cell>
          <cell r="CV570">
            <v>1</v>
          </cell>
        </row>
        <row r="571">
          <cell r="A571" t="str">
            <v>416sum</v>
          </cell>
          <cell r="B571" t="str">
            <v>PF1</v>
          </cell>
          <cell r="C571" t="str">
            <v>FOAM 10TH</v>
          </cell>
          <cell r="D571" t="str">
            <v>Molds</v>
          </cell>
          <cell r="E571" t="str">
            <v>FMTOSI49B09070</v>
          </cell>
          <cell r="F571" t="str">
            <v>توشيبا 49L5865</v>
          </cell>
          <cell r="G571" t="str">
            <v>Set</v>
          </cell>
          <cell r="H571" t="str">
            <v>1400*1700</v>
          </cell>
          <cell r="I571">
            <v>0.47199999999999998</v>
          </cell>
          <cell r="M571">
            <v>60</v>
          </cell>
          <cell r="N571">
            <v>2</v>
          </cell>
          <cell r="O571">
            <v>3</v>
          </cell>
          <cell r="P571" t="str">
            <v>p1</v>
          </cell>
          <cell r="Q571" t="str">
            <v>تعمل</v>
          </cell>
          <cell r="R571">
            <v>472</v>
          </cell>
          <cell r="S571">
            <v>424.8</v>
          </cell>
          <cell r="T571">
            <v>519.20000000000005</v>
          </cell>
          <cell r="U571">
            <v>10</v>
          </cell>
          <cell r="V571">
            <v>10</v>
          </cell>
          <cell r="X571" t="str">
            <v>TV</v>
          </cell>
          <cell r="Y571">
            <v>195</v>
          </cell>
          <cell r="Z571" t="str">
            <v>مجمعة</v>
          </cell>
          <cell r="AA571">
            <v>416</v>
          </cell>
          <cell r="AB571" t="str">
            <v>توشيبا 49L5865-BOT HTTEFJ809070</v>
          </cell>
          <cell r="AD571" t="str">
            <v>توشيبا 49L5865</v>
          </cell>
          <cell r="AE571">
            <v>1</v>
          </cell>
          <cell r="AH571">
            <v>180</v>
          </cell>
          <cell r="AI571">
            <v>171</v>
          </cell>
          <cell r="AJ571">
            <v>189</v>
          </cell>
          <cell r="AK571">
            <v>0</v>
          </cell>
          <cell r="AM571">
            <v>1</v>
          </cell>
          <cell r="AN571" t="str">
            <v>10</v>
          </cell>
          <cell r="AP571" t="str">
            <v>Eu 150</v>
          </cell>
          <cell r="AR571" t="str">
            <v>12</v>
          </cell>
          <cell r="AS571" t="str">
            <v>22</v>
          </cell>
          <cell r="AT571" t="str">
            <v>TOS</v>
          </cell>
          <cell r="AU571" t="str">
            <v>اتوماتيك</v>
          </cell>
          <cell r="AV571">
            <v>7</v>
          </cell>
          <cell r="AW571">
            <v>7</v>
          </cell>
          <cell r="BJ571">
            <v>5</v>
          </cell>
          <cell r="BK571">
            <v>5</v>
          </cell>
          <cell r="BL571">
            <v>15</v>
          </cell>
          <cell r="BN571">
            <v>809</v>
          </cell>
          <cell r="BO571" t="str">
            <v>8</v>
          </cell>
          <cell r="BP571">
            <v>43594</v>
          </cell>
          <cell r="BW571">
            <v>0</v>
          </cell>
          <cell r="CK571">
            <v>0.51211999999999991</v>
          </cell>
          <cell r="CL571">
            <v>0</v>
          </cell>
          <cell r="CO571" t="str">
            <v>توشيبا</v>
          </cell>
          <cell r="CP571" t="str">
            <v>توشيبا للاجهزة المرئية</v>
          </cell>
          <cell r="CT571">
            <v>0</v>
          </cell>
          <cell r="CU571">
            <v>1</v>
          </cell>
          <cell r="CV571">
            <v>1</v>
          </cell>
        </row>
        <row r="572">
          <cell r="A572">
            <v>417</v>
          </cell>
          <cell r="B572" t="str">
            <v>PF2</v>
          </cell>
          <cell r="C572" t="str">
            <v>FOAM 6TH</v>
          </cell>
          <cell r="D572" t="str">
            <v>Molds</v>
          </cell>
          <cell r="E572" t="str">
            <v>FMTOSI49T03060</v>
          </cell>
          <cell r="F572" t="str">
            <v>STTEFH803060  توشيباLED49 L 57(top)</v>
          </cell>
          <cell r="G572" t="str">
            <v>Ea</v>
          </cell>
          <cell r="H572" t="str">
            <v>1400*1700</v>
          </cell>
          <cell r="I572">
            <v>0.251</v>
          </cell>
          <cell r="M572">
            <v>21</v>
          </cell>
          <cell r="N572">
            <v>1</v>
          </cell>
          <cell r="O572">
            <v>1</v>
          </cell>
          <cell r="P572" t="str">
            <v>q1</v>
          </cell>
          <cell r="Q572" t="str">
            <v>تعمل</v>
          </cell>
          <cell r="R572">
            <v>251</v>
          </cell>
          <cell r="S572">
            <v>233.43</v>
          </cell>
          <cell r="T572">
            <v>268.57</v>
          </cell>
          <cell r="U572">
            <v>7</v>
          </cell>
          <cell r="V572">
            <v>7</v>
          </cell>
          <cell r="X572" t="str">
            <v>TV</v>
          </cell>
          <cell r="Y572">
            <v>196</v>
          </cell>
          <cell r="AA572">
            <v>417</v>
          </cell>
          <cell r="AB572" t="str">
            <v>STTEFH803060  توشيباLED49 L 57</v>
          </cell>
          <cell r="AD572" t="str">
            <v>توشيباLED49L57</v>
          </cell>
          <cell r="AE572">
            <v>1</v>
          </cell>
          <cell r="AH572">
            <v>171.42857142857142</v>
          </cell>
          <cell r="AI572">
            <v>162.85714285714283</v>
          </cell>
          <cell r="AJ572">
            <v>180</v>
          </cell>
          <cell r="AK572">
            <v>1</v>
          </cell>
          <cell r="AL572">
            <v>1</v>
          </cell>
          <cell r="AT572" t="str">
            <v>TOS</v>
          </cell>
          <cell r="AU572" t="str">
            <v>اتوماتيك</v>
          </cell>
          <cell r="AV572">
            <v>7</v>
          </cell>
          <cell r="AW572">
            <v>7</v>
          </cell>
          <cell r="BJ572">
            <v>5</v>
          </cell>
          <cell r="BK572">
            <v>-5</v>
          </cell>
          <cell r="BL572">
            <v>5</v>
          </cell>
          <cell r="BN572">
            <v>813</v>
          </cell>
          <cell r="BO572" t="str">
            <v>8</v>
          </cell>
          <cell r="BP572">
            <v>43594</v>
          </cell>
          <cell r="BW572">
            <v>0</v>
          </cell>
          <cell r="CK572">
            <v>0.27233499999999999</v>
          </cell>
          <cell r="CL572">
            <v>0</v>
          </cell>
          <cell r="CO572" t="str">
            <v>توشيبا</v>
          </cell>
          <cell r="CP572" t="str">
            <v>توشيبا للاجهزة المرئية</v>
          </cell>
          <cell r="CT572">
            <v>1</v>
          </cell>
          <cell r="CU572">
            <v>1</v>
          </cell>
          <cell r="CV572">
            <v>1</v>
          </cell>
        </row>
        <row r="573">
          <cell r="A573">
            <v>418</v>
          </cell>
          <cell r="B573" t="str">
            <v>PF2</v>
          </cell>
          <cell r="C573" t="str">
            <v>FOAM 6TH</v>
          </cell>
          <cell r="D573" t="str">
            <v>Molds</v>
          </cell>
          <cell r="E573" t="str">
            <v>FMTOSI49B03070</v>
          </cell>
          <cell r="F573" t="str">
            <v>STTEFH803070  توشيباLED49 L 57(pottom)</v>
          </cell>
          <cell r="G573" t="str">
            <v>Ea</v>
          </cell>
          <cell r="H573" t="str">
            <v>1400*1700</v>
          </cell>
          <cell r="I573">
            <v>0.22500000000000001</v>
          </cell>
          <cell r="M573">
            <v>21</v>
          </cell>
          <cell r="N573">
            <v>1</v>
          </cell>
          <cell r="O573">
            <v>1</v>
          </cell>
          <cell r="P573" t="str">
            <v>q1</v>
          </cell>
          <cell r="Q573" t="str">
            <v>تعمل</v>
          </cell>
          <cell r="R573">
            <v>225</v>
          </cell>
          <cell r="S573">
            <v>209.25</v>
          </cell>
          <cell r="T573">
            <v>240.75</v>
          </cell>
          <cell r="U573">
            <v>7</v>
          </cell>
          <cell r="V573">
            <v>7</v>
          </cell>
          <cell r="X573" t="str">
            <v>TV</v>
          </cell>
          <cell r="Y573">
            <v>196</v>
          </cell>
          <cell r="AA573">
            <v>418</v>
          </cell>
          <cell r="AB573" t="str">
            <v>STTEFH803070  توشيباLED49 L 57</v>
          </cell>
          <cell r="AD573" t="str">
            <v>توشيباLED49L57</v>
          </cell>
          <cell r="AE573">
            <v>1</v>
          </cell>
          <cell r="AH573">
            <v>171.42857142857142</v>
          </cell>
          <cell r="AI573">
            <v>162.85714285714283</v>
          </cell>
          <cell r="AJ573">
            <v>180</v>
          </cell>
          <cell r="AK573">
            <v>1</v>
          </cell>
          <cell r="AL573">
            <v>1</v>
          </cell>
          <cell r="AT573" t="str">
            <v>TOS</v>
          </cell>
          <cell r="AU573" t="str">
            <v>اتوماتيك</v>
          </cell>
          <cell r="AV573">
            <v>7</v>
          </cell>
          <cell r="AW573">
            <v>7</v>
          </cell>
          <cell r="BJ573">
            <v>5</v>
          </cell>
          <cell r="BK573">
            <v>-5</v>
          </cell>
          <cell r="BL573">
            <v>5</v>
          </cell>
          <cell r="BN573">
            <v>804</v>
          </cell>
          <cell r="BO573" t="str">
            <v>8</v>
          </cell>
          <cell r="BP573">
            <v>43594</v>
          </cell>
          <cell r="BW573">
            <v>0</v>
          </cell>
          <cell r="CK573">
            <v>0.24412500000000001</v>
          </cell>
          <cell r="CL573">
            <v>0</v>
          </cell>
          <cell r="CO573" t="str">
            <v>توشيبا</v>
          </cell>
          <cell r="CP573" t="str">
            <v>توشيبا للاجهزة المرئية</v>
          </cell>
          <cell r="CT573">
            <v>1</v>
          </cell>
          <cell r="CU573">
            <v>1</v>
          </cell>
          <cell r="CV573">
            <v>1</v>
          </cell>
        </row>
        <row r="574">
          <cell r="A574">
            <v>419</v>
          </cell>
          <cell r="B574" t="str">
            <v>PF2</v>
          </cell>
          <cell r="C574" t="str">
            <v>FOAM 6TH</v>
          </cell>
          <cell r="D574" t="str">
            <v>Molds</v>
          </cell>
          <cell r="E574" t="str">
            <v>FMTOSI49LR3080</v>
          </cell>
          <cell r="F574" t="str">
            <v>STTEFH803080  توشيباLED49 L 57(R&amp;L)</v>
          </cell>
          <cell r="G574" t="str">
            <v>Ea</v>
          </cell>
          <cell r="H574" t="str">
            <v>1400*1700</v>
          </cell>
          <cell r="I574">
            <v>0.124</v>
          </cell>
          <cell r="M574">
            <v>21</v>
          </cell>
          <cell r="N574">
            <v>2</v>
          </cell>
          <cell r="O574">
            <v>1</v>
          </cell>
          <cell r="P574" t="str">
            <v>q1</v>
          </cell>
          <cell r="Q574" t="str">
            <v>تعمل</v>
          </cell>
          <cell r="R574">
            <v>124</v>
          </cell>
          <cell r="S574">
            <v>115.32</v>
          </cell>
          <cell r="T574">
            <v>132.68</v>
          </cell>
          <cell r="U574">
            <v>7</v>
          </cell>
          <cell r="V574">
            <v>7</v>
          </cell>
          <cell r="X574" t="str">
            <v>TV</v>
          </cell>
          <cell r="Y574">
            <v>196</v>
          </cell>
          <cell r="AA574">
            <v>419</v>
          </cell>
          <cell r="AB574" t="str">
            <v>STTEFH803080  توشيباLED49 L 57</v>
          </cell>
          <cell r="AD574" t="str">
            <v>توشيباLED49L57</v>
          </cell>
          <cell r="AE574">
            <v>1</v>
          </cell>
          <cell r="AH574">
            <v>171.42857142857142</v>
          </cell>
          <cell r="AI574">
            <v>162.85714285714283</v>
          </cell>
          <cell r="AJ574">
            <v>180</v>
          </cell>
          <cell r="AK574">
            <v>1</v>
          </cell>
          <cell r="AL574">
            <v>1</v>
          </cell>
          <cell r="AT574" t="str">
            <v>TOS</v>
          </cell>
          <cell r="AU574" t="str">
            <v>اتوماتيك</v>
          </cell>
          <cell r="AV574">
            <v>7</v>
          </cell>
          <cell r="AW574">
            <v>7</v>
          </cell>
          <cell r="BJ574">
            <v>5</v>
          </cell>
          <cell r="BK574">
            <v>-5</v>
          </cell>
          <cell r="BL574">
            <v>5</v>
          </cell>
          <cell r="BN574">
            <v>804</v>
          </cell>
          <cell r="BO574" t="str">
            <v>8</v>
          </cell>
          <cell r="BP574">
            <v>43594</v>
          </cell>
          <cell r="BW574">
            <v>0</v>
          </cell>
          <cell r="CK574">
            <v>0.13453999999999999</v>
          </cell>
          <cell r="CL574">
            <v>0</v>
          </cell>
          <cell r="CO574" t="str">
            <v>توشيبا</v>
          </cell>
          <cell r="CP574" t="str">
            <v>توشيبا للاجهزة المرئية</v>
          </cell>
          <cell r="CT574">
            <v>1</v>
          </cell>
          <cell r="CU574">
            <v>1</v>
          </cell>
          <cell r="CV574">
            <v>1</v>
          </cell>
        </row>
        <row r="575">
          <cell r="A575" t="str">
            <v>419sum</v>
          </cell>
          <cell r="B575" t="str">
            <v>PF1</v>
          </cell>
          <cell r="C575" t="str">
            <v>FOAM 10TH</v>
          </cell>
          <cell r="D575" t="str">
            <v>Molds</v>
          </cell>
          <cell r="E575" t="str">
            <v>FMTOSI49LR3080</v>
          </cell>
          <cell r="F575" t="str">
            <v>توشيباLED49L57</v>
          </cell>
          <cell r="G575" t="str">
            <v>Ea</v>
          </cell>
          <cell r="H575" t="str">
            <v>1400*1700</v>
          </cell>
          <cell r="I575">
            <v>0.6</v>
          </cell>
          <cell r="M575">
            <v>21</v>
          </cell>
          <cell r="N575">
            <v>4</v>
          </cell>
          <cell r="O575">
            <v>1</v>
          </cell>
          <cell r="P575" t="str">
            <v>q1</v>
          </cell>
          <cell r="Q575" t="str">
            <v>تعمل</v>
          </cell>
          <cell r="R575">
            <v>600</v>
          </cell>
          <cell r="S575">
            <v>576</v>
          </cell>
          <cell r="T575">
            <v>636</v>
          </cell>
          <cell r="U575">
            <v>4</v>
          </cell>
          <cell r="V575">
            <v>6</v>
          </cell>
          <cell r="X575" t="str">
            <v>TV</v>
          </cell>
          <cell r="Y575">
            <v>196</v>
          </cell>
          <cell r="Z575" t="str">
            <v>مجمعة</v>
          </cell>
          <cell r="AA575">
            <v>419</v>
          </cell>
          <cell r="AB575" t="str">
            <v>STTEFH803080  توشيباLED49 L 57</v>
          </cell>
          <cell r="AD575" t="str">
            <v>توشيباLED49L57</v>
          </cell>
          <cell r="AE575">
            <v>1</v>
          </cell>
          <cell r="AH575">
            <v>171.42857142857142</v>
          </cell>
          <cell r="AI575">
            <v>162.85714285714283</v>
          </cell>
          <cell r="AJ575">
            <v>180</v>
          </cell>
          <cell r="AK575">
            <v>0</v>
          </cell>
          <cell r="AM575">
            <v>1</v>
          </cell>
          <cell r="AT575" t="str">
            <v>TOS</v>
          </cell>
          <cell r="AU575" t="str">
            <v>اتوماتيك</v>
          </cell>
          <cell r="AV575">
            <v>7</v>
          </cell>
          <cell r="AW575">
            <v>7</v>
          </cell>
          <cell r="BJ575">
            <v>5</v>
          </cell>
          <cell r="BK575">
            <v>-5</v>
          </cell>
          <cell r="BL575">
            <v>5</v>
          </cell>
          <cell r="BN575">
            <v>804</v>
          </cell>
          <cell r="BO575" t="str">
            <v>8</v>
          </cell>
          <cell r="BP575">
            <v>43594</v>
          </cell>
          <cell r="BW575">
            <v>0</v>
          </cell>
          <cell r="CK575">
            <v>0.65099999999999991</v>
          </cell>
          <cell r="CL575">
            <v>0</v>
          </cell>
          <cell r="CO575" t="str">
            <v>توشيبا</v>
          </cell>
          <cell r="CP575" t="str">
            <v>توشيبا للاجهزة المرئية</v>
          </cell>
          <cell r="CT575">
            <v>0</v>
          </cell>
          <cell r="CU575">
            <v>1</v>
          </cell>
          <cell r="CV575">
            <v>1</v>
          </cell>
        </row>
        <row r="576">
          <cell r="A576" t="str">
            <v>420b</v>
          </cell>
          <cell r="B576" t="str">
            <v>PF1</v>
          </cell>
          <cell r="C576" t="str">
            <v>FOAM 10TH</v>
          </cell>
          <cell r="D576" t="str">
            <v>Molds</v>
          </cell>
          <cell r="E576" t="str">
            <v>FMMTII12850000</v>
          </cell>
          <cell r="F576" t="str">
            <v>قاعده غساله 8.5</v>
          </cell>
          <cell r="G576" t="str">
            <v>Ea</v>
          </cell>
          <cell r="H576" t="str">
            <v>1400*1700</v>
          </cell>
          <cell r="I576">
            <v>0.34499999999999997</v>
          </cell>
          <cell r="M576">
            <v>40</v>
          </cell>
          <cell r="N576">
            <v>1</v>
          </cell>
          <cell r="O576">
            <v>2</v>
          </cell>
          <cell r="Q576" t="str">
            <v>تعمل</v>
          </cell>
          <cell r="R576">
            <v>345</v>
          </cell>
          <cell r="S576">
            <v>320.85000000000002</v>
          </cell>
          <cell r="T576">
            <v>369.15</v>
          </cell>
          <cell r="U576">
            <v>7</v>
          </cell>
          <cell r="V576">
            <v>7</v>
          </cell>
          <cell r="X576" t="str">
            <v>غسالة</v>
          </cell>
          <cell r="Y576">
            <v>151</v>
          </cell>
          <cell r="Z576" t="str">
            <v>قاعدة</v>
          </cell>
          <cell r="AA576">
            <v>420</v>
          </cell>
          <cell r="AB576" t="str">
            <v>قاعده +زوايا غساله 8.5</v>
          </cell>
          <cell r="AD576" t="str">
            <v>قاعده +زوايا غساله 8.5</v>
          </cell>
          <cell r="AE576">
            <v>1</v>
          </cell>
          <cell r="AH576">
            <v>180</v>
          </cell>
          <cell r="AI576">
            <v>171</v>
          </cell>
          <cell r="AJ576">
            <v>189</v>
          </cell>
          <cell r="AK576">
            <v>0</v>
          </cell>
          <cell r="AN576">
            <v>6</v>
          </cell>
          <cell r="AO576">
            <v>20</v>
          </cell>
          <cell r="AR576">
            <v>28</v>
          </cell>
          <cell r="AS576">
            <v>40</v>
          </cell>
          <cell r="AT576" t="str">
            <v>MTI</v>
          </cell>
          <cell r="AU576" t="str">
            <v>اتوماتيك</v>
          </cell>
          <cell r="AV576">
            <v>7</v>
          </cell>
          <cell r="AW576">
            <v>7</v>
          </cell>
          <cell r="AX576">
            <v>630</v>
          </cell>
          <cell r="AY576">
            <v>2</v>
          </cell>
          <cell r="AZ576">
            <v>2</v>
          </cell>
          <cell r="BA576">
            <v>610</v>
          </cell>
          <cell r="BB576">
            <v>2</v>
          </cell>
          <cell r="BC576">
            <v>2</v>
          </cell>
          <cell r="BD576">
            <v>74</v>
          </cell>
          <cell r="BE576">
            <v>2</v>
          </cell>
          <cell r="BF576">
            <v>2</v>
          </cell>
          <cell r="BJ576">
            <v>5</v>
          </cell>
          <cell r="BK576">
            <v>1</v>
          </cell>
          <cell r="BL576">
            <v>11</v>
          </cell>
          <cell r="BN576">
            <v>701</v>
          </cell>
          <cell r="BO576" t="str">
            <v>7</v>
          </cell>
          <cell r="BP576">
            <v>43594</v>
          </cell>
          <cell r="BW576">
            <v>0</v>
          </cell>
          <cell r="BX576" t="str">
            <v>شفاف</v>
          </cell>
          <cell r="BY576">
            <v>2.6599999999999999E-2</v>
          </cell>
          <cell r="BZ576">
            <v>50</v>
          </cell>
          <cell r="CA576">
            <v>5</v>
          </cell>
          <cell r="CB576">
            <v>5</v>
          </cell>
          <cell r="CC576">
            <v>1.33</v>
          </cell>
          <cell r="CE576">
            <v>87</v>
          </cell>
          <cell r="CF576">
            <v>150</v>
          </cell>
          <cell r="CG576" t="str">
            <v xml:space="preserve">ابيض </v>
          </cell>
          <cell r="CH576">
            <v>2.3140000000000001E-2</v>
          </cell>
          <cell r="CI576">
            <v>8.6999999999999994E-2</v>
          </cell>
          <cell r="CK576">
            <v>0.37432499999999996</v>
          </cell>
          <cell r="CL576">
            <v>0</v>
          </cell>
          <cell r="CO576" t="str">
            <v>العربيه للصناعات الكهربائيه</v>
          </cell>
          <cell r="CP576" t="str">
            <v>العربيه للصناعات الكهربائيه</v>
          </cell>
          <cell r="CT576">
            <v>0</v>
          </cell>
          <cell r="CU576">
            <v>1</v>
          </cell>
          <cell r="CV576">
            <v>1</v>
          </cell>
        </row>
        <row r="577">
          <cell r="A577" t="str">
            <v>420f</v>
          </cell>
          <cell r="B577" t="str">
            <v>PF1</v>
          </cell>
          <cell r="C577" t="str">
            <v>FOAM 10TH</v>
          </cell>
          <cell r="D577" t="str">
            <v>Molds</v>
          </cell>
          <cell r="E577" t="str">
            <v>FMMTII12850000</v>
          </cell>
          <cell r="F577" t="str">
            <v>زوايا غساله 8.5 امامية</v>
          </cell>
          <cell r="G577" t="str">
            <v>Ea</v>
          </cell>
          <cell r="H577" t="str">
            <v>1400*1700</v>
          </cell>
          <cell r="I577">
            <v>0.1</v>
          </cell>
          <cell r="M577">
            <v>40</v>
          </cell>
          <cell r="N577">
            <v>1</v>
          </cell>
          <cell r="O577">
            <v>2</v>
          </cell>
          <cell r="Q577" t="str">
            <v>تعمل</v>
          </cell>
          <cell r="R577">
            <v>100</v>
          </cell>
          <cell r="S577">
            <v>93</v>
          </cell>
          <cell r="T577">
            <v>107</v>
          </cell>
          <cell r="U577">
            <v>7</v>
          </cell>
          <cell r="V577">
            <v>7</v>
          </cell>
          <cell r="X577" t="str">
            <v>غسالة</v>
          </cell>
          <cell r="Y577">
            <v>151</v>
          </cell>
          <cell r="Z577" t="str">
            <v xml:space="preserve">امامية </v>
          </cell>
          <cell r="AA577">
            <v>420</v>
          </cell>
          <cell r="AB577" t="str">
            <v>قاعده +زوايا غساله 8.5</v>
          </cell>
          <cell r="AD577" t="str">
            <v>قاعده +زوايا غساله 8.5</v>
          </cell>
          <cell r="AE577">
            <v>1</v>
          </cell>
          <cell r="AH577">
            <v>180</v>
          </cell>
          <cell r="AI577">
            <v>171</v>
          </cell>
          <cell r="AJ577">
            <v>189</v>
          </cell>
          <cell r="AK577">
            <v>0</v>
          </cell>
          <cell r="AN577">
            <v>6</v>
          </cell>
          <cell r="AO577">
            <v>20</v>
          </cell>
          <cell r="AR577">
            <v>28</v>
          </cell>
          <cell r="AS577">
            <v>40</v>
          </cell>
          <cell r="AT577" t="str">
            <v>MTI</v>
          </cell>
          <cell r="AU577" t="str">
            <v>اتوماتيك</v>
          </cell>
          <cell r="AV577">
            <v>7</v>
          </cell>
          <cell r="AW577">
            <v>7</v>
          </cell>
          <cell r="AX577">
            <v>747</v>
          </cell>
          <cell r="AY577">
            <v>2</v>
          </cell>
          <cell r="AZ577">
            <v>2</v>
          </cell>
          <cell r="BA577">
            <v>75</v>
          </cell>
          <cell r="BB577">
            <v>2</v>
          </cell>
          <cell r="BC577">
            <v>2</v>
          </cell>
          <cell r="BD577">
            <v>75</v>
          </cell>
          <cell r="BE577">
            <v>2</v>
          </cell>
          <cell r="BF577">
            <v>2</v>
          </cell>
          <cell r="BJ577">
            <v>5</v>
          </cell>
          <cell r="BK577">
            <v>1</v>
          </cell>
          <cell r="BL577">
            <v>11</v>
          </cell>
          <cell r="BN577">
            <v>701</v>
          </cell>
          <cell r="BO577" t="str">
            <v>7</v>
          </cell>
          <cell r="BP577">
            <v>43594</v>
          </cell>
          <cell r="BW577">
            <v>0</v>
          </cell>
          <cell r="BX577" t="str">
            <v>شفاف</v>
          </cell>
          <cell r="BY577">
            <v>2.6599999999999999E-2</v>
          </cell>
          <cell r="BZ577">
            <v>50</v>
          </cell>
          <cell r="CA577">
            <v>5</v>
          </cell>
          <cell r="CB577">
            <v>15</v>
          </cell>
          <cell r="CC577">
            <v>1.33</v>
          </cell>
          <cell r="CE577">
            <v>87</v>
          </cell>
          <cell r="CF577">
            <v>150</v>
          </cell>
          <cell r="CG577" t="str">
            <v xml:space="preserve">ابيض </v>
          </cell>
          <cell r="CH577">
            <v>2.3140000000000001E-2</v>
          </cell>
          <cell r="CI577">
            <v>8.6999999999999994E-2</v>
          </cell>
          <cell r="CK577">
            <v>0.1085</v>
          </cell>
          <cell r="CL577">
            <v>0</v>
          </cell>
          <cell r="CO577" t="str">
            <v>العربيه للصناعات الكهربائيه</v>
          </cell>
          <cell r="CP577" t="str">
            <v>العربيه للصناعات الكهربائيه</v>
          </cell>
          <cell r="CT577">
            <v>0</v>
          </cell>
          <cell r="CU577">
            <v>1</v>
          </cell>
          <cell r="CV577">
            <v>1</v>
          </cell>
        </row>
        <row r="578">
          <cell r="A578" t="str">
            <v>420k</v>
          </cell>
          <cell r="B578" t="str">
            <v>PF1</v>
          </cell>
          <cell r="C578" t="str">
            <v>FOAM 10TH</v>
          </cell>
          <cell r="D578" t="str">
            <v>Molds</v>
          </cell>
          <cell r="E578" t="str">
            <v>FMMTII12850000</v>
          </cell>
          <cell r="F578" t="str">
            <v>زوايا غساله 8.5 خلفية</v>
          </cell>
          <cell r="G578" t="str">
            <v>Ea</v>
          </cell>
          <cell r="H578" t="str">
            <v>1400*1700</v>
          </cell>
          <cell r="I578">
            <v>6.5000000000000002E-2</v>
          </cell>
          <cell r="M578">
            <v>40</v>
          </cell>
          <cell r="N578">
            <v>1</v>
          </cell>
          <cell r="O578">
            <v>2</v>
          </cell>
          <cell r="Q578" t="str">
            <v>تعمل</v>
          </cell>
          <cell r="R578">
            <v>65</v>
          </cell>
          <cell r="S578">
            <v>60.45</v>
          </cell>
          <cell r="T578">
            <v>69.55</v>
          </cell>
          <cell r="U578">
            <v>7</v>
          </cell>
          <cell r="V578">
            <v>7</v>
          </cell>
          <cell r="X578" t="str">
            <v>غسالة</v>
          </cell>
          <cell r="Y578">
            <v>151</v>
          </cell>
          <cell r="Z578" t="str">
            <v xml:space="preserve">خلفية </v>
          </cell>
          <cell r="AA578">
            <v>420</v>
          </cell>
          <cell r="AB578" t="str">
            <v>قاعده +زوايا غساله 8.5</v>
          </cell>
          <cell r="AD578" t="str">
            <v>قاعده +زوايا غساله 8.5</v>
          </cell>
          <cell r="AE578">
            <v>1</v>
          </cell>
          <cell r="AH578">
            <v>180</v>
          </cell>
          <cell r="AI578">
            <v>171</v>
          </cell>
          <cell r="AJ578">
            <v>189</v>
          </cell>
          <cell r="AK578">
            <v>0</v>
          </cell>
          <cell r="AN578">
            <v>6</v>
          </cell>
          <cell r="AO578">
            <v>20</v>
          </cell>
          <cell r="AR578">
            <v>28</v>
          </cell>
          <cell r="AS578">
            <v>40</v>
          </cell>
          <cell r="AT578" t="str">
            <v>MTI</v>
          </cell>
          <cell r="AU578" t="str">
            <v>اتوماتيك</v>
          </cell>
          <cell r="AV578">
            <v>7</v>
          </cell>
          <cell r="AW578">
            <v>7</v>
          </cell>
          <cell r="AX578">
            <v>747</v>
          </cell>
          <cell r="AY578">
            <v>2</v>
          </cell>
          <cell r="AZ578">
            <v>2</v>
          </cell>
          <cell r="BA578">
            <v>75</v>
          </cell>
          <cell r="BB578">
            <v>2</v>
          </cell>
          <cell r="BC578">
            <v>2</v>
          </cell>
          <cell r="BD578">
            <v>40</v>
          </cell>
          <cell r="BE578">
            <v>2</v>
          </cell>
          <cell r="BF578">
            <v>2</v>
          </cell>
          <cell r="BJ578">
            <v>5</v>
          </cell>
          <cell r="BK578">
            <v>1</v>
          </cell>
          <cell r="BL578">
            <v>11</v>
          </cell>
          <cell r="BN578">
            <v>701</v>
          </cell>
          <cell r="BO578" t="str">
            <v>7</v>
          </cell>
          <cell r="BP578">
            <v>43594</v>
          </cell>
          <cell r="BW578">
            <v>0</v>
          </cell>
          <cell r="BX578" t="str">
            <v>شفاف</v>
          </cell>
          <cell r="BY578">
            <v>2.6599999999999999E-2</v>
          </cell>
          <cell r="BZ578">
            <v>50</v>
          </cell>
          <cell r="CA578">
            <v>5</v>
          </cell>
          <cell r="CB578">
            <v>15</v>
          </cell>
          <cell r="CC578">
            <v>1.33</v>
          </cell>
          <cell r="CE578">
            <v>87</v>
          </cell>
          <cell r="CF578">
            <v>150</v>
          </cell>
          <cell r="CG578" t="str">
            <v xml:space="preserve">ابيض </v>
          </cell>
          <cell r="CH578">
            <v>2.3140000000000001E-2</v>
          </cell>
          <cell r="CI578">
            <v>8.6999999999999994E-2</v>
          </cell>
          <cell r="CK578">
            <v>7.0525000000000004E-2</v>
          </cell>
          <cell r="CL578">
            <v>0</v>
          </cell>
          <cell r="CO578" t="str">
            <v>العربيه للصناعات الكهربائيه</v>
          </cell>
          <cell r="CP578" t="str">
            <v>العربيه للصناعات الكهربائيه</v>
          </cell>
          <cell r="CT578">
            <v>0</v>
          </cell>
          <cell r="CU578">
            <v>1</v>
          </cell>
          <cell r="CV578">
            <v>1</v>
          </cell>
        </row>
        <row r="579">
          <cell r="A579">
            <v>420</v>
          </cell>
          <cell r="B579" t="str">
            <v>PF1</v>
          </cell>
          <cell r="C579" t="str">
            <v>FOAM 10TH</v>
          </cell>
          <cell r="D579" t="str">
            <v>Molds</v>
          </cell>
          <cell r="E579" t="str">
            <v>FMMTII12850000</v>
          </cell>
          <cell r="F579" t="str">
            <v>قاعده +زوايا غساله 8.5</v>
          </cell>
          <cell r="G579" t="str">
            <v>Set</v>
          </cell>
          <cell r="H579" t="str">
            <v>1400*1700</v>
          </cell>
          <cell r="I579">
            <v>0.51</v>
          </cell>
          <cell r="M579">
            <v>40</v>
          </cell>
          <cell r="N579">
            <v>3</v>
          </cell>
          <cell r="O579">
            <v>2</v>
          </cell>
          <cell r="Q579" t="str">
            <v>تعمل</v>
          </cell>
          <cell r="R579">
            <v>510</v>
          </cell>
          <cell r="S579">
            <v>474.3</v>
          </cell>
          <cell r="T579">
            <v>545.70000000000005</v>
          </cell>
          <cell r="U579">
            <v>7</v>
          </cell>
          <cell r="V579">
            <v>7</v>
          </cell>
          <cell r="X579" t="str">
            <v>غسالة</v>
          </cell>
          <cell r="Y579">
            <v>151</v>
          </cell>
          <cell r="AA579">
            <v>420</v>
          </cell>
          <cell r="AB579" t="str">
            <v>قاعده +زوايا غساله 8.5</v>
          </cell>
          <cell r="AD579" t="str">
            <v>قاعده +زوايا غساله 8.5</v>
          </cell>
          <cell r="AE579">
            <v>1</v>
          </cell>
          <cell r="AH579">
            <v>180</v>
          </cell>
          <cell r="AI579">
            <v>171</v>
          </cell>
          <cell r="AJ579">
            <v>189</v>
          </cell>
          <cell r="AK579">
            <v>1</v>
          </cell>
          <cell r="AM579">
            <v>1</v>
          </cell>
          <cell r="AN579">
            <v>6</v>
          </cell>
          <cell r="AO579">
            <v>20</v>
          </cell>
          <cell r="AR579">
            <v>28</v>
          </cell>
          <cell r="AS579">
            <v>40</v>
          </cell>
          <cell r="AT579" t="str">
            <v>MTI</v>
          </cell>
          <cell r="AU579" t="str">
            <v>اتوماتيك</v>
          </cell>
          <cell r="AV579">
            <v>7</v>
          </cell>
          <cell r="AW579">
            <v>7</v>
          </cell>
          <cell r="BJ579">
            <v>5</v>
          </cell>
          <cell r="BK579">
            <v>1</v>
          </cell>
          <cell r="BL579">
            <v>11</v>
          </cell>
          <cell r="BN579">
            <v>701</v>
          </cell>
          <cell r="BO579" t="str">
            <v>7</v>
          </cell>
          <cell r="BP579">
            <v>43594</v>
          </cell>
          <cell r="BW579">
            <v>0</v>
          </cell>
          <cell r="BX579" t="str">
            <v>شفاف</v>
          </cell>
          <cell r="BY579">
            <v>2.6599999999999999E-2</v>
          </cell>
          <cell r="BZ579">
            <v>50</v>
          </cell>
          <cell r="CA579">
            <v>5</v>
          </cell>
          <cell r="CB579">
            <v>5</v>
          </cell>
          <cell r="CC579">
            <v>1.33</v>
          </cell>
          <cell r="CE579">
            <v>87</v>
          </cell>
          <cell r="CF579">
            <v>150</v>
          </cell>
          <cell r="CG579" t="str">
            <v xml:space="preserve">ابيض </v>
          </cell>
          <cell r="CH579">
            <v>2.3140000000000001E-2</v>
          </cell>
          <cell r="CI579">
            <v>8.6999999999999994E-2</v>
          </cell>
          <cell r="CK579">
            <v>0.55335000000000001</v>
          </cell>
          <cell r="CL579">
            <v>0</v>
          </cell>
          <cell r="CO579" t="str">
            <v>العربيه للصناعات الكهربائيه</v>
          </cell>
          <cell r="CP579" t="str">
            <v>العربيه للصناعات الكهربائيه</v>
          </cell>
          <cell r="CT579">
            <v>1</v>
          </cell>
          <cell r="CU579">
            <v>1</v>
          </cell>
          <cell r="CV579">
            <v>1</v>
          </cell>
        </row>
        <row r="580">
          <cell r="A580" t="str">
            <v>421b</v>
          </cell>
          <cell r="B580" t="str">
            <v>PF1</v>
          </cell>
          <cell r="C580" t="str">
            <v>FOAM 10TH</v>
          </cell>
          <cell r="D580" t="str">
            <v>Molds</v>
          </cell>
          <cell r="E580" t="str">
            <v>FMMTII12100000</v>
          </cell>
          <cell r="F580" t="str">
            <v>قاعده غساله 10</v>
          </cell>
          <cell r="G580" t="str">
            <v>Ea</v>
          </cell>
          <cell r="H580" t="str">
            <v>1400*1700</v>
          </cell>
          <cell r="I580">
            <v>0.34499999999999997</v>
          </cell>
          <cell r="M580">
            <v>40</v>
          </cell>
          <cell r="N580">
            <v>1</v>
          </cell>
          <cell r="O580">
            <v>2</v>
          </cell>
          <cell r="Q580" t="str">
            <v>تعمل</v>
          </cell>
          <cell r="R580">
            <v>345</v>
          </cell>
          <cell r="S580">
            <v>320.85000000000002</v>
          </cell>
          <cell r="T580">
            <v>369.15</v>
          </cell>
          <cell r="U580">
            <v>7</v>
          </cell>
          <cell r="V580">
            <v>7</v>
          </cell>
          <cell r="X580" t="str">
            <v>غسالة</v>
          </cell>
          <cell r="Y580">
            <v>152</v>
          </cell>
          <cell r="Z580" t="str">
            <v>قاعدة</v>
          </cell>
          <cell r="AA580">
            <v>421</v>
          </cell>
          <cell r="AB580" t="str">
            <v>قاعده +زوايا غساله 10</v>
          </cell>
          <cell r="AD580" t="str">
            <v>قاعده +زوايا غساله 10</v>
          </cell>
          <cell r="AE580">
            <v>1</v>
          </cell>
          <cell r="AH580">
            <v>180</v>
          </cell>
          <cell r="AI580">
            <v>171</v>
          </cell>
          <cell r="AJ580">
            <v>189</v>
          </cell>
          <cell r="AK580">
            <v>0</v>
          </cell>
          <cell r="AO580">
            <v>20</v>
          </cell>
          <cell r="AT580" t="str">
            <v>MTI</v>
          </cell>
          <cell r="AU580" t="str">
            <v>اتوماتيك</v>
          </cell>
          <cell r="AV580">
            <v>7</v>
          </cell>
          <cell r="AW580">
            <v>7</v>
          </cell>
          <cell r="BJ580">
            <v>5</v>
          </cell>
          <cell r="BK580">
            <v>-5</v>
          </cell>
          <cell r="BL580">
            <v>5</v>
          </cell>
          <cell r="BN580">
            <v>702</v>
          </cell>
          <cell r="BO580" t="str">
            <v>7</v>
          </cell>
          <cell r="BP580">
            <v>43594</v>
          </cell>
          <cell r="BW580">
            <v>0</v>
          </cell>
          <cell r="BX580" t="str">
            <v>شفاف</v>
          </cell>
          <cell r="BY580">
            <v>2.6599999999999999E-2</v>
          </cell>
          <cell r="BZ580">
            <v>50</v>
          </cell>
          <cell r="CA580">
            <v>5</v>
          </cell>
          <cell r="CB580">
            <v>5</v>
          </cell>
          <cell r="CC580">
            <v>1.33</v>
          </cell>
          <cell r="CE580">
            <v>87</v>
          </cell>
          <cell r="CF580">
            <v>150</v>
          </cell>
          <cell r="CG580" t="str">
            <v>ازرق</v>
          </cell>
          <cell r="CH580">
            <v>2.3140000000000001E-2</v>
          </cell>
          <cell r="CI580">
            <v>8.6999999999999994E-2</v>
          </cell>
          <cell r="CK580">
            <v>0.37432499999999996</v>
          </cell>
          <cell r="CL580">
            <v>0</v>
          </cell>
          <cell r="CO580" t="str">
            <v>العربيه للصناعات الكهربائيه</v>
          </cell>
          <cell r="CP580" t="str">
            <v>العربيه للصناعات الكهربائيه</v>
          </cell>
          <cell r="CT580">
            <v>0</v>
          </cell>
          <cell r="CU580">
            <v>1</v>
          </cell>
          <cell r="CV580">
            <v>1</v>
          </cell>
        </row>
        <row r="581">
          <cell r="A581" t="str">
            <v>421f</v>
          </cell>
          <cell r="B581" t="str">
            <v>PF1</v>
          </cell>
          <cell r="C581" t="str">
            <v>FOAM 10TH</v>
          </cell>
          <cell r="D581" t="str">
            <v>Molds</v>
          </cell>
          <cell r="E581" t="str">
            <v>FMMTII12100000</v>
          </cell>
          <cell r="F581" t="str">
            <v>زوايا غساله 10 امامية</v>
          </cell>
          <cell r="G581" t="str">
            <v>Ea</v>
          </cell>
          <cell r="H581" t="str">
            <v>1400*1700</v>
          </cell>
          <cell r="I581">
            <v>0.1</v>
          </cell>
          <cell r="M581">
            <v>40</v>
          </cell>
          <cell r="N581">
            <v>1</v>
          </cell>
          <cell r="O581">
            <v>2</v>
          </cell>
          <cell r="Q581" t="str">
            <v>تعمل</v>
          </cell>
          <cell r="R581">
            <v>100</v>
          </cell>
          <cell r="S581">
            <v>93</v>
          </cell>
          <cell r="T581">
            <v>107</v>
          </cell>
          <cell r="U581">
            <v>7</v>
          </cell>
          <cell r="V581">
            <v>7</v>
          </cell>
          <cell r="X581" t="str">
            <v>غسالة</v>
          </cell>
          <cell r="Y581">
            <v>152</v>
          </cell>
          <cell r="Z581" t="str">
            <v xml:space="preserve">امامية </v>
          </cell>
          <cell r="AA581">
            <v>421</v>
          </cell>
          <cell r="AB581" t="str">
            <v>قاعده +زوايا غساله 10</v>
          </cell>
          <cell r="AD581" t="str">
            <v>قاعده +زوايا غساله 10</v>
          </cell>
          <cell r="AE581">
            <v>1</v>
          </cell>
          <cell r="AH581">
            <v>180</v>
          </cell>
          <cell r="AI581">
            <v>171</v>
          </cell>
          <cell r="AJ581">
            <v>189</v>
          </cell>
          <cell r="AK581">
            <v>0</v>
          </cell>
          <cell r="AO581">
            <v>20</v>
          </cell>
          <cell r="AT581" t="str">
            <v>MTI</v>
          </cell>
          <cell r="AU581" t="str">
            <v>اتوماتيك</v>
          </cell>
          <cell r="AV581">
            <v>7</v>
          </cell>
          <cell r="AW581">
            <v>7</v>
          </cell>
          <cell r="BJ581">
            <v>5</v>
          </cell>
          <cell r="BK581">
            <v>-5</v>
          </cell>
          <cell r="BL581">
            <v>5</v>
          </cell>
          <cell r="BN581">
            <v>702</v>
          </cell>
          <cell r="BO581" t="str">
            <v>7</v>
          </cell>
          <cell r="BP581">
            <v>43594</v>
          </cell>
          <cell r="BW581">
            <v>0</v>
          </cell>
          <cell r="BX581" t="str">
            <v>شفاف</v>
          </cell>
          <cell r="BY581">
            <v>2.6599999999999999E-2</v>
          </cell>
          <cell r="BZ581">
            <v>50</v>
          </cell>
          <cell r="CA581">
            <v>5</v>
          </cell>
          <cell r="CB581">
            <v>15</v>
          </cell>
          <cell r="CC581">
            <v>1.33</v>
          </cell>
          <cell r="CE581">
            <v>87</v>
          </cell>
          <cell r="CF581">
            <v>150</v>
          </cell>
          <cell r="CG581" t="str">
            <v>ازرق</v>
          </cell>
          <cell r="CH581">
            <v>2.3140000000000001E-2</v>
          </cell>
          <cell r="CI581">
            <v>8.6999999999999994E-2</v>
          </cell>
          <cell r="CK581">
            <v>0.1085</v>
          </cell>
          <cell r="CL581">
            <v>0</v>
          </cell>
          <cell r="CO581" t="str">
            <v>العربيه للصناعات الكهربائيه</v>
          </cell>
          <cell r="CP581" t="str">
            <v>العربيه للصناعات الكهربائيه</v>
          </cell>
          <cell r="CT581">
            <v>0</v>
          </cell>
          <cell r="CU581">
            <v>1</v>
          </cell>
          <cell r="CV581">
            <v>1</v>
          </cell>
        </row>
        <row r="582">
          <cell r="A582" t="str">
            <v>421k</v>
          </cell>
          <cell r="B582" t="str">
            <v>PF1</v>
          </cell>
          <cell r="C582" t="str">
            <v>FOAM 10TH</v>
          </cell>
          <cell r="D582" t="str">
            <v>Molds</v>
          </cell>
          <cell r="E582" t="str">
            <v>FMMTII12100000</v>
          </cell>
          <cell r="F582" t="str">
            <v>زوايا غساله 10 خلفية</v>
          </cell>
          <cell r="G582" t="str">
            <v>Ea</v>
          </cell>
          <cell r="H582" t="str">
            <v>1400*1700</v>
          </cell>
          <cell r="I582">
            <v>6.5000000000000002E-2</v>
          </cell>
          <cell r="M582">
            <v>40</v>
          </cell>
          <cell r="N582">
            <v>1</v>
          </cell>
          <cell r="O582">
            <v>2</v>
          </cell>
          <cell r="Q582" t="str">
            <v>تعمل</v>
          </cell>
          <cell r="R582">
            <v>65</v>
          </cell>
          <cell r="S582">
            <v>60.45</v>
          </cell>
          <cell r="T582">
            <v>69.55</v>
          </cell>
          <cell r="U582">
            <v>7</v>
          </cell>
          <cell r="V582">
            <v>7</v>
          </cell>
          <cell r="X582" t="str">
            <v>غسالة</v>
          </cell>
          <cell r="Y582">
            <v>152</v>
          </cell>
          <cell r="Z582" t="str">
            <v xml:space="preserve">خلفية </v>
          </cell>
          <cell r="AA582">
            <v>421</v>
          </cell>
          <cell r="AB582" t="str">
            <v>قاعده +زوايا غساله 10</v>
          </cell>
          <cell r="AD582" t="str">
            <v>قاعده +زوايا غساله 10</v>
          </cell>
          <cell r="AE582">
            <v>1</v>
          </cell>
          <cell r="AH582">
            <v>180</v>
          </cell>
          <cell r="AI582">
            <v>171</v>
          </cell>
          <cell r="AJ582">
            <v>189</v>
          </cell>
          <cell r="AK582">
            <v>0</v>
          </cell>
          <cell r="AO582">
            <v>20</v>
          </cell>
          <cell r="AT582" t="str">
            <v>MTI</v>
          </cell>
          <cell r="AU582" t="str">
            <v>اتوماتيك</v>
          </cell>
          <cell r="AV582">
            <v>7</v>
          </cell>
          <cell r="AW582">
            <v>7</v>
          </cell>
          <cell r="BJ582">
            <v>5</v>
          </cell>
          <cell r="BK582">
            <v>-5</v>
          </cell>
          <cell r="BL582">
            <v>5</v>
          </cell>
          <cell r="BN582">
            <v>702</v>
          </cell>
          <cell r="BO582" t="str">
            <v>7</v>
          </cell>
          <cell r="BP582">
            <v>43594</v>
          </cell>
          <cell r="BW582">
            <v>0</v>
          </cell>
          <cell r="BX582" t="str">
            <v>شفاف</v>
          </cell>
          <cell r="BY582">
            <v>2.6599999999999999E-2</v>
          </cell>
          <cell r="BZ582">
            <v>50</v>
          </cell>
          <cell r="CA582">
            <v>5</v>
          </cell>
          <cell r="CB582">
            <v>15</v>
          </cell>
          <cell r="CC582">
            <v>1.33</v>
          </cell>
          <cell r="CE582">
            <v>87</v>
          </cell>
          <cell r="CF582">
            <v>150</v>
          </cell>
          <cell r="CG582" t="str">
            <v>ازرق</v>
          </cell>
          <cell r="CH582">
            <v>2.3140000000000001E-2</v>
          </cell>
          <cell r="CI582">
            <v>8.6999999999999994E-2</v>
          </cell>
          <cell r="CK582">
            <v>7.0525000000000004E-2</v>
          </cell>
          <cell r="CL582">
            <v>0</v>
          </cell>
          <cell r="CO582" t="str">
            <v>العربيه للصناعات الكهربائيه</v>
          </cell>
          <cell r="CP582" t="str">
            <v>العربيه للصناعات الكهربائيه</v>
          </cell>
          <cell r="CT582">
            <v>0</v>
          </cell>
          <cell r="CU582">
            <v>1</v>
          </cell>
          <cell r="CV582">
            <v>1</v>
          </cell>
        </row>
        <row r="583">
          <cell r="A583">
            <v>421</v>
          </cell>
          <cell r="B583" t="str">
            <v>PF1</v>
          </cell>
          <cell r="C583" t="str">
            <v>FOAM 10TH</v>
          </cell>
          <cell r="D583" t="str">
            <v>Molds</v>
          </cell>
          <cell r="E583" t="str">
            <v>FMMTII12100000</v>
          </cell>
          <cell r="F583" t="str">
            <v>قاعده +زوايا غساله 10</v>
          </cell>
          <cell r="G583" t="str">
            <v>Set</v>
          </cell>
          <cell r="H583" t="str">
            <v>1400*1700</v>
          </cell>
          <cell r="I583">
            <v>0.51</v>
          </cell>
          <cell r="M583">
            <v>40</v>
          </cell>
          <cell r="N583">
            <v>3</v>
          </cell>
          <cell r="O583">
            <v>2</v>
          </cell>
          <cell r="Q583" t="str">
            <v>تعمل</v>
          </cell>
          <cell r="R583">
            <v>510</v>
          </cell>
          <cell r="S583">
            <v>474.3</v>
          </cell>
          <cell r="T583">
            <v>545.70000000000005</v>
          </cell>
          <cell r="U583">
            <v>7</v>
          </cell>
          <cell r="V583">
            <v>7</v>
          </cell>
          <cell r="X583" t="str">
            <v>غسالة</v>
          </cell>
          <cell r="Y583">
            <v>152</v>
          </cell>
          <cell r="AA583">
            <v>421</v>
          </cell>
          <cell r="AB583" t="str">
            <v>قاعده +زوايا غساله 10</v>
          </cell>
          <cell r="AD583" t="str">
            <v>قاعده +زوايا غساله 10</v>
          </cell>
          <cell r="AE583">
            <v>1</v>
          </cell>
          <cell r="AH583">
            <v>180</v>
          </cell>
          <cell r="AI583">
            <v>171</v>
          </cell>
          <cell r="AJ583">
            <v>189</v>
          </cell>
          <cell r="AK583">
            <v>1</v>
          </cell>
          <cell r="AM583">
            <v>1</v>
          </cell>
          <cell r="AO583">
            <v>20</v>
          </cell>
          <cell r="AT583" t="str">
            <v>MTI</v>
          </cell>
          <cell r="AU583" t="str">
            <v>اتوماتيك</v>
          </cell>
          <cell r="AV583">
            <v>7</v>
          </cell>
          <cell r="AW583">
            <v>7</v>
          </cell>
          <cell r="BJ583">
            <v>5</v>
          </cell>
          <cell r="BK583">
            <v>-5</v>
          </cell>
          <cell r="BL583">
            <v>5</v>
          </cell>
          <cell r="BN583">
            <v>702</v>
          </cell>
          <cell r="BO583" t="str">
            <v>7</v>
          </cell>
          <cell r="BP583">
            <v>43594</v>
          </cell>
          <cell r="BW583">
            <v>0</v>
          </cell>
          <cell r="BX583" t="str">
            <v>شفاف</v>
          </cell>
          <cell r="BY583">
            <v>2.6599999999999999E-2</v>
          </cell>
          <cell r="BZ583">
            <v>50</v>
          </cell>
          <cell r="CA583">
            <v>5</v>
          </cell>
          <cell r="CB583">
            <v>5</v>
          </cell>
          <cell r="CC583">
            <v>1.33</v>
          </cell>
          <cell r="CE583">
            <v>87</v>
          </cell>
          <cell r="CF583">
            <v>150</v>
          </cell>
          <cell r="CG583" t="str">
            <v>ازرق</v>
          </cell>
          <cell r="CH583">
            <v>2.3140000000000001E-2</v>
          </cell>
          <cell r="CI583">
            <v>8.6999999999999994E-2</v>
          </cell>
          <cell r="CK583">
            <v>0.55335000000000001</v>
          </cell>
          <cell r="CL583">
            <v>0</v>
          </cell>
          <cell r="CO583" t="str">
            <v>العربيه للصناعات الكهربائيه</v>
          </cell>
          <cell r="CP583" t="str">
            <v>العربيه للصناعات الكهربائيه</v>
          </cell>
          <cell r="CT583">
            <v>1</v>
          </cell>
          <cell r="CU583">
            <v>1</v>
          </cell>
          <cell r="CV583">
            <v>1</v>
          </cell>
        </row>
        <row r="584">
          <cell r="A584" t="str">
            <v>422b</v>
          </cell>
          <cell r="B584" t="str">
            <v>PF1</v>
          </cell>
          <cell r="C584" t="str">
            <v>FOAM 10TH</v>
          </cell>
          <cell r="D584" t="str">
            <v>Molds</v>
          </cell>
          <cell r="E584" t="str">
            <v>FMMTII12130000</v>
          </cell>
          <cell r="F584" t="str">
            <v>قاعده غساله 13</v>
          </cell>
          <cell r="G584" t="str">
            <v>Ea</v>
          </cell>
          <cell r="H584" t="str">
            <v>1400*1700</v>
          </cell>
          <cell r="I584">
            <v>0.58499999999999996</v>
          </cell>
          <cell r="M584">
            <v>40</v>
          </cell>
          <cell r="N584">
            <v>1</v>
          </cell>
          <cell r="O584">
            <v>2</v>
          </cell>
          <cell r="Q584" t="str">
            <v>تعمل</v>
          </cell>
          <cell r="R584">
            <v>585</v>
          </cell>
          <cell r="S584">
            <v>544.04999999999995</v>
          </cell>
          <cell r="T584">
            <v>625.95000000000005</v>
          </cell>
          <cell r="U584">
            <v>7</v>
          </cell>
          <cell r="V584">
            <v>7</v>
          </cell>
          <cell r="X584" t="str">
            <v>غسالة</v>
          </cell>
          <cell r="Y584">
            <v>153</v>
          </cell>
          <cell r="Z584" t="str">
            <v>قاعدة</v>
          </cell>
          <cell r="AA584">
            <v>422</v>
          </cell>
          <cell r="AB584" t="str">
            <v>قاعده +زوايا غساله 13</v>
          </cell>
          <cell r="AD584" t="str">
            <v>قاعده +زوايا غساله 13</v>
          </cell>
          <cell r="AE584">
            <v>1</v>
          </cell>
          <cell r="AH584">
            <v>180</v>
          </cell>
          <cell r="AI584">
            <v>171</v>
          </cell>
          <cell r="AJ584">
            <v>189</v>
          </cell>
          <cell r="AK584">
            <v>0</v>
          </cell>
          <cell r="AN584">
            <v>5</v>
          </cell>
          <cell r="AO584">
            <v>20</v>
          </cell>
          <cell r="AR584">
            <v>28</v>
          </cell>
          <cell r="AS584">
            <v>40</v>
          </cell>
          <cell r="AT584" t="str">
            <v>MTI</v>
          </cell>
          <cell r="AU584" t="str">
            <v>اتوماتيك</v>
          </cell>
          <cell r="AV584">
            <v>7</v>
          </cell>
          <cell r="AW584">
            <v>7</v>
          </cell>
          <cell r="AX584">
            <v>670</v>
          </cell>
          <cell r="AY584">
            <v>2</v>
          </cell>
          <cell r="AZ584">
            <v>2</v>
          </cell>
          <cell r="BA584">
            <v>640</v>
          </cell>
          <cell r="BB584">
            <v>2</v>
          </cell>
          <cell r="BC584">
            <v>2</v>
          </cell>
          <cell r="BD584">
            <v>102</v>
          </cell>
          <cell r="BE584">
            <v>2</v>
          </cell>
          <cell r="BF584">
            <v>2</v>
          </cell>
          <cell r="BJ584">
            <v>5</v>
          </cell>
          <cell r="BK584">
            <v>0</v>
          </cell>
          <cell r="BL584">
            <v>10</v>
          </cell>
          <cell r="BN584">
            <v>703</v>
          </cell>
          <cell r="BO584" t="str">
            <v>7</v>
          </cell>
          <cell r="BP584">
            <v>43594</v>
          </cell>
          <cell r="BW584">
            <v>0</v>
          </cell>
          <cell r="BX584" t="str">
            <v>شفاف</v>
          </cell>
          <cell r="BY584">
            <v>3.125E-2</v>
          </cell>
          <cell r="BZ584">
            <v>50</v>
          </cell>
          <cell r="CA584">
            <v>5</v>
          </cell>
          <cell r="CB584">
            <v>4</v>
          </cell>
          <cell r="CC584">
            <v>1.25</v>
          </cell>
          <cell r="CE584">
            <v>87</v>
          </cell>
          <cell r="CF584">
            <v>150</v>
          </cell>
          <cell r="CG584" t="str">
            <v xml:space="preserve">احمر </v>
          </cell>
          <cell r="CH584">
            <v>2.7189999999999999E-2</v>
          </cell>
          <cell r="CI584">
            <v>8.6999999999999994E-2</v>
          </cell>
          <cell r="CK584">
            <v>0.63472499999999998</v>
          </cell>
          <cell r="CL584">
            <v>0</v>
          </cell>
          <cell r="CO584" t="str">
            <v>العربيه للصناعات الكهربائيه</v>
          </cell>
          <cell r="CP584" t="str">
            <v>العربيه للصناعات الكهربائيه</v>
          </cell>
          <cell r="CT584">
            <v>0</v>
          </cell>
          <cell r="CU584">
            <v>1</v>
          </cell>
          <cell r="CV584">
            <v>1</v>
          </cell>
        </row>
        <row r="585">
          <cell r="A585" t="str">
            <v>422f</v>
          </cell>
          <cell r="B585" t="str">
            <v>PF1</v>
          </cell>
          <cell r="C585" t="str">
            <v>FOAM 10TH</v>
          </cell>
          <cell r="D585" t="str">
            <v>Molds</v>
          </cell>
          <cell r="E585" t="str">
            <v>FMMTII12130000</v>
          </cell>
          <cell r="F585" t="str">
            <v>زوايا غساله 13 امامية</v>
          </cell>
          <cell r="G585" t="str">
            <v>Ea</v>
          </cell>
          <cell r="H585" t="str">
            <v>1400*1700</v>
          </cell>
          <cell r="I585">
            <v>0.12</v>
          </cell>
          <cell r="M585">
            <v>40</v>
          </cell>
          <cell r="N585">
            <v>1</v>
          </cell>
          <cell r="O585">
            <v>2</v>
          </cell>
          <cell r="Q585" t="str">
            <v>تعمل</v>
          </cell>
          <cell r="R585">
            <v>120</v>
          </cell>
          <cell r="S585">
            <v>111.6</v>
          </cell>
          <cell r="T585">
            <v>128.4</v>
          </cell>
          <cell r="U585">
            <v>7</v>
          </cell>
          <cell r="V585">
            <v>7</v>
          </cell>
          <cell r="X585" t="str">
            <v>غسالة</v>
          </cell>
          <cell r="Y585">
            <v>153</v>
          </cell>
          <cell r="Z585" t="str">
            <v xml:space="preserve">امامية </v>
          </cell>
          <cell r="AA585">
            <v>422</v>
          </cell>
          <cell r="AB585" t="str">
            <v>قاعده +زوايا غساله 13</v>
          </cell>
          <cell r="AD585" t="str">
            <v>قاعده +زوايا غساله 13</v>
          </cell>
          <cell r="AE585">
            <v>1</v>
          </cell>
          <cell r="AH585">
            <v>180</v>
          </cell>
          <cell r="AI585">
            <v>171</v>
          </cell>
          <cell r="AJ585">
            <v>189</v>
          </cell>
          <cell r="AK585">
            <v>0</v>
          </cell>
          <cell r="AN585">
            <v>5</v>
          </cell>
          <cell r="AO585">
            <v>20</v>
          </cell>
          <cell r="AR585">
            <v>28</v>
          </cell>
          <cell r="AS585">
            <v>40</v>
          </cell>
          <cell r="AT585" t="str">
            <v>MTI</v>
          </cell>
          <cell r="AU585" t="str">
            <v>اتوماتيك</v>
          </cell>
          <cell r="AV585">
            <v>7</v>
          </cell>
          <cell r="AW585">
            <v>7</v>
          </cell>
          <cell r="AX585">
            <v>747</v>
          </cell>
          <cell r="AY585">
            <v>2</v>
          </cell>
          <cell r="AZ585">
            <v>2</v>
          </cell>
          <cell r="BA585">
            <v>107</v>
          </cell>
          <cell r="BB585">
            <v>2</v>
          </cell>
          <cell r="BC585">
            <v>2</v>
          </cell>
          <cell r="BD585">
            <v>113</v>
          </cell>
          <cell r="BE585">
            <v>2</v>
          </cell>
          <cell r="BF585">
            <v>2</v>
          </cell>
          <cell r="BJ585">
            <v>5</v>
          </cell>
          <cell r="BK585">
            <v>0</v>
          </cell>
          <cell r="BL585">
            <v>10</v>
          </cell>
          <cell r="BN585">
            <v>703</v>
          </cell>
          <cell r="BO585" t="str">
            <v>7</v>
          </cell>
          <cell r="BP585">
            <v>43594</v>
          </cell>
          <cell r="BW585">
            <v>0</v>
          </cell>
          <cell r="BX585" t="str">
            <v>شفاف</v>
          </cell>
          <cell r="BY585">
            <v>3.125E-2</v>
          </cell>
          <cell r="BZ585">
            <v>50</v>
          </cell>
          <cell r="CA585">
            <v>5</v>
          </cell>
          <cell r="CB585">
            <v>16</v>
          </cell>
          <cell r="CC585">
            <v>1.25</v>
          </cell>
          <cell r="CE585">
            <v>87</v>
          </cell>
          <cell r="CF585">
            <v>150</v>
          </cell>
          <cell r="CG585" t="str">
            <v xml:space="preserve">احمر </v>
          </cell>
          <cell r="CH585">
            <v>2.7189999999999999E-2</v>
          </cell>
          <cell r="CI585">
            <v>8.6999999999999994E-2</v>
          </cell>
          <cell r="CK585">
            <v>0.13019999999999998</v>
          </cell>
          <cell r="CL585">
            <v>0</v>
          </cell>
          <cell r="CO585" t="str">
            <v>العربيه للصناعات الكهربائيه</v>
          </cell>
          <cell r="CP585" t="str">
            <v>العربيه للصناعات الكهربائيه</v>
          </cell>
          <cell r="CT585">
            <v>0</v>
          </cell>
          <cell r="CU585">
            <v>1</v>
          </cell>
          <cell r="CV585">
            <v>1</v>
          </cell>
        </row>
        <row r="586">
          <cell r="A586" t="str">
            <v>422k</v>
          </cell>
          <cell r="B586" t="str">
            <v>PF1</v>
          </cell>
          <cell r="C586" t="str">
            <v>FOAM 10TH</v>
          </cell>
          <cell r="D586" t="str">
            <v>Molds</v>
          </cell>
          <cell r="E586" t="str">
            <v>FMMTII12130000</v>
          </cell>
          <cell r="F586" t="str">
            <v>زوايا غساله 13 خلفية</v>
          </cell>
          <cell r="G586" t="str">
            <v>Ea</v>
          </cell>
          <cell r="H586" t="str">
            <v>1400*1700</v>
          </cell>
          <cell r="I586">
            <v>0.20499999999999999</v>
          </cell>
          <cell r="M586">
            <v>40</v>
          </cell>
          <cell r="N586">
            <v>1</v>
          </cell>
          <cell r="O586">
            <v>2</v>
          </cell>
          <cell r="Q586" t="str">
            <v>تعمل</v>
          </cell>
          <cell r="R586">
            <v>205</v>
          </cell>
          <cell r="S586">
            <v>190.65</v>
          </cell>
          <cell r="T586">
            <v>219.35</v>
          </cell>
          <cell r="U586">
            <v>7</v>
          </cell>
          <cell r="V586">
            <v>7</v>
          </cell>
          <cell r="X586" t="str">
            <v>غسالة</v>
          </cell>
          <cell r="Y586">
            <v>153</v>
          </cell>
          <cell r="Z586" t="str">
            <v xml:space="preserve">خلفية </v>
          </cell>
          <cell r="AA586">
            <v>422</v>
          </cell>
          <cell r="AB586" t="str">
            <v>قاعده +زوايا غساله 13</v>
          </cell>
          <cell r="AD586" t="str">
            <v>قاعده +زوايا غساله 13</v>
          </cell>
          <cell r="AE586">
            <v>1</v>
          </cell>
          <cell r="AH586">
            <v>180</v>
          </cell>
          <cell r="AI586">
            <v>171</v>
          </cell>
          <cell r="AJ586">
            <v>189</v>
          </cell>
          <cell r="AK586">
            <v>0</v>
          </cell>
          <cell r="AN586">
            <v>5</v>
          </cell>
          <cell r="AO586">
            <v>20</v>
          </cell>
          <cell r="AR586">
            <v>28</v>
          </cell>
          <cell r="AS586">
            <v>40</v>
          </cell>
          <cell r="AT586" t="str">
            <v>MTI</v>
          </cell>
          <cell r="AU586" t="str">
            <v>اتوماتيك</v>
          </cell>
          <cell r="AV586">
            <v>7</v>
          </cell>
          <cell r="AW586">
            <v>7</v>
          </cell>
          <cell r="AX586">
            <v>790</v>
          </cell>
          <cell r="AY586">
            <v>2</v>
          </cell>
          <cell r="AZ586">
            <v>2</v>
          </cell>
          <cell r="BA586">
            <v>138</v>
          </cell>
          <cell r="BB586">
            <v>2</v>
          </cell>
          <cell r="BC586">
            <v>2</v>
          </cell>
          <cell r="BD586">
            <v>60</v>
          </cell>
          <cell r="BE586">
            <v>2</v>
          </cell>
          <cell r="BF586">
            <v>2</v>
          </cell>
          <cell r="BJ586">
            <v>5</v>
          </cell>
          <cell r="BK586">
            <v>0</v>
          </cell>
          <cell r="BL586">
            <v>10</v>
          </cell>
          <cell r="BN586">
            <v>703</v>
          </cell>
          <cell r="BO586" t="str">
            <v>7</v>
          </cell>
          <cell r="BP586">
            <v>43594</v>
          </cell>
          <cell r="BW586">
            <v>0</v>
          </cell>
          <cell r="BX586" t="str">
            <v>شفاف</v>
          </cell>
          <cell r="BY586">
            <v>3.125E-2</v>
          </cell>
          <cell r="BZ586">
            <v>50</v>
          </cell>
          <cell r="CA586">
            <v>5</v>
          </cell>
          <cell r="CB586">
            <v>16</v>
          </cell>
          <cell r="CC586">
            <v>1.25</v>
          </cell>
          <cell r="CE586">
            <v>87</v>
          </cell>
          <cell r="CF586">
            <v>150</v>
          </cell>
          <cell r="CG586" t="str">
            <v xml:space="preserve">احمر </v>
          </cell>
          <cell r="CH586">
            <v>2.7189999999999999E-2</v>
          </cell>
          <cell r="CI586">
            <v>8.6999999999999994E-2</v>
          </cell>
          <cell r="CK586">
            <v>0.22242499999999998</v>
          </cell>
          <cell r="CL586">
            <v>0</v>
          </cell>
          <cell r="CO586" t="str">
            <v>العربيه للصناعات الكهربائيه</v>
          </cell>
          <cell r="CP586" t="str">
            <v>العربيه للصناعات الكهربائيه</v>
          </cell>
          <cell r="CT586">
            <v>0</v>
          </cell>
          <cell r="CU586">
            <v>1</v>
          </cell>
          <cell r="CV586">
            <v>1</v>
          </cell>
        </row>
        <row r="587">
          <cell r="A587">
            <v>422</v>
          </cell>
          <cell r="B587" t="str">
            <v>PF1</v>
          </cell>
          <cell r="C587" t="str">
            <v>FOAM 10TH</v>
          </cell>
          <cell r="D587" t="str">
            <v>Molds</v>
          </cell>
          <cell r="E587" t="str">
            <v>FMMTII12130000</v>
          </cell>
          <cell r="F587" t="str">
            <v>قاعده +زوايا غساله 13</v>
          </cell>
          <cell r="G587" t="str">
            <v>Set</v>
          </cell>
          <cell r="H587" t="str">
            <v>1400*1700</v>
          </cell>
          <cell r="I587">
            <v>0.90999999999999992</v>
          </cell>
          <cell r="M587">
            <v>40</v>
          </cell>
          <cell r="N587">
            <v>3</v>
          </cell>
          <cell r="O587">
            <v>2</v>
          </cell>
          <cell r="Q587" t="str">
            <v>تعمل</v>
          </cell>
          <cell r="R587">
            <v>909.99999999999989</v>
          </cell>
          <cell r="S587">
            <v>846.29999999999984</v>
          </cell>
          <cell r="T587">
            <v>973.69999999999993</v>
          </cell>
          <cell r="U587">
            <v>7</v>
          </cell>
          <cell r="V587">
            <v>7</v>
          </cell>
          <cell r="X587" t="str">
            <v>غسالة</v>
          </cell>
          <cell r="Y587">
            <v>153</v>
          </cell>
          <cell r="AA587">
            <v>422</v>
          </cell>
          <cell r="AB587" t="str">
            <v>قاعده +زوايا غساله 13</v>
          </cell>
          <cell r="AD587" t="str">
            <v>قاعده +زوايا غساله 13</v>
          </cell>
          <cell r="AE587">
            <v>1</v>
          </cell>
          <cell r="AH587">
            <v>180</v>
          </cell>
          <cell r="AI587">
            <v>171</v>
          </cell>
          <cell r="AJ587">
            <v>189</v>
          </cell>
          <cell r="AK587">
            <v>1</v>
          </cell>
          <cell r="AM587">
            <v>1</v>
          </cell>
          <cell r="AN587">
            <v>5</v>
          </cell>
          <cell r="AO587">
            <v>20</v>
          </cell>
          <cell r="AR587">
            <v>28</v>
          </cell>
          <cell r="AS587">
            <v>40</v>
          </cell>
          <cell r="AT587" t="str">
            <v>MTI</v>
          </cell>
          <cell r="AU587" t="str">
            <v>اتوماتيك</v>
          </cell>
          <cell r="AV587">
            <v>7</v>
          </cell>
          <cell r="AW587">
            <v>7</v>
          </cell>
          <cell r="BJ587">
            <v>5</v>
          </cell>
          <cell r="BK587">
            <v>0</v>
          </cell>
          <cell r="BL587">
            <v>10</v>
          </cell>
          <cell r="BN587">
            <v>703</v>
          </cell>
          <cell r="BO587" t="str">
            <v>7</v>
          </cell>
          <cell r="BP587">
            <v>43594</v>
          </cell>
          <cell r="BW587">
            <v>0</v>
          </cell>
          <cell r="BX587" t="str">
            <v>شفاف</v>
          </cell>
          <cell r="BY587">
            <v>3.125E-2</v>
          </cell>
          <cell r="BZ587">
            <v>50</v>
          </cell>
          <cell r="CA587">
            <v>5</v>
          </cell>
          <cell r="CB587">
            <v>4</v>
          </cell>
          <cell r="CC587">
            <v>1.25</v>
          </cell>
          <cell r="CE587">
            <v>87</v>
          </cell>
          <cell r="CF587">
            <v>150</v>
          </cell>
          <cell r="CG587" t="str">
            <v xml:space="preserve">احمر </v>
          </cell>
          <cell r="CH587">
            <v>2.7189999999999999E-2</v>
          </cell>
          <cell r="CI587">
            <v>8.6999999999999994E-2</v>
          </cell>
          <cell r="CK587">
            <v>0.98734999999999984</v>
          </cell>
          <cell r="CL587">
            <v>0</v>
          </cell>
          <cell r="CO587" t="str">
            <v>العربيه للصناعات الكهربائيه</v>
          </cell>
          <cell r="CP587" t="str">
            <v>العربيه للصناعات الكهربائيه</v>
          </cell>
          <cell r="CT587">
            <v>1</v>
          </cell>
          <cell r="CU587">
            <v>1</v>
          </cell>
          <cell r="CV587">
            <v>1</v>
          </cell>
        </row>
        <row r="588">
          <cell r="A588">
            <v>423</v>
          </cell>
          <cell r="B588" t="str">
            <v>PF1</v>
          </cell>
          <cell r="C588" t="str">
            <v>FOAM 10TH</v>
          </cell>
          <cell r="D588" t="str">
            <v>Molds</v>
          </cell>
          <cell r="E588" t="str">
            <v>FMTOSI32T16171</v>
          </cell>
          <cell r="F588" t="str">
            <v xml:space="preserve">32R300E TOP EPSتوشيبا </v>
          </cell>
          <cell r="G588" t="str">
            <v>Set</v>
          </cell>
          <cell r="H588" t="str">
            <v>1400*1700</v>
          </cell>
          <cell r="I588">
            <v>0.151</v>
          </cell>
          <cell r="M588">
            <v>40</v>
          </cell>
          <cell r="N588">
            <v>1</v>
          </cell>
          <cell r="O588">
            <v>2</v>
          </cell>
          <cell r="P588">
            <v>21</v>
          </cell>
          <cell r="Q588" t="str">
            <v>تعمل</v>
          </cell>
          <cell r="R588">
            <v>151</v>
          </cell>
          <cell r="S588">
            <v>140.43</v>
          </cell>
          <cell r="T588">
            <v>161.57</v>
          </cell>
          <cell r="U588">
            <v>7</v>
          </cell>
          <cell r="V588">
            <v>7</v>
          </cell>
          <cell r="X588" t="str">
            <v>TV</v>
          </cell>
          <cell r="Y588">
            <v>154</v>
          </cell>
          <cell r="AA588">
            <v>423</v>
          </cell>
          <cell r="AB588" t="str">
            <v xml:space="preserve">32R300E TOP EPSتوشيبا </v>
          </cell>
          <cell r="AD588" t="str">
            <v xml:space="preserve">32R300E EPSتوشيبا </v>
          </cell>
          <cell r="AE588">
            <v>1</v>
          </cell>
          <cell r="AH588">
            <v>180</v>
          </cell>
          <cell r="AI588">
            <v>171</v>
          </cell>
          <cell r="AJ588">
            <v>189</v>
          </cell>
          <cell r="AK588">
            <v>1</v>
          </cell>
          <cell r="AL588">
            <v>1</v>
          </cell>
          <cell r="AT588" t="str">
            <v>TOS</v>
          </cell>
          <cell r="AU588" t="str">
            <v>اتوماتيك</v>
          </cell>
          <cell r="AV588">
            <v>7</v>
          </cell>
          <cell r="AW588">
            <v>7</v>
          </cell>
          <cell r="BJ588">
            <v>5</v>
          </cell>
          <cell r="BK588">
            <v>-5</v>
          </cell>
          <cell r="BL588">
            <v>5</v>
          </cell>
          <cell r="BO588" t="str">
            <v/>
          </cell>
          <cell r="BP588">
            <v>43594</v>
          </cell>
          <cell r="BW588">
            <v>0</v>
          </cell>
          <cell r="BX588" t="str">
            <v>شفاف</v>
          </cell>
          <cell r="BY588">
            <v>8.0000000000000002E-3</v>
          </cell>
          <cell r="BZ588">
            <v>50</v>
          </cell>
          <cell r="CA588">
            <v>4</v>
          </cell>
          <cell r="CB588">
            <v>10</v>
          </cell>
          <cell r="CC588">
            <v>1</v>
          </cell>
          <cell r="CE588">
            <v>87</v>
          </cell>
          <cell r="CF588">
            <v>150</v>
          </cell>
          <cell r="CG588" t="str">
            <v xml:space="preserve">ازرق </v>
          </cell>
          <cell r="CH588">
            <v>8.6999999999999994E-3</v>
          </cell>
          <cell r="CI588">
            <v>8.6999999999999994E-2</v>
          </cell>
          <cell r="CK588">
            <v>0.16383499999999998</v>
          </cell>
          <cell r="CL588">
            <v>0</v>
          </cell>
          <cell r="CO588" t="str">
            <v>توشيبا</v>
          </cell>
          <cell r="CP588" t="str">
            <v>توشيبا للاجهزة المرئية</v>
          </cell>
          <cell r="CT588">
            <v>1</v>
          </cell>
          <cell r="CU588">
            <v>1</v>
          </cell>
          <cell r="CV588">
            <v>1</v>
          </cell>
        </row>
        <row r="589">
          <cell r="A589">
            <v>424</v>
          </cell>
          <cell r="B589" t="str">
            <v>PF1</v>
          </cell>
          <cell r="C589" t="str">
            <v>FOAM 10TH</v>
          </cell>
          <cell r="D589" t="str">
            <v>Molds</v>
          </cell>
          <cell r="E589" t="str">
            <v>FMTOSI32B30871</v>
          </cell>
          <cell r="F589" t="str">
            <v xml:space="preserve">32R300E Bottom EPSتوشيبا </v>
          </cell>
          <cell r="G589" t="str">
            <v>Set</v>
          </cell>
          <cell r="H589" t="str">
            <v>1400*1700</v>
          </cell>
          <cell r="I589">
            <v>8.3000000000000004E-2</v>
          </cell>
          <cell r="M589">
            <v>40</v>
          </cell>
          <cell r="N589">
            <v>1</v>
          </cell>
          <cell r="O589">
            <v>2</v>
          </cell>
          <cell r="P589" t="str">
            <v>s1</v>
          </cell>
          <cell r="Q589" t="str">
            <v>تعمل</v>
          </cell>
          <cell r="R589">
            <v>83</v>
          </cell>
          <cell r="S589">
            <v>77.19</v>
          </cell>
          <cell r="T589">
            <v>88.81</v>
          </cell>
          <cell r="U589">
            <v>7</v>
          </cell>
          <cell r="V589">
            <v>7</v>
          </cell>
          <cell r="X589" t="str">
            <v>TV</v>
          </cell>
          <cell r="Y589">
            <v>154</v>
          </cell>
          <cell r="AA589">
            <v>424</v>
          </cell>
          <cell r="AB589" t="str">
            <v xml:space="preserve">32R300E Bottom EPSتوشيبا </v>
          </cell>
          <cell r="AD589" t="str">
            <v xml:space="preserve">32R300E EPSتوشيبا </v>
          </cell>
          <cell r="AE589">
            <v>1</v>
          </cell>
          <cell r="AH589">
            <v>180</v>
          </cell>
          <cell r="AI589">
            <v>171</v>
          </cell>
          <cell r="AJ589">
            <v>189</v>
          </cell>
          <cell r="AK589">
            <v>1</v>
          </cell>
          <cell r="AL589">
            <v>1</v>
          </cell>
          <cell r="AT589" t="str">
            <v>TOS</v>
          </cell>
          <cell r="AU589" t="str">
            <v>اتوماتيك</v>
          </cell>
          <cell r="AV589">
            <v>7</v>
          </cell>
          <cell r="AW589">
            <v>7</v>
          </cell>
          <cell r="BJ589">
            <v>5</v>
          </cell>
          <cell r="BK589">
            <v>-5</v>
          </cell>
          <cell r="BL589">
            <v>5</v>
          </cell>
          <cell r="BO589" t="str">
            <v/>
          </cell>
          <cell r="BP589">
            <v>43594</v>
          </cell>
          <cell r="BW589">
            <v>0</v>
          </cell>
          <cell r="BX589" t="str">
            <v>شفاف</v>
          </cell>
          <cell r="BY589">
            <v>8.0000000000000002E-3</v>
          </cell>
          <cell r="BZ589">
            <v>50</v>
          </cell>
          <cell r="CA589">
            <v>4</v>
          </cell>
          <cell r="CB589">
            <v>10</v>
          </cell>
          <cell r="CC589">
            <v>1</v>
          </cell>
          <cell r="CE589">
            <v>87</v>
          </cell>
          <cell r="CF589">
            <v>150</v>
          </cell>
          <cell r="CG589" t="str">
            <v xml:space="preserve">احمر </v>
          </cell>
          <cell r="CH589">
            <v>8.6999999999999994E-3</v>
          </cell>
          <cell r="CI589">
            <v>8.6999999999999994E-2</v>
          </cell>
          <cell r="CK589">
            <v>9.0054999999999996E-2</v>
          </cell>
          <cell r="CL589">
            <v>0</v>
          </cell>
          <cell r="CO589" t="str">
            <v>توشيبا</v>
          </cell>
          <cell r="CP589" t="str">
            <v>توشيبا للاجهزة المرئية</v>
          </cell>
          <cell r="CT589">
            <v>1</v>
          </cell>
          <cell r="CU589">
            <v>1</v>
          </cell>
          <cell r="CV589">
            <v>1</v>
          </cell>
        </row>
        <row r="590">
          <cell r="A590" t="str">
            <v>424sum</v>
          </cell>
          <cell r="B590" t="str">
            <v>PF1</v>
          </cell>
          <cell r="C590" t="str">
            <v>FOAM 10TH</v>
          </cell>
          <cell r="D590" t="str">
            <v>Molds</v>
          </cell>
          <cell r="E590" t="str">
            <v>FMTOSI32T16171</v>
          </cell>
          <cell r="F590" t="str">
            <v xml:space="preserve">32R300E EPSتوشيبا </v>
          </cell>
          <cell r="G590" t="str">
            <v>Set</v>
          </cell>
          <cell r="H590" t="str">
            <v>1400*1700</v>
          </cell>
          <cell r="I590">
            <v>0.23399999999999999</v>
          </cell>
          <cell r="M590">
            <v>40</v>
          </cell>
          <cell r="N590">
            <v>2</v>
          </cell>
          <cell r="O590">
            <v>2</v>
          </cell>
          <cell r="P590" t="str">
            <v>s1</v>
          </cell>
          <cell r="Q590" t="str">
            <v>تعمل</v>
          </cell>
          <cell r="R590">
            <v>234</v>
          </cell>
          <cell r="S590">
            <v>217.62</v>
          </cell>
          <cell r="T590">
            <v>250.38</v>
          </cell>
          <cell r="U590">
            <v>7</v>
          </cell>
          <cell r="V590">
            <v>7</v>
          </cell>
          <cell r="X590" t="str">
            <v>TV</v>
          </cell>
          <cell r="Y590">
            <v>154</v>
          </cell>
          <cell r="Z590" t="str">
            <v>مجمعة</v>
          </cell>
          <cell r="AA590">
            <v>424</v>
          </cell>
          <cell r="AB590" t="str">
            <v xml:space="preserve">32R300E TOP EPSتوشيبا </v>
          </cell>
          <cell r="AD590" t="str">
            <v xml:space="preserve">32R300E EPSتوشيبا </v>
          </cell>
          <cell r="AE590">
            <v>1</v>
          </cell>
          <cell r="AH590">
            <v>180</v>
          </cell>
          <cell r="AI590">
            <v>171</v>
          </cell>
          <cell r="AJ590">
            <v>189</v>
          </cell>
          <cell r="AK590">
            <v>0</v>
          </cell>
          <cell r="AM590">
            <v>1</v>
          </cell>
          <cell r="AT590" t="str">
            <v>TOS</v>
          </cell>
          <cell r="AU590" t="str">
            <v>اتوماتيك</v>
          </cell>
          <cell r="AV590">
            <v>7</v>
          </cell>
          <cell r="AW590">
            <v>7</v>
          </cell>
          <cell r="BJ590">
            <v>5</v>
          </cell>
          <cell r="BK590">
            <v>-5</v>
          </cell>
          <cell r="BL590">
            <v>5</v>
          </cell>
          <cell r="BO590" t="str">
            <v/>
          </cell>
          <cell r="BP590">
            <v>43594</v>
          </cell>
          <cell r="BW590">
            <v>0</v>
          </cell>
          <cell r="BX590" t="str">
            <v>شفاف</v>
          </cell>
          <cell r="BY590">
            <v>8.0000000000000002E-3</v>
          </cell>
          <cell r="BZ590">
            <v>50</v>
          </cell>
          <cell r="CA590">
            <v>4</v>
          </cell>
          <cell r="CB590">
            <v>10</v>
          </cell>
          <cell r="CC590">
            <v>1</v>
          </cell>
          <cell r="CE590">
            <v>87</v>
          </cell>
          <cell r="CF590">
            <v>150</v>
          </cell>
          <cell r="CG590" t="str">
            <v xml:space="preserve">ازرق </v>
          </cell>
          <cell r="CH590">
            <v>8.6999999999999994E-3</v>
          </cell>
          <cell r="CI590">
            <v>8.6999999999999994E-2</v>
          </cell>
          <cell r="CK590">
            <v>0.25388999999999995</v>
          </cell>
          <cell r="CL590">
            <v>0</v>
          </cell>
          <cell r="CO590" t="str">
            <v>توشيبا</v>
          </cell>
          <cell r="CP590" t="str">
            <v>توشيبا للاجهزة المرئية</v>
          </cell>
          <cell r="CT590">
            <v>0</v>
          </cell>
          <cell r="CU590">
            <v>1</v>
          </cell>
          <cell r="CV590">
            <v>1</v>
          </cell>
        </row>
        <row r="591">
          <cell r="A591">
            <v>425</v>
          </cell>
          <cell r="B591" t="str">
            <v>PF1</v>
          </cell>
          <cell r="C591" t="str">
            <v>FOAM 10TH</v>
          </cell>
          <cell r="D591" t="str">
            <v>Molds</v>
          </cell>
          <cell r="E591" t="str">
            <v>FMTOSI32T05771</v>
          </cell>
          <cell r="F591" t="str">
            <v xml:space="preserve">32W600D TOP EPSتوشيبا </v>
          </cell>
          <cell r="G591" t="str">
            <v>Ea</v>
          </cell>
          <cell r="H591" t="str">
            <v>1200*1100</v>
          </cell>
          <cell r="I591">
            <v>0.16</v>
          </cell>
          <cell r="M591">
            <v>40</v>
          </cell>
          <cell r="N591">
            <v>1</v>
          </cell>
          <cell r="O591">
            <v>2</v>
          </cell>
          <cell r="P591" t="str">
            <v>t1</v>
          </cell>
          <cell r="Q591" t="str">
            <v>تعمل</v>
          </cell>
          <cell r="R591">
            <v>160</v>
          </cell>
          <cell r="S591">
            <v>148.80000000000001</v>
          </cell>
          <cell r="T591">
            <v>171.2</v>
          </cell>
          <cell r="U591">
            <v>7</v>
          </cell>
          <cell r="V591">
            <v>7</v>
          </cell>
          <cell r="X591" t="str">
            <v>TV</v>
          </cell>
          <cell r="Y591">
            <v>155</v>
          </cell>
          <cell r="AA591">
            <v>425</v>
          </cell>
          <cell r="AB591" t="str">
            <v xml:space="preserve">32W600D TOP EPSتوشيبا </v>
          </cell>
          <cell r="AD591" t="str">
            <v xml:space="preserve">32W600D EPSتوشيبا </v>
          </cell>
          <cell r="AE591">
            <v>1</v>
          </cell>
          <cell r="AH591">
            <v>180</v>
          </cell>
          <cell r="AI591">
            <v>171</v>
          </cell>
          <cell r="AJ591">
            <v>189</v>
          </cell>
          <cell r="AK591">
            <v>1</v>
          </cell>
          <cell r="AL591">
            <v>1</v>
          </cell>
          <cell r="AO591">
            <v>18</v>
          </cell>
          <cell r="AP591" t="str">
            <v>303xj</v>
          </cell>
          <cell r="AR591">
            <v>28</v>
          </cell>
          <cell r="AS591">
            <v>30</v>
          </cell>
          <cell r="AT591" t="str">
            <v>TOS</v>
          </cell>
          <cell r="AU591" t="str">
            <v>اتوماتيك</v>
          </cell>
          <cell r="AV591">
            <v>7</v>
          </cell>
          <cell r="AW591">
            <v>7</v>
          </cell>
          <cell r="AX591">
            <v>811</v>
          </cell>
          <cell r="AY591">
            <v>2</v>
          </cell>
          <cell r="AZ591">
            <v>2</v>
          </cell>
          <cell r="BA591">
            <v>147</v>
          </cell>
          <cell r="BB591">
            <v>2</v>
          </cell>
          <cell r="BC591">
            <v>2</v>
          </cell>
          <cell r="BD591">
            <v>226</v>
          </cell>
          <cell r="BE591">
            <v>1</v>
          </cell>
          <cell r="BF591">
            <v>1</v>
          </cell>
          <cell r="BJ591">
            <v>5</v>
          </cell>
          <cell r="BK591">
            <v>-5</v>
          </cell>
          <cell r="BL591">
            <v>5</v>
          </cell>
          <cell r="BN591">
            <v>810</v>
          </cell>
          <cell r="BO591" t="str">
            <v>8</v>
          </cell>
          <cell r="BP591">
            <v>43594</v>
          </cell>
          <cell r="BW591">
            <v>0</v>
          </cell>
          <cell r="BX591" t="str">
            <v>شفاف</v>
          </cell>
          <cell r="BY591">
            <v>8.0000000000000002E-3</v>
          </cell>
          <cell r="BZ591">
            <v>50</v>
          </cell>
          <cell r="CA591">
            <v>4</v>
          </cell>
          <cell r="CB591">
            <v>10</v>
          </cell>
          <cell r="CC591">
            <v>1</v>
          </cell>
          <cell r="CE591">
            <v>87</v>
          </cell>
          <cell r="CF591">
            <v>120</v>
          </cell>
          <cell r="CG591" t="str">
            <v>ابيض</v>
          </cell>
          <cell r="CH591">
            <v>8.6999999999999994E-3</v>
          </cell>
          <cell r="CI591">
            <v>8.6999999999999994E-2</v>
          </cell>
          <cell r="CK591">
            <v>0</v>
          </cell>
          <cell r="CL591">
            <v>0.17600000000000002</v>
          </cell>
          <cell r="CO591" t="str">
            <v>توشيبا</v>
          </cell>
          <cell r="CP591" t="str">
            <v>توشيبا للاجهزة المرئية</v>
          </cell>
          <cell r="CT591">
            <v>1</v>
          </cell>
          <cell r="CU591">
            <v>1</v>
          </cell>
          <cell r="CV591">
            <v>1</v>
          </cell>
        </row>
        <row r="592">
          <cell r="A592">
            <v>426</v>
          </cell>
          <cell r="B592" t="str">
            <v>PF1</v>
          </cell>
          <cell r="C592" t="str">
            <v>FOAM 10TH</v>
          </cell>
          <cell r="D592" t="str">
            <v>Molds</v>
          </cell>
          <cell r="E592" t="str">
            <v>FMTOSI32B05871</v>
          </cell>
          <cell r="F592" t="str">
            <v xml:space="preserve">32W600D Bottom EPSتوشيبا </v>
          </cell>
          <cell r="G592" t="str">
            <v>Ea</v>
          </cell>
          <cell r="H592" t="str">
            <v>1200*1100</v>
          </cell>
          <cell r="I592">
            <v>0.13600000000000001</v>
          </cell>
          <cell r="M592">
            <v>40</v>
          </cell>
          <cell r="N592">
            <v>1</v>
          </cell>
          <cell r="O592">
            <v>2</v>
          </cell>
          <cell r="P592" t="str">
            <v>t1</v>
          </cell>
          <cell r="Q592" t="str">
            <v>تعمل</v>
          </cell>
          <cell r="R592">
            <v>136</v>
          </cell>
          <cell r="S592">
            <v>126.48</v>
          </cell>
          <cell r="T592">
            <v>145.52000000000001</v>
          </cell>
          <cell r="U592">
            <v>7</v>
          </cell>
          <cell r="V592">
            <v>7</v>
          </cell>
          <cell r="X592" t="str">
            <v>TV</v>
          </cell>
          <cell r="Y592">
            <v>155</v>
          </cell>
          <cell r="AA592">
            <v>426</v>
          </cell>
          <cell r="AB592" t="str">
            <v xml:space="preserve">32W600D Bottom EPSتوشيبا </v>
          </cell>
          <cell r="AD592" t="str">
            <v xml:space="preserve">32W600D EPSتوشيبا </v>
          </cell>
          <cell r="AE592">
            <v>1</v>
          </cell>
          <cell r="AH592">
            <v>180</v>
          </cell>
          <cell r="AI592">
            <v>171</v>
          </cell>
          <cell r="AJ592">
            <v>189</v>
          </cell>
          <cell r="AK592">
            <v>1</v>
          </cell>
          <cell r="AL592">
            <v>1</v>
          </cell>
          <cell r="AO592">
            <v>18</v>
          </cell>
          <cell r="AP592" t="str">
            <v>303xj</v>
          </cell>
          <cell r="AR592">
            <v>28</v>
          </cell>
          <cell r="AS592">
            <v>30</v>
          </cell>
          <cell r="AT592" t="str">
            <v>TOS</v>
          </cell>
          <cell r="AU592" t="str">
            <v>اتوماتيك</v>
          </cell>
          <cell r="AV592">
            <v>7</v>
          </cell>
          <cell r="AW592">
            <v>7</v>
          </cell>
          <cell r="AX592">
            <v>811</v>
          </cell>
          <cell r="AY592">
            <v>2</v>
          </cell>
          <cell r="AZ592">
            <v>2</v>
          </cell>
          <cell r="BA592">
            <v>147</v>
          </cell>
          <cell r="BB592">
            <v>2</v>
          </cell>
          <cell r="BC592">
            <v>2</v>
          </cell>
          <cell r="BD592">
            <v>154</v>
          </cell>
          <cell r="BE592">
            <v>1</v>
          </cell>
          <cell r="BF592">
            <v>1</v>
          </cell>
          <cell r="BJ592">
            <v>5</v>
          </cell>
          <cell r="BK592">
            <v>-5</v>
          </cell>
          <cell r="BL592">
            <v>5</v>
          </cell>
          <cell r="BN592">
            <v>810</v>
          </cell>
          <cell r="BO592" t="str">
            <v>8</v>
          </cell>
          <cell r="BP592">
            <v>43594</v>
          </cell>
          <cell r="BW592">
            <v>0</v>
          </cell>
          <cell r="BX592" t="str">
            <v>شفاف</v>
          </cell>
          <cell r="BY592">
            <v>8.0000000000000002E-3</v>
          </cell>
          <cell r="BZ592">
            <v>50</v>
          </cell>
          <cell r="CA592">
            <v>4</v>
          </cell>
          <cell r="CB592">
            <v>10</v>
          </cell>
          <cell r="CC592">
            <v>1</v>
          </cell>
          <cell r="CE592">
            <v>87</v>
          </cell>
          <cell r="CF592">
            <v>120</v>
          </cell>
          <cell r="CG592" t="str">
            <v xml:space="preserve">ازرق </v>
          </cell>
          <cell r="CH592">
            <v>8.6999999999999994E-3</v>
          </cell>
          <cell r="CI592">
            <v>8.6999999999999994E-2</v>
          </cell>
          <cell r="CK592">
            <v>0</v>
          </cell>
          <cell r="CL592">
            <v>0.14960000000000001</v>
          </cell>
          <cell r="CO592" t="str">
            <v>توشيبا</v>
          </cell>
          <cell r="CP592" t="str">
            <v>توشيبا للاجهزة المرئية</v>
          </cell>
          <cell r="CT592">
            <v>1</v>
          </cell>
          <cell r="CU592">
            <v>1</v>
          </cell>
          <cell r="CV592">
            <v>1</v>
          </cell>
        </row>
        <row r="593">
          <cell r="A593">
            <v>427</v>
          </cell>
          <cell r="B593" t="str">
            <v>PF1</v>
          </cell>
          <cell r="C593" t="str">
            <v>FOAM 10TH</v>
          </cell>
          <cell r="D593" t="str">
            <v>Molds</v>
          </cell>
          <cell r="E593" t="str">
            <v>FMTOSI32LR5971</v>
          </cell>
          <cell r="F593" t="str">
            <v xml:space="preserve">32W600D Side R EPSتوشيبا </v>
          </cell>
          <cell r="G593" t="str">
            <v>Ea</v>
          </cell>
          <cell r="H593" t="str">
            <v>1200*1100</v>
          </cell>
          <cell r="I593">
            <v>2.1999999999999999E-2</v>
          </cell>
          <cell r="M593">
            <v>80</v>
          </cell>
          <cell r="N593">
            <v>2</v>
          </cell>
          <cell r="O593">
            <v>4</v>
          </cell>
          <cell r="P593" t="str">
            <v>t1</v>
          </cell>
          <cell r="Q593" t="str">
            <v>تعمل</v>
          </cell>
          <cell r="R593">
            <v>22</v>
          </cell>
          <cell r="S593">
            <v>20.46</v>
          </cell>
          <cell r="T593">
            <v>23.54</v>
          </cell>
          <cell r="U593">
            <v>7</v>
          </cell>
          <cell r="V593">
            <v>7</v>
          </cell>
          <cell r="X593" t="str">
            <v>TV</v>
          </cell>
          <cell r="Y593">
            <v>155</v>
          </cell>
          <cell r="AA593">
            <v>427</v>
          </cell>
          <cell r="AB593" t="str">
            <v xml:space="preserve">32W600D Side LR EPSتوشيبا </v>
          </cell>
          <cell r="AD593" t="str">
            <v xml:space="preserve">32W600D EPSتوشيبا </v>
          </cell>
          <cell r="AE593">
            <v>1</v>
          </cell>
          <cell r="AH593">
            <v>180</v>
          </cell>
          <cell r="AI593">
            <v>171</v>
          </cell>
          <cell r="AJ593">
            <v>189</v>
          </cell>
          <cell r="AK593">
            <v>1</v>
          </cell>
          <cell r="AL593">
            <v>1</v>
          </cell>
          <cell r="AO593">
            <v>18</v>
          </cell>
          <cell r="AP593" t="str">
            <v>303xj</v>
          </cell>
          <cell r="AR593">
            <v>28</v>
          </cell>
          <cell r="AS593">
            <v>30</v>
          </cell>
          <cell r="AT593" t="str">
            <v>TOS</v>
          </cell>
          <cell r="AU593" t="str">
            <v>اتوماتيك</v>
          </cell>
          <cell r="AV593">
            <v>7</v>
          </cell>
          <cell r="AW593">
            <v>7</v>
          </cell>
          <cell r="AX593">
            <v>140</v>
          </cell>
          <cell r="AY593">
            <v>1</v>
          </cell>
          <cell r="AZ593">
            <v>1</v>
          </cell>
          <cell r="BA593">
            <v>147</v>
          </cell>
          <cell r="BB593">
            <v>1</v>
          </cell>
          <cell r="BC593">
            <v>1</v>
          </cell>
          <cell r="BD593">
            <v>141</v>
          </cell>
          <cell r="BE593">
            <v>1</v>
          </cell>
          <cell r="BF593">
            <v>1</v>
          </cell>
          <cell r="BJ593">
            <v>5</v>
          </cell>
          <cell r="BK593">
            <v>-5</v>
          </cell>
          <cell r="BL593">
            <v>5</v>
          </cell>
          <cell r="BN593">
            <v>810</v>
          </cell>
          <cell r="BO593" t="str">
            <v>8</v>
          </cell>
          <cell r="BP593">
            <v>43594</v>
          </cell>
          <cell r="BW593">
            <v>0</v>
          </cell>
          <cell r="BX593" t="str">
            <v>شفاف</v>
          </cell>
          <cell r="BY593">
            <v>6.6670000000000002E-3</v>
          </cell>
          <cell r="BZ593">
            <v>50</v>
          </cell>
          <cell r="CA593">
            <v>20</v>
          </cell>
          <cell r="CB593">
            <v>60</v>
          </cell>
          <cell r="CC593">
            <v>1</v>
          </cell>
          <cell r="CE593">
            <v>87</v>
          </cell>
          <cell r="CF593">
            <v>120</v>
          </cell>
          <cell r="CG593" t="str">
            <v>ابيض</v>
          </cell>
          <cell r="CH593">
            <v>1.4499999999999999E-3</v>
          </cell>
          <cell r="CI593">
            <v>8.6999999999999994E-2</v>
          </cell>
          <cell r="CK593">
            <v>0</v>
          </cell>
          <cell r="CL593">
            <v>2.4199999999999999E-2</v>
          </cell>
          <cell r="CO593" t="str">
            <v>توشيبا</v>
          </cell>
          <cell r="CP593" t="str">
            <v>توشيبا للاجهزة المرئية</v>
          </cell>
          <cell r="CT593">
            <v>1</v>
          </cell>
          <cell r="CU593">
            <v>1</v>
          </cell>
          <cell r="CV593">
            <v>1</v>
          </cell>
        </row>
        <row r="594">
          <cell r="A594" t="str">
            <v>427l</v>
          </cell>
          <cell r="B594" t="str">
            <v>PF1</v>
          </cell>
          <cell r="C594" t="str">
            <v>FOAM 10TH</v>
          </cell>
          <cell r="D594" t="str">
            <v>Molds</v>
          </cell>
          <cell r="E594" t="str">
            <v>FMTOSI32LR5971</v>
          </cell>
          <cell r="F594" t="str">
            <v xml:space="preserve">32W600D Side L EPSتوشيبا </v>
          </cell>
          <cell r="G594" t="str">
            <v>Ea</v>
          </cell>
          <cell r="H594" t="str">
            <v>1200*1100</v>
          </cell>
          <cell r="I594">
            <v>2.1999999999999999E-2</v>
          </cell>
          <cell r="M594">
            <v>80</v>
          </cell>
          <cell r="N594">
            <v>2</v>
          </cell>
          <cell r="O594">
            <v>4</v>
          </cell>
          <cell r="P594" t="str">
            <v>t1</v>
          </cell>
          <cell r="Q594" t="str">
            <v>تعمل</v>
          </cell>
          <cell r="R594">
            <v>22</v>
          </cell>
          <cell r="S594">
            <v>20.46</v>
          </cell>
          <cell r="T594">
            <v>23.54</v>
          </cell>
          <cell r="U594">
            <v>7</v>
          </cell>
          <cell r="V594">
            <v>7</v>
          </cell>
          <cell r="X594" t="str">
            <v>TV</v>
          </cell>
          <cell r="Y594">
            <v>155</v>
          </cell>
          <cell r="Z594" t="str">
            <v>يسار</v>
          </cell>
          <cell r="AA594">
            <v>427</v>
          </cell>
          <cell r="AB594" t="str">
            <v xml:space="preserve">32W600D Side LR EPSتوشيبا </v>
          </cell>
          <cell r="AD594" t="str">
            <v xml:space="preserve">32W600D EPSتوشيبا </v>
          </cell>
          <cell r="AE594">
            <v>1</v>
          </cell>
          <cell r="AH594">
            <v>180</v>
          </cell>
          <cell r="AI594">
            <v>171</v>
          </cell>
          <cell r="AJ594">
            <v>189</v>
          </cell>
          <cell r="AK594">
            <v>0</v>
          </cell>
          <cell r="AL594">
            <v>1</v>
          </cell>
          <cell r="AO594">
            <v>18</v>
          </cell>
          <cell r="AP594" t="str">
            <v>303xj</v>
          </cell>
          <cell r="AR594">
            <v>28</v>
          </cell>
          <cell r="AS594">
            <v>30</v>
          </cell>
          <cell r="AT594" t="str">
            <v>TOS</v>
          </cell>
          <cell r="AU594" t="str">
            <v>اتوماتيك</v>
          </cell>
          <cell r="AV594">
            <v>7</v>
          </cell>
          <cell r="AW594">
            <v>7</v>
          </cell>
          <cell r="AX594">
            <v>140</v>
          </cell>
          <cell r="AY594">
            <v>1</v>
          </cell>
          <cell r="AZ594">
            <v>1</v>
          </cell>
          <cell r="BA594">
            <v>147</v>
          </cell>
          <cell r="BB594">
            <v>1</v>
          </cell>
          <cell r="BC594">
            <v>1</v>
          </cell>
          <cell r="BD594">
            <v>141</v>
          </cell>
          <cell r="BE594">
            <v>1</v>
          </cell>
          <cell r="BF594">
            <v>1</v>
          </cell>
          <cell r="BJ594">
            <v>5</v>
          </cell>
          <cell r="BK594">
            <v>-5</v>
          </cell>
          <cell r="BL594">
            <v>5</v>
          </cell>
          <cell r="BN594">
            <v>810</v>
          </cell>
          <cell r="BO594" t="str">
            <v>8</v>
          </cell>
          <cell r="BP594">
            <v>43594</v>
          </cell>
          <cell r="BW594">
            <v>0</v>
          </cell>
          <cell r="BX594" t="str">
            <v>شفاف</v>
          </cell>
          <cell r="BY594">
            <v>6.6670000000000002E-3</v>
          </cell>
          <cell r="BZ594">
            <v>50</v>
          </cell>
          <cell r="CA594">
            <v>20</v>
          </cell>
          <cell r="CB594">
            <v>60</v>
          </cell>
          <cell r="CC594">
            <v>1</v>
          </cell>
          <cell r="CE594">
            <v>87</v>
          </cell>
          <cell r="CF594">
            <v>120</v>
          </cell>
          <cell r="CG594" t="str">
            <v>ابيض</v>
          </cell>
          <cell r="CH594">
            <v>1.4499999999999999E-3</v>
          </cell>
          <cell r="CI594">
            <v>8.6999999999999994E-2</v>
          </cell>
          <cell r="CK594">
            <v>0</v>
          </cell>
          <cell r="CL594">
            <v>2.4199999999999999E-2</v>
          </cell>
          <cell r="CO594" t="str">
            <v>توشيبا</v>
          </cell>
          <cell r="CP594" t="str">
            <v>توشيبا للاجهزة المرئية</v>
          </cell>
          <cell r="CT594">
            <v>0</v>
          </cell>
          <cell r="CU594">
            <v>1</v>
          </cell>
          <cell r="CV594">
            <v>1</v>
          </cell>
        </row>
        <row r="595">
          <cell r="A595" t="str">
            <v>427sum</v>
          </cell>
          <cell r="B595" t="str">
            <v>PF1</v>
          </cell>
          <cell r="C595" t="str">
            <v>FOAM 10TH</v>
          </cell>
          <cell r="D595" t="str">
            <v>Molds</v>
          </cell>
          <cell r="E595" t="str">
            <v>FMTOSI32T05771</v>
          </cell>
          <cell r="F595" t="str">
            <v xml:space="preserve">32W600D EPSتوشيبا </v>
          </cell>
          <cell r="G595" t="str">
            <v>Ea</v>
          </cell>
          <cell r="H595" t="str">
            <v>1200*1100</v>
          </cell>
          <cell r="I595">
            <v>0.34000000000000008</v>
          </cell>
          <cell r="M595">
            <v>40</v>
          </cell>
          <cell r="N595">
            <v>4</v>
          </cell>
          <cell r="O595">
            <v>2</v>
          </cell>
          <cell r="P595" t="str">
            <v>t1</v>
          </cell>
          <cell r="Q595" t="str">
            <v>تعمل</v>
          </cell>
          <cell r="R595">
            <v>340.00000000000006</v>
          </cell>
          <cell r="S595">
            <v>316.20000000000005</v>
          </cell>
          <cell r="T595">
            <v>363.80000000000007</v>
          </cell>
          <cell r="U595">
            <v>7</v>
          </cell>
          <cell r="V595">
            <v>7</v>
          </cell>
          <cell r="X595" t="str">
            <v>TV</v>
          </cell>
          <cell r="Y595">
            <v>155</v>
          </cell>
          <cell r="Z595" t="str">
            <v>مجمعة</v>
          </cell>
          <cell r="AA595">
            <v>427</v>
          </cell>
          <cell r="AB595" t="str">
            <v xml:space="preserve">32W600D TOP EPSتوشيبا </v>
          </cell>
          <cell r="AD595" t="str">
            <v xml:space="preserve">32W600D EPSتوشيبا </v>
          </cell>
          <cell r="AE595">
            <v>1</v>
          </cell>
          <cell r="AH595">
            <v>180</v>
          </cell>
          <cell r="AI595">
            <v>171</v>
          </cell>
          <cell r="AJ595">
            <v>189</v>
          </cell>
          <cell r="AK595">
            <v>0</v>
          </cell>
          <cell r="AM595">
            <v>1</v>
          </cell>
          <cell r="AN595">
            <v>8</v>
          </cell>
          <cell r="AO595">
            <v>18</v>
          </cell>
          <cell r="AP595" t="str">
            <v>303xj</v>
          </cell>
          <cell r="AR595">
            <v>28</v>
          </cell>
          <cell r="AS595">
            <v>30</v>
          </cell>
          <cell r="AT595" t="str">
            <v>TOS</v>
          </cell>
          <cell r="AU595" t="str">
            <v>اتوماتيك</v>
          </cell>
          <cell r="AV595">
            <v>7</v>
          </cell>
          <cell r="AW595">
            <v>7</v>
          </cell>
          <cell r="BJ595">
            <v>5</v>
          </cell>
          <cell r="BK595">
            <v>3</v>
          </cell>
          <cell r="BL595">
            <v>13</v>
          </cell>
          <cell r="BN595">
            <v>810</v>
          </cell>
          <cell r="BO595" t="str">
            <v>8</v>
          </cell>
          <cell r="BP595">
            <v>43594</v>
          </cell>
          <cell r="BW595">
            <v>0</v>
          </cell>
          <cell r="BX595" t="str">
            <v>شفاف</v>
          </cell>
          <cell r="BY595">
            <v>8.0000000000000002E-3</v>
          </cell>
          <cell r="BZ595">
            <v>50</v>
          </cell>
          <cell r="CA595">
            <v>4</v>
          </cell>
          <cell r="CB595">
            <v>10</v>
          </cell>
          <cell r="CC595">
            <v>1</v>
          </cell>
          <cell r="CE595">
            <v>87</v>
          </cell>
          <cell r="CF595">
            <v>120</v>
          </cell>
          <cell r="CG595" t="str">
            <v>ابيض</v>
          </cell>
          <cell r="CH595">
            <v>8.6999999999999994E-3</v>
          </cell>
          <cell r="CI595">
            <v>8.6999999999999994E-2</v>
          </cell>
          <cell r="CK595">
            <v>0</v>
          </cell>
          <cell r="CL595">
            <v>0.37400000000000011</v>
          </cell>
          <cell r="CO595" t="str">
            <v>توشيبا</v>
          </cell>
          <cell r="CP595" t="str">
            <v>توشيبا للاجهزة المرئية</v>
          </cell>
          <cell r="CT595">
            <v>0</v>
          </cell>
          <cell r="CU595">
            <v>1</v>
          </cell>
          <cell r="CV595">
            <v>1</v>
          </cell>
        </row>
        <row r="596">
          <cell r="A596">
            <v>428</v>
          </cell>
          <cell r="B596" t="str">
            <v>PF1</v>
          </cell>
          <cell r="C596" t="str">
            <v>FOAM 10TH</v>
          </cell>
          <cell r="D596" t="str">
            <v>Molds</v>
          </cell>
          <cell r="E596" t="str">
            <v>FMTOSI40T06971</v>
          </cell>
          <cell r="F596" t="str">
            <v xml:space="preserve">40R350E TOP EPSتوشيبا </v>
          </cell>
          <cell r="G596" t="str">
            <v>Ea</v>
          </cell>
          <cell r="H596" t="str">
            <v>1400*1700</v>
          </cell>
          <cell r="I596">
            <v>0.28999999999999998</v>
          </cell>
          <cell r="M596">
            <v>40</v>
          </cell>
          <cell r="N596">
            <v>1</v>
          </cell>
          <cell r="O596">
            <v>2</v>
          </cell>
          <cell r="P596" t="str">
            <v>v1</v>
          </cell>
          <cell r="Q596" t="str">
            <v>تعمل</v>
          </cell>
          <cell r="R596">
            <v>290</v>
          </cell>
          <cell r="S596">
            <v>269.7</v>
          </cell>
          <cell r="T596">
            <v>310.3</v>
          </cell>
          <cell r="U596">
            <v>7</v>
          </cell>
          <cell r="V596">
            <v>7</v>
          </cell>
          <cell r="X596" t="str">
            <v>TV</v>
          </cell>
          <cell r="Y596">
            <v>156</v>
          </cell>
          <cell r="AA596">
            <v>428</v>
          </cell>
          <cell r="AB596" t="str">
            <v xml:space="preserve">40R350E TOP EPSتوشيبا </v>
          </cell>
          <cell r="AD596" t="str">
            <v xml:space="preserve">40R350E EPSتوشيبا </v>
          </cell>
          <cell r="AE596">
            <v>1</v>
          </cell>
          <cell r="AH596">
            <v>180</v>
          </cell>
          <cell r="AI596">
            <v>171</v>
          </cell>
          <cell r="AJ596">
            <v>189</v>
          </cell>
          <cell r="AK596">
            <v>1</v>
          </cell>
          <cell r="AL596">
            <v>1</v>
          </cell>
          <cell r="AO596">
            <v>18</v>
          </cell>
          <cell r="AP596" t="str">
            <v>303xj</v>
          </cell>
          <cell r="AR596">
            <v>30</v>
          </cell>
          <cell r="AS596">
            <v>30</v>
          </cell>
          <cell r="AT596" t="str">
            <v>TOS</v>
          </cell>
          <cell r="AU596" t="str">
            <v>اتوماتيك</v>
          </cell>
          <cell r="AV596">
            <v>7</v>
          </cell>
          <cell r="AW596">
            <v>7</v>
          </cell>
          <cell r="AX596">
            <v>167</v>
          </cell>
          <cell r="AY596">
            <v>2</v>
          </cell>
          <cell r="AZ596">
            <v>2</v>
          </cell>
          <cell r="BA596">
            <v>143</v>
          </cell>
          <cell r="BB596">
            <v>1</v>
          </cell>
          <cell r="BC596">
            <v>1</v>
          </cell>
          <cell r="BD596">
            <v>204</v>
          </cell>
          <cell r="BE596">
            <v>2</v>
          </cell>
          <cell r="BF596">
            <v>2</v>
          </cell>
          <cell r="BJ596">
            <v>5</v>
          </cell>
          <cell r="BK596">
            <v>-5</v>
          </cell>
          <cell r="BL596">
            <v>5</v>
          </cell>
          <cell r="BN596">
            <v>812</v>
          </cell>
          <cell r="BO596" t="str">
            <v>8</v>
          </cell>
          <cell r="BP596">
            <v>43594</v>
          </cell>
          <cell r="BW596">
            <v>0</v>
          </cell>
          <cell r="BX596" t="str">
            <v>شفاف</v>
          </cell>
          <cell r="BY596" t="str">
            <v>0.008*1000</v>
          </cell>
          <cell r="BZ596">
            <v>50</v>
          </cell>
          <cell r="CA596">
            <v>4</v>
          </cell>
          <cell r="CB596">
            <v>10</v>
          </cell>
          <cell r="CC596">
            <v>1</v>
          </cell>
          <cell r="CE596">
            <v>87</v>
          </cell>
          <cell r="CF596">
            <v>150</v>
          </cell>
          <cell r="CG596" t="str">
            <v xml:space="preserve">ازرق </v>
          </cell>
          <cell r="CH596">
            <v>8.6999999999999994E-3</v>
          </cell>
          <cell r="CI596">
            <v>8.6999999999999994E-2</v>
          </cell>
          <cell r="CK596">
            <v>0.31464999999999999</v>
          </cell>
          <cell r="CL596">
            <v>0</v>
          </cell>
          <cell r="CM596">
            <v>3</v>
          </cell>
          <cell r="CO596" t="str">
            <v>توشيبا</v>
          </cell>
          <cell r="CP596" t="str">
            <v>توشيبا للاجهزة المرئية</v>
          </cell>
          <cell r="CT596">
            <v>1</v>
          </cell>
          <cell r="CU596">
            <v>1</v>
          </cell>
          <cell r="CV596">
            <v>1</v>
          </cell>
        </row>
        <row r="597">
          <cell r="A597">
            <v>429</v>
          </cell>
          <cell r="B597" t="str">
            <v>PF1</v>
          </cell>
          <cell r="C597" t="str">
            <v>FOAM 10TH</v>
          </cell>
          <cell r="D597" t="str">
            <v>Molds</v>
          </cell>
          <cell r="E597" t="str">
            <v>FMTOSI40B07071</v>
          </cell>
          <cell r="F597" t="str">
            <v xml:space="preserve">40R350E Bottom EPSتوشيبا </v>
          </cell>
          <cell r="G597" t="str">
            <v>Ea</v>
          </cell>
          <cell r="H597" t="str">
            <v>1400*1700</v>
          </cell>
          <cell r="I597">
            <v>0.224</v>
          </cell>
          <cell r="M597">
            <v>40</v>
          </cell>
          <cell r="N597">
            <v>1</v>
          </cell>
          <cell r="O597">
            <v>2</v>
          </cell>
          <cell r="P597" t="str">
            <v>v1</v>
          </cell>
          <cell r="Q597" t="str">
            <v>تعمل</v>
          </cell>
          <cell r="R597">
            <v>224</v>
          </cell>
          <cell r="S597">
            <v>208.32</v>
          </cell>
          <cell r="T597">
            <v>239.68</v>
          </cell>
          <cell r="U597">
            <v>7</v>
          </cell>
          <cell r="V597">
            <v>7</v>
          </cell>
          <cell r="X597" t="str">
            <v>TV</v>
          </cell>
          <cell r="Y597">
            <v>156</v>
          </cell>
          <cell r="AA597">
            <v>429</v>
          </cell>
          <cell r="AB597" t="str">
            <v xml:space="preserve">40R350E Bottom EPSتوشيبا </v>
          </cell>
          <cell r="AD597" t="str">
            <v xml:space="preserve">40R350E EPSتوشيبا </v>
          </cell>
          <cell r="AE597">
            <v>1</v>
          </cell>
          <cell r="AH597">
            <v>180</v>
          </cell>
          <cell r="AI597">
            <v>171</v>
          </cell>
          <cell r="AJ597">
            <v>189</v>
          </cell>
          <cell r="AK597">
            <v>1</v>
          </cell>
          <cell r="AL597">
            <v>1</v>
          </cell>
          <cell r="AO597">
            <v>18</v>
          </cell>
          <cell r="AP597" t="str">
            <v>303xj</v>
          </cell>
          <cell r="AR597">
            <v>30</v>
          </cell>
          <cell r="AS597">
            <v>30</v>
          </cell>
          <cell r="AT597" t="str">
            <v>TOS</v>
          </cell>
          <cell r="AU597" t="str">
            <v>اتوماتيك</v>
          </cell>
          <cell r="AV597">
            <v>7</v>
          </cell>
          <cell r="AW597">
            <v>7</v>
          </cell>
          <cell r="AX597">
            <v>167</v>
          </cell>
          <cell r="AY597">
            <v>2</v>
          </cell>
          <cell r="AZ597">
            <v>2</v>
          </cell>
          <cell r="BA597">
            <v>144</v>
          </cell>
          <cell r="BB597">
            <v>1</v>
          </cell>
          <cell r="BC597">
            <v>1</v>
          </cell>
          <cell r="BD597">
            <v>185</v>
          </cell>
          <cell r="BE597">
            <v>2</v>
          </cell>
          <cell r="BF597">
            <v>2</v>
          </cell>
          <cell r="BJ597">
            <v>5</v>
          </cell>
          <cell r="BK597">
            <v>-5</v>
          </cell>
          <cell r="BL597">
            <v>5</v>
          </cell>
          <cell r="BN597">
            <v>812</v>
          </cell>
          <cell r="BO597" t="str">
            <v>8</v>
          </cell>
          <cell r="BP597">
            <v>43594</v>
          </cell>
          <cell r="BW597">
            <v>0</v>
          </cell>
          <cell r="BX597" t="str">
            <v>شفاف</v>
          </cell>
          <cell r="BY597">
            <v>8.0000000000000002E-3</v>
          </cell>
          <cell r="BZ597">
            <v>50</v>
          </cell>
          <cell r="CA597">
            <v>4</v>
          </cell>
          <cell r="CB597">
            <v>10</v>
          </cell>
          <cell r="CC597">
            <v>1</v>
          </cell>
          <cell r="CE597">
            <v>87</v>
          </cell>
          <cell r="CF597">
            <v>150</v>
          </cell>
          <cell r="CG597" t="str">
            <v xml:space="preserve">احمر </v>
          </cell>
          <cell r="CH597">
            <v>8.6999999999999994E-3</v>
          </cell>
          <cell r="CI597">
            <v>8.6999999999999994E-2</v>
          </cell>
          <cell r="CK597">
            <v>0.24304000000000001</v>
          </cell>
          <cell r="CL597">
            <v>0</v>
          </cell>
          <cell r="CM597">
            <v>3</v>
          </cell>
          <cell r="CO597" t="str">
            <v>توشيبا</v>
          </cell>
          <cell r="CP597" t="str">
            <v>توشيبا للاجهزة المرئية</v>
          </cell>
          <cell r="CT597">
            <v>1</v>
          </cell>
          <cell r="CU597">
            <v>1</v>
          </cell>
          <cell r="CV597">
            <v>1</v>
          </cell>
        </row>
        <row r="598">
          <cell r="A598" t="str">
            <v>429sum</v>
          </cell>
          <cell r="B598" t="str">
            <v>PF1</v>
          </cell>
          <cell r="C598" t="str">
            <v>FOAM 10TH</v>
          </cell>
          <cell r="D598" t="str">
            <v>Molds</v>
          </cell>
          <cell r="E598" t="str">
            <v>FMTOSI40T06971</v>
          </cell>
          <cell r="F598" t="str">
            <v xml:space="preserve">40R350E EPSتوشيبا </v>
          </cell>
          <cell r="G598" t="str">
            <v>Set</v>
          </cell>
          <cell r="H598" t="str">
            <v>1400*1700</v>
          </cell>
          <cell r="I598">
            <v>0.51400000000000001</v>
          </cell>
          <cell r="M598">
            <v>40</v>
          </cell>
          <cell r="N598">
            <v>2</v>
          </cell>
          <cell r="O598">
            <v>2</v>
          </cell>
          <cell r="P598" t="str">
            <v>v1</v>
          </cell>
          <cell r="Q598" t="str">
            <v>تعمل</v>
          </cell>
          <cell r="R598">
            <v>514</v>
          </cell>
          <cell r="S598">
            <v>478.02</v>
          </cell>
          <cell r="T598">
            <v>549.98</v>
          </cell>
          <cell r="U598">
            <v>7</v>
          </cell>
          <cell r="V598">
            <v>7</v>
          </cell>
          <cell r="X598" t="str">
            <v>TV</v>
          </cell>
          <cell r="Y598">
            <v>156</v>
          </cell>
          <cell r="Z598" t="str">
            <v>مجمعة</v>
          </cell>
          <cell r="AA598">
            <v>429</v>
          </cell>
          <cell r="AB598" t="str">
            <v xml:space="preserve">40R350E TOP EPSتوشيبا </v>
          </cell>
          <cell r="AD598" t="str">
            <v xml:space="preserve">40R350E EPSتوشيبا </v>
          </cell>
          <cell r="AE598">
            <v>1</v>
          </cell>
          <cell r="AH598">
            <v>180</v>
          </cell>
          <cell r="AI598">
            <v>171</v>
          </cell>
          <cell r="AJ598">
            <v>189</v>
          </cell>
          <cell r="AK598">
            <v>0</v>
          </cell>
          <cell r="AM598">
            <v>1</v>
          </cell>
          <cell r="AO598">
            <v>18</v>
          </cell>
          <cell r="AP598" t="str">
            <v>303xj</v>
          </cell>
          <cell r="AR598">
            <v>30</v>
          </cell>
          <cell r="AS598">
            <v>30</v>
          </cell>
          <cell r="AT598" t="str">
            <v>TOS</v>
          </cell>
          <cell r="AU598" t="str">
            <v>اتوماتيك</v>
          </cell>
          <cell r="AV598">
            <v>7</v>
          </cell>
          <cell r="AW598">
            <v>7</v>
          </cell>
          <cell r="BJ598">
            <v>5</v>
          </cell>
          <cell r="BK598">
            <v>-5</v>
          </cell>
          <cell r="BL598">
            <v>5</v>
          </cell>
          <cell r="BN598">
            <v>812</v>
          </cell>
          <cell r="BO598" t="str">
            <v>8</v>
          </cell>
          <cell r="BP598">
            <v>43594</v>
          </cell>
          <cell r="BW598">
            <v>0</v>
          </cell>
          <cell r="BX598" t="str">
            <v>شفاف</v>
          </cell>
          <cell r="BY598">
            <v>8.0000000000000002E-3</v>
          </cell>
          <cell r="BZ598">
            <v>50</v>
          </cell>
          <cell r="CA598">
            <v>4</v>
          </cell>
          <cell r="CB598">
            <v>10</v>
          </cell>
          <cell r="CC598">
            <v>1</v>
          </cell>
          <cell r="CE598">
            <v>87</v>
          </cell>
          <cell r="CF598">
            <v>150</v>
          </cell>
          <cell r="CG598" t="str">
            <v xml:space="preserve">ازرق </v>
          </cell>
          <cell r="CH598">
            <v>8.6999999999999994E-3</v>
          </cell>
          <cell r="CI598">
            <v>8.6999999999999994E-2</v>
          </cell>
          <cell r="CK598">
            <v>0.55769000000000002</v>
          </cell>
          <cell r="CL598">
            <v>0</v>
          </cell>
          <cell r="CM598">
            <v>3</v>
          </cell>
          <cell r="CO598" t="str">
            <v>توشيبا</v>
          </cell>
          <cell r="CP598" t="str">
            <v>توشيبا للاجهزة المرئية</v>
          </cell>
          <cell r="CT598">
            <v>0</v>
          </cell>
          <cell r="CU598">
            <v>1</v>
          </cell>
          <cell r="CV598">
            <v>1</v>
          </cell>
        </row>
        <row r="599">
          <cell r="A599">
            <v>430</v>
          </cell>
          <cell r="B599" t="str">
            <v>PF1</v>
          </cell>
          <cell r="C599" t="str">
            <v>FOAM 10TH</v>
          </cell>
          <cell r="D599" t="str">
            <v>Molds</v>
          </cell>
          <cell r="E599" t="str">
            <v>FMTOSI40T06771</v>
          </cell>
          <cell r="F599" t="str">
            <v xml:space="preserve">40W650D TOP EPSتوشيبا </v>
          </cell>
          <cell r="G599" t="str">
            <v>Ea</v>
          </cell>
          <cell r="H599" t="str">
            <v>1400*1700</v>
          </cell>
          <cell r="I599">
            <v>0.20599999999999999</v>
          </cell>
          <cell r="M599">
            <v>48</v>
          </cell>
          <cell r="N599">
            <v>1</v>
          </cell>
          <cell r="O599">
            <v>2</v>
          </cell>
          <cell r="P599" t="str">
            <v>w1</v>
          </cell>
          <cell r="Q599" t="str">
            <v>تعمل</v>
          </cell>
          <cell r="R599">
            <v>206</v>
          </cell>
          <cell r="S599">
            <v>191.58</v>
          </cell>
          <cell r="T599">
            <v>220.42</v>
          </cell>
          <cell r="U599">
            <v>7</v>
          </cell>
          <cell r="V599">
            <v>7</v>
          </cell>
          <cell r="X599" t="str">
            <v>TV</v>
          </cell>
          <cell r="Y599">
            <v>157</v>
          </cell>
          <cell r="AA599">
            <v>430</v>
          </cell>
          <cell r="AB599" t="str">
            <v xml:space="preserve">40W650D TOP EPSتوشيبا </v>
          </cell>
          <cell r="AD599" t="str">
            <v xml:space="preserve">40W650D EPSتوشيبا </v>
          </cell>
          <cell r="AE599">
            <v>1</v>
          </cell>
          <cell r="AH599">
            <v>150</v>
          </cell>
          <cell r="AI599">
            <v>142.5</v>
          </cell>
          <cell r="AJ599">
            <v>157.5</v>
          </cell>
          <cell r="AK599">
            <v>1</v>
          </cell>
          <cell r="AL599">
            <v>1</v>
          </cell>
          <cell r="AN599">
            <v>6</v>
          </cell>
          <cell r="AO599">
            <v>20</v>
          </cell>
          <cell r="AP599" t="str">
            <v>303xj</v>
          </cell>
          <cell r="AR599">
            <v>28</v>
          </cell>
          <cell r="AS599">
            <v>30</v>
          </cell>
          <cell r="AT599" t="str">
            <v>TOS</v>
          </cell>
          <cell r="AU599" t="str">
            <v>اتوماتيك</v>
          </cell>
          <cell r="AV599">
            <v>7</v>
          </cell>
          <cell r="AW599">
            <v>7</v>
          </cell>
          <cell r="AX599">
            <v>998</v>
          </cell>
          <cell r="AY599">
            <v>2</v>
          </cell>
          <cell r="AZ599">
            <v>2</v>
          </cell>
          <cell r="BA599">
            <v>147</v>
          </cell>
          <cell r="BB599">
            <v>1</v>
          </cell>
          <cell r="BC599">
            <v>1</v>
          </cell>
          <cell r="BD599">
            <v>244</v>
          </cell>
          <cell r="BE599">
            <v>1</v>
          </cell>
          <cell r="BF599">
            <v>1</v>
          </cell>
          <cell r="BJ599">
            <v>5</v>
          </cell>
          <cell r="BK599">
            <v>1</v>
          </cell>
          <cell r="BL599">
            <v>11</v>
          </cell>
          <cell r="BN599">
            <v>811</v>
          </cell>
          <cell r="BO599" t="str">
            <v>8</v>
          </cell>
          <cell r="BP599">
            <v>43594</v>
          </cell>
          <cell r="BW599">
            <v>0</v>
          </cell>
          <cell r="BX599" t="str">
            <v>شفاف</v>
          </cell>
          <cell r="BY599">
            <v>8.0000000000000002E-3</v>
          </cell>
          <cell r="BZ599">
            <v>50</v>
          </cell>
          <cell r="CA599">
            <v>4</v>
          </cell>
          <cell r="CB599">
            <v>10</v>
          </cell>
          <cell r="CC599">
            <v>1</v>
          </cell>
          <cell r="CE599">
            <v>87</v>
          </cell>
          <cell r="CF599">
            <v>150</v>
          </cell>
          <cell r="CG599" t="str">
            <v>ابيض</v>
          </cell>
          <cell r="CH599">
            <v>8.6999999999999994E-3</v>
          </cell>
          <cell r="CI599">
            <v>8.6999999999999994E-2</v>
          </cell>
          <cell r="CK599">
            <v>0.22350999999999999</v>
          </cell>
          <cell r="CL599">
            <v>0</v>
          </cell>
          <cell r="CO599" t="str">
            <v>توشيبا</v>
          </cell>
          <cell r="CP599" t="str">
            <v>توشيبا للاجهزة المرئية</v>
          </cell>
          <cell r="CT599">
            <v>1</v>
          </cell>
          <cell r="CU599">
            <v>1</v>
          </cell>
          <cell r="CV599">
            <v>1</v>
          </cell>
        </row>
        <row r="600">
          <cell r="A600">
            <v>431</v>
          </cell>
          <cell r="B600" t="str">
            <v>PF1</v>
          </cell>
          <cell r="C600" t="str">
            <v>FOAM 10TH</v>
          </cell>
          <cell r="D600" t="str">
            <v>Molds</v>
          </cell>
          <cell r="E600" t="str">
            <v>FMTOSI40B06871</v>
          </cell>
          <cell r="F600" t="str">
            <v xml:space="preserve">40W650D Bottom EPSتوشيبا </v>
          </cell>
          <cell r="G600" t="str">
            <v>Ea</v>
          </cell>
          <cell r="H600" t="str">
            <v>1400*1700</v>
          </cell>
          <cell r="I600">
            <v>0.17599999999999999</v>
          </cell>
          <cell r="M600">
            <v>48</v>
          </cell>
          <cell r="N600">
            <v>1</v>
          </cell>
          <cell r="O600">
            <v>2</v>
          </cell>
          <cell r="P600" t="str">
            <v>w1</v>
          </cell>
          <cell r="Q600" t="str">
            <v>تعمل</v>
          </cell>
          <cell r="R600">
            <v>176</v>
          </cell>
          <cell r="S600">
            <v>163.68</v>
          </cell>
          <cell r="T600">
            <v>188.32</v>
          </cell>
          <cell r="U600">
            <v>7</v>
          </cell>
          <cell r="V600">
            <v>7</v>
          </cell>
          <cell r="X600" t="str">
            <v>TV</v>
          </cell>
          <cell r="Y600">
            <v>157</v>
          </cell>
          <cell r="AA600">
            <v>431</v>
          </cell>
          <cell r="AB600" t="str">
            <v xml:space="preserve">40W650D Bottom EPSتوشيبا </v>
          </cell>
          <cell r="AD600" t="str">
            <v xml:space="preserve">40W650D EPSتوشيبا </v>
          </cell>
          <cell r="AE600">
            <v>1</v>
          </cell>
          <cell r="AH600">
            <v>150</v>
          </cell>
          <cell r="AI600">
            <v>142.5</v>
          </cell>
          <cell r="AJ600">
            <v>157.5</v>
          </cell>
          <cell r="AK600">
            <v>1</v>
          </cell>
          <cell r="AL600">
            <v>1</v>
          </cell>
          <cell r="AN600">
            <v>6</v>
          </cell>
          <cell r="AO600">
            <v>20</v>
          </cell>
          <cell r="AP600" t="str">
            <v>303xj</v>
          </cell>
          <cell r="AR600">
            <v>28</v>
          </cell>
          <cell r="AS600">
            <v>30</v>
          </cell>
          <cell r="AT600" t="str">
            <v>TOS</v>
          </cell>
          <cell r="AU600" t="str">
            <v>اتوماتيك</v>
          </cell>
          <cell r="AV600">
            <v>7</v>
          </cell>
          <cell r="AW600">
            <v>7</v>
          </cell>
          <cell r="AX600">
            <v>998</v>
          </cell>
          <cell r="AY600">
            <v>2</v>
          </cell>
          <cell r="AZ600">
            <v>2</v>
          </cell>
          <cell r="BA600">
            <v>147</v>
          </cell>
          <cell r="BB600">
            <v>1</v>
          </cell>
          <cell r="BC600">
            <v>1</v>
          </cell>
          <cell r="BD600">
            <v>154</v>
          </cell>
          <cell r="BE600">
            <v>1</v>
          </cell>
          <cell r="BF600">
            <v>1</v>
          </cell>
          <cell r="BJ600">
            <v>5</v>
          </cell>
          <cell r="BK600">
            <v>1</v>
          </cell>
          <cell r="BL600">
            <v>11</v>
          </cell>
          <cell r="BN600">
            <v>811</v>
          </cell>
          <cell r="BO600" t="str">
            <v>8</v>
          </cell>
          <cell r="BP600">
            <v>43594</v>
          </cell>
          <cell r="BW600">
            <v>0</v>
          </cell>
          <cell r="BX600" t="str">
            <v>شفاف</v>
          </cell>
          <cell r="BY600">
            <v>8.0000000000000002E-3</v>
          </cell>
          <cell r="BZ600">
            <v>50</v>
          </cell>
          <cell r="CA600">
            <v>4</v>
          </cell>
          <cell r="CB600">
            <v>10</v>
          </cell>
          <cell r="CC600">
            <v>1</v>
          </cell>
          <cell r="CE600">
            <v>87</v>
          </cell>
          <cell r="CF600">
            <v>150</v>
          </cell>
          <cell r="CG600" t="str">
            <v xml:space="preserve">ازرق </v>
          </cell>
          <cell r="CH600">
            <v>8.6999999999999994E-3</v>
          </cell>
          <cell r="CI600">
            <v>8.6999999999999994E-2</v>
          </cell>
          <cell r="CK600">
            <v>0.19095999999999999</v>
          </cell>
          <cell r="CL600">
            <v>0</v>
          </cell>
          <cell r="CO600" t="str">
            <v>توشيبا</v>
          </cell>
          <cell r="CP600" t="str">
            <v>توشيبا للاجهزة المرئية</v>
          </cell>
          <cell r="CT600">
            <v>1</v>
          </cell>
          <cell r="CU600">
            <v>1</v>
          </cell>
          <cell r="CV600">
            <v>1</v>
          </cell>
        </row>
        <row r="601">
          <cell r="A601">
            <v>432</v>
          </cell>
          <cell r="B601" t="str">
            <v>PF1</v>
          </cell>
          <cell r="C601" t="str">
            <v>FOAM 10TH</v>
          </cell>
          <cell r="D601" t="str">
            <v>Molds</v>
          </cell>
          <cell r="E601" t="str">
            <v>FMTOSI40LR6971</v>
          </cell>
          <cell r="F601" t="str">
            <v xml:space="preserve">40W650D Side R EPSتوشيبا </v>
          </cell>
          <cell r="G601" t="str">
            <v>Ea</v>
          </cell>
          <cell r="H601" t="str">
            <v>1400*1700</v>
          </cell>
          <cell r="I601">
            <v>3.4500000000000003E-2</v>
          </cell>
          <cell r="M601">
            <v>96</v>
          </cell>
          <cell r="N601">
            <v>2</v>
          </cell>
          <cell r="O601">
            <v>4</v>
          </cell>
          <cell r="P601" t="str">
            <v>w1</v>
          </cell>
          <cell r="Q601" t="str">
            <v>تعمل</v>
          </cell>
          <cell r="R601">
            <v>34.5</v>
          </cell>
          <cell r="S601">
            <v>32.085000000000001</v>
          </cell>
          <cell r="T601">
            <v>36.914999999999999</v>
          </cell>
          <cell r="U601">
            <v>7</v>
          </cell>
          <cell r="V601">
            <v>7</v>
          </cell>
          <cell r="X601" t="str">
            <v>TV</v>
          </cell>
          <cell r="Y601">
            <v>157</v>
          </cell>
          <cell r="AA601">
            <v>432</v>
          </cell>
          <cell r="AB601" t="str">
            <v xml:space="preserve">40W650D Side LR EPSتوشيبا </v>
          </cell>
          <cell r="AD601" t="str">
            <v xml:space="preserve">40W650D EPSتوشيبا </v>
          </cell>
          <cell r="AE601">
            <v>1</v>
          </cell>
          <cell r="AH601">
            <v>150</v>
          </cell>
          <cell r="AI601">
            <v>142.5</v>
          </cell>
          <cell r="AJ601">
            <v>157.5</v>
          </cell>
          <cell r="AK601">
            <v>1</v>
          </cell>
          <cell r="AL601">
            <v>1</v>
          </cell>
          <cell r="AN601">
            <v>6</v>
          </cell>
          <cell r="AO601">
            <v>20</v>
          </cell>
          <cell r="AP601" t="str">
            <v>303xj</v>
          </cell>
          <cell r="AR601">
            <v>28</v>
          </cell>
          <cell r="AS601">
            <v>30</v>
          </cell>
          <cell r="AT601" t="str">
            <v>TOS</v>
          </cell>
          <cell r="AU601" t="str">
            <v>اتوماتيك</v>
          </cell>
          <cell r="AV601">
            <v>7</v>
          </cell>
          <cell r="AW601">
            <v>7</v>
          </cell>
          <cell r="AX601">
            <v>225</v>
          </cell>
          <cell r="AY601">
            <v>1</v>
          </cell>
          <cell r="AZ601">
            <v>1</v>
          </cell>
          <cell r="BA601">
            <v>147</v>
          </cell>
          <cell r="BB601">
            <v>1</v>
          </cell>
          <cell r="BC601">
            <v>1</v>
          </cell>
          <cell r="BD601">
            <v>143</v>
          </cell>
          <cell r="BE601">
            <v>1</v>
          </cell>
          <cell r="BF601">
            <v>1</v>
          </cell>
          <cell r="BJ601">
            <v>5</v>
          </cell>
          <cell r="BK601">
            <v>1</v>
          </cell>
          <cell r="BL601">
            <v>11</v>
          </cell>
          <cell r="BN601">
            <v>811</v>
          </cell>
          <cell r="BO601" t="str">
            <v>8</v>
          </cell>
          <cell r="BP601">
            <v>43594</v>
          </cell>
          <cell r="BW601">
            <v>0</v>
          </cell>
          <cell r="BX601" t="str">
            <v>شفاف</v>
          </cell>
          <cell r="BY601">
            <v>5.3330000000000001E-3</v>
          </cell>
          <cell r="BZ601">
            <v>50</v>
          </cell>
          <cell r="CA601">
            <v>16</v>
          </cell>
          <cell r="CB601">
            <v>60</v>
          </cell>
          <cell r="CC601">
            <v>1</v>
          </cell>
          <cell r="CE601">
            <v>87</v>
          </cell>
          <cell r="CF601">
            <v>150</v>
          </cell>
          <cell r="CG601" t="str">
            <v>ابيض</v>
          </cell>
          <cell r="CH601">
            <v>1.4499999999999999E-3</v>
          </cell>
          <cell r="CI601">
            <v>8.6999999999999994E-2</v>
          </cell>
          <cell r="CK601">
            <v>3.74325E-2</v>
          </cell>
          <cell r="CL601">
            <v>0</v>
          </cell>
          <cell r="CO601" t="str">
            <v>توشيبا</v>
          </cell>
          <cell r="CP601" t="str">
            <v>توشيبا للاجهزة المرئية</v>
          </cell>
          <cell r="CT601">
            <v>1</v>
          </cell>
          <cell r="CU601">
            <v>1</v>
          </cell>
          <cell r="CV601">
            <v>1</v>
          </cell>
        </row>
        <row r="602">
          <cell r="A602" t="str">
            <v>432l</v>
          </cell>
          <cell r="B602" t="str">
            <v>PF1</v>
          </cell>
          <cell r="C602" t="str">
            <v>FOAM 10TH</v>
          </cell>
          <cell r="D602" t="str">
            <v>Molds</v>
          </cell>
          <cell r="E602" t="str">
            <v>FMTOSI40LR6971</v>
          </cell>
          <cell r="F602" t="str">
            <v xml:space="preserve">40W650D Side L EPSتوشيبا </v>
          </cell>
          <cell r="G602" t="str">
            <v>Ea</v>
          </cell>
          <cell r="H602" t="str">
            <v>1400*1700</v>
          </cell>
          <cell r="I602">
            <v>3.4500000000000003E-2</v>
          </cell>
          <cell r="M602">
            <v>96</v>
          </cell>
          <cell r="N602">
            <v>2</v>
          </cell>
          <cell r="O602">
            <v>4</v>
          </cell>
          <cell r="P602" t="str">
            <v>w1</v>
          </cell>
          <cell r="Q602" t="str">
            <v>تعمل</v>
          </cell>
          <cell r="R602">
            <v>34.5</v>
          </cell>
          <cell r="S602">
            <v>32.085000000000001</v>
          </cell>
          <cell r="T602">
            <v>36.914999999999999</v>
          </cell>
          <cell r="U602">
            <v>7</v>
          </cell>
          <cell r="V602">
            <v>7</v>
          </cell>
          <cell r="X602" t="str">
            <v>TV</v>
          </cell>
          <cell r="Y602">
            <v>157</v>
          </cell>
          <cell r="Z602" t="str">
            <v>يسار</v>
          </cell>
          <cell r="AA602">
            <v>432</v>
          </cell>
          <cell r="AB602" t="str">
            <v xml:space="preserve">40W650D Side LR EPSتوشيبا </v>
          </cell>
          <cell r="AD602" t="str">
            <v xml:space="preserve">40W650D EPSتوشيبا </v>
          </cell>
          <cell r="AE602">
            <v>1</v>
          </cell>
          <cell r="AH602">
            <v>150</v>
          </cell>
          <cell r="AI602">
            <v>142.5</v>
          </cell>
          <cell r="AJ602">
            <v>157.5</v>
          </cell>
          <cell r="AK602">
            <v>0</v>
          </cell>
          <cell r="AL602">
            <v>1</v>
          </cell>
          <cell r="AN602">
            <v>6</v>
          </cell>
          <cell r="AO602">
            <v>20</v>
          </cell>
          <cell r="AP602" t="str">
            <v>303xj</v>
          </cell>
          <cell r="AR602">
            <v>28</v>
          </cell>
          <cell r="AS602">
            <v>30</v>
          </cell>
          <cell r="AT602" t="str">
            <v>TOS</v>
          </cell>
          <cell r="AU602" t="str">
            <v>اتوماتيك</v>
          </cell>
          <cell r="AV602">
            <v>7</v>
          </cell>
          <cell r="AW602">
            <v>7</v>
          </cell>
          <cell r="AX602">
            <v>225</v>
          </cell>
          <cell r="AY602">
            <v>1</v>
          </cell>
          <cell r="AZ602">
            <v>1</v>
          </cell>
          <cell r="BA602">
            <v>147</v>
          </cell>
          <cell r="BB602">
            <v>1</v>
          </cell>
          <cell r="BC602">
            <v>1</v>
          </cell>
          <cell r="BD602">
            <v>143</v>
          </cell>
          <cell r="BE602">
            <v>1</v>
          </cell>
          <cell r="BF602">
            <v>1</v>
          </cell>
          <cell r="BJ602">
            <v>5</v>
          </cell>
          <cell r="BK602">
            <v>1</v>
          </cell>
          <cell r="BL602">
            <v>11</v>
          </cell>
          <cell r="BN602">
            <v>811</v>
          </cell>
          <cell r="BO602" t="str">
            <v>8</v>
          </cell>
          <cell r="BP602">
            <v>43594</v>
          </cell>
          <cell r="BW602">
            <v>0</v>
          </cell>
          <cell r="BX602" t="str">
            <v>شفاف</v>
          </cell>
          <cell r="BY602">
            <v>5.3330000000000001E-3</v>
          </cell>
          <cell r="BZ602">
            <v>50</v>
          </cell>
          <cell r="CA602">
            <v>16</v>
          </cell>
          <cell r="CB602">
            <v>60</v>
          </cell>
          <cell r="CC602">
            <v>1</v>
          </cell>
          <cell r="CE602">
            <v>87</v>
          </cell>
          <cell r="CF602">
            <v>150</v>
          </cell>
          <cell r="CG602" t="str">
            <v>ابيض</v>
          </cell>
          <cell r="CH602">
            <v>1.4499999999999999E-3</v>
          </cell>
          <cell r="CI602">
            <v>8.6999999999999994E-2</v>
          </cell>
          <cell r="CK602">
            <v>3.74325E-2</v>
          </cell>
          <cell r="CL602">
            <v>0</v>
          </cell>
          <cell r="CO602" t="str">
            <v>توشيبا</v>
          </cell>
          <cell r="CP602" t="str">
            <v>توشيبا للاجهزة المرئية</v>
          </cell>
          <cell r="CT602">
            <v>0</v>
          </cell>
          <cell r="CU602">
            <v>1</v>
          </cell>
          <cell r="CV602">
            <v>1</v>
          </cell>
        </row>
        <row r="603">
          <cell r="A603" t="str">
            <v>432sum</v>
          </cell>
          <cell r="B603" t="str">
            <v>PF1</v>
          </cell>
          <cell r="C603" t="str">
            <v>FOAM 10TH</v>
          </cell>
          <cell r="D603" t="str">
            <v>Molds</v>
          </cell>
          <cell r="E603" t="str">
            <v>FMTOSI40T06771</v>
          </cell>
          <cell r="F603" t="str">
            <v xml:space="preserve">40W650D EPSتوشيبا </v>
          </cell>
          <cell r="G603" t="str">
            <v>Ea</v>
          </cell>
          <cell r="H603" t="str">
            <v>1400*1700</v>
          </cell>
          <cell r="I603">
            <v>0.45099999999999996</v>
          </cell>
          <cell r="M603">
            <v>48</v>
          </cell>
          <cell r="N603">
            <v>4</v>
          </cell>
          <cell r="O603">
            <v>2</v>
          </cell>
          <cell r="P603" t="str">
            <v>w1</v>
          </cell>
          <cell r="Q603" t="str">
            <v>تعمل</v>
          </cell>
          <cell r="R603">
            <v>450.99999999999994</v>
          </cell>
          <cell r="S603">
            <v>419.42999999999995</v>
          </cell>
          <cell r="T603">
            <v>482.56999999999994</v>
          </cell>
          <cell r="U603">
            <v>7</v>
          </cell>
          <cell r="V603">
            <v>7</v>
          </cell>
          <cell r="X603" t="str">
            <v>TV</v>
          </cell>
          <cell r="Y603">
            <v>157</v>
          </cell>
          <cell r="Z603" t="str">
            <v>مجمعة</v>
          </cell>
          <cell r="AA603">
            <v>432</v>
          </cell>
          <cell r="AB603" t="str">
            <v xml:space="preserve">40W650D TOP EPSتوشيبا </v>
          </cell>
          <cell r="AD603" t="str">
            <v xml:space="preserve">40W650D EPSتوشيبا </v>
          </cell>
          <cell r="AE603">
            <v>1</v>
          </cell>
          <cell r="AH603">
            <v>150</v>
          </cell>
          <cell r="AI603">
            <v>142.5</v>
          </cell>
          <cell r="AJ603">
            <v>157.5</v>
          </cell>
          <cell r="AK603">
            <v>0</v>
          </cell>
          <cell r="AM603">
            <v>1</v>
          </cell>
          <cell r="AN603">
            <v>6</v>
          </cell>
          <cell r="AO603">
            <v>20</v>
          </cell>
          <cell r="AP603" t="str">
            <v>303xj</v>
          </cell>
          <cell r="AR603">
            <v>28</v>
          </cell>
          <cell r="AS603">
            <v>30</v>
          </cell>
          <cell r="AT603" t="str">
            <v>TOS</v>
          </cell>
          <cell r="AU603" t="str">
            <v>اتوماتيك</v>
          </cell>
          <cell r="AV603">
            <v>7</v>
          </cell>
          <cell r="AW603">
            <v>7</v>
          </cell>
          <cell r="BJ603">
            <v>5</v>
          </cell>
          <cell r="BK603">
            <v>1</v>
          </cell>
          <cell r="BL603">
            <v>11</v>
          </cell>
          <cell r="BN603">
            <v>811</v>
          </cell>
          <cell r="BO603" t="str">
            <v>8</v>
          </cell>
          <cell r="BP603">
            <v>43594</v>
          </cell>
          <cell r="BW603">
            <v>0</v>
          </cell>
          <cell r="BX603" t="str">
            <v>شفاف</v>
          </cell>
          <cell r="BY603">
            <v>8.0000000000000002E-3</v>
          </cell>
          <cell r="BZ603">
            <v>50</v>
          </cell>
          <cell r="CA603">
            <v>4</v>
          </cell>
          <cell r="CB603">
            <v>10</v>
          </cell>
          <cell r="CC603">
            <v>1</v>
          </cell>
          <cell r="CE603">
            <v>87</v>
          </cell>
          <cell r="CF603">
            <v>150</v>
          </cell>
          <cell r="CG603" t="str">
            <v>ابيض</v>
          </cell>
          <cell r="CH603">
            <v>8.6999999999999994E-3</v>
          </cell>
          <cell r="CI603">
            <v>8.6999999999999994E-2</v>
          </cell>
          <cell r="CK603">
            <v>0.48933499999999996</v>
          </cell>
          <cell r="CL603">
            <v>0</v>
          </cell>
          <cell r="CO603" t="str">
            <v>توشيبا</v>
          </cell>
          <cell r="CP603" t="str">
            <v>توشيبا للاجهزة المرئية</v>
          </cell>
          <cell r="CT603">
            <v>0</v>
          </cell>
          <cell r="CU603">
            <v>1</v>
          </cell>
          <cell r="CV603">
            <v>1</v>
          </cell>
        </row>
        <row r="604">
          <cell r="A604">
            <v>433</v>
          </cell>
          <cell r="B604" t="str">
            <v>PF2</v>
          </cell>
          <cell r="C604" t="str">
            <v>FOAM 6TH</v>
          </cell>
          <cell r="D604" t="str">
            <v>Molds</v>
          </cell>
          <cell r="E604" t="str">
            <v>FMSEEIDS000000</v>
          </cell>
          <cell r="F604" t="str">
            <v>شتلات دلتا سمارت-6 عين</v>
          </cell>
          <cell r="G604" t="str">
            <v>Ea</v>
          </cell>
          <cell r="H604" t="str">
            <v>1600*1800</v>
          </cell>
          <cell r="I604">
            <v>0.252</v>
          </cell>
          <cell r="M604">
            <v>167</v>
          </cell>
          <cell r="N604">
            <v>1</v>
          </cell>
          <cell r="O604">
            <v>6</v>
          </cell>
          <cell r="Q604" t="str">
            <v>تعمل</v>
          </cell>
          <cell r="R604">
            <v>252</v>
          </cell>
          <cell r="S604">
            <v>234.36</v>
          </cell>
          <cell r="T604">
            <v>269.64</v>
          </cell>
          <cell r="U604" t="str">
            <v>7</v>
          </cell>
          <cell r="V604" t="str">
            <v>7</v>
          </cell>
          <cell r="X604" t="str">
            <v>شتلات</v>
          </cell>
          <cell r="Y604">
            <v>329</v>
          </cell>
          <cell r="AA604">
            <v>433</v>
          </cell>
          <cell r="AB604" t="str">
            <v>شتلات دلتا سمارت- 6 عين</v>
          </cell>
          <cell r="AD604" t="str">
            <v>شتلات دلتا سمارت</v>
          </cell>
          <cell r="AE604">
            <v>1</v>
          </cell>
          <cell r="AH604">
            <v>129.34131736526948</v>
          </cell>
          <cell r="AI604">
            <v>122.874251497006</v>
          </cell>
          <cell r="AJ604">
            <v>135.80838323353296</v>
          </cell>
          <cell r="AK604">
            <v>1</v>
          </cell>
          <cell r="AL604">
            <v>1</v>
          </cell>
          <cell r="AM604">
            <v>1</v>
          </cell>
          <cell r="AN604">
            <v>10</v>
          </cell>
          <cell r="AO604">
            <v>16</v>
          </cell>
          <cell r="AP604" t="str">
            <v>EU 150  (M) 0.7-1.1 mm</v>
          </cell>
          <cell r="AQ604" t="str">
            <v>S.2 112  (M) 0.7-1.1 mm</v>
          </cell>
          <cell r="AR604">
            <v>30</v>
          </cell>
          <cell r="AS604">
            <v>42</v>
          </cell>
          <cell r="AT604" t="str">
            <v>SEE</v>
          </cell>
          <cell r="AU604" t="str">
            <v>اتوماتيك</v>
          </cell>
          <cell r="AV604">
            <v>7</v>
          </cell>
          <cell r="AW604">
            <v>7</v>
          </cell>
          <cell r="AX604">
            <v>677</v>
          </cell>
          <cell r="AY604">
            <v>1</v>
          </cell>
          <cell r="AZ604">
            <v>1</v>
          </cell>
          <cell r="BA604">
            <v>399</v>
          </cell>
          <cell r="BB604">
            <v>1</v>
          </cell>
          <cell r="BC604">
            <v>1</v>
          </cell>
          <cell r="BD604">
            <v>77</v>
          </cell>
          <cell r="BE604">
            <v>2</v>
          </cell>
          <cell r="BF604">
            <v>2</v>
          </cell>
          <cell r="BJ604">
            <v>5</v>
          </cell>
          <cell r="BK604">
            <v>5</v>
          </cell>
          <cell r="BL604">
            <v>15</v>
          </cell>
          <cell r="BN604">
            <v>611</v>
          </cell>
          <cell r="BO604" t="str">
            <v>6</v>
          </cell>
          <cell r="BP604">
            <v>43594</v>
          </cell>
          <cell r="BT604">
            <v>0.8</v>
          </cell>
          <cell r="BU604">
            <v>0.67700000000000005</v>
          </cell>
          <cell r="BV604">
            <v>0.54500000000000004</v>
          </cell>
          <cell r="BW604">
            <v>0.29517200000000005</v>
          </cell>
          <cell r="CB604">
            <v>14</v>
          </cell>
          <cell r="CE604">
            <v>87</v>
          </cell>
          <cell r="CF604">
            <v>150</v>
          </cell>
          <cell r="CG604" t="str">
            <v>احمر</v>
          </cell>
          <cell r="CK604">
            <v>0</v>
          </cell>
          <cell r="CL604">
            <v>0.2772</v>
          </cell>
          <cell r="CN604" t="str">
            <v>seedlings Delta cmArt</v>
          </cell>
          <cell r="CO604" t="str">
            <v>عملاء متنوعون</v>
          </cell>
          <cell r="CP604" t="str">
            <v>عملاء متنوعون</v>
          </cell>
          <cell r="CT604">
            <v>1</v>
          </cell>
          <cell r="CU604">
            <v>1</v>
          </cell>
          <cell r="CV604">
            <v>1</v>
          </cell>
        </row>
        <row r="605">
          <cell r="A605">
            <v>434</v>
          </cell>
          <cell r="B605" t="str">
            <v>PF1</v>
          </cell>
          <cell r="C605" t="str">
            <v>FOAM 10TH</v>
          </cell>
          <cell r="D605" t="str">
            <v>Molds</v>
          </cell>
          <cell r="E605" t="str">
            <v>FMLEGI01000000</v>
          </cell>
          <cell r="F605" t="str">
            <v>سخان 10 لتر EG</v>
          </cell>
          <cell r="G605" t="str">
            <v>Set</v>
          </cell>
          <cell r="H605" t="str">
            <v>1200*1100</v>
          </cell>
          <cell r="I605">
            <v>0.185</v>
          </cell>
          <cell r="M605">
            <v>20</v>
          </cell>
          <cell r="N605">
            <v>2</v>
          </cell>
          <cell r="O605">
            <v>1</v>
          </cell>
          <cell r="Q605" t="str">
            <v>تعمل</v>
          </cell>
          <cell r="R605">
            <v>185</v>
          </cell>
          <cell r="S605">
            <v>172.05</v>
          </cell>
          <cell r="T605">
            <v>197.95</v>
          </cell>
          <cell r="U605">
            <v>7</v>
          </cell>
          <cell r="V605">
            <v>7</v>
          </cell>
          <cell r="X605" t="str">
            <v>سخان</v>
          </cell>
          <cell r="Y605">
            <v>373</v>
          </cell>
          <cell r="AA605">
            <v>434</v>
          </cell>
          <cell r="AB605" t="str">
            <v>سخان 10 لتر EG</v>
          </cell>
          <cell r="AD605" t="str">
            <v>سخان 10 لتر EG</v>
          </cell>
          <cell r="AE605">
            <v>1</v>
          </cell>
          <cell r="AH605">
            <v>180</v>
          </cell>
          <cell r="AI605">
            <v>171</v>
          </cell>
          <cell r="AJ605">
            <v>189</v>
          </cell>
          <cell r="AK605">
            <v>1</v>
          </cell>
          <cell r="AM605">
            <v>1</v>
          </cell>
          <cell r="AN605">
            <v>9</v>
          </cell>
          <cell r="AO605">
            <v>18</v>
          </cell>
          <cell r="AP605" t="str">
            <v>303xj</v>
          </cell>
          <cell r="AQ605" t="str">
            <v>S.2 112  (M) 0.7-1.1 mm</v>
          </cell>
          <cell r="AR605">
            <v>8</v>
          </cell>
          <cell r="AS605">
            <v>12</v>
          </cell>
          <cell r="AT605" t="str">
            <v>LEG</v>
          </cell>
          <cell r="AU605" t="str">
            <v>اتوماتيك</v>
          </cell>
          <cell r="AV605">
            <v>7</v>
          </cell>
          <cell r="AW605">
            <v>7</v>
          </cell>
          <cell r="AX605">
            <v>679</v>
          </cell>
          <cell r="AY605">
            <v>2</v>
          </cell>
          <cell r="AZ605">
            <v>2</v>
          </cell>
          <cell r="BA605">
            <v>229</v>
          </cell>
          <cell r="BB605">
            <v>2</v>
          </cell>
          <cell r="BC605">
            <v>2</v>
          </cell>
          <cell r="BD605">
            <v>90</v>
          </cell>
          <cell r="BE605">
            <v>2</v>
          </cell>
          <cell r="BF605">
            <v>2</v>
          </cell>
          <cell r="BJ605">
            <v>5</v>
          </cell>
          <cell r="BK605">
            <v>4</v>
          </cell>
          <cell r="BL605">
            <v>14</v>
          </cell>
          <cell r="BN605">
            <v>141</v>
          </cell>
          <cell r="BO605" t="str">
            <v>1</v>
          </cell>
          <cell r="BP605">
            <v>43594</v>
          </cell>
          <cell r="BW605">
            <v>0</v>
          </cell>
          <cell r="BX605" t="str">
            <v>شفاف</v>
          </cell>
          <cell r="BY605">
            <v>4.6670000000000001E-3</v>
          </cell>
          <cell r="BZ605">
            <v>50</v>
          </cell>
          <cell r="CA605">
            <v>3.5</v>
          </cell>
          <cell r="CB605">
            <v>15</v>
          </cell>
          <cell r="CC605">
            <v>1</v>
          </cell>
          <cell r="CE605">
            <v>87</v>
          </cell>
          <cell r="CF605">
            <v>150</v>
          </cell>
          <cell r="CG605" t="str">
            <v>ابيض</v>
          </cell>
          <cell r="CH605">
            <v>8.6999999999999994E-2</v>
          </cell>
          <cell r="CI605">
            <v>5.7999999999999996E-3</v>
          </cell>
          <cell r="CK605">
            <v>0</v>
          </cell>
          <cell r="CL605">
            <v>0.20350000000000001</v>
          </cell>
          <cell r="CT605">
            <v>1</v>
          </cell>
          <cell r="CU605">
            <v>1</v>
          </cell>
          <cell r="CV605">
            <v>1</v>
          </cell>
        </row>
        <row r="606">
          <cell r="A606" t="str">
            <v>435r</v>
          </cell>
          <cell r="B606" t="str">
            <v>PF1</v>
          </cell>
          <cell r="C606" t="str">
            <v>FOAM 10TH</v>
          </cell>
          <cell r="D606" t="str">
            <v>Molds</v>
          </cell>
          <cell r="E606" t="str">
            <v>FMDALI12046047</v>
          </cell>
          <cell r="F606" t="str">
            <v>قاعدة زانوسي 70 سم -يمين</v>
          </cell>
          <cell r="G606" t="str">
            <v>Ea</v>
          </cell>
          <cell r="H606" t="str">
            <v>1600*1800</v>
          </cell>
          <cell r="I606">
            <v>0.14799999999999999</v>
          </cell>
          <cell r="M606">
            <v>60</v>
          </cell>
          <cell r="N606">
            <v>1</v>
          </cell>
          <cell r="O606">
            <v>3</v>
          </cell>
          <cell r="P606" t="str">
            <v>x1</v>
          </cell>
          <cell r="Q606" t="str">
            <v>تعمل</v>
          </cell>
          <cell r="R606">
            <v>148</v>
          </cell>
          <cell r="S606">
            <v>137.63999999999999</v>
          </cell>
          <cell r="T606">
            <v>158.36000000000001</v>
          </cell>
          <cell r="U606">
            <v>7</v>
          </cell>
          <cell r="V606">
            <v>7</v>
          </cell>
          <cell r="X606" t="str">
            <v>ثلاجة</v>
          </cell>
          <cell r="Y606">
            <v>374</v>
          </cell>
          <cell r="Z606" t="str">
            <v>يمين</v>
          </cell>
          <cell r="AA606">
            <v>435</v>
          </cell>
          <cell r="AB606" t="str">
            <v>قاعدة زانوسي 70 سم  PDFRP2046 &amp; PDFRP2047</v>
          </cell>
          <cell r="AC606" t="str">
            <v xml:space="preserve">Cushion lower Right           </v>
          </cell>
          <cell r="AD606" t="str">
            <v>زانوسي 70 سم -1(قاعدة ، كفر)</v>
          </cell>
          <cell r="AE606">
            <v>1</v>
          </cell>
          <cell r="AG606" t="str">
            <v xml:space="preserve">PDFRP2046      </v>
          </cell>
          <cell r="AH606">
            <v>180</v>
          </cell>
          <cell r="AI606">
            <v>171</v>
          </cell>
          <cell r="AJ606">
            <v>189</v>
          </cell>
          <cell r="AK606">
            <v>0</v>
          </cell>
          <cell r="AL606">
            <v>1</v>
          </cell>
          <cell r="AO606">
            <v>20</v>
          </cell>
          <cell r="AP606" t="str">
            <v>303xj</v>
          </cell>
          <cell r="AQ606" t="str">
            <v>S.2 112  (M) 0.7-1.1 mm</v>
          </cell>
          <cell r="AT606" t="str">
            <v>DAL</v>
          </cell>
          <cell r="AU606" t="str">
            <v>اتوماتيك</v>
          </cell>
          <cell r="AV606">
            <v>7</v>
          </cell>
          <cell r="AW606">
            <v>7</v>
          </cell>
          <cell r="AX606">
            <v>770</v>
          </cell>
          <cell r="AY606">
            <v>2</v>
          </cell>
          <cell r="AZ606">
            <v>2</v>
          </cell>
          <cell r="BA606">
            <v>415</v>
          </cell>
          <cell r="BB606">
            <v>2</v>
          </cell>
          <cell r="BC606">
            <v>2</v>
          </cell>
          <cell r="BD606">
            <v>90</v>
          </cell>
          <cell r="BE606">
            <v>1</v>
          </cell>
          <cell r="BF606">
            <v>1</v>
          </cell>
          <cell r="BJ606">
            <v>5</v>
          </cell>
          <cell r="BK606">
            <v>-5</v>
          </cell>
          <cell r="BL606">
            <v>5</v>
          </cell>
          <cell r="BM606">
            <v>2</v>
          </cell>
          <cell r="BN606">
            <v>222</v>
          </cell>
          <cell r="BO606" t="str">
            <v>2</v>
          </cell>
          <cell r="BP606">
            <v>43594</v>
          </cell>
          <cell r="BW606">
            <v>0</v>
          </cell>
          <cell r="BX606" t="str">
            <v>شفاف</v>
          </cell>
          <cell r="BZ606">
            <v>50</v>
          </cell>
          <cell r="CB606">
            <v>10</v>
          </cell>
          <cell r="CC606">
            <v>1</v>
          </cell>
          <cell r="CE606">
            <v>87</v>
          </cell>
          <cell r="CF606">
            <v>150</v>
          </cell>
          <cell r="CG606" t="str">
            <v>احمر</v>
          </cell>
          <cell r="CI606">
            <v>8.6999999999999994E-2</v>
          </cell>
          <cell r="CK606">
            <v>0</v>
          </cell>
          <cell r="CL606">
            <v>0.1628</v>
          </cell>
          <cell r="CO606" t="str">
            <v>الكترولوكس</v>
          </cell>
          <cell r="CP606" t="str">
            <v>القاهرة للصناعات المغذية غسالات</v>
          </cell>
          <cell r="CT606">
            <v>0</v>
          </cell>
          <cell r="CU606">
            <v>1</v>
          </cell>
          <cell r="CV606">
            <v>1</v>
          </cell>
        </row>
        <row r="607">
          <cell r="A607" t="str">
            <v>435l</v>
          </cell>
          <cell r="B607" t="str">
            <v>PF1</v>
          </cell>
          <cell r="C607" t="str">
            <v>FOAM 10TH</v>
          </cell>
          <cell r="D607" t="str">
            <v>Molds</v>
          </cell>
          <cell r="E607" t="str">
            <v>FMDALI12046047</v>
          </cell>
          <cell r="F607" t="str">
            <v>قاعدة زانوسي 70 سم -شمال</v>
          </cell>
          <cell r="G607" t="str">
            <v>Ea</v>
          </cell>
          <cell r="H607" t="str">
            <v>1600*1800</v>
          </cell>
          <cell r="I607">
            <v>0.14799999999999999</v>
          </cell>
          <cell r="M607">
            <v>60</v>
          </cell>
          <cell r="N607">
            <v>1</v>
          </cell>
          <cell r="O607">
            <v>3</v>
          </cell>
          <cell r="P607" t="str">
            <v>x1</v>
          </cell>
          <cell r="Q607" t="str">
            <v>تعمل</v>
          </cell>
          <cell r="R607">
            <v>148</v>
          </cell>
          <cell r="S607">
            <v>137.63999999999999</v>
          </cell>
          <cell r="T607">
            <v>158.36000000000001</v>
          </cell>
          <cell r="U607">
            <v>7</v>
          </cell>
          <cell r="V607">
            <v>7</v>
          </cell>
          <cell r="X607" t="str">
            <v>ثلاجة</v>
          </cell>
          <cell r="Y607">
            <v>374</v>
          </cell>
          <cell r="AA607">
            <v>435</v>
          </cell>
          <cell r="AB607" t="str">
            <v>قاعدة زانوسي 70 سم  PDFRP2046 &amp; PDFRP2047</v>
          </cell>
          <cell r="AC607" t="str">
            <v xml:space="preserve">Cushion lower left            </v>
          </cell>
          <cell r="AD607" t="str">
            <v>زانوسي 70 سم -1(قاعدة ، كفر)</v>
          </cell>
          <cell r="AE607">
            <v>1</v>
          </cell>
          <cell r="AG607" t="str">
            <v xml:space="preserve">PDFRP2047      </v>
          </cell>
          <cell r="AH607">
            <v>180</v>
          </cell>
          <cell r="AI607">
            <v>171</v>
          </cell>
          <cell r="AJ607">
            <v>189</v>
          </cell>
          <cell r="AK607">
            <v>0</v>
          </cell>
          <cell r="AL607">
            <v>1</v>
          </cell>
          <cell r="AO607">
            <v>20</v>
          </cell>
          <cell r="AP607" t="str">
            <v>303xj</v>
          </cell>
          <cell r="AQ607" t="str">
            <v>S.2 112  (M) 0.7-1.1 mm</v>
          </cell>
          <cell r="AT607" t="str">
            <v>DAL</v>
          </cell>
          <cell r="AU607" t="str">
            <v>اتوماتيك</v>
          </cell>
          <cell r="AV607">
            <v>7</v>
          </cell>
          <cell r="AW607">
            <v>7</v>
          </cell>
          <cell r="AX607">
            <v>770</v>
          </cell>
          <cell r="AY607">
            <v>2</v>
          </cell>
          <cell r="AZ607">
            <v>2</v>
          </cell>
          <cell r="BA607">
            <v>415</v>
          </cell>
          <cell r="BB607">
            <v>2</v>
          </cell>
          <cell r="BC607">
            <v>2</v>
          </cell>
          <cell r="BD607">
            <v>90</v>
          </cell>
          <cell r="BE607">
            <v>1</v>
          </cell>
          <cell r="BF607">
            <v>1</v>
          </cell>
          <cell r="BJ607">
            <v>5</v>
          </cell>
          <cell r="BK607">
            <v>-5</v>
          </cell>
          <cell r="BL607">
            <v>5</v>
          </cell>
          <cell r="BM607">
            <v>2</v>
          </cell>
          <cell r="BN607">
            <v>222</v>
          </cell>
          <cell r="BO607" t="str">
            <v>2</v>
          </cell>
          <cell r="BP607">
            <v>43594</v>
          </cell>
          <cell r="BW607">
            <v>0</v>
          </cell>
          <cell r="BX607" t="str">
            <v>شفاف</v>
          </cell>
          <cell r="BZ607">
            <v>50</v>
          </cell>
          <cell r="CB607">
            <v>10</v>
          </cell>
          <cell r="CC607">
            <v>1</v>
          </cell>
          <cell r="CE607">
            <v>87</v>
          </cell>
          <cell r="CF607">
            <v>150</v>
          </cell>
          <cell r="CG607" t="str">
            <v>احمر</v>
          </cell>
          <cell r="CI607">
            <v>8.6999999999999994E-2</v>
          </cell>
          <cell r="CK607">
            <v>0</v>
          </cell>
          <cell r="CL607">
            <v>0.1628</v>
          </cell>
          <cell r="CO607" t="str">
            <v>الكترولوكس</v>
          </cell>
          <cell r="CP607" t="str">
            <v>القاهرة للصناعات المغذية غسالات</v>
          </cell>
          <cell r="CT607">
            <v>0</v>
          </cell>
          <cell r="CU607">
            <v>1</v>
          </cell>
          <cell r="CV607">
            <v>1</v>
          </cell>
        </row>
        <row r="608">
          <cell r="A608">
            <v>435</v>
          </cell>
          <cell r="B608" t="str">
            <v>PF1</v>
          </cell>
          <cell r="C608" t="str">
            <v>FOAM 10TH</v>
          </cell>
          <cell r="D608" t="str">
            <v>Molds</v>
          </cell>
          <cell r="E608" t="str">
            <v>FMDALI12046047</v>
          </cell>
          <cell r="F608" t="str">
            <v>قاعدة زانوسي 70 سم</v>
          </cell>
          <cell r="G608" t="str">
            <v>Ea</v>
          </cell>
          <cell r="H608" t="str">
            <v>1600*1800</v>
          </cell>
          <cell r="I608">
            <v>0.29599999999999999</v>
          </cell>
          <cell r="M608">
            <v>60</v>
          </cell>
          <cell r="N608">
            <v>1</v>
          </cell>
          <cell r="O608">
            <v>3</v>
          </cell>
          <cell r="P608" t="str">
            <v>x1</v>
          </cell>
          <cell r="Q608" t="str">
            <v>تعمل</v>
          </cell>
          <cell r="R608">
            <v>296</v>
          </cell>
          <cell r="S608">
            <v>275.27999999999997</v>
          </cell>
          <cell r="T608">
            <v>316.72000000000003</v>
          </cell>
          <cell r="U608">
            <v>7</v>
          </cell>
          <cell r="V608">
            <v>7</v>
          </cell>
          <cell r="X608" t="str">
            <v>ثلاجة</v>
          </cell>
          <cell r="Y608">
            <v>374</v>
          </cell>
          <cell r="AA608">
            <v>435</v>
          </cell>
          <cell r="AB608" t="str">
            <v>قاعدة زانوسي 70 سم  PDFRP2046 &amp; PDFRP2047</v>
          </cell>
          <cell r="AC608"/>
          <cell r="AD608" t="str">
            <v>زانوسي 70 سم -1(قاعدة ، كفر)</v>
          </cell>
          <cell r="AE608">
            <v>1</v>
          </cell>
          <cell r="AG608"/>
          <cell r="AH608">
            <v>180</v>
          </cell>
          <cell r="AI608">
            <v>171</v>
          </cell>
          <cell r="AJ608">
            <v>189</v>
          </cell>
          <cell r="AK608">
            <v>1</v>
          </cell>
          <cell r="AL608">
            <v>1</v>
          </cell>
          <cell r="AO608">
            <v>20</v>
          </cell>
          <cell r="AP608" t="str">
            <v>303xj</v>
          </cell>
          <cell r="AQ608" t="str">
            <v>S.2 112  (M) 0.7-1.1 mm</v>
          </cell>
          <cell r="AT608" t="str">
            <v>DAL</v>
          </cell>
          <cell r="AU608" t="str">
            <v>اتوماتيك</v>
          </cell>
          <cell r="AV608">
            <v>7</v>
          </cell>
          <cell r="AW608">
            <v>7</v>
          </cell>
          <cell r="AX608">
            <v>770</v>
          </cell>
          <cell r="AY608">
            <v>2</v>
          </cell>
          <cell r="AZ608">
            <v>2</v>
          </cell>
          <cell r="BA608">
            <v>415</v>
          </cell>
          <cell r="BB608">
            <v>2</v>
          </cell>
          <cell r="BC608">
            <v>2</v>
          </cell>
          <cell r="BD608">
            <v>90</v>
          </cell>
          <cell r="BE608">
            <v>1</v>
          </cell>
          <cell r="BF608">
            <v>1</v>
          </cell>
          <cell r="BJ608">
            <v>5</v>
          </cell>
          <cell r="BK608">
            <v>-5</v>
          </cell>
          <cell r="BL608">
            <v>5</v>
          </cell>
          <cell r="BM608">
            <v>2</v>
          </cell>
          <cell r="BN608">
            <v>222</v>
          </cell>
          <cell r="BO608" t="str">
            <v>2</v>
          </cell>
          <cell r="BP608">
            <v>43594</v>
          </cell>
          <cell r="BW608">
            <v>0</v>
          </cell>
          <cell r="BX608" t="str">
            <v>شفاف</v>
          </cell>
          <cell r="BZ608">
            <v>50</v>
          </cell>
          <cell r="CB608">
            <v>10</v>
          </cell>
          <cell r="CC608">
            <v>1</v>
          </cell>
          <cell r="CE608">
            <v>87</v>
          </cell>
          <cell r="CF608">
            <v>150</v>
          </cell>
          <cell r="CG608" t="str">
            <v>احمر</v>
          </cell>
          <cell r="CI608">
            <v>8.6999999999999994E-2</v>
          </cell>
          <cell r="CK608">
            <v>0</v>
          </cell>
          <cell r="CL608">
            <v>0.3256</v>
          </cell>
          <cell r="CO608" t="str">
            <v>الكترولوكس</v>
          </cell>
          <cell r="CP608" t="str">
            <v>القاهرة للصناعات المغذية غسالات</v>
          </cell>
          <cell r="CT608">
            <v>1</v>
          </cell>
          <cell r="CU608">
            <v>1</v>
          </cell>
          <cell r="CV608">
            <v>1</v>
          </cell>
        </row>
        <row r="609">
          <cell r="A609" t="str">
            <v>436r</v>
          </cell>
          <cell r="B609" t="str">
            <v>PF1</v>
          </cell>
          <cell r="C609" t="str">
            <v>FOAM 10TH</v>
          </cell>
          <cell r="D609" t="str">
            <v>Molds</v>
          </cell>
          <cell r="E609" t="str">
            <v>FMDALI22044045</v>
          </cell>
          <cell r="F609" t="str">
            <v>كفر زانوسي 70 سم  -يمين</v>
          </cell>
          <cell r="G609" t="str">
            <v>Ea</v>
          </cell>
          <cell r="H609" t="str">
            <v>1600*1800</v>
          </cell>
          <cell r="I609">
            <v>0.09</v>
          </cell>
          <cell r="M609">
            <v>60</v>
          </cell>
          <cell r="N609">
            <v>1</v>
          </cell>
          <cell r="O609">
            <v>3</v>
          </cell>
          <cell r="P609" t="str">
            <v>x1</v>
          </cell>
          <cell r="Q609" t="str">
            <v>تعمل</v>
          </cell>
          <cell r="R609">
            <v>90</v>
          </cell>
          <cell r="S609">
            <v>83.7</v>
          </cell>
          <cell r="T609">
            <v>96.3</v>
          </cell>
          <cell r="U609">
            <v>7</v>
          </cell>
          <cell r="V609">
            <v>7</v>
          </cell>
          <cell r="X609" t="str">
            <v>ثلاجة</v>
          </cell>
          <cell r="Y609">
            <v>374</v>
          </cell>
          <cell r="Z609" t="str">
            <v>يمين</v>
          </cell>
          <cell r="AA609">
            <v>436</v>
          </cell>
          <cell r="AB609" t="str">
            <v>كفر زانوسي 70 سم  PDFRP2044&amp; PDFRP2045</v>
          </cell>
          <cell r="AC609" t="str">
            <v xml:space="preserve">Cushion lower Right           </v>
          </cell>
          <cell r="AD609" t="str">
            <v>زانوسي 70 سم -1(قاعدة ، كفر)</v>
          </cell>
          <cell r="AE609">
            <v>1</v>
          </cell>
          <cell r="AG609" t="str">
            <v xml:space="preserve">PDFRP2044      </v>
          </cell>
          <cell r="AH609">
            <v>180</v>
          </cell>
          <cell r="AI609">
            <v>171</v>
          </cell>
          <cell r="AJ609">
            <v>189</v>
          </cell>
          <cell r="AK609">
            <v>0</v>
          </cell>
          <cell r="AL609">
            <v>1</v>
          </cell>
          <cell r="AO609">
            <v>20</v>
          </cell>
          <cell r="AP609" t="str">
            <v>303xj</v>
          </cell>
          <cell r="AQ609" t="str">
            <v>S.2 112  (M) 0.7-1.1 mm</v>
          </cell>
          <cell r="AT609" t="str">
            <v>DAL</v>
          </cell>
          <cell r="AU609" t="str">
            <v>اتوماتيك</v>
          </cell>
          <cell r="AV609">
            <v>7</v>
          </cell>
          <cell r="AW609">
            <v>7</v>
          </cell>
          <cell r="AX609">
            <v>770</v>
          </cell>
          <cell r="AY609">
            <v>2</v>
          </cell>
          <cell r="AZ609">
            <v>2</v>
          </cell>
          <cell r="BA609">
            <v>415</v>
          </cell>
          <cell r="BB609">
            <v>2</v>
          </cell>
          <cell r="BC609">
            <v>2</v>
          </cell>
          <cell r="BD609">
            <v>60</v>
          </cell>
          <cell r="BE609">
            <v>1</v>
          </cell>
          <cell r="BF609">
            <v>1</v>
          </cell>
          <cell r="BJ609">
            <v>5</v>
          </cell>
          <cell r="BK609">
            <v>-5</v>
          </cell>
          <cell r="BL609">
            <v>5</v>
          </cell>
          <cell r="BM609">
            <v>2</v>
          </cell>
          <cell r="BN609">
            <v>222</v>
          </cell>
          <cell r="BO609" t="str">
            <v>2</v>
          </cell>
          <cell r="BP609">
            <v>43594</v>
          </cell>
          <cell r="BW609">
            <v>0</v>
          </cell>
          <cell r="BX609" t="str">
            <v>شفاف</v>
          </cell>
          <cell r="BZ609">
            <v>50</v>
          </cell>
          <cell r="CB609">
            <v>15</v>
          </cell>
          <cell r="CC609">
            <v>1</v>
          </cell>
          <cell r="CE609">
            <v>87</v>
          </cell>
          <cell r="CF609">
            <v>150</v>
          </cell>
          <cell r="CG609" t="str">
            <v>ابيض</v>
          </cell>
          <cell r="CI609">
            <v>8.6999999999999994E-2</v>
          </cell>
          <cell r="CK609">
            <v>0</v>
          </cell>
          <cell r="CL609">
            <v>9.9000000000000005E-2</v>
          </cell>
          <cell r="CO609" t="str">
            <v>الكترولوكس</v>
          </cell>
          <cell r="CP609" t="str">
            <v>القاهرة للصناعات المغذية غسالات</v>
          </cell>
          <cell r="CT609">
            <v>0</v>
          </cell>
          <cell r="CU609">
            <v>1</v>
          </cell>
          <cell r="CV609">
            <v>1</v>
          </cell>
        </row>
        <row r="610">
          <cell r="A610" t="str">
            <v>436rl</v>
          </cell>
          <cell r="B610" t="str">
            <v>PF1</v>
          </cell>
          <cell r="C610" t="str">
            <v>FOAM 10TH</v>
          </cell>
          <cell r="D610" t="str">
            <v>Molds</v>
          </cell>
          <cell r="E610" t="str">
            <v>FMDALI22044045</v>
          </cell>
          <cell r="F610" t="str">
            <v>كفر زانوسي 70 سم -شمال</v>
          </cell>
          <cell r="G610" t="str">
            <v>Ea</v>
          </cell>
          <cell r="H610" t="str">
            <v>1600*1800</v>
          </cell>
          <cell r="I610">
            <v>0.09</v>
          </cell>
          <cell r="M610">
            <v>60</v>
          </cell>
          <cell r="N610">
            <v>1</v>
          </cell>
          <cell r="O610">
            <v>3</v>
          </cell>
          <cell r="P610" t="str">
            <v>x1</v>
          </cell>
          <cell r="Q610" t="str">
            <v>تعمل</v>
          </cell>
          <cell r="R610">
            <v>90</v>
          </cell>
          <cell r="S610">
            <v>83.7</v>
          </cell>
          <cell r="T610">
            <v>96.3</v>
          </cell>
          <cell r="U610">
            <v>7</v>
          </cell>
          <cell r="V610">
            <v>7</v>
          </cell>
          <cell r="X610" t="str">
            <v>ثلاجة</v>
          </cell>
          <cell r="Y610">
            <v>374</v>
          </cell>
          <cell r="Z610" t="str">
            <v>يمين</v>
          </cell>
          <cell r="AA610">
            <v>436</v>
          </cell>
          <cell r="AB610" t="str">
            <v>كفر زانوسي 70 سم  PDFRP2044&amp; PDFRP2045</v>
          </cell>
          <cell r="AC610" t="str">
            <v xml:space="preserve">Cushion lower left            </v>
          </cell>
          <cell r="AD610" t="str">
            <v>زانوسي 70 سم -1(قاعدة ، كفر)</v>
          </cell>
          <cell r="AE610">
            <v>1</v>
          </cell>
          <cell r="AG610" t="str">
            <v xml:space="preserve">PDFRP2045      </v>
          </cell>
          <cell r="AH610">
            <v>180</v>
          </cell>
          <cell r="AI610">
            <v>171</v>
          </cell>
          <cell r="AJ610">
            <v>189</v>
          </cell>
          <cell r="AK610">
            <v>0</v>
          </cell>
          <cell r="AL610">
            <v>1</v>
          </cell>
          <cell r="AO610">
            <v>20</v>
          </cell>
          <cell r="AP610" t="str">
            <v>303xj</v>
          </cell>
          <cell r="AQ610" t="str">
            <v>S.2 112  (M) 0.7-1.1 mm</v>
          </cell>
          <cell r="AT610" t="str">
            <v>DAL</v>
          </cell>
          <cell r="AU610" t="str">
            <v>اتوماتيك</v>
          </cell>
          <cell r="AV610">
            <v>7</v>
          </cell>
          <cell r="AW610">
            <v>7</v>
          </cell>
          <cell r="AX610">
            <v>770</v>
          </cell>
          <cell r="AY610">
            <v>2</v>
          </cell>
          <cell r="AZ610">
            <v>2</v>
          </cell>
          <cell r="BA610">
            <v>415</v>
          </cell>
          <cell r="BB610">
            <v>2</v>
          </cell>
          <cell r="BC610">
            <v>2</v>
          </cell>
          <cell r="BD610">
            <v>60</v>
          </cell>
          <cell r="BE610">
            <v>1</v>
          </cell>
          <cell r="BF610">
            <v>1</v>
          </cell>
          <cell r="BJ610">
            <v>5</v>
          </cell>
          <cell r="BK610">
            <v>-5</v>
          </cell>
          <cell r="BL610">
            <v>5</v>
          </cell>
          <cell r="BM610">
            <v>2</v>
          </cell>
          <cell r="BN610">
            <v>222</v>
          </cell>
          <cell r="BO610" t="str">
            <v>2</v>
          </cell>
          <cell r="BP610">
            <v>43594</v>
          </cell>
          <cell r="BW610">
            <v>0</v>
          </cell>
          <cell r="BX610" t="str">
            <v>شفاف</v>
          </cell>
          <cell r="BZ610">
            <v>50</v>
          </cell>
          <cell r="CB610">
            <v>15</v>
          </cell>
          <cell r="CC610">
            <v>1</v>
          </cell>
          <cell r="CE610">
            <v>87</v>
          </cell>
          <cell r="CF610">
            <v>150</v>
          </cell>
          <cell r="CG610" t="str">
            <v>ابيض</v>
          </cell>
          <cell r="CI610">
            <v>8.6999999999999994E-2</v>
          </cell>
          <cell r="CK610">
            <v>0</v>
          </cell>
          <cell r="CL610">
            <v>9.9000000000000005E-2</v>
          </cell>
          <cell r="CO610" t="str">
            <v>الكترولوكس</v>
          </cell>
          <cell r="CP610" t="str">
            <v>القاهرة للصناعات المغذية غسالات</v>
          </cell>
          <cell r="CT610">
            <v>0</v>
          </cell>
          <cell r="CU610">
            <v>1</v>
          </cell>
          <cell r="CV610">
            <v>1</v>
          </cell>
        </row>
        <row r="611">
          <cell r="A611">
            <v>436</v>
          </cell>
          <cell r="B611" t="str">
            <v>PF1</v>
          </cell>
          <cell r="C611" t="str">
            <v>FOAM 10TH</v>
          </cell>
          <cell r="D611" t="str">
            <v>Molds</v>
          </cell>
          <cell r="E611" t="str">
            <v>FMDALI22044045</v>
          </cell>
          <cell r="F611" t="str">
            <v>كفر زانوسي 70 سم</v>
          </cell>
          <cell r="G611" t="str">
            <v>Ea</v>
          </cell>
          <cell r="H611" t="str">
            <v>1600*1800</v>
          </cell>
          <cell r="I611">
            <v>0.18</v>
          </cell>
          <cell r="M611">
            <v>60</v>
          </cell>
          <cell r="N611">
            <v>1</v>
          </cell>
          <cell r="O611">
            <v>3</v>
          </cell>
          <cell r="P611" t="str">
            <v>x1</v>
          </cell>
          <cell r="Q611" t="str">
            <v>تعمل</v>
          </cell>
          <cell r="R611">
            <v>180</v>
          </cell>
          <cell r="S611">
            <v>167.4</v>
          </cell>
          <cell r="T611">
            <v>192.6</v>
          </cell>
          <cell r="U611">
            <v>7</v>
          </cell>
          <cell r="V611">
            <v>7</v>
          </cell>
          <cell r="X611" t="str">
            <v>ثلاجة</v>
          </cell>
          <cell r="Y611">
            <v>374</v>
          </cell>
          <cell r="AA611">
            <v>436</v>
          </cell>
          <cell r="AB611" t="str">
            <v>كفر زانوسي 70 سم  PDFRP2044&amp; PDFRP2045</v>
          </cell>
          <cell r="AC611"/>
          <cell r="AD611" t="str">
            <v>زانوسي 70 سم -1(قاعدة ، كفر)</v>
          </cell>
          <cell r="AE611">
            <v>1</v>
          </cell>
          <cell r="AG611"/>
          <cell r="AH611">
            <v>180</v>
          </cell>
          <cell r="AI611">
            <v>171</v>
          </cell>
          <cell r="AJ611">
            <v>189</v>
          </cell>
          <cell r="AK611">
            <v>1</v>
          </cell>
          <cell r="AL611">
            <v>1</v>
          </cell>
          <cell r="AO611">
            <v>20</v>
          </cell>
          <cell r="AP611" t="str">
            <v>303xj</v>
          </cell>
          <cell r="AQ611" t="str">
            <v>S.2 112  (M) 0.7-1.1 mm</v>
          </cell>
          <cell r="AT611" t="str">
            <v>DAL</v>
          </cell>
          <cell r="AU611" t="str">
            <v>اتوماتيك</v>
          </cell>
          <cell r="AV611">
            <v>7</v>
          </cell>
          <cell r="AW611">
            <v>7</v>
          </cell>
          <cell r="AX611">
            <v>770</v>
          </cell>
          <cell r="AY611">
            <v>2</v>
          </cell>
          <cell r="AZ611">
            <v>2</v>
          </cell>
          <cell r="BA611">
            <v>415</v>
          </cell>
          <cell r="BB611">
            <v>2</v>
          </cell>
          <cell r="BC611">
            <v>2</v>
          </cell>
          <cell r="BD611">
            <v>60</v>
          </cell>
          <cell r="BE611">
            <v>1</v>
          </cell>
          <cell r="BF611">
            <v>1</v>
          </cell>
          <cell r="BJ611">
            <v>5</v>
          </cell>
          <cell r="BK611">
            <v>-5</v>
          </cell>
          <cell r="BL611">
            <v>5</v>
          </cell>
          <cell r="BM611">
            <v>2</v>
          </cell>
          <cell r="BN611">
            <v>222</v>
          </cell>
          <cell r="BO611" t="str">
            <v>2</v>
          </cell>
          <cell r="BP611">
            <v>43594</v>
          </cell>
          <cell r="BW611">
            <v>0</v>
          </cell>
          <cell r="BX611" t="str">
            <v>شفاف</v>
          </cell>
          <cell r="BZ611">
            <v>50</v>
          </cell>
          <cell r="CB611">
            <v>15</v>
          </cell>
          <cell r="CC611">
            <v>1</v>
          </cell>
          <cell r="CE611">
            <v>87</v>
          </cell>
          <cell r="CF611">
            <v>150</v>
          </cell>
          <cell r="CG611" t="str">
            <v>ابيض</v>
          </cell>
          <cell r="CI611">
            <v>8.6999999999999994E-2</v>
          </cell>
          <cell r="CK611">
            <v>0</v>
          </cell>
          <cell r="CL611">
            <v>0.19800000000000001</v>
          </cell>
          <cell r="CO611" t="str">
            <v>الكترولوكس</v>
          </cell>
          <cell r="CP611" t="str">
            <v>القاهرة للصناعات المغذية غسالات</v>
          </cell>
          <cell r="CT611">
            <v>1</v>
          </cell>
          <cell r="CU611">
            <v>1</v>
          </cell>
          <cell r="CV611">
            <v>1</v>
          </cell>
        </row>
        <row r="612">
          <cell r="A612" t="str">
            <v>436sum</v>
          </cell>
          <cell r="B612" t="str">
            <v>PF1</v>
          </cell>
          <cell r="C612" t="str">
            <v>FOAM 10TH</v>
          </cell>
          <cell r="D612" t="str">
            <v>Molds</v>
          </cell>
          <cell r="E612" t="str">
            <v>FMDALI22044045</v>
          </cell>
          <cell r="F612" t="str">
            <v>زانوسي 70 سم الجديد(قاعدة ، كفر)</v>
          </cell>
          <cell r="G612" t="str">
            <v>Ea</v>
          </cell>
          <cell r="H612" t="str">
            <v>1600*1800</v>
          </cell>
          <cell r="I612">
            <v>0.23799999999999999</v>
          </cell>
          <cell r="M612">
            <v>60</v>
          </cell>
          <cell r="N612">
            <v>2</v>
          </cell>
          <cell r="O612">
            <v>3</v>
          </cell>
          <cell r="P612" t="str">
            <v>x1</v>
          </cell>
          <cell r="Q612" t="str">
            <v>تعمل</v>
          </cell>
          <cell r="R612">
            <v>238</v>
          </cell>
          <cell r="S612">
            <v>221.34</v>
          </cell>
          <cell r="T612">
            <v>254.66</v>
          </cell>
          <cell r="U612">
            <v>7</v>
          </cell>
          <cell r="V612">
            <v>7</v>
          </cell>
          <cell r="X612" t="str">
            <v>ثلاجة</v>
          </cell>
          <cell r="Y612">
            <v>374</v>
          </cell>
          <cell r="Z612" t="str">
            <v>مجمعة</v>
          </cell>
          <cell r="AA612">
            <v>436</v>
          </cell>
          <cell r="AB612" t="str">
            <v>كفر زانوسي 70 سم  PDFRP2044&amp; PDFRP2045</v>
          </cell>
          <cell r="AD612" t="str">
            <v>زانوسي 70 سم -1(قاعدة ، كفر)</v>
          </cell>
          <cell r="AE612">
            <v>1</v>
          </cell>
          <cell r="AG612" t="str">
            <v>PDFRP2044&amp; PDFRP2045</v>
          </cell>
          <cell r="AH612">
            <v>180</v>
          </cell>
          <cell r="AI612">
            <v>171</v>
          </cell>
          <cell r="AJ612">
            <v>189</v>
          </cell>
          <cell r="AK612">
            <v>0</v>
          </cell>
          <cell r="AM612">
            <v>1</v>
          </cell>
          <cell r="AN612">
            <v>11</v>
          </cell>
          <cell r="AO612">
            <v>20</v>
          </cell>
          <cell r="AP612" t="str">
            <v>303xj</v>
          </cell>
          <cell r="AQ612" t="str">
            <v>S.2 112  (M) 0.7-1.1 mm</v>
          </cell>
          <cell r="AR612">
            <v>36</v>
          </cell>
          <cell r="AS612">
            <v>48</v>
          </cell>
          <cell r="AT612" t="str">
            <v>DAL</v>
          </cell>
          <cell r="AU612" t="str">
            <v>اتوماتيك</v>
          </cell>
          <cell r="AV612">
            <v>7</v>
          </cell>
          <cell r="AW612">
            <v>7</v>
          </cell>
          <cell r="BJ612">
            <v>5</v>
          </cell>
          <cell r="BK612">
            <v>6</v>
          </cell>
          <cell r="BL612">
            <v>16</v>
          </cell>
          <cell r="BM612">
            <v>2</v>
          </cell>
          <cell r="BN612">
            <v>222</v>
          </cell>
          <cell r="BO612" t="str">
            <v>2</v>
          </cell>
          <cell r="BP612">
            <v>43594</v>
          </cell>
          <cell r="BW612">
            <v>0</v>
          </cell>
          <cell r="BX612" t="str">
            <v>شفاف</v>
          </cell>
          <cell r="BZ612">
            <v>50</v>
          </cell>
          <cell r="CB612">
            <v>15</v>
          </cell>
          <cell r="CC612">
            <v>1</v>
          </cell>
          <cell r="CE612">
            <v>87</v>
          </cell>
          <cell r="CF612">
            <v>150</v>
          </cell>
          <cell r="CG612" t="str">
            <v>ابيض</v>
          </cell>
          <cell r="CI612">
            <v>8.6999999999999994E-2</v>
          </cell>
          <cell r="CK612">
            <v>0</v>
          </cell>
          <cell r="CL612">
            <v>0.26180000000000003</v>
          </cell>
          <cell r="CO612" t="str">
            <v>الكترولوكس</v>
          </cell>
          <cell r="CP612" t="str">
            <v>القاهرة للصناعات المغذية غسالات</v>
          </cell>
          <cell r="CT612">
            <v>0</v>
          </cell>
          <cell r="CU612">
            <v>1</v>
          </cell>
          <cell r="CV612">
            <v>1</v>
          </cell>
        </row>
        <row r="613">
          <cell r="A613" t="str">
            <v>437u</v>
          </cell>
          <cell r="B613" t="str">
            <v>PF1</v>
          </cell>
          <cell r="C613" t="str">
            <v>FOAM 10TH</v>
          </cell>
          <cell r="D613" t="str">
            <v>Molds</v>
          </cell>
          <cell r="E613" t="str">
            <v>FMLGEI32LM5563</v>
          </cell>
          <cell r="F613" t="str">
            <v xml:space="preserve">(علوى) LG32LM55/LM63 </v>
          </cell>
          <cell r="G613" t="str">
            <v>Set</v>
          </cell>
          <cell r="H613" t="str">
            <v>1400*1700</v>
          </cell>
          <cell r="I613">
            <v>8.8999999999999996E-2</v>
          </cell>
          <cell r="M613">
            <v>120</v>
          </cell>
          <cell r="N613">
            <v>1</v>
          </cell>
          <cell r="O613">
            <v>4</v>
          </cell>
          <cell r="Q613" t="str">
            <v>تعمل</v>
          </cell>
          <cell r="R613">
            <v>89</v>
          </cell>
          <cell r="S613">
            <v>83.748999999999995</v>
          </cell>
          <cell r="T613">
            <v>95.319000000000003</v>
          </cell>
          <cell r="U613">
            <v>5.9</v>
          </cell>
          <cell r="V613">
            <v>7.1</v>
          </cell>
          <cell r="X613" t="str">
            <v>TV</v>
          </cell>
          <cell r="Y613">
            <v>375</v>
          </cell>
          <cell r="Z613" t="str">
            <v>اعلي</v>
          </cell>
          <cell r="AA613">
            <v>437</v>
          </cell>
          <cell r="AB613" t="str">
            <v xml:space="preserve">LG32LM55/LM63 </v>
          </cell>
          <cell r="AD613" t="str">
            <v xml:space="preserve">LG32LM55/LM63 </v>
          </cell>
          <cell r="AE613">
            <v>1</v>
          </cell>
          <cell r="AH613">
            <v>120</v>
          </cell>
          <cell r="AI613">
            <v>114</v>
          </cell>
          <cell r="AJ613">
            <v>126</v>
          </cell>
          <cell r="AK613">
            <v>0</v>
          </cell>
          <cell r="AL613">
            <v>1</v>
          </cell>
          <cell r="AN613">
            <v>7</v>
          </cell>
          <cell r="AO613">
            <v>16</v>
          </cell>
          <cell r="AP613" t="str">
            <v>303xj</v>
          </cell>
          <cell r="AQ613" t="str">
            <v>S.2 112  (M) 0.7-1.1 mm</v>
          </cell>
          <cell r="AR613">
            <v>33</v>
          </cell>
          <cell r="AS613">
            <v>24</v>
          </cell>
          <cell r="AT613" t="str">
            <v>LGE</v>
          </cell>
          <cell r="AU613" t="str">
            <v>اتوماتيك</v>
          </cell>
          <cell r="AV613">
            <v>7</v>
          </cell>
          <cell r="AW613">
            <v>7</v>
          </cell>
          <cell r="AX613">
            <v>800</v>
          </cell>
          <cell r="AY613">
            <v>5</v>
          </cell>
          <cell r="AZ613">
            <v>5</v>
          </cell>
          <cell r="BA613">
            <v>130</v>
          </cell>
          <cell r="BB613">
            <v>2</v>
          </cell>
          <cell r="BC613">
            <v>2</v>
          </cell>
          <cell r="BD613">
            <v>127</v>
          </cell>
          <cell r="BE613">
            <v>2</v>
          </cell>
          <cell r="BF613">
            <v>2</v>
          </cell>
          <cell r="BJ613">
            <v>5</v>
          </cell>
          <cell r="BK613">
            <v>2</v>
          </cell>
          <cell r="BL613">
            <v>12</v>
          </cell>
          <cell r="BM613">
            <v>2</v>
          </cell>
          <cell r="BN613">
            <v>411</v>
          </cell>
          <cell r="BO613" t="str">
            <v>4</v>
          </cell>
          <cell r="BP613">
            <v>43594</v>
          </cell>
          <cell r="BX613" t="str">
            <v>شفاف</v>
          </cell>
          <cell r="BY613">
            <v>1.2800000000000001E-2</v>
          </cell>
          <cell r="BZ613">
            <v>50</v>
          </cell>
          <cell r="CA613">
            <v>8</v>
          </cell>
          <cell r="CB613">
            <v>25</v>
          </cell>
          <cell r="CC613">
            <v>2</v>
          </cell>
          <cell r="CE613">
            <v>87</v>
          </cell>
          <cell r="CF613">
            <v>150</v>
          </cell>
          <cell r="CG613" t="str">
            <v xml:space="preserve">ازرق - ابيض </v>
          </cell>
          <cell r="CH613">
            <v>6.96E-3</v>
          </cell>
          <cell r="CI613">
            <v>8.6999999999999994E-2</v>
          </cell>
          <cell r="CK613">
            <v>9.6564999999999998E-2</v>
          </cell>
          <cell r="CL613">
            <v>0</v>
          </cell>
          <cell r="CO613" t="str">
            <v>LG</v>
          </cell>
          <cell r="CP613" t="str">
            <v>HE</v>
          </cell>
          <cell r="CT613">
            <v>0</v>
          </cell>
          <cell r="CU613">
            <v>1</v>
          </cell>
          <cell r="CV613">
            <v>1</v>
          </cell>
        </row>
        <row r="614">
          <cell r="A614" t="str">
            <v>437d</v>
          </cell>
          <cell r="B614" t="str">
            <v>PF1</v>
          </cell>
          <cell r="C614" t="str">
            <v>FOAM 10TH</v>
          </cell>
          <cell r="D614" t="str">
            <v>Molds</v>
          </cell>
          <cell r="E614" t="str">
            <v>FMLGEI32LM5563</v>
          </cell>
          <cell r="F614" t="str">
            <v xml:space="preserve">(سفلي) LG32LM55/LM63 </v>
          </cell>
          <cell r="G614" t="str">
            <v>Set</v>
          </cell>
          <cell r="H614" t="str">
            <v>1400*1700</v>
          </cell>
          <cell r="I614">
            <v>7.9000000000000001E-2</v>
          </cell>
          <cell r="M614">
            <v>120</v>
          </cell>
          <cell r="N614">
            <v>1</v>
          </cell>
          <cell r="O614">
            <v>4</v>
          </cell>
          <cell r="Q614" t="str">
            <v>تعمل</v>
          </cell>
          <cell r="R614">
            <v>79</v>
          </cell>
          <cell r="S614">
            <v>74.338999999999999</v>
          </cell>
          <cell r="T614">
            <v>84.608999999999995</v>
          </cell>
          <cell r="U614">
            <v>5.9</v>
          </cell>
          <cell r="V614">
            <v>7.1</v>
          </cell>
          <cell r="X614" t="str">
            <v>TV</v>
          </cell>
          <cell r="Y614">
            <v>375</v>
          </cell>
          <cell r="Z614" t="str">
            <v>اسفل</v>
          </cell>
          <cell r="AA614">
            <v>437</v>
          </cell>
          <cell r="AB614" t="str">
            <v xml:space="preserve">LG32LM55/LM63 </v>
          </cell>
          <cell r="AD614" t="str">
            <v xml:space="preserve">LG32LM55/LM63 </v>
          </cell>
          <cell r="AE614">
            <v>1</v>
          </cell>
          <cell r="AH614">
            <v>120</v>
          </cell>
          <cell r="AI614">
            <v>114</v>
          </cell>
          <cell r="AJ614">
            <v>126</v>
          </cell>
          <cell r="AK614">
            <v>0</v>
          </cell>
          <cell r="AL614">
            <v>1</v>
          </cell>
          <cell r="AN614">
            <v>7</v>
          </cell>
          <cell r="AO614">
            <v>16</v>
          </cell>
          <cell r="AP614" t="str">
            <v>303xj</v>
          </cell>
          <cell r="AQ614" t="str">
            <v>S.2 112  (M) 0.7-1.1 mm</v>
          </cell>
          <cell r="AR614">
            <v>33</v>
          </cell>
          <cell r="AS614">
            <v>24</v>
          </cell>
          <cell r="AT614" t="str">
            <v>LGE</v>
          </cell>
          <cell r="AU614" t="str">
            <v>اتوماتيك</v>
          </cell>
          <cell r="AV614">
            <v>7</v>
          </cell>
          <cell r="AW614">
            <v>7</v>
          </cell>
          <cell r="AX614">
            <v>800</v>
          </cell>
          <cell r="AY614">
            <v>5</v>
          </cell>
          <cell r="AZ614">
            <v>5</v>
          </cell>
          <cell r="BA614">
            <v>130</v>
          </cell>
          <cell r="BB614">
            <v>2</v>
          </cell>
          <cell r="BC614">
            <v>2</v>
          </cell>
          <cell r="BD614">
            <v>125</v>
          </cell>
          <cell r="BE614">
            <v>2</v>
          </cell>
          <cell r="BF614">
            <v>2</v>
          </cell>
          <cell r="BJ614">
            <v>5</v>
          </cell>
          <cell r="BK614">
            <v>2</v>
          </cell>
          <cell r="BL614">
            <v>12</v>
          </cell>
          <cell r="BM614">
            <v>2</v>
          </cell>
          <cell r="BN614">
            <v>411</v>
          </cell>
          <cell r="BO614" t="str">
            <v>4</v>
          </cell>
          <cell r="BP614">
            <v>43594</v>
          </cell>
          <cell r="BX614" t="str">
            <v>شفاف</v>
          </cell>
          <cell r="BY614">
            <v>1.2800000000000001E-2</v>
          </cell>
          <cell r="BZ614">
            <v>50</v>
          </cell>
          <cell r="CA614">
            <v>8</v>
          </cell>
          <cell r="CB614">
            <v>25</v>
          </cell>
          <cell r="CC614">
            <v>2</v>
          </cell>
          <cell r="CE614">
            <v>87</v>
          </cell>
          <cell r="CF614">
            <v>150</v>
          </cell>
          <cell r="CG614" t="str">
            <v xml:space="preserve">ازرق - ابيض </v>
          </cell>
          <cell r="CH614">
            <v>6.96E-3</v>
          </cell>
          <cell r="CI614">
            <v>8.6999999999999994E-2</v>
          </cell>
          <cell r="CK614">
            <v>8.5715E-2</v>
          </cell>
          <cell r="CL614">
            <v>0</v>
          </cell>
          <cell r="CO614" t="str">
            <v>LG</v>
          </cell>
          <cell r="CP614" t="str">
            <v>HE</v>
          </cell>
          <cell r="CT614">
            <v>0</v>
          </cell>
          <cell r="CU614">
            <v>0</v>
          </cell>
          <cell r="CV614">
            <v>0</v>
          </cell>
        </row>
        <row r="615">
          <cell r="A615">
            <v>437</v>
          </cell>
          <cell r="B615" t="str">
            <v>PF1</v>
          </cell>
          <cell r="C615" t="str">
            <v>FOAM 10TH</v>
          </cell>
          <cell r="D615" t="str">
            <v>Molds</v>
          </cell>
          <cell r="E615" t="str">
            <v>FMLGEI32LM5563</v>
          </cell>
          <cell r="F615" t="str">
            <v xml:space="preserve">LG32LM55/LM63 </v>
          </cell>
          <cell r="G615" t="str">
            <v>Set</v>
          </cell>
          <cell r="H615" t="str">
            <v>1400*1700</v>
          </cell>
          <cell r="I615">
            <v>0.16800000000000001</v>
          </cell>
          <cell r="M615">
            <v>120</v>
          </cell>
          <cell r="N615">
            <v>2</v>
          </cell>
          <cell r="O615">
            <v>4</v>
          </cell>
          <cell r="Q615" t="str">
            <v>تعمل</v>
          </cell>
          <cell r="R615">
            <v>168</v>
          </cell>
          <cell r="S615">
            <v>158.08799999999999</v>
          </cell>
          <cell r="T615">
            <v>179.928</v>
          </cell>
          <cell r="U615">
            <v>5.9</v>
          </cell>
          <cell r="V615">
            <v>7.1</v>
          </cell>
          <cell r="X615" t="str">
            <v>TV</v>
          </cell>
          <cell r="Y615">
            <v>375</v>
          </cell>
          <cell r="AA615">
            <v>437</v>
          </cell>
          <cell r="AB615" t="str">
            <v xml:space="preserve">LG32LM55/LM63 </v>
          </cell>
          <cell r="AC615" t="str">
            <v>PACKING SET</v>
          </cell>
          <cell r="AD615" t="str">
            <v xml:space="preserve">LG32LM55/LM63 </v>
          </cell>
          <cell r="AE615">
            <v>1</v>
          </cell>
          <cell r="AF615" t="str">
            <v>mma</v>
          </cell>
          <cell r="AG615" t="str">
            <v>MFZ66333001</v>
          </cell>
          <cell r="AH615">
            <v>120</v>
          </cell>
          <cell r="AI615">
            <v>114</v>
          </cell>
          <cell r="AJ615">
            <v>126</v>
          </cell>
          <cell r="AK615">
            <v>1</v>
          </cell>
          <cell r="AM615">
            <v>1</v>
          </cell>
          <cell r="AN615">
            <v>7</v>
          </cell>
          <cell r="AO615">
            <v>16</v>
          </cell>
          <cell r="AP615" t="str">
            <v>303xj</v>
          </cell>
          <cell r="AQ615" t="str">
            <v>S.2 112  (M) 0.7-1.1 mm</v>
          </cell>
          <cell r="AR615">
            <v>33</v>
          </cell>
          <cell r="AS615">
            <v>24</v>
          </cell>
          <cell r="AT615" t="str">
            <v>LGE</v>
          </cell>
          <cell r="AU615" t="str">
            <v>اتوماتيك</v>
          </cell>
          <cell r="AV615">
            <v>7</v>
          </cell>
          <cell r="AW615">
            <v>7</v>
          </cell>
          <cell r="BJ615">
            <v>5</v>
          </cell>
          <cell r="BK615">
            <v>2</v>
          </cell>
          <cell r="BL615">
            <v>12</v>
          </cell>
          <cell r="BM615">
            <v>2</v>
          </cell>
          <cell r="BN615">
            <v>411</v>
          </cell>
          <cell r="BO615" t="str">
            <v>4</v>
          </cell>
          <cell r="BP615">
            <v>43594</v>
          </cell>
          <cell r="BX615" t="str">
            <v>شفاف</v>
          </cell>
          <cell r="BY615">
            <v>1.2800000000000001E-2</v>
          </cell>
          <cell r="BZ615">
            <v>50</v>
          </cell>
          <cell r="CA615">
            <v>8</v>
          </cell>
          <cell r="CB615">
            <v>25</v>
          </cell>
          <cell r="CC615">
            <v>2</v>
          </cell>
          <cell r="CE615">
            <v>87</v>
          </cell>
          <cell r="CF615">
            <v>150</v>
          </cell>
          <cell r="CG615" t="str">
            <v xml:space="preserve">ازرق - ابيض </v>
          </cell>
          <cell r="CH615">
            <v>6.96E-3</v>
          </cell>
          <cell r="CI615">
            <v>8.6999999999999994E-2</v>
          </cell>
          <cell r="CK615">
            <v>0.18228</v>
          </cell>
          <cell r="CL615">
            <v>0</v>
          </cell>
          <cell r="CO615" t="str">
            <v>LG</v>
          </cell>
          <cell r="CP615" t="str">
            <v>HE</v>
          </cell>
          <cell r="CT615">
            <v>1</v>
          </cell>
          <cell r="CU615">
            <v>1</v>
          </cell>
          <cell r="CV615">
            <v>1</v>
          </cell>
        </row>
        <row r="616">
          <cell r="A616" t="str">
            <v>438u</v>
          </cell>
          <cell r="B616" t="str">
            <v>PF1</v>
          </cell>
          <cell r="C616" t="str">
            <v>FOAM 10TH</v>
          </cell>
          <cell r="D616" t="str">
            <v>Molds</v>
          </cell>
          <cell r="E616" t="str">
            <v>FMLGEI43LM6373</v>
          </cell>
          <cell r="F616" t="str">
            <v xml:space="preserve">(علوى) LG43LM63/UM73 </v>
          </cell>
          <cell r="G616" t="str">
            <v>Set</v>
          </cell>
          <cell r="H616" t="str">
            <v>1400*1700</v>
          </cell>
          <cell r="I616">
            <v>0.185</v>
          </cell>
          <cell r="M616">
            <v>67</v>
          </cell>
          <cell r="N616">
            <v>1</v>
          </cell>
          <cell r="O616">
            <v>3</v>
          </cell>
          <cell r="Q616" t="str">
            <v>تعمل</v>
          </cell>
          <cell r="R616">
            <v>185</v>
          </cell>
          <cell r="S616">
            <v>174.08500000000001</v>
          </cell>
          <cell r="T616">
            <v>198.13499999999999</v>
          </cell>
          <cell r="U616">
            <v>5.9</v>
          </cell>
          <cell r="V616">
            <v>7.1</v>
          </cell>
          <cell r="X616" t="str">
            <v>TV</v>
          </cell>
          <cell r="Y616">
            <v>376</v>
          </cell>
          <cell r="Z616" t="str">
            <v>اعلي</v>
          </cell>
          <cell r="AA616">
            <v>438</v>
          </cell>
          <cell r="AB616" t="str">
            <v xml:space="preserve">LG43LM63/UM73 </v>
          </cell>
          <cell r="AD616" t="str">
            <v xml:space="preserve">LG43LM63/UM73 </v>
          </cell>
          <cell r="AE616">
            <v>1</v>
          </cell>
          <cell r="AH616">
            <v>161.19402985074629</v>
          </cell>
          <cell r="AI616">
            <v>153.13432835820896</v>
          </cell>
          <cell r="AJ616">
            <v>169.25373134328362</v>
          </cell>
          <cell r="AK616">
            <v>0</v>
          </cell>
          <cell r="AL616">
            <v>1</v>
          </cell>
          <cell r="AN616">
            <v>9</v>
          </cell>
          <cell r="AO616">
            <v>16</v>
          </cell>
          <cell r="AP616" t="str">
            <v>303xj</v>
          </cell>
          <cell r="AQ616" t="str">
            <v>S.2 112  (M) 0.7-1.1 mm</v>
          </cell>
          <cell r="AR616">
            <v>33</v>
          </cell>
          <cell r="AS616">
            <v>24</v>
          </cell>
          <cell r="AT616" t="str">
            <v>LGE</v>
          </cell>
          <cell r="AU616" t="str">
            <v>اتوماتيك</v>
          </cell>
          <cell r="AV616">
            <v>7</v>
          </cell>
          <cell r="AW616">
            <v>7</v>
          </cell>
          <cell r="AX616">
            <v>1043</v>
          </cell>
          <cell r="AY616">
            <v>2</v>
          </cell>
          <cell r="AZ616">
            <v>2</v>
          </cell>
          <cell r="BA616">
            <v>137</v>
          </cell>
          <cell r="BB616">
            <v>2</v>
          </cell>
          <cell r="BC616">
            <v>2</v>
          </cell>
          <cell r="BD616">
            <v>178</v>
          </cell>
          <cell r="BE616">
            <v>2</v>
          </cell>
          <cell r="BF616">
            <v>2</v>
          </cell>
          <cell r="BJ616">
            <v>5</v>
          </cell>
          <cell r="BK616">
            <v>4</v>
          </cell>
          <cell r="BL616">
            <v>14</v>
          </cell>
          <cell r="BM616">
            <v>2</v>
          </cell>
          <cell r="BN616">
            <v>412</v>
          </cell>
          <cell r="BO616" t="str">
            <v>4</v>
          </cell>
          <cell r="BP616">
            <v>43594</v>
          </cell>
          <cell r="BX616" t="str">
            <v>شفاف</v>
          </cell>
          <cell r="BY616">
            <v>2.6667E-2</v>
          </cell>
          <cell r="BZ616">
            <v>50</v>
          </cell>
          <cell r="CA616">
            <v>8</v>
          </cell>
          <cell r="CB616">
            <v>12</v>
          </cell>
          <cell r="CC616">
            <v>2</v>
          </cell>
          <cell r="CE616">
            <v>87</v>
          </cell>
          <cell r="CF616">
            <v>150</v>
          </cell>
          <cell r="CG616" t="str">
            <v xml:space="preserve">ابيض - ازرق </v>
          </cell>
          <cell r="CH616">
            <v>1.4500000000000001E-2</v>
          </cell>
          <cell r="CI616">
            <v>8.6999999999999994E-2</v>
          </cell>
          <cell r="CK616">
            <v>0.20072499999999999</v>
          </cell>
          <cell r="CL616">
            <v>0</v>
          </cell>
          <cell r="CO616" t="str">
            <v>LG</v>
          </cell>
          <cell r="CP616" t="str">
            <v>HE</v>
          </cell>
          <cell r="CT616">
            <v>0</v>
          </cell>
          <cell r="CU616">
            <v>1</v>
          </cell>
          <cell r="CV616">
            <v>1</v>
          </cell>
        </row>
        <row r="617">
          <cell r="A617" t="str">
            <v>438d</v>
          </cell>
          <cell r="B617" t="str">
            <v>PF1</v>
          </cell>
          <cell r="C617" t="str">
            <v>FOAM 10TH</v>
          </cell>
          <cell r="D617" t="str">
            <v>Molds</v>
          </cell>
          <cell r="E617" t="str">
            <v>FMLGEI43LM6373</v>
          </cell>
          <cell r="F617" t="str">
            <v xml:space="preserve">(سفلي) LG43LM63/UM73 </v>
          </cell>
          <cell r="G617" t="str">
            <v>Set</v>
          </cell>
          <cell r="H617" t="str">
            <v>1400*1700</v>
          </cell>
          <cell r="I617">
            <v>0.151</v>
          </cell>
          <cell r="M617">
            <v>67</v>
          </cell>
          <cell r="N617">
            <v>1</v>
          </cell>
          <cell r="O617">
            <v>3</v>
          </cell>
          <cell r="Q617" t="str">
            <v>تعمل</v>
          </cell>
          <cell r="R617">
            <v>151</v>
          </cell>
          <cell r="S617">
            <v>142.09100000000001</v>
          </cell>
          <cell r="T617">
            <v>161.721</v>
          </cell>
          <cell r="U617">
            <v>5.9</v>
          </cell>
          <cell r="V617">
            <v>7.1</v>
          </cell>
          <cell r="X617" t="str">
            <v>TV</v>
          </cell>
          <cell r="Y617">
            <v>376</v>
          </cell>
          <cell r="Z617" t="str">
            <v>اسفل</v>
          </cell>
          <cell r="AA617">
            <v>438</v>
          </cell>
          <cell r="AB617" t="str">
            <v xml:space="preserve">LG43LM63/UM73 </v>
          </cell>
          <cell r="AD617" t="str">
            <v xml:space="preserve">LG43LM63/UM73 </v>
          </cell>
          <cell r="AE617">
            <v>1</v>
          </cell>
          <cell r="AH617">
            <v>161.19402985074629</v>
          </cell>
          <cell r="AI617">
            <v>153.13432835820896</v>
          </cell>
          <cell r="AJ617">
            <v>169.25373134328362</v>
          </cell>
          <cell r="AK617">
            <v>0</v>
          </cell>
          <cell r="AL617">
            <v>1</v>
          </cell>
          <cell r="AN617">
            <v>9</v>
          </cell>
          <cell r="AO617">
            <v>16</v>
          </cell>
          <cell r="AP617" t="str">
            <v>303xj</v>
          </cell>
          <cell r="AQ617" t="str">
            <v>S.2 112  (M) 0.7-1.1 mm</v>
          </cell>
          <cell r="AR617">
            <v>33</v>
          </cell>
          <cell r="AS617">
            <v>24</v>
          </cell>
          <cell r="AT617" t="str">
            <v>LGE</v>
          </cell>
          <cell r="AU617" t="str">
            <v>اتوماتيك</v>
          </cell>
          <cell r="AV617">
            <v>7</v>
          </cell>
          <cell r="AW617">
            <v>7</v>
          </cell>
          <cell r="AX617">
            <v>1048</v>
          </cell>
          <cell r="AY617">
            <v>2</v>
          </cell>
          <cell r="AZ617">
            <v>2</v>
          </cell>
          <cell r="BA617">
            <v>140</v>
          </cell>
          <cell r="BB617">
            <v>2</v>
          </cell>
          <cell r="BC617">
            <v>2</v>
          </cell>
          <cell r="BD617">
            <v>182</v>
          </cell>
          <cell r="BE617">
            <v>2</v>
          </cell>
          <cell r="BF617">
            <v>2</v>
          </cell>
          <cell r="BJ617">
            <v>5</v>
          </cell>
          <cell r="BK617">
            <v>4</v>
          </cell>
          <cell r="BL617">
            <v>14</v>
          </cell>
          <cell r="BM617">
            <v>2</v>
          </cell>
          <cell r="BN617">
            <v>412</v>
          </cell>
          <cell r="BO617" t="str">
            <v>4</v>
          </cell>
          <cell r="BP617">
            <v>43594</v>
          </cell>
          <cell r="BX617" t="str">
            <v>شفاف</v>
          </cell>
          <cell r="BY617">
            <v>2.6667E-2</v>
          </cell>
          <cell r="BZ617">
            <v>50</v>
          </cell>
          <cell r="CA617">
            <v>8</v>
          </cell>
          <cell r="CB617">
            <v>12</v>
          </cell>
          <cell r="CC617">
            <v>2</v>
          </cell>
          <cell r="CE617">
            <v>87</v>
          </cell>
          <cell r="CF617">
            <v>150</v>
          </cell>
          <cell r="CG617" t="str">
            <v xml:space="preserve">ابيض - ازرق </v>
          </cell>
          <cell r="CH617">
            <v>1.4500000000000001E-2</v>
          </cell>
          <cell r="CI617">
            <v>8.6999999999999994E-2</v>
          </cell>
          <cell r="CK617">
            <v>0.16383499999999998</v>
          </cell>
          <cell r="CL617">
            <v>0</v>
          </cell>
          <cell r="CO617" t="str">
            <v>LG</v>
          </cell>
          <cell r="CP617" t="str">
            <v>HE</v>
          </cell>
          <cell r="CT617">
            <v>0</v>
          </cell>
          <cell r="CU617">
            <v>0</v>
          </cell>
          <cell r="CV617">
            <v>0</v>
          </cell>
        </row>
        <row r="618">
          <cell r="A618">
            <v>438</v>
          </cell>
          <cell r="B618" t="str">
            <v>PF1</v>
          </cell>
          <cell r="C618" t="str">
            <v>FOAM 10TH</v>
          </cell>
          <cell r="D618" t="str">
            <v>Molds</v>
          </cell>
          <cell r="E618" t="str">
            <v>FMLGEI43LM6373</v>
          </cell>
          <cell r="F618" t="str">
            <v xml:space="preserve">LG43LM63/UM73 </v>
          </cell>
          <cell r="G618" t="str">
            <v>Set</v>
          </cell>
          <cell r="H618" t="str">
            <v>1400*1700</v>
          </cell>
          <cell r="I618">
            <v>0.33599999999999997</v>
          </cell>
          <cell r="M618">
            <v>67</v>
          </cell>
          <cell r="N618">
            <v>2</v>
          </cell>
          <cell r="O618">
            <v>3</v>
          </cell>
          <cell r="Q618" t="str">
            <v>تعمل</v>
          </cell>
          <cell r="R618">
            <v>335.99999999999994</v>
          </cell>
          <cell r="S618">
            <v>316.17599999999993</v>
          </cell>
          <cell r="T618">
            <v>359.85599999999994</v>
          </cell>
          <cell r="U618">
            <v>5.9</v>
          </cell>
          <cell r="V618">
            <v>7.1</v>
          </cell>
          <cell r="X618" t="str">
            <v>TV</v>
          </cell>
          <cell r="Y618">
            <v>376</v>
          </cell>
          <cell r="AA618">
            <v>438</v>
          </cell>
          <cell r="AB618" t="str">
            <v xml:space="preserve">LG43LM63/UM73 </v>
          </cell>
          <cell r="AC618" t="str">
            <v>SET PACKING</v>
          </cell>
          <cell r="AD618" t="str">
            <v xml:space="preserve">LG43LM63/UM73 </v>
          </cell>
          <cell r="AE618">
            <v>1</v>
          </cell>
          <cell r="AF618" t="str">
            <v>mma</v>
          </cell>
          <cell r="AG618" t="str">
            <v>mfz66236501</v>
          </cell>
          <cell r="AH618">
            <v>161.19402985074629</v>
          </cell>
          <cell r="AI618">
            <v>153.13432835820896</v>
          </cell>
          <cell r="AJ618">
            <v>169.25373134328362</v>
          </cell>
          <cell r="AK618">
            <v>1</v>
          </cell>
          <cell r="AM618">
            <v>1</v>
          </cell>
          <cell r="AN618">
            <v>9</v>
          </cell>
          <cell r="AO618">
            <v>16</v>
          </cell>
          <cell r="AP618" t="str">
            <v>303xj</v>
          </cell>
          <cell r="AQ618" t="str">
            <v>S.2 112  (M) 0.7-1.1 mm</v>
          </cell>
          <cell r="AR618">
            <v>33</v>
          </cell>
          <cell r="AS618">
            <v>24</v>
          </cell>
          <cell r="AT618" t="str">
            <v>LGE</v>
          </cell>
          <cell r="AU618" t="str">
            <v>اتوماتيك</v>
          </cell>
          <cell r="AV618">
            <v>7</v>
          </cell>
          <cell r="AW618">
            <v>7</v>
          </cell>
          <cell r="BJ618">
            <v>5</v>
          </cell>
          <cell r="BK618">
            <v>4</v>
          </cell>
          <cell r="BL618">
            <v>14</v>
          </cell>
          <cell r="BM618">
            <v>2</v>
          </cell>
          <cell r="BN618">
            <v>412</v>
          </cell>
          <cell r="BO618" t="str">
            <v>4</v>
          </cell>
          <cell r="BP618">
            <v>43594</v>
          </cell>
          <cell r="BX618" t="str">
            <v>شفاف</v>
          </cell>
          <cell r="BY618">
            <v>2.6667E-2</v>
          </cell>
          <cell r="BZ618">
            <v>50</v>
          </cell>
          <cell r="CA618">
            <v>8</v>
          </cell>
          <cell r="CB618">
            <v>12</v>
          </cell>
          <cell r="CC618">
            <v>2</v>
          </cell>
          <cell r="CE618">
            <v>87</v>
          </cell>
          <cell r="CF618">
            <v>150</v>
          </cell>
          <cell r="CG618" t="str">
            <v xml:space="preserve">ابيض - ازرق </v>
          </cell>
          <cell r="CH618">
            <v>1.4500000000000001E-2</v>
          </cell>
          <cell r="CI618">
            <v>8.6999999999999994E-2</v>
          </cell>
          <cell r="CK618">
            <v>0.36455999999999994</v>
          </cell>
          <cell r="CL618">
            <v>0</v>
          </cell>
          <cell r="CO618" t="str">
            <v>LG</v>
          </cell>
          <cell r="CP618" t="str">
            <v>HE</v>
          </cell>
          <cell r="CT618">
            <v>1</v>
          </cell>
          <cell r="CU618">
            <v>1</v>
          </cell>
          <cell r="CV618">
            <v>1</v>
          </cell>
        </row>
        <row r="619">
          <cell r="A619">
            <v>439</v>
          </cell>
          <cell r="B619" t="str">
            <v>PF1</v>
          </cell>
          <cell r="C619" t="str">
            <v>FOAM 10TH</v>
          </cell>
          <cell r="D619" t="str">
            <v>Molds</v>
          </cell>
          <cell r="E619" t="str">
            <v>FMABDI30500000</v>
          </cell>
          <cell r="F619" t="str">
            <v>زانوسى العبد 305</v>
          </cell>
          <cell r="G619" t="str">
            <v>Ea</v>
          </cell>
          <cell r="H619" t="str">
            <v>1400*1700</v>
          </cell>
          <cell r="I619">
            <v>0.34300000000000003</v>
          </cell>
          <cell r="M619">
            <v>45</v>
          </cell>
          <cell r="N619">
            <v>1</v>
          </cell>
          <cell r="O619">
            <v>4</v>
          </cell>
          <cell r="Q619" t="str">
            <v>تعمل</v>
          </cell>
          <cell r="R619">
            <v>343</v>
          </cell>
          <cell r="S619">
            <v>308.7</v>
          </cell>
          <cell r="T619">
            <v>377.3</v>
          </cell>
          <cell r="U619">
            <v>10</v>
          </cell>
          <cell r="V619">
            <v>10</v>
          </cell>
          <cell r="X619" t="str">
            <v>ثلاجة</v>
          </cell>
          <cell r="Y619">
            <v>377</v>
          </cell>
          <cell r="AA619">
            <v>439</v>
          </cell>
          <cell r="AB619" t="str">
            <v>زانوسى العبد 305</v>
          </cell>
          <cell r="AD619" t="str">
            <v>زانوسى العبد 305</v>
          </cell>
          <cell r="AE619">
            <v>1</v>
          </cell>
          <cell r="AG619" t="str">
            <v>VOS0445</v>
          </cell>
          <cell r="AH619">
            <v>320</v>
          </cell>
          <cell r="AI619">
            <v>304</v>
          </cell>
          <cell r="AJ619">
            <v>336</v>
          </cell>
          <cell r="AK619">
            <v>1</v>
          </cell>
          <cell r="AL619">
            <v>1</v>
          </cell>
          <cell r="AM619">
            <v>1</v>
          </cell>
          <cell r="AN619">
            <v>8</v>
          </cell>
          <cell r="AO619">
            <v>29</v>
          </cell>
          <cell r="AP619" t="str">
            <v>303xj</v>
          </cell>
          <cell r="AQ619" t="str">
            <v>S.2 112  (M) 0.7-1.1 mm</v>
          </cell>
          <cell r="AR619">
            <v>24</v>
          </cell>
          <cell r="AS619">
            <v>24</v>
          </cell>
          <cell r="AT619" t="str">
            <v>ABD</v>
          </cell>
          <cell r="AU619" t="str">
            <v>يدوي</v>
          </cell>
          <cell r="AV619">
            <v>7</v>
          </cell>
          <cell r="AW619">
            <v>7</v>
          </cell>
          <cell r="AX619">
            <v>540</v>
          </cell>
          <cell r="AY619">
            <v>2</v>
          </cell>
          <cell r="AZ619">
            <v>2</v>
          </cell>
          <cell r="BA619">
            <v>502</v>
          </cell>
          <cell r="BB619">
            <v>2</v>
          </cell>
          <cell r="BC619">
            <v>2</v>
          </cell>
          <cell r="BD619">
            <v>190.5</v>
          </cell>
          <cell r="BE619">
            <v>1</v>
          </cell>
          <cell r="BF619">
            <v>1</v>
          </cell>
          <cell r="BG619">
            <v>33.5</v>
          </cell>
          <cell r="BH619">
            <v>1</v>
          </cell>
          <cell r="BI619">
            <v>1</v>
          </cell>
          <cell r="BJ619">
            <v>5</v>
          </cell>
          <cell r="BK619">
            <v>3</v>
          </cell>
          <cell r="BL619">
            <v>13</v>
          </cell>
          <cell r="BM619">
            <v>2</v>
          </cell>
          <cell r="BN619">
            <v>224</v>
          </cell>
          <cell r="BO619" t="str">
            <v>2</v>
          </cell>
          <cell r="BP619">
            <v>43594</v>
          </cell>
          <cell r="BR619">
            <v>44192</v>
          </cell>
          <cell r="BS619" t="str">
            <v>sickness 190.5 from 193.5</v>
          </cell>
          <cell r="BW619">
            <v>0</v>
          </cell>
          <cell r="BX619" t="str">
            <v>شفاف</v>
          </cell>
          <cell r="CB619">
            <v>10</v>
          </cell>
          <cell r="CC619">
            <v>1</v>
          </cell>
          <cell r="CE619">
            <v>87</v>
          </cell>
          <cell r="CF619">
            <v>150</v>
          </cell>
          <cell r="CG619" t="str">
            <v>احمر</v>
          </cell>
          <cell r="CK619">
            <v>0.37215500000000001</v>
          </cell>
          <cell r="CL619">
            <v>0</v>
          </cell>
          <cell r="CN619" t="str">
            <v>Zanosy ELABD 305</v>
          </cell>
          <cell r="CO619" t="str">
            <v>الكترولوكس</v>
          </cell>
          <cell r="CP619" t="str">
            <v>القاهرة للصناعات المغذية غسالات</v>
          </cell>
          <cell r="CT619">
            <v>1</v>
          </cell>
          <cell r="CU619">
            <v>1</v>
          </cell>
          <cell r="CV619">
            <v>1</v>
          </cell>
        </row>
        <row r="620">
          <cell r="A620" t="str">
            <v>440b</v>
          </cell>
          <cell r="B620" t="str">
            <v>PF1</v>
          </cell>
          <cell r="C620" t="str">
            <v>FOAM 10TH</v>
          </cell>
          <cell r="D620" t="str">
            <v>Molds</v>
          </cell>
          <cell r="E620" t="str">
            <v>FMDAHIN30000000</v>
          </cell>
          <cell r="F620" t="str">
            <v>فوم طقم سخان زانوسى قاعدة</v>
          </cell>
          <cell r="G620" t="str">
            <v>Ea</v>
          </cell>
          <cell r="H620" t="str">
            <v>1400*1700</v>
          </cell>
          <cell r="I620">
            <v>0.09</v>
          </cell>
          <cell r="L620">
            <v>42</v>
          </cell>
          <cell r="M620">
            <v>90</v>
          </cell>
          <cell r="N620">
            <v>1</v>
          </cell>
          <cell r="O620">
            <v>3</v>
          </cell>
          <cell r="Q620" t="str">
            <v>تعمل</v>
          </cell>
          <cell r="R620">
            <v>90</v>
          </cell>
          <cell r="S620">
            <v>83.7</v>
          </cell>
          <cell r="T620">
            <v>96.3</v>
          </cell>
          <cell r="U620">
            <v>7</v>
          </cell>
          <cell r="V620">
            <v>7</v>
          </cell>
          <cell r="X620" t="str">
            <v>سخان</v>
          </cell>
          <cell r="Y620">
            <v>378</v>
          </cell>
          <cell r="Z620" t="str">
            <v>قاعدة</v>
          </cell>
          <cell r="AA620">
            <v>440</v>
          </cell>
          <cell r="AB620" t="str">
            <v>فوم طقم سخان زانوسى</v>
          </cell>
          <cell r="AC620" t="str">
            <v xml:space="preserve">Foam Protection Lower Zanussi </v>
          </cell>
          <cell r="AD620" t="str">
            <v>فوم طقم سخان زانوسى</v>
          </cell>
          <cell r="AE620">
            <v>1</v>
          </cell>
          <cell r="AG620" t="str">
            <v>PHEWP1114</v>
          </cell>
          <cell r="AH620">
            <v>120</v>
          </cell>
          <cell r="AI620">
            <v>114</v>
          </cell>
          <cell r="AJ620">
            <v>126</v>
          </cell>
          <cell r="AK620">
            <v>0</v>
          </cell>
          <cell r="AL620">
            <v>1</v>
          </cell>
          <cell r="AN620">
            <v>9</v>
          </cell>
          <cell r="AO620">
            <v>20</v>
          </cell>
          <cell r="AP620" t="str">
            <v>303xj</v>
          </cell>
          <cell r="AQ620" t="str">
            <v>S.2 112  (M) 0.7-1.1 mm</v>
          </cell>
          <cell r="AR620">
            <v>24</v>
          </cell>
          <cell r="AS620">
            <v>30</v>
          </cell>
          <cell r="AT620" t="str">
            <v>DAH</v>
          </cell>
          <cell r="AU620" t="str">
            <v>اتوماتيك</v>
          </cell>
          <cell r="AV620">
            <v>7</v>
          </cell>
          <cell r="AW620">
            <v>7</v>
          </cell>
          <cell r="AX620">
            <v>478</v>
          </cell>
          <cell r="AY620">
            <v>2</v>
          </cell>
          <cell r="AZ620">
            <v>2</v>
          </cell>
          <cell r="BA620">
            <v>448</v>
          </cell>
          <cell r="BB620">
            <v>2</v>
          </cell>
          <cell r="BC620">
            <v>2</v>
          </cell>
          <cell r="BD620">
            <v>55</v>
          </cell>
          <cell r="BE620">
            <v>1</v>
          </cell>
          <cell r="BF620">
            <v>1</v>
          </cell>
          <cell r="BJ620">
            <v>5</v>
          </cell>
          <cell r="BK620">
            <v>4</v>
          </cell>
          <cell r="BL620">
            <v>14</v>
          </cell>
          <cell r="BM620">
            <v>2</v>
          </cell>
          <cell r="BN620">
            <v>204</v>
          </cell>
          <cell r="BO620" t="str">
            <v>2</v>
          </cell>
          <cell r="BP620">
            <v>43594</v>
          </cell>
          <cell r="BW620">
            <v>0</v>
          </cell>
          <cell r="BX620" t="str">
            <v>شفاف</v>
          </cell>
          <cell r="CB620">
            <v>26</v>
          </cell>
          <cell r="CE620">
            <v>87</v>
          </cell>
          <cell r="CF620">
            <v>150</v>
          </cell>
          <cell r="CG620" t="str">
            <v>ابيض</v>
          </cell>
          <cell r="CK620">
            <v>9.7649999999999987E-2</v>
          </cell>
          <cell r="CL620">
            <v>0</v>
          </cell>
          <cell r="CN620" t="str">
            <v>foam ensemble heater Zanosy</v>
          </cell>
          <cell r="CO620" t="str">
            <v>الكترولوكس</v>
          </cell>
          <cell r="CP620" t="str">
            <v>القاهرة للصناعات المغذية سخانات</v>
          </cell>
          <cell r="CT620">
            <v>0</v>
          </cell>
          <cell r="CU620">
            <v>1</v>
          </cell>
          <cell r="CV620">
            <v>1</v>
          </cell>
        </row>
        <row r="621">
          <cell r="A621" t="str">
            <v>440c</v>
          </cell>
          <cell r="B621" t="str">
            <v>PF1</v>
          </cell>
          <cell r="C621" t="str">
            <v>FOAM 10TH</v>
          </cell>
          <cell r="D621" t="str">
            <v>Molds</v>
          </cell>
          <cell r="E621" t="str">
            <v>FMDAHIN30000000</v>
          </cell>
          <cell r="F621" t="str">
            <v>فوم طقم سخان زانوسى كفر</v>
          </cell>
          <cell r="G621" t="str">
            <v>Ea</v>
          </cell>
          <cell r="H621" t="str">
            <v>1400*1700</v>
          </cell>
          <cell r="I621">
            <v>0.16800000000000001</v>
          </cell>
          <cell r="L621">
            <v>42</v>
          </cell>
          <cell r="M621">
            <v>90</v>
          </cell>
          <cell r="N621">
            <v>1</v>
          </cell>
          <cell r="O621">
            <v>3</v>
          </cell>
          <cell r="Q621" t="str">
            <v>تعمل</v>
          </cell>
          <cell r="R621">
            <v>168</v>
          </cell>
          <cell r="S621">
            <v>156.24</v>
          </cell>
          <cell r="T621">
            <v>179.76</v>
          </cell>
          <cell r="U621">
            <v>7</v>
          </cell>
          <cell r="V621">
            <v>7</v>
          </cell>
          <cell r="X621" t="str">
            <v>سخان</v>
          </cell>
          <cell r="Y621">
            <v>378</v>
          </cell>
          <cell r="Z621" t="str">
            <v>كفر</v>
          </cell>
          <cell r="AA621">
            <v>440</v>
          </cell>
          <cell r="AB621" t="str">
            <v>فوم طقم سخان زانوسى</v>
          </cell>
          <cell r="AC621" t="str">
            <v xml:space="preserve">Foam Protection Upper Zanussi </v>
          </cell>
          <cell r="AD621" t="str">
            <v>فوم طقم سخان زانوسى</v>
          </cell>
          <cell r="AE621">
            <v>1</v>
          </cell>
          <cell r="AG621" t="str">
            <v>PHEWP1113</v>
          </cell>
          <cell r="AH621">
            <v>120</v>
          </cell>
          <cell r="AI621">
            <v>114</v>
          </cell>
          <cell r="AJ621">
            <v>126</v>
          </cell>
          <cell r="AK621">
            <v>0</v>
          </cell>
          <cell r="AL621">
            <v>1</v>
          </cell>
          <cell r="AN621">
            <v>9</v>
          </cell>
          <cell r="AO621">
            <v>20</v>
          </cell>
          <cell r="AP621" t="str">
            <v>303xj</v>
          </cell>
          <cell r="AQ621" t="str">
            <v>S.2 112  (M) 0.7-1.1 mm</v>
          </cell>
          <cell r="AR621">
            <v>24</v>
          </cell>
          <cell r="AS621">
            <v>30</v>
          </cell>
          <cell r="AT621" t="str">
            <v>DAH</v>
          </cell>
          <cell r="AU621" t="str">
            <v>اتوماتيك</v>
          </cell>
          <cell r="AV621">
            <v>7</v>
          </cell>
          <cell r="AW621">
            <v>7</v>
          </cell>
          <cell r="AX621">
            <v>478</v>
          </cell>
          <cell r="AY621">
            <v>2</v>
          </cell>
          <cell r="AZ621">
            <v>2</v>
          </cell>
          <cell r="BA621">
            <v>130</v>
          </cell>
          <cell r="BB621">
            <v>2</v>
          </cell>
          <cell r="BC621">
            <v>2</v>
          </cell>
          <cell r="BD621">
            <v>150</v>
          </cell>
          <cell r="BE621">
            <v>1.5</v>
          </cell>
          <cell r="BF621">
            <v>1.5</v>
          </cell>
          <cell r="BJ621">
            <v>5</v>
          </cell>
          <cell r="BK621">
            <v>4</v>
          </cell>
          <cell r="BL621">
            <v>14</v>
          </cell>
          <cell r="BM621">
            <v>2</v>
          </cell>
          <cell r="BN621">
            <v>204</v>
          </cell>
          <cell r="BO621" t="str">
            <v>2</v>
          </cell>
          <cell r="BP621">
            <v>43594</v>
          </cell>
          <cell r="BW621">
            <v>0</v>
          </cell>
          <cell r="BX621" t="str">
            <v>شفاف</v>
          </cell>
          <cell r="CB621">
            <v>10</v>
          </cell>
          <cell r="CE621">
            <v>87</v>
          </cell>
          <cell r="CF621">
            <v>150</v>
          </cell>
          <cell r="CG621" t="str">
            <v>ازرق</v>
          </cell>
          <cell r="CK621">
            <v>0.18228</v>
          </cell>
          <cell r="CL621">
            <v>0</v>
          </cell>
          <cell r="CN621" t="str">
            <v>foam ensemble heater Zanosy</v>
          </cell>
          <cell r="CO621" t="str">
            <v>الكترولوكس</v>
          </cell>
          <cell r="CP621" t="str">
            <v>القاهرة للصناعات المغذية سخانات</v>
          </cell>
          <cell r="CT621">
            <v>0</v>
          </cell>
          <cell r="CU621">
            <v>1</v>
          </cell>
          <cell r="CV621">
            <v>0</v>
          </cell>
        </row>
        <row r="622">
          <cell r="A622">
            <v>440</v>
          </cell>
          <cell r="B622" t="str">
            <v>PF1</v>
          </cell>
          <cell r="C622" t="str">
            <v>FOAM 10TH</v>
          </cell>
          <cell r="D622" t="str">
            <v>Molds</v>
          </cell>
          <cell r="E622" t="str">
            <v>FMDAHIN30000000</v>
          </cell>
          <cell r="F622" t="str">
            <v>فوم طقم سخان زانوسى</v>
          </cell>
          <cell r="G622" t="str">
            <v>Set</v>
          </cell>
          <cell r="H622" t="str">
            <v>1400*1700</v>
          </cell>
          <cell r="I622">
            <v>0.25800000000000001</v>
          </cell>
          <cell r="L622">
            <v>42</v>
          </cell>
          <cell r="M622">
            <v>90</v>
          </cell>
          <cell r="N622">
            <v>2</v>
          </cell>
          <cell r="O622">
            <v>3</v>
          </cell>
          <cell r="Q622" t="str">
            <v>تعمل</v>
          </cell>
          <cell r="R622">
            <v>258</v>
          </cell>
          <cell r="S622">
            <v>239.94</v>
          </cell>
          <cell r="T622">
            <v>276.06</v>
          </cell>
          <cell r="U622">
            <v>7</v>
          </cell>
          <cell r="V622">
            <v>7</v>
          </cell>
          <cell r="X622" t="str">
            <v>سخان</v>
          </cell>
          <cell r="Y622">
            <v>378</v>
          </cell>
          <cell r="AA622">
            <v>440</v>
          </cell>
          <cell r="AB622" t="str">
            <v>فوم طقم سخان زانوسى</v>
          </cell>
          <cell r="AD622" t="str">
            <v>فوم طقم سخان زانوسى</v>
          </cell>
          <cell r="AE622">
            <v>1</v>
          </cell>
          <cell r="AH622">
            <v>120</v>
          </cell>
          <cell r="AI622">
            <v>114</v>
          </cell>
          <cell r="AJ622">
            <v>126</v>
          </cell>
          <cell r="AK622">
            <v>1</v>
          </cell>
          <cell r="AM622">
            <v>1</v>
          </cell>
          <cell r="AN622">
            <v>9</v>
          </cell>
          <cell r="AO622">
            <v>20</v>
          </cell>
          <cell r="AP622" t="str">
            <v>303xj</v>
          </cell>
          <cell r="AQ622" t="str">
            <v>S.2 112  (M) 0.7-1.1 mm</v>
          </cell>
          <cell r="AR622">
            <v>24</v>
          </cell>
          <cell r="AS622">
            <v>30</v>
          </cell>
          <cell r="AT622" t="str">
            <v>DAH</v>
          </cell>
          <cell r="AU622" t="str">
            <v>اتوماتيك</v>
          </cell>
          <cell r="AV622">
            <v>7</v>
          </cell>
          <cell r="AW622">
            <v>7</v>
          </cell>
          <cell r="AX622">
            <v>55</v>
          </cell>
          <cell r="BJ622">
            <v>5</v>
          </cell>
          <cell r="BK622">
            <v>4</v>
          </cell>
          <cell r="BL622">
            <v>14</v>
          </cell>
          <cell r="BM622">
            <v>2</v>
          </cell>
          <cell r="BN622">
            <v>204</v>
          </cell>
          <cell r="BO622" t="str">
            <v>2</v>
          </cell>
          <cell r="BP622">
            <v>43594</v>
          </cell>
          <cell r="BW622">
            <v>0</v>
          </cell>
          <cell r="BX622" t="str">
            <v>شفاف</v>
          </cell>
          <cell r="CB622">
            <v>10</v>
          </cell>
          <cell r="CE622">
            <v>87</v>
          </cell>
          <cell r="CF622">
            <v>150</v>
          </cell>
          <cell r="CG622" t="str">
            <v>ابيض</v>
          </cell>
          <cell r="CK622">
            <v>0.27993000000000001</v>
          </cell>
          <cell r="CL622">
            <v>0</v>
          </cell>
          <cell r="CN622" t="str">
            <v>foam ensemble heater Zanosy</v>
          </cell>
          <cell r="CO622" t="str">
            <v>الكترولوكس</v>
          </cell>
          <cell r="CP622" t="str">
            <v>القاهرة للصناعات المغذية سخانات</v>
          </cell>
          <cell r="CT622">
            <v>1</v>
          </cell>
          <cell r="CU622">
            <v>1</v>
          </cell>
          <cell r="CV622">
            <v>1</v>
          </cell>
        </row>
        <row r="623">
          <cell r="A623">
            <v>441</v>
          </cell>
          <cell r="B623" t="str">
            <v>PF1</v>
          </cell>
          <cell r="C623" t="str">
            <v>FOAM 10TH</v>
          </cell>
          <cell r="D623" t="str">
            <v>Molds</v>
          </cell>
          <cell r="E623" t="str">
            <v>FMTOSI32T24010</v>
          </cell>
          <cell r="F623" t="str">
            <v xml:space="preserve">EPS TOP 32ER90/32ER95/32ES95  توشيبا  </v>
          </cell>
          <cell r="G623" t="str">
            <v>Ea</v>
          </cell>
          <cell r="H623" t="str">
            <v>1400*1700</v>
          </cell>
          <cell r="I623">
            <v>0.11</v>
          </cell>
          <cell r="M623">
            <v>120</v>
          </cell>
          <cell r="N623">
            <v>1</v>
          </cell>
          <cell r="O623">
            <v>4</v>
          </cell>
          <cell r="Q623" t="str">
            <v>تعمل</v>
          </cell>
          <cell r="R623">
            <v>110</v>
          </cell>
          <cell r="S623">
            <v>104.94</v>
          </cell>
          <cell r="T623">
            <v>117.04</v>
          </cell>
          <cell r="U623">
            <v>4.5999999999999996</v>
          </cell>
          <cell r="V623">
            <v>6.4</v>
          </cell>
          <cell r="X623" t="str">
            <v>TV</v>
          </cell>
          <cell r="Y623">
            <v>379</v>
          </cell>
          <cell r="AA623">
            <v>441</v>
          </cell>
          <cell r="AB623" t="str">
            <v>tosh 32 ER9 top</v>
          </cell>
          <cell r="AD623" t="str">
            <v>tosh 32 ER9</v>
          </cell>
          <cell r="AE623">
            <v>1</v>
          </cell>
          <cell r="AH623">
            <v>120</v>
          </cell>
          <cell r="AI623">
            <v>114</v>
          </cell>
          <cell r="AJ623">
            <v>126</v>
          </cell>
          <cell r="AK623">
            <v>1</v>
          </cell>
          <cell r="AL623">
            <v>1</v>
          </cell>
          <cell r="AN623">
            <v>8</v>
          </cell>
          <cell r="AO623">
            <v>18</v>
          </cell>
          <cell r="AP623" t="str">
            <v>303xj</v>
          </cell>
          <cell r="AQ623" t="str">
            <v>S.2 112  (M) 0.7-1.1 mm</v>
          </cell>
          <cell r="AR623">
            <v>32</v>
          </cell>
          <cell r="AS623">
            <v>32</v>
          </cell>
          <cell r="AT623" t="str">
            <v>TOS</v>
          </cell>
          <cell r="AU623" t="str">
            <v>اتوماتيك</v>
          </cell>
          <cell r="AV623">
            <v>7</v>
          </cell>
          <cell r="AW623">
            <v>7</v>
          </cell>
          <cell r="AX623">
            <v>783</v>
          </cell>
          <cell r="AY623">
            <v>2</v>
          </cell>
          <cell r="AZ623">
            <v>2</v>
          </cell>
          <cell r="BA623">
            <v>111</v>
          </cell>
          <cell r="BB623">
            <v>1</v>
          </cell>
          <cell r="BC623">
            <v>1</v>
          </cell>
          <cell r="BD623">
            <v>247</v>
          </cell>
          <cell r="BE623">
            <v>1</v>
          </cell>
          <cell r="BF623">
            <v>1</v>
          </cell>
          <cell r="BJ623">
            <v>5</v>
          </cell>
          <cell r="BK623">
            <v>3</v>
          </cell>
          <cell r="BL623">
            <v>13</v>
          </cell>
          <cell r="BN623">
            <v>814</v>
          </cell>
          <cell r="BO623" t="str">
            <v>8</v>
          </cell>
          <cell r="BP623">
            <v>43594</v>
          </cell>
          <cell r="BX623" t="str">
            <v>شفاف</v>
          </cell>
          <cell r="CB623">
            <v>14</v>
          </cell>
          <cell r="CE623">
            <v>87</v>
          </cell>
          <cell r="CF623">
            <v>150</v>
          </cell>
          <cell r="CG623" t="str">
            <v>ازرق</v>
          </cell>
          <cell r="CK623">
            <v>0.11935</v>
          </cell>
          <cell r="CL623">
            <v>0</v>
          </cell>
          <cell r="CO623" t="str">
            <v>توشيبا</v>
          </cell>
          <cell r="CP623" t="str">
            <v>توشيبا للاجهزة المرئية</v>
          </cell>
          <cell r="CT623">
            <v>1</v>
          </cell>
          <cell r="CU623">
            <v>1</v>
          </cell>
          <cell r="CV623">
            <v>1</v>
          </cell>
        </row>
        <row r="624">
          <cell r="A624">
            <v>442</v>
          </cell>
          <cell r="B624" t="str">
            <v>PF1</v>
          </cell>
          <cell r="C624" t="str">
            <v>FOAM 10TH</v>
          </cell>
          <cell r="D624" t="str">
            <v>Molds</v>
          </cell>
          <cell r="E624" t="str">
            <v>FMTOSI32B24020</v>
          </cell>
          <cell r="F624" t="str">
            <v xml:space="preserve">EPS BOTTOM 32ER90/32ER95/32ES95 توشيبا </v>
          </cell>
          <cell r="G624" t="str">
            <v>Ea</v>
          </cell>
          <cell r="H624" t="str">
            <v>1400*1700</v>
          </cell>
          <cell r="I624">
            <v>9.6199999999999994E-2</v>
          </cell>
          <cell r="M624">
            <v>120</v>
          </cell>
          <cell r="N624">
            <v>1</v>
          </cell>
          <cell r="O624">
            <v>4</v>
          </cell>
          <cell r="Q624" t="str">
            <v>تعمل</v>
          </cell>
          <cell r="R624">
            <v>96.199999999999989</v>
          </cell>
          <cell r="S624">
            <v>91.967199999999991</v>
          </cell>
          <cell r="T624">
            <v>101.97199999999999</v>
          </cell>
          <cell r="U624">
            <v>4.4000000000000004</v>
          </cell>
          <cell r="V624">
            <v>6</v>
          </cell>
          <cell r="X624" t="str">
            <v>TV</v>
          </cell>
          <cell r="Y624">
            <v>379</v>
          </cell>
          <cell r="AA624">
            <v>442</v>
          </cell>
          <cell r="AB624" t="str">
            <v>tosh 32 ER9 bottom</v>
          </cell>
          <cell r="AD624" t="str">
            <v>tosh 32 ER9</v>
          </cell>
          <cell r="AE624">
            <v>1</v>
          </cell>
          <cell r="AH624">
            <v>120</v>
          </cell>
          <cell r="AI624">
            <v>114</v>
          </cell>
          <cell r="AJ624">
            <v>126</v>
          </cell>
          <cell r="AK624">
            <v>1</v>
          </cell>
          <cell r="AL624">
            <v>1</v>
          </cell>
          <cell r="AN624">
            <v>8</v>
          </cell>
          <cell r="AO624">
            <v>18</v>
          </cell>
          <cell r="AP624" t="str">
            <v>303xj</v>
          </cell>
          <cell r="AQ624" t="str">
            <v>S.2 112  (M) 0.7-1.1 mm</v>
          </cell>
          <cell r="AR624">
            <v>32</v>
          </cell>
          <cell r="AS624">
            <v>32</v>
          </cell>
          <cell r="AT624" t="str">
            <v>TOS</v>
          </cell>
          <cell r="AU624" t="str">
            <v>اتوماتيك</v>
          </cell>
          <cell r="AV624">
            <v>7</v>
          </cell>
          <cell r="AW624">
            <v>7</v>
          </cell>
          <cell r="AX624">
            <v>783</v>
          </cell>
          <cell r="AY624">
            <v>2</v>
          </cell>
          <cell r="AZ624">
            <v>2</v>
          </cell>
          <cell r="BA624">
            <v>111</v>
          </cell>
          <cell r="BB624">
            <v>1</v>
          </cell>
          <cell r="BC624">
            <v>1</v>
          </cell>
          <cell r="BD624">
            <v>247</v>
          </cell>
          <cell r="BE624">
            <v>1</v>
          </cell>
          <cell r="BF624">
            <v>1</v>
          </cell>
          <cell r="BJ624">
            <v>5</v>
          </cell>
          <cell r="BK624">
            <v>3</v>
          </cell>
          <cell r="BL624">
            <v>13</v>
          </cell>
          <cell r="BN624">
            <v>814</v>
          </cell>
          <cell r="BO624" t="str">
            <v>8</v>
          </cell>
          <cell r="BP624">
            <v>43594</v>
          </cell>
          <cell r="BX624" t="str">
            <v>شفاف</v>
          </cell>
          <cell r="CB624">
            <v>14</v>
          </cell>
          <cell r="CE624">
            <v>87</v>
          </cell>
          <cell r="CF624">
            <v>150</v>
          </cell>
          <cell r="CK624">
            <v>0.10437699999999998</v>
          </cell>
          <cell r="CL624">
            <v>0</v>
          </cell>
          <cell r="CO624" t="str">
            <v>توشيبا</v>
          </cell>
          <cell r="CP624" t="str">
            <v>توشيبا للاجهزة المرئية</v>
          </cell>
          <cell r="CT624">
            <v>1</v>
          </cell>
          <cell r="CU624">
            <v>1</v>
          </cell>
          <cell r="CV624">
            <v>1</v>
          </cell>
        </row>
        <row r="625">
          <cell r="A625" t="str">
            <v>442sum</v>
          </cell>
          <cell r="B625" t="str">
            <v>PF1</v>
          </cell>
          <cell r="C625" t="str">
            <v>FOAM 10TH</v>
          </cell>
          <cell r="D625" t="str">
            <v>Molds</v>
          </cell>
          <cell r="E625" t="str">
            <v>FMTOSI32B24020</v>
          </cell>
          <cell r="F625" t="str">
            <v>tosh 32 ER9</v>
          </cell>
          <cell r="G625" t="str">
            <v>Ea</v>
          </cell>
          <cell r="H625" t="str">
            <v>1400*1700</v>
          </cell>
          <cell r="I625">
            <v>0.20619999999999999</v>
          </cell>
          <cell r="M625">
            <v>120</v>
          </cell>
          <cell r="N625">
            <v>2</v>
          </cell>
          <cell r="O625">
            <v>4</v>
          </cell>
          <cell r="Q625" t="str">
            <v>تعمل</v>
          </cell>
          <cell r="R625">
            <v>206.2</v>
          </cell>
          <cell r="S625">
            <v>195.89</v>
          </cell>
          <cell r="T625">
            <v>218.572</v>
          </cell>
          <cell r="U625">
            <v>5</v>
          </cell>
          <cell r="V625">
            <v>6</v>
          </cell>
          <cell r="X625" t="str">
            <v>TV</v>
          </cell>
          <cell r="Y625">
            <v>379</v>
          </cell>
          <cell r="Z625" t="str">
            <v>مجمعة</v>
          </cell>
          <cell r="AA625">
            <v>442</v>
          </cell>
          <cell r="AB625" t="str">
            <v>tosh 32 ER9 bottom</v>
          </cell>
          <cell r="AD625" t="str">
            <v>tosh 32 ER9</v>
          </cell>
          <cell r="AE625">
            <v>1</v>
          </cell>
          <cell r="AH625">
            <v>120</v>
          </cell>
          <cell r="AI625">
            <v>114</v>
          </cell>
          <cell r="AJ625">
            <v>126</v>
          </cell>
          <cell r="AK625">
            <v>0</v>
          </cell>
          <cell r="AM625">
            <v>1</v>
          </cell>
          <cell r="AN625">
            <v>8</v>
          </cell>
          <cell r="AO625">
            <v>18</v>
          </cell>
          <cell r="AP625" t="str">
            <v>303xj</v>
          </cell>
          <cell r="AQ625" t="str">
            <v>S.2 112  (M) 0.7-1.1 mm</v>
          </cell>
          <cell r="AR625">
            <v>32</v>
          </cell>
          <cell r="AS625">
            <v>32</v>
          </cell>
          <cell r="AT625" t="str">
            <v>TOS</v>
          </cell>
          <cell r="AU625" t="str">
            <v>اتوماتيك</v>
          </cell>
          <cell r="AV625">
            <v>7</v>
          </cell>
          <cell r="AW625">
            <v>7</v>
          </cell>
          <cell r="BJ625">
            <v>5</v>
          </cell>
          <cell r="BK625">
            <v>3</v>
          </cell>
          <cell r="BL625">
            <v>13</v>
          </cell>
          <cell r="BN625">
            <v>814</v>
          </cell>
          <cell r="BO625" t="str">
            <v>8</v>
          </cell>
          <cell r="BP625">
            <v>43594</v>
          </cell>
          <cell r="BX625" t="str">
            <v>شفاف</v>
          </cell>
          <cell r="CB625">
            <v>14</v>
          </cell>
          <cell r="CE625">
            <v>87</v>
          </cell>
          <cell r="CF625">
            <v>150</v>
          </cell>
          <cell r="CK625">
            <v>0.22372699999999998</v>
          </cell>
          <cell r="CL625">
            <v>0</v>
          </cell>
          <cell r="CO625" t="str">
            <v>توشيبا</v>
          </cell>
          <cell r="CP625" t="str">
            <v>توشيبا للاجهزة المرئية</v>
          </cell>
          <cell r="CT625">
            <v>0</v>
          </cell>
          <cell r="CU625">
            <v>1</v>
          </cell>
          <cell r="CV625">
            <v>1</v>
          </cell>
        </row>
        <row r="626">
          <cell r="A626">
            <v>443</v>
          </cell>
          <cell r="B626" t="str">
            <v>PF2</v>
          </cell>
          <cell r="C626" t="str">
            <v>FOAM 6TH</v>
          </cell>
          <cell r="D626" t="str">
            <v>Molds</v>
          </cell>
          <cell r="E626" t="str">
            <v>FMTOSI43T24030</v>
          </cell>
          <cell r="F626" t="str">
            <v>tosh 43 ER9 top</v>
          </cell>
          <cell r="G626" t="str">
            <v>Ea</v>
          </cell>
          <cell r="H626" t="str">
            <v>1400*1700</v>
          </cell>
          <cell r="I626">
            <v>0.184</v>
          </cell>
          <cell r="M626">
            <v>90</v>
          </cell>
          <cell r="N626">
            <v>1</v>
          </cell>
          <cell r="O626">
            <v>4</v>
          </cell>
          <cell r="Q626" t="str">
            <v>تعمل</v>
          </cell>
          <cell r="R626">
            <v>184</v>
          </cell>
          <cell r="S626">
            <v>177.00800000000001</v>
          </cell>
          <cell r="T626">
            <v>195.04</v>
          </cell>
          <cell r="U626">
            <v>3.8</v>
          </cell>
          <cell r="V626">
            <v>6</v>
          </cell>
          <cell r="X626" t="str">
            <v>TV</v>
          </cell>
          <cell r="Y626">
            <v>380</v>
          </cell>
          <cell r="AA626">
            <v>443</v>
          </cell>
          <cell r="AB626" t="str">
            <v>tosh 43 ER9 top</v>
          </cell>
          <cell r="AD626" t="str">
            <v>tosh 43</v>
          </cell>
          <cell r="AE626">
            <v>1</v>
          </cell>
          <cell r="AH626">
            <v>160</v>
          </cell>
          <cell r="AI626">
            <v>152</v>
          </cell>
          <cell r="AJ626">
            <v>168</v>
          </cell>
          <cell r="AK626">
            <v>1</v>
          </cell>
          <cell r="AL626">
            <v>1</v>
          </cell>
          <cell r="AP626" t="str">
            <v>303xj</v>
          </cell>
          <cell r="AQ626" t="str">
            <v>S.2 112  (M) 0.7-1.1 mm</v>
          </cell>
          <cell r="AT626" t="str">
            <v>TOS</v>
          </cell>
          <cell r="AU626" t="str">
            <v>اتوماتيك</v>
          </cell>
          <cell r="AV626">
            <v>7</v>
          </cell>
          <cell r="AW626">
            <v>7</v>
          </cell>
          <cell r="BJ626">
            <v>5</v>
          </cell>
          <cell r="BK626">
            <v>-5</v>
          </cell>
          <cell r="BL626">
            <v>5</v>
          </cell>
          <cell r="BN626">
            <v>815</v>
          </cell>
          <cell r="BO626" t="str">
            <v>8</v>
          </cell>
          <cell r="BP626">
            <v>43594</v>
          </cell>
          <cell r="BX626" t="str">
            <v>شفاف</v>
          </cell>
          <cell r="CE626">
            <v>87</v>
          </cell>
          <cell r="CF626">
            <v>150</v>
          </cell>
          <cell r="CK626">
            <v>0.19963999999999998</v>
          </cell>
          <cell r="CL626">
            <v>0</v>
          </cell>
          <cell r="CO626" t="str">
            <v>توشيبا</v>
          </cell>
          <cell r="CP626" t="str">
            <v>توشيبا للاجهزة المرئية</v>
          </cell>
          <cell r="CT626">
            <v>1</v>
          </cell>
          <cell r="CU626">
            <v>1</v>
          </cell>
          <cell r="CV626">
            <v>1</v>
          </cell>
        </row>
        <row r="627">
          <cell r="A627">
            <v>444</v>
          </cell>
          <cell r="B627" t="str">
            <v>PF2</v>
          </cell>
          <cell r="C627" t="str">
            <v>FOAM 6TH</v>
          </cell>
          <cell r="D627" t="str">
            <v>Molds</v>
          </cell>
          <cell r="E627" t="str">
            <v>FMTOSI43B24040</v>
          </cell>
          <cell r="F627" t="str">
            <v>tosh 43 ER9 bottom</v>
          </cell>
          <cell r="G627" t="str">
            <v>Ea</v>
          </cell>
          <cell r="H627" t="str">
            <v>1400*1700</v>
          </cell>
          <cell r="I627">
            <v>0.16600000000000001</v>
          </cell>
          <cell r="M627">
            <v>90</v>
          </cell>
          <cell r="N627">
            <v>1</v>
          </cell>
          <cell r="O627">
            <v>4</v>
          </cell>
          <cell r="Q627" t="str">
            <v>تعمل</v>
          </cell>
          <cell r="R627">
            <v>166</v>
          </cell>
          <cell r="S627">
            <v>159.02799999999999</v>
          </cell>
          <cell r="T627">
            <v>175.96</v>
          </cell>
          <cell r="U627">
            <v>4.2</v>
          </cell>
          <cell r="V627">
            <v>6</v>
          </cell>
          <cell r="X627" t="str">
            <v>TV</v>
          </cell>
          <cell r="Y627">
            <v>380</v>
          </cell>
          <cell r="AA627">
            <v>444</v>
          </cell>
          <cell r="AB627" t="str">
            <v>tosh 43 ER9 bottom</v>
          </cell>
          <cell r="AD627" t="str">
            <v>tosh 43</v>
          </cell>
          <cell r="AE627">
            <v>1</v>
          </cell>
          <cell r="AH627">
            <v>160</v>
          </cell>
          <cell r="AI627">
            <v>152</v>
          </cell>
          <cell r="AJ627">
            <v>168</v>
          </cell>
          <cell r="AK627">
            <v>1</v>
          </cell>
          <cell r="AL627">
            <v>1</v>
          </cell>
          <cell r="AP627" t="str">
            <v>303xj</v>
          </cell>
          <cell r="AQ627" t="str">
            <v>S.2 112  (M) 0.7-1.1 mm</v>
          </cell>
          <cell r="AT627" t="str">
            <v>TOS</v>
          </cell>
          <cell r="AU627" t="str">
            <v>اتوماتيك</v>
          </cell>
          <cell r="AV627">
            <v>7</v>
          </cell>
          <cell r="AW627">
            <v>7</v>
          </cell>
          <cell r="BJ627">
            <v>5</v>
          </cell>
          <cell r="BK627">
            <v>-5</v>
          </cell>
          <cell r="BL627">
            <v>5</v>
          </cell>
          <cell r="BN627">
            <v>815</v>
          </cell>
          <cell r="BO627" t="str">
            <v>8</v>
          </cell>
          <cell r="BP627">
            <v>43594</v>
          </cell>
          <cell r="BX627" t="str">
            <v>شفاف</v>
          </cell>
          <cell r="CE627">
            <v>87</v>
          </cell>
          <cell r="CF627">
            <v>150</v>
          </cell>
          <cell r="CK627">
            <v>0.18010999999999999</v>
          </cell>
          <cell r="CL627">
            <v>0</v>
          </cell>
          <cell r="CO627" t="str">
            <v>توشيبا</v>
          </cell>
          <cell r="CP627" t="str">
            <v>توشيبا للاجهزة المرئية</v>
          </cell>
          <cell r="CT627">
            <v>1</v>
          </cell>
          <cell r="CU627">
            <v>1</v>
          </cell>
          <cell r="CV627">
            <v>1</v>
          </cell>
        </row>
        <row r="628">
          <cell r="A628" t="str">
            <v>444sum</v>
          </cell>
          <cell r="B628" t="str">
            <v>PF2</v>
          </cell>
          <cell r="C628" t="str">
            <v>FOAM 6TH</v>
          </cell>
          <cell r="D628" t="str">
            <v>Molds</v>
          </cell>
          <cell r="E628" t="str">
            <v>FMTOSI43B24040</v>
          </cell>
          <cell r="F628" t="str">
            <v>tosh 43 ER9</v>
          </cell>
          <cell r="G628" t="str">
            <v>Ea</v>
          </cell>
          <cell r="H628" t="str">
            <v>1400*1700</v>
          </cell>
          <cell r="I628">
            <v>0.35</v>
          </cell>
          <cell r="M628">
            <v>90</v>
          </cell>
          <cell r="N628">
            <v>2</v>
          </cell>
          <cell r="O628">
            <v>4</v>
          </cell>
          <cell r="Q628" t="str">
            <v>تعمل</v>
          </cell>
          <cell r="R628">
            <v>350</v>
          </cell>
          <cell r="S628">
            <v>332.5</v>
          </cell>
          <cell r="T628">
            <v>371</v>
          </cell>
          <cell r="U628">
            <v>5</v>
          </cell>
          <cell r="V628">
            <v>6</v>
          </cell>
          <cell r="X628" t="str">
            <v>TV</v>
          </cell>
          <cell r="Y628">
            <v>380</v>
          </cell>
          <cell r="Z628" t="str">
            <v>مجمعة</v>
          </cell>
          <cell r="AA628">
            <v>444</v>
          </cell>
          <cell r="AB628" t="str">
            <v>tosh 43 ER9 bottom</v>
          </cell>
          <cell r="AD628" t="str">
            <v>tosh 43</v>
          </cell>
          <cell r="AE628">
            <v>1</v>
          </cell>
          <cell r="AH628">
            <v>160</v>
          </cell>
          <cell r="AI628">
            <v>152</v>
          </cell>
          <cell r="AJ628">
            <v>168</v>
          </cell>
          <cell r="AK628">
            <v>0</v>
          </cell>
          <cell r="AM628">
            <v>1</v>
          </cell>
          <cell r="AP628" t="str">
            <v>303xj</v>
          </cell>
          <cell r="AQ628" t="str">
            <v>S.2 112  (M) 0.7-1.1 mm</v>
          </cell>
          <cell r="AT628" t="str">
            <v>TOS</v>
          </cell>
          <cell r="AU628" t="str">
            <v>اتوماتيك</v>
          </cell>
          <cell r="AV628">
            <v>7</v>
          </cell>
          <cell r="AW628">
            <v>7</v>
          </cell>
          <cell r="BJ628">
            <v>5</v>
          </cell>
          <cell r="BK628">
            <v>-5</v>
          </cell>
          <cell r="BL628">
            <v>5</v>
          </cell>
          <cell r="BN628">
            <v>815</v>
          </cell>
          <cell r="BO628" t="str">
            <v>8</v>
          </cell>
          <cell r="BP628">
            <v>43594</v>
          </cell>
          <cell r="BX628" t="str">
            <v>شفاف</v>
          </cell>
          <cell r="CE628">
            <v>87</v>
          </cell>
          <cell r="CF628">
            <v>150</v>
          </cell>
          <cell r="CK628">
            <v>0.37974999999999998</v>
          </cell>
          <cell r="CL628">
            <v>0</v>
          </cell>
          <cell r="CO628" t="str">
            <v>توشيبا</v>
          </cell>
          <cell r="CP628" t="str">
            <v>توشيبا للاجهزة المرئية</v>
          </cell>
          <cell r="CT628">
            <v>0</v>
          </cell>
          <cell r="CU628">
            <v>1</v>
          </cell>
          <cell r="CV628">
            <v>1</v>
          </cell>
        </row>
        <row r="629">
          <cell r="A629">
            <v>445</v>
          </cell>
          <cell r="B629" t="str">
            <v>PF1</v>
          </cell>
          <cell r="C629" t="str">
            <v>FOAM 10TH</v>
          </cell>
          <cell r="D629" t="str">
            <v>Molds</v>
          </cell>
          <cell r="E629" t="str">
            <v>FMABDI30300000</v>
          </cell>
          <cell r="F629" t="str">
            <v>زانوسى العبد 303</v>
          </cell>
          <cell r="G629" t="str">
            <v>Ea</v>
          </cell>
          <cell r="H629" t="str">
            <v>1400*1700</v>
          </cell>
          <cell r="I629">
            <v>2.8000000000000001E-2</v>
          </cell>
          <cell r="M629">
            <v>60</v>
          </cell>
          <cell r="N629">
            <v>1</v>
          </cell>
          <cell r="O629">
            <v>3</v>
          </cell>
          <cell r="P629" t="str">
            <v>Y1</v>
          </cell>
          <cell r="Q629" t="str">
            <v>تعمل</v>
          </cell>
          <cell r="R629">
            <v>28</v>
          </cell>
          <cell r="S629">
            <v>25.2</v>
          </cell>
          <cell r="T629">
            <v>30.8</v>
          </cell>
          <cell r="U629">
            <v>10</v>
          </cell>
          <cell r="V629">
            <v>10</v>
          </cell>
          <cell r="X629" t="str">
            <v>ثلاجة</v>
          </cell>
          <cell r="Y629">
            <v>381</v>
          </cell>
          <cell r="AA629">
            <v>445</v>
          </cell>
          <cell r="AB629" t="str">
            <v>زانوسى العبد 303</v>
          </cell>
          <cell r="AD629" t="str">
            <v>زانوسي العبد 303-304-308-314</v>
          </cell>
          <cell r="AE629">
            <v>1</v>
          </cell>
          <cell r="AG629" t="str">
            <v>CDFRP2305</v>
          </cell>
          <cell r="AH629">
            <v>180</v>
          </cell>
          <cell r="AI629">
            <v>171</v>
          </cell>
          <cell r="AJ629">
            <v>189</v>
          </cell>
          <cell r="AK629">
            <v>1</v>
          </cell>
          <cell r="AL629">
            <v>1</v>
          </cell>
          <cell r="AN629">
            <v>8</v>
          </cell>
          <cell r="AO629">
            <v>29</v>
          </cell>
          <cell r="AP629" t="str">
            <v>401xs</v>
          </cell>
          <cell r="AR629">
            <v>33</v>
          </cell>
          <cell r="AS629">
            <v>48</v>
          </cell>
          <cell r="AT629" t="str">
            <v>ABD</v>
          </cell>
          <cell r="AU629" t="str">
            <v>اتوماتيك</v>
          </cell>
          <cell r="AV629">
            <v>7</v>
          </cell>
          <cell r="AW629">
            <v>7</v>
          </cell>
          <cell r="AX629">
            <v>540</v>
          </cell>
          <cell r="AY629">
            <v>2</v>
          </cell>
          <cell r="AZ629">
            <v>2</v>
          </cell>
          <cell r="BA629">
            <v>131</v>
          </cell>
          <cell r="BB629">
            <v>1</v>
          </cell>
          <cell r="BC629">
            <v>1</v>
          </cell>
          <cell r="BD629">
            <v>81</v>
          </cell>
          <cell r="BE629">
            <v>1</v>
          </cell>
          <cell r="BF629">
            <v>1</v>
          </cell>
          <cell r="BJ629">
            <v>5</v>
          </cell>
          <cell r="BK629">
            <v>3</v>
          </cell>
          <cell r="BL629">
            <v>13</v>
          </cell>
          <cell r="BN629">
            <v>233</v>
          </cell>
          <cell r="BO629" t="str">
            <v>2</v>
          </cell>
          <cell r="BP629">
            <v>43681</v>
          </cell>
          <cell r="BW629">
            <v>0</v>
          </cell>
          <cell r="BX629" t="str">
            <v>شفاف</v>
          </cell>
          <cell r="CB629">
            <v>200</v>
          </cell>
          <cell r="CE629">
            <v>87</v>
          </cell>
          <cell r="CF629">
            <v>150</v>
          </cell>
          <cell r="CG629" t="str">
            <v>ابيض</v>
          </cell>
          <cell r="CK629">
            <v>3.0380000000000001E-2</v>
          </cell>
          <cell r="CL629">
            <v>0</v>
          </cell>
          <cell r="CN629" t="str">
            <v>Zanosy ELABD 303</v>
          </cell>
          <cell r="CO629" t="str">
            <v>الكترولوكس</v>
          </cell>
          <cell r="CP629" t="str">
            <v>القاهرة للصناعات المغذية غسالات</v>
          </cell>
          <cell r="CT629">
            <v>1</v>
          </cell>
          <cell r="CU629">
            <v>1</v>
          </cell>
          <cell r="CV629">
            <v>1</v>
          </cell>
        </row>
        <row r="630">
          <cell r="A630">
            <v>446</v>
          </cell>
          <cell r="B630" t="str">
            <v>PF1</v>
          </cell>
          <cell r="C630" t="str">
            <v>FOAM 10TH</v>
          </cell>
          <cell r="D630" t="str">
            <v>Molds</v>
          </cell>
          <cell r="E630" t="str">
            <v>FMABDI30400000</v>
          </cell>
          <cell r="F630" t="str">
            <v>زانوسى العبد 304</v>
          </cell>
          <cell r="G630" t="str">
            <v>Ea</v>
          </cell>
          <cell r="H630" t="str">
            <v>1400*1700</v>
          </cell>
          <cell r="I630">
            <v>0.16700000000000001</v>
          </cell>
          <cell r="M630">
            <v>60</v>
          </cell>
          <cell r="N630">
            <v>1</v>
          </cell>
          <cell r="O630">
            <v>3</v>
          </cell>
          <cell r="P630" t="str">
            <v>Y1</v>
          </cell>
          <cell r="Q630" t="str">
            <v>تعمل</v>
          </cell>
          <cell r="R630">
            <v>167</v>
          </cell>
          <cell r="S630">
            <v>150.30000000000001</v>
          </cell>
          <cell r="T630">
            <v>183.7</v>
          </cell>
          <cell r="U630">
            <v>10</v>
          </cell>
          <cell r="V630">
            <v>10</v>
          </cell>
          <cell r="X630" t="str">
            <v>ثلاجة</v>
          </cell>
          <cell r="Y630">
            <v>381</v>
          </cell>
          <cell r="AA630">
            <v>446</v>
          </cell>
          <cell r="AB630" t="str">
            <v>زانوسى العبد 304</v>
          </cell>
          <cell r="AD630" t="str">
            <v>زانوسي العبد 303-304-308-314</v>
          </cell>
          <cell r="AE630">
            <v>1</v>
          </cell>
          <cell r="AG630" t="str">
            <v>CDFRP2306</v>
          </cell>
          <cell r="AH630">
            <v>180</v>
          </cell>
          <cell r="AI630">
            <v>171</v>
          </cell>
          <cell r="AJ630">
            <v>189</v>
          </cell>
          <cell r="AK630">
            <v>1</v>
          </cell>
          <cell r="AL630">
            <v>1</v>
          </cell>
          <cell r="AN630">
            <v>8</v>
          </cell>
          <cell r="AO630">
            <v>29</v>
          </cell>
          <cell r="AP630" t="str">
            <v>401xs</v>
          </cell>
          <cell r="AR630">
            <v>33</v>
          </cell>
          <cell r="AS630">
            <v>48</v>
          </cell>
          <cell r="AT630" t="str">
            <v>ABD</v>
          </cell>
          <cell r="AU630" t="str">
            <v>اتوماتيك</v>
          </cell>
          <cell r="AV630">
            <v>7</v>
          </cell>
          <cell r="AW630">
            <v>7</v>
          </cell>
          <cell r="AX630">
            <v>370</v>
          </cell>
          <cell r="AY630">
            <v>2</v>
          </cell>
          <cell r="AZ630">
            <v>2</v>
          </cell>
          <cell r="BA630">
            <v>399</v>
          </cell>
          <cell r="BB630">
            <v>1</v>
          </cell>
          <cell r="BC630">
            <v>1</v>
          </cell>
          <cell r="BD630">
            <v>66.5</v>
          </cell>
          <cell r="BE630">
            <v>1</v>
          </cell>
          <cell r="BF630">
            <v>1</v>
          </cell>
          <cell r="BJ630">
            <v>5</v>
          </cell>
          <cell r="BK630">
            <v>3</v>
          </cell>
          <cell r="BL630">
            <v>13</v>
          </cell>
          <cell r="BN630">
            <v>233</v>
          </cell>
          <cell r="BO630" t="str">
            <v>2</v>
          </cell>
          <cell r="BP630">
            <v>43681</v>
          </cell>
          <cell r="BW630">
            <v>0</v>
          </cell>
          <cell r="BX630" t="str">
            <v>شفاف</v>
          </cell>
          <cell r="CB630">
            <v>30</v>
          </cell>
          <cell r="CE630">
            <v>87</v>
          </cell>
          <cell r="CF630">
            <v>150</v>
          </cell>
          <cell r="CG630" t="str">
            <v>ابيض</v>
          </cell>
          <cell r="CK630">
            <v>0.18119499999999999</v>
          </cell>
          <cell r="CL630">
            <v>0</v>
          </cell>
          <cell r="CN630" t="str">
            <v>Zanosy ELABD 304</v>
          </cell>
          <cell r="CO630" t="str">
            <v>الكترولوكس</v>
          </cell>
          <cell r="CP630" t="str">
            <v>القاهرة للصناعات المغذية غسالات</v>
          </cell>
          <cell r="CT630">
            <v>1</v>
          </cell>
          <cell r="CU630">
            <v>1</v>
          </cell>
          <cell r="CV630">
            <v>1</v>
          </cell>
        </row>
        <row r="631">
          <cell r="A631">
            <v>447</v>
          </cell>
          <cell r="B631" t="str">
            <v>PF1</v>
          </cell>
          <cell r="C631" t="str">
            <v>FOAM 10TH</v>
          </cell>
          <cell r="D631" t="str">
            <v>Molds</v>
          </cell>
          <cell r="E631" t="str">
            <v>FMABDI30800000</v>
          </cell>
          <cell r="F631" t="str">
            <v>زانوسي العبد 308</v>
          </cell>
          <cell r="G631" t="str">
            <v>Ea</v>
          </cell>
          <cell r="H631" t="str">
            <v>1400*1700</v>
          </cell>
          <cell r="I631">
            <v>0.17699999999999999</v>
          </cell>
          <cell r="M631">
            <v>60</v>
          </cell>
          <cell r="N631">
            <v>1</v>
          </cell>
          <cell r="O631">
            <v>3</v>
          </cell>
          <cell r="P631" t="str">
            <v>Y1</v>
          </cell>
          <cell r="Q631" t="str">
            <v>تعمل</v>
          </cell>
          <cell r="R631">
            <v>177</v>
          </cell>
          <cell r="S631">
            <v>159.30000000000001</v>
          </cell>
          <cell r="T631">
            <v>194.7</v>
          </cell>
          <cell r="U631">
            <v>10</v>
          </cell>
          <cell r="V631">
            <v>10</v>
          </cell>
          <cell r="X631" t="str">
            <v>ثلاجة</v>
          </cell>
          <cell r="Y631">
            <v>381</v>
          </cell>
          <cell r="AA631">
            <v>447</v>
          </cell>
          <cell r="AB631" t="str">
            <v>زانوسي العبد 308</v>
          </cell>
          <cell r="AD631" t="str">
            <v>زانوسي العبد 303-304-308-314</v>
          </cell>
          <cell r="AE631">
            <v>1</v>
          </cell>
          <cell r="AG631" t="str">
            <v>CDFRP2308</v>
          </cell>
          <cell r="AH631">
            <v>180</v>
          </cell>
          <cell r="AI631">
            <v>171</v>
          </cell>
          <cell r="AJ631">
            <v>189</v>
          </cell>
          <cell r="AK631">
            <v>1</v>
          </cell>
          <cell r="AL631">
            <v>1</v>
          </cell>
          <cell r="AN631">
            <v>8</v>
          </cell>
          <cell r="AO631">
            <v>29</v>
          </cell>
          <cell r="AP631" t="str">
            <v>401xs</v>
          </cell>
          <cell r="AR631">
            <v>33</v>
          </cell>
          <cell r="AS631">
            <v>48</v>
          </cell>
          <cell r="AT631" t="str">
            <v>ABD</v>
          </cell>
          <cell r="AU631" t="str">
            <v>اتوماتيك</v>
          </cell>
          <cell r="AV631">
            <v>7</v>
          </cell>
          <cell r="AW631">
            <v>7</v>
          </cell>
          <cell r="AX631">
            <v>627</v>
          </cell>
          <cell r="AY631">
            <v>2</v>
          </cell>
          <cell r="AZ631">
            <v>2</v>
          </cell>
          <cell r="BA631">
            <v>238</v>
          </cell>
          <cell r="BB631">
            <v>1</v>
          </cell>
          <cell r="BC631">
            <v>1</v>
          </cell>
          <cell r="BD631">
            <v>111</v>
          </cell>
          <cell r="BE631">
            <v>1</v>
          </cell>
          <cell r="BF631">
            <v>1</v>
          </cell>
          <cell r="BJ631">
            <v>5</v>
          </cell>
          <cell r="BK631">
            <v>3</v>
          </cell>
          <cell r="BL631">
            <v>13</v>
          </cell>
          <cell r="BN631">
            <v>233</v>
          </cell>
          <cell r="BO631" t="str">
            <v>2</v>
          </cell>
          <cell r="BP631">
            <v>43681</v>
          </cell>
          <cell r="BW631">
            <v>0</v>
          </cell>
          <cell r="BX631" t="str">
            <v>شفاف</v>
          </cell>
          <cell r="CB631">
            <v>20</v>
          </cell>
          <cell r="CE631">
            <v>87</v>
          </cell>
          <cell r="CF631">
            <v>150</v>
          </cell>
          <cell r="CG631" t="str">
            <v>احمر</v>
          </cell>
          <cell r="CK631">
            <v>0.19204499999999999</v>
          </cell>
          <cell r="CL631">
            <v>0</v>
          </cell>
          <cell r="CN631" t="str">
            <v>Zanosy ELABD 308</v>
          </cell>
          <cell r="CO631" t="str">
            <v>الكترولوكس</v>
          </cell>
          <cell r="CP631" t="str">
            <v>القاهرة للصناعات المغذية غسالات</v>
          </cell>
          <cell r="CT631">
            <v>1</v>
          </cell>
          <cell r="CU631">
            <v>1</v>
          </cell>
          <cell r="CV631">
            <v>1</v>
          </cell>
        </row>
        <row r="632">
          <cell r="A632">
            <v>448</v>
          </cell>
          <cell r="B632" t="str">
            <v>PF1</v>
          </cell>
          <cell r="C632" t="str">
            <v>FOAM 10TH</v>
          </cell>
          <cell r="D632" t="str">
            <v>Molds</v>
          </cell>
          <cell r="E632" t="str">
            <v>FMABDI31400000</v>
          </cell>
          <cell r="F632" t="str">
            <v>زانوسي العبد 314</v>
          </cell>
          <cell r="G632" t="str">
            <v>Ea</v>
          </cell>
          <cell r="H632" t="str">
            <v>1400*1700</v>
          </cell>
          <cell r="I632">
            <v>2.3E-2</v>
          </cell>
          <cell r="M632">
            <v>60</v>
          </cell>
          <cell r="N632">
            <v>1</v>
          </cell>
          <cell r="O632">
            <v>3</v>
          </cell>
          <cell r="P632" t="str">
            <v>Y1</v>
          </cell>
          <cell r="Q632" t="str">
            <v>تعمل</v>
          </cell>
          <cell r="R632">
            <v>23</v>
          </cell>
          <cell r="S632">
            <v>20.7</v>
          </cell>
          <cell r="T632">
            <v>25.3</v>
          </cell>
          <cell r="U632">
            <v>10</v>
          </cell>
          <cell r="V632">
            <v>10</v>
          </cell>
          <cell r="X632" t="str">
            <v>ثلاجة</v>
          </cell>
          <cell r="Y632">
            <v>381</v>
          </cell>
          <cell r="AA632">
            <v>448</v>
          </cell>
          <cell r="AB632" t="str">
            <v>زانوسي العبد 314</v>
          </cell>
          <cell r="AD632" t="str">
            <v>زانوسي العبد 303-304-308-314</v>
          </cell>
          <cell r="AE632">
            <v>1</v>
          </cell>
          <cell r="AG632" t="str">
            <v>CDFRP2314</v>
          </cell>
          <cell r="AH632">
            <v>180</v>
          </cell>
          <cell r="AI632">
            <v>171</v>
          </cell>
          <cell r="AJ632">
            <v>189</v>
          </cell>
          <cell r="AK632">
            <v>1</v>
          </cell>
          <cell r="AL632">
            <v>1</v>
          </cell>
          <cell r="AN632">
            <v>8</v>
          </cell>
          <cell r="AO632">
            <v>29</v>
          </cell>
          <cell r="AP632" t="str">
            <v>401xs</v>
          </cell>
          <cell r="AR632">
            <v>33</v>
          </cell>
          <cell r="AS632">
            <v>48</v>
          </cell>
          <cell r="AT632" t="str">
            <v>ABD</v>
          </cell>
          <cell r="AU632" t="str">
            <v>اتوماتيك</v>
          </cell>
          <cell r="AV632">
            <v>7</v>
          </cell>
          <cell r="AW632">
            <v>7</v>
          </cell>
          <cell r="AX632">
            <v>216</v>
          </cell>
          <cell r="AY632">
            <v>2</v>
          </cell>
          <cell r="AZ632">
            <v>2</v>
          </cell>
          <cell r="BA632">
            <v>169</v>
          </cell>
          <cell r="BB632">
            <v>0.5</v>
          </cell>
          <cell r="BC632">
            <v>0.5</v>
          </cell>
          <cell r="BD632">
            <v>59.5</v>
          </cell>
          <cell r="BE632">
            <v>1</v>
          </cell>
          <cell r="BF632">
            <v>1</v>
          </cell>
          <cell r="BJ632">
            <v>5</v>
          </cell>
          <cell r="BK632">
            <v>3</v>
          </cell>
          <cell r="BL632">
            <v>13</v>
          </cell>
          <cell r="BN632">
            <v>233</v>
          </cell>
          <cell r="BO632" t="str">
            <v>2</v>
          </cell>
          <cell r="BP632">
            <v>43681</v>
          </cell>
          <cell r="BW632">
            <v>0</v>
          </cell>
          <cell r="BX632" t="str">
            <v>شفاف</v>
          </cell>
          <cell r="CB632">
            <v>20</v>
          </cell>
          <cell r="CE632">
            <v>87</v>
          </cell>
          <cell r="CF632">
            <v>150</v>
          </cell>
          <cell r="CG632" t="str">
            <v>احمر</v>
          </cell>
          <cell r="CK632">
            <v>2.4954999999999998E-2</v>
          </cell>
          <cell r="CL632">
            <v>0</v>
          </cell>
          <cell r="CN632" t="str">
            <v>Zanosy ELABD 314</v>
          </cell>
          <cell r="CO632" t="str">
            <v>الكترولوكس</v>
          </cell>
          <cell r="CP632" t="str">
            <v>القاهرة للصناعات المغذية غسالات</v>
          </cell>
          <cell r="CT632">
            <v>1</v>
          </cell>
          <cell r="CU632">
            <v>1</v>
          </cell>
          <cell r="CV632">
            <v>1</v>
          </cell>
        </row>
        <row r="633">
          <cell r="A633" t="str">
            <v>448sum</v>
          </cell>
          <cell r="B633" t="str">
            <v>PF1</v>
          </cell>
          <cell r="C633" t="str">
            <v>FOAM 10TH</v>
          </cell>
          <cell r="D633" t="str">
            <v>Molds</v>
          </cell>
          <cell r="E633" t="str">
            <v>FMABDI30300000-FMABDI30400000-FMABDI30800000-FMABDI31400000</v>
          </cell>
          <cell r="F633" t="str">
            <v>زانوسي العبد 303-304-308-314</v>
          </cell>
          <cell r="G633" t="str">
            <v>Set</v>
          </cell>
          <cell r="H633" t="str">
            <v>1400*1700</v>
          </cell>
          <cell r="I633">
            <v>0.36699999999999999</v>
          </cell>
          <cell r="M633">
            <v>60</v>
          </cell>
          <cell r="N633">
            <v>4</v>
          </cell>
          <cell r="O633">
            <v>3</v>
          </cell>
          <cell r="P633" t="str">
            <v>Y1</v>
          </cell>
          <cell r="Q633" t="str">
            <v>تعمل</v>
          </cell>
          <cell r="R633">
            <v>367</v>
          </cell>
          <cell r="S633">
            <v>330.3</v>
          </cell>
          <cell r="T633">
            <v>403.7</v>
          </cell>
          <cell r="U633">
            <v>10</v>
          </cell>
          <cell r="V633">
            <v>10</v>
          </cell>
          <cell r="X633" t="str">
            <v>ثلاجة</v>
          </cell>
          <cell r="Y633">
            <v>381</v>
          </cell>
          <cell r="Z633" t="str">
            <v>مجمعة</v>
          </cell>
          <cell r="AA633">
            <v>448</v>
          </cell>
          <cell r="AB633" t="str">
            <v>زانوسي العبد 314</v>
          </cell>
          <cell r="AD633" t="str">
            <v>زانوسي العبد 303-304-308-314</v>
          </cell>
          <cell r="AE633">
            <v>1</v>
          </cell>
          <cell r="AG633" t="str">
            <v>CDFRP2305-CDFRP2306-CDFRP2308-CDFRP2314</v>
          </cell>
          <cell r="AH633">
            <v>180</v>
          </cell>
          <cell r="AI633">
            <v>171</v>
          </cell>
          <cell r="AJ633">
            <v>189</v>
          </cell>
          <cell r="AK633">
            <v>0</v>
          </cell>
          <cell r="AM633">
            <v>1</v>
          </cell>
          <cell r="AN633">
            <v>8</v>
          </cell>
          <cell r="AO633">
            <v>29</v>
          </cell>
          <cell r="AP633" t="str">
            <v>401xs</v>
          </cell>
          <cell r="AR633">
            <v>33</v>
          </cell>
          <cell r="AS633">
            <v>48</v>
          </cell>
          <cell r="AT633" t="str">
            <v>ABD</v>
          </cell>
          <cell r="AU633" t="str">
            <v>اتوماتيك</v>
          </cell>
          <cell r="AV633">
            <v>7</v>
          </cell>
          <cell r="AW633">
            <v>7</v>
          </cell>
          <cell r="BJ633">
            <v>5</v>
          </cell>
          <cell r="BK633">
            <v>3</v>
          </cell>
          <cell r="BL633">
            <v>13</v>
          </cell>
          <cell r="BN633">
            <v>233</v>
          </cell>
          <cell r="BO633" t="str">
            <v>2</v>
          </cell>
          <cell r="BP633">
            <v>43681</v>
          </cell>
          <cell r="BW633">
            <v>0</v>
          </cell>
          <cell r="BX633" t="str">
            <v>شفاف</v>
          </cell>
          <cell r="CE633">
            <v>87</v>
          </cell>
          <cell r="CF633">
            <v>150</v>
          </cell>
          <cell r="CK633">
            <v>0.39819499999999997</v>
          </cell>
          <cell r="CL633">
            <v>0</v>
          </cell>
          <cell r="CN633" t="str">
            <v>Zanosy ELABD 314</v>
          </cell>
          <cell r="CO633" t="str">
            <v>الكترولوكس</v>
          </cell>
          <cell r="CP633" t="str">
            <v>القاهرة للصناعات المغذية غسالات</v>
          </cell>
          <cell r="CT633">
            <v>0</v>
          </cell>
          <cell r="CU633">
            <v>1</v>
          </cell>
          <cell r="CV633">
            <v>1</v>
          </cell>
        </row>
        <row r="634">
          <cell r="A634">
            <v>449</v>
          </cell>
          <cell r="B634" t="str">
            <v>PF1</v>
          </cell>
          <cell r="C634" t="str">
            <v>FOAM 10TH</v>
          </cell>
          <cell r="D634" t="str">
            <v>Molds</v>
          </cell>
          <cell r="E634" t="str">
            <v>FMLGEI43LM63FR</v>
          </cell>
          <cell r="F634" t="str">
            <v xml:space="preserve">lg 43LM63 front </v>
          </cell>
          <cell r="G634" t="str">
            <v>Ea</v>
          </cell>
          <cell r="H634" t="str">
            <v>1400*1700</v>
          </cell>
          <cell r="I634">
            <v>4.5999999999999999E-2</v>
          </cell>
          <cell r="M634">
            <v>108</v>
          </cell>
          <cell r="N634">
            <v>1</v>
          </cell>
          <cell r="O634">
            <v>3</v>
          </cell>
          <cell r="Q634" t="str">
            <v>تعمل</v>
          </cell>
          <cell r="R634">
            <v>46</v>
          </cell>
          <cell r="S634">
            <v>40.985999999999997</v>
          </cell>
          <cell r="T634">
            <v>50.048000000000002</v>
          </cell>
          <cell r="U634">
            <v>10.9</v>
          </cell>
          <cell r="V634">
            <v>8.8000000000000007</v>
          </cell>
          <cell r="X634" t="str">
            <v>TV</v>
          </cell>
          <cell r="Y634">
            <v>382</v>
          </cell>
          <cell r="AA634">
            <v>449</v>
          </cell>
          <cell r="AB634" t="str">
            <v>FRONT 43LM63</v>
          </cell>
          <cell r="AC634" t="str">
            <v>FRONT-PAD</v>
          </cell>
          <cell r="AD634" t="str">
            <v>FRONT 43LM63</v>
          </cell>
          <cell r="AE634">
            <v>1</v>
          </cell>
          <cell r="AF634" t="str">
            <v>mma</v>
          </cell>
          <cell r="AG634" t="str">
            <v>MFZ65262201</v>
          </cell>
          <cell r="AH634">
            <v>100</v>
          </cell>
          <cell r="AI634">
            <v>95</v>
          </cell>
          <cell r="AJ634">
            <v>105</v>
          </cell>
          <cell r="AK634">
            <v>1</v>
          </cell>
          <cell r="AL634">
            <v>1</v>
          </cell>
          <cell r="AM634">
            <v>1</v>
          </cell>
          <cell r="AN634">
            <v>8</v>
          </cell>
          <cell r="AO634">
            <v>16</v>
          </cell>
          <cell r="AP634" t="str">
            <v>303xj</v>
          </cell>
          <cell r="AQ634" t="str">
            <v>S.2 112  (M) 0.7-1.1 mm</v>
          </cell>
          <cell r="AR634">
            <v>18</v>
          </cell>
          <cell r="AS634">
            <v>24</v>
          </cell>
          <cell r="AT634" t="str">
            <v>LGE</v>
          </cell>
          <cell r="AU634" t="str">
            <v>اتوماتيك</v>
          </cell>
          <cell r="AV634">
            <v>7</v>
          </cell>
          <cell r="AW634">
            <v>7</v>
          </cell>
          <cell r="AX634">
            <v>1018</v>
          </cell>
          <cell r="AY634">
            <v>0</v>
          </cell>
          <cell r="AZ634">
            <v>5</v>
          </cell>
          <cell r="BA634">
            <v>210</v>
          </cell>
          <cell r="BB634">
            <v>0</v>
          </cell>
          <cell r="BC634">
            <v>3</v>
          </cell>
          <cell r="BD634">
            <v>22</v>
          </cell>
          <cell r="BE634">
            <v>0</v>
          </cell>
          <cell r="BF634">
            <v>2</v>
          </cell>
          <cell r="BJ634">
            <v>5</v>
          </cell>
          <cell r="BK634">
            <v>3</v>
          </cell>
          <cell r="BL634">
            <v>13</v>
          </cell>
          <cell r="BM634">
            <v>2</v>
          </cell>
          <cell r="BN634">
            <v>413</v>
          </cell>
          <cell r="BO634" t="str">
            <v>4</v>
          </cell>
          <cell r="BP634">
            <v>43685</v>
          </cell>
          <cell r="BX634" t="str">
            <v>شفاف</v>
          </cell>
          <cell r="BY634">
            <v>2.6667E-2</v>
          </cell>
          <cell r="BZ634">
            <v>50</v>
          </cell>
          <cell r="CA634">
            <v>8</v>
          </cell>
          <cell r="CB634">
            <v>90</v>
          </cell>
          <cell r="CE634">
            <v>87</v>
          </cell>
          <cell r="CF634">
            <v>150</v>
          </cell>
          <cell r="CG634" t="str">
            <v>ابيض</v>
          </cell>
          <cell r="CK634">
            <v>4.9909999999999996E-2</v>
          </cell>
          <cell r="CL634">
            <v>0</v>
          </cell>
          <cell r="CO634" t="str">
            <v>LG</v>
          </cell>
          <cell r="CP634" t="str">
            <v>HE</v>
          </cell>
          <cell r="CT634">
            <v>1</v>
          </cell>
          <cell r="CU634">
            <v>1</v>
          </cell>
          <cell r="CV634">
            <v>1</v>
          </cell>
        </row>
        <row r="635">
          <cell r="A635">
            <v>550</v>
          </cell>
          <cell r="B635" t="str">
            <v>PF1</v>
          </cell>
          <cell r="C635" t="str">
            <v>FOAM 10TH</v>
          </cell>
          <cell r="D635" t="str">
            <v>Molds</v>
          </cell>
          <cell r="E635" t="str">
            <v>FMLGEI43LM55FR</v>
          </cell>
          <cell r="F635" t="str">
            <v xml:space="preserve"> lg43LM55 front</v>
          </cell>
          <cell r="G635" t="str">
            <v>Ea</v>
          </cell>
          <cell r="H635" t="str">
            <v>1400*1700</v>
          </cell>
          <cell r="I635">
            <v>3.5000000000000003E-2</v>
          </cell>
          <cell r="M635">
            <v>108</v>
          </cell>
          <cell r="N635">
            <v>1</v>
          </cell>
          <cell r="O635">
            <v>3</v>
          </cell>
          <cell r="Q635" t="str">
            <v>تعمل</v>
          </cell>
          <cell r="R635">
            <v>35</v>
          </cell>
          <cell r="S635">
            <v>32.024999999999999</v>
          </cell>
          <cell r="T635">
            <v>38.045000000000002</v>
          </cell>
          <cell r="U635">
            <v>8.5</v>
          </cell>
          <cell r="V635">
            <v>8.6999999999999993</v>
          </cell>
          <cell r="X635" t="str">
            <v>TV</v>
          </cell>
          <cell r="Y635">
            <v>383</v>
          </cell>
          <cell r="Z635"/>
          <cell r="AA635">
            <v>550</v>
          </cell>
          <cell r="AB635" t="str">
            <v>FRONT 43LM55</v>
          </cell>
          <cell r="AC635" t="str">
            <v>PAD PACKING</v>
          </cell>
          <cell r="AD635" t="str">
            <v>FRONT 43LM55</v>
          </cell>
          <cell r="AE635">
            <v>1</v>
          </cell>
          <cell r="AF635" t="str">
            <v>mma</v>
          </cell>
          <cell r="AG635" t="str">
            <v>MFZ66151901</v>
          </cell>
          <cell r="AH635">
            <v>100</v>
          </cell>
          <cell r="AI635">
            <v>95</v>
          </cell>
          <cell r="AJ635">
            <v>105</v>
          </cell>
          <cell r="AK635">
            <v>1</v>
          </cell>
          <cell r="AL635">
            <v>1</v>
          </cell>
          <cell r="AM635">
            <v>1</v>
          </cell>
          <cell r="AN635">
            <v>8</v>
          </cell>
          <cell r="AO635">
            <v>16</v>
          </cell>
          <cell r="AP635" t="str">
            <v>303xj</v>
          </cell>
          <cell r="AQ635" t="str">
            <v>S.2 112  (M) 0.7-1.1 mm</v>
          </cell>
          <cell r="AR635">
            <v>18</v>
          </cell>
          <cell r="AS635">
            <v>24</v>
          </cell>
          <cell r="AT635" t="str">
            <v>LGE</v>
          </cell>
          <cell r="AU635" t="str">
            <v>اتوماتيك</v>
          </cell>
          <cell r="AV635">
            <v>7</v>
          </cell>
          <cell r="AW635">
            <v>7</v>
          </cell>
          <cell r="AX635">
            <v>1026</v>
          </cell>
          <cell r="AY635">
            <v>0</v>
          </cell>
          <cell r="AZ635">
            <v>5</v>
          </cell>
          <cell r="BA635">
            <v>189</v>
          </cell>
          <cell r="BB635">
            <v>0</v>
          </cell>
          <cell r="BC635">
            <v>3</v>
          </cell>
          <cell r="BD635">
            <v>17</v>
          </cell>
          <cell r="BE635">
            <v>0</v>
          </cell>
          <cell r="BF635">
            <v>2</v>
          </cell>
          <cell r="BJ635">
            <v>5</v>
          </cell>
          <cell r="BK635">
            <v>3</v>
          </cell>
          <cell r="BL635">
            <v>13</v>
          </cell>
          <cell r="BM635">
            <v>2</v>
          </cell>
          <cell r="BN635">
            <v>413</v>
          </cell>
          <cell r="BO635" t="str">
            <v>4</v>
          </cell>
          <cell r="BP635">
            <v>43605</v>
          </cell>
          <cell r="BX635" t="str">
            <v>شفاف</v>
          </cell>
          <cell r="BY635">
            <v>2.6667E-2</v>
          </cell>
          <cell r="BZ635">
            <v>50</v>
          </cell>
          <cell r="CA635">
            <v>8</v>
          </cell>
          <cell r="CB635">
            <v>120</v>
          </cell>
          <cell r="CE635">
            <v>87</v>
          </cell>
          <cell r="CF635">
            <v>150</v>
          </cell>
          <cell r="CG635" t="str">
            <v>ازرق</v>
          </cell>
          <cell r="CK635">
            <v>3.7975000000000002E-2</v>
          </cell>
          <cell r="CL635">
            <v>0</v>
          </cell>
          <cell r="CO635" t="str">
            <v>LG</v>
          </cell>
          <cell r="CP635" t="str">
            <v>HE</v>
          </cell>
          <cell r="CT635">
            <v>1</v>
          </cell>
          <cell r="CU635">
            <v>1</v>
          </cell>
          <cell r="CV635">
            <v>1</v>
          </cell>
        </row>
        <row r="636">
          <cell r="A636">
            <v>551</v>
          </cell>
          <cell r="B636" t="str">
            <v>PF2</v>
          </cell>
          <cell r="C636" t="str">
            <v>FOAM 6TH</v>
          </cell>
          <cell r="D636" t="str">
            <v>Molds</v>
          </cell>
          <cell r="E636" t="str">
            <v>FMMCRI3K24TB00</v>
          </cell>
          <cell r="F636" t="str">
            <v>Bottom Packing outdoor Unit 24</v>
          </cell>
          <cell r="G636" t="str">
            <v>Ea</v>
          </cell>
          <cell r="H636" t="str">
            <v>1600*1800</v>
          </cell>
          <cell r="I636">
            <v>0.29699999999999999</v>
          </cell>
          <cell r="M636">
            <v>100</v>
          </cell>
          <cell r="N636">
            <v>1</v>
          </cell>
          <cell r="O636">
            <v>5</v>
          </cell>
          <cell r="Q636" t="str">
            <v>تعمل</v>
          </cell>
          <cell r="R636">
            <v>297</v>
          </cell>
          <cell r="S636">
            <v>282.14999999999998</v>
          </cell>
          <cell r="T636">
            <v>311.85000000000002</v>
          </cell>
          <cell r="U636">
            <v>5</v>
          </cell>
          <cell r="V636">
            <v>5</v>
          </cell>
          <cell r="X636" t="str">
            <v>تكييف</v>
          </cell>
          <cell r="Y636">
            <v>384</v>
          </cell>
          <cell r="Z636"/>
          <cell r="AA636">
            <v>551</v>
          </cell>
          <cell r="AB636" t="str">
            <v>طقم جوانب وجزء وسط</v>
          </cell>
          <cell r="AD636" t="str">
            <v>طقم جوانب وجزء وسط</v>
          </cell>
          <cell r="AE636">
            <v>1</v>
          </cell>
          <cell r="AH636">
            <v>180</v>
          </cell>
          <cell r="AI636">
            <v>171</v>
          </cell>
          <cell r="AJ636">
            <v>189</v>
          </cell>
          <cell r="AK636">
            <v>1</v>
          </cell>
          <cell r="AL636">
            <v>1</v>
          </cell>
          <cell r="AO636">
            <v>25</v>
          </cell>
          <cell r="AP636" t="str">
            <v>303xj</v>
          </cell>
          <cell r="AQ636" t="str">
            <v>S.2 112  (M) 0.7-1.1 mm</v>
          </cell>
          <cell r="AT636" t="str">
            <v>MCR</v>
          </cell>
          <cell r="AU636" t="str">
            <v>اتوماتيك</v>
          </cell>
          <cell r="AV636">
            <v>7</v>
          </cell>
          <cell r="AW636">
            <v>7</v>
          </cell>
          <cell r="AX636">
            <v>940</v>
          </cell>
          <cell r="AY636">
            <v>1</v>
          </cell>
          <cell r="AZ636">
            <v>1</v>
          </cell>
          <cell r="BA636">
            <v>428</v>
          </cell>
          <cell r="BB636">
            <v>1</v>
          </cell>
          <cell r="BC636">
            <v>1</v>
          </cell>
          <cell r="BD636">
            <v>95</v>
          </cell>
          <cell r="BE636">
            <v>0.5</v>
          </cell>
          <cell r="BF636">
            <v>0.5</v>
          </cell>
          <cell r="BJ636">
            <v>5</v>
          </cell>
          <cell r="BK636">
            <v>-5</v>
          </cell>
          <cell r="BL636">
            <v>5</v>
          </cell>
          <cell r="BN636">
            <v>147</v>
          </cell>
          <cell r="BO636" t="str">
            <v>1</v>
          </cell>
          <cell r="BP636">
            <v>43564</v>
          </cell>
          <cell r="BX636" t="str">
            <v>شفاف</v>
          </cell>
          <cell r="BY636">
            <v>2.6667E-2</v>
          </cell>
          <cell r="BZ636">
            <v>50</v>
          </cell>
          <cell r="CA636">
            <v>8</v>
          </cell>
          <cell r="CB636">
            <v>8</v>
          </cell>
          <cell r="CE636">
            <v>87</v>
          </cell>
          <cell r="CF636">
            <v>150</v>
          </cell>
          <cell r="CG636" t="str">
            <v>ابيض</v>
          </cell>
          <cell r="CK636">
            <v>0</v>
          </cell>
          <cell r="CL636">
            <v>0.32669999999999999</v>
          </cell>
          <cell r="CO636" t="str">
            <v>شركة ميراكو</v>
          </cell>
          <cell r="CT636">
            <v>1</v>
          </cell>
          <cell r="CU636">
            <v>1</v>
          </cell>
          <cell r="CV636">
            <v>1</v>
          </cell>
        </row>
        <row r="637">
          <cell r="A637">
            <v>552</v>
          </cell>
          <cell r="B637" t="str">
            <v>PF1</v>
          </cell>
          <cell r="C637" t="str">
            <v>FOAM 10TH</v>
          </cell>
          <cell r="D637" t="str">
            <v>Molds</v>
          </cell>
          <cell r="E637" t="str">
            <v>FMDAII81000000</v>
          </cell>
          <cell r="F637" t="str">
            <v>فوم تغليف علوى شمال10/8قدم  PDFRP0083</v>
          </cell>
          <cell r="G637" t="str">
            <v>Ea</v>
          </cell>
          <cell r="H637" t="str">
            <v>1100*1200</v>
          </cell>
          <cell r="I637">
            <v>4.4999999999999998E-2</v>
          </cell>
          <cell r="J637">
            <v>45</v>
          </cell>
          <cell r="K637">
            <v>4</v>
          </cell>
          <cell r="L637">
            <v>45</v>
          </cell>
          <cell r="M637">
            <v>45</v>
          </cell>
          <cell r="N637">
            <v>1</v>
          </cell>
          <cell r="O637">
            <v>2</v>
          </cell>
          <cell r="Q637" t="str">
            <v>تعمل</v>
          </cell>
          <cell r="R637">
            <v>45</v>
          </cell>
          <cell r="S637">
            <v>41.85</v>
          </cell>
          <cell r="T637">
            <v>48.15</v>
          </cell>
          <cell r="U637">
            <v>7</v>
          </cell>
          <cell r="V637">
            <v>7</v>
          </cell>
          <cell r="X637" t="str">
            <v>ثلاجة</v>
          </cell>
          <cell r="Y637">
            <v>262</v>
          </cell>
          <cell r="Z637"/>
          <cell r="AA637">
            <v>552</v>
          </cell>
          <cell r="AB637" t="str">
            <v>فوم تغليف علوى شمال10/8قدم  PDFRP0083</v>
          </cell>
          <cell r="AC637">
            <v>4.4999999999999998E-2</v>
          </cell>
          <cell r="AD637" t="str">
            <v>دايو 10 قدم</v>
          </cell>
          <cell r="AE637">
            <v>1</v>
          </cell>
          <cell r="AH637">
            <v>160</v>
          </cell>
          <cell r="AI637">
            <v>152</v>
          </cell>
          <cell r="AJ637">
            <v>168</v>
          </cell>
          <cell r="AK637">
            <v>1</v>
          </cell>
          <cell r="AL637">
            <v>1</v>
          </cell>
          <cell r="AT637" t="str">
            <v>DAI</v>
          </cell>
          <cell r="AU637" t="str">
            <v>اتوماتيك</v>
          </cell>
          <cell r="AV637">
            <v>7</v>
          </cell>
          <cell r="AW637">
            <v>7</v>
          </cell>
          <cell r="AX637">
            <v>595</v>
          </cell>
          <cell r="AY637">
            <v>1</v>
          </cell>
          <cell r="AZ637">
            <v>1</v>
          </cell>
          <cell r="BA637">
            <v>172</v>
          </cell>
          <cell r="BB637">
            <v>1</v>
          </cell>
          <cell r="BC637">
            <v>1</v>
          </cell>
          <cell r="BD637">
            <v>35</v>
          </cell>
          <cell r="BE637">
            <v>1</v>
          </cell>
          <cell r="BF637">
            <v>1</v>
          </cell>
          <cell r="BJ637">
            <v>5</v>
          </cell>
          <cell r="BK637">
            <v>-5</v>
          </cell>
          <cell r="BL637">
            <v>5</v>
          </cell>
          <cell r="BN637">
            <v>220</v>
          </cell>
          <cell r="BO637" t="str">
            <v>2</v>
          </cell>
          <cell r="BP637"/>
          <cell r="BW637">
            <v>0</v>
          </cell>
          <cell r="CK637">
            <v>0</v>
          </cell>
          <cell r="CL637">
            <v>4.9500000000000002E-2</v>
          </cell>
          <cell r="CN637" t="str">
            <v>foam pack top left10/8foot  PDFRP0083</v>
          </cell>
          <cell r="CO637" t="str">
            <v/>
          </cell>
          <cell r="CT637">
            <v>1</v>
          </cell>
          <cell r="CU637">
            <v>1</v>
          </cell>
          <cell r="CV637">
            <v>1</v>
          </cell>
        </row>
        <row r="638">
          <cell r="A638">
            <v>553</v>
          </cell>
          <cell r="B638" t="str">
            <v>PF1</v>
          </cell>
          <cell r="C638" t="str">
            <v>FOAM 10TH</v>
          </cell>
          <cell r="D638" t="str">
            <v>Molds</v>
          </cell>
          <cell r="E638" t="str">
            <v>FMDAII82000000</v>
          </cell>
          <cell r="F638" t="str">
            <v>فوم تغليف علوى يمين10/8قدم  PDFRP0084</v>
          </cell>
          <cell r="G638" t="str">
            <v>Ea</v>
          </cell>
          <cell r="H638" t="str">
            <v>1100*1200</v>
          </cell>
          <cell r="I638">
            <v>4.4999999999999998E-2</v>
          </cell>
          <cell r="J638">
            <v>45</v>
          </cell>
          <cell r="K638">
            <v>4</v>
          </cell>
          <cell r="L638">
            <v>45</v>
          </cell>
          <cell r="M638">
            <v>45</v>
          </cell>
          <cell r="N638">
            <v>1</v>
          </cell>
          <cell r="O638">
            <v>2</v>
          </cell>
          <cell r="Q638" t="str">
            <v>تعمل</v>
          </cell>
          <cell r="R638">
            <v>45</v>
          </cell>
          <cell r="S638">
            <v>41.85</v>
          </cell>
          <cell r="T638">
            <v>48.15</v>
          </cell>
          <cell r="U638">
            <v>7</v>
          </cell>
          <cell r="V638">
            <v>7</v>
          </cell>
          <cell r="X638" t="str">
            <v>ثلاجة</v>
          </cell>
          <cell r="Y638">
            <v>262</v>
          </cell>
          <cell r="Z638"/>
          <cell r="AA638">
            <v>553</v>
          </cell>
          <cell r="AB638" t="str">
            <v>فوم تغليف علوى شمال10/8قدم  PDFRP0083</v>
          </cell>
          <cell r="AC638">
            <v>4.4999999999999998E-2</v>
          </cell>
          <cell r="AD638" t="str">
            <v>دايو 10 قدم</v>
          </cell>
          <cell r="AE638">
            <v>1</v>
          </cell>
          <cell r="AH638">
            <v>160</v>
          </cell>
          <cell r="AI638">
            <v>152</v>
          </cell>
          <cell r="AJ638">
            <v>168</v>
          </cell>
          <cell r="AK638">
            <v>1</v>
          </cell>
          <cell r="AL638">
            <v>1</v>
          </cell>
          <cell r="AT638" t="str">
            <v>DAI</v>
          </cell>
          <cell r="AU638" t="str">
            <v>اتوماتيك</v>
          </cell>
          <cell r="AV638">
            <v>7</v>
          </cell>
          <cell r="AW638">
            <v>7</v>
          </cell>
          <cell r="AX638">
            <v>595</v>
          </cell>
          <cell r="AY638">
            <v>1</v>
          </cell>
          <cell r="AZ638">
            <v>1</v>
          </cell>
          <cell r="BA638">
            <v>172</v>
          </cell>
          <cell r="BB638">
            <v>1</v>
          </cell>
          <cell r="BC638">
            <v>1</v>
          </cell>
          <cell r="BD638">
            <v>65</v>
          </cell>
          <cell r="BE638">
            <v>1</v>
          </cell>
          <cell r="BF638">
            <v>1</v>
          </cell>
          <cell r="BJ638">
            <v>5</v>
          </cell>
          <cell r="BK638">
            <v>-5</v>
          </cell>
          <cell r="BL638">
            <v>5</v>
          </cell>
          <cell r="BN638">
            <v>220</v>
          </cell>
          <cell r="BO638" t="str">
            <v>2</v>
          </cell>
          <cell r="BP638"/>
          <cell r="BW638">
            <v>0</v>
          </cell>
          <cell r="CK638">
            <v>0</v>
          </cell>
          <cell r="CL638">
            <v>4.9500000000000002E-2</v>
          </cell>
          <cell r="CN638" t="str">
            <v>foam pack top left10/8foot  PDFRP0083</v>
          </cell>
          <cell r="CO638" t="str">
            <v/>
          </cell>
          <cell r="CT638">
            <v>1</v>
          </cell>
          <cell r="CU638">
            <v>1</v>
          </cell>
          <cell r="CV638">
            <v>1</v>
          </cell>
        </row>
        <row r="639">
          <cell r="A639">
            <v>554</v>
          </cell>
          <cell r="B639" t="str">
            <v>PF1</v>
          </cell>
          <cell r="C639" t="str">
            <v>FOAM 10TH</v>
          </cell>
          <cell r="D639" t="str">
            <v>Molds</v>
          </cell>
          <cell r="E639" t="str">
            <v>FMDAII83000000</v>
          </cell>
          <cell r="F639" t="str">
            <v>فوم تغليف سفلى شمال10/8قدم  PDFRP0086</v>
          </cell>
          <cell r="G639" t="str">
            <v>Ea</v>
          </cell>
          <cell r="H639" t="str">
            <v>1100*1200</v>
          </cell>
          <cell r="I639">
            <v>4.4999999999999998E-2</v>
          </cell>
          <cell r="J639">
            <v>45</v>
          </cell>
          <cell r="K639">
            <v>4</v>
          </cell>
          <cell r="L639">
            <v>45</v>
          </cell>
          <cell r="M639">
            <v>45</v>
          </cell>
          <cell r="N639">
            <v>1</v>
          </cell>
          <cell r="O639">
            <v>2</v>
          </cell>
          <cell r="Q639" t="str">
            <v>تعمل</v>
          </cell>
          <cell r="R639">
            <v>45</v>
          </cell>
          <cell r="S639">
            <v>41.85</v>
          </cell>
          <cell r="T639">
            <v>48.15</v>
          </cell>
          <cell r="U639">
            <v>7</v>
          </cell>
          <cell r="V639">
            <v>7</v>
          </cell>
          <cell r="X639" t="str">
            <v>ثلاجة</v>
          </cell>
          <cell r="Y639">
            <v>262</v>
          </cell>
          <cell r="Z639"/>
          <cell r="AA639">
            <v>554</v>
          </cell>
          <cell r="AB639" t="str">
            <v>فوم تغليف علوى شمال10/8قدم  PDFRP0083</v>
          </cell>
          <cell r="AC639">
            <v>4.4999999999999998E-2</v>
          </cell>
          <cell r="AD639" t="str">
            <v>دايو 10 قدم</v>
          </cell>
          <cell r="AE639">
            <v>1</v>
          </cell>
          <cell r="AH639">
            <v>160</v>
          </cell>
          <cell r="AI639">
            <v>152</v>
          </cell>
          <cell r="AJ639">
            <v>168</v>
          </cell>
          <cell r="AK639">
            <v>1</v>
          </cell>
          <cell r="AL639">
            <v>1</v>
          </cell>
          <cell r="AT639" t="str">
            <v>DAI</v>
          </cell>
          <cell r="AU639" t="str">
            <v>اتوماتيك</v>
          </cell>
          <cell r="AV639">
            <v>7</v>
          </cell>
          <cell r="AW639">
            <v>7</v>
          </cell>
          <cell r="AX639">
            <v>595</v>
          </cell>
          <cell r="AY639">
            <v>1</v>
          </cell>
          <cell r="AZ639">
            <v>1</v>
          </cell>
          <cell r="BA639">
            <v>172</v>
          </cell>
          <cell r="BB639">
            <v>1</v>
          </cell>
          <cell r="BC639">
            <v>1</v>
          </cell>
          <cell r="BD639">
            <v>36</v>
          </cell>
          <cell r="BE639">
            <v>1</v>
          </cell>
          <cell r="BF639">
            <v>1</v>
          </cell>
          <cell r="BJ639">
            <v>5</v>
          </cell>
          <cell r="BK639">
            <v>-5</v>
          </cell>
          <cell r="BL639">
            <v>5</v>
          </cell>
          <cell r="BN639">
            <v>220</v>
          </cell>
          <cell r="BO639" t="str">
            <v>2</v>
          </cell>
          <cell r="BP639"/>
          <cell r="BW639">
            <v>0</v>
          </cell>
          <cell r="CK639">
            <v>0</v>
          </cell>
          <cell r="CL639">
            <v>4.9500000000000002E-2</v>
          </cell>
          <cell r="CN639" t="str">
            <v>foam pack top left10/8foot  PDFRP0083</v>
          </cell>
          <cell r="CO639" t="str">
            <v/>
          </cell>
          <cell r="CT639">
            <v>1</v>
          </cell>
          <cell r="CU639">
            <v>1</v>
          </cell>
          <cell r="CV639">
            <v>1</v>
          </cell>
        </row>
        <row r="640">
          <cell r="A640">
            <v>555</v>
          </cell>
          <cell r="B640" t="str">
            <v>PF1</v>
          </cell>
          <cell r="C640" t="str">
            <v>FOAM 10TH</v>
          </cell>
          <cell r="D640" t="str">
            <v>Molds</v>
          </cell>
          <cell r="E640" t="str">
            <v>FMDAII84000000</v>
          </cell>
          <cell r="F640" t="str">
            <v>فوم تغليف سفلى يمين10/8قدم  PDFRP0085</v>
          </cell>
          <cell r="G640" t="str">
            <v>Ea</v>
          </cell>
          <cell r="H640" t="str">
            <v>1100*1200</v>
          </cell>
          <cell r="I640">
            <v>4.4999999999999998E-2</v>
          </cell>
          <cell r="J640">
            <v>45</v>
          </cell>
          <cell r="K640">
            <v>4</v>
          </cell>
          <cell r="L640">
            <v>45</v>
          </cell>
          <cell r="M640">
            <v>45</v>
          </cell>
          <cell r="N640">
            <v>1</v>
          </cell>
          <cell r="O640">
            <v>2</v>
          </cell>
          <cell r="Q640" t="str">
            <v>تعمل</v>
          </cell>
          <cell r="R640">
            <v>45</v>
          </cell>
          <cell r="S640">
            <v>41.85</v>
          </cell>
          <cell r="T640">
            <v>48.15</v>
          </cell>
          <cell r="U640">
            <v>7</v>
          </cell>
          <cell r="V640">
            <v>7</v>
          </cell>
          <cell r="X640" t="str">
            <v>ثلاجة</v>
          </cell>
          <cell r="Y640">
            <v>262</v>
          </cell>
          <cell r="Z640"/>
          <cell r="AA640">
            <v>555</v>
          </cell>
          <cell r="AB640" t="str">
            <v>فوم تغليف علوى شمال10/8قدم  PDFRP0083</v>
          </cell>
          <cell r="AC640">
            <v>4.4999999999999998E-2</v>
          </cell>
          <cell r="AD640" t="str">
            <v>دايو 10 قدم</v>
          </cell>
          <cell r="AE640">
            <v>1</v>
          </cell>
          <cell r="AH640">
            <v>160</v>
          </cell>
          <cell r="AI640">
            <v>152</v>
          </cell>
          <cell r="AJ640">
            <v>168</v>
          </cell>
          <cell r="AK640">
            <v>1</v>
          </cell>
          <cell r="AL640">
            <v>1</v>
          </cell>
          <cell r="AT640" t="str">
            <v>DAI</v>
          </cell>
          <cell r="AU640" t="str">
            <v>اتوماتيك</v>
          </cell>
          <cell r="AV640">
            <v>7</v>
          </cell>
          <cell r="AW640">
            <v>7</v>
          </cell>
          <cell r="AX640">
            <v>595</v>
          </cell>
          <cell r="AY640">
            <v>1</v>
          </cell>
          <cell r="AZ640">
            <v>1</v>
          </cell>
          <cell r="BA640">
            <v>172</v>
          </cell>
          <cell r="BB640">
            <v>1</v>
          </cell>
          <cell r="BC640">
            <v>1</v>
          </cell>
          <cell r="BD640">
            <v>34</v>
          </cell>
          <cell r="BE640">
            <v>2</v>
          </cell>
          <cell r="BF640">
            <v>2</v>
          </cell>
          <cell r="BJ640">
            <v>5</v>
          </cell>
          <cell r="BK640">
            <v>-5</v>
          </cell>
          <cell r="BL640">
            <v>5</v>
          </cell>
          <cell r="BN640">
            <v>220</v>
          </cell>
          <cell r="BO640" t="str">
            <v>2</v>
          </cell>
          <cell r="BP640"/>
          <cell r="BW640">
            <v>0</v>
          </cell>
          <cell r="CK640">
            <v>0</v>
          </cell>
          <cell r="CL640">
            <v>4.9500000000000002E-2</v>
          </cell>
          <cell r="CN640" t="str">
            <v>foam pack top left10/8foot  PDFRP0083</v>
          </cell>
          <cell r="CO640" t="str">
            <v/>
          </cell>
          <cell r="CT640">
            <v>1</v>
          </cell>
          <cell r="CU640">
            <v>1</v>
          </cell>
          <cell r="CV640">
            <v>1</v>
          </cell>
        </row>
        <row r="641">
          <cell r="A641" t="str">
            <v>556ur</v>
          </cell>
          <cell r="B641" t="str">
            <v>PF1</v>
          </cell>
          <cell r="C641" t="str">
            <v>FOAM 10TH</v>
          </cell>
          <cell r="D641" t="str">
            <v>Molds</v>
          </cell>
          <cell r="E641" t="str">
            <v xml:space="preserve">FMLGEI65UM7301 </v>
          </cell>
          <cell r="F641" t="str">
            <v>LG65UM73-علوي يمين-</v>
          </cell>
          <cell r="G641" t="str">
            <v>Ea</v>
          </cell>
          <cell r="H641" t="str">
            <v>1400*1700</v>
          </cell>
          <cell r="I641">
            <v>0.29299999999999998</v>
          </cell>
          <cell r="M641">
            <v>20</v>
          </cell>
          <cell r="N641">
            <v>1</v>
          </cell>
          <cell r="O641">
            <v>1</v>
          </cell>
          <cell r="P641" t="str">
            <v>C2</v>
          </cell>
          <cell r="Q641" t="str">
            <v>تعمل</v>
          </cell>
          <cell r="R641">
            <v>293</v>
          </cell>
          <cell r="S641">
            <v>275.71300000000002</v>
          </cell>
          <cell r="T641">
            <v>313.803</v>
          </cell>
          <cell r="U641">
            <v>5.9</v>
          </cell>
          <cell r="V641">
            <v>7.1</v>
          </cell>
          <cell r="X641" t="str">
            <v>TV</v>
          </cell>
          <cell r="Y641">
            <v>384</v>
          </cell>
          <cell r="Z641" t="str">
            <v>علوي يمين</v>
          </cell>
          <cell r="AA641">
            <v>556</v>
          </cell>
          <cell r="AB641" t="str">
            <v>LG 65 UM 73 top&amp;bottom</v>
          </cell>
          <cell r="AC641" t="str">
            <v>2POLE SET PACKING</v>
          </cell>
          <cell r="AD641" t="str">
            <v>LG65UM73</v>
          </cell>
          <cell r="AE641">
            <v>1</v>
          </cell>
          <cell r="AG641" t="str">
            <v>MFZ66236701</v>
          </cell>
          <cell r="AH641">
            <v>180</v>
          </cell>
          <cell r="AI641">
            <v>171</v>
          </cell>
          <cell r="AJ641">
            <v>189</v>
          </cell>
          <cell r="AK641">
            <v>0</v>
          </cell>
          <cell r="AL641">
            <v>1</v>
          </cell>
          <cell r="AN641">
            <v>9</v>
          </cell>
          <cell r="AO641">
            <v>16</v>
          </cell>
          <cell r="AP641" t="str">
            <v>303xj</v>
          </cell>
          <cell r="AQ641" t="str">
            <v>S.2 112  (M) 0.7-1.1 mm</v>
          </cell>
          <cell r="AR641">
            <v>27</v>
          </cell>
          <cell r="AS641">
            <v>24</v>
          </cell>
          <cell r="AT641" t="str">
            <v>LGE</v>
          </cell>
          <cell r="AU641" t="str">
            <v>اتوماتيك</v>
          </cell>
          <cell r="AV641">
            <v>7</v>
          </cell>
          <cell r="AW641">
            <v>7</v>
          </cell>
          <cell r="AX641">
            <v>790</v>
          </cell>
          <cell r="AY641">
            <v>0</v>
          </cell>
          <cell r="AZ641">
            <v>5</v>
          </cell>
          <cell r="BA641">
            <v>174</v>
          </cell>
          <cell r="BB641">
            <v>0</v>
          </cell>
          <cell r="BC641">
            <v>3</v>
          </cell>
          <cell r="BD641">
            <v>280</v>
          </cell>
          <cell r="BE641">
            <v>2</v>
          </cell>
          <cell r="BF641">
            <v>0</v>
          </cell>
          <cell r="BJ641">
            <v>5</v>
          </cell>
          <cell r="BK641">
            <v>4</v>
          </cell>
          <cell r="BL641">
            <v>14</v>
          </cell>
          <cell r="BM641">
            <v>2</v>
          </cell>
          <cell r="BN641">
            <v>415</v>
          </cell>
          <cell r="BO641" t="str">
            <v>4</v>
          </cell>
          <cell r="BP641">
            <v>43594</v>
          </cell>
          <cell r="BX641" t="str">
            <v>شفاف</v>
          </cell>
          <cell r="BY641">
            <v>2.6667E-2</v>
          </cell>
          <cell r="BZ641">
            <v>50</v>
          </cell>
          <cell r="CA641">
            <v>8</v>
          </cell>
          <cell r="CB641">
            <v>4</v>
          </cell>
          <cell r="CC641">
            <v>1</v>
          </cell>
          <cell r="CE641">
            <v>87</v>
          </cell>
          <cell r="CF641">
            <v>150</v>
          </cell>
          <cell r="CG641" t="str">
            <v>ابيض</v>
          </cell>
          <cell r="CH641">
            <v>1.4500000000000001E-2</v>
          </cell>
          <cell r="CI641">
            <v>8.6999999999999994E-2</v>
          </cell>
          <cell r="CK641">
            <v>0.31790499999999999</v>
          </cell>
          <cell r="CL641">
            <v>0</v>
          </cell>
          <cell r="CO641" t="str">
            <v>LG</v>
          </cell>
          <cell r="CP641" t="str">
            <v>HE</v>
          </cell>
          <cell r="CS641">
            <v>1</v>
          </cell>
          <cell r="CT641">
            <v>0</v>
          </cell>
          <cell r="CU641">
            <v>1</v>
          </cell>
          <cell r="CV641">
            <v>1</v>
          </cell>
        </row>
        <row r="642">
          <cell r="A642" t="str">
            <v>556ul</v>
          </cell>
          <cell r="B642" t="str">
            <v>PF1</v>
          </cell>
          <cell r="C642" t="str">
            <v>FOAM 10TH</v>
          </cell>
          <cell r="D642" t="str">
            <v>Molds</v>
          </cell>
          <cell r="E642" t="str">
            <v xml:space="preserve">FMLGEI65UM7301 </v>
          </cell>
          <cell r="F642" t="str">
            <v>LG65UM73-علوي شمال-</v>
          </cell>
          <cell r="G642" t="str">
            <v>Ea</v>
          </cell>
          <cell r="H642" t="str">
            <v>1400*1700</v>
          </cell>
          <cell r="I642">
            <v>0.29399999999999998</v>
          </cell>
          <cell r="M642">
            <v>20</v>
          </cell>
          <cell r="N642">
            <v>1</v>
          </cell>
          <cell r="O642">
            <v>1</v>
          </cell>
          <cell r="P642" t="str">
            <v>C2</v>
          </cell>
          <cell r="Q642" t="str">
            <v>تعمل</v>
          </cell>
          <cell r="R642">
            <v>294</v>
          </cell>
          <cell r="S642">
            <v>276.654</v>
          </cell>
          <cell r="T642">
            <v>314.87400000000002</v>
          </cell>
          <cell r="U642">
            <v>5.9</v>
          </cell>
          <cell r="V642">
            <v>7.1</v>
          </cell>
          <cell r="X642" t="str">
            <v>TV</v>
          </cell>
          <cell r="Y642">
            <v>384</v>
          </cell>
          <cell r="Z642" t="str">
            <v>علوي شمال</v>
          </cell>
          <cell r="AA642">
            <v>556</v>
          </cell>
          <cell r="AB642" t="str">
            <v>LG 65 UM 73 top&amp;bottom</v>
          </cell>
          <cell r="AC642" t="str">
            <v>2POLE SET PACKING</v>
          </cell>
          <cell r="AD642" t="str">
            <v>LG65UM73</v>
          </cell>
          <cell r="AE642">
            <v>1</v>
          </cell>
          <cell r="AG642" t="str">
            <v>MFZ66236701</v>
          </cell>
          <cell r="AH642">
            <v>180</v>
          </cell>
          <cell r="AI642">
            <v>171</v>
          </cell>
          <cell r="AJ642">
            <v>189</v>
          </cell>
          <cell r="AK642">
            <v>0</v>
          </cell>
          <cell r="AL642">
            <v>1</v>
          </cell>
          <cell r="AN642">
            <v>9</v>
          </cell>
          <cell r="AO642">
            <v>16</v>
          </cell>
          <cell r="AP642" t="str">
            <v>303xj</v>
          </cell>
          <cell r="AQ642" t="str">
            <v>S.2 112  (M) 0.7-1.1 mm</v>
          </cell>
          <cell r="AR642">
            <v>27</v>
          </cell>
          <cell r="AS642">
            <v>24</v>
          </cell>
          <cell r="AT642" t="str">
            <v>LGE</v>
          </cell>
          <cell r="AU642" t="str">
            <v>اتوماتيك</v>
          </cell>
          <cell r="AV642">
            <v>7</v>
          </cell>
          <cell r="AW642">
            <v>7</v>
          </cell>
          <cell r="AX642">
            <v>790</v>
          </cell>
          <cell r="AY642">
            <v>0</v>
          </cell>
          <cell r="AZ642">
            <v>5</v>
          </cell>
          <cell r="BA642">
            <v>174</v>
          </cell>
          <cell r="BB642">
            <v>0</v>
          </cell>
          <cell r="BC642">
            <v>3</v>
          </cell>
          <cell r="BD642">
            <v>280</v>
          </cell>
          <cell r="BE642">
            <v>2</v>
          </cell>
          <cell r="BF642">
            <v>0</v>
          </cell>
          <cell r="BJ642">
            <v>5</v>
          </cell>
          <cell r="BK642">
            <v>4</v>
          </cell>
          <cell r="BL642">
            <v>14</v>
          </cell>
          <cell r="BM642">
            <v>2</v>
          </cell>
          <cell r="BN642">
            <v>415</v>
          </cell>
          <cell r="BO642" t="str">
            <v>4</v>
          </cell>
          <cell r="BP642">
            <v>43594</v>
          </cell>
          <cell r="BX642" t="str">
            <v>شفاف</v>
          </cell>
          <cell r="BY642">
            <v>2.6667E-2</v>
          </cell>
          <cell r="BZ642">
            <v>50</v>
          </cell>
          <cell r="CA642">
            <v>8</v>
          </cell>
          <cell r="CB642">
            <v>4</v>
          </cell>
          <cell r="CC642">
            <v>1</v>
          </cell>
          <cell r="CE642">
            <v>87</v>
          </cell>
          <cell r="CF642">
            <v>150</v>
          </cell>
          <cell r="CG642" t="str">
            <v>ابيض</v>
          </cell>
          <cell r="CH642">
            <v>1.4500000000000001E-2</v>
          </cell>
          <cell r="CI642">
            <v>8.6999999999999994E-2</v>
          </cell>
          <cell r="CK642">
            <v>0.31899</v>
          </cell>
          <cell r="CL642">
            <v>0</v>
          </cell>
          <cell r="CO642" t="str">
            <v>LG</v>
          </cell>
          <cell r="CP642" t="str">
            <v>HE</v>
          </cell>
          <cell r="CS642">
            <v>1</v>
          </cell>
          <cell r="CT642">
            <v>0</v>
          </cell>
          <cell r="CU642">
            <v>0</v>
          </cell>
          <cell r="CV642">
            <v>0</v>
          </cell>
        </row>
        <row r="643">
          <cell r="A643" t="str">
            <v>556br</v>
          </cell>
          <cell r="B643" t="str">
            <v>PF1</v>
          </cell>
          <cell r="C643" t="str">
            <v>FOAM 10TH</v>
          </cell>
          <cell r="D643" t="str">
            <v>Molds</v>
          </cell>
          <cell r="E643" t="str">
            <v xml:space="preserve">FMLGEI65UM7301 </v>
          </cell>
          <cell r="F643" t="str">
            <v>LG65UM73-سفلي يمين-</v>
          </cell>
          <cell r="G643" t="str">
            <v>Ea</v>
          </cell>
          <cell r="H643" t="str">
            <v>1400*1700</v>
          </cell>
          <cell r="I643">
            <v>0.24</v>
          </cell>
          <cell r="M643">
            <v>20</v>
          </cell>
          <cell r="N643">
            <v>1</v>
          </cell>
          <cell r="O643">
            <v>1</v>
          </cell>
          <cell r="P643" t="str">
            <v>C2</v>
          </cell>
          <cell r="Q643" t="str">
            <v>تعمل</v>
          </cell>
          <cell r="R643">
            <v>240</v>
          </cell>
          <cell r="S643">
            <v>225.84</v>
          </cell>
          <cell r="T643">
            <v>257.04000000000002</v>
          </cell>
          <cell r="U643">
            <v>5.9</v>
          </cell>
          <cell r="V643">
            <v>7.1</v>
          </cell>
          <cell r="X643" t="str">
            <v>TV</v>
          </cell>
          <cell r="Y643">
            <v>384</v>
          </cell>
          <cell r="Z643" t="str">
            <v>سفلى يمين</v>
          </cell>
          <cell r="AA643">
            <v>556</v>
          </cell>
          <cell r="AB643" t="str">
            <v>LG 65 UM 73 top&amp;bottom</v>
          </cell>
          <cell r="AC643" t="str">
            <v>2POLE SET PACKING</v>
          </cell>
          <cell r="AD643" t="str">
            <v>LG65UM73</v>
          </cell>
          <cell r="AE643">
            <v>1</v>
          </cell>
          <cell r="AG643" t="str">
            <v>MFZ66236701</v>
          </cell>
          <cell r="AH643">
            <v>180</v>
          </cell>
          <cell r="AI643">
            <v>171</v>
          </cell>
          <cell r="AJ643">
            <v>189</v>
          </cell>
          <cell r="AK643">
            <v>0</v>
          </cell>
          <cell r="AL643">
            <v>1</v>
          </cell>
          <cell r="AN643">
            <v>9</v>
          </cell>
          <cell r="AO643">
            <v>16</v>
          </cell>
          <cell r="AP643" t="str">
            <v>303xj</v>
          </cell>
          <cell r="AQ643" t="str">
            <v>S.2 112  (M) 0.7-1.1 mm</v>
          </cell>
          <cell r="AR643">
            <v>27</v>
          </cell>
          <cell r="AS643">
            <v>24</v>
          </cell>
          <cell r="AU643" t="str">
            <v>اتوماتيك</v>
          </cell>
          <cell r="AV643">
            <v>7</v>
          </cell>
          <cell r="AW643">
            <v>7</v>
          </cell>
          <cell r="AX643">
            <v>791</v>
          </cell>
          <cell r="AY643">
            <v>0</v>
          </cell>
          <cell r="AZ643">
            <v>5</v>
          </cell>
          <cell r="BA643">
            <v>169</v>
          </cell>
          <cell r="BB643">
            <v>0</v>
          </cell>
          <cell r="BC643">
            <v>3</v>
          </cell>
          <cell r="BD643">
            <v>283</v>
          </cell>
          <cell r="BE643">
            <v>2</v>
          </cell>
          <cell r="BF643">
            <v>0</v>
          </cell>
          <cell r="BJ643">
            <v>5</v>
          </cell>
          <cell r="BK643">
            <v>4</v>
          </cell>
          <cell r="BL643">
            <v>14</v>
          </cell>
          <cell r="BM643">
            <v>2</v>
          </cell>
          <cell r="BN643">
            <v>415</v>
          </cell>
          <cell r="BO643" t="str">
            <v>4</v>
          </cell>
          <cell r="BP643">
            <v>43594</v>
          </cell>
          <cell r="BX643" t="str">
            <v>شفاف</v>
          </cell>
          <cell r="BY643">
            <v>2.6667E-2</v>
          </cell>
          <cell r="BZ643">
            <v>50</v>
          </cell>
          <cell r="CA643">
            <v>8</v>
          </cell>
          <cell r="CB643">
            <v>8</v>
          </cell>
          <cell r="CC643">
            <v>1</v>
          </cell>
          <cell r="CE643">
            <v>87</v>
          </cell>
          <cell r="CF643">
            <v>150</v>
          </cell>
          <cell r="CG643" t="str">
            <v>احمر</v>
          </cell>
          <cell r="CK643">
            <v>0.26039999999999996</v>
          </cell>
          <cell r="CL643">
            <v>0</v>
          </cell>
          <cell r="CO643" t="str">
            <v>LG</v>
          </cell>
          <cell r="CP643" t="str">
            <v>HE</v>
          </cell>
          <cell r="CS643">
            <v>2</v>
          </cell>
          <cell r="CT643">
            <v>0</v>
          </cell>
          <cell r="CU643">
            <v>0</v>
          </cell>
          <cell r="CV643">
            <v>0</v>
          </cell>
        </row>
        <row r="644">
          <cell r="A644" t="str">
            <v>556bl</v>
          </cell>
          <cell r="B644" t="str">
            <v>PF1</v>
          </cell>
          <cell r="C644" t="str">
            <v>FOAM 10TH</v>
          </cell>
          <cell r="D644" t="str">
            <v>Molds</v>
          </cell>
          <cell r="E644" t="str">
            <v xml:space="preserve">FMLGEI65UM7301 </v>
          </cell>
          <cell r="F644" t="str">
            <v>LG65UM73-سفلي شمال-</v>
          </cell>
          <cell r="G644" t="str">
            <v>Ea</v>
          </cell>
          <cell r="H644" t="str">
            <v>1400*1700</v>
          </cell>
          <cell r="I644">
            <v>0.23899999999999999</v>
          </cell>
          <cell r="M644">
            <v>20</v>
          </cell>
          <cell r="N644">
            <v>1</v>
          </cell>
          <cell r="O644">
            <v>1</v>
          </cell>
          <cell r="P644" t="str">
            <v>C2</v>
          </cell>
          <cell r="Q644" t="str">
            <v>تعمل</v>
          </cell>
          <cell r="R644">
            <v>239</v>
          </cell>
          <cell r="S644">
            <v>224.899</v>
          </cell>
          <cell r="T644">
            <v>255.96899999999999</v>
          </cell>
          <cell r="U644">
            <v>5.9</v>
          </cell>
          <cell r="V644">
            <v>7.1</v>
          </cell>
          <cell r="X644" t="str">
            <v>TV</v>
          </cell>
          <cell r="Y644">
            <v>384</v>
          </cell>
          <cell r="Z644" t="str">
            <v>سفلى شمال</v>
          </cell>
          <cell r="AA644">
            <v>556</v>
          </cell>
          <cell r="AB644" t="str">
            <v>LG 65 UM 73 top&amp;bottom</v>
          </cell>
          <cell r="AC644" t="str">
            <v>2POLE SET PACKING</v>
          </cell>
          <cell r="AD644" t="str">
            <v>LG65UM73</v>
          </cell>
          <cell r="AE644">
            <v>1</v>
          </cell>
          <cell r="AF644" t="str">
            <v>mma </v>
          </cell>
          <cell r="AG644" t="str">
            <v>MFZ66236701</v>
          </cell>
          <cell r="AH644">
            <v>180</v>
          </cell>
          <cell r="AI644">
            <v>171</v>
          </cell>
          <cell r="AJ644">
            <v>189</v>
          </cell>
          <cell r="AK644">
            <v>0</v>
          </cell>
          <cell r="AL644">
            <v>1</v>
          </cell>
          <cell r="AN644">
            <v>9</v>
          </cell>
          <cell r="AO644">
            <v>16</v>
          </cell>
          <cell r="AP644" t="str">
            <v>303xj</v>
          </cell>
          <cell r="AQ644" t="str">
            <v>S.2 112  (M) 0.7-1.1 mm</v>
          </cell>
          <cell r="AR644">
            <v>27</v>
          </cell>
          <cell r="AS644">
            <v>24</v>
          </cell>
          <cell r="AU644" t="str">
            <v>اتوماتيك</v>
          </cell>
          <cell r="AV644">
            <v>7</v>
          </cell>
          <cell r="AW644">
            <v>7</v>
          </cell>
          <cell r="AX644">
            <v>791</v>
          </cell>
          <cell r="AY644">
            <v>0</v>
          </cell>
          <cell r="AZ644">
            <v>5</v>
          </cell>
          <cell r="BA644">
            <v>169</v>
          </cell>
          <cell r="BB644">
            <v>0</v>
          </cell>
          <cell r="BC644">
            <v>3</v>
          </cell>
          <cell r="BD644">
            <v>283</v>
          </cell>
          <cell r="BE644">
            <v>2</v>
          </cell>
          <cell r="BF644">
            <v>0</v>
          </cell>
          <cell r="BJ644">
            <v>5</v>
          </cell>
          <cell r="BK644">
            <v>4</v>
          </cell>
          <cell r="BL644">
            <v>14</v>
          </cell>
          <cell r="BM644">
            <v>2</v>
          </cell>
          <cell r="BN644">
            <v>415</v>
          </cell>
          <cell r="BO644" t="str">
            <v>4</v>
          </cell>
          <cell r="BP644">
            <v>43594</v>
          </cell>
          <cell r="BX644" t="str">
            <v>شفاف</v>
          </cell>
          <cell r="BY644">
            <v>2.6667E-2</v>
          </cell>
          <cell r="BZ644">
            <v>50</v>
          </cell>
          <cell r="CA644">
            <v>8</v>
          </cell>
          <cell r="CB644">
            <v>8</v>
          </cell>
          <cell r="CC644">
            <v>1</v>
          </cell>
          <cell r="CE644">
            <v>87</v>
          </cell>
          <cell r="CF644">
            <v>150</v>
          </cell>
          <cell r="CG644" t="str">
            <v>احمر</v>
          </cell>
          <cell r="CK644">
            <v>0.25931499999999996</v>
          </cell>
          <cell r="CL644">
            <v>0</v>
          </cell>
          <cell r="CO644" t="str">
            <v>LG</v>
          </cell>
          <cell r="CP644" t="str">
            <v>HE</v>
          </cell>
          <cell r="CS644">
            <v>2</v>
          </cell>
          <cell r="CT644">
            <v>0</v>
          </cell>
          <cell r="CU644">
            <v>0</v>
          </cell>
          <cell r="CV644">
            <v>0</v>
          </cell>
        </row>
        <row r="645">
          <cell r="A645">
            <v>556</v>
          </cell>
          <cell r="B645" t="str">
            <v>PF1</v>
          </cell>
          <cell r="C645" t="str">
            <v>FOAM 10TH</v>
          </cell>
          <cell r="D645" t="str">
            <v>Molds</v>
          </cell>
          <cell r="E645" t="str">
            <v>FMLGEI65UM7301</v>
          </cell>
          <cell r="F645" t="str">
            <v xml:space="preserve">LG 65 UM 73 up&amp;down </v>
          </cell>
          <cell r="G645" t="str">
            <v>Set</v>
          </cell>
          <cell r="H645" t="str">
            <v>1400*1700</v>
          </cell>
          <cell r="I645">
            <v>1.0659999999999998</v>
          </cell>
          <cell r="M645">
            <v>20</v>
          </cell>
          <cell r="N645">
            <v>4</v>
          </cell>
          <cell r="O645">
            <v>1</v>
          </cell>
          <cell r="P645" t="str">
            <v>C2</v>
          </cell>
          <cell r="Q645" t="str">
            <v>تعمل</v>
          </cell>
          <cell r="R645">
            <v>1065.9999999999998</v>
          </cell>
          <cell r="S645">
            <v>1003.1059999999998</v>
          </cell>
          <cell r="T645">
            <v>1141.6859999999997</v>
          </cell>
          <cell r="U645">
            <v>5.9</v>
          </cell>
          <cell r="V645">
            <v>7.1</v>
          </cell>
          <cell r="X645" t="str">
            <v>TV</v>
          </cell>
          <cell r="Y645">
            <v>384</v>
          </cell>
          <cell r="Z645"/>
          <cell r="AA645">
            <v>556</v>
          </cell>
          <cell r="AB645" t="str">
            <v>LG 65 UM 73 top&amp;bottom</v>
          </cell>
          <cell r="AC645" t="str">
            <v>2POLE SET PACKING</v>
          </cell>
          <cell r="AD645" t="str">
            <v>LG65UM73</v>
          </cell>
          <cell r="AE645">
            <v>1</v>
          </cell>
          <cell r="AG645" t="str">
            <v>MFZ66236702</v>
          </cell>
          <cell r="AH645">
            <v>180</v>
          </cell>
          <cell r="AI645">
            <v>171</v>
          </cell>
          <cell r="AJ645">
            <v>189</v>
          </cell>
          <cell r="AK645">
            <v>1</v>
          </cell>
          <cell r="AN645">
            <v>9</v>
          </cell>
          <cell r="AO645">
            <v>16</v>
          </cell>
          <cell r="AP645" t="str">
            <v>303xj</v>
          </cell>
          <cell r="AQ645" t="str">
            <v>S.2 112  (M) 0.7-1.1 mm</v>
          </cell>
          <cell r="AR645">
            <v>27</v>
          </cell>
          <cell r="AS645">
            <v>24</v>
          </cell>
          <cell r="AU645" t="str">
            <v>اتوماتيك</v>
          </cell>
          <cell r="AV645">
            <v>7</v>
          </cell>
          <cell r="AW645">
            <v>7</v>
          </cell>
          <cell r="AX645">
            <v>791</v>
          </cell>
          <cell r="AY645">
            <v>0</v>
          </cell>
          <cell r="AZ645">
            <v>5</v>
          </cell>
          <cell r="BA645">
            <v>169</v>
          </cell>
          <cell r="BB645">
            <v>0</v>
          </cell>
          <cell r="BC645">
            <v>3</v>
          </cell>
          <cell r="BD645">
            <v>283</v>
          </cell>
          <cell r="BE645">
            <v>2</v>
          </cell>
          <cell r="BF645">
            <v>0</v>
          </cell>
          <cell r="BJ645">
            <v>5</v>
          </cell>
          <cell r="BK645">
            <v>4</v>
          </cell>
          <cell r="BL645">
            <v>14</v>
          </cell>
          <cell r="BM645">
            <v>2</v>
          </cell>
          <cell r="BN645">
            <v>415</v>
          </cell>
          <cell r="BO645" t="str">
            <v>4</v>
          </cell>
          <cell r="BP645">
            <v>43594</v>
          </cell>
          <cell r="BX645" t="str">
            <v>شفاف</v>
          </cell>
          <cell r="BY645">
            <v>2.6667E-2</v>
          </cell>
          <cell r="BZ645">
            <v>50</v>
          </cell>
          <cell r="CA645">
            <v>8</v>
          </cell>
          <cell r="CB645">
            <v>8</v>
          </cell>
          <cell r="CC645">
            <v>1</v>
          </cell>
          <cell r="CE645">
            <v>87</v>
          </cell>
          <cell r="CF645">
            <v>150</v>
          </cell>
          <cell r="CG645" t="str">
            <v>احمر</v>
          </cell>
          <cell r="CK645">
            <v>1.1566099999999997</v>
          </cell>
          <cell r="CL645">
            <v>0</v>
          </cell>
          <cell r="CO645" t="str">
            <v>LG</v>
          </cell>
          <cell r="CP645" t="str">
            <v>HE</v>
          </cell>
          <cell r="CS645">
            <v>2</v>
          </cell>
          <cell r="CT645">
            <v>1</v>
          </cell>
          <cell r="CU645">
            <v>1</v>
          </cell>
          <cell r="CV645">
            <v>1</v>
          </cell>
        </row>
        <row r="646">
          <cell r="A646" t="str">
            <v>557r</v>
          </cell>
          <cell r="B646" t="str">
            <v>PF1</v>
          </cell>
          <cell r="C646" t="str">
            <v>FOAM 10TH</v>
          </cell>
          <cell r="D646" t="str">
            <v>Molds</v>
          </cell>
          <cell r="E646" t="str">
            <v xml:space="preserve">FMLGEI65UM7302  </v>
          </cell>
          <cell r="F646" t="str">
            <v>LG65UM73-  جانب يمين-</v>
          </cell>
          <cell r="G646" t="str">
            <v>Ea</v>
          </cell>
          <cell r="H646" t="str">
            <v>1400*1700</v>
          </cell>
          <cell r="I646">
            <v>9.0999999999999998E-2</v>
          </cell>
          <cell r="M646">
            <v>20</v>
          </cell>
          <cell r="N646">
            <v>1</v>
          </cell>
          <cell r="O646">
            <v>1</v>
          </cell>
          <cell r="P646" t="str">
            <v>C2</v>
          </cell>
          <cell r="Q646" t="str">
            <v>تعمل</v>
          </cell>
          <cell r="R646">
            <v>91</v>
          </cell>
          <cell r="S646">
            <v>85.631</v>
          </cell>
          <cell r="T646">
            <v>97.460999999999999</v>
          </cell>
          <cell r="U646">
            <v>5.9</v>
          </cell>
          <cell r="V646">
            <v>7.1</v>
          </cell>
          <cell r="X646" t="str">
            <v>TV</v>
          </cell>
          <cell r="Y646">
            <v>384</v>
          </cell>
          <cell r="Z646" t="str">
            <v>يمين</v>
          </cell>
          <cell r="AA646">
            <v>556</v>
          </cell>
          <cell r="AB646" t="str">
            <v>LG 65 UM 73 sides</v>
          </cell>
          <cell r="AD646" t="str">
            <v>LG65UM73</v>
          </cell>
          <cell r="AE646">
            <v>1</v>
          </cell>
          <cell r="AG646" t="str">
            <v>MFZ66236702</v>
          </cell>
          <cell r="AH646">
            <v>180</v>
          </cell>
          <cell r="AI646">
            <v>171</v>
          </cell>
          <cell r="AJ646">
            <v>189</v>
          </cell>
          <cell r="AK646">
            <v>0</v>
          </cell>
          <cell r="AL646">
            <v>1</v>
          </cell>
          <cell r="AN646">
            <v>9</v>
          </cell>
          <cell r="AO646">
            <v>16</v>
          </cell>
          <cell r="AP646" t="str">
            <v>303xj</v>
          </cell>
          <cell r="AQ646" t="str">
            <v>S.2 112  (M) 0.7-1.1 mm</v>
          </cell>
          <cell r="AR646">
            <v>27</v>
          </cell>
          <cell r="AS646">
            <v>24</v>
          </cell>
          <cell r="AU646" t="str">
            <v>اتوماتيك</v>
          </cell>
          <cell r="AV646">
            <v>7</v>
          </cell>
          <cell r="AW646">
            <v>7</v>
          </cell>
          <cell r="AX646">
            <v>390</v>
          </cell>
          <cell r="AY646">
            <v>0</v>
          </cell>
          <cell r="AZ646">
            <v>4</v>
          </cell>
          <cell r="BA646">
            <v>168</v>
          </cell>
          <cell r="BB646">
            <v>0</v>
          </cell>
          <cell r="BC646">
            <v>3</v>
          </cell>
          <cell r="BD646">
            <v>179</v>
          </cell>
          <cell r="BE646">
            <v>0</v>
          </cell>
          <cell r="BF646">
            <v>3</v>
          </cell>
          <cell r="BJ646">
            <v>5</v>
          </cell>
          <cell r="BK646">
            <v>4</v>
          </cell>
          <cell r="BL646">
            <v>14</v>
          </cell>
          <cell r="BM646">
            <v>2</v>
          </cell>
          <cell r="BN646">
            <v>415</v>
          </cell>
          <cell r="BO646" t="str">
            <v>4</v>
          </cell>
          <cell r="BP646">
            <v>43594</v>
          </cell>
          <cell r="BX646" t="str">
            <v>شفاف</v>
          </cell>
          <cell r="BY646">
            <v>2.6667E-2</v>
          </cell>
          <cell r="BZ646">
            <v>50</v>
          </cell>
          <cell r="CA646">
            <v>8</v>
          </cell>
          <cell r="CB646">
            <v>24</v>
          </cell>
          <cell r="CC646">
            <v>1</v>
          </cell>
          <cell r="CE646">
            <v>87</v>
          </cell>
          <cell r="CF646">
            <v>150</v>
          </cell>
          <cell r="CG646" t="str">
            <v>ازرق</v>
          </cell>
          <cell r="CK646">
            <v>9.8734999999999989E-2</v>
          </cell>
          <cell r="CL646">
            <v>0</v>
          </cell>
          <cell r="CO646" t="str">
            <v>LG</v>
          </cell>
          <cell r="CP646" t="str">
            <v>HE</v>
          </cell>
          <cell r="CS646">
            <v>3</v>
          </cell>
          <cell r="CT646">
            <v>0</v>
          </cell>
          <cell r="CU646">
            <v>1</v>
          </cell>
          <cell r="CV646">
            <v>1</v>
          </cell>
        </row>
        <row r="647">
          <cell r="A647" t="str">
            <v>557l</v>
          </cell>
          <cell r="B647" t="str">
            <v>PF1</v>
          </cell>
          <cell r="C647" t="str">
            <v>FOAM 10TH</v>
          </cell>
          <cell r="D647" t="str">
            <v>Molds</v>
          </cell>
          <cell r="E647" t="str">
            <v xml:space="preserve">FMLGEI65UM7302  </v>
          </cell>
          <cell r="F647" t="str">
            <v>LG65UM73-جانب يسار-</v>
          </cell>
          <cell r="G647" t="str">
            <v>Ea</v>
          </cell>
          <cell r="H647" t="str">
            <v>1400*1700</v>
          </cell>
          <cell r="I647">
            <v>9.0999999999999998E-2</v>
          </cell>
          <cell r="M647">
            <v>20</v>
          </cell>
          <cell r="N647">
            <v>1</v>
          </cell>
          <cell r="O647">
            <v>1</v>
          </cell>
          <cell r="P647" t="str">
            <v>C2</v>
          </cell>
          <cell r="Q647" t="str">
            <v>تعمل</v>
          </cell>
          <cell r="R647">
            <v>91</v>
          </cell>
          <cell r="S647">
            <v>85.631</v>
          </cell>
          <cell r="T647">
            <v>97.460999999999999</v>
          </cell>
          <cell r="U647">
            <v>5.9</v>
          </cell>
          <cell r="V647">
            <v>7.1</v>
          </cell>
          <cell r="X647" t="str">
            <v>TV</v>
          </cell>
          <cell r="Y647">
            <v>384</v>
          </cell>
          <cell r="Z647" t="str">
            <v>يسار</v>
          </cell>
          <cell r="AA647">
            <v>556</v>
          </cell>
          <cell r="AB647" t="str">
            <v>LG 65 UM 73 sides</v>
          </cell>
          <cell r="AD647" t="str">
            <v>LG65UM73</v>
          </cell>
          <cell r="AE647">
            <v>1</v>
          </cell>
          <cell r="AG647" t="str">
            <v>MFZ66236702</v>
          </cell>
          <cell r="AH647">
            <v>180</v>
          </cell>
          <cell r="AI647">
            <v>171</v>
          </cell>
          <cell r="AJ647">
            <v>189</v>
          </cell>
          <cell r="AK647">
            <v>0</v>
          </cell>
          <cell r="AL647">
            <v>1</v>
          </cell>
          <cell r="AN647">
            <v>9</v>
          </cell>
          <cell r="AO647">
            <v>16</v>
          </cell>
          <cell r="AP647" t="str">
            <v>303xj</v>
          </cell>
          <cell r="AQ647" t="str">
            <v>S.2 112  (M) 0.7-1.1 mm</v>
          </cell>
          <cell r="AR647">
            <v>27</v>
          </cell>
          <cell r="AS647">
            <v>24</v>
          </cell>
          <cell r="AU647" t="str">
            <v>اتوماتيك</v>
          </cell>
          <cell r="AV647">
            <v>7</v>
          </cell>
          <cell r="AW647">
            <v>7</v>
          </cell>
          <cell r="AX647">
            <v>390</v>
          </cell>
          <cell r="AY647">
            <v>0</v>
          </cell>
          <cell r="AZ647">
            <v>4</v>
          </cell>
          <cell r="BA647">
            <v>168</v>
          </cell>
          <cell r="BB647">
            <v>0</v>
          </cell>
          <cell r="BC647">
            <v>3</v>
          </cell>
          <cell r="BD647">
            <v>179</v>
          </cell>
          <cell r="BE647">
            <v>0</v>
          </cell>
          <cell r="BF647">
            <v>3</v>
          </cell>
          <cell r="BJ647">
            <v>5</v>
          </cell>
          <cell r="BK647">
            <v>4</v>
          </cell>
          <cell r="BL647">
            <v>14</v>
          </cell>
          <cell r="BM647">
            <v>2</v>
          </cell>
          <cell r="BN647">
            <v>415</v>
          </cell>
          <cell r="BO647" t="str">
            <v>4</v>
          </cell>
          <cell r="BP647">
            <v>43594</v>
          </cell>
          <cell r="BX647" t="str">
            <v>شفاف</v>
          </cell>
          <cell r="BY647">
            <v>2.6667E-2</v>
          </cell>
          <cell r="BZ647">
            <v>50</v>
          </cell>
          <cell r="CA647">
            <v>8</v>
          </cell>
          <cell r="CB647">
            <v>24</v>
          </cell>
          <cell r="CC647">
            <v>1</v>
          </cell>
          <cell r="CE647">
            <v>87</v>
          </cell>
          <cell r="CF647">
            <v>150</v>
          </cell>
          <cell r="CG647" t="str">
            <v>احمر</v>
          </cell>
          <cell r="CK647">
            <v>9.8734999999999989E-2</v>
          </cell>
          <cell r="CL647">
            <v>0</v>
          </cell>
          <cell r="CO647" t="str">
            <v>LG</v>
          </cell>
          <cell r="CP647" t="str">
            <v>HE</v>
          </cell>
          <cell r="CS647">
            <v>3</v>
          </cell>
          <cell r="CT647">
            <v>0</v>
          </cell>
          <cell r="CU647">
            <v>0</v>
          </cell>
          <cell r="CV647">
            <v>0</v>
          </cell>
        </row>
        <row r="648">
          <cell r="A648">
            <v>557</v>
          </cell>
          <cell r="B648" t="str">
            <v>PF1</v>
          </cell>
          <cell r="C648" t="str">
            <v>FOAM 10TH</v>
          </cell>
          <cell r="D648" t="str">
            <v>Molds</v>
          </cell>
          <cell r="E648" t="str">
            <v>FMLGEI65UM7302</v>
          </cell>
          <cell r="F648" t="str">
            <v>LG 65 UM 73 LR</v>
          </cell>
          <cell r="G648" t="str">
            <v>Set</v>
          </cell>
          <cell r="H648" t="str">
            <v>1400*1700</v>
          </cell>
          <cell r="I648">
            <v>0.182</v>
          </cell>
          <cell r="M648">
            <v>20</v>
          </cell>
          <cell r="N648">
            <v>2</v>
          </cell>
          <cell r="O648">
            <v>1</v>
          </cell>
          <cell r="P648" t="str">
            <v>C2</v>
          </cell>
          <cell r="Q648" t="str">
            <v>تعمل</v>
          </cell>
          <cell r="R648">
            <v>182</v>
          </cell>
          <cell r="S648">
            <v>171.262</v>
          </cell>
          <cell r="T648">
            <v>194.922</v>
          </cell>
          <cell r="U648">
            <v>5.9</v>
          </cell>
          <cell r="V648">
            <v>7.1</v>
          </cell>
          <cell r="X648" t="str">
            <v>TV</v>
          </cell>
          <cell r="Y648">
            <v>384</v>
          </cell>
          <cell r="AA648">
            <v>557</v>
          </cell>
          <cell r="AB648" t="str">
            <v>LG 65 UM 73 sides</v>
          </cell>
          <cell r="AD648" t="str">
            <v>LG65UM73</v>
          </cell>
          <cell r="AE648">
            <v>1</v>
          </cell>
          <cell r="AF648" t="str">
            <v>mma </v>
          </cell>
          <cell r="AG648" t="str">
            <v>MFZ66236702</v>
          </cell>
          <cell r="AH648">
            <v>180</v>
          </cell>
          <cell r="AI648">
            <v>171</v>
          </cell>
          <cell r="AJ648">
            <v>189</v>
          </cell>
          <cell r="AK648">
            <v>1</v>
          </cell>
          <cell r="AN648">
            <v>9</v>
          </cell>
          <cell r="AO648">
            <v>16</v>
          </cell>
          <cell r="AP648" t="str">
            <v>303xj</v>
          </cell>
          <cell r="AQ648" t="str">
            <v>S.2 112  (M) 0.7-1.1 mm</v>
          </cell>
          <cell r="AR648">
            <v>27</v>
          </cell>
          <cell r="AS648">
            <v>24</v>
          </cell>
          <cell r="AT648" t="str">
            <v>LGE</v>
          </cell>
          <cell r="AU648" t="str">
            <v>اتوماتيك</v>
          </cell>
          <cell r="AV648">
            <v>7</v>
          </cell>
          <cell r="AW648">
            <v>7</v>
          </cell>
          <cell r="BJ648">
            <v>5</v>
          </cell>
          <cell r="BK648">
            <v>4</v>
          </cell>
          <cell r="BL648">
            <v>14</v>
          </cell>
          <cell r="BM648">
            <v>2</v>
          </cell>
          <cell r="BN648">
            <v>415</v>
          </cell>
          <cell r="BO648" t="str">
            <v>4</v>
          </cell>
          <cell r="BP648">
            <v>43594</v>
          </cell>
          <cell r="BX648" t="str">
            <v>شفاف</v>
          </cell>
          <cell r="BY648">
            <v>2.6667E-2</v>
          </cell>
          <cell r="BZ648">
            <v>50</v>
          </cell>
          <cell r="CA648">
            <v>8</v>
          </cell>
          <cell r="CE648">
            <v>87</v>
          </cell>
          <cell r="CF648">
            <v>150</v>
          </cell>
          <cell r="CK648">
            <v>0.19746999999999998</v>
          </cell>
          <cell r="CL648">
            <v>0</v>
          </cell>
          <cell r="CO648" t="str">
            <v>LG</v>
          </cell>
          <cell r="CP648" t="str">
            <v>HE</v>
          </cell>
          <cell r="CT648">
            <v>1</v>
          </cell>
          <cell r="CU648">
            <v>1</v>
          </cell>
          <cell r="CV648">
            <v>1</v>
          </cell>
        </row>
        <row r="649">
          <cell r="A649" t="str">
            <v>557sum</v>
          </cell>
          <cell r="B649" t="str">
            <v>PF1</v>
          </cell>
          <cell r="C649" t="str">
            <v>FOAM 10TH</v>
          </cell>
          <cell r="D649" t="str">
            <v>Molds</v>
          </cell>
          <cell r="E649" t="str">
            <v>FMLGEI65UM7302-FMLGEI65UM7301</v>
          </cell>
          <cell r="F649" t="str">
            <v>LG65UM73</v>
          </cell>
          <cell r="G649" t="str">
            <v>Set</v>
          </cell>
          <cell r="H649" t="str">
            <v>1400*1700</v>
          </cell>
          <cell r="I649">
            <v>1.2479999999999998</v>
          </cell>
          <cell r="M649">
            <v>20</v>
          </cell>
          <cell r="N649">
            <v>6</v>
          </cell>
          <cell r="O649">
            <v>1</v>
          </cell>
          <cell r="P649" t="str">
            <v>C2</v>
          </cell>
          <cell r="Q649" t="str">
            <v>تعمل</v>
          </cell>
          <cell r="R649">
            <v>1247.9999999999998</v>
          </cell>
          <cell r="S649">
            <v>1174.3679999999997</v>
          </cell>
          <cell r="T649">
            <v>1336.6079999999997</v>
          </cell>
          <cell r="U649">
            <v>5.9</v>
          </cell>
          <cell r="V649">
            <v>7.1</v>
          </cell>
          <cell r="X649" t="str">
            <v>TV</v>
          </cell>
          <cell r="Y649">
            <v>384</v>
          </cell>
          <cell r="Z649" t="str">
            <v>مجمعة</v>
          </cell>
          <cell r="AA649">
            <v>557</v>
          </cell>
          <cell r="AB649" t="str">
            <v>LG 65 UM 73 sides</v>
          </cell>
          <cell r="AD649" t="str">
            <v>LG65UM73</v>
          </cell>
          <cell r="AE649">
            <v>1</v>
          </cell>
          <cell r="AF649" t="str">
            <v>mma </v>
          </cell>
          <cell r="AG649" t="str">
            <v>MFZ66236702</v>
          </cell>
          <cell r="AH649">
            <v>180</v>
          </cell>
          <cell r="AI649">
            <v>171</v>
          </cell>
          <cell r="AJ649">
            <v>189</v>
          </cell>
          <cell r="AK649">
            <v>0</v>
          </cell>
          <cell r="AM649">
            <v>1</v>
          </cell>
          <cell r="AN649">
            <v>9</v>
          </cell>
          <cell r="AO649">
            <v>16</v>
          </cell>
          <cell r="AP649" t="str">
            <v>303xj</v>
          </cell>
          <cell r="AQ649" t="str">
            <v>S.2 112  (M) 0.7-1.1 mm</v>
          </cell>
          <cell r="AR649">
            <v>27</v>
          </cell>
          <cell r="AS649">
            <v>24</v>
          </cell>
          <cell r="AT649" t="str">
            <v>LGE</v>
          </cell>
          <cell r="AU649" t="str">
            <v>اتوماتيك</v>
          </cell>
          <cell r="AV649">
            <v>7</v>
          </cell>
          <cell r="AW649">
            <v>7</v>
          </cell>
          <cell r="BJ649">
            <v>5</v>
          </cell>
          <cell r="BK649">
            <v>4</v>
          </cell>
          <cell r="BL649">
            <v>14</v>
          </cell>
          <cell r="BM649">
            <v>2</v>
          </cell>
          <cell r="BN649">
            <v>415</v>
          </cell>
          <cell r="BO649" t="str">
            <v>4</v>
          </cell>
          <cell r="BP649">
            <v>43594</v>
          </cell>
          <cell r="BX649" t="str">
            <v>شفاف</v>
          </cell>
          <cell r="BY649">
            <v>2.6667E-2</v>
          </cell>
          <cell r="BZ649">
            <v>50</v>
          </cell>
          <cell r="CA649">
            <v>8</v>
          </cell>
          <cell r="CE649">
            <v>87</v>
          </cell>
          <cell r="CF649">
            <v>150</v>
          </cell>
          <cell r="CK649">
            <v>1.3540799999999997</v>
          </cell>
          <cell r="CL649">
            <v>0</v>
          </cell>
          <cell r="CO649" t="str">
            <v>LG</v>
          </cell>
          <cell r="CP649" t="str">
            <v>HE</v>
          </cell>
          <cell r="CT649">
            <v>0</v>
          </cell>
          <cell r="CU649">
            <v>0</v>
          </cell>
          <cell r="CV649">
            <v>0</v>
          </cell>
        </row>
        <row r="650">
          <cell r="A650">
            <v>558</v>
          </cell>
          <cell r="B650" t="str">
            <v>PF1</v>
          </cell>
          <cell r="C650" t="str">
            <v>FOAM 10TH</v>
          </cell>
          <cell r="D650" t="str">
            <v>Molds</v>
          </cell>
          <cell r="E650" t="str">
            <v>FMDAIIDDV20000</v>
          </cell>
          <cell r="F650" t="str">
            <v>D D V 2000    عازل فوم الدعامة الوسطى DF10</v>
          </cell>
          <cell r="G650" t="str">
            <v>Ea</v>
          </cell>
          <cell r="H650" t="str">
            <v>850*650</v>
          </cell>
          <cell r="I650">
            <v>6.7000000000000004E-2</v>
          </cell>
          <cell r="M650">
            <v>43</v>
          </cell>
          <cell r="N650">
            <v>1</v>
          </cell>
          <cell r="O650">
            <v>2</v>
          </cell>
          <cell r="Q650" t="str">
            <v>تعمل</v>
          </cell>
          <cell r="R650">
            <v>67</v>
          </cell>
          <cell r="S650">
            <v>61.975000000000001</v>
          </cell>
          <cell r="T650">
            <v>72.025000000000006</v>
          </cell>
          <cell r="U650">
            <v>7.5</v>
          </cell>
          <cell r="V650">
            <v>7.5</v>
          </cell>
          <cell r="X650" t="str">
            <v>ثلاجة</v>
          </cell>
          <cell r="Y650">
            <v>385</v>
          </cell>
          <cell r="AA650">
            <v>558</v>
          </cell>
          <cell r="AB650" t="str">
            <v>D D V 2000    عازل فوم الدعامة الوسطى DF10</v>
          </cell>
          <cell r="AD650" t="str">
            <v xml:space="preserve">DDVعازل فوم الدعامة الوسطى </v>
          </cell>
          <cell r="AE650">
            <v>1</v>
          </cell>
          <cell r="AH650">
            <v>167.44186046511629</v>
          </cell>
          <cell r="AI650">
            <v>159.06976744186048</v>
          </cell>
          <cell r="AJ650">
            <v>175.81395348837211</v>
          </cell>
          <cell r="AK650">
            <v>1</v>
          </cell>
          <cell r="AL650">
            <v>1</v>
          </cell>
          <cell r="AM650">
            <v>1</v>
          </cell>
          <cell r="AN650">
            <v>9</v>
          </cell>
          <cell r="AO650">
            <v>24</v>
          </cell>
          <cell r="AP650" t="str">
            <v>303xj</v>
          </cell>
          <cell r="AQ650" t="str">
            <v>S.2 112  (M) 0.7-1.1 mm</v>
          </cell>
          <cell r="AR650">
            <v>2</v>
          </cell>
          <cell r="AS650">
            <v>8</v>
          </cell>
          <cell r="AT650" t="str">
            <v>DAI</v>
          </cell>
          <cell r="AU650" t="str">
            <v>اتوماتيك</v>
          </cell>
          <cell r="AV650">
            <v>7</v>
          </cell>
          <cell r="AW650">
            <v>7</v>
          </cell>
          <cell r="AX650">
            <v>473</v>
          </cell>
          <cell r="AY650">
            <v>1</v>
          </cell>
          <cell r="AZ650">
            <v>1</v>
          </cell>
          <cell r="BA650">
            <v>83</v>
          </cell>
          <cell r="BB650">
            <v>1</v>
          </cell>
          <cell r="BC650">
            <v>1</v>
          </cell>
          <cell r="BD650">
            <v>80</v>
          </cell>
          <cell r="BE650">
            <v>2</v>
          </cell>
          <cell r="BF650">
            <v>2</v>
          </cell>
          <cell r="BJ650">
            <v>5</v>
          </cell>
          <cell r="BK650">
            <v>4</v>
          </cell>
          <cell r="BL650">
            <v>50</v>
          </cell>
          <cell r="BM650">
            <v>1</v>
          </cell>
          <cell r="BN650">
            <v>147</v>
          </cell>
          <cell r="BO650">
            <v>1</v>
          </cell>
          <cell r="BP650"/>
          <cell r="BX650" t="str">
            <v>شفاف</v>
          </cell>
          <cell r="BY650">
            <v>2.6667E-2</v>
          </cell>
          <cell r="BZ650">
            <v>50</v>
          </cell>
          <cell r="CA650">
            <v>8</v>
          </cell>
          <cell r="CB650">
            <v>90</v>
          </cell>
          <cell r="CE650">
            <v>87</v>
          </cell>
          <cell r="CF650">
            <v>150</v>
          </cell>
          <cell r="CG650" t="str">
            <v>اخضر</v>
          </cell>
          <cell r="CK650">
            <v>0</v>
          </cell>
          <cell r="CL650">
            <v>7.3700000000000015E-2</v>
          </cell>
          <cell r="CO650" t="str">
            <v/>
          </cell>
          <cell r="CT650">
            <v>1</v>
          </cell>
          <cell r="CU650">
            <v>1</v>
          </cell>
          <cell r="CV650">
            <v>1</v>
          </cell>
        </row>
        <row r="651">
          <cell r="A651">
            <v>559</v>
          </cell>
          <cell r="B651" t="str">
            <v>PF1</v>
          </cell>
          <cell r="C651" t="str">
            <v>FOAM 10TH</v>
          </cell>
          <cell r="D651" t="str">
            <v>Molds</v>
          </cell>
          <cell r="E651" t="str">
            <v>FMBOXI23F00000</v>
          </cell>
          <cell r="F651" t="str">
            <v>صندوق سمك 23ك فلات تصدير</v>
          </cell>
          <cell r="G651" t="str">
            <v>Set</v>
          </cell>
          <cell r="H651" t="str">
            <v>1400*1700</v>
          </cell>
          <cell r="I651">
            <v>0.61</v>
          </cell>
          <cell r="J651">
            <v>90</v>
          </cell>
          <cell r="L651">
            <v>90</v>
          </cell>
          <cell r="M651">
            <v>90</v>
          </cell>
          <cell r="N651">
            <v>2</v>
          </cell>
          <cell r="O651">
            <v>3</v>
          </cell>
          <cell r="P651" t="str">
            <v>z1</v>
          </cell>
          <cell r="Q651" t="str">
            <v>تعمل</v>
          </cell>
          <cell r="R651">
            <v>610</v>
          </cell>
          <cell r="S651">
            <v>579.5</v>
          </cell>
          <cell r="T651">
            <v>640.5</v>
          </cell>
          <cell r="U651">
            <v>5</v>
          </cell>
          <cell r="V651">
            <v>5</v>
          </cell>
          <cell r="X651" t="str">
            <v>صندوق سمك</v>
          </cell>
          <cell r="Y651">
            <v>138</v>
          </cell>
          <cell r="AA651">
            <v>559</v>
          </cell>
          <cell r="AB651" t="str">
            <v>صندوق سمك 23ك فلات تصدير</v>
          </cell>
          <cell r="AC651">
            <v>0.50649999999999995</v>
          </cell>
          <cell r="AD651" t="str">
            <v>صندوق سمك 23ك فلات</v>
          </cell>
          <cell r="AE651">
            <v>1</v>
          </cell>
          <cell r="AH651">
            <v>120</v>
          </cell>
          <cell r="AI651">
            <v>114</v>
          </cell>
          <cell r="AJ651">
            <v>126</v>
          </cell>
          <cell r="AK651">
            <v>1</v>
          </cell>
          <cell r="AL651">
            <v>1</v>
          </cell>
          <cell r="AO651">
            <v>22</v>
          </cell>
          <cell r="AR651">
            <v>18</v>
          </cell>
          <cell r="AS651">
            <v>30</v>
          </cell>
          <cell r="AT651" t="str">
            <v>BOX</v>
          </cell>
          <cell r="AU651" t="str">
            <v>اتوماتيك</v>
          </cell>
          <cell r="AV651">
            <v>7</v>
          </cell>
          <cell r="AW651">
            <v>7</v>
          </cell>
          <cell r="AX651">
            <v>558</v>
          </cell>
          <cell r="AY651">
            <v>2</v>
          </cell>
          <cell r="AZ651">
            <v>2</v>
          </cell>
          <cell r="BA651">
            <v>398</v>
          </cell>
          <cell r="BB651">
            <v>2</v>
          </cell>
          <cell r="BC651">
            <v>2</v>
          </cell>
          <cell r="BD651">
            <v>272</v>
          </cell>
          <cell r="BE651">
            <v>2.5</v>
          </cell>
          <cell r="BF651">
            <v>2.5</v>
          </cell>
          <cell r="BJ651">
            <v>5</v>
          </cell>
          <cell r="BK651">
            <v>-5</v>
          </cell>
          <cell r="BL651">
            <v>5</v>
          </cell>
          <cell r="BN651">
            <v>319</v>
          </cell>
          <cell r="BO651" t="str">
            <v>3</v>
          </cell>
          <cell r="BP651"/>
          <cell r="BW651">
            <v>0</v>
          </cell>
          <cell r="CB651">
            <v>9</v>
          </cell>
          <cell r="CE651">
            <v>87</v>
          </cell>
          <cell r="CF651">
            <v>200</v>
          </cell>
          <cell r="CG651" t="str">
            <v>احمر</v>
          </cell>
          <cell r="CK651">
            <v>0.66184999999999994</v>
          </cell>
          <cell r="CL651">
            <v>0</v>
          </cell>
          <cell r="CN651" t="str">
            <v>box fish 23 kg Flat</v>
          </cell>
          <cell r="CO651" t="str">
            <v>عملاء متنوعون</v>
          </cell>
          <cell r="CP651" t="str">
            <v>عملاء متنوعون</v>
          </cell>
          <cell r="CT651">
            <v>1</v>
          </cell>
          <cell r="CU651">
            <v>1</v>
          </cell>
          <cell r="CV651">
            <v>1</v>
          </cell>
        </row>
        <row r="652">
          <cell r="A652">
            <v>560</v>
          </cell>
          <cell r="B652" t="str">
            <v>PF1</v>
          </cell>
          <cell r="C652" t="str">
            <v>FOAM 10TH</v>
          </cell>
          <cell r="D652" t="str">
            <v>Molds</v>
          </cell>
          <cell r="E652" t="str">
            <v>FMTOSI55UR0072</v>
          </cell>
          <cell r="F652" t="str">
            <v>tosh 7000×55-top</v>
          </cell>
          <cell r="G652" t="str">
            <v>Ea</v>
          </cell>
          <cell r="H652" t="str">
            <v>1400*1700</v>
          </cell>
          <cell r="I652">
            <v>0.45900000000000002</v>
          </cell>
          <cell r="M652">
            <v>30</v>
          </cell>
          <cell r="N652">
            <v>1</v>
          </cell>
          <cell r="O652">
            <v>2</v>
          </cell>
          <cell r="Q652" t="str">
            <v>تعمل</v>
          </cell>
          <cell r="R652">
            <v>459</v>
          </cell>
          <cell r="S652">
            <v>426.87</v>
          </cell>
          <cell r="T652">
            <v>491.13</v>
          </cell>
          <cell r="U652">
            <v>7</v>
          </cell>
          <cell r="V652">
            <v>7</v>
          </cell>
          <cell r="X652" t="str">
            <v>TV</v>
          </cell>
          <cell r="Y652">
            <v>387</v>
          </cell>
          <cell r="AA652">
            <v>560</v>
          </cell>
          <cell r="AB652" t="str">
            <v xml:space="preserve">55X7000F/8000 UPPER EPS 4-746-072-71توشيبا </v>
          </cell>
          <cell r="AD652" t="str">
            <v>tosh 7000×55</v>
          </cell>
          <cell r="AE652">
            <v>1</v>
          </cell>
          <cell r="AH652">
            <v>240</v>
          </cell>
          <cell r="AI652">
            <v>228</v>
          </cell>
          <cell r="AJ652">
            <v>252</v>
          </cell>
          <cell r="AK652">
            <v>1</v>
          </cell>
          <cell r="AL652">
            <v>1</v>
          </cell>
          <cell r="AN652">
            <v>11</v>
          </cell>
          <cell r="AO652">
            <v>18</v>
          </cell>
          <cell r="AP652" t="str">
            <v>EU-150</v>
          </cell>
          <cell r="AQ652" t="str">
            <v>S.2 112  (M) 0.7-1.1 mm</v>
          </cell>
          <cell r="AR652">
            <v>42</v>
          </cell>
          <cell r="AS652">
            <v>44</v>
          </cell>
          <cell r="AT652" t="str">
            <v>TOS</v>
          </cell>
          <cell r="AU652" t="str">
            <v>اتوماتيك</v>
          </cell>
          <cell r="AV652">
            <v>7</v>
          </cell>
          <cell r="AW652">
            <v>7</v>
          </cell>
          <cell r="AX652">
            <v>1383</v>
          </cell>
          <cell r="AY652">
            <v>2</v>
          </cell>
          <cell r="AZ652">
            <v>2</v>
          </cell>
          <cell r="BA652">
            <v>146</v>
          </cell>
          <cell r="BB652">
            <v>1</v>
          </cell>
          <cell r="BC652">
            <v>1</v>
          </cell>
          <cell r="BD652">
            <v>250</v>
          </cell>
          <cell r="BE652">
            <v>1</v>
          </cell>
          <cell r="BF652">
            <v>1</v>
          </cell>
          <cell r="BJ652">
            <v>5</v>
          </cell>
          <cell r="BK652">
            <v>6</v>
          </cell>
          <cell r="BL652">
            <v>16</v>
          </cell>
          <cell r="BN652">
            <v>817</v>
          </cell>
          <cell r="BO652" t="str">
            <v>8</v>
          </cell>
          <cell r="BP652">
            <v>43737</v>
          </cell>
          <cell r="BX652" t="str">
            <v>شفاف</v>
          </cell>
          <cell r="CB652">
            <v>10</v>
          </cell>
          <cell r="CC652">
            <v>1</v>
          </cell>
          <cell r="CE652">
            <v>87</v>
          </cell>
          <cell r="CF652">
            <v>200</v>
          </cell>
          <cell r="CG652" t="str">
            <v>ابيض</v>
          </cell>
          <cell r="CH652">
            <v>1.0500000000000001E-2</v>
          </cell>
          <cell r="CI652">
            <v>0.105</v>
          </cell>
          <cell r="CK652">
            <v>0.49801499999999999</v>
          </cell>
          <cell r="CL652">
            <v>0</v>
          </cell>
          <cell r="CO652" t="str">
            <v>توشيبا</v>
          </cell>
          <cell r="CP652" t="str">
            <v>توشيبا للاجهزة المرئية</v>
          </cell>
          <cell r="CT652">
            <v>1</v>
          </cell>
          <cell r="CU652">
            <v>1</v>
          </cell>
          <cell r="CV652">
            <v>1</v>
          </cell>
        </row>
        <row r="653">
          <cell r="A653">
            <v>561</v>
          </cell>
          <cell r="B653" t="str">
            <v>PF1</v>
          </cell>
          <cell r="C653" t="str">
            <v>FOAM 10TH</v>
          </cell>
          <cell r="D653" t="str">
            <v>Molds</v>
          </cell>
          <cell r="E653" t="str">
            <v>FMTOSI55LR0073</v>
          </cell>
          <cell r="F653" t="str">
            <v>tosh 7000×55-جزء سفلي</v>
          </cell>
          <cell r="G653" t="str">
            <v>Ea</v>
          </cell>
          <cell r="H653" t="str">
            <v>1400*1700</v>
          </cell>
          <cell r="I653">
            <v>8.7999999999999995E-2</v>
          </cell>
          <cell r="M653">
            <v>30</v>
          </cell>
          <cell r="N653">
            <v>1</v>
          </cell>
          <cell r="O653">
            <v>2</v>
          </cell>
          <cell r="Q653" t="str">
            <v>تعمل</v>
          </cell>
          <cell r="R653">
            <v>88</v>
          </cell>
          <cell r="S653">
            <v>81.84</v>
          </cell>
          <cell r="T653">
            <v>94.16</v>
          </cell>
          <cell r="U653">
            <v>7</v>
          </cell>
          <cell r="V653">
            <v>7</v>
          </cell>
          <cell r="X653" t="str">
            <v>TV</v>
          </cell>
          <cell r="Y653">
            <v>387</v>
          </cell>
          <cell r="AA653">
            <v>561</v>
          </cell>
          <cell r="AB653" t="str">
            <v>55X7000F/8000 LOWER C EPS 4-746-073-71توشيبا</v>
          </cell>
          <cell r="AD653" t="str">
            <v>tosh 7000×55</v>
          </cell>
          <cell r="AE653">
            <v>1</v>
          </cell>
          <cell r="AH653">
            <v>240</v>
          </cell>
          <cell r="AI653">
            <v>228</v>
          </cell>
          <cell r="AJ653">
            <v>252</v>
          </cell>
          <cell r="AK653">
            <v>1</v>
          </cell>
          <cell r="AL653">
            <v>1</v>
          </cell>
          <cell r="AN653">
            <v>11</v>
          </cell>
          <cell r="AO653">
            <v>18</v>
          </cell>
          <cell r="AP653" t="str">
            <v>EU-150</v>
          </cell>
          <cell r="AQ653" t="str">
            <v>S.2 112  (M) 0.7-1.1 mm</v>
          </cell>
          <cell r="AR653">
            <v>42</v>
          </cell>
          <cell r="AS653">
            <v>44</v>
          </cell>
          <cell r="AT653" t="str">
            <v>TOS</v>
          </cell>
          <cell r="AU653" t="str">
            <v>اتوماتيك</v>
          </cell>
          <cell r="AV653">
            <v>7</v>
          </cell>
          <cell r="AW653">
            <v>7</v>
          </cell>
          <cell r="AX653">
            <v>974</v>
          </cell>
          <cell r="AY653">
            <v>2</v>
          </cell>
          <cell r="AZ653">
            <v>2</v>
          </cell>
          <cell r="BA653">
            <v>146</v>
          </cell>
          <cell r="BB653">
            <v>1</v>
          </cell>
          <cell r="BC653">
            <v>1</v>
          </cell>
          <cell r="BD653">
            <v>250</v>
          </cell>
          <cell r="BE653">
            <v>1</v>
          </cell>
          <cell r="BF653">
            <v>1</v>
          </cell>
          <cell r="BJ653">
            <v>5</v>
          </cell>
          <cell r="BK653">
            <v>6</v>
          </cell>
          <cell r="BL653">
            <v>16</v>
          </cell>
          <cell r="BN653">
            <v>817</v>
          </cell>
          <cell r="BO653" t="str">
            <v>8</v>
          </cell>
          <cell r="BP653">
            <v>43737</v>
          </cell>
          <cell r="BX653" t="str">
            <v>شفاف</v>
          </cell>
          <cell r="CB653">
            <v>10</v>
          </cell>
          <cell r="CC653">
            <v>1</v>
          </cell>
          <cell r="CE653">
            <v>87</v>
          </cell>
          <cell r="CF653">
            <v>150</v>
          </cell>
          <cell r="CG653" t="str">
            <v>ازرق</v>
          </cell>
          <cell r="CH653">
            <v>2.8999999999999998E-3</v>
          </cell>
          <cell r="CI653">
            <v>8.6999999999999994E-2</v>
          </cell>
          <cell r="CK653">
            <v>9.5479999999999995E-2</v>
          </cell>
          <cell r="CL653">
            <v>0</v>
          </cell>
          <cell r="CO653" t="str">
            <v>توشيبا</v>
          </cell>
          <cell r="CP653" t="str">
            <v>توشيبا للاجهزة المرئية</v>
          </cell>
          <cell r="CT653">
            <v>1</v>
          </cell>
          <cell r="CU653">
            <v>1</v>
          </cell>
          <cell r="CV653">
            <v>1</v>
          </cell>
        </row>
        <row r="654">
          <cell r="A654">
            <v>562</v>
          </cell>
          <cell r="B654" t="str">
            <v>PF1</v>
          </cell>
          <cell r="C654" t="str">
            <v>FOAM 10TH</v>
          </cell>
          <cell r="D654" t="str">
            <v>Molds</v>
          </cell>
          <cell r="E654" t="str">
            <v>FMTOSI55LR0080</v>
          </cell>
          <cell r="F654" t="str">
            <v>tosh 7000×55-bottom</v>
          </cell>
          <cell r="G654" t="str">
            <v>Ea</v>
          </cell>
          <cell r="H654" t="str">
            <v>1400*1700</v>
          </cell>
          <cell r="I654">
            <v>0.248</v>
          </cell>
          <cell r="M654">
            <v>30</v>
          </cell>
          <cell r="N654">
            <v>1</v>
          </cell>
          <cell r="O654">
            <v>2</v>
          </cell>
          <cell r="Q654" t="str">
            <v>تعمل</v>
          </cell>
          <cell r="R654">
            <v>248</v>
          </cell>
          <cell r="S654">
            <v>230.64</v>
          </cell>
          <cell r="T654">
            <v>265.36</v>
          </cell>
          <cell r="U654">
            <v>7</v>
          </cell>
          <cell r="V654">
            <v>7</v>
          </cell>
          <cell r="X654" t="str">
            <v>TV</v>
          </cell>
          <cell r="Y654">
            <v>387</v>
          </cell>
          <cell r="AA654">
            <v>562</v>
          </cell>
          <cell r="AB654" t="str">
            <v>55X7000F/8000 LOWER  EPS 4-746-080-71توشيبا</v>
          </cell>
          <cell r="AD654" t="str">
            <v>tosh 7000×55</v>
          </cell>
          <cell r="AE654">
            <v>1</v>
          </cell>
          <cell r="AH654">
            <v>240</v>
          </cell>
          <cell r="AI654">
            <v>228</v>
          </cell>
          <cell r="AJ654">
            <v>252</v>
          </cell>
          <cell r="AK654">
            <v>1</v>
          </cell>
          <cell r="AL654">
            <v>1</v>
          </cell>
          <cell r="AN654">
            <v>11</v>
          </cell>
          <cell r="AO654">
            <v>18</v>
          </cell>
          <cell r="AP654" t="str">
            <v>EU-150</v>
          </cell>
          <cell r="AQ654" t="str">
            <v>S.2 112  (M) 0.7-1.1 mm</v>
          </cell>
          <cell r="AR654">
            <v>42</v>
          </cell>
          <cell r="AS654">
            <v>44</v>
          </cell>
          <cell r="AT654" t="str">
            <v>TOS</v>
          </cell>
          <cell r="AU654" t="str">
            <v>اتوماتيك</v>
          </cell>
          <cell r="AV654">
            <v>7</v>
          </cell>
          <cell r="AW654">
            <v>7</v>
          </cell>
          <cell r="AX654">
            <v>400</v>
          </cell>
          <cell r="AY654">
            <v>2</v>
          </cell>
          <cell r="AZ654">
            <v>2</v>
          </cell>
          <cell r="BA654">
            <v>146</v>
          </cell>
          <cell r="BB654">
            <v>1</v>
          </cell>
          <cell r="BC654">
            <v>1</v>
          </cell>
          <cell r="BD654">
            <v>250</v>
          </cell>
          <cell r="BE654">
            <v>1</v>
          </cell>
          <cell r="BF654">
            <v>1</v>
          </cell>
          <cell r="BJ654">
            <v>5</v>
          </cell>
          <cell r="BK654">
            <v>6</v>
          </cell>
          <cell r="BL654">
            <v>16</v>
          </cell>
          <cell r="BN654">
            <v>817</v>
          </cell>
          <cell r="BO654" t="str">
            <v>8</v>
          </cell>
          <cell r="BP654">
            <v>43737</v>
          </cell>
          <cell r="BX654" t="str">
            <v>شفاف</v>
          </cell>
          <cell r="CB654">
            <v>30</v>
          </cell>
          <cell r="CC654">
            <v>1</v>
          </cell>
          <cell r="CE654">
            <v>87</v>
          </cell>
          <cell r="CF654">
            <v>150</v>
          </cell>
          <cell r="CG654" t="str">
            <v>ازرق</v>
          </cell>
          <cell r="CI654">
            <v>8.6999999999999994E-2</v>
          </cell>
          <cell r="CK654">
            <v>0.26907999999999999</v>
          </cell>
          <cell r="CL654">
            <v>0</v>
          </cell>
          <cell r="CO654" t="str">
            <v>توشيبا</v>
          </cell>
          <cell r="CP654" t="str">
            <v>توشيبا للاجهزة المرئية</v>
          </cell>
          <cell r="CT654">
            <v>1</v>
          </cell>
          <cell r="CU654">
            <v>1</v>
          </cell>
          <cell r="CV654">
            <v>1</v>
          </cell>
        </row>
        <row r="655">
          <cell r="A655">
            <v>563</v>
          </cell>
          <cell r="B655" t="str">
            <v>PF1</v>
          </cell>
          <cell r="C655" t="str">
            <v>FOAM 10TH</v>
          </cell>
          <cell r="D655" t="str">
            <v>Molds</v>
          </cell>
          <cell r="E655" t="str">
            <v>FMTOSI55SI0081</v>
          </cell>
          <cell r="F655" t="str">
            <v>tosh 7000×55-L&amp;R</v>
          </cell>
          <cell r="G655" t="str">
            <v>Set</v>
          </cell>
          <cell r="H655" t="str">
            <v>1400*1700</v>
          </cell>
          <cell r="I655">
            <v>0.106</v>
          </cell>
          <cell r="M655">
            <v>60</v>
          </cell>
          <cell r="N655">
            <v>2</v>
          </cell>
          <cell r="O655">
            <v>4</v>
          </cell>
          <cell r="Q655" t="str">
            <v>تعمل</v>
          </cell>
          <cell r="R655">
            <v>106</v>
          </cell>
          <cell r="S655">
            <v>98.58</v>
          </cell>
          <cell r="T655">
            <v>113.42</v>
          </cell>
          <cell r="U655">
            <v>7</v>
          </cell>
          <cell r="V655">
            <v>7</v>
          </cell>
          <cell r="X655" t="str">
            <v>TV</v>
          </cell>
          <cell r="Y655">
            <v>387</v>
          </cell>
          <cell r="AA655">
            <v>563</v>
          </cell>
          <cell r="AB655" t="str">
            <v>55X7000F/8000 Side EPS 4-746-081-71توشيبا</v>
          </cell>
          <cell r="AD655" t="str">
            <v>tosh 7000×55</v>
          </cell>
          <cell r="AE655">
            <v>1</v>
          </cell>
          <cell r="AH655">
            <v>240</v>
          </cell>
          <cell r="AI655">
            <v>228</v>
          </cell>
          <cell r="AJ655">
            <v>252</v>
          </cell>
          <cell r="AK655">
            <v>1</v>
          </cell>
          <cell r="AL655">
            <v>1</v>
          </cell>
          <cell r="AN655">
            <v>11</v>
          </cell>
          <cell r="AO655">
            <v>18</v>
          </cell>
          <cell r="AP655" t="str">
            <v>EU-150</v>
          </cell>
          <cell r="AQ655" t="str">
            <v>S.2 112  (M) 0.7-1.1 mm</v>
          </cell>
          <cell r="AR655">
            <v>42</v>
          </cell>
          <cell r="AS655">
            <v>44</v>
          </cell>
          <cell r="AT655" t="str">
            <v>TOS</v>
          </cell>
          <cell r="AU655" t="str">
            <v>اتوماتيك</v>
          </cell>
          <cell r="AV655">
            <v>7</v>
          </cell>
          <cell r="AW655">
            <v>7</v>
          </cell>
          <cell r="AX655">
            <v>299</v>
          </cell>
          <cell r="AY655">
            <v>2</v>
          </cell>
          <cell r="AZ655">
            <v>2</v>
          </cell>
          <cell r="BA655">
            <v>144</v>
          </cell>
          <cell r="BB655">
            <v>1</v>
          </cell>
          <cell r="BC655">
            <v>1</v>
          </cell>
          <cell r="BD655">
            <v>250</v>
          </cell>
          <cell r="BE655">
            <v>1</v>
          </cell>
          <cell r="BF655">
            <v>1</v>
          </cell>
          <cell r="BJ655">
            <v>5</v>
          </cell>
          <cell r="BK655">
            <v>6</v>
          </cell>
          <cell r="BL655">
            <v>16</v>
          </cell>
          <cell r="BN655">
            <v>817</v>
          </cell>
          <cell r="BO655" t="str">
            <v>8</v>
          </cell>
          <cell r="BP655">
            <v>43737</v>
          </cell>
          <cell r="BX655" t="str">
            <v>شفاف</v>
          </cell>
          <cell r="CB655">
            <v>30</v>
          </cell>
          <cell r="CC655">
            <v>1</v>
          </cell>
          <cell r="CE655">
            <v>87</v>
          </cell>
          <cell r="CF655">
            <v>150</v>
          </cell>
          <cell r="CG655" t="str">
            <v xml:space="preserve">احمر </v>
          </cell>
          <cell r="CI655">
            <v>8.6999999999999994E-2</v>
          </cell>
          <cell r="CK655">
            <v>0.11500999999999999</v>
          </cell>
          <cell r="CL655">
            <v>0</v>
          </cell>
          <cell r="CO655" t="str">
            <v>توشيبا</v>
          </cell>
          <cell r="CP655" t="str">
            <v>توشيبا للاجهزة المرئية</v>
          </cell>
          <cell r="CT655">
            <v>1</v>
          </cell>
          <cell r="CU655">
            <v>1</v>
          </cell>
          <cell r="CV655">
            <v>1</v>
          </cell>
        </row>
        <row r="656">
          <cell r="A656" t="str">
            <v>563L</v>
          </cell>
          <cell r="B656" t="str">
            <v>PF1</v>
          </cell>
          <cell r="C656" t="str">
            <v>FOAM 10TH</v>
          </cell>
          <cell r="D656" t="str">
            <v>Molds</v>
          </cell>
          <cell r="E656" t="str">
            <v>FMTOSI55SI0081</v>
          </cell>
          <cell r="F656" t="str">
            <v>tosh 7000×55-Right</v>
          </cell>
          <cell r="G656" t="str">
            <v>Ea</v>
          </cell>
          <cell r="H656" t="str">
            <v>1400*1700</v>
          </cell>
          <cell r="I656">
            <v>5.2999999999999999E-2</v>
          </cell>
          <cell r="M656">
            <v>30</v>
          </cell>
          <cell r="N656">
            <v>1</v>
          </cell>
          <cell r="O656">
            <v>2</v>
          </cell>
          <cell r="Q656" t="str">
            <v>تعمل</v>
          </cell>
          <cell r="R656">
            <v>106</v>
          </cell>
          <cell r="S656">
            <v>98.58</v>
          </cell>
          <cell r="T656">
            <v>113.42</v>
          </cell>
          <cell r="U656">
            <v>7</v>
          </cell>
          <cell r="V656">
            <v>7</v>
          </cell>
          <cell r="X656" t="str">
            <v>TV</v>
          </cell>
          <cell r="Y656">
            <v>387</v>
          </cell>
          <cell r="Z656" t="str">
            <v>يمين</v>
          </cell>
          <cell r="AA656">
            <v>563</v>
          </cell>
          <cell r="AB656" t="str">
            <v>55X7000F/8000 Side EPS 4-746-081-71توشيبا</v>
          </cell>
          <cell r="AD656" t="str">
            <v>tosh 7000×55</v>
          </cell>
          <cell r="AE656">
            <v>1</v>
          </cell>
          <cell r="AH656">
            <v>240</v>
          </cell>
          <cell r="AI656">
            <v>228</v>
          </cell>
          <cell r="AJ656">
            <v>252</v>
          </cell>
          <cell r="AK656">
            <v>0</v>
          </cell>
          <cell r="AL656">
            <v>1</v>
          </cell>
          <cell r="AN656">
            <v>11</v>
          </cell>
          <cell r="AO656">
            <v>18</v>
          </cell>
          <cell r="AP656" t="str">
            <v>EU-150</v>
          </cell>
          <cell r="AQ656" t="str">
            <v>S.2 112  (M) 0.7-1.1 mm</v>
          </cell>
          <cell r="AR656">
            <v>42</v>
          </cell>
          <cell r="AS656">
            <v>44</v>
          </cell>
          <cell r="AT656" t="str">
            <v>TOS</v>
          </cell>
          <cell r="AU656" t="str">
            <v>اتوماتيك</v>
          </cell>
          <cell r="AV656">
            <v>7</v>
          </cell>
          <cell r="AW656">
            <v>7</v>
          </cell>
          <cell r="AX656">
            <v>299</v>
          </cell>
          <cell r="AY656">
            <v>2</v>
          </cell>
          <cell r="AZ656">
            <v>2</v>
          </cell>
          <cell r="BA656">
            <v>144</v>
          </cell>
          <cell r="BB656">
            <v>1</v>
          </cell>
          <cell r="BC656">
            <v>1</v>
          </cell>
          <cell r="BD656">
            <v>250</v>
          </cell>
          <cell r="BE656">
            <v>1</v>
          </cell>
          <cell r="BF656">
            <v>1</v>
          </cell>
          <cell r="BJ656">
            <v>5</v>
          </cell>
          <cell r="BK656">
            <v>6</v>
          </cell>
          <cell r="BL656">
            <v>16</v>
          </cell>
          <cell r="BN656">
            <v>817</v>
          </cell>
          <cell r="BO656" t="str">
            <v>8</v>
          </cell>
          <cell r="BP656">
            <v>43737</v>
          </cell>
          <cell r="BX656" t="str">
            <v>شفاف</v>
          </cell>
          <cell r="CB656">
            <v>30</v>
          </cell>
          <cell r="CC656">
            <v>1</v>
          </cell>
          <cell r="CE656">
            <v>87</v>
          </cell>
          <cell r="CF656">
            <v>150</v>
          </cell>
          <cell r="CG656" t="str">
            <v xml:space="preserve">احمر </v>
          </cell>
          <cell r="CI656">
            <v>8.6999999999999994E-2</v>
          </cell>
          <cell r="CK656">
            <v>5.7504999999999994E-2</v>
          </cell>
          <cell r="CL656">
            <v>0</v>
          </cell>
          <cell r="CO656" t="str">
            <v>توشيبا</v>
          </cell>
          <cell r="CP656" t="str">
            <v>توشيبا للاجهزة المرئية</v>
          </cell>
          <cell r="CT656">
            <v>1</v>
          </cell>
          <cell r="CU656">
            <v>1</v>
          </cell>
          <cell r="CV656">
            <v>1</v>
          </cell>
        </row>
        <row r="657">
          <cell r="A657" t="str">
            <v>563r</v>
          </cell>
          <cell r="B657" t="str">
            <v>PF1</v>
          </cell>
          <cell r="C657" t="str">
            <v>FOAM 10TH</v>
          </cell>
          <cell r="D657" t="str">
            <v>Molds</v>
          </cell>
          <cell r="E657" t="str">
            <v>FMTOSI55SI0081</v>
          </cell>
          <cell r="F657" t="str">
            <v>tosh 7000×55-Left</v>
          </cell>
          <cell r="G657" t="str">
            <v>Ea</v>
          </cell>
          <cell r="H657" t="str">
            <v>1400*1700</v>
          </cell>
          <cell r="I657">
            <v>5.2999999999999999E-2</v>
          </cell>
          <cell r="M657">
            <v>30</v>
          </cell>
          <cell r="N657">
            <v>1</v>
          </cell>
          <cell r="O657">
            <v>2</v>
          </cell>
          <cell r="Q657" t="str">
            <v>تعمل</v>
          </cell>
          <cell r="R657">
            <v>106</v>
          </cell>
          <cell r="S657">
            <v>98.58</v>
          </cell>
          <cell r="T657">
            <v>113.42</v>
          </cell>
          <cell r="U657">
            <v>7</v>
          </cell>
          <cell r="V657">
            <v>7</v>
          </cell>
          <cell r="X657" t="str">
            <v>TV</v>
          </cell>
          <cell r="Y657">
            <v>387</v>
          </cell>
          <cell r="Z657" t="str">
            <v>يسار</v>
          </cell>
          <cell r="AA657">
            <v>563</v>
          </cell>
          <cell r="AB657" t="str">
            <v>55X7000F/8000 Side EPS 4-746-081-71توشيبا</v>
          </cell>
          <cell r="AD657" t="str">
            <v>tosh 7000×55</v>
          </cell>
          <cell r="AE657">
            <v>1</v>
          </cell>
          <cell r="AH657">
            <v>240</v>
          </cell>
          <cell r="AI657">
            <v>228</v>
          </cell>
          <cell r="AJ657">
            <v>252</v>
          </cell>
          <cell r="AK657">
            <v>0</v>
          </cell>
          <cell r="AL657">
            <v>1</v>
          </cell>
          <cell r="AN657">
            <v>11</v>
          </cell>
          <cell r="AO657">
            <v>18</v>
          </cell>
          <cell r="AP657" t="str">
            <v>EU-150</v>
          </cell>
          <cell r="AQ657" t="str">
            <v>S.2 112  (M) 0.7-1.1 mm</v>
          </cell>
          <cell r="AR657">
            <v>42</v>
          </cell>
          <cell r="AS657">
            <v>44</v>
          </cell>
          <cell r="AT657" t="str">
            <v>TOS</v>
          </cell>
          <cell r="AU657" t="str">
            <v>اتوماتيك</v>
          </cell>
          <cell r="AV657">
            <v>7</v>
          </cell>
          <cell r="AW657">
            <v>7</v>
          </cell>
          <cell r="AX657">
            <v>299</v>
          </cell>
          <cell r="AY657">
            <v>2</v>
          </cell>
          <cell r="AZ657">
            <v>2</v>
          </cell>
          <cell r="BA657">
            <v>144</v>
          </cell>
          <cell r="BB657">
            <v>1</v>
          </cell>
          <cell r="BC657">
            <v>1</v>
          </cell>
          <cell r="BD657">
            <v>250</v>
          </cell>
          <cell r="BE657">
            <v>1</v>
          </cell>
          <cell r="BF657">
            <v>1</v>
          </cell>
          <cell r="BJ657">
            <v>5</v>
          </cell>
          <cell r="BK657">
            <v>6</v>
          </cell>
          <cell r="BL657">
            <v>16</v>
          </cell>
          <cell r="BN657">
            <v>817</v>
          </cell>
          <cell r="BO657" t="str">
            <v>8</v>
          </cell>
          <cell r="BP657">
            <v>43737</v>
          </cell>
          <cell r="BX657" t="str">
            <v>شفاف</v>
          </cell>
          <cell r="CB657">
            <v>30</v>
          </cell>
          <cell r="CC657">
            <v>1</v>
          </cell>
          <cell r="CE657">
            <v>87</v>
          </cell>
          <cell r="CF657">
            <v>150</v>
          </cell>
          <cell r="CG657" t="str">
            <v xml:space="preserve">احمر </v>
          </cell>
          <cell r="CI657">
            <v>8.6999999999999994E-2</v>
          </cell>
          <cell r="CK657">
            <v>5.7504999999999994E-2</v>
          </cell>
          <cell r="CL657">
            <v>0</v>
          </cell>
          <cell r="CO657" t="str">
            <v>توشيبا</v>
          </cell>
          <cell r="CP657" t="str">
            <v>توشيبا للاجهزة المرئية</v>
          </cell>
          <cell r="CT657">
            <v>1</v>
          </cell>
          <cell r="CU657">
            <v>1</v>
          </cell>
          <cell r="CV657">
            <v>1</v>
          </cell>
        </row>
        <row r="658">
          <cell r="A658" t="str">
            <v>563sum</v>
          </cell>
          <cell r="B658" t="str">
            <v>PF1</v>
          </cell>
          <cell r="C658" t="str">
            <v>FOAM 10TH</v>
          </cell>
          <cell r="D658" t="str">
            <v>Molds</v>
          </cell>
          <cell r="E658" t="str">
            <v>FMTOSI55SI0081</v>
          </cell>
          <cell r="F658" t="str">
            <v>tosh 7000×55</v>
          </cell>
          <cell r="G658" t="str">
            <v>Set</v>
          </cell>
          <cell r="H658" t="str">
            <v>1400*1700</v>
          </cell>
          <cell r="I658">
            <v>0.90100000000000002</v>
          </cell>
          <cell r="M658">
            <v>30</v>
          </cell>
          <cell r="N658">
            <v>5</v>
          </cell>
          <cell r="O658">
            <v>2</v>
          </cell>
          <cell r="Q658" t="str">
            <v>تعمل</v>
          </cell>
          <cell r="R658">
            <v>901</v>
          </cell>
          <cell r="S658">
            <v>837.93</v>
          </cell>
          <cell r="T658">
            <v>964.07</v>
          </cell>
          <cell r="U658">
            <v>7</v>
          </cell>
          <cell r="V658">
            <v>7</v>
          </cell>
          <cell r="X658" t="str">
            <v>TV</v>
          </cell>
          <cell r="Y658">
            <v>387</v>
          </cell>
          <cell r="Z658" t="str">
            <v>مجمعة</v>
          </cell>
          <cell r="AA658">
            <v>563</v>
          </cell>
          <cell r="AB658" t="str">
            <v>55X7000F/8000 Side EPS 4-746-081-71توشيبا</v>
          </cell>
          <cell r="AD658" t="str">
            <v>tosh 7000×55</v>
          </cell>
          <cell r="AE658">
            <v>1</v>
          </cell>
          <cell r="AH658">
            <v>240</v>
          </cell>
          <cell r="AI658">
            <v>228</v>
          </cell>
          <cell r="AJ658">
            <v>252</v>
          </cell>
          <cell r="AK658">
            <v>0</v>
          </cell>
          <cell r="AM658">
            <v>1</v>
          </cell>
          <cell r="AN658">
            <v>11</v>
          </cell>
          <cell r="AO658">
            <v>18</v>
          </cell>
          <cell r="AP658" t="str">
            <v>EU-150</v>
          </cell>
          <cell r="AQ658" t="str">
            <v>S.2 112  (M) 0.7-1.1 mm</v>
          </cell>
          <cell r="AR658">
            <v>42</v>
          </cell>
          <cell r="AS658">
            <v>44</v>
          </cell>
          <cell r="AT658" t="str">
            <v>TOS</v>
          </cell>
          <cell r="AU658" t="str">
            <v>اتوماتيك</v>
          </cell>
          <cell r="AV658">
            <v>7</v>
          </cell>
          <cell r="AW658">
            <v>7</v>
          </cell>
          <cell r="BJ658">
            <v>5</v>
          </cell>
          <cell r="BK658">
            <v>6</v>
          </cell>
          <cell r="BL658">
            <v>16</v>
          </cell>
          <cell r="BN658">
            <v>817</v>
          </cell>
          <cell r="BO658" t="str">
            <v>8</v>
          </cell>
          <cell r="BP658">
            <v>43737</v>
          </cell>
          <cell r="BX658" t="str">
            <v>شفاف</v>
          </cell>
          <cell r="CE658">
            <v>87</v>
          </cell>
          <cell r="CF658">
            <v>150</v>
          </cell>
          <cell r="CG658" t="str">
            <v>ازرق</v>
          </cell>
          <cell r="CK658">
            <v>0.97758500000000004</v>
          </cell>
          <cell r="CL658">
            <v>0</v>
          </cell>
          <cell r="CO658" t="str">
            <v>توشيبا</v>
          </cell>
          <cell r="CP658" t="str">
            <v>توشيبا للاجهزة المرئية</v>
          </cell>
          <cell r="CT658">
            <v>0</v>
          </cell>
          <cell r="CU658">
            <v>1</v>
          </cell>
          <cell r="CV658">
            <v>1</v>
          </cell>
        </row>
        <row r="659">
          <cell r="A659">
            <v>564</v>
          </cell>
          <cell r="B659" t="str">
            <v>PF1</v>
          </cell>
          <cell r="C659" t="str">
            <v>FOAM 10TH</v>
          </cell>
          <cell r="D659" t="str">
            <v>Molds</v>
          </cell>
          <cell r="E659" t="str">
            <v>FMTOSI32TL2940</v>
          </cell>
          <cell r="F659" t="str">
            <v>led32l2900-top</v>
          </cell>
          <cell r="G659" t="str">
            <v>Ea</v>
          </cell>
          <cell r="H659" t="str">
            <v>1400*1700</v>
          </cell>
          <cell r="I659">
            <v>0.11899999999999999</v>
          </cell>
          <cell r="M659">
            <v>83</v>
          </cell>
          <cell r="N659">
            <v>1</v>
          </cell>
          <cell r="O659">
            <v>3</v>
          </cell>
          <cell r="Q659" t="str">
            <v>تعمل</v>
          </cell>
          <cell r="R659">
            <v>119</v>
          </cell>
          <cell r="S659">
            <v>109.48</v>
          </cell>
          <cell r="T659">
            <v>128.52000000000001</v>
          </cell>
          <cell r="U659">
            <v>8</v>
          </cell>
          <cell r="V659">
            <v>8</v>
          </cell>
          <cell r="X659" t="str">
            <v>TV</v>
          </cell>
          <cell r="Y659">
            <v>388</v>
          </cell>
          <cell r="AA659">
            <v>564</v>
          </cell>
          <cell r="AB659" t="str">
            <v>top led 32 l 29 توشيبا HTTEFK520040</v>
          </cell>
          <cell r="AD659" t="str">
            <v>led32l2900</v>
          </cell>
          <cell r="AE659">
            <v>1</v>
          </cell>
          <cell r="AH659">
            <v>130.12048192771084</v>
          </cell>
          <cell r="AI659">
            <v>123.6144578313253</v>
          </cell>
          <cell r="AJ659">
            <v>136.62650602409639</v>
          </cell>
          <cell r="AK659">
            <v>1</v>
          </cell>
          <cell r="AL659">
            <v>1</v>
          </cell>
          <cell r="AN659">
            <v>8</v>
          </cell>
          <cell r="AO659">
            <v>18</v>
          </cell>
          <cell r="AP659" t="str">
            <v>EU-150</v>
          </cell>
          <cell r="AQ659" t="str">
            <v>S.2 112  (M) 0.7-1.1 mm</v>
          </cell>
          <cell r="AR659">
            <v>42</v>
          </cell>
          <cell r="AS659">
            <v>45</v>
          </cell>
          <cell r="AT659" t="str">
            <v>TOS</v>
          </cell>
          <cell r="AU659" t="str">
            <v>اتوماتيك</v>
          </cell>
          <cell r="AV659">
            <v>7</v>
          </cell>
          <cell r="AW659">
            <v>7</v>
          </cell>
          <cell r="AX659">
            <v>806</v>
          </cell>
          <cell r="AY659">
            <v>2</v>
          </cell>
          <cell r="AZ659">
            <v>2</v>
          </cell>
          <cell r="BA659">
            <v>120</v>
          </cell>
          <cell r="BB659">
            <v>1</v>
          </cell>
          <cell r="BC659">
            <v>1</v>
          </cell>
          <cell r="BD659">
            <v>140</v>
          </cell>
          <cell r="BE659">
            <v>1</v>
          </cell>
          <cell r="BF659">
            <v>1</v>
          </cell>
          <cell r="BJ659">
            <v>5</v>
          </cell>
          <cell r="BK659">
            <v>3</v>
          </cell>
          <cell r="BL659">
            <v>13</v>
          </cell>
          <cell r="BN659">
            <v>817</v>
          </cell>
          <cell r="BO659" t="str">
            <v>8</v>
          </cell>
          <cell r="BP659">
            <v>43703</v>
          </cell>
          <cell r="BX659" t="str">
            <v>شفاف</v>
          </cell>
          <cell r="CB659">
            <v>25</v>
          </cell>
          <cell r="CE659">
            <v>87</v>
          </cell>
          <cell r="CF659">
            <v>150</v>
          </cell>
          <cell r="CG659" t="str">
            <v>ابيض</v>
          </cell>
          <cell r="CK659">
            <v>0.12911499999999998</v>
          </cell>
          <cell r="CL659">
            <v>0</v>
          </cell>
          <cell r="CO659" t="str">
            <v>توشيبا</v>
          </cell>
          <cell r="CP659" t="str">
            <v>توشيبا للاجهزة المرئية</v>
          </cell>
          <cell r="CT659">
            <v>1</v>
          </cell>
          <cell r="CU659">
            <v>1</v>
          </cell>
          <cell r="CV659">
            <v>1</v>
          </cell>
        </row>
        <row r="660">
          <cell r="A660">
            <v>565</v>
          </cell>
          <cell r="B660" t="str">
            <v>PF1</v>
          </cell>
          <cell r="C660" t="str">
            <v>FOAM 10TH</v>
          </cell>
          <cell r="D660" t="str">
            <v>Molds</v>
          </cell>
          <cell r="E660" t="str">
            <v>FMTOSI32BL2950</v>
          </cell>
          <cell r="F660" t="str">
            <v>led32l2900-bottom</v>
          </cell>
          <cell r="G660" t="str">
            <v>Ea</v>
          </cell>
          <cell r="H660" t="str">
            <v>1400*1700</v>
          </cell>
          <cell r="I660">
            <v>9.0999999999999998E-2</v>
          </cell>
          <cell r="M660">
            <v>83</v>
          </cell>
          <cell r="N660">
            <v>1</v>
          </cell>
          <cell r="O660">
            <v>3</v>
          </cell>
          <cell r="Q660" t="str">
            <v>تعمل</v>
          </cell>
          <cell r="R660">
            <v>91</v>
          </cell>
          <cell r="S660">
            <v>83.72</v>
          </cell>
          <cell r="T660">
            <v>98.28</v>
          </cell>
          <cell r="U660">
            <v>8</v>
          </cell>
          <cell r="V660">
            <v>8</v>
          </cell>
          <cell r="X660" t="str">
            <v>TV</v>
          </cell>
          <cell r="Y660">
            <v>388</v>
          </cell>
          <cell r="AA660">
            <v>565</v>
          </cell>
          <cell r="AB660" t="str">
            <v>bottom led 32 l29 توشيبا  HTTEFK520050 </v>
          </cell>
          <cell r="AD660" t="str">
            <v>led32l2900</v>
          </cell>
          <cell r="AE660">
            <v>1</v>
          </cell>
          <cell r="AH660">
            <v>130.12048192771084</v>
          </cell>
          <cell r="AI660">
            <v>123.6144578313253</v>
          </cell>
          <cell r="AJ660">
            <v>136.62650602409639</v>
          </cell>
          <cell r="AK660">
            <v>1</v>
          </cell>
          <cell r="AL660">
            <v>1</v>
          </cell>
          <cell r="AN660">
            <v>8</v>
          </cell>
          <cell r="AO660">
            <v>18</v>
          </cell>
          <cell r="AP660" t="str">
            <v>EU-150</v>
          </cell>
          <cell r="AQ660" t="str">
            <v>S.2 112  (M) 0.7-1.1 mm</v>
          </cell>
          <cell r="AR660">
            <v>42</v>
          </cell>
          <cell r="AS660">
            <v>45</v>
          </cell>
          <cell r="AT660" t="str">
            <v>TOS</v>
          </cell>
          <cell r="AU660" t="str">
            <v>اتوماتيك</v>
          </cell>
          <cell r="AV660">
            <v>7</v>
          </cell>
          <cell r="AW660">
            <v>7</v>
          </cell>
          <cell r="AX660">
            <v>806</v>
          </cell>
          <cell r="AY660">
            <v>2</v>
          </cell>
          <cell r="AZ660">
            <v>2</v>
          </cell>
          <cell r="BA660">
            <v>120</v>
          </cell>
          <cell r="BB660">
            <v>1</v>
          </cell>
          <cell r="BC660">
            <v>1</v>
          </cell>
          <cell r="BD660">
            <v>140</v>
          </cell>
          <cell r="BE660">
            <v>1</v>
          </cell>
          <cell r="BF660">
            <v>1</v>
          </cell>
          <cell r="BJ660">
            <v>5</v>
          </cell>
          <cell r="BK660">
            <v>3</v>
          </cell>
          <cell r="BL660">
            <v>13</v>
          </cell>
          <cell r="BN660">
            <v>817</v>
          </cell>
          <cell r="BO660" t="str">
            <v>8</v>
          </cell>
          <cell r="BP660">
            <v>43703</v>
          </cell>
          <cell r="BX660" t="str">
            <v>شفاف</v>
          </cell>
          <cell r="CB660">
            <v>25</v>
          </cell>
          <cell r="CE660">
            <v>87</v>
          </cell>
          <cell r="CF660">
            <v>150</v>
          </cell>
          <cell r="CG660" t="str">
            <v>ازرق</v>
          </cell>
          <cell r="CK660">
            <v>9.8734999999999989E-2</v>
          </cell>
          <cell r="CL660">
            <v>0</v>
          </cell>
          <cell r="CO660" t="str">
            <v>توشيبا</v>
          </cell>
          <cell r="CP660" t="str">
            <v>توشيبا للاجهزة المرئية</v>
          </cell>
          <cell r="CT660">
            <v>1</v>
          </cell>
          <cell r="CU660">
            <v>1</v>
          </cell>
          <cell r="CV660">
            <v>1</v>
          </cell>
        </row>
        <row r="661">
          <cell r="A661">
            <v>566</v>
          </cell>
          <cell r="B661" t="str">
            <v>PF1</v>
          </cell>
          <cell r="C661" t="str">
            <v>FOAM 10TH</v>
          </cell>
          <cell r="D661" t="str">
            <v>Molds</v>
          </cell>
          <cell r="E661" t="str">
            <v>FMTOSI32LR2960</v>
          </cell>
          <cell r="F661" t="str">
            <v>led32l2900-left&amp;right</v>
          </cell>
          <cell r="G661" t="str">
            <v>Set</v>
          </cell>
          <cell r="H661" t="str">
            <v>1400*1700</v>
          </cell>
          <cell r="I661">
            <v>3.4000000000000002E-2</v>
          </cell>
          <cell r="M661">
            <v>83</v>
          </cell>
          <cell r="N661">
            <v>2</v>
          </cell>
          <cell r="O661">
            <v>3</v>
          </cell>
          <cell r="Q661" t="str">
            <v>تعمل</v>
          </cell>
          <cell r="R661">
            <v>34</v>
          </cell>
          <cell r="S661">
            <v>31.28</v>
          </cell>
          <cell r="T661">
            <v>36.72</v>
          </cell>
          <cell r="U661">
            <v>8</v>
          </cell>
          <cell r="V661">
            <v>8</v>
          </cell>
          <cell r="X661" t="str">
            <v>TV</v>
          </cell>
          <cell r="Y661">
            <v>388</v>
          </cell>
          <cell r="AA661">
            <v>566</v>
          </cell>
          <cell r="AB661" t="str">
            <v>side L&amp;R led 32 l 29 توشيبا  HTTEFK520060</v>
          </cell>
          <cell r="AD661" t="str">
            <v>led32l2900</v>
          </cell>
          <cell r="AE661">
            <v>1</v>
          </cell>
          <cell r="AH661">
            <v>130.12048192771084</v>
          </cell>
          <cell r="AI661">
            <v>123.6144578313253</v>
          </cell>
          <cell r="AJ661">
            <v>136.62650602409639</v>
          </cell>
          <cell r="AK661">
            <v>1</v>
          </cell>
          <cell r="AL661">
            <v>1</v>
          </cell>
          <cell r="AN661">
            <v>8</v>
          </cell>
          <cell r="AO661">
            <v>18</v>
          </cell>
          <cell r="AP661" t="str">
            <v>EU-150</v>
          </cell>
          <cell r="AQ661" t="str">
            <v>S.2 112  (M) 0.7-1.1 mm</v>
          </cell>
          <cell r="AR661">
            <v>42</v>
          </cell>
          <cell r="AS661">
            <v>45</v>
          </cell>
          <cell r="AT661" t="str">
            <v>TOS</v>
          </cell>
          <cell r="AU661" t="str">
            <v>اتوماتيك</v>
          </cell>
          <cell r="AV661">
            <v>7</v>
          </cell>
          <cell r="AW661">
            <v>7</v>
          </cell>
          <cell r="AX661">
            <v>219</v>
          </cell>
          <cell r="AY661">
            <v>2</v>
          </cell>
          <cell r="AZ661">
            <v>2</v>
          </cell>
          <cell r="BA661">
            <v>120</v>
          </cell>
          <cell r="BB661">
            <v>1</v>
          </cell>
          <cell r="BC661">
            <v>1</v>
          </cell>
          <cell r="BD661">
            <v>78</v>
          </cell>
          <cell r="BE661">
            <v>1</v>
          </cell>
          <cell r="BF661">
            <v>1</v>
          </cell>
          <cell r="BJ661">
            <v>5</v>
          </cell>
          <cell r="BK661">
            <v>3</v>
          </cell>
          <cell r="BL661">
            <v>13</v>
          </cell>
          <cell r="BN661">
            <v>817</v>
          </cell>
          <cell r="BO661" t="str">
            <v>8</v>
          </cell>
          <cell r="BP661">
            <v>43703</v>
          </cell>
          <cell r="BX661" t="str">
            <v>شفاف</v>
          </cell>
          <cell r="BY661"/>
          <cell r="CB661">
            <v>200</v>
          </cell>
          <cell r="CE661">
            <v>87</v>
          </cell>
          <cell r="CF661">
            <v>200</v>
          </cell>
          <cell r="CG661" t="str">
            <v>ابيض</v>
          </cell>
          <cell r="CK661">
            <v>3.6889999999999999E-2</v>
          </cell>
          <cell r="CL661">
            <v>0</v>
          </cell>
          <cell r="CO661" t="str">
            <v>توشيبا</v>
          </cell>
          <cell r="CP661" t="str">
            <v>توشيبا للاجهزة المرئية</v>
          </cell>
          <cell r="CT661">
            <v>1</v>
          </cell>
          <cell r="CU661">
            <v>1</v>
          </cell>
          <cell r="CV661">
            <v>1</v>
          </cell>
        </row>
        <row r="662">
          <cell r="A662" t="str">
            <v>566sum</v>
          </cell>
          <cell r="B662" t="str">
            <v>PF1</v>
          </cell>
          <cell r="C662" t="str">
            <v>FOAM 10TH</v>
          </cell>
          <cell r="D662" t="str">
            <v>Molds</v>
          </cell>
          <cell r="E662" t="str">
            <v>FMTOSI32LR2960</v>
          </cell>
          <cell r="F662" t="str">
            <v>led32l2900</v>
          </cell>
          <cell r="G662" t="str">
            <v>Set</v>
          </cell>
          <cell r="H662" t="str">
            <v>1400*1700</v>
          </cell>
          <cell r="I662">
            <v>0.24399999999999999</v>
          </cell>
          <cell r="M662">
            <v>83</v>
          </cell>
          <cell r="N662">
            <v>4</v>
          </cell>
          <cell r="O662">
            <v>3</v>
          </cell>
          <cell r="Q662" t="str">
            <v>تعمل</v>
          </cell>
          <cell r="R662">
            <v>244</v>
          </cell>
          <cell r="S662">
            <v>224.48</v>
          </cell>
          <cell r="T662">
            <v>263.52</v>
          </cell>
          <cell r="U662">
            <v>8</v>
          </cell>
          <cell r="V662">
            <v>8</v>
          </cell>
          <cell r="X662" t="str">
            <v>TV</v>
          </cell>
          <cell r="Y662">
            <v>388</v>
          </cell>
          <cell r="Z662" t="str">
            <v>مجمعة</v>
          </cell>
          <cell r="AA662">
            <v>566</v>
          </cell>
          <cell r="AB662" t="str">
            <v>side L&amp;R led 32 l 29 توشيبا  HTTEFK520060</v>
          </cell>
          <cell r="AD662" t="str">
            <v>led32l2900</v>
          </cell>
          <cell r="AE662">
            <v>1</v>
          </cell>
          <cell r="AH662">
            <v>130.12048192771084</v>
          </cell>
          <cell r="AI662">
            <v>123.6144578313253</v>
          </cell>
          <cell r="AJ662">
            <v>136.62650602409639</v>
          </cell>
          <cell r="AK662">
            <v>0</v>
          </cell>
          <cell r="AM662">
            <v>1</v>
          </cell>
          <cell r="AN662">
            <v>8</v>
          </cell>
          <cell r="AO662">
            <v>18</v>
          </cell>
          <cell r="AP662" t="str">
            <v>EU-150</v>
          </cell>
          <cell r="AQ662" t="str">
            <v>S.2 112  (M) 0.7-1.1 mm</v>
          </cell>
          <cell r="AR662">
            <v>42</v>
          </cell>
          <cell r="AS662">
            <v>45</v>
          </cell>
          <cell r="AT662" t="str">
            <v>TOS</v>
          </cell>
          <cell r="AU662" t="str">
            <v>اتوماتيك</v>
          </cell>
          <cell r="AV662">
            <v>7</v>
          </cell>
          <cell r="AW662">
            <v>7</v>
          </cell>
          <cell r="BJ662">
            <v>5</v>
          </cell>
          <cell r="BK662">
            <v>3</v>
          </cell>
          <cell r="BL662">
            <v>13</v>
          </cell>
          <cell r="BN662">
            <v>817</v>
          </cell>
          <cell r="BO662" t="str">
            <v>8</v>
          </cell>
          <cell r="BP662">
            <v>43703</v>
          </cell>
          <cell r="BX662" t="str">
            <v>شفاف</v>
          </cell>
          <cell r="BY662"/>
          <cell r="CE662">
            <v>87</v>
          </cell>
          <cell r="CF662">
            <v>150</v>
          </cell>
          <cell r="CK662">
            <v>0.26473999999999998</v>
          </cell>
          <cell r="CL662">
            <v>0</v>
          </cell>
          <cell r="CO662" t="str">
            <v>توشيبا</v>
          </cell>
          <cell r="CP662" t="str">
            <v>توشيبا للاجهزة المرئية</v>
          </cell>
          <cell r="CT662">
            <v>0</v>
          </cell>
          <cell r="CU662">
            <v>1</v>
          </cell>
          <cell r="CV662">
            <v>1</v>
          </cell>
        </row>
        <row r="663">
          <cell r="A663">
            <v>567</v>
          </cell>
          <cell r="B663" t="str">
            <v>PF2</v>
          </cell>
          <cell r="C663" t="str">
            <v>FOAM 6TH</v>
          </cell>
          <cell r="D663" t="str">
            <v>Molds</v>
          </cell>
          <cell r="E663" t="str">
            <v>FMMCRI1k24B000</v>
          </cell>
          <cell r="F663" t="str">
            <v>ميراكو -طقم جوانب وجزء وسط-جانب سفلي</v>
          </cell>
          <cell r="G663" t="str">
            <v>Ea</v>
          </cell>
          <cell r="H663" t="str">
            <v>1400*1700</v>
          </cell>
          <cell r="I663">
            <v>0.20300000000000001</v>
          </cell>
          <cell r="M663">
            <v>67</v>
          </cell>
          <cell r="N663">
            <v>1</v>
          </cell>
          <cell r="O663">
            <v>3</v>
          </cell>
          <cell r="P663" t="str">
            <v>A2</v>
          </cell>
          <cell r="Q663" t="str">
            <v>تعمل</v>
          </cell>
          <cell r="R663">
            <v>203</v>
          </cell>
          <cell r="S663">
            <v>192.85</v>
          </cell>
          <cell r="T663">
            <v>213.15</v>
          </cell>
          <cell r="U663">
            <v>5</v>
          </cell>
          <cell r="V663">
            <v>5</v>
          </cell>
          <cell r="X663" t="str">
            <v>تكييف</v>
          </cell>
          <cell r="Y663">
            <v>389</v>
          </cell>
          <cell r="AA663">
            <v>567</v>
          </cell>
          <cell r="AB663" t="str">
            <v>ميراكوEPS MID BOTTOM PACKING 42QHCT24</v>
          </cell>
          <cell r="AD663" t="str">
            <v>طقم جوانب وجزء وسط</v>
          </cell>
          <cell r="AE663">
            <v>1</v>
          </cell>
          <cell r="AH663">
            <v>161.19402985074629</v>
          </cell>
          <cell r="AI663">
            <v>153.13432835820896</v>
          </cell>
          <cell r="AJ663">
            <v>169.25373134328362</v>
          </cell>
          <cell r="AK663">
            <v>1</v>
          </cell>
          <cell r="AL663">
            <v>1</v>
          </cell>
          <cell r="AO663">
            <v>22</v>
          </cell>
          <cell r="AP663" t="str">
            <v>303xj</v>
          </cell>
          <cell r="AQ663" t="str">
            <v>S.2 112  (M) 0.7-1.1 mm</v>
          </cell>
          <cell r="AT663" t="str">
            <v>MCR</v>
          </cell>
          <cell r="AU663" t="str">
            <v>اتوماتيك</v>
          </cell>
          <cell r="AV663">
            <v>7</v>
          </cell>
          <cell r="AW663">
            <v>7</v>
          </cell>
          <cell r="AX663">
            <v>402</v>
          </cell>
          <cell r="AY663">
            <v>3</v>
          </cell>
          <cell r="AZ663">
            <v>3</v>
          </cell>
          <cell r="BA663">
            <v>296</v>
          </cell>
          <cell r="BB663">
            <v>3</v>
          </cell>
          <cell r="BC663">
            <v>3</v>
          </cell>
          <cell r="BD663">
            <v>150</v>
          </cell>
          <cell r="BE663">
            <v>3</v>
          </cell>
          <cell r="BF663">
            <v>3</v>
          </cell>
          <cell r="BJ663">
            <v>5</v>
          </cell>
          <cell r="BK663">
            <v>-5</v>
          </cell>
          <cell r="BL663">
            <v>5</v>
          </cell>
          <cell r="BN663">
            <v>145</v>
          </cell>
          <cell r="BO663" t="str">
            <v>1</v>
          </cell>
          <cell r="BP663">
            <v>43632</v>
          </cell>
          <cell r="BX663" t="str">
            <v>شفاف</v>
          </cell>
          <cell r="BY663"/>
          <cell r="CB663">
            <v>5</v>
          </cell>
          <cell r="CE663">
            <v>87</v>
          </cell>
          <cell r="CF663">
            <v>150</v>
          </cell>
          <cell r="CG663" t="str">
            <v>ازرق</v>
          </cell>
          <cell r="CK663">
            <v>0.22025500000000001</v>
          </cell>
          <cell r="CL663">
            <v>0</v>
          </cell>
          <cell r="CO663" t="str">
            <v>شركة ميراكو</v>
          </cell>
          <cell r="CT663">
            <v>1</v>
          </cell>
          <cell r="CU663">
            <v>1</v>
          </cell>
          <cell r="CV663">
            <v>1</v>
          </cell>
        </row>
        <row r="664">
          <cell r="A664">
            <v>568</v>
          </cell>
          <cell r="B664" t="str">
            <v>PF2</v>
          </cell>
          <cell r="C664" t="str">
            <v>FOAM 6TH</v>
          </cell>
          <cell r="D664" t="str">
            <v>Molds</v>
          </cell>
          <cell r="E664" t="str">
            <v>FMMCRI2k24T000</v>
          </cell>
          <cell r="F664" t="str">
            <v>ميراكو -طقم جوانب وجزء وسط-جانب علوي</v>
          </cell>
          <cell r="G664" t="str">
            <v>Ea</v>
          </cell>
          <cell r="H664" t="str">
            <v>1400*1700</v>
          </cell>
          <cell r="I664">
            <v>0.20300000000000001</v>
          </cell>
          <cell r="M664">
            <v>67</v>
          </cell>
          <cell r="N664">
            <v>1</v>
          </cell>
          <cell r="O664">
            <v>3</v>
          </cell>
          <cell r="P664" t="str">
            <v>A2</v>
          </cell>
          <cell r="Q664" t="str">
            <v>تعمل</v>
          </cell>
          <cell r="R664">
            <v>203</v>
          </cell>
          <cell r="S664">
            <v>192.85</v>
          </cell>
          <cell r="T664">
            <v>213.15</v>
          </cell>
          <cell r="U664">
            <v>5</v>
          </cell>
          <cell r="V664">
            <v>5</v>
          </cell>
          <cell r="X664" t="str">
            <v>تكييف</v>
          </cell>
          <cell r="Y664">
            <v>389</v>
          </cell>
          <cell r="AA664">
            <v>568</v>
          </cell>
          <cell r="AB664" t="str">
            <v>ميراكوEPS MID TOP PACKING 42QHCT24</v>
          </cell>
          <cell r="AD664" t="str">
            <v>طقم جوانب وجزء وسط</v>
          </cell>
          <cell r="AE664">
            <v>1</v>
          </cell>
          <cell r="AH664">
            <v>161.19402985074629</v>
          </cell>
          <cell r="AI664">
            <v>153.13432835820896</v>
          </cell>
          <cell r="AJ664">
            <v>169.25373134328362</v>
          </cell>
          <cell r="AK664">
            <v>1</v>
          </cell>
          <cell r="AL664">
            <v>1</v>
          </cell>
          <cell r="AO664">
            <v>22</v>
          </cell>
          <cell r="AP664" t="str">
            <v>303xj</v>
          </cell>
          <cell r="AQ664" t="str">
            <v>S.2 112  (M) 0.7-1.1 mm</v>
          </cell>
          <cell r="AT664" t="str">
            <v>MCR</v>
          </cell>
          <cell r="AU664" t="str">
            <v>اتوماتيك</v>
          </cell>
          <cell r="AV664">
            <v>7</v>
          </cell>
          <cell r="AW664">
            <v>7</v>
          </cell>
          <cell r="AX664">
            <v>402</v>
          </cell>
          <cell r="AY664">
            <v>3</v>
          </cell>
          <cell r="AZ664">
            <v>3</v>
          </cell>
          <cell r="BA664">
            <v>296</v>
          </cell>
          <cell r="BB664">
            <v>3</v>
          </cell>
          <cell r="BC664">
            <v>3</v>
          </cell>
          <cell r="BD664">
            <v>150</v>
          </cell>
          <cell r="BE664">
            <v>3</v>
          </cell>
          <cell r="BF664">
            <v>3</v>
          </cell>
          <cell r="BJ664">
            <v>5</v>
          </cell>
          <cell r="BK664">
            <v>-5</v>
          </cell>
          <cell r="BL664">
            <v>5</v>
          </cell>
          <cell r="BN664">
            <v>145</v>
          </cell>
          <cell r="BO664" t="str">
            <v>1</v>
          </cell>
          <cell r="BP664">
            <v>43632</v>
          </cell>
          <cell r="BX664" t="str">
            <v>شفاف</v>
          </cell>
          <cell r="BY664"/>
          <cell r="CB664">
            <v>5</v>
          </cell>
          <cell r="CE664">
            <v>87</v>
          </cell>
          <cell r="CF664">
            <v>150</v>
          </cell>
          <cell r="CG664" t="str">
            <v>ازرق</v>
          </cell>
          <cell r="CK664">
            <v>0.22025500000000001</v>
          </cell>
          <cell r="CL664">
            <v>0</v>
          </cell>
          <cell r="CO664" t="str">
            <v>شركة ميراكو</v>
          </cell>
          <cell r="CT664">
            <v>1</v>
          </cell>
          <cell r="CU664">
            <v>1</v>
          </cell>
          <cell r="CV664">
            <v>1</v>
          </cell>
        </row>
        <row r="665">
          <cell r="A665">
            <v>569</v>
          </cell>
          <cell r="B665" t="str">
            <v>PF2</v>
          </cell>
          <cell r="C665" t="str">
            <v>FOAM 6TH</v>
          </cell>
          <cell r="D665" t="str">
            <v>Molds</v>
          </cell>
          <cell r="E665" t="str">
            <v>FMMCRI3k24R000</v>
          </cell>
          <cell r="F665" t="str">
            <v>ميراكو -طقم جوانب وجزء وسط-جزء يمين</v>
          </cell>
          <cell r="G665" t="str">
            <v>Ea</v>
          </cell>
          <cell r="H665" t="str">
            <v>1400*1700</v>
          </cell>
          <cell r="I665">
            <v>7.9000000000000001E-2</v>
          </cell>
          <cell r="M665">
            <v>67</v>
          </cell>
          <cell r="N665">
            <v>1</v>
          </cell>
          <cell r="O665">
            <v>3</v>
          </cell>
          <cell r="P665" t="str">
            <v>A2</v>
          </cell>
          <cell r="Q665" t="str">
            <v>تعمل</v>
          </cell>
          <cell r="R665">
            <v>79</v>
          </cell>
          <cell r="S665">
            <v>75.05</v>
          </cell>
          <cell r="T665">
            <v>82.95</v>
          </cell>
          <cell r="U665">
            <v>5</v>
          </cell>
          <cell r="V665">
            <v>5</v>
          </cell>
          <cell r="X665" t="str">
            <v>تكييف</v>
          </cell>
          <cell r="Y665">
            <v>389</v>
          </cell>
          <cell r="AA665">
            <v>569</v>
          </cell>
          <cell r="AB665" t="str">
            <v>ميراكوEPS RH SIDE PACKING 42QHCT24</v>
          </cell>
          <cell r="AD665" t="str">
            <v>طقم جوانب وجزء وسط</v>
          </cell>
          <cell r="AE665">
            <v>1</v>
          </cell>
          <cell r="AH665">
            <v>161.19402985074629</v>
          </cell>
          <cell r="AI665">
            <v>153.13432835820896</v>
          </cell>
          <cell r="AJ665">
            <v>169.25373134328362</v>
          </cell>
          <cell r="AK665">
            <v>1</v>
          </cell>
          <cell r="AL665">
            <v>1</v>
          </cell>
          <cell r="AO665">
            <v>22</v>
          </cell>
          <cell r="AP665" t="str">
            <v>303xj</v>
          </cell>
          <cell r="AQ665" t="str">
            <v>S.2 112  (M) 0.7-1.1 mm</v>
          </cell>
          <cell r="AT665" t="str">
            <v>MCR</v>
          </cell>
          <cell r="AU665" t="str">
            <v>اتوماتيك</v>
          </cell>
          <cell r="AV665">
            <v>7</v>
          </cell>
          <cell r="AW665">
            <v>7</v>
          </cell>
          <cell r="AX665">
            <v>402</v>
          </cell>
          <cell r="AY665">
            <v>3</v>
          </cell>
          <cell r="AZ665">
            <v>3</v>
          </cell>
          <cell r="BA665">
            <v>203</v>
          </cell>
          <cell r="BB665">
            <v>1</v>
          </cell>
          <cell r="BC665">
            <v>1</v>
          </cell>
          <cell r="BD665">
            <v>119</v>
          </cell>
          <cell r="BE665">
            <v>3</v>
          </cell>
          <cell r="BF665">
            <v>3</v>
          </cell>
          <cell r="BJ665">
            <v>5</v>
          </cell>
          <cell r="BK665">
            <v>-5</v>
          </cell>
          <cell r="BL665">
            <v>5</v>
          </cell>
          <cell r="BN665">
            <v>145</v>
          </cell>
          <cell r="BO665" t="str">
            <v>1</v>
          </cell>
          <cell r="BP665">
            <v>43632</v>
          </cell>
          <cell r="BX665" t="str">
            <v>شفاف</v>
          </cell>
          <cell r="CB665">
            <v>5</v>
          </cell>
          <cell r="CE665">
            <v>87</v>
          </cell>
          <cell r="CF665">
            <v>150</v>
          </cell>
          <cell r="CG665" t="str">
            <v>ازرق</v>
          </cell>
          <cell r="CK665">
            <v>8.5715E-2</v>
          </cell>
          <cell r="CL665">
            <v>0</v>
          </cell>
          <cell r="CO665" t="str">
            <v>شركة ميراكو</v>
          </cell>
          <cell r="CT665">
            <v>1</v>
          </cell>
          <cell r="CU665">
            <v>1</v>
          </cell>
          <cell r="CV665">
            <v>1</v>
          </cell>
        </row>
        <row r="666">
          <cell r="A666">
            <v>570</v>
          </cell>
          <cell r="B666" t="str">
            <v>PF2</v>
          </cell>
          <cell r="C666" t="str">
            <v>FOAM 6TH</v>
          </cell>
          <cell r="D666" t="str">
            <v>Molds</v>
          </cell>
          <cell r="E666" t="str">
            <v>FMMCRI4k24L000</v>
          </cell>
          <cell r="F666" t="str">
            <v>ميراكو -طقم جوانب وجزء وسط-جزء يسار</v>
          </cell>
          <cell r="G666" t="str">
            <v>Ea</v>
          </cell>
          <cell r="H666" t="str">
            <v>1400*1700</v>
          </cell>
          <cell r="I666">
            <v>0.13800000000000001</v>
          </cell>
          <cell r="M666">
            <v>67</v>
          </cell>
          <cell r="N666">
            <v>1</v>
          </cell>
          <cell r="O666">
            <v>3</v>
          </cell>
          <cell r="P666" t="str">
            <v>A2</v>
          </cell>
          <cell r="Q666" t="str">
            <v>تعمل</v>
          </cell>
          <cell r="R666">
            <v>138</v>
          </cell>
          <cell r="S666">
            <v>131.1</v>
          </cell>
          <cell r="T666">
            <v>144.9</v>
          </cell>
          <cell r="U666">
            <v>5</v>
          </cell>
          <cell r="V666">
            <v>5</v>
          </cell>
          <cell r="X666" t="str">
            <v>تكييف</v>
          </cell>
          <cell r="Y666">
            <v>389</v>
          </cell>
          <cell r="AA666">
            <v>570</v>
          </cell>
          <cell r="AB666" t="str">
            <v>ميراكو EPS LH SIDE PACKING 42QHCT24</v>
          </cell>
          <cell r="AD666" t="str">
            <v>طقم جوانب وجزء وسط</v>
          </cell>
          <cell r="AE666">
            <v>1</v>
          </cell>
          <cell r="AH666">
            <v>161.19402985074629</v>
          </cell>
          <cell r="AI666">
            <v>153.13432835820896</v>
          </cell>
          <cell r="AJ666">
            <v>169.25373134328362</v>
          </cell>
          <cell r="AK666">
            <v>1</v>
          </cell>
          <cell r="AL666">
            <v>1</v>
          </cell>
          <cell r="AO666">
            <v>22</v>
          </cell>
          <cell r="AP666" t="str">
            <v>303xj</v>
          </cell>
          <cell r="AQ666" t="str">
            <v>S.2 112  (M) 0.7-1.1 mm</v>
          </cell>
          <cell r="AT666" t="str">
            <v>MCR</v>
          </cell>
          <cell r="AU666" t="str">
            <v>اتوماتيك</v>
          </cell>
          <cell r="AV666">
            <v>7</v>
          </cell>
          <cell r="AW666">
            <v>7</v>
          </cell>
          <cell r="AX666">
            <v>402</v>
          </cell>
          <cell r="AY666">
            <v>3</v>
          </cell>
          <cell r="AZ666">
            <v>3</v>
          </cell>
          <cell r="BA666">
            <v>203</v>
          </cell>
          <cell r="BB666">
            <v>1</v>
          </cell>
          <cell r="BC666">
            <v>1</v>
          </cell>
          <cell r="BD666">
            <v>200</v>
          </cell>
          <cell r="BE666">
            <v>3</v>
          </cell>
          <cell r="BF666">
            <v>3</v>
          </cell>
          <cell r="BJ666">
            <v>5</v>
          </cell>
          <cell r="BK666">
            <v>-5</v>
          </cell>
          <cell r="BL666">
            <v>5</v>
          </cell>
          <cell r="BN666">
            <v>145</v>
          </cell>
          <cell r="BO666" t="str">
            <v>1</v>
          </cell>
          <cell r="BP666">
            <v>43632</v>
          </cell>
          <cell r="BX666" t="str">
            <v>شفاف</v>
          </cell>
          <cell r="CB666">
            <v>5</v>
          </cell>
          <cell r="CE666">
            <v>87</v>
          </cell>
          <cell r="CF666">
            <v>150</v>
          </cell>
          <cell r="CG666" t="str">
            <v>ازرق</v>
          </cell>
          <cell r="CK666">
            <v>0.14973</v>
          </cell>
          <cell r="CL666">
            <v>0</v>
          </cell>
          <cell r="CO666" t="str">
            <v>شركة ميراكو</v>
          </cell>
          <cell r="CT666">
            <v>1</v>
          </cell>
          <cell r="CU666">
            <v>1</v>
          </cell>
          <cell r="CV666">
            <v>1</v>
          </cell>
        </row>
        <row r="667">
          <cell r="A667" t="str">
            <v>570sum</v>
          </cell>
          <cell r="B667" t="str">
            <v>PF2</v>
          </cell>
          <cell r="C667" t="str">
            <v>FOAM 6TH</v>
          </cell>
          <cell r="D667" t="str">
            <v>Molds</v>
          </cell>
          <cell r="E667" t="str">
            <v>FMMCRI2k24T000</v>
          </cell>
          <cell r="F667" t="str">
            <v>ميراكو -جوانب وجزء وسط</v>
          </cell>
          <cell r="G667" t="str">
            <v>set</v>
          </cell>
          <cell r="H667" t="str">
            <v>1400*1700</v>
          </cell>
          <cell r="I667">
            <v>0.623</v>
          </cell>
          <cell r="M667">
            <v>67</v>
          </cell>
          <cell r="N667">
            <v>4</v>
          </cell>
          <cell r="O667">
            <v>3</v>
          </cell>
          <cell r="P667" t="str">
            <v>A2</v>
          </cell>
          <cell r="Q667" t="str">
            <v>تعمل</v>
          </cell>
          <cell r="R667">
            <v>623</v>
          </cell>
          <cell r="S667">
            <v>591.85</v>
          </cell>
          <cell r="T667">
            <v>654.15</v>
          </cell>
          <cell r="U667">
            <v>5</v>
          </cell>
          <cell r="V667">
            <v>5</v>
          </cell>
          <cell r="X667" t="str">
            <v>تكييف</v>
          </cell>
          <cell r="Y667">
            <v>389</v>
          </cell>
          <cell r="Z667" t="str">
            <v>مجمعة</v>
          </cell>
          <cell r="AA667">
            <v>570</v>
          </cell>
          <cell r="AB667" t="str">
            <v>طقم جوانب وجزء وسط</v>
          </cell>
          <cell r="AD667" t="str">
            <v>طقم جوانب وجزء وسط</v>
          </cell>
          <cell r="AE667">
            <v>1</v>
          </cell>
          <cell r="AH667">
            <v>161.19402985074629</v>
          </cell>
          <cell r="AI667">
            <v>153.13432835820896</v>
          </cell>
          <cell r="AJ667">
            <v>169.25373134328362</v>
          </cell>
          <cell r="AK667">
            <v>0</v>
          </cell>
          <cell r="AM667">
            <v>1</v>
          </cell>
          <cell r="AO667">
            <v>22</v>
          </cell>
          <cell r="AP667" t="str">
            <v>303xj</v>
          </cell>
          <cell r="AQ667" t="str">
            <v>S.2 112  (M) 0.7-1.1 mm</v>
          </cell>
          <cell r="AT667" t="str">
            <v>MCR</v>
          </cell>
          <cell r="AU667" t="str">
            <v>اتوماتيك</v>
          </cell>
          <cell r="AV667">
            <v>7</v>
          </cell>
          <cell r="AW667">
            <v>7</v>
          </cell>
          <cell r="BJ667">
            <v>5</v>
          </cell>
          <cell r="BK667">
            <v>-5</v>
          </cell>
          <cell r="BL667">
            <v>5</v>
          </cell>
          <cell r="BN667">
            <v>145</v>
          </cell>
          <cell r="BO667" t="str">
            <v>1</v>
          </cell>
          <cell r="BP667">
            <v>43632</v>
          </cell>
          <cell r="BX667" t="str">
            <v>شفاف</v>
          </cell>
          <cell r="CB667">
            <v>5</v>
          </cell>
          <cell r="CE667">
            <v>87</v>
          </cell>
          <cell r="CF667">
            <v>150</v>
          </cell>
          <cell r="CG667" t="str">
            <v>ازرق</v>
          </cell>
          <cell r="CK667">
            <v>0.67595499999999997</v>
          </cell>
          <cell r="CL667">
            <v>0</v>
          </cell>
          <cell r="CO667" t="str">
            <v>شركة ميراكو</v>
          </cell>
          <cell r="CT667">
            <v>0</v>
          </cell>
          <cell r="CU667">
            <v>1</v>
          </cell>
          <cell r="CV667">
            <v>1</v>
          </cell>
        </row>
        <row r="668">
          <cell r="A668">
            <v>571</v>
          </cell>
          <cell r="B668" t="str">
            <v>PF1</v>
          </cell>
          <cell r="C668" t="str">
            <v>FOAM 10TH</v>
          </cell>
          <cell r="D668" t="str">
            <v>Molds</v>
          </cell>
          <cell r="E668" t="str">
            <v>FMTOSI55T09010</v>
          </cell>
          <cell r="F668" t="str">
            <v>Tosh LED55U7950 top</v>
          </cell>
          <cell r="G668" t="str">
            <v>Ea</v>
          </cell>
          <cell r="H668" t="str">
            <v>1800*1600</v>
          </cell>
          <cell r="I668">
            <v>0.69499999999999995</v>
          </cell>
          <cell r="M668">
            <v>30</v>
          </cell>
          <cell r="N668">
            <v>1</v>
          </cell>
          <cell r="O668">
            <v>2</v>
          </cell>
          <cell r="P668" t="str">
            <v>B1</v>
          </cell>
          <cell r="Q668" t="str">
            <v>تعمل</v>
          </cell>
          <cell r="R668">
            <v>695</v>
          </cell>
          <cell r="S668">
            <v>639.4</v>
          </cell>
          <cell r="T668">
            <v>750.6</v>
          </cell>
          <cell r="U668">
            <v>8</v>
          </cell>
          <cell r="V668">
            <v>8</v>
          </cell>
          <cell r="X668" t="str">
            <v>TV</v>
          </cell>
          <cell r="Y668">
            <v>390</v>
          </cell>
          <cell r="AA668">
            <v>571</v>
          </cell>
          <cell r="AB668" t="str">
            <v xml:space="preserve">55U7950 TOP EPSتوشيبا </v>
          </cell>
          <cell r="AD668" t="str">
            <v>Tosh LED55U7950</v>
          </cell>
          <cell r="AE668">
            <v>1</v>
          </cell>
          <cell r="AH668">
            <v>240</v>
          </cell>
          <cell r="AI668">
            <v>228</v>
          </cell>
          <cell r="AJ668">
            <v>252</v>
          </cell>
          <cell r="AK668">
            <v>1</v>
          </cell>
          <cell r="AL668">
            <v>1</v>
          </cell>
          <cell r="AN668">
            <v>10</v>
          </cell>
          <cell r="AO668">
            <v>18</v>
          </cell>
          <cell r="AP668" t="str">
            <v>303xj</v>
          </cell>
          <cell r="AQ668" t="str">
            <v>S.2 112  (M) 0.7-1.1 mm</v>
          </cell>
          <cell r="AR668">
            <v>40</v>
          </cell>
          <cell r="AS668">
            <v>46</v>
          </cell>
          <cell r="AT668" t="str">
            <v>TOS</v>
          </cell>
          <cell r="AU668" t="str">
            <v>اتوماتيك</v>
          </cell>
          <cell r="AV668">
            <v>7</v>
          </cell>
          <cell r="AW668">
            <v>7</v>
          </cell>
          <cell r="AX668">
            <v>1368</v>
          </cell>
          <cell r="AY668">
            <v>2</v>
          </cell>
          <cell r="AZ668">
            <v>2</v>
          </cell>
          <cell r="BA668">
            <v>198</v>
          </cell>
          <cell r="BB668">
            <v>1</v>
          </cell>
          <cell r="BC668">
            <v>1</v>
          </cell>
          <cell r="BD668">
            <v>276</v>
          </cell>
          <cell r="BE668">
            <v>1.5</v>
          </cell>
          <cell r="BF668">
            <v>1.5</v>
          </cell>
          <cell r="BJ668">
            <v>5</v>
          </cell>
          <cell r="BK668">
            <v>5</v>
          </cell>
          <cell r="BL668">
            <v>15</v>
          </cell>
          <cell r="BM668">
            <v>4</v>
          </cell>
          <cell r="BN668">
            <v>819</v>
          </cell>
          <cell r="BO668" t="str">
            <v>8</v>
          </cell>
          <cell r="BP668">
            <v>43765</v>
          </cell>
          <cell r="BW668">
            <v>0</v>
          </cell>
          <cell r="BX668" t="str">
            <v>شفاف</v>
          </cell>
          <cell r="BY668">
            <v>0.01</v>
          </cell>
          <cell r="BZ668">
            <v>50</v>
          </cell>
          <cell r="CA668">
            <v>3</v>
          </cell>
          <cell r="CB668">
            <v>6</v>
          </cell>
          <cell r="CC668">
            <v>1</v>
          </cell>
          <cell r="CE668">
            <v>87</v>
          </cell>
          <cell r="CF668">
            <v>200</v>
          </cell>
          <cell r="CG668" t="str">
            <v>احمر</v>
          </cell>
          <cell r="CK668">
            <v>0</v>
          </cell>
          <cell r="CL668">
            <v>0.76449999999999996</v>
          </cell>
          <cell r="CN668" t="str">
            <v>LRTEFH315180 Toshiba led 55EL 71</v>
          </cell>
          <cell r="CO668" t="str">
            <v>توشيبا</v>
          </cell>
          <cell r="CP668" t="str">
            <v>توشيبا للاجهزة المرئية</v>
          </cell>
          <cell r="CT668">
            <v>1</v>
          </cell>
          <cell r="CU668">
            <v>1</v>
          </cell>
          <cell r="CV668">
            <v>1</v>
          </cell>
        </row>
        <row r="669">
          <cell r="A669">
            <v>572</v>
          </cell>
          <cell r="B669" t="str">
            <v>PF1</v>
          </cell>
          <cell r="C669" t="str">
            <v>FOAM 10TH</v>
          </cell>
          <cell r="D669" t="str">
            <v>Molds</v>
          </cell>
          <cell r="E669" t="str">
            <v>FMTOSI55B09020</v>
          </cell>
          <cell r="F669" t="str">
            <v>Tosh LED55U7950 bottom</v>
          </cell>
          <cell r="G669" t="str">
            <v>Ea</v>
          </cell>
          <cell r="H669" t="str">
            <v>1800*1600</v>
          </cell>
          <cell r="I669">
            <v>0.41</v>
          </cell>
          <cell r="M669">
            <v>30</v>
          </cell>
          <cell r="N669">
            <v>1</v>
          </cell>
          <cell r="O669">
            <v>2</v>
          </cell>
          <cell r="P669" t="str">
            <v>B1</v>
          </cell>
          <cell r="Q669" t="str">
            <v>تعمل</v>
          </cell>
          <cell r="R669">
            <v>410</v>
          </cell>
          <cell r="S669">
            <v>377.2</v>
          </cell>
          <cell r="T669">
            <v>442.8</v>
          </cell>
          <cell r="U669">
            <v>8</v>
          </cell>
          <cell r="V669">
            <v>8</v>
          </cell>
          <cell r="X669" t="str">
            <v>TV</v>
          </cell>
          <cell r="Y669">
            <v>390</v>
          </cell>
          <cell r="AA669">
            <v>572</v>
          </cell>
          <cell r="AB669" t="str">
            <v>55U7950 Bottom EPSتوشيبا</v>
          </cell>
          <cell r="AD669" t="str">
            <v>Tosh LED55U7950</v>
          </cell>
          <cell r="AE669">
            <v>1</v>
          </cell>
          <cell r="AH669">
            <v>240</v>
          </cell>
          <cell r="AI669">
            <v>228</v>
          </cell>
          <cell r="AJ669">
            <v>252</v>
          </cell>
          <cell r="AK669">
            <v>1</v>
          </cell>
          <cell r="AL669">
            <v>1</v>
          </cell>
          <cell r="AN669">
            <v>10</v>
          </cell>
          <cell r="AO669">
            <v>18</v>
          </cell>
          <cell r="AP669" t="str">
            <v>303xj</v>
          </cell>
          <cell r="AQ669" t="str">
            <v>S.2 112  (M) 0.7-1.1 mm</v>
          </cell>
          <cell r="AR669">
            <v>40</v>
          </cell>
          <cell r="AS669">
            <v>46</v>
          </cell>
          <cell r="AT669" t="str">
            <v>TOS</v>
          </cell>
          <cell r="AU669" t="str">
            <v>اتوماتيك</v>
          </cell>
          <cell r="AV669">
            <v>7</v>
          </cell>
          <cell r="AW669">
            <v>7</v>
          </cell>
          <cell r="AX669">
            <v>1352</v>
          </cell>
          <cell r="AY669">
            <v>2</v>
          </cell>
          <cell r="AZ669">
            <v>2</v>
          </cell>
          <cell r="BA669">
            <v>182</v>
          </cell>
          <cell r="BB669">
            <v>1</v>
          </cell>
          <cell r="BC669">
            <v>1</v>
          </cell>
          <cell r="BD669">
            <v>165</v>
          </cell>
          <cell r="BE669">
            <v>1.5</v>
          </cell>
          <cell r="BF669">
            <v>1.5</v>
          </cell>
          <cell r="BJ669">
            <v>5</v>
          </cell>
          <cell r="BK669">
            <v>5</v>
          </cell>
          <cell r="BL669">
            <v>15</v>
          </cell>
          <cell r="BM669">
            <v>4</v>
          </cell>
          <cell r="BN669">
            <v>819</v>
          </cell>
          <cell r="BO669" t="str">
            <v>8</v>
          </cell>
          <cell r="BP669">
            <v>43765</v>
          </cell>
          <cell r="BW669">
            <v>0</v>
          </cell>
          <cell r="BX669" t="str">
            <v>شفاف</v>
          </cell>
          <cell r="BY669">
            <v>0</v>
          </cell>
          <cell r="BZ669">
            <v>50</v>
          </cell>
          <cell r="CA669">
            <v>0</v>
          </cell>
          <cell r="CB669">
            <v>12</v>
          </cell>
          <cell r="CC669">
            <v>1</v>
          </cell>
          <cell r="CE669">
            <v>87</v>
          </cell>
          <cell r="CF669">
            <v>200</v>
          </cell>
          <cell r="CG669" t="str">
            <v>ابيض</v>
          </cell>
          <cell r="CK669">
            <v>0</v>
          </cell>
          <cell r="CL669">
            <v>0.45100000000000001</v>
          </cell>
          <cell r="CN669" t="str">
            <v>LRTEFH315180 Toshiba led 55EL 71</v>
          </cell>
          <cell r="CO669" t="str">
            <v>توشيبا</v>
          </cell>
          <cell r="CP669" t="str">
            <v>توشيبا للاجهزة المرئية</v>
          </cell>
          <cell r="CT669">
            <v>1</v>
          </cell>
          <cell r="CU669">
            <v>1</v>
          </cell>
          <cell r="CV669">
            <v>1</v>
          </cell>
        </row>
        <row r="670">
          <cell r="A670">
            <v>573</v>
          </cell>
          <cell r="B670" t="str">
            <v>PF1</v>
          </cell>
          <cell r="C670" t="str">
            <v>FOAM 10TH</v>
          </cell>
          <cell r="D670" t="str">
            <v>Molds</v>
          </cell>
          <cell r="E670" t="str">
            <v>FMTOSI55S09030</v>
          </cell>
          <cell r="F670" t="str">
            <v>Tosh LED55U7950 l</v>
          </cell>
          <cell r="G670" t="str">
            <v>Ea</v>
          </cell>
          <cell r="H670" t="str">
            <v>1800*1600</v>
          </cell>
          <cell r="I670">
            <v>0.14099999999999999</v>
          </cell>
          <cell r="M670">
            <v>60</v>
          </cell>
          <cell r="N670">
            <v>1</v>
          </cell>
          <cell r="O670">
            <v>4</v>
          </cell>
          <cell r="P670" t="str">
            <v>B1</v>
          </cell>
          <cell r="Q670" t="str">
            <v>تعمل</v>
          </cell>
          <cell r="R670">
            <v>141</v>
          </cell>
          <cell r="S670">
            <v>129.72</v>
          </cell>
          <cell r="T670">
            <v>152.28</v>
          </cell>
          <cell r="U670">
            <v>8</v>
          </cell>
          <cell r="V670">
            <v>8</v>
          </cell>
          <cell r="X670" t="str">
            <v>TV</v>
          </cell>
          <cell r="Y670">
            <v>390</v>
          </cell>
          <cell r="AA670">
            <v>573</v>
          </cell>
          <cell r="AB670" t="str">
            <v xml:space="preserve">55U7950 SIDE EPSتوشيبا </v>
          </cell>
          <cell r="AD670" t="str">
            <v>Tosh LED55U7950</v>
          </cell>
          <cell r="AE670">
            <v>1</v>
          </cell>
          <cell r="AH670">
            <v>240</v>
          </cell>
          <cell r="AI670">
            <v>228</v>
          </cell>
          <cell r="AJ670">
            <v>252</v>
          </cell>
          <cell r="AK670">
            <v>1</v>
          </cell>
          <cell r="AL670">
            <v>1</v>
          </cell>
          <cell r="AN670">
            <v>10</v>
          </cell>
          <cell r="AO670">
            <v>18</v>
          </cell>
          <cell r="AP670" t="str">
            <v>303xj</v>
          </cell>
          <cell r="AQ670" t="str">
            <v>S.2 112  (M) 0.7-1.1 mm</v>
          </cell>
          <cell r="AR670">
            <v>40</v>
          </cell>
          <cell r="AS670">
            <v>46</v>
          </cell>
          <cell r="AT670" t="str">
            <v>TOS</v>
          </cell>
          <cell r="AU670" t="str">
            <v>اتوماتيك</v>
          </cell>
          <cell r="AV670">
            <v>7</v>
          </cell>
          <cell r="AW670">
            <v>7</v>
          </cell>
          <cell r="AX670">
            <v>382</v>
          </cell>
          <cell r="AY670">
            <v>1.5</v>
          </cell>
          <cell r="AZ670">
            <v>1.5</v>
          </cell>
          <cell r="BA670">
            <v>198</v>
          </cell>
          <cell r="BB670">
            <v>1</v>
          </cell>
          <cell r="BC670">
            <v>1</v>
          </cell>
          <cell r="BD670">
            <v>197</v>
          </cell>
          <cell r="BE670">
            <v>1.5</v>
          </cell>
          <cell r="BF670">
            <v>1.5</v>
          </cell>
          <cell r="BJ670">
            <v>5</v>
          </cell>
          <cell r="BK670">
            <v>5</v>
          </cell>
          <cell r="BL670">
            <v>15</v>
          </cell>
          <cell r="BM670">
            <v>4</v>
          </cell>
          <cell r="BN670">
            <v>819</v>
          </cell>
          <cell r="BO670" t="str">
            <v>8</v>
          </cell>
          <cell r="BP670">
            <v>43765</v>
          </cell>
          <cell r="BW670">
            <v>0</v>
          </cell>
          <cell r="BX670" t="str">
            <v>شفاف</v>
          </cell>
          <cell r="BY670">
            <v>2.5000000000000001E-3</v>
          </cell>
          <cell r="BZ670">
            <v>50</v>
          </cell>
          <cell r="CA670">
            <v>3</v>
          </cell>
          <cell r="CB670">
            <v>24</v>
          </cell>
          <cell r="CC670">
            <v>1</v>
          </cell>
          <cell r="CE670">
            <v>87</v>
          </cell>
          <cell r="CF670">
            <v>200</v>
          </cell>
          <cell r="CG670" t="str">
            <v>ازرق</v>
          </cell>
          <cell r="CK670">
            <v>0</v>
          </cell>
          <cell r="CL670">
            <v>0.15509999999999999</v>
          </cell>
          <cell r="CN670" t="str">
            <v>LRTEFH315180 Toshiba led 55EL 71</v>
          </cell>
          <cell r="CO670" t="str">
            <v>توشيبا</v>
          </cell>
          <cell r="CP670" t="str">
            <v>توشيبا للاجهزة المرئية</v>
          </cell>
          <cell r="CT670">
            <v>1</v>
          </cell>
          <cell r="CU670">
            <v>1</v>
          </cell>
          <cell r="CV670">
            <v>1</v>
          </cell>
        </row>
        <row r="671">
          <cell r="A671" t="str">
            <v>573r</v>
          </cell>
          <cell r="B671" t="str">
            <v>PF1</v>
          </cell>
          <cell r="C671" t="str">
            <v>FOAM 10TH</v>
          </cell>
          <cell r="D671" t="str">
            <v>Molds</v>
          </cell>
          <cell r="E671" t="str">
            <v>FMTOSI55S09030</v>
          </cell>
          <cell r="F671" t="str">
            <v>Tosh LED55U7950 R</v>
          </cell>
          <cell r="G671" t="str">
            <v>Ea</v>
          </cell>
          <cell r="H671" t="str">
            <v>1800*1600</v>
          </cell>
          <cell r="I671">
            <v>0.14099999999999999</v>
          </cell>
          <cell r="M671">
            <v>60</v>
          </cell>
          <cell r="N671">
            <v>1</v>
          </cell>
          <cell r="O671">
            <v>4</v>
          </cell>
          <cell r="P671" t="str">
            <v>B1</v>
          </cell>
          <cell r="Q671" t="str">
            <v>تعمل</v>
          </cell>
          <cell r="R671">
            <v>141</v>
          </cell>
          <cell r="S671">
            <v>129.72</v>
          </cell>
          <cell r="T671">
            <v>152.28</v>
          </cell>
          <cell r="U671">
            <v>8</v>
          </cell>
          <cell r="V671">
            <v>8</v>
          </cell>
          <cell r="X671" t="str">
            <v>TV</v>
          </cell>
          <cell r="Y671">
            <v>390</v>
          </cell>
          <cell r="AA671">
            <v>573</v>
          </cell>
          <cell r="AB671" t="str">
            <v xml:space="preserve">55U7950 SIDE EPSتوشيبا </v>
          </cell>
          <cell r="AD671" t="str">
            <v>Tosh LED55U7950</v>
          </cell>
          <cell r="AE671">
            <v>1</v>
          </cell>
          <cell r="AH671">
            <v>240</v>
          </cell>
          <cell r="AI671">
            <v>228</v>
          </cell>
          <cell r="AJ671">
            <v>252</v>
          </cell>
          <cell r="AK671">
            <v>0</v>
          </cell>
          <cell r="AL671">
            <v>1</v>
          </cell>
          <cell r="AN671">
            <v>10</v>
          </cell>
          <cell r="AO671">
            <v>18</v>
          </cell>
          <cell r="AP671" t="str">
            <v>303xj</v>
          </cell>
          <cell r="AQ671" t="str">
            <v>S.2 112  (M) 0.7-1.1 mm</v>
          </cell>
          <cell r="AR671">
            <v>40</v>
          </cell>
          <cell r="AS671">
            <v>46</v>
          </cell>
          <cell r="AT671" t="str">
            <v>TOS</v>
          </cell>
          <cell r="AU671" t="str">
            <v>اتوماتيك</v>
          </cell>
          <cell r="AV671">
            <v>7</v>
          </cell>
          <cell r="AW671">
            <v>7</v>
          </cell>
          <cell r="AX671">
            <v>382</v>
          </cell>
          <cell r="AY671">
            <v>1.5</v>
          </cell>
          <cell r="AZ671">
            <v>1.5</v>
          </cell>
          <cell r="BA671">
            <v>198</v>
          </cell>
          <cell r="BB671">
            <v>1</v>
          </cell>
          <cell r="BC671">
            <v>1</v>
          </cell>
          <cell r="BD671">
            <v>197</v>
          </cell>
          <cell r="BE671">
            <v>1.5</v>
          </cell>
          <cell r="BF671">
            <v>1.5</v>
          </cell>
          <cell r="BJ671">
            <v>5</v>
          </cell>
          <cell r="BK671">
            <v>5</v>
          </cell>
          <cell r="BL671">
            <v>15</v>
          </cell>
          <cell r="BM671">
            <v>4</v>
          </cell>
          <cell r="BN671">
            <v>819</v>
          </cell>
          <cell r="BO671" t="str">
            <v>8</v>
          </cell>
          <cell r="BP671">
            <v>43765</v>
          </cell>
          <cell r="BW671">
            <v>0</v>
          </cell>
          <cell r="BX671" t="str">
            <v>شفاف</v>
          </cell>
          <cell r="BY671">
            <v>2.5000000000000001E-3</v>
          </cell>
          <cell r="BZ671">
            <v>50</v>
          </cell>
          <cell r="CA671">
            <v>3</v>
          </cell>
          <cell r="CB671">
            <v>24</v>
          </cell>
          <cell r="CC671">
            <v>1</v>
          </cell>
          <cell r="CE671">
            <v>87</v>
          </cell>
          <cell r="CF671">
            <v>200</v>
          </cell>
          <cell r="CG671" t="str">
            <v>ازرق</v>
          </cell>
          <cell r="CK671">
            <v>0</v>
          </cell>
          <cell r="CL671">
            <v>0.15509999999999999</v>
          </cell>
          <cell r="CN671" t="str">
            <v>LRTEFH315180 Toshiba led 55EL 71</v>
          </cell>
          <cell r="CO671" t="str">
            <v>توشيبا</v>
          </cell>
          <cell r="CP671" t="str">
            <v>توشيبا للاجهزة المرئية</v>
          </cell>
          <cell r="CT671">
            <v>0</v>
          </cell>
          <cell r="CU671">
            <v>1</v>
          </cell>
          <cell r="CV671">
            <v>1</v>
          </cell>
        </row>
        <row r="672">
          <cell r="A672" t="str">
            <v>573sum</v>
          </cell>
          <cell r="B672" t="str">
            <v>PF1</v>
          </cell>
          <cell r="C672" t="str">
            <v>FOAM 10TH</v>
          </cell>
          <cell r="D672" t="str">
            <v>Molds</v>
          </cell>
          <cell r="E672" t="str">
            <v>FMTOSI55S09030</v>
          </cell>
          <cell r="F672" t="str">
            <v>Tosh LED55U7950</v>
          </cell>
          <cell r="G672" t="str">
            <v>set</v>
          </cell>
          <cell r="H672" t="str">
            <v>1800*1600</v>
          </cell>
          <cell r="I672">
            <v>1.387</v>
          </cell>
          <cell r="M672">
            <v>30</v>
          </cell>
          <cell r="N672">
            <v>4</v>
          </cell>
          <cell r="O672">
            <v>2</v>
          </cell>
          <cell r="P672" t="str">
            <v>B1</v>
          </cell>
          <cell r="Q672" t="str">
            <v>تعمل</v>
          </cell>
          <cell r="R672">
            <v>1387</v>
          </cell>
          <cell r="S672">
            <v>1276.04</v>
          </cell>
          <cell r="T672">
            <v>1497.96</v>
          </cell>
          <cell r="U672">
            <v>8</v>
          </cell>
          <cell r="V672">
            <v>8</v>
          </cell>
          <cell r="X672" t="str">
            <v>TV</v>
          </cell>
          <cell r="Y672">
            <v>390</v>
          </cell>
          <cell r="Z672" t="str">
            <v>مجمعة</v>
          </cell>
          <cell r="AA672">
            <v>573</v>
          </cell>
          <cell r="AB672" t="str">
            <v xml:space="preserve">55U7950 SIDE EPSتوشيبا </v>
          </cell>
          <cell r="AD672" t="str">
            <v>Tosh LED55U7950</v>
          </cell>
          <cell r="AE672">
            <v>1</v>
          </cell>
          <cell r="AH672">
            <v>240</v>
          </cell>
          <cell r="AI672">
            <v>228</v>
          </cell>
          <cell r="AJ672">
            <v>252</v>
          </cell>
          <cell r="AK672">
            <v>0</v>
          </cell>
          <cell r="AM672">
            <v>1</v>
          </cell>
          <cell r="AN672">
            <v>10</v>
          </cell>
          <cell r="AO672">
            <v>18</v>
          </cell>
          <cell r="AP672" t="str">
            <v>303xj</v>
          </cell>
          <cell r="AQ672" t="str">
            <v>S.2 112  (M) 0.7-1.1 mm</v>
          </cell>
          <cell r="AR672">
            <v>40</v>
          </cell>
          <cell r="AS672">
            <v>46</v>
          </cell>
          <cell r="AV672">
            <v>7</v>
          </cell>
          <cell r="AW672">
            <v>7</v>
          </cell>
          <cell r="BJ672">
            <v>5</v>
          </cell>
          <cell r="BK672">
            <v>5</v>
          </cell>
          <cell r="BL672">
            <v>15</v>
          </cell>
          <cell r="BM672">
            <v>4</v>
          </cell>
          <cell r="BN672">
            <v>819</v>
          </cell>
          <cell r="BO672" t="str">
            <v>8</v>
          </cell>
          <cell r="BP672">
            <v>43765</v>
          </cell>
          <cell r="BW672">
            <v>0</v>
          </cell>
          <cell r="BX672" t="str">
            <v>شفاف</v>
          </cell>
          <cell r="CK672">
            <v>0</v>
          </cell>
          <cell r="CL672">
            <v>1.5257000000000001</v>
          </cell>
          <cell r="CN672" t="str">
            <v>LRTEFH315180 Toshiba led 55EL 71</v>
          </cell>
          <cell r="CO672" t="str">
            <v>توشيبا</v>
          </cell>
          <cell r="CP672" t="str">
            <v>توشيبا للاجهزة المرئية</v>
          </cell>
          <cell r="CT672">
            <v>0</v>
          </cell>
          <cell r="CU672">
            <v>1</v>
          </cell>
          <cell r="CV672">
            <v>1</v>
          </cell>
        </row>
        <row r="673">
          <cell r="A673">
            <v>574</v>
          </cell>
          <cell r="B673" t="str">
            <v>PF1</v>
          </cell>
          <cell r="C673" t="str">
            <v>FOAM 10TH</v>
          </cell>
          <cell r="D673" t="str">
            <v>slides</v>
          </cell>
          <cell r="F673" t="str">
            <v>9*7.2*6.2سم ك17</v>
          </cell>
          <cell r="G673" t="str">
            <v>Ea</v>
          </cell>
          <cell r="I673">
            <v>6.8299199999999997E-3</v>
          </cell>
          <cell r="M673"/>
          <cell r="Q673" t="str">
            <v>تعمل</v>
          </cell>
          <cell r="R673">
            <v>6.8299199999999995</v>
          </cell>
          <cell r="S673">
            <v>6.8299199999999995</v>
          </cell>
          <cell r="T673">
            <v>6.8299199999999995</v>
          </cell>
          <cell r="X673" t="str">
            <v>slides</v>
          </cell>
          <cell r="Y673">
            <v>391</v>
          </cell>
          <cell r="AA673">
            <v>574</v>
          </cell>
          <cell r="AB673" t="str">
            <v>9*7.2*6.2سم ك17</v>
          </cell>
          <cell r="AE673">
            <v>1</v>
          </cell>
          <cell r="AG673">
            <v>342637004</v>
          </cell>
          <cell r="AH673"/>
          <cell r="AI673"/>
          <cell r="AJ673"/>
          <cell r="AK673">
            <v>1</v>
          </cell>
          <cell r="AO673">
            <v>17</v>
          </cell>
          <cell r="AV673">
            <v>7</v>
          </cell>
          <cell r="AW673">
            <v>7</v>
          </cell>
          <cell r="AX673">
            <v>9</v>
          </cell>
          <cell r="BA673">
            <v>7.2</v>
          </cell>
          <cell r="BD673">
            <v>6.2</v>
          </cell>
          <cell r="BP673"/>
          <cell r="CK673">
            <v>0</v>
          </cell>
          <cell r="CL673">
            <v>7.5129120000000001E-3</v>
          </cell>
          <cell r="CO673" t="str">
            <v>عملاء متنوعون</v>
          </cell>
          <cell r="CP673" t="str">
            <v>عملاء متنوعون</v>
          </cell>
          <cell r="CT673">
            <v>1</v>
          </cell>
          <cell r="CU673">
            <v>1</v>
          </cell>
          <cell r="CV673">
            <v>1</v>
          </cell>
        </row>
        <row r="674">
          <cell r="A674">
            <v>575</v>
          </cell>
          <cell r="B674" t="str">
            <v>PF1</v>
          </cell>
          <cell r="C674" t="str">
            <v>FOAM 10TH</v>
          </cell>
          <cell r="D674" t="str">
            <v>slides</v>
          </cell>
          <cell r="F674" t="str">
            <v>14.5*7.2*3.5سم ك 17</v>
          </cell>
          <cell r="G674" t="str">
            <v>Ea</v>
          </cell>
          <cell r="I674">
            <v>6.2118E-3</v>
          </cell>
          <cell r="M674"/>
          <cell r="Q674" t="str">
            <v>تعمل</v>
          </cell>
          <cell r="R674">
            <v>6.2118000000000002</v>
          </cell>
          <cell r="S674">
            <v>6.2118000000000002</v>
          </cell>
          <cell r="T674">
            <v>6.2118000000000002</v>
          </cell>
          <cell r="X674" t="str">
            <v>slides</v>
          </cell>
          <cell r="Y674">
            <v>391</v>
          </cell>
          <cell r="AA674">
            <v>575</v>
          </cell>
          <cell r="AB674" t="str">
            <v>14.5*7.2*3.5سم ك 17</v>
          </cell>
          <cell r="AE674">
            <v>1</v>
          </cell>
          <cell r="AG674">
            <v>342637008</v>
          </cell>
          <cell r="AH674"/>
          <cell r="AI674"/>
          <cell r="AJ674"/>
          <cell r="AK674">
            <v>1</v>
          </cell>
          <cell r="AO674">
            <v>17</v>
          </cell>
          <cell r="AV674">
            <v>7</v>
          </cell>
          <cell r="AW674">
            <v>7</v>
          </cell>
          <cell r="AX674">
            <v>14.5</v>
          </cell>
          <cell r="BA674">
            <v>7.2</v>
          </cell>
          <cell r="BD674">
            <v>3.5</v>
          </cell>
          <cell r="BP674"/>
          <cell r="CK674">
            <v>0</v>
          </cell>
          <cell r="CL674">
            <v>6.8329800000000007E-3</v>
          </cell>
          <cell r="CO674" t="str">
            <v>عملاء متنوعون</v>
          </cell>
          <cell r="CP674" t="str">
            <v>عملاء متنوعون</v>
          </cell>
          <cell r="CT674">
            <v>1</v>
          </cell>
          <cell r="CU674">
            <v>1</v>
          </cell>
          <cell r="CV674">
            <v>1</v>
          </cell>
        </row>
        <row r="675">
          <cell r="A675">
            <v>576</v>
          </cell>
          <cell r="B675" t="str">
            <v>PF1</v>
          </cell>
          <cell r="C675" t="str">
            <v>FOAM 10TH</v>
          </cell>
          <cell r="D675" t="str">
            <v>slides</v>
          </cell>
          <cell r="F675" t="str">
            <v>86.7 × 6.3 × 4 سم ك 25</v>
          </cell>
          <cell r="G675" t="str">
            <v>Ea</v>
          </cell>
          <cell r="I675">
            <v>5.4620999999999996E-2</v>
          </cell>
          <cell r="M675"/>
          <cell r="Q675" t="str">
            <v>تعمل</v>
          </cell>
          <cell r="R675">
            <v>54.620999999999995</v>
          </cell>
          <cell r="S675">
            <v>54.620999999999995</v>
          </cell>
          <cell r="T675">
            <v>54.620999999999995</v>
          </cell>
          <cell r="X675" t="str">
            <v>slides</v>
          </cell>
          <cell r="Y675">
            <v>391</v>
          </cell>
          <cell r="AA675">
            <v>576</v>
          </cell>
          <cell r="AB675" t="str">
            <v>86.7 × 6.3 × 4 سم ك 25</v>
          </cell>
          <cell r="AE675">
            <v>1</v>
          </cell>
          <cell r="AG675" t="str">
            <v>A07373501</v>
          </cell>
          <cell r="AH675"/>
          <cell r="AI675"/>
          <cell r="AJ675"/>
          <cell r="AK675">
            <v>1</v>
          </cell>
          <cell r="AO675">
            <v>25</v>
          </cell>
          <cell r="AV675">
            <v>7</v>
          </cell>
          <cell r="AW675">
            <v>7</v>
          </cell>
          <cell r="AX675">
            <v>86.7</v>
          </cell>
          <cell r="BA675">
            <v>6.3</v>
          </cell>
          <cell r="BD675">
            <v>4</v>
          </cell>
          <cell r="BP675"/>
          <cell r="CK675">
            <v>0</v>
          </cell>
          <cell r="CL675">
            <v>6.00831E-2</v>
          </cell>
          <cell r="CO675" t="str">
            <v>عملاء متنوعون</v>
          </cell>
          <cell r="CP675" t="str">
            <v>عملاء متنوعون</v>
          </cell>
          <cell r="CT675">
            <v>1</v>
          </cell>
          <cell r="CU675">
            <v>1</v>
          </cell>
          <cell r="CV675">
            <v>1</v>
          </cell>
        </row>
        <row r="676">
          <cell r="A676">
            <v>577</v>
          </cell>
          <cell r="B676" t="str">
            <v>PF1</v>
          </cell>
          <cell r="C676" t="str">
            <v>FOAM 10TH</v>
          </cell>
          <cell r="D676" t="str">
            <v>slides</v>
          </cell>
          <cell r="F676" t="str">
            <v xml:space="preserve">شريحه 56.5 × 83.3 × 1 سم ك 25 </v>
          </cell>
          <cell r="G676" t="str">
            <v>Ea</v>
          </cell>
          <cell r="I676">
            <v>0.11766125</v>
          </cell>
          <cell r="M676"/>
          <cell r="Q676" t="str">
            <v>تعمل</v>
          </cell>
          <cell r="R676">
            <v>117.66125</v>
          </cell>
          <cell r="S676">
            <v>117.66125</v>
          </cell>
          <cell r="T676">
            <v>117.66125</v>
          </cell>
          <cell r="X676" t="str">
            <v>slides</v>
          </cell>
          <cell r="Y676">
            <v>391</v>
          </cell>
          <cell r="AA676">
            <v>577</v>
          </cell>
          <cell r="AB676" t="str">
            <v xml:space="preserve">شريحه 56.5 × 83.3 × 1 سم ك 25 </v>
          </cell>
          <cell r="AE676">
            <v>1</v>
          </cell>
          <cell r="AG676" t="str">
            <v>A07510901</v>
          </cell>
          <cell r="AH676"/>
          <cell r="AI676"/>
          <cell r="AJ676"/>
          <cell r="AK676">
            <v>1</v>
          </cell>
          <cell r="AO676">
            <v>25</v>
          </cell>
          <cell r="AV676">
            <v>7</v>
          </cell>
          <cell r="AW676">
            <v>7</v>
          </cell>
          <cell r="AX676">
            <v>56.5</v>
          </cell>
          <cell r="BA676">
            <v>83.3</v>
          </cell>
          <cell r="BD676">
            <v>1</v>
          </cell>
          <cell r="BP676"/>
          <cell r="CK676">
            <v>0</v>
          </cell>
          <cell r="CL676">
            <v>0.12942737500000001</v>
          </cell>
          <cell r="CO676" t="str">
            <v>عملاء متنوعون</v>
          </cell>
          <cell r="CP676" t="str">
            <v>عملاء متنوعون</v>
          </cell>
          <cell r="CT676">
            <v>1</v>
          </cell>
          <cell r="CU676">
            <v>1</v>
          </cell>
          <cell r="CV676">
            <v>1</v>
          </cell>
        </row>
        <row r="677">
          <cell r="A677">
            <v>578</v>
          </cell>
          <cell r="B677" t="str">
            <v>PF1</v>
          </cell>
          <cell r="C677" t="str">
            <v>FOAM 10TH</v>
          </cell>
          <cell r="D677" t="str">
            <v>slides</v>
          </cell>
          <cell r="F677" t="str">
            <v>57.5 * 53.3 * 1 سم ك 20 بيور</v>
          </cell>
          <cell r="G677" t="str">
            <v>Ea</v>
          </cell>
          <cell r="I677">
            <v>6.1295000000000002E-2</v>
          </cell>
          <cell r="M677"/>
          <cell r="Q677" t="str">
            <v>تعمل</v>
          </cell>
          <cell r="R677">
            <v>61.295000000000002</v>
          </cell>
          <cell r="S677">
            <v>61.295000000000002</v>
          </cell>
          <cell r="T677">
            <v>61.295000000000002</v>
          </cell>
          <cell r="X677" t="str">
            <v>slides</v>
          </cell>
          <cell r="Y677">
            <v>391</v>
          </cell>
          <cell r="AA677">
            <v>578</v>
          </cell>
          <cell r="AB677" t="str">
            <v>57.5 * 53.3 * 1 سم ك 20 بيور</v>
          </cell>
          <cell r="AC677" t="str">
            <v xml:space="preserve">Foam EPS glass lid top  60    </v>
          </cell>
          <cell r="AE677">
            <v>1</v>
          </cell>
          <cell r="AG677" t="str">
            <v>A07510903</v>
          </cell>
          <cell r="AH677"/>
          <cell r="AI677"/>
          <cell r="AJ677"/>
          <cell r="AK677">
            <v>1</v>
          </cell>
          <cell r="AO677">
            <v>20</v>
          </cell>
          <cell r="AV677">
            <v>7</v>
          </cell>
          <cell r="AW677">
            <v>7</v>
          </cell>
          <cell r="AX677">
            <v>57.5</v>
          </cell>
          <cell r="BA677">
            <v>53.3</v>
          </cell>
          <cell r="BD677">
            <v>1</v>
          </cell>
          <cell r="BP677"/>
          <cell r="CK677">
            <v>0</v>
          </cell>
          <cell r="CL677">
            <v>6.7424500000000012E-2</v>
          </cell>
          <cell r="CO677" t="str">
            <v>عملاء متنوعون</v>
          </cell>
          <cell r="CP677" t="str">
            <v>عملاء متنوعون</v>
          </cell>
          <cell r="CT677">
            <v>1</v>
          </cell>
          <cell r="CU677">
            <v>1</v>
          </cell>
          <cell r="CV677">
            <v>1</v>
          </cell>
        </row>
        <row r="678">
          <cell r="A678">
            <v>579</v>
          </cell>
          <cell r="B678" t="str">
            <v>PF1</v>
          </cell>
          <cell r="C678" t="str">
            <v>FOAM 10TH</v>
          </cell>
          <cell r="D678" t="str">
            <v>slides</v>
          </cell>
          <cell r="F678" t="str">
            <v>56.7*4*6.3سم ك 25 بيور cnc</v>
          </cell>
          <cell r="G678" t="str">
            <v>Ea</v>
          </cell>
          <cell r="I678">
            <v>3.5721000000000003E-2</v>
          </cell>
          <cell r="M678"/>
          <cell r="Q678" t="str">
            <v>تعمل</v>
          </cell>
          <cell r="R678">
            <v>35.721000000000004</v>
          </cell>
          <cell r="S678">
            <v>35.721000000000004</v>
          </cell>
          <cell r="T678">
            <v>35.721000000000004</v>
          </cell>
          <cell r="X678" t="str">
            <v>slides</v>
          </cell>
          <cell r="Y678">
            <v>391</v>
          </cell>
          <cell r="AA678">
            <v>579</v>
          </cell>
          <cell r="AB678" t="str">
            <v>56.7*4*6.3سم ك 25 بيور cnc</v>
          </cell>
          <cell r="AC678" t="str">
            <v xml:space="preserve">Foam EPS handle protector  60 </v>
          </cell>
          <cell r="AE678">
            <v>1</v>
          </cell>
          <cell r="AG678" t="str">
            <v>A07373502</v>
          </cell>
          <cell r="AH678"/>
          <cell r="AI678"/>
          <cell r="AJ678"/>
          <cell r="AK678">
            <v>1</v>
          </cell>
          <cell r="AO678">
            <v>25</v>
          </cell>
          <cell r="AV678">
            <v>7</v>
          </cell>
          <cell r="AW678">
            <v>7</v>
          </cell>
          <cell r="AX678">
            <v>56.7</v>
          </cell>
          <cell r="BA678">
            <v>4</v>
          </cell>
          <cell r="BD678">
            <v>6.3</v>
          </cell>
          <cell r="BP678"/>
          <cell r="CK678">
            <v>0</v>
          </cell>
          <cell r="CL678">
            <v>3.9293100000000004E-2</v>
          </cell>
          <cell r="CO678" t="str">
            <v>عملاء متنوعون</v>
          </cell>
          <cell r="CP678" t="str">
            <v>عملاء متنوعون</v>
          </cell>
          <cell r="CT678">
            <v>1</v>
          </cell>
          <cell r="CU678">
            <v>1</v>
          </cell>
          <cell r="CV678">
            <v>1</v>
          </cell>
        </row>
        <row r="679">
          <cell r="A679">
            <v>580</v>
          </cell>
          <cell r="B679" t="str">
            <v>PF1</v>
          </cell>
          <cell r="C679" t="str">
            <v>FOAM 10TH</v>
          </cell>
          <cell r="D679" t="str">
            <v>slides</v>
          </cell>
          <cell r="F679" t="str">
            <v>شريحه فوم 50*50*1.5سم ك17</v>
          </cell>
          <cell r="G679" t="str">
            <v>Ea</v>
          </cell>
          <cell r="I679">
            <v>6.3750000000000001E-2</v>
          </cell>
          <cell r="M679"/>
          <cell r="Q679" t="str">
            <v>تعمل</v>
          </cell>
          <cell r="R679">
            <v>63.75</v>
          </cell>
          <cell r="S679">
            <v>63.75</v>
          </cell>
          <cell r="T679">
            <v>63.75</v>
          </cell>
          <cell r="X679" t="str">
            <v>slides</v>
          </cell>
          <cell r="Y679">
            <v>391</v>
          </cell>
          <cell r="AA679">
            <v>580</v>
          </cell>
          <cell r="AB679" t="str">
            <v>شريحه فوم 50*50*1.5سم ك17</v>
          </cell>
          <cell r="AE679">
            <v>1</v>
          </cell>
          <cell r="AG679" t="str">
            <v>A06233704</v>
          </cell>
          <cell r="AH679"/>
          <cell r="AI679"/>
          <cell r="AJ679"/>
          <cell r="AK679">
            <v>1</v>
          </cell>
          <cell r="AO679">
            <v>17</v>
          </cell>
          <cell r="AV679">
            <v>7</v>
          </cell>
          <cell r="AW679">
            <v>7</v>
          </cell>
          <cell r="AX679">
            <v>50</v>
          </cell>
          <cell r="BA679">
            <v>50</v>
          </cell>
          <cell r="BD679">
            <v>1.5</v>
          </cell>
          <cell r="BP679"/>
          <cell r="CK679">
            <v>0</v>
          </cell>
          <cell r="CL679">
            <v>7.0125000000000007E-2</v>
          </cell>
          <cell r="CO679" t="str">
            <v>عملاء متنوعون</v>
          </cell>
          <cell r="CP679" t="str">
            <v>عملاء متنوعون</v>
          </cell>
          <cell r="CT679">
            <v>1</v>
          </cell>
          <cell r="CU679">
            <v>1</v>
          </cell>
          <cell r="CV679">
            <v>1</v>
          </cell>
        </row>
        <row r="680">
          <cell r="A680">
            <v>581</v>
          </cell>
          <cell r="B680" t="str">
            <v>PF1</v>
          </cell>
          <cell r="C680" t="str">
            <v>FOAM 10TH</v>
          </cell>
          <cell r="D680" t="str">
            <v>slides</v>
          </cell>
          <cell r="F680" t="str">
            <v>14*15*4.5سم سوبر</v>
          </cell>
          <cell r="G680" t="str">
            <v>Ea</v>
          </cell>
          <cell r="I680">
            <v>1.6064999999999999E-2</v>
          </cell>
          <cell r="M680"/>
          <cell r="Q680" t="str">
            <v>تعمل</v>
          </cell>
          <cell r="R680">
            <v>16.064999999999998</v>
          </cell>
          <cell r="S680">
            <v>16.064999999999998</v>
          </cell>
          <cell r="T680">
            <v>16.064999999999998</v>
          </cell>
          <cell r="X680" t="str">
            <v>slides</v>
          </cell>
          <cell r="Y680">
            <v>391</v>
          </cell>
          <cell r="AA680">
            <v>581</v>
          </cell>
          <cell r="AB680" t="str">
            <v>14*15*4.5سم سوبر</v>
          </cell>
          <cell r="AC680" t="str">
            <v xml:space="preserve">Foam Axles protection Olympic </v>
          </cell>
          <cell r="AE680">
            <v>1</v>
          </cell>
          <cell r="AG680" t="str">
            <v>A05484301</v>
          </cell>
          <cell r="AH680"/>
          <cell r="AI680"/>
          <cell r="AJ680"/>
          <cell r="AK680">
            <v>1</v>
          </cell>
          <cell r="AO680">
            <v>17</v>
          </cell>
          <cell r="AV680">
            <v>7</v>
          </cell>
          <cell r="AW680">
            <v>7</v>
          </cell>
          <cell r="AX680">
            <v>14</v>
          </cell>
          <cell r="BA680">
            <v>15</v>
          </cell>
          <cell r="BD680">
            <v>4.5</v>
          </cell>
          <cell r="BP680"/>
          <cell r="CK680">
            <v>0</v>
          </cell>
          <cell r="CL680">
            <v>1.76715E-2</v>
          </cell>
          <cell r="CO680" t="str">
            <v>عملاء متنوعون</v>
          </cell>
          <cell r="CP680" t="str">
            <v>عملاء متنوعون</v>
          </cell>
          <cell r="CT680">
            <v>1</v>
          </cell>
          <cell r="CU680">
            <v>1</v>
          </cell>
          <cell r="CV680">
            <v>1</v>
          </cell>
        </row>
        <row r="681">
          <cell r="A681">
            <v>582</v>
          </cell>
          <cell r="B681" t="str">
            <v>PF1</v>
          </cell>
          <cell r="C681" t="str">
            <v>FOAM 10TH</v>
          </cell>
          <cell r="D681" t="str">
            <v>slides</v>
          </cell>
          <cell r="F681" t="str">
            <v>21*15*4.5 سوبر</v>
          </cell>
          <cell r="G681" t="str">
            <v>Ea</v>
          </cell>
          <cell r="I681">
            <v>2.4097499999999997E-2</v>
          </cell>
          <cell r="M681"/>
          <cell r="Q681" t="str">
            <v>تعمل</v>
          </cell>
          <cell r="R681">
            <v>24.097499999999997</v>
          </cell>
          <cell r="S681">
            <v>24.097499999999997</v>
          </cell>
          <cell r="T681">
            <v>24.097499999999997</v>
          </cell>
          <cell r="X681" t="str">
            <v>slides</v>
          </cell>
          <cell r="Y681">
            <v>391</v>
          </cell>
          <cell r="AA681">
            <v>582</v>
          </cell>
          <cell r="AB681" t="str">
            <v>21*15*4.5 سوبر</v>
          </cell>
          <cell r="AC681" t="str">
            <v xml:space="preserve">Foam Axles protection Zanussi </v>
          </cell>
          <cell r="AE681">
            <v>1</v>
          </cell>
          <cell r="AG681" t="str">
            <v>A06523401</v>
          </cell>
          <cell r="AH681"/>
          <cell r="AI681"/>
          <cell r="AJ681"/>
          <cell r="AK681">
            <v>1</v>
          </cell>
          <cell r="AO681">
            <v>17</v>
          </cell>
          <cell r="AV681">
            <v>7</v>
          </cell>
          <cell r="AW681">
            <v>7</v>
          </cell>
          <cell r="AX681">
            <v>21</v>
          </cell>
          <cell r="BA681">
            <v>15</v>
          </cell>
          <cell r="BD681">
            <v>4.5</v>
          </cell>
          <cell r="BP681"/>
          <cell r="CK681">
            <v>0</v>
          </cell>
          <cell r="CL681">
            <v>2.650725E-2</v>
          </cell>
          <cell r="CO681" t="str">
            <v>عملاء متنوعون</v>
          </cell>
          <cell r="CP681" t="str">
            <v>عملاء متنوعون</v>
          </cell>
          <cell r="CT681">
            <v>1</v>
          </cell>
          <cell r="CU681">
            <v>1</v>
          </cell>
          <cell r="CV681">
            <v>1</v>
          </cell>
        </row>
        <row r="682">
          <cell r="A682">
            <v>583</v>
          </cell>
          <cell r="B682" t="str">
            <v>PF1</v>
          </cell>
          <cell r="C682" t="str">
            <v>FOAM 10TH</v>
          </cell>
          <cell r="D682" t="str">
            <v>slides</v>
          </cell>
          <cell r="F682" t="str">
            <v>شريحه 16 × 10 × 3سم ك25 O</v>
          </cell>
          <cell r="G682" t="str">
            <v>Ea</v>
          </cell>
          <cell r="I682">
            <v>1.2E-2</v>
          </cell>
          <cell r="M682"/>
          <cell r="Q682" t="str">
            <v>تعمل</v>
          </cell>
          <cell r="R682">
            <v>12</v>
          </cell>
          <cell r="S682">
            <v>12</v>
          </cell>
          <cell r="T682">
            <v>12</v>
          </cell>
          <cell r="X682" t="str">
            <v>slides</v>
          </cell>
          <cell r="Y682">
            <v>391</v>
          </cell>
          <cell r="AA682">
            <v>583</v>
          </cell>
          <cell r="AB682" t="str">
            <v>شريحه 16 × 10 × 3سم ك25 O</v>
          </cell>
          <cell r="AC682" t="str">
            <v>Foam Chimney Protection 10L GI</v>
          </cell>
          <cell r="AE682">
            <v>1</v>
          </cell>
          <cell r="AG682" t="str">
            <v>A07554101</v>
          </cell>
          <cell r="AH682"/>
          <cell r="AI682"/>
          <cell r="AJ682"/>
          <cell r="AK682">
            <v>1</v>
          </cell>
          <cell r="AO682">
            <v>25</v>
          </cell>
          <cell r="AV682">
            <v>7</v>
          </cell>
          <cell r="AW682">
            <v>7</v>
          </cell>
          <cell r="AX682">
            <v>16</v>
          </cell>
          <cell r="BA682">
            <v>10</v>
          </cell>
          <cell r="BD682">
            <v>3</v>
          </cell>
          <cell r="BP682"/>
          <cell r="CK682">
            <v>0</v>
          </cell>
          <cell r="CL682">
            <v>1.3200000000000002E-2</v>
          </cell>
          <cell r="CO682" t="str">
            <v>عملاء متنوعون</v>
          </cell>
          <cell r="CP682" t="str">
            <v>عملاء متنوعون</v>
          </cell>
          <cell r="CT682">
            <v>1</v>
          </cell>
          <cell r="CU682">
            <v>1</v>
          </cell>
          <cell r="CV682">
            <v>1</v>
          </cell>
        </row>
        <row r="683">
          <cell r="A683">
            <v>584</v>
          </cell>
          <cell r="B683" t="str">
            <v>PF1</v>
          </cell>
          <cell r="C683" t="str">
            <v>FOAM 10TH</v>
          </cell>
          <cell r="D683" t="str">
            <v>slides</v>
          </cell>
          <cell r="F683" t="str">
            <v>شريحه 21 × 15 × 3 سم ك 20O</v>
          </cell>
          <cell r="G683" t="str">
            <v>Ea</v>
          </cell>
          <cell r="I683">
            <v>1.89E-2</v>
          </cell>
          <cell r="M683"/>
          <cell r="Q683" t="str">
            <v>تعمل</v>
          </cell>
          <cell r="R683">
            <v>18.899999999999999</v>
          </cell>
          <cell r="S683">
            <v>18.899999999999999</v>
          </cell>
          <cell r="T683">
            <v>18.899999999999999</v>
          </cell>
          <cell r="X683" t="str">
            <v>slides</v>
          </cell>
          <cell r="Y683">
            <v>391</v>
          </cell>
          <cell r="AA683">
            <v>584</v>
          </cell>
          <cell r="AB683" t="str">
            <v>شريحه 21 × 15 × 3 سم ك 20O</v>
          </cell>
          <cell r="AC683" t="str">
            <v>Foam Axles protection EPS GIWH</v>
          </cell>
          <cell r="AE683">
            <v>1</v>
          </cell>
          <cell r="AG683" t="str">
            <v>A10889801</v>
          </cell>
          <cell r="AH683"/>
          <cell r="AI683"/>
          <cell r="AJ683"/>
          <cell r="AK683">
            <v>1</v>
          </cell>
          <cell r="AO683">
            <v>20</v>
          </cell>
          <cell r="AV683">
            <v>7</v>
          </cell>
          <cell r="AW683">
            <v>7</v>
          </cell>
          <cell r="AX683">
            <v>21</v>
          </cell>
          <cell r="BA683">
            <v>15</v>
          </cell>
          <cell r="BD683">
            <v>3</v>
          </cell>
          <cell r="BP683"/>
          <cell r="CK683">
            <v>0</v>
          </cell>
          <cell r="CL683">
            <v>2.0790000000000003E-2</v>
          </cell>
          <cell r="CO683" t="str">
            <v>عملاء متنوعون</v>
          </cell>
          <cell r="CP683" t="str">
            <v>عملاء متنوعون</v>
          </cell>
          <cell r="CT683">
            <v>1</v>
          </cell>
          <cell r="CU683">
            <v>1</v>
          </cell>
          <cell r="CV683">
            <v>1</v>
          </cell>
        </row>
        <row r="684">
          <cell r="A684">
            <v>585</v>
          </cell>
          <cell r="B684" t="str">
            <v>PF1</v>
          </cell>
          <cell r="C684" t="str">
            <v>FOAM 10TH</v>
          </cell>
          <cell r="D684" t="str">
            <v>slides</v>
          </cell>
          <cell r="F684" t="str">
            <v>شريحه 21 × 15 × 2 سم ك 30O</v>
          </cell>
          <cell r="G684" t="str">
            <v>Ea</v>
          </cell>
          <cell r="I684">
            <v>1.89E-2</v>
          </cell>
          <cell r="M684"/>
          <cell r="Q684" t="str">
            <v>تعمل</v>
          </cell>
          <cell r="R684">
            <v>18.899999999999999</v>
          </cell>
          <cell r="S684">
            <v>18.899999999999999</v>
          </cell>
          <cell r="T684">
            <v>18.899999999999999</v>
          </cell>
          <cell r="X684" t="str">
            <v>slides</v>
          </cell>
          <cell r="Y684">
            <v>391</v>
          </cell>
          <cell r="AA684">
            <v>585</v>
          </cell>
          <cell r="AB684" t="str">
            <v>شريحه 21 × 15 × 2 سم ك 30O</v>
          </cell>
          <cell r="AC684" t="str">
            <v>Foam Axles protection EPS GIWH</v>
          </cell>
          <cell r="AE684">
            <v>1</v>
          </cell>
          <cell r="AG684" t="str">
            <v>A10889802</v>
          </cell>
          <cell r="AH684"/>
          <cell r="AI684"/>
          <cell r="AJ684"/>
          <cell r="AK684">
            <v>1</v>
          </cell>
          <cell r="AO684">
            <v>30</v>
          </cell>
          <cell r="AV684">
            <v>7</v>
          </cell>
          <cell r="AW684">
            <v>7</v>
          </cell>
          <cell r="AX684">
            <v>21</v>
          </cell>
          <cell r="BA684">
            <v>15</v>
          </cell>
          <cell r="BD684">
            <v>2</v>
          </cell>
          <cell r="BP684"/>
          <cell r="CK684">
            <v>0</v>
          </cell>
          <cell r="CL684">
            <v>2.0790000000000003E-2</v>
          </cell>
          <cell r="CO684" t="str">
            <v>عملاء متنوعون</v>
          </cell>
          <cell r="CP684" t="str">
            <v>عملاء متنوعون</v>
          </cell>
          <cell r="CT684">
            <v>1</v>
          </cell>
          <cell r="CU684">
            <v>1</v>
          </cell>
          <cell r="CV684">
            <v>1</v>
          </cell>
        </row>
        <row r="685">
          <cell r="A685">
            <v>586</v>
          </cell>
          <cell r="B685" t="str">
            <v>PF1</v>
          </cell>
          <cell r="C685" t="str">
            <v>FOAM 10TH</v>
          </cell>
          <cell r="D685" t="str">
            <v>slides</v>
          </cell>
          <cell r="F685" t="str">
            <v>35.5*35.5*2سم ك 20</v>
          </cell>
          <cell r="G685" t="str">
            <v>Ea</v>
          </cell>
          <cell r="I685">
            <v>5.0410000000000003E-2</v>
          </cell>
          <cell r="M685"/>
          <cell r="Q685" t="str">
            <v>تعمل</v>
          </cell>
          <cell r="R685">
            <v>50.410000000000004</v>
          </cell>
          <cell r="S685">
            <v>50.410000000000004</v>
          </cell>
          <cell r="T685">
            <v>50.410000000000004</v>
          </cell>
          <cell r="X685" t="str">
            <v>slides</v>
          </cell>
          <cell r="Y685">
            <v>391</v>
          </cell>
          <cell r="AA685">
            <v>586</v>
          </cell>
          <cell r="AB685" t="str">
            <v>35.5*35.5*2سم ك 20</v>
          </cell>
          <cell r="AE685">
            <v>1</v>
          </cell>
          <cell r="AG685" t="str">
            <v>PHEWP0112</v>
          </cell>
          <cell r="AH685"/>
          <cell r="AI685"/>
          <cell r="AJ685"/>
          <cell r="AK685">
            <v>1</v>
          </cell>
          <cell r="AO685">
            <v>20</v>
          </cell>
          <cell r="AV685">
            <v>7</v>
          </cell>
          <cell r="AW685">
            <v>7</v>
          </cell>
          <cell r="AX685">
            <v>35.5</v>
          </cell>
          <cell r="BA685">
            <v>35.5</v>
          </cell>
          <cell r="BD685">
            <v>2</v>
          </cell>
          <cell r="BP685"/>
          <cell r="CK685">
            <v>0</v>
          </cell>
          <cell r="CL685">
            <v>5.5451000000000007E-2</v>
          </cell>
          <cell r="CO685" t="str">
            <v>عملاء متنوعون</v>
          </cell>
          <cell r="CP685" t="str">
            <v>عملاء متنوعون</v>
          </cell>
          <cell r="CT685">
            <v>1</v>
          </cell>
          <cell r="CU685">
            <v>1</v>
          </cell>
          <cell r="CV685">
            <v>1</v>
          </cell>
        </row>
        <row r="686">
          <cell r="A686">
            <v>587</v>
          </cell>
          <cell r="B686" t="str">
            <v>PF1</v>
          </cell>
          <cell r="C686" t="str">
            <v>FOAM 10TH</v>
          </cell>
          <cell r="D686" t="str">
            <v>slides</v>
          </cell>
          <cell r="F686" t="str">
            <v>عازل باب الفريزر 9 &amp; 11 قدم ك 30</v>
          </cell>
          <cell r="G686" t="str">
            <v>Ea</v>
          </cell>
          <cell r="I686">
            <v>0</v>
          </cell>
          <cell r="M686"/>
          <cell r="Q686" t="str">
            <v>تعمل</v>
          </cell>
          <cell r="R686">
            <v>0</v>
          </cell>
          <cell r="S686">
            <v>0</v>
          </cell>
          <cell r="T686">
            <v>0</v>
          </cell>
          <cell r="X686" t="str">
            <v>slides</v>
          </cell>
          <cell r="Y686">
            <v>391</v>
          </cell>
          <cell r="AA686">
            <v>587</v>
          </cell>
          <cell r="AB686" t="str">
            <v>عازل باب الفريزر 9 &amp; 11 قدم ك 30</v>
          </cell>
          <cell r="AE686">
            <v>1</v>
          </cell>
          <cell r="AG686" t="str">
            <v>CDFRP0944</v>
          </cell>
          <cell r="AH686"/>
          <cell r="AI686"/>
          <cell r="AJ686"/>
          <cell r="AK686">
            <v>1</v>
          </cell>
          <cell r="AO686">
            <v>30</v>
          </cell>
          <cell r="AV686">
            <v>7</v>
          </cell>
          <cell r="AW686">
            <v>7</v>
          </cell>
          <cell r="AX686">
            <v>11</v>
          </cell>
          <cell r="BA686">
            <v>9</v>
          </cell>
          <cell r="BP686"/>
          <cell r="CK686">
            <v>0</v>
          </cell>
          <cell r="CL686">
            <v>0</v>
          </cell>
          <cell r="CO686" t="str">
            <v>عملاء متنوعون</v>
          </cell>
          <cell r="CP686" t="str">
            <v>عملاء متنوعون</v>
          </cell>
          <cell r="CT686">
            <v>1</v>
          </cell>
          <cell r="CU686">
            <v>1</v>
          </cell>
          <cell r="CV686">
            <v>1</v>
          </cell>
        </row>
        <row r="687">
          <cell r="A687">
            <v>588</v>
          </cell>
          <cell r="B687" t="str">
            <v>PF1</v>
          </cell>
          <cell r="C687" t="str">
            <v>FOAM 10TH</v>
          </cell>
          <cell r="D687" t="str">
            <v>slides</v>
          </cell>
          <cell r="F687" t="str">
            <v>قطعة فوم السخان الزجاجي ك 30</v>
          </cell>
          <cell r="G687" t="str">
            <v>Ea</v>
          </cell>
          <cell r="I687">
            <v>0</v>
          </cell>
          <cell r="M687"/>
          <cell r="Q687" t="str">
            <v>تعمل</v>
          </cell>
          <cell r="R687">
            <v>0</v>
          </cell>
          <cell r="S687">
            <v>0</v>
          </cell>
          <cell r="T687">
            <v>0</v>
          </cell>
          <cell r="X687" t="str">
            <v>slides</v>
          </cell>
          <cell r="Y687">
            <v>391</v>
          </cell>
          <cell r="AA687">
            <v>588</v>
          </cell>
          <cell r="AB687" t="str">
            <v>قطعة فوم السخان الزجاجي ك 30</v>
          </cell>
          <cell r="AE687">
            <v>1</v>
          </cell>
          <cell r="AG687" t="str">
            <v>CDFRP2429</v>
          </cell>
          <cell r="AH687"/>
          <cell r="AI687"/>
          <cell r="AJ687"/>
          <cell r="AK687">
            <v>1</v>
          </cell>
          <cell r="AO687">
            <v>30</v>
          </cell>
          <cell r="AV687">
            <v>7</v>
          </cell>
          <cell r="AW687">
            <v>7</v>
          </cell>
          <cell r="BP687"/>
          <cell r="CK687">
            <v>0</v>
          </cell>
          <cell r="CL687">
            <v>0</v>
          </cell>
          <cell r="CO687" t="str">
            <v>عملاء متنوعون</v>
          </cell>
          <cell r="CP687" t="str">
            <v>عملاء متنوعون</v>
          </cell>
          <cell r="CT687">
            <v>1</v>
          </cell>
          <cell r="CU687">
            <v>1</v>
          </cell>
          <cell r="CV687">
            <v>1</v>
          </cell>
        </row>
        <row r="688">
          <cell r="A688">
            <v>589</v>
          </cell>
          <cell r="B688" t="str">
            <v>PF1</v>
          </cell>
          <cell r="C688" t="str">
            <v>FOAM 10TH</v>
          </cell>
          <cell r="D688" t="str">
            <v>slides</v>
          </cell>
          <cell r="F688" t="str">
            <v>شريحة عازل الدرج 35ك بيور</v>
          </cell>
          <cell r="G688" t="str">
            <v>Ea</v>
          </cell>
          <cell r="I688">
            <v>0</v>
          </cell>
          <cell r="M688"/>
          <cell r="Q688" t="str">
            <v>تعمل</v>
          </cell>
          <cell r="R688">
            <v>0</v>
          </cell>
          <cell r="S688">
            <v>0</v>
          </cell>
          <cell r="T688">
            <v>0</v>
          </cell>
          <cell r="X688" t="str">
            <v>slides</v>
          </cell>
          <cell r="Y688">
            <v>391</v>
          </cell>
          <cell r="AA688">
            <v>589</v>
          </cell>
          <cell r="AB688" t="str">
            <v>شريحة عازل الدرج 35ك بيور</v>
          </cell>
          <cell r="AE688">
            <v>1</v>
          </cell>
          <cell r="AG688" t="str">
            <v>CDFRP2495</v>
          </cell>
          <cell r="AH688"/>
          <cell r="AI688"/>
          <cell r="AJ688"/>
          <cell r="AK688">
            <v>1</v>
          </cell>
          <cell r="AO688">
            <v>35</v>
          </cell>
          <cell r="AV688">
            <v>7</v>
          </cell>
          <cell r="AW688">
            <v>7</v>
          </cell>
          <cell r="BP688"/>
          <cell r="CK688">
            <v>0</v>
          </cell>
          <cell r="CL688">
            <v>0</v>
          </cell>
          <cell r="CO688" t="str">
            <v>عملاء متنوعون</v>
          </cell>
          <cell r="CP688" t="str">
            <v>عملاء متنوعون</v>
          </cell>
          <cell r="CT688">
            <v>1</v>
          </cell>
          <cell r="CU688">
            <v>1</v>
          </cell>
          <cell r="CV688">
            <v>1</v>
          </cell>
        </row>
        <row r="689">
          <cell r="A689">
            <v>590</v>
          </cell>
          <cell r="B689" t="str">
            <v>PF1</v>
          </cell>
          <cell r="C689" t="str">
            <v>FOAM 10TH</v>
          </cell>
          <cell r="D689" t="str">
            <v>slides</v>
          </cell>
          <cell r="F689" t="str">
            <v>حماية المقبض الجراند ك 20 CNC</v>
          </cell>
          <cell r="G689" t="str">
            <v>Ea</v>
          </cell>
          <cell r="I689">
            <v>0</v>
          </cell>
          <cell r="M689"/>
          <cell r="Q689" t="str">
            <v>تعمل</v>
          </cell>
          <cell r="R689">
            <v>0</v>
          </cell>
          <cell r="S689">
            <v>0</v>
          </cell>
          <cell r="T689">
            <v>0</v>
          </cell>
          <cell r="X689" t="str">
            <v>slides</v>
          </cell>
          <cell r="Y689">
            <v>391</v>
          </cell>
          <cell r="AA689">
            <v>590</v>
          </cell>
          <cell r="AB689" t="str">
            <v>حماية المقبض الجراند ك 20 CNC</v>
          </cell>
          <cell r="AE689">
            <v>1</v>
          </cell>
          <cell r="AG689" t="str">
            <v>PDFRA2029</v>
          </cell>
          <cell r="AH689"/>
          <cell r="AI689"/>
          <cell r="AJ689"/>
          <cell r="AK689">
            <v>1</v>
          </cell>
          <cell r="AO689">
            <v>20</v>
          </cell>
          <cell r="AV689">
            <v>7</v>
          </cell>
          <cell r="AW689">
            <v>7</v>
          </cell>
          <cell r="BP689"/>
          <cell r="CK689">
            <v>0</v>
          </cell>
          <cell r="CL689">
            <v>0</v>
          </cell>
          <cell r="CO689" t="str">
            <v>عملاء متنوعون</v>
          </cell>
          <cell r="CP689" t="str">
            <v>عملاء متنوعون</v>
          </cell>
          <cell r="CT689">
            <v>1</v>
          </cell>
          <cell r="CU689">
            <v>1</v>
          </cell>
          <cell r="CV689">
            <v>1</v>
          </cell>
        </row>
        <row r="690">
          <cell r="A690">
            <v>591</v>
          </cell>
          <cell r="B690" t="str">
            <v>PF1</v>
          </cell>
          <cell r="C690" t="str">
            <v>FOAM 10TH</v>
          </cell>
          <cell r="D690" t="str">
            <v>slides</v>
          </cell>
          <cell r="F690" t="str">
            <v>100 * 50 * 2 سم SS</v>
          </cell>
          <cell r="G690" t="str">
            <v>Ea</v>
          </cell>
          <cell r="M690"/>
          <cell r="Q690" t="str">
            <v>تعمل</v>
          </cell>
          <cell r="R690"/>
          <cell r="S690"/>
          <cell r="T690"/>
          <cell r="X690" t="str">
            <v>slides</v>
          </cell>
          <cell r="Y690">
            <v>391</v>
          </cell>
          <cell r="AA690">
            <v>591</v>
          </cell>
          <cell r="AB690" t="str">
            <v>100 * 50 * 2 سم SS</v>
          </cell>
          <cell r="AE690">
            <v>1</v>
          </cell>
          <cell r="AH690"/>
          <cell r="AI690"/>
          <cell r="AJ690"/>
          <cell r="AK690">
            <v>1</v>
          </cell>
          <cell r="AO690">
            <v>8.75</v>
          </cell>
          <cell r="AV690">
            <v>7</v>
          </cell>
          <cell r="AW690">
            <v>7</v>
          </cell>
          <cell r="AX690">
            <v>100</v>
          </cell>
          <cell r="BA690">
            <v>50</v>
          </cell>
          <cell r="BD690">
            <v>2</v>
          </cell>
          <cell r="BP690"/>
          <cell r="CD690" t="str">
            <v>SS</v>
          </cell>
          <cell r="CK690">
            <v>0</v>
          </cell>
          <cell r="CL690">
            <v>0</v>
          </cell>
          <cell r="CO690" t="str">
            <v>عملاء متنوعون</v>
          </cell>
          <cell r="CP690" t="str">
            <v>عملاء متنوعون</v>
          </cell>
          <cell r="CT690">
            <v>1</v>
          </cell>
          <cell r="CU690">
            <v>1</v>
          </cell>
          <cell r="CV690">
            <v>1</v>
          </cell>
        </row>
        <row r="691">
          <cell r="A691">
            <v>592</v>
          </cell>
          <cell r="B691" t="str">
            <v>PF1</v>
          </cell>
          <cell r="C691" t="str">
            <v>FOAM 10TH</v>
          </cell>
          <cell r="D691" t="str">
            <v>slides</v>
          </cell>
          <cell r="F691" t="str">
            <v>شريحه 21 × 15 × 3 سم ك 20O</v>
          </cell>
          <cell r="G691" t="str">
            <v>Ea</v>
          </cell>
          <cell r="I691">
            <v>1.89E-2</v>
          </cell>
          <cell r="M691"/>
          <cell r="Q691" t="str">
            <v>تعمل</v>
          </cell>
          <cell r="R691">
            <v>18.899999999999999</v>
          </cell>
          <cell r="S691">
            <v>18.899999999999999</v>
          </cell>
          <cell r="T691">
            <v>18.899999999999999</v>
          </cell>
          <cell r="X691" t="str">
            <v>slides</v>
          </cell>
          <cell r="Y691">
            <v>391</v>
          </cell>
          <cell r="AA691">
            <v>584</v>
          </cell>
          <cell r="AB691" t="str">
            <v>شريحه 21 × 15 × 3 سم ك 20O</v>
          </cell>
          <cell r="AC691" t="str">
            <v>Foam Axles protection EPS GIWH</v>
          </cell>
          <cell r="AE691">
            <v>1</v>
          </cell>
          <cell r="AG691" t="str">
            <v xml:space="preserve">A10889802      </v>
          </cell>
          <cell r="AH691"/>
          <cell r="AI691"/>
          <cell r="AJ691"/>
          <cell r="AK691">
            <v>1</v>
          </cell>
          <cell r="AO691">
            <v>20</v>
          </cell>
          <cell r="AV691">
            <v>7</v>
          </cell>
          <cell r="AW691">
            <v>7</v>
          </cell>
          <cell r="AX691">
            <v>21</v>
          </cell>
          <cell r="BA691">
            <v>15</v>
          </cell>
          <cell r="BD691">
            <v>3</v>
          </cell>
          <cell r="BP691"/>
          <cell r="CK691">
            <v>0</v>
          </cell>
          <cell r="CL691">
            <v>2.0790000000000003E-2</v>
          </cell>
          <cell r="CO691" t="str">
            <v>عملاء متنوعون</v>
          </cell>
          <cell r="CP691" t="str">
            <v>عملاء متنوعون</v>
          </cell>
          <cell r="CT691">
            <v>0</v>
          </cell>
          <cell r="CU691">
            <v>1</v>
          </cell>
          <cell r="CV691">
            <v>1</v>
          </cell>
        </row>
        <row r="692">
          <cell r="A692">
            <v>593</v>
          </cell>
          <cell r="B692" t="str">
            <v>PF1</v>
          </cell>
          <cell r="C692" t="str">
            <v>FOAM 10TH</v>
          </cell>
          <cell r="D692" t="str">
            <v>slides</v>
          </cell>
          <cell r="F692" t="str">
            <v>شرائح( طول2- عرضِ1-ارتفاع 0.05-كثافة 20 بيور)</v>
          </cell>
          <cell r="M692"/>
          <cell r="Q692" t="str">
            <v>تعمل</v>
          </cell>
          <cell r="R692"/>
          <cell r="S692"/>
          <cell r="T692"/>
          <cell r="X692" t="str">
            <v>slides</v>
          </cell>
          <cell r="Y692">
            <v>391</v>
          </cell>
          <cell r="AA692">
            <v>593</v>
          </cell>
          <cell r="AB692" t="str">
            <v>شرائح( طول2- عرضِ1-ارتفاع 0.05-كثافة 20 بيور)</v>
          </cell>
          <cell r="AE692">
            <v>1</v>
          </cell>
          <cell r="AH692"/>
          <cell r="AI692"/>
          <cell r="AJ692"/>
          <cell r="AK692">
            <v>1</v>
          </cell>
          <cell r="AO692">
            <v>20</v>
          </cell>
          <cell r="AV692">
            <v>7</v>
          </cell>
          <cell r="AW692">
            <v>7</v>
          </cell>
          <cell r="AX692">
            <v>2</v>
          </cell>
          <cell r="BA692">
            <v>1</v>
          </cell>
          <cell r="BD692">
            <v>0.05</v>
          </cell>
          <cell r="BP692"/>
          <cell r="CD692" t="str">
            <v>20 بيور</v>
          </cell>
          <cell r="CK692">
            <v>0</v>
          </cell>
          <cell r="CL692">
            <v>0</v>
          </cell>
          <cell r="CO692" t="str">
            <v>عملاء متنوعون</v>
          </cell>
          <cell r="CP692" t="str">
            <v>عملاء متنوعون</v>
          </cell>
          <cell r="CT692">
            <v>1</v>
          </cell>
          <cell r="CU692">
            <v>1</v>
          </cell>
          <cell r="CV692">
            <v>1</v>
          </cell>
        </row>
        <row r="693">
          <cell r="A693">
            <v>594</v>
          </cell>
          <cell r="B693" t="str">
            <v>PF1</v>
          </cell>
          <cell r="C693" t="str">
            <v>FOAM 10TH</v>
          </cell>
          <cell r="D693" t="str">
            <v>slides</v>
          </cell>
          <cell r="F693" t="str">
            <v>شرائح( طول1- عرضِ1-ارتفاع 0.05-كثافة 30 بيور)</v>
          </cell>
          <cell r="M693"/>
          <cell r="Q693" t="str">
            <v>تعمل</v>
          </cell>
          <cell r="R693"/>
          <cell r="S693"/>
          <cell r="T693"/>
          <cell r="X693" t="str">
            <v>slides</v>
          </cell>
          <cell r="Y693">
            <v>391</v>
          </cell>
          <cell r="AA693">
            <v>594</v>
          </cell>
          <cell r="AB693" t="str">
            <v>شرائح( طول1- عرضِ1-ارتفاع 0.05-كثافة 30 بيور)</v>
          </cell>
          <cell r="AE693">
            <v>1</v>
          </cell>
          <cell r="AH693"/>
          <cell r="AI693"/>
          <cell r="AJ693"/>
          <cell r="AK693">
            <v>1</v>
          </cell>
          <cell r="AO693">
            <v>30</v>
          </cell>
          <cell r="AV693">
            <v>7</v>
          </cell>
          <cell r="AW693">
            <v>7</v>
          </cell>
          <cell r="AX693">
            <v>1</v>
          </cell>
          <cell r="BA693">
            <v>1</v>
          </cell>
          <cell r="BD693">
            <v>0.05</v>
          </cell>
          <cell r="BP693"/>
          <cell r="CD693" t="str">
            <v>30 بيور</v>
          </cell>
          <cell r="CK693">
            <v>0</v>
          </cell>
          <cell r="CL693">
            <v>0</v>
          </cell>
          <cell r="CO693" t="str">
            <v>عملاء متنوعون</v>
          </cell>
          <cell r="CP693" t="str">
            <v>عملاء متنوعون</v>
          </cell>
          <cell r="CT693">
            <v>1</v>
          </cell>
          <cell r="CU693">
            <v>1</v>
          </cell>
          <cell r="CV693">
            <v>1</v>
          </cell>
        </row>
        <row r="694">
          <cell r="A694">
            <v>595</v>
          </cell>
          <cell r="B694" t="str">
            <v>PF1</v>
          </cell>
          <cell r="C694" t="str">
            <v>FOAM 10TH</v>
          </cell>
          <cell r="D694" t="str">
            <v>slides</v>
          </cell>
          <cell r="F694" t="str">
            <v>شرائح( طول2- عرضِ1-ارتفاع 0.02-كثافة LS)</v>
          </cell>
          <cell r="M694"/>
          <cell r="Q694" t="str">
            <v>تعمل</v>
          </cell>
          <cell r="R694"/>
          <cell r="S694"/>
          <cell r="T694"/>
          <cell r="X694" t="str">
            <v>slides</v>
          </cell>
          <cell r="Y694">
            <v>391</v>
          </cell>
          <cell r="AA694">
            <v>595</v>
          </cell>
          <cell r="AB694" t="str">
            <v>شرائح( طول2- عرضِ1-ارتفاع 0.02-كثافة LS)</v>
          </cell>
          <cell r="AE694">
            <v>1</v>
          </cell>
          <cell r="AH694"/>
          <cell r="AI694"/>
          <cell r="AJ694"/>
          <cell r="AK694">
            <v>1</v>
          </cell>
          <cell r="AO694">
            <v>7</v>
          </cell>
          <cell r="AV694">
            <v>7</v>
          </cell>
          <cell r="AW694">
            <v>7</v>
          </cell>
          <cell r="AX694">
            <v>2</v>
          </cell>
          <cell r="BA694">
            <v>1</v>
          </cell>
          <cell r="BD694">
            <v>0.02</v>
          </cell>
          <cell r="BP694"/>
          <cell r="CD694" t="str">
            <v>LS</v>
          </cell>
          <cell r="CK694">
            <v>0</v>
          </cell>
          <cell r="CL694">
            <v>0</v>
          </cell>
          <cell r="CO694" t="str">
            <v>عملاء متنوعون</v>
          </cell>
          <cell r="CP694" t="str">
            <v>عملاء متنوعون</v>
          </cell>
          <cell r="CT694">
            <v>1</v>
          </cell>
          <cell r="CU694">
            <v>1</v>
          </cell>
          <cell r="CV694">
            <v>1</v>
          </cell>
        </row>
        <row r="695">
          <cell r="A695">
            <v>596</v>
          </cell>
          <cell r="B695" t="str">
            <v>PF1</v>
          </cell>
          <cell r="C695" t="str">
            <v>FOAM 10TH</v>
          </cell>
          <cell r="D695" t="str">
            <v>slides</v>
          </cell>
          <cell r="F695" t="str">
            <v>شرائح( طول2- عرضِ1-ارتفاع 0.071-كثافة S)</v>
          </cell>
          <cell r="M695"/>
          <cell r="Q695" t="str">
            <v>تعمل</v>
          </cell>
          <cell r="R695"/>
          <cell r="S695"/>
          <cell r="T695"/>
          <cell r="X695" t="str">
            <v>slides</v>
          </cell>
          <cell r="Y695">
            <v>391</v>
          </cell>
          <cell r="AA695">
            <v>596</v>
          </cell>
          <cell r="AB695" t="str">
            <v>شرائح( طول2- عرضِ1-ارتفاع 0.071-كثافة S)</v>
          </cell>
          <cell r="AE695">
            <v>1</v>
          </cell>
          <cell r="AH695"/>
          <cell r="AI695"/>
          <cell r="AJ695"/>
          <cell r="AK695">
            <v>1</v>
          </cell>
          <cell r="AO695">
            <v>11</v>
          </cell>
          <cell r="AV695">
            <v>7</v>
          </cell>
          <cell r="AW695">
            <v>7</v>
          </cell>
          <cell r="AX695">
            <v>2</v>
          </cell>
          <cell r="BA695">
            <v>1</v>
          </cell>
          <cell r="BD695">
            <v>7.0999999999999994E-2</v>
          </cell>
          <cell r="BP695"/>
          <cell r="CD695" t="str">
            <v>S</v>
          </cell>
          <cell r="CK695">
            <v>0</v>
          </cell>
          <cell r="CL695">
            <v>0</v>
          </cell>
          <cell r="CO695" t="str">
            <v>عملاء متنوعون</v>
          </cell>
          <cell r="CP695" t="str">
            <v>عملاء متنوعون</v>
          </cell>
          <cell r="CT695">
            <v>1</v>
          </cell>
          <cell r="CU695">
            <v>1</v>
          </cell>
          <cell r="CV695">
            <v>1</v>
          </cell>
        </row>
        <row r="696">
          <cell r="A696">
            <v>597</v>
          </cell>
          <cell r="B696" t="str">
            <v>PF1</v>
          </cell>
          <cell r="C696" t="str">
            <v>FOAM 10TH</v>
          </cell>
          <cell r="D696" t="str">
            <v>slides</v>
          </cell>
          <cell r="F696" t="str">
            <v>شرائح( طول2- عرضِ1-ارتفاع 0.05-كثافة S)</v>
          </cell>
          <cell r="M696"/>
          <cell r="Q696" t="str">
            <v>تعمل</v>
          </cell>
          <cell r="R696"/>
          <cell r="S696"/>
          <cell r="T696"/>
          <cell r="X696" t="str">
            <v>slides</v>
          </cell>
          <cell r="Y696">
            <v>391</v>
          </cell>
          <cell r="AA696">
            <v>597</v>
          </cell>
          <cell r="AB696" t="str">
            <v>شرائح( طول2- عرضِ1-ارتفاع 0.05-كثافة S)</v>
          </cell>
          <cell r="AD696"/>
          <cell r="AE696">
            <v>1</v>
          </cell>
          <cell r="AH696"/>
          <cell r="AI696"/>
          <cell r="AJ696"/>
          <cell r="AK696">
            <v>1</v>
          </cell>
          <cell r="AO696">
            <v>11</v>
          </cell>
          <cell r="AV696">
            <v>7</v>
          </cell>
          <cell r="AW696">
            <v>7</v>
          </cell>
          <cell r="AX696">
            <v>2</v>
          </cell>
          <cell r="BA696">
            <v>1</v>
          </cell>
          <cell r="BD696">
            <v>0.05</v>
          </cell>
          <cell r="BP696"/>
          <cell r="CD696" t="str">
            <v>S</v>
          </cell>
          <cell r="CK696">
            <v>0</v>
          </cell>
          <cell r="CL696">
            <v>0</v>
          </cell>
          <cell r="CO696" t="str">
            <v>عملاء متنوعون</v>
          </cell>
          <cell r="CP696" t="str">
            <v>عملاء متنوعون</v>
          </cell>
          <cell r="CT696">
            <v>1</v>
          </cell>
          <cell r="CU696">
            <v>1</v>
          </cell>
          <cell r="CV696">
            <v>1</v>
          </cell>
        </row>
        <row r="697">
          <cell r="A697">
            <v>598</v>
          </cell>
          <cell r="B697" t="str">
            <v>PF1</v>
          </cell>
          <cell r="C697" t="str">
            <v>FOAM 10TH</v>
          </cell>
          <cell r="D697" t="str">
            <v>slides</v>
          </cell>
          <cell r="F697" t="str">
            <v>شرائح( طول1- عرضِ0.5-ارتفاع 0.02-كثافة سوبر)</v>
          </cell>
          <cell r="M697"/>
          <cell r="Q697" t="str">
            <v>تعمل</v>
          </cell>
          <cell r="R697"/>
          <cell r="S697"/>
          <cell r="T697"/>
          <cell r="X697" t="str">
            <v>slides</v>
          </cell>
          <cell r="Y697">
            <v>391</v>
          </cell>
          <cell r="Z697"/>
          <cell r="AA697">
            <v>598</v>
          </cell>
          <cell r="AB697" t="str">
            <v>شرائح( طول1- عرضِ0.5-ارتفاع 0.02-كثافة سوبر)</v>
          </cell>
          <cell r="AE697">
            <v>1</v>
          </cell>
          <cell r="AH697"/>
          <cell r="AI697"/>
          <cell r="AJ697"/>
          <cell r="AK697">
            <v>1</v>
          </cell>
          <cell r="AO697">
            <v>11</v>
          </cell>
          <cell r="AV697">
            <v>7</v>
          </cell>
          <cell r="AW697">
            <v>7</v>
          </cell>
          <cell r="AX697">
            <v>1</v>
          </cell>
          <cell r="BA697">
            <v>0.5</v>
          </cell>
          <cell r="BD697">
            <v>0.02</v>
          </cell>
          <cell r="BP697"/>
          <cell r="CD697" t="str">
            <v>سوبر</v>
          </cell>
          <cell r="CK697">
            <v>0</v>
          </cell>
          <cell r="CL697">
            <v>0</v>
          </cell>
          <cell r="CO697" t="str">
            <v>عملاء متنوعون</v>
          </cell>
          <cell r="CP697" t="str">
            <v>عملاء متنوعون</v>
          </cell>
          <cell r="CT697">
            <v>1</v>
          </cell>
          <cell r="CU697">
            <v>1</v>
          </cell>
          <cell r="CV697">
            <v>1</v>
          </cell>
        </row>
        <row r="698">
          <cell r="A698">
            <v>599</v>
          </cell>
          <cell r="B698" t="str">
            <v>PF1</v>
          </cell>
          <cell r="C698" t="str">
            <v>FOAM 10TH</v>
          </cell>
          <cell r="D698" t="str">
            <v>slides</v>
          </cell>
          <cell r="F698" t="str">
            <v>شرائح( طول0.365- عرضِ0.3-ارتفاع 0.245-كثافة 17 بيور)</v>
          </cell>
          <cell r="M698"/>
          <cell r="Q698" t="str">
            <v>تعمل</v>
          </cell>
          <cell r="R698"/>
          <cell r="S698"/>
          <cell r="T698"/>
          <cell r="X698" t="str">
            <v>slides</v>
          </cell>
          <cell r="Y698">
            <v>391</v>
          </cell>
          <cell r="Z698"/>
          <cell r="AA698">
            <v>599</v>
          </cell>
          <cell r="AB698" t="str">
            <v>شرائح( طول0.365- عرضِ0.3-ارتفاع 0.245-كثافة 17 بيور)</v>
          </cell>
          <cell r="AE698">
            <v>1</v>
          </cell>
          <cell r="AH698"/>
          <cell r="AI698"/>
          <cell r="AJ698"/>
          <cell r="AK698">
            <v>1</v>
          </cell>
          <cell r="AO698">
            <v>17</v>
          </cell>
          <cell r="AV698">
            <v>7</v>
          </cell>
          <cell r="AW698">
            <v>7</v>
          </cell>
          <cell r="AX698">
            <v>0.36499999999999999</v>
          </cell>
          <cell r="BA698">
            <v>0.3</v>
          </cell>
          <cell r="BD698">
            <v>0.245</v>
          </cell>
          <cell r="BP698"/>
          <cell r="CD698" t="str">
            <v>17 بيور</v>
          </cell>
          <cell r="CK698">
            <v>0</v>
          </cell>
          <cell r="CL698">
            <v>0</v>
          </cell>
          <cell r="CO698" t="str">
            <v>عملاء متنوعون</v>
          </cell>
          <cell r="CP698" t="str">
            <v>عملاء متنوعون</v>
          </cell>
          <cell r="CT698">
            <v>1</v>
          </cell>
          <cell r="CU698">
            <v>1</v>
          </cell>
          <cell r="CV698">
            <v>1</v>
          </cell>
        </row>
        <row r="699">
          <cell r="A699">
            <v>600</v>
          </cell>
          <cell r="B699" t="str">
            <v>PF1</v>
          </cell>
          <cell r="C699" t="str">
            <v>FOAM 10TH</v>
          </cell>
          <cell r="D699" t="str">
            <v>slides</v>
          </cell>
          <cell r="F699" t="str">
            <v>شرائح( طول2- عرضِ1-ارتفاع 0.03-كثافة 25 بيور)</v>
          </cell>
          <cell r="M699"/>
          <cell r="Q699" t="str">
            <v>تعمل</v>
          </cell>
          <cell r="R699"/>
          <cell r="S699"/>
          <cell r="T699"/>
          <cell r="X699" t="str">
            <v>slides</v>
          </cell>
          <cell r="Y699">
            <v>391</v>
          </cell>
          <cell r="AA699">
            <v>600</v>
          </cell>
          <cell r="AB699" t="str">
            <v>شرائح( طول2- عرضِ1-ارتفاع 0.03-كثافة 25 بيور)</v>
          </cell>
          <cell r="AE699">
            <v>1</v>
          </cell>
          <cell r="AH699"/>
          <cell r="AI699"/>
          <cell r="AJ699"/>
          <cell r="AK699">
            <v>1</v>
          </cell>
          <cell r="AO699">
            <v>25</v>
          </cell>
          <cell r="AV699">
            <v>7</v>
          </cell>
          <cell r="AW699">
            <v>7</v>
          </cell>
          <cell r="AX699">
            <v>2</v>
          </cell>
          <cell r="BA699">
            <v>1</v>
          </cell>
          <cell r="BD699">
            <v>0.03</v>
          </cell>
          <cell r="BP699"/>
          <cell r="CD699" t="str">
            <v>25 بيور</v>
          </cell>
          <cell r="CK699">
            <v>0</v>
          </cell>
          <cell r="CL699">
            <v>0</v>
          </cell>
          <cell r="CO699" t="str">
            <v>عملاء متنوعون</v>
          </cell>
          <cell r="CP699" t="str">
            <v>عملاء متنوعون</v>
          </cell>
          <cell r="CT699">
            <v>1</v>
          </cell>
          <cell r="CU699">
            <v>1</v>
          </cell>
          <cell r="CV699">
            <v>1</v>
          </cell>
        </row>
        <row r="700">
          <cell r="A700">
            <v>601</v>
          </cell>
          <cell r="B700" t="str">
            <v>PF1</v>
          </cell>
          <cell r="C700" t="str">
            <v>FOAM 10TH</v>
          </cell>
          <cell r="D700" t="str">
            <v>slides</v>
          </cell>
          <cell r="F700" t="str">
            <v>شرائح( طول2- عرضِ0.2-ارتفاع 0.07-كثافة سوبر)</v>
          </cell>
          <cell r="M700"/>
          <cell r="Q700" t="str">
            <v>تعمل</v>
          </cell>
          <cell r="R700"/>
          <cell r="S700"/>
          <cell r="T700"/>
          <cell r="X700" t="str">
            <v>slides</v>
          </cell>
          <cell r="Y700">
            <v>391</v>
          </cell>
          <cell r="AA700">
            <v>601</v>
          </cell>
          <cell r="AB700" t="str">
            <v>شرائح( طول2- عرضِ0.2-ارتفاع 0.07-كثافة سوبر)</v>
          </cell>
          <cell r="AE700">
            <v>1</v>
          </cell>
          <cell r="AH700"/>
          <cell r="AI700"/>
          <cell r="AJ700"/>
          <cell r="AK700">
            <v>1</v>
          </cell>
          <cell r="AO700">
            <v>25</v>
          </cell>
          <cell r="AV700">
            <v>7</v>
          </cell>
          <cell r="AW700">
            <v>7</v>
          </cell>
          <cell r="AX700">
            <v>2</v>
          </cell>
          <cell r="BA700">
            <v>0.2</v>
          </cell>
          <cell r="BD700">
            <v>7.0000000000000007E-2</v>
          </cell>
          <cell r="BP700"/>
          <cell r="CD700" t="str">
            <v>سوبر</v>
          </cell>
          <cell r="CK700">
            <v>0</v>
          </cell>
          <cell r="CL700">
            <v>0</v>
          </cell>
          <cell r="CO700" t="str">
            <v>عملاء متنوعون</v>
          </cell>
          <cell r="CP700" t="str">
            <v>عملاء متنوعون</v>
          </cell>
          <cell r="CT700">
            <v>1</v>
          </cell>
          <cell r="CU700">
            <v>1</v>
          </cell>
          <cell r="CV700">
            <v>1</v>
          </cell>
        </row>
        <row r="701">
          <cell r="A701">
            <v>602</v>
          </cell>
          <cell r="B701" t="str">
            <v>PF1</v>
          </cell>
          <cell r="C701" t="str">
            <v>FOAM 10TH</v>
          </cell>
          <cell r="D701" t="str">
            <v>slides</v>
          </cell>
          <cell r="F701" t="str">
            <v>شريحة 9*7.2*6.2سم ك17</v>
          </cell>
          <cell r="M701"/>
          <cell r="Q701" t="str">
            <v>تعمل</v>
          </cell>
          <cell r="R701"/>
          <cell r="S701"/>
          <cell r="T701"/>
          <cell r="X701" t="str">
            <v>slides</v>
          </cell>
          <cell r="Y701">
            <v>391</v>
          </cell>
          <cell r="AA701">
            <v>602</v>
          </cell>
          <cell r="AB701" t="str">
            <v>شريحة 9*7.2*6.2سم ك17</v>
          </cell>
          <cell r="AE701">
            <v>1</v>
          </cell>
          <cell r="AG701">
            <v>342637004</v>
          </cell>
          <cell r="AH701"/>
          <cell r="AI701"/>
          <cell r="AJ701"/>
          <cell r="AO701">
            <v>17</v>
          </cell>
          <cell r="AV701">
            <v>7</v>
          </cell>
          <cell r="AW701">
            <v>7</v>
          </cell>
          <cell r="AX701">
            <v>9</v>
          </cell>
          <cell r="BA701">
            <v>7.2</v>
          </cell>
          <cell r="BD701">
            <v>6.2</v>
          </cell>
          <cell r="BP701"/>
          <cell r="CK701">
            <v>0</v>
          </cell>
          <cell r="CL701">
            <v>0</v>
          </cell>
          <cell r="CO701" t="str">
            <v>عملاء متنوعون</v>
          </cell>
          <cell r="CP701" t="str">
            <v>عملاء متنوعون</v>
          </cell>
          <cell r="CU701"/>
        </row>
        <row r="702">
          <cell r="A702">
            <v>603</v>
          </cell>
          <cell r="B702" t="str">
            <v>PF1</v>
          </cell>
          <cell r="C702" t="str">
            <v>FOAM 10TH</v>
          </cell>
          <cell r="D702" t="str">
            <v>slides</v>
          </cell>
          <cell r="F702" t="str">
            <v>شريحة 14.5*7.2*3.5سم ك 17</v>
          </cell>
          <cell r="M702"/>
          <cell r="Q702" t="str">
            <v>تعمل</v>
          </cell>
          <cell r="R702"/>
          <cell r="S702"/>
          <cell r="T702"/>
          <cell r="X702" t="str">
            <v>slides</v>
          </cell>
          <cell r="Y702">
            <v>391</v>
          </cell>
          <cell r="AA702">
            <v>603</v>
          </cell>
          <cell r="AB702" t="str">
            <v>شريحة 14.5*7.2*3.5سم ك 17</v>
          </cell>
          <cell r="AE702">
            <v>1</v>
          </cell>
          <cell r="AG702">
            <v>342637008</v>
          </cell>
          <cell r="AH702"/>
          <cell r="AI702"/>
          <cell r="AJ702"/>
          <cell r="AO702">
            <v>17</v>
          </cell>
          <cell r="AV702">
            <v>7</v>
          </cell>
          <cell r="AW702">
            <v>7</v>
          </cell>
          <cell r="AX702">
            <v>14.5</v>
          </cell>
          <cell r="BA702">
            <v>1</v>
          </cell>
          <cell r="BD702">
            <v>3.5</v>
          </cell>
          <cell r="BP702"/>
          <cell r="CK702">
            <v>0</v>
          </cell>
          <cell r="CL702">
            <v>0</v>
          </cell>
          <cell r="CO702" t="str">
            <v>عملاء متنوعون</v>
          </cell>
          <cell r="CP702" t="str">
            <v>عملاء متنوعون</v>
          </cell>
          <cell r="CU702"/>
        </row>
        <row r="703">
          <cell r="A703">
            <v>604</v>
          </cell>
          <cell r="B703" t="str">
            <v>PF1</v>
          </cell>
          <cell r="C703" t="str">
            <v>FOAM 10TH</v>
          </cell>
          <cell r="D703" t="str">
            <v>Molds</v>
          </cell>
          <cell r="E703" t="str">
            <v>FMKINI00000000</v>
          </cell>
          <cell r="F703" t="str">
            <v>طقم تغليف مستلزمات طبية(كشاف ضوئي)</v>
          </cell>
          <cell r="G703" t="str">
            <v>Ea</v>
          </cell>
          <cell r="H703" t="str">
            <v>1400*1700</v>
          </cell>
          <cell r="I703">
            <v>0.82</v>
          </cell>
          <cell r="M703">
            <v>18</v>
          </cell>
          <cell r="N703">
            <v>1</v>
          </cell>
          <cell r="O703">
            <v>1</v>
          </cell>
          <cell r="Q703" t="str">
            <v>تعمل</v>
          </cell>
          <cell r="R703">
            <v>820</v>
          </cell>
          <cell r="S703">
            <v>779</v>
          </cell>
          <cell r="T703">
            <v>861</v>
          </cell>
          <cell r="U703">
            <v>5</v>
          </cell>
          <cell r="V703">
            <v>5</v>
          </cell>
          <cell r="X703" t="str">
            <v>ادوات طبية</v>
          </cell>
          <cell r="Y703">
            <v>392</v>
          </cell>
          <cell r="AA703">
            <v>604</v>
          </cell>
          <cell r="AB703" t="str">
            <v xml:space="preserve">اسطمبة علاج ضوئى </v>
          </cell>
          <cell r="AD703" t="str">
            <v xml:space="preserve">اسطمبة علاج ضوئى </v>
          </cell>
          <cell r="AE703">
            <v>1</v>
          </cell>
          <cell r="AH703">
            <v>200</v>
          </cell>
          <cell r="AI703">
            <v>190</v>
          </cell>
          <cell r="AJ703">
            <v>210</v>
          </cell>
          <cell r="AK703">
            <v>1</v>
          </cell>
          <cell r="AL703">
            <v>1</v>
          </cell>
          <cell r="AM703">
            <v>1</v>
          </cell>
          <cell r="AN703">
            <v>9</v>
          </cell>
          <cell r="AO703">
            <v>22</v>
          </cell>
          <cell r="AP703" t="str">
            <v>401XJ</v>
          </cell>
          <cell r="AQ703" t="str">
            <v>S.2 112  (M) 0.7-1.1 mm</v>
          </cell>
          <cell r="AR703">
            <v>10</v>
          </cell>
          <cell r="AS703">
            <v>9</v>
          </cell>
          <cell r="AT703" t="str">
            <v>KIN</v>
          </cell>
          <cell r="AU703" t="str">
            <v>اتوماتيك</v>
          </cell>
          <cell r="AV703">
            <v>7</v>
          </cell>
          <cell r="AW703">
            <v>7</v>
          </cell>
          <cell r="AX703">
            <v>1150</v>
          </cell>
          <cell r="AY703">
            <v>2</v>
          </cell>
          <cell r="AZ703">
            <v>2</v>
          </cell>
          <cell r="BA703">
            <v>770</v>
          </cell>
          <cell r="BB703">
            <v>2</v>
          </cell>
          <cell r="BC703">
            <v>2</v>
          </cell>
          <cell r="BD703">
            <v>105</v>
          </cell>
          <cell r="BE703">
            <v>2</v>
          </cell>
          <cell r="BF703">
            <v>2</v>
          </cell>
          <cell r="BJ703">
            <v>5</v>
          </cell>
          <cell r="BK703">
            <v>4</v>
          </cell>
          <cell r="BL703">
            <v>14</v>
          </cell>
          <cell r="BN703">
            <v>817</v>
          </cell>
          <cell r="BO703" t="str">
            <v>8</v>
          </cell>
          <cell r="BP703">
            <v>43703</v>
          </cell>
          <cell r="BX703" t="str">
            <v>شفاف</v>
          </cell>
          <cell r="CB703">
            <v>4</v>
          </cell>
          <cell r="CC703">
            <v>1</v>
          </cell>
          <cell r="CE703">
            <v>87</v>
          </cell>
          <cell r="CF703">
            <v>200</v>
          </cell>
          <cell r="CG703" t="str">
            <v>ابيض</v>
          </cell>
          <cell r="CK703">
            <v>0.88969999999999994</v>
          </cell>
          <cell r="CL703">
            <v>0</v>
          </cell>
          <cell r="CO703" t="str">
            <v>الطيبة الهندسية</v>
          </cell>
          <cell r="CP703" t="str">
            <v>الطيبة الهندسية</v>
          </cell>
          <cell r="CT703">
            <v>1</v>
          </cell>
          <cell r="CU703">
            <v>1</v>
          </cell>
          <cell r="CV703">
            <v>1</v>
          </cell>
        </row>
        <row r="704">
          <cell r="A704">
            <v>4</v>
          </cell>
          <cell r="B704" t="str">
            <v>PF1</v>
          </cell>
          <cell r="C704" t="str">
            <v>FOAM 10TH</v>
          </cell>
          <cell r="D704" t="str">
            <v>Molds</v>
          </cell>
          <cell r="E704" t="str">
            <v>FMDAIIT4000000</v>
          </cell>
          <cell r="F704" t="str">
            <v>فوم تغليف علوى يمين امامى12قدم معدل PDFRP0123</v>
          </cell>
          <cell r="G704" t="str">
            <v>Ea</v>
          </cell>
          <cell r="H704" t="str">
            <v>1100*1200</v>
          </cell>
          <cell r="I704">
            <v>3.1E-2</v>
          </cell>
          <cell r="J704">
            <v>30</v>
          </cell>
          <cell r="L704">
            <v>30</v>
          </cell>
          <cell r="M704">
            <v>30</v>
          </cell>
          <cell r="N704">
            <v>1</v>
          </cell>
          <cell r="O704">
            <v>2</v>
          </cell>
          <cell r="P704" t="str">
            <v>A1</v>
          </cell>
          <cell r="Q704" t="str">
            <v>تعمل</v>
          </cell>
          <cell r="R704">
            <v>31</v>
          </cell>
          <cell r="S704">
            <v>28.83</v>
          </cell>
          <cell r="T704">
            <v>33.17</v>
          </cell>
          <cell r="U704">
            <v>7</v>
          </cell>
          <cell r="V704">
            <v>7</v>
          </cell>
          <cell r="X704" t="str">
            <v>ثلاجة</v>
          </cell>
          <cell r="Y704">
            <v>2</v>
          </cell>
          <cell r="Z704" t="str">
            <v>urf</v>
          </cell>
          <cell r="AA704">
            <v>4</v>
          </cell>
          <cell r="AB704" t="str">
            <v>فوم تغليف علوى يمين امامى12قدم معدل PDFRP0123</v>
          </cell>
          <cell r="AD704" t="str">
            <v>دايو12قدم معدل(تروبيكا)</v>
          </cell>
          <cell r="AE704">
            <v>1</v>
          </cell>
          <cell r="AH704">
            <v>240</v>
          </cell>
          <cell r="AI704">
            <v>228</v>
          </cell>
          <cell r="AJ704">
            <v>252</v>
          </cell>
          <cell r="AK704">
            <v>1</v>
          </cell>
          <cell r="AL704">
            <v>1</v>
          </cell>
          <cell r="AN704">
            <v>7</v>
          </cell>
          <cell r="AO704">
            <v>18</v>
          </cell>
          <cell r="AP704" t="str">
            <v>(A) EU 150          (M) 0.7-1.1 mm</v>
          </cell>
          <cell r="AQ704" t="str">
            <v>(B) S.2 112          (M) 0.7-1.1 mm</v>
          </cell>
          <cell r="AR704">
            <v>16</v>
          </cell>
          <cell r="AS704">
            <v>20</v>
          </cell>
          <cell r="AT704" t="str">
            <v>DAI</v>
          </cell>
          <cell r="AU704" t="str">
            <v>اتوماتيك</v>
          </cell>
          <cell r="AV704">
            <v>7</v>
          </cell>
          <cell r="AW704">
            <v>7</v>
          </cell>
          <cell r="AX704">
            <v>520</v>
          </cell>
          <cell r="AY704">
            <v>1</v>
          </cell>
          <cell r="AZ704">
            <v>1</v>
          </cell>
          <cell r="BA704">
            <v>260</v>
          </cell>
          <cell r="BB704">
            <v>1</v>
          </cell>
          <cell r="BC704">
            <v>1</v>
          </cell>
          <cell r="BD704">
            <v>106</v>
          </cell>
          <cell r="BE704">
            <v>2</v>
          </cell>
          <cell r="BF704">
            <v>2</v>
          </cell>
          <cell r="BG704">
            <v>38</v>
          </cell>
          <cell r="BH704">
            <v>2</v>
          </cell>
          <cell r="BI704">
            <v>2</v>
          </cell>
          <cell r="BJ704">
            <v>5</v>
          </cell>
          <cell r="BK704">
            <v>2</v>
          </cell>
          <cell r="BL704">
            <v>12</v>
          </cell>
          <cell r="BN704">
            <v>218</v>
          </cell>
          <cell r="BO704" t="str">
            <v>2</v>
          </cell>
          <cell r="BP704"/>
          <cell r="BW704">
            <v>0</v>
          </cell>
          <cell r="CB704">
            <v>18</v>
          </cell>
          <cell r="CC704">
            <v>0.25</v>
          </cell>
          <cell r="CE704">
            <v>87</v>
          </cell>
          <cell r="CF704">
            <v>150</v>
          </cell>
          <cell r="CG704" t="str">
            <v>ابيض</v>
          </cell>
          <cell r="CK704">
            <v>0</v>
          </cell>
          <cell r="CL704">
            <v>3.4100000000000005E-2</v>
          </cell>
          <cell r="CN704" t="str">
            <v>foam pack top right front12foot modifed PDFRP0123</v>
          </cell>
          <cell r="CO704" t="str">
            <v>الكترولوكس</v>
          </cell>
          <cell r="CT704">
            <v>1</v>
          </cell>
          <cell r="CU704">
            <v>1</v>
          </cell>
          <cell r="CV704">
            <v>1</v>
          </cell>
        </row>
        <row r="705">
          <cell r="A705">
            <v>3</v>
          </cell>
          <cell r="B705" t="str">
            <v>PF1</v>
          </cell>
          <cell r="C705" t="str">
            <v>FOAM 10TH</v>
          </cell>
          <cell r="D705" t="str">
            <v>Molds</v>
          </cell>
          <cell r="E705" t="str">
            <v>FMDAIIT2000000</v>
          </cell>
          <cell r="F705" t="str">
            <v>فوم تغليف علوى يمين12قدم خلفى PDFRP0075</v>
          </cell>
          <cell r="G705" t="str">
            <v>Ea</v>
          </cell>
          <cell r="H705" t="str">
            <v>1100*1200</v>
          </cell>
          <cell r="I705">
            <v>3.1E-2</v>
          </cell>
          <cell r="J705">
            <v>30</v>
          </cell>
          <cell r="L705">
            <v>30</v>
          </cell>
          <cell r="M705">
            <v>30</v>
          </cell>
          <cell r="N705">
            <v>1</v>
          </cell>
          <cell r="O705">
            <v>2</v>
          </cell>
          <cell r="P705" t="str">
            <v>A1</v>
          </cell>
          <cell r="Q705" t="str">
            <v>تعمل</v>
          </cell>
          <cell r="R705">
            <v>31</v>
          </cell>
          <cell r="S705">
            <v>28.83</v>
          </cell>
          <cell r="T705">
            <v>33.17</v>
          </cell>
          <cell r="U705">
            <v>7</v>
          </cell>
          <cell r="V705">
            <v>7</v>
          </cell>
          <cell r="X705" t="str">
            <v>ثلاجة</v>
          </cell>
          <cell r="Y705">
            <v>2</v>
          </cell>
          <cell r="Z705" t="str">
            <v>urb</v>
          </cell>
          <cell r="AA705">
            <v>3</v>
          </cell>
          <cell r="AB705" t="str">
            <v>فوم تغليف علوى يمين12قدم خلفى PDFRP0075</v>
          </cell>
          <cell r="AD705" t="str">
            <v>دايو12قدم معدل(تروبيكا)</v>
          </cell>
          <cell r="AE705">
            <v>1</v>
          </cell>
          <cell r="AH705">
            <v>240</v>
          </cell>
          <cell r="AI705">
            <v>228</v>
          </cell>
          <cell r="AJ705">
            <v>252</v>
          </cell>
          <cell r="AK705">
            <v>1</v>
          </cell>
          <cell r="AL705">
            <v>1</v>
          </cell>
          <cell r="AN705">
            <v>7</v>
          </cell>
          <cell r="AO705">
            <v>18</v>
          </cell>
          <cell r="AP705" t="str">
            <v>(A) EU 150          (M) 0.7-1.1 mm</v>
          </cell>
          <cell r="AQ705" t="str">
            <v>(B) S.2 112          (M) 0.7-1.1 mm</v>
          </cell>
          <cell r="AR705">
            <v>16</v>
          </cell>
          <cell r="AS705">
            <v>20</v>
          </cell>
          <cell r="AT705" t="str">
            <v>DAI</v>
          </cell>
          <cell r="AU705" t="str">
            <v>اتوماتيك</v>
          </cell>
          <cell r="AV705">
            <v>7</v>
          </cell>
          <cell r="AW705">
            <v>7</v>
          </cell>
          <cell r="AX705">
            <v>520</v>
          </cell>
          <cell r="AY705">
            <v>1</v>
          </cell>
          <cell r="AZ705">
            <v>1</v>
          </cell>
          <cell r="BA705">
            <v>260</v>
          </cell>
          <cell r="BB705">
            <v>1</v>
          </cell>
          <cell r="BC705">
            <v>1</v>
          </cell>
          <cell r="BD705">
            <v>106</v>
          </cell>
          <cell r="BE705">
            <v>2</v>
          </cell>
          <cell r="BF705">
            <v>2</v>
          </cell>
          <cell r="BG705">
            <v>38</v>
          </cell>
          <cell r="BH705">
            <v>2</v>
          </cell>
          <cell r="BI705">
            <v>2</v>
          </cell>
          <cell r="BJ705">
            <v>5</v>
          </cell>
          <cell r="BK705">
            <v>2</v>
          </cell>
          <cell r="BL705">
            <v>12</v>
          </cell>
          <cell r="BN705">
            <v>218</v>
          </cell>
          <cell r="BO705" t="str">
            <v>2</v>
          </cell>
          <cell r="BP705"/>
          <cell r="BW705">
            <v>0</v>
          </cell>
          <cell r="CB705">
            <v>18</v>
          </cell>
          <cell r="CC705">
            <v>0.25</v>
          </cell>
          <cell r="CE705">
            <v>87</v>
          </cell>
          <cell r="CF705">
            <v>150</v>
          </cell>
          <cell r="CG705" t="str">
            <v>ابيض</v>
          </cell>
          <cell r="CK705">
            <v>0</v>
          </cell>
          <cell r="CL705">
            <v>3.4100000000000005E-2</v>
          </cell>
          <cell r="CN705" t="str">
            <v>foam pack top right12foot back PDFRP0075</v>
          </cell>
          <cell r="CO705" t="str">
            <v>الكترولوكس</v>
          </cell>
          <cell r="CT705">
            <v>1</v>
          </cell>
          <cell r="CU705">
            <v>1</v>
          </cell>
          <cell r="CV705">
            <v>1</v>
          </cell>
        </row>
        <row r="706">
          <cell r="A706" t="str">
            <v>605d</v>
          </cell>
          <cell r="B706" t="str">
            <v>PF2</v>
          </cell>
          <cell r="C706" t="str">
            <v>FOAM 6TH</v>
          </cell>
          <cell r="D706" t="str">
            <v>Molds</v>
          </cell>
          <cell r="E706" t="str">
            <v>FMPRCB30000000</v>
          </cell>
          <cell r="F706" t="str">
            <v>فوم علبه 124 سفلى P</v>
          </cell>
          <cell r="G706" t="str">
            <v>Ea</v>
          </cell>
          <cell r="H706" t="str">
            <v>1200*1000</v>
          </cell>
          <cell r="I706">
            <v>0.71899999999999997</v>
          </cell>
          <cell r="J706">
            <v>18</v>
          </cell>
          <cell r="K706">
            <v>1</v>
          </cell>
          <cell r="L706">
            <v>18</v>
          </cell>
          <cell r="M706">
            <v>13</v>
          </cell>
          <cell r="N706">
            <v>1</v>
          </cell>
          <cell r="O706">
            <v>1</v>
          </cell>
          <cell r="P706" t="str">
            <v>D2</v>
          </cell>
          <cell r="Q706" t="str">
            <v>تعمل</v>
          </cell>
          <cell r="R706">
            <v>719</v>
          </cell>
          <cell r="S706">
            <v>668.67</v>
          </cell>
          <cell r="T706">
            <v>769.33</v>
          </cell>
          <cell r="U706">
            <v>7</v>
          </cell>
          <cell r="V706">
            <v>7</v>
          </cell>
          <cell r="X706" t="str">
            <v>خزف</v>
          </cell>
          <cell r="Y706">
            <v>393</v>
          </cell>
          <cell r="Z706" t="str">
            <v>اسفل</v>
          </cell>
          <cell r="AA706">
            <v>605</v>
          </cell>
          <cell r="AB706" t="str">
            <v>فوم علبه 124 علوي و سفلى P</v>
          </cell>
          <cell r="AC706">
            <v>0.66</v>
          </cell>
          <cell r="AD706" t="str">
            <v>فوم علبه 124 علوي و سفلى P</v>
          </cell>
          <cell r="AE706">
            <v>1</v>
          </cell>
          <cell r="AH706">
            <v>200</v>
          </cell>
          <cell r="AI706">
            <v>190</v>
          </cell>
          <cell r="AJ706">
            <v>210</v>
          </cell>
          <cell r="AK706">
            <v>0</v>
          </cell>
          <cell r="AL706">
            <v>1</v>
          </cell>
          <cell r="AN706">
            <v>9</v>
          </cell>
          <cell r="AO706">
            <v>18</v>
          </cell>
          <cell r="AP706" t="str">
            <v>303xj</v>
          </cell>
          <cell r="AQ706" t="str">
            <v>S.2 112  (M) 0.7-1.1 mm</v>
          </cell>
          <cell r="AR706">
            <v>20</v>
          </cell>
          <cell r="AS706">
            <v>16</v>
          </cell>
          <cell r="AT706" t="str">
            <v>PRC</v>
          </cell>
          <cell r="AU706" t="str">
            <v>اتوماتيك</v>
          </cell>
          <cell r="AV706">
            <v>7</v>
          </cell>
          <cell r="AW706">
            <v>7</v>
          </cell>
          <cell r="AX706">
            <v>650</v>
          </cell>
          <cell r="AY706">
            <v>1</v>
          </cell>
          <cell r="AZ706">
            <v>1</v>
          </cell>
          <cell r="BA706">
            <v>580</v>
          </cell>
          <cell r="BB706">
            <v>1</v>
          </cell>
          <cell r="BC706">
            <v>1</v>
          </cell>
          <cell r="BD706">
            <v>193</v>
          </cell>
          <cell r="BE706">
            <v>1</v>
          </cell>
          <cell r="BF706">
            <v>1</v>
          </cell>
          <cell r="BJ706">
            <v>5</v>
          </cell>
          <cell r="BK706">
            <v>-5</v>
          </cell>
          <cell r="BL706">
            <v>5</v>
          </cell>
          <cell r="BN706">
            <v>516</v>
          </cell>
          <cell r="BO706" t="str">
            <v>5</v>
          </cell>
          <cell r="BP706">
            <v>43811</v>
          </cell>
          <cell r="BW706">
            <v>0</v>
          </cell>
          <cell r="CB706">
            <v>5</v>
          </cell>
          <cell r="CC706">
            <v>1</v>
          </cell>
          <cell r="CE706">
            <v>87</v>
          </cell>
          <cell r="CF706">
            <v>150</v>
          </cell>
          <cell r="CG706" t="str">
            <v>احمر</v>
          </cell>
          <cell r="CK706">
            <v>0</v>
          </cell>
          <cell r="CL706">
            <v>0.79090000000000005</v>
          </cell>
          <cell r="CN706" t="str">
            <v>foam box 124 bottom P</v>
          </cell>
          <cell r="CO706" t="str">
            <v>الشركة العامة للخزف</v>
          </cell>
          <cell r="CP706" t="str">
            <v>الشركة العامة للخزف</v>
          </cell>
          <cell r="CT706">
            <v>0</v>
          </cell>
          <cell r="CU706">
            <v>1</v>
          </cell>
          <cell r="CV706">
            <v>0</v>
          </cell>
        </row>
        <row r="707">
          <cell r="A707" t="str">
            <v>606bg</v>
          </cell>
          <cell r="B707" t="str">
            <v>PF1</v>
          </cell>
          <cell r="C707" t="str">
            <v>FOAM 10TH</v>
          </cell>
          <cell r="D707" t="str">
            <v>Molds</v>
          </cell>
          <cell r="E707" t="str">
            <v>FMNHGI60000000</v>
          </cell>
          <cell r="F707" t="str">
            <v>طقم فوم مبرد نحاس 60 لتر-كبير</v>
          </cell>
          <cell r="G707" t="str">
            <v>Set</v>
          </cell>
          <cell r="H707" t="str">
            <v>1800*1600</v>
          </cell>
          <cell r="I707">
            <v>0.17799999999999999</v>
          </cell>
          <cell r="L707">
            <v>21</v>
          </cell>
          <cell r="M707">
            <v>80</v>
          </cell>
          <cell r="N707">
            <v>2</v>
          </cell>
          <cell r="O707">
            <v>4</v>
          </cell>
          <cell r="P707" t="str">
            <v>E2</v>
          </cell>
          <cell r="Q707" t="str">
            <v>تعمل</v>
          </cell>
          <cell r="R707">
            <v>178</v>
          </cell>
          <cell r="S707">
            <v>169.1</v>
          </cell>
          <cell r="T707">
            <v>186.9</v>
          </cell>
          <cell r="U707">
            <v>5</v>
          </cell>
          <cell r="V707">
            <v>5</v>
          </cell>
          <cell r="X707" t="str">
            <v>تكييف</v>
          </cell>
          <cell r="Y707">
            <v>394</v>
          </cell>
          <cell r="Z707" t="str">
            <v>كبير</v>
          </cell>
          <cell r="AA707">
            <v>606</v>
          </cell>
          <cell r="AB707" t="str">
            <v>مبرد نحاس 60 لتر</v>
          </cell>
          <cell r="AD707" t="str">
            <v>طقم فوم مبرد هواء 60 لتر</v>
          </cell>
          <cell r="AE707">
            <v>1</v>
          </cell>
          <cell r="AH707">
            <v>156.52173913043478</v>
          </cell>
          <cell r="AI707">
            <v>148.69565217391303</v>
          </cell>
          <cell r="AJ707">
            <v>164.34782608695653</v>
          </cell>
          <cell r="AK707">
            <v>0</v>
          </cell>
          <cell r="AL707">
            <v>1</v>
          </cell>
          <cell r="AN707">
            <v>8</v>
          </cell>
          <cell r="AO707">
            <v>18</v>
          </cell>
          <cell r="AP707" t="str">
            <v>303xj</v>
          </cell>
          <cell r="AQ707" t="str">
            <v>S.2 112  (M) 0.7-1.1 mm</v>
          </cell>
          <cell r="AR707">
            <v>32</v>
          </cell>
          <cell r="AS707">
            <v>32</v>
          </cell>
          <cell r="AT707" t="str">
            <v>NHG</v>
          </cell>
          <cell r="AU707" t="str">
            <v>اتوماتيك</v>
          </cell>
          <cell r="AV707">
            <v>7</v>
          </cell>
          <cell r="AW707">
            <v>7</v>
          </cell>
          <cell r="AX707">
            <v>494</v>
          </cell>
          <cell r="AY707">
            <v>1</v>
          </cell>
          <cell r="AZ707">
            <v>1</v>
          </cell>
          <cell r="BA707">
            <v>393</v>
          </cell>
          <cell r="BB707">
            <v>1</v>
          </cell>
          <cell r="BC707">
            <v>1</v>
          </cell>
          <cell r="BD707">
            <v>119</v>
          </cell>
          <cell r="BE707">
            <v>3</v>
          </cell>
          <cell r="BF707">
            <v>3</v>
          </cell>
          <cell r="BJ707">
            <v>5</v>
          </cell>
          <cell r="BK707">
            <v>-5</v>
          </cell>
          <cell r="BL707">
            <v>5</v>
          </cell>
          <cell r="BN707">
            <v>111</v>
          </cell>
          <cell r="BO707" t="str">
            <v>1</v>
          </cell>
          <cell r="BP707">
            <v>43822</v>
          </cell>
          <cell r="BW707">
            <v>0</v>
          </cell>
          <cell r="CK707">
            <v>0</v>
          </cell>
          <cell r="CL707">
            <v>0.1958</v>
          </cell>
          <cell r="CM707">
            <v>4</v>
          </cell>
          <cell r="CN707" t="str">
            <v>ensemble foam colder air 60 littre</v>
          </cell>
          <cell r="CO707" t="str">
            <v>النحاس</v>
          </cell>
          <cell r="CP707" t="str">
            <v>النحاس جروب للاكترونيات</v>
          </cell>
          <cell r="CT707">
            <v>0</v>
          </cell>
          <cell r="CU707">
            <v>1</v>
          </cell>
          <cell r="CV707">
            <v>1</v>
          </cell>
        </row>
        <row r="708">
          <cell r="A708" t="str">
            <v>606sm</v>
          </cell>
          <cell r="B708" t="str">
            <v>PF1</v>
          </cell>
          <cell r="C708" t="str">
            <v>FOAM 10TH</v>
          </cell>
          <cell r="D708" t="str">
            <v>Molds</v>
          </cell>
          <cell r="E708" t="str">
            <v>FMNHGI60000000</v>
          </cell>
          <cell r="F708" t="str">
            <v>طقم فوم مبرد نحاس 60 لتر-صغير</v>
          </cell>
          <cell r="G708" t="str">
            <v>Set</v>
          </cell>
          <cell r="H708" t="str">
            <v>1800*1600</v>
          </cell>
          <cell r="I708">
            <v>0.14699999999999999</v>
          </cell>
          <cell r="L708">
            <v>21</v>
          </cell>
          <cell r="M708">
            <v>80</v>
          </cell>
          <cell r="N708">
            <v>2</v>
          </cell>
          <cell r="O708">
            <v>4</v>
          </cell>
          <cell r="P708" t="str">
            <v>E2</v>
          </cell>
          <cell r="Q708" t="str">
            <v>تعمل</v>
          </cell>
          <cell r="R708">
            <v>147</v>
          </cell>
          <cell r="S708">
            <v>139.65</v>
          </cell>
          <cell r="T708">
            <v>154.35</v>
          </cell>
          <cell r="U708">
            <v>5</v>
          </cell>
          <cell r="V708">
            <v>5</v>
          </cell>
          <cell r="X708" t="str">
            <v>تكييف</v>
          </cell>
          <cell r="Y708">
            <v>394</v>
          </cell>
          <cell r="Z708" t="str">
            <v>صغير</v>
          </cell>
          <cell r="AA708">
            <v>606</v>
          </cell>
          <cell r="AB708" t="str">
            <v>مبرد نحاس 60 لتر</v>
          </cell>
          <cell r="AD708" t="str">
            <v>طقم فوم مبرد هواء 60 لتر</v>
          </cell>
          <cell r="AE708">
            <v>1</v>
          </cell>
          <cell r="AH708">
            <v>156.52173913043478</v>
          </cell>
          <cell r="AI708">
            <v>148.69565217391303</v>
          </cell>
          <cell r="AJ708">
            <v>164.34782608695653</v>
          </cell>
          <cell r="AK708">
            <v>0</v>
          </cell>
          <cell r="AL708">
            <v>1</v>
          </cell>
          <cell r="AN708">
            <v>8</v>
          </cell>
          <cell r="AO708">
            <v>18</v>
          </cell>
          <cell r="AP708" t="str">
            <v>303xj</v>
          </cell>
          <cell r="AQ708" t="str">
            <v>S.2 112  (M) 0.7-1.1 mm</v>
          </cell>
          <cell r="AR708">
            <v>32</v>
          </cell>
          <cell r="AS708">
            <v>32</v>
          </cell>
          <cell r="AT708" t="str">
            <v>NHG</v>
          </cell>
          <cell r="AU708" t="str">
            <v>اتوماتيك</v>
          </cell>
          <cell r="AV708">
            <v>7</v>
          </cell>
          <cell r="AW708">
            <v>7</v>
          </cell>
          <cell r="AX708">
            <v>493</v>
          </cell>
          <cell r="AY708">
            <v>1</v>
          </cell>
          <cell r="AZ708">
            <v>1</v>
          </cell>
          <cell r="BA708">
            <v>299</v>
          </cell>
          <cell r="BB708">
            <v>1</v>
          </cell>
          <cell r="BC708">
            <v>1</v>
          </cell>
          <cell r="BD708">
            <v>96</v>
          </cell>
          <cell r="BE708">
            <v>3</v>
          </cell>
          <cell r="BF708">
            <v>2</v>
          </cell>
          <cell r="BJ708">
            <v>5</v>
          </cell>
          <cell r="BK708">
            <v>-5</v>
          </cell>
          <cell r="BL708">
            <v>5</v>
          </cell>
          <cell r="BN708">
            <v>111</v>
          </cell>
          <cell r="BO708" t="str">
            <v>1</v>
          </cell>
          <cell r="BP708">
            <v>43822</v>
          </cell>
          <cell r="BW708">
            <v>0</v>
          </cell>
          <cell r="CK708">
            <v>0</v>
          </cell>
          <cell r="CL708">
            <v>0.16170000000000001</v>
          </cell>
          <cell r="CM708">
            <v>4</v>
          </cell>
          <cell r="CN708" t="str">
            <v>ensemble foam colder air 60 littre</v>
          </cell>
          <cell r="CO708" t="str">
            <v>النحاس</v>
          </cell>
          <cell r="CP708" t="str">
            <v>النحاس جروب للاكترونيات</v>
          </cell>
          <cell r="CT708">
            <v>0</v>
          </cell>
          <cell r="CU708">
            <v>1</v>
          </cell>
          <cell r="CV708">
            <v>1</v>
          </cell>
        </row>
        <row r="709">
          <cell r="A709">
            <v>606</v>
          </cell>
          <cell r="B709" t="str">
            <v>PF1</v>
          </cell>
          <cell r="C709" t="str">
            <v>FOAM 10TH</v>
          </cell>
          <cell r="D709" t="str">
            <v>Molds</v>
          </cell>
          <cell r="E709" t="str">
            <v>FMNHGI60000000</v>
          </cell>
          <cell r="F709" t="str">
            <v>طقم فوم مبرد نحاس 60 لتر</v>
          </cell>
          <cell r="G709" t="str">
            <v>Set</v>
          </cell>
          <cell r="H709" t="str">
            <v>1800*1600</v>
          </cell>
          <cell r="I709">
            <v>0.32499999999999996</v>
          </cell>
          <cell r="L709">
            <v>21</v>
          </cell>
          <cell r="M709">
            <v>80</v>
          </cell>
          <cell r="N709">
            <v>2</v>
          </cell>
          <cell r="O709">
            <v>4</v>
          </cell>
          <cell r="P709" t="str">
            <v>E2</v>
          </cell>
          <cell r="Q709" t="str">
            <v>تعمل</v>
          </cell>
          <cell r="R709">
            <v>324.99999999999994</v>
          </cell>
          <cell r="S709">
            <v>308.74999999999994</v>
          </cell>
          <cell r="T709">
            <v>341.24999999999994</v>
          </cell>
          <cell r="U709">
            <v>5</v>
          </cell>
          <cell r="V709">
            <v>5</v>
          </cell>
          <cell r="X709" t="str">
            <v>تكييف</v>
          </cell>
          <cell r="Y709">
            <v>394</v>
          </cell>
          <cell r="AA709">
            <v>606</v>
          </cell>
          <cell r="AB709" t="str">
            <v>مبرد نحاس 60 لتر</v>
          </cell>
          <cell r="AD709" t="str">
            <v>طقم فوم مبرد هواء 60 لتر</v>
          </cell>
          <cell r="AE709">
            <v>1</v>
          </cell>
          <cell r="AH709">
            <v>156.52173913043478</v>
          </cell>
          <cell r="AI709">
            <v>148.69565217391303</v>
          </cell>
          <cell r="AJ709">
            <v>164.34782608695653</v>
          </cell>
          <cell r="AK709">
            <v>1</v>
          </cell>
          <cell r="AM709">
            <v>1</v>
          </cell>
          <cell r="AN709">
            <v>8</v>
          </cell>
          <cell r="AO709">
            <v>18</v>
          </cell>
          <cell r="AP709" t="str">
            <v>303xj</v>
          </cell>
          <cell r="AQ709" t="str">
            <v>S.2 112  (M) 0.7-1.1 mm</v>
          </cell>
          <cell r="AR709">
            <v>32</v>
          </cell>
          <cell r="AS709">
            <v>32</v>
          </cell>
          <cell r="AT709" t="str">
            <v>NHG</v>
          </cell>
          <cell r="AU709" t="str">
            <v>اتوماتيك</v>
          </cell>
          <cell r="AV709">
            <v>7</v>
          </cell>
          <cell r="AW709">
            <v>7</v>
          </cell>
          <cell r="AX709">
            <v>494</v>
          </cell>
          <cell r="AY709">
            <v>1</v>
          </cell>
          <cell r="AZ709">
            <v>1</v>
          </cell>
          <cell r="BA709">
            <v>393</v>
          </cell>
          <cell r="BB709">
            <v>1</v>
          </cell>
          <cell r="BC709">
            <v>1</v>
          </cell>
          <cell r="BJ709">
            <v>5</v>
          </cell>
          <cell r="BK709">
            <v>-5</v>
          </cell>
          <cell r="BL709">
            <v>5</v>
          </cell>
          <cell r="BN709">
            <v>111</v>
          </cell>
          <cell r="BO709" t="str">
            <v>1</v>
          </cell>
          <cell r="BP709">
            <v>43822</v>
          </cell>
          <cell r="BW709">
            <v>0</v>
          </cell>
          <cell r="CK709">
            <v>0</v>
          </cell>
          <cell r="CL709">
            <v>0.35749999999999998</v>
          </cell>
          <cell r="CM709">
            <v>4</v>
          </cell>
          <cell r="CN709" t="str">
            <v>ensemble foam colder air 60 littre</v>
          </cell>
          <cell r="CO709" t="str">
            <v>النحاس</v>
          </cell>
          <cell r="CP709" t="str">
            <v>النحاس جروب للاكترونيات</v>
          </cell>
          <cell r="CT709">
            <v>1</v>
          </cell>
          <cell r="CU709">
            <v>1</v>
          </cell>
          <cell r="CV709">
            <v>1</v>
          </cell>
        </row>
        <row r="710">
          <cell r="A710">
            <v>607</v>
          </cell>
          <cell r="B710" t="str">
            <v>PF1</v>
          </cell>
          <cell r="C710" t="str">
            <v>FOAM 10TH</v>
          </cell>
          <cell r="D710" t="str">
            <v>Molds</v>
          </cell>
          <cell r="E710" t="str">
            <v>FMMINI20000042</v>
          </cell>
          <cell r="F710" t="str">
            <v>كولدير منلو -زوايا امامي</v>
          </cell>
          <cell r="G710" t="str">
            <v>Ea</v>
          </cell>
          <cell r="H710" t="str">
            <v>1400*1700</v>
          </cell>
          <cell r="I710">
            <v>0.12</v>
          </cell>
          <cell r="M710">
            <v>90</v>
          </cell>
          <cell r="N710">
            <v>1</v>
          </cell>
          <cell r="O710">
            <v>3</v>
          </cell>
          <cell r="P710" t="str">
            <v>F2</v>
          </cell>
          <cell r="Q710" t="str">
            <v>تعمل</v>
          </cell>
          <cell r="R710">
            <v>120</v>
          </cell>
          <cell r="S710">
            <v>111.6</v>
          </cell>
          <cell r="T710">
            <v>128.4</v>
          </cell>
          <cell r="U710">
            <v>7</v>
          </cell>
          <cell r="V710">
            <v>7</v>
          </cell>
          <cell r="X710" t="str">
            <v>مبردات مياه</v>
          </cell>
          <cell r="Y710">
            <v>395</v>
          </cell>
          <cell r="AA710">
            <v>607</v>
          </cell>
          <cell r="AB710" t="str">
            <v>مجموعه زوايا اماميه</v>
          </cell>
          <cell r="AD710" t="str">
            <v>قاعدة وزوايا كولدير ميلو</v>
          </cell>
          <cell r="AE710">
            <v>1</v>
          </cell>
          <cell r="AH710">
            <v>120</v>
          </cell>
          <cell r="AI710">
            <v>114</v>
          </cell>
          <cell r="AJ710">
            <v>126</v>
          </cell>
          <cell r="AK710">
            <v>1</v>
          </cell>
          <cell r="AL710">
            <v>1</v>
          </cell>
          <cell r="AN710">
            <v>5</v>
          </cell>
          <cell r="AO710">
            <v>16</v>
          </cell>
          <cell r="AP710" t="str">
            <v>303xj</v>
          </cell>
          <cell r="AQ710" t="str">
            <v>S.2 112  (M) 0.7-1.1 mm</v>
          </cell>
          <cell r="AR710">
            <v>45</v>
          </cell>
          <cell r="AS710">
            <v>60</v>
          </cell>
          <cell r="AT710" t="str">
            <v>MIN</v>
          </cell>
          <cell r="AU710" t="str">
            <v>اتوماتيك</v>
          </cell>
          <cell r="AV710">
            <v>7</v>
          </cell>
          <cell r="AW710">
            <v>7</v>
          </cell>
          <cell r="AX710">
            <v>1017</v>
          </cell>
          <cell r="AY710">
            <v>2</v>
          </cell>
          <cell r="AZ710">
            <v>2</v>
          </cell>
          <cell r="BA710">
            <v>170</v>
          </cell>
          <cell r="BB710">
            <v>2</v>
          </cell>
          <cell r="BC710">
            <v>2</v>
          </cell>
          <cell r="BD710">
            <v>80</v>
          </cell>
          <cell r="BE710">
            <v>1</v>
          </cell>
          <cell r="BF710">
            <v>1</v>
          </cell>
          <cell r="BJ710">
            <v>5</v>
          </cell>
          <cell r="BK710">
            <v>0</v>
          </cell>
          <cell r="BL710">
            <v>10</v>
          </cell>
          <cell r="BM710">
            <v>3</v>
          </cell>
          <cell r="BN710">
            <v>157</v>
          </cell>
          <cell r="BO710" t="str">
            <v>1</v>
          </cell>
          <cell r="BP710">
            <v>43594</v>
          </cell>
          <cell r="BR710">
            <v>44105</v>
          </cell>
          <cell r="BS710" t="str">
            <v>badge change</v>
          </cell>
          <cell r="BX710" t="str">
            <v>شفاف</v>
          </cell>
          <cell r="BY710">
            <v>2.6667E-2</v>
          </cell>
          <cell r="BZ710">
            <v>50</v>
          </cell>
          <cell r="CA710">
            <v>8</v>
          </cell>
          <cell r="CB710">
            <v>24</v>
          </cell>
          <cell r="CC710">
            <v>1</v>
          </cell>
          <cell r="CE710">
            <v>87</v>
          </cell>
          <cell r="CF710">
            <v>150</v>
          </cell>
          <cell r="CG710" t="str">
            <v>ابيض</v>
          </cell>
          <cell r="CH710">
            <v>1.4500000000000001E-2</v>
          </cell>
          <cell r="CI710">
            <v>8.6999999999999994E-2</v>
          </cell>
          <cell r="CK710">
            <v>0.13019999999999998</v>
          </cell>
          <cell r="CL710">
            <v>0</v>
          </cell>
          <cell r="CO710" t="str">
            <v>ميلو</v>
          </cell>
          <cell r="CP710" t="str">
            <v>ميلو</v>
          </cell>
          <cell r="CT710">
            <v>1</v>
          </cell>
          <cell r="CU710">
            <v>1</v>
          </cell>
          <cell r="CV710">
            <v>1</v>
          </cell>
        </row>
        <row r="711">
          <cell r="A711">
            <v>608</v>
          </cell>
          <cell r="B711" t="str">
            <v>PF1</v>
          </cell>
          <cell r="C711" t="str">
            <v>FOAM 10TH</v>
          </cell>
          <cell r="D711" t="str">
            <v>Molds</v>
          </cell>
          <cell r="E711" t="str">
            <v>FMMINI30000043</v>
          </cell>
          <cell r="F711" t="str">
            <v>كولدير منلو -زوايا خلفية</v>
          </cell>
          <cell r="G711" t="str">
            <v>Ea</v>
          </cell>
          <cell r="H711" t="str">
            <v>1400*1700</v>
          </cell>
          <cell r="I711">
            <v>0.11</v>
          </cell>
          <cell r="M711">
            <v>90</v>
          </cell>
          <cell r="N711">
            <v>1</v>
          </cell>
          <cell r="O711">
            <v>3</v>
          </cell>
          <cell r="P711" t="str">
            <v>F2</v>
          </cell>
          <cell r="Q711" t="str">
            <v>تعمل</v>
          </cell>
          <cell r="R711">
            <v>110</v>
          </cell>
          <cell r="S711">
            <v>102.3</v>
          </cell>
          <cell r="T711">
            <v>117.7</v>
          </cell>
          <cell r="U711">
            <v>7</v>
          </cell>
          <cell r="V711">
            <v>7</v>
          </cell>
          <cell r="X711" t="str">
            <v>مبردات مياه</v>
          </cell>
          <cell r="Y711">
            <v>395</v>
          </cell>
          <cell r="AA711">
            <v>608</v>
          </cell>
          <cell r="AB711" t="str">
            <v>مجموعه زوايا فوم خلفيه</v>
          </cell>
          <cell r="AD711" t="str">
            <v>قاعدة وزوايا كولدير ميلو</v>
          </cell>
          <cell r="AE711">
            <v>1</v>
          </cell>
          <cell r="AH711">
            <v>120</v>
          </cell>
          <cell r="AI711">
            <v>114</v>
          </cell>
          <cell r="AJ711">
            <v>126</v>
          </cell>
          <cell r="AK711">
            <v>1</v>
          </cell>
          <cell r="AL711">
            <v>1</v>
          </cell>
          <cell r="AN711">
            <v>5</v>
          </cell>
          <cell r="AO711">
            <v>16</v>
          </cell>
          <cell r="AP711" t="str">
            <v>303xj</v>
          </cell>
          <cell r="AQ711" t="str">
            <v>S.2 112  (M) 0.7-1.1 mm</v>
          </cell>
          <cell r="AR711">
            <v>45</v>
          </cell>
          <cell r="AS711">
            <v>60</v>
          </cell>
          <cell r="AT711" t="str">
            <v>MIN</v>
          </cell>
          <cell r="AU711" t="str">
            <v>اتوماتيك</v>
          </cell>
          <cell r="AV711">
            <v>7</v>
          </cell>
          <cell r="AW711">
            <v>7</v>
          </cell>
          <cell r="AX711">
            <v>1012</v>
          </cell>
          <cell r="AY711">
            <v>2</v>
          </cell>
          <cell r="AZ711">
            <v>2</v>
          </cell>
          <cell r="BA711">
            <v>170</v>
          </cell>
          <cell r="BB711">
            <v>2</v>
          </cell>
          <cell r="BC711">
            <v>2</v>
          </cell>
          <cell r="BD711">
            <v>80</v>
          </cell>
          <cell r="BE711">
            <v>1</v>
          </cell>
          <cell r="BF711">
            <v>1</v>
          </cell>
          <cell r="BJ711">
            <v>5</v>
          </cell>
          <cell r="BK711">
            <v>0</v>
          </cell>
          <cell r="BL711">
            <v>10</v>
          </cell>
          <cell r="BM711">
            <v>3</v>
          </cell>
          <cell r="BN711">
            <v>157</v>
          </cell>
          <cell r="BO711" t="str">
            <v>1</v>
          </cell>
          <cell r="BP711">
            <v>43594</v>
          </cell>
          <cell r="BR711">
            <v>44105</v>
          </cell>
          <cell r="BS711" t="str">
            <v>badge change</v>
          </cell>
          <cell r="BX711" t="str">
            <v>شفاف</v>
          </cell>
          <cell r="BY711">
            <v>2.6667E-2</v>
          </cell>
          <cell r="BZ711">
            <v>50</v>
          </cell>
          <cell r="CA711">
            <v>8</v>
          </cell>
          <cell r="CB711">
            <v>24</v>
          </cell>
          <cell r="CC711">
            <v>1</v>
          </cell>
          <cell r="CE711">
            <v>87</v>
          </cell>
          <cell r="CF711">
            <v>150</v>
          </cell>
          <cell r="CG711" t="str">
            <v>احمر</v>
          </cell>
          <cell r="CH711">
            <v>1.4500000000000001E-2</v>
          </cell>
          <cell r="CI711">
            <v>8.6999999999999994E-2</v>
          </cell>
          <cell r="CK711">
            <v>0.11935</v>
          </cell>
          <cell r="CL711">
            <v>0</v>
          </cell>
          <cell r="CO711" t="str">
            <v>ميلو</v>
          </cell>
          <cell r="CP711" t="str">
            <v>ميلو</v>
          </cell>
          <cell r="CT711">
            <v>1</v>
          </cell>
          <cell r="CU711">
            <v>1</v>
          </cell>
          <cell r="CV711">
            <v>1</v>
          </cell>
        </row>
        <row r="712">
          <cell r="A712">
            <v>609</v>
          </cell>
          <cell r="B712" t="str">
            <v>PF1</v>
          </cell>
          <cell r="C712" t="str">
            <v>FOAM 10TH</v>
          </cell>
          <cell r="D712" t="str">
            <v>Molds</v>
          </cell>
          <cell r="E712" t="str">
            <v>FMMINI10000044</v>
          </cell>
          <cell r="F712" t="str">
            <v>كولدير منلو -قاعدة</v>
          </cell>
          <cell r="G712" t="str">
            <v>Ea</v>
          </cell>
          <cell r="H712" t="str">
            <v>1400*1700</v>
          </cell>
          <cell r="I712">
            <v>0.05</v>
          </cell>
          <cell r="M712">
            <v>90</v>
          </cell>
          <cell r="N712">
            <v>1</v>
          </cell>
          <cell r="O712">
            <v>3</v>
          </cell>
          <cell r="P712" t="str">
            <v>F2</v>
          </cell>
          <cell r="Q712" t="str">
            <v>تعمل</v>
          </cell>
          <cell r="R712">
            <v>50</v>
          </cell>
          <cell r="S712">
            <v>46.5</v>
          </cell>
          <cell r="T712">
            <v>53.5</v>
          </cell>
          <cell r="U712">
            <v>7</v>
          </cell>
          <cell r="V712">
            <v>7</v>
          </cell>
          <cell r="X712" t="str">
            <v>مبردات مياه</v>
          </cell>
          <cell r="Y712">
            <v>395</v>
          </cell>
          <cell r="AA712">
            <v>609</v>
          </cell>
          <cell r="AB712" t="str">
            <v>قاعده فوم جديده</v>
          </cell>
          <cell r="AD712" t="str">
            <v>قاعدة وزوايا كولدير ميلو</v>
          </cell>
          <cell r="AE712">
            <v>1</v>
          </cell>
          <cell r="AH712">
            <v>120</v>
          </cell>
          <cell r="AI712">
            <v>114</v>
          </cell>
          <cell r="AJ712">
            <v>126</v>
          </cell>
          <cell r="AK712">
            <v>1</v>
          </cell>
          <cell r="AL712">
            <v>1</v>
          </cell>
          <cell r="AN712">
            <v>5</v>
          </cell>
          <cell r="AO712">
            <v>16</v>
          </cell>
          <cell r="AP712" t="str">
            <v>303xj</v>
          </cell>
          <cell r="AQ712" t="str">
            <v>S.2 112  (M) 0.7-1.1 mm</v>
          </cell>
          <cell r="AR712">
            <v>45</v>
          </cell>
          <cell r="AS712">
            <v>60</v>
          </cell>
          <cell r="AT712" t="str">
            <v>MIN</v>
          </cell>
          <cell r="AU712" t="str">
            <v>اتوماتيك</v>
          </cell>
          <cell r="AV712">
            <v>7</v>
          </cell>
          <cell r="AW712">
            <v>7</v>
          </cell>
          <cell r="AX712">
            <v>320</v>
          </cell>
          <cell r="AY712">
            <v>2</v>
          </cell>
          <cell r="AZ712">
            <v>2</v>
          </cell>
          <cell r="BA712">
            <v>320</v>
          </cell>
          <cell r="BB712">
            <v>2</v>
          </cell>
          <cell r="BC712">
            <v>2</v>
          </cell>
          <cell r="BD712">
            <v>28</v>
          </cell>
          <cell r="BE712">
            <v>1</v>
          </cell>
          <cell r="BF712">
            <v>1</v>
          </cell>
          <cell r="BJ712">
            <v>5</v>
          </cell>
          <cell r="BK712">
            <v>0</v>
          </cell>
          <cell r="BL712">
            <v>10</v>
          </cell>
          <cell r="BM712">
            <v>3</v>
          </cell>
          <cell r="BN712">
            <v>157</v>
          </cell>
          <cell r="BO712" t="str">
            <v>1</v>
          </cell>
          <cell r="BP712">
            <v>43594</v>
          </cell>
          <cell r="BR712">
            <v>44105</v>
          </cell>
          <cell r="BS712" t="str">
            <v>badge change</v>
          </cell>
          <cell r="BX712" t="str">
            <v>شفاف</v>
          </cell>
          <cell r="BY712">
            <v>2.6667E-2</v>
          </cell>
          <cell r="BZ712">
            <v>50</v>
          </cell>
          <cell r="CA712">
            <v>8</v>
          </cell>
          <cell r="CB712">
            <v>72</v>
          </cell>
          <cell r="CC712">
            <v>1</v>
          </cell>
          <cell r="CE712">
            <v>87</v>
          </cell>
          <cell r="CF712">
            <v>150</v>
          </cell>
          <cell r="CG712" t="str">
            <v>ابيض</v>
          </cell>
          <cell r="CH712">
            <v>1.4500000000000001E-2</v>
          </cell>
          <cell r="CI712">
            <v>8.6999999999999994E-2</v>
          </cell>
          <cell r="CK712">
            <v>5.425E-2</v>
          </cell>
          <cell r="CL712">
            <v>0</v>
          </cell>
          <cell r="CO712" t="str">
            <v>ميلو</v>
          </cell>
          <cell r="CP712" t="str">
            <v>ميلو</v>
          </cell>
          <cell r="CT712">
            <v>1</v>
          </cell>
          <cell r="CU712">
            <v>1</v>
          </cell>
          <cell r="CV712">
            <v>1</v>
          </cell>
        </row>
        <row r="713">
          <cell r="A713" t="str">
            <v>609sum</v>
          </cell>
          <cell r="B713" t="str">
            <v>PF1</v>
          </cell>
          <cell r="C713" t="str">
            <v>FOAM 10TH</v>
          </cell>
          <cell r="D713" t="str">
            <v>Molds</v>
          </cell>
          <cell r="E713" t="str">
            <v>FMMINI10000044</v>
          </cell>
          <cell r="F713" t="str">
            <v>قاعدة وزوايا كولدير منلو</v>
          </cell>
          <cell r="G713" t="str">
            <v>Set</v>
          </cell>
          <cell r="H713" t="str">
            <v>1400*1700</v>
          </cell>
          <cell r="I713">
            <v>0.27999999999999997</v>
          </cell>
          <cell r="M713">
            <v>90</v>
          </cell>
          <cell r="N713">
            <v>3</v>
          </cell>
          <cell r="O713">
            <v>3</v>
          </cell>
          <cell r="P713" t="str">
            <v>F2</v>
          </cell>
          <cell r="Q713" t="str">
            <v>تعمل</v>
          </cell>
          <cell r="R713">
            <v>279.99999999999994</v>
          </cell>
          <cell r="S713">
            <v>260.39999999999998</v>
          </cell>
          <cell r="T713">
            <v>299.59999999999991</v>
          </cell>
          <cell r="U713">
            <v>7</v>
          </cell>
          <cell r="V713">
            <v>7</v>
          </cell>
          <cell r="X713" t="str">
            <v>مبردات مياه</v>
          </cell>
          <cell r="Y713">
            <v>395</v>
          </cell>
          <cell r="Z713" t="str">
            <v>مجمعة</v>
          </cell>
          <cell r="AA713">
            <v>609</v>
          </cell>
          <cell r="AB713" t="str">
            <v>قاعده فوم جديده</v>
          </cell>
          <cell r="AD713" t="str">
            <v>قاعدة وزوايا كولدير ميلو</v>
          </cell>
          <cell r="AE713">
            <v>1</v>
          </cell>
          <cell r="AH713">
            <v>120</v>
          </cell>
          <cell r="AI713">
            <v>114</v>
          </cell>
          <cell r="AJ713">
            <v>126</v>
          </cell>
          <cell r="AK713">
            <v>0</v>
          </cell>
          <cell r="AM713">
            <v>1</v>
          </cell>
          <cell r="AN713">
            <v>5</v>
          </cell>
          <cell r="AO713">
            <v>16</v>
          </cell>
          <cell r="AP713" t="str">
            <v>303xj</v>
          </cell>
          <cell r="AQ713" t="str">
            <v>S.2 112  (M) 0.7-1.1 mm</v>
          </cell>
          <cell r="AR713">
            <v>45</v>
          </cell>
          <cell r="AS713">
            <v>60</v>
          </cell>
          <cell r="AT713" t="str">
            <v>MIN</v>
          </cell>
          <cell r="AU713" t="str">
            <v>اتوماتيك</v>
          </cell>
          <cell r="AV713">
            <v>7</v>
          </cell>
          <cell r="AW713">
            <v>7</v>
          </cell>
          <cell r="BJ713">
            <v>5</v>
          </cell>
          <cell r="BK713">
            <v>0</v>
          </cell>
          <cell r="BL713">
            <v>10</v>
          </cell>
          <cell r="BM713">
            <v>3</v>
          </cell>
          <cell r="BN713">
            <v>157</v>
          </cell>
          <cell r="BO713" t="str">
            <v>1</v>
          </cell>
          <cell r="BP713">
            <v>43594</v>
          </cell>
          <cell r="BX713" t="str">
            <v>شفاف</v>
          </cell>
          <cell r="BY713">
            <v>2.6667E-2</v>
          </cell>
          <cell r="BZ713">
            <v>50</v>
          </cell>
          <cell r="CA713">
            <v>8</v>
          </cell>
          <cell r="CC713">
            <v>3</v>
          </cell>
          <cell r="CE713">
            <v>87</v>
          </cell>
          <cell r="CF713">
            <v>150</v>
          </cell>
          <cell r="CH713">
            <v>1.4500000000000001E-2</v>
          </cell>
          <cell r="CI713">
            <v>8.6999999999999994E-2</v>
          </cell>
          <cell r="CK713">
            <v>0.30379999999999996</v>
          </cell>
          <cell r="CL713">
            <v>0</v>
          </cell>
          <cell r="CO713" t="str">
            <v>ميلو</v>
          </cell>
          <cell r="CP713" t="str">
            <v>ميلو</v>
          </cell>
          <cell r="CT713">
            <v>0</v>
          </cell>
          <cell r="CU713">
            <v>1</v>
          </cell>
          <cell r="CV713">
            <v>1</v>
          </cell>
        </row>
        <row r="714">
          <cell r="A714">
            <v>610</v>
          </cell>
          <cell r="B714" t="str">
            <v>PF1</v>
          </cell>
          <cell r="C714" t="str">
            <v>FOAM 10TH</v>
          </cell>
          <cell r="D714" t="str">
            <v>Molds</v>
          </cell>
          <cell r="E714"/>
          <cell r="F714" t="str">
            <v>E554-centering part</v>
          </cell>
          <cell r="G714" t="str">
            <v>Ea</v>
          </cell>
          <cell r="H714" t="str">
            <v>850*650</v>
          </cell>
          <cell r="I714">
            <v>5.5E-2</v>
          </cell>
          <cell r="M714">
            <v>80</v>
          </cell>
          <cell r="N714">
            <v>1</v>
          </cell>
          <cell r="O714">
            <v>4</v>
          </cell>
          <cell r="Q714" t="str">
            <v>تعمل</v>
          </cell>
          <cell r="R714">
            <v>55</v>
          </cell>
          <cell r="S714">
            <v>52.25</v>
          </cell>
          <cell r="T714">
            <v>57.75</v>
          </cell>
          <cell r="U714">
            <v>5</v>
          </cell>
          <cell r="V714">
            <v>5</v>
          </cell>
          <cell r="X714" t="str">
            <v>سخان</v>
          </cell>
          <cell r="Y714">
            <v>396</v>
          </cell>
          <cell r="AA714">
            <v>610</v>
          </cell>
          <cell r="AB714" t="str">
            <v>E554-centering part</v>
          </cell>
          <cell r="AD714" t="str">
            <v>E554-centering part</v>
          </cell>
          <cell r="AE714">
            <v>1</v>
          </cell>
          <cell r="AH714">
            <v>180</v>
          </cell>
          <cell r="AI714">
            <v>171</v>
          </cell>
          <cell r="AJ714">
            <v>189</v>
          </cell>
          <cell r="AK714">
            <v>1</v>
          </cell>
          <cell r="AL714">
            <v>1</v>
          </cell>
          <cell r="AM714">
            <v>1</v>
          </cell>
          <cell r="AN714">
            <v>9</v>
          </cell>
          <cell r="AO714">
            <v>20</v>
          </cell>
          <cell r="AP714" t="str">
            <v>303xj</v>
          </cell>
          <cell r="AQ714" t="str">
            <v>S.2 112  (M) 0.7-1.1 mm</v>
          </cell>
          <cell r="AR714">
            <v>2</v>
          </cell>
          <cell r="AS714">
            <v>8</v>
          </cell>
          <cell r="AT714" t="str">
            <v/>
          </cell>
          <cell r="AU714" t="str">
            <v>اتوماتيك</v>
          </cell>
          <cell r="AV714">
            <v>7</v>
          </cell>
          <cell r="AW714">
            <v>7</v>
          </cell>
          <cell r="AX714">
            <v>234</v>
          </cell>
          <cell r="AY714">
            <v>1</v>
          </cell>
          <cell r="AZ714">
            <v>1</v>
          </cell>
          <cell r="BA714">
            <v>234</v>
          </cell>
          <cell r="BB714">
            <v>1</v>
          </cell>
          <cell r="BC714">
            <v>1</v>
          </cell>
          <cell r="BD714">
            <v>99</v>
          </cell>
          <cell r="BE714">
            <v>1</v>
          </cell>
          <cell r="BF714">
            <v>1</v>
          </cell>
          <cell r="BJ714">
            <v>5</v>
          </cell>
          <cell r="BK714">
            <v>4</v>
          </cell>
          <cell r="BL714">
            <v>50</v>
          </cell>
          <cell r="BM714">
            <v>1</v>
          </cell>
          <cell r="BN714">
            <v>150</v>
          </cell>
          <cell r="BO714">
            <v>1</v>
          </cell>
          <cell r="BP714">
            <v>43773</v>
          </cell>
          <cell r="BX714" t="str">
            <v>شفاف</v>
          </cell>
          <cell r="BY714">
            <v>2.6667E-2</v>
          </cell>
          <cell r="BZ714">
            <v>50</v>
          </cell>
          <cell r="CA714">
            <v>8</v>
          </cell>
          <cell r="CB714">
            <v>90</v>
          </cell>
          <cell r="CE714">
            <v>87</v>
          </cell>
          <cell r="CF714">
            <v>150</v>
          </cell>
          <cell r="CK714">
            <v>0</v>
          </cell>
          <cell r="CL714">
            <v>6.0500000000000005E-2</v>
          </cell>
          <cell r="CO714" t="str">
            <v>اطلانتيك</v>
          </cell>
          <cell r="CP714" t="str">
            <v>اطلانتيك</v>
          </cell>
          <cell r="CT714">
            <v>1</v>
          </cell>
          <cell r="CU714">
            <v>1</v>
          </cell>
          <cell r="CV714">
            <v>1</v>
          </cell>
        </row>
        <row r="715">
          <cell r="A715">
            <v>611</v>
          </cell>
          <cell r="B715" t="str">
            <v>PF1</v>
          </cell>
          <cell r="C715" t="str">
            <v>FOAM 10TH</v>
          </cell>
          <cell r="D715" t="str">
            <v>Molds</v>
          </cell>
          <cell r="E715"/>
          <cell r="F715" t="str">
            <v xml:space="preserve">D D V 340 </v>
          </cell>
          <cell r="G715" t="str">
            <v>Ea</v>
          </cell>
          <cell r="H715" t="str">
            <v>1100*1200</v>
          </cell>
          <cell r="I715">
            <v>6.9000000000000006E-2</v>
          </cell>
          <cell r="M715">
            <v>66</v>
          </cell>
          <cell r="N715">
            <v>1</v>
          </cell>
          <cell r="O715">
            <v>2</v>
          </cell>
          <cell r="Q715" t="str">
            <v>تعمل</v>
          </cell>
          <cell r="R715">
            <v>69</v>
          </cell>
          <cell r="S715">
            <v>63.825000000000003</v>
          </cell>
          <cell r="T715">
            <v>74.174999999999997</v>
          </cell>
          <cell r="U715">
            <v>7.5</v>
          </cell>
          <cell r="V715">
            <v>7.5</v>
          </cell>
          <cell r="X715" t="str">
            <v>ثلاجة</v>
          </cell>
          <cell r="Y715">
            <v>397</v>
          </cell>
          <cell r="AA715">
            <v>611</v>
          </cell>
          <cell r="AB715" t="str">
            <v xml:space="preserve">D D V 340 </v>
          </cell>
          <cell r="AD715" t="str">
            <v xml:space="preserve">DDVعازل فوم الدعامة الوسطى </v>
          </cell>
          <cell r="AE715">
            <v>1</v>
          </cell>
          <cell r="AH715">
            <v>109.09090909090909</v>
          </cell>
          <cell r="AI715">
            <v>103.63636363636364</v>
          </cell>
          <cell r="AJ715">
            <v>114.54545454545455</v>
          </cell>
          <cell r="AK715">
            <v>1</v>
          </cell>
          <cell r="AL715">
            <v>1</v>
          </cell>
          <cell r="AM715">
            <v>1</v>
          </cell>
          <cell r="AN715">
            <v>9</v>
          </cell>
          <cell r="AO715">
            <v>24</v>
          </cell>
          <cell r="AP715" t="str">
            <v>303xj</v>
          </cell>
          <cell r="AQ715" t="str">
            <v>S.2 112  (M) 0.7-1.1 mm</v>
          </cell>
          <cell r="AR715">
            <v>2</v>
          </cell>
          <cell r="AS715">
            <v>8</v>
          </cell>
          <cell r="AT715" t="str">
            <v/>
          </cell>
          <cell r="AU715" t="str">
            <v>اتوماتيك</v>
          </cell>
          <cell r="AV715">
            <v>7</v>
          </cell>
          <cell r="AW715">
            <v>7</v>
          </cell>
          <cell r="AX715">
            <v>268</v>
          </cell>
          <cell r="AY715">
            <v>1</v>
          </cell>
          <cell r="AZ715">
            <v>1</v>
          </cell>
          <cell r="BA715">
            <v>83</v>
          </cell>
          <cell r="BB715">
            <v>1</v>
          </cell>
          <cell r="BC715">
            <v>1</v>
          </cell>
          <cell r="BD715">
            <v>80</v>
          </cell>
          <cell r="BE715">
            <v>2</v>
          </cell>
          <cell r="BF715">
            <v>2</v>
          </cell>
          <cell r="BJ715">
            <v>5</v>
          </cell>
          <cell r="BK715">
            <v>4</v>
          </cell>
          <cell r="BL715">
            <v>50</v>
          </cell>
          <cell r="BM715">
            <v>1</v>
          </cell>
          <cell r="BN715">
            <v>147</v>
          </cell>
          <cell r="BO715">
            <v>1</v>
          </cell>
          <cell r="BP715"/>
          <cell r="BX715" t="str">
            <v>شفاف</v>
          </cell>
          <cell r="BY715">
            <v>2.6667E-2</v>
          </cell>
          <cell r="BZ715">
            <v>50</v>
          </cell>
          <cell r="CA715">
            <v>8</v>
          </cell>
          <cell r="CB715">
            <v>80</v>
          </cell>
          <cell r="CE715">
            <v>87</v>
          </cell>
          <cell r="CF715">
            <v>150</v>
          </cell>
          <cell r="CG715" t="str">
            <v>ابيض</v>
          </cell>
          <cell r="CK715">
            <v>0</v>
          </cell>
          <cell r="CL715">
            <v>7.5900000000000009E-2</v>
          </cell>
          <cell r="CO715" t="str">
            <v/>
          </cell>
          <cell r="CT715">
            <v>1</v>
          </cell>
          <cell r="CU715">
            <v>1</v>
          </cell>
          <cell r="CV715">
            <v>1</v>
          </cell>
        </row>
        <row r="716">
          <cell r="A716">
            <v>612</v>
          </cell>
          <cell r="B716" t="str">
            <v>PF1</v>
          </cell>
          <cell r="C716" t="str">
            <v>FOAM 10TH</v>
          </cell>
          <cell r="D716" t="str">
            <v>xps</v>
          </cell>
          <cell r="E716"/>
          <cell r="F716" t="str">
            <v>ايكو 5 سم بشفة</v>
          </cell>
          <cell r="M716"/>
          <cell r="Q716" t="str">
            <v>تعمل</v>
          </cell>
          <cell r="R716">
            <v>0</v>
          </cell>
          <cell r="S716">
            <v>0</v>
          </cell>
          <cell r="T716">
            <v>0</v>
          </cell>
          <cell r="U716">
            <v>7.5</v>
          </cell>
          <cell r="V716">
            <v>7.5</v>
          </cell>
          <cell r="X716" t="str">
            <v>ايكو</v>
          </cell>
          <cell r="Y716">
            <v>398</v>
          </cell>
          <cell r="AA716">
            <v>612</v>
          </cell>
          <cell r="AB716" t="str">
            <v>ايكو 5 سم بشفة</v>
          </cell>
          <cell r="AE716">
            <v>1</v>
          </cell>
          <cell r="AH716" t="e">
            <v>#DIV/0!</v>
          </cell>
          <cell r="AI716" t="e">
            <v>#DIV/0!</v>
          </cell>
          <cell r="AJ716" t="e">
            <v>#DIV/0!</v>
          </cell>
          <cell r="AK716">
            <v>1</v>
          </cell>
          <cell r="AM716">
            <v>1</v>
          </cell>
          <cell r="AT716" t="str">
            <v/>
          </cell>
          <cell r="AV716">
            <v>7</v>
          </cell>
          <cell r="AW716">
            <v>7</v>
          </cell>
          <cell r="BJ716">
            <v>5</v>
          </cell>
          <cell r="BK716">
            <v>-5</v>
          </cell>
          <cell r="BL716">
            <v>5</v>
          </cell>
          <cell r="BO716" t="str">
            <v/>
          </cell>
          <cell r="BP716"/>
          <cell r="BW716">
            <v>0</v>
          </cell>
          <cell r="CK716">
            <v>0</v>
          </cell>
          <cell r="CL716">
            <v>0</v>
          </cell>
          <cell r="CO716" t="str">
            <v>عملاء متنوعون</v>
          </cell>
          <cell r="CP716" t="str">
            <v>عملاء متنوعون</v>
          </cell>
          <cell r="CT716">
            <v>1</v>
          </cell>
          <cell r="CU716">
            <v>1</v>
          </cell>
          <cell r="CV716">
            <v>1</v>
          </cell>
        </row>
        <row r="717">
          <cell r="A717">
            <v>613</v>
          </cell>
          <cell r="B717" t="str">
            <v>PF1</v>
          </cell>
          <cell r="C717" t="str">
            <v>FOAM 10TH</v>
          </cell>
          <cell r="D717" t="str">
            <v>Molds</v>
          </cell>
          <cell r="E717"/>
          <cell r="F717" t="str">
            <v>طاقم تغليف طلقات الاربيجيه</v>
          </cell>
          <cell r="I717">
            <v>4.4999999999999998E-2</v>
          </cell>
          <cell r="M717"/>
          <cell r="Q717" t="str">
            <v>لا تعمل</v>
          </cell>
          <cell r="R717">
            <v>45</v>
          </cell>
          <cell r="S717">
            <v>44.774999999999999</v>
          </cell>
          <cell r="T717">
            <v>45.225000000000001</v>
          </cell>
          <cell r="U717">
            <v>0.5</v>
          </cell>
          <cell r="V717">
            <v>0.5</v>
          </cell>
          <cell r="X717" t="str">
            <v>متنوع</v>
          </cell>
          <cell r="Y717">
            <v>399</v>
          </cell>
          <cell r="AA717">
            <v>613</v>
          </cell>
          <cell r="AB717" t="str">
            <v>wadding</v>
          </cell>
          <cell r="AD717" t="str">
            <v>wadding</v>
          </cell>
          <cell r="AE717">
            <v>0</v>
          </cell>
          <cell r="AH717" t="e">
            <v>#DIV/0!</v>
          </cell>
          <cell r="AI717" t="e">
            <v>#DIV/0!</v>
          </cell>
          <cell r="AJ717" t="e">
            <v>#DIV/0!</v>
          </cell>
          <cell r="AK717">
            <v>1</v>
          </cell>
          <cell r="AL717">
            <v>1</v>
          </cell>
          <cell r="AM717">
            <v>1</v>
          </cell>
          <cell r="AO717">
            <v>200</v>
          </cell>
          <cell r="AT717" t="str">
            <v/>
          </cell>
          <cell r="AV717">
            <v>7</v>
          </cell>
          <cell r="AW717">
            <v>7</v>
          </cell>
          <cell r="BA717">
            <v>38</v>
          </cell>
          <cell r="BB717">
            <v>0.34</v>
          </cell>
          <cell r="BC717">
            <v>0.34</v>
          </cell>
          <cell r="BD717">
            <v>20</v>
          </cell>
          <cell r="BE717">
            <v>0.28000000000000003</v>
          </cell>
          <cell r="BF717">
            <v>0.28000000000000003</v>
          </cell>
          <cell r="BJ717">
            <v>5</v>
          </cell>
          <cell r="BK717">
            <v>-5</v>
          </cell>
          <cell r="BL717">
            <v>5</v>
          </cell>
          <cell r="BN717">
            <v>159</v>
          </cell>
          <cell r="BO717" t="str">
            <v>1</v>
          </cell>
          <cell r="BP717"/>
          <cell r="BW717">
            <v>0</v>
          </cell>
          <cell r="CK717">
            <v>0</v>
          </cell>
          <cell r="CL717">
            <v>4.9500000000000002E-2</v>
          </cell>
          <cell r="CO717" t="str">
            <v>مصنع صقر للصناعات المتطورة</v>
          </cell>
          <cell r="CP717" t="str">
            <v>مصنع صقر للصناعات المتطورة</v>
          </cell>
          <cell r="CT717">
            <v>1</v>
          </cell>
          <cell r="CU717">
            <v>1</v>
          </cell>
          <cell r="CV717">
            <v>1</v>
          </cell>
        </row>
        <row r="718">
          <cell r="A718">
            <v>614</v>
          </cell>
          <cell r="B718" t="str">
            <v>PF1</v>
          </cell>
          <cell r="C718" t="str">
            <v>FOAM 10TH</v>
          </cell>
          <cell r="D718" t="str">
            <v>Molds</v>
          </cell>
          <cell r="E718" t="str">
            <v>FMNTTI0000000</v>
          </cell>
          <cell r="F718" t="str">
            <v>مجري التسخين</v>
          </cell>
          <cell r="G718" t="str">
            <v>Ea</v>
          </cell>
          <cell r="H718" t="str">
            <v>1200*1000</v>
          </cell>
          <cell r="I718">
            <v>0.222</v>
          </cell>
          <cell r="M718">
            <v>40</v>
          </cell>
          <cell r="N718">
            <v>1</v>
          </cell>
          <cell r="O718">
            <v>2</v>
          </cell>
          <cell r="Q718" t="str">
            <v>تعمل</v>
          </cell>
          <cell r="R718">
            <v>222</v>
          </cell>
          <cell r="S718">
            <v>206.46</v>
          </cell>
          <cell r="T718">
            <v>237.54</v>
          </cell>
          <cell r="U718" t="str">
            <v>7</v>
          </cell>
          <cell r="V718" t="str">
            <v>7</v>
          </cell>
          <cell r="X718" t="str">
            <v>متنوع</v>
          </cell>
          <cell r="Y718">
            <v>400</v>
          </cell>
          <cell r="AA718">
            <v>614</v>
          </cell>
          <cell r="AB718" t="str">
            <v>مجري التسخين</v>
          </cell>
          <cell r="AC718">
            <v>0.63875000000000004</v>
          </cell>
          <cell r="AD718" t="str">
            <v>مجري التسخين</v>
          </cell>
          <cell r="AE718">
            <v>1</v>
          </cell>
          <cell r="AH718">
            <v>180</v>
          </cell>
          <cell r="AI718">
            <v>171</v>
          </cell>
          <cell r="AJ718">
            <v>189</v>
          </cell>
          <cell r="AK718">
            <v>1</v>
          </cell>
          <cell r="AL718">
            <v>1</v>
          </cell>
          <cell r="AM718">
            <v>1</v>
          </cell>
          <cell r="AN718">
            <v>9</v>
          </cell>
          <cell r="AO718">
            <v>16</v>
          </cell>
          <cell r="AP718" t="str">
            <v>303xj</v>
          </cell>
          <cell r="AQ718" t="str">
            <v>S.2 112  (M) 0.7-1.1 mm</v>
          </cell>
          <cell r="AR718">
            <v>10</v>
          </cell>
          <cell r="AS718">
            <v>12</v>
          </cell>
          <cell r="AT718" t="str">
            <v>NTT</v>
          </cell>
          <cell r="AU718" t="str">
            <v>اتوماتيك</v>
          </cell>
          <cell r="AV718">
            <v>7</v>
          </cell>
          <cell r="AW718">
            <v>7</v>
          </cell>
          <cell r="AX718">
            <v>61.8</v>
          </cell>
          <cell r="AY718">
            <v>1</v>
          </cell>
          <cell r="AZ718">
            <v>1</v>
          </cell>
          <cell r="BA718">
            <v>62</v>
          </cell>
          <cell r="BB718">
            <v>4</v>
          </cell>
          <cell r="BC718">
            <v>4</v>
          </cell>
          <cell r="BD718">
            <v>4</v>
          </cell>
          <cell r="BE718">
            <v>2</v>
          </cell>
          <cell r="BF718">
            <v>2</v>
          </cell>
          <cell r="BJ718">
            <v>5</v>
          </cell>
          <cell r="BK718">
            <v>4</v>
          </cell>
          <cell r="BL718">
            <v>14</v>
          </cell>
          <cell r="BM718">
            <v>3</v>
          </cell>
          <cell r="BN718">
            <v>160</v>
          </cell>
          <cell r="BO718" t="str">
            <v>1</v>
          </cell>
          <cell r="BP718" t="str">
            <v>13/3/2014</v>
          </cell>
          <cell r="BW718">
            <v>0</v>
          </cell>
          <cell r="CC718">
            <v>2</v>
          </cell>
          <cell r="CE718">
            <v>87</v>
          </cell>
          <cell r="CF718">
            <v>150</v>
          </cell>
          <cell r="CG718" t="str">
            <v>ابيض</v>
          </cell>
          <cell r="CK718">
            <v>0</v>
          </cell>
          <cell r="CL718">
            <v>0.24420000000000003</v>
          </cell>
          <cell r="CO718" t="str">
            <v>الإعمار العقارية</v>
          </cell>
          <cell r="CP718" t="str">
            <v>الإعمار العقارية</v>
          </cell>
          <cell r="CT718">
            <v>1</v>
          </cell>
          <cell r="CU718">
            <v>1</v>
          </cell>
          <cell r="CV718">
            <v>1</v>
          </cell>
        </row>
        <row r="719">
          <cell r="A719">
            <v>615</v>
          </cell>
          <cell r="B719" t="str">
            <v>PF2</v>
          </cell>
          <cell r="C719" t="str">
            <v>FOAM 6TH</v>
          </cell>
          <cell r="D719" t="str">
            <v>Molds</v>
          </cell>
          <cell r="E719" t="str">
            <v>FMSSCI32000000</v>
          </cell>
          <cell r="F719" t="str">
            <v>طقم فوم تليفزيون 32 ATA</v>
          </cell>
          <cell r="G719" t="str">
            <v>Set</v>
          </cell>
          <cell r="H719" t="str">
            <v>1100*1200</v>
          </cell>
          <cell r="I719">
            <v>0.17</v>
          </cell>
          <cell r="M719">
            <v>34</v>
          </cell>
          <cell r="N719">
            <v>2</v>
          </cell>
          <cell r="O719">
            <v>2</v>
          </cell>
          <cell r="Q719" t="str">
            <v>تعمل</v>
          </cell>
          <cell r="R719">
            <v>170</v>
          </cell>
          <cell r="S719">
            <v>153</v>
          </cell>
          <cell r="T719">
            <v>187</v>
          </cell>
          <cell r="U719">
            <v>10</v>
          </cell>
          <cell r="V719">
            <v>10</v>
          </cell>
          <cell r="X719" t="str">
            <v>متنوع</v>
          </cell>
          <cell r="Y719">
            <v>401</v>
          </cell>
          <cell r="AA719">
            <v>615</v>
          </cell>
          <cell r="AB719" t="str">
            <v>طقم فوم تليفزيون 32 ATA</v>
          </cell>
          <cell r="AC719">
            <v>0.63875000000000004</v>
          </cell>
          <cell r="AD719" t="str">
            <v>طقم فوم تليفزيون ِATA</v>
          </cell>
          <cell r="AE719">
            <v>1</v>
          </cell>
          <cell r="AH719">
            <v>211.76470588235293</v>
          </cell>
          <cell r="AI719">
            <v>201.17647058823528</v>
          </cell>
          <cell r="AJ719">
            <v>222.35294117647058</v>
          </cell>
          <cell r="AK719">
            <v>1</v>
          </cell>
          <cell r="AL719">
            <v>1</v>
          </cell>
          <cell r="AM719">
            <v>1</v>
          </cell>
          <cell r="AN719">
            <v>10</v>
          </cell>
          <cell r="AO719">
            <v>16</v>
          </cell>
          <cell r="AP719" t="str">
            <v>303xj</v>
          </cell>
          <cell r="AQ719" t="str">
            <v>S.2 112  (M) 0.7-1.1 mm</v>
          </cell>
          <cell r="AR719">
            <v>12</v>
          </cell>
          <cell r="AS719">
            <v>22</v>
          </cell>
          <cell r="AT719" t="str">
            <v>SSC</v>
          </cell>
          <cell r="AU719" t="str">
            <v>اتوماتيك</v>
          </cell>
          <cell r="AV719">
            <v>7</v>
          </cell>
          <cell r="AW719">
            <v>7</v>
          </cell>
          <cell r="AX719">
            <v>650</v>
          </cell>
          <cell r="AY719">
            <v>1</v>
          </cell>
          <cell r="AZ719">
            <v>1</v>
          </cell>
          <cell r="BA719">
            <v>260</v>
          </cell>
          <cell r="BB719">
            <v>4</v>
          </cell>
          <cell r="BC719">
            <v>4</v>
          </cell>
          <cell r="BD719">
            <v>167.5</v>
          </cell>
          <cell r="BE719">
            <v>0.5</v>
          </cell>
          <cell r="BF719">
            <v>0.5</v>
          </cell>
          <cell r="BG719">
            <v>154</v>
          </cell>
          <cell r="BH719">
            <v>0.5</v>
          </cell>
          <cell r="BI719">
            <v>0.5</v>
          </cell>
          <cell r="BJ719">
            <v>5</v>
          </cell>
          <cell r="BK719">
            <v>5</v>
          </cell>
          <cell r="BL719">
            <v>15</v>
          </cell>
          <cell r="BM719">
            <v>3</v>
          </cell>
          <cell r="BN719">
            <v>74</v>
          </cell>
          <cell r="BO719" t="str">
            <v>7</v>
          </cell>
          <cell r="BP719" t="str">
            <v>13/3/2014</v>
          </cell>
          <cell r="BW719">
            <v>0</v>
          </cell>
          <cell r="CC719">
            <v>2</v>
          </cell>
          <cell r="CE719">
            <v>87</v>
          </cell>
          <cell r="CF719">
            <v>150</v>
          </cell>
          <cell r="CG719" t="str">
            <v>ابيض</v>
          </cell>
          <cell r="CK719">
            <v>0</v>
          </cell>
          <cell r="CL719">
            <v>0.18700000000000003</v>
          </cell>
          <cell r="CO719" t="str">
            <v xml:space="preserve"> سيلفر سكرين</v>
          </cell>
          <cell r="CP719" t="str">
            <v>شركه سيلفر سكرين للصناعات الالكترونيه</v>
          </cell>
          <cell r="CT719">
            <v>1</v>
          </cell>
          <cell r="CU719">
            <v>1</v>
          </cell>
          <cell r="CV719">
            <v>1</v>
          </cell>
        </row>
        <row r="720">
          <cell r="A720">
            <v>616</v>
          </cell>
          <cell r="B720" t="str">
            <v>PF2</v>
          </cell>
          <cell r="C720" t="str">
            <v>FOAM 6TH</v>
          </cell>
          <cell r="D720" t="str">
            <v>Molds</v>
          </cell>
          <cell r="E720" t="str">
            <v>FMSSCI43000000</v>
          </cell>
          <cell r="F720" t="str">
            <v>طقم فوم تليفزيون 43 ATA</v>
          </cell>
          <cell r="G720" t="str">
            <v>Set</v>
          </cell>
          <cell r="H720" t="str">
            <v>1100*1200</v>
          </cell>
          <cell r="I720">
            <v>0.23499999999999999</v>
          </cell>
          <cell r="M720">
            <v>34</v>
          </cell>
          <cell r="N720">
            <v>2</v>
          </cell>
          <cell r="O720">
            <v>2</v>
          </cell>
          <cell r="Q720" t="str">
            <v>غير موجودة</v>
          </cell>
          <cell r="R720">
            <v>235</v>
          </cell>
          <cell r="S720">
            <v>211.5</v>
          </cell>
          <cell r="T720">
            <v>258.5</v>
          </cell>
          <cell r="U720">
            <v>10</v>
          </cell>
          <cell r="V720">
            <v>10</v>
          </cell>
          <cell r="X720" t="str">
            <v>متنوع</v>
          </cell>
          <cell r="Y720">
            <v>402</v>
          </cell>
          <cell r="AA720">
            <v>616</v>
          </cell>
          <cell r="AB720" t="str">
            <v>طقم فوم تليفزيون 43 ATA</v>
          </cell>
          <cell r="AC720">
            <v>0.63875000000000004</v>
          </cell>
          <cell r="AD720" t="str">
            <v>طقم فوم تليفزيون ِATA</v>
          </cell>
          <cell r="AE720">
            <v>0</v>
          </cell>
          <cell r="AH720">
            <v>211.76470588235293</v>
          </cell>
          <cell r="AI720">
            <v>201.17647058823528</v>
          </cell>
          <cell r="AJ720">
            <v>222.35294117647058</v>
          </cell>
          <cell r="AK720">
            <v>1</v>
          </cell>
          <cell r="AL720">
            <v>1</v>
          </cell>
          <cell r="AM720">
            <v>1</v>
          </cell>
          <cell r="AN720">
            <v>10</v>
          </cell>
          <cell r="AO720">
            <v>16</v>
          </cell>
          <cell r="AP720" t="str">
            <v>303xj</v>
          </cell>
          <cell r="AQ720" t="str">
            <v>S.2 112  (M) 0.7-1.1 mm</v>
          </cell>
          <cell r="AR720">
            <v>12</v>
          </cell>
          <cell r="AS720">
            <v>22</v>
          </cell>
          <cell r="AT720" t="str">
            <v>SSC</v>
          </cell>
          <cell r="AU720" t="str">
            <v>اتوماتيك</v>
          </cell>
          <cell r="AV720">
            <v>7</v>
          </cell>
          <cell r="AW720">
            <v>7</v>
          </cell>
          <cell r="AX720">
            <v>1005</v>
          </cell>
          <cell r="AY720">
            <v>1</v>
          </cell>
          <cell r="AZ720">
            <v>1</v>
          </cell>
          <cell r="BA720">
            <v>115</v>
          </cell>
          <cell r="BB720">
            <v>1</v>
          </cell>
          <cell r="BC720">
            <v>1</v>
          </cell>
          <cell r="BD720">
            <v>195</v>
          </cell>
          <cell r="BE720">
            <v>2</v>
          </cell>
          <cell r="BF720">
            <v>2</v>
          </cell>
          <cell r="BJ720">
            <v>5</v>
          </cell>
          <cell r="BK720">
            <v>5</v>
          </cell>
          <cell r="BL720">
            <v>15</v>
          </cell>
          <cell r="BM720">
            <v>3</v>
          </cell>
          <cell r="BN720">
            <v>75</v>
          </cell>
          <cell r="BO720" t="str">
            <v>7</v>
          </cell>
          <cell r="BP720" t="str">
            <v>13/3/2014</v>
          </cell>
          <cell r="BW720">
            <v>0</v>
          </cell>
          <cell r="CC720">
            <v>2</v>
          </cell>
          <cell r="CE720">
            <v>87</v>
          </cell>
          <cell r="CF720">
            <v>150</v>
          </cell>
          <cell r="CG720" t="str">
            <v>ابيض</v>
          </cell>
          <cell r="CK720">
            <v>0</v>
          </cell>
          <cell r="CL720">
            <v>0.25850000000000001</v>
          </cell>
          <cell r="CO720" t="str">
            <v xml:space="preserve"> سيلفر سكرين</v>
          </cell>
          <cell r="CP720" t="str">
            <v>شركه سيلفر سكرين للصناعات الالكترونيه</v>
          </cell>
          <cell r="CT720">
            <v>1</v>
          </cell>
          <cell r="CU720">
            <v>1</v>
          </cell>
          <cell r="CV720">
            <v>1</v>
          </cell>
        </row>
        <row r="721">
          <cell r="A721">
            <v>617</v>
          </cell>
          <cell r="B721" t="str">
            <v>PF2</v>
          </cell>
          <cell r="C721" t="str">
            <v>FOAM 6TH</v>
          </cell>
          <cell r="D721" t="str">
            <v>Molds</v>
          </cell>
          <cell r="E721" t="str">
            <v>FMSSCI55000000</v>
          </cell>
          <cell r="F721" t="str">
            <v>طقم فوم تليفزيون 55 ATA</v>
          </cell>
          <cell r="G721" t="str">
            <v>Set</v>
          </cell>
          <cell r="H721" t="str">
            <v>1100*1200</v>
          </cell>
          <cell r="I721">
            <v>0.57499999999999996</v>
          </cell>
          <cell r="M721">
            <v>34</v>
          </cell>
          <cell r="N721">
            <v>2</v>
          </cell>
          <cell r="O721">
            <v>2</v>
          </cell>
          <cell r="Q721" t="str">
            <v>غير موجودة</v>
          </cell>
          <cell r="R721">
            <v>575</v>
          </cell>
          <cell r="S721">
            <v>517.5</v>
          </cell>
          <cell r="T721">
            <v>632.5</v>
          </cell>
          <cell r="U721">
            <v>10</v>
          </cell>
          <cell r="V721">
            <v>10</v>
          </cell>
          <cell r="X721" t="str">
            <v>متنوع</v>
          </cell>
          <cell r="Y721">
            <v>403</v>
          </cell>
          <cell r="AA721">
            <v>617</v>
          </cell>
          <cell r="AB721" t="str">
            <v>طقم فوم تليفزيون 55 ATA</v>
          </cell>
          <cell r="AC721">
            <v>0.63875000000000004</v>
          </cell>
          <cell r="AD721" t="str">
            <v>طقم فوم تليفزيون ِATA</v>
          </cell>
          <cell r="AE721">
            <v>0</v>
          </cell>
          <cell r="AH721">
            <v>211.76470588235293</v>
          </cell>
          <cell r="AI721">
            <v>201.17647058823528</v>
          </cell>
          <cell r="AJ721">
            <v>222.35294117647058</v>
          </cell>
          <cell r="AK721">
            <v>1</v>
          </cell>
          <cell r="AL721">
            <v>1</v>
          </cell>
          <cell r="AM721">
            <v>1</v>
          </cell>
          <cell r="AN721">
            <v>10</v>
          </cell>
          <cell r="AO721">
            <v>16</v>
          </cell>
          <cell r="AP721" t="str">
            <v>303xj</v>
          </cell>
          <cell r="AQ721" t="str">
            <v>S.2 112  (M) 0.7-1.1 mm</v>
          </cell>
          <cell r="AR721">
            <v>12</v>
          </cell>
          <cell r="AS721">
            <v>22</v>
          </cell>
          <cell r="AT721" t="str">
            <v>SSC</v>
          </cell>
          <cell r="AU721" t="str">
            <v>اتوماتيك</v>
          </cell>
          <cell r="AV721">
            <v>7</v>
          </cell>
          <cell r="AW721">
            <v>7</v>
          </cell>
          <cell r="AX721">
            <v>1295</v>
          </cell>
          <cell r="AY721">
            <v>1</v>
          </cell>
          <cell r="AZ721">
            <v>1</v>
          </cell>
          <cell r="BA721">
            <v>145</v>
          </cell>
          <cell r="BB721">
            <v>4</v>
          </cell>
          <cell r="BC721">
            <v>4</v>
          </cell>
          <cell r="BD721">
            <v>220</v>
          </cell>
          <cell r="BE721">
            <v>2</v>
          </cell>
          <cell r="BF721">
            <v>2</v>
          </cell>
          <cell r="BJ721">
            <v>5</v>
          </cell>
          <cell r="BK721">
            <v>5</v>
          </cell>
          <cell r="BL721">
            <v>15</v>
          </cell>
          <cell r="BM721">
            <v>3</v>
          </cell>
          <cell r="BN721">
            <v>76</v>
          </cell>
          <cell r="BO721" t="str">
            <v>7</v>
          </cell>
          <cell r="BP721" t="str">
            <v>13/3/2014</v>
          </cell>
          <cell r="BW721">
            <v>0</v>
          </cell>
          <cell r="CC721">
            <v>2</v>
          </cell>
          <cell r="CE721">
            <v>87</v>
          </cell>
          <cell r="CF721">
            <v>150</v>
          </cell>
          <cell r="CG721" t="str">
            <v>ابيض</v>
          </cell>
          <cell r="CK721">
            <v>0</v>
          </cell>
          <cell r="CL721">
            <v>0.63249999999999995</v>
          </cell>
          <cell r="CO721" t="str">
            <v xml:space="preserve"> سيلفر سكرين</v>
          </cell>
          <cell r="CP721" t="str">
            <v>شركه سيلفر سكرين للصناعات الالكترونيه</v>
          </cell>
          <cell r="CT721">
            <v>1</v>
          </cell>
          <cell r="CU721">
            <v>1</v>
          </cell>
          <cell r="CV721">
            <v>1</v>
          </cell>
        </row>
        <row r="722">
          <cell r="A722">
            <v>618</v>
          </cell>
          <cell r="B722" t="str">
            <v>PF1</v>
          </cell>
          <cell r="C722" t="str">
            <v>FOAM 10TH</v>
          </cell>
          <cell r="D722" t="str">
            <v>Molds</v>
          </cell>
          <cell r="E722" t="str">
            <v>FMENCI00000000</v>
          </cell>
          <cell r="F722" t="str">
            <v xml:space="preserve"> centreng part E554</v>
          </cell>
          <cell r="G722" t="str">
            <v>Ea</v>
          </cell>
          <cell r="H722" t="str">
            <v>1100*1200</v>
          </cell>
          <cell r="I722">
            <v>5.4949999999999999E-2</v>
          </cell>
          <cell r="M722">
            <v>80</v>
          </cell>
          <cell r="N722">
            <v>1</v>
          </cell>
          <cell r="O722">
            <v>4</v>
          </cell>
          <cell r="Q722" t="str">
            <v>تعمل</v>
          </cell>
          <cell r="R722">
            <v>54.949999999999996</v>
          </cell>
          <cell r="S722">
            <v>52.202499999999993</v>
          </cell>
          <cell r="T722">
            <v>57.697499999999998</v>
          </cell>
          <cell r="U722">
            <v>5</v>
          </cell>
          <cell r="V722">
            <v>5</v>
          </cell>
          <cell r="X722" t="str">
            <v>متنوع</v>
          </cell>
          <cell r="Y722">
            <v>404</v>
          </cell>
          <cell r="AA722">
            <v>618</v>
          </cell>
          <cell r="AB722" t="str">
            <v>جزء وسط E554</v>
          </cell>
          <cell r="AC722">
            <v>0.63875000000000004</v>
          </cell>
          <cell r="AD722" t="str">
            <v>جزء وسط E554</v>
          </cell>
          <cell r="AE722">
            <v>1</v>
          </cell>
          <cell r="AH722">
            <v>180</v>
          </cell>
          <cell r="AI722">
            <v>171</v>
          </cell>
          <cell r="AJ722">
            <v>189</v>
          </cell>
          <cell r="AK722">
            <v>1</v>
          </cell>
          <cell r="AL722">
            <v>1</v>
          </cell>
          <cell r="AM722">
            <v>1</v>
          </cell>
          <cell r="AN722">
            <v>9</v>
          </cell>
          <cell r="AO722">
            <v>20</v>
          </cell>
          <cell r="AP722" t="str">
            <v>EU-150</v>
          </cell>
          <cell r="AQ722" t="str">
            <v>S.2 112  (M) 0.7-1.1 mm</v>
          </cell>
          <cell r="AR722">
            <v>8</v>
          </cell>
          <cell r="AS722">
            <v>12</v>
          </cell>
          <cell r="AT722" t="str">
            <v>ENC</v>
          </cell>
          <cell r="AU722" t="str">
            <v>اتوماتيك</v>
          </cell>
          <cell r="AV722">
            <v>7</v>
          </cell>
          <cell r="AW722">
            <v>7</v>
          </cell>
          <cell r="AX722">
            <v>234</v>
          </cell>
          <cell r="AY722">
            <v>1</v>
          </cell>
          <cell r="AZ722">
            <v>1</v>
          </cell>
          <cell r="BA722">
            <v>566</v>
          </cell>
          <cell r="BB722">
            <v>2</v>
          </cell>
          <cell r="BC722">
            <v>2</v>
          </cell>
          <cell r="BD722">
            <v>99</v>
          </cell>
          <cell r="BE722">
            <v>1</v>
          </cell>
          <cell r="BF722">
            <v>1</v>
          </cell>
          <cell r="BJ722">
            <v>5</v>
          </cell>
          <cell r="BK722">
            <v>4</v>
          </cell>
          <cell r="BL722">
            <v>14</v>
          </cell>
          <cell r="BM722">
            <v>3</v>
          </cell>
          <cell r="BN722">
            <v>161</v>
          </cell>
          <cell r="BO722" t="str">
            <v>1</v>
          </cell>
          <cell r="BP722">
            <v>44014</v>
          </cell>
          <cell r="BW722">
            <v>0</v>
          </cell>
          <cell r="BX722" t="str">
            <v>شفاف</v>
          </cell>
          <cell r="BY722">
            <v>2.6667E-2</v>
          </cell>
          <cell r="BZ722">
            <v>50</v>
          </cell>
          <cell r="CA722">
            <v>8</v>
          </cell>
          <cell r="CB722">
            <v>60</v>
          </cell>
          <cell r="CC722">
            <v>1</v>
          </cell>
          <cell r="CE722">
            <v>87</v>
          </cell>
          <cell r="CF722">
            <v>150</v>
          </cell>
          <cell r="CG722" t="str">
            <v>احمر</v>
          </cell>
          <cell r="CK722">
            <v>0</v>
          </cell>
          <cell r="CL722">
            <v>6.0445000000000006E-2</v>
          </cell>
          <cell r="CM722">
            <v>3</v>
          </cell>
          <cell r="CT722">
            <v>1</v>
          </cell>
          <cell r="CU722">
            <v>1</v>
          </cell>
          <cell r="CV722">
            <v>1</v>
          </cell>
        </row>
        <row r="723">
          <cell r="A723">
            <v>619</v>
          </cell>
          <cell r="B723" t="str">
            <v>PF1</v>
          </cell>
          <cell r="C723" t="str">
            <v>FOAM 10TH</v>
          </cell>
          <cell r="D723" t="str">
            <v>Molds</v>
          </cell>
          <cell r="E723" t="str">
            <v>FMCFII10819080</v>
          </cell>
          <cell r="F723" t="str">
            <v>طقم فوم غسالة 8 كجم توب لود - قاعدة</v>
          </cell>
          <cell r="G723" t="str">
            <v>Ea</v>
          </cell>
          <cell r="H723" t="str">
            <v>1400*1700</v>
          </cell>
          <cell r="I723">
            <v>0.42000000000000004</v>
          </cell>
          <cell r="M723">
            <v>18</v>
          </cell>
          <cell r="N723">
            <v>1</v>
          </cell>
          <cell r="O723">
            <v>1</v>
          </cell>
          <cell r="P723" t="str">
            <v>Y1</v>
          </cell>
          <cell r="Q723" t="str">
            <v>تعمل</v>
          </cell>
          <cell r="R723">
            <v>420.00000000000006</v>
          </cell>
          <cell r="S723">
            <v>385.98000000000008</v>
          </cell>
          <cell r="T723">
            <v>454.02000000000004</v>
          </cell>
          <cell r="U723">
            <v>8.1</v>
          </cell>
          <cell r="V723">
            <v>8.1</v>
          </cell>
          <cell r="X723" t="str">
            <v>غسالة</v>
          </cell>
          <cell r="Y723">
            <v>405</v>
          </cell>
          <cell r="AA723">
            <v>619</v>
          </cell>
          <cell r="AB723" t="str">
            <v>قاعدة غساله 8 كيلو فوق اتوماتيك p0000001719080</v>
          </cell>
          <cell r="AD723" t="str">
            <v>طقم فوم غسالة 8 كجم -توب لود</v>
          </cell>
          <cell r="AE723">
            <v>1</v>
          </cell>
          <cell r="AG723" t="str">
            <v>p0000001719080</v>
          </cell>
          <cell r="AH723">
            <v>200</v>
          </cell>
          <cell r="AI723">
            <v>190</v>
          </cell>
          <cell r="AJ723">
            <v>210</v>
          </cell>
          <cell r="AK723">
            <v>1</v>
          </cell>
          <cell r="AL723">
            <v>1</v>
          </cell>
          <cell r="AN723">
            <v>10</v>
          </cell>
          <cell r="AO723">
            <v>25</v>
          </cell>
          <cell r="AP723" t="str">
            <v>401xs</v>
          </cell>
          <cell r="AR723">
            <v>22</v>
          </cell>
          <cell r="AS723">
            <v>31</v>
          </cell>
          <cell r="AT723" t="str">
            <v>CFI</v>
          </cell>
          <cell r="AU723" t="str">
            <v>اتوماتيك</v>
          </cell>
          <cell r="AV723">
            <v>8</v>
          </cell>
          <cell r="AW723">
            <v>8</v>
          </cell>
          <cell r="AX723">
            <v>576</v>
          </cell>
          <cell r="AY723">
            <v>2</v>
          </cell>
          <cell r="AZ723">
            <v>2</v>
          </cell>
          <cell r="BA723">
            <v>566</v>
          </cell>
          <cell r="BB723">
            <v>2</v>
          </cell>
          <cell r="BC723">
            <v>2</v>
          </cell>
          <cell r="BD723">
            <v>143</v>
          </cell>
          <cell r="BE723">
            <v>2</v>
          </cell>
          <cell r="BF723">
            <v>2</v>
          </cell>
          <cell r="BJ723">
            <v>5</v>
          </cell>
          <cell r="BK723">
            <v>5</v>
          </cell>
          <cell r="BL723">
            <v>15</v>
          </cell>
          <cell r="BN723">
            <v>236</v>
          </cell>
          <cell r="BO723" t="str">
            <v>2</v>
          </cell>
          <cell r="BP723">
            <v>44058</v>
          </cell>
          <cell r="BW723">
            <v>0</v>
          </cell>
          <cell r="BX723" t="str">
            <v>شفاف</v>
          </cell>
          <cell r="CB723">
            <v>5</v>
          </cell>
          <cell r="CE723">
            <v>87</v>
          </cell>
          <cell r="CF723">
            <v>150</v>
          </cell>
          <cell r="CG723" t="str">
            <v>احمر</v>
          </cell>
          <cell r="CK723">
            <v>0.45570000000000005</v>
          </cell>
          <cell r="CL723">
            <v>0</v>
          </cell>
          <cell r="CN723" t="str">
            <v>Zanosy ELABD 303</v>
          </cell>
          <cell r="CO723" t="str">
            <v>الكترولوكس</v>
          </cell>
          <cell r="CP723" t="str">
            <v>القاهرة للصناعات المغذية غسالات</v>
          </cell>
          <cell r="CT723">
            <v>1</v>
          </cell>
          <cell r="CU723">
            <v>1</v>
          </cell>
          <cell r="CV723">
            <v>1</v>
          </cell>
        </row>
        <row r="724">
          <cell r="A724">
            <v>620</v>
          </cell>
          <cell r="B724" t="str">
            <v>PF1</v>
          </cell>
          <cell r="C724" t="str">
            <v>FOAM 10TH</v>
          </cell>
          <cell r="D724" t="str">
            <v>Molds</v>
          </cell>
          <cell r="E724" t="str">
            <v>FMCFII70805663</v>
          </cell>
          <cell r="F724" t="str">
            <v>طقم فوم غسالة 8 كجم توب لود  - كفر</v>
          </cell>
          <cell r="G724" t="str">
            <v>Ea</v>
          </cell>
          <cell r="H724" t="str">
            <v>1400*1700</v>
          </cell>
          <cell r="I724">
            <v>0.23299999999999998</v>
          </cell>
          <cell r="M724">
            <v>18</v>
          </cell>
          <cell r="N724">
            <v>1</v>
          </cell>
          <cell r="O724">
            <v>1</v>
          </cell>
          <cell r="P724" t="str">
            <v>Y1</v>
          </cell>
          <cell r="Q724" t="str">
            <v>تعمل</v>
          </cell>
          <cell r="R724">
            <v>232.99999999999997</v>
          </cell>
          <cell r="S724">
            <v>214.01049999999998</v>
          </cell>
          <cell r="T724">
            <v>251.98949999999996</v>
          </cell>
          <cell r="U724">
            <v>8.15</v>
          </cell>
          <cell r="V724">
            <v>8.15</v>
          </cell>
          <cell r="X724" t="str">
            <v>غسالة</v>
          </cell>
          <cell r="Y724">
            <v>405</v>
          </cell>
          <cell r="AA724">
            <v>620</v>
          </cell>
          <cell r="AB724" t="str">
            <v>كفر غساله 8  كيلو فوق اتوماتيك 16338000005663</v>
          </cell>
          <cell r="AD724" t="str">
            <v>طقم فوم غسالة 8 كجم -توب لود</v>
          </cell>
          <cell r="AE724">
            <v>1</v>
          </cell>
          <cell r="AG724">
            <v>16338000005663</v>
          </cell>
          <cell r="AH724">
            <v>200</v>
          </cell>
          <cell r="AI724">
            <v>190</v>
          </cell>
          <cell r="AJ724">
            <v>210</v>
          </cell>
          <cell r="AK724">
            <v>1</v>
          </cell>
          <cell r="AL724">
            <v>1</v>
          </cell>
          <cell r="AN724">
            <v>10</v>
          </cell>
          <cell r="AO724">
            <v>25</v>
          </cell>
          <cell r="AP724" t="str">
            <v>401xs</v>
          </cell>
          <cell r="AR724">
            <v>22</v>
          </cell>
          <cell r="AS724">
            <v>31</v>
          </cell>
          <cell r="AT724" t="str">
            <v>CFI</v>
          </cell>
          <cell r="AU724" t="str">
            <v>اتوماتيك</v>
          </cell>
          <cell r="AV724">
            <v>8</v>
          </cell>
          <cell r="AW724">
            <v>8</v>
          </cell>
          <cell r="AX724">
            <v>576</v>
          </cell>
          <cell r="AY724">
            <v>2</v>
          </cell>
          <cell r="AZ724">
            <v>2</v>
          </cell>
          <cell r="BA724">
            <v>566</v>
          </cell>
          <cell r="BB724">
            <v>2</v>
          </cell>
          <cell r="BC724">
            <v>2</v>
          </cell>
          <cell r="BD724">
            <v>146</v>
          </cell>
          <cell r="BE724">
            <v>2</v>
          </cell>
          <cell r="BF724">
            <v>2</v>
          </cell>
          <cell r="BJ724">
            <v>5</v>
          </cell>
          <cell r="BK724">
            <v>5</v>
          </cell>
          <cell r="BL724">
            <v>15</v>
          </cell>
          <cell r="BN724">
            <v>236</v>
          </cell>
          <cell r="BO724" t="str">
            <v>2</v>
          </cell>
          <cell r="BP724">
            <v>44058</v>
          </cell>
          <cell r="BW724">
            <v>0</v>
          </cell>
          <cell r="BX724" t="str">
            <v>شفاف</v>
          </cell>
          <cell r="CB724">
            <v>5</v>
          </cell>
          <cell r="CE724">
            <v>87</v>
          </cell>
          <cell r="CF724">
            <v>150</v>
          </cell>
          <cell r="CG724" t="str">
            <v>احمر</v>
          </cell>
          <cell r="CK724">
            <v>0.252805</v>
          </cell>
          <cell r="CL724">
            <v>0</v>
          </cell>
          <cell r="CN724" t="str">
            <v>Zanosy ELABD 303</v>
          </cell>
          <cell r="CO724" t="str">
            <v>الكترولوكس</v>
          </cell>
          <cell r="CP724" t="str">
            <v>القاهرة للصناعات المغذية غسالات</v>
          </cell>
          <cell r="CT724">
            <v>1</v>
          </cell>
          <cell r="CU724">
            <v>1</v>
          </cell>
          <cell r="CV724">
            <v>1</v>
          </cell>
        </row>
        <row r="725">
          <cell r="A725">
            <v>621</v>
          </cell>
          <cell r="B725" t="str">
            <v>PF1</v>
          </cell>
          <cell r="C725" t="str">
            <v>FOAM 10TH</v>
          </cell>
          <cell r="D725" t="str">
            <v>Molds</v>
          </cell>
          <cell r="E725" t="str">
            <v>FMCFII60805664</v>
          </cell>
          <cell r="F725" t="str">
            <v>طقم فوم غسالة 8 كجم توب لود  - سنتر حلة</v>
          </cell>
          <cell r="G725" t="str">
            <v>Ea</v>
          </cell>
          <cell r="H725" t="str">
            <v>1400*1700</v>
          </cell>
          <cell r="I725">
            <v>0.1915</v>
          </cell>
          <cell r="M725">
            <v>18</v>
          </cell>
          <cell r="N725">
            <v>1</v>
          </cell>
          <cell r="O725">
            <v>1</v>
          </cell>
          <cell r="P725" t="str">
            <v>Y1</v>
          </cell>
          <cell r="Q725" t="str">
            <v>تعمل</v>
          </cell>
          <cell r="R725">
            <v>191.5</v>
          </cell>
          <cell r="S725">
            <v>175.98849999999999</v>
          </cell>
          <cell r="T725">
            <v>207.01150000000001</v>
          </cell>
          <cell r="U725">
            <v>8.1</v>
          </cell>
          <cell r="V725">
            <v>8.1</v>
          </cell>
          <cell r="X725" t="str">
            <v>غسالة</v>
          </cell>
          <cell r="Y725">
            <v>405</v>
          </cell>
          <cell r="AA725">
            <v>621</v>
          </cell>
          <cell r="AB725" t="str">
            <v>جزء وسط غساله 8 كيلو فوق اتوماتيك 16338000005664</v>
          </cell>
          <cell r="AD725" t="str">
            <v>طقم فوم غسالة 8 كجم -توب لود</v>
          </cell>
          <cell r="AE725">
            <v>1</v>
          </cell>
          <cell r="AG725">
            <v>16338000005664</v>
          </cell>
          <cell r="AH725">
            <v>200</v>
          </cell>
          <cell r="AI725">
            <v>190</v>
          </cell>
          <cell r="AJ725">
            <v>210</v>
          </cell>
          <cell r="AK725">
            <v>1</v>
          </cell>
          <cell r="AL725">
            <v>1</v>
          </cell>
          <cell r="AN725">
            <v>10</v>
          </cell>
          <cell r="AO725">
            <v>25</v>
          </cell>
          <cell r="AP725" t="str">
            <v>401xs</v>
          </cell>
          <cell r="AR725">
            <v>22</v>
          </cell>
          <cell r="AS725">
            <v>31</v>
          </cell>
          <cell r="AT725" t="str">
            <v>CFI</v>
          </cell>
          <cell r="AU725" t="str">
            <v>اتوماتيك</v>
          </cell>
          <cell r="AV725">
            <v>8</v>
          </cell>
          <cell r="AW725">
            <v>8</v>
          </cell>
          <cell r="AX725">
            <v>457.2</v>
          </cell>
          <cell r="AY725">
            <v>2</v>
          </cell>
          <cell r="AZ725">
            <v>2</v>
          </cell>
          <cell r="BA725">
            <v>296.39999999999998</v>
          </cell>
          <cell r="BB725">
            <v>2</v>
          </cell>
          <cell r="BC725">
            <v>2</v>
          </cell>
          <cell r="BD725">
            <v>199</v>
          </cell>
          <cell r="BE725">
            <v>2</v>
          </cell>
          <cell r="BF725">
            <v>2</v>
          </cell>
          <cell r="BJ725">
            <v>5</v>
          </cell>
          <cell r="BK725">
            <v>5</v>
          </cell>
          <cell r="BL725">
            <v>15</v>
          </cell>
          <cell r="BN725">
            <v>236</v>
          </cell>
          <cell r="BO725" t="str">
            <v>2</v>
          </cell>
          <cell r="BP725">
            <v>44058</v>
          </cell>
          <cell r="BW725">
            <v>0</v>
          </cell>
          <cell r="BX725" t="str">
            <v>شفاف</v>
          </cell>
          <cell r="CB725">
            <v>15</v>
          </cell>
          <cell r="CE725">
            <v>87</v>
          </cell>
          <cell r="CF725">
            <v>150</v>
          </cell>
          <cell r="CG725" t="str">
            <v>احمر</v>
          </cell>
          <cell r="CK725">
            <v>0.2077775</v>
          </cell>
          <cell r="CL725">
            <v>0</v>
          </cell>
          <cell r="CN725" t="str">
            <v>Zanosy ELABD 303</v>
          </cell>
          <cell r="CO725" t="str">
            <v>الكترولوكس</v>
          </cell>
          <cell r="CP725" t="str">
            <v>القاهرة للصناعات المغذية غسالات</v>
          </cell>
          <cell r="CT725">
            <v>1</v>
          </cell>
          <cell r="CU725">
            <v>1</v>
          </cell>
          <cell r="CV725">
            <v>1</v>
          </cell>
        </row>
        <row r="726">
          <cell r="A726" t="str">
            <v>622f</v>
          </cell>
          <cell r="B726" t="str">
            <v>PF1</v>
          </cell>
          <cell r="C726" t="str">
            <v>FOAM 10TH</v>
          </cell>
          <cell r="D726" t="str">
            <v>Molds</v>
          </cell>
          <cell r="E726" t="str">
            <v>FMCFII20804053</v>
          </cell>
          <cell r="F726" t="str">
            <v>طقم فوم غسالة 8 كجم توب لود  - امامية</v>
          </cell>
          <cell r="G726" t="str">
            <v>Ea</v>
          </cell>
          <cell r="H726" t="str">
            <v>1400*1700</v>
          </cell>
          <cell r="I726">
            <v>0.10350000000000001</v>
          </cell>
          <cell r="M726">
            <v>18</v>
          </cell>
          <cell r="N726">
            <v>1</v>
          </cell>
          <cell r="O726">
            <v>1</v>
          </cell>
          <cell r="P726" t="str">
            <v>Y1</v>
          </cell>
          <cell r="Q726" t="str">
            <v>تعمل</v>
          </cell>
          <cell r="R726">
            <v>103.50000000000001</v>
          </cell>
          <cell r="S726">
            <v>95.013000000000019</v>
          </cell>
          <cell r="T726">
            <v>111.98700000000001</v>
          </cell>
          <cell r="U726">
            <v>8.1999999999999993</v>
          </cell>
          <cell r="V726">
            <v>8.1999999999999993</v>
          </cell>
          <cell r="X726" t="str">
            <v>غسالة</v>
          </cell>
          <cell r="Y726">
            <v>405</v>
          </cell>
          <cell r="Z726" t="str">
            <v xml:space="preserve">امامية </v>
          </cell>
          <cell r="AA726">
            <v>622</v>
          </cell>
          <cell r="AB726" t="str">
            <v>زوايا غساله  8 كيلو فوق اتوماتيك 16338000004053</v>
          </cell>
          <cell r="AD726" t="str">
            <v>طقم فوم غسالة 8 كجم -توب لود</v>
          </cell>
          <cell r="AE726">
            <v>1</v>
          </cell>
          <cell r="AH726">
            <v>200</v>
          </cell>
          <cell r="AI726">
            <v>190</v>
          </cell>
          <cell r="AJ726">
            <v>210</v>
          </cell>
          <cell r="AK726">
            <v>0</v>
          </cell>
          <cell r="AL726">
            <v>1</v>
          </cell>
          <cell r="AN726">
            <v>10</v>
          </cell>
          <cell r="AO726">
            <v>25</v>
          </cell>
          <cell r="AP726" t="str">
            <v>401xs</v>
          </cell>
          <cell r="AR726">
            <v>22</v>
          </cell>
          <cell r="AS726">
            <v>31</v>
          </cell>
          <cell r="AT726" t="str">
            <v>CFI</v>
          </cell>
          <cell r="AU726" t="str">
            <v>اتوماتيك</v>
          </cell>
          <cell r="AV726">
            <v>8</v>
          </cell>
          <cell r="AW726">
            <v>8</v>
          </cell>
          <cell r="AX726">
            <v>697</v>
          </cell>
          <cell r="AY726">
            <v>2</v>
          </cell>
          <cell r="AZ726">
            <v>2</v>
          </cell>
          <cell r="BA726">
            <v>185</v>
          </cell>
          <cell r="BB726">
            <v>2</v>
          </cell>
          <cell r="BC726">
            <v>2</v>
          </cell>
          <cell r="BD726">
            <v>107.5</v>
          </cell>
          <cell r="BE726">
            <v>2</v>
          </cell>
          <cell r="BF726">
            <v>2</v>
          </cell>
          <cell r="BJ726">
            <v>5</v>
          </cell>
          <cell r="BK726">
            <v>5</v>
          </cell>
          <cell r="BL726">
            <v>15</v>
          </cell>
          <cell r="BN726">
            <v>236</v>
          </cell>
          <cell r="BO726" t="str">
            <v>2</v>
          </cell>
          <cell r="BP726">
            <v>44058</v>
          </cell>
          <cell r="BW726">
            <v>0</v>
          </cell>
          <cell r="BX726" t="str">
            <v>شفاف</v>
          </cell>
          <cell r="CB726">
            <v>30</v>
          </cell>
          <cell r="CE726">
            <v>87</v>
          </cell>
          <cell r="CF726">
            <v>150</v>
          </cell>
          <cell r="CG726" t="str">
            <v>احمر</v>
          </cell>
          <cell r="CK726">
            <v>0.11229750000000001</v>
          </cell>
          <cell r="CL726">
            <v>0</v>
          </cell>
          <cell r="CN726" t="str">
            <v>Zanosy ELABD 303</v>
          </cell>
          <cell r="CO726" t="str">
            <v>الكترولوكس</v>
          </cell>
          <cell r="CP726" t="str">
            <v>القاهرة للصناعات المغذية غسالات</v>
          </cell>
          <cell r="CT726">
            <v>0</v>
          </cell>
          <cell r="CU726">
            <v>1</v>
          </cell>
          <cell r="CV726">
            <v>1</v>
          </cell>
        </row>
        <row r="727">
          <cell r="A727" t="str">
            <v>622k</v>
          </cell>
          <cell r="B727" t="str">
            <v>PF1</v>
          </cell>
          <cell r="C727" t="str">
            <v>FOAM 10TH</v>
          </cell>
          <cell r="D727" t="str">
            <v>Molds</v>
          </cell>
          <cell r="E727" t="str">
            <v>FMCFII20804053</v>
          </cell>
          <cell r="F727" t="str">
            <v>طقم فوم غسالة 8 كجم توب لود - خلفية</v>
          </cell>
          <cell r="G727" t="str">
            <v>Ea</v>
          </cell>
          <cell r="H727" t="str">
            <v>1400*1700</v>
          </cell>
          <cell r="I727">
            <v>8.3499999999999991E-2</v>
          </cell>
          <cell r="M727">
            <v>18</v>
          </cell>
          <cell r="N727">
            <v>1</v>
          </cell>
          <cell r="O727">
            <v>1</v>
          </cell>
          <cell r="P727" t="str">
            <v>Y1</v>
          </cell>
          <cell r="Q727" t="str">
            <v>تعمل</v>
          </cell>
          <cell r="R727">
            <v>83.499999999999986</v>
          </cell>
          <cell r="S727">
            <v>76.986999999999981</v>
          </cell>
          <cell r="T727">
            <v>90.012999999999991</v>
          </cell>
          <cell r="U727">
            <v>7.8</v>
          </cell>
          <cell r="V727">
            <v>7.8</v>
          </cell>
          <cell r="X727" t="str">
            <v>غسالة</v>
          </cell>
          <cell r="Y727">
            <v>405</v>
          </cell>
          <cell r="Z727" t="str">
            <v xml:space="preserve">خلفية </v>
          </cell>
          <cell r="AA727">
            <v>622</v>
          </cell>
          <cell r="AB727" t="str">
            <v>زوايا غساله  8 كيلو فوق اتوماتيك 16338000004053</v>
          </cell>
          <cell r="AD727" t="str">
            <v>طقم فوم غسالة 8 كجم -توب لود</v>
          </cell>
          <cell r="AE727">
            <v>1</v>
          </cell>
          <cell r="AH727">
            <v>200</v>
          </cell>
          <cell r="AI727">
            <v>190</v>
          </cell>
          <cell r="AJ727">
            <v>210</v>
          </cell>
          <cell r="AK727">
            <v>0</v>
          </cell>
          <cell r="AL727">
            <v>1</v>
          </cell>
          <cell r="AN727">
            <v>10</v>
          </cell>
          <cell r="AO727">
            <v>25</v>
          </cell>
          <cell r="AP727" t="str">
            <v>401xs</v>
          </cell>
          <cell r="AR727">
            <v>22</v>
          </cell>
          <cell r="AS727">
            <v>31</v>
          </cell>
          <cell r="AT727" t="str">
            <v>CFI</v>
          </cell>
          <cell r="AU727" t="str">
            <v>اتوماتيك</v>
          </cell>
          <cell r="AV727">
            <v>8</v>
          </cell>
          <cell r="AW727">
            <v>8</v>
          </cell>
          <cell r="AX727">
            <v>697</v>
          </cell>
          <cell r="AY727">
            <v>2</v>
          </cell>
          <cell r="AZ727">
            <v>2</v>
          </cell>
          <cell r="BA727">
            <v>185</v>
          </cell>
          <cell r="BB727">
            <v>2</v>
          </cell>
          <cell r="BC727">
            <v>2</v>
          </cell>
          <cell r="BD727">
            <v>92.5</v>
          </cell>
          <cell r="BE727">
            <v>2</v>
          </cell>
          <cell r="BF727">
            <v>2</v>
          </cell>
          <cell r="BJ727">
            <v>5</v>
          </cell>
          <cell r="BK727">
            <v>5</v>
          </cell>
          <cell r="BL727">
            <v>15</v>
          </cell>
          <cell r="BN727">
            <v>236</v>
          </cell>
          <cell r="BO727" t="str">
            <v>2</v>
          </cell>
          <cell r="BP727">
            <v>44058</v>
          </cell>
          <cell r="BW727">
            <v>0</v>
          </cell>
          <cell r="BX727" t="str">
            <v>شفاف</v>
          </cell>
          <cell r="CB727">
            <v>30</v>
          </cell>
          <cell r="CE727">
            <v>87</v>
          </cell>
          <cell r="CF727">
            <v>150</v>
          </cell>
          <cell r="CG727" t="str">
            <v>احمر</v>
          </cell>
          <cell r="CK727">
            <v>9.0597499999999984E-2</v>
          </cell>
          <cell r="CL727">
            <v>0</v>
          </cell>
          <cell r="CN727" t="str">
            <v>Zanosy ELABD 303</v>
          </cell>
          <cell r="CO727" t="str">
            <v>الكترولوكس</v>
          </cell>
          <cell r="CP727" t="str">
            <v>القاهرة للصناعات المغذية غسالات</v>
          </cell>
          <cell r="CT727">
            <v>0</v>
          </cell>
          <cell r="CU727">
            <v>1</v>
          </cell>
          <cell r="CV727">
            <v>0</v>
          </cell>
        </row>
        <row r="728">
          <cell r="A728">
            <v>622</v>
          </cell>
          <cell r="B728" t="str">
            <v>PF1</v>
          </cell>
          <cell r="C728" t="str">
            <v>FOAM 10TH</v>
          </cell>
          <cell r="D728" t="str">
            <v>Molds</v>
          </cell>
          <cell r="E728" t="str">
            <v>FMCFII20804053</v>
          </cell>
          <cell r="F728" t="str">
            <v>طقم فوم غسالة 8 كجم توب لود - زوايا</v>
          </cell>
          <cell r="G728" t="str">
            <v>Ea</v>
          </cell>
          <cell r="H728" t="str">
            <v>1400*1700</v>
          </cell>
          <cell r="I728">
            <v>0.187</v>
          </cell>
          <cell r="M728">
            <v>18</v>
          </cell>
          <cell r="N728">
            <v>2</v>
          </cell>
          <cell r="O728">
            <v>1</v>
          </cell>
          <cell r="P728" t="str">
            <v>Y1</v>
          </cell>
          <cell r="Q728" t="str">
            <v>تعمل</v>
          </cell>
          <cell r="R728">
            <v>187</v>
          </cell>
          <cell r="S728">
            <v>172.41399999999999</v>
          </cell>
          <cell r="T728">
            <v>201.58600000000001</v>
          </cell>
          <cell r="U728">
            <v>7.8</v>
          </cell>
          <cell r="V728">
            <v>7.8</v>
          </cell>
          <cell r="X728" t="str">
            <v>غسالة</v>
          </cell>
          <cell r="Y728">
            <v>405</v>
          </cell>
          <cell r="AA728">
            <v>622</v>
          </cell>
          <cell r="AB728" t="str">
            <v>زوايا غساله  8 كيلو فوق اتوماتيك 16338000004053</v>
          </cell>
          <cell r="AD728" t="str">
            <v>طقم فوم غسالة 8 كجم -توب لود</v>
          </cell>
          <cell r="AE728">
            <v>1</v>
          </cell>
          <cell r="AG728">
            <v>16338000004053</v>
          </cell>
          <cell r="AH728">
            <v>200</v>
          </cell>
          <cell r="AI728">
            <v>190</v>
          </cell>
          <cell r="AJ728">
            <v>210</v>
          </cell>
          <cell r="AK728">
            <v>1</v>
          </cell>
          <cell r="AL728">
            <v>1</v>
          </cell>
          <cell r="AN728">
            <v>10</v>
          </cell>
          <cell r="AO728">
            <v>25</v>
          </cell>
          <cell r="AP728" t="str">
            <v>401xs</v>
          </cell>
          <cell r="AR728">
            <v>22</v>
          </cell>
          <cell r="AS728">
            <v>31</v>
          </cell>
          <cell r="AT728" t="str">
            <v>CFI</v>
          </cell>
          <cell r="AU728" t="str">
            <v>اتوماتيك</v>
          </cell>
          <cell r="AV728">
            <v>8</v>
          </cell>
          <cell r="AW728">
            <v>8</v>
          </cell>
          <cell r="AX728">
            <v>697</v>
          </cell>
          <cell r="AY728">
            <v>2</v>
          </cell>
          <cell r="AZ728">
            <v>2</v>
          </cell>
          <cell r="BA728">
            <v>185</v>
          </cell>
          <cell r="BB728">
            <v>2</v>
          </cell>
          <cell r="BC728">
            <v>2</v>
          </cell>
          <cell r="BD728">
            <v>92.5</v>
          </cell>
          <cell r="BE728">
            <v>2</v>
          </cell>
          <cell r="BF728">
            <v>2</v>
          </cell>
          <cell r="BJ728">
            <v>5</v>
          </cell>
          <cell r="BK728">
            <v>5</v>
          </cell>
          <cell r="BL728">
            <v>15</v>
          </cell>
          <cell r="BN728">
            <v>236</v>
          </cell>
          <cell r="BO728" t="str">
            <v>2</v>
          </cell>
          <cell r="BP728">
            <v>44058</v>
          </cell>
          <cell r="BW728">
            <v>0</v>
          </cell>
          <cell r="BX728" t="str">
            <v>شفاف</v>
          </cell>
          <cell r="CB728">
            <v>30</v>
          </cell>
          <cell r="CE728">
            <v>87</v>
          </cell>
          <cell r="CF728">
            <v>150</v>
          </cell>
          <cell r="CG728" t="str">
            <v>احمر</v>
          </cell>
          <cell r="CK728">
            <v>0.20289499999999999</v>
          </cell>
          <cell r="CL728">
            <v>0</v>
          </cell>
          <cell r="CN728" t="str">
            <v>Zanosy ELABD 303</v>
          </cell>
          <cell r="CO728" t="str">
            <v>الكترولوكس</v>
          </cell>
          <cell r="CP728" t="str">
            <v>القاهرة للصناعات المغذية غسالات</v>
          </cell>
          <cell r="CT728">
            <v>1</v>
          </cell>
          <cell r="CU728">
            <v>1</v>
          </cell>
          <cell r="CV728">
            <v>1</v>
          </cell>
        </row>
        <row r="729">
          <cell r="A729" t="str">
            <v>622sum</v>
          </cell>
          <cell r="B729" t="str">
            <v>PF1</v>
          </cell>
          <cell r="C729" t="str">
            <v>FOAM 10TH</v>
          </cell>
          <cell r="D729" t="str">
            <v>Molds</v>
          </cell>
          <cell r="E729" t="str">
            <v>FMCFII20804053</v>
          </cell>
          <cell r="F729" t="str">
            <v>طقم فوم غسالة 8 كجم توب لود</v>
          </cell>
          <cell r="G729" t="str">
            <v>Ea</v>
          </cell>
          <cell r="H729" t="str">
            <v>1400*1700</v>
          </cell>
          <cell r="I729">
            <v>1.0315000000000001</v>
          </cell>
          <cell r="M729">
            <v>18</v>
          </cell>
          <cell r="N729">
            <v>5</v>
          </cell>
          <cell r="O729">
            <v>1</v>
          </cell>
          <cell r="P729" t="str">
            <v>Y1</v>
          </cell>
          <cell r="Q729" t="str">
            <v>تعمل</v>
          </cell>
          <cell r="R729">
            <v>1031.5</v>
          </cell>
          <cell r="S729">
            <v>948.98</v>
          </cell>
          <cell r="T729">
            <v>1114.02</v>
          </cell>
          <cell r="U729">
            <v>8</v>
          </cell>
          <cell r="V729">
            <v>8</v>
          </cell>
          <cell r="X729" t="str">
            <v>غسالة</v>
          </cell>
          <cell r="Y729">
            <v>405</v>
          </cell>
          <cell r="Z729" t="str">
            <v>مجمعة</v>
          </cell>
          <cell r="AA729">
            <v>622</v>
          </cell>
          <cell r="AB729" t="str">
            <v>زوايا غساله  8 كيلو فوق اتوماتيك 16338000004053</v>
          </cell>
          <cell r="AD729" t="str">
            <v>طقم فوم غسالة 8 كجم -توب لود</v>
          </cell>
          <cell r="AE729">
            <v>1</v>
          </cell>
          <cell r="AH729">
            <v>200</v>
          </cell>
          <cell r="AI729">
            <v>190</v>
          </cell>
          <cell r="AJ729">
            <v>210</v>
          </cell>
          <cell r="AK729">
            <v>0</v>
          </cell>
          <cell r="AM729">
            <v>1</v>
          </cell>
          <cell r="AN729">
            <v>10</v>
          </cell>
          <cell r="AO729">
            <v>25</v>
          </cell>
          <cell r="AP729" t="str">
            <v>401xs</v>
          </cell>
          <cell r="AR729">
            <v>22</v>
          </cell>
          <cell r="AS729">
            <v>31</v>
          </cell>
          <cell r="AT729" t="str">
            <v>CFI</v>
          </cell>
          <cell r="AU729" t="str">
            <v>اتوماتيك</v>
          </cell>
          <cell r="AV729">
            <v>8</v>
          </cell>
          <cell r="AW729">
            <v>8</v>
          </cell>
          <cell r="BJ729">
            <v>5</v>
          </cell>
          <cell r="BK729">
            <v>5</v>
          </cell>
          <cell r="BL729">
            <v>15</v>
          </cell>
          <cell r="BN729">
            <v>236</v>
          </cell>
          <cell r="BO729" t="str">
            <v>2</v>
          </cell>
          <cell r="BP729">
            <v>44058</v>
          </cell>
          <cell r="BW729">
            <v>0</v>
          </cell>
          <cell r="BX729" t="str">
            <v>شفاف</v>
          </cell>
          <cell r="CE729">
            <v>87</v>
          </cell>
          <cell r="CF729">
            <v>150</v>
          </cell>
          <cell r="CG729" t="str">
            <v>احمر</v>
          </cell>
          <cell r="CK729">
            <v>1.1191775000000002</v>
          </cell>
          <cell r="CL729">
            <v>0</v>
          </cell>
          <cell r="CN729" t="str">
            <v>Zanosy ELABD 303</v>
          </cell>
          <cell r="CO729" t="str">
            <v>الكترولوكس</v>
          </cell>
          <cell r="CP729" t="str">
            <v>القاهرة للصناعات المغذية غسالات</v>
          </cell>
          <cell r="CT729">
            <v>0</v>
          </cell>
          <cell r="CU729">
            <v>1</v>
          </cell>
          <cell r="CV729">
            <v>1</v>
          </cell>
        </row>
        <row r="730">
          <cell r="A730">
            <v>623</v>
          </cell>
          <cell r="B730" t="str">
            <v>PF1</v>
          </cell>
          <cell r="C730" t="str">
            <v>FOAM 10TH</v>
          </cell>
          <cell r="D730" t="str">
            <v>Molds</v>
          </cell>
          <cell r="E730" t="str">
            <v>FMCFII11088248</v>
          </cell>
          <cell r="F730" t="str">
            <v>طقم فوم غسالة 10 كجم توب لود - قاعدة</v>
          </cell>
          <cell r="G730" t="str">
            <v>Ea</v>
          </cell>
          <cell r="H730" t="str">
            <v>1400*1700</v>
          </cell>
          <cell r="I730">
            <v>0.59899999999999998</v>
          </cell>
          <cell r="M730">
            <v>18</v>
          </cell>
          <cell r="N730">
            <v>1</v>
          </cell>
          <cell r="O730">
            <v>1</v>
          </cell>
          <cell r="P730" t="str">
            <v>Y1</v>
          </cell>
          <cell r="Q730" t="str">
            <v>تعمل</v>
          </cell>
          <cell r="R730">
            <v>599</v>
          </cell>
          <cell r="S730">
            <v>551.02009999999996</v>
          </cell>
          <cell r="T730">
            <v>646.97990000000004</v>
          </cell>
          <cell r="U730">
            <v>8.01</v>
          </cell>
          <cell r="V730">
            <v>8.01</v>
          </cell>
          <cell r="X730" t="str">
            <v>غسالة</v>
          </cell>
          <cell r="Y730">
            <v>406</v>
          </cell>
          <cell r="AA730">
            <v>623</v>
          </cell>
          <cell r="AB730" t="str">
            <v>قاعدة غساله 10 كيلو فوق اتوماتيك p0000001388248</v>
          </cell>
          <cell r="AD730" t="str">
            <v>طقم فوم غسالة 10 كجم -توب لود</v>
          </cell>
          <cell r="AE730">
            <v>1</v>
          </cell>
          <cell r="AG730" t="str">
            <v>p0000001388248</v>
          </cell>
          <cell r="AH730">
            <v>200</v>
          </cell>
          <cell r="AI730">
            <v>190</v>
          </cell>
          <cell r="AJ730">
            <v>210</v>
          </cell>
          <cell r="AK730">
            <v>1</v>
          </cell>
          <cell r="AL730">
            <v>1</v>
          </cell>
          <cell r="AN730">
            <v>9</v>
          </cell>
          <cell r="AO730">
            <v>25</v>
          </cell>
          <cell r="AP730" t="str">
            <v>401xs</v>
          </cell>
          <cell r="AR730">
            <v>24</v>
          </cell>
          <cell r="AS730">
            <v>36</v>
          </cell>
          <cell r="AT730" t="str">
            <v>CFI</v>
          </cell>
          <cell r="AU730" t="str">
            <v>اتوماتيك</v>
          </cell>
          <cell r="AV730">
            <v>8</v>
          </cell>
          <cell r="AW730">
            <v>8</v>
          </cell>
          <cell r="AX730">
            <v>630</v>
          </cell>
          <cell r="AY730">
            <v>2</v>
          </cell>
          <cell r="AZ730">
            <v>2</v>
          </cell>
          <cell r="BA730">
            <v>612</v>
          </cell>
          <cell r="BB730">
            <v>2</v>
          </cell>
          <cell r="BC730">
            <v>2</v>
          </cell>
          <cell r="BD730">
            <v>192</v>
          </cell>
          <cell r="BE730">
            <v>1</v>
          </cell>
          <cell r="BF730">
            <v>1</v>
          </cell>
          <cell r="BJ730">
            <v>5</v>
          </cell>
          <cell r="BK730">
            <v>4</v>
          </cell>
          <cell r="BL730">
            <v>14</v>
          </cell>
          <cell r="BN730">
            <v>237</v>
          </cell>
          <cell r="BO730" t="str">
            <v>2</v>
          </cell>
          <cell r="BP730">
            <v>44058</v>
          </cell>
          <cell r="BW730">
            <v>0</v>
          </cell>
          <cell r="BX730" t="str">
            <v>شفاف</v>
          </cell>
          <cell r="CB730">
            <v>5</v>
          </cell>
          <cell r="CE730">
            <v>87</v>
          </cell>
          <cell r="CF730">
            <v>150</v>
          </cell>
          <cell r="CG730" t="str">
            <v>ابيض</v>
          </cell>
          <cell r="CK730">
            <v>0.64991499999999991</v>
          </cell>
          <cell r="CL730">
            <v>0</v>
          </cell>
          <cell r="CN730" t="str">
            <v>Zanosy ELABD 303</v>
          </cell>
          <cell r="CO730" t="str">
            <v>الكترولوكس</v>
          </cell>
          <cell r="CP730" t="str">
            <v>القاهرة للصناعات المغذية غسالات</v>
          </cell>
          <cell r="CT730">
            <v>1</v>
          </cell>
          <cell r="CU730">
            <v>1</v>
          </cell>
          <cell r="CV730">
            <v>1</v>
          </cell>
        </row>
        <row r="731">
          <cell r="A731">
            <v>624</v>
          </cell>
          <cell r="B731" t="str">
            <v>PF1</v>
          </cell>
          <cell r="C731" t="str">
            <v>FOAM 10TH</v>
          </cell>
          <cell r="D731" t="str">
            <v>Molds</v>
          </cell>
          <cell r="E731" t="str">
            <v>FMCFII71004067</v>
          </cell>
          <cell r="F731" t="str">
            <v>طقم فوم غسالة 10 كجم توب لود- كفر</v>
          </cell>
          <cell r="G731" t="str">
            <v>Ea</v>
          </cell>
          <cell r="H731" t="str">
            <v>1400*1700</v>
          </cell>
          <cell r="I731">
            <v>0.374</v>
          </cell>
          <cell r="M731">
            <v>18</v>
          </cell>
          <cell r="N731">
            <v>1</v>
          </cell>
          <cell r="O731">
            <v>1</v>
          </cell>
          <cell r="P731" t="str">
            <v>Y1</v>
          </cell>
          <cell r="Q731" t="str">
            <v>تعمل</v>
          </cell>
          <cell r="R731">
            <v>374</v>
          </cell>
          <cell r="S731">
            <v>344.04259999999999</v>
          </cell>
          <cell r="T731">
            <v>403.95740000000001</v>
          </cell>
          <cell r="U731">
            <v>8.01</v>
          </cell>
          <cell r="V731">
            <v>8.01</v>
          </cell>
          <cell r="X731" t="str">
            <v>غسالة</v>
          </cell>
          <cell r="Y731">
            <v>406</v>
          </cell>
          <cell r="AA731">
            <v>624</v>
          </cell>
          <cell r="AB731" t="str">
            <v>كفر غساله 10 كيلو فوق اتوماتيك 16338000004067</v>
          </cell>
          <cell r="AD731" t="str">
            <v>طقم فوم غسالة 10 كجم -توب لود</v>
          </cell>
          <cell r="AE731">
            <v>1</v>
          </cell>
          <cell r="AG731">
            <v>16338000004067</v>
          </cell>
          <cell r="AH731">
            <v>200</v>
          </cell>
          <cell r="AI731">
            <v>190</v>
          </cell>
          <cell r="AJ731">
            <v>210</v>
          </cell>
          <cell r="AK731">
            <v>1</v>
          </cell>
          <cell r="AL731">
            <v>1</v>
          </cell>
          <cell r="AN731">
            <v>9</v>
          </cell>
          <cell r="AO731">
            <v>25</v>
          </cell>
          <cell r="AP731" t="str">
            <v>401xs</v>
          </cell>
          <cell r="AR731">
            <v>24</v>
          </cell>
          <cell r="AS731">
            <v>36</v>
          </cell>
          <cell r="AT731" t="str">
            <v>CFI</v>
          </cell>
          <cell r="AU731" t="str">
            <v>اتوماتيك</v>
          </cell>
          <cell r="AV731">
            <v>8</v>
          </cell>
          <cell r="AW731">
            <v>8</v>
          </cell>
          <cell r="AX731">
            <v>630</v>
          </cell>
          <cell r="AY731">
            <v>2</v>
          </cell>
          <cell r="AZ731">
            <v>2</v>
          </cell>
          <cell r="BA731">
            <v>612</v>
          </cell>
          <cell r="BB731">
            <v>2</v>
          </cell>
          <cell r="BC731">
            <v>2</v>
          </cell>
          <cell r="BD731">
            <v>144</v>
          </cell>
          <cell r="BE731">
            <v>1</v>
          </cell>
          <cell r="BF731">
            <v>1</v>
          </cell>
          <cell r="BJ731">
            <v>5</v>
          </cell>
          <cell r="BK731">
            <v>4</v>
          </cell>
          <cell r="BL731">
            <v>14</v>
          </cell>
          <cell r="BN731">
            <v>237</v>
          </cell>
          <cell r="BO731" t="str">
            <v>2</v>
          </cell>
          <cell r="BP731">
            <v>44058</v>
          </cell>
          <cell r="BW731">
            <v>0</v>
          </cell>
          <cell r="BX731" t="str">
            <v>شفاف</v>
          </cell>
          <cell r="CB731">
            <v>5</v>
          </cell>
          <cell r="CE731">
            <v>87</v>
          </cell>
          <cell r="CF731">
            <v>150</v>
          </cell>
          <cell r="CG731" t="str">
            <v>ابيض</v>
          </cell>
          <cell r="CK731">
            <v>0.40578999999999998</v>
          </cell>
          <cell r="CL731">
            <v>0</v>
          </cell>
          <cell r="CN731" t="str">
            <v>Zanosy ELABD 303</v>
          </cell>
          <cell r="CO731" t="str">
            <v>الكترولوكس</v>
          </cell>
          <cell r="CP731" t="str">
            <v>القاهرة للصناعات المغذية غسالات</v>
          </cell>
          <cell r="CT731">
            <v>1</v>
          </cell>
          <cell r="CU731">
            <v>1</v>
          </cell>
          <cell r="CV731">
            <v>1</v>
          </cell>
        </row>
        <row r="732">
          <cell r="A732">
            <v>625</v>
          </cell>
          <cell r="B732" t="str">
            <v>PF1</v>
          </cell>
          <cell r="C732" t="str">
            <v>FOAM 10TH</v>
          </cell>
          <cell r="D732" t="str">
            <v>Molds</v>
          </cell>
          <cell r="E732" t="str">
            <v>FMCFII61004075</v>
          </cell>
          <cell r="F732" t="str">
            <v>طقم فوم غسالة 10 كجم توب لود- حلة</v>
          </cell>
          <cell r="G732" t="str">
            <v>Ea</v>
          </cell>
          <cell r="H732" t="str">
            <v>1400*1700</v>
          </cell>
          <cell r="I732">
            <v>0.14000000000000001</v>
          </cell>
          <cell r="M732">
            <v>18</v>
          </cell>
          <cell r="N732">
            <v>1</v>
          </cell>
          <cell r="O732">
            <v>1</v>
          </cell>
          <cell r="P732" t="str">
            <v>Y1</v>
          </cell>
          <cell r="Q732" t="str">
            <v>تعمل</v>
          </cell>
          <cell r="R732">
            <v>140</v>
          </cell>
          <cell r="S732">
            <v>129.01</v>
          </cell>
          <cell r="T732">
            <v>150.99</v>
          </cell>
          <cell r="U732">
            <v>7.85</v>
          </cell>
          <cell r="V732">
            <v>7.85</v>
          </cell>
          <cell r="X732" t="str">
            <v>غسالة</v>
          </cell>
          <cell r="Y732">
            <v>406</v>
          </cell>
          <cell r="AA732">
            <v>625</v>
          </cell>
          <cell r="AB732" t="str">
            <v>جزء وسط غساله 10 كيلو فوق اتوماتيك 16338000004075</v>
          </cell>
          <cell r="AD732" t="str">
            <v>طقم فوم غسالة 10 كجم -توب لود</v>
          </cell>
          <cell r="AE732">
            <v>1</v>
          </cell>
          <cell r="AG732">
            <v>16338000004075</v>
          </cell>
          <cell r="AH732">
            <v>200</v>
          </cell>
          <cell r="AI732">
            <v>190</v>
          </cell>
          <cell r="AJ732">
            <v>210</v>
          </cell>
          <cell r="AK732">
            <v>1</v>
          </cell>
          <cell r="AL732">
            <v>1</v>
          </cell>
          <cell r="AN732">
            <v>9</v>
          </cell>
          <cell r="AO732">
            <v>25</v>
          </cell>
          <cell r="AP732" t="str">
            <v>401xs</v>
          </cell>
          <cell r="AR732">
            <v>24</v>
          </cell>
          <cell r="AS732">
            <v>36</v>
          </cell>
          <cell r="AT732" t="str">
            <v>CFI</v>
          </cell>
          <cell r="AU732" t="str">
            <v>اتوماتيك</v>
          </cell>
          <cell r="AV732">
            <v>8</v>
          </cell>
          <cell r="AW732">
            <v>8</v>
          </cell>
          <cell r="AX732">
            <v>422</v>
          </cell>
          <cell r="AY732">
            <v>2</v>
          </cell>
          <cell r="AZ732">
            <v>2</v>
          </cell>
          <cell r="BA732">
            <v>294</v>
          </cell>
          <cell r="BB732">
            <v>2</v>
          </cell>
          <cell r="BC732">
            <v>2</v>
          </cell>
          <cell r="BD732">
            <v>166</v>
          </cell>
          <cell r="BE732">
            <v>1</v>
          </cell>
          <cell r="BF732">
            <v>1</v>
          </cell>
          <cell r="BJ732">
            <v>5</v>
          </cell>
          <cell r="BK732">
            <v>4</v>
          </cell>
          <cell r="BL732">
            <v>14</v>
          </cell>
          <cell r="BN732">
            <v>237</v>
          </cell>
          <cell r="BO732" t="str">
            <v>2</v>
          </cell>
          <cell r="BP732">
            <v>44058</v>
          </cell>
          <cell r="BW732">
            <v>0</v>
          </cell>
          <cell r="BX732" t="str">
            <v>شفاف</v>
          </cell>
          <cell r="CB732">
            <v>15</v>
          </cell>
          <cell r="CE732">
            <v>87</v>
          </cell>
          <cell r="CF732">
            <v>150</v>
          </cell>
          <cell r="CG732" t="str">
            <v>ابيض</v>
          </cell>
          <cell r="CK732">
            <v>0.15190000000000001</v>
          </cell>
          <cell r="CL732">
            <v>0</v>
          </cell>
          <cell r="CN732" t="str">
            <v>Zanosy ELABD 303</v>
          </cell>
          <cell r="CO732" t="str">
            <v>الكترولوكس</v>
          </cell>
          <cell r="CP732" t="str">
            <v>القاهرة للصناعات المغذية غسالات</v>
          </cell>
          <cell r="CT732">
            <v>1</v>
          </cell>
          <cell r="CU732">
            <v>1</v>
          </cell>
          <cell r="CV732">
            <v>1</v>
          </cell>
        </row>
        <row r="733">
          <cell r="A733" t="str">
            <v>626f</v>
          </cell>
          <cell r="B733" t="str">
            <v>PF1</v>
          </cell>
          <cell r="C733" t="str">
            <v>FOAM 10TH</v>
          </cell>
          <cell r="D733" t="str">
            <v>Molds</v>
          </cell>
          <cell r="E733" t="str">
            <v>FMCFII21004073</v>
          </cell>
          <cell r="F733" t="str">
            <v>طقم فوم غسالة 10 كجم توب لود- امامية</v>
          </cell>
          <cell r="G733" t="str">
            <v>Ea</v>
          </cell>
          <cell r="H733" t="str">
            <v>1400*1700</v>
          </cell>
          <cell r="I733">
            <v>0.13800000000000001</v>
          </cell>
          <cell r="M733">
            <v>18</v>
          </cell>
          <cell r="N733">
            <v>1</v>
          </cell>
          <cell r="O733">
            <v>1</v>
          </cell>
          <cell r="P733" t="str">
            <v>Y1</v>
          </cell>
          <cell r="Q733" t="str">
            <v>تعمل</v>
          </cell>
          <cell r="R733">
            <v>138</v>
          </cell>
          <cell r="S733">
            <v>127.029</v>
          </cell>
          <cell r="T733">
            <v>148.971</v>
          </cell>
          <cell r="U733">
            <v>7.95</v>
          </cell>
          <cell r="V733">
            <v>7.95</v>
          </cell>
          <cell r="X733" t="str">
            <v>غسالة</v>
          </cell>
          <cell r="Y733">
            <v>406</v>
          </cell>
          <cell r="Z733" t="str">
            <v xml:space="preserve">امامية </v>
          </cell>
          <cell r="AA733">
            <v>626</v>
          </cell>
          <cell r="AB733" t="str">
            <v>زوايا غساله 10 كيلو فوق اتوماتيك 16338000004073</v>
          </cell>
          <cell r="AD733" t="str">
            <v>طقم فوم غسالة 10 كجم -توب لود</v>
          </cell>
          <cell r="AE733">
            <v>1</v>
          </cell>
          <cell r="AH733">
            <v>200</v>
          </cell>
          <cell r="AI733">
            <v>190</v>
          </cell>
          <cell r="AJ733">
            <v>210</v>
          </cell>
          <cell r="AK733">
            <v>0</v>
          </cell>
          <cell r="AL733">
            <v>1</v>
          </cell>
          <cell r="AN733">
            <v>9</v>
          </cell>
          <cell r="AO733">
            <v>25</v>
          </cell>
          <cell r="AP733" t="str">
            <v>401xs</v>
          </cell>
          <cell r="AR733">
            <v>24</v>
          </cell>
          <cell r="AS733">
            <v>36</v>
          </cell>
          <cell r="AT733" t="str">
            <v>CFI</v>
          </cell>
          <cell r="AU733" t="str">
            <v>اتوماتيك</v>
          </cell>
          <cell r="AV733">
            <v>8</v>
          </cell>
          <cell r="AW733">
            <v>8</v>
          </cell>
          <cell r="AX733">
            <v>660</v>
          </cell>
          <cell r="AY733">
            <v>2</v>
          </cell>
          <cell r="AZ733">
            <v>2</v>
          </cell>
          <cell r="BA733">
            <v>187</v>
          </cell>
          <cell r="BB733">
            <v>2</v>
          </cell>
          <cell r="BC733">
            <v>2</v>
          </cell>
          <cell r="BD733">
            <v>93.25</v>
          </cell>
          <cell r="BE733">
            <v>1</v>
          </cell>
          <cell r="BF733">
            <v>1</v>
          </cell>
          <cell r="BJ733">
            <v>5</v>
          </cell>
          <cell r="BK733">
            <v>4</v>
          </cell>
          <cell r="BL733">
            <v>14</v>
          </cell>
          <cell r="BN733">
            <v>237</v>
          </cell>
          <cell r="BO733" t="str">
            <v>2</v>
          </cell>
          <cell r="BP733">
            <v>44058</v>
          </cell>
          <cell r="BW733">
            <v>0</v>
          </cell>
          <cell r="BX733" t="str">
            <v>شفاف</v>
          </cell>
          <cell r="CE733">
            <v>87</v>
          </cell>
          <cell r="CF733">
            <v>150</v>
          </cell>
          <cell r="CG733" t="str">
            <v>ابيض</v>
          </cell>
          <cell r="CK733">
            <v>0.14973</v>
          </cell>
          <cell r="CL733">
            <v>0</v>
          </cell>
          <cell r="CN733" t="str">
            <v>Zanosy ELABD 303</v>
          </cell>
          <cell r="CO733" t="str">
            <v>الكترولوكس</v>
          </cell>
          <cell r="CP733" t="str">
            <v>القاهرة للصناعات المغذية غسالات</v>
          </cell>
          <cell r="CT733">
            <v>0</v>
          </cell>
          <cell r="CU733">
            <v>1</v>
          </cell>
          <cell r="CV733">
            <v>1</v>
          </cell>
        </row>
        <row r="734">
          <cell r="A734" t="str">
            <v>626k</v>
          </cell>
          <cell r="B734" t="str">
            <v>PF1</v>
          </cell>
          <cell r="C734" t="str">
            <v>FOAM 10TH</v>
          </cell>
          <cell r="D734" t="str">
            <v>Molds</v>
          </cell>
          <cell r="E734" t="str">
            <v>FMCFII21004073</v>
          </cell>
          <cell r="F734" t="str">
            <v>طقم فوم غسالة 10 كجم توب لود- خلفية</v>
          </cell>
          <cell r="G734" t="str">
            <v>Ea</v>
          </cell>
          <cell r="H734" t="str">
            <v>1400*1700</v>
          </cell>
          <cell r="I734">
            <v>0.13800000000000001</v>
          </cell>
          <cell r="M734">
            <v>18</v>
          </cell>
          <cell r="N734">
            <v>1</v>
          </cell>
          <cell r="O734">
            <v>1</v>
          </cell>
          <cell r="P734" t="str">
            <v>Y1</v>
          </cell>
          <cell r="Q734" t="str">
            <v>تعمل</v>
          </cell>
          <cell r="R734">
            <v>138</v>
          </cell>
          <cell r="S734">
            <v>127.029</v>
          </cell>
          <cell r="T734">
            <v>148.971</v>
          </cell>
          <cell r="U734">
            <v>7.95</v>
          </cell>
          <cell r="V734">
            <v>7.95</v>
          </cell>
          <cell r="X734" t="str">
            <v>غسالة</v>
          </cell>
          <cell r="Y734">
            <v>406</v>
          </cell>
          <cell r="Z734" t="str">
            <v xml:space="preserve">خلفية </v>
          </cell>
          <cell r="AA734">
            <v>626</v>
          </cell>
          <cell r="AB734" t="str">
            <v>زوايا غساله 10 كيلو فوق اتوماتيك 16338000004073</v>
          </cell>
          <cell r="AD734" t="str">
            <v>طقم فوم غسالة 10 كجم -توب لود</v>
          </cell>
          <cell r="AE734">
            <v>1</v>
          </cell>
          <cell r="AH734">
            <v>200</v>
          </cell>
          <cell r="AI734">
            <v>190</v>
          </cell>
          <cell r="AJ734">
            <v>210</v>
          </cell>
          <cell r="AK734">
            <v>0</v>
          </cell>
          <cell r="AL734">
            <v>1</v>
          </cell>
          <cell r="AN734">
            <v>9</v>
          </cell>
          <cell r="AO734">
            <v>25</v>
          </cell>
          <cell r="AP734" t="str">
            <v>401xs</v>
          </cell>
          <cell r="AR734">
            <v>24</v>
          </cell>
          <cell r="AS734">
            <v>36</v>
          </cell>
          <cell r="AT734" t="str">
            <v>CFI</v>
          </cell>
          <cell r="AU734" t="str">
            <v>اتوماتيك</v>
          </cell>
          <cell r="AV734">
            <v>8</v>
          </cell>
          <cell r="AW734">
            <v>8</v>
          </cell>
          <cell r="AX734">
            <v>660</v>
          </cell>
          <cell r="AY734">
            <v>2</v>
          </cell>
          <cell r="AZ734">
            <v>2</v>
          </cell>
          <cell r="BA734">
            <v>187</v>
          </cell>
          <cell r="BB734">
            <v>2</v>
          </cell>
          <cell r="BC734">
            <v>2</v>
          </cell>
          <cell r="BD734">
            <v>93.25</v>
          </cell>
          <cell r="BE734">
            <v>1</v>
          </cell>
          <cell r="BF734">
            <v>1</v>
          </cell>
          <cell r="BJ734">
            <v>5</v>
          </cell>
          <cell r="BK734">
            <v>4</v>
          </cell>
          <cell r="BL734">
            <v>14</v>
          </cell>
          <cell r="BN734">
            <v>237</v>
          </cell>
          <cell r="BO734" t="str">
            <v>2</v>
          </cell>
          <cell r="BP734">
            <v>44058</v>
          </cell>
          <cell r="BW734">
            <v>0</v>
          </cell>
          <cell r="BX734" t="str">
            <v>شفاف</v>
          </cell>
          <cell r="CE734">
            <v>87</v>
          </cell>
          <cell r="CF734">
            <v>150</v>
          </cell>
          <cell r="CG734" t="str">
            <v>ابيض</v>
          </cell>
          <cell r="CK734">
            <v>0.14973</v>
          </cell>
          <cell r="CL734">
            <v>0</v>
          </cell>
          <cell r="CN734" t="str">
            <v>Zanosy ELABD 303</v>
          </cell>
          <cell r="CO734" t="str">
            <v>الكترولوكس</v>
          </cell>
          <cell r="CP734" t="str">
            <v>القاهرة للصناعات المغذية غسالات</v>
          </cell>
          <cell r="CT734">
            <v>0</v>
          </cell>
          <cell r="CU734">
            <v>1</v>
          </cell>
          <cell r="CV734">
            <v>0</v>
          </cell>
        </row>
        <row r="735">
          <cell r="A735">
            <v>626</v>
          </cell>
          <cell r="B735" t="str">
            <v>PF1</v>
          </cell>
          <cell r="C735" t="str">
            <v>FOAM 10TH</v>
          </cell>
          <cell r="D735" t="str">
            <v>Molds</v>
          </cell>
          <cell r="E735" t="str">
            <v>FMCFII21004073</v>
          </cell>
          <cell r="F735" t="str">
            <v>طقم فوم غسالة 10 كجم توب لود- زوايا</v>
          </cell>
          <cell r="G735" t="str">
            <v>Ea</v>
          </cell>
          <cell r="H735" t="str">
            <v>1400*1700</v>
          </cell>
          <cell r="I735">
            <v>0.13800000000000001</v>
          </cell>
          <cell r="M735">
            <v>18</v>
          </cell>
          <cell r="N735">
            <v>5</v>
          </cell>
          <cell r="O735">
            <v>1</v>
          </cell>
          <cell r="P735" t="str">
            <v>Y1</v>
          </cell>
          <cell r="Q735" t="str">
            <v>تعمل</v>
          </cell>
          <cell r="R735">
            <v>138</v>
          </cell>
          <cell r="S735">
            <v>127.029</v>
          </cell>
          <cell r="T735">
            <v>148.971</v>
          </cell>
          <cell r="U735">
            <v>7.95</v>
          </cell>
          <cell r="V735">
            <v>7.95</v>
          </cell>
          <cell r="X735" t="str">
            <v>غسالة</v>
          </cell>
          <cell r="Y735">
            <v>406</v>
          </cell>
          <cell r="AA735">
            <v>626</v>
          </cell>
          <cell r="AB735" t="str">
            <v>زوايا غساله 10 كيلو فوق اتوماتيك 16338000004073</v>
          </cell>
          <cell r="AD735" t="str">
            <v>طقم فوم غسالة 10 كجم -توب لود</v>
          </cell>
          <cell r="AE735">
            <v>1</v>
          </cell>
          <cell r="AG735">
            <v>16338000004073</v>
          </cell>
          <cell r="AH735">
            <v>200</v>
          </cell>
          <cell r="AI735">
            <v>190</v>
          </cell>
          <cell r="AJ735">
            <v>210</v>
          </cell>
          <cell r="AK735">
            <v>1</v>
          </cell>
          <cell r="AL735">
            <v>1</v>
          </cell>
          <cell r="AN735">
            <v>9</v>
          </cell>
          <cell r="AO735">
            <v>25</v>
          </cell>
          <cell r="AP735" t="str">
            <v>401xs</v>
          </cell>
          <cell r="AR735">
            <v>24</v>
          </cell>
          <cell r="AS735">
            <v>36</v>
          </cell>
          <cell r="AT735" t="str">
            <v>CFI</v>
          </cell>
          <cell r="AU735" t="str">
            <v>اتوماتيك</v>
          </cell>
          <cell r="AV735">
            <v>8</v>
          </cell>
          <cell r="AW735">
            <v>8</v>
          </cell>
          <cell r="AX735">
            <v>660</v>
          </cell>
          <cell r="AY735">
            <v>2</v>
          </cell>
          <cell r="AZ735">
            <v>2</v>
          </cell>
          <cell r="BA735">
            <v>187</v>
          </cell>
          <cell r="BB735">
            <v>2</v>
          </cell>
          <cell r="BC735">
            <v>2</v>
          </cell>
          <cell r="BD735">
            <v>93.25</v>
          </cell>
          <cell r="BE735">
            <v>1</v>
          </cell>
          <cell r="BF735">
            <v>1</v>
          </cell>
          <cell r="BJ735">
            <v>5</v>
          </cell>
          <cell r="BK735">
            <v>4</v>
          </cell>
          <cell r="BL735">
            <v>14</v>
          </cell>
          <cell r="BN735">
            <v>237</v>
          </cell>
          <cell r="BO735" t="str">
            <v>2</v>
          </cell>
          <cell r="BP735">
            <v>44058</v>
          </cell>
          <cell r="BW735">
            <v>0</v>
          </cell>
          <cell r="BX735" t="str">
            <v>شفاف</v>
          </cell>
          <cell r="CB735">
            <v>15</v>
          </cell>
          <cell r="CE735">
            <v>87</v>
          </cell>
          <cell r="CF735">
            <v>150</v>
          </cell>
          <cell r="CG735" t="str">
            <v>ابيض</v>
          </cell>
          <cell r="CK735">
            <v>0.14973</v>
          </cell>
          <cell r="CL735">
            <v>0</v>
          </cell>
          <cell r="CN735" t="str">
            <v>Zanosy ELABD 303</v>
          </cell>
          <cell r="CO735" t="str">
            <v>الكترولوكس</v>
          </cell>
          <cell r="CP735" t="str">
            <v>القاهرة للصناعات المغذية غسالات</v>
          </cell>
          <cell r="CT735">
            <v>1</v>
          </cell>
          <cell r="CU735">
            <v>1</v>
          </cell>
          <cell r="CV735">
            <v>1</v>
          </cell>
        </row>
        <row r="736">
          <cell r="A736" t="str">
            <v>626sum</v>
          </cell>
          <cell r="B736" t="str">
            <v>PF1</v>
          </cell>
          <cell r="C736" t="str">
            <v>FOAM 10TH</v>
          </cell>
          <cell r="D736" t="str">
            <v>Molds</v>
          </cell>
          <cell r="E736" t="str">
            <v>FMCFII21004073</v>
          </cell>
          <cell r="F736" t="str">
            <v>طقم فوم غسالة 10 كجم توب لود</v>
          </cell>
          <cell r="G736" t="str">
            <v>Ea</v>
          </cell>
          <cell r="H736" t="str">
            <v>1400*1700</v>
          </cell>
          <cell r="I736">
            <v>1.3889999999999998</v>
          </cell>
          <cell r="M736">
            <v>18</v>
          </cell>
          <cell r="N736">
            <v>5</v>
          </cell>
          <cell r="O736">
            <v>1</v>
          </cell>
          <cell r="P736" t="str">
            <v>Y1</v>
          </cell>
          <cell r="Q736" t="str">
            <v>تعمل</v>
          </cell>
          <cell r="R736">
            <v>1388.9999999999998</v>
          </cell>
          <cell r="S736">
            <v>1278.0188999999998</v>
          </cell>
          <cell r="T736">
            <v>1499.9810999999997</v>
          </cell>
          <cell r="U736">
            <v>7.99</v>
          </cell>
          <cell r="V736">
            <v>7.99</v>
          </cell>
          <cell r="X736" t="str">
            <v>غسالة</v>
          </cell>
          <cell r="Y736">
            <v>406</v>
          </cell>
          <cell r="Z736" t="str">
            <v>مجمعة</v>
          </cell>
          <cell r="AA736">
            <v>626</v>
          </cell>
          <cell r="AB736" t="str">
            <v>زوايا غساله 10 كيلو فوق اتوماتيك 16338000004073</v>
          </cell>
          <cell r="AD736" t="str">
            <v>طقم فوم غسالة 10 كجم -توب لود</v>
          </cell>
          <cell r="AE736">
            <v>1</v>
          </cell>
          <cell r="AG736" t="str">
            <v>16338000004073-16338000004075</v>
          </cell>
          <cell r="AH736">
            <v>200</v>
          </cell>
          <cell r="AI736">
            <v>190</v>
          </cell>
          <cell r="AJ736">
            <v>210</v>
          </cell>
          <cell r="AK736">
            <v>0</v>
          </cell>
          <cell r="AM736">
            <v>1</v>
          </cell>
          <cell r="AN736">
            <v>9</v>
          </cell>
          <cell r="AO736">
            <v>25</v>
          </cell>
          <cell r="AP736" t="str">
            <v>401xs</v>
          </cell>
          <cell r="AR736">
            <v>24</v>
          </cell>
          <cell r="AS736">
            <v>36</v>
          </cell>
          <cell r="AT736" t="str">
            <v>CFI</v>
          </cell>
          <cell r="AU736" t="str">
            <v>اتوماتيك</v>
          </cell>
          <cell r="AV736">
            <v>8</v>
          </cell>
          <cell r="AW736">
            <v>8</v>
          </cell>
          <cell r="BJ736">
            <v>5</v>
          </cell>
          <cell r="BK736">
            <v>4</v>
          </cell>
          <cell r="BL736">
            <v>14</v>
          </cell>
          <cell r="BN736">
            <v>237</v>
          </cell>
          <cell r="BO736" t="str">
            <v>2</v>
          </cell>
          <cell r="BP736">
            <v>44058</v>
          </cell>
          <cell r="BW736">
            <v>0</v>
          </cell>
          <cell r="BX736" t="str">
            <v>شفاف</v>
          </cell>
          <cell r="CE736">
            <v>87</v>
          </cell>
          <cell r="CF736">
            <v>150</v>
          </cell>
          <cell r="CG736" t="str">
            <v>ابيض</v>
          </cell>
          <cell r="CK736">
            <v>1.5070649999999997</v>
          </cell>
          <cell r="CL736">
            <v>0</v>
          </cell>
          <cell r="CN736" t="str">
            <v>Zanosy ELABD 303</v>
          </cell>
          <cell r="CO736" t="str">
            <v>الكترولوكس</v>
          </cell>
          <cell r="CP736" t="str">
            <v>القاهرة للصناعات المغذية غسالات</v>
          </cell>
          <cell r="CT736">
            <v>0</v>
          </cell>
          <cell r="CU736">
            <v>1</v>
          </cell>
          <cell r="CV736">
            <v>0</v>
          </cell>
        </row>
        <row r="737">
          <cell r="A737" t="str">
            <v>605u</v>
          </cell>
          <cell r="B737" t="str">
            <v>PF2</v>
          </cell>
          <cell r="C737" t="str">
            <v>FOAM 6TH</v>
          </cell>
          <cell r="D737" t="str">
            <v>Molds</v>
          </cell>
          <cell r="E737" t="str">
            <v>FMPRCB20000000</v>
          </cell>
          <cell r="F737" t="str">
            <v>فوم علبه 124 علوى P</v>
          </cell>
          <cell r="G737" t="str">
            <v>Ea</v>
          </cell>
          <cell r="H737" t="str">
            <v>1200*1000</v>
          </cell>
          <cell r="I737">
            <v>0.57399999999999995</v>
          </cell>
          <cell r="J737">
            <v>18</v>
          </cell>
          <cell r="L737">
            <v>18</v>
          </cell>
          <cell r="M737">
            <v>13</v>
          </cell>
          <cell r="N737">
            <v>1</v>
          </cell>
          <cell r="O737">
            <v>1</v>
          </cell>
          <cell r="P737" t="str">
            <v>D2</v>
          </cell>
          <cell r="Q737" t="str">
            <v>تعمل</v>
          </cell>
          <cell r="R737">
            <v>574</v>
          </cell>
          <cell r="S737">
            <v>533.82000000000005</v>
          </cell>
          <cell r="T737">
            <v>614.17999999999995</v>
          </cell>
          <cell r="U737">
            <v>7</v>
          </cell>
          <cell r="V737">
            <v>7</v>
          </cell>
          <cell r="X737" t="str">
            <v>خزف</v>
          </cell>
          <cell r="Y737">
            <v>393</v>
          </cell>
          <cell r="Z737" t="str">
            <v>اعلي</v>
          </cell>
          <cell r="AA737">
            <v>605</v>
          </cell>
          <cell r="AB737" t="str">
            <v>فوم علبه 124 علوي و سفلى P</v>
          </cell>
          <cell r="AC737">
            <v>0.63300000000000001</v>
          </cell>
          <cell r="AD737" t="str">
            <v>فوم علبه 124 علوي و سفلى P</v>
          </cell>
          <cell r="AE737">
            <v>1</v>
          </cell>
          <cell r="AH737">
            <v>200</v>
          </cell>
          <cell r="AI737">
            <v>190</v>
          </cell>
          <cell r="AJ737">
            <v>210</v>
          </cell>
          <cell r="AK737">
            <v>0</v>
          </cell>
          <cell r="AL737">
            <v>1</v>
          </cell>
          <cell r="AN737">
            <v>9</v>
          </cell>
          <cell r="AO737">
            <v>18</v>
          </cell>
          <cell r="AP737" t="str">
            <v>303xj</v>
          </cell>
          <cell r="AQ737" t="str">
            <v>S.2 112  (M) 0.7-1.1 mm</v>
          </cell>
          <cell r="AR737">
            <v>20</v>
          </cell>
          <cell r="AS737">
            <v>16</v>
          </cell>
          <cell r="AT737" t="str">
            <v>PRC</v>
          </cell>
          <cell r="AU737" t="str">
            <v>اتوماتيك</v>
          </cell>
          <cell r="AV737">
            <v>7</v>
          </cell>
          <cell r="AW737">
            <v>7</v>
          </cell>
          <cell r="AX737">
            <v>650</v>
          </cell>
          <cell r="AY737">
            <v>1</v>
          </cell>
          <cell r="AZ737">
            <v>1</v>
          </cell>
          <cell r="BA737">
            <v>580</v>
          </cell>
          <cell r="BB737">
            <v>1</v>
          </cell>
          <cell r="BC737">
            <v>1</v>
          </cell>
          <cell r="BD737">
            <v>197</v>
          </cell>
          <cell r="BE737">
            <v>2</v>
          </cell>
          <cell r="BF737">
            <v>1</v>
          </cell>
          <cell r="BJ737">
            <v>5</v>
          </cell>
          <cell r="BK737">
            <v>-5</v>
          </cell>
          <cell r="BL737">
            <v>5</v>
          </cell>
          <cell r="BN737">
            <v>516</v>
          </cell>
          <cell r="BO737" t="str">
            <v>5</v>
          </cell>
          <cell r="BP737">
            <v>43811</v>
          </cell>
          <cell r="BW737">
            <v>0</v>
          </cell>
          <cell r="CB737">
            <v>5</v>
          </cell>
          <cell r="CC737">
            <v>1</v>
          </cell>
          <cell r="CE737">
            <v>87</v>
          </cell>
          <cell r="CF737">
            <v>150</v>
          </cell>
          <cell r="CG737" t="str">
            <v>ابيض</v>
          </cell>
          <cell r="CK737">
            <v>0</v>
          </cell>
          <cell r="CL737">
            <v>0.63139999999999996</v>
          </cell>
          <cell r="CN737" t="str">
            <v>foam box 124 top P</v>
          </cell>
          <cell r="CO737" t="str">
            <v>الشركة العامة للخزف</v>
          </cell>
          <cell r="CP737" t="str">
            <v>الشركة العامة للخزف</v>
          </cell>
          <cell r="CT737">
            <v>0</v>
          </cell>
          <cell r="CU737">
            <v>1</v>
          </cell>
          <cell r="CV737">
            <v>1</v>
          </cell>
        </row>
        <row r="738">
          <cell r="A738">
            <v>605</v>
          </cell>
          <cell r="B738" t="str">
            <v>PF2</v>
          </cell>
          <cell r="C738" t="str">
            <v>FOAM 6TH</v>
          </cell>
          <cell r="D738" t="str">
            <v>Molds</v>
          </cell>
          <cell r="E738" t="str">
            <v>FMPRCB30000000</v>
          </cell>
          <cell r="F738" t="str">
            <v>فوم علبه 124 علوي و سفلى P</v>
          </cell>
          <cell r="G738" t="str">
            <v>Set</v>
          </cell>
          <cell r="H738" t="str">
            <v>1200*1000</v>
          </cell>
          <cell r="I738">
            <v>1.9629999999999996</v>
          </cell>
          <cell r="J738">
            <v>18</v>
          </cell>
          <cell r="K738">
            <v>1</v>
          </cell>
          <cell r="L738">
            <v>18</v>
          </cell>
          <cell r="M738">
            <v>13</v>
          </cell>
          <cell r="N738">
            <v>2</v>
          </cell>
          <cell r="O738">
            <v>1</v>
          </cell>
          <cell r="P738" t="str">
            <v>D2</v>
          </cell>
          <cell r="Q738" t="str">
            <v>تعمل</v>
          </cell>
          <cell r="R738">
            <v>1962.9999999999995</v>
          </cell>
          <cell r="S738">
            <v>1825.5899999999997</v>
          </cell>
          <cell r="T738">
            <v>2100.4099999999994</v>
          </cell>
          <cell r="U738">
            <v>7</v>
          </cell>
          <cell r="V738">
            <v>7</v>
          </cell>
          <cell r="X738" t="str">
            <v>خزف</v>
          </cell>
          <cell r="Y738">
            <v>393</v>
          </cell>
          <cell r="AA738">
            <v>605</v>
          </cell>
          <cell r="AB738" t="str">
            <v>فوم علبه 124 علوي و سفلى P</v>
          </cell>
          <cell r="AC738">
            <v>0.66</v>
          </cell>
          <cell r="AD738" t="str">
            <v>فوم علبه 124 علوي و سفلى P</v>
          </cell>
          <cell r="AE738">
            <v>1</v>
          </cell>
          <cell r="AH738">
            <v>200</v>
          </cell>
          <cell r="AI738">
            <v>190</v>
          </cell>
          <cell r="AJ738">
            <v>210</v>
          </cell>
          <cell r="AK738">
            <v>1</v>
          </cell>
          <cell r="AM738">
            <v>1</v>
          </cell>
          <cell r="AN738">
            <v>9</v>
          </cell>
          <cell r="AO738">
            <v>18</v>
          </cell>
          <cell r="AP738" t="str">
            <v>303xj</v>
          </cell>
          <cell r="AQ738" t="str">
            <v>S.2 112  (M) 0.7-1.1 mm</v>
          </cell>
          <cell r="AR738">
            <v>20</v>
          </cell>
          <cell r="AS738">
            <v>16</v>
          </cell>
          <cell r="AT738" t="str">
            <v>PRC</v>
          </cell>
          <cell r="AU738" t="str">
            <v>اتوماتيك</v>
          </cell>
          <cell r="AV738">
            <v>7</v>
          </cell>
          <cell r="AW738">
            <v>7</v>
          </cell>
          <cell r="BJ738">
            <v>5</v>
          </cell>
          <cell r="BK738">
            <v>-5</v>
          </cell>
          <cell r="BL738">
            <v>5</v>
          </cell>
          <cell r="BN738">
            <v>516</v>
          </cell>
          <cell r="BO738" t="str">
            <v>5</v>
          </cell>
          <cell r="BP738">
            <v>43811</v>
          </cell>
          <cell r="BW738">
            <v>0</v>
          </cell>
          <cell r="CB738">
            <v>5</v>
          </cell>
          <cell r="CC738">
            <v>1</v>
          </cell>
          <cell r="CK738">
            <v>0</v>
          </cell>
          <cell r="CL738">
            <v>2.1592999999999996</v>
          </cell>
          <cell r="CN738" t="str">
            <v>foam box 124 bottom P</v>
          </cell>
          <cell r="CO738" t="str">
            <v>الشركة العامة للخزف</v>
          </cell>
          <cell r="CP738" t="str">
            <v>الشركة العامة للخزف</v>
          </cell>
          <cell r="CT738">
            <v>1</v>
          </cell>
          <cell r="CU738">
            <v>1</v>
          </cell>
          <cell r="CV738">
            <v>1</v>
          </cell>
        </row>
        <row r="739">
          <cell r="A739">
            <v>133</v>
          </cell>
          <cell r="B739" t="str">
            <v>PF1</v>
          </cell>
          <cell r="C739" t="str">
            <v>FOAM 10TH</v>
          </cell>
          <cell r="D739" t="str">
            <v>Molds</v>
          </cell>
          <cell r="E739" t="str">
            <v>FMEGPIK1252000</v>
          </cell>
          <cell r="F739" t="str">
            <v>فوم كوارى 122 بالشريحه علوى</v>
          </cell>
          <cell r="G739" t="str">
            <v>Ea</v>
          </cell>
          <cell r="H739" t="str">
            <v>850*650</v>
          </cell>
          <cell r="I739">
            <v>0.70399999999999996</v>
          </cell>
          <cell r="J739">
            <v>12</v>
          </cell>
          <cell r="L739">
            <v>12</v>
          </cell>
          <cell r="M739">
            <v>17</v>
          </cell>
          <cell r="N739">
            <v>1</v>
          </cell>
          <cell r="O739">
            <v>1</v>
          </cell>
          <cell r="Q739" t="str">
            <v>تعمل</v>
          </cell>
          <cell r="R739">
            <v>704</v>
          </cell>
          <cell r="S739">
            <v>654.72</v>
          </cell>
          <cell r="T739">
            <v>753.28</v>
          </cell>
          <cell r="U739">
            <v>7</v>
          </cell>
          <cell r="V739">
            <v>7</v>
          </cell>
          <cell r="X739" t="str">
            <v>خزف</v>
          </cell>
          <cell r="Y739">
            <v>55</v>
          </cell>
          <cell r="AA739">
            <v>133</v>
          </cell>
          <cell r="AB739" t="str">
            <v>فوم كوارى 122 بالشريحه علوى</v>
          </cell>
          <cell r="AD739" t="str">
            <v>فوم كوارى 122 بالشريحه علوى</v>
          </cell>
          <cell r="AE739">
            <v>1</v>
          </cell>
          <cell r="AH739">
            <v>211.76470588235293</v>
          </cell>
          <cell r="AI739">
            <v>201.17647058823528</v>
          </cell>
          <cell r="AJ739">
            <v>222.35294117647058</v>
          </cell>
          <cell r="AK739">
            <v>1</v>
          </cell>
          <cell r="AL739">
            <v>1</v>
          </cell>
          <cell r="AM739">
            <v>1</v>
          </cell>
          <cell r="AT739" t="str">
            <v>EGP</v>
          </cell>
          <cell r="AU739" t="str">
            <v>اتوماتيك</v>
          </cell>
          <cell r="AV739">
            <v>7</v>
          </cell>
          <cell r="AW739">
            <v>7</v>
          </cell>
          <cell r="BJ739">
            <v>5</v>
          </cell>
          <cell r="BK739">
            <v>-5</v>
          </cell>
          <cell r="BL739">
            <v>5</v>
          </cell>
          <cell r="BO739" t="str">
            <v/>
          </cell>
          <cell r="BP739"/>
          <cell r="BW739">
            <v>0</v>
          </cell>
          <cell r="CB739">
            <v>300</v>
          </cell>
          <cell r="CC739">
            <v>1</v>
          </cell>
          <cell r="CG739" t="str">
            <v>ابيض شفاف</v>
          </cell>
          <cell r="CK739">
            <v>0</v>
          </cell>
          <cell r="CL739">
            <v>0.77439999999999998</v>
          </cell>
          <cell r="CN739" t="str">
            <v>foam Koary 122  slice top</v>
          </cell>
          <cell r="CO739" t="str">
            <v>المصرية الألمانية</v>
          </cell>
          <cell r="CP739" t="str">
            <v xml:space="preserve">شركة المصرية الالمانية </v>
          </cell>
          <cell r="CT739">
            <v>1</v>
          </cell>
          <cell r="CU739">
            <v>1</v>
          </cell>
          <cell r="CV739">
            <v>1</v>
          </cell>
        </row>
        <row r="740">
          <cell r="A740">
            <v>132</v>
          </cell>
          <cell r="B740" t="str">
            <v>PF1</v>
          </cell>
          <cell r="C740" t="str">
            <v>FOAM 10TH</v>
          </cell>
          <cell r="D740" t="str">
            <v>Molds</v>
          </cell>
          <cell r="E740" t="str">
            <v>FMEGPIK1251000</v>
          </cell>
          <cell r="F740" t="str">
            <v>فوم كوارى122 بالشريحه سفلى</v>
          </cell>
          <cell r="G740" t="str">
            <v>Ea</v>
          </cell>
          <cell r="H740" t="str">
            <v>850*650</v>
          </cell>
          <cell r="I740">
            <v>0.82099999999999995</v>
          </cell>
          <cell r="J740">
            <v>12</v>
          </cell>
          <cell r="L740">
            <v>12</v>
          </cell>
          <cell r="M740">
            <v>17</v>
          </cell>
          <cell r="N740">
            <v>1</v>
          </cell>
          <cell r="O740">
            <v>1</v>
          </cell>
          <cell r="Q740" t="str">
            <v>تعمل</v>
          </cell>
          <cell r="R740">
            <v>821</v>
          </cell>
          <cell r="S740">
            <v>763.53</v>
          </cell>
          <cell r="T740">
            <v>878.47</v>
          </cell>
          <cell r="U740">
            <v>7</v>
          </cell>
          <cell r="V740">
            <v>7</v>
          </cell>
          <cell r="X740" t="str">
            <v>خزف</v>
          </cell>
          <cell r="Y740">
            <v>54</v>
          </cell>
          <cell r="AA740">
            <v>132</v>
          </cell>
          <cell r="AB740" t="str">
            <v>فوم كوارى122 بالشريحه سفلى</v>
          </cell>
          <cell r="AD740" t="str">
            <v>فوم كوارى122 بالشريحه سفلى</v>
          </cell>
          <cell r="AE740">
            <v>1</v>
          </cell>
          <cell r="AH740">
            <v>211.76470588235293</v>
          </cell>
          <cell r="AI740">
            <v>201.17647058823528</v>
          </cell>
          <cell r="AJ740">
            <v>222.35294117647058</v>
          </cell>
          <cell r="AK740">
            <v>1</v>
          </cell>
          <cell r="AL740">
            <v>1</v>
          </cell>
          <cell r="AM740">
            <v>1</v>
          </cell>
          <cell r="AT740" t="str">
            <v>EGP</v>
          </cell>
          <cell r="AU740" t="str">
            <v>اتوماتيك</v>
          </cell>
          <cell r="AV740">
            <v>7</v>
          </cell>
          <cell r="AW740">
            <v>7</v>
          </cell>
          <cell r="BJ740">
            <v>5</v>
          </cell>
          <cell r="BK740">
            <v>-5</v>
          </cell>
          <cell r="BL740">
            <v>5</v>
          </cell>
          <cell r="BO740" t="str">
            <v/>
          </cell>
          <cell r="BP740"/>
          <cell r="BW740">
            <v>0</v>
          </cell>
          <cell r="CK740">
            <v>0</v>
          </cell>
          <cell r="CL740">
            <v>0.90310000000000001</v>
          </cell>
          <cell r="CN740" t="str">
            <v>foam Koary122  slice bottom</v>
          </cell>
          <cell r="CO740" t="str">
            <v>المصرية الألمانية</v>
          </cell>
          <cell r="CP740" t="str">
            <v xml:space="preserve">شركة المصرية الالمانية </v>
          </cell>
          <cell r="CT740">
            <v>1</v>
          </cell>
          <cell r="CU740">
            <v>1</v>
          </cell>
          <cell r="CV740">
            <v>1</v>
          </cell>
        </row>
        <row r="741">
          <cell r="A741">
            <v>56</v>
          </cell>
          <cell r="B741" t="str">
            <v>PF1</v>
          </cell>
          <cell r="C741" t="str">
            <v>FOAM 10TH</v>
          </cell>
          <cell r="D741" t="str">
            <v>Molds</v>
          </cell>
          <cell r="E741" t="str">
            <v>FMEGPIM1291000</v>
          </cell>
          <cell r="F741" t="str">
            <v>مثمن 129 سفلى</v>
          </cell>
          <cell r="G741" t="str">
            <v>Ea</v>
          </cell>
          <cell r="H741" t="str">
            <v>1400*1700</v>
          </cell>
          <cell r="I741">
            <v>0.53500000000000003</v>
          </cell>
          <cell r="J741">
            <v>40</v>
          </cell>
          <cell r="L741">
            <v>42</v>
          </cell>
          <cell r="M741">
            <v>44</v>
          </cell>
          <cell r="N741">
            <v>1</v>
          </cell>
          <cell r="O741">
            <v>2</v>
          </cell>
          <cell r="P741" t="str">
            <v>K1</v>
          </cell>
          <cell r="Q741" t="str">
            <v>تعمل</v>
          </cell>
          <cell r="R741">
            <v>535</v>
          </cell>
          <cell r="S741">
            <v>497.55</v>
          </cell>
          <cell r="T741">
            <v>572.45000000000005</v>
          </cell>
          <cell r="U741">
            <v>7</v>
          </cell>
          <cell r="V741">
            <v>7</v>
          </cell>
          <cell r="X741" t="str">
            <v>خزف</v>
          </cell>
          <cell r="Y741">
            <v>20</v>
          </cell>
          <cell r="AA741">
            <v>56</v>
          </cell>
          <cell r="AB741" t="str">
            <v>مثمن 129 سفلى</v>
          </cell>
          <cell r="AD741" t="str">
            <v>مثمن 129</v>
          </cell>
          <cell r="AE741">
            <v>1</v>
          </cell>
          <cell r="AH741">
            <v>163.63636363636363</v>
          </cell>
          <cell r="AI741">
            <v>155.45454545454544</v>
          </cell>
          <cell r="AJ741">
            <v>171.81818181818181</v>
          </cell>
          <cell r="AK741">
            <v>1</v>
          </cell>
          <cell r="AL741">
            <v>1</v>
          </cell>
          <cell r="AN741">
            <v>8</v>
          </cell>
          <cell r="AO741" t="str">
            <v>18</v>
          </cell>
          <cell r="AP741" t="str">
            <v>(A)   EU 150   (M)0.7-1.1 mm</v>
          </cell>
          <cell r="AQ741" t="str">
            <v>(B)   S.2 112  (M)0.7-1.1 mm</v>
          </cell>
          <cell r="AR741" t="str">
            <v>30</v>
          </cell>
          <cell r="AS741" t="str">
            <v>36</v>
          </cell>
          <cell r="AT741" t="str">
            <v>EGP</v>
          </cell>
          <cell r="AU741" t="str">
            <v>اتوماتيك</v>
          </cell>
          <cell r="AV741">
            <v>7</v>
          </cell>
          <cell r="AW741">
            <v>7</v>
          </cell>
          <cell r="AX741">
            <v>620</v>
          </cell>
          <cell r="AY741">
            <v>2</v>
          </cell>
          <cell r="AZ741">
            <v>2</v>
          </cell>
          <cell r="BA741">
            <v>595</v>
          </cell>
          <cell r="BB741">
            <v>2</v>
          </cell>
          <cell r="BC741">
            <v>2</v>
          </cell>
          <cell r="BD741">
            <v>205</v>
          </cell>
          <cell r="BE741">
            <v>2</v>
          </cell>
          <cell r="BF741">
            <v>2</v>
          </cell>
          <cell r="BJ741">
            <v>5</v>
          </cell>
          <cell r="BK741">
            <v>3</v>
          </cell>
          <cell r="BL741">
            <v>13</v>
          </cell>
          <cell r="BN741">
            <v>501</v>
          </cell>
          <cell r="BO741" t="str">
            <v>5</v>
          </cell>
          <cell r="BP741"/>
          <cell r="BW741">
            <v>0</v>
          </cell>
          <cell r="CB741">
            <v>5</v>
          </cell>
          <cell r="CG741" t="str">
            <v>ابيض</v>
          </cell>
          <cell r="CK741">
            <v>0.58047499999999996</v>
          </cell>
          <cell r="CL741">
            <v>0</v>
          </cell>
          <cell r="CN741" t="str">
            <v>mothamn 129 bottom</v>
          </cell>
          <cell r="CO741" t="str">
            <v>المصرية الألمانية</v>
          </cell>
          <cell r="CP741" t="str">
            <v xml:space="preserve">شركة المصرية الالمانية </v>
          </cell>
          <cell r="CT741">
            <v>1</v>
          </cell>
          <cell r="CU741">
            <v>1</v>
          </cell>
          <cell r="CV741">
            <v>1</v>
          </cell>
        </row>
        <row r="742">
          <cell r="A742">
            <v>55</v>
          </cell>
          <cell r="B742" t="str">
            <v>PF1</v>
          </cell>
          <cell r="C742" t="str">
            <v>FOAM 10TH</v>
          </cell>
          <cell r="D742" t="str">
            <v>Molds</v>
          </cell>
          <cell r="E742" t="str">
            <v>FMEGPIM1292000</v>
          </cell>
          <cell r="F742" t="str">
            <v>مثمن 129 علوى</v>
          </cell>
          <cell r="G742" t="str">
            <v>Ea</v>
          </cell>
          <cell r="H742" t="str">
            <v>1400*1700</v>
          </cell>
          <cell r="I742">
            <v>0.56499999999999995</v>
          </cell>
          <cell r="J742">
            <v>40</v>
          </cell>
          <cell r="L742">
            <v>42</v>
          </cell>
          <cell r="M742">
            <v>44</v>
          </cell>
          <cell r="N742">
            <v>1</v>
          </cell>
          <cell r="O742">
            <v>2</v>
          </cell>
          <cell r="P742" t="str">
            <v>K1</v>
          </cell>
          <cell r="Q742" t="str">
            <v>تعمل</v>
          </cell>
          <cell r="R742">
            <v>565</v>
          </cell>
          <cell r="S742">
            <v>525.45000000000005</v>
          </cell>
          <cell r="T742">
            <v>604.54999999999995</v>
          </cell>
          <cell r="U742">
            <v>7</v>
          </cell>
          <cell r="V742">
            <v>7</v>
          </cell>
          <cell r="X742" t="str">
            <v>خزف</v>
          </cell>
          <cell r="Y742">
            <v>20</v>
          </cell>
          <cell r="AA742">
            <v>55</v>
          </cell>
          <cell r="AB742" t="str">
            <v>مثمن 129 علوى</v>
          </cell>
          <cell r="AD742" t="str">
            <v>مثمن 129</v>
          </cell>
          <cell r="AE742">
            <v>1</v>
          </cell>
          <cell r="AH742">
            <v>163.63636363636363</v>
          </cell>
          <cell r="AI742">
            <v>155.45454545454544</v>
          </cell>
          <cell r="AJ742">
            <v>171.81818181818181</v>
          </cell>
          <cell r="AK742">
            <v>1</v>
          </cell>
          <cell r="AL742">
            <v>1</v>
          </cell>
          <cell r="AN742">
            <v>8</v>
          </cell>
          <cell r="AO742" t="str">
            <v>18</v>
          </cell>
          <cell r="AP742" t="str">
            <v>(A)   EU 150   (M)0.7-1.1 mm</v>
          </cell>
          <cell r="AQ742" t="str">
            <v>(B)   S.2 112  (M)0.7-1.1 mm</v>
          </cell>
          <cell r="AR742" t="str">
            <v>30</v>
          </cell>
          <cell r="AS742" t="str">
            <v>36</v>
          </cell>
          <cell r="AT742" t="str">
            <v>EGP</v>
          </cell>
          <cell r="AU742" t="str">
            <v>اتوماتيك</v>
          </cell>
          <cell r="AV742">
            <v>7</v>
          </cell>
          <cell r="AW742">
            <v>7</v>
          </cell>
          <cell r="AX742">
            <v>620</v>
          </cell>
          <cell r="AY742">
            <v>2</v>
          </cell>
          <cell r="AZ742">
            <v>2</v>
          </cell>
          <cell r="BA742">
            <v>595</v>
          </cell>
          <cell r="BB742">
            <v>2</v>
          </cell>
          <cell r="BC742">
            <v>2</v>
          </cell>
          <cell r="BD742">
            <v>200</v>
          </cell>
          <cell r="BE742">
            <v>2</v>
          </cell>
          <cell r="BF742">
            <v>2</v>
          </cell>
          <cell r="BJ742">
            <v>5</v>
          </cell>
          <cell r="BK742">
            <v>3</v>
          </cell>
          <cell r="BL742">
            <v>13</v>
          </cell>
          <cell r="BN742">
            <v>501</v>
          </cell>
          <cell r="BO742" t="str">
            <v>5</v>
          </cell>
          <cell r="BP742"/>
          <cell r="BW742">
            <v>0</v>
          </cell>
          <cell r="CB742">
            <v>5</v>
          </cell>
          <cell r="CG742" t="str">
            <v>احمر</v>
          </cell>
          <cell r="CK742">
            <v>0.61302499999999993</v>
          </cell>
          <cell r="CL742">
            <v>0</v>
          </cell>
          <cell r="CN742" t="str">
            <v>mothamn 129 top</v>
          </cell>
          <cell r="CO742" t="str">
            <v>المصرية الألمانية</v>
          </cell>
          <cell r="CP742" t="str">
            <v xml:space="preserve">شركة المصرية الالمانية </v>
          </cell>
          <cell r="CT742">
            <v>1</v>
          </cell>
          <cell r="CU742">
            <v>1</v>
          </cell>
          <cell r="CV742">
            <v>1</v>
          </cell>
        </row>
        <row r="743">
          <cell r="A743" t="str">
            <v>56sum</v>
          </cell>
          <cell r="B743" t="str">
            <v>PF1</v>
          </cell>
          <cell r="C743" t="str">
            <v>FOAM 10TH</v>
          </cell>
          <cell r="D743" t="str">
            <v>Molds</v>
          </cell>
          <cell r="E743" t="str">
            <v>FMEGPIM1291000</v>
          </cell>
          <cell r="F743" t="str">
            <v>مثمن 129 علوى/مثمن 129 سفلى</v>
          </cell>
          <cell r="G743" t="str">
            <v>Ea</v>
          </cell>
          <cell r="H743" t="str">
            <v>1400*1700</v>
          </cell>
          <cell r="I743">
            <v>1.1000000000000001</v>
          </cell>
          <cell r="J743">
            <v>40</v>
          </cell>
          <cell r="L743">
            <v>42</v>
          </cell>
          <cell r="M743">
            <v>44</v>
          </cell>
          <cell r="N743">
            <v>2</v>
          </cell>
          <cell r="O743">
            <v>2</v>
          </cell>
          <cell r="P743" t="str">
            <v>K1</v>
          </cell>
          <cell r="Q743" t="str">
            <v>تعمل</v>
          </cell>
          <cell r="R743">
            <v>1100</v>
          </cell>
          <cell r="S743">
            <v>1023</v>
          </cell>
          <cell r="T743">
            <v>1177</v>
          </cell>
          <cell r="U743">
            <v>7</v>
          </cell>
          <cell r="V743">
            <v>7</v>
          </cell>
          <cell r="X743" t="str">
            <v>خزف</v>
          </cell>
          <cell r="Y743">
            <v>20</v>
          </cell>
          <cell r="Z743" t="str">
            <v>مجمعة</v>
          </cell>
          <cell r="AA743">
            <v>56</v>
          </cell>
          <cell r="AB743" t="str">
            <v>مثمن 129 سفلى</v>
          </cell>
          <cell r="AD743" t="str">
            <v>مثمن 129</v>
          </cell>
          <cell r="AE743">
            <v>1</v>
          </cell>
          <cell r="AH743">
            <v>163.63636363636363</v>
          </cell>
          <cell r="AI743">
            <v>155.45454545454544</v>
          </cell>
          <cell r="AJ743">
            <v>171.81818181818181</v>
          </cell>
          <cell r="AK743">
            <v>0</v>
          </cell>
          <cell r="AM743">
            <v>1</v>
          </cell>
          <cell r="AN743">
            <v>8</v>
          </cell>
          <cell r="AO743" t="str">
            <v>18</v>
          </cell>
          <cell r="AP743" t="str">
            <v>(A)   EU 150   (M)0.7-1.1 mm</v>
          </cell>
          <cell r="AQ743" t="str">
            <v>(B)   S.2 112  (M)0.7-1.1 mm</v>
          </cell>
          <cell r="AR743" t="str">
            <v>30</v>
          </cell>
          <cell r="AS743" t="str">
            <v>36</v>
          </cell>
          <cell r="AT743" t="str">
            <v>EGP</v>
          </cell>
          <cell r="AU743" t="str">
            <v>اتوماتيك</v>
          </cell>
          <cell r="AV743">
            <v>7</v>
          </cell>
          <cell r="AW743">
            <v>7</v>
          </cell>
          <cell r="BJ743">
            <v>5</v>
          </cell>
          <cell r="BK743">
            <v>3</v>
          </cell>
          <cell r="BL743">
            <v>13</v>
          </cell>
          <cell r="BN743">
            <v>501</v>
          </cell>
          <cell r="BO743" t="str">
            <v>5</v>
          </cell>
          <cell r="BP743"/>
          <cell r="BW743">
            <v>0</v>
          </cell>
          <cell r="CB743">
            <v>5</v>
          </cell>
          <cell r="CK743">
            <v>1.1935</v>
          </cell>
          <cell r="CL743">
            <v>0</v>
          </cell>
          <cell r="CN743" t="str">
            <v>mothamn 129 bottom</v>
          </cell>
          <cell r="CO743" t="str">
            <v>المصرية لتجارة البورسلين</v>
          </cell>
          <cell r="CP743" t="str">
            <v>المصرية لتجارة البورسلين</v>
          </cell>
          <cell r="CT743">
            <v>0</v>
          </cell>
          <cell r="CU743">
            <v>1</v>
          </cell>
          <cell r="CV743">
            <v>1</v>
          </cell>
        </row>
        <row r="744">
          <cell r="A744">
            <v>631</v>
          </cell>
          <cell r="B744" t="str">
            <v>PF2</v>
          </cell>
          <cell r="C744" t="str">
            <v>FOAM 6TH</v>
          </cell>
          <cell r="D744" t="str">
            <v>Molds</v>
          </cell>
          <cell r="E744" t="str">
            <v>FMELCI05800000</v>
          </cell>
          <cell r="F744" t="str">
            <v>فوم الكتروستار 339 -قاعدة</v>
          </cell>
          <cell r="G744" t="str">
            <v>Ea</v>
          </cell>
          <cell r="H744" t="str">
            <v>1400*1700</v>
          </cell>
          <cell r="I744">
            <v>0.27200000000000002</v>
          </cell>
          <cell r="M744">
            <v>30</v>
          </cell>
          <cell r="N744">
            <v>1</v>
          </cell>
          <cell r="O744">
            <v>3</v>
          </cell>
          <cell r="Q744" t="str">
            <v>تعمل</v>
          </cell>
          <cell r="R744">
            <v>272</v>
          </cell>
          <cell r="S744">
            <v>252.96</v>
          </cell>
          <cell r="T744">
            <v>291.04000000000002</v>
          </cell>
          <cell r="U744">
            <v>7</v>
          </cell>
          <cell r="V744">
            <v>7</v>
          </cell>
          <cell r="X744" t="str">
            <v>ثلاجة</v>
          </cell>
          <cell r="Y744">
            <v>408</v>
          </cell>
          <cell r="AA744">
            <v>631</v>
          </cell>
          <cell r="AB744" t="str">
            <v>فوم الكتروستار 580 اكتوبر</v>
          </cell>
          <cell r="AD744" t="str">
            <v>فوم الكتروستار 339</v>
          </cell>
          <cell r="AE744">
            <v>1</v>
          </cell>
          <cell r="AH744">
            <v>360</v>
          </cell>
          <cell r="AI744">
            <v>342</v>
          </cell>
          <cell r="AJ744">
            <v>378</v>
          </cell>
          <cell r="AK744">
            <v>1</v>
          </cell>
          <cell r="AL744">
            <v>1</v>
          </cell>
          <cell r="AN744">
            <v>5</v>
          </cell>
          <cell r="AO744">
            <v>16</v>
          </cell>
          <cell r="AR744">
            <v>24</v>
          </cell>
          <cell r="AS744">
            <v>32</v>
          </cell>
          <cell r="AT744" t="str">
            <v>ELC</v>
          </cell>
          <cell r="AU744" t="str">
            <v>اتوماتيك</v>
          </cell>
          <cell r="AV744">
            <v>7</v>
          </cell>
          <cell r="AW744">
            <v>7</v>
          </cell>
          <cell r="AX744">
            <v>648</v>
          </cell>
          <cell r="AY744">
            <v>1</v>
          </cell>
          <cell r="AZ744">
            <v>1</v>
          </cell>
          <cell r="BA744">
            <v>600</v>
          </cell>
          <cell r="BB744">
            <v>1</v>
          </cell>
          <cell r="BC744">
            <v>1</v>
          </cell>
          <cell r="BD744">
            <v>90</v>
          </cell>
          <cell r="BE744">
            <v>2</v>
          </cell>
          <cell r="BF744">
            <v>2</v>
          </cell>
          <cell r="BJ744">
            <v>5</v>
          </cell>
          <cell r="BK744">
            <v>0</v>
          </cell>
          <cell r="BL744">
            <v>10</v>
          </cell>
          <cell r="BN744">
            <v>707</v>
          </cell>
          <cell r="BO744" t="str">
            <v>7</v>
          </cell>
          <cell r="BP744"/>
          <cell r="BW744">
            <v>0</v>
          </cell>
          <cell r="CK744">
            <v>0.29511999999999999</v>
          </cell>
          <cell r="CL744">
            <v>0</v>
          </cell>
          <cell r="CN744" t="str">
            <v>foam Elextorstar 580 October</v>
          </cell>
          <cell r="CO744" t="str">
            <v/>
          </cell>
          <cell r="CT744">
            <v>1</v>
          </cell>
          <cell r="CU744">
            <v>1</v>
          </cell>
          <cell r="CV744">
            <v>1</v>
          </cell>
        </row>
        <row r="745">
          <cell r="A745">
            <v>632</v>
          </cell>
          <cell r="B745" t="str">
            <v>PF2</v>
          </cell>
          <cell r="C745" t="str">
            <v>FOAM 6TH</v>
          </cell>
          <cell r="D745" t="str">
            <v>Molds</v>
          </cell>
          <cell r="E745" t="str">
            <v>FMELCI05800000</v>
          </cell>
          <cell r="F745" t="str">
            <v>فوم الكتروستار 339 -كفر</v>
          </cell>
          <cell r="G745" t="str">
            <v>Ea</v>
          </cell>
          <cell r="H745" t="str">
            <v>1400*1700</v>
          </cell>
          <cell r="I745">
            <v>0.23</v>
          </cell>
          <cell r="M745">
            <v>30</v>
          </cell>
          <cell r="N745">
            <v>1</v>
          </cell>
          <cell r="O745">
            <v>3</v>
          </cell>
          <cell r="Q745" t="str">
            <v>تعمل</v>
          </cell>
          <cell r="R745">
            <v>230</v>
          </cell>
          <cell r="S745">
            <v>213.9</v>
          </cell>
          <cell r="T745">
            <v>246.1</v>
          </cell>
          <cell r="U745">
            <v>7</v>
          </cell>
          <cell r="V745">
            <v>7</v>
          </cell>
          <cell r="X745" t="str">
            <v>ثلاجة</v>
          </cell>
          <cell r="Y745">
            <v>408</v>
          </cell>
          <cell r="AA745">
            <v>632</v>
          </cell>
          <cell r="AB745" t="str">
            <v>قاعده339</v>
          </cell>
          <cell r="AD745" t="str">
            <v>فوم الكتروستار 339</v>
          </cell>
          <cell r="AE745">
            <v>1</v>
          </cell>
          <cell r="AH745">
            <v>360</v>
          </cell>
          <cell r="AI745">
            <v>342</v>
          </cell>
          <cell r="AJ745">
            <v>378</v>
          </cell>
          <cell r="AK745">
            <v>1</v>
          </cell>
          <cell r="AL745">
            <v>1</v>
          </cell>
          <cell r="AN745">
            <v>5</v>
          </cell>
          <cell r="AO745">
            <v>16</v>
          </cell>
          <cell r="AR745">
            <v>24</v>
          </cell>
          <cell r="AS745">
            <v>32</v>
          </cell>
          <cell r="AT745" t="str">
            <v>ELC</v>
          </cell>
          <cell r="AU745" t="str">
            <v>اتوماتيك</v>
          </cell>
          <cell r="AV745">
            <v>7</v>
          </cell>
          <cell r="AW745">
            <v>7</v>
          </cell>
          <cell r="AX745">
            <v>635</v>
          </cell>
          <cell r="AY745">
            <v>1</v>
          </cell>
          <cell r="AZ745">
            <v>1</v>
          </cell>
          <cell r="BA745">
            <v>595</v>
          </cell>
          <cell r="BB745">
            <v>1</v>
          </cell>
          <cell r="BC745">
            <v>1</v>
          </cell>
          <cell r="BD745">
            <v>90</v>
          </cell>
          <cell r="BE745">
            <v>2</v>
          </cell>
          <cell r="BF745">
            <v>2</v>
          </cell>
          <cell r="BJ745">
            <v>5</v>
          </cell>
          <cell r="BK745">
            <v>0</v>
          </cell>
          <cell r="BL745">
            <v>10</v>
          </cell>
          <cell r="BN745">
            <v>707</v>
          </cell>
          <cell r="BO745" t="str">
            <v>7</v>
          </cell>
          <cell r="BP745"/>
          <cell r="BW745">
            <v>0</v>
          </cell>
          <cell r="CK745">
            <v>0.24954999999999999</v>
          </cell>
          <cell r="CL745">
            <v>0</v>
          </cell>
          <cell r="CN745" t="str">
            <v>foam Elextorstar 580 October</v>
          </cell>
          <cell r="CO745" t="str">
            <v/>
          </cell>
          <cell r="CT745">
            <v>1</v>
          </cell>
          <cell r="CU745">
            <v>1</v>
          </cell>
          <cell r="CV745">
            <v>1</v>
          </cell>
        </row>
        <row r="746">
          <cell r="A746" t="str">
            <v>633r</v>
          </cell>
          <cell r="B746" t="str">
            <v>PF2</v>
          </cell>
          <cell r="C746" t="str">
            <v>FOAM 6TH</v>
          </cell>
          <cell r="D746" t="str">
            <v>Molds</v>
          </cell>
          <cell r="E746" t="str">
            <v>FMELCI05800000</v>
          </cell>
          <cell r="F746" t="str">
            <v>فوم الكتروستار 339 -قوائم يمين</v>
          </cell>
          <cell r="G746" t="str">
            <v>Ea</v>
          </cell>
          <cell r="H746" t="str">
            <v>1400*1700</v>
          </cell>
          <cell r="I746">
            <v>0.254</v>
          </cell>
          <cell r="M746">
            <v>30</v>
          </cell>
          <cell r="N746">
            <v>1</v>
          </cell>
          <cell r="O746">
            <v>3</v>
          </cell>
          <cell r="Q746" t="str">
            <v>تعمل</v>
          </cell>
          <cell r="R746">
            <v>254</v>
          </cell>
          <cell r="S746">
            <v>236.22</v>
          </cell>
          <cell r="T746">
            <v>271.77999999999997</v>
          </cell>
          <cell r="U746">
            <v>7</v>
          </cell>
          <cell r="V746">
            <v>7</v>
          </cell>
          <cell r="X746" t="str">
            <v>ثلاجة</v>
          </cell>
          <cell r="Y746">
            <v>408</v>
          </cell>
          <cell r="AA746">
            <v>633</v>
          </cell>
          <cell r="AB746" t="str">
            <v>كفر339</v>
          </cell>
          <cell r="AD746" t="str">
            <v>فوم الكتروستار 339</v>
          </cell>
          <cell r="AE746">
            <v>1</v>
          </cell>
          <cell r="AH746">
            <v>360</v>
          </cell>
          <cell r="AI746">
            <v>342</v>
          </cell>
          <cell r="AJ746">
            <v>378</v>
          </cell>
          <cell r="AK746">
            <v>0</v>
          </cell>
          <cell r="AL746">
            <v>1</v>
          </cell>
          <cell r="AN746">
            <v>5</v>
          </cell>
          <cell r="AO746">
            <v>16</v>
          </cell>
          <cell r="AR746">
            <v>24</v>
          </cell>
          <cell r="AS746">
            <v>32</v>
          </cell>
          <cell r="AT746" t="str">
            <v>ELC</v>
          </cell>
          <cell r="AU746" t="str">
            <v>اتوماتيك</v>
          </cell>
          <cell r="AV746">
            <v>7</v>
          </cell>
          <cell r="AW746">
            <v>7</v>
          </cell>
          <cell r="AX746">
            <v>980</v>
          </cell>
          <cell r="AY746">
            <v>1</v>
          </cell>
          <cell r="AZ746">
            <v>1</v>
          </cell>
          <cell r="BA746">
            <v>200</v>
          </cell>
          <cell r="BB746">
            <v>1</v>
          </cell>
          <cell r="BC746">
            <v>1</v>
          </cell>
          <cell r="BD746">
            <v>91</v>
          </cell>
          <cell r="BE746">
            <v>2</v>
          </cell>
          <cell r="BF746">
            <v>2</v>
          </cell>
          <cell r="BJ746">
            <v>5</v>
          </cell>
          <cell r="BK746">
            <v>0</v>
          </cell>
          <cell r="BL746">
            <v>10</v>
          </cell>
          <cell r="BN746">
            <v>707</v>
          </cell>
          <cell r="BO746" t="str">
            <v>7</v>
          </cell>
          <cell r="BP746"/>
          <cell r="BW746">
            <v>0</v>
          </cell>
          <cell r="CK746">
            <v>0.27559</v>
          </cell>
          <cell r="CL746">
            <v>0</v>
          </cell>
          <cell r="CN746" t="str">
            <v>foam Elextorstar 580 October</v>
          </cell>
          <cell r="CO746" t="str">
            <v/>
          </cell>
          <cell r="CT746">
            <v>0</v>
          </cell>
          <cell r="CU746">
            <v>1</v>
          </cell>
          <cell r="CV746">
            <v>1</v>
          </cell>
        </row>
        <row r="747">
          <cell r="A747" t="str">
            <v>633l</v>
          </cell>
          <cell r="B747" t="str">
            <v>PF2</v>
          </cell>
          <cell r="C747" t="str">
            <v>FOAM 6TH</v>
          </cell>
          <cell r="D747" t="str">
            <v>Molds</v>
          </cell>
          <cell r="E747" t="str">
            <v>FMELCI05800000</v>
          </cell>
          <cell r="F747" t="str">
            <v>فوم الكتروستار 339 -قوائم يسار</v>
          </cell>
          <cell r="G747" t="str">
            <v>Ea</v>
          </cell>
          <cell r="H747" t="str">
            <v>1400*1700</v>
          </cell>
          <cell r="I747">
            <v>0.254</v>
          </cell>
          <cell r="M747">
            <v>30</v>
          </cell>
          <cell r="N747">
            <v>1</v>
          </cell>
          <cell r="O747">
            <v>3</v>
          </cell>
          <cell r="Q747" t="str">
            <v>تعمل</v>
          </cell>
          <cell r="R747">
            <v>254</v>
          </cell>
          <cell r="S747">
            <v>236.22</v>
          </cell>
          <cell r="T747">
            <v>271.77999999999997</v>
          </cell>
          <cell r="U747">
            <v>7</v>
          </cell>
          <cell r="V747">
            <v>7</v>
          </cell>
          <cell r="X747" t="str">
            <v>ثلاجة</v>
          </cell>
          <cell r="Y747">
            <v>408</v>
          </cell>
          <cell r="AA747">
            <v>633</v>
          </cell>
          <cell r="AB747" t="str">
            <v>كفر339</v>
          </cell>
          <cell r="AD747" t="str">
            <v>فوم الكتروستار 339</v>
          </cell>
          <cell r="AE747">
            <v>1</v>
          </cell>
          <cell r="AH747">
            <v>360</v>
          </cell>
          <cell r="AI747">
            <v>342</v>
          </cell>
          <cell r="AJ747">
            <v>378</v>
          </cell>
          <cell r="AK747">
            <v>0</v>
          </cell>
          <cell r="AL747">
            <v>1</v>
          </cell>
          <cell r="AN747">
            <v>5</v>
          </cell>
          <cell r="AO747">
            <v>16</v>
          </cell>
          <cell r="AR747">
            <v>24</v>
          </cell>
          <cell r="AS747">
            <v>32</v>
          </cell>
          <cell r="AT747" t="str">
            <v>ELC</v>
          </cell>
          <cell r="AU747" t="str">
            <v>اتوماتيك</v>
          </cell>
          <cell r="AV747">
            <v>7</v>
          </cell>
          <cell r="AW747">
            <v>7</v>
          </cell>
          <cell r="AX747">
            <v>980</v>
          </cell>
          <cell r="AY747">
            <v>1</v>
          </cell>
          <cell r="AZ747">
            <v>1</v>
          </cell>
          <cell r="BA747">
            <v>200</v>
          </cell>
          <cell r="BB747">
            <v>1</v>
          </cell>
          <cell r="BC747">
            <v>1</v>
          </cell>
          <cell r="BD747">
            <v>116</v>
          </cell>
          <cell r="BE747">
            <v>2</v>
          </cell>
          <cell r="BF747">
            <v>2</v>
          </cell>
          <cell r="BJ747">
            <v>5</v>
          </cell>
          <cell r="BK747">
            <v>0</v>
          </cell>
          <cell r="BL747">
            <v>10</v>
          </cell>
          <cell r="BN747">
            <v>707</v>
          </cell>
          <cell r="BO747" t="str">
            <v>7</v>
          </cell>
          <cell r="BP747"/>
          <cell r="BW747">
            <v>0</v>
          </cell>
          <cell r="CK747">
            <v>0.27559</v>
          </cell>
          <cell r="CL747">
            <v>0</v>
          </cell>
          <cell r="CN747" t="str">
            <v>foam Elextorstar 580 October</v>
          </cell>
          <cell r="CO747" t="str">
            <v/>
          </cell>
          <cell r="CT747">
            <v>0</v>
          </cell>
          <cell r="CU747">
            <v>1</v>
          </cell>
          <cell r="CV747">
            <v>1</v>
          </cell>
        </row>
        <row r="748">
          <cell r="A748">
            <v>633</v>
          </cell>
          <cell r="B748" t="str">
            <v>PF2</v>
          </cell>
          <cell r="C748" t="str">
            <v>FOAM 6TH</v>
          </cell>
          <cell r="D748" t="str">
            <v>Molds</v>
          </cell>
          <cell r="E748" t="str">
            <v>FMELCI05800000</v>
          </cell>
          <cell r="F748" t="str">
            <v>فوم الكتروستار 339 -قوائم</v>
          </cell>
          <cell r="G748" t="str">
            <v>Ea</v>
          </cell>
          <cell r="H748" t="str">
            <v>1400*1700</v>
          </cell>
          <cell r="I748">
            <v>0.254</v>
          </cell>
          <cell r="M748">
            <v>30</v>
          </cell>
          <cell r="N748">
            <v>1</v>
          </cell>
          <cell r="O748">
            <v>3</v>
          </cell>
          <cell r="Q748" t="str">
            <v>تعمل</v>
          </cell>
          <cell r="R748">
            <v>254</v>
          </cell>
          <cell r="S748">
            <v>236.22</v>
          </cell>
          <cell r="T748">
            <v>271.77999999999997</v>
          </cell>
          <cell r="U748">
            <v>7</v>
          </cell>
          <cell r="V748">
            <v>7</v>
          </cell>
          <cell r="X748" t="str">
            <v>ثلاجة</v>
          </cell>
          <cell r="Y748">
            <v>408</v>
          </cell>
          <cell r="AA748">
            <v>633</v>
          </cell>
          <cell r="AB748" t="str">
            <v>كفر339</v>
          </cell>
          <cell r="AD748" t="str">
            <v>فوم الكتروستار 339</v>
          </cell>
          <cell r="AE748">
            <v>1</v>
          </cell>
          <cell r="AH748">
            <v>360</v>
          </cell>
          <cell r="AI748">
            <v>342</v>
          </cell>
          <cell r="AJ748">
            <v>378</v>
          </cell>
          <cell r="AK748">
            <v>1</v>
          </cell>
          <cell r="AL748">
            <v>1</v>
          </cell>
          <cell r="AN748">
            <v>5</v>
          </cell>
          <cell r="AO748">
            <v>16</v>
          </cell>
          <cell r="AR748">
            <v>24</v>
          </cell>
          <cell r="AS748">
            <v>32</v>
          </cell>
          <cell r="AT748" t="str">
            <v>ELC</v>
          </cell>
          <cell r="AU748" t="str">
            <v>اتوماتيك</v>
          </cell>
          <cell r="AV748">
            <v>7</v>
          </cell>
          <cell r="AW748">
            <v>7</v>
          </cell>
          <cell r="AX748">
            <v>980</v>
          </cell>
          <cell r="AY748">
            <v>1</v>
          </cell>
          <cell r="AZ748">
            <v>1</v>
          </cell>
          <cell r="BA748">
            <v>200</v>
          </cell>
          <cell r="BB748">
            <v>1</v>
          </cell>
          <cell r="BC748">
            <v>1</v>
          </cell>
          <cell r="BJ748">
            <v>5</v>
          </cell>
          <cell r="BK748">
            <v>0</v>
          </cell>
          <cell r="BL748">
            <v>10</v>
          </cell>
          <cell r="BN748">
            <v>707</v>
          </cell>
          <cell r="BO748" t="str">
            <v>7</v>
          </cell>
          <cell r="BP748"/>
          <cell r="BW748">
            <v>0</v>
          </cell>
          <cell r="CK748">
            <v>0.27559</v>
          </cell>
          <cell r="CL748">
            <v>0</v>
          </cell>
          <cell r="CN748" t="str">
            <v>foam Elextorstar 580 October</v>
          </cell>
          <cell r="CO748" t="str">
            <v/>
          </cell>
          <cell r="CT748">
            <v>1</v>
          </cell>
          <cell r="CU748">
            <v>1</v>
          </cell>
          <cell r="CV748">
            <v>1</v>
          </cell>
        </row>
        <row r="749">
          <cell r="A749" t="str">
            <v>633sum</v>
          </cell>
          <cell r="B749" t="str">
            <v>PF2</v>
          </cell>
          <cell r="C749" t="str">
            <v>FOAM 6TH</v>
          </cell>
          <cell r="D749" t="str">
            <v>Molds</v>
          </cell>
          <cell r="E749" t="str">
            <v>FMELCI05800000</v>
          </cell>
          <cell r="F749" t="str">
            <v>فوم الكتروستار 339</v>
          </cell>
          <cell r="G749" t="str">
            <v>Ea</v>
          </cell>
          <cell r="H749" t="str">
            <v>1400*1700</v>
          </cell>
          <cell r="I749">
            <v>0.75600000000000001</v>
          </cell>
          <cell r="M749">
            <v>30</v>
          </cell>
          <cell r="N749">
            <v>1</v>
          </cell>
          <cell r="O749">
            <v>3</v>
          </cell>
          <cell r="Q749" t="str">
            <v>تعمل</v>
          </cell>
          <cell r="R749">
            <v>756</v>
          </cell>
          <cell r="S749">
            <v>703.08</v>
          </cell>
          <cell r="T749">
            <v>808.92</v>
          </cell>
          <cell r="U749">
            <v>7</v>
          </cell>
          <cell r="V749">
            <v>7</v>
          </cell>
          <cell r="X749" t="str">
            <v>ثلاجة</v>
          </cell>
          <cell r="Y749">
            <v>408</v>
          </cell>
          <cell r="AA749">
            <v>633</v>
          </cell>
          <cell r="AB749" t="str">
            <v>قوائم339</v>
          </cell>
          <cell r="AD749" t="str">
            <v>فوم الكتروستار 339</v>
          </cell>
          <cell r="AE749">
            <v>1</v>
          </cell>
          <cell r="AH749">
            <v>360</v>
          </cell>
          <cell r="AI749">
            <v>342</v>
          </cell>
          <cell r="AJ749">
            <v>378</v>
          </cell>
          <cell r="AK749">
            <v>0</v>
          </cell>
          <cell r="AM749">
            <v>1</v>
          </cell>
          <cell r="AN749">
            <v>5</v>
          </cell>
          <cell r="AO749">
            <v>16</v>
          </cell>
          <cell r="AR749">
            <v>24</v>
          </cell>
          <cell r="AS749">
            <v>32</v>
          </cell>
          <cell r="AT749" t="str">
            <v>ELC</v>
          </cell>
          <cell r="AU749" t="str">
            <v>اتوماتيك</v>
          </cell>
          <cell r="AV749">
            <v>7</v>
          </cell>
          <cell r="AW749">
            <v>7</v>
          </cell>
          <cell r="BJ749">
            <v>5</v>
          </cell>
          <cell r="BK749">
            <v>0</v>
          </cell>
          <cell r="BL749">
            <v>10</v>
          </cell>
          <cell r="BN749">
            <v>707</v>
          </cell>
          <cell r="BO749" t="str">
            <v>7</v>
          </cell>
          <cell r="BP749"/>
          <cell r="BW749">
            <v>0</v>
          </cell>
          <cell r="CK749">
            <v>0.82025999999999999</v>
          </cell>
          <cell r="CL749">
            <v>0</v>
          </cell>
          <cell r="CN749" t="str">
            <v>foam Elextorstar 580 October</v>
          </cell>
          <cell r="CO749" t="str">
            <v/>
          </cell>
          <cell r="CT749">
            <v>0</v>
          </cell>
          <cell r="CU749">
            <v>1</v>
          </cell>
          <cell r="CV749">
            <v>1</v>
          </cell>
        </row>
        <row r="750">
          <cell r="A750">
            <v>634</v>
          </cell>
          <cell r="B750" t="str">
            <v>PF1</v>
          </cell>
          <cell r="C750" t="str">
            <v>FOAM 10TH</v>
          </cell>
          <cell r="D750" t="str">
            <v>xps</v>
          </cell>
          <cell r="F750" t="str">
            <v>ايكو 5 سم بدون شفة</v>
          </cell>
          <cell r="Q750" t="str">
            <v>تعمل</v>
          </cell>
          <cell r="R750">
            <v>0</v>
          </cell>
          <cell r="S750">
            <v>0</v>
          </cell>
          <cell r="T750">
            <v>0</v>
          </cell>
          <cell r="U750">
            <v>7.5</v>
          </cell>
          <cell r="V750">
            <v>7.5</v>
          </cell>
          <cell r="X750" t="str">
            <v>ايكو</v>
          </cell>
          <cell r="Y750">
            <v>409</v>
          </cell>
          <cell r="AA750">
            <v>634</v>
          </cell>
          <cell r="AB750" t="str">
            <v>ايكو 5 سم بدون شفة</v>
          </cell>
          <cell r="AE750">
            <v>1</v>
          </cell>
          <cell r="AH750" t="e">
            <v>#DIV/0!</v>
          </cell>
          <cell r="AI750" t="e">
            <v>#DIV/0!</v>
          </cell>
          <cell r="AJ750" t="e">
            <v>#DIV/0!</v>
          </cell>
          <cell r="AK750">
            <v>1</v>
          </cell>
          <cell r="AM750">
            <v>1</v>
          </cell>
          <cell r="AT750" t="str">
            <v/>
          </cell>
          <cell r="AV750">
            <v>7</v>
          </cell>
          <cell r="AW750">
            <v>7</v>
          </cell>
          <cell r="BJ750">
            <v>5</v>
          </cell>
          <cell r="BK750">
            <v>-5</v>
          </cell>
          <cell r="BL750">
            <v>5</v>
          </cell>
          <cell r="BO750" t="str">
            <v/>
          </cell>
          <cell r="BP750"/>
          <cell r="BW750">
            <v>0</v>
          </cell>
          <cell r="CK750">
            <v>0</v>
          </cell>
          <cell r="CL750">
            <v>0</v>
          </cell>
          <cell r="CO750" t="str">
            <v>عملاء متنوعون</v>
          </cell>
          <cell r="CP750" t="str">
            <v>عملاء متنوعون</v>
          </cell>
          <cell r="CT750">
            <v>1</v>
          </cell>
          <cell r="CU750">
            <v>1</v>
          </cell>
          <cell r="CV750">
            <v>1</v>
          </cell>
        </row>
        <row r="751">
          <cell r="A751">
            <v>635</v>
          </cell>
          <cell r="B751" t="str">
            <v>PF1</v>
          </cell>
          <cell r="C751" t="str">
            <v>FOAM 10TH</v>
          </cell>
          <cell r="D751" t="str">
            <v>beads</v>
          </cell>
          <cell r="F751" t="str">
            <v xml:space="preserve">حبيبات كثافة 7 </v>
          </cell>
          <cell r="Q751" t="str">
            <v>تعمل</v>
          </cell>
          <cell r="R751">
            <v>0</v>
          </cell>
          <cell r="S751">
            <v>0</v>
          </cell>
          <cell r="T751">
            <v>0</v>
          </cell>
          <cell r="U751">
            <v>7</v>
          </cell>
          <cell r="V751">
            <v>7</v>
          </cell>
          <cell r="X751" t="str">
            <v>حبيبات</v>
          </cell>
          <cell r="Y751">
            <v>410</v>
          </cell>
          <cell r="AA751">
            <v>635</v>
          </cell>
          <cell r="AB751" t="str">
            <v xml:space="preserve">حبيبات كثافة 7 </v>
          </cell>
          <cell r="AE751">
            <v>1</v>
          </cell>
          <cell r="AH751" t="e">
            <v>#DIV/0!</v>
          </cell>
          <cell r="AI751" t="e">
            <v>#DIV/0!</v>
          </cell>
          <cell r="AJ751" t="e">
            <v>#DIV/0!</v>
          </cell>
          <cell r="AK751">
            <v>1</v>
          </cell>
          <cell r="AT751" t="str">
            <v/>
          </cell>
          <cell r="BP751"/>
          <cell r="CK751">
            <v>0</v>
          </cell>
          <cell r="CL751">
            <v>0</v>
          </cell>
          <cell r="CO751" t="str">
            <v>عملاء متنوعون</v>
          </cell>
          <cell r="CP751" t="str">
            <v>عملاء متنوعون</v>
          </cell>
          <cell r="CU751"/>
        </row>
        <row r="752">
          <cell r="A752">
            <v>636</v>
          </cell>
          <cell r="B752" t="str">
            <v>PF1</v>
          </cell>
          <cell r="C752" t="str">
            <v>FOAM 10TH</v>
          </cell>
          <cell r="D752" t="str">
            <v>slides</v>
          </cell>
          <cell r="F752" t="str">
            <v>شرائح( طول2- عرضِ1-ارتفاع 0.02-كثافة 20 بيور)</v>
          </cell>
          <cell r="Q752" t="str">
            <v>تعمل</v>
          </cell>
          <cell r="R752">
            <v>0</v>
          </cell>
          <cell r="S752">
            <v>0</v>
          </cell>
          <cell r="T752">
            <v>0</v>
          </cell>
          <cell r="U752">
            <v>7</v>
          </cell>
          <cell r="V752">
            <v>7</v>
          </cell>
          <cell r="X752" t="str">
            <v>slides</v>
          </cell>
          <cell r="Y752">
            <v>391</v>
          </cell>
          <cell r="AA752">
            <v>636</v>
          </cell>
          <cell r="AB752" t="str">
            <v>شرائح( طول2- عرضِ1-ارتفاع 0.02-كثافة 20 بيور)</v>
          </cell>
          <cell r="AE752">
            <v>1</v>
          </cell>
          <cell r="AH752" t="e">
            <v>#DIV/0!</v>
          </cell>
          <cell r="AI752" t="e">
            <v>#DIV/0!</v>
          </cell>
          <cell r="AJ752" t="e">
            <v>#DIV/0!</v>
          </cell>
          <cell r="AK752">
            <v>1</v>
          </cell>
          <cell r="AO752">
            <v>20</v>
          </cell>
          <cell r="AT752" t="str">
            <v/>
          </cell>
          <cell r="AV752">
            <v>7</v>
          </cell>
          <cell r="AW752">
            <v>7</v>
          </cell>
          <cell r="AX752">
            <v>2</v>
          </cell>
          <cell r="BA752">
            <v>0.15</v>
          </cell>
          <cell r="BD752">
            <v>0.02</v>
          </cell>
          <cell r="BP752"/>
          <cell r="CD752" t="str">
            <v>20 بيور</v>
          </cell>
          <cell r="CK752">
            <v>0</v>
          </cell>
          <cell r="CL752">
            <v>0</v>
          </cell>
          <cell r="CO752" t="str">
            <v>عملاء متنوعون</v>
          </cell>
          <cell r="CP752" t="str">
            <v>عملاء متنوعون</v>
          </cell>
          <cell r="CT752">
            <v>1</v>
          </cell>
          <cell r="CU752">
            <v>1</v>
          </cell>
          <cell r="CV752">
            <v>1</v>
          </cell>
        </row>
        <row r="753">
          <cell r="A753">
            <v>637</v>
          </cell>
          <cell r="B753" t="str">
            <v>PF1</v>
          </cell>
          <cell r="C753" t="str">
            <v>FOAM 10TH</v>
          </cell>
          <cell r="D753" t="str">
            <v>slides</v>
          </cell>
          <cell r="F753" t="str">
            <v>شرائح( طول0.6- عرضِ0.15-ارتفاع 0.02-كثافة LS)</v>
          </cell>
          <cell r="Q753" t="str">
            <v>تعمل</v>
          </cell>
          <cell r="R753">
            <v>0</v>
          </cell>
          <cell r="S753">
            <v>0</v>
          </cell>
          <cell r="T753">
            <v>0</v>
          </cell>
          <cell r="U753">
            <v>7</v>
          </cell>
          <cell r="V753">
            <v>7</v>
          </cell>
          <cell r="X753" t="str">
            <v>slides</v>
          </cell>
          <cell r="Y753">
            <v>391</v>
          </cell>
          <cell r="AA753">
            <v>637</v>
          </cell>
          <cell r="AB753" t="str">
            <v>شرائح( طول0.6- عرضِ0.15-ارتفاع 0.02-كثافة LS)</v>
          </cell>
          <cell r="AE753">
            <v>1</v>
          </cell>
          <cell r="AH753" t="e">
            <v>#DIV/0!</v>
          </cell>
          <cell r="AI753" t="e">
            <v>#DIV/0!</v>
          </cell>
          <cell r="AJ753" t="e">
            <v>#DIV/0!</v>
          </cell>
          <cell r="AK753">
            <v>1</v>
          </cell>
          <cell r="AO753">
            <v>7</v>
          </cell>
          <cell r="AT753" t="str">
            <v/>
          </cell>
          <cell r="AV753">
            <v>7</v>
          </cell>
          <cell r="AW753">
            <v>7</v>
          </cell>
          <cell r="AX753">
            <v>0.6</v>
          </cell>
          <cell r="BA753">
            <v>1</v>
          </cell>
          <cell r="BD753">
            <v>0.02</v>
          </cell>
          <cell r="BP753"/>
          <cell r="CD753" t="str">
            <v>LS</v>
          </cell>
          <cell r="CK753">
            <v>0</v>
          </cell>
          <cell r="CL753">
            <v>0</v>
          </cell>
          <cell r="CO753" t="str">
            <v>عملاء متنوعون</v>
          </cell>
          <cell r="CP753" t="str">
            <v>عملاء متنوعون</v>
          </cell>
          <cell r="CT753">
            <v>1</v>
          </cell>
          <cell r="CU753">
            <v>1</v>
          </cell>
          <cell r="CV753">
            <v>1</v>
          </cell>
        </row>
        <row r="754">
          <cell r="A754">
            <v>638</v>
          </cell>
          <cell r="B754" t="str">
            <v>PF1</v>
          </cell>
          <cell r="C754" t="str">
            <v>FOAM 10TH</v>
          </cell>
          <cell r="D754" t="str">
            <v>slides</v>
          </cell>
          <cell r="F754" t="str">
            <v>شرائح( طول2- عرضِ1-ارتفاع 0.016-كثافة S)</v>
          </cell>
          <cell r="Q754" t="str">
            <v>تعمل</v>
          </cell>
          <cell r="R754">
            <v>0</v>
          </cell>
          <cell r="S754">
            <v>0</v>
          </cell>
          <cell r="T754">
            <v>0</v>
          </cell>
          <cell r="U754">
            <v>7</v>
          </cell>
          <cell r="V754">
            <v>7</v>
          </cell>
          <cell r="X754" t="str">
            <v>slides</v>
          </cell>
          <cell r="Y754">
            <v>391</v>
          </cell>
          <cell r="AA754">
            <v>638</v>
          </cell>
          <cell r="AB754" t="str">
            <v>شرائح( طول2- عرضِ1-ارتفاع 0.016-كثافة S)</v>
          </cell>
          <cell r="AE754">
            <v>1</v>
          </cell>
          <cell r="AH754" t="e">
            <v>#DIV/0!</v>
          </cell>
          <cell r="AI754" t="e">
            <v>#DIV/0!</v>
          </cell>
          <cell r="AJ754" t="e">
            <v>#DIV/0!</v>
          </cell>
          <cell r="AK754">
            <v>1</v>
          </cell>
          <cell r="AO754">
            <v>11</v>
          </cell>
          <cell r="AT754" t="str">
            <v/>
          </cell>
          <cell r="AX754">
            <v>2</v>
          </cell>
          <cell r="BA754">
            <v>0.5</v>
          </cell>
          <cell r="BD754">
            <v>1.6E-2</v>
          </cell>
          <cell r="BP754"/>
          <cell r="CD754" t="str">
            <v>S</v>
          </cell>
          <cell r="CK754">
            <v>0</v>
          </cell>
          <cell r="CL754">
            <v>0</v>
          </cell>
          <cell r="CO754" t="str">
            <v>عملاء متنوعون</v>
          </cell>
          <cell r="CP754" t="str">
            <v>عملاء متنوعون</v>
          </cell>
          <cell r="CU754"/>
        </row>
        <row r="755">
          <cell r="A755">
            <v>639</v>
          </cell>
          <cell r="B755" t="str">
            <v>PF1</v>
          </cell>
          <cell r="C755" t="str">
            <v>FOAM 10TH</v>
          </cell>
          <cell r="D755" t="str">
            <v>slides</v>
          </cell>
          <cell r="F755" t="str">
            <v>شرائح( طول1- عرضِ0.5-ارتفاع 0.015-كثافة LS)</v>
          </cell>
          <cell r="Q755" t="str">
            <v>تعمل</v>
          </cell>
          <cell r="R755">
            <v>0</v>
          </cell>
          <cell r="S755">
            <v>0</v>
          </cell>
          <cell r="T755">
            <v>0</v>
          </cell>
          <cell r="U755">
            <v>7</v>
          </cell>
          <cell r="V755">
            <v>7</v>
          </cell>
          <cell r="X755" t="str">
            <v>slides</v>
          </cell>
          <cell r="Y755">
            <v>391</v>
          </cell>
          <cell r="AA755">
            <v>639</v>
          </cell>
          <cell r="AB755" t="str">
            <v>شرائح( طول1- عرضِ0.5-ارتفاع 0.015-كثافة LS)</v>
          </cell>
          <cell r="AE755">
            <v>1</v>
          </cell>
          <cell r="AH755" t="e">
            <v>#DIV/0!</v>
          </cell>
          <cell r="AI755" t="e">
            <v>#DIV/0!</v>
          </cell>
          <cell r="AJ755" t="e">
            <v>#DIV/0!</v>
          </cell>
          <cell r="AK755">
            <v>1</v>
          </cell>
          <cell r="AO755">
            <v>7</v>
          </cell>
          <cell r="AT755" t="str">
            <v/>
          </cell>
          <cell r="AX755">
            <v>1</v>
          </cell>
          <cell r="BA755">
            <v>0.1</v>
          </cell>
          <cell r="BD755">
            <v>1.4999999999999999E-2</v>
          </cell>
          <cell r="BP755"/>
          <cell r="CD755" t="str">
            <v>LS</v>
          </cell>
          <cell r="CK755">
            <v>0</v>
          </cell>
          <cell r="CL755">
            <v>0</v>
          </cell>
          <cell r="CO755" t="str">
            <v>عملاء متنوعون</v>
          </cell>
          <cell r="CP755" t="str">
            <v>عملاء متنوعون</v>
          </cell>
          <cell r="CU755"/>
        </row>
        <row r="756">
          <cell r="A756">
            <v>640</v>
          </cell>
          <cell r="B756" t="str">
            <v>PF1</v>
          </cell>
          <cell r="C756" t="str">
            <v>FOAM 10TH</v>
          </cell>
          <cell r="D756" t="str">
            <v>slides</v>
          </cell>
          <cell r="F756" t="str">
            <v>شرائح( طول2.5- عرضِ0.1-ارتفاع 0.04-كثافة 35 بيور)</v>
          </cell>
          <cell r="Q756" t="str">
            <v>تعمل</v>
          </cell>
          <cell r="R756">
            <v>0</v>
          </cell>
          <cell r="S756">
            <v>0</v>
          </cell>
          <cell r="T756">
            <v>0</v>
          </cell>
          <cell r="U756">
            <v>7</v>
          </cell>
          <cell r="V756">
            <v>7</v>
          </cell>
          <cell r="X756" t="str">
            <v>slides</v>
          </cell>
          <cell r="Y756">
            <v>391</v>
          </cell>
          <cell r="AA756">
            <v>640</v>
          </cell>
          <cell r="AB756" t="str">
            <v>شرائح( طول1- عرضِ0.5-ارتفاع 0.015-كثافة LS)</v>
          </cell>
          <cell r="AE756">
            <v>1</v>
          </cell>
          <cell r="AH756" t="e">
            <v>#DIV/0!</v>
          </cell>
          <cell r="AI756" t="e">
            <v>#DIV/0!</v>
          </cell>
          <cell r="AJ756" t="e">
            <v>#DIV/0!</v>
          </cell>
          <cell r="AK756">
            <v>1</v>
          </cell>
          <cell r="AO756">
            <v>35</v>
          </cell>
          <cell r="AT756" t="str">
            <v/>
          </cell>
          <cell r="AX756">
            <v>2.5</v>
          </cell>
          <cell r="BA756">
            <v>0.1</v>
          </cell>
          <cell r="BD756">
            <v>0.04</v>
          </cell>
          <cell r="BP756"/>
          <cell r="CK756">
            <v>0</v>
          </cell>
          <cell r="CL756">
            <v>0</v>
          </cell>
          <cell r="CO756" t="str">
            <v>عملاء متنوعون</v>
          </cell>
          <cell r="CP756" t="str">
            <v>عملاء متنوعون</v>
          </cell>
          <cell r="CU756"/>
        </row>
        <row r="757">
          <cell r="A757">
            <v>641</v>
          </cell>
          <cell r="B757" t="str">
            <v>PF1</v>
          </cell>
          <cell r="C757" t="str">
            <v>FOAM 10TH</v>
          </cell>
          <cell r="D757" t="str">
            <v>slides</v>
          </cell>
          <cell r="F757" t="str">
            <v>شرائح( طول1.7- عرضِ0.1-ارتفاع 0.04-كثافة 35 بيور)</v>
          </cell>
          <cell r="Q757" t="str">
            <v>تعمل</v>
          </cell>
          <cell r="R757">
            <v>0</v>
          </cell>
          <cell r="S757">
            <v>0</v>
          </cell>
          <cell r="T757">
            <v>0</v>
          </cell>
          <cell r="U757">
            <v>7</v>
          </cell>
          <cell r="V757">
            <v>7</v>
          </cell>
          <cell r="X757" t="str">
            <v>slides</v>
          </cell>
          <cell r="Y757">
            <v>391</v>
          </cell>
          <cell r="AA757">
            <v>641</v>
          </cell>
          <cell r="AB757" t="str">
            <v>شرائح( طول1- عرضِ0.5-ارتفاع 0.015-كثافة LS)</v>
          </cell>
          <cell r="AE757">
            <v>1</v>
          </cell>
          <cell r="AH757" t="e">
            <v>#DIV/0!</v>
          </cell>
          <cell r="AI757" t="e">
            <v>#DIV/0!</v>
          </cell>
          <cell r="AJ757" t="e">
            <v>#DIV/0!</v>
          </cell>
          <cell r="AK757">
            <v>1</v>
          </cell>
          <cell r="AO757">
            <v>35</v>
          </cell>
          <cell r="AT757" t="str">
            <v/>
          </cell>
          <cell r="AX757">
            <v>1.7</v>
          </cell>
          <cell r="BD757">
            <v>0.04</v>
          </cell>
          <cell r="BP757"/>
          <cell r="CK757">
            <v>0</v>
          </cell>
          <cell r="CL757">
            <v>0</v>
          </cell>
          <cell r="CO757" t="str">
            <v>عملاء متنوعون</v>
          </cell>
          <cell r="CP757" t="str">
            <v>عملاء متنوعون</v>
          </cell>
          <cell r="CU757"/>
        </row>
        <row r="758">
          <cell r="A758">
            <v>642</v>
          </cell>
          <cell r="B758" t="str">
            <v>PF2</v>
          </cell>
          <cell r="C758" t="str">
            <v>FOAM 6TH</v>
          </cell>
          <cell r="D758" t="str">
            <v>Molds</v>
          </cell>
          <cell r="E758" t="str">
            <v>FMUNFIAG841020</v>
          </cell>
          <cell r="F758" t="str">
            <v>زوايا يونيفرسال 84*10*2</v>
          </cell>
          <cell r="G758" t="str">
            <v>Set</v>
          </cell>
          <cell r="H758" t="str">
            <v>1200*1000</v>
          </cell>
          <cell r="I758">
            <v>0.29499999999999998</v>
          </cell>
          <cell r="M758">
            <v>90</v>
          </cell>
          <cell r="N758">
            <v>4</v>
          </cell>
          <cell r="O758">
            <v>3</v>
          </cell>
          <cell r="Q758" t="str">
            <v>عينات</v>
          </cell>
          <cell r="R758">
            <v>295</v>
          </cell>
          <cell r="S758">
            <v>274.35000000000002</v>
          </cell>
          <cell r="T758">
            <v>315.64999999999998</v>
          </cell>
          <cell r="U758" t="str">
            <v>7</v>
          </cell>
          <cell r="V758" t="str">
            <v>7</v>
          </cell>
          <cell r="X758" t="str">
            <v>بوتجاز</v>
          </cell>
          <cell r="Y758">
            <v>412</v>
          </cell>
          <cell r="AA758">
            <v>642</v>
          </cell>
          <cell r="AB758" t="str">
            <v>طقم زوايا  جراند روزا 84*10*2سم</v>
          </cell>
          <cell r="AD758" t="str">
            <v>طقم زوايا  جراند روزا 84*10*2سم</v>
          </cell>
          <cell r="AE758">
            <v>0</v>
          </cell>
          <cell r="AH758">
            <v>120</v>
          </cell>
          <cell r="AI758">
            <v>114</v>
          </cell>
          <cell r="AJ758">
            <v>126</v>
          </cell>
          <cell r="AK758">
            <v>1</v>
          </cell>
          <cell r="AL758">
            <v>1</v>
          </cell>
          <cell r="AM758">
            <v>1</v>
          </cell>
          <cell r="AO758">
            <v>22</v>
          </cell>
          <cell r="AP758" t="str">
            <v>(B) EU150</v>
          </cell>
          <cell r="AR758">
            <v>24</v>
          </cell>
          <cell r="AS758">
            <v>48</v>
          </cell>
          <cell r="AT758" t="str">
            <v>UNF</v>
          </cell>
          <cell r="AU758" t="str">
            <v>اتوماتيك</v>
          </cell>
          <cell r="AV758">
            <v>7</v>
          </cell>
          <cell r="AW758">
            <v>7</v>
          </cell>
          <cell r="AX758">
            <v>840</v>
          </cell>
          <cell r="AY758">
            <v>2</v>
          </cell>
          <cell r="AZ758">
            <v>2</v>
          </cell>
          <cell r="BA758">
            <v>207</v>
          </cell>
          <cell r="BB758">
            <v>2</v>
          </cell>
          <cell r="BC758">
            <v>2</v>
          </cell>
          <cell r="BD758">
            <v>100</v>
          </cell>
          <cell r="BE758">
            <v>1</v>
          </cell>
          <cell r="BF758">
            <v>1</v>
          </cell>
          <cell r="BG758">
            <v>20</v>
          </cell>
          <cell r="BH758">
            <v>2</v>
          </cell>
          <cell r="BI758">
            <v>2</v>
          </cell>
          <cell r="BJ758">
            <v>5</v>
          </cell>
          <cell r="BK758">
            <v>-5</v>
          </cell>
          <cell r="BL758">
            <v>5</v>
          </cell>
          <cell r="BN758">
            <v>1111</v>
          </cell>
          <cell r="BO758" t="str">
            <v>11</v>
          </cell>
          <cell r="BP758"/>
          <cell r="BW758">
            <v>0</v>
          </cell>
          <cell r="CK758">
            <v>0</v>
          </cell>
          <cell r="CL758">
            <v>0.32450000000000001</v>
          </cell>
          <cell r="CN758" t="str">
            <v>angels Universal 84*10*2</v>
          </cell>
          <cell r="CO758" t="str">
            <v>يونيفرسال</v>
          </cell>
          <cell r="CP758" t="str">
            <v>يونيفرسال</v>
          </cell>
          <cell r="CT758">
            <v>1</v>
          </cell>
          <cell r="CU758">
            <v>1</v>
          </cell>
          <cell r="CV758">
            <v>1</v>
          </cell>
        </row>
        <row r="759">
          <cell r="A759">
            <v>643</v>
          </cell>
          <cell r="B759" t="str">
            <v>PF2</v>
          </cell>
          <cell r="C759" t="str">
            <v>FOAM 6TH</v>
          </cell>
          <cell r="D759" t="str">
            <v>Molds</v>
          </cell>
          <cell r="E759" t="str">
            <v>FMUNFIAG841020</v>
          </cell>
          <cell r="F759" t="str">
            <v>طقم زوايا  جراند روزا 80*10*2سم</v>
          </cell>
          <cell r="G759" t="str">
            <v>Set</v>
          </cell>
          <cell r="H759" t="str">
            <v>1200*1000</v>
          </cell>
          <cell r="I759">
            <v>0.255</v>
          </cell>
          <cell r="M759">
            <v>90</v>
          </cell>
          <cell r="N759">
            <v>4</v>
          </cell>
          <cell r="O759">
            <v>3</v>
          </cell>
          <cell r="Q759" t="str">
            <v>عينات</v>
          </cell>
          <cell r="R759">
            <v>255</v>
          </cell>
          <cell r="S759">
            <v>237.15</v>
          </cell>
          <cell r="T759">
            <v>272.85000000000002</v>
          </cell>
          <cell r="U759" t="str">
            <v>7</v>
          </cell>
          <cell r="V759" t="str">
            <v>7</v>
          </cell>
          <cell r="X759" t="str">
            <v>بوتجاز</v>
          </cell>
          <cell r="Y759">
            <v>413</v>
          </cell>
          <cell r="AA759">
            <v>643</v>
          </cell>
          <cell r="AB759" t="str">
            <v>طقم زوايا  جراند روزا 80*10*2سم</v>
          </cell>
          <cell r="AD759" t="str">
            <v>طقم زوايا  جراند روزا 80*10*2سم</v>
          </cell>
          <cell r="AE759">
            <v>0</v>
          </cell>
          <cell r="AH759">
            <v>120</v>
          </cell>
          <cell r="AI759">
            <v>114</v>
          </cell>
          <cell r="AJ759">
            <v>126</v>
          </cell>
          <cell r="AK759">
            <v>1</v>
          </cell>
          <cell r="AL759">
            <v>1</v>
          </cell>
          <cell r="AM759">
            <v>1</v>
          </cell>
          <cell r="AO759">
            <v>22</v>
          </cell>
          <cell r="AP759" t="str">
            <v>(B) EU150</v>
          </cell>
          <cell r="AR759">
            <v>24</v>
          </cell>
          <cell r="AS759">
            <v>48</v>
          </cell>
          <cell r="AT759" t="str">
            <v>UNF</v>
          </cell>
          <cell r="AU759" t="str">
            <v>اتوماتيك</v>
          </cell>
          <cell r="AV759">
            <v>7</v>
          </cell>
          <cell r="AW759">
            <v>7</v>
          </cell>
          <cell r="AX759">
            <v>800</v>
          </cell>
          <cell r="AY759">
            <v>2</v>
          </cell>
          <cell r="AZ759">
            <v>2</v>
          </cell>
          <cell r="BA759">
            <v>207</v>
          </cell>
          <cell r="BB759">
            <v>2</v>
          </cell>
          <cell r="BC759">
            <v>2</v>
          </cell>
          <cell r="BD759">
            <v>100</v>
          </cell>
          <cell r="BE759">
            <v>2</v>
          </cell>
          <cell r="BF759">
            <v>2</v>
          </cell>
          <cell r="BG759">
            <v>20</v>
          </cell>
          <cell r="BH759">
            <v>2</v>
          </cell>
          <cell r="BI759">
            <v>2</v>
          </cell>
          <cell r="BJ759">
            <v>5</v>
          </cell>
          <cell r="BK759">
            <v>-5</v>
          </cell>
          <cell r="BL759">
            <v>5</v>
          </cell>
          <cell r="BN759">
            <v>1112</v>
          </cell>
          <cell r="BO759" t="str">
            <v>11</v>
          </cell>
          <cell r="BP759"/>
          <cell r="BW759">
            <v>0</v>
          </cell>
          <cell r="CK759">
            <v>0</v>
          </cell>
          <cell r="CL759">
            <v>0.28050000000000003</v>
          </cell>
          <cell r="CN759" t="str">
            <v>angels Universal 84*10*2</v>
          </cell>
          <cell r="CO759" t="str">
            <v>يونيفرسال</v>
          </cell>
          <cell r="CP759" t="str">
            <v>يونيفرسال</v>
          </cell>
          <cell r="CT759">
            <v>1</v>
          </cell>
          <cell r="CU759">
            <v>1</v>
          </cell>
          <cell r="CV759">
            <v>1</v>
          </cell>
        </row>
        <row r="760">
          <cell r="A760">
            <v>644</v>
          </cell>
          <cell r="B760" t="str">
            <v>PF2</v>
          </cell>
          <cell r="C760" t="str">
            <v>FOAM 6TH</v>
          </cell>
          <cell r="D760" t="str">
            <v>Molds</v>
          </cell>
          <cell r="E760" t="str">
            <v>FMEEII00000000</v>
          </cell>
          <cell r="F760" t="str">
            <v>طقم فوم السقف</v>
          </cell>
          <cell r="G760" t="str">
            <v>Set</v>
          </cell>
          <cell r="H760" t="str">
            <v>1100*1300</v>
          </cell>
          <cell r="I760">
            <v>0.68100000000000005</v>
          </cell>
          <cell r="M760">
            <v>36</v>
          </cell>
          <cell r="N760">
            <v>4</v>
          </cell>
          <cell r="O760">
            <v>2</v>
          </cell>
          <cell r="Q760" t="str">
            <v>تعمل</v>
          </cell>
          <cell r="R760">
            <v>681</v>
          </cell>
          <cell r="S760">
            <v>633.33000000000004</v>
          </cell>
          <cell r="T760">
            <v>728.67</v>
          </cell>
          <cell r="U760">
            <v>7</v>
          </cell>
          <cell r="V760">
            <v>7</v>
          </cell>
          <cell r="X760" t="str">
            <v>متعلقات سيارات - سقف</v>
          </cell>
          <cell r="Y760">
            <v>411</v>
          </cell>
          <cell r="AA760">
            <v>644</v>
          </cell>
          <cell r="AB760" t="str">
            <v>طقم فوم سقف مصر للصناعات الهندسيه</v>
          </cell>
          <cell r="AD760" t="str">
            <v>طقم فوم السقف</v>
          </cell>
          <cell r="AE760">
            <v>1</v>
          </cell>
          <cell r="AH760">
            <v>200</v>
          </cell>
          <cell r="AI760">
            <v>190</v>
          </cell>
          <cell r="AJ760">
            <v>210</v>
          </cell>
          <cell r="AK760">
            <v>1</v>
          </cell>
          <cell r="AL760">
            <v>1</v>
          </cell>
          <cell r="AN760">
            <v>4</v>
          </cell>
          <cell r="AO760">
            <v>30</v>
          </cell>
          <cell r="AR760">
            <v>24</v>
          </cell>
          <cell r="AS760">
            <v>24</v>
          </cell>
          <cell r="AT760" t="str">
            <v>EEI</v>
          </cell>
          <cell r="AU760" t="str">
            <v>اتوماتيك</v>
          </cell>
          <cell r="AV760">
            <v>7</v>
          </cell>
          <cell r="AW760">
            <v>7</v>
          </cell>
          <cell r="AX760">
            <v>400</v>
          </cell>
          <cell r="AY760">
            <v>2</v>
          </cell>
          <cell r="AZ760">
            <v>2</v>
          </cell>
          <cell r="BA760">
            <v>230</v>
          </cell>
          <cell r="BB760">
            <v>2</v>
          </cell>
          <cell r="BC760">
            <v>2</v>
          </cell>
          <cell r="BD760">
            <v>133</v>
          </cell>
          <cell r="BE760">
            <v>2</v>
          </cell>
          <cell r="BF760">
            <v>2</v>
          </cell>
          <cell r="BJ760">
            <v>5</v>
          </cell>
          <cell r="BK760">
            <v>-1</v>
          </cell>
          <cell r="BL760">
            <v>9</v>
          </cell>
          <cell r="BN760">
            <v>162</v>
          </cell>
          <cell r="BO760" t="str">
            <v>1</v>
          </cell>
          <cell r="BP760">
            <v>44102</v>
          </cell>
          <cell r="CK760">
            <v>0</v>
          </cell>
          <cell r="CL760">
            <v>0.7491000000000001</v>
          </cell>
          <cell r="CO760" t="str">
            <v>مصر للصناعات الهندسيه</v>
          </cell>
          <cell r="CP760" t="str">
            <v>مصر للصناعات الهندسيه</v>
          </cell>
          <cell r="CU760">
            <v>1</v>
          </cell>
          <cell r="CV760">
            <v>1</v>
          </cell>
        </row>
        <row r="761">
          <cell r="A761">
            <v>645</v>
          </cell>
          <cell r="B761" t="str">
            <v>PF1</v>
          </cell>
          <cell r="C761" t="str">
            <v>FOAM 10TH</v>
          </cell>
          <cell r="D761" t="str">
            <v>Molds</v>
          </cell>
          <cell r="E761" t="str">
            <v>FMENCI0S400000</v>
          </cell>
          <cell r="F761" t="str">
            <v>Stop Collar S4</v>
          </cell>
          <cell r="G761" t="str">
            <v>Ea</v>
          </cell>
          <cell r="H761" t="str">
            <v>1100*1300</v>
          </cell>
          <cell r="I761">
            <v>0.13300000000000001</v>
          </cell>
          <cell r="M761">
            <v>80</v>
          </cell>
          <cell r="N761">
            <v>1</v>
          </cell>
          <cell r="O761">
            <v>4</v>
          </cell>
          <cell r="Q761" t="str">
            <v>تعمل</v>
          </cell>
          <cell r="R761">
            <v>133</v>
          </cell>
          <cell r="S761">
            <v>123.69</v>
          </cell>
          <cell r="T761">
            <v>142.31</v>
          </cell>
          <cell r="U761">
            <v>7</v>
          </cell>
          <cell r="V761">
            <v>7</v>
          </cell>
          <cell r="X761" t="str">
            <v>سخان</v>
          </cell>
          <cell r="Y761">
            <v>123</v>
          </cell>
          <cell r="AA761">
            <v>645</v>
          </cell>
          <cell r="AB761" t="str">
            <v>Stop Coller S4</v>
          </cell>
          <cell r="AD761" t="str">
            <v>Stop Coller S4</v>
          </cell>
          <cell r="AE761">
            <v>1</v>
          </cell>
          <cell r="AH761">
            <v>180</v>
          </cell>
          <cell r="AI761">
            <v>171</v>
          </cell>
          <cell r="AJ761">
            <v>189</v>
          </cell>
          <cell r="AK761">
            <v>1</v>
          </cell>
          <cell r="AL761">
            <v>1</v>
          </cell>
          <cell r="AM761">
            <v>1</v>
          </cell>
          <cell r="AN761">
            <v>9</v>
          </cell>
          <cell r="AO761">
            <v>20</v>
          </cell>
          <cell r="AP761" t="str">
            <v>401XS</v>
          </cell>
          <cell r="AR761">
            <v>16</v>
          </cell>
          <cell r="AS761">
            <v>16</v>
          </cell>
          <cell r="AT761" t="str">
            <v>ENC</v>
          </cell>
          <cell r="AU761" t="str">
            <v>اتوماتيك</v>
          </cell>
          <cell r="AV761">
            <v>7</v>
          </cell>
          <cell r="AW761">
            <v>7</v>
          </cell>
          <cell r="AX761">
            <v>444</v>
          </cell>
          <cell r="AY761">
            <v>1</v>
          </cell>
          <cell r="AZ761">
            <v>1</v>
          </cell>
          <cell r="BA761">
            <v>388</v>
          </cell>
          <cell r="BB761">
            <v>1</v>
          </cell>
          <cell r="BC761">
            <v>1</v>
          </cell>
          <cell r="BD761">
            <v>117.5</v>
          </cell>
          <cell r="BE761">
            <v>2</v>
          </cell>
          <cell r="BF761">
            <v>2</v>
          </cell>
          <cell r="BJ761">
            <v>5</v>
          </cell>
          <cell r="BK761">
            <v>4</v>
          </cell>
          <cell r="BL761">
            <v>14</v>
          </cell>
          <cell r="BN761">
            <v>163</v>
          </cell>
          <cell r="BO761" t="str">
            <v>1</v>
          </cell>
          <cell r="BP761">
            <v>44201</v>
          </cell>
          <cell r="BW761">
            <v>0</v>
          </cell>
          <cell r="CB761">
            <v>20</v>
          </cell>
          <cell r="CC761">
            <v>1</v>
          </cell>
          <cell r="CE761">
            <v>87</v>
          </cell>
          <cell r="CF761">
            <v>150</v>
          </cell>
          <cell r="CG761" t="str">
            <v>ابيض</v>
          </cell>
          <cell r="CK761">
            <v>0</v>
          </cell>
          <cell r="CL761">
            <v>0.14630000000000001</v>
          </cell>
          <cell r="CN761" t="str">
            <v>cover heater frenshal 085</v>
          </cell>
          <cell r="CO761" t="str">
            <v>اطلانتيك</v>
          </cell>
          <cell r="CP761" t="str">
            <v>اطلانتيك</v>
          </cell>
          <cell r="CT761">
            <v>1</v>
          </cell>
          <cell r="CU761">
            <v>1</v>
          </cell>
          <cell r="CV761">
            <v>1</v>
          </cell>
        </row>
        <row r="762">
          <cell r="A762">
            <v>646</v>
          </cell>
          <cell r="B762" t="str">
            <v>PF1</v>
          </cell>
          <cell r="C762" t="str">
            <v>FOAM 10TH</v>
          </cell>
          <cell r="D762" t="str">
            <v>Molds</v>
          </cell>
          <cell r="E762" t="str">
            <v>FMDACI30000000</v>
          </cell>
          <cell r="F762" t="str">
            <v>فوم جانب حمايه يمين الجديدة</v>
          </cell>
          <cell r="G762" t="str">
            <v>Ea</v>
          </cell>
          <cell r="H762" t="str">
            <v>1600*1800</v>
          </cell>
          <cell r="I762">
            <v>0.21199999999999999</v>
          </cell>
          <cell r="M762">
            <v>37</v>
          </cell>
          <cell r="N762">
            <v>1</v>
          </cell>
          <cell r="O762">
            <v>2</v>
          </cell>
          <cell r="P762" t="str">
            <v>B2</v>
          </cell>
          <cell r="Q762" t="str">
            <v>تعمل</v>
          </cell>
          <cell r="R762">
            <v>212</v>
          </cell>
          <cell r="S762">
            <v>197.16</v>
          </cell>
          <cell r="T762">
            <v>226.84</v>
          </cell>
          <cell r="U762">
            <v>7</v>
          </cell>
          <cell r="V762">
            <v>7</v>
          </cell>
          <cell r="X762" t="str">
            <v>بوتجاز</v>
          </cell>
          <cell r="Y762">
            <v>372</v>
          </cell>
          <cell r="AA762">
            <v>646</v>
          </cell>
          <cell r="AB762" t="str">
            <v>فوم جانب حمايه يمين</v>
          </cell>
          <cell r="AD762" t="str">
            <v>جوانب بوتجاز يمين وشمال</v>
          </cell>
          <cell r="AE762">
            <v>1</v>
          </cell>
          <cell r="AG762">
            <v>808902001</v>
          </cell>
          <cell r="AH762">
            <v>194.59459459459458</v>
          </cell>
          <cell r="AI762">
            <v>184.86486486486484</v>
          </cell>
          <cell r="AJ762">
            <v>204.32432432432432</v>
          </cell>
          <cell r="AK762">
            <v>1</v>
          </cell>
          <cell r="AL762">
            <v>1</v>
          </cell>
          <cell r="AT762" t="str">
            <v>DAC</v>
          </cell>
          <cell r="AU762" t="str">
            <v>اتوماتيك</v>
          </cell>
          <cell r="AV762">
            <v>7</v>
          </cell>
          <cell r="AW762">
            <v>7</v>
          </cell>
          <cell r="BJ762">
            <v>5</v>
          </cell>
          <cell r="BK762">
            <v>-5</v>
          </cell>
          <cell r="BL762">
            <v>5</v>
          </cell>
          <cell r="BN762">
            <v>221</v>
          </cell>
          <cell r="BO762" t="str">
            <v>2</v>
          </cell>
          <cell r="BP762"/>
          <cell r="BW762">
            <v>0</v>
          </cell>
          <cell r="CK762">
            <v>0</v>
          </cell>
          <cell r="CL762">
            <v>0.23320000000000002</v>
          </cell>
          <cell r="CN762" t="str">
            <v>foam side protection right</v>
          </cell>
          <cell r="CO762" t="str">
            <v>الكترولوكس</v>
          </cell>
          <cell r="CP762" t="str">
            <v>القاهرة للصناعات المغذية بوتاجازات</v>
          </cell>
          <cell r="CT762">
            <v>1</v>
          </cell>
          <cell r="CU762">
            <v>1</v>
          </cell>
          <cell r="CV762">
            <v>1</v>
          </cell>
        </row>
        <row r="763">
          <cell r="A763">
            <v>647</v>
          </cell>
          <cell r="B763" t="str">
            <v>PF1</v>
          </cell>
          <cell r="C763" t="str">
            <v>FOAM 10TH</v>
          </cell>
          <cell r="D763" t="str">
            <v>Molds</v>
          </cell>
          <cell r="E763" t="str">
            <v>FMDACI40000000</v>
          </cell>
          <cell r="F763" t="str">
            <v>فوم جانب حمايه شمال الجديدة</v>
          </cell>
          <cell r="G763" t="str">
            <v>Ea</v>
          </cell>
          <cell r="H763" t="str">
            <v>1600*1800</v>
          </cell>
          <cell r="I763">
            <v>0.21199999999999999</v>
          </cell>
          <cell r="M763">
            <v>37</v>
          </cell>
          <cell r="N763">
            <v>1</v>
          </cell>
          <cell r="O763">
            <v>2</v>
          </cell>
          <cell r="P763" t="str">
            <v>B2</v>
          </cell>
          <cell r="Q763" t="str">
            <v>تعمل</v>
          </cell>
          <cell r="R763">
            <v>212</v>
          </cell>
          <cell r="S763">
            <v>197.16</v>
          </cell>
          <cell r="T763">
            <v>226.84</v>
          </cell>
          <cell r="U763">
            <v>7</v>
          </cell>
          <cell r="V763">
            <v>7</v>
          </cell>
          <cell r="X763" t="str">
            <v>بوتجاز</v>
          </cell>
          <cell r="Y763">
            <v>372</v>
          </cell>
          <cell r="AA763">
            <v>647</v>
          </cell>
          <cell r="AB763" t="str">
            <v>فوم جانب حمايه شمال</v>
          </cell>
          <cell r="AD763" t="str">
            <v>جوانب بوتجاز يمين وشمال</v>
          </cell>
          <cell r="AE763">
            <v>1</v>
          </cell>
          <cell r="AG763">
            <v>808901901</v>
          </cell>
          <cell r="AH763">
            <v>194.59459459459458</v>
          </cell>
          <cell r="AI763">
            <v>184.86486486486484</v>
          </cell>
          <cell r="AJ763">
            <v>204.32432432432432</v>
          </cell>
          <cell r="AK763">
            <v>1</v>
          </cell>
          <cell r="AL763">
            <v>1</v>
          </cell>
          <cell r="AT763" t="str">
            <v>DAC</v>
          </cell>
          <cell r="AU763" t="str">
            <v>اتوماتيك</v>
          </cell>
          <cell r="AV763">
            <v>7</v>
          </cell>
          <cell r="AW763">
            <v>7</v>
          </cell>
          <cell r="BJ763">
            <v>5</v>
          </cell>
          <cell r="BK763">
            <v>-5</v>
          </cell>
          <cell r="BL763">
            <v>5</v>
          </cell>
          <cell r="BN763">
            <v>221</v>
          </cell>
          <cell r="BO763" t="str">
            <v>2</v>
          </cell>
          <cell r="BP763"/>
          <cell r="BW763">
            <v>0</v>
          </cell>
          <cell r="CK763">
            <v>0</v>
          </cell>
          <cell r="CL763">
            <v>0.23320000000000002</v>
          </cell>
          <cell r="CN763" t="str">
            <v>foam side protection left</v>
          </cell>
          <cell r="CO763" t="str">
            <v>الكترولوكس</v>
          </cell>
          <cell r="CP763" t="str">
            <v>القاهرة للصناعات المغذية بوتاجازات</v>
          </cell>
          <cell r="CT763">
            <v>1</v>
          </cell>
          <cell r="CU763">
            <v>1</v>
          </cell>
          <cell r="CV763">
            <v>1</v>
          </cell>
        </row>
        <row r="764">
          <cell r="A764" t="str">
            <v>647sum</v>
          </cell>
          <cell r="B764" t="str">
            <v>PF1</v>
          </cell>
          <cell r="C764" t="str">
            <v>FOAM 10TH</v>
          </cell>
          <cell r="D764" t="str">
            <v>Molds</v>
          </cell>
          <cell r="E764" t="str">
            <v>FMDACI40000000</v>
          </cell>
          <cell r="F764" t="str">
            <v>جانب حماية يمين / شمال الجديدة</v>
          </cell>
          <cell r="G764" t="str">
            <v>Ea</v>
          </cell>
          <cell r="H764" t="str">
            <v>1600*1800</v>
          </cell>
          <cell r="I764">
            <v>0.42399999999999999</v>
          </cell>
          <cell r="M764">
            <v>37</v>
          </cell>
          <cell r="N764">
            <v>2</v>
          </cell>
          <cell r="O764">
            <v>2</v>
          </cell>
          <cell r="P764" t="str">
            <v>B2</v>
          </cell>
          <cell r="Q764" t="str">
            <v>تعمل</v>
          </cell>
          <cell r="R764">
            <v>424</v>
          </cell>
          <cell r="S764">
            <v>394.32</v>
          </cell>
          <cell r="T764">
            <v>453.68</v>
          </cell>
          <cell r="U764">
            <v>7</v>
          </cell>
          <cell r="V764">
            <v>7</v>
          </cell>
          <cell r="X764" t="str">
            <v>بوتجاز</v>
          </cell>
          <cell r="Y764">
            <v>372</v>
          </cell>
          <cell r="Z764" t="str">
            <v>مجمعة</v>
          </cell>
          <cell r="AA764">
            <v>647</v>
          </cell>
          <cell r="AB764" t="str">
            <v>فوم جانب حمايه شمال</v>
          </cell>
          <cell r="AD764" t="str">
            <v>جوانب بوتجاز يمين وشمال</v>
          </cell>
          <cell r="AE764">
            <v>1</v>
          </cell>
          <cell r="AH764">
            <v>194.59459459459458</v>
          </cell>
          <cell r="AI764">
            <v>184.86486486486484</v>
          </cell>
          <cell r="AJ764">
            <v>204.32432432432432</v>
          </cell>
          <cell r="AK764">
            <v>0</v>
          </cell>
          <cell r="AM764">
            <v>1</v>
          </cell>
          <cell r="AT764" t="str">
            <v>DAC</v>
          </cell>
          <cell r="AU764" t="str">
            <v>اتوماتيك</v>
          </cell>
          <cell r="AV764">
            <v>7</v>
          </cell>
          <cell r="AW764">
            <v>7</v>
          </cell>
          <cell r="BJ764">
            <v>5</v>
          </cell>
          <cell r="BK764">
            <v>-5</v>
          </cell>
          <cell r="BL764">
            <v>5</v>
          </cell>
          <cell r="BN764">
            <v>221</v>
          </cell>
          <cell r="BO764" t="str">
            <v>2</v>
          </cell>
          <cell r="BP764"/>
          <cell r="BW764">
            <v>0</v>
          </cell>
          <cell r="CK764">
            <v>0</v>
          </cell>
          <cell r="CL764">
            <v>0.46640000000000004</v>
          </cell>
          <cell r="CN764" t="str">
            <v>foam side protection left</v>
          </cell>
          <cell r="CO764" t="str">
            <v>الكترولوكس</v>
          </cell>
          <cell r="CP764" t="str">
            <v>القاهرة للصناعات المغذية بوتاجازات</v>
          </cell>
          <cell r="CT764">
            <v>0</v>
          </cell>
          <cell r="CU764">
            <v>1</v>
          </cell>
          <cell r="CV764">
            <v>1</v>
          </cell>
        </row>
        <row r="765">
          <cell r="A765">
            <v>648</v>
          </cell>
          <cell r="B765" t="str">
            <v>PF1</v>
          </cell>
          <cell r="C765" t="str">
            <v>FOAM 10TH</v>
          </cell>
          <cell r="D765" t="str">
            <v>Blocs</v>
          </cell>
          <cell r="E765" t="str">
            <v>FB11P100000000</v>
          </cell>
          <cell r="F765" t="str">
            <v>سوبر مقصات</v>
          </cell>
          <cell r="M765"/>
          <cell r="Q765" t="str">
            <v>تعمل</v>
          </cell>
          <cell r="S765"/>
          <cell r="T765"/>
          <cell r="X765" t="str">
            <v>بلوكات</v>
          </cell>
          <cell r="AA765">
            <v>648</v>
          </cell>
          <cell r="AB765" t="str">
            <v>سوبر مقصات</v>
          </cell>
          <cell r="AD765" t="str">
            <v>سوبر مقصات</v>
          </cell>
          <cell r="AE765">
            <v>1</v>
          </cell>
          <cell r="AK765">
            <v>1</v>
          </cell>
          <cell r="AL765">
            <v>1</v>
          </cell>
          <cell r="AO765">
            <v>11</v>
          </cell>
          <cell r="AT765" t="str">
            <v>11P</v>
          </cell>
          <cell r="AV765">
            <v>7</v>
          </cell>
          <cell r="AW765">
            <v>7</v>
          </cell>
          <cell r="BJ765">
            <v>5</v>
          </cell>
          <cell r="BK765">
            <v>-5</v>
          </cell>
          <cell r="BL765">
            <v>5</v>
          </cell>
          <cell r="BO765" t="str">
            <v/>
          </cell>
          <cell r="BP765"/>
          <cell r="BW765">
            <v>0</v>
          </cell>
          <cell r="CK765">
            <v>0</v>
          </cell>
          <cell r="CL765">
            <v>0</v>
          </cell>
          <cell r="CO765" t="str">
            <v>عملاء متنوعون</v>
          </cell>
          <cell r="CP765" t="str">
            <v>عملاء متنوعون</v>
          </cell>
          <cell r="CT765">
            <v>1</v>
          </cell>
          <cell r="CU765">
            <v>1</v>
          </cell>
          <cell r="CV765">
            <v>1</v>
          </cell>
        </row>
        <row r="766">
          <cell r="A766" t="str">
            <v>648sum</v>
          </cell>
          <cell r="B766" t="str">
            <v>PF1</v>
          </cell>
          <cell r="C766" t="str">
            <v>FOAM 10TH</v>
          </cell>
          <cell r="D766" t="str">
            <v>Blocs</v>
          </cell>
          <cell r="E766" t="str">
            <v>FB11P100000000</v>
          </cell>
          <cell r="F766" t="str">
            <v>بلوكات سوبر ( سوبر ش ، سور ص ، سوبر مقصات)</v>
          </cell>
          <cell r="M766"/>
          <cell r="Q766" t="str">
            <v>تعمل</v>
          </cell>
          <cell r="R766"/>
          <cell r="S766"/>
          <cell r="T766"/>
          <cell r="X766" t="str">
            <v>بلوكات</v>
          </cell>
          <cell r="Y766">
            <v>63</v>
          </cell>
          <cell r="AA766">
            <v>354</v>
          </cell>
          <cell r="AB766" t="str">
            <v>بلوكات سوبر ( سوبر ش ، سور ص ، سوبر مقصات)</v>
          </cell>
          <cell r="AD766" t="str">
            <v>بلوكات سوبر ( سوبر ش ، سور ص ، سوبر مقصات)</v>
          </cell>
          <cell r="AE766">
            <v>1</v>
          </cell>
          <cell r="AH766"/>
          <cell r="AI766"/>
          <cell r="AJ766"/>
          <cell r="AK766">
            <v>0</v>
          </cell>
          <cell r="AM766">
            <v>1</v>
          </cell>
          <cell r="AO766">
            <v>11</v>
          </cell>
          <cell r="AT766" t="str">
            <v>11P</v>
          </cell>
          <cell r="AV766">
            <v>7</v>
          </cell>
          <cell r="AW766">
            <v>7</v>
          </cell>
          <cell r="BJ766">
            <v>5</v>
          </cell>
          <cell r="BK766">
            <v>-5</v>
          </cell>
          <cell r="BL766">
            <v>5</v>
          </cell>
          <cell r="BO766" t="str">
            <v/>
          </cell>
          <cell r="BP766"/>
          <cell r="BW766">
            <v>0</v>
          </cell>
          <cell r="CK766">
            <v>0</v>
          </cell>
          <cell r="CL766">
            <v>0</v>
          </cell>
          <cell r="CO766" t="str">
            <v>عملاء متنوعون</v>
          </cell>
          <cell r="CP766" t="str">
            <v>عملاء متنوعون</v>
          </cell>
          <cell r="CT766">
            <v>0</v>
          </cell>
          <cell r="CU766">
            <v>1</v>
          </cell>
          <cell r="CV766">
            <v>1</v>
          </cell>
        </row>
        <row r="767">
          <cell r="A767">
            <v>649</v>
          </cell>
          <cell r="B767" t="str">
            <v>PF1</v>
          </cell>
          <cell r="C767" t="str">
            <v>FOAM 10TH</v>
          </cell>
          <cell r="D767" t="str">
            <v>Molds</v>
          </cell>
          <cell r="E767" t="str">
            <v>FMMINI70000051</v>
          </cell>
          <cell r="F767" t="str">
            <v>طقم تغليف فلتر منلو-علوي</v>
          </cell>
          <cell r="G767" t="str">
            <v>Ea</v>
          </cell>
          <cell r="H767" t="str">
            <v>1400*1700</v>
          </cell>
          <cell r="I767">
            <v>0.14299999999999999</v>
          </cell>
          <cell r="M767">
            <v>138</v>
          </cell>
          <cell r="N767">
            <v>2</v>
          </cell>
          <cell r="O767">
            <v>6</v>
          </cell>
          <cell r="Q767" t="str">
            <v>تعمل</v>
          </cell>
          <cell r="R767">
            <v>143</v>
          </cell>
          <cell r="S767">
            <v>132.99</v>
          </cell>
          <cell r="T767">
            <v>153.01</v>
          </cell>
          <cell r="U767">
            <v>7</v>
          </cell>
          <cell r="V767">
            <v>7</v>
          </cell>
          <cell r="X767" t="str">
            <v>مبردات مياه</v>
          </cell>
          <cell r="Y767">
            <v>414</v>
          </cell>
          <cell r="AA767">
            <v>649</v>
          </cell>
          <cell r="AB767" t="str">
            <v>فوم فلتر منلو علوى</v>
          </cell>
          <cell r="AD767" t="str">
            <v>طقم تغليف فلتر</v>
          </cell>
          <cell r="AE767">
            <v>1</v>
          </cell>
          <cell r="AH767">
            <v>156.52173913043478</v>
          </cell>
          <cell r="AI767">
            <v>148.69565217391303</v>
          </cell>
          <cell r="AJ767">
            <v>164.34782608695653</v>
          </cell>
          <cell r="AK767">
            <v>1</v>
          </cell>
          <cell r="AL767">
            <v>1</v>
          </cell>
          <cell r="AN767">
            <v>4</v>
          </cell>
          <cell r="AO767">
            <v>20</v>
          </cell>
          <cell r="AP767" t="str">
            <v>303xj</v>
          </cell>
          <cell r="AQ767" t="str">
            <v>S.2 112  (M) 0.7-1.1 mm</v>
          </cell>
          <cell r="AR767">
            <v>24</v>
          </cell>
          <cell r="AS767">
            <v>48</v>
          </cell>
          <cell r="AT767" t="str">
            <v>MIN</v>
          </cell>
          <cell r="AU767" t="str">
            <v>اتوماتيك</v>
          </cell>
          <cell r="AV767">
            <v>7</v>
          </cell>
          <cell r="AW767">
            <v>7</v>
          </cell>
          <cell r="AX767">
            <v>430</v>
          </cell>
          <cell r="AY767">
            <v>2</v>
          </cell>
          <cell r="AZ767">
            <v>2</v>
          </cell>
          <cell r="BA767">
            <v>250</v>
          </cell>
          <cell r="BB767">
            <v>2</v>
          </cell>
          <cell r="BC767">
            <v>2</v>
          </cell>
          <cell r="BD767">
            <v>108.6</v>
          </cell>
          <cell r="BE767">
            <v>2</v>
          </cell>
          <cell r="BF767">
            <v>2</v>
          </cell>
          <cell r="BG767">
            <v>152</v>
          </cell>
          <cell r="BH767">
            <v>2</v>
          </cell>
          <cell r="BI767">
            <v>2</v>
          </cell>
          <cell r="BJ767">
            <v>5</v>
          </cell>
          <cell r="BK767">
            <v>-1</v>
          </cell>
          <cell r="BL767">
            <v>9</v>
          </cell>
          <cell r="BM767">
            <v>3</v>
          </cell>
          <cell r="BN767">
            <v>164</v>
          </cell>
          <cell r="BO767" t="str">
            <v>1</v>
          </cell>
          <cell r="BP767">
            <v>44124</v>
          </cell>
          <cell r="BR767"/>
          <cell r="BX767" t="str">
            <v>شفاف</v>
          </cell>
          <cell r="BY767">
            <v>2.6667E-2</v>
          </cell>
          <cell r="BZ767">
            <v>50</v>
          </cell>
          <cell r="CA767">
            <v>8</v>
          </cell>
          <cell r="CB767">
            <v>20</v>
          </cell>
          <cell r="CC767">
            <v>1</v>
          </cell>
          <cell r="CE767">
            <v>87</v>
          </cell>
          <cell r="CF767">
            <v>150</v>
          </cell>
          <cell r="CG767" t="str">
            <v>ابيض</v>
          </cell>
          <cell r="CH767">
            <v>1.4500000000000001E-2</v>
          </cell>
          <cell r="CI767">
            <v>8.6999999999999994E-2</v>
          </cell>
          <cell r="CK767">
            <v>0.15515499999999999</v>
          </cell>
          <cell r="CL767">
            <v>0</v>
          </cell>
          <cell r="CO767" t="str">
            <v>ميلو</v>
          </cell>
          <cell r="CP767" t="str">
            <v>ميلو</v>
          </cell>
          <cell r="CT767">
            <v>1</v>
          </cell>
          <cell r="CU767">
            <v>1</v>
          </cell>
          <cell r="CV767">
            <v>1</v>
          </cell>
        </row>
        <row r="768">
          <cell r="A768">
            <v>650</v>
          </cell>
          <cell r="B768" t="str">
            <v>PF1</v>
          </cell>
          <cell r="C768" t="str">
            <v>FOAM 10TH</v>
          </cell>
          <cell r="D768" t="str">
            <v>Molds</v>
          </cell>
          <cell r="E768" t="str">
            <v>FMMINI10000050</v>
          </cell>
          <cell r="F768" t="str">
            <v>طقم تغليف فلتر منلو-سفلي</v>
          </cell>
          <cell r="G768" t="str">
            <v>Ea</v>
          </cell>
          <cell r="H768" t="str">
            <v>1400*1700</v>
          </cell>
          <cell r="I768">
            <v>0.13100000000000001</v>
          </cell>
          <cell r="M768">
            <v>138</v>
          </cell>
          <cell r="N768">
            <v>2</v>
          </cell>
          <cell r="O768">
            <v>6</v>
          </cell>
          <cell r="Q768" t="str">
            <v>تعمل</v>
          </cell>
          <cell r="R768">
            <v>131</v>
          </cell>
          <cell r="S768">
            <v>121.83</v>
          </cell>
          <cell r="T768">
            <v>140.16999999999999</v>
          </cell>
          <cell r="U768">
            <v>7</v>
          </cell>
          <cell r="V768">
            <v>7</v>
          </cell>
          <cell r="X768" t="str">
            <v>مبردات مياه</v>
          </cell>
          <cell r="Y768">
            <v>414</v>
          </cell>
          <cell r="AA768">
            <v>650</v>
          </cell>
          <cell r="AB768" t="str">
            <v>فوم فلتر منلو سفلى</v>
          </cell>
          <cell r="AD768" t="str">
            <v>طقم تغليف فلتر</v>
          </cell>
          <cell r="AE768">
            <v>1</v>
          </cell>
          <cell r="AH768">
            <v>156.52173913043478</v>
          </cell>
          <cell r="AI768">
            <v>148.69565217391303</v>
          </cell>
          <cell r="AJ768">
            <v>164.34782608695653</v>
          </cell>
          <cell r="AK768">
            <v>1</v>
          </cell>
          <cell r="AL768">
            <v>1</v>
          </cell>
          <cell r="AN768">
            <v>4</v>
          </cell>
          <cell r="AO768">
            <v>20</v>
          </cell>
          <cell r="AP768" t="str">
            <v>303xj</v>
          </cell>
          <cell r="AQ768" t="str">
            <v>S.2 112  (M) 0.7-1.1 mm</v>
          </cell>
          <cell r="AR768">
            <v>24</v>
          </cell>
          <cell r="AS768">
            <v>48</v>
          </cell>
          <cell r="AT768" t="str">
            <v>MIN</v>
          </cell>
          <cell r="AU768" t="str">
            <v>اتوماتيك</v>
          </cell>
          <cell r="AV768">
            <v>7</v>
          </cell>
          <cell r="AW768">
            <v>7</v>
          </cell>
          <cell r="AX768">
            <v>430</v>
          </cell>
          <cell r="AY768">
            <v>2</v>
          </cell>
          <cell r="AZ768">
            <v>2</v>
          </cell>
          <cell r="BA768">
            <v>250</v>
          </cell>
          <cell r="BB768">
            <v>2</v>
          </cell>
          <cell r="BC768">
            <v>2</v>
          </cell>
          <cell r="BD768">
            <v>108.6</v>
          </cell>
          <cell r="BE768">
            <v>2</v>
          </cell>
          <cell r="BF768">
            <v>2</v>
          </cell>
          <cell r="BG768">
            <v>152</v>
          </cell>
          <cell r="BH768">
            <v>2</v>
          </cell>
          <cell r="BI768">
            <v>2</v>
          </cell>
          <cell r="BJ768">
            <v>5</v>
          </cell>
          <cell r="BK768">
            <v>-1</v>
          </cell>
          <cell r="BL768">
            <v>9</v>
          </cell>
          <cell r="BM768">
            <v>3</v>
          </cell>
          <cell r="BN768">
            <v>164</v>
          </cell>
          <cell r="BO768" t="str">
            <v>1</v>
          </cell>
          <cell r="BP768">
            <v>44124</v>
          </cell>
          <cell r="BR768"/>
          <cell r="BX768" t="str">
            <v>شفاف</v>
          </cell>
          <cell r="BY768">
            <v>2.6667E-2</v>
          </cell>
          <cell r="BZ768">
            <v>50</v>
          </cell>
          <cell r="CA768">
            <v>8</v>
          </cell>
          <cell r="CB768">
            <v>20</v>
          </cell>
          <cell r="CC768">
            <v>1</v>
          </cell>
          <cell r="CE768">
            <v>87</v>
          </cell>
          <cell r="CF768">
            <v>150</v>
          </cell>
          <cell r="CG768" t="str">
            <v>احمر</v>
          </cell>
          <cell r="CH768">
            <v>1.4500000000000001E-2</v>
          </cell>
          <cell r="CI768">
            <v>8.6999999999999994E-2</v>
          </cell>
          <cell r="CK768">
            <v>0.14213500000000001</v>
          </cell>
          <cell r="CL768">
            <v>0</v>
          </cell>
          <cell r="CO768" t="str">
            <v>ميلو</v>
          </cell>
          <cell r="CP768" t="str">
            <v>ميلو</v>
          </cell>
          <cell r="CT768">
            <v>1</v>
          </cell>
          <cell r="CU768">
            <v>1</v>
          </cell>
          <cell r="CV768">
            <v>1</v>
          </cell>
        </row>
        <row r="769">
          <cell r="A769" t="str">
            <v>650sum</v>
          </cell>
          <cell r="B769" t="str">
            <v>PF1</v>
          </cell>
          <cell r="C769" t="str">
            <v>FOAM 10TH</v>
          </cell>
          <cell r="D769" t="str">
            <v>Molds</v>
          </cell>
          <cell r="E769" t="str">
            <v>FMMINI10000050</v>
          </cell>
          <cell r="F769" t="str">
            <v>طقم تغليف فلتر منلو</v>
          </cell>
          <cell r="G769" t="str">
            <v>Ea</v>
          </cell>
          <cell r="H769" t="str">
            <v>1400*1700</v>
          </cell>
          <cell r="I769">
            <v>0.32100000000000001</v>
          </cell>
          <cell r="M769">
            <v>138</v>
          </cell>
          <cell r="N769">
            <v>2</v>
          </cell>
          <cell r="O769">
            <v>6</v>
          </cell>
          <cell r="Q769" t="str">
            <v>تعمل</v>
          </cell>
          <cell r="R769">
            <v>321</v>
          </cell>
          <cell r="S769">
            <v>298.52999999999997</v>
          </cell>
          <cell r="T769">
            <v>343.47</v>
          </cell>
          <cell r="U769">
            <v>7</v>
          </cell>
          <cell r="V769">
            <v>7</v>
          </cell>
          <cell r="X769" t="str">
            <v>مبردات مياه</v>
          </cell>
          <cell r="Y769">
            <v>414</v>
          </cell>
          <cell r="AA769">
            <v>650</v>
          </cell>
          <cell r="AB769" t="str">
            <v>طقم تغليف فلتر</v>
          </cell>
          <cell r="AD769" t="str">
            <v>طقم تغليف فلتر</v>
          </cell>
          <cell r="AE769">
            <v>1</v>
          </cell>
          <cell r="AH769">
            <v>156.52173913043478</v>
          </cell>
          <cell r="AI769">
            <v>148.69565217391303</v>
          </cell>
          <cell r="AJ769">
            <v>164.34782608695653</v>
          </cell>
          <cell r="AK769">
            <v>0</v>
          </cell>
          <cell r="AL769">
            <v>1</v>
          </cell>
          <cell r="AM769">
            <v>1</v>
          </cell>
          <cell r="AN769">
            <v>4</v>
          </cell>
          <cell r="AO769">
            <v>20</v>
          </cell>
          <cell r="AP769" t="str">
            <v>303xj</v>
          </cell>
          <cell r="AQ769" t="str">
            <v>S.2 112  (M) 0.7-1.1 mm</v>
          </cell>
          <cell r="AR769">
            <v>24</v>
          </cell>
          <cell r="AS769">
            <v>48</v>
          </cell>
          <cell r="AT769" t="str">
            <v>MIN</v>
          </cell>
          <cell r="AU769" t="str">
            <v>اتوماتيك</v>
          </cell>
          <cell r="AV769">
            <v>7</v>
          </cell>
          <cell r="AW769">
            <v>7</v>
          </cell>
          <cell r="AX769">
            <v>430</v>
          </cell>
          <cell r="AY769">
            <v>2</v>
          </cell>
          <cell r="AZ769">
            <v>2</v>
          </cell>
          <cell r="BA769">
            <v>250</v>
          </cell>
          <cell r="BB769">
            <v>2</v>
          </cell>
          <cell r="BC769">
            <v>2</v>
          </cell>
          <cell r="BD769">
            <v>108.6</v>
          </cell>
          <cell r="BE769">
            <v>2</v>
          </cell>
          <cell r="BF769">
            <v>2</v>
          </cell>
          <cell r="BG769">
            <v>152</v>
          </cell>
          <cell r="BH769">
            <v>2</v>
          </cell>
          <cell r="BI769">
            <v>2</v>
          </cell>
          <cell r="BJ769">
            <v>5</v>
          </cell>
          <cell r="BK769">
            <v>-1</v>
          </cell>
          <cell r="BL769">
            <v>9</v>
          </cell>
          <cell r="BM769">
            <v>3</v>
          </cell>
          <cell r="BN769">
            <v>164</v>
          </cell>
          <cell r="BO769" t="str">
            <v>1</v>
          </cell>
          <cell r="BP769">
            <v>44124</v>
          </cell>
          <cell r="BR769"/>
          <cell r="BX769" t="str">
            <v>شفاف</v>
          </cell>
          <cell r="BY769">
            <v>2.6667E-2</v>
          </cell>
          <cell r="BZ769">
            <v>50</v>
          </cell>
          <cell r="CA769">
            <v>8</v>
          </cell>
          <cell r="CB769">
            <v>20</v>
          </cell>
          <cell r="CC769">
            <v>2</v>
          </cell>
          <cell r="CE769">
            <v>87</v>
          </cell>
          <cell r="CF769">
            <v>150</v>
          </cell>
          <cell r="CH769">
            <v>1.4500000000000001E-2</v>
          </cell>
          <cell r="CI769">
            <v>8.6999999999999994E-2</v>
          </cell>
          <cell r="CK769">
            <v>0.34828500000000001</v>
          </cell>
          <cell r="CL769">
            <v>0</v>
          </cell>
          <cell r="CO769" t="str">
            <v>ميلو</v>
          </cell>
          <cell r="CP769" t="str">
            <v>ميلو</v>
          </cell>
          <cell r="CT769">
            <v>0</v>
          </cell>
          <cell r="CU769">
            <v>1</v>
          </cell>
          <cell r="CV769">
            <v>1</v>
          </cell>
        </row>
        <row r="770">
          <cell r="A770">
            <v>651</v>
          </cell>
          <cell r="B770" t="str">
            <v>PF1</v>
          </cell>
          <cell r="C770" t="str">
            <v>FOAM 10TH</v>
          </cell>
          <cell r="D770" t="str">
            <v>slides</v>
          </cell>
          <cell r="F770" t="str">
            <v>شرائح( طول0.09- عرضِ0.072-ارتفاع 0.062-كثافة 17 بيور)</v>
          </cell>
          <cell r="Q770" t="str">
            <v>تعمل</v>
          </cell>
          <cell r="R770">
            <v>0</v>
          </cell>
          <cell r="S770">
            <v>0</v>
          </cell>
          <cell r="T770">
            <v>0</v>
          </cell>
          <cell r="U770">
            <v>7</v>
          </cell>
          <cell r="V770">
            <v>7</v>
          </cell>
          <cell r="X770" t="str">
            <v>slides</v>
          </cell>
          <cell r="Y770">
            <v>391</v>
          </cell>
          <cell r="AA770">
            <v>651</v>
          </cell>
          <cell r="AB770" t="str">
            <v>شرائح( طول1- عرضِ0.5-ارتفاع 0.015-كثافة LS)</v>
          </cell>
          <cell r="AE770">
            <v>1</v>
          </cell>
          <cell r="AH770" t="e">
            <v>#DIV/0!</v>
          </cell>
          <cell r="AI770" t="e">
            <v>#DIV/0!</v>
          </cell>
          <cell r="AJ770" t="e">
            <v>#DIV/0!</v>
          </cell>
          <cell r="AK770">
            <v>1</v>
          </cell>
          <cell r="AO770">
            <v>17</v>
          </cell>
          <cell r="BP770"/>
          <cell r="CK770">
            <v>0</v>
          </cell>
          <cell r="CL770">
            <v>0</v>
          </cell>
        </row>
        <row r="771">
          <cell r="A771">
            <v>652</v>
          </cell>
          <cell r="B771" t="str">
            <v>PF1</v>
          </cell>
          <cell r="C771" t="str">
            <v>FOAM 10TH</v>
          </cell>
          <cell r="D771" t="str">
            <v>Molds</v>
          </cell>
          <cell r="E771" t="str">
            <v>FMABDI31400000</v>
          </cell>
          <cell r="F771" t="str">
            <v>زانوسي العبد 314</v>
          </cell>
          <cell r="G771" t="str">
            <v>Ea</v>
          </cell>
          <cell r="H771" t="str">
            <v>850*650</v>
          </cell>
          <cell r="I771">
            <v>1.7100000000000001E-2</v>
          </cell>
          <cell r="J771">
            <v>140</v>
          </cell>
          <cell r="L771">
            <v>147</v>
          </cell>
          <cell r="M771">
            <v>20</v>
          </cell>
          <cell r="N771">
            <v>3</v>
          </cell>
          <cell r="O771">
            <v>1</v>
          </cell>
          <cell r="P771" t="str">
            <v>g1</v>
          </cell>
          <cell r="Q771" t="str">
            <v>تعمل</v>
          </cell>
          <cell r="R771">
            <v>17.100000000000001</v>
          </cell>
          <cell r="S771">
            <v>15.903000000000002</v>
          </cell>
          <cell r="T771">
            <v>18.297000000000001</v>
          </cell>
          <cell r="U771" t="str">
            <v>7</v>
          </cell>
          <cell r="V771" t="str">
            <v>7</v>
          </cell>
          <cell r="X771" t="str">
            <v>ثلاجة</v>
          </cell>
          <cell r="Y771">
            <v>164</v>
          </cell>
          <cell r="AA771">
            <v>652</v>
          </cell>
          <cell r="AB771" t="str">
            <v>زانوسي العبد 314</v>
          </cell>
          <cell r="AD771" t="str">
            <v>زانوسي العبد 309 - 314</v>
          </cell>
          <cell r="AE771">
            <v>1</v>
          </cell>
          <cell r="AG771" t="str">
            <v>CDFRP2314</v>
          </cell>
          <cell r="AH771">
            <v>180</v>
          </cell>
          <cell r="AI771">
            <v>171</v>
          </cell>
          <cell r="AJ771">
            <v>189</v>
          </cell>
          <cell r="AK771">
            <v>1</v>
          </cell>
          <cell r="AL771">
            <v>1</v>
          </cell>
          <cell r="AT771" t="str">
            <v>ABD</v>
          </cell>
          <cell r="AU771" t="str">
            <v>اتوماتيك</v>
          </cell>
          <cell r="AV771">
            <v>7</v>
          </cell>
          <cell r="AW771">
            <v>7</v>
          </cell>
          <cell r="BJ771">
            <v>5</v>
          </cell>
          <cell r="BK771">
            <v>-5</v>
          </cell>
          <cell r="BL771">
            <v>5</v>
          </cell>
          <cell r="BN771">
            <v>226</v>
          </cell>
          <cell r="BO771" t="str">
            <v>2</v>
          </cell>
          <cell r="BP771"/>
          <cell r="BW771">
            <v>0</v>
          </cell>
          <cell r="CK771">
            <v>0</v>
          </cell>
          <cell r="CL771">
            <v>1.8810000000000004E-2</v>
          </cell>
          <cell r="CN771" t="str">
            <v>Zanosy ELABD 314</v>
          </cell>
          <cell r="CO771" t="str">
            <v>الكترولوكس</v>
          </cell>
          <cell r="CP771" t="str">
            <v>القاهرة للصناعات المغذية غسالات</v>
          </cell>
          <cell r="CT771">
            <v>1</v>
          </cell>
          <cell r="CU771">
            <v>1</v>
          </cell>
          <cell r="CV771">
            <v>1</v>
          </cell>
        </row>
        <row r="772">
          <cell r="A772" t="str">
            <v>652sum</v>
          </cell>
          <cell r="B772" t="str">
            <v>PF1</v>
          </cell>
          <cell r="C772" t="str">
            <v>FOAM 10TH</v>
          </cell>
          <cell r="D772" t="str">
            <v>Molds</v>
          </cell>
          <cell r="E772" t="str">
            <v>FMABDI30900000</v>
          </cell>
          <cell r="F772" t="str">
            <v>زانوسي العبد 309 - 314</v>
          </cell>
          <cell r="G772" t="str">
            <v>Set</v>
          </cell>
          <cell r="H772" t="str">
            <v>1100*1200</v>
          </cell>
          <cell r="I772">
            <v>0.21310000000000001</v>
          </cell>
          <cell r="J772">
            <v>20</v>
          </cell>
          <cell r="L772">
            <v>20</v>
          </cell>
          <cell r="M772">
            <v>20</v>
          </cell>
          <cell r="N772">
            <v>3</v>
          </cell>
          <cell r="O772">
            <v>1</v>
          </cell>
          <cell r="P772" t="str">
            <v>g1</v>
          </cell>
          <cell r="Q772" t="str">
            <v>تعمل</v>
          </cell>
          <cell r="R772">
            <v>213.10000000000002</v>
          </cell>
          <cell r="S772">
            <v>198.18300000000002</v>
          </cell>
          <cell r="T772">
            <v>228.01700000000002</v>
          </cell>
          <cell r="U772" t="str">
            <v>7</v>
          </cell>
          <cell r="V772" t="str">
            <v>7</v>
          </cell>
          <cell r="X772" t="str">
            <v>ثلاجة</v>
          </cell>
          <cell r="Y772">
            <v>165</v>
          </cell>
          <cell r="AA772">
            <v>652</v>
          </cell>
          <cell r="AB772" t="str">
            <v>زانوسي العبد 309</v>
          </cell>
          <cell r="AD772" t="str">
            <v>زانوسي العبد 309 - 314</v>
          </cell>
          <cell r="AE772">
            <v>1</v>
          </cell>
          <cell r="AH772">
            <v>180</v>
          </cell>
          <cell r="AI772">
            <v>171</v>
          </cell>
          <cell r="AJ772">
            <v>189</v>
          </cell>
          <cell r="AK772">
            <v>0</v>
          </cell>
          <cell r="AM772">
            <v>1</v>
          </cell>
          <cell r="AT772" t="str">
            <v>ABD</v>
          </cell>
          <cell r="AU772" t="str">
            <v>اتوماتيك</v>
          </cell>
          <cell r="AV772">
            <v>7</v>
          </cell>
          <cell r="AW772">
            <v>7</v>
          </cell>
          <cell r="BJ772">
            <v>5</v>
          </cell>
          <cell r="BK772">
            <v>-5</v>
          </cell>
          <cell r="BL772">
            <v>5</v>
          </cell>
          <cell r="BN772">
            <v>230</v>
          </cell>
          <cell r="BO772" t="str">
            <v>2</v>
          </cell>
          <cell r="BP772"/>
          <cell r="BW772">
            <v>0</v>
          </cell>
          <cell r="CK772">
            <v>0</v>
          </cell>
          <cell r="CL772">
            <v>0.23441000000000004</v>
          </cell>
          <cell r="CN772" t="str">
            <v>Zanosy ELABD 309</v>
          </cell>
          <cell r="CO772" t="str">
            <v/>
          </cell>
          <cell r="CT772">
            <v>0</v>
          </cell>
          <cell r="CU772">
            <v>1</v>
          </cell>
          <cell r="CV772">
            <v>1</v>
          </cell>
        </row>
        <row r="773">
          <cell r="A773">
            <v>653</v>
          </cell>
          <cell r="B773" t="str">
            <v>PF1</v>
          </cell>
          <cell r="C773" t="str">
            <v>FOAM 10TH</v>
          </cell>
          <cell r="D773" t="str">
            <v>slides</v>
          </cell>
          <cell r="F773" t="str">
            <v>شرائح( طول0.442- عرضِ0.225-ارتفاع 0.01-كثافة 35 بيور)</v>
          </cell>
          <cell r="G773" t="str">
            <v>Ea</v>
          </cell>
          <cell r="M773"/>
          <cell r="Q773" t="str">
            <v>تعمل</v>
          </cell>
          <cell r="R773">
            <v>0</v>
          </cell>
          <cell r="S773">
            <v>0</v>
          </cell>
          <cell r="T773">
            <v>0</v>
          </cell>
          <cell r="X773" t="str">
            <v>slides</v>
          </cell>
          <cell r="Y773">
            <v>391</v>
          </cell>
          <cell r="AA773">
            <v>653</v>
          </cell>
          <cell r="AB773" t="str">
            <v>شرائح( طول0.442- عرضِ0.225-ارتفاع 0.01-كثافة 35 بيور)</v>
          </cell>
          <cell r="AE773">
            <v>1</v>
          </cell>
          <cell r="AH773"/>
          <cell r="AI773"/>
          <cell r="AJ773"/>
          <cell r="AK773">
            <v>1</v>
          </cell>
          <cell r="AO773">
            <v>35</v>
          </cell>
          <cell r="AV773">
            <v>7</v>
          </cell>
          <cell r="AW773">
            <v>7</v>
          </cell>
          <cell r="AX773">
            <v>0.442</v>
          </cell>
          <cell r="BA773">
            <v>0.22500000000000001</v>
          </cell>
          <cell r="BD773">
            <v>0.01</v>
          </cell>
          <cell r="BP773"/>
          <cell r="CK773">
            <v>0</v>
          </cell>
          <cell r="CL773">
            <v>0</v>
          </cell>
          <cell r="CO773" t="str">
            <v>عملاء متنوعون</v>
          </cell>
          <cell r="CP773" t="str">
            <v>عملاء متنوعون</v>
          </cell>
          <cell r="CT773">
            <v>1</v>
          </cell>
          <cell r="CU773">
            <v>1</v>
          </cell>
          <cell r="CV773">
            <v>1</v>
          </cell>
        </row>
        <row r="774">
          <cell r="A774">
            <v>654</v>
          </cell>
          <cell r="B774" t="str">
            <v>PF1</v>
          </cell>
          <cell r="C774" t="str">
            <v>FOAM 10TH</v>
          </cell>
          <cell r="D774" t="str">
            <v>slides</v>
          </cell>
          <cell r="F774" t="str">
            <v>شرائح( طول0.49- عرضِ0.302-ارتفاع 0.013-كثافة 30 بيور)</v>
          </cell>
          <cell r="G774" t="str">
            <v>Ea</v>
          </cell>
          <cell r="M774"/>
          <cell r="Q774" t="str">
            <v>تعمل</v>
          </cell>
          <cell r="R774">
            <v>0</v>
          </cell>
          <cell r="S774">
            <v>0</v>
          </cell>
          <cell r="T774">
            <v>0</v>
          </cell>
          <cell r="X774" t="str">
            <v>slides</v>
          </cell>
          <cell r="Y774">
            <v>391</v>
          </cell>
          <cell r="AA774">
            <v>654</v>
          </cell>
          <cell r="AB774" t="str">
            <v>شرائح( طول0.49- عرضِ0.302-ارتفاع 0.013-كثافة 30 بيور)</v>
          </cell>
          <cell r="AE774">
            <v>1</v>
          </cell>
          <cell r="AH774"/>
          <cell r="AI774"/>
          <cell r="AJ774"/>
          <cell r="AK774">
            <v>1</v>
          </cell>
          <cell r="AO774">
            <v>30</v>
          </cell>
          <cell r="AV774">
            <v>7</v>
          </cell>
          <cell r="AW774">
            <v>7</v>
          </cell>
          <cell r="AX774">
            <v>0.49</v>
          </cell>
          <cell r="BA774">
            <v>0.30199999999999999</v>
          </cell>
          <cell r="BD774">
            <v>1.2999999999999999E-2</v>
          </cell>
          <cell r="BP774"/>
          <cell r="CK774">
            <v>0</v>
          </cell>
          <cell r="CL774">
            <v>0</v>
          </cell>
          <cell r="CO774" t="str">
            <v>عملاء متنوعون</v>
          </cell>
          <cell r="CP774" t="str">
            <v>عملاء متنوعون</v>
          </cell>
          <cell r="CT774">
            <v>1</v>
          </cell>
          <cell r="CU774">
            <v>1</v>
          </cell>
          <cell r="CV774">
            <v>1</v>
          </cell>
        </row>
        <row r="775">
          <cell r="A775">
            <v>655</v>
          </cell>
          <cell r="B775" t="str">
            <v>PF1</v>
          </cell>
          <cell r="C775" t="str">
            <v>FOAM 10TH</v>
          </cell>
          <cell r="D775" t="str">
            <v>Molds</v>
          </cell>
          <cell r="E775" t="str">
            <v>FMCFII1RRP2125</v>
          </cell>
          <cell r="F775" t="str">
            <v>قاعدة زانوسي 70 سم الجديدة2-يمين</v>
          </cell>
          <cell r="G775" t="str">
            <v>Ea</v>
          </cell>
          <cell r="H775" t="str">
            <v>1600*1800</v>
          </cell>
          <cell r="I775">
            <v>0.14799999999999999</v>
          </cell>
          <cell r="M775">
            <v>60</v>
          </cell>
          <cell r="N775">
            <v>1</v>
          </cell>
          <cell r="O775">
            <v>3</v>
          </cell>
          <cell r="P775" t="str">
            <v>x1</v>
          </cell>
          <cell r="Q775" t="str">
            <v>تعمل</v>
          </cell>
          <cell r="R775">
            <v>148</v>
          </cell>
          <cell r="S775">
            <v>137.63999999999999</v>
          </cell>
          <cell r="T775">
            <v>158.36000000000001</v>
          </cell>
          <cell r="U775">
            <v>7</v>
          </cell>
          <cell r="V775">
            <v>7</v>
          </cell>
          <cell r="X775" t="str">
            <v>ثلاجة</v>
          </cell>
          <cell r="Y775">
            <v>415</v>
          </cell>
          <cell r="AA775">
            <v>655</v>
          </cell>
          <cell r="AB775" t="str">
            <v>PDFRP2125 قاعده 70 يمين</v>
          </cell>
          <cell r="AC775" t="str">
            <v xml:space="preserve">Cushion lower Right           </v>
          </cell>
          <cell r="AD775" t="str">
            <v>زانوسي 70 سم -2 (قاعدة ، كفر)</v>
          </cell>
          <cell r="AE775">
            <v>1</v>
          </cell>
          <cell r="AG775" t="str">
            <v xml:space="preserve">PDFRP2046      </v>
          </cell>
          <cell r="AH775">
            <v>180</v>
          </cell>
          <cell r="AI775">
            <v>171</v>
          </cell>
          <cell r="AJ775">
            <v>189</v>
          </cell>
          <cell r="AK775">
            <v>1</v>
          </cell>
          <cell r="AL775">
            <v>1</v>
          </cell>
          <cell r="AN775">
            <v>10</v>
          </cell>
          <cell r="AO775">
            <v>20</v>
          </cell>
          <cell r="AP775" t="str">
            <v>303xj</v>
          </cell>
          <cell r="AQ775" t="str">
            <v>S.2 112  (M) 0.7-1.1 mm</v>
          </cell>
          <cell r="AR775">
            <v>36</v>
          </cell>
          <cell r="AS775">
            <v>48</v>
          </cell>
          <cell r="AT775" t="str">
            <v>CFI</v>
          </cell>
          <cell r="AU775" t="str">
            <v>اتوماتيك</v>
          </cell>
          <cell r="AV775">
            <v>7</v>
          </cell>
          <cell r="AW775">
            <v>7</v>
          </cell>
          <cell r="AX775">
            <v>770</v>
          </cell>
          <cell r="AY775">
            <v>2</v>
          </cell>
          <cell r="AZ775">
            <v>2</v>
          </cell>
          <cell r="BA775">
            <v>415</v>
          </cell>
          <cell r="BB775">
            <v>2</v>
          </cell>
          <cell r="BC775">
            <v>2</v>
          </cell>
          <cell r="BD775">
            <v>90</v>
          </cell>
          <cell r="BE775">
            <v>1</v>
          </cell>
          <cell r="BF775">
            <v>1</v>
          </cell>
          <cell r="BG775">
            <v>60</v>
          </cell>
          <cell r="BH775">
            <v>2</v>
          </cell>
          <cell r="BI775">
            <v>2</v>
          </cell>
          <cell r="BJ775">
            <v>5</v>
          </cell>
          <cell r="BK775">
            <v>5</v>
          </cell>
          <cell r="BL775">
            <v>15</v>
          </cell>
          <cell r="BM775">
            <v>2</v>
          </cell>
          <cell r="BN775">
            <v>240</v>
          </cell>
          <cell r="BO775" t="str">
            <v>2</v>
          </cell>
          <cell r="BP775">
            <v>44192</v>
          </cell>
          <cell r="BW775">
            <v>0</v>
          </cell>
          <cell r="BX775" t="str">
            <v>شفاف</v>
          </cell>
          <cell r="BZ775">
            <v>50</v>
          </cell>
          <cell r="CB775">
            <v>10</v>
          </cell>
          <cell r="CC775">
            <v>1</v>
          </cell>
          <cell r="CE775">
            <v>87</v>
          </cell>
          <cell r="CF775">
            <v>150</v>
          </cell>
          <cell r="CG775" t="str">
            <v>ازرق</v>
          </cell>
          <cell r="CI775">
            <v>8.6999999999999994E-2</v>
          </cell>
          <cell r="CK775">
            <v>0</v>
          </cell>
          <cell r="CL775">
            <v>0.1628</v>
          </cell>
          <cell r="CO775" t="str">
            <v>الكترولوكس</v>
          </cell>
          <cell r="CP775" t="str">
            <v>القاهرة للصناعات المغذية غسالات</v>
          </cell>
          <cell r="CT775">
            <v>0</v>
          </cell>
          <cell r="CU775">
            <v>1</v>
          </cell>
          <cell r="CV775">
            <v>1</v>
          </cell>
        </row>
        <row r="776">
          <cell r="A776">
            <v>656</v>
          </cell>
          <cell r="B776" t="str">
            <v>PF1</v>
          </cell>
          <cell r="C776" t="str">
            <v>FOAM 10TH</v>
          </cell>
          <cell r="D776" t="str">
            <v>Molds</v>
          </cell>
          <cell r="E776" t="str">
            <v>FMCFII1LRP2123</v>
          </cell>
          <cell r="F776" t="str">
            <v>قاعدة زانوسي 70 سم الجديدة2 -شمال</v>
          </cell>
          <cell r="G776" t="str">
            <v>Ea</v>
          </cell>
          <cell r="H776" t="str">
            <v>1600*1800</v>
          </cell>
          <cell r="I776">
            <v>0.14799999999999999</v>
          </cell>
          <cell r="M776">
            <v>60</v>
          </cell>
          <cell r="N776">
            <v>1</v>
          </cell>
          <cell r="O776">
            <v>3</v>
          </cell>
          <cell r="P776" t="str">
            <v>x1</v>
          </cell>
          <cell r="Q776" t="str">
            <v>تعمل</v>
          </cell>
          <cell r="R776">
            <v>148</v>
          </cell>
          <cell r="S776">
            <v>137.63999999999999</v>
          </cell>
          <cell r="T776">
            <v>158.36000000000001</v>
          </cell>
          <cell r="U776">
            <v>7</v>
          </cell>
          <cell r="V776">
            <v>7</v>
          </cell>
          <cell r="X776" t="str">
            <v>ثلاجة</v>
          </cell>
          <cell r="Y776">
            <v>415</v>
          </cell>
          <cell r="AA776">
            <v>656</v>
          </cell>
          <cell r="AB776" t="str">
            <v>PDFRP2123 قاعده 70 شمال</v>
          </cell>
          <cell r="AC776" t="str">
            <v xml:space="preserve">Cushion lower left            </v>
          </cell>
          <cell r="AD776" t="str">
            <v>زانوسي 70 سم -2 (قاعدة ، كفر)</v>
          </cell>
          <cell r="AE776">
            <v>1</v>
          </cell>
          <cell r="AG776" t="str">
            <v xml:space="preserve">PDFRP2047      </v>
          </cell>
          <cell r="AH776">
            <v>180</v>
          </cell>
          <cell r="AI776">
            <v>171</v>
          </cell>
          <cell r="AJ776">
            <v>189</v>
          </cell>
          <cell r="AK776">
            <v>1</v>
          </cell>
          <cell r="AL776">
            <v>1</v>
          </cell>
          <cell r="AN776">
            <v>10</v>
          </cell>
          <cell r="AO776">
            <v>20</v>
          </cell>
          <cell r="AP776" t="str">
            <v>303xj</v>
          </cell>
          <cell r="AQ776" t="str">
            <v>S.2 112  (M) 0.7-1.1 mm</v>
          </cell>
          <cell r="AR776">
            <v>36</v>
          </cell>
          <cell r="AS776">
            <v>48</v>
          </cell>
          <cell r="AT776" t="str">
            <v>CFI</v>
          </cell>
          <cell r="AU776" t="str">
            <v>اتوماتيك</v>
          </cell>
          <cell r="AV776">
            <v>7</v>
          </cell>
          <cell r="AW776">
            <v>7</v>
          </cell>
          <cell r="AX776">
            <v>770</v>
          </cell>
          <cell r="AY776">
            <v>2</v>
          </cell>
          <cell r="AZ776">
            <v>2</v>
          </cell>
          <cell r="BA776">
            <v>415</v>
          </cell>
          <cell r="BB776">
            <v>2</v>
          </cell>
          <cell r="BC776">
            <v>2</v>
          </cell>
          <cell r="BD776">
            <v>90</v>
          </cell>
          <cell r="BE776">
            <v>1</v>
          </cell>
          <cell r="BF776">
            <v>1</v>
          </cell>
          <cell r="BG776">
            <v>60</v>
          </cell>
          <cell r="BH776">
            <v>2</v>
          </cell>
          <cell r="BI776">
            <v>2</v>
          </cell>
          <cell r="BJ776">
            <v>5</v>
          </cell>
          <cell r="BK776">
            <v>5</v>
          </cell>
          <cell r="BL776">
            <v>15</v>
          </cell>
          <cell r="BM776">
            <v>2</v>
          </cell>
          <cell r="BN776">
            <v>240</v>
          </cell>
          <cell r="BO776" t="str">
            <v>2</v>
          </cell>
          <cell r="BP776">
            <v>44192</v>
          </cell>
          <cell r="BW776">
            <v>0</v>
          </cell>
          <cell r="BX776" t="str">
            <v>شفاف</v>
          </cell>
          <cell r="BZ776">
            <v>50</v>
          </cell>
          <cell r="CB776">
            <v>10</v>
          </cell>
          <cell r="CC776">
            <v>1</v>
          </cell>
          <cell r="CE776">
            <v>87</v>
          </cell>
          <cell r="CF776">
            <v>150</v>
          </cell>
          <cell r="CG776" t="str">
            <v>ازرق</v>
          </cell>
          <cell r="CI776">
            <v>8.6999999999999994E-2</v>
          </cell>
          <cell r="CK776">
            <v>0</v>
          </cell>
          <cell r="CL776">
            <v>0.1628</v>
          </cell>
          <cell r="CO776" t="str">
            <v>الكترولوكس</v>
          </cell>
          <cell r="CP776" t="str">
            <v>القاهرة للصناعات المغذية غسالات</v>
          </cell>
          <cell r="CT776">
            <v>0</v>
          </cell>
          <cell r="CU776">
            <v>1</v>
          </cell>
          <cell r="CV776">
            <v>1</v>
          </cell>
        </row>
        <row r="777">
          <cell r="A777" t="str">
            <v>656b</v>
          </cell>
          <cell r="B777" t="str">
            <v>PF1</v>
          </cell>
          <cell r="C777" t="str">
            <v>FOAM 10TH</v>
          </cell>
          <cell r="D777" t="str">
            <v>Molds</v>
          </cell>
          <cell r="E777" t="str">
            <v>FMDALI12046047</v>
          </cell>
          <cell r="F777" t="str">
            <v>قاعدة زانوسي 70 سم الجديدة2</v>
          </cell>
          <cell r="G777" t="str">
            <v>Ea</v>
          </cell>
          <cell r="H777" t="str">
            <v>1600*1800</v>
          </cell>
          <cell r="I777">
            <v>0.29599999999999999</v>
          </cell>
          <cell r="M777">
            <v>60</v>
          </cell>
          <cell r="N777">
            <v>1</v>
          </cell>
          <cell r="O777">
            <v>3</v>
          </cell>
          <cell r="P777" t="str">
            <v>x1</v>
          </cell>
          <cell r="Q777" t="str">
            <v>تعمل</v>
          </cell>
          <cell r="R777">
            <v>296</v>
          </cell>
          <cell r="S777">
            <v>275.27999999999997</v>
          </cell>
          <cell r="T777">
            <v>316.72000000000003</v>
          </cell>
          <cell r="U777">
            <v>7</v>
          </cell>
          <cell r="V777">
            <v>7</v>
          </cell>
          <cell r="X777" t="str">
            <v>ثلاجة</v>
          </cell>
          <cell r="Y777">
            <v>415</v>
          </cell>
          <cell r="Z777" t="str">
            <v>قاعدة</v>
          </cell>
          <cell r="AA777">
            <v>656</v>
          </cell>
          <cell r="AB777" t="str">
            <v>PDFRP2123 قاعده 70 شمال</v>
          </cell>
          <cell r="AD777" t="str">
            <v>زانوسي 70 سم -2 (قاعدة ، كفر)</v>
          </cell>
          <cell r="AE777">
            <v>1</v>
          </cell>
          <cell r="AH777">
            <v>180</v>
          </cell>
          <cell r="AI777">
            <v>171</v>
          </cell>
          <cell r="AJ777">
            <v>189</v>
          </cell>
          <cell r="AK777">
            <v>0</v>
          </cell>
          <cell r="AL777">
            <v>1</v>
          </cell>
          <cell r="AN777">
            <v>10</v>
          </cell>
          <cell r="AO777">
            <v>20</v>
          </cell>
          <cell r="AP777" t="str">
            <v>303xj</v>
          </cell>
          <cell r="AQ777" t="str">
            <v>S.2 112  (M) 0.7-1.1 mm</v>
          </cell>
          <cell r="AR777">
            <v>36</v>
          </cell>
          <cell r="AS777">
            <v>48</v>
          </cell>
          <cell r="AT777" t="str">
            <v>DAL</v>
          </cell>
          <cell r="AU777" t="str">
            <v>اتوماتيك</v>
          </cell>
          <cell r="AV777">
            <v>7</v>
          </cell>
          <cell r="AW777">
            <v>7</v>
          </cell>
          <cell r="AX777">
            <v>770</v>
          </cell>
          <cell r="AY777">
            <v>2</v>
          </cell>
          <cell r="AZ777">
            <v>2</v>
          </cell>
          <cell r="BA777">
            <v>415</v>
          </cell>
          <cell r="BB777">
            <v>2</v>
          </cell>
          <cell r="BC777">
            <v>2</v>
          </cell>
          <cell r="BD777">
            <v>90</v>
          </cell>
          <cell r="BE777">
            <v>1</v>
          </cell>
          <cell r="BF777">
            <v>1</v>
          </cell>
          <cell r="BG777">
            <v>60</v>
          </cell>
          <cell r="BH777">
            <v>2</v>
          </cell>
          <cell r="BI777">
            <v>2</v>
          </cell>
          <cell r="BJ777">
            <v>5</v>
          </cell>
          <cell r="BK777">
            <v>5</v>
          </cell>
          <cell r="BL777">
            <v>15</v>
          </cell>
          <cell r="BM777">
            <v>2</v>
          </cell>
          <cell r="BN777">
            <v>240</v>
          </cell>
          <cell r="BO777" t="str">
            <v>2</v>
          </cell>
          <cell r="BP777">
            <v>44192</v>
          </cell>
          <cell r="BW777">
            <v>0</v>
          </cell>
          <cell r="BX777" t="str">
            <v>شفاف</v>
          </cell>
          <cell r="BZ777">
            <v>50</v>
          </cell>
          <cell r="CB777">
            <v>10</v>
          </cell>
          <cell r="CC777">
            <v>1</v>
          </cell>
          <cell r="CE777">
            <v>87</v>
          </cell>
          <cell r="CF777">
            <v>150</v>
          </cell>
          <cell r="CG777" t="str">
            <v>ازرق</v>
          </cell>
          <cell r="CI777">
            <v>8.6999999999999994E-2</v>
          </cell>
          <cell r="CK777">
            <v>0</v>
          </cell>
          <cell r="CL777">
            <v>0.3256</v>
          </cell>
          <cell r="CO777" t="str">
            <v>الكترولوكس</v>
          </cell>
          <cell r="CP777" t="str">
            <v>القاهرة للصناعات المغذية غسالات</v>
          </cell>
          <cell r="CT777">
            <v>1</v>
          </cell>
          <cell r="CU777">
            <v>1</v>
          </cell>
          <cell r="CV777">
            <v>1</v>
          </cell>
        </row>
        <row r="778">
          <cell r="A778">
            <v>657</v>
          </cell>
          <cell r="B778" t="str">
            <v>PF1</v>
          </cell>
          <cell r="C778" t="str">
            <v>FOAM 10TH</v>
          </cell>
          <cell r="D778" t="str">
            <v>Molds</v>
          </cell>
          <cell r="E778" t="str">
            <v>FMCFII7RRP2124</v>
          </cell>
          <cell r="F778" t="str">
            <v>كفر زانوسي 70 سم الجديدة2 -يمين</v>
          </cell>
          <cell r="G778" t="str">
            <v>Ea</v>
          </cell>
          <cell r="H778" t="str">
            <v>1600*1800</v>
          </cell>
          <cell r="I778">
            <v>0.09</v>
          </cell>
          <cell r="M778">
            <v>60</v>
          </cell>
          <cell r="N778">
            <v>1</v>
          </cell>
          <cell r="O778">
            <v>3</v>
          </cell>
          <cell r="P778" t="str">
            <v>x1</v>
          </cell>
          <cell r="Q778" t="str">
            <v>تعمل</v>
          </cell>
          <cell r="R778">
            <v>90</v>
          </cell>
          <cell r="S778">
            <v>83.7</v>
          </cell>
          <cell r="T778">
            <v>96.3</v>
          </cell>
          <cell r="U778">
            <v>7</v>
          </cell>
          <cell r="V778">
            <v>7</v>
          </cell>
          <cell r="X778" t="str">
            <v>ثلاجة</v>
          </cell>
          <cell r="Y778">
            <v>415</v>
          </cell>
          <cell r="AA778">
            <v>657</v>
          </cell>
          <cell r="AB778" t="str">
            <v>PDFRP2124 كفر 70 يمين</v>
          </cell>
          <cell r="AC778" t="str">
            <v xml:space="preserve">Cushion lower Right           </v>
          </cell>
          <cell r="AD778" t="str">
            <v>زانوسي 70 سم -2 (قاعدة ، كفر)</v>
          </cell>
          <cell r="AE778">
            <v>1</v>
          </cell>
          <cell r="AG778" t="str">
            <v xml:space="preserve">PDFRP2044      </v>
          </cell>
          <cell r="AH778">
            <v>180</v>
          </cell>
          <cell r="AI778">
            <v>171</v>
          </cell>
          <cell r="AJ778">
            <v>189</v>
          </cell>
          <cell r="AK778">
            <v>1</v>
          </cell>
          <cell r="AL778">
            <v>1</v>
          </cell>
          <cell r="AN778">
            <v>10</v>
          </cell>
          <cell r="AO778">
            <v>20</v>
          </cell>
          <cell r="AP778" t="str">
            <v>303xj</v>
          </cell>
          <cell r="AQ778" t="str">
            <v>S.2 112  (M) 0.7-1.1 mm</v>
          </cell>
          <cell r="AR778">
            <v>36</v>
          </cell>
          <cell r="AS778">
            <v>48</v>
          </cell>
          <cell r="AT778" t="str">
            <v>CFI</v>
          </cell>
          <cell r="AU778" t="str">
            <v>اتوماتيك</v>
          </cell>
          <cell r="AV778">
            <v>7</v>
          </cell>
          <cell r="AW778">
            <v>7</v>
          </cell>
          <cell r="AX778">
            <v>770</v>
          </cell>
          <cell r="AY778">
            <v>2</v>
          </cell>
          <cell r="AZ778">
            <v>2</v>
          </cell>
          <cell r="BA778">
            <v>415</v>
          </cell>
          <cell r="BB778">
            <v>2</v>
          </cell>
          <cell r="BC778">
            <v>2</v>
          </cell>
          <cell r="BD778">
            <v>60</v>
          </cell>
          <cell r="BE778">
            <v>1</v>
          </cell>
          <cell r="BF778">
            <v>1</v>
          </cell>
          <cell r="BG778">
            <v>60</v>
          </cell>
          <cell r="BH778">
            <v>2</v>
          </cell>
          <cell r="BI778">
            <v>2</v>
          </cell>
          <cell r="BJ778">
            <v>5</v>
          </cell>
          <cell r="BK778">
            <v>5</v>
          </cell>
          <cell r="BL778">
            <v>15</v>
          </cell>
          <cell r="BM778">
            <v>2</v>
          </cell>
          <cell r="BN778">
            <v>240</v>
          </cell>
          <cell r="BO778" t="str">
            <v>2</v>
          </cell>
          <cell r="BP778">
            <v>44192</v>
          </cell>
          <cell r="BW778">
            <v>0</v>
          </cell>
          <cell r="BX778" t="str">
            <v>شفاف</v>
          </cell>
          <cell r="BZ778">
            <v>50</v>
          </cell>
          <cell r="CB778">
            <v>15</v>
          </cell>
          <cell r="CC778">
            <v>1</v>
          </cell>
          <cell r="CE778">
            <v>87</v>
          </cell>
          <cell r="CF778">
            <v>150</v>
          </cell>
          <cell r="CG778" t="str">
            <v>ابيض</v>
          </cell>
          <cell r="CI778">
            <v>8.6999999999999994E-2</v>
          </cell>
          <cell r="CK778">
            <v>0</v>
          </cell>
          <cell r="CL778">
            <v>9.9000000000000005E-2</v>
          </cell>
          <cell r="CO778" t="str">
            <v>الكترولوكس</v>
          </cell>
          <cell r="CP778" t="str">
            <v>القاهرة للصناعات المغذية غسالات</v>
          </cell>
          <cell r="CT778">
            <v>0</v>
          </cell>
          <cell r="CU778">
            <v>1</v>
          </cell>
          <cell r="CV778">
            <v>1</v>
          </cell>
        </row>
        <row r="779">
          <cell r="A779">
            <v>658</v>
          </cell>
          <cell r="B779" t="str">
            <v>PF1</v>
          </cell>
          <cell r="C779" t="str">
            <v>FOAM 10TH</v>
          </cell>
          <cell r="D779" t="str">
            <v>Molds</v>
          </cell>
          <cell r="E779" t="str">
            <v>FMCFII7LRP2122</v>
          </cell>
          <cell r="F779" t="str">
            <v>كفر زانوسي 70 سم الجديدة2 -شمال</v>
          </cell>
          <cell r="G779" t="str">
            <v>Ea</v>
          </cell>
          <cell r="H779" t="str">
            <v>1600*1800</v>
          </cell>
          <cell r="I779">
            <v>0.09</v>
          </cell>
          <cell r="M779">
            <v>60</v>
          </cell>
          <cell r="N779">
            <v>1</v>
          </cell>
          <cell r="O779">
            <v>3</v>
          </cell>
          <cell r="P779" t="str">
            <v>x1</v>
          </cell>
          <cell r="Q779" t="str">
            <v>تعمل</v>
          </cell>
          <cell r="R779">
            <v>90</v>
          </cell>
          <cell r="S779">
            <v>83.7</v>
          </cell>
          <cell r="T779">
            <v>96.3</v>
          </cell>
          <cell r="U779">
            <v>7</v>
          </cell>
          <cell r="V779">
            <v>7</v>
          </cell>
          <cell r="X779" t="str">
            <v>ثلاجة</v>
          </cell>
          <cell r="Y779">
            <v>415</v>
          </cell>
          <cell r="AA779">
            <v>658</v>
          </cell>
          <cell r="AB779" t="str">
            <v>PDFRP2122 كفر 70 شمال</v>
          </cell>
          <cell r="AC779" t="str">
            <v xml:space="preserve">Cushion lower left            </v>
          </cell>
          <cell r="AD779" t="str">
            <v>زانوسي 70 سم -2 (قاعدة ، كفر)</v>
          </cell>
          <cell r="AE779">
            <v>1</v>
          </cell>
          <cell r="AG779" t="str">
            <v xml:space="preserve">PDFRP2045      </v>
          </cell>
          <cell r="AH779">
            <v>180</v>
          </cell>
          <cell r="AI779">
            <v>171</v>
          </cell>
          <cell r="AJ779">
            <v>189</v>
          </cell>
          <cell r="AK779">
            <v>1</v>
          </cell>
          <cell r="AL779">
            <v>1</v>
          </cell>
          <cell r="AN779">
            <v>10</v>
          </cell>
          <cell r="AO779">
            <v>20</v>
          </cell>
          <cell r="AP779" t="str">
            <v>303xj</v>
          </cell>
          <cell r="AQ779" t="str">
            <v>S.2 112  (M) 0.7-1.1 mm</v>
          </cell>
          <cell r="AR779">
            <v>36</v>
          </cell>
          <cell r="AS779">
            <v>48</v>
          </cell>
          <cell r="AT779" t="str">
            <v>CFI</v>
          </cell>
          <cell r="AU779" t="str">
            <v>اتوماتيك</v>
          </cell>
          <cell r="AV779">
            <v>7</v>
          </cell>
          <cell r="AW779">
            <v>7</v>
          </cell>
          <cell r="AX779">
            <v>770</v>
          </cell>
          <cell r="AY779">
            <v>2</v>
          </cell>
          <cell r="AZ779">
            <v>2</v>
          </cell>
          <cell r="BA779">
            <v>415</v>
          </cell>
          <cell r="BB779">
            <v>2</v>
          </cell>
          <cell r="BC779">
            <v>2</v>
          </cell>
          <cell r="BD779">
            <v>60</v>
          </cell>
          <cell r="BE779">
            <v>1</v>
          </cell>
          <cell r="BF779">
            <v>1</v>
          </cell>
          <cell r="BG779">
            <v>60</v>
          </cell>
          <cell r="BH779">
            <v>2</v>
          </cell>
          <cell r="BI779">
            <v>2</v>
          </cell>
          <cell r="BJ779">
            <v>5</v>
          </cell>
          <cell r="BK779">
            <v>5</v>
          </cell>
          <cell r="BL779">
            <v>15</v>
          </cell>
          <cell r="BM779">
            <v>2</v>
          </cell>
          <cell r="BN779">
            <v>240</v>
          </cell>
          <cell r="BO779" t="str">
            <v>2</v>
          </cell>
          <cell r="BP779">
            <v>44192</v>
          </cell>
          <cell r="BW779">
            <v>0</v>
          </cell>
          <cell r="BX779" t="str">
            <v>شفاف</v>
          </cell>
          <cell r="BZ779">
            <v>50</v>
          </cell>
          <cell r="CB779">
            <v>15</v>
          </cell>
          <cell r="CC779">
            <v>1</v>
          </cell>
          <cell r="CE779">
            <v>87</v>
          </cell>
          <cell r="CF779">
            <v>150</v>
          </cell>
          <cell r="CG779" t="str">
            <v>ابيض</v>
          </cell>
          <cell r="CI779">
            <v>8.6999999999999994E-2</v>
          </cell>
          <cell r="CK779">
            <v>0</v>
          </cell>
          <cell r="CL779">
            <v>9.9000000000000005E-2</v>
          </cell>
          <cell r="CO779" t="str">
            <v>الكترولوكس</v>
          </cell>
          <cell r="CP779" t="str">
            <v>القاهرة للصناعات المغذية غسالات</v>
          </cell>
          <cell r="CT779">
            <v>0</v>
          </cell>
          <cell r="CU779">
            <v>1</v>
          </cell>
          <cell r="CV779">
            <v>1</v>
          </cell>
        </row>
        <row r="780">
          <cell r="A780" t="str">
            <v>658b</v>
          </cell>
          <cell r="B780" t="str">
            <v>PF1</v>
          </cell>
          <cell r="C780" t="str">
            <v>FOAM 10TH</v>
          </cell>
          <cell r="D780" t="str">
            <v>Molds</v>
          </cell>
          <cell r="E780" t="str">
            <v>FMDALI22044045</v>
          </cell>
          <cell r="F780" t="str">
            <v>كفر زانوسي 70 سم الجديدة2</v>
          </cell>
          <cell r="G780" t="str">
            <v>Ea</v>
          </cell>
          <cell r="H780" t="str">
            <v>1600*1800</v>
          </cell>
          <cell r="I780">
            <v>0.18</v>
          </cell>
          <cell r="M780">
            <v>60</v>
          </cell>
          <cell r="N780">
            <v>1</v>
          </cell>
          <cell r="O780">
            <v>3</v>
          </cell>
          <cell r="P780" t="str">
            <v>x1</v>
          </cell>
          <cell r="Q780" t="str">
            <v>تعمل</v>
          </cell>
          <cell r="R780">
            <v>180</v>
          </cell>
          <cell r="S780">
            <v>167.4</v>
          </cell>
          <cell r="T780">
            <v>192.6</v>
          </cell>
          <cell r="U780">
            <v>7</v>
          </cell>
          <cell r="V780">
            <v>7</v>
          </cell>
          <cell r="X780" t="str">
            <v>ثلاجة</v>
          </cell>
          <cell r="Y780">
            <v>415</v>
          </cell>
          <cell r="Z780" t="str">
            <v>كفر</v>
          </cell>
          <cell r="AA780">
            <v>658</v>
          </cell>
          <cell r="AB780" t="str">
            <v>PDFRP2122 كفر 70 شمال</v>
          </cell>
          <cell r="AD780" t="str">
            <v>زانوسي 70 سم -2 (قاعدة ، كفر)</v>
          </cell>
          <cell r="AE780">
            <v>1</v>
          </cell>
          <cell r="AH780">
            <v>180</v>
          </cell>
          <cell r="AI780">
            <v>171</v>
          </cell>
          <cell r="AJ780">
            <v>189</v>
          </cell>
          <cell r="AK780">
            <v>0</v>
          </cell>
          <cell r="AL780">
            <v>1</v>
          </cell>
          <cell r="AN780">
            <v>10</v>
          </cell>
          <cell r="AO780">
            <v>20</v>
          </cell>
          <cell r="AP780" t="str">
            <v>303xj</v>
          </cell>
          <cell r="AQ780" t="str">
            <v>S.2 112  (M) 0.7-1.1 mm</v>
          </cell>
          <cell r="AR780">
            <v>36</v>
          </cell>
          <cell r="AS780">
            <v>48</v>
          </cell>
          <cell r="AT780" t="str">
            <v>DAL</v>
          </cell>
          <cell r="AU780" t="str">
            <v>اتوماتيك</v>
          </cell>
          <cell r="AV780">
            <v>7</v>
          </cell>
          <cell r="AW780">
            <v>7</v>
          </cell>
          <cell r="AX780">
            <v>770</v>
          </cell>
          <cell r="AY780">
            <v>2</v>
          </cell>
          <cell r="AZ780">
            <v>2</v>
          </cell>
          <cell r="BA780">
            <v>415</v>
          </cell>
          <cell r="BB780">
            <v>2</v>
          </cell>
          <cell r="BC780">
            <v>2</v>
          </cell>
          <cell r="BD780">
            <v>60</v>
          </cell>
          <cell r="BE780">
            <v>1</v>
          </cell>
          <cell r="BF780">
            <v>1</v>
          </cell>
          <cell r="BG780">
            <v>60</v>
          </cell>
          <cell r="BH780">
            <v>2</v>
          </cell>
          <cell r="BI780">
            <v>2</v>
          </cell>
          <cell r="BJ780">
            <v>5</v>
          </cell>
          <cell r="BK780">
            <v>5</v>
          </cell>
          <cell r="BL780">
            <v>15</v>
          </cell>
          <cell r="BM780">
            <v>2</v>
          </cell>
          <cell r="BN780">
            <v>240</v>
          </cell>
          <cell r="BO780" t="str">
            <v>2</v>
          </cell>
          <cell r="BP780">
            <v>44192</v>
          </cell>
          <cell r="BW780">
            <v>0</v>
          </cell>
          <cell r="BX780" t="str">
            <v>شفاف</v>
          </cell>
          <cell r="BZ780">
            <v>50</v>
          </cell>
          <cell r="CB780">
            <v>15</v>
          </cell>
          <cell r="CC780">
            <v>1</v>
          </cell>
          <cell r="CE780">
            <v>87</v>
          </cell>
          <cell r="CF780">
            <v>150</v>
          </cell>
          <cell r="CG780" t="str">
            <v>ابيض</v>
          </cell>
          <cell r="CI780">
            <v>8.6999999999999994E-2</v>
          </cell>
          <cell r="CK780">
            <v>0</v>
          </cell>
          <cell r="CL780">
            <v>0.19800000000000001</v>
          </cell>
          <cell r="CO780" t="str">
            <v>الكترولوكس</v>
          </cell>
          <cell r="CP780" t="str">
            <v>القاهرة للصناعات المغذية غسالات</v>
          </cell>
          <cell r="CT780">
            <v>1</v>
          </cell>
          <cell r="CU780">
            <v>1</v>
          </cell>
          <cell r="CV780">
            <v>1</v>
          </cell>
        </row>
        <row r="781">
          <cell r="A781" t="str">
            <v>658sum</v>
          </cell>
          <cell r="B781" t="str">
            <v>PF1</v>
          </cell>
          <cell r="C781" t="str">
            <v>FOAM 10TH</v>
          </cell>
          <cell r="D781" t="str">
            <v>Molds</v>
          </cell>
          <cell r="E781" t="str">
            <v>FMDALI22044045</v>
          </cell>
          <cell r="F781" t="str">
            <v>كفر زانوسي 70 سم الجديدة2</v>
          </cell>
          <cell r="G781" t="str">
            <v>Ea</v>
          </cell>
          <cell r="H781" t="str">
            <v>1600*1800</v>
          </cell>
          <cell r="I781">
            <v>0.18</v>
          </cell>
          <cell r="M781">
            <v>60</v>
          </cell>
          <cell r="N781">
            <v>1</v>
          </cell>
          <cell r="O781">
            <v>3</v>
          </cell>
          <cell r="P781" t="str">
            <v>x1</v>
          </cell>
          <cell r="Q781" t="str">
            <v>تعمل</v>
          </cell>
          <cell r="R781">
            <v>180</v>
          </cell>
          <cell r="S781">
            <v>167.4</v>
          </cell>
          <cell r="T781">
            <v>192.6</v>
          </cell>
          <cell r="U781">
            <v>7</v>
          </cell>
          <cell r="V781">
            <v>7</v>
          </cell>
          <cell r="X781" t="str">
            <v>ثلاجة</v>
          </cell>
          <cell r="Y781">
            <v>415</v>
          </cell>
          <cell r="AA781">
            <v>658</v>
          </cell>
          <cell r="AB781" t="str">
            <v>PDFRP2122 كفر 70 شمال</v>
          </cell>
          <cell r="AD781" t="str">
            <v>زانوسي 70 سم -2 (قاعدة ، كفر)</v>
          </cell>
          <cell r="AE781">
            <v>1</v>
          </cell>
          <cell r="AH781">
            <v>180</v>
          </cell>
          <cell r="AI781">
            <v>171</v>
          </cell>
          <cell r="AJ781">
            <v>189</v>
          </cell>
          <cell r="AK781">
            <v>0</v>
          </cell>
          <cell r="AM781">
            <v>1</v>
          </cell>
          <cell r="AN781">
            <v>10</v>
          </cell>
          <cell r="AO781">
            <v>20</v>
          </cell>
          <cell r="AP781" t="str">
            <v>303xj</v>
          </cell>
          <cell r="AQ781" t="str">
            <v>S.2 112  (M) 0.7-1.1 mm</v>
          </cell>
          <cell r="AR781">
            <v>36</v>
          </cell>
          <cell r="AS781">
            <v>48</v>
          </cell>
          <cell r="AT781" t="str">
            <v>DAL</v>
          </cell>
          <cell r="AU781" t="str">
            <v>اتوماتيك</v>
          </cell>
          <cell r="AV781">
            <v>7</v>
          </cell>
          <cell r="AW781">
            <v>7</v>
          </cell>
          <cell r="AX781">
            <v>770</v>
          </cell>
          <cell r="AY781">
            <v>2</v>
          </cell>
          <cell r="AZ781">
            <v>2</v>
          </cell>
          <cell r="BA781">
            <v>415</v>
          </cell>
          <cell r="BB781">
            <v>2</v>
          </cell>
          <cell r="BC781">
            <v>2</v>
          </cell>
          <cell r="BD781">
            <v>60</v>
          </cell>
          <cell r="BE781">
            <v>1</v>
          </cell>
          <cell r="BF781">
            <v>1</v>
          </cell>
          <cell r="BG781">
            <v>60</v>
          </cell>
          <cell r="BH781">
            <v>2</v>
          </cell>
          <cell r="BI781">
            <v>2</v>
          </cell>
          <cell r="BJ781">
            <v>5</v>
          </cell>
          <cell r="BK781">
            <v>5</v>
          </cell>
          <cell r="BL781">
            <v>15</v>
          </cell>
          <cell r="BM781">
            <v>2</v>
          </cell>
          <cell r="BN781">
            <v>240</v>
          </cell>
          <cell r="BO781" t="str">
            <v>2</v>
          </cell>
          <cell r="BP781">
            <v>44192</v>
          </cell>
          <cell r="BW781">
            <v>0</v>
          </cell>
          <cell r="BX781" t="str">
            <v>شفاف</v>
          </cell>
          <cell r="BZ781">
            <v>50</v>
          </cell>
          <cell r="CB781">
            <v>15</v>
          </cell>
          <cell r="CC781">
            <v>1</v>
          </cell>
          <cell r="CE781">
            <v>87</v>
          </cell>
          <cell r="CF781">
            <v>150</v>
          </cell>
          <cell r="CG781" t="str">
            <v>ابيض</v>
          </cell>
          <cell r="CI781">
            <v>8.6999999999999994E-2</v>
          </cell>
          <cell r="CK781">
            <v>0</v>
          </cell>
          <cell r="CL781">
            <v>0.19800000000000001</v>
          </cell>
          <cell r="CO781" t="str">
            <v>الكترولوكس</v>
          </cell>
          <cell r="CP781" t="str">
            <v>القاهرة للصناعات المغذية غسالات</v>
          </cell>
          <cell r="CT781">
            <v>1</v>
          </cell>
          <cell r="CU781">
            <v>1</v>
          </cell>
          <cell r="CV781">
            <v>1</v>
          </cell>
        </row>
        <row r="782">
          <cell r="A782">
            <v>659</v>
          </cell>
          <cell r="B782" t="str">
            <v>PF1</v>
          </cell>
          <cell r="C782" t="str">
            <v>FOAM 10TH</v>
          </cell>
          <cell r="D782" t="str">
            <v>Molds</v>
          </cell>
          <cell r="E782" t="str">
            <v>FMLGEI375UP770</v>
          </cell>
          <cell r="F782" t="str">
            <v>75UP77 MFZ65917901-  FRONT</v>
          </cell>
          <cell r="G782" t="str">
            <v>Ea</v>
          </cell>
          <cell r="H782" t="str">
            <v>1400*1700</v>
          </cell>
          <cell r="I782">
            <v>0.30099999999999999</v>
          </cell>
          <cell r="M782">
            <v>40</v>
          </cell>
          <cell r="N782">
            <v>1</v>
          </cell>
          <cell r="O782">
            <v>2</v>
          </cell>
          <cell r="P782" t="str">
            <v>g2</v>
          </cell>
          <cell r="Q782" t="str">
            <v>تعمل</v>
          </cell>
          <cell r="R782">
            <v>301</v>
          </cell>
          <cell r="S782">
            <v>283.24099999999999</v>
          </cell>
          <cell r="T782">
            <v>322.37099999999998</v>
          </cell>
          <cell r="U782">
            <v>5.9</v>
          </cell>
          <cell r="V782">
            <v>7.1</v>
          </cell>
          <cell r="X782" t="str">
            <v>TV</v>
          </cell>
          <cell r="Y782">
            <v>416</v>
          </cell>
          <cell r="Z782"/>
          <cell r="AA782">
            <v>659</v>
          </cell>
          <cell r="AB782" t="str">
            <v>75UP77 MFZ65917901-  FRONT</v>
          </cell>
          <cell r="AD782" t="str">
            <v>LG75UP77-front</v>
          </cell>
          <cell r="AE782">
            <v>1</v>
          </cell>
          <cell r="AF782" t="str">
            <v>mma</v>
          </cell>
          <cell r="AG782" t="str">
            <v>MFZ65917901</v>
          </cell>
          <cell r="AH782">
            <v>180</v>
          </cell>
          <cell r="AI782">
            <v>171</v>
          </cell>
          <cell r="AJ782">
            <v>189</v>
          </cell>
          <cell r="AK782">
            <v>1</v>
          </cell>
          <cell r="AL782">
            <v>1</v>
          </cell>
          <cell r="AM782">
            <v>1</v>
          </cell>
          <cell r="AN782">
            <v>4</v>
          </cell>
          <cell r="AO782">
            <v>16</v>
          </cell>
          <cell r="AP782" t="str">
            <v>303xj</v>
          </cell>
          <cell r="AQ782" t="str">
            <v>S.2 112  (M) 0.7-1.1 mm</v>
          </cell>
          <cell r="AR782">
            <v>32</v>
          </cell>
          <cell r="AS782">
            <v>32</v>
          </cell>
          <cell r="AT782" t="str">
            <v>LGE</v>
          </cell>
          <cell r="AU782" t="str">
            <v>اتوماتيك</v>
          </cell>
          <cell r="AV782">
            <v>7</v>
          </cell>
          <cell r="AW782">
            <v>7</v>
          </cell>
          <cell r="AX782">
            <v>61.3</v>
          </cell>
          <cell r="AY782">
            <v>1</v>
          </cell>
          <cell r="AZ782">
            <v>6</v>
          </cell>
          <cell r="BA782">
            <v>1307</v>
          </cell>
          <cell r="BB782">
            <v>1</v>
          </cell>
          <cell r="BC782">
            <v>6</v>
          </cell>
          <cell r="BD782">
            <v>528</v>
          </cell>
          <cell r="BE782">
            <v>0</v>
          </cell>
          <cell r="BF782">
            <v>3</v>
          </cell>
          <cell r="BJ782">
            <v>5</v>
          </cell>
          <cell r="BK782">
            <v>-1</v>
          </cell>
          <cell r="BL782">
            <v>9</v>
          </cell>
          <cell r="BM782">
            <v>2</v>
          </cell>
          <cell r="BN782">
            <v>416</v>
          </cell>
          <cell r="BO782" t="str">
            <v>4</v>
          </cell>
          <cell r="BP782">
            <v>44214</v>
          </cell>
          <cell r="BX782" t="str">
            <v>شفاف</v>
          </cell>
          <cell r="BY782">
            <v>2.6667E-2</v>
          </cell>
          <cell r="BZ782">
            <v>50</v>
          </cell>
          <cell r="CA782">
            <v>8</v>
          </cell>
          <cell r="CB782">
            <v>4</v>
          </cell>
          <cell r="CC782">
            <v>1</v>
          </cell>
          <cell r="CE782">
            <v>87</v>
          </cell>
          <cell r="CF782">
            <v>150</v>
          </cell>
          <cell r="CG782" t="str">
            <v>ابيض</v>
          </cell>
          <cell r="CH782">
            <v>1.4500000000000001E-2</v>
          </cell>
          <cell r="CI782">
            <v>8.6999999999999994E-2</v>
          </cell>
          <cell r="CK782">
            <v>0.32658499999999996</v>
          </cell>
          <cell r="CL782">
            <v>0</v>
          </cell>
          <cell r="CO782" t="str">
            <v>LG</v>
          </cell>
          <cell r="CP782" t="str">
            <v>HE</v>
          </cell>
          <cell r="CS782">
            <v>1</v>
          </cell>
          <cell r="CT782">
            <v>1</v>
          </cell>
          <cell r="CU782">
            <v>1</v>
          </cell>
          <cell r="CV782">
            <v>1</v>
          </cell>
        </row>
        <row r="783">
          <cell r="A783" t="str">
            <v>660ur</v>
          </cell>
          <cell r="B783" t="str">
            <v>PF1</v>
          </cell>
          <cell r="C783" t="str">
            <v>FOAM 10TH</v>
          </cell>
          <cell r="D783" t="str">
            <v>Molds</v>
          </cell>
          <cell r="E783" t="str">
            <v>FMLGEI075UP770</v>
          </cell>
          <cell r="F783" t="str">
            <v>MFZ67207201 75UP77 TOP-RIGHT</v>
          </cell>
          <cell r="G783" t="str">
            <v>Ea</v>
          </cell>
          <cell r="H783" t="str">
            <v>1400*1700</v>
          </cell>
          <cell r="I783">
            <v>0.32150000000000001</v>
          </cell>
          <cell r="M783">
            <v>20</v>
          </cell>
          <cell r="N783">
            <v>6</v>
          </cell>
          <cell r="O783">
            <v>1</v>
          </cell>
          <cell r="P783" t="str">
            <v>g2</v>
          </cell>
          <cell r="Q783" t="str">
            <v>تعمل</v>
          </cell>
          <cell r="R783">
            <v>321.5</v>
          </cell>
          <cell r="S783">
            <v>302.53149999999999</v>
          </cell>
          <cell r="T783">
            <v>344.32650000000001</v>
          </cell>
          <cell r="U783">
            <v>5.9</v>
          </cell>
          <cell r="V783">
            <v>7.1</v>
          </cell>
          <cell r="X783" t="str">
            <v>TV</v>
          </cell>
          <cell r="Y783">
            <v>417</v>
          </cell>
          <cell r="Z783" t="str">
            <v>علوي يمين</v>
          </cell>
          <cell r="AA783">
            <v>660</v>
          </cell>
          <cell r="AB783" t="str">
            <v>MFZ67207201 75UP77 TOP-RIGHT</v>
          </cell>
          <cell r="AD783" t="str">
            <v>LG75UP77set</v>
          </cell>
          <cell r="AE783">
            <v>1</v>
          </cell>
          <cell r="AF783" t="str">
            <v>mma</v>
          </cell>
          <cell r="AG783" t="str">
            <v>MFZ67207201</v>
          </cell>
          <cell r="AH783">
            <v>180</v>
          </cell>
          <cell r="AI783">
            <v>171</v>
          </cell>
          <cell r="AJ783">
            <v>189</v>
          </cell>
          <cell r="AK783">
            <v>0</v>
          </cell>
          <cell r="AL783">
            <v>1</v>
          </cell>
          <cell r="AN783">
            <v>7</v>
          </cell>
          <cell r="AO783">
            <v>16</v>
          </cell>
          <cell r="AP783" t="str">
            <v>303xj</v>
          </cell>
          <cell r="AQ783" t="str">
            <v>S.2 112  (M) 0.7-1.1 mm</v>
          </cell>
          <cell r="AR783">
            <v>32</v>
          </cell>
          <cell r="AS783">
            <v>32</v>
          </cell>
          <cell r="AT783" t="str">
            <v>LGE</v>
          </cell>
          <cell r="AU783" t="str">
            <v>اتوماتيك</v>
          </cell>
          <cell r="AV783">
            <v>7</v>
          </cell>
          <cell r="AW783">
            <v>7</v>
          </cell>
          <cell r="AX783">
            <v>901.5</v>
          </cell>
          <cell r="AY783">
            <v>0</v>
          </cell>
          <cell r="AZ783">
            <v>5</v>
          </cell>
          <cell r="BA783">
            <v>184</v>
          </cell>
          <cell r="BB783">
            <v>0</v>
          </cell>
          <cell r="BC783">
            <v>3</v>
          </cell>
          <cell r="BD783">
            <v>280</v>
          </cell>
          <cell r="BE783">
            <v>0</v>
          </cell>
          <cell r="BF783">
            <v>3</v>
          </cell>
          <cell r="BJ783">
            <v>5</v>
          </cell>
          <cell r="BK783">
            <v>2</v>
          </cell>
          <cell r="BL783">
            <v>12</v>
          </cell>
          <cell r="BM783">
            <v>2</v>
          </cell>
          <cell r="BN783">
            <v>417</v>
          </cell>
          <cell r="BO783" t="str">
            <v>4</v>
          </cell>
          <cell r="BP783">
            <v>44214</v>
          </cell>
          <cell r="BX783" t="str">
            <v>شفاف</v>
          </cell>
          <cell r="BY783">
            <v>2.6667E-2</v>
          </cell>
          <cell r="BZ783">
            <v>50</v>
          </cell>
          <cell r="CA783">
            <v>8</v>
          </cell>
          <cell r="CE783">
            <v>87</v>
          </cell>
          <cell r="CF783">
            <v>150</v>
          </cell>
          <cell r="CG783" t="str">
            <v>ابيض</v>
          </cell>
          <cell r="CH783">
            <v>1.4500000000000001E-2</v>
          </cell>
          <cell r="CI783">
            <v>8.6999999999999994E-2</v>
          </cell>
          <cell r="CK783">
            <v>0.34882750000000001</v>
          </cell>
          <cell r="CL783">
            <v>0</v>
          </cell>
          <cell r="CO783" t="str">
            <v>LG</v>
          </cell>
          <cell r="CP783" t="str">
            <v>HE</v>
          </cell>
          <cell r="CS783">
            <v>1</v>
          </cell>
          <cell r="CT783">
            <v>0</v>
          </cell>
          <cell r="CU783">
            <v>1</v>
          </cell>
          <cell r="CV783">
            <v>1</v>
          </cell>
        </row>
        <row r="784">
          <cell r="A784" t="str">
            <v>660ul</v>
          </cell>
          <cell r="B784" t="str">
            <v>PF1</v>
          </cell>
          <cell r="C784" t="str">
            <v>FOAM 10TH</v>
          </cell>
          <cell r="D784" t="str">
            <v>Molds</v>
          </cell>
          <cell r="E784" t="str">
            <v>FMLGEI075UP770</v>
          </cell>
          <cell r="F784" t="str">
            <v>MFZ67207201 75UP77 TOP-LEFT</v>
          </cell>
          <cell r="G784" t="str">
            <v>Ea</v>
          </cell>
          <cell r="H784" t="str">
            <v>1400*1700</v>
          </cell>
          <cell r="I784">
            <v>0.32150000000000001</v>
          </cell>
          <cell r="M784">
            <v>20</v>
          </cell>
          <cell r="N784">
            <v>6</v>
          </cell>
          <cell r="O784">
            <v>1</v>
          </cell>
          <cell r="P784" t="str">
            <v>g2</v>
          </cell>
          <cell r="Q784" t="str">
            <v>تعمل</v>
          </cell>
          <cell r="R784">
            <v>321.5</v>
          </cell>
          <cell r="S784">
            <v>302.53149999999999</v>
          </cell>
          <cell r="T784">
            <v>344.32650000000001</v>
          </cell>
          <cell r="U784">
            <v>5.9</v>
          </cell>
          <cell r="V784">
            <v>7.1</v>
          </cell>
          <cell r="X784" t="str">
            <v>TV</v>
          </cell>
          <cell r="Y784">
            <v>417</v>
          </cell>
          <cell r="Z784" t="str">
            <v>علوي شمال</v>
          </cell>
          <cell r="AA784">
            <v>660</v>
          </cell>
          <cell r="AB784" t="str">
            <v>MFZ67207201 75UP77 TOP-LEFT</v>
          </cell>
          <cell r="AD784" t="str">
            <v>LG75UP77set</v>
          </cell>
          <cell r="AE784">
            <v>1</v>
          </cell>
          <cell r="AF784" t="str">
            <v>mma</v>
          </cell>
          <cell r="AG784" t="str">
            <v>MFZ67207201</v>
          </cell>
          <cell r="AH784">
            <v>180</v>
          </cell>
          <cell r="AI784">
            <v>171</v>
          </cell>
          <cell r="AJ784">
            <v>189</v>
          </cell>
          <cell r="AK784">
            <v>0</v>
          </cell>
          <cell r="AL784">
            <v>1</v>
          </cell>
          <cell r="AN784">
            <v>7</v>
          </cell>
          <cell r="AO784">
            <v>16</v>
          </cell>
          <cell r="AP784" t="str">
            <v>303xj</v>
          </cell>
          <cell r="AQ784" t="str">
            <v>S.2 112  (M) 0.7-1.1 mm</v>
          </cell>
          <cell r="AR784">
            <v>32</v>
          </cell>
          <cell r="AS784">
            <v>32</v>
          </cell>
          <cell r="AT784" t="str">
            <v>LGE</v>
          </cell>
          <cell r="AU784" t="str">
            <v>اتوماتيك</v>
          </cell>
          <cell r="AV784">
            <v>7</v>
          </cell>
          <cell r="AW784">
            <v>7</v>
          </cell>
          <cell r="AX784">
            <v>901.5</v>
          </cell>
          <cell r="AY784">
            <v>0</v>
          </cell>
          <cell r="AZ784">
            <v>5</v>
          </cell>
          <cell r="BA784">
            <v>184</v>
          </cell>
          <cell r="BB784">
            <v>0</v>
          </cell>
          <cell r="BC784">
            <v>3</v>
          </cell>
          <cell r="BD784">
            <v>280</v>
          </cell>
          <cell r="BE784">
            <v>0</v>
          </cell>
          <cell r="BF784">
            <v>3</v>
          </cell>
          <cell r="BJ784">
            <v>5</v>
          </cell>
          <cell r="BK784">
            <v>2</v>
          </cell>
          <cell r="BL784">
            <v>12</v>
          </cell>
          <cell r="BM784">
            <v>2</v>
          </cell>
          <cell r="BN784">
            <v>417</v>
          </cell>
          <cell r="BO784" t="str">
            <v>4</v>
          </cell>
          <cell r="BP784">
            <v>44214</v>
          </cell>
          <cell r="BX784" t="str">
            <v>شفاف</v>
          </cell>
          <cell r="BY784">
            <v>2.6667E-2</v>
          </cell>
          <cell r="BZ784">
            <v>50</v>
          </cell>
          <cell r="CA784">
            <v>8</v>
          </cell>
          <cell r="CE784">
            <v>87</v>
          </cell>
          <cell r="CF784">
            <v>150</v>
          </cell>
          <cell r="CG784" t="str">
            <v>ابيض</v>
          </cell>
          <cell r="CH784">
            <v>1.4500000000000001E-2</v>
          </cell>
          <cell r="CI784">
            <v>8.6999999999999994E-2</v>
          </cell>
          <cell r="CK784">
            <v>0.34882750000000001</v>
          </cell>
          <cell r="CL784">
            <v>0</v>
          </cell>
          <cell r="CO784" t="str">
            <v>LG</v>
          </cell>
          <cell r="CP784" t="str">
            <v>HE</v>
          </cell>
          <cell r="CS784">
            <v>1</v>
          </cell>
          <cell r="CT784">
            <v>0</v>
          </cell>
          <cell r="CU784">
            <v>1</v>
          </cell>
          <cell r="CV784">
            <v>1</v>
          </cell>
        </row>
        <row r="785">
          <cell r="A785" t="str">
            <v>660u</v>
          </cell>
          <cell r="B785" t="str">
            <v>PF1</v>
          </cell>
          <cell r="C785" t="str">
            <v>FOAM 10TH</v>
          </cell>
          <cell r="D785" t="str">
            <v>Molds</v>
          </cell>
          <cell r="E785" t="str">
            <v>FMLGEI075UP770</v>
          </cell>
          <cell r="F785" t="str">
            <v>MFZ67207201 75UP77 TOP</v>
          </cell>
          <cell r="G785" t="str">
            <v>Ea</v>
          </cell>
          <cell r="H785" t="str">
            <v>1400*1700</v>
          </cell>
          <cell r="I785">
            <v>0.64300000000000002</v>
          </cell>
          <cell r="M785">
            <v>20</v>
          </cell>
          <cell r="N785">
            <v>6</v>
          </cell>
          <cell r="O785">
            <v>1</v>
          </cell>
          <cell r="P785" t="str">
            <v>g2</v>
          </cell>
          <cell r="Q785" t="str">
            <v>تعمل</v>
          </cell>
          <cell r="R785">
            <v>643</v>
          </cell>
          <cell r="S785">
            <v>605.06299999999999</v>
          </cell>
          <cell r="T785">
            <v>688.65300000000002</v>
          </cell>
          <cell r="U785">
            <v>5.9</v>
          </cell>
          <cell r="V785">
            <v>7.1</v>
          </cell>
          <cell r="X785" t="str">
            <v>TV</v>
          </cell>
          <cell r="Y785">
            <v>417</v>
          </cell>
          <cell r="Z785" t="str">
            <v>اعلي</v>
          </cell>
          <cell r="AA785">
            <v>660</v>
          </cell>
          <cell r="AB785" t="str">
            <v>MFZ67207201 75UP77 TOP-LEFT</v>
          </cell>
          <cell r="AD785" t="str">
            <v>LG75UP77set</v>
          </cell>
          <cell r="AE785">
            <v>1</v>
          </cell>
          <cell r="AF785" t="str">
            <v>mma</v>
          </cell>
          <cell r="AG785" t="str">
            <v>MFZ67207201</v>
          </cell>
          <cell r="AH785">
            <v>180</v>
          </cell>
          <cell r="AI785">
            <v>171</v>
          </cell>
          <cell r="AJ785">
            <v>189</v>
          </cell>
          <cell r="AK785">
            <v>0</v>
          </cell>
          <cell r="AL785">
            <v>1</v>
          </cell>
          <cell r="AN785">
            <v>7</v>
          </cell>
          <cell r="AO785">
            <v>16</v>
          </cell>
          <cell r="AP785" t="str">
            <v>303xj</v>
          </cell>
          <cell r="AQ785" t="str">
            <v>S.2 112  (M) 0.7-1.1 mm</v>
          </cell>
          <cell r="AR785">
            <v>32</v>
          </cell>
          <cell r="AS785">
            <v>32</v>
          </cell>
          <cell r="AT785" t="str">
            <v>LGE</v>
          </cell>
          <cell r="AU785" t="str">
            <v>اتوماتيك</v>
          </cell>
          <cell r="AV785">
            <v>7</v>
          </cell>
          <cell r="AW785">
            <v>7</v>
          </cell>
          <cell r="BJ785">
            <v>5</v>
          </cell>
          <cell r="BK785">
            <v>2</v>
          </cell>
          <cell r="BL785">
            <v>12</v>
          </cell>
          <cell r="BM785">
            <v>2</v>
          </cell>
          <cell r="BN785">
            <v>417</v>
          </cell>
          <cell r="BO785" t="str">
            <v>4</v>
          </cell>
          <cell r="BP785">
            <v>44214</v>
          </cell>
          <cell r="BX785" t="str">
            <v>شفاف</v>
          </cell>
          <cell r="BY785">
            <v>2.6667E-2</v>
          </cell>
          <cell r="BZ785">
            <v>50</v>
          </cell>
          <cell r="CA785">
            <v>8</v>
          </cell>
          <cell r="CB785">
            <v>3</v>
          </cell>
          <cell r="CC785">
            <v>1</v>
          </cell>
          <cell r="CE785">
            <v>87</v>
          </cell>
          <cell r="CF785">
            <v>150</v>
          </cell>
          <cell r="CG785" t="str">
            <v>ابيض</v>
          </cell>
          <cell r="CH785">
            <v>1.4500000000000001E-2</v>
          </cell>
          <cell r="CI785">
            <v>8.6999999999999994E-2</v>
          </cell>
          <cell r="CK785">
            <v>0.69765500000000003</v>
          </cell>
          <cell r="CL785">
            <v>0</v>
          </cell>
          <cell r="CO785" t="str">
            <v>LG</v>
          </cell>
          <cell r="CP785" t="str">
            <v>HE</v>
          </cell>
          <cell r="CS785">
            <v>1</v>
          </cell>
          <cell r="CT785">
            <v>0</v>
          </cell>
          <cell r="CU785">
            <v>1</v>
          </cell>
          <cell r="CV785">
            <v>1</v>
          </cell>
        </row>
        <row r="786">
          <cell r="A786" t="str">
            <v>660br</v>
          </cell>
          <cell r="B786" t="str">
            <v>PF1</v>
          </cell>
          <cell r="C786" t="str">
            <v>FOAM 10TH</v>
          </cell>
          <cell r="D786" t="str">
            <v>Molds</v>
          </cell>
          <cell r="E786" t="str">
            <v>FMLGEI075UP770</v>
          </cell>
          <cell r="F786" t="str">
            <v>MFZ67207201 75UP77 BOTTOM-RIGHT</v>
          </cell>
          <cell r="G786" t="str">
            <v>Ea</v>
          </cell>
          <cell r="H786" t="str">
            <v>1400*1700</v>
          </cell>
          <cell r="I786">
            <v>0.311</v>
          </cell>
          <cell r="M786">
            <v>20</v>
          </cell>
          <cell r="N786">
            <v>6</v>
          </cell>
          <cell r="O786">
            <v>1</v>
          </cell>
          <cell r="P786" t="str">
            <v>g2</v>
          </cell>
          <cell r="Q786" t="str">
            <v>تعمل</v>
          </cell>
          <cell r="R786">
            <v>311</v>
          </cell>
          <cell r="S786">
            <v>292.65100000000001</v>
          </cell>
          <cell r="T786">
            <v>333.08100000000002</v>
          </cell>
          <cell r="U786">
            <v>5.9</v>
          </cell>
          <cell r="V786">
            <v>7.1</v>
          </cell>
          <cell r="X786" t="str">
            <v>TV</v>
          </cell>
          <cell r="Y786">
            <v>417</v>
          </cell>
          <cell r="Z786" t="str">
            <v>سفلى يمين</v>
          </cell>
          <cell r="AA786">
            <v>660</v>
          </cell>
          <cell r="AB786" t="str">
            <v>MFZ67207201 75UP77 BOTTOM-RIGHT</v>
          </cell>
          <cell r="AD786" t="str">
            <v>LG75UP77set</v>
          </cell>
          <cell r="AE786">
            <v>1</v>
          </cell>
          <cell r="AF786" t="str">
            <v>mma</v>
          </cell>
          <cell r="AG786" t="str">
            <v>MFZ67207201</v>
          </cell>
          <cell r="AH786">
            <v>180</v>
          </cell>
          <cell r="AI786">
            <v>171</v>
          </cell>
          <cell r="AJ786">
            <v>189</v>
          </cell>
          <cell r="AK786">
            <v>0</v>
          </cell>
          <cell r="AL786">
            <v>1</v>
          </cell>
          <cell r="AN786">
            <v>7</v>
          </cell>
          <cell r="AO786">
            <v>16</v>
          </cell>
          <cell r="AP786" t="str">
            <v>303xj</v>
          </cell>
          <cell r="AQ786" t="str">
            <v>S.2 112  (M) 0.7-1.1 mm</v>
          </cell>
          <cell r="AR786">
            <v>32</v>
          </cell>
          <cell r="AS786">
            <v>32</v>
          </cell>
          <cell r="AT786" t="str">
            <v>LGE</v>
          </cell>
          <cell r="AU786" t="str">
            <v>اتوماتيك</v>
          </cell>
          <cell r="AV786">
            <v>7</v>
          </cell>
          <cell r="AW786">
            <v>7</v>
          </cell>
          <cell r="AX786">
            <v>901.5</v>
          </cell>
          <cell r="AY786">
            <v>0</v>
          </cell>
          <cell r="AZ786">
            <v>5</v>
          </cell>
          <cell r="BA786">
            <v>170</v>
          </cell>
          <cell r="BB786">
            <v>0</v>
          </cell>
          <cell r="BC786">
            <v>3</v>
          </cell>
          <cell r="BD786">
            <v>280</v>
          </cell>
          <cell r="BE786">
            <v>0</v>
          </cell>
          <cell r="BF786">
            <v>3</v>
          </cell>
          <cell r="BJ786">
            <v>5</v>
          </cell>
          <cell r="BK786">
            <v>2</v>
          </cell>
          <cell r="BL786">
            <v>12</v>
          </cell>
          <cell r="BM786">
            <v>2</v>
          </cell>
          <cell r="BN786">
            <v>417</v>
          </cell>
          <cell r="BO786" t="str">
            <v>4</v>
          </cell>
          <cell r="BP786">
            <v>44214</v>
          </cell>
          <cell r="BX786" t="str">
            <v>شفاف</v>
          </cell>
          <cell r="BY786">
            <v>2.6667E-2</v>
          </cell>
          <cell r="BZ786">
            <v>50</v>
          </cell>
          <cell r="CA786">
            <v>8</v>
          </cell>
          <cell r="CE786">
            <v>87</v>
          </cell>
          <cell r="CF786">
            <v>150</v>
          </cell>
          <cell r="CG786" t="str">
            <v>ابيض</v>
          </cell>
          <cell r="CH786">
            <v>1.4500000000000001E-2</v>
          </cell>
          <cell r="CI786">
            <v>8.6999999999999994E-2</v>
          </cell>
          <cell r="CK786">
            <v>0.33743499999999998</v>
          </cell>
          <cell r="CL786">
            <v>0</v>
          </cell>
          <cell r="CO786" t="str">
            <v>LG</v>
          </cell>
          <cell r="CP786" t="str">
            <v>HE</v>
          </cell>
          <cell r="CS786">
            <v>1</v>
          </cell>
          <cell r="CT786">
            <v>0</v>
          </cell>
          <cell r="CU786">
            <v>1</v>
          </cell>
          <cell r="CV786">
            <v>1</v>
          </cell>
        </row>
        <row r="787">
          <cell r="A787" t="str">
            <v>660bl</v>
          </cell>
          <cell r="B787" t="str">
            <v>PF1</v>
          </cell>
          <cell r="C787" t="str">
            <v>FOAM 10TH</v>
          </cell>
          <cell r="D787" t="str">
            <v>Molds</v>
          </cell>
          <cell r="E787" t="str">
            <v>FMLGEI075UP770</v>
          </cell>
          <cell r="F787" t="str">
            <v>MFZ67207201 75UP77 BOTTOM-LEFT</v>
          </cell>
          <cell r="G787" t="str">
            <v>Ea</v>
          </cell>
          <cell r="H787" t="str">
            <v>1400*1700</v>
          </cell>
          <cell r="I787">
            <v>0.311</v>
          </cell>
          <cell r="M787">
            <v>20</v>
          </cell>
          <cell r="N787">
            <v>6</v>
          </cell>
          <cell r="O787">
            <v>1</v>
          </cell>
          <cell r="P787" t="str">
            <v>g2</v>
          </cell>
          <cell r="Q787" t="str">
            <v>تعمل</v>
          </cell>
          <cell r="R787">
            <v>311</v>
          </cell>
          <cell r="S787">
            <v>292.65100000000001</v>
          </cell>
          <cell r="T787">
            <v>333.08100000000002</v>
          </cell>
          <cell r="U787">
            <v>5.9</v>
          </cell>
          <cell r="V787">
            <v>7.1</v>
          </cell>
          <cell r="X787" t="str">
            <v>TV</v>
          </cell>
          <cell r="Y787">
            <v>417</v>
          </cell>
          <cell r="Z787" t="str">
            <v>سفلى شمال</v>
          </cell>
          <cell r="AA787">
            <v>660</v>
          </cell>
          <cell r="AB787" t="str">
            <v>MFZ67207201 75UP77 BOTTOM-LEFT</v>
          </cell>
          <cell r="AD787" t="str">
            <v>LG75UP77set</v>
          </cell>
          <cell r="AE787">
            <v>1</v>
          </cell>
          <cell r="AF787" t="str">
            <v>mma</v>
          </cell>
          <cell r="AG787" t="str">
            <v>MFZ67207201</v>
          </cell>
          <cell r="AH787">
            <v>180</v>
          </cell>
          <cell r="AI787">
            <v>171</v>
          </cell>
          <cell r="AJ787">
            <v>189</v>
          </cell>
          <cell r="AK787">
            <v>0</v>
          </cell>
          <cell r="AL787">
            <v>1</v>
          </cell>
          <cell r="AN787">
            <v>7</v>
          </cell>
          <cell r="AO787">
            <v>16</v>
          </cell>
          <cell r="AP787" t="str">
            <v>303xj</v>
          </cell>
          <cell r="AQ787" t="str">
            <v>S.2 112  (M) 0.7-1.1 mm</v>
          </cell>
          <cell r="AR787">
            <v>32</v>
          </cell>
          <cell r="AS787">
            <v>32</v>
          </cell>
          <cell r="AT787" t="str">
            <v>LGE</v>
          </cell>
          <cell r="AU787" t="str">
            <v>اتوماتيك</v>
          </cell>
          <cell r="AV787">
            <v>7</v>
          </cell>
          <cell r="AW787">
            <v>7</v>
          </cell>
          <cell r="AX787">
            <v>901.5</v>
          </cell>
          <cell r="AY787">
            <v>0</v>
          </cell>
          <cell r="AZ787">
            <v>5</v>
          </cell>
          <cell r="BA787">
            <v>170</v>
          </cell>
          <cell r="BB787">
            <v>0</v>
          </cell>
          <cell r="BC787">
            <v>3</v>
          </cell>
          <cell r="BD787">
            <v>280</v>
          </cell>
          <cell r="BE787">
            <v>0</v>
          </cell>
          <cell r="BF787">
            <v>3</v>
          </cell>
          <cell r="BJ787">
            <v>5</v>
          </cell>
          <cell r="BK787">
            <v>2</v>
          </cell>
          <cell r="BL787">
            <v>12</v>
          </cell>
          <cell r="BM787">
            <v>2</v>
          </cell>
          <cell r="BN787">
            <v>417</v>
          </cell>
          <cell r="BO787" t="str">
            <v>4</v>
          </cell>
          <cell r="BP787">
            <v>44214</v>
          </cell>
          <cell r="BX787" t="str">
            <v>شفاف</v>
          </cell>
          <cell r="BY787">
            <v>2.6667E-2</v>
          </cell>
          <cell r="BZ787">
            <v>50</v>
          </cell>
          <cell r="CA787">
            <v>8</v>
          </cell>
          <cell r="CE787">
            <v>87</v>
          </cell>
          <cell r="CF787">
            <v>150</v>
          </cell>
          <cell r="CG787" t="str">
            <v>ابيض</v>
          </cell>
          <cell r="CH787">
            <v>1.4500000000000001E-2</v>
          </cell>
          <cell r="CI787">
            <v>8.6999999999999994E-2</v>
          </cell>
          <cell r="CK787">
            <v>0.33743499999999998</v>
          </cell>
          <cell r="CL787">
            <v>0</v>
          </cell>
          <cell r="CO787" t="str">
            <v>LG</v>
          </cell>
          <cell r="CP787" t="str">
            <v>HE</v>
          </cell>
          <cell r="CS787">
            <v>1</v>
          </cell>
          <cell r="CT787">
            <v>0</v>
          </cell>
          <cell r="CU787">
            <v>1</v>
          </cell>
          <cell r="CV787">
            <v>1</v>
          </cell>
        </row>
        <row r="788">
          <cell r="A788" t="str">
            <v>660d</v>
          </cell>
          <cell r="B788" t="str">
            <v>PF1</v>
          </cell>
          <cell r="C788" t="str">
            <v>FOAM 10TH</v>
          </cell>
          <cell r="D788" t="str">
            <v>Molds</v>
          </cell>
          <cell r="E788" t="str">
            <v>FMLGEI075UP770</v>
          </cell>
          <cell r="F788" t="str">
            <v>MFZ67207201 75UP77 BOTTOM</v>
          </cell>
          <cell r="G788" t="str">
            <v>Ea</v>
          </cell>
          <cell r="H788" t="str">
            <v>1400*1700</v>
          </cell>
          <cell r="I788">
            <v>0.622</v>
          </cell>
          <cell r="M788">
            <v>20</v>
          </cell>
          <cell r="N788">
            <v>6</v>
          </cell>
          <cell r="O788">
            <v>1</v>
          </cell>
          <cell r="P788" t="str">
            <v>g2</v>
          </cell>
          <cell r="Q788" t="str">
            <v>تعمل</v>
          </cell>
          <cell r="R788">
            <v>622</v>
          </cell>
          <cell r="S788">
            <v>585.30200000000002</v>
          </cell>
          <cell r="T788">
            <v>666.16200000000003</v>
          </cell>
          <cell r="U788">
            <v>5.9</v>
          </cell>
          <cell r="V788">
            <v>7.1</v>
          </cell>
          <cell r="X788" t="str">
            <v>TV</v>
          </cell>
          <cell r="Y788">
            <v>417</v>
          </cell>
          <cell r="Z788" t="str">
            <v>اسفل</v>
          </cell>
          <cell r="AA788">
            <v>660</v>
          </cell>
          <cell r="AB788" t="str">
            <v>MFZ67207201 75UP77 BOTTOM-LEFT</v>
          </cell>
          <cell r="AD788" t="str">
            <v>LG75UP77set</v>
          </cell>
          <cell r="AE788">
            <v>1</v>
          </cell>
          <cell r="AF788" t="str">
            <v>mma</v>
          </cell>
          <cell r="AG788" t="str">
            <v>MFZ67207201</v>
          </cell>
          <cell r="AH788">
            <v>180</v>
          </cell>
          <cell r="AI788">
            <v>171</v>
          </cell>
          <cell r="AJ788">
            <v>189</v>
          </cell>
          <cell r="AK788">
            <v>0</v>
          </cell>
          <cell r="AL788">
            <v>1</v>
          </cell>
          <cell r="AN788">
            <v>7</v>
          </cell>
          <cell r="AO788">
            <v>16</v>
          </cell>
          <cell r="AP788" t="str">
            <v>303xj</v>
          </cell>
          <cell r="AQ788" t="str">
            <v>S.2 112  (M) 0.7-1.1 mm</v>
          </cell>
          <cell r="AR788">
            <v>32</v>
          </cell>
          <cell r="AS788">
            <v>32</v>
          </cell>
          <cell r="AT788" t="str">
            <v>LGE</v>
          </cell>
          <cell r="AU788" t="str">
            <v>اتوماتيك</v>
          </cell>
          <cell r="AV788">
            <v>7</v>
          </cell>
          <cell r="AW788">
            <v>7</v>
          </cell>
          <cell r="AX788">
            <v>901.5</v>
          </cell>
          <cell r="AY788">
            <v>0</v>
          </cell>
          <cell r="AZ788">
            <v>5</v>
          </cell>
          <cell r="BA788">
            <v>170</v>
          </cell>
          <cell r="BB788">
            <v>0</v>
          </cell>
          <cell r="BC788">
            <v>3</v>
          </cell>
          <cell r="BD788">
            <v>280</v>
          </cell>
          <cell r="BE788">
            <v>0</v>
          </cell>
          <cell r="BF788">
            <v>3</v>
          </cell>
          <cell r="BJ788">
            <v>5</v>
          </cell>
          <cell r="BK788">
            <v>2</v>
          </cell>
          <cell r="BL788">
            <v>12</v>
          </cell>
          <cell r="BM788">
            <v>2</v>
          </cell>
          <cell r="BN788">
            <v>417</v>
          </cell>
          <cell r="BO788" t="str">
            <v>4</v>
          </cell>
          <cell r="BP788">
            <v>44214</v>
          </cell>
          <cell r="BX788" t="str">
            <v>شفاف</v>
          </cell>
          <cell r="BY788">
            <v>2.6667E-2</v>
          </cell>
          <cell r="BZ788">
            <v>50</v>
          </cell>
          <cell r="CA788">
            <v>8</v>
          </cell>
          <cell r="CB788">
            <v>3</v>
          </cell>
          <cell r="CC788">
            <v>1</v>
          </cell>
          <cell r="CE788">
            <v>87</v>
          </cell>
          <cell r="CF788">
            <v>150</v>
          </cell>
          <cell r="CG788" t="str">
            <v>ابيض</v>
          </cell>
          <cell r="CH788">
            <v>1.4500000000000001E-2</v>
          </cell>
          <cell r="CI788">
            <v>8.6999999999999994E-2</v>
          </cell>
          <cell r="CK788">
            <v>0.67486999999999997</v>
          </cell>
          <cell r="CL788">
            <v>0</v>
          </cell>
          <cell r="CO788" t="str">
            <v>LG</v>
          </cell>
          <cell r="CP788" t="str">
            <v>HE</v>
          </cell>
          <cell r="CS788">
            <v>1</v>
          </cell>
          <cell r="CT788">
            <v>0</v>
          </cell>
          <cell r="CU788">
            <v>1</v>
          </cell>
          <cell r="CV788">
            <v>1</v>
          </cell>
        </row>
        <row r="789">
          <cell r="A789">
            <v>660</v>
          </cell>
          <cell r="B789" t="str">
            <v>PF1</v>
          </cell>
          <cell r="C789" t="str">
            <v>FOAM 10TH</v>
          </cell>
          <cell r="D789" t="str">
            <v>Molds</v>
          </cell>
          <cell r="E789" t="str">
            <v>FMLGEI075UP770</v>
          </cell>
          <cell r="F789" t="str">
            <v>MFZ67207201 75UP77 TOP-BOTTOM</v>
          </cell>
          <cell r="G789" t="str">
            <v>Ea</v>
          </cell>
          <cell r="H789" t="str">
            <v>1400*1700</v>
          </cell>
          <cell r="I789">
            <v>0.64300000000000002</v>
          </cell>
          <cell r="M789">
            <v>20</v>
          </cell>
          <cell r="N789">
            <v>6</v>
          </cell>
          <cell r="O789">
            <v>1</v>
          </cell>
          <cell r="P789" t="str">
            <v>g2</v>
          </cell>
          <cell r="Q789" t="str">
            <v>تعمل</v>
          </cell>
          <cell r="R789">
            <v>643</v>
          </cell>
          <cell r="S789">
            <v>605.06299999999999</v>
          </cell>
          <cell r="T789">
            <v>688.65300000000002</v>
          </cell>
          <cell r="U789">
            <v>5.9</v>
          </cell>
          <cell r="V789">
            <v>7.1</v>
          </cell>
          <cell r="X789" t="str">
            <v>TV</v>
          </cell>
          <cell r="Y789">
            <v>417</v>
          </cell>
          <cell r="Z789"/>
          <cell r="AA789">
            <v>660</v>
          </cell>
          <cell r="AB789" t="str">
            <v>MFZ67207201 75UP77 TOP-BOTTOM</v>
          </cell>
          <cell r="AD789" t="str">
            <v>LG75UP77set</v>
          </cell>
          <cell r="AE789">
            <v>1</v>
          </cell>
          <cell r="AF789" t="str">
            <v>mma</v>
          </cell>
          <cell r="AG789" t="str">
            <v>MFZ67207201</v>
          </cell>
          <cell r="AH789">
            <v>180</v>
          </cell>
          <cell r="AI789">
            <v>171</v>
          </cell>
          <cell r="AJ789">
            <v>189</v>
          </cell>
          <cell r="AK789">
            <v>1</v>
          </cell>
          <cell r="AL789">
            <v>1</v>
          </cell>
          <cell r="AN789">
            <v>7</v>
          </cell>
          <cell r="AO789">
            <v>16</v>
          </cell>
          <cell r="AP789" t="str">
            <v>303xj</v>
          </cell>
          <cell r="AQ789" t="str">
            <v>S.2 112  (M) 0.7-1.1 mm</v>
          </cell>
          <cell r="AR789">
            <v>32</v>
          </cell>
          <cell r="AS789">
            <v>32</v>
          </cell>
          <cell r="AT789" t="str">
            <v>LGE</v>
          </cell>
          <cell r="AU789" t="str">
            <v>اتوماتيك</v>
          </cell>
          <cell r="AV789">
            <v>7</v>
          </cell>
          <cell r="AW789">
            <v>7</v>
          </cell>
          <cell r="AX789">
            <v>901.5</v>
          </cell>
          <cell r="AY789">
            <v>1</v>
          </cell>
          <cell r="AZ789">
            <v>6</v>
          </cell>
          <cell r="BA789">
            <v>184</v>
          </cell>
          <cell r="BB789">
            <v>1</v>
          </cell>
          <cell r="BC789">
            <v>6</v>
          </cell>
          <cell r="BD789">
            <v>280</v>
          </cell>
          <cell r="BE789">
            <v>0</v>
          </cell>
          <cell r="BF789">
            <v>3</v>
          </cell>
          <cell r="BJ789">
            <v>5</v>
          </cell>
          <cell r="BK789">
            <v>2</v>
          </cell>
          <cell r="BL789">
            <v>12</v>
          </cell>
          <cell r="BM789">
            <v>2</v>
          </cell>
          <cell r="BN789">
            <v>417</v>
          </cell>
          <cell r="BO789" t="str">
            <v>4</v>
          </cell>
          <cell r="BP789">
            <v>44214</v>
          </cell>
          <cell r="BX789" t="str">
            <v>شفاف</v>
          </cell>
          <cell r="BY789">
            <v>2.6667E-2</v>
          </cell>
          <cell r="BZ789">
            <v>50</v>
          </cell>
          <cell r="CA789">
            <v>8</v>
          </cell>
          <cell r="CB789">
            <v>3</v>
          </cell>
          <cell r="CC789">
            <v>2</v>
          </cell>
          <cell r="CE789">
            <v>87</v>
          </cell>
          <cell r="CF789">
            <v>150</v>
          </cell>
          <cell r="CG789" t="str">
            <v>ابيض</v>
          </cell>
          <cell r="CH789">
            <v>1.4500000000000001E-2</v>
          </cell>
          <cell r="CI789">
            <v>8.6999999999999994E-2</v>
          </cell>
          <cell r="CK789">
            <v>0.69765500000000003</v>
          </cell>
          <cell r="CL789">
            <v>0</v>
          </cell>
          <cell r="CO789" t="str">
            <v>LG</v>
          </cell>
          <cell r="CP789" t="str">
            <v>HE</v>
          </cell>
          <cell r="CS789">
            <v>1</v>
          </cell>
          <cell r="CT789">
            <v>1</v>
          </cell>
          <cell r="CU789">
            <v>1</v>
          </cell>
          <cell r="CV789">
            <v>1</v>
          </cell>
        </row>
        <row r="790">
          <cell r="A790" t="str">
            <v>661r</v>
          </cell>
          <cell r="B790" t="str">
            <v>PF1</v>
          </cell>
          <cell r="C790" t="str">
            <v>FOAM 10TH</v>
          </cell>
          <cell r="D790" t="str">
            <v>Molds</v>
          </cell>
          <cell r="E790" t="str">
            <v>FMLGEI475UP770</v>
          </cell>
          <cell r="F790" t="str">
            <v xml:space="preserve"> MFZ67207201 75UP77Side-right</v>
          </cell>
          <cell r="G790" t="str">
            <v>Ea</v>
          </cell>
          <cell r="H790" t="str">
            <v>1400*1700</v>
          </cell>
          <cell r="I790">
            <v>0.13800000000000001</v>
          </cell>
          <cell r="M790">
            <v>20</v>
          </cell>
          <cell r="N790">
            <v>6</v>
          </cell>
          <cell r="O790">
            <v>1</v>
          </cell>
          <cell r="P790" t="str">
            <v>g2</v>
          </cell>
          <cell r="Q790" t="str">
            <v>تعمل</v>
          </cell>
          <cell r="R790">
            <v>138</v>
          </cell>
          <cell r="S790">
            <v>129.858</v>
          </cell>
          <cell r="T790">
            <v>147.798</v>
          </cell>
          <cell r="U790">
            <v>5.9</v>
          </cell>
          <cell r="V790">
            <v>7.1</v>
          </cell>
          <cell r="X790" t="str">
            <v>TV</v>
          </cell>
          <cell r="Y790">
            <v>417</v>
          </cell>
          <cell r="Z790" t="str">
            <v>يمين</v>
          </cell>
          <cell r="AA790">
            <v>661</v>
          </cell>
          <cell r="AB790" t="str">
            <v xml:space="preserve"> MFZ67207201 75UP77Side-right</v>
          </cell>
          <cell r="AD790" t="str">
            <v>LG75UP77set</v>
          </cell>
          <cell r="AE790">
            <v>1</v>
          </cell>
          <cell r="AF790" t="str">
            <v>mma</v>
          </cell>
          <cell r="AG790" t="str">
            <v>MFZ67207202</v>
          </cell>
          <cell r="AH790">
            <v>180</v>
          </cell>
          <cell r="AI790">
            <v>171</v>
          </cell>
          <cell r="AJ790">
            <v>189</v>
          </cell>
          <cell r="AK790">
            <v>0</v>
          </cell>
          <cell r="AL790">
            <v>1</v>
          </cell>
          <cell r="AN790">
            <v>7</v>
          </cell>
          <cell r="AO790">
            <v>16</v>
          </cell>
          <cell r="AP790" t="str">
            <v>303xj</v>
          </cell>
          <cell r="AQ790" t="str">
            <v>S.2 112  (M) 0.7-1.1 mm</v>
          </cell>
          <cell r="AR790">
            <v>32</v>
          </cell>
          <cell r="AS790">
            <v>32</v>
          </cell>
          <cell r="AT790" t="str">
            <v>LGE</v>
          </cell>
          <cell r="AU790" t="str">
            <v>اتوماتيك</v>
          </cell>
          <cell r="AV790">
            <v>7</v>
          </cell>
          <cell r="AW790">
            <v>7</v>
          </cell>
          <cell r="AX790">
            <v>535</v>
          </cell>
          <cell r="AY790">
            <v>1</v>
          </cell>
          <cell r="AZ790">
            <v>4</v>
          </cell>
          <cell r="BA790">
            <v>178</v>
          </cell>
          <cell r="BB790">
            <v>1</v>
          </cell>
          <cell r="BC790">
            <v>3</v>
          </cell>
          <cell r="BD790">
            <v>185.5</v>
          </cell>
          <cell r="BE790">
            <v>1</v>
          </cell>
          <cell r="BF790">
            <v>4</v>
          </cell>
          <cell r="BG790">
            <v>58</v>
          </cell>
          <cell r="BH790">
            <v>0</v>
          </cell>
          <cell r="BI790">
            <v>-2</v>
          </cell>
          <cell r="BJ790">
            <v>5</v>
          </cell>
          <cell r="BK790">
            <v>2</v>
          </cell>
          <cell r="BL790">
            <v>12</v>
          </cell>
          <cell r="BM790">
            <v>2</v>
          </cell>
          <cell r="BN790">
            <v>417</v>
          </cell>
          <cell r="BO790" t="str">
            <v>4</v>
          </cell>
          <cell r="BP790">
            <v>44214</v>
          </cell>
          <cell r="BX790" t="str">
            <v>شفاف</v>
          </cell>
          <cell r="BY790">
            <v>2.6667E-2</v>
          </cell>
          <cell r="BZ790">
            <v>50</v>
          </cell>
          <cell r="CA790">
            <v>8</v>
          </cell>
          <cell r="CE790">
            <v>87</v>
          </cell>
          <cell r="CF790">
            <v>150</v>
          </cell>
          <cell r="CG790" t="str">
            <v>ابيض</v>
          </cell>
          <cell r="CH790">
            <v>1.4500000000000001E-2</v>
          </cell>
          <cell r="CI790">
            <v>8.6999999999999994E-2</v>
          </cell>
          <cell r="CK790">
            <v>0.14973</v>
          </cell>
          <cell r="CL790">
            <v>0</v>
          </cell>
          <cell r="CO790" t="str">
            <v>LG</v>
          </cell>
          <cell r="CP790" t="str">
            <v>HE</v>
          </cell>
          <cell r="CS790">
            <v>1</v>
          </cell>
          <cell r="CT790">
            <v>0</v>
          </cell>
          <cell r="CU790">
            <v>1</v>
          </cell>
          <cell r="CV790">
            <v>1</v>
          </cell>
        </row>
        <row r="791">
          <cell r="A791" t="str">
            <v>661l</v>
          </cell>
          <cell r="B791" t="str">
            <v>PF1</v>
          </cell>
          <cell r="C791" t="str">
            <v>FOAM 10TH</v>
          </cell>
          <cell r="D791" t="str">
            <v>Molds</v>
          </cell>
          <cell r="E791" t="str">
            <v>FMLGEI475UP770</v>
          </cell>
          <cell r="F791" t="str">
            <v xml:space="preserve"> MFZ67207201 75UP77Side-lleft</v>
          </cell>
          <cell r="G791" t="str">
            <v>Ea</v>
          </cell>
          <cell r="H791" t="str">
            <v>1400*1700</v>
          </cell>
          <cell r="I791">
            <v>0.13800000000000001</v>
          </cell>
          <cell r="M791">
            <v>20</v>
          </cell>
          <cell r="N791">
            <v>6</v>
          </cell>
          <cell r="O791">
            <v>1</v>
          </cell>
          <cell r="P791" t="str">
            <v>g2</v>
          </cell>
          <cell r="Q791" t="str">
            <v>تعمل</v>
          </cell>
          <cell r="R791">
            <v>138</v>
          </cell>
          <cell r="S791">
            <v>129.858</v>
          </cell>
          <cell r="T791">
            <v>147.798</v>
          </cell>
          <cell r="U791">
            <v>5.9</v>
          </cell>
          <cell r="V791">
            <v>7.1</v>
          </cell>
          <cell r="X791" t="str">
            <v>TV</v>
          </cell>
          <cell r="Y791">
            <v>417</v>
          </cell>
          <cell r="Z791" t="str">
            <v>يسار</v>
          </cell>
          <cell r="AA791">
            <v>661</v>
          </cell>
          <cell r="AB791" t="str">
            <v xml:space="preserve"> MFZ67207201 75UP77Side-lleft</v>
          </cell>
          <cell r="AD791" t="str">
            <v>LG75UP77set</v>
          </cell>
          <cell r="AE791">
            <v>1</v>
          </cell>
          <cell r="AF791" t="str">
            <v>mma</v>
          </cell>
          <cell r="AG791" t="str">
            <v>MFZ67207202</v>
          </cell>
          <cell r="AH791">
            <v>180</v>
          </cell>
          <cell r="AI791">
            <v>171</v>
          </cell>
          <cell r="AJ791">
            <v>189</v>
          </cell>
          <cell r="AK791">
            <v>0</v>
          </cell>
          <cell r="AL791">
            <v>1</v>
          </cell>
          <cell r="AN791">
            <v>7</v>
          </cell>
          <cell r="AO791">
            <v>16</v>
          </cell>
          <cell r="AP791" t="str">
            <v>303xj</v>
          </cell>
          <cell r="AQ791" t="str">
            <v>S.2 112  (M) 0.7-1.1 mm</v>
          </cell>
          <cell r="AR791">
            <v>32</v>
          </cell>
          <cell r="AS791">
            <v>32</v>
          </cell>
          <cell r="AT791" t="str">
            <v>LGE</v>
          </cell>
          <cell r="AU791" t="str">
            <v>اتوماتيك</v>
          </cell>
          <cell r="AV791">
            <v>7</v>
          </cell>
          <cell r="AW791">
            <v>7</v>
          </cell>
          <cell r="AX791">
            <v>535</v>
          </cell>
          <cell r="AY791">
            <v>1</v>
          </cell>
          <cell r="AZ791">
            <v>4</v>
          </cell>
          <cell r="BA791">
            <v>178</v>
          </cell>
          <cell r="BB791">
            <v>1</v>
          </cell>
          <cell r="BC791">
            <v>3</v>
          </cell>
          <cell r="BD791">
            <v>185.5</v>
          </cell>
          <cell r="BE791">
            <v>1</v>
          </cell>
          <cell r="BF791">
            <v>4</v>
          </cell>
          <cell r="BG791">
            <v>58</v>
          </cell>
          <cell r="BH791">
            <v>0</v>
          </cell>
          <cell r="BI791">
            <v>-2</v>
          </cell>
          <cell r="BJ791">
            <v>5</v>
          </cell>
          <cell r="BK791">
            <v>2</v>
          </cell>
          <cell r="BL791">
            <v>12</v>
          </cell>
          <cell r="BM791">
            <v>2</v>
          </cell>
          <cell r="BN791">
            <v>417</v>
          </cell>
          <cell r="BO791" t="str">
            <v>4</v>
          </cell>
          <cell r="BP791">
            <v>44214</v>
          </cell>
          <cell r="BX791" t="str">
            <v>شفاف</v>
          </cell>
          <cell r="BY791">
            <v>2.6667E-2</v>
          </cell>
          <cell r="BZ791">
            <v>50</v>
          </cell>
          <cell r="CA791">
            <v>8</v>
          </cell>
          <cell r="CE791">
            <v>87</v>
          </cell>
          <cell r="CF791">
            <v>150</v>
          </cell>
          <cell r="CG791" t="str">
            <v>ابيض</v>
          </cell>
          <cell r="CH791">
            <v>1.4500000000000001E-2</v>
          </cell>
          <cell r="CI791">
            <v>8.6999999999999994E-2</v>
          </cell>
          <cell r="CK791">
            <v>0.14973</v>
          </cell>
          <cell r="CL791">
            <v>0</v>
          </cell>
          <cell r="CO791" t="str">
            <v>LG</v>
          </cell>
          <cell r="CP791" t="str">
            <v>HE</v>
          </cell>
          <cell r="CS791">
            <v>1</v>
          </cell>
          <cell r="CT791">
            <v>0</v>
          </cell>
          <cell r="CU791">
            <v>1</v>
          </cell>
          <cell r="CV791">
            <v>1</v>
          </cell>
        </row>
        <row r="792">
          <cell r="A792">
            <v>661</v>
          </cell>
          <cell r="B792" t="str">
            <v>PF1</v>
          </cell>
          <cell r="C792" t="str">
            <v>FOAM 10TH</v>
          </cell>
          <cell r="D792" t="str">
            <v>Molds</v>
          </cell>
          <cell r="E792" t="str">
            <v>FMLGEI475UP770</v>
          </cell>
          <cell r="F792" t="str">
            <v xml:space="preserve"> MFZ67207201 75UP77Side</v>
          </cell>
          <cell r="G792" t="str">
            <v>Ea</v>
          </cell>
          <cell r="H792" t="str">
            <v>1400*1700</v>
          </cell>
          <cell r="I792">
            <v>0.13800000000000001</v>
          </cell>
          <cell r="M792">
            <v>20</v>
          </cell>
          <cell r="N792">
            <v>6</v>
          </cell>
          <cell r="O792">
            <v>1</v>
          </cell>
          <cell r="P792" t="str">
            <v>g2</v>
          </cell>
          <cell r="Q792" t="str">
            <v>تعمل</v>
          </cell>
          <cell r="R792">
            <v>138</v>
          </cell>
          <cell r="S792">
            <v>129.858</v>
          </cell>
          <cell r="T792">
            <v>147.798</v>
          </cell>
          <cell r="U792">
            <v>5.9</v>
          </cell>
          <cell r="V792">
            <v>7.1</v>
          </cell>
          <cell r="X792" t="str">
            <v>TV</v>
          </cell>
          <cell r="Y792">
            <v>417</v>
          </cell>
          <cell r="Z792"/>
          <cell r="AA792">
            <v>661</v>
          </cell>
          <cell r="AB792" t="str">
            <v xml:space="preserve"> MFZ67207201 75UP77Side</v>
          </cell>
          <cell r="AD792" t="str">
            <v>LG75UP77set</v>
          </cell>
          <cell r="AE792">
            <v>1</v>
          </cell>
          <cell r="AF792" t="str">
            <v>mma</v>
          </cell>
          <cell r="AG792" t="str">
            <v>MFZ67207202</v>
          </cell>
          <cell r="AH792">
            <v>180</v>
          </cell>
          <cell r="AI792">
            <v>171</v>
          </cell>
          <cell r="AJ792">
            <v>189</v>
          </cell>
          <cell r="AK792">
            <v>1</v>
          </cell>
          <cell r="AL792">
            <v>1</v>
          </cell>
          <cell r="AN792">
            <v>7</v>
          </cell>
          <cell r="AO792">
            <v>16</v>
          </cell>
          <cell r="AP792" t="str">
            <v>303xj</v>
          </cell>
          <cell r="AQ792" t="str">
            <v>S.2 112  (M) 0.7-1.1 mm</v>
          </cell>
          <cell r="AR792">
            <v>32</v>
          </cell>
          <cell r="AS792">
            <v>32</v>
          </cell>
          <cell r="AT792" t="str">
            <v>LGE</v>
          </cell>
          <cell r="AU792" t="str">
            <v>اتوماتيك</v>
          </cell>
          <cell r="AV792">
            <v>7</v>
          </cell>
          <cell r="AW792">
            <v>7</v>
          </cell>
          <cell r="AX792">
            <v>535</v>
          </cell>
          <cell r="AY792">
            <v>1</v>
          </cell>
          <cell r="AZ792">
            <v>4</v>
          </cell>
          <cell r="BA792">
            <v>178</v>
          </cell>
          <cell r="BB792">
            <v>1</v>
          </cell>
          <cell r="BC792">
            <v>3</v>
          </cell>
          <cell r="BD792">
            <v>185.5</v>
          </cell>
          <cell r="BE792">
            <v>1</v>
          </cell>
          <cell r="BF792">
            <v>4</v>
          </cell>
          <cell r="BG792">
            <v>58</v>
          </cell>
          <cell r="BH792">
            <v>0</v>
          </cell>
          <cell r="BI792">
            <v>-2</v>
          </cell>
          <cell r="BJ792">
            <v>5</v>
          </cell>
          <cell r="BK792">
            <v>2</v>
          </cell>
          <cell r="BL792">
            <v>12</v>
          </cell>
          <cell r="BM792">
            <v>2</v>
          </cell>
          <cell r="BN792">
            <v>417</v>
          </cell>
          <cell r="BO792" t="str">
            <v>4</v>
          </cell>
          <cell r="BP792">
            <v>44214</v>
          </cell>
          <cell r="BX792" t="str">
            <v>شفاف</v>
          </cell>
          <cell r="BY792">
            <v>2.6667E-2</v>
          </cell>
          <cell r="BZ792">
            <v>50</v>
          </cell>
          <cell r="CA792">
            <v>8</v>
          </cell>
          <cell r="CB792">
            <v>18</v>
          </cell>
          <cell r="CC792">
            <v>1</v>
          </cell>
          <cell r="CE792">
            <v>87</v>
          </cell>
          <cell r="CF792">
            <v>150</v>
          </cell>
          <cell r="CG792" t="str">
            <v>ابيض</v>
          </cell>
          <cell r="CH792">
            <v>1.4500000000000001E-2</v>
          </cell>
          <cell r="CI792">
            <v>8.6999999999999994E-2</v>
          </cell>
          <cell r="CK792">
            <v>0.14973</v>
          </cell>
          <cell r="CL792">
            <v>0</v>
          </cell>
          <cell r="CO792" t="str">
            <v>LG</v>
          </cell>
          <cell r="CP792" t="str">
            <v>HE</v>
          </cell>
          <cell r="CS792">
            <v>1</v>
          </cell>
          <cell r="CT792">
            <v>1</v>
          </cell>
          <cell r="CU792">
            <v>1</v>
          </cell>
          <cell r="CV792">
            <v>1</v>
          </cell>
        </row>
        <row r="793">
          <cell r="A793" t="str">
            <v>661sum</v>
          </cell>
          <cell r="B793" t="str">
            <v>PF1</v>
          </cell>
          <cell r="C793" t="str">
            <v>FOAM 10TH</v>
          </cell>
          <cell r="D793" t="str">
            <v>Molds</v>
          </cell>
          <cell r="E793" t="str">
            <v xml:space="preserve"> FMLGEI475UP770</v>
          </cell>
          <cell r="F793" t="str">
            <v>LG75UP77Side SET</v>
          </cell>
          <cell r="G793" t="str">
            <v>Ea</v>
          </cell>
          <cell r="H793" t="str">
            <v>1400*1700</v>
          </cell>
          <cell r="I793">
            <v>0.78100000000000003</v>
          </cell>
          <cell r="M793">
            <v>20</v>
          </cell>
          <cell r="N793">
            <v>6</v>
          </cell>
          <cell r="O793">
            <v>1</v>
          </cell>
          <cell r="P793" t="str">
            <v>g2</v>
          </cell>
          <cell r="Q793" t="str">
            <v>تعمل</v>
          </cell>
          <cell r="R793">
            <v>781</v>
          </cell>
          <cell r="S793">
            <v>734.92100000000005</v>
          </cell>
          <cell r="T793">
            <v>836.45100000000002</v>
          </cell>
          <cell r="U793">
            <v>5.9</v>
          </cell>
          <cell r="V793">
            <v>7.1</v>
          </cell>
          <cell r="X793" t="str">
            <v>TV</v>
          </cell>
          <cell r="Y793">
            <v>417</v>
          </cell>
          <cell r="Z793"/>
          <cell r="AA793">
            <v>661</v>
          </cell>
          <cell r="AB793" t="str">
            <v xml:space="preserve"> MFZ67207201 75UP77Side</v>
          </cell>
          <cell r="AD793" t="str">
            <v>LG75UP77set</v>
          </cell>
          <cell r="AE793">
            <v>1</v>
          </cell>
          <cell r="AH793">
            <v>180</v>
          </cell>
          <cell r="AI793">
            <v>171</v>
          </cell>
          <cell r="AJ793">
            <v>189</v>
          </cell>
          <cell r="AK793">
            <v>0</v>
          </cell>
          <cell r="AM793">
            <v>1</v>
          </cell>
          <cell r="AN793">
            <v>7</v>
          </cell>
          <cell r="AO793">
            <v>16</v>
          </cell>
          <cell r="AP793" t="str">
            <v>303xj</v>
          </cell>
          <cell r="AQ793" t="str">
            <v>S.2 112  (M) 0.7-1.1 mm</v>
          </cell>
          <cell r="AR793">
            <v>32</v>
          </cell>
          <cell r="AS793">
            <v>32</v>
          </cell>
          <cell r="AT793" t="str">
            <v>MLG</v>
          </cell>
          <cell r="AU793" t="str">
            <v>اتوماتيك</v>
          </cell>
          <cell r="AV793">
            <v>7</v>
          </cell>
          <cell r="AW793">
            <v>7</v>
          </cell>
          <cell r="AX793">
            <v>535</v>
          </cell>
          <cell r="AY793">
            <v>1</v>
          </cell>
          <cell r="AZ793">
            <v>4</v>
          </cell>
          <cell r="BA793">
            <v>178</v>
          </cell>
          <cell r="BB793">
            <v>1</v>
          </cell>
          <cell r="BC793">
            <v>3</v>
          </cell>
          <cell r="BD793">
            <v>185.5</v>
          </cell>
          <cell r="BE793">
            <v>1</v>
          </cell>
          <cell r="BF793">
            <v>4</v>
          </cell>
          <cell r="BG793">
            <v>58</v>
          </cell>
          <cell r="BH793">
            <v>0</v>
          </cell>
          <cell r="BI793">
            <v>-2</v>
          </cell>
          <cell r="BJ793">
            <v>5</v>
          </cell>
          <cell r="BK793">
            <v>2</v>
          </cell>
          <cell r="BL793">
            <v>12</v>
          </cell>
          <cell r="BM793">
            <v>2</v>
          </cell>
          <cell r="BN793">
            <v>417</v>
          </cell>
          <cell r="BO793" t="str">
            <v>4</v>
          </cell>
          <cell r="BP793">
            <v>44214</v>
          </cell>
          <cell r="BX793" t="str">
            <v>شفاف</v>
          </cell>
          <cell r="BY793">
            <v>2.6667E-2</v>
          </cell>
          <cell r="BZ793">
            <v>50</v>
          </cell>
          <cell r="CA793">
            <v>8</v>
          </cell>
          <cell r="CB793">
            <v>4</v>
          </cell>
          <cell r="CC793">
            <v>1</v>
          </cell>
          <cell r="CE793">
            <v>87</v>
          </cell>
          <cell r="CF793">
            <v>150</v>
          </cell>
          <cell r="CG793" t="str">
            <v>ابيض</v>
          </cell>
          <cell r="CH793">
            <v>1.4500000000000001E-2</v>
          </cell>
          <cell r="CI793">
            <v>8.6999999999999994E-2</v>
          </cell>
          <cell r="CK793">
            <v>0.84738500000000005</v>
          </cell>
          <cell r="CL793">
            <v>0</v>
          </cell>
          <cell r="CO793" t="str">
            <v>LG</v>
          </cell>
          <cell r="CP793" t="str">
            <v>HE</v>
          </cell>
          <cell r="CS793">
            <v>1</v>
          </cell>
          <cell r="CT793">
            <v>0</v>
          </cell>
          <cell r="CU793">
            <v>1</v>
          </cell>
          <cell r="CV793">
            <v>1</v>
          </cell>
        </row>
        <row r="794">
          <cell r="A794">
            <v>662</v>
          </cell>
          <cell r="B794" t="str">
            <v>PF1</v>
          </cell>
          <cell r="C794" t="str">
            <v>FOAM 10TH</v>
          </cell>
          <cell r="D794" t="str">
            <v>Molds</v>
          </cell>
          <cell r="E794" t="str">
            <v>FMTOSI7T65UA14</v>
          </cell>
          <cell r="F794" t="str">
            <v>Tosh 65UA14 top</v>
          </cell>
          <cell r="G794" t="str">
            <v>Ea</v>
          </cell>
          <cell r="H794" t="str">
            <v>1800*1600</v>
          </cell>
          <cell r="I794">
            <v>0.38600000000000001</v>
          </cell>
          <cell r="M794">
            <v>20</v>
          </cell>
          <cell r="N794">
            <v>1</v>
          </cell>
          <cell r="O794">
            <v>1</v>
          </cell>
          <cell r="P794" t="str">
            <v>i2</v>
          </cell>
          <cell r="Q794" t="str">
            <v>تعمل</v>
          </cell>
          <cell r="R794">
            <v>386</v>
          </cell>
          <cell r="S794">
            <v>355.12</v>
          </cell>
          <cell r="T794">
            <v>416.88</v>
          </cell>
          <cell r="U794">
            <v>8</v>
          </cell>
          <cell r="V794">
            <v>8</v>
          </cell>
          <cell r="X794" t="str">
            <v>TV</v>
          </cell>
          <cell r="Y794">
            <v>418</v>
          </cell>
          <cell r="AA794">
            <v>662</v>
          </cell>
          <cell r="AB794" t="str">
            <v xml:space="preserve">65UA14 TOP </v>
          </cell>
          <cell r="AD794" t="str">
            <v>Tosh65UA14</v>
          </cell>
          <cell r="AE794">
            <v>1</v>
          </cell>
          <cell r="AH794">
            <v>180</v>
          </cell>
          <cell r="AI794">
            <v>171</v>
          </cell>
          <cell r="AJ794">
            <v>189</v>
          </cell>
          <cell r="AK794">
            <v>1</v>
          </cell>
          <cell r="AL794">
            <v>1</v>
          </cell>
          <cell r="AN794">
            <v>10</v>
          </cell>
          <cell r="AO794">
            <v>18</v>
          </cell>
          <cell r="AP794" t="str">
            <v>303xj</v>
          </cell>
          <cell r="AQ794" t="str">
            <v>S.2 112  (M) 0.7-1.1 mm</v>
          </cell>
          <cell r="AR794">
            <v>40</v>
          </cell>
          <cell r="AS794">
            <v>46</v>
          </cell>
          <cell r="AT794" t="str">
            <v>TOS</v>
          </cell>
          <cell r="AU794" t="str">
            <v>اتوماتيك</v>
          </cell>
          <cell r="AV794">
            <v>7</v>
          </cell>
          <cell r="AW794">
            <v>7</v>
          </cell>
          <cell r="AX794">
            <v>1588</v>
          </cell>
          <cell r="AY794">
            <v>1</v>
          </cell>
          <cell r="AZ794">
            <v>1</v>
          </cell>
          <cell r="BA794">
            <v>173</v>
          </cell>
          <cell r="BB794">
            <v>0</v>
          </cell>
          <cell r="BC794">
            <v>2</v>
          </cell>
          <cell r="BD794">
            <v>230</v>
          </cell>
          <cell r="BE794">
            <v>1</v>
          </cell>
          <cell r="BF794">
            <v>1</v>
          </cell>
          <cell r="BJ794">
            <v>5</v>
          </cell>
          <cell r="BK794">
            <v>5</v>
          </cell>
          <cell r="BL794">
            <v>15</v>
          </cell>
          <cell r="BM794">
            <v>4</v>
          </cell>
          <cell r="BN794">
            <v>820</v>
          </cell>
          <cell r="BO794" t="str">
            <v>8</v>
          </cell>
          <cell r="BP794">
            <v>44241</v>
          </cell>
          <cell r="BW794">
            <v>0</v>
          </cell>
          <cell r="BX794" t="str">
            <v>شفاف</v>
          </cell>
          <cell r="BY794">
            <v>0.01</v>
          </cell>
          <cell r="BZ794">
            <v>50</v>
          </cell>
          <cell r="CA794">
            <v>3.5</v>
          </cell>
          <cell r="CB794">
            <v>8</v>
          </cell>
          <cell r="CC794">
            <v>1</v>
          </cell>
          <cell r="CE794">
            <v>87</v>
          </cell>
          <cell r="CF794">
            <v>200</v>
          </cell>
          <cell r="CG794" t="str">
            <v>ابيض</v>
          </cell>
          <cell r="CK794">
            <v>0</v>
          </cell>
          <cell r="CL794">
            <v>0.42460000000000003</v>
          </cell>
          <cell r="CN794" t="str">
            <v>LRTEFH315180 Toshiba led 55EL 71</v>
          </cell>
          <cell r="CO794" t="str">
            <v>توشيبا</v>
          </cell>
          <cell r="CP794" t="str">
            <v>توشيبا للاجهزة المرئية</v>
          </cell>
          <cell r="CT794">
            <v>1</v>
          </cell>
          <cell r="CU794">
            <v>1</v>
          </cell>
          <cell r="CV794">
            <v>1</v>
          </cell>
        </row>
        <row r="795">
          <cell r="A795">
            <v>663</v>
          </cell>
          <cell r="B795" t="str">
            <v>PF1</v>
          </cell>
          <cell r="C795" t="str">
            <v>FOAM 10TH</v>
          </cell>
          <cell r="D795" t="str">
            <v>Molds</v>
          </cell>
          <cell r="E795" t="str">
            <v>FMTOSI1B65UA14</v>
          </cell>
          <cell r="F795" t="str">
            <v>Tosh 65UA14 bottom</v>
          </cell>
          <cell r="G795" t="str">
            <v>Ea</v>
          </cell>
          <cell r="H795" t="str">
            <v>1800*1600</v>
          </cell>
          <cell r="I795">
            <v>0.34100000000000003</v>
          </cell>
          <cell r="M795">
            <v>20</v>
          </cell>
          <cell r="N795">
            <v>1</v>
          </cell>
          <cell r="O795">
            <v>1</v>
          </cell>
          <cell r="P795" t="str">
            <v>i2</v>
          </cell>
          <cell r="Q795" t="str">
            <v>تعمل</v>
          </cell>
          <cell r="R795">
            <v>341</v>
          </cell>
          <cell r="S795">
            <v>313.72000000000003</v>
          </cell>
          <cell r="T795">
            <v>368.28</v>
          </cell>
          <cell r="U795">
            <v>8</v>
          </cell>
          <cell r="V795">
            <v>8</v>
          </cell>
          <cell r="X795" t="str">
            <v>TV</v>
          </cell>
          <cell r="Y795">
            <v>418</v>
          </cell>
          <cell r="AA795">
            <v>663</v>
          </cell>
          <cell r="AB795" t="str">
            <v xml:space="preserve">65UA14 BOTTOM </v>
          </cell>
          <cell r="AD795" t="str">
            <v>Tosh65UA14</v>
          </cell>
          <cell r="AE795">
            <v>1</v>
          </cell>
          <cell r="AH795">
            <v>180</v>
          </cell>
          <cell r="AI795">
            <v>171</v>
          </cell>
          <cell r="AJ795">
            <v>189</v>
          </cell>
          <cell r="AK795">
            <v>1</v>
          </cell>
          <cell r="AL795">
            <v>1</v>
          </cell>
          <cell r="AN795">
            <v>10</v>
          </cell>
          <cell r="AO795">
            <v>18</v>
          </cell>
          <cell r="AP795" t="str">
            <v>303xj</v>
          </cell>
          <cell r="AQ795" t="str">
            <v>S.2 112  (M) 0.7-1.1 mm</v>
          </cell>
          <cell r="AR795">
            <v>40</v>
          </cell>
          <cell r="AS795">
            <v>46</v>
          </cell>
          <cell r="AT795" t="str">
            <v>TOS</v>
          </cell>
          <cell r="AU795" t="str">
            <v>اتوماتيك</v>
          </cell>
          <cell r="AV795">
            <v>7</v>
          </cell>
          <cell r="AW795">
            <v>7</v>
          </cell>
          <cell r="AX795">
            <v>1588</v>
          </cell>
          <cell r="AY795">
            <v>1</v>
          </cell>
          <cell r="AZ795">
            <v>1</v>
          </cell>
          <cell r="BA795">
            <v>0</v>
          </cell>
          <cell r="BB795">
            <v>1</v>
          </cell>
          <cell r="BC795">
            <v>2</v>
          </cell>
          <cell r="BD795">
            <v>230</v>
          </cell>
          <cell r="BE795">
            <v>1</v>
          </cell>
          <cell r="BF795">
            <v>1</v>
          </cell>
          <cell r="BJ795">
            <v>5</v>
          </cell>
          <cell r="BK795">
            <v>5</v>
          </cell>
          <cell r="BL795">
            <v>15</v>
          </cell>
          <cell r="BM795">
            <v>4</v>
          </cell>
          <cell r="BN795">
            <v>820</v>
          </cell>
          <cell r="BO795" t="str">
            <v>8</v>
          </cell>
          <cell r="BP795">
            <v>44241</v>
          </cell>
          <cell r="BW795">
            <v>0</v>
          </cell>
          <cell r="BX795" t="str">
            <v>شفاف</v>
          </cell>
          <cell r="BY795">
            <v>0</v>
          </cell>
          <cell r="BZ795">
            <v>50</v>
          </cell>
          <cell r="CA795">
            <v>3.5</v>
          </cell>
          <cell r="CB795">
            <v>8</v>
          </cell>
          <cell r="CC795">
            <v>1</v>
          </cell>
          <cell r="CE795">
            <v>87</v>
          </cell>
          <cell r="CF795">
            <v>200</v>
          </cell>
          <cell r="CG795" t="str">
            <v>ازرق</v>
          </cell>
          <cell r="CK795">
            <v>0</v>
          </cell>
          <cell r="CL795">
            <v>0.37510000000000004</v>
          </cell>
          <cell r="CN795" t="str">
            <v>LRTEFH315180 Toshiba led 55EL 71</v>
          </cell>
          <cell r="CO795" t="str">
            <v>توشيبا</v>
          </cell>
          <cell r="CP795" t="str">
            <v>توشيبا للاجهزة المرئية</v>
          </cell>
          <cell r="CT795">
            <v>1</v>
          </cell>
          <cell r="CU795">
            <v>1</v>
          </cell>
          <cell r="CV795">
            <v>1</v>
          </cell>
        </row>
        <row r="796">
          <cell r="A796">
            <v>664</v>
          </cell>
          <cell r="B796" t="str">
            <v>PF1</v>
          </cell>
          <cell r="C796" t="str">
            <v>FOAM 10TH</v>
          </cell>
          <cell r="D796" t="str">
            <v>Molds</v>
          </cell>
          <cell r="E796" t="str">
            <v>FMTOSI4L65UA14</v>
          </cell>
          <cell r="F796" t="str">
            <v>Tosh 65UA14 Left</v>
          </cell>
          <cell r="G796" t="str">
            <v>Ea</v>
          </cell>
          <cell r="H796" t="str">
            <v>1800*1600</v>
          </cell>
          <cell r="I796">
            <v>0.11</v>
          </cell>
          <cell r="M796">
            <v>20</v>
          </cell>
          <cell r="N796">
            <v>1</v>
          </cell>
          <cell r="O796">
            <v>1</v>
          </cell>
          <cell r="P796" t="str">
            <v>i2</v>
          </cell>
          <cell r="Q796" t="str">
            <v>تعمل</v>
          </cell>
          <cell r="R796">
            <v>110</v>
          </cell>
          <cell r="S796">
            <v>101.2</v>
          </cell>
          <cell r="T796">
            <v>118.8</v>
          </cell>
          <cell r="U796">
            <v>8</v>
          </cell>
          <cell r="V796">
            <v>8</v>
          </cell>
          <cell r="X796" t="str">
            <v>TV</v>
          </cell>
          <cell r="Y796">
            <v>418</v>
          </cell>
          <cell r="AA796">
            <v>664</v>
          </cell>
          <cell r="AB796" t="str">
            <v>65UA14 SIDE LEFT</v>
          </cell>
          <cell r="AD796" t="str">
            <v>Tosh65UA14</v>
          </cell>
          <cell r="AE796">
            <v>1</v>
          </cell>
          <cell r="AH796">
            <v>180</v>
          </cell>
          <cell r="AI796">
            <v>171</v>
          </cell>
          <cell r="AJ796">
            <v>189</v>
          </cell>
          <cell r="AK796">
            <v>1</v>
          </cell>
          <cell r="AL796">
            <v>1</v>
          </cell>
          <cell r="AN796">
            <v>10</v>
          </cell>
          <cell r="AO796">
            <v>18</v>
          </cell>
          <cell r="AP796" t="str">
            <v>303xj</v>
          </cell>
          <cell r="AQ796" t="str">
            <v>S.2 112  (M) 0.7-1.1 mm</v>
          </cell>
          <cell r="AR796">
            <v>40</v>
          </cell>
          <cell r="AS796">
            <v>46</v>
          </cell>
          <cell r="AT796" t="str">
            <v>TOS</v>
          </cell>
          <cell r="AU796" t="str">
            <v>اتوماتيك</v>
          </cell>
          <cell r="AV796">
            <v>7</v>
          </cell>
          <cell r="AW796">
            <v>7</v>
          </cell>
          <cell r="AX796">
            <v>478</v>
          </cell>
          <cell r="AY796">
            <v>1</v>
          </cell>
          <cell r="AZ796">
            <v>1</v>
          </cell>
          <cell r="BA796">
            <v>173</v>
          </cell>
          <cell r="BB796">
            <v>0</v>
          </cell>
          <cell r="BC796">
            <v>2</v>
          </cell>
          <cell r="BD796">
            <v>200</v>
          </cell>
          <cell r="BE796">
            <v>1</v>
          </cell>
          <cell r="BF796">
            <v>1</v>
          </cell>
          <cell r="BJ796">
            <v>5</v>
          </cell>
          <cell r="BK796">
            <v>5</v>
          </cell>
          <cell r="BL796">
            <v>15</v>
          </cell>
          <cell r="BM796">
            <v>4</v>
          </cell>
          <cell r="BN796">
            <v>820</v>
          </cell>
          <cell r="BO796" t="str">
            <v>8</v>
          </cell>
          <cell r="BP796">
            <v>44241</v>
          </cell>
          <cell r="BW796">
            <v>0</v>
          </cell>
          <cell r="BX796" t="str">
            <v>شفاف</v>
          </cell>
          <cell r="BY796">
            <v>2.5000000000000001E-3</v>
          </cell>
          <cell r="BZ796">
            <v>50</v>
          </cell>
          <cell r="CA796">
            <v>5</v>
          </cell>
          <cell r="CB796">
            <v>24</v>
          </cell>
          <cell r="CC796">
            <v>1</v>
          </cell>
          <cell r="CE796">
            <v>87</v>
          </cell>
          <cell r="CF796">
            <v>200</v>
          </cell>
          <cell r="CG796" t="str">
            <v>احمر</v>
          </cell>
          <cell r="CK796">
            <v>0</v>
          </cell>
          <cell r="CL796">
            <v>0.12100000000000001</v>
          </cell>
          <cell r="CN796" t="str">
            <v>LRTEFH315180 Toshiba led 55EL 71</v>
          </cell>
          <cell r="CO796" t="str">
            <v>توشيبا</v>
          </cell>
          <cell r="CP796" t="str">
            <v>توشيبا للاجهزة المرئية</v>
          </cell>
          <cell r="CT796">
            <v>1</v>
          </cell>
          <cell r="CU796">
            <v>1</v>
          </cell>
          <cell r="CV796">
            <v>1</v>
          </cell>
        </row>
        <row r="797">
          <cell r="A797">
            <v>665</v>
          </cell>
          <cell r="B797" t="str">
            <v>PF1</v>
          </cell>
          <cell r="C797" t="str">
            <v>FOAM 10TH</v>
          </cell>
          <cell r="D797" t="str">
            <v>Molds</v>
          </cell>
          <cell r="E797" t="str">
            <v>FMTOSI3R65UA14</v>
          </cell>
          <cell r="F797" t="str">
            <v>Tosh 65UA14 right</v>
          </cell>
          <cell r="G797" t="str">
            <v>Ea</v>
          </cell>
          <cell r="H797" t="str">
            <v>1800*1600</v>
          </cell>
          <cell r="I797">
            <v>0.11</v>
          </cell>
          <cell r="M797">
            <v>20</v>
          </cell>
          <cell r="N797">
            <v>1</v>
          </cell>
          <cell r="O797">
            <v>1</v>
          </cell>
          <cell r="P797" t="str">
            <v>i2</v>
          </cell>
          <cell r="Q797" t="str">
            <v>تعمل</v>
          </cell>
          <cell r="R797">
            <v>110</v>
          </cell>
          <cell r="S797">
            <v>101.2</v>
          </cell>
          <cell r="T797">
            <v>118.8</v>
          </cell>
          <cell r="U797">
            <v>8</v>
          </cell>
          <cell r="V797">
            <v>8</v>
          </cell>
          <cell r="X797" t="str">
            <v>TV</v>
          </cell>
          <cell r="Y797">
            <v>418</v>
          </cell>
          <cell r="AA797">
            <v>665</v>
          </cell>
          <cell r="AB797" t="str">
            <v>65UA14 SIDE RIGHT</v>
          </cell>
          <cell r="AD797" t="str">
            <v>Tosh65UA14</v>
          </cell>
          <cell r="AE797">
            <v>1</v>
          </cell>
          <cell r="AH797">
            <v>180</v>
          </cell>
          <cell r="AI797">
            <v>171</v>
          </cell>
          <cell r="AJ797">
            <v>189</v>
          </cell>
          <cell r="AK797">
            <v>1</v>
          </cell>
          <cell r="AL797">
            <v>1</v>
          </cell>
          <cell r="AN797">
            <v>10</v>
          </cell>
          <cell r="AO797">
            <v>18</v>
          </cell>
          <cell r="AP797" t="str">
            <v>303xj</v>
          </cell>
          <cell r="AQ797" t="str">
            <v>S.2 112  (M) 0.7-1.1 mm</v>
          </cell>
          <cell r="AR797">
            <v>40</v>
          </cell>
          <cell r="AS797">
            <v>46</v>
          </cell>
          <cell r="AT797" t="str">
            <v>TOS</v>
          </cell>
          <cell r="AU797" t="str">
            <v>اتوماتيك</v>
          </cell>
          <cell r="AV797">
            <v>7</v>
          </cell>
          <cell r="AW797">
            <v>7</v>
          </cell>
          <cell r="AX797">
            <v>478</v>
          </cell>
          <cell r="AY797">
            <v>1</v>
          </cell>
          <cell r="AZ797">
            <v>1</v>
          </cell>
          <cell r="BA797">
            <v>173</v>
          </cell>
          <cell r="BB797">
            <v>0</v>
          </cell>
          <cell r="BC797">
            <v>2</v>
          </cell>
          <cell r="BD797">
            <v>200</v>
          </cell>
          <cell r="BE797">
            <v>1</v>
          </cell>
          <cell r="BF797">
            <v>1</v>
          </cell>
          <cell r="BJ797">
            <v>5</v>
          </cell>
          <cell r="BK797">
            <v>5</v>
          </cell>
          <cell r="BL797">
            <v>15</v>
          </cell>
          <cell r="BM797">
            <v>4</v>
          </cell>
          <cell r="BN797">
            <v>820</v>
          </cell>
          <cell r="BO797" t="str">
            <v>8</v>
          </cell>
          <cell r="BP797">
            <v>44241</v>
          </cell>
          <cell r="BW797">
            <v>0</v>
          </cell>
          <cell r="BX797" t="str">
            <v>شفاف</v>
          </cell>
          <cell r="BY797">
            <v>2.5000000000000001E-3</v>
          </cell>
          <cell r="BZ797">
            <v>50</v>
          </cell>
          <cell r="CA797">
            <v>5</v>
          </cell>
          <cell r="CB797">
            <v>24</v>
          </cell>
          <cell r="CC797">
            <v>1</v>
          </cell>
          <cell r="CE797">
            <v>87</v>
          </cell>
          <cell r="CF797">
            <v>200</v>
          </cell>
          <cell r="CG797" t="str">
            <v>احمر</v>
          </cell>
          <cell r="CK797">
            <v>0</v>
          </cell>
          <cell r="CL797">
            <v>0.12100000000000001</v>
          </cell>
          <cell r="CN797" t="str">
            <v>LRTEFH315180 Toshiba led 55EL 71</v>
          </cell>
          <cell r="CO797" t="str">
            <v>توشيبا</v>
          </cell>
          <cell r="CP797" t="str">
            <v>توشيبا للاجهزة المرئية</v>
          </cell>
          <cell r="CT797">
            <v>1</v>
          </cell>
          <cell r="CU797">
            <v>1</v>
          </cell>
          <cell r="CV797">
            <v>1</v>
          </cell>
        </row>
        <row r="798">
          <cell r="A798" t="str">
            <v>665sum</v>
          </cell>
          <cell r="B798" t="str">
            <v>PF1</v>
          </cell>
          <cell r="C798" t="str">
            <v>FOAM 10TH</v>
          </cell>
          <cell r="D798" t="str">
            <v>Molds</v>
          </cell>
          <cell r="E798" t="str">
            <v>FMTOSI7T65UA14FMTOSI1B65UA14FMTOSI4L65UA14FMTOSI3R65UA14</v>
          </cell>
          <cell r="F798" t="str">
            <v>Tosh 65UA14</v>
          </cell>
          <cell r="G798" t="str">
            <v>set</v>
          </cell>
          <cell r="H798" t="str">
            <v>1800*1600</v>
          </cell>
          <cell r="I798">
            <v>0.94700000000000006</v>
          </cell>
          <cell r="M798">
            <v>20</v>
          </cell>
          <cell r="N798">
            <v>4</v>
          </cell>
          <cell r="O798">
            <v>1</v>
          </cell>
          <cell r="P798" t="str">
            <v>i2</v>
          </cell>
          <cell r="Q798" t="str">
            <v>تعمل</v>
          </cell>
          <cell r="R798">
            <v>947.00000000000011</v>
          </cell>
          <cell r="S798">
            <v>871.24000000000012</v>
          </cell>
          <cell r="T798">
            <v>1022.7600000000001</v>
          </cell>
          <cell r="U798">
            <v>8</v>
          </cell>
          <cell r="V798">
            <v>8</v>
          </cell>
          <cell r="X798" t="str">
            <v>TV</v>
          </cell>
          <cell r="Y798">
            <v>418</v>
          </cell>
          <cell r="Z798" t="str">
            <v>مجمعة</v>
          </cell>
          <cell r="AA798">
            <v>665</v>
          </cell>
          <cell r="AB798" t="str">
            <v>65UA14 SIDE RIGHT</v>
          </cell>
          <cell r="AD798" t="str">
            <v>Tosh65UA14</v>
          </cell>
          <cell r="AE798">
            <v>1</v>
          </cell>
          <cell r="AH798">
            <v>180</v>
          </cell>
          <cell r="AI798">
            <v>171</v>
          </cell>
          <cell r="AJ798">
            <v>189</v>
          </cell>
          <cell r="AK798">
            <v>0</v>
          </cell>
          <cell r="AM798">
            <v>1</v>
          </cell>
          <cell r="AN798">
            <v>10</v>
          </cell>
          <cell r="AO798">
            <v>18</v>
          </cell>
          <cell r="AP798" t="str">
            <v>303xj</v>
          </cell>
          <cell r="AQ798" t="str">
            <v>S.2 112  (M) 0.7-1.1 mm</v>
          </cell>
          <cell r="AR798">
            <v>40</v>
          </cell>
          <cell r="AS798">
            <v>46</v>
          </cell>
          <cell r="AV798">
            <v>7</v>
          </cell>
          <cell r="AW798">
            <v>7</v>
          </cell>
          <cell r="BJ798">
            <v>5</v>
          </cell>
          <cell r="BK798">
            <v>5</v>
          </cell>
          <cell r="BL798">
            <v>15</v>
          </cell>
          <cell r="BM798">
            <v>4</v>
          </cell>
          <cell r="BN798">
            <v>820</v>
          </cell>
          <cell r="BO798" t="str">
            <v>8</v>
          </cell>
          <cell r="BP798">
            <v>44241</v>
          </cell>
          <cell r="BW798">
            <v>0</v>
          </cell>
          <cell r="BX798" t="str">
            <v>شفاف</v>
          </cell>
          <cell r="CK798">
            <v>0</v>
          </cell>
          <cell r="CL798">
            <v>1.0417000000000001</v>
          </cell>
          <cell r="CN798" t="str">
            <v>LRTEFH315180 Toshiba led 55EL 71</v>
          </cell>
          <cell r="CO798" t="str">
            <v>توشيبا</v>
          </cell>
          <cell r="CP798" t="str">
            <v>توشيبا للاجهزة المرئية</v>
          </cell>
          <cell r="CT798">
            <v>0</v>
          </cell>
          <cell r="CU798">
            <v>1</v>
          </cell>
          <cell r="CV798">
            <v>1</v>
          </cell>
        </row>
        <row r="799">
          <cell r="A799" t="str">
            <v>666u</v>
          </cell>
          <cell r="B799" t="str">
            <v>PF1</v>
          </cell>
          <cell r="C799" t="str">
            <v>FOAM 10TH</v>
          </cell>
          <cell r="D799" t="str">
            <v>Molds</v>
          </cell>
          <cell r="E799" t="str">
            <v>FMLGEI043UP810</v>
          </cell>
          <cell r="F799" t="str">
            <v>(علوى)LG43UP81</v>
          </cell>
          <cell r="G799" t="str">
            <v>Ea</v>
          </cell>
          <cell r="H799" t="str">
            <v>1400*1700</v>
          </cell>
          <cell r="I799">
            <v>0.29899999999999999</v>
          </cell>
          <cell r="M799">
            <v>72</v>
          </cell>
          <cell r="N799">
            <v>2</v>
          </cell>
          <cell r="O799">
            <v>3</v>
          </cell>
          <cell r="Q799" t="str">
            <v>تعمل</v>
          </cell>
          <cell r="R799">
            <v>299</v>
          </cell>
          <cell r="S799">
            <v>281.35899999999998</v>
          </cell>
          <cell r="T799">
            <v>320.22899999999998</v>
          </cell>
          <cell r="U799">
            <v>5.9</v>
          </cell>
          <cell r="V799">
            <v>7.1</v>
          </cell>
          <cell r="X799" t="str">
            <v>TV</v>
          </cell>
          <cell r="Y799">
            <v>420</v>
          </cell>
          <cell r="Z799" t="str">
            <v>اعلي</v>
          </cell>
          <cell r="AA799">
            <v>666</v>
          </cell>
          <cell r="AB799" t="str">
            <v>LG43UP81-top</v>
          </cell>
          <cell r="AD799" t="str">
            <v>LG43UP81</v>
          </cell>
          <cell r="AE799">
            <v>1</v>
          </cell>
          <cell r="AF799" t="str">
            <v>mma</v>
          </cell>
          <cell r="AG799" t="str">
            <v>MFZ67209701</v>
          </cell>
          <cell r="AH799">
            <v>150</v>
          </cell>
          <cell r="AI799">
            <v>142.5</v>
          </cell>
          <cell r="AJ799">
            <v>157.5</v>
          </cell>
          <cell r="AK799">
            <v>0</v>
          </cell>
          <cell r="AL799">
            <v>1</v>
          </cell>
          <cell r="AN799">
            <v>8</v>
          </cell>
          <cell r="AO799">
            <v>16</v>
          </cell>
          <cell r="AP799" t="str">
            <v>303xj</v>
          </cell>
          <cell r="AQ799" t="str">
            <v>S.2 112  (M) 0.7-1.1 mm</v>
          </cell>
          <cell r="AR799">
            <v>36</v>
          </cell>
          <cell r="AS799">
            <v>36</v>
          </cell>
          <cell r="AT799" t="str">
            <v>LGE</v>
          </cell>
          <cell r="AU799" t="str">
            <v>اتوماتيك</v>
          </cell>
          <cell r="AV799">
            <v>7</v>
          </cell>
          <cell r="AW799">
            <v>7</v>
          </cell>
          <cell r="AX799">
            <v>1036</v>
          </cell>
          <cell r="AY799">
            <v>1</v>
          </cell>
          <cell r="AZ799">
            <v>6</v>
          </cell>
          <cell r="BA799">
            <v>175</v>
          </cell>
          <cell r="BB799">
            <v>1</v>
          </cell>
          <cell r="BC799">
            <v>4</v>
          </cell>
          <cell r="BD799">
            <v>245</v>
          </cell>
          <cell r="BE799">
            <v>1</v>
          </cell>
          <cell r="BF799">
            <v>4</v>
          </cell>
          <cell r="BJ799">
            <v>5</v>
          </cell>
          <cell r="BK799">
            <v>3</v>
          </cell>
          <cell r="BL799">
            <v>13</v>
          </cell>
          <cell r="BM799">
            <v>2</v>
          </cell>
          <cell r="BN799">
            <v>421</v>
          </cell>
          <cell r="BO799" t="str">
            <v>4</v>
          </cell>
          <cell r="BP799">
            <v>44241</v>
          </cell>
          <cell r="BX799" t="str">
            <v>شفاف</v>
          </cell>
          <cell r="BY799">
            <v>1.2800000000000001E-2</v>
          </cell>
          <cell r="BZ799">
            <v>50</v>
          </cell>
          <cell r="CA799">
            <v>3.5</v>
          </cell>
          <cell r="CB799">
            <v>9</v>
          </cell>
          <cell r="CC799">
            <v>1</v>
          </cell>
          <cell r="CE799">
            <v>87</v>
          </cell>
          <cell r="CF799">
            <v>150</v>
          </cell>
          <cell r="CH799">
            <v>6.96E-3</v>
          </cell>
          <cell r="CI799">
            <v>8.6999999999999994E-2</v>
          </cell>
          <cell r="CK799">
            <v>0.32441499999999995</v>
          </cell>
          <cell r="CL799">
            <v>0</v>
          </cell>
          <cell r="CO799" t="str">
            <v>LG</v>
          </cell>
          <cell r="CP799" t="str">
            <v>HE</v>
          </cell>
          <cell r="CT799">
            <v>0</v>
          </cell>
          <cell r="CU799">
            <v>1</v>
          </cell>
          <cell r="CV799">
            <v>1</v>
          </cell>
        </row>
        <row r="800">
          <cell r="A800" t="str">
            <v>666d</v>
          </cell>
          <cell r="B800" t="str">
            <v>PF1</v>
          </cell>
          <cell r="C800" t="str">
            <v>FOAM 10TH</v>
          </cell>
          <cell r="D800" t="str">
            <v>Molds</v>
          </cell>
          <cell r="E800" t="str">
            <v>FMLGEI043UP810</v>
          </cell>
          <cell r="F800" t="str">
            <v>(سفلي)LG43UP81</v>
          </cell>
          <cell r="G800" t="str">
            <v>Ea</v>
          </cell>
          <cell r="H800" t="str">
            <v>1400*1700</v>
          </cell>
          <cell r="I800">
            <v>0.185</v>
          </cell>
          <cell r="M800">
            <v>72</v>
          </cell>
          <cell r="N800">
            <v>2</v>
          </cell>
          <cell r="O800">
            <v>3</v>
          </cell>
          <cell r="Q800" t="str">
            <v>تعمل</v>
          </cell>
          <cell r="R800">
            <v>185</v>
          </cell>
          <cell r="S800">
            <v>174.08500000000001</v>
          </cell>
          <cell r="T800">
            <v>198.13499999999999</v>
          </cell>
          <cell r="U800">
            <v>5.9</v>
          </cell>
          <cell r="V800">
            <v>7.1</v>
          </cell>
          <cell r="X800" t="str">
            <v>TV</v>
          </cell>
          <cell r="Y800">
            <v>420</v>
          </cell>
          <cell r="Z800" t="str">
            <v>اسفل</v>
          </cell>
          <cell r="AA800">
            <v>666</v>
          </cell>
          <cell r="AB800" t="str">
            <v>LG43UP81-bottom</v>
          </cell>
          <cell r="AD800" t="str">
            <v>LG43UP81</v>
          </cell>
          <cell r="AE800">
            <v>1</v>
          </cell>
          <cell r="AF800" t="str">
            <v>mma</v>
          </cell>
          <cell r="AG800" t="str">
            <v>MFZ67209701</v>
          </cell>
          <cell r="AH800">
            <v>150</v>
          </cell>
          <cell r="AI800">
            <v>142.5</v>
          </cell>
          <cell r="AJ800">
            <v>157.5</v>
          </cell>
          <cell r="AK800">
            <v>0</v>
          </cell>
          <cell r="AL800">
            <v>1</v>
          </cell>
          <cell r="AN800">
            <v>8</v>
          </cell>
          <cell r="AO800">
            <v>16</v>
          </cell>
          <cell r="AP800" t="str">
            <v>303xj</v>
          </cell>
          <cell r="AQ800" t="str">
            <v>S.2 112  (M) 0.7-1.1 mm</v>
          </cell>
          <cell r="AR800">
            <v>36</v>
          </cell>
          <cell r="AS800">
            <v>36</v>
          </cell>
          <cell r="AT800" t="str">
            <v>LGE</v>
          </cell>
          <cell r="AU800" t="str">
            <v>اتوماتيك</v>
          </cell>
          <cell r="AV800">
            <v>7</v>
          </cell>
          <cell r="AW800">
            <v>7</v>
          </cell>
          <cell r="AX800">
            <v>800</v>
          </cell>
          <cell r="AY800">
            <v>6</v>
          </cell>
          <cell r="AZ800">
            <v>6</v>
          </cell>
          <cell r="BA800">
            <v>175</v>
          </cell>
          <cell r="BB800">
            <v>0</v>
          </cell>
          <cell r="BC800">
            <v>4</v>
          </cell>
          <cell r="BD800">
            <v>180</v>
          </cell>
          <cell r="BE800">
            <v>1</v>
          </cell>
          <cell r="BF800">
            <v>4</v>
          </cell>
          <cell r="BJ800">
            <v>5</v>
          </cell>
          <cell r="BK800">
            <v>3</v>
          </cell>
          <cell r="BL800">
            <v>13</v>
          </cell>
          <cell r="BM800">
            <v>2</v>
          </cell>
          <cell r="BN800">
            <v>421</v>
          </cell>
          <cell r="BO800" t="str">
            <v>4</v>
          </cell>
          <cell r="BP800">
            <v>44241</v>
          </cell>
          <cell r="BX800" t="str">
            <v>شفاف</v>
          </cell>
          <cell r="BY800">
            <v>1.2800000000000001E-2</v>
          </cell>
          <cell r="BZ800">
            <v>50</v>
          </cell>
          <cell r="CA800">
            <v>3.5</v>
          </cell>
          <cell r="CB800">
            <v>9</v>
          </cell>
          <cell r="CC800">
            <v>1</v>
          </cell>
          <cell r="CE800">
            <v>87</v>
          </cell>
          <cell r="CF800">
            <v>150</v>
          </cell>
          <cell r="CH800">
            <v>6.96E-3</v>
          </cell>
          <cell r="CI800">
            <v>8.6999999999999994E-2</v>
          </cell>
          <cell r="CK800">
            <v>0.20072499999999999</v>
          </cell>
          <cell r="CL800">
            <v>0</v>
          </cell>
          <cell r="CO800" t="str">
            <v>LG</v>
          </cell>
          <cell r="CP800" t="str">
            <v>HE</v>
          </cell>
          <cell r="CT800">
            <v>0</v>
          </cell>
          <cell r="CU800">
            <v>0</v>
          </cell>
          <cell r="CV800">
            <v>0</v>
          </cell>
        </row>
        <row r="801">
          <cell r="A801">
            <v>666</v>
          </cell>
          <cell r="B801" t="str">
            <v>PF1</v>
          </cell>
          <cell r="C801" t="str">
            <v>FOAM 10TH</v>
          </cell>
          <cell r="D801" t="str">
            <v>Molds</v>
          </cell>
          <cell r="E801" t="str">
            <v>FMLGEI043UP810</v>
          </cell>
          <cell r="F801" t="str">
            <v>LG43UP81</v>
          </cell>
          <cell r="G801" t="str">
            <v>Set</v>
          </cell>
          <cell r="H801" t="str">
            <v>1400*1700</v>
          </cell>
          <cell r="I801">
            <v>0.48399999999999999</v>
          </cell>
          <cell r="M801">
            <v>72</v>
          </cell>
          <cell r="N801">
            <v>2</v>
          </cell>
          <cell r="O801">
            <v>3</v>
          </cell>
          <cell r="Q801" t="str">
            <v>تعمل</v>
          </cell>
          <cell r="R801">
            <v>484</v>
          </cell>
          <cell r="S801">
            <v>455.44400000000002</v>
          </cell>
          <cell r="T801">
            <v>518.36400000000003</v>
          </cell>
          <cell r="U801">
            <v>5.9</v>
          </cell>
          <cell r="V801">
            <v>7.1</v>
          </cell>
          <cell r="X801" t="str">
            <v>TV</v>
          </cell>
          <cell r="Y801">
            <v>420</v>
          </cell>
          <cell r="AA801">
            <v>666</v>
          </cell>
          <cell r="AB801" t="str">
            <v>LG43UP81</v>
          </cell>
          <cell r="AD801" t="str">
            <v>LG43UP81</v>
          </cell>
          <cell r="AE801">
            <v>1</v>
          </cell>
          <cell r="AF801" t="str">
            <v>mma</v>
          </cell>
          <cell r="AG801" t="str">
            <v>MFZ67209701</v>
          </cell>
          <cell r="AH801">
            <v>150</v>
          </cell>
          <cell r="AI801">
            <v>142.5</v>
          </cell>
          <cell r="AJ801">
            <v>157.5</v>
          </cell>
          <cell r="AK801">
            <v>1</v>
          </cell>
          <cell r="AM801">
            <v>1</v>
          </cell>
          <cell r="AN801">
            <v>8</v>
          </cell>
          <cell r="AO801">
            <v>16</v>
          </cell>
          <cell r="AP801" t="str">
            <v>303xj</v>
          </cell>
          <cell r="AQ801" t="str">
            <v>S.2 112  (M) 0.7-1.1 mm</v>
          </cell>
          <cell r="AR801">
            <v>21</v>
          </cell>
          <cell r="AS801">
            <v>26</v>
          </cell>
          <cell r="AT801" t="str">
            <v>LGE</v>
          </cell>
          <cell r="AU801" t="str">
            <v>اتوماتيك</v>
          </cell>
          <cell r="AV801">
            <v>7</v>
          </cell>
          <cell r="AW801">
            <v>7</v>
          </cell>
          <cell r="BB801">
            <v>1</v>
          </cell>
          <cell r="BJ801">
            <v>5</v>
          </cell>
          <cell r="BK801">
            <v>3</v>
          </cell>
          <cell r="BL801">
            <v>13</v>
          </cell>
          <cell r="BM801">
            <v>2</v>
          </cell>
          <cell r="BN801">
            <v>421</v>
          </cell>
          <cell r="BO801" t="str">
            <v>4</v>
          </cell>
          <cell r="BP801">
            <v>44241</v>
          </cell>
          <cell r="BX801" t="str">
            <v>شفاف</v>
          </cell>
          <cell r="BY801">
            <v>1.2800000000000001E-2</v>
          </cell>
          <cell r="BZ801">
            <v>50</v>
          </cell>
          <cell r="CA801">
            <v>3.5</v>
          </cell>
          <cell r="CB801">
            <v>9</v>
          </cell>
          <cell r="CC801">
            <v>2</v>
          </cell>
          <cell r="CE801">
            <v>87</v>
          </cell>
          <cell r="CF801">
            <v>150</v>
          </cell>
          <cell r="CH801">
            <v>6.96E-3</v>
          </cell>
          <cell r="CI801">
            <v>8.6999999999999994E-2</v>
          </cell>
          <cell r="CK801">
            <v>0.52513999999999994</v>
          </cell>
          <cell r="CL801">
            <v>0</v>
          </cell>
          <cell r="CO801" t="str">
            <v>LG</v>
          </cell>
          <cell r="CP801" t="str">
            <v>HE</v>
          </cell>
          <cell r="CT801">
            <v>1</v>
          </cell>
          <cell r="CU801">
            <v>1</v>
          </cell>
          <cell r="CV801">
            <v>1</v>
          </cell>
        </row>
        <row r="802">
          <cell r="A802">
            <v>667</v>
          </cell>
          <cell r="B802" t="str">
            <v>PF1</v>
          </cell>
          <cell r="C802" t="str">
            <v>FOAM 10TH</v>
          </cell>
          <cell r="D802" t="str">
            <v>Molds</v>
          </cell>
          <cell r="E802" t="str">
            <v>FMLGEI065UP810</v>
          </cell>
          <cell r="F802" t="str">
            <v>LG65UP81-top&amp;bottom</v>
          </cell>
          <cell r="G802" t="str">
            <v>Set</v>
          </cell>
          <cell r="H802" t="str">
            <v>1400*1700</v>
          </cell>
          <cell r="I802">
            <v>1.6302000000000001</v>
          </cell>
          <cell r="M802">
            <v>20</v>
          </cell>
          <cell r="N802">
            <v>4</v>
          </cell>
          <cell r="O802">
            <v>1</v>
          </cell>
          <cell r="P802" t="str">
            <v>XX1</v>
          </cell>
          <cell r="Q802" t="str">
            <v>تعمل</v>
          </cell>
          <cell r="R802">
            <v>1630.2</v>
          </cell>
          <cell r="S802">
            <v>1534.0182</v>
          </cell>
          <cell r="T802">
            <v>1745.9442000000001</v>
          </cell>
          <cell r="U802">
            <v>5.9</v>
          </cell>
          <cell r="V802">
            <v>7.1</v>
          </cell>
          <cell r="X802" t="str">
            <v>TV</v>
          </cell>
          <cell r="Y802">
            <v>421</v>
          </cell>
          <cell r="AA802">
            <v>667</v>
          </cell>
          <cell r="AB802" t="str">
            <v>LG65UP81-top&amp;bootom</v>
          </cell>
          <cell r="AD802" t="str">
            <v>LG65UP81</v>
          </cell>
          <cell r="AE802">
            <v>1</v>
          </cell>
          <cell r="AF802" t="str">
            <v>mma</v>
          </cell>
          <cell r="AH802">
            <v>180</v>
          </cell>
          <cell r="AI802">
            <v>171</v>
          </cell>
          <cell r="AJ802">
            <v>189</v>
          </cell>
          <cell r="AK802">
            <v>1</v>
          </cell>
          <cell r="AL802">
            <v>1</v>
          </cell>
          <cell r="AN802">
            <v>6</v>
          </cell>
          <cell r="AO802">
            <v>16</v>
          </cell>
          <cell r="AP802" t="str">
            <v>303xj</v>
          </cell>
          <cell r="AQ802" t="str">
            <v>S.2 112  (M) 0.7-1.1 mm</v>
          </cell>
          <cell r="AR802">
            <v>21</v>
          </cell>
          <cell r="AS802">
            <v>26</v>
          </cell>
          <cell r="AT802" t="str">
            <v>LGE</v>
          </cell>
          <cell r="AU802" t="str">
            <v>اتوماتيك</v>
          </cell>
          <cell r="AV802">
            <v>7</v>
          </cell>
          <cell r="AW802">
            <v>7</v>
          </cell>
          <cell r="BJ802">
            <v>5</v>
          </cell>
          <cell r="BK802">
            <v>1</v>
          </cell>
          <cell r="BL802">
            <v>11</v>
          </cell>
          <cell r="BM802">
            <v>2</v>
          </cell>
          <cell r="BN802">
            <v>422</v>
          </cell>
          <cell r="BO802" t="str">
            <v>4</v>
          </cell>
          <cell r="BP802">
            <v>44241</v>
          </cell>
          <cell r="BX802" t="str">
            <v>شفاف</v>
          </cell>
          <cell r="BY802">
            <v>1.2800000000000001E-2</v>
          </cell>
          <cell r="BZ802">
            <v>50</v>
          </cell>
          <cell r="CB802">
            <v>4</v>
          </cell>
          <cell r="CC802">
            <v>3</v>
          </cell>
          <cell r="CE802">
            <v>87</v>
          </cell>
          <cell r="CF802">
            <v>150</v>
          </cell>
          <cell r="CH802">
            <v>6.96E-3</v>
          </cell>
          <cell r="CI802">
            <v>8.6999999999999994E-2</v>
          </cell>
          <cell r="CK802">
            <v>1.768767</v>
          </cell>
          <cell r="CL802">
            <v>0</v>
          </cell>
          <cell r="CO802" t="str">
            <v>LG</v>
          </cell>
          <cell r="CP802" t="str">
            <v>HE</v>
          </cell>
          <cell r="CT802">
            <v>1</v>
          </cell>
          <cell r="CU802">
            <v>1</v>
          </cell>
          <cell r="CV802">
            <v>1</v>
          </cell>
        </row>
        <row r="803">
          <cell r="A803" t="str">
            <v>667u</v>
          </cell>
          <cell r="B803" t="str">
            <v>PF1</v>
          </cell>
          <cell r="C803" t="str">
            <v>FOAM 10TH</v>
          </cell>
          <cell r="D803" t="str">
            <v>Molds</v>
          </cell>
          <cell r="E803" t="str">
            <v>FMLGEI065UP810</v>
          </cell>
          <cell r="F803" t="str">
            <v>LG65UP81-top</v>
          </cell>
          <cell r="G803" t="str">
            <v>Ea</v>
          </cell>
          <cell r="H803" t="str">
            <v>1400*1700</v>
          </cell>
          <cell r="I803">
            <v>0.91100000000000003</v>
          </cell>
          <cell r="M803">
            <v>20</v>
          </cell>
          <cell r="N803">
            <v>1</v>
          </cell>
          <cell r="O803">
            <v>1</v>
          </cell>
          <cell r="P803" t="str">
            <v>XX1</v>
          </cell>
          <cell r="Q803" t="str">
            <v>تعمل</v>
          </cell>
          <cell r="R803">
            <v>911</v>
          </cell>
          <cell r="S803">
            <v>857.25099999999998</v>
          </cell>
          <cell r="T803">
            <v>975.68100000000004</v>
          </cell>
          <cell r="U803">
            <v>5.9</v>
          </cell>
          <cell r="V803">
            <v>7.1</v>
          </cell>
          <cell r="X803" t="str">
            <v>TV</v>
          </cell>
          <cell r="Y803">
            <v>421</v>
          </cell>
          <cell r="Z803" t="str">
            <v>اعلي</v>
          </cell>
          <cell r="AA803">
            <v>667</v>
          </cell>
          <cell r="AB803" t="str">
            <v>LG65UP81-top&amp;bootom</v>
          </cell>
          <cell r="AD803" t="str">
            <v>LG65UP81</v>
          </cell>
          <cell r="AE803">
            <v>1</v>
          </cell>
          <cell r="AF803" t="str">
            <v>mma</v>
          </cell>
          <cell r="AG803" t="str">
            <v>MFZ66236601</v>
          </cell>
          <cell r="AH803">
            <v>180</v>
          </cell>
          <cell r="AI803">
            <v>171</v>
          </cell>
          <cell r="AJ803">
            <v>189</v>
          </cell>
          <cell r="AK803">
            <v>0</v>
          </cell>
          <cell r="AL803">
            <v>1</v>
          </cell>
          <cell r="AN803">
            <v>6</v>
          </cell>
          <cell r="AO803">
            <v>16</v>
          </cell>
          <cell r="AP803" t="str">
            <v>303xj</v>
          </cell>
          <cell r="AQ803" t="str">
            <v>S.2 112  (M) 0.7-1.1 mm</v>
          </cell>
          <cell r="AR803">
            <v>21</v>
          </cell>
          <cell r="AS803">
            <v>26</v>
          </cell>
          <cell r="AT803" t="str">
            <v>LGE</v>
          </cell>
          <cell r="AU803" t="str">
            <v>اتوماتيك</v>
          </cell>
          <cell r="AV803">
            <v>7</v>
          </cell>
          <cell r="AW803">
            <v>7</v>
          </cell>
          <cell r="AX803">
            <v>1584</v>
          </cell>
          <cell r="AY803">
            <v>1</v>
          </cell>
          <cell r="AZ803">
            <v>7</v>
          </cell>
          <cell r="BA803">
            <v>212</v>
          </cell>
          <cell r="BB803">
            <v>1</v>
          </cell>
          <cell r="BC803">
            <v>4</v>
          </cell>
          <cell r="BD803">
            <v>350</v>
          </cell>
          <cell r="BE803">
            <v>1</v>
          </cell>
          <cell r="BF803">
            <v>5</v>
          </cell>
          <cell r="BJ803">
            <v>5</v>
          </cell>
          <cell r="BK803">
            <v>1</v>
          </cell>
          <cell r="BL803">
            <v>11</v>
          </cell>
          <cell r="BM803">
            <v>2</v>
          </cell>
          <cell r="BN803">
            <v>422</v>
          </cell>
          <cell r="BO803" t="str">
            <v>4</v>
          </cell>
          <cell r="BP803">
            <v>44241</v>
          </cell>
          <cell r="BX803" t="str">
            <v>شفاف</v>
          </cell>
          <cell r="BY803">
            <v>1.2800000000000001E-2</v>
          </cell>
          <cell r="BZ803">
            <v>50</v>
          </cell>
          <cell r="CA803">
            <v>3</v>
          </cell>
          <cell r="CB803">
            <v>4</v>
          </cell>
          <cell r="CC803">
            <v>1</v>
          </cell>
          <cell r="CE803">
            <v>87</v>
          </cell>
          <cell r="CF803">
            <v>200</v>
          </cell>
          <cell r="CG803" t="str">
            <v>ابيض</v>
          </cell>
          <cell r="CH803">
            <v>6.96E-3</v>
          </cell>
          <cell r="CI803">
            <v>8.6999999999999994E-2</v>
          </cell>
          <cell r="CK803">
            <v>0.98843499999999995</v>
          </cell>
          <cell r="CL803">
            <v>0</v>
          </cell>
          <cell r="CO803" t="str">
            <v>LG</v>
          </cell>
          <cell r="CP803" t="str">
            <v>HE</v>
          </cell>
          <cell r="CT803">
            <v>0</v>
          </cell>
          <cell r="CU803">
            <v>1</v>
          </cell>
          <cell r="CV803">
            <v>1</v>
          </cell>
        </row>
        <row r="804">
          <cell r="A804">
            <v>673</v>
          </cell>
          <cell r="B804" t="str">
            <v>PF1</v>
          </cell>
          <cell r="C804" t="str">
            <v>FOAM 10TH</v>
          </cell>
          <cell r="D804" t="str">
            <v>Molds</v>
          </cell>
          <cell r="E804" t="str">
            <v>FMLGEI365UP810</v>
          </cell>
          <cell r="F804" t="str">
            <v>LG65UP81-side</v>
          </cell>
          <cell r="G804" t="str">
            <v>Ea</v>
          </cell>
          <cell r="H804" t="str">
            <v>1400*1700</v>
          </cell>
          <cell r="I804">
            <v>0.1232</v>
          </cell>
          <cell r="M804">
            <v>20</v>
          </cell>
          <cell r="N804">
            <v>2</v>
          </cell>
          <cell r="O804">
            <v>1</v>
          </cell>
          <cell r="P804" t="str">
            <v>XX1</v>
          </cell>
          <cell r="Q804" t="str">
            <v>تعمل</v>
          </cell>
          <cell r="R804">
            <v>123.2</v>
          </cell>
          <cell r="S804">
            <v>115.9312</v>
          </cell>
          <cell r="T804">
            <v>131.94720000000001</v>
          </cell>
          <cell r="U804">
            <v>5.9</v>
          </cell>
          <cell r="V804">
            <v>7.1</v>
          </cell>
          <cell r="X804" t="str">
            <v>TV</v>
          </cell>
          <cell r="Y804">
            <v>421</v>
          </cell>
          <cell r="AA804">
            <v>673</v>
          </cell>
          <cell r="AB804" t="str">
            <v>LG65UP81-side</v>
          </cell>
          <cell r="AD804" t="str">
            <v>LG65UP81</v>
          </cell>
          <cell r="AE804">
            <v>1</v>
          </cell>
          <cell r="AF804" t="str">
            <v>mma</v>
          </cell>
          <cell r="AG804" t="str">
            <v>MFZ67207602</v>
          </cell>
          <cell r="AH804">
            <v>180</v>
          </cell>
          <cell r="AI804">
            <v>171</v>
          </cell>
          <cell r="AJ804">
            <v>189</v>
          </cell>
          <cell r="AK804">
            <v>1</v>
          </cell>
          <cell r="AL804">
            <v>1</v>
          </cell>
          <cell r="AN804">
            <v>6</v>
          </cell>
          <cell r="AO804">
            <v>16</v>
          </cell>
          <cell r="AP804" t="str">
            <v>303xj</v>
          </cell>
          <cell r="AQ804" t="str">
            <v>S.2 112  (M) 0.7-1.1 mm</v>
          </cell>
          <cell r="AR804">
            <v>21</v>
          </cell>
          <cell r="AS804">
            <v>26</v>
          </cell>
          <cell r="AT804" t="str">
            <v>LGE</v>
          </cell>
          <cell r="AU804" t="str">
            <v>اتوماتيك</v>
          </cell>
          <cell r="AV804">
            <v>7</v>
          </cell>
          <cell r="AW804">
            <v>7</v>
          </cell>
          <cell r="AX804">
            <v>251</v>
          </cell>
          <cell r="AY804">
            <v>1</v>
          </cell>
          <cell r="AZ804">
            <v>5</v>
          </cell>
          <cell r="BA804">
            <v>206</v>
          </cell>
          <cell r="BB804">
            <v>1</v>
          </cell>
          <cell r="BC804">
            <v>4</v>
          </cell>
          <cell r="BD804">
            <v>132</v>
          </cell>
          <cell r="BE804">
            <v>1</v>
          </cell>
          <cell r="BF804">
            <v>3</v>
          </cell>
          <cell r="BJ804">
            <v>5</v>
          </cell>
          <cell r="BK804">
            <v>1</v>
          </cell>
          <cell r="BL804">
            <v>11</v>
          </cell>
          <cell r="BM804">
            <v>2</v>
          </cell>
          <cell r="BN804">
            <v>422</v>
          </cell>
          <cell r="BO804" t="str">
            <v>4</v>
          </cell>
          <cell r="BP804">
            <v>44214</v>
          </cell>
          <cell r="BX804" t="str">
            <v>شفاف</v>
          </cell>
          <cell r="BY804">
            <v>2.6667E-2</v>
          </cell>
          <cell r="BZ804">
            <v>50</v>
          </cell>
          <cell r="CA804">
            <v>5</v>
          </cell>
          <cell r="CB804">
            <v>40</v>
          </cell>
          <cell r="CC804">
            <v>1</v>
          </cell>
          <cell r="CE804">
            <v>87</v>
          </cell>
          <cell r="CF804">
            <v>200</v>
          </cell>
          <cell r="CG804" t="str">
            <v>ازرق</v>
          </cell>
          <cell r="CH804">
            <v>1.4500000000000001E-2</v>
          </cell>
          <cell r="CI804">
            <v>8.6999999999999994E-2</v>
          </cell>
          <cell r="CK804">
            <v>0.13367200000000001</v>
          </cell>
          <cell r="CL804">
            <v>0</v>
          </cell>
          <cell r="CO804" t="str">
            <v>LG</v>
          </cell>
          <cell r="CP804" t="str">
            <v>HE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</row>
        <row r="805">
          <cell r="A805">
            <v>668</v>
          </cell>
          <cell r="B805" t="str">
            <v>PF1</v>
          </cell>
          <cell r="C805" t="str">
            <v>FOAM 10TH</v>
          </cell>
          <cell r="D805" t="str">
            <v>Molds</v>
          </cell>
          <cell r="E805" t="str">
            <v>FMLGEI365UP770</v>
          </cell>
          <cell r="F805" t="str">
            <v>LG 65UP77 FRONT</v>
          </cell>
          <cell r="G805" t="str">
            <v>Ea</v>
          </cell>
          <cell r="H805" t="str">
            <v>1400*1700</v>
          </cell>
          <cell r="I805">
            <v>0.10299999999999999</v>
          </cell>
          <cell r="M805">
            <v>103</v>
          </cell>
          <cell r="N805">
            <v>1</v>
          </cell>
          <cell r="O805">
            <v>2</v>
          </cell>
          <cell r="Q805" t="str">
            <v>تعمل</v>
          </cell>
          <cell r="R805">
            <v>103</v>
          </cell>
          <cell r="S805">
            <v>96.923000000000002</v>
          </cell>
          <cell r="T805">
            <v>110.313</v>
          </cell>
          <cell r="U805">
            <v>5.9</v>
          </cell>
          <cell r="V805">
            <v>7.1</v>
          </cell>
          <cell r="X805" t="str">
            <v>TV</v>
          </cell>
          <cell r="Y805">
            <v>422</v>
          </cell>
          <cell r="AA805">
            <v>668</v>
          </cell>
          <cell r="AB805" t="str">
            <v>LG 65UP77 FRONT</v>
          </cell>
          <cell r="AD805" t="str">
            <v>LG 65UP77 FRONT</v>
          </cell>
          <cell r="AE805">
            <v>1</v>
          </cell>
          <cell r="AF805" t="str">
            <v>mma</v>
          </cell>
          <cell r="AG805" t="str">
            <v>MFZ67225101</v>
          </cell>
          <cell r="AH805">
            <v>69.902912621359221</v>
          </cell>
          <cell r="AI805">
            <v>66.40776699029125</v>
          </cell>
          <cell r="AJ805">
            <v>73.398058252427191</v>
          </cell>
          <cell r="AK805">
            <v>1</v>
          </cell>
          <cell r="AM805">
            <v>1</v>
          </cell>
          <cell r="AN805">
            <v>7</v>
          </cell>
          <cell r="AO805">
            <v>16</v>
          </cell>
          <cell r="AP805" t="str">
            <v>303xj</v>
          </cell>
          <cell r="AQ805" t="str">
            <v>S.2 112  (M) 0.7-1.1 mm</v>
          </cell>
          <cell r="AR805">
            <v>24</v>
          </cell>
          <cell r="AS805">
            <v>24</v>
          </cell>
          <cell r="AT805" t="str">
            <v>LGE</v>
          </cell>
          <cell r="AU805" t="str">
            <v>اتوماتيك</v>
          </cell>
          <cell r="AV805">
            <v>7</v>
          </cell>
          <cell r="AW805">
            <v>7</v>
          </cell>
          <cell r="AX805">
            <v>1554</v>
          </cell>
          <cell r="AY805">
            <v>1</v>
          </cell>
          <cell r="AZ805">
            <v>7</v>
          </cell>
          <cell r="BA805">
            <v>246</v>
          </cell>
          <cell r="BB805">
            <v>1</v>
          </cell>
          <cell r="BC805">
            <v>4</v>
          </cell>
          <cell r="BD805">
            <v>37</v>
          </cell>
          <cell r="BE805">
            <v>1</v>
          </cell>
          <cell r="BF805">
            <v>2.5</v>
          </cell>
          <cell r="BJ805">
            <v>5</v>
          </cell>
          <cell r="BK805">
            <v>2</v>
          </cell>
          <cell r="BL805">
            <v>12</v>
          </cell>
          <cell r="BM805">
            <v>2</v>
          </cell>
          <cell r="BN805">
            <v>411</v>
          </cell>
          <cell r="BO805" t="str">
            <v>4</v>
          </cell>
          <cell r="BP805">
            <v>44241</v>
          </cell>
          <cell r="BX805" t="str">
            <v>شفاف</v>
          </cell>
          <cell r="BY805">
            <v>1.2800000000000001E-2</v>
          </cell>
          <cell r="BZ805">
            <v>50</v>
          </cell>
          <cell r="CA805">
            <v>3.5</v>
          </cell>
          <cell r="CB805">
            <v>25</v>
          </cell>
          <cell r="CC805">
            <v>2</v>
          </cell>
          <cell r="CE805">
            <v>87</v>
          </cell>
          <cell r="CF805">
            <v>200</v>
          </cell>
          <cell r="CG805" t="str">
            <v>احمر</v>
          </cell>
          <cell r="CH805">
            <v>6.96E-3</v>
          </cell>
          <cell r="CI805">
            <v>8.6999999999999994E-2</v>
          </cell>
          <cell r="CK805">
            <v>0.11175499999999999</v>
          </cell>
          <cell r="CL805">
            <v>0</v>
          </cell>
          <cell r="CO805" t="str">
            <v>LG</v>
          </cell>
          <cell r="CP805" t="str">
            <v>HE</v>
          </cell>
          <cell r="CT805">
            <v>1</v>
          </cell>
          <cell r="CU805">
            <v>1</v>
          </cell>
          <cell r="CV805">
            <v>1</v>
          </cell>
        </row>
        <row r="806">
          <cell r="A806" t="str">
            <v>669u</v>
          </cell>
          <cell r="B806" t="str">
            <v>PF1</v>
          </cell>
          <cell r="C806" t="str">
            <v>FOAM 10TH</v>
          </cell>
          <cell r="D806" t="str">
            <v>Molds</v>
          </cell>
          <cell r="E806" t="str">
            <v>FMLGEI065UP770</v>
          </cell>
          <cell r="F806" t="str">
            <v>(علوى)LG65UP77</v>
          </cell>
          <cell r="G806" t="str">
            <v>Ea</v>
          </cell>
          <cell r="H806" t="str">
            <v>1400*1700</v>
          </cell>
          <cell r="I806">
            <v>0.47899999999999998</v>
          </cell>
          <cell r="M806">
            <v>40</v>
          </cell>
          <cell r="N806">
            <v>1</v>
          </cell>
          <cell r="O806">
            <v>2</v>
          </cell>
          <cell r="Q806" t="str">
            <v>تعمل</v>
          </cell>
          <cell r="R806">
            <v>479</v>
          </cell>
          <cell r="S806">
            <v>450.73899999999998</v>
          </cell>
          <cell r="T806">
            <v>513.00900000000001</v>
          </cell>
          <cell r="U806">
            <v>5.9</v>
          </cell>
          <cell r="V806">
            <v>7.1</v>
          </cell>
          <cell r="X806" t="str">
            <v>TV</v>
          </cell>
          <cell r="Y806">
            <v>423</v>
          </cell>
          <cell r="Z806" t="str">
            <v>اعلي</v>
          </cell>
          <cell r="AA806">
            <v>669</v>
          </cell>
          <cell r="AB806" t="str">
            <v>LG65UP77_TB</v>
          </cell>
          <cell r="AD806" t="str">
            <v>LG65UP77_TB</v>
          </cell>
          <cell r="AE806">
            <v>1</v>
          </cell>
          <cell r="AF806" t="str">
            <v>mma</v>
          </cell>
          <cell r="AG806" t="str">
            <v>MFZ67207701</v>
          </cell>
          <cell r="AH806">
            <v>180</v>
          </cell>
          <cell r="AI806">
            <v>171</v>
          </cell>
          <cell r="AJ806">
            <v>189</v>
          </cell>
          <cell r="AK806">
            <v>0</v>
          </cell>
          <cell r="AL806">
            <v>1</v>
          </cell>
          <cell r="AN806">
            <v>5</v>
          </cell>
          <cell r="AO806">
            <v>16</v>
          </cell>
          <cell r="AP806" t="str">
            <v>303xj</v>
          </cell>
          <cell r="AQ806" t="str">
            <v>S.2 112  (M) 0.7-1.1 mm</v>
          </cell>
          <cell r="AR806">
            <v>32</v>
          </cell>
          <cell r="AS806">
            <v>28</v>
          </cell>
          <cell r="AT806" t="str">
            <v>LGE</v>
          </cell>
          <cell r="AU806" t="str">
            <v>اتوماتيك</v>
          </cell>
          <cell r="AV806">
            <v>7</v>
          </cell>
          <cell r="AW806">
            <v>7</v>
          </cell>
          <cell r="AX806">
            <v>1584</v>
          </cell>
          <cell r="AY806">
            <v>1</v>
          </cell>
          <cell r="AZ806">
            <v>7</v>
          </cell>
          <cell r="BA806">
            <v>156</v>
          </cell>
          <cell r="BB806">
            <v>1</v>
          </cell>
          <cell r="BC806">
            <v>4</v>
          </cell>
          <cell r="BD806">
            <v>350</v>
          </cell>
          <cell r="BE806">
            <v>1</v>
          </cell>
          <cell r="BF806">
            <v>5</v>
          </cell>
          <cell r="BJ806">
            <v>5</v>
          </cell>
          <cell r="BK806">
            <v>0</v>
          </cell>
          <cell r="BL806">
            <v>10</v>
          </cell>
          <cell r="BM806">
            <v>2</v>
          </cell>
          <cell r="BN806">
            <v>419</v>
          </cell>
          <cell r="BO806" t="str">
            <v>4</v>
          </cell>
          <cell r="BP806">
            <v>44241</v>
          </cell>
          <cell r="BX806" t="str">
            <v>شفاف</v>
          </cell>
          <cell r="BY806">
            <v>1.2800000000000001E-2</v>
          </cell>
          <cell r="BZ806">
            <v>50</v>
          </cell>
          <cell r="CA806">
            <v>3.5</v>
          </cell>
          <cell r="CB806">
            <v>6</v>
          </cell>
          <cell r="CC806">
            <v>1</v>
          </cell>
          <cell r="CE806">
            <v>87</v>
          </cell>
          <cell r="CF806">
            <v>200</v>
          </cell>
          <cell r="CG806" t="str">
            <v>ازرق</v>
          </cell>
          <cell r="CH806">
            <v>6.96E-3</v>
          </cell>
          <cell r="CI806">
            <v>8.6999999999999994E-2</v>
          </cell>
          <cell r="CK806">
            <v>0.51971499999999993</v>
          </cell>
          <cell r="CL806">
            <v>0</v>
          </cell>
          <cell r="CO806" t="str">
            <v>LG</v>
          </cell>
          <cell r="CP806" t="str">
            <v>HE</v>
          </cell>
          <cell r="CT806">
            <v>0</v>
          </cell>
          <cell r="CU806">
            <v>1</v>
          </cell>
          <cell r="CV806">
            <v>1</v>
          </cell>
        </row>
        <row r="807">
          <cell r="A807" t="str">
            <v>669d</v>
          </cell>
          <cell r="B807" t="str">
            <v>PF1</v>
          </cell>
          <cell r="C807" t="str">
            <v>FOAM 10TH</v>
          </cell>
          <cell r="D807" t="str">
            <v>Molds</v>
          </cell>
          <cell r="E807" t="str">
            <v>FMLGEI065UP770</v>
          </cell>
          <cell r="F807" t="str">
            <v>(سفلي)LG65UP77</v>
          </cell>
          <cell r="G807" t="str">
            <v>Ea</v>
          </cell>
          <cell r="H807" t="str">
            <v>1400*1700</v>
          </cell>
          <cell r="I807">
            <v>0.47499999999999998</v>
          </cell>
          <cell r="M807">
            <v>40</v>
          </cell>
          <cell r="N807">
            <v>1</v>
          </cell>
          <cell r="O807">
            <v>2</v>
          </cell>
          <cell r="Q807" t="str">
            <v>تعمل</v>
          </cell>
          <cell r="R807">
            <v>475</v>
          </cell>
          <cell r="S807">
            <v>446.97500000000002</v>
          </cell>
          <cell r="T807">
            <v>508.72500000000002</v>
          </cell>
          <cell r="U807">
            <v>5.9</v>
          </cell>
          <cell r="V807">
            <v>7.1</v>
          </cell>
          <cell r="X807" t="str">
            <v>TV</v>
          </cell>
          <cell r="Y807">
            <v>423</v>
          </cell>
          <cell r="Z807" t="str">
            <v>اسفل</v>
          </cell>
          <cell r="AA807">
            <v>669</v>
          </cell>
          <cell r="AB807" t="str">
            <v>LG65UP77_TB</v>
          </cell>
          <cell r="AD807" t="str">
            <v>LG65UP77_TB</v>
          </cell>
          <cell r="AE807">
            <v>1</v>
          </cell>
          <cell r="AF807" t="str">
            <v>mma</v>
          </cell>
          <cell r="AG807" t="str">
            <v>MFZ67207701</v>
          </cell>
          <cell r="AH807">
            <v>180</v>
          </cell>
          <cell r="AI807">
            <v>171</v>
          </cell>
          <cell r="AJ807">
            <v>189</v>
          </cell>
          <cell r="AK807">
            <v>0</v>
          </cell>
          <cell r="AL807">
            <v>1</v>
          </cell>
          <cell r="AN807">
            <v>5</v>
          </cell>
          <cell r="AO807">
            <v>16</v>
          </cell>
          <cell r="AP807" t="str">
            <v>303xj</v>
          </cell>
          <cell r="AQ807" t="str">
            <v>S.2 112  (M) 0.7-1.1 mm</v>
          </cell>
          <cell r="AR807">
            <v>32</v>
          </cell>
          <cell r="AS807">
            <v>28</v>
          </cell>
          <cell r="AT807" t="str">
            <v>LGE</v>
          </cell>
          <cell r="AU807" t="str">
            <v>اتوماتيك</v>
          </cell>
          <cell r="AV807">
            <v>7</v>
          </cell>
          <cell r="AW807">
            <v>7</v>
          </cell>
          <cell r="AX807">
            <v>1584</v>
          </cell>
          <cell r="AY807">
            <v>1</v>
          </cell>
          <cell r="AZ807">
            <v>7</v>
          </cell>
          <cell r="BA807">
            <v>142</v>
          </cell>
          <cell r="BB807">
            <v>1</v>
          </cell>
          <cell r="BC807">
            <v>5</v>
          </cell>
          <cell r="BD807">
            <v>350</v>
          </cell>
          <cell r="BE807">
            <v>1</v>
          </cell>
          <cell r="BF807">
            <v>4</v>
          </cell>
          <cell r="BJ807">
            <v>5</v>
          </cell>
          <cell r="BK807">
            <v>0</v>
          </cell>
          <cell r="BL807">
            <v>10</v>
          </cell>
          <cell r="BM807">
            <v>2</v>
          </cell>
          <cell r="BN807">
            <v>419</v>
          </cell>
          <cell r="BO807" t="str">
            <v>4</v>
          </cell>
          <cell r="BP807">
            <v>44241</v>
          </cell>
          <cell r="BX807" t="str">
            <v>شفاف</v>
          </cell>
          <cell r="BY807">
            <v>1.2800000000000001E-2</v>
          </cell>
          <cell r="BZ807">
            <v>50</v>
          </cell>
          <cell r="CA807">
            <v>3.5</v>
          </cell>
          <cell r="CB807">
            <v>6</v>
          </cell>
          <cell r="CC807">
            <v>1</v>
          </cell>
          <cell r="CE807">
            <v>87</v>
          </cell>
          <cell r="CF807">
            <v>200</v>
          </cell>
          <cell r="CG807" t="str">
            <v>ابيض</v>
          </cell>
          <cell r="CH807">
            <v>6.96E-3</v>
          </cell>
          <cell r="CI807">
            <v>8.6999999999999994E-2</v>
          </cell>
          <cell r="CK807">
            <v>0.51537499999999992</v>
          </cell>
          <cell r="CL807">
            <v>0</v>
          </cell>
          <cell r="CO807" t="str">
            <v>LG</v>
          </cell>
          <cell r="CP807" t="str">
            <v>HE</v>
          </cell>
          <cell r="CT807">
            <v>0</v>
          </cell>
          <cell r="CU807">
            <v>0</v>
          </cell>
          <cell r="CV807">
            <v>0</v>
          </cell>
        </row>
        <row r="808">
          <cell r="A808">
            <v>669</v>
          </cell>
          <cell r="B808" t="str">
            <v>PF1</v>
          </cell>
          <cell r="C808" t="str">
            <v>FOAM 10TH</v>
          </cell>
          <cell r="D808" t="str">
            <v>Molds</v>
          </cell>
          <cell r="E808" t="str">
            <v>FMLGEI065UP770</v>
          </cell>
          <cell r="F808" t="str">
            <v>LG65UP77_TB</v>
          </cell>
          <cell r="G808" t="str">
            <v>Set</v>
          </cell>
          <cell r="H808" t="str">
            <v>1400*1700</v>
          </cell>
          <cell r="I808">
            <v>0.95399999999999996</v>
          </cell>
          <cell r="M808">
            <v>40</v>
          </cell>
          <cell r="N808">
            <v>2</v>
          </cell>
          <cell r="O808">
            <v>2</v>
          </cell>
          <cell r="Q808" t="str">
            <v>تعمل</v>
          </cell>
          <cell r="R808">
            <v>954</v>
          </cell>
          <cell r="S808">
            <v>897.71399999999994</v>
          </cell>
          <cell r="T808">
            <v>1021.734</v>
          </cell>
          <cell r="U808">
            <v>5.9</v>
          </cell>
          <cell r="V808">
            <v>7.1</v>
          </cell>
          <cell r="X808" t="str">
            <v>TV</v>
          </cell>
          <cell r="Y808">
            <v>423</v>
          </cell>
          <cell r="AA808">
            <v>669</v>
          </cell>
          <cell r="AB808" t="str">
            <v>LG65UP77_TB</v>
          </cell>
          <cell r="AD808" t="str">
            <v>LG65UP77_TB</v>
          </cell>
          <cell r="AE808">
            <v>1</v>
          </cell>
          <cell r="AF808" t="str">
            <v>mma</v>
          </cell>
          <cell r="AG808" t="str">
            <v>MFZ67207701</v>
          </cell>
          <cell r="AH808">
            <v>180</v>
          </cell>
          <cell r="AI808">
            <v>171</v>
          </cell>
          <cell r="AJ808">
            <v>189</v>
          </cell>
          <cell r="AK808">
            <v>1</v>
          </cell>
          <cell r="AM808">
            <v>1</v>
          </cell>
          <cell r="AN808">
            <v>5</v>
          </cell>
          <cell r="AO808">
            <v>16</v>
          </cell>
          <cell r="AP808" t="str">
            <v>303xj</v>
          </cell>
          <cell r="AQ808" t="str">
            <v>S.2 112  (M) 0.7-1.1 mm</v>
          </cell>
          <cell r="AR808">
            <v>32</v>
          </cell>
          <cell r="AS808">
            <v>28</v>
          </cell>
          <cell r="AT808" t="str">
            <v>LGE</v>
          </cell>
          <cell r="AU808" t="str">
            <v>اتوماتيك</v>
          </cell>
          <cell r="AV808">
            <v>7</v>
          </cell>
          <cell r="AW808">
            <v>7</v>
          </cell>
          <cell r="BJ808">
            <v>5</v>
          </cell>
          <cell r="BK808">
            <v>0</v>
          </cell>
          <cell r="BL808">
            <v>10</v>
          </cell>
          <cell r="BM808">
            <v>2</v>
          </cell>
          <cell r="BN808">
            <v>419</v>
          </cell>
          <cell r="BO808" t="str">
            <v>4</v>
          </cell>
          <cell r="BP808">
            <v>44241</v>
          </cell>
          <cell r="BX808" t="str">
            <v>شفاف</v>
          </cell>
          <cell r="BY808">
            <v>1.2800000000000001E-2</v>
          </cell>
          <cell r="BZ808">
            <v>50</v>
          </cell>
          <cell r="CA808">
            <v>3.5</v>
          </cell>
          <cell r="CE808">
            <v>87</v>
          </cell>
          <cell r="CF808">
            <v>200</v>
          </cell>
          <cell r="CH808">
            <v>6.96E-3</v>
          </cell>
          <cell r="CI808">
            <v>8.6999999999999994E-2</v>
          </cell>
          <cell r="CK808">
            <v>1.0350899999999998</v>
          </cell>
          <cell r="CL808">
            <v>0</v>
          </cell>
          <cell r="CO808" t="str">
            <v>LG</v>
          </cell>
          <cell r="CP808" t="str">
            <v>HE</v>
          </cell>
          <cell r="CT808">
            <v>1</v>
          </cell>
          <cell r="CU808">
            <v>1</v>
          </cell>
          <cell r="CV808">
            <v>1</v>
          </cell>
        </row>
        <row r="809">
          <cell r="A809" t="str">
            <v>670u</v>
          </cell>
          <cell r="B809" t="str">
            <v>PF1</v>
          </cell>
          <cell r="C809" t="str">
            <v>FOAM 10TH</v>
          </cell>
          <cell r="D809" t="str">
            <v>Molds</v>
          </cell>
          <cell r="E809" t="str">
            <v>FMLGEI043UP770</v>
          </cell>
          <cell r="F809" t="str">
            <v>(علوى) LG43UP77</v>
          </cell>
          <cell r="G809" t="str">
            <v>Ea</v>
          </cell>
          <cell r="H809" t="str">
            <v>1400*1700</v>
          </cell>
          <cell r="I809">
            <v>0.16900000000000001</v>
          </cell>
          <cell r="M809">
            <v>96</v>
          </cell>
          <cell r="N809">
            <v>1</v>
          </cell>
          <cell r="O809">
            <v>4</v>
          </cell>
          <cell r="Q809" t="str">
            <v>تعمل</v>
          </cell>
          <cell r="R809">
            <v>169</v>
          </cell>
          <cell r="S809">
            <v>159.029</v>
          </cell>
          <cell r="T809">
            <v>180.999</v>
          </cell>
          <cell r="U809">
            <v>5.9</v>
          </cell>
          <cell r="V809">
            <v>7.1</v>
          </cell>
          <cell r="X809" t="str">
            <v>TV</v>
          </cell>
          <cell r="Y809">
            <v>419</v>
          </cell>
          <cell r="Z809" t="str">
            <v>اعلي</v>
          </cell>
          <cell r="AA809">
            <v>670</v>
          </cell>
          <cell r="AB809" t="str">
            <v>LG43UP77</v>
          </cell>
          <cell r="AC809" t="str">
            <v>PACKING SET</v>
          </cell>
          <cell r="AD809" t="str">
            <v>LG43UP77</v>
          </cell>
          <cell r="AE809">
            <v>1</v>
          </cell>
          <cell r="AF809" t="str">
            <v>mma</v>
          </cell>
          <cell r="AG809" t="str">
            <v>MFZ67209801</v>
          </cell>
          <cell r="AH809">
            <v>150</v>
          </cell>
          <cell r="AI809">
            <v>142.5</v>
          </cell>
          <cell r="AJ809">
            <v>157.5</v>
          </cell>
          <cell r="AK809">
            <v>0</v>
          </cell>
          <cell r="AL809">
            <v>1</v>
          </cell>
          <cell r="AN809">
            <v>7</v>
          </cell>
          <cell r="AO809">
            <v>16</v>
          </cell>
          <cell r="AP809" t="str">
            <v>303xj</v>
          </cell>
          <cell r="AQ809" t="str">
            <v>S.2 112  (M) 0.7-1.1 mm</v>
          </cell>
          <cell r="AR809">
            <v>40</v>
          </cell>
          <cell r="AS809">
            <v>44</v>
          </cell>
          <cell r="AT809" t="str">
            <v>LGE</v>
          </cell>
          <cell r="AU809" t="str">
            <v>اتوماتيك</v>
          </cell>
          <cell r="AV809">
            <v>7</v>
          </cell>
          <cell r="AW809">
            <v>7</v>
          </cell>
          <cell r="AX809">
            <v>1043</v>
          </cell>
          <cell r="AY809">
            <v>1</v>
          </cell>
          <cell r="AZ809">
            <v>4</v>
          </cell>
          <cell r="BA809">
            <v>130</v>
          </cell>
          <cell r="BB809">
            <v>1</v>
          </cell>
          <cell r="BC809">
            <v>3</v>
          </cell>
          <cell r="BD809">
            <v>203</v>
          </cell>
          <cell r="BE809">
            <v>1</v>
          </cell>
          <cell r="BF809">
            <v>3</v>
          </cell>
          <cell r="BJ809">
            <v>5</v>
          </cell>
          <cell r="BK809">
            <v>2</v>
          </cell>
          <cell r="BL809">
            <v>12</v>
          </cell>
          <cell r="BM809">
            <v>2</v>
          </cell>
          <cell r="BN809">
            <v>420</v>
          </cell>
          <cell r="BO809" t="str">
            <v>4</v>
          </cell>
          <cell r="BP809">
            <v>44241</v>
          </cell>
          <cell r="BX809" t="str">
            <v>شفاف</v>
          </cell>
          <cell r="BY809">
            <v>1.2800000000000001E-2</v>
          </cell>
          <cell r="BZ809">
            <v>50</v>
          </cell>
          <cell r="CA809">
            <v>3.5</v>
          </cell>
          <cell r="CB809">
            <v>12</v>
          </cell>
          <cell r="CC809">
            <v>1</v>
          </cell>
          <cell r="CE809">
            <v>87</v>
          </cell>
          <cell r="CF809">
            <v>150</v>
          </cell>
          <cell r="CG809" t="str">
            <v>ابيض</v>
          </cell>
          <cell r="CH809">
            <v>6.96E-3</v>
          </cell>
          <cell r="CI809">
            <v>8.6999999999999994E-2</v>
          </cell>
          <cell r="CK809">
            <v>0.183365</v>
          </cell>
          <cell r="CL809">
            <v>0</v>
          </cell>
          <cell r="CO809" t="str">
            <v>LG</v>
          </cell>
          <cell r="CP809" t="str">
            <v>HE</v>
          </cell>
          <cell r="CT809">
            <v>0</v>
          </cell>
          <cell r="CU809">
            <v>1</v>
          </cell>
          <cell r="CV809">
            <v>1</v>
          </cell>
        </row>
        <row r="810">
          <cell r="A810" t="str">
            <v>670d</v>
          </cell>
          <cell r="B810" t="str">
            <v>PF1</v>
          </cell>
          <cell r="C810" t="str">
            <v>FOAM 10TH</v>
          </cell>
          <cell r="D810" t="str">
            <v>Molds</v>
          </cell>
          <cell r="E810" t="str">
            <v>FMLGEI043UP770</v>
          </cell>
          <cell r="F810" t="str">
            <v>(سفلي) LG43UP77</v>
          </cell>
          <cell r="G810" t="str">
            <v>Ea</v>
          </cell>
          <cell r="H810" t="str">
            <v>1400*1700</v>
          </cell>
          <cell r="I810">
            <v>0.129</v>
          </cell>
          <cell r="M810">
            <v>96</v>
          </cell>
          <cell r="N810">
            <v>1</v>
          </cell>
          <cell r="O810">
            <v>4</v>
          </cell>
          <cell r="Q810" t="str">
            <v>تعمل</v>
          </cell>
          <cell r="R810">
            <v>129</v>
          </cell>
          <cell r="S810">
            <v>121.389</v>
          </cell>
          <cell r="T810">
            <v>138.15899999999999</v>
          </cell>
          <cell r="U810">
            <v>5.9</v>
          </cell>
          <cell r="V810">
            <v>7.1</v>
          </cell>
          <cell r="X810" t="str">
            <v>TV</v>
          </cell>
          <cell r="Y810">
            <v>419</v>
          </cell>
          <cell r="Z810" t="str">
            <v>اسفل</v>
          </cell>
          <cell r="AA810">
            <v>670</v>
          </cell>
          <cell r="AB810" t="str">
            <v>LG43UP77</v>
          </cell>
          <cell r="AC810" t="str">
            <v>PACKING SET</v>
          </cell>
          <cell r="AD810" t="str">
            <v>LG43UP78</v>
          </cell>
          <cell r="AE810">
            <v>1</v>
          </cell>
          <cell r="AF810" t="str">
            <v>mma</v>
          </cell>
          <cell r="AG810" t="str">
            <v>MFZ67209801</v>
          </cell>
          <cell r="AH810">
            <v>150</v>
          </cell>
          <cell r="AI810">
            <v>142.5</v>
          </cell>
          <cell r="AJ810">
            <v>157.5</v>
          </cell>
          <cell r="AK810">
            <v>0</v>
          </cell>
          <cell r="AL810">
            <v>1</v>
          </cell>
          <cell r="AN810">
            <v>7</v>
          </cell>
          <cell r="AO810">
            <v>16</v>
          </cell>
          <cell r="AP810" t="str">
            <v>303xj</v>
          </cell>
          <cell r="AQ810" t="str">
            <v>S.2 112  (M) 0.7-1.1 mm</v>
          </cell>
          <cell r="AR810">
            <v>40</v>
          </cell>
          <cell r="AS810">
            <v>44</v>
          </cell>
          <cell r="AT810" t="str">
            <v>LGE</v>
          </cell>
          <cell r="AU810" t="str">
            <v>اتوماتيك</v>
          </cell>
          <cell r="AV810">
            <v>7</v>
          </cell>
          <cell r="AW810">
            <v>7</v>
          </cell>
          <cell r="AX810">
            <v>1043</v>
          </cell>
          <cell r="AY810">
            <v>1</v>
          </cell>
          <cell r="AZ810">
            <v>4</v>
          </cell>
          <cell r="BA810">
            <v>130</v>
          </cell>
          <cell r="BB810">
            <v>1</v>
          </cell>
          <cell r="BC810">
            <v>3</v>
          </cell>
          <cell r="BD810">
            <v>200</v>
          </cell>
          <cell r="BE810">
            <v>1</v>
          </cell>
          <cell r="BF810">
            <v>3</v>
          </cell>
          <cell r="BJ810">
            <v>5</v>
          </cell>
          <cell r="BK810">
            <v>2</v>
          </cell>
          <cell r="BL810">
            <v>12</v>
          </cell>
          <cell r="BM810">
            <v>2</v>
          </cell>
          <cell r="BN810">
            <v>420</v>
          </cell>
          <cell r="BO810" t="str">
            <v>4</v>
          </cell>
          <cell r="BP810">
            <v>44241</v>
          </cell>
          <cell r="BX810" t="str">
            <v>شفاف</v>
          </cell>
          <cell r="BY810">
            <v>1.2800000000000001E-2</v>
          </cell>
          <cell r="BZ810">
            <v>50</v>
          </cell>
          <cell r="CA810">
            <v>3.5</v>
          </cell>
          <cell r="CB810">
            <v>12</v>
          </cell>
          <cell r="CC810">
            <v>1</v>
          </cell>
          <cell r="CE810">
            <v>87</v>
          </cell>
          <cell r="CF810">
            <v>150</v>
          </cell>
          <cell r="CG810" t="str">
            <v>احمر</v>
          </cell>
          <cell r="CH810">
            <v>6.96E-3</v>
          </cell>
          <cell r="CI810">
            <v>8.6999999999999994E-2</v>
          </cell>
          <cell r="CK810">
            <v>0.13996500000000001</v>
          </cell>
          <cell r="CL810">
            <v>0</v>
          </cell>
          <cell r="CO810" t="str">
            <v>LG</v>
          </cell>
          <cell r="CP810" t="str">
            <v>HE</v>
          </cell>
          <cell r="CT810">
            <v>0</v>
          </cell>
          <cell r="CU810">
            <v>0</v>
          </cell>
          <cell r="CV810">
            <v>0</v>
          </cell>
        </row>
        <row r="811">
          <cell r="A811">
            <v>670</v>
          </cell>
          <cell r="B811" t="str">
            <v>PF1</v>
          </cell>
          <cell r="C811" t="str">
            <v>FOAM 10TH</v>
          </cell>
          <cell r="D811" t="str">
            <v>Molds</v>
          </cell>
          <cell r="E811" t="str">
            <v>FMLGEI043UP770</v>
          </cell>
          <cell r="F811" t="str">
            <v>LG43UP77</v>
          </cell>
          <cell r="G811" t="str">
            <v>Set</v>
          </cell>
          <cell r="H811" t="str">
            <v>1400*1700</v>
          </cell>
          <cell r="I811">
            <v>0.29800000000000004</v>
          </cell>
          <cell r="M811">
            <v>96</v>
          </cell>
          <cell r="N811">
            <v>2</v>
          </cell>
          <cell r="O811">
            <v>4</v>
          </cell>
          <cell r="Q811" t="str">
            <v>تعمل</v>
          </cell>
          <cell r="R811">
            <v>298.00000000000006</v>
          </cell>
          <cell r="S811">
            <v>280.41800000000006</v>
          </cell>
          <cell r="T811">
            <v>319.15800000000007</v>
          </cell>
          <cell r="U811">
            <v>5.9</v>
          </cell>
          <cell r="V811">
            <v>7.1</v>
          </cell>
          <cell r="X811" t="str">
            <v>TV</v>
          </cell>
          <cell r="Y811">
            <v>419</v>
          </cell>
          <cell r="AA811">
            <v>670</v>
          </cell>
          <cell r="AB811" t="str">
            <v>LG43UP77</v>
          </cell>
          <cell r="AC811" t="str">
            <v>PACKING SET</v>
          </cell>
          <cell r="AD811" t="str">
            <v>LG43UP79</v>
          </cell>
          <cell r="AE811">
            <v>1</v>
          </cell>
          <cell r="AF811" t="str">
            <v>mma</v>
          </cell>
          <cell r="AG811" t="str">
            <v>MFZ67209801</v>
          </cell>
          <cell r="AH811">
            <v>150</v>
          </cell>
          <cell r="AI811">
            <v>142.5</v>
          </cell>
          <cell r="AJ811">
            <v>157.5</v>
          </cell>
          <cell r="AK811">
            <v>1</v>
          </cell>
          <cell r="AM811">
            <v>1</v>
          </cell>
          <cell r="AN811">
            <v>7</v>
          </cell>
          <cell r="AO811">
            <v>16</v>
          </cell>
          <cell r="AP811" t="str">
            <v>303xj</v>
          </cell>
          <cell r="AQ811" t="str">
            <v>S.2 112  (M) 0.7-1.1 mm</v>
          </cell>
          <cell r="AR811">
            <v>40</v>
          </cell>
          <cell r="AS811">
            <v>44</v>
          </cell>
          <cell r="AT811" t="str">
            <v>LGE</v>
          </cell>
          <cell r="AU811" t="str">
            <v>اتوماتيك</v>
          </cell>
          <cell r="AV811">
            <v>7</v>
          </cell>
          <cell r="AW811">
            <v>7</v>
          </cell>
          <cell r="BJ811">
            <v>5</v>
          </cell>
          <cell r="BK811">
            <v>2</v>
          </cell>
          <cell r="BL811">
            <v>12</v>
          </cell>
          <cell r="BM811">
            <v>2</v>
          </cell>
          <cell r="BN811">
            <v>420</v>
          </cell>
          <cell r="BO811" t="str">
            <v>4</v>
          </cell>
          <cell r="BP811">
            <v>44241</v>
          </cell>
          <cell r="BX811" t="str">
            <v>شفاف</v>
          </cell>
          <cell r="BY811">
            <v>1.2800000000000001E-2</v>
          </cell>
          <cell r="BZ811">
            <v>50</v>
          </cell>
          <cell r="CA811">
            <v>3.5</v>
          </cell>
          <cell r="CB811">
            <v>12</v>
          </cell>
          <cell r="CC811">
            <v>2</v>
          </cell>
          <cell r="CE811">
            <v>87</v>
          </cell>
          <cell r="CF811">
            <v>150</v>
          </cell>
          <cell r="CG811" t="str">
            <v>ابيض-احمر</v>
          </cell>
          <cell r="CH811">
            <v>6.96E-3</v>
          </cell>
          <cell r="CI811">
            <v>8.6999999999999994E-2</v>
          </cell>
          <cell r="CK811">
            <v>0.32333000000000006</v>
          </cell>
          <cell r="CL811">
            <v>0</v>
          </cell>
          <cell r="CO811" t="str">
            <v>LG</v>
          </cell>
          <cell r="CP811" t="str">
            <v>HE</v>
          </cell>
          <cell r="CT811">
            <v>1</v>
          </cell>
          <cell r="CU811">
            <v>1</v>
          </cell>
          <cell r="CV811">
            <v>1</v>
          </cell>
        </row>
        <row r="812">
          <cell r="A812">
            <v>671</v>
          </cell>
          <cell r="B812" t="str">
            <v>PF1</v>
          </cell>
          <cell r="C812" t="str">
            <v>FOAM 10TH</v>
          </cell>
          <cell r="D812" t="str">
            <v>Molds</v>
          </cell>
          <cell r="F812" t="str">
            <v>washer Machin Kiliobatra-base</v>
          </cell>
          <cell r="G812" t="str">
            <v>Ea</v>
          </cell>
          <cell r="H812" t="str">
            <v>1600*1800</v>
          </cell>
          <cell r="I812">
            <v>0.2</v>
          </cell>
          <cell r="M812">
            <v>60</v>
          </cell>
          <cell r="N812">
            <v>1</v>
          </cell>
          <cell r="O812">
            <v>2</v>
          </cell>
          <cell r="Q812" t="str">
            <v>تعمل</v>
          </cell>
          <cell r="R812">
            <v>200</v>
          </cell>
          <cell r="S812">
            <v>180</v>
          </cell>
          <cell r="T812">
            <v>220</v>
          </cell>
          <cell r="U812">
            <v>10</v>
          </cell>
          <cell r="V812">
            <v>10</v>
          </cell>
          <cell r="X812" t="str">
            <v>غسالة</v>
          </cell>
          <cell r="Y812">
            <v>424</v>
          </cell>
          <cell r="AA812">
            <v>671</v>
          </cell>
          <cell r="AB812" t="str">
            <v>قاعدة غسالة كيلوباترا</v>
          </cell>
          <cell r="AD812" t="str">
            <v>washer Machin Kiliobatra(base-controlPanel)</v>
          </cell>
          <cell r="AE812">
            <v>1</v>
          </cell>
          <cell r="AH812">
            <v>120</v>
          </cell>
          <cell r="AI812">
            <v>114</v>
          </cell>
          <cell r="AJ812">
            <v>126</v>
          </cell>
          <cell r="AK812">
            <v>1</v>
          </cell>
          <cell r="AL812">
            <v>1</v>
          </cell>
          <cell r="AN812">
            <v>5</v>
          </cell>
          <cell r="AO812">
            <v>20</v>
          </cell>
          <cell r="AP812" t="str">
            <v>303xj</v>
          </cell>
          <cell r="AQ812" t="str">
            <v>(B)   EU 100   (S)0.4-0.8 mm</v>
          </cell>
          <cell r="AR812">
            <v>24</v>
          </cell>
          <cell r="AS812">
            <v>28</v>
          </cell>
          <cell r="AT812" t="str">
            <v/>
          </cell>
          <cell r="AU812" t="str">
            <v>اتوماتيك</v>
          </cell>
          <cell r="AV812">
            <v>7</v>
          </cell>
          <cell r="AW812">
            <v>7</v>
          </cell>
          <cell r="AX812">
            <v>635</v>
          </cell>
          <cell r="AY812">
            <v>2</v>
          </cell>
          <cell r="AZ812">
            <v>2</v>
          </cell>
          <cell r="BA812">
            <v>614</v>
          </cell>
          <cell r="BB812">
            <v>2</v>
          </cell>
          <cell r="BC812">
            <v>2</v>
          </cell>
          <cell r="BD812">
            <v>50</v>
          </cell>
          <cell r="BE812">
            <v>1</v>
          </cell>
          <cell r="BF812">
            <v>1</v>
          </cell>
          <cell r="BG812">
            <v>19</v>
          </cell>
          <cell r="BJ812">
            <v>5</v>
          </cell>
          <cell r="BK812">
            <v>0</v>
          </cell>
          <cell r="BL812">
            <v>10</v>
          </cell>
          <cell r="BN812">
            <v>241</v>
          </cell>
          <cell r="BO812" t="str">
            <v>2</v>
          </cell>
          <cell r="BP812"/>
          <cell r="BW812">
            <v>0</v>
          </cell>
          <cell r="CB812">
            <v>8</v>
          </cell>
          <cell r="CC812">
            <v>1</v>
          </cell>
          <cell r="CE812">
            <v>87</v>
          </cell>
          <cell r="CF812">
            <v>150</v>
          </cell>
          <cell r="CG812" t="str">
            <v>ابيض</v>
          </cell>
          <cell r="CK812">
            <v>0</v>
          </cell>
          <cell r="CL812">
            <v>0.22000000000000003</v>
          </cell>
          <cell r="CO812" t="str">
            <v>الكترولوكس</v>
          </cell>
          <cell r="CP812" t="str">
            <v>القاهرة للصناعات المغذية غسالات</v>
          </cell>
          <cell r="CT812">
            <v>1</v>
          </cell>
          <cell r="CU812">
            <v>1</v>
          </cell>
          <cell r="CV812">
            <v>1</v>
          </cell>
        </row>
        <row r="813">
          <cell r="A813">
            <v>672</v>
          </cell>
          <cell r="B813" t="str">
            <v>PF1</v>
          </cell>
          <cell r="C813" t="str">
            <v>FOAM 10TH</v>
          </cell>
          <cell r="D813" t="str">
            <v>Molds</v>
          </cell>
          <cell r="F813" t="str">
            <v>washer Machin Kiliobatra-control panel</v>
          </cell>
          <cell r="G813" t="str">
            <v>Ea</v>
          </cell>
          <cell r="H813" t="str">
            <v>1600*1800</v>
          </cell>
          <cell r="I813">
            <v>7.4999999999999997E-2</v>
          </cell>
          <cell r="M813">
            <v>60</v>
          </cell>
          <cell r="N813">
            <v>1</v>
          </cell>
          <cell r="O813">
            <v>2</v>
          </cell>
          <cell r="Q813" t="str">
            <v>تعمل</v>
          </cell>
          <cell r="R813">
            <v>75</v>
          </cell>
          <cell r="S813">
            <v>67.5</v>
          </cell>
          <cell r="T813">
            <v>82.5</v>
          </cell>
          <cell r="U813">
            <v>10</v>
          </cell>
          <cell r="V813">
            <v>10</v>
          </cell>
          <cell r="X813" t="str">
            <v>غسالة</v>
          </cell>
          <cell r="Y813">
            <v>424</v>
          </cell>
          <cell r="AA813">
            <v>672</v>
          </cell>
          <cell r="AB813" t="str">
            <v>لوحة تحكم غسالة كليوباتار</v>
          </cell>
          <cell r="AD813" t="str">
            <v>washer Machin Kiliobatra(base-controlPanel)</v>
          </cell>
          <cell r="AE813">
            <v>1</v>
          </cell>
          <cell r="AH813">
            <v>120</v>
          </cell>
          <cell r="AI813">
            <v>114</v>
          </cell>
          <cell r="AJ813">
            <v>126</v>
          </cell>
          <cell r="AK813">
            <v>1</v>
          </cell>
          <cell r="AL813">
            <v>1</v>
          </cell>
          <cell r="AN813">
            <v>5</v>
          </cell>
          <cell r="AO813">
            <v>20</v>
          </cell>
          <cell r="AP813" t="str">
            <v>303xj</v>
          </cell>
          <cell r="AQ813" t="str">
            <v>(B)   EU 100   (S)0.4-0.8 mm</v>
          </cell>
          <cell r="AR813">
            <v>24</v>
          </cell>
          <cell r="AS813">
            <v>28</v>
          </cell>
          <cell r="AT813" t="str">
            <v/>
          </cell>
          <cell r="AU813" t="str">
            <v>اتوماتيك</v>
          </cell>
          <cell r="AV813">
            <v>7</v>
          </cell>
          <cell r="AW813">
            <v>7</v>
          </cell>
          <cell r="AX813">
            <v>601</v>
          </cell>
          <cell r="AY813">
            <v>2</v>
          </cell>
          <cell r="AZ813">
            <v>2</v>
          </cell>
          <cell r="BA813">
            <v>68</v>
          </cell>
          <cell r="BB813">
            <v>2</v>
          </cell>
          <cell r="BC813">
            <v>2</v>
          </cell>
          <cell r="BD813">
            <v>156</v>
          </cell>
          <cell r="BE813">
            <v>1.5</v>
          </cell>
          <cell r="BF813">
            <v>1.5</v>
          </cell>
          <cell r="BG813">
            <v>19</v>
          </cell>
          <cell r="BJ813">
            <v>5</v>
          </cell>
          <cell r="BK813">
            <v>0</v>
          </cell>
          <cell r="BL813">
            <v>10</v>
          </cell>
          <cell r="BN813">
            <v>241</v>
          </cell>
          <cell r="BO813" t="str">
            <v>2</v>
          </cell>
          <cell r="BP813"/>
          <cell r="BW813">
            <v>0</v>
          </cell>
          <cell r="CB813">
            <v>8</v>
          </cell>
          <cell r="CC813">
            <v>1</v>
          </cell>
          <cell r="CE813">
            <v>87</v>
          </cell>
          <cell r="CF813">
            <v>150</v>
          </cell>
          <cell r="CG813" t="str">
            <v>احمر</v>
          </cell>
          <cell r="CK813">
            <v>0</v>
          </cell>
          <cell r="CL813">
            <v>8.2500000000000004E-2</v>
          </cell>
          <cell r="CO813" t="str">
            <v>الكترولوكس</v>
          </cell>
          <cell r="CP813" t="str">
            <v>القاهرة للصناعات المغذية غسالات</v>
          </cell>
          <cell r="CT813">
            <v>1</v>
          </cell>
          <cell r="CU813">
            <v>1</v>
          </cell>
          <cell r="CV813">
            <v>1</v>
          </cell>
        </row>
        <row r="814">
          <cell r="A814" t="str">
            <v>672sum</v>
          </cell>
          <cell r="B814" t="str">
            <v>PF1</v>
          </cell>
          <cell r="C814" t="str">
            <v>FOAM 10TH</v>
          </cell>
          <cell r="D814" t="str">
            <v>Molds</v>
          </cell>
          <cell r="F814" t="str">
            <v>washer Machin Kiliobatra(base-controlPanel)</v>
          </cell>
          <cell r="G814" t="str">
            <v>Ea</v>
          </cell>
          <cell r="H814" t="str">
            <v>1600*1800</v>
          </cell>
          <cell r="I814">
            <v>0.27500000000000002</v>
          </cell>
          <cell r="M814">
            <v>60</v>
          </cell>
          <cell r="N814">
            <v>2</v>
          </cell>
          <cell r="O814">
            <v>2</v>
          </cell>
          <cell r="Q814" t="str">
            <v>تعمل</v>
          </cell>
          <cell r="R814">
            <v>275</v>
          </cell>
          <cell r="S814">
            <v>247.5</v>
          </cell>
          <cell r="T814">
            <v>302.5</v>
          </cell>
          <cell r="U814">
            <v>10</v>
          </cell>
          <cell r="V814">
            <v>10</v>
          </cell>
          <cell r="X814" t="str">
            <v>غسالة</v>
          </cell>
          <cell r="Y814">
            <v>424</v>
          </cell>
          <cell r="Z814" t="str">
            <v>مجمعة</v>
          </cell>
          <cell r="AA814">
            <v>672</v>
          </cell>
          <cell r="AB814" t="str">
            <v>لوحة تحكم غسالة كليوباتار</v>
          </cell>
          <cell r="AD814" t="str">
            <v>washer Machin Kiliobatra(base-controlPanel)</v>
          </cell>
          <cell r="AE814">
            <v>1</v>
          </cell>
          <cell r="AH814">
            <v>120</v>
          </cell>
          <cell r="AI814">
            <v>114</v>
          </cell>
          <cell r="AJ814">
            <v>126</v>
          </cell>
          <cell r="AK814">
            <v>0</v>
          </cell>
          <cell r="AM814">
            <v>1</v>
          </cell>
          <cell r="AN814">
            <v>5</v>
          </cell>
          <cell r="AO814">
            <v>20</v>
          </cell>
          <cell r="AP814" t="str">
            <v>303xj</v>
          </cell>
          <cell r="AQ814" t="str">
            <v>(B)   EU 100   (S)0.4-0.8 mm</v>
          </cell>
          <cell r="AR814">
            <v>24</v>
          </cell>
          <cell r="AS814">
            <v>28</v>
          </cell>
          <cell r="AT814" t="str">
            <v/>
          </cell>
          <cell r="AU814" t="str">
            <v>اتوماتيك</v>
          </cell>
          <cell r="AV814">
            <v>7</v>
          </cell>
          <cell r="AW814">
            <v>7</v>
          </cell>
          <cell r="BJ814">
            <v>5</v>
          </cell>
          <cell r="BK814">
            <v>0</v>
          </cell>
          <cell r="BL814">
            <v>10</v>
          </cell>
          <cell r="BN814">
            <v>241</v>
          </cell>
          <cell r="BO814" t="str">
            <v>2</v>
          </cell>
          <cell r="BP814"/>
          <cell r="BW814">
            <v>0</v>
          </cell>
          <cell r="CB814">
            <v>8</v>
          </cell>
          <cell r="CC814">
            <v>2</v>
          </cell>
          <cell r="CE814">
            <v>87</v>
          </cell>
          <cell r="CF814">
            <v>150</v>
          </cell>
          <cell r="CK814">
            <v>0</v>
          </cell>
          <cell r="CL814">
            <v>0.30250000000000005</v>
          </cell>
          <cell r="CO814" t="str">
            <v>الكترولوكس</v>
          </cell>
          <cell r="CP814" t="str">
            <v>القاهرة للصناعات المغذية غسالات</v>
          </cell>
          <cell r="CT814">
            <v>0</v>
          </cell>
          <cell r="CU814">
            <v>1</v>
          </cell>
          <cell r="CV814">
            <v>1</v>
          </cell>
        </row>
        <row r="815">
          <cell r="A815" t="str">
            <v>667d</v>
          </cell>
          <cell r="B815" t="str">
            <v>PF1</v>
          </cell>
          <cell r="C815" t="str">
            <v>FOAM 10TH</v>
          </cell>
          <cell r="D815" t="str">
            <v>Molds</v>
          </cell>
          <cell r="E815" t="str">
            <v>FMLGEI065UP810</v>
          </cell>
          <cell r="F815" t="str">
            <v>LG65UP81-bottom</v>
          </cell>
          <cell r="G815" t="str">
            <v>Ea</v>
          </cell>
          <cell r="H815" t="str">
            <v>1400*1700</v>
          </cell>
          <cell r="I815">
            <v>0.61899999999999999</v>
          </cell>
          <cell r="M815">
            <v>20</v>
          </cell>
          <cell r="N815">
            <v>1</v>
          </cell>
          <cell r="O815">
            <v>1</v>
          </cell>
          <cell r="P815" t="str">
            <v>XX1</v>
          </cell>
          <cell r="Q815" t="str">
            <v>تعمل</v>
          </cell>
          <cell r="R815">
            <v>619</v>
          </cell>
          <cell r="S815">
            <v>582.47900000000004</v>
          </cell>
          <cell r="T815">
            <v>662.94899999999996</v>
          </cell>
          <cell r="U815">
            <v>5.9</v>
          </cell>
          <cell r="V815">
            <v>7.1</v>
          </cell>
          <cell r="X815" t="str">
            <v>TV</v>
          </cell>
          <cell r="Y815">
            <v>421</v>
          </cell>
          <cell r="Z815" t="str">
            <v>اسفل</v>
          </cell>
          <cell r="AA815">
            <v>667</v>
          </cell>
          <cell r="AB815" t="str">
            <v>LG65UP81-top&amp;bootom</v>
          </cell>
          <cell r="AD815" t="str">
            <v>LG65UP81</v>
          </cell>
          <cell r="AE815">
            <v>1</v>
          </cell>
          <cell r="AF815" t="str">
            <v>mma</v>
          </cell>
          <cell r="AG815" t="str">
            <v>MFZ66236601</v>
          </cell>
          <cell r="AH815">
            <v>180</v>
          </cell>
          <cell r="AI815">
            <v>171</v>
          </cell>
          <cell r="AJ815">
            <v>189</v>
          </cell>
          <cell r="AK815">
            <v>0</v>
          </cell>
          <cell r="AL815">
            <v>1</v>
          </cell>
          <cell r="AN815">
            <v>6</v>
          </cell>
          <cell r="AO815">
            <v>16</v>
          </cell>
          <cell r="AP815" t="str">
            <v>303xj</v>
          </cell>
          <cell r="AQ815" t="str">
            <v>S.2 112  (M) 0.7-1.1 mm</v>
          </cell>
          <cell r="AR815">
            <v>21</v>
          </cell>
          <cell r="AS815">
            <v>26</v>
          </cell>
          <cell r="AT815" t="str">
            <v>LGE</v>
          </cell>
          <cell r="AU815" t="str">
            <v>اتوماتيك</v>
          </cell>
          <cell r="AV815">
            <v>7</v>
          </cell>
          <cell r="AW815">
            <v>7</v>
          </cell>
          <cell r="AX815">
            <v>1584</v>
          </cell>
          <cell r="AY815">
            <v>1</v>
          </cell>
          <cell r="AZ815">
            <v>7</v>
          </cell>
          <cell r="BA815">
            <v>198</v>
          </cell>
          <cell r="BB815">
            <v>1</v>
          </cell>
          <cell r="BC815">
            <v>3</v>
          </cell>
          <cell r="BD815">
            <v>350</v>
          </cell>
          <cell r="BE815">
            <v>1</v>
          </cell>
          <cell r="BF815">
            <v>5</v>
          </cell>
          <cell r="BJ815">
            <v>5</v>
          </cell>
          <cell r="BK815">
            <v>1</v>
          </cell>
          <cell r="BL815">
            <v>11</v>
          </cell>
          <cell r="BM815">
            <v>2</v>
          </cell>
          <cell r="BN815">
            <v>422</v>
          </cell>
          <cell r="BO815" t="str">
            <v>4</v>
          </cell>
          <cell r="BP815">
            <v>44241</v>
          </cell>
          <cell r="BX815" t="str">
            <v>شفاف</v>
          </cell>
          <cell r="BY815">
            <v>1.2800000000000001E-2</v>
          </cell>
          <cell r="BZ815">
            <v>50</v>
          </cell>
          <cell r="CA815">
            <v>3</v>
          </cell>
          <cell r="CB815">
            <v>4</v>
          </cell>
          <cell r="CC815">
            <v>1</v>
          </cell>
          <cell r="CE815">
            <v>87</v>
          </cell>
          <cell r="CF815">
            <v>200</v>
          </cell>
          <cell r="CG815" t="str">
            <v>احمر</v>
          </cell>
          <cell r="CH815">
            <v>6.96E-3</v>
          </cell>
          <cell r="CI815">
            <v>8.6999999999999994E-2</v>
          </cell>
          <cell r="CK815">
            <v>0.67161499999999996</v>
          </cell>
          <cell r="CL815">
            <v>0</v>
          </cell>
          <cell r="CO815" t="str">
            <v>LG</v>
          </cell>
          <cell r="CP815" t="str">
            <v>HE</v>
          </cell>
          <cell r="CT815">
            <v>0</v>
          </cell>
          <cell r="CU815">
            <v>0</v>
          </cell>
          <cell r="CV815">
            <v>0</v>
          </cell>
        </row>
        <row r="816">
          <cell r="A816" t="str">
            <v>673sum</v>
          </cell>
          <cell r="B816" t="str">
            <v>PF1</v>
          </cell>
          <cell r="C816" t="str">
            <v>FOAM 10TH</v>
          </cell>
          <cell r="D816" t="str">
            <v>Molds</v>
          </cell>
          <cell r="E816" t="str">
            <v>FMLGEI365UP810</v>
          </cell>
          <cell r="F816" t="str">
            <v>LG65UP81</v>
          </cell>
          <cell r="G816" t="str">
            <v>Set</v>
          </cell>
          <cell r="H816" t="str">
            <v>1400*1700</v>
          </cell>
          <cell r="I816">
            <v>1.6302000000000001</v>
          </cell>
          <cell r="M816">
            <v>20</v>
          </cell>
          <cell r="N816">
            <v>4</v>
          </cell>
          <cell r="O816">
            <v>1</v>
          </cell>
          <cell r="P816" t="str">
            <v>XX1</v>
          </cell>
          <cell r="Q816" t="str">
            <v>تعمل</v>
          </cell>
          <cell r="R816">
            <v>1630.2</v>
          </cell>
          <cell r="S816">
            <v>1534.0182</v>
          </cell>
          <cell r="T816">
            <v>1745.9442000000001</v>
          </cell>
          <cell r="U816">
            <v>5.9</v>
          </cell>
          <cell r="V816">
            <v>7.1</v>
          </cell>
          <cell r="X816" t="str">
            <v>TV</v>
          </cell>
          <cell r="Y816">
            <v>421</v>
          </cell>
          <cell r="Z816" t="str">
            <v>مجمعة</v>
          </cell>
          <cell r="AA816">
            <v>673</v>
          </cell>
          <cell r="AB816" t="str">
            <v>LG65UP81-side</v>
          </cell>
          <cell r="AD816" t="str">
            <v>LG65UP81</v>
          </cell>
          <cell r="AE816">
            <v>1</v>
          </cell>
          <cell r="AH816">
            <v>180</v>
          </cell>
          <cell r="AI816">
            <v>171</v>
          </cell>
          <cell r="AJ816">
            <v>189</v>
          </cell>
          <cell r="AK816">
            <v>0</v>
          </cell>
          <cell r="AM816">
            <v>1</v>
          </cell>
          <cell r="AN816">
            <v>6</v>
          </cell>
          <cell r="AO816">
            <v>16</v>
          </cell>
          <cell r="AP816" t="str">
            <v>303xj</v>
          </cell>
          <cell r="AQ816" t="str">
            <v>S.2 112  (M) 0.7-1.1 mm</v>
          </cell>
          <cell r="AR816">
            <v>21</v>
          </cell>
          <cell r="AS816">
            <v>26</v>
          </cell>
          <cell r="AT816" t="str">
            <v>LGE</v>
          </cell>
          <cell r="AU816" t="str">
            <v>اتوماتيك</v>
          </cell>
          <cell r="AV816">
            <v>7</v>
          </cell>
          <cell r="AW816">
            <v>7</v>
          </cell>
          <cell r="BJ816">
            <v>5</v>
          </cell>
          <cell r="BK816">
            <v>1</v>
          </cell>
          <cell r="BL816">
            <v>11</v>
          </cell>
          <cell r="BM816">
            <v>2</v>
          </cell>
          <cell r="BN816">
            <v>422</v>
          </cell>
          <cell r="BO816" t="str">
            <v>4</v>
          </cell>
          <cell r="BP816">
            <v>44241</v>
          </cell>
          <cell r="BX816" t="str">
            <v>شفاف</v>
          </cell>
          <cell r="BY816">
            <v>1.2800000000000001E-2</v>
          </cell>
          <cell r="BZ816">
            <v>50</v>
          </cell>
          <cell r="CH816">
            <v>6.96E-3</v>
          </cell>
          <cell r="CI816">
            <v>8.6999999999999994E-2</v>
          </cell>
          <cell r="CK816">
            <v>1.768767</v>
          </cell>
          <cell r="CL816">
            <v>0</v>
          </cell>
          <cell r="CO816" t="str">
            <v>LG</v>
          </cell>
          <cell r="CP816" t="str">
            <v>HE</v>
          </cell>
          <cell r="CT816">
            <v>0</v>
          </cell>
          <cell r="CU816">
            <v>1</v>
          </cell>
          <cell r="CV816">
            <v>1</v>
          </cell>
        </row>
        <row r="817">
          <cell r="A817">
            <v>674</v>
          </cell>
          <cell r="B817" t="str">
            <v>PF1</v>
          </cell>
          <cell r="C817" t="str">
            <v>FOAM 10TH</v>
          </cell>
          <cell r="D817" t="str">
            <v>Molds</v>
          </cell>
          <cell r="E817" t="str">
            <v>FMLGEI10000000</v>
          </cell>
          <cell r="F817" t="str">
            <v>قاعدة غسالة LG(VIVACHE)</v>
          </cell>
          <cell r="G817" t="str">
            <v>Ea</v>
          </cell>
          <cell r="H817" t="str">
            <v>1700*1400</v>
          </cell>
          <cell r="I817">
            <v>0.25600000000000001</v>
          </cell>
          <cell r="J817">
            <v>54</v>
          </cell>
          <cell r="K817"/>
          <cell r="L817"/>
          <cell r="M817">
            <v>40</v>
          </cell>
          <cell r="N817">
            <v>1</v>
          </cell>
          <cell r="O817">
            <v>2</v>
          </cell>
          <cell r="P817"/>
          <cell r="Q817" t="str">
            <v>تعمل</v>
          </cell>
          <cell r="R817">
            <v>256</v>
          </cell>
          <cell r="S817">
            <v>240.89599999999999</v>
          </cell>
          <cell r="T817">
            <v>274.17599999999999</v>
          </cell>
          <cell r="U817">
            <v>5.9</v>
          </cell>
          <cell r="V817">
            <v>7.1</v>
          </cell>
          <cell r="W817" t="str">
            <v>حالة خاصة</v>
          </cell>
          <cell r="X817" t="str">
            <v>غسالة</v>
          </cell>
          <cell r="Y817">
            <v>425</v>
          </cell>
          <cell r="Z817"/>
          <cell r="AA817">
            <v>674</v>
          </cell>
          <cell r="AB817" t="str">
            <v>LgWashing Mashine Base (VIVACHE)</v>
          </cell>
          <cell r="AC817"/>
          <cell r="AD817" t="str">
            <v>LgWashing Mashine Base (VIVACHE)</v>
          </cell>
          <cell r="AE817">
            <v>1</v>
          </cell>
          <cell r="AF817" t="str">
            <v>mmf</v>
          </cell>
          <cell r="AG817" t="str">
            <v>AGG76599802</v>
          </cell>
          <cell r="AH817">
            <v>180</v>
          </cell>
          <cell r="AI817">
            <v>171</v>
          </cell>
          <cell r="AJ817">
            <v>189</v>
          </cell>
          <cell r="AK817">
            <v>1</v>
          </cell>
          <cell r="AL817">
            <v>1</v>
          </cell>
          <cell r="AM817">
            <v>1</v>
          </cell>
          <cell r="AN817">
            <v>5</v>
          </cell>
          <cell r="AO817" t="str">
            <v>22</v>
          </cell>
          <cell r="AP817" t="str">
            <v>(A) S.2 112      (M) 0.7-1.1 mm</v>
          </cell>
          <cell r="AQ817" t="str">
            <v>(B) C.SB         (M) 0.7-1.1 mm</v>
          </cell>
          <cell r="AR817" t="str">
            <v>12</v>
          </cell>
          <cell r="AS817" t="str">
            <v>22</v>
          </cell>
          <cell r="AT817" t="str">
            <v>LGE</v>
          </cell>
          <cell r="AU817" t="str">
            <v>اتوماتيك</v>
          </cell>
          <cell r="AV817">
            <v>7</v>
          </cell>
          <cell r="AW817">
            <v>7</v>
          </cell>
          <cell r="AX817">
            <v>645</v>
          </cell>
          <cell r="AY817">
            <v>2.5</v>
          </cell>
          <cell r="AZ817">
            <v>2.5</v>
          </cell>
          <cell r="BA817">
            <v>640</v>
          </cell>
          <cell r="BB817">
            <v>2.5</v>
          </cell>
          <cell r="BC817">
            <v>2.5</v>
          </cell>
          <cell r="BD817">
            <v>100</v>
          </cell>
          <cell r="BE817">
            <v>1.5</v>
          </cell>
          <cell r="BF817">
            <v>1.5</v>
          </cell>
          <cell r="BG817"/>
          <cell r="BH817"/>
          <cell r="BI817"/>
          <cell r="BJ817">
            <v>0</v>
          </cell>
          <cell r="BK817">
            <v>5</v>
          </cell>
          <cell r="BL817">
            <v>5</v>
          </cell>
          <cell r="BM817"/>
          <cell r="BN817">
            <v>423</v>
          </cell>
          <cell r="BO817" t="str">
            <v>4</v>
          </cell>
          <cell r="BP817">
            <v>44290</v>
          </cell>
          <cell r="BQ817"/>
          <cell r="BR817"/>
          <cell r="BS817"/>
          <cell r="BT817"/>
          <cell r="BU817"/>
          <cell r="BV817"/>
          <cell r="BW817">
            <v>0</v>
          </cell>
          <cell r="BX817" t="str">
            <v>شفاف</v>
          </cell>
          <cell r="BY817">
            <v>2.6667E-2</v>
          </cell>
          <cell r="BZ817">
            <v>50</v>
          </cell>
          <cell r="CA817">
            <v>5</v>
          </cell>
          <cell r="CB817">
            <v>40</v>
          </cell>
          <cell r="CC817">
            <v>1</v>
          </cell>
          <cell r="CD817"/>
          <cell r="CE817">
            <v>87</v>
          </cell>
          <cell r="CF817">
            <v>150</v>
          </cell>
          <cell r="CG817" t="str">
            <v>احمر</v>
          </cell>
          <cell r="CH817">
            <v>1.4500000000000001E-2</v>
          </cell>
          <cell r="CI817">
            <v>8.6999999999999994E-2</v>
          </cell>
          <cell r="CJ817"/>
          <cell r="CK817">
            <v>0</v>
          </cell>
          <cell r="CL817">
            <v>0.30800000000000005</v>
          </cell>
          <cell r="CM817"/>
          <cell r="CN817" t="str">
            <v>base washer LG-VIVACHE</v>
          </cell>
          <cell r="CO817" t="str">
            <v>LG</v>
          </cell>
          <cell r="CP817" t="str">
            <v>HE</v>
          </cell>
          <cell r="CQ817"/>
          <cell r="CR817"/>
          <cell r="CS817"/>
          <cell r="CT817">
            <v>1</v>
          </cell>
          <cell r="CU817">
            <v>1</v>
          </cell>
          <cell r="CV817">
            <v>1</v>
          </cell>
        </row>
        <row r="818">
          <cell r="A818">
            <v>675</v>
          </cell>
          <cell r="E818" t="str">
            <v>FB07P200000000</v>
          </cell>
          <cell r="F818" t="str">
            <v>بلوك فوم L.S شرائح</v>
          </cell>
          <cell r="AA818">
            <v>675</v>
          </cell>
          <cell r="AB818" t="str">
            <v>بلوك فوم L.S شرائح</v>
          </cell>
          <cell r="BO818" t="str">
            <v/>
          </cell>
        </row>
        <row r="819">
          <cell r="A819">
            <v>676</v>
          </cell>
          <cell r="E819" t="str">
            <v>FB11P300000000</v>
          </cell>
          <cell r="F819" t="str">
            <v>سوبر مقصات</v>
          </cell>
          <cell r="AA819">
            <v>676</v>
          </cell>
          <cell r="AB819" t="str">
            <v>سوبر مقصات</v>
          </cell>
          <cell r="BO819" t="str">
            <v/>
          </cell>
        </row>
        <row r="820">
          <cell r="A820">
            <v>677</v>
          </cell>
          <cell r="E820" t="str">
            <v>FB87S200000000</v>
          </cell>
          <cell r="F820" t="str">
            <v>بلوك فوم ك سوبر ستارز شرائح</v>
          </cell>
          <cell r="AA820">
            <v>677</v>
          </cell>
          <cell r="AB820" t="str">
            <v>بلوك فوم ك سوبر ستارز شرائح</v>
          </cell>
          <cell r="BO820" t="str">
            <v/>
          </cell>
        </row>
        <row r="821">
          <cell r="A821">
            <v>678</v>
          </cell>
          <cell r="E821" t="str">
            <v>FB14P200000000</v>
          </cell>
          <cell r="F821" t="str">
            <v>بلوك فوم ك 14 بيور شرائح</v>
          </cell>
          <cell r="AA821">
            <v>678</v>
          </cell>
          <cell r="AB821" t="str">
            <v>بلوك فوم ك 14 بيور شرائح</v>
          </cell>
          <cell r="BO821" t="str">
            <v/>
          </cell>
        </row>
        <row r="822">
          <cell r="A822">
            <v>679</v>
          </cell>
          <cell r="E822" t="str">
            <v>FB17P200000000</v>
          </cell>
          <cell r="F822" t="str">
            <v>بلوك فوم ك 17 بيورشرائح</v>
          </cell>
          <cell r="AA822">
            <v>679</v>
          </cell>
          <cell r="AB822" t="str">
            <v>بلوك فوم ك 17 بيورشرائح</v>
          </cell>
          <cell r="BO822" t="str">
            <v/>
          </cell>
        </row>
        <row r="823">
          <cell r="A823">
            <v>680</v>
          </cell>
          <cell r="E823" t="str">
            <v>FB20PF00000000</v>
          </cell>
          <cell r="F823" t="str">
            <v>بلوك فوم ك 20 بيور فاير</v>
          </cell>
          <cell r="AA823">
            <v>680</v>
          </cell>
          <cell r="AB823" t="str">
            <v>بلوك فوم ك 20 بيور فاير</v>
          </cell>
          <cell r="BO823" t="str">
            <v/>
          </cell>
        </row>
        <row r="824">
          <cell r="A824">
            <v>681</v>
          </cell>
          <cell r="E824" t="str">
            <v>FB20P200000000</v>
          </cell>
          <cell r="F824" t="str">
            <v>بلوك فوم ك 20 بيور شرائح</v>
          </cell>
          <cell r="AA824">
            <v>681</v>
          </cell>
          <cell r="AB824" t="str">
            <v>بلوك فوم ك 20 بيور شرائح</v>
          </cell>
          <cell r="BO824" t="str">
            <v/>
          </cell>
        </row>
        <row r="825">
          <cell r="A825">
            <v>682</v>
          </cell>
          <cell r="E825" t="str">
            <v>FB23P200000000</v>
          </cell>
          <cell r="F825" t="str">
            <v>بلوك فوم ك 23 بيور شرائح</v>
          </cell>
          <cell r="AA825">
            <v>682</v>
          </cell>
          <cell r="AB825" t="str">
            <v>بلوك فوم ك 23 بيور شرائح</v>
          </cell>
          <cell r="BO825" t="str">
            <v/>
          </cell>
        </row>
        <row r="826">
          <cell r="A826">
            <v>683</v>
          </cell>
          <cell r="E826" t="str">
            <v>FB25PF00000000</v>
          </cell>
          <cell r="F826" t="str">
            <v>بلوك فوم ك 25 بيور فاير</v>
          </cell>
          <cell r="AA826">
            <v>683</v>
          </cell>
          <cell r="AB826" t="str">
            <v>بلوك فوم ك 25 بيور فاير</v>
          </cell>
          <cell r="BO826" t="str">
            <v/>
          </cell>
        </row>
        <row r="827">
          <cell r="A827">
            <v>684</v>
          </cell>
          <cell r="E827" t="str">
            <v>FB25P200000000</v>
          </cell>
          <cell r="F827" t="str">
            <v>بلوك فوم ك 25 بيور شرائح</v>
          </cell>
          <cell r="AA827">
            <v>684</v>
          </cell>
          <cell r="AB827" t="str">
            <v>بلوك فوم ك 25 بيور شرائح</v>
          </cell>
          <cell r="BO827" t="str">
            <v/>
          </cell>
        </row>
        <row r="828">
          <cell r="A828">
            <v>685</v>
          </cell>
          <cell r="E828" t="str">
            <v>FB30P200000000</v>
          </cell>
          <cell r="F828" t="str">
            <v>بلوك فوم ك 30 بيور شرائح</v>
          </cell>
          <cell r="AA828">
            <v>685</v>
          </cell>
          <cell r="AB828" t="str">
            <v>بلوك فوم ك 30 بيور شرائح</v>
          </cell>
          <cell r="BO828" t="str">
            <v/>
          </cell>
        </row>
        <row r="829">
          <cell r="A829">
            <v>686</v>
          </cell>
          <cell r="E829" t="str">
            <v>FB35P200000000</v>
          </cell>
          <cell r="F829" t="str">
            <v>بلوك فوم ك 35 بيور شرائح</v>
          </cell>
          <cell r="AA829">
            <v>686</v>
          </cell>
          <cell r="AB829" t="str">
            <v>بلوك فوم ك 35 بيور شرائح</v>
          </cell>
          <cell r="BO829" t="str">
            <v/>
          </cell>
        </row>
        <row r="830">
          <cell r="A830">
            <v>687</v>
          </cell>
          <cell r="E830" t="str">
            <v>FB40P200000000</v>
          </cell>
          <cell r="F830" t="str">
            <v>بلوك 40بيور شرائح</v>
          </cell>
          <cell r="AA830">
            <v>687</v>
          </cell>
          <cell r="AB830" t="str">
            <v>بلوك 40بيور شرائح</v>
          </cell>
          <cell r="BO830" t="str">
            <v/>
          </cell>
        </row>
        <row r="831">
          <cell r="A831">
            <v>688</v>
          </cell>
          <cell r="D831" t="str">
            <v>Molds</v>
          </cell>
          <cell r="E831" t="str">
            <v>FMDAII10CP0000</v>
          </cell>
          <cell r="F831" t="str">
            <v>قاعدة غسالة كيلوباترا</v>
          </cell>
          <cell r="G831" t="str">
            <v>Ea</v>
          </cell>
          <cell r="H831" t="str">
            <v>1400*1700</v>
          </cell>
          <cell r="I831">
            <v>0.2</v>
          </cell>
          <cell r="M831">
            <v>60</v>
          </cell>
          <cell r="N831">
            <v>1</v>
          </cell>
          <cell r="O831">
            <v>2</v>
          </cell>
          <cell r="P831" t="str">
            <v>qq2</v>
          </cell>
          <cell r="Q831" t="str">
            <v>تعمل</v>
          </cell>
          <cell r="R831">
            <v>200</v>
          </cell>
          <cell r="S831">
            <v>186</v>
          </cell>
          <cell r="T831">
            <v>214</v>
          </cell>
          <cell r="U831">
            <v>7</v>
          </cell>
          <cell r="V831">
            <v>7</v>
          </cell>
          <cell r="W831"/>
          <cell r="X831" t="str">
            <v>غسالة</v>
          </cell>
          <cell r="Y831">
            <v>426</v>
          </cell>
          <cell r="Z831"/>
          <cell r="AA831">
            <v>688</v>
          </cell>
          <cell r="AB831" t="str">
            <v>قاعدة غسالة كيلوباترا</v>
          </cell>
          <cell r="AC831"/>
          <cell r="AD831" t="str">
            <v>غسالة كيلوباترا</v>
          </cell>
          <cell r="AE831">
            <v>1</v>
          </cell>
          <cell r="AF831"/>
          <cell r="AG831"/>
          <cell r="AH831">
            <v>120</v>
          </cell>
          <cell r="AI831">
            <v>114</v>
          </cell>
          <cell r="AJ831">
            <v>126</v>
          </cell>
          <cell r="AK831">
            <v>1</v>
          </cell>
          <cell r="AL831">
            <v>1</v>
          </cell>
          <cell r="AM831"/>
          <cell r="AN831"/>
          <cell r="AO831"/>
          <cell r="AP831" t="str">
            <v>(A) S.2 112      (M) 0.7-1.1 mm</v>
          </cell>
          <cell r="AQ831" t="str">
            <v>(B) C.SB         (M) 0.7-1.1 mm</v>
          </cell>
          <cell r="AR831"/>
          <cell r="AS831"/>
          <cell r="AT831" t="str">
            <v>DAI</v>
          </cell>
          <cell r="AU831" t="str">
            <v>اتوماتيك</v>
          </cell>
          <cell r="AV831">
            <v>7</v>
          </cell>
          <cell r="AW831">
            <v>7</v>
          </cell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>
            <v>0</v>
          </cell>
          <cell r="BK831">
            <v>0</v>
          </cell>
          <cell r="BL831">
            <v>0</v>
          </cell>
          <cell r="BM831"/>
          <cell r="BN831">
            <v>241</v>
          </cell>
          <cell r="BO831" t="str">
            <v>2</v>
          </cell>
          <cell r="BP831">
            <v>44378</v>
          </cell>
          <cell r="BQ831"/>
          <cell r="BR831"/>
          <cell r="BS831"/>
          <cell r="BT831"/>
          <cell r="BU831"/>
          <cell r="BV831"/>
          <cell r="BW831">
            <v>0</v>
          </cell>
          <cell r="BX831" t="str">
            <v>شفاف</v>
          </cell>
          <cell r="BY831">
            <v>2.6667E-2</v>
          </cell>
          <cell r="BZ831">
            <v>50</v>
          </cell>
          <cell r="CA831">
            <v>5</v>
          </cell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 t="str">
            <v>Media</v>
          </cell>
          <cell r="CP831" t="str">
            <v>Media</v>
          </cell>
          <cell r="CQ831"/>
          <cell r="CR831"/>
          <cell r="CS831"/>
          <cell r="CT831"/>
          <cell r="CU831"/>
          <cell r="CV831"/>
        </row>
        <row r="832">
          <cell r="A832">
            <v>689</v>
          </cell>
          <cell r="D832" t="str">
            <v>Molds</v>
          </cell>
          <cell r="E832" t="str">
            <v>FMDAII70CP0000</v>
          </cell>
          <cell r="F832" t="str">
            <v>لوحة تحكم غسالة كيلوباترا</v>
          </cell>
          <cell r="G832" t="str">
            <v>Ea</v>
          </cell>
          <cell r="H832" t="str">
            <v>1400*1700</v>
          </cell>
          <cell r="I832">
            <v>7.4999999999999997E-2</v>
          </cell>
          <cell r="M832">
            <v>60</v>
          </cell>
          <cell r="N832">
            <v>1</v>
          </cell>
          <cell r="O832">
            <v>2</v>
          </cell>
          <cell r="P832" t="str">
            <v>qq2</v>
          </cell>
          <cell r="Q832" t="str">
            <v>تعمل</v>
          </cell>
          <cell r="R832">
            <v>75</v>
          </cell>
          <cell r="S832">
            <v>69.75</v>
          </cell>
          <cell r="T832">
            <v>80.25</v>
          </cell>
          <cell r="U832">
            <v>7</v>
          </cell>
          <cell r="V832">
            <v>7</v>
          </cell>
          <cell r="W832"/>
          <cell r="X832" t="str">
            <v>غسالة</v>
          </cell>
          <cell r="Y832">
            <v>426</v>
          </cell>
          <cell r="Z832"/>
          <cell r="AA832">
            <v>689</v>
          </cell>
          <cell r="AB832" t="str">
            <v>لوحة تحكم غسالة كيلوباترا</v>
          </cell>
          <cell r="AC832"/>
          <cell r="AD832" t="str">
            <v>غسالة كيلوباترا</v>
          </cell>
          <cell r="AE832">
            <v>1</v>
          </cell>
          <cell r="AF832"/>
          <cell r="AG832"/>
          <cell r="AH832">
            <v>120</v>
          </cell>
          <cell r="AI832">
            <v>114</v>
          </cell>
          <cell r="AJ832">
            <v>126</v>
          </cell>
          <cell r="AK832">
            <v>1</v>
          </cell>
          <cell r="AL832">
            <v>1</v>
          </cell>
          <cell r="AM832"/>
          <cell r="AN832"/>
          <cell r="AO832"/>
          <cell r="AP832" t="str">
            <v>(A) S.2 112      (M) 0.7-1.1 mm</v>
          </cell>
          <cell r="AQ832" t="str">
            <v>(B) C.SB         (M) 0.7-1.1 mm</v>
          </cell>
          <cell r="AR832"/>
          <cell r="AS832"/>
          <cell r="AT832" t="str">
            <v>DAI</v>
          </cell>
          <cell r="AU832" t="str">
            <v>اتوماتيك</v>
          </cell>
          <cell r="AV832">
            <v>7</v>
          </cell>
          <cell r="AW832">
            <v>7</v>
          </cell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>
            <v>0</v>
          </cell>
          <cell r="BK832">
            <v>0</v>
          </cell>
          <cell r="BL832">
            <v>0</v>
          </cell>
          <cell r="BM832"/>
          <cell r="BN832">
            <v>241</v>
          </cell>
          <cell r="BO832" t="str">
            <v>2</v>
          </cell>
          <cell r="BP832">
            <v>44378</v>
          </cell>
          <cell r="BQ832"/>
          <cell r="BR832"/>
          <cell r="BS832"/>
          <cell r="BT832"/>
          <cell r="BU832"/>
          <cell r="BV832"/>
          <cell r="BW832">
            <v>1</v>
          </cell>
          <cell r="BX832" t="str">
            <v>شفاف</v>
          </cell>
          <cell r="BY832">
            <v>2.6667E-2</v>
          </cell>
          <cell r="BZ832">
            <v>50</v>
          </cell>
          <cell r="CA832">
            <v>5</v>
          </cell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 t="str">
            <v>Media</v>
          </cell>
          <cell r="CP832" t="str">
            <v>Media</v>
          </cell>
          <cell r="CQ832"/>
          <cell r="CR832"/>
          <cell r="CS832"/>
          <cell r="CT832"/>
          <cell r="CU832"/>
          <cell r="CV832"/>
        </row>
        <row r="833">
          <cell r="A833">
            <v>690</v>
          </cell>
          <cell r="D833" t="str">
            <v>Molds</v>
          </cell>
          <cell r="E833" t="str">
            <v>FMDAII2FCP0000</v>
          </cell>
          <cell r="F833" t="str">
            <v>زوايا اماميه كيلوباترا</v>
          </cell>
          <cell r="G833" t="str">
            <v>Ea</v>
          </cell>
          <cell r="H833" t="str">
            <v>1400*1700</v>
          </cell>
          <cell r="I833">
            <v>0.17</v>
          </cell>
          <cell r="M833">
            <v>120</v>
          </cell>
          <cell r="N833">
            <v>1</v>
          </cell>
          <cell r="O833">
            <v>4</v>
          </cell>
          <cell r="P833" t="str">
            <v>qq3</v>
          </cell>
          <cell r="Q833" t="str">
            <v>تعمل</v>
          </cell>
          <cell r="R833">
            <v>170</v>
          </cell>
          <cell r="S833">
            <v>158.1</v>
          </cell>
          <cell r="T833">
            <v>181.9</v>
          </cell>
          <cell r="U833">
            <v>7</v>
          </cell>
          <cell r="V833">
            <v>7</v>
          </cell>
          <cell r="W833"/>
          <cell r="X833" t="str">
            <v>غسالة</v>
          </cell>
          <cell r="Y833">
            <v>426</v>
          </cell>
          <cell r="Z833"/>
          <cell r="AA833">
            <v>690</v>
          </cell>
          <cell r="AB833" t="str">
            <v>زوايا اماميه كيلوباترا</v>
          </cell>
          <cell r="AC833"/>
          <cell r="AD833" t="str">
            <v>غسالة كيلوباترا</v>
          </cell>
          <cell r="AE833">
            <v>1</v>
          </cell>
          <cell r="AF833"/>
          <cell r="AG833"/>
          <cell r="AH833">
            <v>120</v>
          </cell>
          <cell r="AI833">
            <v>114</v>
          </cell>
          <cell r="AJ833">
            <v>126</v>
          </cell>
          <cell r="AK833">
            <v>1</v>
          </cell>
          <cell r="AL833">
            <v>1</v>
          </cell>
          <cell r="AM833"/>
          <cell r="AN833"/>
          <cell r="AO833"/>
          <cell r="AP833" t="str">
            <v>(A) S.2 112      (M) 0.7-1.1 mm</v>
          </cell>
          <cell r="AQ833" t="str">
            <v>(B) C.SB         (M) 0.7-1.1 mm</v>
          </cell>
          <cell r="AR833"/>
          <cell r="AS833"/>
          <cell r="AT833" t="str">
            <v>DAI</v>
          </cell>
          <cell r="AU833" t="str">
            <v>اتوماتيك</v>
          </cell>
          <cell r="AV833">
            <v>7</v>
          </cell>
          <cell r="AW833">
            <v>7</v>
          </cell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>
            <v>0</v>
          </cell>
          <cell r="BK833">
            <v>0</v>
          </cell>
          <cell r="BL833">
            <v>0</v>
          </cell>
          <cell r="BM833"/>
          <cell r="BN833">
            <v>241</v>
          </cell>
          <cell r="BO833" t="str">
            <v>2</v>
          </cell>
          <cell r="BP833">
            <v>44378</v>
          </cell>
          <cell r="BQ833"/>
          <cell r="BR833"/>
          <cell r="BS833"/>
          <cell r="BT833"/>
          <cell r="BU833"/>
          <cell r="BV833"/>
          <cell r="BW833">
            <v>2</v>
          </cell>
          <cell r="BX833" t="str">
            <v>شفاف</v>
          </cell>
          <cell r="BY833">
            <v>2.6667E-2</v>
          </cell>
          <cell r="BZ833">
            <v>50</v>
          </cell>
          <cell r="CA833">
            <v>5</v>
          </cell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 t="str">
            <v>Media</v>
          </cell>
          <cell r="CP833" t="str">
            <v>Media</v>
          </cell>
          <cell r="CQ833"/>
          <cell r="CR833"/>
          <cell r="CS833"/>
          <cell r="CT833"/>
          <cell r="CU833"/>
          <cell r="CV833"/>
        </row>
        <row r="834">
          <cell r="A834">
            <v>691</v>
          </cell>
          <cell r="D834" t="str">
            <v>Molds</v>
          </cell>
          <cell r="E834" t="str">
            <v>FMDAII2RCP0000</v>
          </cell>
          <cell r="F834" t="str">
            <v>زوايا خلفيه كيلوباترا</v>
          </cell>
          <cell r="G834" t="str">
            <v>Ea</v>
          </cell>
          <cell r="H834" t="str">
            <v>1400*1700</v>
          </cell>
          <cell r="I834">
            <v>0.19400000000000001</v>
          </cell>
          <cell r="M834">
            <v>120</v>
          </cell>
          <cell r="N834">
            <v>1</v>
          </cell>
          <cell r="O834">
            <v>4</v>
          </cell>
          <cell r="P834" t="str">
            <v>qq3</v>
          </cell>
          <cell r="Q834" t="str">
            <v>تعمل</v>
          </cell>
          <cell r="R834">
            <v>194</v>
          </cell>
          <cell r="S834">
            <v>180.42</v>
          </cell>
          <cell r="T834">
            <v>207.58</v>
          </cell>
          <cell r="U834">
            <v>7</v>
          </cell>
          <cell r="V834">
            <v>7</v>
          </cell>
          <cell r="W834"/>
          <cell r="X834" t="str">
            <v>غسالة</v>
          </cell>
          <cell r="Y834">
            <v>426</v>
          </cell>
          <cell r="Z834"/>
          <cell r="AA834">
            <v>691</v>
          </cell>
          <cell r="AB834" t="str">
            <v>زوايا خلفيه كيلوباترا</v>
          </cell>
          <cell r="AC834"/>
          <cell r="AD834" t="str">
            <v>غسالة كيلوباترا</v>
          </cell>
          <cell r="AE834">
            <v>1</v>
          </cell>
          <cell r="AF834"/>
          <cell r="AG834"/>
          <cell r="AH834">
            <v>120</v>
          </cell>
          <cell r="AI834">
            <v>114</v>
          </cell>
          <cell r="AJ834">
            <v>126</v>
          </cell>
          <cell r="AK834">
            <v>1</v>
          </cell>
          <cell r="AL834">
            <v>1</v>
          </cell>
          <cell r="AM834"/>
          <cell r="AN834"/>
          <cell r="AO834"/>
          <cell r="AP834" t="str">
            <v>(A) S.2 112      (M) 0.7-1.1 mm</v>
          </cell>
          <cell r="AQ834" t="str">
            <v>(B) C.SB         (M) 0.7-1.1 mm</v>
          </cell>
          <cell r="AR834"/>
          <cell r="AS834"/>
          <cell r="AT834" t="str">
            <v>DAI</v>
          </cell>
          <cell r="AU834" t="str">
            <v>اتوماتيك</v>
          </cell>
          <cell r="AV834">
            <v>7</v>
          </cell>
          <cell r="AW834">
            <v>7</v>
          </cell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>
            <v>0</v>
          </cell>
          <cell r="BK834">
            <v>0</v>
          </cell>
          <cell r="BL834">
            <v>0</v>
          </cell>
          <cell r="BM834"/>
          <cell r="BN834">
            <v>241</v>
          </cell>
          <cell r="BO834" t="str">
            <v>2</v>
          </cell>
          <cell r="BP834">
            <v>44378</v>
          </cell>
          <cell r="BQ834"/>
          <cell r="BR834"/>
          <cell r="BS834"/>
          <cell r="BT834"/>
          <cell r="BU834"/>
          <cell r="BV834"/>
          <cell r="BW834">
            <v>3</v>
          </cell>
          <cell r="BX834" t="str">
            <v>شفاف</v>
          </cell>
          <cell r="BY834">
            <v>2.6667E-2</v>
          </cell>
          <cell r="BZ834">
            <v>50</v>
          </cell>
          <cell r="CA834">
            <v>5</v>
          </cell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 t="str">
            <v>Media</v>
          </cell>
          <cell r="CP834" t="str">
            <v>Media</v>
          </cell>
          <cell r="CQ834"/>
          <cell r="CR834"/>
          <cell r="CS834"/>
          <cell r="CT834"/>
          <cell r="CU834"/>
          <cell r="CV834"/>
        </row>
        <row r="835">
          <cell r="A835" t="str">
            <v>691sum</v>
          </cell>
          <cell r="D835" t="str">
            <v>Molds</v>
          </cell>
          <cell r="E835" t="str">
            <v>FMDAII2RCP0000</v>
          </cell>
          <cell r="F835" t="str">
            <v>زوايا خلفيه كيلوباترا</v>
          </cell>
          <cell r="G835" t="str">
            <v>Ea</v>
          </cell>
          <cell r="H835" t="str">
            <v>1400*1700</v>
          </cell>
          <cell r="I835">
            <v>0.19400000000000001</v>
          </cell>
          <cell r="M835">
            <v>120</v>
          </cell>
          <cell r="N835">
            <v>1</v>
          </cell>
          <cell r="O835">
            <v>4</v>
          </cell>
          <cell r="P835" t="str">
            <v>qq3</v>
          </cell>
          <cell r="Q835" t="str">
            <v>تعمل</v>
          </cell>
          <cell r="R835">
            <v>194</v>
          </cell>
          <cell r="S835">
            <v>180.42</v>
          </cell>
          <cell r="T835">
            <v>207.58</v>
          </cell>
          <cell r="U835">
            <v>7</v>
          </cell>
          <cell r="V835">
            <v>7</v>
          </cell>
          <cell r="W835"/>
          <cell r="X835" t="str">
            <v>غسالة</v>
          </cell>
          <cell r="Y835">
            <v>426</v>
          </cell>
          <cell r="Z835" t="str">
            <v>مجمعة</v>
          </cell>
          <cell r="AA835">
            <v>691</v>
          </cell>
          <cell r="AB835" t="str">
            <v>زوايا خلفيه كيلوباترا</v>
          </cell>
          <cell r="AC835"/>
          <cell r="AD835" t="str">
            <v>غسالة كيلوباترا</v>
          </cell>
          <cell r="AE835">
            <v>1</v>
          </cell>
          <cell r="AF835"/>
          <cell r="AG835"/>
          <cell r="AH835">
            <v>120</v>
          </cell>
          <cell r="AI835">
            <v>114</v>
          </cell>
          <cell r="AJ835">
            <v>126</v>
          </cell>
          <cell r="AK835">
            <v>0</v>
          </cell>
          <cell r="AL835"/>
          <cell r="AM835">
            <v>1</v>
          </cell>
          <cell r="AN835"/>
          <cell r="AO835"/>
          <cell r="AP835" t="str">
            <v>(A) S.2 112      (M) 0.7-1.1 mm</v>
          </cell>
          <cell r="AQ835" t="str">
            <v>(B) C.SB         (M) 0.7-1.1 mm</v>
          </cell>
          <cell r="AR835"/>
          <cell r="AS835"/>
          <cell r="AT835" t="str">
            <v>DAI</v>
          </cell>
          <cell r="AU835" t="str">
            <v>اتوماتيك</v>
          </cell>
          <cell r="AV835">
            <v>7</v>
          </cell>
          <cell r="AW835">
            <v>7</v>
          </cell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>
            <v>0</v>
          </cell>
          <cell r="BK835">
            <v>0</v>
          </cell>
          <cell r="BL835">
            <v>0</v>
          </cell>
          <cell r="BM835"/>
          <cell r="BN835">
            <v>241</v>
          </cell>
          <cell r="BO835" t="str">
            <v>2</v>
          </cell>
          <cell r="BP835">
            <v>44378</v>
          </cell>
          <cell r="BQ835"/>
          <cell r="BR835"/>
          <cell r="BS835"/>
          <cell r="BT835"/>
          <cell r="BU835"/>
          <cell r="BV835"/>
          <cell r="BW835">
            <v>3</v>
          </cell>
          <cell r="BX835" t="str">
            <v>شفاف</v>
          </cell>
          <cell r="BY835">
            <v>2.6667E-2</v>
          </cell>
          <cell r="BZ835">
            <v>50</v>
          </cell>
          <cell r="CA835">
            <v>5</v>
          </cell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 t="str">
            <v>Media</v>
          </cell>
          <cell r="CP835" t="str">
            <v>Media</v>
          </cell>
          <cell r="CQ835"/>
          <cell r="CR835"/>
          <cell r="CS835"/>
          <cell r="CT835"/>
          <cell r="CU835"/>
          <cell r="CV835"/>
        </row>
        <row r="836">
          <cell r="A836">
            <v>692</v>
          </cell>
          <cell r="D836" t="str">
            <v>Molds</v>
          </cell>
          <cell r="E836" t="str">
            <v>FMSNBI209C0000</v>
          </cell>
          <cell r="F836" t="str">
            <v>شتالة 209 دائريه</v>
          </cell>
          <cell r="G836" t="str">
            <v>Ea</v>
          </cell>
          <cell r="H836" t="str">
            <v>1600*1800</v>
          </cell>
          <cell r="I836">
            <v>0.29499999999999998</v>
          </cell>
          <cell r="M836">
            <v>150</v>
          </cell>
          <cell r="N836">
            <v>1</v>
          </cell>
          <cell r="O836">
            <v>6</v>
          </cell>
          <cell r="P836" t="str">
            <v>SS3</v>
          </cell>
          <cell r="Q836" t="str">
            <v>تعمل</v>
          </cell>
          <cell r="R836">
            <v>295</v>
          </cell>
          <cell r="S836">
            <v>274.35000000000002</v>
          </cell>
          <cell r="T836">
            <v>315.64999999999998</v>
          </cell>
          <cell r="U836">
            <v>7</v>
          </cell>
          <cell r="V836">
            <v>7</v>
          </cell>
          <cell r="W836"/>
          <cell r="X836" t="str">
            <v>شتالة</v>
          </cell>
          <cell r="Y836">
            <v>427</v>
          </cell>
          <cell r="Z836"/>
          <cell r="AA836">
            <v>692</v>
          </cell>
          <cell r="AB836" t="str">
            <v>شتالة 209 دائريه</v>
          </cell>
          <cell r="AC836"/>
          <cell r="AD836" t="str">
            <v>شتالة دائرية</v>
          </cell>
          <cell r="AE836">
            <v>1</v>
          </cell>
          <cell r="AF836"/>
          <cell r="AG836"/>
          <cell r="AH836">
            <v>144</v>
          </cell>
          <cell r="AI836">
            <v>136.79999999999998</v>
          </cell>
          <cell r="AJ836">
            <v>151.20000000000002</v>
          </cell>
          <cell r="AK836">
            <v>1</v>
          </cell>
          <cell r="AL836">
            <v>1</v>
          </cell>
          <cell r="AM836"/>
          <cell r="AN836"/>
          <cell r="AO836"/>
          <cell r="AP836" t="str">
            <v>(A) S.2 112      (M) 0.7-1.1 mm</v>
          </cell>
          <cell r="AQ836" t="str">
            <v>(B) C.SB         (M) 0.7-1.1 mm</v>
          </cell>
          <cell r="AR836"/>
          <cell r="AS836"/>
          <cell r="AT836" t="str">
            <v>SNB</v>
          </cell>
          <cell r="AU836" t="str">
            <v>اتوماتيك</v>
          </cell>
          <cell r="AV836">
            <v>7</v>
          </cell>
          <cell r="AW836">
            <v>7</v>
          </cell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>
            <v>0</v>
          </cell>
          <cell r="BK836">
            <v>0</v>
          </cell>
          <cell r="BL836">
            <v>0</v>
          </cell>
          <cell r="BM836"/>
          <cell r="BN836"/>
          <cell r="BO836" t="str">
            <v/>
          </cell>
          <cell r="BP836">
            <v>44378</v>
          </cell>
          <cell r="BQ836"/>
          <cell r="BR836"/>
          <cell r="BS836"/>
          <cell r="BT836"/>
          <cell r="BU836"/>
          <cell r="BV836"/>
          <cell r="BW836">
            <v>4</v>
          </cell>
          <cell r="BX836" t="str">
            <v>شفاف</v>
          </cell>
          <cell r="BY836">
            <v>2.6667E-2</v>
          </cell>
          <cell r="BZ836">
            <v>50</v>
          </cell>
          <cell r="CA836">
            <v>5</v>
          </cell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 t="str">
            <v>Media</v>
          </cell>
          <cell r="CP836" t="str">
            <v>Media</v>
          </cell>
          <cell r="CQ836"/>
          <cell r="CR836"/>
          <cell r="CS836"/>
          <cell r="CT836"/>
          <cell r="CU836"/>
          <cell r="CV836"/>
        </row>
        <row r="837">
          <cell r="A837">
            <v>693</v>
          </cell>
          <cell r="D837" t="str">
            <v>Molds</v>
          </cell>
          <cell r="E837" t="str">
            <v>FMSNBI104N0000</v>
          </cell>
          <cell r="F837" t="str">
            <v>شتاله 104 دائريه</v>
          </cell>
          <cell r="G837" t="str">
            <v>Ea</v>
          </cell>
          <cell r="H837" t="str">
            <v>1600*1800</v>
          </cell>
          <cell r="I837">
            <v>0.26</v>
          </cell>
          <cell r="M837">
            <v>50</v>
          </cell>
          <cell r="N837">
            <v>1</v>
          </cell>
          <cell r="O837">
            <v>2</v>
          </cell>
          <cell r="P837" t="str">
            <v>SS3</v>
          </cell>
          <cell r="Q837" t="str">
            <v>تعمل</v>
          </cell>
          <cell r="R837">
            <v>260</v>
          </cell>
          <cell r="S837">
            <v>241.8</v>
          </cell>
          <cell r="T837">
            <v>278.2</v>
          </cell>
          <cell r="U837">
            <v>7</v>
          </cell>
          <cell r="V837">
            <v>7</v>
          </cell>
          <cell r="W837"/>
          <cell r="X837" t="str">
            <v>شتالة</v>
          </cell>
          <cell r="Y837">
            <v>427</v>
          </cell>
          <cell r="Z837"/>
          <cell r="AA837">
            <v>693</v>
          </cell>
          <cell r="AB837" t="str">
            <v>شتاله 104 دائريه</v>
          </cell>
          <cell r="AC837"/>
          <cell r="AD837" t="str">
            <v>شتالة دائرية</v>
          </cell>
          <cell r="AE837">
            <v>1</v>
          </cell>
          <cell r="AF837"/>
          <cell r="AG837"/>
          <cell r="AH837">
            <v>144</v>
          </cell>
          <cell r="AI837">
            <v>136.79999999999998</v>
          </cell>
          <cell r="AJ837">
            <v>151.20000000000002</v>
          </cell>
          <cell r="AK837">
            <v>1</v>
          </cell>
          <cell r="AL837">
            <v>1</v>
          </cell>
          <cell r="AM837"/>
          <cell r="AN837"/>
          <cell r="AO837"/>
          <cell r="AP837" t="str">
            <v>(A) S.2 112      (M) 0.7-1.1 mm</v>
          </cell>
          <cell r="AQ837" t="str">
            <v>(B) C.SB         (M) 0.7-1.1 mm</v>
          </cell>
          <cell r="AR837"/>
          <cell r="AS837"/>
          <cell r="AT837" t="str">
            <v>SNB</v>
          </cell>
          <cell r="AU837" t="str">
            <v>اتوماتيك</v>
          </cell>
          <cell r="AV837">
            <v>7</v>
          </cell>
          <cell r="AW837">
            <v>7</v>
          </cell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>
            <v>0</v>
          </cell>
          <cell r="BK837">
            <v>0</v>
          </cell>
          <cell r="BL837">
            <v>0</v>
          </cell>
          <cell r="BM837"/>
          <cell r="BN837"/>
          <cell r="BO837" t="str">
            <v/>
          </cell>
          <cell r="BP837">
            <v>44378</v>
          </cell>
          <cell r="BQ837"/>
          <cell r="BR837"/>
          <cell r="BS837"/>
          <cell r="BT837"/>
          <cell r="BU837"/>
          <cell r="BV837"/>
          <cell r="BW837">
            <v>5</v>
          </cell>
          <cell r="BX837" t="str">
            <v>شفاف</v>
          </cell>
          <cell r="BY837">
            <v>2.6667E-2</v>
          </cell>
          <cell r="BZ837">
            <v>50</v>
          </cell>
          <cell r="CA837">
            <v>5</v>
          </cell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 t="str">
            <v>Media</v>
          </cell>
          <cell r="CP837" t="str">
            <v>Media</v>
          </cell>
          <cell r="CQ837"/>
          <cell r="CR837"/>
          <cell r="CS837"/>
          <cell r="CT837"/>
          <cell r="CU837"/>
          <cell r="CV837"/>
        </row>
        <row r="838">
          <cell r="A838" t="str">
            <v>693sum</v>
          </cell>
          <cell r="D838" t="str">
            <v>Molds</v>
          </cell>
          <cell r="E838" t="str">
            <v>FMSNBI104N0000</v>
          </cell>
          <cell r="F838" t="str">
            <v>شتاله 104 دائريه</v>
          </cell>
          <cell r="G838" t="str">
            <v>Ea</v>
          </cell>
          <cell r="H838" t="str">
            <v>1600*1800</v>
          </cell>
          <cell r="I838">
            <v>0.26</v>
          </cell>
          <cell r="M838">
            <v>50</v>
          </cell>
          <cell r="N838">
            <v>1</v>
          </cell>
          <cell r="O838">
            <v>2</v>
          </cell>
          <cell r="P838" t="str">
            <v>SS3</v>
          </cell>
          <cell r="Q838" t="str">
            <v>تعمل</v>
          </cell>
          <cell r="R838">
            <v>260</v>
          </cell>
          <cell r="S838">
            <v>241.8</v>
          </cell>
          <cell r="T838">
            <v>278.2</v>
          </cell>
          <cell r="U838">
            <v>7</v>
          </cell>
          <cell r="V838">
            <v>7</v>
          </cell>
          <cell r="W838"/>
          <cell r="X838" t="str">
            <v>شتالة</v>
          </cell>
          <cell r="Y838">
            <v>427</v>
          </cell>
          <cell r="Z838" t="str">
            <v>مجمعة</v>
          </cell>
          <cell r="AA838">
            <v>693</v>
          </cell>
          <cell r="AB838" t="str">
            <v>شتاله 104 دائريه</v>
          </cell>
          <cell r="AC838"/>
          <cell r="AD838" t="str">
            <v>شتالة دائرية</v>
          </cell>
          <cell r="AE838">
            <v>1</v>
          </cell>
          <cell r="AF838"/>
          <cell r="AG838"/>
          <cell r="AH838">
            <v>144</v>
          </cell>
          <cell r="AI838">
            <v>136.79999999999998</v>
          </cell>
          <cell r="AJ838">
            <v>151.20000000000002</v>
          </cell>
          <cell r="AK838">
            <v>0</v>
          </cell>
          <cell r="AL838"/>
          <cell r="AM838">
            <v>1</v>
          </cell>
          <cell r="AN838"/>
          <cell r="AO838"/>
          <cell r="AP838" t="str">
            <v>(A) S.2 112      (M) 0.7-1.1 mm</v>
          </cell>
          <cell r="AQ838" t="str">
            <v>(B) C.SB         (M) 0.7-1.1 mm</v>
          </cell>
          <cell r="AR838"/>
          <cell r="AS838"/>
          <cell r="AT838" t="str">
            <v>SNB</v>
          </cell>
          <cell r="AU838" t="str">
            <v>اتوماتيك</v>
          </cell>
          <cell r="AV838">
            <v>7</v>
          </cell>
          <cell r="AW838">
            <v>7</v>
          </cell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>
            <v>0</v>
          </cell>
          <cell r="BK838">
            <v>0</v>
          </cell>
          <cell r="BL838">
            <v>0</v>
          </cell>
          <cell r="BM838"/>
          <cell r="BN838"/>
          <cell r="BO838" t="str">
            <v/>
          </cell>
          <cell r="BP838">
            <v>44378</v>
          </cell>
          <cell r="BQ838"/>
          <cell r="BR838"/>
          <cell r="BS838"/>
          <cell r="BT838"/>
          <cell r="BU838"/>
          <cell r="BV838"/>
          <cell r="BW838">
            <v>5</v>
          </cell>
          <cell r="BX838" t="str">
            <v>شفاف</v>
          </cell>
          <cell r="BY838">
            <v>2.6667E-2</v>
          </cell>
          <cell r="BZ838">
            <v>50</v>
          </cell>
          <cell r="CA838">
            <v>5</v>
          </cell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 t="str">
            <v>Media</v>
          </cell>
          <cell r="CP838" t="str">
            <v>Media</v>
          </cell>
          <cell r="CQ838"/>
          <cell r="CR838"/>
          <cell r="CS838"/>
          <cell r="CT838"/>
          <cell r="CU838"/>
          <cell r="CV838"/>
        </row>
        <row r="839">
          <cell r="A839">
            <v>694</v>
          </cell>
          <cell r="D839" t="str">
            <v>Molds</v>
          </cell>
          <cell r="E839" t="str">
            <v>FMMDII10080000</v>
          </cell>
          <cell r="F839" t="str">
            <v>قاعدة غسالة -ميديا 8 ك</v>
          </cell>
          <cell r="G839" t="str">
            <v>Set</v>
          </cell>
          <cell r="H839" t="str">
            <v>1400*1700</v>
          </cell>
          <cell r="I839">
            <v>0.45400000000000001</v>
          </cell>
          <cell r="M839">
            <v>18</v>
          </cell>
          <cell r="N839">
            <v>1</v>
          </cell>
          <cell r="O839">
            <v>1</v>
          </cell>
          <cell r="P839" t="str">
            <v>BB1</v>
          </cell>
          <cell r="Q839" t="str">
            <v>تعمل</v>
          </cell>
          <cell r="R839">
            <v>454</v>
          </cell>
          <cell r="S839">
            <v>426.76</v>
          </cell>
          <cell r="T839">
            <v>481.24</v>
          </cell>
          <cell r="U839">
            <v>6</v>
          </cell>
          <cell r="V839">
            <v>6</v>
          </cell>
          <cell r="W839"/>
          <cell r="X839" t="str">
            <v>غسالة</v>
          </cell>
          <cell r="Y839">
            <v>428</v>
          </cell>
          <cell r="Z839"/>
          <cell r="AA839">
            <v>694</v>
          </cell>
          <cell r="AB839" t="str">
            <v>قاعدة غسالة 8 ك</v>
          </cell>
          <cell r="AC839"/>
          <cell r="AD839" t="str">
            <v>غسالة ميديا 8 كجم</v>
          </cell>
          <cell r="AE839">
            <v>1</v>
          </cell>
          <cell r="AF839"/>
          <cell r="AG839"/>
          <cell r="AH839">
            <v>200</v>
          </cell>
          <cell r="AI839">
            <v>190</v>
          </cell>
          <cell r="AJ839">
            <v>210</v>
          </cell>
          <cell r="AK839">
            <v>1</v>
          </cell>
          <cell r="AL839">
            <v>1</v>
          </cell>
          <cell r="AM839"/>
          <cell r="AN839">
            <v>2</v>
          </cell>
          <cell r="AO839">
            <v>25</v>
          </cell>
          <cell r="AP839" t="str">
            <v>(A) S.2 112      (M) 0.7-1.1 mm</v>
          </cell>
          <cell r="AQ839" t="str">
            <v>(B) C.SB         (M) 0.7-1.1 mm</v>
          </cell>
          <cell r="AR839">
            <v>22</v>
          </cell>
          <cell r="AS839">
            <v>32</v>
          </cell>
          <cell r="AT839" t="str">
            <v>MDI</v>
          </cell>
          <cell r="AU839" t="str">
            <v>اتوماتيك</v>
          </cell>
          <cell r="AV839">
            <v>7</v>
          </cell>
          <cell r="AW839">
            <v>7</v>
          </cell>
          <cell r="AX839">
            <v>576</v>
          </cell>
          <cell r="AY839">
            <v>2</v>
          </cell>
          <cell r="AZ839">
            <v>2</v>
          </cell>
          <cell r="BA839">
            <v>566</v>
          </cell>
          <cell r="BB839">
            <v>2</v>
          </cell>
          <cell r="BC839">
            <v>2</v>
          </cell>
          <cell r="BD839">
            <v>143</v>
          </cell>
          <cell r="BE839">
            <v>2</v>
          </cell>
          <cell r="BF839">
            <v>2</v>
          </cell>
          <cell r="BG839">
            <v>128</v>
          </cell>
          <cell r="BH839">
            <v>2</v>
          </cell>
          <cell r="BI839">
            <v>2</v>
          </cell>
          <cell r="BJ839">
            <v>0</v>
          </cell>
          <cell r="BK839">
            <v>2</v>
          </cell>
          <cell r="BL839">
            <v>2</v>
          </cell>
          <cell r="BM839"/>
          <cell r="BN839">
            <v>241</v>
          </cell>
          <cell r="BO839" t="str">
            <v>2</v>
          </cell>
          <cell r="BP839">
            <v>44378</v>
          </cell>
          <cell r="BQ839"/>
          <cell r="BR839"/>
          <cell r="BS839"/>
          <cell r="BT839"/>
          <cell r="BU839"/>
          <cell r="BV839"/>
          <cell r="BW839">
            <v>6</v>
          </cell>
          <cell r="BX839" t="str">
            <v>شفاف</v>
          </cell>
          <cell r="BY839">
            <v>2.6667E-2</v>
          </cell>
          <cell r="BZ839">
            <v>50</v>
          </cell>
          <cell r="CA839">
            <v>5</v>
          </cell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 t="str">
            <v>Media</v>
          </cell>
          <cell r="CP839" t="str">
            <v>Media</v>
          </cell>
          <cell r="CQ839"/>
          <cell r="CR839"/>
          <cell r="CS839"/>
          <cell r="CT839"/>
          <cell r="CU839"/>
          <cell r="CV839"/>
        </row>
        <row r="840">
          <cell r="A840">
            <v>695</v>
          </cell>
          <cell r="D840" t="str">
            <v>Molds</v>
          </cell>
          <cell r="E840" t="str">
            <v>FMMDII70080000</v>
          </cell>
          <cell r="F840" t="str">
            <v>كفر غسالة-ميديا 8 ك</v>
          </cell>
          <cell r="G840" t="str">
            <v>Set</v>
          </cell>
          <cell r="H840" t="str">
            <v>1400*1700</v>
          </cell>
          <cell r="I840">
            <v>0.26400000000000001</v>
          </cell>
          <cell r="M840">
            <v>18</v>
          </cell>
          <cell r="N840">
            <v>1</v>
          </cell>
          <cell r="O840">
            <v>1</v>
          </cell>
          <cell r="P840" t="str">
            <v>BB1</v>
          </cell>
          <cell r="Q840" t="str">
            <v>تعمل</v>
          </cell>
          <cell r="R840">
            <v>264</v>
          </cell>
          <cell r="S840">
            <v>248.16</v>
          </cell>
          <cell r="T840">
            <v>279.83999999999997</v>
          </cell>
          <cell r="U840">
            <v>6</v>
          </cell>
          <cell r="V840">
            <v>6</v>
          </cell>
          <cell r="W840"/>
          <cell r="X840" t="str">
            <v>غسالة</v>
          </cell>
          <cell r="Y840">
            <v>428</v>
          </cell>
          <cell r="Z840"/>
          <cell r="AA840">
            <v>695</v>
          </cell>
          <cell r="AB840" t="str">
            <v>كفر غسالة 8 ك</v>
          </cell>
          <cell r="AC840"/>
          <cell r="AD840" t="str">
            <v>غسالة ميديا 8 كجم</v>
          </cell>
          <cell r="AE840">
            <v>1</v>
          </cell>
          <cell r="AF840"/>
          <cell r="AG840"/>
          <cell r="AH840">
            <v>200</v>
          </cell>
          <cell r="AI840">
            <v>190</v>
          </cell>
          <cell r="AJ840">
            <v>210</v>
          </cell>
          <cell r="AK840">
            <v>1</v>
          </cell>
          <cell r="AL840">
            <v>1</v>
          </cell>
          <cell r="AM840"/>
          <cell r="AN840">
            <v>2</v>
          </cell>
          <cell r="AO840">
            <v>25</v>
          </cell>
          <cell r="AP840" t="str">
            <v>(A) S.2 112      (M) 0.7-1.1 mm</v>
          </cell>
          <cell r="AQ840" t="str">
            <v>(B) C.SB         (M) 0.7-1.1 mm</v>
          </cell>
          <cell r="AR840">
            <v>22</v>
          </cell>
          <cell r="AS840">
            <v>32</v>
          </cell>
          <cell r="AT840" t="str">
            <v>MDI</v>
          </cell>
          <cell r="AU840" t="str">
            <v>اتوماتيك</v>
          </cell>
          <cell r="AV840">
            <v>7</v>
          </cell>
          <cell r="AW840">
            <v>7</v>
          </cell>
          <cell r="AX840">
            <v>576</v>
          </cell>
          <cell r="AY840">
            <v>2</v>
          </cell>
          <cell r="AZ840">
            <v>2</v>
          </cell>
          <cell r="BA840">
            <v>566</v>
          </cell>
          <cell r="BB840">
            <v>2</v>
          </cell>
          <cell r="BC840">
            <v>2</v>
          </cell>
          <cell r="BD840">
            <v>143</v>
          </cell>
          <cell r="BE840">
            <v>2</v>
          </cell>
          <cell r="BF840">
            <v>2</v>
          </cell>
          <cell r="BG840"/>
          <cell r="BH840"/>
          <cell r="BI840"/>
          <cell r="BJ840">
            <v>0</v>
          </cell>
          <cell r="BK840">
            <v>2</v>
          </cell>
          <cell r="BL840">
            <v>2</v>
          </cell>
          <cell r="BM840"/>
          <cell r="BN840">
            <v>241</v>
          </cell>
          <cell r="BO840" t="str">
            <v>2</v>
          </cell>
          <cell r="BP840">
            <v>44378</v>
          </cell>
          <cell r="BQ840"/>
          <cell r="BR840"/>
          <cell r="BS840"/>
          <cell r="BT840"/>
          <cell r="BU840"/>
          <cell r="BV840"/>
          <cell r="BW840">
            <v>7</v>
          </cell>
          <cell r="BX840" t="str">
            <v>شفاف</v>
          </cell>
          <cell r="BY840">
            <v>2.6667E-2</v>
          </cell>
          <cell r="BZ840">
            <v>50</v>
          </cell>
          <cell r="CA840">
            <v>5</v>
          </cell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 t="str">
            <v>Media</v>
          </cell>
          <cell r="CP840" t="str">
            <v>Media</v>
          </cell>
          <cell r="CQ840"/>
          <cell r="CR840"/>
          <cell r="CS840"/>
          <cell r="CT840"/>
          <cell r="CU840"/>
          <cell r="CV840"/>
        </row>
        <row r="841">
          <cell r="A841">
            <v>696</v>
          </cell>
          <cell r="D841" t="str">
            <v>Molds</v>
          </cell>
          <cell r="E841" t="str">
            <v>FMMDII80080000</v>
          </cell>
          <cell r="F841" t="str">
            <v xml:space="preserve">جزء وسط 8 ك </v>
          </cell>
          <cell r="G841" t="str">
            <v>Set</v>
          </cell>
          <cell r="H841" t="str">
            <v>1400*1700</v>
          </cell>
          <cell r="I841">
            <v>0.19500000000000001</v>
          </cell>
          <cell r="M841">
            <v>18</v>
          </cell>
          <cell r="N841">
            <v>1</v>
          </cell>
          <cell r="O841">
            <v>1</v>
          </cell>
          <cell r="P841" t="str">
            <v>BB1</v>
          </cell>
          <cell r="Q841" t="str">
            <v>تعمل</v>
          </cell>
          <cell r="R841">
            <v>195</v>
          </cell>
          <cell r="S841">
            <v>183.3</v>
          </cell>
          <cell r="T841">
            <v>206.7</v>
          </cell>
          <cell r="U841">
            <v>6</v>
          </cell>
          <cell r="V841">
            <v>6</v>
          </cell>
          <cell r="W841"/>
          <cell r="X841" t="str">
            <v>غسالة</v>
          </cell>
          <cell r="Y841">
            <v>428</v>
          </cell>
          <cell r="Z841"/>
          <cell r="AA841">
            <v>696</v>
          </cell>
          <cell r="AB841" t="str">
            <v xml:space="preserve">جزء وسط 8 ك </v>
          </cell>
          <cell r="AC841"/>
          <cell r="AD841" t="str">
            <v>غسالة ميديا 8 كجم</v>
          </cell>
          <cell r="AE841">
            <v>1</v>
          </cell>
          <cell r="AF841"/>
          <cell r="AG841"/>
          <cell r="AH841">
            <v>200</v>
          </cell>
          <cell r="AI841">
            <v>190</v>
          </cell>
          <cell r="AJ841">
            <v>210</v>
          </cell>
          <cell r="AK841">
            <v>1</v>
          </cell>
          <cell r="AL841">
            <v>1</v>
          </cell>
          <cell r="AM841"/>
          <cell r="AN841">
            <v>2</v>
          </cell>
          <cell r="AO841">
            <v>25</v>
          </cell>
          <cell r="AP841" t="str">
            <v>(A) S.2 112      (M) 0.7-1.1 mm</v>
          </cell>
          <cell r="AQ841" t="str">
            <v>(B) C.SB         (M) 0.7-1.1 mm</v>
          </cell>
          <cell r="AR841">
            <v>22</v>
          </cell>
          <cell r="AS841">
            <v>32</v>
          </cell>
          <cell r="AT841" t="str">
            <v>MDI</v>
          </cell>
          <cell r="AU841" t="str">
            <v>اتوماتيك</v>
          </cell>
          <cell r="AV841">
            <v>7</v>
          </cell>
          <cell r="AW841">
            <v>7</v>
          </cell>
          <cell r="AX841">
            <v>421</v>
          </cell>
          <cell r="AY841">
            <v>2</v>
          </cell>
          <cell r="AZ841">
            <v>2</v>
          </cell>
          <cell r="BA841">
            <v>259</v>
          </cell>
          <cell r="BB841">
            <v>2</v>
          </cell>
          <cell r="BC841">
            <v>2</v>
          </cell>
          <cell r="BD841">
            <v>208</v>
          </cell>
          <cell r="BE841">
            <v>2</v>
          </cell>
          <cell r="BF841">
            <v>2</v>
          </cell>
          <cell r="BG841"/>
          <cell r="BH841"/>
          <cell r="BI841"/>
          <cell r="BJ841">
            <v>0</v>
          </cell>
          <cell r="BK841">
            <v>2</v>
          </cell>
          <cell r="BL841">
            <v>2</v>
          </cell>
          <cell r="BM841"/>
          <cell r="BN841">
            <v>241</v>
          </cell>
          <cell r="BO841" t="str">
            <v>2</v>
          </cell>
          <cell r="BP841">
            <v>44378</v>
          </cell>
          <cell r="BQ841"/>
          <cell r="BR841"/>
          <cell r="BS841"/>
          <cell r="BT841"/>
          <cell r="BU841"/>
          <cell r="BV841"/>
          <cell r="BW841"/>
          <cell r="BX841" t="str">
            <v>شفاف</v>
          </cell>
          <cell r="BY841">
            <v>2.6667E-2</v>
          </cell>
          <cell r="BZ841">
            <v>50</v>
          </cell>
          <cell r="CA841">
            <v>5</v>
          </cell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 t="str">
            <v>Media</v>
          </cell>
          <cell r="CP841" t="str">
            <v>Media</v>
          </cell>
          <cell r="CQ841"/>
          <cell r="CR841"/>
          <cell r="CS841"/>
          <cell r="CT841"/>
          <cell r="CU841"/>
          <cell r="CV841"/>
        </row>
        <row r="842">
          <cell r="A842">
            <v>697</v>
          </cell>
          <cell r="D842" t="str">
            <v>Molds</v>
          </cell>
          <cell r="E842" t="str">
            <v>FMMDII2F008000</v>
          </cell>
          <cell r="F842" t="str">
            <v xml:space="preserve">زوايا امامية 8 ك </v>
          </cell>
          <cell r="G842" t="str">
            <v>Set</v>
          </cell>
          <cell r="H842" t="str">
            <v>1400*1700</v>
          </cell>
          <cell r="I842">
            <v>0.10100000000000001</v>
          </cell>
          <cell r="M842">
            <v>18</v>
          </cell>
          <cell r="N842">
            <v>1</v>
          </cell>
          <cell r="O842">
            <v>1</v>
          </cell>
          <cell r="P842" t="str">
            <v>BB1</v>
          </cell>
          <cell r="Q842" t="str">
            <v>تعمل</v>
          </cell>
          <cell r="R842">
            <v>101</v>
          </cell>
          <cell r="S842">
            <v>94.94</v>
          </cell>
          <cell r="T842">
            <v>107.06</v>
          </cell>
          <cell r="U842">
            <v>6</v>
          </cell>
          <cell r="V842">
            <v>6</v>
          </cell>
          <cell r="W842"/>
          <cell r="X842" t="str">
            <v>غسالة</v>
          </cell>
          <cell r="Y842">
            <v>428</v>
          </cell>
          <cell r="Z842"/>
          <cell r="AA842">
            <v>697</v>
          </cell>
          <cell r="AB842" t="str">
            <v xml:space="preserve">زوايا امامية 8 ك </v>
          </cell>
          <cell r="AC842"/>
          <cell r="AD842" t="str">
            <v>غسالة ميديا 8 كجم</v>
          </cell>
          <cell r="AE842">
            <v>1</v>
          </cell>
          <cell r="AF842"/>
          <cell r="AG842"/>
          <cell r="AH842">
            <v>200</v>
          </cell>
          <cell r="AI842">
            <v>190</v>
          </cell>
          <cell r="AJ842">
            <v>210</v>
          </cell>
          <cell r="AK842">
            <v>1</v>
          </cell>
          <cell r="AL842">
            <v>1</v>
          </cell>
          <cell r="AM842"/>
          <cell r="AN842">
            <v>2</v>
          </cell>
          <cell r="AO842">
            <v>25</v>
          </cell>
          <cell r="AP842" t="str">
            <v>(A) S.2 112      (M) 0.7-1.1 mm</v>
          </cell>
          <cell r="AQ842" t="str">
            <v>(B) C.SB         (M) 0.7-1.1 mm</v>
          </cell>
          <cell r="AR842">
            <v>22</v>
          </cell>
          <cell r="AS842">
            <v>32</v>
          </cell>
          <cell r="AT842" t="str">
            <v>MDI</v>
          </cell>
          <cell r="AU842" t="str">
            <v>اتوماتيك</v>
          </cell>
          <cell r="AV842">
            <v>7</v>
          </cell>
          <cell r="AW842">
            <v>7</v>
          </cell>
          <cell r="AX842">
            <v>697</v>
          </cell>
          <cell r="AY842">
            <v>2</v>
          </cell>
          <cell r="AZ842">
            <v>2</v>
          </cell>
          <cell r="BA842">
            <v>87.5</v>
          </cell>
          <cell r="BB842">
            <v>2</v>
          </cell>
          <cell r="BC842">
            <v>2</v>
          </cell>
          <cell r="BD842">
            <v>92.5</v>
          </cell>
          <cell r="BE842">
            <v>2</v>
          </cell>
          <cell r="BF842">
            <v>2</v>
          </cell>
          <cell r="BG842"/>
          <cell r="BH842"/>
          <cell r="BI842"/>
          <cell r="BJ842">
            <v>0</v>
          </cell>
          <cell r="BK842">
            <v>2</v>
          </cell>
          <cell r="BL842">
            <v>2</v>
          </cell>
          <cell r="BM842"/>
          <cell r="BN842">
            <v>241</v>
          </cell>
          <cell r="BO842" t="str">
            <v>2</v>
          </cell>
          <cell r="BP842">
            <v>44378</v>
          </cell>
          <cell r="BQ842"/>
          <cell r="BR842"/>
          <cell r="BS842"/>
          <cell r="BT842"/>
          <cell r="BU842"/>
          <cell r="BV842"/>
          <cell r="BW842">
            <v>8</v>
          </cell>
          <cell r="BX842" t="str">
            <v>شفاف</v>
          </cell>
          <cell r="BY842">
            <v>2.6667E-2</v>
          </cell>
          <cell r="BZ842">
            <v>50</v>
          </cell>
          <cell r="CA842">
            <v>5</v>
          </cell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 t="str">
            <v>Media</v>
          </cell>
          <cell r="CP842" t="str">
            <v>Media</v>
          </cell>
          <cell r="CQ842"/>
          <cell r="CR842"/>
          <cell r="CS842"/>
          <cell r="CT842"/>
          <cell r="CU842"/>
          <cell r="CV842"/>
        </row>
        <row r="843">
          <cell r="A843">
            <v>698</v>
          </cell>
          <cell r="D843" t="str">
            <v>Molds</v>
          </cell>
          <cell r="E843" t="str">
            <v>FMMDII2R008000</v>
          </cell>
          <cell r="F843" t="str">
            <v xml:space="preserve">زوايا خلفية 8 ك </v>
          </cell>
          <cell r="G843" t="str">
            <v>Set</v>
          </cell>
          <cell r="H843" t="str">
            <v>1400*1700</v>
          </cell>
          <cell r="I843">
            <v>0.10100000000000001</v>
          </cell>
          <cell r="M843">
            <v>18</v>
          </cell>
          <cell r="N843">
            <v>1</v>
          </cell>
          <cell r="O843">
            <v>1</v>
          </cell>
          <cell r="P843" t="str">
            <v>BB1</v>
          </cell>
          <cell r="Q843" t="str">
            <v>تعمل</v>
          </cell>
          <cell r="R843">
            <v>101</v>
          </cell>
          <cell r="S843">
            <v>94.94</v>
          </cell>
          <cell r="T843">
            <v>107.06</v>
          </cell>
          <cell r="U843">
            <v>6</v>
          </cell>
          <cell r="V843">
            <v>6</v>
          </cell>
          <cell r="W843"/>
          <cell r="X843" t="str">
            <v>غسالة</v>
          </cell>
          <cell r="Y843">
            <v>428</v>
          </cell>
          <cell r="Z843"/>
          <cell r="AA843">
            <v>698</v>
          </cell>
          <cell r="AB843" t="str">
            <v xml:space="preserve">زوايا خلفية 8 ك </v>
          </cell>
          <cell r="AC843"/>
          <cell r="AD843" t="str">
            <v>غسالة ميديا 8 كجم</v>
          </cell>
          <cell r="AE843">
            <v>1</v>
          </cell>
          <cell r="AF843"/>
          <cell r="AG843"/>
          <cell r="AH843">
            <v>200</v>
          </cell>
          <cell r="AI843">
            <v>190</v>
          </cell>
          <cell r="AJ843">
            <v>210</v>
          </cell>
          <cell r="AK843">
            <v>1</v>
          </cell>
          <cell r="AL843">
            <v>1</v>
          </cell>
          <cell r="AM843"/>
          <cell r="AN843">
            <v>2</v>
          </cell>
          <cell r="AO843">
            <v>25</v>
          </cell>
          <cell r="AP843" t="str">
            <v>(A) S.2 112      (M) 0.7-1.1 mm</v>
          </cell>
          <cell r="AQ843" t="str">
            <v>(B) C.SB         (M) 0.7-1.1 mm</v>
          </cell>
          <cell r="AR843">
            <v>22</v>
          </cell>
          <cell r="AS843">
            <v>32</v>
          </cell>
          <cell r="AT843" t="str">
            <v>MDI</v>
          </cell>
          <cell r="AU843" t="str">
            <v>اتوماتيك</v>
          </cell>
          <cell r="AV843">
            <v>7</v>
          </cell>
          <cell r="AW843">
            <v>7</v>
          </cell>
          <cell r="AX843">
            <v>697</v>
          </cell>
          <cell r="AY843">
            <v>2</v>
          </cell>
          <cell r="AZ843">
            <v>2</v>
          </cell>
          <cell r="BA843">
            <v>87.5</v>
          </cell>
          <cell r="BB843">
            <v>2</v>
          </cell>
          <cell r="BC843">
            <v>2</v>
          </cell>
          <cell r="BD843">
            <v>107.5</v>
          </cell>
          <cell r="BE843">
            <v>2</v>
          </cell>
          <cell r="BF843">
            <v>2</v>
          </cell>
          <cell r="BG843"/>
          <cell r="BH843"/>
          <cell r="BI843"/>
          <cell r="BJ843">
            <v>0</v>
          </cell>
          <cell r="BK843">
            <v>2</v>
          </cell>
          <cell r="BL843">
            <v>2</v>
          </cell>
          <cell r="BM843"/>
          <cell r="BN843">
            <v>241</v>
          </cell>
          <cell r="BO843" t="str">
            <v>2</v>
          </cell>
          <cell r="BP843">
            <v>44378</v>
          </cell>
          <cell r="BQ843"/>
          <cell r="BR843"/>
          <cell r="BS843"/>
          <cell r="BT843"/>
          <cell r="BU843"/>
          <cell r="BV843"/>
          <cell r="BW843"/>
          <cell r="BX843" t="str">
            <v>شفاف</v>
          </cell>
          <cell r="BY843">
            <v>2.6667E-2</v>
          </cell>
          <cell r="BZ843">
            <v>50</v>
          </cell>
          <cell r="CA843">
            <v>5</v>
          </cell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 t="str">
            <v>Media</v>
          </cell>
          <cell r="CP843" t="str">
            <v>Media</v>
          </cell>
          <cell r="CQ843"/>
          <cell r="CR843"/>
          <cell r="CS843"/>
          <cell r="CT843"/>
          <cell r="CU843"/>
          <cell r="CV843"/>
        </row>
        <row r="844">
          <cell r="A844" t="str">
            <v>698sum</v>
          </cell>
          <cell r="D844" t="str">
            <v>Molds</v>
          </cell>
          <cell r="E844" t="str">
            <v>FMMDII2R008000</v>
          </cell>
          <cell r="F844" t="str">
            <v xml:space="preserve">غسالة ميديا 8 ك </v>
          </cell>
          <cell r="G844" t="str">
            <v>Set</v>
          </cell>
          <cell r="H844" t="str">
            <v>1400*1700</v>
          </cell>
          <cell r="I844">
            <v>1.115</v>
          </cell>
          <cell r="M844">
            <v>18</v>
          </cell>
          <cell r="N844">
            <v>1</v>
          </cell>
          <cell r="O844">
            <v>1</v>
          </cell>
          <cell r="P844" t="str">
            <v>BB1</v>
          </cell>
          <cell r="Q844" t="str">
            <v>تعمل</v>
          </cell>
          <cell r="R844">
            <v>1115</v>
          </cell>
          <cell r="S844">
            <v>1048.0999999999999</v>
          </cell>
          <cell r="T844">
            <v>1181.9000000000001</v>
          </cell>
          <cell r="U844">
            <v>6</v>
          </cell>
          <cell r="V844">
            <v>6</v>
          </cell>
          <cell r="W844"/>
          <cell r="X844" t="str">
            <v>غسالة</v>
          </cell>
          <cell r="Y844">
            <v>428</v>
          </cell>
          <cell r="Z844" t="str">
            <v>مجمعة</v>
          </cell>
          <cell r="AA844">
            <v>698</v>
          </cell>
          <cell r="AB844" t="str">
            <v xml:space="preserve">زوايا خلفية 8 ك </v>
          </cell>
          <cell r="AC844"/>
          <cell r="AD844" t="str">
            <v>غسالة ميديا 8 كجم</v>
          </cell>
          <cell r="AE844">
            <v>1</v>
          </cell>
          <cell r="AF844"/>
          <cell r="AG844"/>
          <cell r="AH844">
            <v>200</v>
          </cell>
          <cell r="AI844">
            <v>190</v>
          </cell>
          <cell r="AJ844">
            <v>210</v>
          </cell>
          <cell r="AK844">
            <v>0</v>
          </cell>
          <cell r="AL844"/>
          <cell r="AM844">
            <v>1</v>
          </cell>
          <cell r="AN844">
            <v>2</v>
          </cell>
          <cell r="AO844">
            <v>25</v>
          </cell>
          <cell r="AP844" t="str">
            <v>(A) S.2 112      (M) 0.7-1.1 mm</v>
          </cell>
          <cell r="AQ844" t="str">
            <v>(B) C.SB         (M) 0.7-1.1 mm</v>
          </cell>
          <cell r="AR844">
            <v>22</v>
          </cell>
          <cell r="AS844">
            <v>32</v>
          </cell>
          <cell r="AT844" t="str">
            <v>MDI</v>
          </cell>
          <cell r="AU844" t="str">
            <v>اتوماتيك</v>
          </cell>
          <cell r="AV844">
            <v>7</v>
          </cell>
          <cell r="AW844">
            <v>7</v>
          </cell>
          <cell r="AX844"/>
          <cell r="AY844">
            <v>2</v>
          </cell>
          <cell r="AZ844">
            <v>2</v>
          </cell>
          <cell r="BA844"/>
          <cell r="BB844">
            <v>2</v>
          </cell>
          <cell r="BC844">
            <v>2</v>
          </cell>
          <cell r="BD844"/>
          <cell r="BE844">
            <v>2</v>
          </cell>
          <cell r="BF844">
            <v>2</v>
          </cell>
          <cell r="BG844"/>
          <cell r="BH844"/>
          <cell r="BI844"/>
          <cell r="BJ844">
            <v>0</v>
          </cell>
          <cell r="BK844">
            <v>2</v>
          </cell>
          <cell r="BL844">
            <v>2</v>
          </cell>
          <cell r="BM844"/>
          <cell r="BN844">
            <v>241</v>
          </cell>
          <cell r="BO844" t="str">
            <v>2</v>
          </cell>
          <cell r="BP844">
            <v>44378</v>
          </cell>
          <cell r="BQ844"/>
          <cell r="BR844"/>
          <cell r="BS844"/>
          <cell r="BT844"/>
          <cell r="BU844"/>
          <cell r="BV844"/>
          <cell r="BW844"/>
          <cell r="BX844" t="str">
            <v>شفاف</v>
          </cell>
          <cell r="BY844">
            <v>2.6667E-2</v>
          </cell>
          <cell r="BZ844">
            <v>50</v>
          </cell>
          <cell r="CA844">
            <v>5</v>
          </cell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 t="str">
            <v>Media</v>
          </cell>
          <cell r="CP844" t="str">
            <v>Media</v>
          </cell>
          <cell r="CQ844"/>
          <cell r="CR844"/>
          <cell r="CS844"/>
          <cell r="CT844"/>
          <cell r="CU844"/>
          <cell r="CV844"/>
        </row>
        <row r="845">
          <cell r="A845">
            <v>699</v>
          </cell>
          <cell r="D845" t="str">
            <v>Molds</v>
          </cell>
          <cell r="E845" t="str">
            <v>FMMDII10090000</v>
          </cell>
          <cell r="F845" t="str">
            <v>قاعدة غسالة 9 ك</v>
          </cell>
          <cell r="G845" t="str">
            <v>Set</v>
          </cell>
          <cell r="H845" t="str">
            <v>1400*1700</v>
          </cell>
          <cell r="I845">
            <v>0.55900000000000005</v>
          </cell>
          <cell r="M845">
            <v>18</v>
          </cell>
          <cell r="N845">
            <v>1</v>
          </cell>
          <cell r="O845">
            <v>1</v>
          </cell>
          <cell r="P845" t="str">
            <v>BB2</v>
          </cell>
          <cell r="Q845" t="str">
            <v>تعمل</v>
          </cell>
          <cell r="R845">
            <v>559</v>
          </cell>
          <cell r="S845">
            <v>525.46</v>
          </cell>
          <cell r="T845">
            <v>592.54</v>
          </cell>
          <cell r="U845">
            <v>6</v>
          </cell>
          <cell r="V845">
            <v>6</v>
          </cell>
          <cell r="W845"/>
          <cell r="X845" t="str">
            <v>غسالة</v>
          </cell>
          <cell r="Y845">
            <v>429</v>
          </cell>
          <cell r="Z845"/>
          <cell r="AA845">
            <v>699</v>
          </cell>
          <cell r="AB845" t="str">
            <v>قاعدة غسالة 9 ك</v>
          </cell>
          <cell r="AC845"/>
          <cell r="AD845" t="str">
            <v>غسالة ميديا 9 كجم</v>
          </cell>
          <cell r="AE845">
            <v>1</v>
          </cell>
          <cell r="AF845"/>
          <cell r="AG845"/>
          <cell r="AH845">
            <v>200</v>
          </cell>
          <cell r="AI845">
            <v>190</v>
          </cell>
          <cell r="AJ845">
            <v>210</v>
          </cell>
          <cell r="AK845">
            <v>1</v>
          </cell>
          <cell r="AL845">
            <v>1</v>
          </cell>
          <cell r="AM845"/>
          <cell r="AN845">
            <v>3</v>
          </cell>
          <cell r="AO845">
            <v>25</v>
          </cell>
          <cell r="AP845" t="str">
            <v>(A) S.2 112      (M) 0.7-1.1 mm</v>
          </cell>
          <cell r="AQ845" t="str">
            <v>(B) C.SB         (M) 0.7-1.1 mm</v>
          </cell>
          <cell r="AR845">
            <v>22</v>
          </cell>
          <cell r="AS845">
            <v>32</v>
          </cell>
          <cell r="AT845" t="str">
            <v>MDI</v>
          </cell>
          <cell r="AU845" t="str">
            <v>اتوماتيك</v>
          </cell>
          <cell r="AV845">
            <v>7</v>
          </cell>
          <cell r="AW845">
            <v>7</v>
          </cell>
          <cell r="AX845">
            <v>618</v>
          </cell>
          <cell r="AY845">
            <v>2</v>
          </cell>
          <cell r="AZ845">
            <v>2</v>
          </cell>
          <cell r="BA845">
            <v>608</v>
          </cell>
          <cell r="BB845">
            <v>2</v>
          </cell>
          <cell r="BC845">
            <v>2</v>
          </cell>
          <cell r="BD845">
            <v>189.5</v>
          </cell>
          <cell r="BE845">
            <v>2</v>
          </cell>
          <cell r="BF845">
            <v>2</v>
          </cell>
          <cell r="BG845">
            <v>126</v>
          </cell>
          <cell r="BH845"/>
          <cell r="BI845"/>
          <cell r="BJ845">
            <v>0</v>
          </cell>
          <cell r="BK845">
            <v>3</v>
          </cell>
          <cell r="BL845">
            <v>3</v>
          </cell>
          <cell r="BM845"/>
          <cell r="BN845">
            <v>242</v>
          </cell>
          <cell r="BO845" t="str">
            <v>2</v>
          </cell>
          <cell r="BP845">
            <v>44378</v>
          </cell>
          <cell r="BQ845"/>
          <cell r="BR845"/>
          <cell r="BS845"/>
          <cell r="BT845"/>
          <cell r="BU845"/>
          <cell r="BV845"/>
          <cell r="BW845"/>
          <cell r="BX845" t="str">
            <v>شفاف</v>
          </cell>
          <cell r="BY845">
            <v>2.6667E-2</v>
          </cell>
          <cell r="BZ845">
            <v>50</v>
          </cell>
          <cell r="CA845">
            <v>5</v>
          </cell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 t="str">
            <v>Media</v>
          </cell>
          <cell r="CP845" t="str">
            <v>Media</v>
          </cell>
          <cell r="CQ845"/>
          <cell r="CR845"/>
          <cell r="CS845"/>
          <cell r="CT845"/>
          <cell r="CU845"/>
          <cell r="CV845"/>
        </row>
        <row r="846">
          <cell r="A846">
            <v>700</v>
          </cell>
          <cell r="D846" t="str">
            <v>Molds</v>
          </cell>
          <cell r="E846" t="str">
            <v>FMMDII70090000</v>
          </cell>
          <cell r="F846" t="str">
            <v>كفر غسالة 9 ك</v>
          </cell>
          <cell r="G846" t="str">
            <v>Set</v>
          </cell>
          <cell r="H846" t="str">
            <v>1400*1700</v>
          </cell>
          <cell r="I846">
            <v>0.34499999999999997</v>
          </cell>
          <cell r="M846">
            <v>18</v>
          </cell>
          <cell r="N846">
            <v>1</v>
          </cell>
          <cell r="O846">
            <v>1</v>
          </cell>
          <cell r="P846" t="str">
            <v>BB2</v>
          </cell>
          <cell r="Q846" t="str">
            <v>تعمل</v>
          </cell>
          <cell r="R846">
            <v>345</v>
          </cell>
          <cell r="S846">
            <v>324.3</v>
          </cell>
          <cell r="T846">
            <v>365.7</v>
          </cell>
          <cell r="U846">
            <v>6</v>
          </cell>
          <cell r="V846">
            <v>6</v>
          </cell>
          <cell r="W846"/>
          <cell r="X846" t="str">
            <v>غسالة</v>
          </cell>
          <cell r="Y846">
            <v>429</v>
          </cell>
          <cell r="Z846"/>
          <cell r="AA846">
            <v>700</v>
          </cell>
          <cell r="AB846" t="str">
            <v>كفر غسالة 9 ك</v>
          </cell>
          <cell r="AC846"/>
          <cell r="AD846" t="str">
            <v>غسالة ميديا 9 كجم</v>
          </cell>
          <cell r="AE846">
            <v>1</v>
          </cell>
          <cell r="AF846"/>
          <cell r="AG846"/>
          <cell r="AH846">
            <v>200</v>
          </cell>
          <cell r="AI846">
            <v>190</v>
          </cell>
          <cell r="AJ846">
            <v>210</v>
          </cell>
          <cell r="AK846">
            <v>1</v>
          </cell>
          <cell r="AL846">
            <v>1</v>
          </cell>
          <cell r="AM846"/>
          <cell r="AN846">
            <v>3</v>
          </cell>
          <cell r="AO846">
            <v>25</v>
          </cell>
          <cell r="AP846" t="str">
            <v>(A) S.2 112      (M) 0.7-1.1 mm</v>
          </cell>
          <cell r="AQ846" t="str">
            <v>(B) C.SB         (M) 0.7-1.1 mm</v>
          </cell>
          <cell r="AR846">
            <v>22</v>
          </cell>
          <cell r="AS846">
            <v>32</v>
          </cell>
          <cell r="AT846" t="str">
            <v>MDI</v>
          </cell>
          <cell r="AU846" t="str">
            <v>اتوماتيك</v>
          </cell>
          <cell r="AV846">
            <v>7</v>
          </cell>
          <cell r="AW846">
            <v>7</v>
          </cell>
          <cell r="AX846">
            <v>618</v>
          </cell>
          <cell r="AY846">
            <v>2</v>
          </cell>
          <cell r="AZ846">
            <v>2</v>
          </cell>
          <cell r="BA846">
            <v>613</v>
          </cell>
          <cell r="BB846">
            <v>2</v>
          </cell>
          <cell r="BC846">
            <v>2</v>
          </cell>
          <cell r="BD846">
            <v>144</v>
          </cell>
          <cell r="BE846">
            <v>2</v>
          </cell>
          <cell r="BF846">
            <v>2</v>
          </cell>
          <cell r="BG846"/>
          <cell r="BH846"/>
          <cell r="BI846"/>
          <cell r="BJ846">
            <v>0</v>
          </cell>
          <cell r="BK846">
            <v>3</v>
          </cell>
          <cell r="BL846">
            <v>3</v>
          </cell>
          <cell r="BM846"/>
          <cell r="BN846">
            <v>242</v>
          </cell>
          <cell r="BO846" t="str">
            <v>2</v>
          </cell>
          <cell r="BP846">
            <v>44378</v>
          </cell>
          <cell r="BQ846"/>
          <cell r="BR846"/>
          <cell r="BS846"/>
          <cell r="BT846"/>
          <cell r="BU846"/>
          <cell r="BV846"/>
          <cell r="BW846"/>
          <cell r="BX846" t="str">
            <v>شفاف</v>
          </cell>
          <cell r="BY846">
            <v>2.6667E-2</v>
          </cell>
          <cell r="BZ846">
            <v>50</v>
          </cell>
          <cell r="CA846">
            <v>5</v>
          </cell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 t="str">
            <v>Media</v>
          </cell>
          <cell r="CP846" t="str">
            <v>Media</v>
          </cell>
          <cell r="CQ846"/>
          <cell r="CR846"/>
          <cell r="CS846"/>
          <cell r="CT846"/>
          <cell r="CU846"/>
          <cell r="CV846"/>
        </row>
        <row r="847">
          <cell r="A847">
            <v>701</v>
          </cell>
          <cell r="D847" t="str">
            <v>Molds</v>
          </cell>
          <cell r="E847" t="str">
            <v>FMMDII80090000</v>
          </cell>
          <cell r="F847" t="str">
            <v xml:space="preserve">جزء وسط 9 ك </v>
          </cell>
          <cell r="G847" t="str">
            <v>Set</v>
          </cell>
          <cell r="H847" t="str">
            <v>1400*1700</v>
          </cell>
          <cell r="I847">
            <v>0.20200000000000001</v>
          </cell>
          <cell r="M847">
            <v>18</v>
          </cell>
          <cell r="N847">
            <v>1</v>
          </cell>
          <cell r="O847">
            <v>1</v>
          </cell>
          <cell r="P847" t="str">
            <v>BB2</v>
          </cell>
          <cell r="Q847" t="str">
            <v>تعمل</v>
          </cell>
          <cell r="R847">
            <v>202</v>
          </cell>
          <cell r="S847">
            <v>189.88</v>
          </cell>
          <cell r="T847">
            <v>214.12</v>
          </cell>
          <cell r="U847">
            <v>6</v>
          </cell>
          <cell r="V847">
            <v>6</v>
          </cell>
          <cell r="W847"/>
          <cell r="X847" t="str">
            <v>غسالة</v>
          </cell>
          <cell r="Y847">
            <v>429</v>
          </cell>
          <cell r="Z847"/>
          <cell r="AA847">
            <v>701</v>
          </cell>
          <cell r="AB847" t="str">
            <v xml:space="preserve">جزء وسط 9 ك </v>
          </cell>
          <cell r="AC847"/>
          <cell r="AD847" t="str">
            <v>غسالة ميديا 9 كجم</v>
          </cell>
          <cell r="AE847">
            <v>1</v>
          </cell>
          <cell r="AF847"/>
          <cell r="AG847"/>
          <cell r="AH847">
            <v>200</v>
          </cell>
          <cell r="AI847">
            <v>190</v>
          </cell>
          <cell r="AJ847">
            <v>210</v>
          </cell>
          <cell r="AK847">
            <v>1</v>
          </cell>
          <cell r="AL847">
            <v>1</v>
          </cell>
          <cell r="AM847"/>
          <cell r="AN847">
            <v>3</v>
          </cell>
          <cell r="AO847">
            <v>25</v>
          </cell>
          <cell r="AP847" t="str">
            <v>(A) S.2 112      (M) 0.7-1.1 mm</v>
          </cell>
          <cell r="AQ847" t="str">
            <v>(B) C.SB         (M) 0.7-1.1 mm</v>
          </cell>
          <cell r="AR847">
            <v>22</v>
          </cell>
          <cell r="AS847">
            <v>32</v>
          </cell>
          <cell r="AT847" t="str">
            <v>MDI</v>
          </cell>
          <cell r="AU847" t="str">
            <v>اتوماتيك</v>
          </cell>
          <cell r="AV847">
            <v>7</v>
          </cell>
          <cell r="AW847">
            <v>7</v>
          </cell>
          <cell r="AX847">
            <v>484</v>
          </cell>
          <cell r="AY847">
            <v>2</v>
          </cell>
          <cell r="AZ847">
            <v>2</v>
          </cell>
          <cell r="BA847">
            <v>310.7</v>
          </cell>
          <cell r="BB847">
            <v>2</v>
          </cell>
          <cell r="BC847">
            <v>2</v>
          </cell>
          <cell r="BD847">
            <v>185</v>
          </cell>
          <cell r="BE847">
            <v>2</v>
          </cell>
          <cell r="BF847">
            <v>2</v>
          </cell>
          <cell r="BG847">
            <v>145</v>
          </cell>
          <cell r="BH847"/>
          <cell r="BI847"/>
          <cell r="BJ847">
            <v>0</v>
          </cell>
          <cell r="BK847">
            <v>3</v>
          </cell>
          <cell r="BL847">
            <v>3</v>
          </cell>
          <cell r="BM847"/>
          <cell r="BN847">
            <v>242</v>
          </cell>
          <cell r="BO847" t="str">
            <v>2</v>
          </cell>
          <cell r="BP847">
            <v>44378</v>
          </cell>
          <cell r="BQ847"/>
          <cell r="BR847"/>
          <cell r="BS847"/>
          <cell r="BT847"/>
          <cell r="BU847"/>
          <cell r="BV847"/>
          <cell r="BW847"/>
          <cell r="BX847" t="str">
            <v>شفاف</v>
          </cell>
          <cell r="BY847">
            <v>2.6667E-2</v>
          </cell>
          <cell r="BZ847">
            <v>50</v>
          </cell>
          <cell r="CA847">
            <v>5</v>
          </cell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 t="str">
            <v>Media</v>
          </cell>
          <cell r="CP847" t="str">
            <v>Media</v>
          </cell>
          <cell r="CQ847"/>
          <cell r="CR847"/>
          <cell r="CS847"/>
          <cell r="CT847"/>
          <cell r="CU847"/>
          <cell r="CV847"/>
        </row>
        <row r="848">
          <cell r="A848">
            <v>702</v>
          </cell>
          <cell r="D848" t="str">
            <v>Molds</v>
          </cell>
          <cell r="E848" t="str">
            <v>FMMDII2F009000</v>
          </cell>
          <cell r="F848" t="str">
            <v xml:space="preserve">زوايا امامية 9 ك </v>
          </cell>
          <cell r="G848" t="str">
            <v>Set</v>
          </cell>
          <cell r="H848" t="str">
            <v>1400*1700</v>
          </cell>
          <cell r="I848">
            <v>0.10100000000000001</v>
          </cell>
          <cell r="M848">
            <v>18</v>
          </cell>
          <cell r="N848">
            <v>1</v>
          </cell>
          <cell r="O848">
            <v>1</v>
          </cell>
          <cell r="P848" t="str">
            <v>BB2</v>
          </cell>
          <cell r="Q848" t="str">
            <v>تعمل</v>
          </cell>
          <cell r="R848">
            <v>101</v>
          </cell>
          <cell r="S848">
            <v>94.94</v>
          </cell>
          <cell r="T848">
            <v>107.06</v>
          </cell>
          <cell r="U848">
            <v>6</v>
          </cell>
          <cell r="V848">
            <v>6</v>
          </cell>
          <cell r="W848"/>
          <cell r="X848" t="str">
            <v>غسالة</v>
          </cell>
          <cell r="Y848">
            <v>429</v>
          </cell>
          <cell r="Z848"/>
          <cell r="AA848">
            <v>702</v>
          </cell>
          <cell r="AB848" t="str">
            <v xml:space="preserve">زوايا امامية 9 ك </v>
          </cell>
          <cell r="AC848"/>
          <cell r="AD848" t="str">
            <v>غسالة ميديا 9 كجم</v>
          </cell>
          <cell r="AE848">
            <v>1</v>
          </cell>
          <cell r="AF848"/>
          <cell r="AG848"/>
          <cell r="AH848">
            <v>200</v>
          </cell>
          <cell r="AI848">
            <v>190</v>
          </cell>
          <cell r="AJ848">
            <v>210</v>
          </cell>
          <cell r="AK848">
            <v>1</v>
          </cell>
          <cell r="AL848">
            <v>1</v>
          </cell>
          <cell r="AM848"/>
          <cell r="AN848">
            <v>3</v>
          </cell>
          <cell r="AO848">
            <v>25</v>
          </cell>
          <cell r="AP848" t="str">
            <v>(A) S.2 112      (M) 0.7-1.1 mm</v>
          </cell>
          <cell r="AQ848" t="str">
            <v>(B) C.SB         (M) 0.7-1.1 mm</v>
          </cell>
          <cell r="AR848">
            <v>22</v>
          </cell>
          <cell r="AS848">
            <v>32</v>
          </cell>
          <cell r="AT848" t="str">
            <v>MDI</v>
          </cell>
          <cell r="AU848" t="str">
            <v>اتوماتيك</v>
          </cell>
          <cell r="AV848">
            <v>7</v>
          </cell>
          <cell r="AW848">
            <v>7</v>
          </cell>
          <cell r="AX848">
            <v>705</v>
          </cell>
          <cell r="AY848">
            <v>2</v>
          </cell>
          <cell r="AZ848">
            <v>2</v>
          </cell>
          <cell r="BA848">
            <v>90</v>
          </cell>
          <cell r="BB848">
            <v>2</v>
          </cell>
          <cell r="BC848">
            <v>2</v>
          </cell>
          <cell r="BD848">
            <v>75</v>
          </cell>
          <cell r="BE848">
            <v>2</v>
          </cell>
          <cell r="BF848">
            <v>2</v>
          </cell>
          <cell r="BG848"/>
          <cell r="BH848"/>
          <cell r="BI848"/>
          <cell r="BJ848">
            <v>0</v>
          </cell>
          <cell r="BK848">
            <v>3</v>
          </cell>
          <cell r="BL848">
            <v>3</v>
          </cell>
          <cell r="BM848"/>
          <cell r="BN848">
            <v>242</v>
          </cell>
          <cell r="BO848" t="str">
            <v>2</v>
          </cell>
          <cell r="BP848">
            <v>44378</v>
          </cell>
          <cell r="BQ848"/>
          <cell r="BR848"/>
          <cell r="BS848"/>
          <cell r="BT848"/>
          <cell r="BU848"/>
          <cell r="BV848"/>
          <cell r="BW848"/>
          <cell r="BX848" t="str">
            <v>شفاف</v>
          </cell>
          <cell r="BY848">
            <v>2.6667E-2</v>
          </cell>
          <cell r="BZ848">
            <v>50</v>
          </cell>
          <cell r="CA848">
            <v>5</v>
          </cell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 t="str">
            <v>Media</v>
          </cell>
          <cell r="CP848" t="str">
            <v>Media</v>
          </cell>
          <cell r="CQ848"/>
          <cell r="CR848"/>
          <cell r="CS848"/>
          <cell r="CT848"/>
          <cell r="CU848"/>
          <cell r="CV848"/>
        </row>
        <row r="849">
          <cell r="A849">
            <v>703</v>
          </cell>
          <cell r="D849" t="str">
            <v>Molds</v>
          </cell>
          <cell r="E849" t="str">
            <v>FMMDII2R009000</v>
          </cell>
          <cell r="F849" t="str">
            <v xml:space="preserve">زوايا خلفية 9 ك </v>
          </cell>
          <cell r="G849" t="str">
            <v>Set</v>
          </cell>
          <cell r="H849" t="str">
            <v>1400*1700</v>
          </cell>
          <cell r="I849">
            <v>0.10100000000000001</v>
          </cell>
          <cell r="M849">
            <v>18</v>
          </cell>
          <cell r="N849">
            <v>1</v>
          </cell>
          <cell r="O849">
            <v>1</v>
          </cell>
          <cell r="P849" t="str">
            <v>BB2</v>
          </cell>
          <cell r="Q849" t="str">
            <v>تعمل</v>
          </cell>
          <cell r="R849">
            <v>101</v>
          </cell>
          <cell r="S849">
            <v>94.94</v>
          </cell>
          <cell r="T849">
            <v>107.06</v>
          </cell>
          <cell r="U849">
            <v>6</v>
          </cell>
          <cell r="V849">
            <v>6</v>
          </cell>
          <cell r="W849"/>
          <cell r="X849" t="str">
            <v>غسالة</v>
          </cell>
          <cell r="Y849">
            <v>429</v>
          </cell>
          <cell r="Z849"/>
          <cell r="AA849">
            <v>703</v>
          </cell>
          <cell r="AB849" t="str">
            <v xml:space="preserve">زوايا خلفية 9 ك </v>
          </cell>
          <cell r="AC849"/>
          <cell r="AD849" t="str">
            <v>غسالة ميديا 9 كجم</v>
          </cell>
          <cell r="AE849">
            <v>1</v>
          </cell>
          <cell r="AF849"/>
          <cell r="AG849"/>
          <cell r="AH849">
            <v>200</v>
          </cell>
          <cell r="AI849">
            <v>190</v>
          </cell>
          <cell r="AJ849">
            <v>210</v>
          </cell>
          <cell r="AK849">
            <v>1</v>
          </cell>
          <cell r="AL849">
            <v>1</v>
          </cell>
          <cell r="AM849"/>
          <cell r="AN849">
            <v>3</v>
          </cell>
          <cell r="AO849">
            <v>25</v>
          </cell>
          <cell r="AP849" t="str">
            <v>(A) S.2 112      (M) 0.7-1.1 mm</v>
          </cell>
          <cell r="AQ849" t="str">
            <v>(B) C.SB         (M) 0.7-1.1 mm</v>
          </cell>
          <cell r="AR849">
            <v>22</v>
          </cell>
          <cell r="AS849">
            <v>32</v>
          </cell>
          <cell r="AT849" t="str">
            <v>MDI</v>
          </cell>
          <cell r="AU849" t="str">
            <v>اتوماتيك</v>
          </cell>
          <cell r="AV849">
            <v>7</v>
          </cell>
          <cell r="AW849">
            <v>7</v>
          </cell>
          <cell r="AX849">
            <v>705</v>
          </cell>
          <cell r="AY849">
            <v>2</v>
          </cell>
          <cell r="AZ849">
            <v>2</v>
          </cell>
          <cell r="BA849">
            <v>90</v>
          </cell>
          <cell r="BB849">
            <v>2</v>
          </cell>
          <cell r="BC849">
            <v>2</v>
          </cell>
          <cell r="BD849">
            <v>75</v>
          </cell>
          <cell r="BE849">
            <v>2</v>
          </cell>
          <cell r="BF849">
            <v>2</v>
          </cell>
          <cell r="BG849"/>
          <cell r="BH849"/>
          <cell r="BI849"/>
          <cell r="BJ849">
            <v>0</v>
          </cell>
          <cell r="BK849">
            <v>3</v>
          </cell>
          <cell r="BL849">
            <v>3</v>
          </cell>
          <cell r="BM849"/>
          <cell r="BN849">
            <v>242</v>
          </cell>
          <cell r="BO849" t="str">
            <v>2</v>
          </cell>
          <cell r="BP849">
            <v>44378</v>
          </cell>
          <cell r="BQ849"/>
          <cell r="BR849"/>
          <cell r="BS849"/>
          <cell r="BT849"/>
          <cell r="BU849"/>
          <cell r="BV849"/>
          <cell r="BW849"/>
          <cell r="BX849" t="str">
            <v>شفاف</v>
          </cell>
          <cell r="BY849">
            <v>2.6667E-2</v>
          </cell>
          <cell r="BZ849">
            <v>50</v>
          </cell>
          <cell r="CA849">
            <v>5</v>
          </cell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 t="str">
            <v>Media</v>
          </cell>
          <cell r="CP849" t="str">
            <v>Media</v>
          </cell>
          <cell r="CQ849"/>
          <cell r="CR849"/>
          <cell r="CS849"/>
          <cell r="CT849"/>
          <cell r="CU849"/>
          <cell r="CV849"/>
        </row>
        <row r="850">
          <cell r="A850" t="str">
            <v>703sum</v>
          </cell>
          <cell r="D850" t="str">
            <v>Molds</v>
          </cell>
          <cell r="E850" t="str">
            <v>FMMDII2R009000</v>
          </cell>
          <cell r="F850" t="str">
            <v xml:space="preserve">غسالة ميديا 9 ك </v>
          </cell>
          <cell r="G850" t="str">
            <v>Set</v>
          </cell>
          <cell r="H850" t="str">
            <v>1400*1700</v>
          </cell>
          <cell r="I850">
            <v>1.3080000000000001</v>
          </cell>
          <cell r="M850">
            <v>18</v>
          </cell>
          <cell r="N850">
            <v>1</v>
          </cell>
          <cell r="O850">
            <v>1</v>
          </cell>
          <cell r="P850" t="str">
            <v>BB2</v>
          </cell>
          <cell r="Q850" t="str">
            <v>تعمل</v>
          </cell>
          <cell r="R850">
            <v>1308</v>
          </cell>
          <cell r="S850">
            <v>1229.52</v>
          </cell>
          <cell r="T850">
            <v>1386.48</v>
          </cell>
          <cell r="U850">
            <v>6</v>
          </cell>
          <cell r="V850">
            <v>6</v>
          </cell>
          <cell r="W850"/>
          <cell r="X850" t="str">
            <v>غسالة</v>
          </cell>
          <cell r="Y850">
            <v>429</v>
          </cell>
          <cell r="Z850" t="str">
            <v>مجمعة</v>
          </cell>
          <cell r="AA850">
            <v>703</v>
          </cell>
          <cell r="AB850" t="str">
            <v xml:space="preserve">زوايا خلفية 9 ك </v>
          </cell>
          <cell r="AC850"/>
          <cell r="AD850" t="str">
            <v>غسالة ميديا 9 كجم</v>
          </cell>
          <cell r="AE850">
            <v>1</v>
          </cell>
          <cell r="AF850"/>
          <cell r="AG850"/>
          <cell r="AH850">
            <v>200</v>
          </cell>
          <cell r="AI850">
            <v>190</v>
          </cell>
          <cell r="AJ850">
            <v>210</v>
          </cell>
          <cell r="AK850">
            <v>0</v>
          </cell>
          <cell r="AL850"/>
          <cell r="AM850">
            <v>1</v>
          </cell>
          <cell r="AN850">
            <v>3</v>
          </cell>
          <cell r="AO850">
            <v>25</v>
          </cell>
          <cell r="AP850" t="str">
            <v>(A) S.2 112      (M) 0.7-1.1 mm</v>
          </cell>
          <cell r="AQ850" t="str">
            <v>(B) C.SB         (M) 0.7-1.1 mm</v>
          </cell>
          <cell r="AR850">
            <v>22</v>
          </cell>
          <cell r="AS850">
            <v>32</v>
          </cell>
          <cell r="AT850" t="str">
            <v>MDI</v>
          </cell>
          <cell r="AU850" t="str">
            <v>اتوماتيك</v>
          </cell>
          <cell r="AV850">
            <v>7</v>
          </cell>
          <cell r="AW850">
            <v>7</v>
          </cell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>
            <v>0</v>
          </cell>
          <cell r="BK850">
            <v>3</v>
          </cell>
          <cell r="BL850">
            <v>3</v>
          </cell>
          <cell r="BM850"/>
          <cell r="BN850">
            <v>242</v>
          </cell>
          <cell r="BO850" t="str">
            <v>2</v>
          </cell>
          <cell r="BP850">
            <v>44378</v>
          </cell>
          <cell r="BQ850"/>
          <cell r="BR850"/>
          <cell r="BS850"/>
          <cell r="BT850"/>
          <cell r="BU850"/>
          <cell r="BV850"/>
          <cell r="BW850"/>
          <cell r="BX850" t="str">
            <v>شفاف</v>
          </cell>
          <cell r="BY850">
            <v>2.6667E-2</v>
          </cell>
          <cell r="BZ850">
            <v>50</v>
          </cell>
          <cell r="CA850">
            <v>5</v>
          </cell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 t="str">
            <v>Media</v>
          </cell>
          <cell r="CP850" t="str">
            <v>Media</v>
          </cell>
          <cell r="CQ850"/>
          <cell r="CR850"/>
          <cell r="CS850"/>
          <cell r="CT850"/>
          <cell r="CU850"/>
          <cell r="CV850"/>
        </row>
        <row r="851">
          <cell r="A851">
            <v>704</v>
          </cell>
          <cell r="D851" t="str">
            <v>Molds</v>
          </cell>
          <cell r="E851" t="str">
            <v>FMMDII10010000</v>
          </cell>
          <cell r="F851" t="str">
            <v>قاعدة غسالة 10 ك</v>
          </cell>
          <cell r="G851" t="str">
            <v>Set</v>
          </cell>
          <cell r="H851" t="str">
            <v>1400*1700</v>
          </cell>
          <cell r="I851">
            <v>0.90500000000000003</v>
          </cell>
          <cell r="M851">
            <v>18</v>
          </cell>
          <cell r="N851">
            <v>1</v>
          </cell>
          <cell r="O851">
            <v>1</v>
          </cell>
          <cell r="P851" t="str">
            <v>BB3</v>
          </cell>
          <cell r="Q851" t="str">
            <v>تعمل</v>
          </cell>
          <cell r="R851">
            <v>905</v>
          </cell>
          <cell r="S851">
            <v>850.7</v>
          </cell>
          <cell r="T851">
            <v>959.3</v>
          </cell>
          <cell r="U851">
            <v>6</v>
          </cell>
          <cell r="V851">
            <v>6</v>
          </cell>
          <cell r="W851"/>
          <cell r="X851" t="str">
            <v>غسالة</v>
          </cell>
          <cell r="Y851">
            <v>430</v>
          </cell>
          <cell r="Z851"/>
          <cell r="AA851">
            <v>704</v>
          </cell>
          <cell r="AB851" t="str">
            <v>قاعدة غسالة 10 ك</v>
          </cell>
          <cell r="AC851"/>
          <cell r="AD851" t="str">
            <v>غسالة ميديا 10 كجم</v>
          </cell>
          <cell r="AE851">
            <v>1</v>
          </cell>
          <cell r="AF851"/>
          <cell r="AG851"/>
          <cell r="AH851">
            <v>200</v>
          </cell>
          <cell r="AI851">
            <v>190</v>
          </cell>
          <cell r="AJ851">
            <v>210</v>
          </cell>
          <cell r="AK851">
            <v>1</v>
          </cell>
          <cell r="AL851">
            <v>1</v>
          </cell>
          <cell r="AM851"/>
          <cell r="AN851">
            <v>4</v>
          </cell>
          <cell r="AO851">
            <v>25</v>
          </cell>
          <cell r="AP851" t="str">
            <v>(A) S.2 112      (M) 0.7-1.1 mm</v>
          </cell>
          <cell r="AQ851" t="str">
            <v>(B) C.SB         (M) 0.7-1.1 mm</v>
          </cell>
          <cell r="AR851">
            <v>22</v>
          </cell>
          <cell r="AS851">
            <v>32</v>
          </cell>
          <cell r="AT851" t="str">
            <v>MDI</v>
          </cell>
          <cell r="AU851" t="str">
            <v>اتوماتيك</v>
          </cell>
          <cell r="AV851">
            <v>7</v>
          </cell>
          <cell r="AW851">
            <v>7</v>
          </cell>
          <cell r="AX851">
            <v>670</v>
          </cell>
          <cell r="AY851">
            <v>3</v>
          </cell>
          <cell r="AZ851">
            <v>3</v>
          </cell>
          <cell r="BA851">
            <v>655</v>
          </cell>
          <cell r="BB851">
            <v>2</v>
          </cell>
          <cell r="BC851">
            <v>2</v>
          </cell>
          <cell r="BD851">
            <v>180</v>
          </cell>
          <cell r="BE851">
            <v>2</v>
          </cell>
          <cell r="BF851">
            <v>2</v>
          </cell>
          <cell r="BG851"/>
          <cell r="BH851"/>
          <cell r="BI851"/>
          <cell r="BJ851">
            <v>0</v>
          </cell>
          <cell r="BK851">
            <v>4</v>
          </cell>
          <cell r="BL851">
            <v>4</v>
          </cell>
          <cell r="BM851"/>
          <cell r="BN851">
            <v>243</v>
          </cell>
          <cell r="BO851" t="str">
            <v>2</v>
          </cell>
          <cell r="BP851">
            <v>44378</v>
          </cell>
          <cell r="BQ851"/>
          <cell r="BR851"/>
          <cell r="BS851"/>
          <cell r="BT851"/>
          <cell r="BU851"/>
          <cell r="BV851"/>
          <cell r="BW851"/>
          <cell r="BX851" t="str">
            <v>شفاف</v>
          </cell>
          <cell r="BY851">
            <v>2.6667E-2</v>
          </cell>
          <cell r="BZ851">
            <v>50</v>
          </cell>
          <cell r="CA851">
            <v>5</v>
          </cell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 t="str">
            <v>Media</v>
          </cell>
          <cell r="CP851" t="str">
            <v>Media</v>
          </cell>
          <cell r="CQ851"/>
          <cell r="CR851"/>
          <cell r="CS851"/>
          <cell r="CT851"/>
          <cell r="CU851"/>
          <cell r="CV851"/>
        </row>
        <row r="852">
          <cell r="A852">
            <v>705</v>
          </cell>
          <cell r="D852" t="str">
            <v>Molds</v>
          </cell>
          <cell r="E852" t="str">
            <v>FMMDII70010000</v>
          </cell>
          <cell r="F852" t="str">
            <v>كفر غسالة 10 ك</v>
          </cell>
          <cell r="G852" t="str">
            <v>Set</v>
          </cell>
          <cell r="H852" t="str">
            <v>1400*1700</v>
          </cell>
          <cell r="I852">
            <v>0.54400000000000004</v>
          </cell>
          <cell r="M852">
            <v>18</v>
          </cell>
          <cell r="N852">
            <v>1</v>
          </cell>
          <cell r="O852">
            <v>1</v>
          </cell>
          <cell r="P852" t="str">
            <v>BB3</v>
          </cell>
          <cell r="Q852" t="str">
            <v>تعمل</v>
          </cell>
          <cell r="R852">
            <v>544</v>
          </cell>
          <cell r="S852">
            <v>511.36</v>
          </cell>
          <cell r="T852">
            <v>576.64</v>
          </cell>
          <cell r="U852">
            <v>6</v>
          </cell>
          <cell r="V852">
            <v>6</v>
          </cell>
          <cell r="W852"/>
          <cell r="X852" t="str">
            <v>غسالة</v>
          </cell>
          <cell r="Y852">
            <v>430</v>
          </cell>
          <cell r="Z852"/>
          <cell r="AA852">
            <v>705</v>
          </cell>
          <cell r="AB852" t="str">
            <v>كفر غسالة 10 ك</v>
          </cell>
          <cell r="AC852"/>
          <cell r="AD852" t="str">
            <v>غسالة ميديا 10 كجم</v>
          </cell>
          <cell r="AE852">
            <v>1</v>
          </cell>
          <cell r="AF852"/>
          <cell r="AG852"/>
          <cell r="AH852">
            <v>200</v>
          </cell>
          <cell r="AI852">
            <v>190</v>
          </cell>
          <cell r="AJ852">
            <v>210</v>
          </cell>
          <cell r="AK852">
            <v>1</v>
          </cell>
          <cell r="AL852">
            <v>1</v>
          </cell>
          <cell r="AM852"/>
          <cell r="AN852">
            <v>4</v>
          </cell>
          <cell r="AO852">
            <v>25</v>
          </cell>
          <cell r="AP852" t="str">
            <v>(A) S.2 112      (M) 0.7-1.1 mm</v>
          </cell>
          <cell r="AQ852" t="str">
            <v>(B) C.SB         (M) 0.7-1.1 mm</v>
          </cell>
          <cell r="AR852">
            <v>22</v>
          </cell>
          <cell r="AS852">
            <v>32</v>
          </cell>
          <cell r="AT852" t="str">
            <v>MDI</v>
          </cell>
          <cell r="AU852" t="str">
            <v>اتوماتيك</v>
          </cell>
          <cell r="AV852">
            <v>7</v>
          </cell>
          <cell r="AW852">
            <v>7</v>
          </cell>
          <cell r="AX852">
            <v>670</v>
          </cell>
          <cell r="AY852">
            <v>3</v>
          </cell>
          <cell r="AZ852">
            <v>3</v>
          </cell>
          <cell r="BA852">
            <v>655</v>
          </cell>
          <cell r="BB852">
            <v>2</v>
          </cell>
          <cell r="BC852">
            <v>2</v>
          </cell>
          <cell r="BD852">
            <v>164</v>
          </cell>
          <cell r="BE852">
            <v>2</v>
          </cell>
          <cell r="BF852">
            <v>2</v>
          </cell>
          <cell r="BG852"/>
          <cell r="BH852"/>
          <cell r="BI852"/>
          <cell r="BJ852">
            <v>0</v>
          </cell>
          <cell r="BK852">
            <v>4</v>
          </cell>
          <cell r="BL852">
            <v>4</v>
          </cell>
          <cell r="BM852"/>
          <cell r="BN852">
            <v>243</v>
          </cell>
          <cell r="BO852" t="str">
            <v>2</v>
          </cell>
          <cell r="BP852">
            <v>44378</v>
          </cell>
          <cell r="BQ852"/>
          <cell r="BR852"/>
          <cell r="BS852"/>
          <cell r="BT852"/>
          <cell r="BU852"/>
          <cell r="BV852"/>
          <cell r="BW852"/>
          <cell r="BX852" t="str">
            <v>شفاف</v>
          </cell>
          <cell r="BY852">
            <v>2.6667E-2</v>
          </cell>
          <cell r="BZ852">
            <v>50</v>
          </cell>
          <cell r="CA852">
            <v>5</v>
          </cell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 t="str">
            <v>Media</v>
          </cell>
          <cell r="CP852" t="str">
            <v>Media</v>
          </cell>
          <cell r="CQ852"/>
          <cell r="CR852"/>
          <cell r="CS852"/>
          <cell r="CT852"/>
          <cell r="CU852"/>
          <cell r="CV852"/>
        </row>
        <row r="853">
          <cell r="A853">
            <v>706</v>
          </cell>
          <cell r="D853" t="str">
            <v>Molds</v>
          </cell>
          <cell r="E853" t="str">
            <v>FMMDII80010000</v>
          </cell>
          <cell r="F853" t="str">
            <v xml:space="preserve">جزء وسط 10 ك </v>
          </cell>
          <cell r="G853" t="str">
            <v>Set</v>
          </cell>
          <cell r="H853" t="str">
            <v>1400*1700</v>
          </cell>
          <cell r="I853">
            <v>0.19</v>
          </cell>
          <cell r="M853">
            <v>18</v>
          </cell>
          <cell r="N853">
            <v>1</v>
          </cell>
          <cell r="O853">
            <v>1</v>
          </cell>
          <cell r="P853" t="str">
            <v>BB3</v>
          </cell>
          <cell r="Q853" t="str">
            <v>تعمل</v>
          </cell>
          <cell r="R853">
            <v>190</v>
          </cell>
          <cell r="S853">
            <v>178.6</v>
          </cell>
          <cell r="T853">
            <v>201.4</v>
          </cell>
          <cell r="U853">
            <v>6</v>
          </cell>
          <cell r="V853">
            <v>6</v>
          </cell>
          <cell r="W853"/>
          <cell r="X853" t="str">
            <v>غسالة</v>
          </cell>
          <cell r="Y853">
            <v>430</v>
          </cell>
          <cell r="Z853"/>
          <cell r="AA853">
            <v>706</v>
          </cell>
          <cell r="AB853" t="str">
            <v xml:space="preserve">جزء وسط 10 ك </v>
          </cell>
          <cell r="AC853"/>
          <cell r="AD853" t="str">
            <v>غسالة ميديا 10 كجم</v>
          </cell>
          <cell r="AE853">
            <v>1</v>
          </cell>
          <cell r="AF853"/>
          <cell r="AG853"/>
          <cell r="AH853">
            <v>200</v>
          </cell>
          <cell r="AI853">
            <v>190</v>
          </cell>
          <cell r="AJ853">
            <v>210</v>
          </cell>
          <cell r="AK853">
            <v>1</v>
          </cell>
          <cell r="AL853">
            <v>1</v>
          </cell>
          <cell r="AM853"/>
          <cell r="AN853">
            <v>4</v>
          </cell>
          <cell r="AO853">
            <v>25</v>
          </cell>
          <cell r="AP853" t="str">
            <v>(A) S.2 112      (M) 0.7-1.1 mm</v>
          </cell>
          <cell r="AQ853" t="str">
            <v>(B) C.SB         (M) 0.7-1.1 mm</v>
          </cell>
          <cell r="AR853">
            <v>22</v>
          </cell>
          <cell r="AS853">
            <v>32</v>
          </cell>
          <cell r="AT853" t="str">
            <v>MDI</v>
          </cell>
          <cell r="AU853" t="str">
            <v>اتوماتيك</v>
          </cell>
          <cell r="AV853">
            <v>7</v>
          </cell>
          <cell r="AW853">
            <v>7</v>
          </cell>
          <cell r="AX853">
            <v>488</v>
          </cell>
          <cell r="AY853">
            <v>3</v>
          </cell>
          <cell r="AZ853">
            <v>3</v>
          </cell>
          <cell r="BA853">
            <v>355</v>
          </cell>
          <cell r="BB853">
            <v>2</v>
          </cell>
          <cell r="BC853">
            <v>2</v>
          </cell>
          <cell r="BD853">
            <v>180</v>
          </cell>
          <cell r="BE853">
            <v>2</v>
          </cell>
          <cell r="BF853">
            <v>2</v>
          </cell>
          <cell r="BG853"/>
          <cell r="BH853"/>
          <cell r="BI853"/>
          <cell r="BJ853">
            <v>0</v>
          </cell>
          <cell r="BK853">
            <v>4</v>
          </cell>
          <cell r="BL853">
            <v>4</v>
          </cell>
          <cell r="BM853"/>
          <cell r="BN853">
            <v>243</v>
          </cell>
          <cell r="BO853" t="str">
            <v>2</v>
          </cell>
          <cell r="BP853">
            <v>44378</v>
          </cell>
          <cell r="BQ853"/>
          <cell r="BR853"/>
          <cell r="BS853"/>
          <cell r="BT853"/>
          <cell r="BU853"/>
          <cell r="BV853"/>
          <cell r="BW853"/>
          <cell r="BX853" t="str">
            <v>شفاف</v>
          </cell>
          <cell r="BY853">
            <v>2.6667E-2</v>
          </cell>
          <cell r="BZ853">
            <v>50</v>
          </cell>
          <cell r="CA853">
            <v>5</v>
          </cell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 t="str">
            <v>Media</v>
          </cell>
          <cell r="CP853" t="str">
            <v>Media</v>
          </cell>
          <cell r="CQ853"/>
          <cell r="CR853"/>
          <cell r="CS853"/>
          <cell r="CT853"/>
          <cell r="CU853"/>
          <cell r="CV853"/>
        </row>
        <row r="854">
          <cell r="A854">
            <v>707</v>
          </cell>
          <cell r="D854" t="str">
            <v>Molds</v>
          </cell>
          <cell r="E854" t="str">
            <v>FMMDII2F001000</v>
          </cell>
          <cell r="F854" t="str">
            <v xml:space="preserve">زوايا امامية 10 ك </v>
          </cell>
          <cell r="G854" t="str">
            <v>Set</v>
          </cell>
          <cell r="H854" t="str">
            <v>1400*1700</v>
          </cell>
          <cell r="I854">
            <v>0.13300000000000001</v>
          </cell>
          <cell r="M854">
            <v>18</v>
          </cell>
          <cell r="N854">
            <v>1</v>
          </cell>
          <cell r="O854">
            <v>1</v>
          </cell>
          <cell r="P854" t="str">
            <v>BB3</v>
          </cell>
          <cell r="Q854" t="str">
            <v>تعمل</v>
          </cell>
          <cell r="R854">
            <v>133</v>
          </cell>
          <cell r="S854">
            <v>125.02</v>
          </cell>
          <cell r="T854">
            <v>140.97999999999999</v>
          </cell>
          <cell r="U854">
            <v>6</v>
          </cell>
          <cell r="V854">
            <v>6</v>
          </cell>
          <cell r="W854"/>
          <cell r="X854" t="str">
            <v>غسالة</v>
          </cell>
          <cell r="Y854">
            <v>430</v>
          </cell>
          <cell r="Z854"/>
          <cell r="AA854">
            <v>707</v>
          </cell>
          <cell r="AB854" t="str">
            <v xml:space="preserve">زوايا امامية 10 ك </v>
          </cell>
          <cell r="AC854"/>
          <cell r="AD854" t="str">
            <v>غسالة ميديا 10 كجم</v>
          </cell>
          <cell r="AE854">
            <v>1</v>
          </cell>
          <cell r="AF854"/>
          <cell r="AG854"/>
          <cell r="AH854">
            <v>200</v>
          </cell>
          <cell r="AI854">
            <v>190</v>
          </cell>
          <cell r="AJ854">
            <v>210</v>
          </cell>
          <cell r="AK854">
            <v>1</v>
          </cell>
          <cell r="AL854">
            <v>1</v>
          </cell>
          <cell r="AM854"/>
          <cell r="AN854">
            <v>4</v>
          </cell>
          <cell r="AO854">
            <v>25</v>
          </cell>
          <cell r="AP854" t="str">
            <v>(A) S.2 112      (M) 0.7-1.1 mm</v>
          </cell>
          <cell r="AQ854" t="str">
            <v>(B) C.SB         (M) 0.7-1.1 mm</v>
          </cell>
          <cell r="AR854">
            <v>22</v>
          </cell>
          <cell r="AS854">
            <v>32</v>
          </cell>
          <cell r="AT854" t="str">
            <v>MDI</v>
          </cell>
          <cell r="AU854" t="str">
            <v>اتوماتيك</v>
          </cell>
          <cell r="AV854">
            <v>7</v>
          </cell>
          <cell r="AW854">
            <v>7</v>
          </cell>
          <cell r="AX854">
            <v>720</v>
          </cell>
          <cell r="AY854">
            <v>3</v>
          </cell>
          <cell r="AZ854">
            <v>3</v>
          </cell>
          <cell r="BA854">
            <v>86</v>
          </cell>
          <cell r="BB854">
            <v>2</v>
          </cell>
          <cell r="BC854">
            <v>2</v>
          </cell>
          <cell r="BD854">
            <v>100</v>
          </cell>
          <cell r="BE854">
            <v>2</v>
          </cell>
          <cell r="BF854">
            <v>2</v>
          </cell>
          <cell r="BG854"/>
          <cell r="BH854"/>
          <cell r="BI854"/>
          <cell r="BJ854">
            <v>0</v>
          </cell>
          <cell r="BK854">
            <v>4</v>
          </cell>
          <cell r="BL854">
            <v>4</v>
          </cell>
          <cell r="BM854"/>
          <cell r="BN854">
            <v>243</v>
          </cell>
          <cell r="BO854" t="str">
            <v>2</v>
          </cell>
          <cell r="BP854">
            <v>44378</v>
          </cell>
          <cell r="BQ854"/>
          <cell r="BR854"/>
          <cell r="BS854"/>
          <cell r="BT854"/>
          <cell r="BU854"/>
          <cell r="BV854"/>
          <cell r="BW854"/>
          <cell r="BX854" t="str">
            <v>شفاف</v>
          </cell>
          <cell r="BY854">
            <v>2.6667E-2</v>
          </cell>
          <cell r="BZ854">
            <v>50</v>
          </cell>
          <cell r="CA854">
            <v>5</v>
          </cell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 t="str">
            <v>Media</v>
          </cell>
          <cell r="CP854" t="str">
            <v>Media</v>
          </cell>
          <cell r="CQ854"/>
          <cell r="CR854"/>
          <cell r="CS854"/>
          <cell r="CT854"/>
          <cell r="CU854"/>
          <cell r="CV854"/>
        </row>
        <row r="855">
          <cell r="A855">
            <v>708</v>
          </cell>
          <cell r="D855" t="str">
            <v>Molds</v>
          </cell>
          <cell r="E855" t="str">
            <v>FMMDII2R001000</v>
          </cell>
          <cell r="F855" t="str">
            <v xml:space="preserve">زوايا خلفية 10 ك </v>
          </cell>
          <cell r="G855" t="str">
            <v>Set</v>
          </cell>
          <cell r="H855" t="str">
            <v>1400*1700</v>
          </cell>
          <cell r="I855">
            <v>0.13300000000000001</v>
          </cell>
          <cell r="M855">
            <v>18</v>
          </cell>
          <cell r="N855">
            <v>1</v>
          </cell>
          <cell r="O855">
            <v>1</v>
          </cell>
          <cell r="P855" t="str">
            <v>BB3</v>
          </cell>
          <cell r="Q855" t="str">
            <v>تعمل</v>
          </cell>
          <cell r="R855">
            <v>133</v>
          </cell>
          <cell r="S855">
            <v>125.02</v>
          </cell>
          <cell r="T855">
            <v>140.97999999999999</v>
          </cell>
          <cell r="U855">
            <v>6</v>
          </cell>
          <cell r="V855">
            <v>6</v>
          </cell>
          <cell r="W855"/>
          <cell r="X855" t="str">
            <v>غسالة</v>
          </cell>
          <cell r="Y855">
            <v>430</v>
          </cell>
          <cell r="Z855"/>
          <cell r="AA855">
            <v>708</v>
          </cell>
          <cell r="AB855" t="str">
            <v xml:space="preserve">زوايا خلفية 10 ك </v>
          </cell>
          <cell r="AC855"/>
          <cell r="AD855" t="str">
            <v>غسالة ميديا 10 كجم</v>
          </cell>
          <cell r="AE855">
            <v>1</v>
          </cell>
          <cell r="AF855"/>
          <cell r="AG855"/>
          <cell r="AH855">
            <v>200</v>
          </cell>
          <cell r="AI855">
            <v>190</v>
          </cell>
          <cell r="AJ855">
            <v>210</v>
          </cell>
          <cell r="AK855">
            <v>1</v>
          </cell>
          <cell r="AL855">
            <v>1</v>
          </cell>
          <cell r="AM855"/>
          <cell r="AN855">
            <v>4</v>
          </cell>
          <cell r="AO855">
            <v>25</v>
          </cell>
          <cell r="AP855" t="str">
            <v>(A) S.2 112      (M) 0.7-1.1 mm</v>
          </cell>
          <cell r="AQ855" t="str">
            <v>(B) C.SB         (M) 0.7-1.1 mm</v>
          </cell>
          <cell r="AR855">
            <v>22</v>
          </cell>
          <cell r="AS855">
            <v>32</v>
          </cell>
          <cell r="AT855" t="str">
            <v>MDI</v>
          </cell>
          <cell r="AU855" t="str">
            <v>اتوماتيك</v>
          </cell>
          <cell r="AV855">
            <v>7</v>
          </cell>
          <cell r="AW855">
            <v>7</v>
          </cell>
          <cell r="AX855">
            <v>720</v>
          </cell>
          <cell r="AY855">
            <v>3</v>
          </cell>
          <cell r="AZ855">
            <v>3</v>
          </cell>
          <cell r="BA855">
            <v>86</v>
          </cell>
          <cell r="BB855">
            <v>2</v>
          </cell>
          <cell r="BC855">
            <v>2</v>
          </cell>
          <cell r="BD855">
            <v>100</v>
          </cell>
          <cell r="BE855">
            <v>2</v>
          </cell>
          <cell r="BF855">
            <v>2</v>
          </cell>
          <cell r="BG855"/>
          <cell r="BH855"/>
          <cell r="BI855"/>
          <cell r="BJ855">
            <v>0</v>
          </cell>
          <cell r="BK855">
            <v>4</v>
          </cell>
          <cell r="BL855">
            <v>4</v>
          </cell>
          <cell r="BM855"/>
          <cell r="BN855">
            <v>243</v>
          </cell>
          <cell r="BO855" t="str">
            <v>2</v>
          </cell>
          <cell r="BP855">
            <v>44378</v>
          </cell>
          <cell r="BQ855"/>
          <cell r="BR855"/>
          <cell r="BS855"/>
          <cell r="BT855"/>
          <cell r="BU855"/>
          <cell r="BV855"/>
          <cell r="BW855"/>
          <cell r="BX855" t="str">
            <v>شفاف</v>
          </cell>
          <cell r="BY855">
            <v>2.6667E-2</v>
          </cell>
          <cell r="BZ855">
            <v>50</v>
          </cell>
          <cell r="CA855">
            <v>5</v>
          </cell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 t="str">
            <v>Media</v>
          </cell>
          <cell r="CP855" t="str">
            <v>Media</v>
          </cell>
          <cell r="CQ855"/>
          <cell r="CR855"/>
          <cell r="CS855"/>
          <cell r="CT855"/>
          <cell r="CU855"/>
          <cell r="CV855"/>
        </row>
        <row r="856">
          <cell r="A856" t="str">
            <v>708sum</v>
          </cell>
          <cell r="D856" t="str">
            <v>Molds</v>
          </cell>
          <cell r="E856" t="str">
            <v>FMMDII2R001000</v>
          </cell>
          <cell r="F856" t="str">
            <v xml:space="preserve">غسالة ميديا 10 ك </v>
          </cell>
          <cell r="G856" t="str">
            <v>Set</v>
          </cell>
          <cell r="H856" t="str">
            <v>1400*1700</v>
          </cell>
          <cell r="I856">
            <v>1.905</v>
          </cell>
          <cell r="M856">
            <v>18</v>
          </cell>
          <cell r="N856">
            <v>1</v>
          </cell>
          <cell r="O856">
            <v>1</v>
          </cell>
          <cell r="P856" t="str">
            <v>BB3</v>
          </cell>
          <cell r="Q856" t="str">
            <v>تعمل</v>
          </cell>
          <cell r="R856">
            <v>1905</v>
          </cell>
          <cell r="S856">
            <v>1790.7</v>
          </cell>
          <cell r="T856">
            <v>2019.3</v>
          </cell>
          <cell r="U856">
            <v>6</v>
          </cell>
          <cell r="V856">
            <v>6</v>
          </cell>
          <cell r="W856"/>
          <cell r="X856" t="str">
            <v>غسالة</v>
          </cell>
          <cell r="Y856">
            <v>430</v>
          </cell>
          <cell r="Z856" t="str">
            <v>مجمعة</v>
          </cell>
          <cell r="AA856">
            <v>708</v>
          </cell>
          <cell r="AB856" t="str">
            <v xml:space="preserve">زوايا خلفية 10 ك </v>
          </cell>
          <cell r="AC856"/>
          <cell r="AD856" t="str">
            <v>غسالة ميديا 10 كجم</v>
          </cell>
          <cell r="AE856">
            <v>1</v>
          </cell>
          <cell r="AF856"/>
          <cell r="AG856"/>
          <cell r="AH856">
            <v>200</v>
          </cell>
          <cell r="AI856">
            <v>190</v>
          </cell>
          <cell r="AJ856">
            <v>210</v>
          </cell>
          <cell r="AK856">
            <v>0</v>
          </cell>
          <cell r="AL856"/>
          <cell r="AM856">
            <v>1</v>
          </cell>
          <cell r="AN856">
            <v>4</v>
          </cell>
          <cell r="AO856">
            <v>25</v>
          </cell>
          <cell r="AP856" t="str">
            <v>(A) S.2 112      (M) 0.7-1.1 mm</v>
          </cell>
          <cell r="AQ856" t="str">
            <v>(B) C.SB         (M) 0.7-1.1 mm</v>
          </cell>
          <cell r="AR856">
            <v>22</v>
          </cell>
          <cell r="AS856">
            <v>32</v>
          </cell>
          <cell r="AT856" t="str">
            <v>MDI</v>
          </cell>
          <cell r="AU856" t="str">
            <v>اتوماتيك</v>
          </cell>
          <cell r="AV856">
            <v>7</v>
          </cell>
          <cell r="AW856">
            <v>7</v>
          </cell>
          <cell r="AX856"/>
          <cell r="AY856"/>
          <cell r="AZ856"/>
          <cell r="BA856"/>
          <cell r="BB856">
            <v>2</v>
          </cell>
          <cell r="BC856">
            <v>2</v>
          </cell>
          <cell r="BD856"/>
          <cell r="BE856">
            <v>2</v>
          </cell>
          <cell r="BF856">
            <v>2</v>
          </cell>
          <cell r="BG856"/>
          <cell r="BH856"/>
          <cell r="BI856"/>
          <cell r="BJ856">
            <v>0</v>
          </cell>
          <cell r="BK856">
            <v>4</v>
          </cell>
          <cell r="BL856">
            <v>4</v>
          </cell>
          <cell r="BM856"/>
          <cell r="BN856">
            <v>243</v>
          </cell>
          <cell r="BO856" t="str">
            <v>2</v>
          </cell>
          <cell r="BP856">
            <v>44378</v>
          </cell>
          <cell r="BQ856"/>
          <cell r="BR856"/>
          <cell r="BS856"/>
          <cell r="BT856"/>
          <cell r="BU856"/>
          <cell r="BV856"/>
          <cell r="BW856"/>
          <cell r="BX856" t="str">
            <v>شفاف</v>
          </cell>
          <cell r="BY856">
            <v>2.6667E-2</v>
          </cell>
          <cell r="BZ856">
            <v>50</v>
          </cell>
          <cell r="CA856">
            <v>5</v>
          </cell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 t="str">
            <v>Media</v>
          </cell>
          <cell r="CP856" t="str">
            <v>Media</v>
          </cell>
          <cell r="CQ856"/>
          <cell r="CR856"/>
          <cell r="CS856"/>
          <cell r="CT856"/>
          <cell r="CU856"/>
          <cell r="CV856"/>
        </row>
        <row r="857">
          <cell r="A857">
            <v>709</v>
          </cell>
          <cell r="D857" t="str">
            <v>Molds</v>
          </cell>
          <cell r="F857" t="str">
            <v>قاعدة غسالة 12 ك</v>
          </cell>
          <cell r="G857" t="str">
            <v>Set</v>
          </cell>
          <cell r="H857" t="str">
            <v>1400*1700</v>
          </cell>
          <cell r="I857">
            <v>0.63</v>
          </cell>
          <cell r="M857">
            <v>18</v>
          </cell>
          <cell r="N857">
            <v>1</v>
          </cell>
          <cell r="O857">
            <v>1</v>
          </cell>
          <cell r="P857" t="str">
            <v>BB3</v>
          </cell>
          <cell r="Q857" t="str">
            <v>تعمل</v>
          </cell>
          <cell r="R857">
            <v>630</v>
          </cell>
          <cell r="S857">
            <v>592.20000000000005</v>
          </cell>
          <cell r="T857">
            <v>667.8</v>
          </cell>
          <cell r="U857">
            <v>6</v>
          </cell>
          <cell r="V857">
            <v>6</v>
          </cell>
          <cell r="X857" t="str">
            <v>غسالة</v>
          </cell>
          <cell r="Y857">
            <v>431</v>
          </cell>
          <cell r="AA857">
            <v>709</v>
          </cell>
          <cell r="AB857" t="str">
            <v>قاعدة غسالة 12 ك</v>
          </cell>
          <cell r="AC857"/>
          <cell r="AD857" t="str">
            <v>غسالة ميديا 12 كجم</v>
          </cell>
          <cell r="AE857">
            <v>1</v>
          </cell>
          <cell r="AH857">
            <v>180</v>
          </cell>
          <cell r="AI857">
            <v>171</v>
          </cell>
          <cell r="AJ857">
            <v>189</v>
          </cell>
          <cell r="AK857">
            <v>1</v>
          </cell>
          <cell r="AL857">
            <v>1</v>
          </cell>
          <cell r="AN857">
            <v>7</v>
          </cell>
          <cell r="AO857">
            <v>24</v>
          </cell>
          <cell r="AP857" t="str">
            <v>(A) S.2 112      (M) 0.7-1.1 mm</v>
          </cell>
          <cell r="AQ857" t="str">
            <v>(B) C.SB         (M) 0.7-1.1 mm</v>
          </cell>
          <cell r="AR857">
            <v>22</v>
          </cell>
          <cell r="AS857">
            <v>32</v>
          </cell>
          <cell r="AT857" t="str">
            <v>LGE</v>
          </cell>
          <cell r="AU857" t="str">
            <v>اتوماتيك</v>
          </cell>
          <cell r="AV857">
            <v>7</v>
          </cell>
          <cell r="AW857">
            <v>7</v>
          </cell>
          <cell r="AX857">
            <v>666</v>
          </cell>
          <cell r="AY857">
            <v>2</v>
          </cell>
          <cell r="AZ857">
            <v>2</v>
          </cell>
          <cell r="BA857">
            <v>640</v>
          </cell>
          <cell r="BB857">
            <v>2</v>
          </cell>
          <cell r="BC857">
            <v>2</v>
          </cell>
          <cell r="BD857">
            <v>80</v>
          </cell>
          <cell r="BE857">
            <v>2</v>
          </cell>
          <cell r="BF857">
            <v>2</v>
          </cell>
          <cell r="BJ857">
            <v>0</v>
          </cell>
          <cell r="BK857">
            <v>5</v>
          </cell>
          <cell r="BL857">
            <v>5</v>
          </cell>
          <cell r="BN857">
            <v>244</v>
          </cell>
          <cell r="BO857" t="str">
            <v>2</v>
          </cell>
          <cell r="BP857">
            <v>44378</v>
          </cell>
          <cell r="BX857" t="str">
            <v>شفاف</v>
          </cell>
          <cell r="BY857">
            <v>2.6667E-2</v>
          </cell>
          <cell r="BZ857">
            <v>50</v>
          </cell>
          <cell r="CA857">
            <v>5</v>
          </cell>
          <cell r="CO857" t="str">
            <v>Media</v>
          </cell>
          <cell r="CP857" t="str">
            <v>Media</v>
          </cell>
        </row>
        <row r="858">
          <cell r="A858">
            <v>710</v>
          </cell>
          <cell r="D858" t="str">
            <v>Molds</v>
          </cell>
          <cell r="F858" t="str">
            <v>كفر غسالة 12 ك</v>
          </cell>
          <cell r="G858" t="str">
            <v>Set</v>
          </cell>
          <cell r="H858" t="str">
            <v>1400*1700</v>
          </cell>
          <cell r="I858">
            <v>0.33400000000000002</v>
          </cell>
          <cell r="M858">
            <v>18</v>
          </cell>
          <cell r="N858">
            <v>1</v>
          </cell>
          <cell r="O858">
            <v>1</v>
          </cell>
          <cell r="P858" t="str">
            <v>BB3</v>
          </cell>
          <cell r="Q858" t="str">
            <v>تعمل</v>
          </cell>
          <cell r="R858">
            <v>334</v>
          </cell>
          <cell r="S858">
            <v>313.95999999999998</v>
          </cell>
          <cell r="T858">
            <v>354.04</v>
          </cell>
          <cell r="U858">
            <v>6</v>
          </cell>
          <cell r="V858">
            <v>6</v>
          </cell>
          <cell r="X858" t="str">
            <v>غسالة</v>
          </cell>
          <cell r="Y858">
            <v>431</v>
          </cell>
          <cell r="AA858">
            <v>710</v>
          </cell>
          <cell r="AB858" t="str">
            <v>كفر غسالة 12 ك</v>
          </cell>
          <cell r="AC858"/>
          <cell r="AD858" t="str">
            <v>غسالة ميديا 12 كجم</v>
          </cell>
          <cell r="AE858">
            <v>1</v>
          </cell>
          <cell r="AH858">
            <v>180</v>
          </cell>
          <cell r="AI858">
            <v>171</v>
          </cell>
          <cell r="AJ858">
            <v>189</v>
          </cell>
          <cell r="AK858">
            <v>1</v>
          </cell>
          <cell r="AL858">
            <v>1</v>
          </cell>
          <cell r="AN858">
            <v>7</v>
          </cell>
          <cell r="AO858">
            <v>24</v>
          </cell>
          <cell r="AP858" t="str">
            <v>(A) S.2 112      (M) 0.7-1.1 mm</v>
          </cell>
          <cell r="AQ858" t="str">
            <v>(B) C.SB         (M) 0.7-1.1 mm</v>
          </cell>
          <cell r="AR858">
            <v>22</v>
          </cell>
          <cell r="AS858">
            <v>32</v>
          </cell>
          <cell r="AT858" t="str">
            <v>LGE</v>
          </cell>
          <cell r="AU858" t="str">
            <v>اتوماتيك</v>
          </cell>
          <cell r="AV858">
            <v>7</v>
          </cell>
          <cell r="AW858">
            <v>7</v>
          </cell>
          <cell r="AX858">
            <v>660</v>
          </cell>
          <cell r="AY858">
            <v>2</v>
          </cell>
          <cell r="AZ858">
            <v>2</v>
          </cell>
          <cell r="BA858">
            <v>635</v>
          </cell>
          <cell r="BB858">
            <v>2</v>
          </cell>
          <cell r="BC858">
            <v>2</v>
          </cell>
          <cell r="BD858">
            <v>150</v>
          </cell>
          <cell r="BE858">
            <v>2</v>
          </cell>
          <cell r="BF858">
            <v>2</v>
          </cell>
          <cell r="BJ858">
            <v>0</v>
          </cell>
          <cell r="BK858">
            <v>5</v>
          </cell>
          <cell r="BL858">
            <v>5</v>
          </cell>
          <cell r="BN858">
            <v>244</v>
          </cell>
          <cell r="BO858" t="str">
            <v>2</v>
          </cell>
          <cell r="BP858">
            <v>44378</v>
          </cell>
          <cell r="BX858" t="str">
            <v>شفاف</v>
          </cell>
          <cell r="BY858">
            <v>2.6667E-2</v>
          </cell>
          <cell r="BZ858">
            <v>50</v>
          </cell>
          <cell r="CA858">
            <v>5</v>
          </cell>
          <cell r="CO858" t="str">
            <v>Media</v>
          </cell>
          <cell r="CP858" t="str">
            <v>Media</v>
          </cell>
        </row>
        <row r="859">
          <cell r="A859">
            <v>711</v>
          </cell>
          <cell r="D859" t="str">
            <v>Molds</v>
          </cell>
          <cell r="F859" t="str">
            <v xml:space="preserve">جزء وسط 12 ك </v>
          </cell>
          <cell r="G859" t="str">
            <v>Set</v>
          </cell>
          <cell r="H859" t="str">
            <v>1400*1700</v>
          </cell>
          <cell r="I859">
            <v>0.23300000000000001</v>
          </cell>
          <cell r="M859">
            <v>18</v>
          </cell>
          <cell r="N859">
            <v>1</v>
          </cell>
          <cell r="O859">
            <v>1</v>
          </cell>
          <cell r="P859" t="str">
            <v>BB3</v>
          </cell>
          <cell r="Q859" t="str">
            <v>تعمل</v>
          </cell>
          <cell r="R859">
            <v>233</v>
          </cell>
          <cell r="S859">
            <v>219.02</v>
          </cell>
          <cell r="T859">
            <v>246.98</v>
          </cell>
          <cell r="U859">
            <v>6</v>
          </cell>
          <cell r="V859">
            <v>6</v>
          </cell>
          <cell r="X859" t="str">
            <v>غسالة</v>
          </cell>
          <cell r="Y859">
            <v>431</v>
          </cell>
          <cell r="AA859">
            <v>711</v>
          </cell>
          <cell r="AB859" t="str">
            <v xml:space="preserve">جزء وسط 12 ك </v>
          </cell>
          <cell r="AC859"/>
          <cell r="AD859" t="str">
            <v>غسالة ميديا 12 كجم</v>
          </cell>
          <cell r="AE859">
            <v>1</v>
          </cell>
          <cell r="AH859">
            <v>180</v>
          </cell>
          <cell r="AI859">
            <v>171</v>
          </cell>
          <cell r="AJ859">
            <v>189</v>
          </cell>
          <cell r="AK859">
            <v>1</v>
          </cell>
          <cell r="AL859">
            <v>1</v>
          </cell>
          <cell r="AN859">
            <v>7</v>
          </cell>
          <cell r="AO859">
            <v>24</v>
          </cell>
          <cell r="AP859" t="str">
            <v>(A) S.2 112      (M) 0.7-1.1 mm</v>
          </cell>
          <cell r="AQ859" t="str">
            <v>(B) C.SB         (M) 0.7-1.1 mm</v>
          </cell>
          <cell r="AR859">
            <v>22</v>
          </cell>
          <cell r="AS859">
            <v>32</v>
          </cell>
          <cell r="AT859" t="str">
            <v>LGE</v>
          </cell>
          <cell r="AU859" t="str">
            <v>اتوماتيك</v>
          </cell>
          <cell r="AV859">
            <v>7</v>
          </cell>
          <cell r="AW859">
            <v>7</v>
          </cell>
          <cell r="AX859">
            <v>486</v>
          </cell>
          <cell r="AY859">
            <v>2</v>
          </cell>
          <cell r="AZ859">
            <v>2</v>
          </cell>
          <cell r="BA859">
            <v>301</v>
          </cell>
          <cell r="BB859">
            <v>2</v>
          </cell>
          <cell r="BC859">
            <v>2</v>
          </cell>
          <cell r="BD859">
            <v>178.8</v>
          </cell>
          <cell r="BE859">
            <v>2</v>
          </cell>
          <cell r="BF859">
            <v>2</v>
          </cell>
          <cell r="BJ859">
            <v>0</v>
          </cell>
          <cell r="BK859">
            <v>5</v>
          </cell>
          <cell r="BL859">
            <v>5</v>
          </cell>
          <cell r="BN859">
            <v>244</v>
          </cell>
          <cell r="BO859" t="str">
            <v>2</v>
          </cell>
          <cell r="BP859">
            <v>44378</v>
          </cell>
          <cell r="BX859" t="str">
            <v>شفاف</v>
          </cell>
          <cell r="BY859">
            <v>2.6667E-2</v>
          </cell>
          <cell r="BZ859">
            <v>50</v>
          </cell>
          <cell r="CA859">
            <v>5</v>
          </cell>
          <cell r="CO859" t="str">
            <v>Media</v>
          </cell>
          <cell r="CP859" t="str">
            <v>Media</v>
          </cell>
        </row>
        <row r="860">
          <cell r="A860">
            <v>712</v>
          </cell>
          <cell r="D860" t="str">
            <v>Molds</v>
          </cell>
          <cell r="F860" t="str">
            <v xml:space="preserve">زوايا امامية 12 ك </v>
          </cell>
          <cell r="G860" t="str">
            <v>Set</v>
          </cell>
          <cell r="H860" t="str">
            <v>1400*1700</v>
          </cell>
          <cell r="I860">
            <v>0.156</v>
          </cell>
          <cell r="M860">
            <v>18</v>
          </cell>
          <cell r="N860">
            <v>1</v>
          </cell>
          <cell r="O860">
            <v>1</v>
          </cell>
          <cell r="P860" t="str">
            <v>BB3</v>
          </cell>
          <cell r="Q860" t="str">
            <v>تعمل</v>
          </cell>
          <cell r="R860">
            <v>156</v>
          </cell>
          <cell r="S860">
            <v>146.63999999999999</v>
          </cell>
          <cell r="T860">
            <v>165.36</v>
          </cell>
          <cell r="U860">
            <v>6</v>
          </cell>
          <cell r="V860">
            <v>6</v>
          </cell>
          <cell r="X860" t="str">
            <v>غسالة</v>
          </cell>
          <cell r="Y860">
            <v>431</v>
          </cell>
          <cell r="AA860">
            <v>712</v>
          </cell>
          <cell r="AB860" t="str">
            <v xml:space="preserve">زوايا امامية 12 ك </v>
          </cell>
          <cell r="AC860"/>
          <cell r="AD860" t="str">
            <v>غسالة ميديا 12 كجم</v>
          </cell>
          <cell r="AE860">
            <v>1</v>
          </cell>
          <cell r="AH860">
            <v>180</v>
          </cell>
          <cell r="AI860">
            <v>171</v>
          </cell>
          <cell r="AJ860">
            <v>189</v>
          </cell>
          <cell r="AK860">
            <v>1</v>
          </cell>
          <cell r="AL860">
            <v>1</v>
          </cell>
          <cell r="AN860">
            <v>7</v>
          </cell>
          <cell r="AO860">
            <v>24</v>
          </cell>
          <cell r="AP860" t="str">
            <v>(A) S.2 112      (M) 0.7-1.1 mm</v>
          </cell>
          <cell r="AQ860" t="str">
            <v>(B) C.SB         (M) 0.7-1.1 mm</v>
          </cell>
          <cell r="AR860">
            <v>22</v>
          </cell>
          <cell r="AS860">
            <v>32</v>
          </cell>
          <cell r="AT860" t="str">
            <v>LGE</v>
          </cell>
          <cell r="AU860" t="str">
            <v>اتوماتيك</v>
          </cell>
          <cell r="AV860">
            <v>7</v>
          </cell>
          <cell r="AW860">
            <v>7</v>
          </cell>
          <cell r="AX860">
            <v>804</v>
          </cell>
          <cell r="AY860">
            <v>2</v>
          </cell>
          <cell r="AZ860">
            <v>2</v>
          </cell>
          <cell r="BA860">
            <v>80</v>
          </cell>
          <cell r="BB860">
            <v>2</v>
          </cell>
          <cell r="BC860">
            <v>2</v>
          </cell>
          <cell r="BD860">
            <v>75</v>
          </cell>
          <cell r="BE860">
            <v>2</v>
          </cell>
          <cell r="BF860">
            <v>2</v>
          </cell>
          <cell r="BJ860">
            <v>0</v>
          </cell>
          <cell r="BK860">
            <v>5</v>
          </cell>
          <cell r="BL860">
            <v>5</v>
          </cell>
          <cell r="BN860">
            <v>244</v>
          </cell>
          <cell r="BO860" t="str">
            <v>2</v>
          </cell>
          <cell r="BP860">
            <v>44378</v>
          </cell>
          <cell r="BX860" t="str">
            <v>شفاف</v>
          </cell>
          <cell r="BY860">
            <v>2.6667E-2</v>
          </cell>
          <cell r="BZ860">
            <v>50</v>
          </cell>
          <cell r="CA860">
            <v>5</v>
          </cell>
          <cell r="CO860" t="str">
            <v>Media</v>
          </cell>
          <cell r="CP860" t="str">
            <v>Media</v>
          </cell>
        </row>
        <row r="861">
          <cell r="A861">
            <v>713</v>
          </cell>
          <cell r="D861" t="str">
            <v>Molds</v>
          </cell>
          <cell r="F861" t="str">
            <v xml:space="preserve">زوايا خلفية 12 ك </v>
          </cell>
          <cell r="G861" t="str">
            <v>Set</v>
          </cell>
          <cell r="H861" t="str">
            <v>1400*1700</v>
          </cell>
          <cell r="I861">
            <v>0.104</v>
          </cell>
          <cell r="M861">
            <v>18</v>
          </cell>
          <cell r="N861">
            <v>1</v>
          </cell>
          <cell r="O861">
            <v>1</v>
          </cell>
          <cell r="P861" t="str">
            <v>BB3</v>
          </cell>
          <cell r="Q861" t="str">
            <v>تعمل</v>
          </cell>
          <cell r="R861">
            <v>104</v>
          </cell>
          <cell r="S861">
            <v>97.76</v>
          </cell>
          <cell r="T861">
            <v>110.24</v>
          </cell>
          <cell r="U861">
            <v>6</v>
          </cell>
          <cell r="V861">
            <v>6</v>
          </cell>
          <cell r="X861" t="str">
            <v>غسالة</v>
          </cell>
          <cell r="Y861">
            <v>431</v>
          </cell>
          <cell r="AA861">
            <v>713</v>
          </cell>
          <cell r="AB861" t="str">
            <v xml:space="preserve">زوايا خلفية 12 ك </v>
          </cell>
          <cell r="AC861"/>
          <cell r="AD861" t="str">
            <v>غسالة ميديا 12 كجم</v>
          </cell>
          <cell r="AE861">
            <v>1</v>
          </cell>
          <cell r="AH861">
            <v>180</v>
          </cell>
          <cell r="AI861">
            <v>171</v>
          </cell>
          <cell r="AJ861">
            <v>189</v>
          </cell>
          <cell r="AK861">
            <v>1</v>
          </cell>
          <cell r="AL861">
            <v>1</v>
          </cell>
          <cell r="AN861">
            <v>7</v>
          </cell>
          <cell r="AO861">
            <v>24</v>
          </cell>
          <cell r="AP861" t="str">
            <v>(A) S.2 112      (M) 0.7-1.1 mm</v>
          </cell>
          <cell r="AQ861" t="str">
            <v>(B) C.SB         (M) 0.7-1.1 mm</v>
          </cell>
          <cell r="AR861">
            <v>22</v>
          </cell>
          <cell r="AS861">
            <v>32</v>
          </cell>
          <cell r="AT861" t="str">
            <v>LGE</v>
          </cell>
          <cell r="AU861" t="str">
            <v>اتوماتيك</v>
          </cell>
          <cell r="AV861">
            <v>7</v>
          </cell>
          <cell r="AW861">
            <v>7</v>
          </cell>
          <cell r="AX861">
            <v>804</v>
          </cell>
          <cell r="AY861">
            <v>2</v>
          </cell>
          <cell r="AZ861">
            <v>2</v>
          </cell>
          <cell r="BA861">
            <v>117.5</v>
          </cell>
          <cell r="BB861">
            <v>2</v>
          </cell>
          <cell r="BC861">
            <v>2</v>
          </cell>
          <cell r="BD861">
            <v>75</v>
          </cell>
          <cell r="BE861">
            <v>2</v>
          </cell>
          <cell r="BF861">
            <v>2</v>
          </cell>
          <cell r="BJ861">
            <v>0</v>
          </cell>
          <cell r="BK861">
            <v>5</v>
          </cell>
          <cell r="BL861">
            <v>5</v>
          </cell>
          <cell r="BN861">
            <v>244</v>
          </cell>
          <cell r="BO861" t="str">
            <v>2</v>
          </cell>
          <cell r="BP861">
            <v>44378</v>
          </cell>
          <cell r="BX861" t="str">
            <v>شفاف</v>
          </cell>
          <cell r="BY861">
            <v>2.6667E-2</v>
          </cell>
          <cell r="BZ861">
            <v>50</v>
          </cell>
          <cell r="CA861">
            <v>5</v>
          </cell>
          <cell r="CO861" t="str">
            <v>Media</v>
          </cell>
          <cell r="CP861" t="str">
            <v>Media</v>
          </cell>
        </row>
        <row r="862">
          <cell r="A862" t="str">
            <v>713sum+A806+A828</v>
          </cell>
          <cell r="D862" t="str">
            <v>Molds</v>
          </cell>
          <cell r="F862" t="str">
            <v xml:space="preserve">غسالة ميديا 12 ك </v>
          </cell>
          <cell r="G862" t="str">
            <v>Set</v>
          </cell>
          <cell r="H862" t="str">
            <v>1400*1700</v>
          </cell>
          <cell r="I862">
            <v>1.4570000000000001</v>
          </cell>
          <cell r="M862">
            <v>18</v>
          </cell>
          <cell r="N862">
            <v>1</v>
          </cell>
          <cell r="O862">
            <v>1</v>
          </cell>
          <cell r="P862" t="str">
            <v>BB3</v>
          </cell>
          <cell r="Q862" t="str">
            <v>تعمل</v>
          </cell>
          <cell r="R862">
            <v>1457</v>
          </cell>
          <cell r="S862">
            <v>1369.58</v>
          </cell>
          <cell r="T862">
            <v>1544.42</v>
          </cell>
          <cell r="U862">
            <v>6</v>
          </cell>
          <cell r="V862">
            <v>6</v>
          </cell>
          <cell r="X862" t="str">
            <v>غسالة</v>
          </cell>
          <cell r="Y862">
            <v>431</v>
          </cell>
          <cell r="Z862" t="str">
            <v>مجمعة</v>
          </cell>
          <cell r="AA862">
            <v>713</v>
          </cell>
          <cell r="AB862" t="str">
            <v xml:space="preserve">زوايا خلفية 12 ك </v>
          </cell>
          <cell r="AC862"/>
          <cell r="AD862" t="str">
            <v>غسالة ميديا 12 كجم</v>
          </cell>
          <cell r="AE862">
            <v>1</v>
          </cell>
          <cell r="AH862">
            <v>180</v>
          </cell>
          <cell r="AI862">
            <v>171</v>
          </cell>
          <cell r="AJ862">
            <v>189</v>
          </cell>
          <cell r="AK862">
            <v>1</v>
          </cell>
          <cell r="AM862">
            <v>1</v>
          </cell>
          <cell r="AN862">
            <v>7</v>
          </cell>
          <cell r="AO862">
            <v>24</v>
          </cell>
          <cell r="AP862" t="str">
            <v>(A) S.2 112      (M) 0.7-1.1 mm</v>
          </cell>
          <cell r="AQ862" t="str">
            <v>(B) C.SB         (M) 0.7-1.1 mm</v>
          </cell>
          <cell r="AR862">
            <v>22</v>
          </cell>
          <cell r="AS862">
            <v>32</v>
          </cell>
          <cell r="AT862" t="str">
            <v>LGE</v>
          </cell>
          <cell r="AU862" t="str">
            <v>اتوماتيك</v>
          </cell>
          <cell r="AV862">
            <v>7</v>
          </cell>
          <cell r="AW862">
            <v>7</v>
          </cell>
          <cell r="AY862">
            <v>2</v>
          </cell>
          <cell r="AZ862">
            <v>2</v>
          </cell>
          <cell r="BB862">
            <v>2</v>
          </cell>
          <cell r="BC862">
            <v>2</v>
          </cell>
          <cell r="BE862">
            <v>2</v>
          </cell>
          <cell r="BF862">
            <v>2</v>
          </cell>
          <cell r="BJ862">
            <v>0</v>
          </cell>
          <cell r="BK862">
            <v>5</v>
          </cell>
          <cell r="BL862">
            <v>5</v>
          </cell>
          <cell r="BN862">
            <v>244</v>
          </cell>
          <cell r="BO862" t="str">
            <v>2</v>
          </cell>
          <cell r="BP862">
            <v>44378</v>
          </cell>
          <cell r="BX862" t="str">
            <v>شفاف</v>
          </cell>
          <cell r="BY862">
            <v>2.6667E-2</v>
          </cell>
          <cell r="BZ862">
            <v>50</v>
          </cell>
          <cell r="CA862">
            <v>5</v>
          </cell>
          <cell r="CO862" t="str">
            <v>Media</v>
          </cell>
          <cell r="CP862" t="str">
            <v>Media</v>
          </cell>
        </row>
        <row r="863">
          <cell r="A863">
            <v>714</v>
          </cell>
          <cell r="D863" t="str">
            <v>slides</v>
          </cell>
          <cell r="F863" t="str">
            <v>شرائح( طول0.397- عرضِ0.288-ارتفاع 0.15-كثافة 25 بيور)</v>
          </cell>
          <cell r="AA863">
            <v>714</v>
          </cell>
          <cell r="AB863" t="str">
            <v>شرائح( طول0.397- عرضِ0.288-ارتفاع 0.15-كثافة 25 بيور)</v>
          </cell>
          <cell r="AO863">
            <v>25</v>
          </cell>
          <cell r="AY863"/>
          <cell r="AZ863"/>
          <cell r="BB863"/>
          <cell r="BC863"/>
          <cell r="BE863"/>
          <cell r="BF863"/>
        </row>
        <row r="864">
          <cell r="A864">
            <v>715</v>
          </cell>
          <cell r="D864" t="str">
            <v>slides</v>
          </cell>
          <cell r="F864" t="str">
            <v>شرائح( طول0.454- عرضِ0.4-ارتفاع 0.096-كثافة 25 بيور)</v>
          </cell>
          <cell r="AA864">
            <v>715</v>
          </cell>
          <cell r="AB864" t="str">
            <v>شرائح( طول0.454- عرضِ0.4-ارتفاع 0.096-كثافة 25 بيور)</v>
          </cell>
          <cell r="AO864">
            <v>25</v>
          </cell>
          <cell r="AY864"/>
          <cell r="AZ864"/>
          <cell r="BB864"/>
          <cell r="BC864"/>
          <cell r="BE864"/>
          <cell r="BF864"/>
        </row>
        <row r="865">
          <cell r="A865">
            <v>716</v>
          </cell>
          <cell r="D865" t="str">
            <v>slides</v>
          </cell>
          <cell r="F865" t="str">
            <v>شرائح( طول0.56- عرضِ0.07-ارتفاع 0.07-كثافة سوبر)</v>
          </cell>
          <cell r="AA865">
            <v>716</v>
          </cell>
          <cell r="AB865" t="str">
            <v>شرائح( طول0.56- عرضِ0.07-ارتفاع 0.07-كثافة سوبر)</v>
          </cell>
          <cell r="AO865">
            <v>11</v>
          </cell>
          <cell r="AY865"/>
          <cell r="AZ865"/>
          <cell r="BB865"/>
          <cell r="BC865"/>
          <cell r="BE865"/>
          <cell r="BF865"/>
        </row>
        <row r="866">
          <cell r="A866">
            <v>717</v>
          </cell>
          <cell r="D866" t="str">
            <v>slides</v>
          </cell>
          <cell r="F866" t="str">
            <v>شرائح( طول0.09- عرضِ0.062-ارتفاع 0.072-كثافة 17بيور)</v>
          </cell>
          <cell r="AA866">
            <v>717</v>
          </cell>
          <cell r="AB866" t="str">
            <v>شرائح( طول0.09- عرضِ0.062-ارتفاع 0.072-كثافة 17بيور)</v>
          </cell>
          <cell r="AO866">
            <v>17</v>
          </cell>
          <cell r="AY866"/>
          <cell r="AZ866"/>
          <cell r="BB866"/>
          <cell r="BC866"/>
          <cell r="BE866"/>
          <cell r="BF866"/>
        </row>
        <row r="867">
          <cell r="A867">
            <v>718</v>
          </cell>
          <cell r="D867" t="str">
            <v>slides</v>
          </cell>
          <cell r="F867" t="str">
            <v>شرائح( طول0.205- عرضِ0.1-ارتفاع 0.06-كثافة 20بيور)</v>
          </cell>
          <cell r="AA867">
            <v>718</v>
          </cell>
          <cell r="AB867" t="str">
            <v>شرائح( طول0.205- عرضِ0.1-ارتفاع 0.06-كثافة 20بيور)</v>
          </cell>
          <cell r="AO867">
            <v>20</v>
          </cell>
        </row>
        <row r="868">
          <cell r="A868">
            <v>719</v>
          </cell>
          <cell r="D868" t="str">
            <v>slides</v>
          </cell>
          <cell r="F868" t="str">
            <v>شرائح( طول0.408- عرضِ0.07-ارتفاع 0.15-كثافة 25بيور)</v>
          </cell>
          <cell r="AA868">
            <v>719</v>
          </cell>
          <cell r="AB868" t="str">
            <v>شرائح( طول0.408- عرضِ0.07-ارتفاع 0.15-كثافة 25بيور)</v>
          </cell>
          <cell r="AO868">
            <v>25</v>
          </cell>
        </row>
        <row r="869">
          <cell r="A869">
            <v>720</v>
          </cell>
          <cell r="D869" t="str">
            <v>slides</v>
          </cell>
          <cell r="F869" t="str">
            <v>شرائح( طول0.46- عرضِ0.184-ارتفاع 0.07-كثافة 25بيور)</v>
          </cell>
          <cell r="AA869">
            <v>720</v>
          </cell>
          <cell r="AB869" t="str">
            <v>شرائح( طول0.46- عرضِ0.184-ارتفاع 0.07-كثافة 25بيور)</v>
          </cell>
          <cell r="AO869">
            <v>25</v>
          </cell>
        </row>
        <row r="870">
          <cell r="A870">
            <v>721</v>
          </cell>
          <cell r="D870" t="str">
            <v>slides</v>
          </cell>
          <cell r="F870" t="str">
            <v>شرائح( طول2- عرضِ1-ارتفاع 0.05-كثافة 25بيور)</v>
          </cell>
          <cell r="AA870">
            <v>721</v>
          </cell>
          <cell r="AB870" t="str">
            <v>شرائح( طول2- عرضِ1-ارتفاع 0.05-كثافة 25بيور)</v>
          </cell>
          <cell r="AO870">
            <v>25</v>
          </cell>
        </row>
        <row r="871">
          <cell r="A871">
            <v>722</v>
          </cell>
          <cell r="D871" t="str">
            <v>slides</v>
          </cell>
          <cell r="F871" t="str">
            <v>شرائح( طول0.49- عرضِ0.302-ارتفاع 0.013-كثافة 30بيور)</v>
          </cell>
          <cell r="AA871">
            <v>722</v>
          </cell>
          <cell r="AB871" t="str">
            <v>شرائح( طول0.49- عرضِ0.302-ارتفاع 0.013-كثافة 30بيور)</v>
          </cell>
          <cell r="AO871">
            <v>25</v>
          </cell>
        </row>
        <row r="872">
          <cell r="A872">
            <v>723</v>
          </cell>
          <cell r="D872" t="str">
            <v>slides</v>
          </cell>
          <cell r="F872" t="str">
            <v>شرائح( طول0.805- عرضِ0.402-ارتفاع 0.04-كثافة 25بيور)</v>
          </cell>
          <cell r="AA872">
            <v>723</v>
          </cell>
          <cell r="AB872" t="str">
            <v>شرائح( طول0.805- عرضِ0.402-ارتفاع 0.04-كثافة 25بيور)</v>
          </cell>
          <cell r="AO872">
            <v>30</v>
          </cell>
        </row>
        <row r="873">
          <cell r="A873">
            <v>724</v>
          </cell>
          <cell r="D873" t="str">
            <v>slides</v>
          </cell>
          <cell r="F873" t="str">
            <v>شرائح( طول1- عرضِ1-ارتفاع 0.02-كثافة 30 بيور)</v>
          </cell>
          <cell r="AA873">
            <v>724</v>
          </cell>
          <cell r="AB873" t="str">
            <v>شرائح( طول1- عرضِ1-ارتفاع 0.02-كثافة 30 بيور)</v>
          </cell>
          <cell r="AO873">
            <v>30</v>
          </cell>
        </row>
        <row r="874">
          <cell r="A874">
            <v>725</v>
          </cell>
          <cell r="D874" t="str">
            <v>slides</v>
          </cell>
          <cell r="F874" t="str">
            <v>شرائح( طول2- عرضِ1-ارتفاع 0.02-كثافة سوبر)</v>
          </cell>
          <cell r="AA874">
            <v>725</v>
          </cell>
          <cell r="AB874" t="str">
            <v>شرائح( طول2- عرضِ1-ارتفاع 0.02-كثافة سوبر)</v>
          </cell>
          <cell r="AO874">
            <v>11</v>
          </cell>
        </row>
        <row r="875">
          <cell r="A875">
            <v>726</v>
          </cell>
          <cell r="D875" t="str">
            <v>slides</v>
          </cell>
          <cell r="F875" t="str">
            <v>شرائح( طول0.39- عرضِ0.28-ارتفاع 0.15-كثافة 25 بيور)</v>
          </cell>
          <cell r="AA875">
            <v>726</v>
          </cell>
          <cell r="AB875" t="str">
            <v>شرائح( طول0.39- عرضِ0.28-ارتفاع 0.15-كثافة 25 بيور)</v>
          </cell>
          <cell r="AO875">
            <v>25</v>
          </cell>
        </row>
        <row r="876">
          <cell r="A876">
            <v>727</v>
          </cell>
          <cell r="D876" t="str">
            <v>slides</v>
          </cell>
          <cell r="F876" t="str">
            <v>شرائح( طول2- عرضِ1-ارتفاع 0.071-كثافة 35 بيور)</v>
          </cell>
          <cell r="AA876">
            <v>727</v>
          </cell>
          <cell r="AB876" t="str">
            <v>شرائح( طول2- عرضِ1-ارتفاع 0.071-كثافة 35 بيور)</v>
          </cell>
        </row>
        <row r="877">
          <cell r="A877">
            <v>728</v>
          </cell>
          <cell r="D877" t="str">
            <v>xps</v>
          </cell>
          <cell r="F877" t="str">
            <v>فوم ازرق عالى الكثافة</v>
          </cell>
          <cell r="AA877">
            <v>728</v>
          </cell>
          <cell r="AB877" t="str">
            <v>فوم ازرق عالى الكثافة</v>
          </cell>
          <cell r="AO877">
            <v>37</v>
          </cell>
          <cell r="AV877">
            <v>1</v>
          </cell>
          <cell r="AW877">
            <v>1</v>
          </cell>
        </row>
        <row r="878">
          <cell r="A878">
            <v>729</v>
          </cell>
          <cell r="D878" t="str">
            <v>xps</v>
          </cell>
          <cell r="F878" t="str">
            <v>انسو فوم 5 سم بشفة</v>
          </cell>
          <cell r="AA878">
            <v>729</v>
          </cell>
          <cell r="AB878" t="str">
            <v>انسو فوم 5 سم بشفة</v>
          </cell>
          <cell r="AO878">
            <v>35</v>
          </cell>
          <cell r="AV878">
            <v>1</v>
          </cell>
          <cell r="AW878">
            <v>1</v>
          </cell>
        </row>
        <row r="879">
          <cell r="A879">
            <v>730</v>
          </cell>
          <cell r="D879" t="str">
            <v>slides</v>
          </cell>
          <cell r="F879" t="str">
            <v>شرائح( طول0.445- عرضِ0.225-ارتفاع 0.01-كثافة 35 بيور)</v>
          </cell>
          <cell r="AA879">
            <v>730</v>
          </cell>
          <cell r="AB879" t="str">
            <v>شرائح( طول0.445- عرضِ0.225-ارتفاع 0.01-كثافة 35 بيور)</v>
          </cell>
          <cell r="AO879">
            <v>35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1"/>
  <sheetViews>
    <sheetView rightToLeft="1" workbookViewId="0">
      <selection activeCell="C18" sqref="C18"/>
    </sheetView>
  </sheetViews>
  <sheetFormatPr defaultRowHeight="15" x14ac:dyDescent="0.25"/>
  <cols>
    <col min="1" max="1" width="33.85546875" style="175" customWidth="1"/>
    <col min="2" max="2" width="52.7109375" style="168" customWidth="1"/>
    <col min="3" max="3" width="64" style="168" customWidth="1"/>
    <col min="4" max="4" width="21.7109375" style="175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60" t="s">
        <v>2</v>
      </c>
      <c r="B3" s="175" t="s">
        <v>3</v>
      </c>
    </row>
    <row r="4" spans="1:4" ht="15.75" customHeight="1" thickBot="1" x14ac:dyDescent="0.3">
      <c r="A4" s="175" t="s">
        <v>4</v>
      </c>
    </row>
    <row r="5" spans="1:4" ht="15.75" customHeight="1" thickBot="1" x14ac:dyDescent="0.3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3">
      <c r="A6" s="65" t="s">
        <v>9</v>
      </c>
      <c r="B6" s="61" t="s">
        <v>10</v>
      </c>
      <c r="C6" s="62"/>
      <c r="D6" s="175" t="s">
        <v>11</v>
      </c>
    </row>
    <row r="7" spans="1:4" ht="15.75" customHeight="1" thickBot="1" x14ac:dyDescent="0.3">
      <c r="A7" s="66" t="s">
        <v>12</v>
      </c>
      <c r="B7" s="61" t="s">
        <v>13</v>
      </c>
      <c r="C7" s="62" t="s">
        <v>14</v>
      </c>
      <c r="D7" s="175" t="s">
        <v>15</v>
      </c>
    </row>
    <row r="8" spans="1:4" ht="15.75" customHeight="1" thickBot="1" x14ac:dyDescent="0.3">
      <c r="A8" s="65" t="s">
        <v>16</v>
      </c>
      <c r="B8" s="61" t="s">
        <v>17</v>
      </c>
      <c r="C8" s="62" t="s">
        <v>18</v>
      </c>
      <c r="D8" s="175" t="s">
        <v>19</v>
      </c>
    </row>
    <row r="9" spans="1:4" ht="15.75" customHeight="1" thickBot="1" x14ac:dyDescent="0.3">
      <c r="A9" s="65" t="s">
        <v>20</v>
      </c>
      <c r="B9" s="61" t="s">
        <v>21</v>
      </c>
      <c r="C9" s="62"/>
    </row>
    <row r="10" spans="1:4" ht="15.75" customHeight="1" thickBot="1" x14ac:dyDescent="0.3">
      <c r="A10" s="65" t="s">
        <v>22</v>
      </c>
      <c r="B10" s="61" t="s">
        <v>23</v>
      </c>
      <c r="C10" s="62"/>
    </row>
    <row r="11" spans="1:4" ht="15.75" customHeight="1" thickBot="1" x14ac:dyDescent="0.3">
      <c r="A11" s="65" t="s">
        <v>24</v>
      </c>
      <c r="B11" s="61" t="s">
        <v>25</v>
      </c>
      <c r="C11" s="62"/>
      <c r="D11" s="175" t="s">
        <v>26</v>
      </c>
    </row>
    <row r="12" spans="1:4" ht="15.75" customHeight="1" thickBot="1" x14ac:dyDescent="0.3">
      <c r="A12" s="65" t="s">
        <v>27</v>
      </c>
      <c r="B12" s="61" t="s">
        <v>28</v>
      </c>
      <c r="C12" s="62"/>
    </row>
    <row r="13" spans="1:4" ht="30.75" customHeight="1" thickBot="1" x14ac:dyDescent="0.3">
      <c r="A13" s="65" t="s">
        <v>29</v>
      </c>
      <c r="B13" s="61" t="s">
        <v>30</v>
      </c>
      <c r="C13" s="61" t="s">
        <v>31</v>
      </c>
      <c r="D13" s="175" t="s">
        <v>26</v>
      </c>
    </row>
    <row r="14" spans="1:4" ht="15.75" customHeight="1" thickBot="1" x14ac:dyDescent="0.3">
      <c r="A14" s="65" t="s">
        <v>32</v>
      </c>
      <c r="B14" s="61" t="s">
        <v>33</v>
      </c>
      <c r="C14" s="62"/>
      <c r="D14" s="175" t="s">
        <v>15</v>
      </c>
    </row>
    <row r="15" spans="1:4" ht="15.75" customHeight="1" thickBot="1" x14ac:dyDescent="0.3">
      <c r="A15" s="65" t="s">
        <v>34</v>
      </c>
      <c r="B15" s="61" t="s">
        <v>35</v>
      </c>
      <c r="C15" s="61" t="s">
        <v>36</v>
      </c>
    </row>
    <row r="16" spans="1:4" x14ac:dyDescent="0.25">
      <c r="A16" s="146"/>
    </row>
    <row r="17" spans="1:4" ht="15.75" customHeight="1" thickBot="1" x14ac:dyDescent="0.3">
      <c r="A17" s="146" t="s">
        <v>37</v>
      </c>
    </row>
    <row r="18" spans="1:4" ht="15.75" customHeight="1" thickBot="1" x14ac:dyDescent="0.3">
      <c r="A18" s="63" t="s">
        <v>5</v>
      </c>
      <c r="B18" s="64" t="s">
        <v>6</v>
      </c>
      <c r="C18" s="64" t="s">
        <v>7</v>
      </c>
    </row>
    <row r="19" spans="1:4" ht="15.75" customHeight="1" thickBot="1" x14ac:dyDescent="0.3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3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3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3">
      <c r="A22" s="65" t="s">
        <v>46</v>
      </c>
      <c r="B22" s="61" t="s">
        <v>47</v>
      </c>
      <c r="C22" s="62"/>
    </row>
    <row r="23" spans="1:4" ht="15.75" customHeight="1" thickBot="1" x14ac:dyDescent="0.3">
      <c r="A23" s="65" t="s">
        <v>48</v>
      </c>
      <c r="B23" s="61" t="s">
        <v>49</v>
      </c>
      <c r="C23" s="62"/>
      <c r="D23" s="175" t="s">
        <v>50</v>
      </c>
    </row>
    <row r="24" spans="1:4" ht="29.25" customHeight="1" thickBot="1" x14ac:dyDescent="0.3">
      <c r="A24" s="65" t="s">
        <v>51</v>
      </c>
      <c r="B24" s="61" t="s">
        <v>52</v>
      </c>
      <c r="C24" s="62"/>
      <c r="D24" s="175" t="s">
        <v>50</v>
      </c>
    </row>
    <row r="25" spans="1:4" ht="30.75" customHeight="1" thickBot="1" x14ac:dyDescent="0.3">
      <c r="A25" s="66" t="s">
        <v>53</v>
      </c>
      <c r="B25" s="61" t="s">
        <v>54</v>
      </c>
      <c r="C25" s="61" t="s">
        <v>55</v>
      </c>
      <c r="D25" s="175" t="s">
        <v>50</v>
      </c>
    </row>
    <row r="26" spans="1:4" ht="30.75" customHeight="1" thickBot="1" x14ac:dyDescent="0.3">
      <c r="A26" s="65" t="s">
        <v>56</v>
      </c>
      <c r="B26" s="61" t="s">
        <v>57</v>
      </c>
      <c r="C26" s="61" t="s">
        <v>55</v>
      </c>
      <c r="D26" s="175" t="s">
        <v>50</v>
      </c>
    </row>
    <row r="27" spans="1:4" ht="15.75" customHeight="1" thickBot="1" x14ac:dyDescent="0.3">
      <c r="A27" s="66" t="s">
        <v>58</v>
      </c>
      <c r="B27" s="61" t="s">
        <v>59</v>
      </c>
    </row>
    <row r="28" spans="1:4" ht="15.75" customHeight="1" thickBot="1" x14ac:dyDescent="0.3">
      <c r="A28" s="66" t="s">
        <v>60</v>
      </c>
      <c r="B28" s="61" t="s">
        <v>61</v>
      </c>
      <c r="D28" s="175" t="s">
        <v>15</v>
      </c>
    </row>
    <row r="30" spans="1:4" x14ac:dyDescent="0.25">
      <c r="A30" s="175" t="s">
        <v>62</v>
      </c>
    </row>
    <row r="32" spans="1:4" x14ac:dyDescent="0.25">
      <c r="A32" s="175" t="s">
        <v>63</v>
      </c>
      <c r="B32" t="s">
        <v>64</v>
      </c>
    </row>
    <row r="33" spans="1:2" x14ac:dyDescent="0.25">
      <c r="A33" s="175" t="s">
        <v>65</v>
      </c>
      <c r="B33" t="s">
        <v>66</v>
      </c>
    </row>
    <row r="34" spans="1:2" x14ac:dyDescent="0.25">
      <c r="A34" s="175" t="s">
        <v>67</v>
      </c>
      <c r="B34" t="s">
        <v>68</v>
      </c>
    </row>
    <row r="35" spans="1:2" x14ac:dyDescent="0.25">
      <c r="A35" s="175" t="s">
        <v>69</v>
      </c>
      <c r="B35" t="s">
        <v>70</v>
      </c>
    </row>
    <row r="36" spans="1:2" x14ac:dyDescent="0.25">
      <c r="A36" s="141" t="s">
        <v>71</v>
      </c>
      <c r="B36" t="s">
        <v>72</v>
      </c>
    </row>
    <row r="37" spans="1:2" x14ac:dyDescent="0.25">
      <c r="A37" s="175" t="s">
        <v>73</v>
      </c>
    </row>
    <row r="39" spans="1:2" x14ac:dyDescent="0.25">
      <c r="A39" s="175" t="s">
        <v>7</v>
      </c>
    </row>
    <row r="40" spans="1:2" x14ac:dyDescent="0.25">
      <c r="A40" s="175" t="s">
        <v>74</v>
      </c>
    </row>
    <row r="41" spans="1:2" x14ac:dyDescent="0.25">
      <c r="A41" s="175" t="s">
        <v>75</v>
      </c>
    </row>
  </sheetData>
  <hyperlinks>
    <hyperlink ref="A3" location="Dashboard!A1" display="شاشة العرض" xr:uid="{00000000-0004-0000-0000-000000000000}"/>
    <hyperlink ref="A6" location="input!A1" display="Input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topLeftCell="A47" zoomScaleNormal="100" workbookViewId="0">
      <selection activeCell="C18" sqref="C18"/>
    </sheetView>
  </sheetViews>
  <sheetFormatPr defaultRowHeight="15" x14ac:dyDescent="0.25"/>
  <sheetData>
    <row r="1" spans="12:12" x14ac:dyDescent="0.25">
      <c r="L1" s="66" t="s">
        <v>76</v>
      </c>
    </row>
    <row r="23" spans="18:18" x14ac:dyDescent="0.25">
      <c r="R23" s="66" t="s">
        <v>76</v>
      </c>
    </row>
    <row r="38" spans="2:4" x14ac:dyDescent="0.25">
      <c r="C38" s="159" t="s">
        <v>77</v>
      </c>
    </row>
    <row r="39" spans="2:4" ht="15" customHeight="1" x14ac:dyDescent="0.25">
      <c r="B39" s="308" t="s">
        <v>78</v>
      </c>
      <c r="C39" s="309"/>
      <c r="D39" s="309"/>
    </row>
    <row r="40" spans="2:4" x14ac:dyDescent="0.25">
      <c r="B40" s="309"/>
      <c r="C40" s="309"/>
      <c r="D40" s="309"/>
    </row>
    <row r="41" spans="2:4" x14ac:dyDescent="0.25">
      <c r="B41" s="309"/>
      <c r="C41" s="309"/>
      <c r="D41" s="309"/>
    </row>
    <row r="42" spans="2:4" x14ac:dyDescent="0.25">
      <c r="B42" s="309"/>
      <c r="C42" s="309"/>
      <c r="D42" s="309"/>
    </row>
    <row r="43" spans="2:4" x14ac:dyDescent="0.25">
      <c r="B43" s="309"/>
      <c r="C43" s="309"/>
      <c r="D43" s="309"/>
    </row>
    <row r="44" spans="2:4" x14ac:dyDescent="0.25">
      <c r="B44" s="309"/>
      <c r="C44" s="309"/>
      <c r="D44" s="309"/>
    </row>
    <row r="52" spans="3:6" x14ac:dyDescent="0.25">
      <c r="F52" s="159" t="s">
        <v>77</v>
      </c>
    </row>
    <row r="53" spans="3:6" x14ac:dyDescent="0.25">
      <c r="C53" t="s">
        <v>78</v>
      </c>
    </row>
    <row r="69" spans="13:13" x14ac:dyDescent="0.25">
      <c r="M69" s="66" t="s">
        <v>76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2" width="9.140625" style="128" customWidth="1"/>
    <col min="33" max="16384" width="9.140625" style="128"/>
  </cols>
  <sheetData>
    <row r="1" spans="1:65" s="85" customFormat="1" ht="41.25" customHeight="1" x14ac:dyDescent="0.25">
      <c r="A1" s="113"/>
      <c r="B1" s="116"/>
      <c r="C1" s="120" t="s">
        <v>79</v>
      </c>
      <c r="E1" s="121" t="s">
        <v>80</v>
      </c>
      <c r="F1" s="122"/>
      <c r="G1" s="122" t="s">
        <v>81</v>
      </c>
      <c r="H1" s="123">
        <f>B4</f>
        <v>2</v>
      </c>
      <c r="I1" s="275" t="s">
        <v>82</v>
      </c>
      <c r="J1" s="116">
        <f>A4</f>
        <v>2021</v>
      </c>
      <c r="K1" s="162"/>
      <c r="L1" s="162"/>
      <c r="M1" s="163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76</v>
      </c>
      <c r="X1" s="125"/>
      <c r="Y1" s="124"/>
      <c r="Z1" s="162"/>
      <c r="AB1" s="121"/>
      <c r="AC1" s="125"/>
      <c r="AE1" s="66" t="s">
        <v>76</v>
      </c>
      <c r="AF1" s="163"/>
      <c r="AG1" s="23"/>
      <c r="AH1" s="23"/>
      <c r="AI1" s="317"/>
      <c r="AJ1" s="318"/>
      <c r="AK1" s="318"/>
      <c r="AL1" s="318"/>
      <c r="AM1" s="319"/>
      <c r="AN1" s="203"/>
      <c r="AO1" s="20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5">
      <c r="A2" s="312" t="s">
        <v>83</v>
      </c>
      <c r="B2" s="310" t="s">
        <v>84</v>
      </c>
      <c r="C2" s="313" t="s">
        <v>85</v>
      </c>
      <c r="D2" s="313" t="s">
        <v>86</v>
      </c>
      <c r="E2" s="313" t="s">
        <v>87</v>
      </c>
      <c r="F2" s="313" t="s">
        <v>88</v>
      </c>
      <c r="G2" s="320" t="s">
        <v>89</v>
      </c>
      <c r="H2" s="321"/>
      <c r="I2" s="322" t="s">
        <v>90</v>
      </c>
      <c r="J2" s="323" t="s">
        <v>91</v>
      </c>
      <c r="K2" s="325" t="s">
        <v>92</v>
      </c>
      <c r="L2" s="324" t="s">
        <v>93</v>
      </c>
      <c r="M2" s="326" t="s">
        <v>94</v>
      </c>
      <c r="N2" s="327" t="s">
        <v>95</v>
      </c>
      <c r="O2" s="328"/>
      <c r="P2" s="328"/>
      <c r="Q2" s="328"/>
      <c r="R2" s="328"/>
      <c r="S2" s="328"/>
      <c r="T2" s="328"/>
      <c r="U2" s="328"/>
      <c r="V2" s="321"/>
      <c r="W2" s="315" t="s">
        <v>96</v>
      </c>
      <c r="X2" s="315" t="s">
        <v>97</v>
      </c>
      <c r="Y2" s="315" t="s">
        <v>98</v>
      </c>
      <c r="Z2" s="330" t="s">
        <v>99</v>
      </c>
      <c r="AA2" s="313" t="s">
        <v>100</v>
      </c>
      <c r="AB2" s="313" t="s">
        <v>101</v>
      </c>
      <c r="AC2" s="315" t="s">
        <v>102</v>
      </c>
      <c r="AD2" s="329" t="s">
        <v>103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64" customFormat="1" ht="93" customHeight="1" thickBot="1" x14ac:dyDescent="0.3">
      <c r="A3" s="312"/>
      <c r="B3" s="311"/>
      <c r="C3" s="314"/>
      <c r="D3" s="314"/>
      <c r="E3" s="314"/>
      <c r="F3" s="314"/>
      <c r="G3" s="276" t="s">
        <v>104</v>
      </c>
      <c r="H3" s="276" t="s">
        <v>105</v>
      </c>
      <c r="I3" s="314"/>
      <c r="J3" s="314"/>
      <c r="K3" s="314"/>
      <c r="L3" s="314"/>
      <c r="M3" s="314"/>
      <c r="N3" s="97" t="s">
        <v>106</v>
      </c>
      <c r="O3" s="97" t="s">
        <v>107</v>
      </c>
      <c r="P3" s="97" t="s">
        <v>108</v>
      </c>
      <c r="Q3" s="97" t="s">
        <v>109</v>
      </c>
      <c r="R3" s="97" t="s">
        <v>110</v>
      </c>
      <c r="S3" s="97" t="s">
        <v>111</v>
      </c>
      <c r="T3" s="97" t="s">
        <v>112</v>
      </c>
      <c r="U3" s="97" t="s">
        <v>113</v>
      </c>
      <c r="V3" s="97" t="s">
        <v>114</v>
      </c>
      <c r="W3" s="316"/>
      <c r="X3" s="316"/>
      <c r="Y3" s="316"/>
      <c r="Z3" s="314"/>
      <c r="AA3" s="314"/>
      <c r="AB3" s="314"/>
      <c r="AC3" s="316"/>
      <c r="AD3" s="316"/>
    </row>
    <row r="4" spans="1:65" ht="45.75" customHeight="1" thickTop="1" thickBot="1" x14ac:dyDescent="0.3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277"/>
      <c r="AC4" s="132"/>
      <c r="AD4" s="138"/>
    </row>
    <row r="5" spans="1:65" ht="45.75" customHeight="1" thickTop="1" thickBot="1" x14ac:dyDescent="0.3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277"/>
      <c r="AC5" s="132"/>
      <c r="AD5" s="138"/>
    </row>
    <row r="6" spans="1:65" ht="45.75" customHeight="1" thickTop="1" thickBot="1" x14ac:dyDescent="0.3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277"/>
      <c r="AC6" s="132"/>
      <c r="AD6" s="138"/>
    </row>
    <row r="7" spans="1:65" ht="45.75" customHeight="1" thickTop="1" thickBot="1" x14ac:dyDescent="0.3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277"/>
      <c r="AC7" s="132"/>
      <c r="AD7" s="138"/>
    </row>
    <row r="8" spans="1:65" ht="45.75" customHeight="1" thickTop="1" thickBot="1" x14ac:dyDescent="0.3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277"/>
      <c r="AC8" s="132"/>
      <c r="AD8" s="138"/>
    </row>
    <row r="9" spans="1:65" ht="45.75" customHeight="1" thickTop="1" thickBot="1" x14ac:dyDescent="0.3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277"/>
      <c r="AC9" s="132"/>
      <c r="AD9" s="138"/>
    </row>
    <row r="10" spans="1:65" ht="45.75" customHeight="1" thickTop="1" thickBot="1" x14ac:dyDescent="0.3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277"/>
      <c r="AC10" s="132"/>
      <c r="AD10" s="138"/>
    </row>
    <row r="11" spans="1:65" ht="45.75" customHeight="1" thickTop="1" thickBot="1" x14ac:dyDescent="0.3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277"/>
      <c r="AC11" s="132"/>
      <c r="AD11" s="138"/>
    </row>
    <row r="12" spans="1:65" ht="45.75" customHeight="1" thickTop="1" thickBot="1" x14ac:dyDescent="0.3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277"/>
      <c r="AC12" s="132"/>
      <c r="AD12" s="138"/>
    </row>
    <row r="13" spans="1:65" ht="45.75" customHeight="1" thickTop="1" thickBot="1" x14ac:dyDescent="0.3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277"/>
      <c r="AC13" s="132"/>
      <c r="AD13" s="138"/>
    </row>
    <row r="14" spans="1:65" ht="45.75" customHeight="1" thickTop="1" thickBot="1" x14ac:dyDescent="0.3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277"/>
      <c r="AC14" s="132"/>
      <c r="AD14" s="138"/>
    </row>
    <row r="15" spans="1:65" ht="45.75" customHeight="1" thickTop="1" thickBot="1" x14ac:dyDescent="0.3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277"/>
      <c r="AC15" s="132"/>
      <c r="AD15" s="138"/>
    </row>
    <row r="16" spans="1:65" ht="45.75" customHeight="1" thickTop="1" thickBot="1" x14ac:dyDescent="0.3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277"/>
      <c r="AC16" s="132"/>
      <c r="AD16" s="138"/>
    </row>
    <row r="17" spans="1:30" ht="45.75" customHeight="1" thickTop="1" thickBot="1" x14ac:dyDescent="0.3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277"/>
      <c r="AC17" s="132"/>
      <c r="AD17" s="138"/>
    </row>
    <row r="18" spans="1:30" ht="45.75" customHeight="1" thickTop="1" thickBot="1" x14ac:dyDescent="0.3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277"/>
      <c r="AC18" s="132"/>
      <c r="AD18" s="138"/>
    </row>
    <row r="19" spans="1:30" ht="45.75" customHeight="1" thickTop="1" thickBot="1" x14ac:dyDescent="0.3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277"/>
      <c r="AC19" s="132"/>
      <c r="AD19" s="138"/>
    </row>
    <row r="20" spans="1:30" ht="45.75" customHeight="1" thickTop="1" thickBot="1" x14ac:dyDescent="0.3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277"/>
      <c r="AC20" s="132"/>
      <c r="AD20" s="138"/>
    </row>
    <row r="21" spans="1:30" ht="45.75" customHeight="1" thickTop="1" thickBot="1" x14ac:dyDescent="0.3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277"/>
      <c r="AC21" s="132"/>
      <c r="AD21" s="138"/>
    </row>
    <row r="22" spans="1:30" ht="45.75" customHeight="1" thickTop="1" thickBot="1" x14ac:dyDescent="0.3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277"/>
      <c r="AC22" s="132"/>
      <c r="AD22" s="138"/>
    </row>
    <row r="23" spans="1:30" ht="45.75" customHeight="1" thickTop="1" thickBot="1" x14ac:dyDescent="0.3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277"/>
      <c r="AC23" s="132"/>
      <c r="AD23" s="138"/>
    </row>
    <row r="24" spans="1:30" ht="45.75" customHeight="1" thickTop="1" thickBot="1" x14ac:dyDescent="0.3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277"/>
      <c r="AC24" s="132"/>
      <c r="AD24" s="138"/>
    </row>
    <row r="25" spans="1:30" ht="45.75" customHeight="1" thickTop="1" thickBot="1" x14ac:dyDescent="0.3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277"/>
      <c r="AC25" s="132"/>
      <c r="AD25" s="138"/>
    </row>
    <row r="26" spans="1:30" ht="45.75" customHeight="1" thickTop="1" thickBot="1" x14ac:dyDescent="0.3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277"/>
      <c r="AC26" s="132"/>
      <c r="AD26" s="138"/>
    </row>
    <row r="27" spans="1:30" ht="45.75" customHeight="1" thickTop="1" thickBot="1" x14ac:dyDescent="0.3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277"/>
      <c r="AC27" s="132"/>
      <c r="AD27" s="138"/>
    </row>
    <row r="28" spans="1:30" ht="45.75" customHeight="1" thickTop="1" thickBot="1" x14ac:dyDescent="0.3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277"/>
      <c r="AC28" s="132"/>
      <c r="AD28" s="138"/>
    </row>
    <row r="29" spans="1:30" ht="45.75" customHeight="1" thickTop="1" thickBot="1" x14ac:dyDescent="0.3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277"/>
      <c r="AC29" s="132"/>
      <c r="AD29" s="138"/>
    </row>
    <row r="30" spans="1:30" ht="45.75" customHeight="1" thickTop="1" thickBot="1" x14ac:dyDescent="0.3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277"/>
      <c r="AC30" s="132"/>
      <c r="AD30" s="138"/>
    </row>
    <row r="31" spans="1:30" ht="45.75" customHeight="1" thickTop="1" thickBot="1" x14ac:dyDescent="0.3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277"/>
      <c r="AC31" s="132"/>
      <c r="AD31" s="138"/>
    </row>
    <row r="32" spans="1:30" ht="45.75" customHeight="1" thickTop="1" thickBot="1" x14ac:dyDescent="0.3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277"/>
      <c r="AC32" s="132"/>
      <c r="AD32" s="138"/>
    </row>
    <row r="33" spans="1:30" ht="45.75" customHeight="1" thickTop="1" thickBot="1" x14ac:dyDescent="0.3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277"/>
      <c r="AC33" s="132"/>
      <c r="AD33" s="138"/>
    </row>
    <row r="34" spans="1:30" ht="45.75" customHeight="1" thickTop="1" thickBot="1" x14ac:dyDescent="0.3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277"/>
      <c r="AC34" s="132"/>
      <c r="AD34" s="138"/>
    </row>
    <row r="35" spans="1:30" ht="45.75" customHeight="1" thickTop="1" thickBot="1" x14ac:dyDescent="0.3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277"/>
      <c r="AC35" s="132"/>
      <c r="AD35" s="138"/>
    </row>
    <row r="36" spans="1:30" ht="45.75" customHeight="1" thickTop="1" thickBot="1" x14ac:dyDescent="0.3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277"/>
      <c r="AC36" s="132"/>
      <c r="AD36" s="138"/>
    </row>
    <row r="37" spans="1:30" s="135" customFormat="1" ht="45.75" customHeight="1" thickTop="1" thickBot="1" x14ac:dyDescent="0.3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277"/>
      <c r="AC37" s="132"/>
      <c r="AD37" s="138"/>
    </row>
    <row r="38" spans="1:30" ht="45.75" customHeight="1" thickTop="1" thickBot="1" x14ac:dyDescent="0.3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277"/>
      <c r="AC38" s="132"/>
      <c r="AD38" s="138"/>
    </row>
    <row r="39" spans="1:30" ht="45.75" customHeight="1" thickTop="1" thickBot="1" x14ac:dyDescent="0.3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277"/>
      <c r="AC39" s="132"/>
      <c r="AD39" s="138"/>
    </row>
    <row r="40" spans="1:30" ht="45.75" customHeight="1" thickTop="1" thickBot="1" x14ac:dyDescent="0.3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277"/>
      <c r="AC40" s="132"/>
      <c r="AD40" s="138"/>
    </row>
    <row r="41" spans="1:30" ht="45.75" customHeight="1" thickTop="1" thickBot="1" x14ac:dyDescent="0.3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277"/>
      <c r="AC41" s="132"/>
      <c r="AD41" s="138"/>
    </row>
    <row r="42" spans="1:30" ht="45.75" customHeight="1" thickTop="1" thickBot="1" x14ac:dyDescent="0.3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277"/>
      <c r="AC42" s="132"/>
      <c r="AD42" s="138"/>
    </row>
    <row r="43" spans="1:30" ht="45.75" customHeight="1" thickTop="1" thickBot="1" x14ac:dyDescent="0.3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277"/>
      <c r="AC43" s="132"/>
      <c r="AD43" s="138"/>
    </row>
    <row r="44" spans="1:30" ht="45.75" customHeight="1" thickTop="1" thickBot="1" x14ac:dyDescent="0.3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277"/>
      <c r="AC44" s="132"/>
      <c r="AD44" s="138"/>
    </row>
    <row r="45" spans="1:30" ht="45.75" customHeight="1" thickTop="1" thickBot="1" x14ac:dyDescent="0.3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277"/>
      <c r="AC45" s="132"/>
      <c r="AD45" s="138"/>
    </row>
    <row r="46" spans="1:30" ht="45.75" customHeight="1" thickTop="1" thickBot="1" x14ac:dyDescent="0.3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277"/>
      <c r="AC46" s="132"/>
      <c r="AD46" s="138"/>
    </row>
    <row r="47" spans="1:30" ht="45.75" customHeight="1" thickTop="1" thickBot="1" x14ac:dyDescent="0.3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277"/>
      <c r="AC47" s="132"/>
      <c r="AD47" s="138"/>
    </row>
    <row r="48" spans="1:30" ht="45.75" customHeight="1" thickTop="1" thickBot="1" x14ac:dyDescent="0.3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277"/>
      <c r="AC48" s="132"/>
      <c r="AD48" s="138"/>
    </row>
    <row r="49" spans="1:30" ht="45.75" customHeight="1" thickTop="1" thickBot="1" x14ac:dyDescent="0.3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277"/>
      <c r="AC49" s="132"/>
      <c r="AD49" s="138"/>
    </row>
    <row r="50" spans="1:30" ht="45.75" customHeight="1" thickTop="1" thickBot="1" x14ac:dyDescent="0.3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277"/>
      <c r="AC50" s="132"/>
      <c r="AD50" s="138"/>
    </row>
    <row r="51" spans="1:30" ht="45.75" customHeight="1" thickTop="1" thickBot="1" x14ac:dyDescent="0.3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277"/>
      <c r="AC51" s="132"/>
      <c r="AD51" s="138"/>
    </row>
    <row r="52" spans="1:30" ht="45.75" customHeight="1" thickTop="1" thickBot="1" x14ac:dyDescent="0.3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277"/>
      <c r="AC52" s="132"/>
      <c r="AD52" s="138"/>
    </row>
    <row r="53" spans="1:30" ht="45.75" customHeight="1" thickTop="1" thickBot="1" x14ac:dyDescent="0.3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277"/>
      <c r="AC53" s="132"/>
      <c r="AD53" s="138"/>
    </row>
    <row r="54" spans="1:30" ht="45.75" customHeight="1" thickTop="1" thickBot="1" x14ac:dyDescent="0.3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277"/>
      <c r="AC54" s="132"/>
      <c r="AD54" s="138"/>
    </row>
    <row r="55" spans="1:30" ht="45.75" customHeight="1" thickTop="1" thickBot="1" x14ac:dyDescent="0.3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277"/>
      <c r="AC55" s="132"/>
      <c r="AD55" s="138"/>
    </row>
    <row r="56" spans="1:30" ht="45.75" customHeight="1" thickTop="1" thickBot="1" x14ac:dyDescent="0.3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277"/>
      <c r="AC56" s="132"/>
      <c r="AD56" s="138"/>
    </row>
    <row r="57" spans="1:30" ht="45.75" customHeight="1" thickTop="1" thickBot="1" x14ac:dyDescent="0.3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277"/>
      <c r="AC57" s="132"/>
      <c r="AD57" s="138"/>
    </row>
    <row r="58" spans="1:30" ht="45.75" customHeight="1" thickTop="1" thickBot="1" x14ac:dyDescent="0.3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277"/>
      <c r="AC58" s="132"/>
      <c r="AD58" s="138"/>
    </row>
    <row r="59" spans="1:30" ht="45.75" customHeight="1" thickTop="1" thickBot="1" x14ac:dyDescent="0.3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277"/>
      <c r="AC59" s="132"/>
      <c r="AD59" s="138"/>
    </row>
    <row r="60" spans="1:30" ht="45.75" customHeight="1" thickTop="1" thickBot="1" x14ac:dyDescent="0.3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277"/>
      <c r="AC60" s="132"/>
      <c r="AD60" s="138"/>
    </row>
    <row r="61" spans="1:30" ht="45.75" customHeight="1" thickTop="1" thickBot="1" x14ac:dyDescent="0.3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277"/>
      <c r="AC61" s="132"/>
      <c r="AD61" s="138"/>
    </row>
    <row r="62" spans="1:30" x14ac:dyDescent="0.25">
      <c r="A62">
        <v>2021</v>
      </c>
      <c r="B62">
        <v>2</v>
      </c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78"/>
      <c r="AB62" s="133"/>
      <c r="AC62" s="132"/>
      <c r="AD62" s="138"/>
    </row>
    <row r="63" spans="1:30" x14ac:dyDescent="0.25">
      <c r="A63">
        <v>2021</v>
      </c>
      <c r="B63">
        <v>2</v>
      </c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78"/>
      <c r="AB63" s="278"/>
      <c r="AC63" s="132"/>
      <c r="AD63" s="138"/>
    </row>
    <row r="64" spans="1:30" x14ac:dyDescent="0.25">
      <c r="A64">
        <v>2021</v>
      </c>
      <c r="B64">
        <v>2</v>
      </c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78"/>
      <c r="AB64" s="278"/>
      <c r="AC64" s="132"/>
      <c r="AD64" s="138"/>
    </row>
    <row r="65" spans="1:30" x14ac:dyDescent="0.25">
      <c r="A65">
        <v>2021</v>
      </c>
      <c r="B65">
        <v>2</v>
      </c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78"/>
      <c r="AB65" s="278"/>
      <c r="AC65" s="132"/>
      <c r="AD65" s="138"/>
    </row>
    <row r="66" spans="1:30" x14ac:dyDescent="0.25">
      <c r="A66">
        <v>2021</v>
      </c>
      <c r="B66">
        <v>2</v>
      </c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78"/>
      <c r="AB66" s="278"/>
      <c r="AC66" s="132"/>
      <c r="AD66" s="138"/>
    </row>
    <row r="67" spans="1:30" x14ac:dyDescent="0.25">
      <c r="A67">
        <v>2021</v>
      </c>
      <c r="B67">
        <v>2</v>
      </c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78"/>
      <c r="AB67" s="133"/>
      <c r="AC67" s="132"/>
      <c r="AD67" s="138"/>
    </row>
    <row r="68" spans="1:30" x14ac:dyDescent="0.25">
      <c r="A68">
        <v>2021</v>
      </c>
      <c r="B68">
        <v>2</v>
      </c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78"/>
      <c r="AB68" s="133"/>
      <c r="AC68" s="132"/>
      <c r="AD68" s="138"/>
    </row>
    <row r="69" spans="1:30" x14ac:dyDescent="0.25">
      <c r="A69">
        <v>2021</v>
      </c>
      <c r="B69">
        <v>2</v>
      </c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78"/>
      <c r="AB69" s="133"/>
      <c r="AC69" s="132"/>
      <c r="AD69" s="138"/>
    </row>
    <row r="70" spans="1:30" x14ac:dyDescent="0.25">
      <c r="A70">
        <v>2021</v>
      </c>
      <c r="B70">
        <v>2</v>
      </c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78"/>
      <c r="AB70" s="133"/>
      <c r="AC70" s="132"/>
      <c r="AD70" s="138"/>
    </row>
    <row r="71" spans="1:30" x14ac:dyDescent="0.25">
      <c r="A71">
        <v>2021</v>
      </c>
      <c r="B71">
        <v>2</v>
      </c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78"/>
      <c r="AB71" s="133"/>
      <c r="AC71" s="132"/>
      <c r="AD71" s="138"/>
    </row>
    <row r="72" spans="1:30" x14ac:dyDescent="0.25">
      <c r="A72">
        <v>2021</v>
      </c>
      <c r="B72">
        <v>2</v>
      </c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78"/>
      <c r="AB72" s="133"/>
      <c r="AC72" s="132"/>
      <c r="AD72" s="138"/>
    </row>
    <row r="73" spans="1:30" x14ac:dyDescent="0.25">
      <c r="A73">
        <v>2021</v>
      </c>
      <c r="B73">
        <v>2</v>
      </c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78"/>
      <c r="AB73" s="133"/>
      <c r="AC73" s="132"/>
      <c r="AD73" s="138"/>
    </row>
    <row r="74" spans="1:30" x14ac:dyDescent="0.25">
      <c r="A74">
        <v>2021</v>
      </c>
      <c r="B74">
        <v>2</v>
      </c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78"/>
      <c r="AB74" s="278"/>
      <c r="AC74" s="132"/>
      <c r="AD74" s="138"/>
    </row>
    <row r="75" spans="1:30" x14ac:dyDescent="0.25">
      <c r="A75">
        <v>2021</v>
      </c>
      <c r="B75">
        <v>2</v>
      </c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78"/>
      <c r="AB75" s="133"/>
      <c r="AC75" s="132"/>
      <c r="AD75" s="138"/>
    </row>
    <row r="76" spans="1:30" x14ac:dyDescent="0.25">
      <c r="A76">
        <v>2021</v>
      </c>
      <c r="B76">
        <v>2</v>
      </c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78"/>
      <c r="AB76" s="133"/>
      <c r="AC76" s="132"/>
      <c r="AD76" s="138"/>
    </row>
    <row r="77" spans="1:30" x14ac:dyDescent="0.25">
      <c r="A77">
        <v>2021</v>
      </c>
      <c r="B77">
        <v>2</v>
      </c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78"/>
      <c r="AB77" s="133"/>
      <c r="AC77" s="132"/>
      <c r="AD77" s="138"/>
    </row>
    <row r="78" spans="1:30" x14ac:dyDescent="0.25">
      <c r="A78">
        <v>2021</v>
      </c>
      <c r="B78">
        <v>2</v>
      </c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78"/>
      <c r="AB78" s="133"/>
      <c r="AC78" s="132"/>
      <c r="AD78" s="138"/>
    </row>
    <row r="79" spans="1:30" x14ac:dyDescent="0.25">
      <c r="A79">
        <v>2021</v>
      </c>
      <c r="B79">
        <v>2</v>
      </c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78"/>
      <c r="AB79" s="133"/>
      <c r="AC79" s="132"/>
      <c r="AD79" s="138"/>
    </row>
    <row r="80" spans="1:30" x14ac:dyDescent="0.25">
      <c r="A80">
        <v>2021</v>
      </c>
      <c r="B80">
        <v>2</v>
      </c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78"/>
      <c r="AB80" s="133"/>
      <c r="AC80" s="132"/>
      <c r="AD80" s="138"/>
    </row>
    <row r="81" spans="1:30" x14ac:dyDescent="0.25">
      <c r="A81">
        <v>2021</v>
      </c>
      <c r="B81">
        <v>2</v>
      </c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78"/>
      <c r="AB81" s="133"/>
      <c r="AC81" s="132"/>
      <c r="AD81" s="138"/>
    </row>
    <row r="82" spans="1:30" x14ac:dyDescent="0.25">
      <c r="A82">
        <v>2021</v>
      </c>
      <c r="B82">
        <v>2</v>
      </c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78"/>
      <c r="AB82" s="278"/>
      <c r="AC82" s="132"/>
      <c r="AD82" s="138"/>
    </row>
    <row r="83" spans="1:30" x14ac:dyDescent="0.25">
      <c r="A83">
        <v>2021</v>
      </c>
      <c r="B83">
        <v>2</v>
      </c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78"/>
      <c r="AB83" s="278"/>
      <c r="AC83" s="132"/>
      <c r="AD83" s="138"/>
    </row>
    <row r="84" spans="1:30" x14ac:dyDescent="0.25">
      <c r="A84">
        <v>2021</v>
      </c>
      <c r="B84">
        <v>2</v>
      </c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78"/>
      <c r="AB84" s="278"/>
      <c r="AC84" s="132"/>
      <c r="AD84" s="138"/>
    </row>
    <row r="85" spans="1:30" x14ac:dyDescent="0.25">
      <c r="A85">
        <v>2021</v>
      </c>
      <c r="B85">
        <v>2</v>
      </c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78"/>
      <c r="AB85" s="278"/>
      <c r="AC85" s="132"/>
      <c r="AD85" s="138"/>
    </row>
    <row r="86" spans="1:30" x14ac:dyDescent="0.25">
      <c r="A86">
        <v>2021</v>
      </c>
      <c r="B86">
        <v>2</v>
      </c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78"/>
      <c r="AB86" s="133"/>
      <c r="AC86" s="132"/>
      <c r="AD86" s="138"/>
    </row>
    <row r="87" spans="1:30" x14ac:dyDescent="0.25">
      <c r="A87">
        <v>2021</v>
      </c>
      <c r="B87">
        <v>2</v>
      </c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78"/>
      <c r="AB87" s="133"/>
      <c r="AC87" s="132"/>
      <c r="AD87" s="138"/>
    </row>
    <row r="88" spans="1:30" x14ac:dyDescent="0.25">
      <c r="A88">
        <v>2021</v>
      </c>
      <c r="B88">
        <v>2</v>
      </c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78"/>
      <c r="AB88" s="133"/>
      <c r="AC88" s="132"/>
      <c r="AD88" s="138"/>
    </row>
    <row r="89" spans="1:30" x14ac:dyDescent="0.25">
      <c r="A89">
        <v>2021</v>
      </c>
      <c r="B89">
        <v>2</v>
      </c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78"/>
      <c r="AB89" s="133"/>
      <c r="AC89" s="132"/>
      <c r="AD89" s="138"/>
    </row>
    <row r="90" spans="1:30" x14ac:dyDescent="0.25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78"/>
      <c r="AB90" s="133"/>
      <c r="AC90" s="132"/>
      <c r="AD90" s="138"/>
    </row>
    <row r="91" spans="1:30" x14ac:dyDescent="0.25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78"/>
      <c r="AB91" s="133"/>
      <c r="AC91" s="132"/>
      <c r="AD91" s="138"/>
    </row>
    <row r="92" spans="1:30" x14ac:dyDescent="0.25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78"/>
      <c r="AB92" s="133"/>
      <c r="AC92" s="132"/>
      <c r="AD92" s="138"/>
    </row>
    <row r="93" spans="1:30" x14ac:dyDescent="0.25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78"/>
      <c r="AB93" s="133"/>
      <c r="AC93" s="132"/>
      <c r="AD93" s="138"/>
    </row>
    <row r="94" spans="1:30" x14ac:dyDescent="0.25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78"/>
      <c r="AB94" s="133"/>
      <c r="AC94" s="132"/>
      <c r="AD94" s="138"/>
    </row>
    <row r="95" spans="1:30" x14ac:dyDescent="0.25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78"/>
      <c r="AB95" s="133"/>
      <c r="AC95" s="132"/>
      <c r="AD95" s="138"/>
    </row>
    <row r="96" spans="1:30" x14ac:dyDescent="0.25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78"/>
      <c r="AB96" s="133"/>
      <c r="AC96" s="132"/>
      <c r="AD96" s="138"/>
    </row>
    <row r="97" spans="1:30" x14ac:dyDescent="0.25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78"/>
      <c r="AB97" s="133"/>
      <c r="AC97" s="132"/>
      <c r="AD97" s="138"/>
    </row>
    <row r="98" spans="1:30" x14ac:dyDescent="0.25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78"/>
      <c r="AB98" s="278"/>
      <c r="AC98" s="132"/>
      <c r="AD98" s="138"/>
    </row>
    <row r="99" spans="1:30" x14ac:dyDescent="0.25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78"/>
      <c r="AB99" s="133"/>
      <c r="AC99" s="132"/>
      <c r="AD99" s="138"/>
    </row>
    <row r="100" spans="1:30" x14ac:dyDescent="0.25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78"/>
      <c r="AB100" s="278"/>
      <c r="AC100" s="132"/>
      <c r="AD100" s="138"/>
    </row>
    <row r="101" spans="1:30" x14ac:dyDescent="0.25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78"/>
      <c r="AB101" s="278"/>
      <c r="AC101" s="132"/>
      <c r="AD101" s="138"/>
    </row>
    <row r="102" spans="1:30" x14ac:dyDescent="0.25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78"/>
      <c r="AB102" s="278"/>
      <c r="AC102" s="132"/>
      <c r="AD102" s="138"/>
    </row>
    <row r="103" spans="1:30" x14ac:dyDescent="0.25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78"/>
      <c r="AB103" s="278"/>
      <c r="AC103" s="132"/>
      <c r="AD103" s="138"/>
    </row>
    <row r="104" spans="1:30" x14ac:dyDescent="0.25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78"/>
      <c r="AB104" s="133"/>
      <c r="AC104" s="132"/>
      <c r="AD104" s="138"/>
    </row>
    <row r="105" spans="1:30" x14ac:dyDescent="0.25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78"/>
      <c r="AB105" s="278"/>
      <c r="AC105" s="132"/>
      <c r="AD105" s="138"/>
    </row>
    <row r="106" spans="1:30" x14ac:dyDescent="0.25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78"/>
      <c r="AB106" s="278"/>
      <c r="AC106" s="132"/>
      <c r="AD106" s="138"/>
    </row>
    <row r="107" spans="1:30" x14ac:dyDescent="0.25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78"/>
      <c r="AB107" s="278"/>
      <c r="AC107" s="132"/>
      <c r="AD107" s="138"/>
    </row>
    <row r="108" spans="1:30" x14ac:dyDescent="0.25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78"/>
      <c r="AB108" s="133"/>
      <c r="AC108" s="132"/>
      <c r="AD108" s="138"/>
    </row>
    <row r="109" spans="1:30" x14ac:dyDescent="0.25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78"/>
      <c r="AB109" s="133"/>
      <c r="AC109" s="132"/>
      <c r="AD109" s="138"/>
    </row>
    <row r="110" spans="1:30" x14ac:dyDescent="0.25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78"/>
      <c r="AB110" s="133"/>
      <c r="AC110" s="132"/>
      <c r="AD110" s="138"/>
    </row>
    <row r="111" spans="1:30" x14ac:dyDescent="0.25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78"/>
      <c r="AB111" s="133"/>
      <c r="AC111" s="132"/>
      <c r="AD111" s="138"/>
    </row>
    <row r="112" spans="1:30" x14ac:dyDescent="0.25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78"/>
      <c r="AB112" s="133"/>
      <c r="AC112" s="132"/>
      <c r="AD112" s="138"/>
    </row>
    <row r="113" spans="1:30" x14ac:dyDescent="0.25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78"/>
      <c r="AB113" s="133"/>
      <c r="AC113" s="132"/>
      <c r="AD113" s="138"/>
    </row>
    <row r="114" spans="1:30" x14ac:dyDescent="0.25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78"/>
      <c r="AB114" s="133"/>
      <c r="AC114" s="132"/>
      <c r="AD114" s="138"/>
    </row>
    <row r="115" spans="1:30" x14ac:dyDescent="0.25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78"/>
      <c r="AB115" s="133"/>
      <c r="AC115" s="132"/>
      <c r="AD115" s="138"/>
    </row>
    <row r="116" spans="1:30" x14ac:dyDescent="0.25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78"/>
      <c r="AB116" s="133"/>
      <c r="AC116" s="132"/>
      <c r="AD116" s="138"/>
    </row>
    <row r="117" spans="1:30" x14ac:dyDescent="0.25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78"/>
      <c r="AB117" s="133"/>
      <c r="AC117" s="132"/>
      <c r="AD117" s="138"/>
    </row>
    <row r="118" spans="1:30" x14ac:dyDescent="0.25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78"/>
      <c r="AB118" s="278"/>
      <c r="AC118" s="132"/>
      <c r="AD118" s="138"/>
    </row>
    <row r="119" spans="1:30" x14ac:dyDescent="0.25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78"/>
      <c r="AB119" s="133"/>
      <c r="AC119" s="132"/>
      <c r="AD119" s="138"/>
    </row>
    <row r="120" spans="1:30" x14ac:dyDescent="0.25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78"/>
      <c r="AB120" s="133"/>
      <c r="AC120" s="132"/>
      <c r="AD120" s="138"/>
    </row>
    <row r="121" spans="1:30" x14ac:dyDescent="0.25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78"/>
      <c r="AB121" s="133"/>
      <c r="AC121" s="132"/>
      <c r="AD121" s="138"/>
    </row>
    <row r="122" spans="1:30" x14ac:dyDescent="0.25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78"/>
      <c r="AB122" s="133"/>
      <c r="AC122" s="132"/>
      <c r="AD122" s="138"/>
    </row>
    <row r="123" spans="1:30" x14ac:dyDescent="0.25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78"/>
      <c r="AB123" s="133"/>
      <c r="AC123" s="132"/>
      <c r="AD123" s="138"/>
    </row>
    <row r="124" spans="1:30" x14ac:dyDescent="0.25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78"/>
      <c r="AB124" s="278"/>
      <c r="AC124" s="132"/>
      <c r="AD124" s="138"/>
    </row>
    <row r="125" spans="1:30" x14ac:dyDescent="0.25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78"/>
      <c r="AB125" s="133"/>
      <c r="AC125" s="132"/>
      <c r="AD125" s="138"/>
    </row>
    <row r="126" spans="1:30" x14ac:dyDescent="0.25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78"/>
      <c r="AB126" s="133"/>
      <c r="AC126" s="132"/>
      <c r="AD126" s="138"/>
    </row>
    <row r="127" spans="1:30" x14ac:dyDescent="0.25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5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5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5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5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5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5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5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5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5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5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5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5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5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5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5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5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5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5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5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5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5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5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5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5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5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5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5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5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5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5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5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5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5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5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5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5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5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5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5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5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5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5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5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541" priority="3" stopIfTrue="1">
      <formula>O4&lt;$AU4</formula>
    </cfRule>
    <cfRule type="expression" dxfId="540" priority="4" stopIfTrue="1">
      <formula>O4&gt;$AU4</formula>
    </cfRule>
  </conditionalFormatting>
  <conditionalFormatting sqref="O5:O631">
    <cfRule type="expression" dxfId="539" priority="1" stopIfTrue="1">
      <formula>O5&lt;$AU5</formula>
    </cfRule>
    <cfRule type="expression" dxfId="538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9" filterMode="1"/>
  <dimension ref="A1:CW2632"/>
  <sheetViews>
    <sheetView rightToLeft="1" tabSelected="1" view="pageBreakPreview" zoomScale="60" zoomScaleNormal="60" workbookViewId="0">
      <pane xSplit="6" ySplit="3" topLeftCell="G5" activePane="bottomRight" state="frozen"/>
      <selection activeCell="A35" sqref="A35"/>
      <selection pane="topRight" activeCell="A35" sqref="A35"/>
      <selection pane="bottomLeft" activeCell="A35" sqref="A35"/>
      <selection pane="bottomRight" activeCell="C15" sqref="C15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14.140625" style="74" customWidth="1"/>
    <col min="7" max="7" width="26.7109375" style="98" customWidth="1"/>
    <col min="8" max="8" width="24.85546875" style="99" customWidth="1"/>
    <col min="9" max="9" width="15.7109375" style="100" customWidth="1"/>
    <col min="10" max="11" width="8.28515625" style="100" customWidth="1"/>
    <col min="12" max="12" width="10.42578125" style="279" customWidth="1"/>
    <col min="13" max="13" width="11.28515625" style="280" customWidth="1"/>
    <col min="14" max="14" width="13" style="281" customWidth="1"/>
    <col min="15" max="15" width="10.28515625" style="29" hidden="1" customWidth="1"/>
    <col min="16" max="19" width="10.28515625" style="74" hidden="1" customWidth="1"/>
    <col min="20" max="20" width="10.42578125" style="101" hidden="1" customWidth="1"/>
    <col min="21" max="21" width="10.42578125" style="30" hidden="1" customWidth="1"/>
    <col min="22" max="22" width="10.28515625" style="29" hidden="1" customWidth="1"/>
    <col min="23" max="26" width="10.28515625" style="74" hidden="1" customWidth="1"/>
    <col min="27" max="27" width="10.42578125" style="101" hidden="1" customWidth="1"/>
    <col min="28" max="28" width="10.42578125" style="30" hidden="1" customWidth="1"/>
    <col min="29" max="29" width="10.28515625" style="29" hidden="1" customWidth="1"/>
    <col min="30" max="33" width="10.28515625" style="74" hidden="1" customWidth="1"/>
    <col min="34" max="34" width="10.42578125" style="102" hidden="1" customWidth="1"/>
    <col min="35" max="35" width="10.42578125" style="31" hidden="1" customWidth="1"/>
    <col min="36" max="36" width="11.7109375" style="78" customWidth="1"/>
    <col min="37" max="37" width="10.5703125" style="103" customWidth="1"/>
    <col min="38" max="38" width="10.5703125" style="104" customWidth="1"/>
    <col min="39" max="39" width="11.7109375" style="105" customWidth="1"/>
    <col min="40" max="40" width="10.5703125" style="106" customWidth="1"/>
    <col min="41" max="49" width="8.42578125" style="107" hidden="1" customWidth="1"/>
    <col min="50" max="50" width="15.28515625" style="108" customWidth="1"/>
    <col min="51" max="51" width="15.5703125" style="107" customWidth="1"/>
    <col min="52" max="52" width="12.42578125" style="103" customWidth="1"/>
    <col min="53" max="53" width="15.5703125" style="107" customWidth="1"/>
    <col min="54" max="58" width="15.85546875" style="107" hidden="1" customWidth="1"/>
    <col min="59" max="59" width="24" style="109" customWidth="1"/>
    <col min="60" max="60" width="21.42578125" style="74" hidden="1" customWidth="1"/>
    <col min="61" max="61" width="20.28515625" style="74" hidden="1" customWidth="1"/>
    <col min="62" max="62" width="23.140625" style="74" hidden="1" customWidth="1"/>
    <col min="63" max="63" width="9.140625" style="74" hidden="1" customWidth="1"/>
    <col min="64" max="75" width="9.140625" style="74" customWidth="1"/>
    <col min="76" max="16384" width="9.140625" style="74"/>
  </cols>
  <sheetData>
    <row r="1" spans="1:101" s="85" customFormat="1" ht="41.25" customHeight="1" thickBot="1" x14ac:dyDescent="0.3">
      <c r="A1" s="116"/>
      <c r="B1" s="116"/>
      <c r="C1" s="116"/>
      <c r="D1" s="116"/>
      <c r="E1" s="116"/>
      <c r="F1" s="116" t="s">
        <v>79</v>
      </c>
      <c r="G1" s="90" t="s">
        <v>115</v>
      </c>
      <c r="H1" s="165"/>
      <c r="I1" s="165"/>
      <c r="J1" s="91" t="s">
        <v>81</v>
      </c>
      <c r="K1" s="92">
        <f>B4</f>
        <v>1</v>
      </c>
      <c r="L1" s="282" t="s">
        <v>82</v>
      </c>
      <c r="M1" s="338">
        <f>A4</f>
        <v>2021</v>
      </c>
      <c r="N1" s="321"/>
      <c r="O1" s="317"/>
      <c r="P1" s="318"/>
      <c r="Q1" s="318"/>
      <c r="R1" s="318"/>
      <c r="S1" s="319"/>
      <c r="T1" s="23"/>
      <c r="U1" s="23"/>
      <c r="V1" s="317"/>
      <c r="W1" s="318"/>
      <c r="X1" s="318"/>
      <c r="Y1" s="318"/>
      <c r="Z1" s="319"/>
      <c r="AA1" s="23"/>
      <c r="AB1" s="23"/>
      <c r="AC1" s="317"/>
      <c r="AD1" s="318"/>
      <c r="AE1" s="318"/>
      <c r="AF1" s="318"/>
      <c r="AG1" s="319"/>
      <c r="AH1" s="203"/>
      <c r="AI1" s="20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66" t="s">
        <v>76</v>
      </c>
      <c r="BB1" s="24"/>
      <c r="BC1" s="24"/>
      <c r="BD1" s="24"/>
      <c r="BE1" s="24"/>
      <c r="BF1" s="24"/>
      <c r="BG1" s="25"/>
    </row>
    <row r="2" spans="1:101" s="85" customFormat="1" ht="52.5" customHeight="1" x14ac:dyDescent="0.25">
      <c r="A2" s="334" t="s">
        <v>83</v>
      </c>
      <c r="B2" s="334" t="s">
        <v>84</v>
      </c>
      <c r="C2" s="334" t="s">
        <v>116</v>
      </c>
      <c r="D2" s="336" t="s">
        <v>117</v>
      </c>
      <c r="E2" s="336" t="s">
        <v>86</v>
      </c>
      <c r="F2" s="334" t="s">
        <v>118</v>
      </c>
      <c r="G2" s="335" t="s">
        <v>119</v>
      </c>
      <c r="H2" s="335" t="s">
        <v>120</v>
      </c>
      <c r="I2" s="337" t="s">
        <v>121</v>
      </c>
      <c r="J2" s="337" t="s">
        <v>122</v>
      </c>
      <c r="K2" s="335" t="s">
        <v>123</v>
      </c>
      <c r="L2" s="322" t="s">
        <v>89</v>
      </c>
      <c r="M2" s="339" t="s">
        <v>89</v>
      </c>
      <c r="N2" s="328"/>
      <c r="O2" s="340" t="s">
        <v>124</v>
      </c>
      <c r="P2" s="341"/>
      <c r="Q2" s="341"/>
      <c r="R2" s="341"/>
      <c r="S2" s="333"/>
      <c r="T2" s="342" t="s">
        <v>125</v>
      </c>
      <c r="U2" s="333"/>
      <c r="V2" s="340" t="s">
        <v>126</v>
      </c>
      <c r="W2" s="341"/>
      <c r="X2" s="341"/>
      <c r="Y2" s="341"/>
      <c r="Z2" s="333"/>
      <c r="AA2" s="342" t="s">
        <v>127</v>
      </c>
      <c r="AB2" s="333"/>
      <c r="AC2" s="343" t="s">
        <v>128</v>
      </c>
      <c r="AD2" s="341"/>
      <c r="AE2" s="341"/>
      <c r="AF2" s="341"/>
      <c r="AG2" s="333"/>
      <c r="AH2" s="332" t="s">
        <v>129</v>
      </c>
      <c r="AI2" s="333"/>
      <c r="AJ2" s="322" t="s">
        <v>90</v>
      </c>
      <c r="AK2" s="323" t="s">
        <v>91</v>
      </c>
      <c r="AL2" s="325" t="s">
        <v>92</v>
      </c>
      <c r="AM2" s="324" t="s">
        <v>93</v>
      </c>
      <c r="AN2" s="326" t="s">
        <v>94</v>
      </c>
      <c r="AO2" s="350" t="s">
        <v>95</v>
      </c>
      <c r="AP2" s="341"/>
      <c r="AQ2" s="341"/>
      <c r="AR2" s="341"/>
      <c r="AS2" s="341"/>
      <c r="AT2" s="341"/>
      <c r="AU2" s="341"/>
      <c r="AV2" s="341"/>
      <c r="AW2" s="333"/>
      <c r="AX2" s="349" t="s">
        <v>130</v>
      </c>
      <c r="AY2" s="346" t="s">
        <v>131</v>
      </c>
      <c r="AZ2" s="331" t="s">
        <v>98</v>
      </c>
      <c r="BA2" s="348" t="s">
        <v>132</v>
      </c>
      <c r="BB2" s="330" t="s">
        <v>133</v>
      </c>
      <c r="BC2" s="330" t="s">
        <v>134</v>
      </c>
      <c r="BD2" s="330" t="s">
        <v>135</v>
      </c>
      <c r="BE2" s="330" t="s">
        <v>136</v>
      </c>
      <c r="BF2" s="330" t="s">
        <v>137</v>
      </c>
      <c r="BG2" s="344" t="s">
        <v>138</v>
      </c>
      <c r="BH2" s="344" t="s">
        <v>139</v>
      </c>
      <c r="BI2" s="344" t="s">
        <v>140</v>
      </c>
      <c r="BJ2" s="344" t="s">
        <v>141</v>
      </c>
      <c r="BK2" s="345"/>
    </row>
    <row r="3" spans="1:101" s="85" customFormat="1" ht="52.5" hidden="1" customHeight="1" x14ac:dyDescent="0.25">
      <c r="A3" s="314"/>
      <c r="B3" s="314"/>
      <c r="C3" s="314"/>
      <c r="D3" s="316"/>
      <c r="E3" s="316"/>
      <c r="F3" s="314"/>
      <c r="G3" s="314"/>
      <c r="H3" s="314"/>
      <c r="I3" s="314"/>
      <c r="J3" s="314"/>
      <c r="K3" s="314"/>
      <c r="L3" s="314"/>
      <c r="M3" s="276" t="s">
        <v>104</v>
      </c>
      <c r="N3" s="283" t="s">
        <v>105</v>
      </c>
      <c r="O3" s="26">
        <v>0.39583333333333331</v>
      </c>
      <c r="P3" s="94">
        <v>0.47916666666666669</v>
      </c>
      <c r="Q3" s="94">
        <v>0.1041666666666667</v>
      </c>
      <c r="R3" s="94">
        <v>0.1875</v>
      </c>
      <c r="S3" s="94">
        <v>0.27083333333333331</v>
      </c>
      <c r="T3" s="95">
        <v>0.41666666666666669</v>
      </c>
      <c r="U3" s="95">
        <v>5.3</v>
      </c>
      <c r="V3" s="26">
        <v>0.39583333333333331</v>
      </c>
      <c r="W3" s="94">
        <v>0.47916666666666669</v>
      </c>
      <c r="X3" s="94">
        <v>0.1041666666666667</v>
      </c>
      <c r="Y3" s="94">
        <v>0.1875</v>
      </c>
      <c r="Z3" s="94">
        <v>0.27083333333333331</v>
      </c>
      <c r="AA3" s="95">
        <v>0.41666666666666669</v>
      </c>
      <c r="AB3" s="95">
        <v>5.3</v>
      </c>
      <c r="AC3" s="94">
        <v>0.39583333333333331</v>
      </c>
      <c r="AD3" s="94">
        <v>0.47916666666666669</v>
      </c>
      <c r="AE3" s="94">
        <v>0.1041666666666667</v>
      </c>
      <c r="AF3" s="94">
        <v>0.1875</v>
      </c>
      <c r="AG3" s="94">
        <v>0.27083333333333331</v>
      </c>
      <c r="AH3" s="96">
        <v>0.41666666666666669</v>
      </c>
      <c r="AI3" s="27">
        <v>5.3</v>
      </c>
      <c r="AJ3" s="314"/>
      <c r="AK3" s="314"/>
      <c r="AL3" s="314"/>
      <c r="AM3" s="314"/>
      <c r="AN3" s="314"/>
      <c r="AO3" s="97" t="s">
        <v>106</v>
      </c>
      <c r="AP3" s="97" t="s">
        <v>107</v>
      </c>
      <c r="AQ3" s="97" t="s">
        <v>108</v>
      </c>
      <c r="AR3" s="97" t="s">
        <v>109</v>
      </c>
      <c r="AS3" s="97" t="s">
        <v>110</v>
      </c>
      <c r="AT3" s="97" t="s">
        <v>111</v>
      </c>
      <c r="AU3" s="97" t="s">
        <v>112</v>
      </c>
      <c r="AV3" s="97" t="s">
        <v>113</v>
      </c>
      <c r="AW3" s="97" t="s">
        <v>114</v>
      </c>
      <c r="AX3" s="314"/>
      <c r="AY3" s="347"/>
      <c r="AZ3" s="314"/>
      <c r="BA3" s="314"/>
      <c r="BB3" s="314"/>
      <c r="BC3" s="314"/>
      <c r="BD3" s="314"/>
      <c r="BE3" s="314"/>
      <c r="BF3" s="314"/>
      <c r="BG3" s="316"/>
      <c r="BH3" s="316"/>
      <c r="BI3" s="316"/>
      <c r="BJ3" s="316"/>
      <c r="BK3" s="316"/>
    </row>
    <row r="4" spans="1:101" s="86" customFormat="1" ht="31.5" hidden="1" customHeight="1" x14ac:dyDescent="0.35">
      <c r="A4" s="73">
        <v>2021</v>
      </c>
      <c r="B4" s="74">
        <v>1</v>
      </c>
      <c r="C4" s="284">
        <v>44196</v>
      </c>
      <c r="D4" s="74">
        <v>301</v>
      </c>
      <c r="E4" s="74">
        <v>225</v>
      </c>
      <c r="F4" s="74">
        <v>2</v>
      </c>
      <c r="G4" s="75" t="s">
        <v>142</v>
      </c>
      <c r="H4" s="76" t="s">
        <v>143</v>
      </c>
      <c r="I4" s="76" t="s">
        <v>144</v>
      </c>
      <c r="J4" s="76">
        <v>6</v>
      </c>
      <c r="K4" s="76">
        <v>1</v>
      </c>
      <c r="L4" s="285">
        <v>372</v>
      </c>
      <c r="M4" s="286">
        <v>345.96</v>
      </c>
      <c r="N4" s="287">
        <v>398.04</v>
      </c>
      <c r="O4" s="111"/>
      <c r="P4" s="111"/>
      <c r="Q4" s="111"/>
      <c r="R4" s="111"/>
      <c r="S4" s="111"/>
      <c r="T4" s="77"/>
      <c r="U4" s="77"/>
      <c r="V4" s="111"/>
      <c r="W4" s="111"/>
      <c r="X4" s="111"/>
      <c r="Y4" s="111"/>
      <c r="Z4" s="111"/>
      <c r="AA4" s="77"/>
      <c r="AB4" s="77"/>
      <c r="AC4" s="111"/>
      <c r="AD4" s="111"/>
      <c r="AE4" s="111"/>
      <c r="AF4" s="111"/>
      <c r="AG4" s="111"/>
      <c r="AH4" s="77"/>
      <c r="AI4" s="77"/>
      <c r="AJ4" s="78"/>
      <c r="AK4" s="79">
        <v>169</v>
      </c>
      <c r="AL4" s="80">
        <v>128</v>
      </c>
      <c r="AM4" s="77"/>
      <c r="AN4" s="77"/>
      <c r="AO4" s="81">
        <v>2</v>
      </c>
      <c r="AP4" s="81"/>
      <c r="AQ4" s="81"/>
      <c r="AR4" s="81"/>
      <c r="AS4" s="81"/>
      <c r="AT4" s="81"/>
      <c r="AU4" s="81"/>
      <c r="AV4" s="81"/>
      <c r="AW4" s="81"/>
      <c r="AX4" s="82">
        <v>2</v>
      </c>
      <c r="AY4" s="83">
        <v>182</v>
      </c>
      <c r="AZ4" s="149">
        <v>1.4999999999999999E-2</v>
      </c>
      <c r="BA4" s="84">
        <v>1.0999999999999999E-2</v>
      </c>
      <c r="BB4" s="83">
        <v>1</v>
      </c>
      <c r="BC4" s="83">
        <v>0</v>
      </c>
      <c r="BD4" s="83">
        <v>0.5</v>
      </c>
      <c r="BE4" s="83"/>
      <c r="BF4" s="83"/>
      <c r="BG4" s="28" t="s">
        <v>145</v>
      </c>
      <c r="BH4" s="85" t="s">
        <v>145</v>
      </c>
      <c r="BI4" s="85"/>
      <c r="BJ4" s="85"/>
      <c r="BK4" s="85">
        <v>53</v>
      </c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  <c r="CW4" s="85"/>
    </row>
    <row r="5" spans="1:101" s="86" customFormat="1" ht="31.5" customHeight="1" x14ac:dyDescent="0.35">
      <c r="A5" s="73">
        <v>2021</v>
      </c>
      <c r="B5" s="74">
        <v>1</v>
      </c>
      <c r="C5" s="284">
        <v>44196</v>
      </c>
      <c r="D5" s="74">
        <v>377</v>
      </c>
      <c r="E5" s="74">
        <v>439</v>
      </c>
      <c r="F5" s="74">
        <v>2</v>
      </c>
      <c r="G5" s="75" t="s">
        <v>146</v>
      </c>
      <c r="H5" s="76" t="s">
        <v>147</v>
      </c>
      <c r="I5" s="76" t="s">
        <v>144</v>
      </c>
      <c r="J5" s="76">
        <v>4</v>
      </c>
      <c r="K5" s="76">
        <v>1</v>
      </c>
      <c r="L5" s="285">
        <v>343</v>
      </c>
      <c r="M5" s="286">
        <v>308.7</v>
      </c>
      <c r="N5" s="287">
        <v>377.3</v>
      </c>
      <c r="O5" s="111"/>
      <c r="P5" s="111"/>
      <c r="Q5" s="111"/>
      <c r="R5" s="111"/>
      <c r="S5" s="111">
        <v>339</v>
      </c>
      <c r="T5" s="77"/>
      <c r="U5" s="77">
        <v>299</v>
      </c>
      <c r="V5" s="111">
        <v>364</v>
      </c>
      <c r="W5" s="111">
        <v>347</v>
      </c>
      <c r="X5" s="111">
        <v>355</v>
      </c>
      <c r="Y5" s="111"/>
      <c r="Z5" s="111">
        <v>360</v>
      </c>
      <c r="AA5" s="77">
        <v>320</v>
      </c>
      <c r="AB5" s="77">
        <v>327</v>
      </c>
      <c r="AC5" s="111"/>
      <c r="AD5" s="111"/>
      <c r="AE5" s="111"/>
      <c r="AF5" s="111"/>
      <c r="AG5" s="111"/>
      <c r="AH5" s="77"/>
      <c r="AI5" s="77"/>
      <c r="AJ5" s="78">
        <v>353</v>
      </c>
      <c r="AK5" s="79">
        <v>45</v>
      </c>
      <c r="AL5" s="80">
        <v>320</v>
      </c>
      <c r="AM5" s="77">
        <v>46</v>
      </c>
      <c r="AN5" s="77">
        <v>315</v>
      </c>
      <c r="AO5" s="81">
        <v>3</v>
      </c>
      <c r="AP5" s="81"/>
      <c r="AQ5" s="81">
        <v>7</v>
      </c>
      <c r="AR5" s="81"/>
      <c r="AS5" s="81"/>
      <c r="AT5" s="81"/>
      <c r="AU5" s="81"/>
      <c r="AV5" s="81"/>
      <c r="AW5" s="81"/>
      <c r="AX5" s="82">
        <v>10</v>
      </c>
      <c r="AY5" s="83">
        <v>370</v>
      </c>
      <c r="AZ5" s="149">
        <v>1.4999999999999999E-2</v>
      </c>
      <c r="BA5" s="84">
        <v>2.7E-2</v>
      </c>
      <c r="BB5" s="83"/>
      <c r="BC5" s="83">
        <v>0</v>
      </c>
      <c r="BD5" s="83">
        <v>1.1000000000000001</v>
      </c>
      <c r="BE5" s="83">
        <v>3.5</v>
      </c>
      <c r="BF5" s="83">
        <v>130.6</v>
      </c>
      <c r="BG5" s="28" t="s">
        <v>148</v>
      </c>
      <c r="BH5" s="85" t="s">
        <v>149</v>
      </c>
      <c r="BI5" s="85" t="s">
        <v>150</v>
      </c>
      <c r="BJ5" s="85"/>
      <c r="BK5" s="85">
        <v>53</v>
      </c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  <c r="CW5" s="85"/>
    </row>
    <row r="6" spans="1:101" s="86" customFormat="1" ht="31.5" hidden="1" customHeight="1" x14ac:dyDescent="0.35">
      <c r="A6" s="73">
        <v>2021</v>
      </c>
      <c r="B6" s="74">
        <v>1</v>
      </c>
      <c r="C6" s="284">
        <v>44196</v>
      </c>
      <c r="D6" s="74">
        <v>376</v>
      </c>
      <c r="E6" s="74">
        <v>438</v>
      </c>
      <c r="F6" s="74">
        <v>3</v>
      </c>
      <c r="G6" s="75" t="s">
        <v>151</v>
      </c>
      <c r="H6" s="76" t="s">
        <v>152</v>
      </c>
      <c r="I6" s="76" t="s">
        <v>144</v>
      </c>
      <c r="J6" s="76">
        <v>3</v>
      </c>
      <c r="K6" s="76">
        <v>2</v>
      </c>
      <c r="L6" s="285">
        <v>336</v>
      </c>
      <c r="M6" s="286">
        <v>316.17599999999999</v>
      </c>
      <c r="N6" s="287">
        <v>359.85599999999999</v>
      </c>
      <c r="O6" s="111">
        <v>335</v>
      </c>
      <c r="P6" s="111">
        <v>347</v>
      </c>
      <c r="Q6" s="111">
        <v>344</v>
      </c>
      <c r="R6" s="111">
        <v>352</v>
      </c>
      <c r="S6" s="111">
        <v>351</v>
      </c>
      <c r="T6" s="77">
        <v>123</v>
      </c>
      <c r="U6" s="77">
        <v>120</v>
      </c>
      <c r="V6" s="111">
        <v>354</v>
      </c>
      <c r="W6" s="111">
        <v>348</v>
      </c>
      <c r="X6" s="111">
        <v>342</v>
      </c>
      <c r="Y6" s="111"/>
      <c r="Z6" s="111">
        <v>345</v>
      </c>
      <c r="AA6" s="77">
        <v>126</v>
      </c>
      <c r="AB6" s="77">
        <v>126</v>
      </c>
      <c r="AC6" s="111"/>
      <c r="AD6" s="111"/>
      <c r="AE6" s="111"/>
      <c r="AF6" s="111"/>
      <c r="AG6" s="111"/>
      <c r="AH6" s="77"/>
      <c r="AI6" s="77"/>
      <c r="AJ6" s="78">
        <v>346.4</v>
      </c>
      <c r="AK6" s="79">
        <v>67</v>
      </c>
      <c r="AL6" s="80">
        <v>161</v>
      </c>
      <c r="AM6" s="77">
        <v>87</v>
      </c>
      <c r="AN6" s="77">
        <v>124</v>
      </c>
      <c r="AO6" s="81">
        <v>3</v>
      </c>
      <c r="AP6" s="81"/>
      <c r="AQ6" s="81">
        <v>5</v>
      </c>
      <c r="AR6" s="81"/>
      <c r="AS6" s="81">
        <v>7</v>
      </c>
      <c r="AT6" s="81"/>
      <c r="AU6" s="81"/>
      <c r="AV6" s="81"/>
      <c r="AW6" s="81"/>
      <c r="AX6" s="82">
        <v>15</v>
      </c>
      <c r="AY6" s="83">
        <v>1695</v>
      </c>
      <c r="AZ6" s="149">
        <v>1.4999999999999999E-2</v>
      </c>
      <c r="BA6" s="84">
        <v>8.9999999999999993E-3</v>
      </c>
      <c r="BB6" s="83">
        <v>1</v>
      </c>
      <c r="BC6" s="83">
        <v>0</v>
      </c>
      <c r="BD6" s="83">
        <v>5</v>
      </c>
      <c r="BE6" s="83">
        <v>5.2</v>
      </c>
      <c r="BF6" s="83">
        <v>587.1</v>
      </c>
      <c r="BG6" s="28" t="s">
        <v>153</v>
      </c>
      <c r="BH6" s="85" t="s">
        <v>154</v>
      </c>
      <c r="BI6" s="85" t="s">
        <v>155</v>
      </c>
      <c r="BJ6" s="85" t="s">
        <v>156</v>
      </c>
      <c r="BK6" s="85">
        <v>53</v>
      </c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  <c r="CW6" s="85"/>
    </row>
    <row r="7" spans="1:101" s="86" customFormat="1" ht="31.5" hidden="1" customHeight="1" x14ac:dyDescent="0.35">
      <c r="A7" s="73">
        <v>2021</v>
      </c>
      <c r="B7" s="74">
        <v>1</v>
      </c>
      <c r="C7" s="284">
        <v>44196</v>
      </c>
      <c r="D7" s="74">
        <v>148</v>
      </c>
      <c r="E7" s="74">
        <v>347</v>
      </c>
      <c r="F7" s="74">
        <v>4</v>
      </c>
      <c r="G7" s="75" t="s">
        <v>157</v>
      </c>
      <c r="H7" s="76" t="s">
        <v>158</v>
      </c>
      <c r="I7" s="76" t="s">
        <v>159</v>
      </c>
      <c r="J7" s="76">
        <v>1</v>
      </c>
      <c r="K7" s="76">
        <v>1</v>
      </c>
      <c r="L7" s="285">
        <v>500</v>
      </c>
      <c r="M7" s="286">
        <v>465</v>
      </c>
      <c r="N7" s="287">
        <v>535</v>
      </c>
      <c r="O7" s="111">
        <v>466</v>
      </c>
      <c r="P7" s="111">
        <v>473</v>
      </c>
      <c r="Q7" s="111">
        <v>473</v>
      </c>
      <c r="R7" s="111">
        <v>490</v>
      </c>
      <c r="S7" s="111">
        <v>492</v>
      </c>
      <c r="T7" s="77">
        <v>159</v>
      </c>
      <c r="U7" s="77">
        <v>152</v>
      </c>
      <c r="V7" s="111">
        <v>511</v>
      </c>
      <c r="W7" s="111">
        <v>489</v>
      </c>
      <c r="X7" s="111">
        <v>473</v>
      </c>
      <c r="Y7" s="111"/>
      <c r="Z7" s="111">
        <v>492</v>
      </c>
      <c r="AA7" s="77">
        <v>161</v>
      </c>
      <c r="AB7" s="77">
        <v>161</v>
      </c>
      <c r="AC7" s="111"/>
      <c r="AD7" s="111"/>
      <c r="AE7" s="111"/>
      <c r="AF7" s="111"/>
      <c r="AG7" s="111"/>
      <c r="AH7" s="77"/>
      <c r="AI7" s="77"/>
      <c r="AJ7" s="78">
        <v>484.3</v>
      </c>
      <c r="AK7" s="79">
        <v>40</v>
      </c>
      <c r="AL7" s="80">
        <v>144</v>
      </c>
      <c r="AM7" s="77">
        <v>45</v>
      </c>
      <c r="AN7" s="77">
        <v>158</v>
      </c>
      <c r="AO7" s="81">
        <v>5</v>
      </c>
      <c r="AP7" s="81"/>
      <c r="AQ7" s="81">
        <v>1</v>
      </c>
      <c r="AR7" s="81"/>
      <c r="AS7" s="81"/>
      <c r="AT7" s="81"/>
      <c r="AU7" s="81"/>
      <c r="AV7" s="81"/>
      <c r="AW7" s="81"/>
      <c r="AX7" s="82">
        <v>6</v>
      </c>
      <c r="AY7" s="83">
        <v>426</v>
      </c>
      <c r="AZ7" s="149">
        <v>1.4999999999999999E-2</v>
      </c>
      <c r="BA7" s="84">
        <v>1.4E-2</v>
      </c>
      <c r="BB7" s="83">
        <v>1</v>
      </c>
      <c r="BC7" s="83">
        <v>0</v>
      </c>
      <c r="BD7" s="83">
        <v>0.9</v>
      </c>
      <c r="BE7" s="83">
        <v>2.9</v>
      </c>
      <c r="BF7" s="83">
        <v>206.3</v>
      </c>
      <c r="BG7" s="28" t="s">
        <v>160</v>
      </c>
      <c r="BH7" s="85" t="s">
        <v>160</v>
      </c>
      <c r="BI7" s="85"/>
      <c r="BJ7" s="85"/>
      <c r="BK7" s="85">
        <v>53</v>
      </c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  <c r="CW7" s="85"/>
    </row>
    <row r="8" spans="1:101" s="86" customFormat="1" ht="31.5" hidden="1" customHeight="1" x14ac:dyDescent="0.35">
      <c r="A8" s="73">
        <v>2021</v>
      </c>
      <c r="B8" s="74">
        <v>1</v>
      </c>
      <c r="C8" s="284">
        <v>44196</v>
      </c>
      <c r="D8" s="74">
        <v>148</v>
      </c>
      <c r="E8" s="74">
        <v>348</v>
      </c>
      <c r="F8" s="74">
        <v>4</v>
      </c>
      <c r="G8" s="75" t="s">
        <v>161</v>
      </c>
      <c r="H8" s="76" t="s">
        <v>162</v>
      </c>
      <c r="I8" s="76" t="s">
        <v>159</v>
      </c>
      <c r="J8" s="76">
        <v>1</v>
      </c>
      <c r="K8" s="76">
        <v>1</v>
      </c>
      <c r="L8" s="285">
        <v>500</v>
      </c>
      <c r="M8" s="286">
        <v>465</v>
      </c>
      <c r="N8" s="287">
        <v>535</v>
      </c>
      <c r="O8" s="111">
        <v>478</v>
      </c>
      <c r="P8" s="111">
        <v>502</v>
      </c>
      <c r="Q8" s="111">
        <v>501</v>
      </c>
      <c r="R8" s="111">
        <v>489</v>
      </c>
      <c r="S8" s="111">
        <v>490</v>
      </c>
      <c r="T8" s="77">
        <v>159</v>
      </c>
      <c r="U8" s="77">
        <v>152</v>
      </c>
      <c r="V8" s="111">
        <v>493</v>
      </c>
      <c r="W8" s="111">
        <v>456</v>
      </c>
      <c r="X8" s="111">
        <v>446</v>
      </c>
      <c r="Y8" s="111"/>
      <c r="Z8" s="111">
        <v>459</v>
      </c>
      <c r="AA8" s="77">
        <v>161</v>
      </c>
      <c r="AB8" s="77">
        <v>161</v>
      </c>
      <c r="AC8" s="111"/>
      <c r="AD8" s="111"/>
      <c r="AE8" s="111"/>
      <c r="AF8" s="111"/>
      <c r="AG8" s="111"/>
      <c r="AH8" s="77"/>
      <c r="AI8" s="77"/>
      <c r="AJ8" s="78">
        <v>479</v>
      </c>
      <c r="AK8" s="79">
        <v>40</v>
      </c>
      <c r="AL8" s="80">
        <v>144</v>
      </c>
      <c r="AM8" s="77">
        <v>45</v>
      </c>
      <c r="AN8" s="77">
        <v>158</v>
      </c>
      <c r="AO8" s="81">
        <v>4</v>
      </c>
      <c r="AP8" s="81"/>
      <c r="AQ8" s="81">
        <v>5</v>
      </c>
      <c r="AR8" s="81">
        <v>2</v>
      </c>
      <c r="AS8" s="81">
        <v>1</v>
      </c>
      <c r="AT8" s="81"/>
      <c r="AU8" s="81"/>
      <c r="AV8" s="81"/>
      <c r="AW8" s="81"/>
      <c r="AX8" s="82">
        <v>12</v>
      </c>
      <c r="AY8" s="83">
        <v>1258</v>
      </c>
      <c r="AZ8" s="149">
        <v>1.4999999999999999E-2</v>
      </c>
      <c r="BA8" s="84">
        <v>0.01</v>
      </c>
      <c r="BB8" s="83">
        <v>1</v>
      </c>
      <c r="BC8" s="83">
        <v>0</v>
      </c>
      <c r="BD8" s="83">
        <v>2.5</v>
      </c>
      <c r="BE8" s="83">
        <v>5.7</v>
      </c>
      <c r="BF8" s="83">
        <v>602.6</v>
      </c>
      <c r="BG8" s="28" t="s">
        <v>160</v>
      </c>
      <c r="BH8" s="85" t="s">
        <v>160</v>
      </c>
      <c r="BI8" s="85"/>
      <c r="BJ8" s="85"/>
      <c r="BK8" s="85">
        <v>53</v>
      </c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  <c r="CW8" s="85"/>
    </row>
    <row r="9" spans="1:101" s="86" customFormat="1" ht="31.5" hidden="1" customHeight="1" x14ac:dyDescent="0.35">
      <c r="A9" s="73">
        <v>2021</v>
      </c>
      <c r="B9" s="74">
        <v>1</v>
      </c>
      <c r="C9" s="284">
        <v>44196</v>
      </c>
      <c r="D9" s="74">
        <v>47</v>
      </c>
      <c r="E9" s="74">
        <v>122</v>
      </c>
      <c r="F9" s="74">
        <v>5</v>
      </c>
      <c r="G9" s="75" t="s">
        <v>163</v>
      </c>
      <c r="H9" s="76" t="s">
        <v>164</v>
      </c>
      <c r="I9" s="76" t="s">
        <v>165</v>
      </c>
      <c r="J9" s="76">
        <v>2</v>
      </c>
      <c r="K9" s="76">
        <v>1</v>
      </c>
      <c r="L9" s="285">
        <v>280</v>
      </c>
      <c r="M9" s="286">
        <v>267.39999999999998</v>
      </c>
      <c r="N9" s="287">
        <v>292.60000000000002</v>
      </c>
      <c r="O9" s="111">
        <v>283</v>
      </c>
      <c r="P9" s="111">
        <v>290</v>
      </c>
      <c r="Q9" s="111">
        <v>288</v>
      </c>
      <c r="R9" s="111">
        <v>282</v>
      </c>
      <c r="S9" s="111">
        <v>286</v>
      </c>
      <c r="T9" s="77">
        <v>104</v>
      </c>
      <c r="U9" s="77">
        <v>99</v>
      </c>
      <c r="V9" s="111">
        <v>261</v>
      </c>
      <c r="W9" s="111">
        <v>275</v>
      </c>
      <c r="X9" s="111">
        <v>272</v>
      </c>
      <c r="Y9" s="111"/>
      <c r="Z9" s="111">
        <v>278</v>
      </c>
      <c r="AA9" s="77">
        <v>106</v>
      </c>
      <c r="AB9" s="77">
        <v>106</v>
      </c>
      <c r="AC9" s="111"/>
      <c r="AD9" s="111"/>
      <c r="AE9" s="111"/>
      <c r="AF9" s="111"/>
      <c r="AG9" s="111"/>
      <c r="AH9" s="77"/>
      <c r="AI9" s="77"/>
      <c r="AJ9" s="78">
        <v>279.39999999999998</v>
      </c>
      <c r="AK9" s="79">
        <v>63</v>
      </c>
      <c r="AL9" s="80">
        <v>115</v>
      </c>
      <c r="AM9" s="77">
        <v>69</v>
      </c>
      <c r="AN9" s="77">
        <v>104</v>
      </c>
      <c r="AO9" s="81">
        <v>3</v>
      </c>
      <c r="AP9" s="81">
        <v>2</v>
      </c>
      <c r="AQ9" s="81">
        <v>3</v>
      </c>
      <c r="AR9" s="81"/>
      <c r="AS9" s="81">
        <v>3</v>
      </c>
      <c r="AT9" s="81"/>
      <c r="AU9" s="81"/>
      <c r="AV9" s="81"/>
      <c r="AW9" s="81"/>
      <c r="AX9" s="82">
        <v>11</v>
      </c>
      <c r="AY9" s="83">
        <v>111</v>
      </c>
      <c r="AZ9" s="149">
        <v>1.4999999999999999E-2</v>
      </c>
      <c r="BA9" s="84">
        <v>9.9000000000000005E-2</v>
      </c>
      <c r="BB9" s="83"/>
      <c r="BC9" s="83">
        <v>0</v>
      </c>
      <c r="BD9" s="83">
        <v>0.4</v>
      </c>
      <c r="BE9" s="83">
        <v>3.1</v>
      </c>
      <c r="BF9" s="83">
        <v>31</v>
      </c>
      <c r="BG9" s="28" t="s">
        <v>153</v>
      </c>
      <c r="BH9" s="85" t="s">
        <v>154</v>
      </c>
      <c r="BI9" s="85" t="s">
        <v>166</v>
      </c>
      <c r="BJ9" s="85" t="s">
        <v>167</v>
      </c>
      <c r="BK9" s="85">
        <v>53</v>
      </c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  <c r="CW9" s="85"/>
    </row>
    <row r="10" spans="1:101" s="86" customFormat="1" ht="31.5" hidden="1" customHeight="1" x14ac:dyDescent="0.35">
      <c r="A10" s="73">
        <v>2021</v>
      </c>
      <c r="B10" s="74">
        <v>1</v>
      </c>
      <c r="C10" s="284">
        <v>44196</v>
      </c>
      <c r="D10" s="74">
        <v>182</v>
      </c>
      <c r="E10" s="74">
        <v>331</v>
      </c>
      <c r="F10" s="74">
        <v>6</v>
      </c>
      <c r="G10" s="75" t="s">
        <v>168</v>
      </c>
      <c r="H10" s="76" t="s">
        <v>169</v>
      </c>
      <c r="I10" s="76" t="s">
        <v>144</v>
      </c>
      <c r="J10" s="76">
        <v>4</v>
      </c>
      <c r="K10" s="76">
        <v>2</v>
      </c>
      <c r="L10" s="285">
        <v>325</v>
      </c>
      <c r="M10" s="286">
        <v>305.82499999999999</v>
      </c>
      <c r="N10" s="287">
        <v>348.07499999999999</v>
      </c>
      <c r="O10" s="111">
        <v>360</v>
      </c>
      <c r="P10" s="111">
        <v>337</v>
      </c>
      <c r="Q10" s="111">
        <v>344</v>
      </c>
      <c r="R10" s="111">
        <v>335</v>
      </c>
      <c r="S10" s="111"/>
      <c r="T10" s="77">
        <v>140</v>
      </c>
      <c r="U10" s="77"/>
      <c r="V10" s="111"/>
      <c r="W10" s="111"/>
      <c r="X10" s="111"/>
      <c r="Y10" s="111"/>
      <c r="Z10" s="111"/>
      <c r="AA10" s="77"/>
      <c r="AB10" s="77"/>
      <c r="AC10" s="111"/>
      <c r="AD10" s="111"/>
      <c r="AE10" s="111"/>
      <c r="AF10" s="111"/>
      <c r="AG10" s="111"/>
      <c r="AH10" s="77"/>
      <c r="AI10" s="77"/>
      <c r="AJ10" s="78">
        <v>344</v>
      </c>
      <c r="AK10" s="79">
        <v>110</v>
      </c>
      <c r="AL10" s="80">
        <v>131</v>
      </c>
      <c r="AM10" s="77">
        <v>103</v>
      </c>
      <c r="AN10" s="77">
        <v>140</v>
      </c>
      <c r="AO10" s="81">
        <v>3</v>
      </c>
      <c r="AP10" s="81">
        <v>1</v>
      </c>
      <c r="AQ10" s="81"/>
      <c r="AR10" s="81"/>
      <c r="AS10" s="81"/>
      <c r="AT10" s="81"/>
      <c r="AU10" s="81"/>
      <c r="AV10" s="81"/>
      <c r="AW10" s="81"/>
      <c r="AX10" s="82">
        <v>4</v>
      </c>
      <c r="AY10" s="83">
        <v>1036</v>
      </c>
      <c r="AZ10" s="149">
        <v>1.4999999999999999E-2</v>
      </c>
      <c r="BA10" s="84">
        <v>4.0000000000000001E-3</v>
      </c>
      <c r="BB10" s="83">
        <v>1</v>
      </c>
      <c r="BC10" s="83">
        <v>0</v>
      </c>
      <c r="BD10" s="83">
        <v>3.2</v>
      </c>
      <c r="BE10" s="83">
        <v>1.4</v>
      </c>
      <c r="BF10" s="83">
        <v>356.4</v>
      </c>
      <c r="BG10" s="28" t="s">
        <v>153</v>
      </c>
      <c r="BH10" s="85" t="s">
        <v>154</v>
      </c>
      <c r="BI10" s="85" t="s">
        <v>170</v>
      </c>
      <c r="BJ10" s="85" t="s">
        <v>156</v>
      </c>
      <c r="BK10" s="85">
        <v>53</v>
      </c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  <c r="CW10" s="85"/>
    </row>
    <row r="11" spans="1:101" s="86" customFormat="1" ht="31.5" hidden="1" customHeight="1" x14ac:dyDescent="0.35">
      <c r="A11" s="73">
        <v>2021</v>
      </c>
      <c r="B11" s="74">
        <v>1</v>
      </c>
      <c r="C11" s="284">
        <v>44196</v>
      </c>
      <c r="D11" s="74">
        <v>241</v>
      </c>
      <c r="E11" s="74">
        <v>165</v>
      </c>
      <c r="F11" s="74">
        <v>6</v>
      </c>
      <c r="G11" s="75" t="s">
        <v>171</v>
      </c>
      <c r="H11" s="76" t="s">
        <v>172</v>
      </c>
      <c r="I11" s="76" t="s">
        <v>144</v>
      </c>
      <c r="J11" s="76">
        <v>2</v>
      </c>
      <c r="K11" s="76">
        <v>2</v>
      </c>
      <c r="L11" s="285">
        <v>706</v>
      </c>
      <c r="M11" s="286">
        <v>656.58</v>
      </c>
      <c r="N11" s="287">
        <v>755.42</v>
      </c>
      <c r="O11" s="111"/>
      <c r="P11" s="111"/>
      <c r="Q11" s="111"/>
      <c r="R11" s="111"/>
      <c r="S11" s="111">
        <v>734</v>
      </c>
      <c r="T11" s="77"/>
      <c r="U11" s="77">
        <v>128</v>
      </c>
      <c r="V11" s="111">
        <v>672</v>
      </c>
      <c r="W11" s="111">
        <v>660</v>
      </c>
      <c r="X11" s="111">
        <v>683</v>
      </c>
      <c r="Y11" s="111"/>
      <c r="Z11" s="111">
        <v>665</v>
      </c>
      <c r="AA11" s="77">
        <v>132</v>
      </c>
      <c r="AB11" s="77">
        <v>132</v>
      </c>
      <c r="AC11" s="111"/>
      <c r="AD11" s="111"/>
      <c r="AE11" s="111"/>
      <c r="AF11" s="111"/>
      <c r="AG11" s="111"/>
      <c r="AH11" s="77"/>
      <c r="AI11" s="77"/>
      <c r="AJ11" s="78">
        <v>682.8</v>
      </c>
      <c r="AK11" s="79">
        <v>60</v>
      </c>
      <c r="AL11" s="80">
        <v>120</v>
      </c>
      <c r="AM11" s="77">
        <v>55</v>
      </c>
      <c r="AN11" s="77">
        <v>131</v>
      </c>
      <c r="AO11" s="81">
        <v>3</v>
      </c>
      <c r="AP11" s="81"/>
      <c r="AQ11" s="81">
        <v>2</v>
      </c>
      <c r="AR11" s="81">
        <v>1</v>
      </c>
      <c r="AS11" s="81"/>
      <c r="AT11" s="81"/>
      <c r="AU11" s="81"/>
      <c r="AV11" s="81"/>
      <c r="AW11" s="81"/>
      <c r="AX11" s="82">
        <v>6</v>
      </c>
      <c r="AY11" s="83">
        <v>726</v>
      </c>
      <c r="AZ11" s="149">
        <v>1.4999999999999999E-2</v>
      </c>
      <c r="BA11" s="84">
        <v>8.0000000000000002E-3</v>
      </c>
      <c r="BB11" s="83">
        <v>1</v>
      </c>
      <c r="BC11" s="83">
        <v>0</v>
      </c>
      <c r="BD11" s="83">
        <v>1</v>
      </c>
      <c r="BE11" s="83">
        <v>4.0999999999999996</v>
      </c>
      <c r="BF11" s="83">
        <v>495.7</v>
      </c>
      <c r="BG11" s="28" t="s">
        <v>145</v>
      </c>
      <c r="BH11" s="85" t="s">
        <v>145</v>
      </c>
      <c r="BI11" s="85"/>
      <c r="BJ11" s="85"/>
      <c r="BK11" s="85">
        <v>53</v>
      </c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  <c r="CW11" s="85"/>
    </row>
    <row r="12" spans="1:101" s="86" customFormat="1" ht="31.5" hidden="1" customHeight="1" x14ac:dyDescent="0.35">
      <c r="A12" s="73">
        <v>2021</v>
      </c>
      <c r="B12" s="74">
        <v>1</v>
      </c>
      <c r="C12" s="284">
        <v>44196</v>
      </c>
      <c r="D12" s="74">
        <v>138</v>
      </c>
      <c r="E12" s="74">
        <v>559</v>
      </c>
      <c r="F12" s="74">
        <v>7</v>
      </c>
      <c r="G12" s="75" t="s">
        <v>173</v>
      </c>
      <c r="H12" s="76" t="s">
        <v>174</v>
      </c>
      <c r="I12" s="76" t="s">
        <v>144</v>
      </c>
      <c r="J12" s="76">
        <v>3</v>
      </c>
      <c r="K12" s="76">
        <v>2</v>
      </c>
      <c r="L12" s="285">
        <v>610</v>
      </c>
      <c r="M12" s="286">
        <v>579.5</v>
      </c>
      <c r="N12" s="287">
        <v>640.5</v>
      </c>
      <c r="O12" s="111">
        <v>637</v>
      </c>
      <c r="P12" s="111">
        <v>635</v>
      </c>
      <c r="Q12" s="111">
        <v>610</v>
      </c>
      <c r="R12" s="111">
        <v>623</v>
      </c>
      <c r="S12" s="111">
        <v>609</v>
      </c>
      <c r="T12" s="77">
        <v>114</v>
      </c>
      <c r="U12" s="77">
        <v>110</v>
      </c>
      <c r="V12" s="111">
        <v>611</v>
      </c>
      <c r="W12" s="111">
        <v>593</v>
      </c>
      <c r="X12" s="111">
        <v>601</v>
      </c>
      <c r="Y12" s="111"/>
      <c r="Z12" s="111">
        <v>587</v>
      </c>
      <c r="AA12" s="77">
        <v>116</v>
      </c>
      <c r="AB12" s="77">
        <v>116</v>
      </c>
      <c r="AC12" s="111"/>
      <c r="AD12" s="111"/>
      <c r="AE12" s="111"/>
      <c r="AF12" s="111"/>
      <c r="AG12" s="111"/>
      <c r="AH12" s="77"/>
      <c r="AI12" s="77"/>
      <c r="AJ12" s="78">
        <v>611.79999999999995</v>
      </c>
      <c r="AK12" s="79">
        <v>90</v>
      </c>
      <c r="AL12" s="80">
        <v>120</v>
      </c>
      <c r="AM12" s="77">
        <v>95</v>
      </c>
      <c r="AN12" s="77">
        <v>114</v>
      </c>
      <c r="AO12" s="81">
        <v>4</v>
      </c>
      <c r="AP12" s="81"/>
      <c r="AQ12" s="81">
        <v>2</v>
      </c>
      <c r="AR12" s="81"/>
      <c r="AS12" s="81">
        <v>2</v>
      </c>
      <c r="AT12" s="81"/>
      <c r="AU12" s="81"/>
      <c r="AV12" s="81"/>
      <c r="AW12" s="81"/>
      <c r="AX12" s="82">
        <v>8</v>
      </c>
      <c r="AY12" s="83">
        <v>1799</v>
      </c>
      <c r="AZ12" s="149">
        <v>1.4999999999999999E-2</v>
      </c>
      <c r="BA12" s="84">
        <v>4.0000000000000001E-3</v>
      </c>
      <c r="BB12" s="83">
        <v>1</v>
      </c>
      <c r="BC12" s="83">
        <v>0</v>
      </c>
      <c r="BD12" s="83">
        <v>2.9</v>
      </c>
      <c r="BE12" s="83">
        <v>4.9000000000000004</v>
      </c>
      <c r="BF12" s="83">
        <v>1100.5999999999999</v>
      </c>
      <c r="BG12" s="28" t="s">
        <v>145</v>
      </c>
      <c r="BH12" s="85" t="s">
        <v>145</v>
      </c>
      <c r="BI12" s="85"/>
      <c r="BJ12" s="85"/>
      <c r="BK12" s="85">
        <v>53</v>
      </c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  <c r="CW12" s="85"/>
    </row>
    <row r="13" spans="1:101" s="86" customFormat="1" ht="31.5" hidden="1" customHeight="1" x14ac:dyDescent="0.35">
      <c r="A13" s="73">
        <v>2021</v>
      </c>
      <c r="B13" s="74">
        <v>1</v>
      </c>
      <c r="C13" s="284">
        <v>44196</v>
      </c>
      <c r="D13" s="74">
        <v>384</v>
      </c>
      <c r="E13" s="74">
        <v>556</v>
      </c>
      <c r="F13" s="74">
        <v>8</v>
      </c>
      <c r="G13" s="75" t="s">
        <v>175</v>
      </c>
      <c r="H13" s="76" t="s">
        <v>176</v>
      </c>
      <c r="I13" s="76" t="s">
        <v>144</v>
      </c>
      <c r="J13" s="76">
        <v>1</v>
      </c>
      <c r="K13" s="76">
        <v>6</v>
      </c>
      <c r="L13" s="285">
        <v>1066</v>
      </c>
      <c r="M13" s="286">
        <v>1003.106</v>
      </c>
      <c r="N13" s="287">
        <v>1141.6859999999999</v>
      </c>
      <c r="O13" s="111">
        <v>1042</v>
      </c>
      <c r="P13" s="111">
        <v>974</v>
      </c>
      <c r="Q13" s="111">
        <v>1074</v>
      </c>
      <c r="R13" s="111">
        <v>1066</v>
      </c>
      <c r="S13" s="111">
        <v>1118</v>
      </c>
      <c r="T13" s="77">
        <v>137</v>
      </c>
      <c r="U13" s="77">
        <v>133</v>
      </c>
      <c r="V13" s="111">
        <v>1102</v>
      </c>
      <c r="W13" s="111">
        <v>1067</v>
      </c>
      <c r="X13" s="111">
        <v>1029</v>
      </c>
      <c r="Y13" s="111"/>
      <c r="Z13" s="111">
        <v>1011</v>
      </c>
      <c r="AA13" s="77">
        <v>143</v>
      </c>
      <c r="AB13" s="77">
        <v>143</v>
      </c>
      <c r="AC13" s="111"/>
      <c r="AD13" s="111"/>
      <c r="AE13" s="111"/>
      <c r="AF13" s="111"/>
      <c r="AG13" s="111"/>
      <c r="AH13" s="77"/>
      <c r="AI13" s="77"/>
      <c r="AJ13" s="78">
        <v>1053.5999999999999</v>
      </c>
      <c r="AK13" s="79">
        <v>20</v>
      </c>
      <c r="AL13" s="80">
        <v>180</v>
      </c>
      <c r="AM13" s="77">
        <v>26</v>
      </c>
      <c r="AN13" s="77">
        <v>139</v>
      </c>
      <c r="AO13" s="81">
        <v>2</v>
      </c>
      <c r="AP13" s="81"/>
      <c r="AQ13" s="81">
        <v>3</v>
      </c>
      <c r="AR13" s="81"/>
      <c r="AS13" s="81">
        <v>2</v>
      </c>
      <c r="AT13" s="81"/>
      <c r="AU13" s="81"/>
      <c r="AV13" s="81"/>
      <c r="AW13" s="81"/>
      <c r="AX13" s="82">
        <v>7</v>
      </c>
      <c r="AY13" s="83">
        <v>463</v>
      </c>
      <c r="AZ13" s="149">
        <v>1.4999999999999999E-2</v>
      </c>
      <c r="BA13" s="84">
        <v>1.4999999999999999E-2</v>
      </c>
      <c r="BB13" s="83">
        <v>1</v>
      </c>
      <c r="BC13" s="83">
        <v>0</v>
      </c>
      <c r="BD13" s="83">
        <v>0.4</v>
      </c>
      <c r="BE13" s="83">
        <v>7.4</v>
      </c>
      <c r="BF13" s="83">
        <v>487.8</v>
      </c>
      <c r="BG13" s="28" t="s">
        <v>153</v>
      </c>
      <c r="BH13" s="85" t="s">
        <v>154</v>
      </c>
      <c r="BI13" s="85" t="s">
        <v>177</v>
      </c>
      <c r="BJ13" s="85"/>
      <c r="BK13" s="85">
        <v>53</v>
      </c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  <c r="CW13" s="85"/>
    </row>
    <row r="14" spans="1:101" s="86" customFormat="1" ht="31.5" hidden="1" customHeight="1" x14ac:dyDescent="0.35">
      <c r="A14" s="73">
        <v>2021</v>
      </c>
      <c r="B14" s="74">
        <v>1</v>
      </c>
      <c r="C14" s="284">
        <v>44196</v>
      </c>
      <c r="D14" s="74">
        <v>384</v>
      </c>
      <c r="E14" s="74">
        <v>557</v>
      </c>
      <c r="F14" s="74">
        <v>8</v>
      </c>
      <c r="G14" s="75" t="s">
        <v>178</v>
      </c>
      <c r="H14" s="76" t="s">
        <v>179</v>
      </c>
      <c r="I14" s="76" t="s">
        <v>144</v>
      </c>
      <c r="J14" s="76">
        <v>1</v>
      </c>
      <c r="K14" s="76">
        <v>6</v>
      </c>
      <c r="L14" s="285">
        <v>182</v>
      </c>
      <c r="M14" s="286">
        <v>171.262</v>
      </c>
      <c r="N14" s="287">
        <v>194.922</v>
      </c>
      <c r="O14" s="111">
        <v>219</v>
      </c>
      <c r="P14" s="111">
        <v>193</v>
      </c>
      <c r="Q14" s="111">
        <v>190</v>
      </c>
      <c r="R14" s="111">
        <v>187</v>
      </c>
      <c r="S14" s="111">
        <v>221</v>
      </c>
      <c r="T14" s="77">
        <v>137</v>
      </c>
      <c r="U14" s="77">
        <v>133</v>
      </c>
      <c r="V14" s="111">
        <v>196</v>
      </c>
      <c r="W14" s="111">
        <v>190</v>
      </c>
      <c r="X14" s="111">
        <v>190</v>
      </c>
      <c r="Y14" s="111"/>
      <c r="Z14" s="111">
        <v>185</v>
      </c>
      <c r="AA14" s="77">
        <v>143</v>
      </c>
      <c r="AB14" s="77">
        <v>143</v>
      </c>
      <c r="AC14" s="111"/>
      <c r="AD14" s="111"/>
      <c r="AE14" s="111"/>
      <c r="AF14" s="111"/>
      <c r="AG14" s="111"/>
      <c r="AH14" s="77"/>
      <c r="AI14" s="77"/>
      <c r="AJ14" s="78">
        <v>196.8</v>
      </c>
      <c r="AK14" s="79">
        <v>20</v>
      </c>
      <c r="AL14" s="80">
        <v>180</v>
      </c>
      <c r="AM14" s="77">
        <v>26</v>
      </c>
      <c r="AN14" s="77">
        <v>139</v>
      </c>
      <c r="AO14" s="81">
        <v>2</v>
      </c>
      <c r="AP14" s="81"/>
      <c r="AQ14" s="81">
        <v>3</v>
      </c>
      <c r="AR14" s="81"/>
      <c r="AS14" s="81">
        <v>3</v>
      </c>
      <c r="AT14" s="81"/>
      <c r="AU14" s="81"/>
      <c r="AV14" s="81"/>
      <c r="AW14" s="81"/>
      <c r="AX14" s="82">
        <v>7</v>
      </c>
      <c r="AY14" s="83">
        <v>463</v>
      </c>
      <c r="AZ14" s="149">
        <v>1.4999999999999999E-2</v>
      </c>
      <c r="BA14" s="84">
        <v>1.4999999999999999E-2</v>
      </c>
      <c r="BB14" s="83">
        <v>1</v>
      </c>
      <c r="BC14" s="83">
        <v>0</v>
      </c>
      <c r="BD14" s="83">
        <v>2.5</v>
      </c>
      <c r="BE14" s="83">
        <v>1.4</v>
      </c>
      <c r="BF14" s="83">
        <v>91.1</v>
      </c>
      <c r="BG14" s="28" t="s">
        <v>153</v>
      </c>
      <c r="BH14" s="85" t="s">
        <v>154</v>
      </c>
      <c r="BI14" s="85" t="s">
        <v>177</v>
      </c>
      <c r="BJ14" s="85" t="s">
        <v>180</v>
      </c>
      <c r="BK14" s="85">
        <v>53</v>
      </c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  <c r="CW14" s="85"/>
    </row>
    <row r="15" spans="1:101" s="86" customFormat="1" ht="31.5" customHeight="1" x14ac:dyDescent="0.35">
      <c r="A15" s="73">
        <v>2021</v>
      </c>
      <c r="B15" s="74">
        <v>1</v>
      </c>
      <c r="C15" s="284">
        <v>44196</v>
      </c>
      <c r="D15" s="74">
        <v>159</v>
      </c>
      <c r="E15" s="74">
        <v>299</v>
      </c>
      <c r="F15" s="74">
        <v>28</v>
      </c>
      <c r="G15" s="75" t="s">
        <v>181</v>
      </c>
      <c r="H15" s="76" t="s">
        <v>182</v>
      </c>
      <c r="I15" s="76" t="s">
        <v>183</v>
      </c>
      <c r="J15" s="76">
        <v>3</v>
      </c>
      <c r="K15" s="76">
        <v>2</v>
      </c>
      <c r="L15" s="285">
        <v>115</v>
      </c>
      <c r="M15" s="286">
        <v>106.95</v>
      </c>
      <c r="N15" s="287">
        <v>123.05</v>
      </c>
      <c r="O15" s="111">
        <v>103</v>
      </c>
      <c r="P15" s="111">
        <v>111</v>
      </c>
      <c r="Q15" s="111">
        <v>108</v>
      </c>
      <c r="R15" s="111">
        <v>113</v>
      </c>
      <c r="S15" s="111"/>
      <c r="T15" s="77">
        <v>123</v>
      </c>
      <c r="U15" s="77">
        <v>120</v>
      </c>
      <c r="V15" s="111">
        <v>100</v>
      </c>
      <c r="W15" s="111">
        <v>109</v>
      </c>
      <c r="X15" s="111">
        <v>107</v>
      </c>
      <c r="Y15" s="111"/>
      <c r="Z15" s="111">
        <v>108</v>
      </c>
      <c r="AA15" s="77">
        <v>114</v>
      </c>
      <c r="AB15" s="77">
        <v>114</v>
      </c>
      <c r="AC15" s="111"/>
      <c r="AD15" s="111"/>
      <c r="AE15" s="111"/>
      <c r="AF15" s="111"/>
      <c r="AG15" s="111"/>
      <c r="AH15" s="77"/>
      <c r="AI15" s="77"/>
      <c r="AJ15" s="78">
        <v>107.4</v>
      </c>
      <c r="AK15" s="79">
        <v>70</v>
      </c>
      <c r="AL15" s="80">
        <v>154</v>
      </c>
      <c r="AM15" s="77">
        <v>92</v>
      </c>
      <c r="AN15" s="77">
        <v>118</v>
      </c>
      <c r="AO15" s="81">
        <v>4</v>
      </c>
      <c r="AP15" s="81">
        <v>2</v>
      </c>
      <c r="AQ15" s="81">
        <v>3</v>
      </c>
      <c r="AR15" s="81">
        <v>3</v>
      </c>
      <c r="AS15" s="81"/>
      <c r="AT15" s="81"/>
      <c r="AU15" s="81"/>
      <c r="AV15" s="81"/>
      <c r="AW15" s="81"/>
      <c r="AX15" s="82">
        <v>11</v>
      </c>
      <c r="AY15" s="83">
        <v>1931</v>
      </c>
      <c r="AZ15" s="149">
        <v>0.02</v>
      </c>
      <c r="BA15" s="84">
        <v>6.0000000000000001E-3</v>
      </c>
      <c r="BB15" s="83">
        <v>1</v>
      </c>
      <c r="BC15" s="83">
        <v>0.1</v>
      </c>
      <c r="BD15" s="83">
        <v>16.8</v>
      </c>
      <c r="BE15" s="83">
        <v>1.2</v>
      </c>
      <c r="BF15" s="83">
        <v>207.4</v>
      </c>
      <c r="BG15" s="28" t="s">
        <v>148</v>
      </c>
      <c r="BH15" s="85" t="s">
        <v>184</v>
      </c>
      <c r="BI15" s="85"/>
      <c r="BJ15" s="85"/>
      <c r="BK15" s="85">
        <v>53</v>
      </c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  <c r="CW15" s="85"/>
    </row>
    <row r="16" spans="1:101" s="86" customFormat="1" ht="31.5" customHeight="1" x14ac:dyDescent="0.35">
      <c r="A16" s="73">
        <v>2021</v>
      </c>
      <c r="B16" s="74">
        <v>1</v>
      </c>
      <c r="C16" s="284">
        <v>44196</v>
      </c>
      <c r="D16" s="74">
        <v>53</v>
      </c>
      <c r="E16" s="74">
        <v>131</v>
      </c>
      <c r="F16" s="74">
        <v>30</v>
      </c>
      <c r="G16" s="75" t="s">
        <v>185</v>
      </c>
      <c r="H16" s="76" t="s">
        <v>186</v>
      </c>
      <c r="I16" s="76" t="s">
        <v>159</v>
      </c>
      <c r="J16" s="76">
        <v>25</v>
      </c>
      <c r="K16" s="76">
        <v>1</v>
      </c>
      <c r="L16" s="285">
        <v>10</v>
      </c>
      <c r="M16" s="286">
        <v>9.3000000000000007</v>
      </c>
      <c r="N16" s="287">
        <v>10.7</v>
      </c>
      <c r="O16" s="111">
        <v>9</v>
      </c>
      <c r="P16" s="111">
        <v>10</v>
      </c>
      <c r="Q16" s="111">
        <v>10</v>
      </c>
      <c r="R16" s="111">
        <v>11</v>
      </c>
      <c r="S16" s="111">
        <v>12</v>
      </c>
      <c r="T16" s="77">
        <v>104</v>
      </c>
      <c r="U16" s="77">
        <v>100</v>
      </c>
      <c r="V16" s="111"/>
      <c r="W16" s="111"/>
      <c r="X16" s="111"/>
      <c r="Y16" s="111"/>
      <c r="Z16" s="111"/>
      <c r="AA16" s="77"/>
      <c r="AB16" s="77"/>
      <c r="AC16" s="111"/>
      <c r="AD16" s="111"/>
      <c r="AE16" s="111"/>
      <c r="AF16" s="111"/>
      <c r="AG16" s="111"/>
      <c r="AH16" s="77"/>
      <c r="AI16" s="77"/>
      <c r="AJ16" s="78">
        <v>10.199999999999999</v>
      </c>
      <c r="AK16" s="79">
        <v>772</v>
      </c>
      <c r="AL16" s="80">
        <v>117</v>
      </c>
      <c r="AM16" s="77">
        <v>882</v>
      </c>
      <c r="AN16" s="77">
        <v>102</v>
      </c>
      <c r="AO16" s="81">
        <v>9</v>
      </c>
      <c r="AP16" s="81"/>
      <c r="AQ16" s="81">
        <v>4</v>
      </c>
      <c r="AR16" s="81"/>
      <c r="AS16" s="81">
        <v>7</v>
      </c>
      <c r="AT16" s="81"/>
      <c r="AU16" s="81"/>
      <c r="AV16" s="81"/>
      <c r="AW16" s="81"/>
      <c r="AX16" s="82">
        <v>20</v>
      </c>
      <c r="AY16" s="83">
        <v>11220</v>
      </c>
      <c r="AZ16" s="149">
        <v>0.02</v>
      </c>
      <c r="BA16" s="84">
        <v>2E-3</v>
      </c>
      <c r="BB16" s="83">
        <v>1</v>
      </c>
      <c r="BC16" s="83">
        <v>2</v>
      </c>
      <c r="BD16" s="83">
        <v>1122</v>
      </c>
      <c r="BE16" s="83">
        <v>0.2</v>
      </c>
      <c r="BF16" s="83">
        <v>114.4</v>
      </c>
      <c r="BG16" s="28" t="s">
        <v>148</v>
      </c>
      <c r="BH16" s="85" t="s">
        <v>187</v>
      </c>
      <c r="BI16" s="85" t="s">
        <v>188</v>
      </c>
      <c r="BJ16" s="85"/>
      <c r="BK16" s="85">
        <v>53</v>
      </c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  <c r="CW16" s="85"/>
    </row>
    <row r="17" spans="1:101" s="86" customFormat="1" ht="31.5" customHeight="1" x14ac:dyDescent="0.35">
      <c r="A17" s="73">
        <v>2021</v>
      </c>
      <c r="B17" s="74">
        <v>1</v>
      </c>
      <c r="C17" s="284">
        <v>44196</v>
      </c>
      <c r="D17" s="74">
        <v>334</v>
      </c>
      <c r="E17" s="74">
        <v>254</v>
      </c>
      <c r="F17" s="74">
        <v>46</v>
      </c>
      <c r="G17" s="75" t="s">
        <v>189</v>
      </c>
      <c r="H17" s="76" t="s">
        <v>190</v>
      </c>
      <c r="I17" s="76" t="s">
        <v>191</v>
      </c>
      <c r="J17" s="76">
        <v>4</v>
      </c>
      <c r="K17" s="76">
        <v>2</v>
      </c>
      <c r="L17" s="285">
        <v>203</v>
      </c>
      <c r="M17" s="286">
        <v>188.79</v>
      </c>
      <c r="N17" s="287">
        <v>217.21</v>
      </c>
      <c r="O17" s="111"/>
      <c r="P17" s="111">
        <v>203</v>
      </c>
      <c r="Q17" s="111">
        <v>218</v>
      </c>
      <c r="R17" s="111">
        <v>213</v>
      </c>
      <c r="S17" s="111">
        <v>209</v>
      </c>
      <c r="T17" s="77"/>
      <c r="U17" s="77">
        <v>132</v>
      </c>
      <c r="V17" s="111">
        <v>215</v>
      </c>
      <c r="W17" s="111">
        <v>203</v>
      </c>
      <c r="X17" s="111">
        <v>205</v>
      </c>
      <c r="Y17" s="111"/>
      <c r="Z17" s="111">
        <v>200</v>
      </c>
      <c r="AA17" s="77">
        <v>129</v>
      </c>
      <c r="AB17" s="77">
        <v>130</v>
      </c>
      <c r="AC17" s="111"/>
      <c r="AD17" s="111"/>
      <c r="AE17" s="111"/>
      <c r="AF17" s="111"/>
      <c r="AG17" s="111"/>
      <c r="AH17" s="77"/>
      <c r="AI17" s="77"/>
      <c r="AJ17" s="78">
        <v>208.3</v>
      </c>
      <c r="AK17" s="79">
        <v>88</v>
      </c>
      <c r="AL17" s="80">
        <v>164</v>
      </c>
      <c r="AM17" s="77">
        <v>110</v>
      </c>
      <c r="AN17" s="77">
        <v>130</v>
      </c>
      <c r="AO17" s="81">
        <v>5</v>
      </c>
      <c r="AP17" s="81"/>
      <c r="AQ17" s="81">
        <v>3</v>
      </c>
      <c r="AR17" s="81"/>
      <c r="AS17" s="81"/>
      <c r="AT17" s="81"/>
      <c r="AU17" s="81"/>
      <c r="AV17" s="81"/>
      <c r="AW17" s="81"/>
      <c r="AX17" s="82">
        <v>8</v>
      </c>
      <c r="AY17" s="83">
        <v>1688</v>
      </c>
      <c r="AZ17" s="149">
        <v>0.02</v>
      </c>
      <c r="BA17" s="84">
        <v>5.0000000000000001E-3</v>
      </c>
      <c r="BB17" s="83">
        <v>1</v>
      </c>
      <c r="BC17" s="83">
        <v>0</v>
      </c>
      <c r="BD17" s="83">
        <v>8.3000000000000007</v>
      </c>
      <c r="BE17" s="83">
        <v>1.7</v>
      </c>
      <c r="BF17" s="83">
        <v>351.6</v>
      </c>
      <c r="BG17" s="28" t="s">
        <v>148</v>
      </c>
      <c r="BH17" s="85" t="s">
        <v>184</v>
      </c>
      <c r="BI17" s="85" t="s">
        <v>192</v>
      </c>
      <c r="BJ17" s="85"/>
      <c r="BK17" s="85">
        <v>53</v>
      </c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  <c r="CW17" s="85"/>
    </row>
    <row r="18" spans="1:101" s="86" customFormat="1" ht="31.5" customHeight="1" x14ac:dyDescent="0.35">
      <c r="A18" s="73">
        <v>2021</v>
      </c>
      <c r="B18" s="74">
        <v>1</v>
      </c>
      <c r="C18" s="284">
        <v>44196</v>
      </c>
      <c r="D18" s="74">
        <v>4</v>
      </c>
      <c r="E18" s="74">
        <v>11</v>
      </c>
      <c r="F18" s="74">
        <v>49</v>
      </c>
      <c r="G18" s="75" t="s">
        <v>193</v>
      </c>
      <c r="H18" s="76" t="s">
        <v>194</v>
      </c>
      <c r="I18" s="76" t="s">
        <v>191</v>
      </c>
      <c r="J18" s="76">
        <v>2</v>
      </c>
      <c r="K18" s="76">
        <v>2</v>
      </c>
      <c r="L18" s="285">
        <v>212</v>
      </c>
      <c r="M18" s="286">
        <v>197.16</v>
      </c>
      <c r="N18" s="287">
        <v>226.84</v>
      </c>
      <c r="O18" s="111"/>
      <c r="P18" s="111"/>
      <c r="Q18" s="111"/>
      <c r="R18" s="111"/>
      <c r="S18" s="111"/>
      <c r="T18" s="77"/>
      <c r="U18" s="77"/>
      <c r="V18" s="111"/>
      <c r="W18" s="111"/>
      <c r="X18" s="111">
        <v>215</v>
      </c>
      <c r="Y18" s="111"/>
      <c r="Z18" s="111">
        <v>221</v>
      </c>
      <c r="AA18" s="77"/>
      <c r="AB18" s="77">
        <v>198</v>
      </c>
      <c r="AC18" s="111"/>
      <c r="AD18" s="111"/>
      <c r="AE18" s="111"/>
      <c r="AF18" s="111"/>
      <c r="AG18" s="111"/>
      <c r="AH18" s="77"/>
      <c r="AI18" s="77"/>
      <c r="AJ18" s="78">
        <v>218</v>
      </c>
      <c r="AK18" s="79">
        <v>37</v>
      </c>
      <c r="AL18" s="80">
        <v>195</v>
      </c>
      <c r="AM18" s="77">
        <v>36</v>
      </c>
      <c r="AN18" s="77">
        <v>198</v>
      </c>
      <c r="AO18" s="81">
        <v>2</v>
      </c>
      <c r="AP18" s="81"/>
      <c r="AQ18" s="81">
        <v>5</v>
      </c>
      <c r="AR18" s="81"/>
      <c r="AS18" s="81"/>
      <c r="AT18" s="81"/>
      <c r="AU18" s="81"/>
      <c r="AV18" s="81"/>
      <c r="AW18" s="81"/>
      <c r="AX18" s="82">
        <v>7</v>
      </c>
      <c r="AY18" s="83">
        <v>7</v>
      </c>
      <c r="AZ18" s="149">
        <v>0.02</v>
      </c>
      <c r="BA18" s="84">
        <v>1</v>
      </c>
      <c r="BB18" s="83"/>
      <c r="BC18" s="83">
        <v>0</v>
      </c>
      <c r="BD18" s="83">
        <v>0</v>
      </c>
      <c r="BE18" s="83">
        <v>1.5</v>
      </c>
      <c r="BF18" s="83">
        <v>1.5</v>
      </c>
      <c r="BG18" s="28" t="s">
        <v>148</v>
      </c>
      <c r="BH18" s="85" t="s">
        <v>187</v>
      </c>
      <c r="BI18" s="85" t="s">
        <v>195</v>
      </c>
      <c r="BJ18" s="85"/>
      <c r="BK18" s="85">
        <v>53</v>
      </c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  <c r="CW18" s="85"/>
    </row>
    <row r="19" spans="1:101" s="86" customFormat="1" ht="31.5" customHeight="1" x14ac:dyDescent="0.35">
      <c r="A19" s="73">
        <v>2021</v>
      </c>
      <c r="B19" s="74">
        <v>1</v>
      </c>
      <c r="C19" s="284">
        <v>44196</v>
      </c>
      <c r="D19" s="74">
        <v>4</v>
      </c>
      <c r="E19" s="74">
        <v>12</v>
      </c>
      <c r="F19" s="74">
        <v>49</v>
      </c>
      <c r="G19" s="75" t="s">
        <v>196</v>
      </c>
      <c r="H19" s="76" t="s">
        <v>197</v>
      </c>
      <c r="I19" s="76" t="s">
        <v>191</v>
      </c>
      <c r="J19" s="76">
        <v>2</v>
      </c>
      <c r="K19" s="76">
        <v>2</v>
      </c>
      <c r="L19" s="285">
        <v>212</v>
      </c>
      <c r="M19" s="286">
        <v>197.16</v>
      </c>
      <c r="N19" s="287">
        <v>226.84</v>
      </c>
      <c r="O19" s="111"/>
      <c r="P19" s="111"/>
      <c r="Q19" s="111"/>
      <c r="R19" s="111"/>
      <c r="S19" s="111"/>
      <c r="T19" s="77"/>
      <c r="U19" s="77"/>
      <c r="V19" s="111"/>
      <c r="W19" s="111"/>
      <c r="X19" s="111">
        <v>207</v>
      </c>
      <c r="Y19" s="111"/>
      <c r="Z19" s="111">
        <v>213</v>
      </c>
      <c r="AA19" s="77"/>
      <c r="AB19" s="77">
        <v>198</v>
      </c>
      <c r="AC19" s="111"/>
      <c r="AD19" s="111"/>
      <c r="AE19" s="111"/>
      <c r="AF19" s="111"/>
      <c r="AG19" s="111"/>
      <c r="AH19" s="77"/>
      <c r="AI19" s="77"/>
      <c r="AJ19" s="78">
        <v>210</v>
      </c>
      <c r="AK19" s="79">
        <v>37</v>
      </c>
      <c r="AL19" s="80">
        <v>195</v>
      </c>
      <c r="AM19" s="77">
        <v>36</v>
      </c>
      <c r="AN19" s="77">
        <v>198</v>
      </c>
      <c r="AO19" s="81">
        <v>3</v>
      </c>
      <c r="AP19" s="81"/>
      <c r="AQ19" s="81">
        <v>6</v>
      </c>
      <c r="AR19" s="81"/>
      <c r="AS19" s="81"/>
      <c r="AT19" s="81"/>
      <c r="AU19" s="81"/>
      <c r="AV19" s="81"/>
      <c r="AW19" s="81"/>
      <c r="AX19" s="82">
        <v>9</v>
      </c>
      <c r="AY19" s="83">
        <v>9</v>
      </c>
      <c r="AZ19" s="149">
        <v>0.02</v>
      </c>
      <c r="BA19" s="84">
        <v>1</v>
      </c>
      <c r="BB19" s="83"/>
      <c r="BC19" s="83">
        <v>0</v>
      </c>
      <c r="BD19" s="83">
        <v>0</v>
      </c>
      <c r="BE19" s="83">
        <v>1.9</v>
      </c>
      <c r="BF19" s="83">
        <v>1.9</v>
      </c>
      <c r="BG19" s="28" t="s">
        <v>148</v>
      </c>
      <c r="BH19" s="85" t="s">
        <v>187</v>
      </c>
      <c r="BI19" s="85" t="s">
        <v>198</v>
      </c>
      <c r="BJ19" s="85"/>
      <c r="BK19" s="85">
        <v>53</v>
      </c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  <c r="CW19" s="85"/>
    </row>
    <row r="20" spans="1:101" s="86" customFormat="1" ht="31.5" customHeight="1" x14ac:dyDescent="0.35">
      <c r="A20" s="73">
        <v>2021</v>
      </c>
      <c r="B20" s="74">
        <v>1</v>
      </c>
      <c r="C20" s="284">
        <v>44198</v>
      </c>
      <c r="D20" s="74">
        <v>377</v>
      </c>
      <c r="E20" s="74">
        <v>439</v>
      </c>
      <c r="F20" s="74">
        <v>2</v>
      </c>
      <c r="G20" s="75" t="s">
        <v>146</v>
      </c>
      <c r="H20" s="76" t="s">
        <v>147</v>
      </c>
      <c r="I20" s="76" t="s">
        <v>144</v>
      </c>
      <c r="J20" s="76">
        <v>4</v>
      </c>
      <c r="K20" s="76">
        <v>1</v>
      </c>
      <c r="L20" s="285">
        <v>343</v>
      </c>
      <c r="M20" s="286">
        <v>308.7</v>
      </c>
      <c r="N20" s="287">
        <v>377.3</v>
      </c>
      <c r="O20" s="111"/>
      <c r="P20" s="111">
        <v>325</v>
      </c>
      <c r="Q20" s="111"/>
      <c r="R20" s="111"/>
      <c r="S20" s="111">
        <v>328</v>
      </c>
      <c r="T20" s="77">
        <v>157</v>
      </c>
      <c r="U20" s="77">
        <v>157</v>
      </c>
      <c r="V20" s="111"/>
      <c r="W20" s="111">
        <v>358</v>
      </c>
      <c r="X20" s="111">
        <v>369</v>
      </c>
      <c r="Y20" s="111">
        <v>350</v>
      </c>
      <c r="Z20" s="111"/>
      <c r="AA20" s="77">
        <v>285</v>
      </c>
      <c r="AB20" s="77">
        <v>259</v>
      </c>
      <c r="AC20" s="111"/>
      <c r="AD20" s="111"/>
      <c r="AE20" s="111"/>
      <c r="AF20" s="111"/>
      <c r="AG20" s="111"/>
      <c r="AH20" s="77"/>
      <c r="AI20" s="77"/>
      <c r="AJ20" s="78">
        <v>346</v>
      </c>
      <c r="AK20" s="79">
        <v>45</v>
      </c>
      <c r="AL20" s="80">
        <v>320</v>
      </c>
      <c r="AM20" s="77">
        <v>67</v>
      </c>
      <c r="AN20" s="77">
        <v>215</v>
      </c>
      <c r="AO20" s="81">
        <v>2</v>
      </c>
      <c r="AP20" s="81">
        <v>2</v>
      </c>
      <c r="AQ20" s="81">
        <v>18</v>
      </c>
      <c r="AR20" s="81">
        <v>3</v>
      </c>
      <c r="AS20" s="81"/>
      <c r="AT20" s="81"/>
      <c r="AU20" s="81"/>
      <c r="AV20" s="81"/>
      <c r="AW20" s="81"/>
      <c r="AX20" s="82">
        <v>25</v>
      </c>
      <c r="AY20" s="83">
        <v>485</v>
      </c>
      <c r="AZ20" s="149">
        <v>1.4999999999999999E-2</v>
      </c>
      <c r="BA20" s="84">
        <v>5.1999999999999998E-2</v>
      </c>
      <c r="BB20" s="83"/>
      <c r="BC20" s="83">
        <v>0.1</v>
      </c>
      <c r="BD20" s="83">
        <v>1.4</v>
      </c>
      <c r="BE20" s="83">
        <v>8.6999999999999993</v>
      </c>
      <c r="BF20" s="83">
        <v>167.8</v>
      </c>
      <c r="BG20" s="28" t="s">
        <v>148</v>
      </c>
      <c r="BH20" s="85" t="s">
        <v>149</v>
      </c>
      <c r="BI20" s="85" t="s">
        <v>150</v>
      </c>
      <c r="BJ20" s="85"/>
      <c r="BK20" s="85">
        <v>53</v>
      </c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  <c r="CW20" s="85"/>
    </row>
    <row r="21" spans="1:101" s="86" customFormat="1" ht="31.5" hidden="1" customHeight="1" x14ac:dyDescent="0.35">
      <c r="A21" s="73">
        <v>2021</v>
      </c>
      <c r="B21" s="74">
        <v>1</v>
      </c>
      <c r="C21" s="284">
        <v>44198</v>
      </c>
      <c r="D21" s="74">
        <v>376</v>
      </c>
      <c r="E21" s="74">
        <v>438</v>
      </c>
      <c r="F21" s="74">
        <v>3</v>
      </c>
      <c r="G21" s="75" t="s">
        <v>151</v>
      </c>
      <c r="H21" s="76" t="s">
        <v>152</v>
      </c>
      <c r="I21" s="76" t="s">
        <v>144</v>
      </c>
      <c r="J21" s="76">
        <v>3</v>
      </c>
      <c r="K21" s="76">
        <v>2</v>
      </c>
      <c r="L21" s="285">
        <v>336</v>
      </c>
      <c r="M21" s="286">
        <v>316.17599999999999</v>
      </c>
      <c r="N21" s="287">
        <v>359.85599999999999</v>
      </c>
      <c r="O21" s="111"/>
      <c r="P21" s="111">
        <v>333</v>
      </c>
      <c r="Q21" s="111">
        <v>336</v>
      </c>
      <c r="R21" s="111">
        <v>331</v>
      </c>
      <c r="S21" s="111">
        <v>333</v>
      </c>
      <c r="T21" s="77">
        <v>122</v>
      </c>
      <c r="U21" s="77">
        <v>120</v>
      </c>
      <c r="V21" s="111"/>
      <c r="W21" s="111">
        <v>330</v>
      </c>
      <c r="X21" s="111">
        <v>321</v>
      </c>
      <c r="Y21" s="111">
        <v>332</v>
      </c>
      <c r="Z21" s="111">
        <v>355</v>
      </c>
      <c r="AA21" s="77">
        <v>129</v>
      </c>
      <c r="AB21" s="77">
        <v>128</v>
      </c>
      <c r="AC21" s="111"/>
      <c r="AD21" s="111"/>
      <c r="AE21" s="111"/>
      <c r="AF21" s="111"/>
      <c r="AG21" s="111"/>
      <c r="AH21" s="77"/>
      <c r="AI21" s="77"/>
      <c r="AJ21" s="78">
        <v>333.9</v>
      </c>
      <c r="AK21" s="79">
        <v>67</v>
      </c>
      <c r="AL21" s="80">
        <v>161</v>
      </c>
      <c r="AM21" s="77">
        <v>87</v>
      </c>
      <c r="AN21" s="77">
        <v>125</v>
      </c>
      <c r="AO21" s="81">
        <v>6</v>
      </c>
      <c r="AP21" s="81">
        <v>9</v>
      </c>
      <c r="AQ21" s="81">
        <v>6</v>
      </c>
      <c r="AR21" s="81"/>
      <c r="AS21" s="81"/>
      <c r="AT21" s="81"/>
      <c r="AU21" s="81"/>
      <c r="AV21" s="81"/>
      <c r="AW21" s="81"/>
      <c r="AX21" s="82">
        <v>21</v>
      </c>
      <c r="AY21" s="83">
        <v>693</v>
      </c>
      <c r="AZ21" s="149">
        <v>1.4999999999999999E-2</v>
      </c>
      <c r="BA21" s="84">
        <v>0.03</v>
      </c>
      <c r="BB21" s="83"/>
      <c r="BC21" s="83">
        <v>0.1</v>
      </c>
      <c r="BD21" s="83">
        <v>2.1</v>
      </c>
      <c r="BE21" s="83">
        <v>7</v>
      </c>
      <c r="BF21" s="83">
        <v>231.4</v>
      </c>
      <c r="BG21" s="28" t="s">
        <v>153</v>
      </c>
      <c r="BH21" s="85" t="s">
        <v>154</v>
      </c>
      <c r="BI21" s="85" t="s">
        <v>155</v>
      </c>
      <c r="BJ21" s="85" t="s">
        <v>156</v>
      </c>
      <c r="BK21" s="85">
        <v>53</v>
      </c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  <c r="CW21" s="85"/>
    </row>
    <row r="22" spans="1:101" s="86" customFormat="1" ht="31.5" hidden="1" customHeight="1" x14ac:dyDescent="0.35">
      <c r="A22" s="73">
        <v>2021</v>
      </c>
      <c r="B22" s="74">
        <v>1</v>
      </c>
      <c r="C22" s="284">
        <v>44198</v>
      </c>
      <c r="D22" s="74">
        <v>148</v>
      </c>
      <c r="E22" s="74">
        <v>347</v>
      </c>
      <c r="F22" s="74">
        <v>4</v>
      </c>
      <c r="G22" s="75" t="s">
        <v>157</v>
      </c>
      <c r="H22" s="76" t="s">
        <v>158</v>
      </c>
      <c r="I22" s="76" t="s">
        <v>159</v>
      </c>
      <c r="J22" s="76">
        <v>1</v>
      </c>
      <c r="K22" s="76">
        <v>1</v>
      </c>
      <c r="L22" s="285">
        <v>500</v>
      </c>
      <c r="M22" s="286">
        <v>465</v>
      </c>
      <c r="N22" s="287">
        <v>535</v>
      </c>
      <c r="O22" s="111"/>
      <c r="P22" s="111">
        <v>476</v>
      </c>
      <c r="Q22" s="111">
        <v>479</v>
      </c>
      <c r="R22" s="111">
        <v>552</v>
      </c>
      <c r="S22" s="111">
        <v>521</v>
      </c>
      <c r="T22" s="77">
        <v>162</v>
      </c>
      <c r="U22" s="77">
        <v>162</v>
      </c>
      <c r="V22" s="111">
        <v>461</v>
      </c>
      <c r="W22" s="111">
        <v>512</v>
      </c>
      <c r="X22" s="111">
        <v>479</v>
      </c>
      <c r="Y22" s="111">
        <v>458</v>
      </c>
      <c r="Z22" s="111">
        <v>473</v>
      </c>
      <c r="AA22" s="77">
        <v>162</v>
      </c>
      <c r="AB22" s="77">
        <v>165</v>
      </c>
      <c r="AC22" s="111"/>
      <c r="AD22" s="111"/>
      <c r="AE22" s="111"/>
      <c r="AF22" s="111"/>
      <c r="AG22" s="111"/>
      <c r="AH22" s="77"/>
      <c r="AI22" s="77"/>
      <c r="AJ22" s="78">
        <v>490.1</v>
      </c>
      <c r="AK22" s="79">
        <v>40</v>
      </c>
      <c r="AL22" s="80">
        <v>144</v>
      </c>
      <c r="AM22" s="77">
        <v>44</v>
      </c>
      <c r="AN22" s="77">
        <v>163</v>
      </c>
      <c r="AO22" s="81">
        <v>8</v>
      </c>
      <c r="AP22" s="81">
        <v>4</v>
      </c>
      <c r="AQ22" s="81">
        <v>2</v>
      </c>
      <c r="AR22" s="81"/>
      <c r="AS22" s="81"/>
      <c r="AT22" s="81"/>
      <c r="AU22" s="81"/>
      <c r="AV22" s="81"/>
      <c r="AW22" s="81"/>
      <c r="AX22" s="82">
        <v>14</v>
      </c>
      <c r="AY22" s="83">
        <v>420</v>
      </c>
      <c r="AZ22" s="149">
        <v>1.4999999999999999E-2</v>
      </c>
      <c r="BA22" s="84">
        <v>3.3000000000000002E-2</v>
      </c>
      <c r="BB22" s="83"/>
      <c r="BC22" s="83">
        <v>0</v>
      </c>
      <c r="BD22" s="83">
        <v>0.8</v>
      </c>
      <c r="BE22" s="83">
        <v>6.9</v>
      </c>
      <c r="BF22" s="83">
        <v>205.8</v>
      </c>
      <c r="BG22" s="28" t="s">
        <v>160</v>
      </c>
      <c r="BH22" s="85" t="s">
        <v>160</v>
      </c>
      <c r="BI22" s="85"/>
      <c r="BJ22" s="85"/>
      <c r="BK22" s="85">
        <v>53</v>
      </c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  <c r="CW22" s="85"/>
    </row>
    <row r="23" spans="1:101" s="86" customFormat="1" ht="31.5" hidden="1" customHeight="1" x14ac:dyDescent="0.35">
      <c r="A23" s="73">
        <v>2021</v>
      </c>
      <c r="B23" s="74">
        <v>1</v>
      </c>
      <c r="C23" s="284">
        <v>44198</v>
      </c>
      <c r="D23" s="74">
        <v>148</v>
      </c>
      <c r="E23" s="74">
        <v>348</v>
      </c>
      <c r="F23" s="74">
        <v>4</v>
      </c>
      <c r="G23" s="75" t="s">
        <v>161</v>
      </c>
      <c r="H23" s="76" t="s">
        <v>162</v>
      </c>
      <c r="I23" s="76" t="s">
        <v>159</v>
      </c>
      <c r="J23" s="76">
        <v>1</v>
      </c>
      <c r="K23" s="76">
        <v>1</v>
      </c>
      <c r="L23" s="285">
        <v>500</v>
      </c>
      <c r="M23" s="286">
        <v>465</v>
      </c>
      <c r="N23" s="287">
        <v>535</v>
      </c>
      <c r="O23" s="111"/>
      <c r="P23" s="111">
        <v>475</v>
      </c>
      <c r="Q23" s="111">
        <v>462</v>
      </c>
      <c r="R23" s="111">
        <v>529</v>
      </c>
      <c r="S23" s="111">
        <v>497</v>
      </c>
      <c r="T23" s="77">
        <v>162</v>
      </c>
      <c r="U23" s="77">
        <v>162</v>
      </c>
      <c r="V23" s="111">
        <v>453</v>
      </c>
      <c r="W23" s="111">
        <v>485</v>
      </c>
      <c r="X23" s="111">
        <v>476</v>
      </c>
      <c r="Y23" s="111">
        <v>437</v>
      </c>
      <c r="Z23" s="111">
        <v>462</v>
      </c>
      <c r="AA23" s="77">
        <v>162</v>
      </c>
      <c r="AB23" s="77">
        <v>165</v>
      </c>
      <c r="AC23" s="111"/>
      <c r="AD23" s="111"/>
      <c r="AE23" s="111"/>
      <c r="AF23" s="111"/>
      <c r="AG23" s="111"/>
      <c r="AH23" s="77"/>
      <c r="AI23" s="77"/>
      <c r="AJ23" s="78">
        <v>474.9</v>
      </c>
      <c r="AK23" s="79">
        <v>40</v>
      </c>
      <c r="AL23" s="80">
        <v>144</v>
      </c>
      <c r="AM23" s="77">
        <v>44</v>
      </c>
      <c r="AN23" s="77">
        <v>163</v>
      </c>
      <c r="AO23" s="81">
        <v>5</v>
      </c>
      <c r="AP23" s="81">
        <v>6</v>
      </c>
      <c r="AQ23" s="81">
        <v>2</v>
      </c>
      <c r="AR23" s="81"/>
      <c r="AS23" s="81"/>
      <c r="AT23" s="81"/>
      <c r="AU23" s="81"/>
      <c r="AV23" s="81"/>
      <c r="AW23" s="81"/>
      <c r="AX23" s="82">
        <v>13</v>
      </c>
      <c r="AY23" s="83">
        <v>1483</v>
      </c>
      <c r="AZ23" s="149">
        <v>1.4999999999999999E-2</v>
      </c>
      <c r="BA23" s="84">
        <v>8.9999999999999993E-3</v>
      </c>
      <c r="BB23" s="83">
        <v>1</v>
      </c>
      <c r="BC23" s="83">
        <v>0</v>
      </c>
      <c r="BD23" s="83">
        <v>3</v>
      </c>
      <c r="BE23" s="83">
        <v>6.2</v>
      </c>
      <c r="BF23" s="83">
        <v>704.3</v>
      </c>
      <c r="BG23" s="28" t="s">
        <v>160</v>
      </c>
      <c r="BH23" s="85" t="s">
        <v>160</v>
      </c>
      <c r="BI23" s="85"/>
      <c r="BJ23" s="85"/>
      <c r="BK23" s="85">
        <v>53</v>
      </c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  <c r="CW23" s="85"/>
    </row>
    <row r="24" spans="1:101" s="86" customFormat="1" ht="31.5" hidden="1" customHeight="1" x14ac:dyDescent="0.35">
      <c r="A24" s="73">
        <v>2021</v>
      </c>
      <c r="B24" s="74">
        <v>1</v>
      </c>
      <c r="C24" s="284">
        <v>44198</v>
      </c>
      <c r="D24" s="74">
        <v>47</v>
      </c>
      <c r="E24" s="74">
        <v>122</v>
      </c>
      <c r="F24" s="74">
        <v>5</v>
      </c>
      <c r="G24" s="75" t="s">
        <v>163</v>
      </c>
      <c r="H24" s="76" t="s">
        <v>164</v>
      </c>
      <c r="I24" s="76" t="s">
        <v>165</v>
      </c>
      <c r="J24" s="76">
        <v>2</v>
      </c>
      <c r="K24" s="76">
        <v>1</v>
      </c>
      <c r="L24" s="285">
        <v>280</v>
      </c>
      <c r="M24" s="286">
        <v>267.39999999999998</v>
      </c>
      <c r="N24" s="287">
        <v>292.60000000000002</v>
      </c>
      <c r="O24" s="111"/>
      <c r="P24" s="111">
        <v>263</v>
      </c>
      <c r="Q24" s="111">
        <v>275</v>
      </c>
      <c r="R24" s="111">
        <v>259</v>
      </c>
      <c r="S24" s="111">
        <v>284</v>
      </c>
      <c r="T24" s="77">
        <v>107</v>
      </c>
      <c r="U24" s="77">
        <v>104</v>
      </c>
      <c r="V24" s="111">
        <v>288</v>
      </c>
      <c r="W24" s="111">
        <v>259</v>
      </c>
      <c r="X24" s="111">
        <v>290</v>
      </c>
      <c r="Y24" s="111">
        <v>278</v>
      </c>
      <c r="Z24" s="111">
        <v>281</v>
      </c>
      <c r="AA24" s="77">
        <v>107</v>
      </c>
      <c r="AB24" s="77">
        <v>107</v>
      </c>
      <c r="AC24" s="111"/>
      <c r="AD24" s="111"/>
      <c r="AE24" s="111"/>
      <c r="AF24" s="111"/>
      <c r="AG24" s="111"/>
      <c r="AH24" s="77"/>
      <c r="AI24" s="77"/>
      <c r="AJ24" s="78">
        <v>275.2</v>
      </c>
      <c r="AK24" s="79">
        <v>63</v>
      </c>
      <c r="AL24" s="80">
        <v>115</v>
      </c>
      <c r="AM24" s="77">
        <v>68</v>
      </c>
      <c r="AN24" s="77">
        <v>106</v>
      </c>
      <c r="AO24" s="81">
        <v>5</v>
      </c>
      <c r="AP24" s="81">
        <v>5</v>
      </c>
      <c r="AQ24" s="81">
        <v>2</v>
      </c>
      <c r="AR24" s="81"/>
      <c r="AS24" s="81"/>
      <c r="AT24" s="81"/>
      <c r="AU24" s="81"/>
      <c r="AV24" s="81"/>
      <c r="AW24" s="81"/>
      <c r="AX24" s="82">
        <v>12</v>
      </c>
      <c r="AY24" s="83">
        <v>12</v>
      </c>
      <c r="AZ24" s="149">
        <v>1.4999999999999999E-2</v>
      </c>
      <c r="BA24" s="84">
        <v>1</v>
      </c>
      <c r="BB24" s="83"/>
      <c r="BC24" s="83">
        <v>0</v>
      </c>
      <c r="BD24" s="83">
        <v>0</v>
      </c>
      <c r="BE24" s="83">
        <v>3.3</v>
      </c>
      <c r="BF24" s="83">
        <v>3.3</v>
      </c>
      <c r="BG24" s="28" t="s">
        <v>153</v>
      </c>
      <c r="BH24" s="85" t="s">
        <v>154</v>
      </c>
      <c r="BI24" s="85" t="s">
        <v>166</v>
      </c>
      <c r="BJ24" s="85" t="s">
        <v>167</v>
      </c>
      <c r="BK24" s="85">
        <v>53</v>
      </c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</row>
    <row r="25" spans="1:101" s="86" customFormat="1" ht="31.5" customHeight="1" x14ac:dyDescent="0.35">
      <c r="A25" s="73">
        <v>2021</v>
      </c>
      <c r="B25" s="74">
        <v>1</v>
      </c>
      <c r="C25" s="284">
        <v>44198</v>
      </c>
      <c r="D25" s="74">
        <v>212</v>
      </c>
      <c r="E25" s="74">
        <v>140</v>
      </c>
      <c r="F25" s="74">
        <v>6</v>
      </c>
      <c r="G25" s="75" t="s">
        <v>199</v>
      </c>
      <c r="H25" s="76" t="s">
        <v>200</v>
      </c>
      <c r="I25" s="76" t="s">
        <v>144</v>
      </c>
      <c r="J25" s="76">
        <v>2</v>
      </c>
      <c r="K25" s="76">
        <v>2</v>
      </c>
      <c r="L25" s="285">
        <v>485</v>
      </c>
      <c r="M25" s="286">
        <v>451.05</v>
      </c>
      <c r="N25" s="287">
        <v>518.95000000000005</v>
      </c>
      <c r="O25" s="111"/>
      <c r="P25" s="111"/>
      <c r="Q25" s="111"/>
      <c r="R25" s="111"/>
      <c r="S25" s="111"/>
      <c r="T25" s="77"/>
      <c r="U25" s="77"/>
      <c r="V25" s="111">
        <v>545</v>
      </c>
      <c r="W25" s="111">
        <v>491</v>
      </c>
      <c r="X25" s="111">
        <v>565</v>
      </c>
      <c r="Y25" s="111">
        <v>457</v>
      </c>
      <c r="Z25" s="111">
        <v>439</v>
      </c>
      <c r="AA25" s="77">
        <v>141</v>
      </c>
      <c r="AB25" s="77">
        <v>145</v>
      </c>
      <c r="AC25" s="111"/>
      <c r="AD25" s="111"/>
      <c r="AE25" s="111"/>
      <c r="AF25" s="111"/>
      <c r="AG25" s="111"/>
      <c r="AH25" s="77"/>
      <c r="AI25" s="77"/>
      <c r="AJ25" s="78">
        <v>499.4</v>
      </c>
      <c r="AK25" s="79">
        <v>60</v>
      </c>
      <c r="AL25" s="80">
        <v>120</v>
      </c>
      <c r="AM25" s="77">
        <v>50</v>
      </c>
      <c r="AN25" s="77">
        <v>143</v>
      </c>
      <c r="AO25" s="81">
        <v>4</v>
      </c>
      <c r="AP25" s="81">
        <v>3</v>
      </c>
      <c r="AQ25" s="81"/>
      <c r="AR25" s="81"/>
      <c r="AS25" s="81"/>
      <c r="AT25" s="81"/>
      <c r="AU25" s="81"/>
      <c r="AV25" s="81"/>
      <c r="AW25" s="81"/>
      <c r="AX25" s="82">
        <v>7</v>
      </c>
      <c r="AY25" s="83">
        <v>490</v>
      </c>
      <c r="AZ25" s="149">
        <v>1.4999999999999999E-2</v>
      </c>
      <c r="BA25" s="84">
        <v>1.4E-2</v>
      </c>
      <c r="BB25" s="83">
        <v>1</v>
      </c>
      <c r="BC25" s="83">
        <v>0</v>
      </c>
      <c r="BD25" s="83">
        <v>1</v>
      </c>
      <c r="BE25" s="83">
        <v>3.5</v>
      </c>
      <c r="BF25" s="83">
        <v>244.7</v>
      </c>
      <c r="BG25" s="28" t="s">
        <v>148</v>
      </c>
      <c r="BH25" s="85" t="s">
        <v>187</v>
      </c>
      <c r="BI25" s="85" t="s">
        <v>201</v>
      </c>
      <c r="BJ25" s="85"/>
      <c r="BK25" s="85">
        <v>53</v>
      </c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  <c r="CW25" s="85"/>
    </row>
    <row r="26" spans="1:101" s="86" customFormat="1" ht="31.5" customHeight="1" x14ac:dyDescent="0.35">
      <c r="A26" s="73">
        <v>2021</v>
      </c>
      <c r="B26" s="74">
        <v>1</v>
      </c>
      <c r="C26" s="284">
        <v>44198</v>
      </c>
      <c r="D26" s="74">
        <v>212</v>
      </c>
      <c r="E26" s="74">
        <v>178</v>
      </c>
      <c r="F26" s="74">
        <v>6</v>
      </c>
      <c r="G26" s="75" t="s">
        <v>202</v>
      </c>
      <c r="H26" s="76" t="s">
        <v>203</v>
      </c>
      <c r="I26" s="76" t="s">
        <v>144</v>
      </c>
      <c r="J26" s="76">
        <v>2</v>
      </c>
      <c r="K26" s="76">
        <v>2</v>
      </c>
      <c r="L26" s="285">
        <v>50</v>
      </c>
      <c r="M26" s="286">
        <v>46.5</v>
      </c>
      <c r="N26" s="287">
        <v>53.5</v>
      </c>
      <c r="O26" s="111"/>
      <c r="P26" s="111"/>
      <c r="Q26" s="111"/>
      <c r="R26" s="111"/>
      <c r="S26" s="111"/>
      <c r="T26" s="77"/>
      <c r="U26" s="77"/>
      <c r="V26" s="111">
        <v>51</v>
      </c>
      <c r="W26" s="111">
        <v>49</v>
      </c>
      <c r="X26" s="111">
        <v>69</v>
      </c>
      <c r="Y26" s="111">
        <v>48</v>
      </c>
      <c r="Z26" s="111">
        <v>43</v>
      </c>
      <c r="AA26" s="77">
        <v>141</v>
      </c>
      <c r="AB26" s="77">
        <v>145</v>
      </c>
      <c r="AC26" s="111"/>
      <c r="AD26" s="111"/>
      <c r="AE26" s="111"/>
      <c r="AF26" s="111"/>
      <c r="AG26" s="111"/>
      <c r="AH26" s="77"/>
      <c r="AI26" s="77"/>
      <c r="AJ26" s="78">
        <v>52</v>
      </c>
      <c r="AK26" s="79">
        <v>60</v>
      </c>
      <c r="AL26" s="80">
        <v>120</v>
      </c>
      <c r="AM26" s="77">
        <v>50</v>
      </c>
      <c r="AN26" s="77">
        <v>143</v>
      </c>
      <c r="AO26" s="81">
        <v>5</v>
      </c>
      <c r="AP26" s="81">
        <v>6</v>
      </c>
      <c r="AQ26" s="81"/>
      <c r="AR26" s="81"/>
      <c r="AS26" s="81"/>
      <c r="AT26" s="81"/>
      <c r="AU26" s="81"/>
      <c r="AV26" s="81"/>
      <c r="AW26" s="81"/>
      <c r="AX26" s="82">
        <v>11</v>
      </c>
      <c r="AY26" s="83">
        <v>501</v>
      </c>
      <c r="AZ26" s="149">
        <v>1.4999999999999999E-2</v>
      </c>
      <c r="BA26" s="84">
        <v>2.1999999999999999E-2</v>
      </c>
      <c r="BB26" s="83"/>
      <c r="BC26" s="83">
        <v>0.2</v>
      </c>
      <c r="BD26" s="83">
        <v>10</v>
      </c>
      <c r="BE26" s="83">
        <v>0.6</v>
      </c>
      <c r="BF26" s="83">
        <v>26.1</v>
      </c>
      <c r="BG26" s="28" t="s">
        <v>148</v>
      </c>
      <c r="BH26" s="85" t="s">
        <v>187</v>
      </c>
      <c r="BI26" s="85" t="s">
        <v>204</v>
      </c>
      <c r="BJ26" s="85"/>
      <c r="BK26" s="85">
        <v>53</v>
      </c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  <c r="CW26" s="85"/>
    </row>
    <row r="27" spans="1:101" s="86" customFormat="1" ht="31.5" hidden="1" customHeight="1" x14ac:dyDescent="0.35">
      <c r="A27" s="73">
        <v>2021</v>
      </c>
      <c r="B27" s="74">
        <v>1</v>
      </c>
      <c r="C27" s="284">
        <v>44198</v>
      </c>
      <c r="D27" s="74">
        <v>241</v>
      </c>
      <c r="E27" s="74">
        <v>165</v>
      </c>
      <c r="F27" s="74">
        <v>6</v>
      </c>
      <c r="G27" s="75" t="s">
        <v>171</v>
      </c>
      <c r="H27" s="76" t="s">
        <v>172</v>
      </c>
      <c r="I27" s="76" t="s">
        <v>144</v>
      </c>
      <c r="J27" s="76">
        <v>2</v>
      </c>
      <c r="K27" s="76">
        <v>2</v>
      </c>
      <c r="L27" s="285">
        <v>706</v>
      </c>
      <c r="M27" s="286">
        <v>656.58</v>
      </c>
      <c r="N27" s="287">
        <v>755.42</v>
      </c>
      <c r="O27" s="111"/>
      <c r="P27" s="111">
        <v>663</v>
      </c>
      <c r="Q27" s="111">
        <v>673</v>
      </c>
      <c r="R27" s="111">
        <v>623</v>
      </c>
      <c r="S27" s="111"/>
      <c r="T27" s="77">
        <v>134</v>
      </c>
      <c r="U27" s="77"/>
      <c r="V27" s="111"/>
      <c r="W27" s="111"/>
      <c r="X27" s="111"/>
      <c r="Y27" s="111"/>
      <c r="Z27" s="111"/>
      <c r="AA27" s="77"/>
      <c r="AB27" s="77"/>
      <c r="AC27" s="111"/>
      <c r="AD27" s="111"/>
      <c r="AE27" s="111"/>
      <c r="AF27" s="111"/>
      <c r="AG27" s="111"/>
      <c r="AH27" s="77"/>
      <c r="AI27" s="77"/>
      <c r="AJ27" s="78">
        <v>653</v>
      </c>
      <c r="AK27" s="79">
        <v>60</v>
      </c>
      <c r="AL27" s="80">
        <v>120</v>
      </c>
      <c r="AM27" s="77">
        <v>54</v>
      </c>
      <c r="AN27" s="77">
        <v>134</v>
      </c>
      <c r="AO27" s="81">
        <v>1</v>
      </c>
      <c r="AP27" s="81">
        <v>1</v>
      </c>
      <c r="AQ27" s="81">
        <v>1</v>
      </c>
      <c r="AR27" s="81"/>
      <c r="AS27" s="81"/>
      <c r="AT27" s="81"/>
      <c r="AU27" s="81"/>
      <c r="AV27" s="81"/>
      <c r="AW27" s="81"/>
      <c r="AX27" s="82">
        <v>2</v>
      </c>
      <c r="AY27" s="83">
        <v>392</v>
      </c>
      <c r="AZ27" s="149">
        <v>1.4999999999999999E-2</v>
      </c>
      <c r="BA27" s="84">
        <v>5.0000000000000001E-3</v>
      </c>
      <c r="BB27" s="83">
        <v>1</v>
      </c>
      <c r="BC27" s="83">
        <v>0</v>
      </c>
      <c r="BD27" s="83">
        <v>0.6</v>
      </c>
      <c r="BE27" s="83">
        <v>1.3</v>
      </c>
      <c r="BF27" s="83">
        <v>256</v>
      </c>
      <c r="BG27" s="28" t="s">
        <v>145</v>
      </c>
      <c r="BH27" s="85" t="s">
        <v>145</v>
      </c>
      <c r="BI27" s="85"/>
      <c r="BJ27" s="85"/>
      <c r="BK27" s="85">
        <v>53</v>
      </c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</row>
    <row r="28" spans="1:101" s="86" customFormat="1" ht="31.5" customHeight="1" x14ac:dyDescent="0.35">
      <c r="A28" s="73">
        <v>2021</v>
      </c>
      <c r="B28" s="74">
        <v>1</v>
      </c>
      <c r="C28" s="284">
        <v>44198</v>
      </c>
      <c r="D28" s="74">
        <v>32</v>
      </c>
      <c r="E28" s="74">
        <v>92</v>
      </c>
      <c r="F28" s="74">
        <v>7</v>
      </c>
      <c r="G28" s="75" t="s">
        <v>205</v>
      </c>
      <c r="H28" s="76" t="s">
        <v>206</v>
      </c>
      <c r="I28" s="76" t="s">
        <v>144</v>
      </c>
      <c r="J28" s="76">
        <v>2</v>
      </c>
      <c r="K28" s="76">
        <v>3</v>
      </c>
      <c r="L28" s="285">
        <v>361</v>
      </c>
      <c r="M28" s="286">
        <v>335.73</v>
      </c>
      <c r="N28" s="287">
        <v>386.27</v>
      </c>
      <c r="O28" s="111"/>
      <c r="P28" s="111"/>
      <c r="Q28" s="111"/>
      <c r="R28" s="111"/>
      <c r="S28" s="111"/>
      <c r="T28" s="77"/>
      <c r="U28" s="77"/>
      <c r="V28" s="111">
        <v>381</v>
      </c>
      <c r="W28" s="111">
        <v>375</v>
      </c>
      <c r="X28" s="111">
        <v>369</v>
      </c>
      <c r="Y28" s="111">
        <v>370</v>
      </c>
      <c r="Z28" s="111">
        <v>377</v>
      </c>
      <c r="AA28" s="77">
        <v>99</v>
      </c>
      <c r="AB28" s="77">
        <v>95</v>
      </c>
      <c r="AC28" s="111"/>
      <c r="AD28" s="111"/>
      <c r="AE28" s="111"/>
      <c r="AF28" s="111"/>
      <c r="AG28" s="111"/>
      <c r="AH28" s="77"/>
      <c r="AI28" s="77"/>
      <c r="AJ28" s="78">
        <v>374.4</v>
      </c>
      <c r="AK28" s="79">
        <v>74</v>
      </c>
      <c r="AL28" s="80">
        <v>97</v>
      </c>
      <c r="AM28" s="77">
        <v>74</v>
      </c>
      <c r="AN28" s="77">
        <v>97</v>
      </c>
      <c r="AO28" s="81">
        <v>3</v>
      </c>
      <c r="AP28" s="81">
        <v>4</v>
      </c>
      <c r="AQ28" s="81"/>
      <c r="AR28" s="81"/>
      <c r="AS28" s="81"/>
      <c r="AT28" s="81"/>
      <c r="AU28" s="81"/>
      <c r="AV28" s="81"/>
      <c r="AW28" s="81"/>
      <c r="AX28" s="82">
        <v>7</v>
      </c>
      <c r="AY28" s="83">
        <v>887</v>
      </c>
      <c r="AZ28" s="149">
        <v>1.4999999999999999E-2</v>
      </c>
      <c r="BA28" s="84">
        <v>8.0000000000000002E-3</v>
      </c>
      <c r="BB28" s="83">
        <v>1</v>
      </c>
      <c r="BC28" s="83">
        <v>0</v>
      </c>
      <c r="BD28" s="83">
        <v>2.5</v>
      </c>
      <c r="BE28" s="83">
        <v>2.6</v>
      </c>
      <c r="BF28" s="83">
        <v>332.1</v>
      </c>
      <c r="BG28" s="28" t="s">
        <v>148</v>
      </c>
      <c r="BH28" s="85" t="s">
        <v>149</v>
      </c>
      <c r="BI28" s="85" t="s">
        <v>207</v>
      </c>
      <c r="BJ28" s="85" t="s">
        <v>208</v>
      </c>
      <c r="BK28" s="85">
        <v>53</v>
      </c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  <c r="CW28" s="85"/>
    </row>
    <row r="29" spans="1:101" s="86" customFormat="1" ht="31.5" customHeight="1" x14ac:dyDescent="0.35">
      <c r="A29" s="73">
        <v>2021</v>
      </c>
      <c r="B29" s="74">
        <v>1</v>
      </c>
      <c r="C29" s="284">
        <v>44198</v>
      </c>
      <c r="D29" s="74">
        <v>32</v>
      </c>
      <c r="E29" s="74">
        <v>93</v>
      </c>
      <c r="F29" s="74">
        <v>7</v>
      </c>
      <c r="G29" s="75" t="s">
        <v>209</v>
      </c>
      <c r="H29" s="76" t="s">
        <v>210</v>
      </c>
      <c r="I29" s="76" t="s">
        <v>144</v>
      </c>
      <c r="J29" s="76">
        <v>2</v>
      </c>
      <c r="K29" s="76">
        <v>3</v>
      </c>
      <c r="L29" s="285">
        <v>59</v>
      </c>
      <c r="M29" s="286">
        <v>54.87</v>
      </c>
      <c r="N29" s="287">
        <v>63.13</v>
      </c>
      <c r="O29" s="111"/>
      <c r="P29" s="111"/>
      <c r="Q29" s="111"/>
      <c r="R29" s="111"/>
      <c r="S29" s="111"/>
      <c r="T29" s="77"/>
      <c r="U29" s="77"/>
      <c r="V29" s="111">
        <v>56</v>
      </c>
      <c r="W29" s="111">
        <v>58</v>
      </c>
      <c r="X29" s="111">
        <v>58</v>
      </c>
      <c r="Y29" s="111">
        <v>56</v>
      </c>
      <c r="Z29" s="111">
        <v>58</v>
      </c>
      <c r="AA29" s="77">
        <v>99</v>
      </c>
      <c r="AB29" s="77">
        <v>95</v>
      </c>
      <c r="AC29" s="111"/>
      <c r="AD29" s="111"/>
      <c r="AE29" s="111"/>
      <c r="AF29" s="111"/>
      <c r="AG29" s="111"/>
      <c r="AH29" s="77"/>
      <c r="AI29" s="77"/>
      <c r="AJ29" s="78">
        <v>57.2</v>
      </c>
      <c r="AK29" s="79">
        <v>74</v>
      </c>
      <c r="AL29" s="80">
        <v>97</v>
      </c>
      <c r="AM29" s="77">
        <v>74</v>
      </c>
      <c r="AN29" s="77">
        <v>97</v>
      </c>
      <c r="AO29" s="81">
        <v>5</v>
      </c>
      <c r="AP29" s="81">
        <v>4</v>
      </c>
      <c r="AQ29" s="81"/>
      <c r="AR29" s="81"/>
      <c r="AS29" s="81"/>
      <c r="AT29" s="81"/>
      <c r="AU29" s="81"/>
      <c r="AV29" s="81"/>
      <c r="AW29" s="81"/>
      <c r="AX29" s="82">
        <v>9</v>
      </c>
      <c r="AY29" s="83">
        <v>819</v>
      </c>
      <c r="AZ29" s="149">
        <v>1.4999999999999999E-2</v>
      </c>
      <c r="BA29" s="84">
        <v>1.0999999999999999E-2</v>
      </c>
      <c r="BB29" s="83">
        <v>1</v>
      </c>
      <c r="BC29" s="83">
        <v>0.2</v>
      </c>
      <c r="BD29" s="83">
        <v>13.9</v>
      </c>
      <c r="BE29" s="83">
        <v>0.5</v>
      </c>
      <c r="BF29" s="83">
        <v>46.8</v>
      </c>
      <c r="BG29" s="28" t="s">
        <v>148</v>
      </c>
      <c r="BH29" s="85" t="s">
        <v>149</v>
      </c>
      <c r="BI29" s="85" t="s">
        <v>211</v>
      </c>
      <c r="BJ29" s="85" t="s">
        <v>208</v>
      </c>
      <c r="BK29" s="85">
        <v>53</v>
      </c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  <c r="CW29" s="85"/>
    </row>
    <row r="30" spans="1:101" s="86" customFormat="1" ht="31.5" hidden="1" customHeight="1" x14ac:dyDescent="0.35">
      <c r="A30" s="73">
        <v>2021</v>
      </c>
      <c r="B30" s="74">
        <v>1</v>
      </c>
      <c r="C30" s="284">
        <v>44198</v>
      </c>
      <c r="D30" s="74">
        <v>138</v>
      </c>
      <c r="E30" s="74">
        <v>559</v>
      </c>
      <c r="F30" s="74">
        <v>7</v>
      </c>
      <c r="G30" s="75" t="s">
        <v>173</v>
      </c>
      <c r="H30" s="76" t="s">
        <v>174</v>
      </c>
      <c r="I30" s="76" t="s">
        <v>144</v>
      </c>
      <c r="J30" s="76">
        <v>3</v>
      </c>
      <c r="K30" s="76">
        <v>2</v>
      </c>
      <c r="L30" s="285">
        <v>610</v>
      </c>
      <c r="M30" s="286">
        <v>579.5</v>
      </c>
      <c r="N30" s="287">
        <v>640.5</v>
      </c>
      <c r="O30" s="111"/>
      <c r="P30" s="111">
        <v>604</v>
      </c>
      <c r="Q30" s="111"/>
      <c r="R30" s="111"/>
      <c r="S30" s="111"/>
      <c r="T30" s="77">
        <v>114</v>
      </c>
      <c r="U30" s="77"/>
      <c r="V30" s="111"/>
      <c r="W30" s="111"/>
      <c r="X30" s="111"/>
      <c r="Y30" s="111"/>
      <c r="Z30" s="111"/>
      <c r="AA30" s="77"/>
      <c r="AB30" s="77"/>
      <c r="AC30" s="111"/>
      <c r="AD30" s="111"/>
      <c r="AE30" s="111"/>
      <c r="AF30" s="111"/>
      <c r="AG30" s="111"/>
      <c r="AH30" s="77"/>
      <c r="AI30" s="77"/>
      <c r="AJ30" s="78">
        <v>604</v>
      </c>
      <c r="AK30" s="79">
        <v>90</v>
      </c>
      <c r="AL30" s="80">
        <v>120</v>
      </c>
      <c r="AM30" s="77">
        <v>95</v>
      </c>
      <c r="AN30" s="77">
        <v>114</v>
      </c>
      <c r="AO30" s="81">
        <v>1</v>
      </c>
      <c r="AP30" s="81">
        <v>1</v>
      </c>
      <c r="AQ30" s="81"/>
      <c r="AR30" s="81"/>
      <c r="AS30" s="81"/>
      <c r="AT30" s="81"/>
      <c r="AU30" s="81"/>
      <c r="AV30" s="81"/>
      <c r="AW30" s="81"/>
      <c r="AX30" s="82">
        <v>2</v>
      </c>
      <c r="AY30" s="83">
        <v>236</v>
      </c>
      <c r="AZ30" s="149">
        <v>1.4999999999999999E-2</v>
      </c>
      <c r="BA30" s="84">
        <v>8.0000000000000002E-3</v>
      </c>
      <c r="BB30" s="83">
        <v>1</v>
      </c>
      <c r="BC30" s="83">
        <v>0</v>
      </c>
      <c r="BD30" s="83">
        <v>0.4</v>
      </c>
      <c r="BE30" s="83">
        <v>1.2</v>
      </c>
      <c r="BF30" s="83">
        <v>142.5</v>
      </c>
      <c r="BG30" s="28" t="s">
        <v>145</v>
      </c>
      <c r="BH30" s="85" t="s">
        <v>145</v>
      </c>
      <c r="BI30" s="85"/>
      <c r="BJ30" s="85"/>
      <c r="BK30" s="85">
        <v>53</v>
      </c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  <c r="CW30" s="85"/>
    </row>
    <row r="31" spans="1:101" s="86" customFormat="1" ht="31.5" hidden="1" customHeight="1" x14ac:dyDescent="0.35">
      <c r="A31" s="73">
        <v>2021</v>
      </c>
      <c r="B31" s="74">
        <v>1</v>
      </c>
      <c r="C31" s="284">
        <v>44198</v>
      </c>
      <c r="D31" s="74">
        <v>384</v>
      </c>
      <c r="E31" s="74">
        <v>556</v>
      </c>
      <c r="F31" s="74">
        <v>8</v>
      </c>
      <c r="G31" s="75" t="s">
        <v>175</v>
      </c>
      <c r="H31" s="76" t="s">
        <v>176</v>
      </c>
      <c r="I31" s="76" t="s">
        <v>144</v>
      </c>
      <c r="J31" s="76">
        <v>1</v>
      </c>
      <c r="K31" s="76">
        <v>6</v>
      </c>
      <c r="L31" s="285">
        <v>1066</v>
      </c>
      <c r="M31" s="286">
        <v>1003.106</v>
      </c>
      <c r="N31" s="287">
        <v>1141.6859999999999</v>
      </c>
      <c r="O31" s="111">
        <v>272</v>
      </c>
      <c r="P31" s="111">
        <v>1011</v>
      </c>
      <c r="Q31" s="111">
        <v>1011</v>
      </c>
      <c r="R31" s="111">
        <v>1015</v>
      </c>
      <c r="S31" s="111">
        <v>760</v>
      </c>
      <c r="T31" s="77">
        <v>131</v>
      </c>
      <c r="U31" s="77">
        <v>134</v>
      </c>
      <c r="V31" s="111"/>
      <c r="W31" s="111">
        <v>1117</v>
      </c>
      <c r="X31" s="111">
        <v>1066</v>
      </c>
      <c r="Y31" s="111">
        <v>1197</v>
      </c>
      <c r="Z31" s="111">
        <v>1046</v>
      </c>
      <c r="AA31" s="77">
        <v>148</v>
      </c>
      <c r="AB31" s="77">
        <v>146</v>
      </c>
      <c r="AC31" s="111"/>
      <c r="AD31" s="111"/>
      <c r="AE31" s="111"/>
      <c r="AF31" s="111"/>
      <c r="AG31" s="111"/>
      <c r="AH31" s="77"/>
      <c r="AI31" s="77"/>
      <c r="AJ31" s="78">
        <v>1061.9000000000001</v>
      </c>
      <c r="AK31" s="79">
        <v>20</v>
      </c>
      <c r="AL31" s="80">
        <v>180</v>
      </c>
      <c r="AM31" s="77">
        <v>26</v>
      </c>
      <c r="AN31" s="77">
        <v>140</v>
      </c>
      <c r="AO31" s="81">
        <v>4</v>
      </c>
      <c r="AP31" s="81">
        <v>3</v>
      </c>
      <c r="AQ31" s="81">
        <v>2</v>
      </c>
      <c r="AR31" s="81"/>
      <c r="AS31" s="81"/>
      <c r="AT31" s="81"/>
      <c r="AU31" s="81"/>
      <c r="AV31" s="81"/>
      <c r="AW31" s="81"/>
      <c r="AX31" s="82">
        <v>8</v>
      </c>
      <c r="AY31" s="83">
        <v>128</v>
      </c>
      <c r="AZ31" s="149">
        <v>1.4999999999999999E-2</v>
      </c>
      <c r="BA31" s="84">
        <v>6.3E-2</v>
      </c>
      <c r="BB31" s="83"/>
      <c r="BC31" s="83">
        <v>0</v>
      </c>
      <c r="BD31" s="83">
        <v>0.1</v>
      </c>
      <c r="BE31" s="83">
        <v>8.5</v>
      </c>
      <c r="BF31" s="83">
        <v>135.9</v>
      </c>
      <c r="BG31" s="28" t="s">
        <v>153</v>
      </c>
      <c r="BH31" s="85" t="s">
        <v>154</v>
      </c>
      <c r="BI31" s="85" t="s">
        <v>177</v>
      </c>
      <c r="BJ31" s="85"/>
      <c r="BK31" s="85">
        <v>53</v>
      </c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  <c r="CW31" s="85"/>
    </row>
    <row r="32" spans="1:101" s="86" customFormat="1" ht="31.5" hidden="1" customHeight="1" x14ac:dyDescent="0.35">
      <c r="A32" s="73">
        <v>2021</v>
      </c>
      <c r="B32" s="74">
        <v>1</v>
      </c>
      <c r="C32" s="284">
        <v>44198</v>
      </c>
      <c r="D32" s="74">
        <v>384</v>
      </c>
      <c r="E32" s="74">
        <v>557</v>
      </c>
      <c r="F32" s="74">
        <v>8</v>
      </c>
      <c r="G32" s="75" t="s">
        <v>178</v>
      </c>
      <c r="H32" s="76" t="s">
        <v>179</v>
      </c>
      <c r="I32" s="76" t="s">
        <v>144</v>
      </c>
      <c r="J32" s="76">
        <v>1</v>
      </c>
      <c r="K32" s="76">
        <v>6</v>
      </c>
      <c r="L32" s="285">
        <v>182</v>
      </c>
      <c r="M32" s="286">
        <v>171.262</v>
      </c>
      <c r="N32" s="287">
        <v>194.922</v>
      </c>
      <c r="O32" s="111"/>
      <c r="P32" s="111">
        <v>176</v>
      </c>
      <c r="Q32" s="111">
        <v>191</v>
      </c>
      <c r="R32" s="111">
        <v>179</v>
      </c>
      <c r="S32" s="111">
        <v>188</v>
      </c>
      <c r="T32" s="77">
        <v>131</v>
      </c>
      <c r="U32" s="77">
        <v>134</v>
      </c>
      <c r="V32" s="111"/>
      <c r="W32" s="111">
        <v>220</v>
      </c>
      <c r="X32" s="111">
        <v>192</v>
      </c>
      <c r="Y32" s="111">
        <v>235</v>
      </c>
      <c r="Z32" s="111">
        <v>176</v>
      </c>
      <c r="AA32" s="77">
        <v>148</v>
      </c>
      <c r="AB32" s="77">
        <v>146</v>
      </c>
      <c r="AC32" s="111"/>
      <c r="AD32" s="111"/>
      <c r="AE32" s="111"/>
      <c r="AF32" s="111"/>
      <c r="AG32" s="111"/>
      <c r="AH32" s="77"/>
      <c r="AI32" s="77"/>
      <c r="AJ32" s="78">
        <v>194.6</v>
      </c>
      <c r="AK32" s="79">
        <v>20</v>
      </c>
      <c r="AL32" s="80">
        <v>180</v>
      </c>
      <c r="AM32" s="77">
        <v>26</v>
      </c>
      <c r="AN32" s="77">
        <v>140</v>
      </c>
      <c r="AO32" s="81">
        <v>4</v>
      </c>
      <c r="AP32" s="81">
        <v>4</v>
      </c>
      <c r="AQ32" s="81">
        <v>2</v>
      </c>
      <c r="AR32" s="81"/>
      <c r="AS32" s="81"/>
      <c r="AT32" s="81"/>
      <c r="AU32" s="81"/>
      <c r="AV32" s="81"/>
      <c r="AW32" s="81"/>
      <c r="AX32" s="82">
        <v>9</v>
      </c>
      <c r="AY32" s="83">
        <v>15</v>
      </c>
      <c r="AZ32" s="149">
        <v>1.4999999999999999E-2</v>
      </c>
      <c r="BA32" s="84">
        <v>0.6</v>
      </c>
      <c r="BB32" s="83"/>
      <c r="BC32" s="83">
        <v>0</v>
      </c>
      <c r="BD32" s="83">
        <v>0.1</v>
      </c>
      <c r="BE32" s="83">
        <v>1.8</v>
      </c>
      <c r="BF32" s="83">
        <v>2.9</v>
      </c>
      <c r="BG32" s="28" t="s">
        <v>153</v>
      </c>
      <c r="BH32" s="85" t="s">
        <v>154</v>
      </c>
      <c r="BI32" s="85" t="s">
        <v>177</v>
      </c>
      <c r="BJ32" s="85" t="s">
        <v>180</v>
      </c>
      <c r="BK32" s="85">
        <v>53</v>
      </c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  <c r="CW32" s="85"/>
    </row>
    <row r="33" spans="1:101" s="86" customFormat="1" ht="31.5" customHeight="1" x14ac:dyDescent="0.35">
      <c r="A33" s="73">
        <v>2021</v>
      </c>
      <c r="B33" s="74">
        <v>1</v>
      </c>
      <c r="C33" s="284">
        <v>44198</v>
      </c>
      <c r="D33" s="74">
        <v>159</v>
      </c>
      <c r="E33" s="74">
        <v>299</v>
      </c>
      <c r="F33" s="74">
        <v>28</v>
      </c>
      <c r="G33" s="75" t="s">
        <v>181</v>
      </c>
      <c r="H33" s="76" t="s">
        <v>182</v>
      </c>
      <c r="I33" s="76" t="s">
        <v>183</v>
      </c>
      <c r="J33" s="76">
        <v>3</v>
      </c>
      <c r="K33" s="76">
        <v>2</v>
      </c>
      <c r="L33" s="285">
        <v>115</v>
      </c>
      <c r="M33" s="286">
        <v>106.95</v>
      </c>
      <c r="N33" s="287">
        <v>123.05</v>
      </c>
      <c r="O33" s="111"/>
      <c r="P33" s="111">
        <v>107</v>
      </c>
      <c r="Q33" s="111">
        <v>109</v>
      </c>
      <c r="R33" s="111">
        <v>108</v>
      </c>
      <c r="S33" s="111">
        <v>106</v>
      </c>
      <c r="T33" s="77">
        <v>121</v>
      </c>
      <c r="U33" s="77">
        <v>124</v>
      </c>
      <c r="V33" s="111"/>
      <c r="W33" s="111">
        <v>115</v>
      </c>
      <c r="X33" s="111">
        <v>118</v>
      </c>
      <c r="Y33" s="111">
        <v>105</v>
      </c>
      <c r="Z33" s="111">
        <v>111</v>
      </c>
      <c r="AA33" s="77">
        <v>117</v>
      </c>
      <c r="AB33" s="77">
        <v>117</v>
      </c>
      <c r="AC33" s="111"/>
      <c r="AD33" s="111"/>
      <c r="AE33" s="111"/>
      <c r="AF33" s="111"/>
      <c r="AG33" s="111"/>
      <c r="AH33" s="77"/>
      <c r="AI33" s="77"/>
      <c r="AJ33" s="78">
        <v>109.9</v>
      </c>
      <c r="AK33" s="79">
        <v>70</v>
      </c>
      <c r="AL33" s="80">
        <v>154</v>
      </c>
      <c r="AM33" s="77">
        <v>90</v>
      </c>
      <c r="AN33" s="77">
        <v>120</v>
      </c>
      <c r="AO33" s="81">
        <v>3</v>
      </c>
      <c r="AP33" s="81">
        <v>2</v>
      </c>
      <c r="AQ33" s="81">
        <v>7</v>
      </c>
      <c r="AR33" s="81"/>
      <c r="AS33" s="81"/>
      <c r="AT33" s="81"/>
      <c r="AU33" s="81"/>
      <c r="AV33" s="81"/>
      <c r="AW33" s="81"/>
      <c r="AX33" s="82">
        <v>12</v>
      </c>
      <c r="AY33" s="83">
        <v>1524</v>
      </c>
      <c r="AZ33" s="149">
        <v>0.02</v>
      </c>
      <c r="BA33" s="84">
        <v>8.0000000000000002E-3</v>
      </c>
      <c r="BB33" s="83">
        <v>1</v>
      </c>
      <c r="BC33" s="83">
        <v>0.1</v>
      </c>
      <c r="BD33" s="83">
        <v>13.3</v>
      </c>
      <c r="BE33" s="83">
        <v>1.3</v>
      </c>
      <c r="BF33" s="83">
        <v>167.5</v>
      </c>
      <c r="BG33" s="28" t="s">
        <v>148</v>
      </c>
      <c r="BH33" s="85" t="s">
        <v>184</v>
      </c>
      <c r="BI33" s="85"/>
      <c r="BJ33" s="85"/>
      <c r="BK33" s="85">
        <v>53</v>
      </c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  <c r="CW33" s="85"/>
    </row>
    <row r="34" spans="1:101" s="86" customFormat="1" ht="31.5" customHeight="1" x14ac:dyDescent="0.35">
      <c r="A34" s="73">
        <v>2021</v>
      </c>
      <c r="B34" s="74">
        <v>1</v>
      </c>
      <c r="C34" s="284">
        <v>44198</v>
      </c>
      <c r="D34" s="74">
        <v>334</v>
      </c>
      <c r="E34" s="74">
        <v>254</v>
      </c>
      <c r="F34" s="74">
        <v>46</v>
      </c>
      <c r="G34" s="75" t="s">
        <v>189</v>
      </c>
      <c r="H34" s="76" t="s">
        <v>190</v>
      </c>
      <c r="I34" s="76" t="s">
        <v>191</v>
      </c>
      <c r="J34" s="76">
        <v>4</v>
      </c>
      <c r="K34" s="76">
        <v>2</v>
      </c>
      <c r="L34" s="285">
        <v>203</v>
      </c>
      <c r="M34" s="286">
        <v>188.79</v>
      </c>
      <c r="N34" s="287">
        <v>217.21</v>
      </c>
      <c r="O34" s="111"/>
      <c r="P34" s="111">
        <v>210</v>
      </c>
      <c r="Q34" s="111">
        <v>198</v>
      </c>
      <c r="R34" s="111">
        <v>211</v>
      </c>
      <c r="S34" s="111">
        <v>208</v>
      </c>
      <c r="T34" s="77">
        <v>144</v>
      </c>
      <c r="U34" s="77">
        <v>136</v>
      </c>
      <c r="V34" s="111">
        <v>213</v>
      </c>
      <c r="W34" s="111">
        <v>210</v>
      </c>
      <c r="X34" s="111">
        <v>216</v>
      </c>
      <c r="Y34" s="111">
        <v>208</v>
      </c>
      <c r="Z34" s="111">
        <v>210</v>
      </c>
      <c r="AA34" s="77">
        <v>128</v>
      </c>
      <c r="AB34" s="77">
        <v>132</v>
      </c>
      <c r="AC34" s="111"/>
      <c r="AD34" s="111"/>
      <c r="AE34" s="111"/>
      <c r="AF34" s="111"/>
      <c r="AG34" s="111"/>
      <c r="AH34" s="77"/>
      <c r="AI34" s="77"/>
      <c r="AJ34" s="78">
        <v>209.3</v>
      </c>
      <c r="AK34" s="79">
        <v>88</v>
      </c>
      <c r="AL34" s="80">
        <v>164</v>
      </c>
      <c r="AM34" s="77">
        <v>107</v>
      </c>
      <c r="AN34" s="77">
        <v>135</v>
      </c>
      <c r="AO34" s="81">
        <v>6</v>
      </c>
      <c r="AP34" s="81">
        <v>7</v>
      </c>
      <c r="AQ34" s="81">
        <v>4</v>
      </c>
      <c r="AR34" s="81"/>
      <c r="AS34" s="81"/>
      <c r="AT34" s="81"/>
      <c r="AU34" s="81"/>
      <c r="AV34" s="81"/>
      <c r="AW34" s="81"/>
      <c r="AX34" s="82">
        <v>16</v>
      </c>
      <c r="AY34" s="83">
        <v>1456</v>
      </c>
      <c r="AZ34" s="149">
        <v>0.02</v>
      </c>
      <c r="BA34" s="84">
        <v>1.0999999999999999E-2</v>
      </c>
      <c r="BB34" s="83">
        <v>1</v>
      </c>
      <c r="BC34" s="83">
        <v>0.1</v>
      </c>
      <c r="BD34" s="83">
        <v>7.2</v>
      </c>
      <c r="BE34" s="83">
        <v>3.3</v>
      </c>
      <c r="BF34" s="83">
        <v>304.7</v>
      </c>
      <c r="BG34" s="28" t="s">
        <v>148</v>
      </c>
      <c r="BH34" s="85" t="s">
        <v>184</v>
      </c>
      <c r="BI34" s="85" t="s">
        <v>192</v>
      </c>
      <c r="BJ34" s="85"/>
      <c r="BK34" s="85">
        <v>53</v>
      </c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  <c r="CW34" s="85"/>
    </row>
    <row r="35" spans="1:101" s="86" customFormat="1" ht="31.5" customHeight="1" x14ac:dyDescent="0.35">
      <c r="A35" s="73">
        <v>2021</v>
      </c>
      <c r="B35" s="74">
        <v>1</v>
      </c>
      <c r="C35" s="284">
        <v>44198</v>
      </c>
      <c r="D35" s="74">
        <v>4</v>
      </c>
      <c r="E35" s="74">
        <v>11</v>
      </c>
      <c r="F35" s="74">
        <v>49</v>
      </c>
      <c r="G35" s="75" t="s">
        <v>193</v>
      </c>
      <c r="H35" s="76" t="s">
        <v>194</v>
      </c>
      <c r="I35" s="76" t="s">
        <v>191</v>
      </c>
      <c r="J35" s="76">
        <v>2</v>
      </c>
      <c r="K35" s="76">
        <v>2</v>
      </c>
      <c r="L35" s="285">
        <v>212</v>
      </c>
      <c r="M35" s="286">
        <v>197.16</v>
      </c>
      <c r="N35" s="287">
        <v>226.84</v>
      </c>
      <c r="O35" s="111"/>
      <c r="P35" s="111"/>
      <c r="Q35" s="111"/>
      <c r="R35" s="111">
        <v>228</v>
      </c>
      <c r="S35" s="111">
        <v>236</v>
      </c>
      <c r="T35" s="77"/>
      <c r="U35" s="77">
        <v>213</v>
      </c>
      <c r="V35" s="111"/>
      <c r="W35" s="111">
        <v>221</v>
      </c>
      <c r="X35" s="111">
        <v>215</v>
      </c>
      <c r="Y35" s="111"/>
      <c r="Z35" s="111"/>
      <c r="AA35" s="77">
        <v>181</v>
      </c>
      <c r="AB35" s="77"/>
      <c r="AC35" s="111"/>
      <c r="AD35" s="111"/>
      <c r="AE35" s="111"/>
      <c r="AF35" s="111"/>
      <c r="AG35" s="111"/>
      <c r="AH35" s="77"/>
      <c r="AI35" s="77"/>
      <c r="AJ35" s="78">
        <v>225</v>
      </c>
      <c r="AK35" s="79">
        <v>37</v>
      </c>
      <c r="AL35" s="80">
        <v>195</v>
      </c>
      <c r="AM35" s="77">
        <v>37</v>
      </c>
      <c r="AN35" s="77">
        <v>197</v>
      </c>
      <c r="AO35" s="81">
        <v>7</v>
      </c>
      <c r="AP35" s="81">
        <v>11</v>
      </c>
      <c r="AQ35" s="81">
        <v>11</v>
      </c>
      <c r="AR35" s="81"/>
      <c r="AS35" s="81"/>
      <c r="AT35" s="81"/>
      <c r="AU35" s="81"/>
      <c r="AV35" s="81"/>
      <c r="AW35" s="81"/>
      <c r="AX35" s="82">
        <v>29</v>
      </c>
      <c r="AY35" s="83">
        <v>389</v>
      </c>
      <c r="AZ35" s="149">
        <v>0.02</v>
      </c>
      <c r="BA35" s="84">
        <v>7.4999999999999997E-2</v>
      </c>
      <c r="BB35" s="83"/>
      <c r="BC35" s="83">
        <v>0.1</v>
      </c>
      <c r="BD35" s="83">
        <v>1.8</v>
      </c>
      <c r="BE35" s="83">
        <v>6.5</v>
      </c>
      <c r="BF35" s="83">
        <v>87.5</v>
      </c>
      <c r="BG35" s="28" t="s">
        <v>148</v>
      </c>
      <c r="BH35" s="85" t="s">
        <v>187</v>
      </c>
      <c r="BI35" s="85" t="s">
        <v>195</v>
      </c>
      <c r="BJ35" s="85"/>
      <c r="BK35" s="85">
        <v>53</v>
      </c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  <c r="CW35" s="85"/>
    </row>
    <row r="36" spans="1:101" s="86" customFormat="1" ht="31.5" customHeight="1" x14ac:dyDescent="0.35">
      <c r="A36" s="73">
        <v>2021</v>
      </c>
      <c r="B36" s="74">
        <v>1</v>
      </c>
      <c r="C36" s="284">
        <v>44198</v>
      </c>
      <c r="D36" s="74">
        <v>4</v>
      </c>
      <c r="E36" s="74">
        <v>12</v>
      </c>
      <c r="F36" s="74">
        <v>49</v>
      </c>
      <c r="G36" s="75" t="s">
        <v>196</v>
      </c>
      <c r="H36" s="76" t="s">
        <v>197</v>
      </c>
      <c r="I36" s="76" t="s">
        <v>191</v>
      </c>
      <c r="J36" s="76">
        <v>2</v>
      </c>
      <c r="K36" s="76">
        <v>2</v>
      </c>
      <c r="L36" s="285">
        <v>212</v>
      </c>
      <c r="M36" s="286">
        <v>197.16</v>
      </c>
      <c r="N36" s="287">
        <v>226.84</v>
      </c>
      <c r="O36" s="111"/>
      <c r="P36" s="111"/>
      <c r="Q36" s="111"/>
      <c r="R36" s="111">
        <v>228</v>
      </c>
      <c r="S36" s="111">
        <v>234</v>
      </c>
      <c r="T36" s="77"/>
      <c r="U36" s="77">
        <v>213</v>
      </c>
      <c r="V36" s="111"/>
      <c r="W36" s="111">
        <v>218</v>
      </c>
      <c r="X36" s="111">
        <v>223</v>
      </c>
      <c r="Y36" s="111"/>
      <c r="Z36" s="111"/>
      <c r="AA36" s="77">
        <v>181</v>
      </c>
      <c r="AB36" s="77"/>
      <c r="AC36" s="111"/>
      <c r="AD36" s="111"/>
      <c r="AE36" s="111"/>
      <c r="AF36" s="111"/>
      <c r="AG36" s="111"/>
      <c r="AH36" s="77"/>
      <c r="AI36" s="77"/>
      <c r="AJ36" s="78">
        <v>225.8</v>
      </c>
      <c r="AK36" s="79">
        <v>37</v>
      </c>
      <c r="AL36" s="80">
        <v>195</v>
      </c>
      <c r="AM36" s="77">
        <v>37</v>
      </c>
      <c r="AN36" s="77">
        <v>197</v>
      </c>
      <c r="AO36" s="81">
        <v>15</v>
      </c>
      <c r="AP36" s="81">
        <v>7</v>
      </c>
      <c r="AQ36" s="81">
        <v>3</v>
      </c>
      <c r="AR36" s="81"/>
      <c r="AS36" s="81"/>
      <c r="AT36" s="81"/>
      <c r="AU36" s="81"/>
      <c r="AV36" s="81"/>
      <c r="AW36" s="81"/>
      <c r="AX36" s="82">
        <v>25</v>
      </c>
      <c r="AY36" s="83">
        <v>385</v>
      </c>
      <c r="AZ36" s="149">
        <v>0.02</v>
      </c>
      <c r="BA36" s="84">
        <v>6.5000000000000002E-2</v>
      </c>
      <c r="BB36" s="83"/>
      <c r="BC36" s="83">
        <v>0.1</v>
      </c>
      <c r="BD36" s="83">
        <v>1.8</v>
      </c>
      <c r="BE36" s="83">
        <v>5.6</v>
      </c>
      <c r="BF36" s="83">
        <v>86.9</v>
      </c>
      <c r="BG36" s="28" t="s">
        <v>148</v>
      </c>
      <c r="BH36" s="85" t="s">
        <v>187</v>
      </c>
      <c r="BI36" s="85" t="s">
        <v>198</v>
      </c>
      <c r="BJ36" s="85"/>
      <c r="BK36" s="85">
        <v>53</v>
      </c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  <c r="CW36" s="85"/>
    </row>
    <row r="37" spans="1:101" s="86" customFormat="1" ht="31.5" customHeight="1" x14ac:dyDescent="0.35">
      <c r="A37" s="73">
        <v>2021</v>
      </c>
      <c r="B37" s="74">
        <v>1</v>
      </c>
      <c r="C37" s="284">
        <v>44199</v>
      </c>
      <c r="D37" s="74">
        <v>377</v>
      </c>
      <c r="E37" s="74">
        <v>439</v>
      </c>
      <c r="F37" s="74">
        <v>2</v>
      </c>
      <c r="G37" s="75" t="s">
        <v>146</v>
      </c>
      <c r="H37" s="76" t="s">
        <v>147</v>
      </c>
      <c r="I37" s="76" t="s">
        <v>144</v>
      </c>
      <c r="J37" s="76">
        <v>4</v>
      </c>
      <c r="K37" s="76">
        <v>1</v>
      </c>
      <c r="L37" s="285">
        <v>343</v>
      </c>
      <c r="M37" s="286">
        <v>308.7</v>
      </c>
      <c r="N37" s="287">
        <v>377.3</v>
      </c>
      <c r="O37" s="111">
        <v>351</v>
      </c>
      <c r="P37" s="111">
        <v>337</v>
      </c>
      <c r="Q37" s="111"/>
      <c r="R37" s="111">
        <v>360</v>
      </c>
      <c r="S37" s="111">
        <v>347</v>
      </c>
      <c r="T37" s="77">
        <v>335</v>
      </c>
      <c r="U37" s="77">
        <v>323</v>
      </c>
      <c r="V37" s="111">
        <v>380</v>
      </c>
      <c r="W37" s="111"/>
      <c r="X37" s="111">
        <v>358</v>
      </c>
      <c r="Y37" s="111">
        <v>339</v>
      </c>
      <c r="Z37" s="111">
        <v>337</v>
      </c>
      <c r="AA37" s="77">
        <v>289</v>
      </c>
      <c r="AB37" s="77">
        <v>315</v>
      </c>
      <c r="AC37" s="111"/>
      <c r="AD37" s="111"/>
      <c r="AE37" s="111"/>
      <c r="AF37" s="111"/>
      <c r="AG37" s="111"/>
      <c r="AH37" s="77"/>
      <c r="AI37" s="77"/>
      <c r="AJ37" s="78">
        <v>351.1</v>
      </c>
      <c r="AK37" s="79">
        <v>45</v>
      </c>
      <c r="AL37" s="80">
        <v>320</v>
      </c>
      <c r="AM37" s="77">
        <v>46</v>
      </c>
      <c r="AN37" s="77">
        <v>316</v>
      </c>
      <c r="AO37" s="81">
        <v>12</v>
      </c>
      <c r="AP37" s="81"/>
      <c r="AQ37" s="81">
        <v>19</v>
      </c>
      <c r="AR37" s="81"/>
      <c r="AS37" s="81"/>
      <c r="AT37" s="81"/>
      <c r="AU37" s="81"/>
      <c r="AV37" s="81"/>
      <c r="AW37" s="81"/>
      <c r="AX37" s="82">
        <v>31</v>
      </c>
      <c r="AY37" s="83">
        <v>571</v>
      </c>
      <c r="AZ37" s="149">
        <v>1.4999999999999999E-2</v>
      </c>
      <c r="BA37" s="84">
        <v>5.3999999999999999E-2</v>
      </c>
      <c r="BB37" s="83"/>
      <c r="BC37" s="83">
        <v>0.1</v>
      </c>
      <c r="BD37" s="83">
        <v>1.7</v>
      </c>
      <c r="BE37" s="83">
        <v>10.9</v>
      </c>
      <c r="BF37" s="83">
        <v>200.5</v>
      </c>
      <c r="BG37" s="28" t="s">
        <v>148</v>
      </c>
      <c r="BH37" s="85" t="s">
        <v>149</v>
      </c>
      <c r="BI37" s="85" t="s">
        <v>150</v>
      </c>
      <c r="BJ37" s="85"/>
      <c r="BK37" s="85">
        <v>53</v>
      </c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  <c r="CW37" s="85"/>
    </row>
    <row r="38" spans="1:101" s="86" customFormat="1" ht="31.5" hidden="1" customHeight="1" x14ac:dyDescent="0.35">
      <c r="A38" s="73">
        <v>2021</v>
      </c>
      <c r="B38" s="74">
        <v>1</v>
      </c>
      <c r="C38" s="284">
        <v>44199</v>
      </c>
      <c r="D38" s="74">
        <v>376</v>
      </c>
      <c r="E38" s="74">
        <v>438</v>
      </c>
      <c r="F38" s="74">
        <v>3</v>
      </c>
      <c r="G38" s="75" t="s">
        <v>151</v>
      </c>
      <c r="H38" s="76" t="s">
        <v>152</v>
      </c>
      <c r="I38" s="76" t="s">
        <v>144</v>
      </c>
      <c r="J38" s="76">
        <v>3</v>
      </c>
      <c r="K38" s="76">
        <v>2</v>
      </c>
      <c r="L38" s="285">
        <v>336</v>
      </c>
      <c r="M38" s="286">
        <v>316.17599999999999</v>
      </c>
      <c r="N38" s="287">
        <v>359.85599999999999</v>
      </c>
      <c r="O38" s="111">
        <v>352</v>
      </c>
      <c r="P38" s="111">
        <v>344</v>
      </c>
      <c r="Q38" s="111"/>
      <c r="R38" s="111"/>
      <c r="S38" s="111"/>
      <c r="T38" s="77">
        <v>129</v>
      </c>
      <c r="U38" s="77"/>
      <c r="V38" s="111"/>
      <c r="W38" s="111"/>
      <c r="X38" s="111"/>
      <c r="Y38" s="111"/>
      <c r="Z38" s="111"/>
      <c r="AA38" s="77"/>
      <c r="AB38" s="77"/>
      <c r="AC38" s="111"/>
      <c r="AD38" s="111"/>
      <c r="AE38" s="111"/>
      <c r="AF38" s="111"/>
      <c r="AG38" s="111"/>
      <c r="AH38" s="77"/>
      <c r="AI38" s="77"/>
      <c r="AJ38" s="78">
        <v>348</v>
      </c>
      <c r="AK38" s="79">
        <v>67</v>
      </c>
      <c r="AL38" s="80">
        <v>161</v>
      </c>
      <c r="AM38" s="77">
        <v>84</v>
      </c>
      <c r="AN38" s="77">
        <v>129</v>
      </c>
      <c r="AO38" s="81">
        <v>4</v>
      </c>
      <c r="AP38" s="81"/>
      <c r="AQ38" s="81">
        <v>3</v>
      </c>
      <c r="AR38" s="81"/>
      <c r="AS38" s="81">
        <v>2</v>
      </c>
      <c r="AT38" s="81"/>
      <c r="AU38" s="81"/>
      <c r="AV38" s="81"/>
      <c r="AW38" s="81"/>
      <c r="AX38" s="82">
        <v>8</v>
      </c>
      <c r="AY38" s="83">
        <v>1472</v>
      </c>
      <c r="AZ38" s="149">
        <v>1.4999999999999999E-2</v>
      </c>
      <c r="BA38" s="84">
        <v>5.0000000000000001E-3</v>
      </c>
      <c r="BB38" s="83">
        <v>1</v>
      </c>
      <c r="BC38" s="83">
        <v>0</v>
      </c>
      <c r="BD38" s="83">
        <v>4.4000000000000004</v>
      </c>
      <c r="BE38" s="83">
        <v>2.8</v>
      </c>
      <c r="BF38" s="83">
        <v>512.29999999999995</v>
      </c>
      <c r="BG38" s="28" t="s">
        <v>153</v>
      </c>
      <c r="BH38" s="85" t="s">
        <v>154</v>
      </c>
      <c r="BI38" s="85" t="s">
        <v>155</v>
      </c>
      <c r="BJ38" s="85" t="s">
        <v>156</v>
      </c>
      <c r="BK38" s="85">
        <v>53</v>
      </c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  <c r="CW38" s="85"/>
    </row>
    <row r="39" spans="1:101" s="86" customFormat="1" ht="31.5" customHeight="1" x14ac:dyDescent="0.35">
      <c r="A39" s="73">
        <v>2021</v>
      </c>
      <c r="B39" s="74">
        <v>1</v>
      </c>
      <c r="C39" s="284">
        <v>44199</v>
      </c>
      <c r="D39" s="74">
        <v>406</v>
      </c>
      <c r="E39" s="74">
        <v>623</v>
      </c>
      <c r="F39" s="74">
        <v>3</v>
      </c>
      <c r="G39" s="75" t="s">
        <v>212</v>
      </c>
      <c r="H39" s="76" t="s">
        <v>213</v>
      </c>
      <c r="I39" s="76" t="s">
        <v>144</v>
      </c>
      <c r="J39" s="76">
        <v>1</v>
      </c>
      <c r="K39" s="76">
        <v>5</v>
      </c>
      <c r="L39" s="285">
        <v>599</v>
      </c>
      <c r="M39" s="286">
        <v>551.02009999999996</v>
      </c>
      <c r="N39" s="287">
        <v>646.97990000000004</v>
      </c>
      <c r="O39" s="111"/>
      <c r="P39" s="111"/>
      <c r="Q39" s="111"/>
      <c r="R39" s="111"/>
      <c r="S39" s="111"/>
      <c r="T39" s="77"/>
      <c r="U39" s="77"/>
      <c r="V39" s="111">
        <v>640</v>
      </c>
      <c r="W39" s="111"/>
      <c r="X39" s="111">
        <v>635</v>
      </c>
      <c r="Y39" s="111">
        <v>630</v>
      </c>
      <c r="Z39" s="111">
        <v>638</v>
      </c>
      <c r="AA39" s="77">
        <v>136</v>
      </c>
      <c r="AB39" s="77">
        <v>130</v>
      </c>
      <c r="AC39" s="111"/>
      <c r="AD39" s="111"/>
      <c r="AE39" s="111"/>
      <c r="AF39" s="111"/>
      <c r="AG39" s="111"/>
      <c r="AH39" s="77"/>
      <c r="AI39" s="77"/>
      <c r="AJ39" s="78">
        <v>635.79999999999995</v>
      </c>
      <c r="AK39" s="79">
        <v>18</v>
      </c>
      <c r="AL39" s="80">
        <v>200</v>
      </c>
      <c r="AM39" s="77">
        <v>27</v>
      </c>
      <c r="AN39" s="77">
        <v>133</v>
      </c>
      <c r="AO39" s="81">
        <v>2</v>
      </c>
      <c r="AP39" s="81"/>
      <c r="AQ39" s="81">
        <v>1</v>
      </c>
      <c r="AR39" s="81"/>
      <c r="AS39" s="81"/>
      <c r="AT39" s="81"/>
      <c r="AU39" s="81"/>
      <c r="AV39" s="81"/>
      <c r="AW39" s="81"/>
      <c r="AX39" s="82">
        <v>3</v>
      </c>
      <c r="AY39" s="83">
        <v>273</v>
      </c>
      <c r="AZ39" s="149">
        <v>1.4999999999999999E-2</v>
      </c>
      <c r="BA39" s="84">
        <v>1.0999999999999999E-2</v>
      </c>
      <c r="BB39" s="83">
        <v>1</v>
      </c>
      <c r="BC39" s="83">
        <v>0</v>
      </c>
      <c r="BD39" s="83">
        <v>0.5</v>
      </c>
      <c r="BE39" s="83">
        <v>1.9</v>
      </c>
      <c r="BF39" s="83">
        <v>173.6</v>
      </c>
      <c r="BG39" s="28" t="s">
        <v>148</v>
      </c>
      <c r="BH39" s="85" t="s">
        <v>149</v>
      </c>
      <c r="BI39" s="85" t="s">
        <v>214</v>
      </c>
      <c r="BJ39" s="85"/>
      <c r="BK39" s="85">
        <v>53</v>
      </c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  <c r="CW39" s="85"/>
    </row>
    <row r="40" spans="1:101" s="86" customFormat="1" ht="31.5" customHeight="1" x14ac:dyDescent="0.35">
      <c r="A40" s="73">
        <v>2021</v>
      </c>
      <c r="B40" s="74">
        <v>1</v>
      </c>
      <c r="C40" s="284">
        <v>44199</v>
      </c>
      <c r="D40" s="74">
        <v>406</v>
      </c>
      <c r="E40" s="74">
        <v>624</v>
      </c>
      <c r="F40" s="74">
        <v>3</v>
      </c>
      <c r="G40" s="75" t="s">
        <v>215</v>
      </c>
      <c r="H40" s="76" t="s">
        <v>216</v>
      </c>
      <c r="I40" s="76" t="s">
        <v>144</v>
      </c>
      <c r="J40" s="76">
        <v>1</v>
      </c>
      <c r="K40" s="76">
        <v>5</v>
      </c>
      <c r="L40" s="285">
        <v>374</v>
      </c>
      <c r="M40" s="286">
        <v>344.04259999999999</v>
      </c>
      <c r="N40" s="287">
        <v>403.95740000000001</v>
      </c>
      <c r="O40" s="111"/>
      <c r="P40" s="111"/>
      <c r="Q40" s="111"/>
      <c r="R40" s="111"/>
      <c r="S40" s="111"/>
      <c r="T40" s="77"/>
      <c r="U40" s="77"/>
      <c r="V40" s="111">
        <v>396</v>
      </c>
      <c r="W40" s="111"/>
      <c r="X40" s="111">
        <v>390</v>
      </c>
      <c r="Y40" s="111">
        <v>395</v>
      </c>
      <c r="Z40" s="111">
        <v>380</v>
      </c>
      <c r="AA40" s="77">
        <v>136</v>
      </c>
      <c r="AB40" s="77">
        <v>130</v>
      </c>
      <c r="AC40" s="111"/>
      <c r="AD40" s="111"/>
      <c r="AE40" s="111"/>
      <c r="AF40" s="111"/>
      <c r="AG40" s="111"/>
      <c r="AH40" s="77"/>
      <c r="AI40" s="77"/>
      <c r="AJ40" s="78">
        <v>390.3</v>
      </c>
      <c r="AK40" s="79">
        <v>18</v>
      </c>
      <c r="AL40" s="80">
        <v>200</v>
      </c>
      <c r="AM40" s="77">
        <v>27</v>
      </c>
      <c r="AN40" s="77">
        <v>133</v>
      </c>
      <c r="AO40" s="81">
        <v>1</v>
      </c>
      <c r="AP40" s="81"/>
      <c r="AQ40" s="81">
        <v>2</v>
      </c>
      <c r="AR40" s="81"/>
      <c r="AS40" s="81"/>
      <c r="AT40" s="81"/>
      <c r="AU40" s="81"/>
      <c r="AV40" s="81"/>
      <c r="AW40" s="81"/>
      <c r="AX40" s="82">
        <v>3</v>
      </c>
      <c r="AY40" s="83">
        <v>273</v>
      </c>
      <c r="AZ40" s="149">
        <v>1.4999999999999999E-2</v>
      </c>
      <c r="BA40" s="84">
        <v>1.0999999999999999E-2</v>
      </c>
      <c r="BB40" s="83">
        <v>1</v>
      </c>
      <c r="BC40" s="83">
        <v>0</v>
      </c>
      <c r="BD40" s="83">
        <v>0.7</v>
      </c>
      <c r="BE40" s="83">
        <v>1.2</v>
      </c>
      <c r="BF40" s="83">
        <v>106.6</v>
      </c>
      <c r="BG40" s="28" t="s">
        <v>148</v>
      </c>
      <c r="BH40" s="85" t="s">
        <v>149</v>
      </c>
      <c r="BI40" s="85" t="s">
        <v>217</v>
      </c>
      <c r="BJ40" s="85"/>
      <c r="BK40" s="85">
        <v>53</v>
      </c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  <c r="CW40" s="85"/>
    </row>
    <row r="41" spans="1:101" s="86" customFormat="1" ht="31.5" customHeight="1" x14ac:dyDescent="0.35">
      <c r="A41" s="73">
        <v>2021</v>
      </c>
      <c r="B41" s="74">
        <v>1</v>
      </c>
      <c r="C41" s="284">
        <v>44199</v>
      </c>
      <c r="D41" s="74">
        <v>406</v>
      </c>
      <c r="E41" s="74">
        <v>625</v>
      </c>
      <c r="F41" s="74">
        <v>3</v>
      </c>
      <c r="G41" s="75" t="s">
        <v>218</v>
      </c>
      <c r="H41" s="76" t="s">
        <v>219</v>
      </c>
      <c r="I41" s="76" t="s">
        <v>144</v>
      </c>
      <c r="J41" s="76">
        <v>1</v>
      </c>
      <c r="K41" s="76">
        <v>5</v>
      </c>
      <c r="L41" s="285">
        <v>140</v>
      </c>
      <c r="M41" s="286">
        <v>129.01</v>
      </c>
      <c r="N41" s="287">
        <v>150.99</v>
      </c>
      <c r="O41" s="111"/>
      <c r="P41" s="111"/>
      <c r="Q41" s="111"/>
      <c r="R41" s="111"/>
      <c r="S41" s="111"/>
      <c r="T41" s="77"/>
      <c r="U41" s="77"/>
      <c r="V41" s="111">
        <v>146</v>
      </c>
      <c r="W41" s="111"/>
      <c r="X41" s="111">
        <v>150</v>
      </c>
      <c r="Y41" s="111">
        <v>149</v>
      </c>
      <c r="Z41" s="111">
        <v>143</v>
      </c>
      <c r="AA41" s="77">
        <v>136</v>
      </c>
      <c r="AB41" s="77">
        <v>130</v>
      </c>
      <c r="AC41" s="111"/>
      <c r="AD41" s="111"/>
      <c r="AE41" s="111"/>
      <c r="AF41" s="111"/>
      <c r="AG41" s="111"/>
      <c r="AH41" s="77"/>
      <c r="AI41" s="77"/>
      <c r="AJ41" s="78">
        <v>147</v>
      </c>
      <c r="AK41" s="79">
        <v>18</v>
      </c>
      <c r="AL41" s="80">
        <v>200</v>
      </c>
      <c r="AM41" s="77">
        <v>27</v>
      </c>
      <c r="AN41" s="77">
        <v>133</v>
      </c>
      <c r="AO41" s="81">
        <v>2</v>
      </c>
      <c r="AP41" s="81"/>
      <c r="AQ41" s="81">
        <v>2</v>
      </c>
      <c r="AR41" s="81"/>
      <c r="AS41" s="81"/>
      <c r="AT41" s="81"/>
      <c r="AU41" s="81"/>
      <c r="AV41" s="81"/>
      <c r="AW41" s="81"/>
      <c r="AX41" s="82">
        <v>4</v>
      </c>
      <c r="AY41" s="83">
        <v>274</v>
      </c>
      <c r="AZ41" s="149">
        <v>1.4999999999999999E-2</v>
      </c>
      <c r="BA41" s="84">
        <v>1.4999999999999999E-2</v>
      </c>
      <c r="BB41" s="83">
        <v>1</v>
      </c>
      <c r="BC41" s="83">
        <v>0</v>
      </c>
      <c r="BD41" s="83">
        <v>2</v>
      </c>
      <c r="BE41" s="83">
        <v>0.6</v>
      </c>
      <c r="BF41" s="83">
        <v>40.299999999999997</v>
      </c>
      <c r="BG41" s="28" t="s">
        <v>148</v>
      </c>
      <c r="BH41" s="85" t="s">
        <v>149</v>
      </c>
      <c r="BI41" s="85" t="s">
        <v>217</v>
      </c>
      <c r="BJ41" s="85"/>
      <c r="BK41" s="85">
        <v>53</v>
      </c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  <c r="CW41" s="85"/>
    </row>
    <row r="42" spans="1:101" s="86" customFormat="1" ht="31.5" customHeight="1" x14ac:dyDescent="0.35">
      <c r="A42" s="73">
        <v>2021</v>
      </c>
      <c r="B42" s="74">
        <v>1</v>
      </c>
      <c r="C42" s="284">
        <v>44199</v>
      </c>
      <c r="D42" s="74">
        <v>406</v>
      </c>
      <c r="E42" s="74">
        <v>626</v>
      </c>
      <c r="F42" s="74">
        <v>3</v>
      </c>
      <c r="G42" s="75" t="s">
        <v>220</v>
      </c>
      <c r="H42" s="76" t="s">
        <v>221</v>
      </c>
      <c r="I42" s="76" t="s">
        <v>144</v>
      </c>
      <c r="J42" s="76">
        <v>1</v>
      </c>
      <c r="K42" s="76">
        <v>5</v>
      </c>
      <c r="L42" s="285">
        <v>138</v>
      </c>
      <c r="M42" s="286">
        <v>127.029</v>
      </c>
      <c r="N42" s="287">
        <v>148.971</v>
      </c>
      <c r="O42" s="111"/>
      <c r="P42" s="111"/>
      <c r="Q42" s="111"/>
      <c r="R42" s="111"/>
      <c r="S42" s="111"/>
      <c r="T42" s="77"/>
      <c r="U42" s="77"/>
      <c r="V42" s="111">
        <v>306</v>
      </c>
      <c r="W42" s="111"/>
      <c r="X42" s="111">
        <v>292</v>
      </c>
      <c r="Y42" s="111">
        <v>288</v>
      </c>
      <c r="Z42" s="111">
        <v>293</v>
      </c>
      <c r="AA42" s="77">
        <v>136</v>
      </c>
      <c r="AB42" s="77">
        <v>130</v>
      </c>
      <c r="AC42" s="111"/>
      <c r="AD42" s="111"/>
      <c r="AE42" s="111"/>
      <c r="AF42" s="111"/>
      <c r="AG42" s="111"/>
      <c r="AH42" s="77"/>
      <c r="AI42" s="77"/>
      <c r="AJ42" s="78">
        <v>294.8</v>
      </c>
      <c r="AK42" s="79">
        <v>18</v>
      </c>
      <c r="AL42" s="80">
        <v>200</v>
      </c>
      <c r="AM42" s="77">
        <v>27</v>
      </c>
      <c r="AN42" s="77">
        <v>133</v>
      </c>
      <c r="AO42" s="81">
        <v>4</v>
      </c>
      <c r="AP42" s="81"/>
      <c r="AQ42" s="81">
        <v>3</v>
      </c>
      <c r="AR42" s="81"/>
      <c r="AS42" s="81"/>
      <c r="AT42" s="81"/>
      <c r="AU42" s="81"/>
      <c r="AV42" s="81"/>
      <c r="AW42" s="81"/>
      <c r="AX42" s="82">
        <v>7</v>
      </c>
      <c r="AY42" s="83">
        <v>547</v>
      </c>
      <c r="AZ42" s="149">
        <v>1.4999999999999999E-2</v>
      </c>
      <c r="BA42" s="84">
        <v>1.2999999999999999E-2</v>
      </c>
      <c r="BB42" s="83">
        <v>1</v>
      </c>
      <c r="BC42" s="83">
        <v>0.1</v>
      </c>
      <c r="BD42" s="83">
        <v>4</v>
      </c>
      <c r="BE42" s="83">
        <v>2.1</v>
      </c>
      <c r="BF42" s="83">
        <v>161.30000000000001</v>
      </c>
      <c r="BG42" s="28" t="s">
        <v>148</v>
      </c>
      <c r="BH42" s="85" t="s">
        <v>149</v>
      </c>
      <c r="BI42" s="85" t="s">
        <v>217</v>
      </c>
      <c r="BJ42" s="85"/>
      <c r="BK42" s="85">
        <v>53</v>
      </c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  <c r="CW42" s="85"/>
    </row>
    <row r="43" spans="1:101" s="86" customFormat="1" ht="31.5" hidden="1" customHeight="1" x14ac:dyDescent="0.35">
      <c r="A43" s="73">
        <v>2021</v>
      </c>
      <c r="B43" s="74">
        <v>1</v>
      </c>
      <c r="C43" s="284">
        <v>44199</v>
      </c>
      <c r="D43" s="74">
        <v>148</v>
      </c>
      <c r="E43" s="74">
        <v>347</v>
      </c>
      <c r="F43" s="74">
        <v>4</v>
      </c>
      <c r="G43" s="75" t="s">
        <v>157</v>
      </c>
      <c r="H43" s="76" t="s">
        <v>158</v>
      </c>
      <c r="I43" s="76" t="s">
        <v>159</v>
      </c>
      <c r="J43" s="76">
        <v>1</v>
      </c>
      <c r="K43" s="76">
        <v>1</v>
      </c>
      <c r="L43" s="285">
        <v>500</v>
      </c>
      <c r="M43" s="286">
        <v>465</v>
      </c>
      <c r="N43" s="287">
        <v>535</v>
      </c>
      <c r="O43" s="111">
        <v>498</v>
      </c>
      <c r="P43" s="111"/>
      <c r="Q43" s="111"/>
      <c r="R43" s="111"/>
      <c r="S43" s="111"/>
      <c r="T43" s="77">
        <v>163</v>
      </c>
      <c r="U43" s="77"/>
      <c r="V43" s="111"/>
      <c r="W43" s="111"/>
      <c r="X43" s="111"/>
      <c r="Y43" s="111"/>
      <c r="Z43" s="111"/>
      <c r="AA43" s="77"/>
      <c r="AB43" s="77"/>
      <c r="AC43" s="111"/>
      <c r="AD43" s="111"/>
      <c r="AE43" s="111"/>
      <c r="AF43" s="111"/>
      <c r="AG43" s="111"/>
      <c r="AH43" s="77"/>
      <c r="AI43" s="77"/>
      <c r="AJ43" s="78">
        <v>498</v>
      </c>
      <c r="AK43" s="79">
        <v>40</v>
      </c>
      <c r="AL43" s="80">
        <v>144</v>
      </c>
      <c r="AM43" s="77">
        <v>44</v>
      </c>
      <c r="AN43" s="77">
        <v>163</v>
      </c>
      <c r="AO43" s="81">
        <v>2</v>
      </c>
      <c r="AP43" s="81"/>
      <c r="AQ43" s="81"/>
      <c r="AR43" s="81"/>
      <c r="AS43" s="81"/>
      <c r="AT43" s="81"/>
      <c r="AU43" s="81"/>
      <c r="AV43" s="81"/>
      <c r="AW43" s="81"/>
      <c r="AX43" s="82">
        <v>2</v>
      </c>
      <c r="AY43" s="83">
        <v>86</v>
      </c>
      <c r="AZ43" s="149">
        <v>1.4999999999999999E-2</v>
      </c>
      <c r="BA43" s="84">
        <v>2.3E-2</v>
      </c>
      <c r="BB43" s="83"/>
      <c r="BC43" s="83">
        <v>0</v>
      </c>
      <c r="BD43" s="83">
        <v>0.2</v>
      </c>
      <c r="BE43" s="83">
        <v>1</v>
      </c>
      <c r="BF43" s="83">
        <v>42.8</v>
      </c>
      <c r="BG43" s="28" t="s">
        <v>160</v>
      </c>
      <c r="BH43" s="85" t="s">
        <v>160</v>
      </c>
      <c r="BI43" s="85"/>
      <c r="BJ43" s="85"/>
      <c r="BK43" s="85">
        <v>53</v>
      </c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</row>
    <row r="44" spans="1:101" s="86" customFormat="1" ht="31.5" hidden="1" customHeight="1" x14ac:dyDescent="0.35">
      <c r="A44" s="73">
        <v>2021</v>
      </c>
      <c r="B44" s="74">
        <v>1</v>
      </c>
      <c r="C44" s="284">
        <v>44199</v>
      </c>
      <c r="D44" s="74">
        <v>148</v>
      </c>
      <c r="E44" s="74">
        <v>348</v>
      </c>
      <c r="F44" s="74">
        <v>4</v>
      </c>
      <c r="G44" s="75" t="s">
        <v>161</v>
      </c>
      <c r="H44" s="76" t="s">
        <v>162</v>
      </c>
      <c r="I44" s="76" t="s">
        <v>159</v>
      </c>
      <c r="J44" s="76">
        <v>1</v>
      </c>
      <c r="K44" s="76">
        <v>1</v>
      </c>
      <c r="L44" s="285">
        <v>500</v>
      </c>
      <c r="M44" s="286">
        <v>465</v>
      </c>
      <c r="N44" s="287">
        <v>535</v>
      </c>
      <c r="O44" s="111">
        <v>478</v>
      </c>
      <c r="P44" s="111"/>
      <c r="Q44" s="111"/>
      <c r="R44" s="111"/>
      <c r="S44" s="111"/>
      <c r="T44" s="77">
        <v>163</v>
      </c>
      <c r="U44" s="77"/>
      <c r="V44" s="111"/>
      <c r="W44" s="111"/>
      <c r="X44" s="111"/>
      <c r="Y44" s="111"/>
      <c r="Z44" s="111"/>
      <c r="AA44" s="77"/>
      <c r="AB44" s="77"/>
      <c r="AC44" s="111"/>
      <c r="AD44" s="111"/>
      <c r="AE44" s="111"/>
      <c r="AF44" s="111"/>
      <c r="AG44" s="111"/>
      <c r="AH44" s="77"/>
      <c r="AI44" s="77"/>
      <c r="AJ44" s="78">
        <v>477.5</v>
      </c>
      <c r="AK44" s="79">
        <v>40</v>
      </c>
      <c r="AL44" s="80">
        <v>144</v>
      </c>
      <c r="AM44" s="77">
        <v>44</v>
      </c>
      <c r="AN44" s="77">
        <v>163</v>
      </c>
      <c r="AO44" s="81">
        <v>5</v>
      </c>
      <c r="AP44" s="81"/>
      <c r="AQ44" s="81"/>
      <c r="AR44" s="81"/>
      <c r="AS44" s="81"/>
      <c r="AT44" s="81"/>
      <c r="AU44" s="81"/>
      <c r="AV44" s="81"/>
      <c r="AW44" s="81"/>
      <c r="AX44" s="82">
        <v>5</v>
      </c>
      <c r="AY44" s="83">
        <v>103</v>
      </c>
      <c r="AZ44" s="149">
        <v>1.4999999999999999E-2</v>
      </c>
      <c r="BA44" s="84">
        <v>4.9000000000000002E-2</v>
      </c>
      <c r="BB44" s="83"/>
      <c r="BC44" s="83">
        <v>0</v>
      </c>
      <c r="BD44" s="83">
        <v>0.2</v>
      </c>
      <c r="BE44" s="83">
        <v>2.4</v>
      </c>
      <c r="BF44" s="83">
        <v>49.2</v>
      </c>
      <c r="BG44" s="28" t="s">
        <v>160</v>
      </c>
      <c r="BH44" s="85" t="s">
        <v>160</v>
      </c>
      <c r="BI44" s="85"/>
      <c r="BJ44" s="85"/>
      <c r="BK44" s="85">
        <v>53</v>
      </c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  <c r="CW44" s="85"/>
    </row>
    <row r="45" spans="1:101" s="86" customFormat="1" ht="31.5" hidden="1" customHeight="1" x14ac:dyDescent="0.35">
      <c r="A45" s="73">
        <v>2021</v>
      </c>
      <c r="B45" s="74">
        <v>1</v>
      </c>
      <c r="C45" s="284">
        <v>44199</v>
      </c>
      <c r="D45" s="74">
        <v>295</v>
      </c>
      <c r="E45" s="74">
        <v>219</v>
      </c>
      <c r="F45" s="74">
        <v>4</v>
      </c>
      <c r="G45" s="75" t="s">
        <v>222</v>
      </c>
      <c r="H45" s="76" t="s">
        <v>223</v>
      </c>
      <c r="I45" s="76" t="s">
        <v>144</v>
      </c>
      <c r="J45" s="76">
        <v>6</v>
      </c>
      <c r="K45" s="76">
        <v>1</v>
      </c>
      <c r="L45" s="285">
        <v>114.16666669999999</v>
      </c>
      <c r="M45" s="286">
        <v>106.175</v>
      </c>
      <c r="N45" s="287">
        <v>122.1583333</v>
      </c>
      <c r="O45" s="111"/>
      <c r="P45" s="111"/>
      <c r="Q45" s="111"/>
      <c r="R45" s="111"/>
      <c r="S45" s="111"/>
      <c r="T45" s="77"/>
      <c r="U45" s="77"/>
      <c r="V45" s="111">
        <v>145</v>
      </c>
      <c r="W45" s="111"/>
      <c r="X45" s="111">
        <v>118</v>
      </c>
      <c r="Y45" s="111">
        <v>150</v>
      </c>
      <c r="Z45" s="111">
        <v>150</v>
      </c>
      <c r="AA45" s="77">
        <v>112</v>
      </c>
      <c r="AB45" s="77">
        <v>112</v>
      </c>
      <c r="AC45" s="111"/>
      <c r="AD45" s="111"/>
      <c r="AE45" s="111"/>
      <c r="AF45" s="111"/>
      <c r="AG45" s="111"/>
      <c r="AH45" s="77"/>
      <c r="AI45" s="77"/>
      <c r="AJ45" s="78">
        <v>140.80000000000001</v>
      </c>
      <c r="AK45" s="79">
        <v>238</v>
      </c>
      <c r="AL45" s="80">
        <v>91</v>
      </c>
      <c r="AM45" s="77">
        <v>193</v>
      </c>
      <c r="AN45" s="77">
        <v>112</v>
      </c>
      <c r="AO45" s="81">
        <v>8</v>
      </c>
      <c r="AP45" s="81"/>
      <c r="AQ45" s="81">
        <v>4</v>
      </c>
      <c r="AR45" s="81"/>
      <c r="AS45" s="81"/>
      <c r="AT45" s="81"/>
      <c r="AU45" s="81"/>
      <c r="AV45" s="81"/>
      <c r="AW45" s="81"/>
      <c r="AX45" s="82">
        <v>12</v>
      </c>
      <c r="AY45" s="83">
        <v>1902</v>
      </c>
      <c r="AZ45" s="149">
        <v>1.4999999999999999E-2</v>
      </c>
      <c r="BA45" s="84">
        <v>6.0000000000000001E-3</v>
      </c>
      <c r="BB45" s="83">
        <v>1</v>
      </c>
      <c r="BC45" s="83">
        <v>0.1</v>
      </c>
      <c r="BD45" s="83">
        <v>16.7</v>
      </c>
      <c r="BE45" s="83">
        <v>1.7</v>
      </c>
      <c r="BF45" s="83">
        <v>267.8</v>
      </c>
      <c r="BG45" s="28" t="s">
        <v>145</v>
      </c>
      <c r="BH45" s="85" t="s">
        <v>145</v>
      </c>
      <c r="BI45" s="85"/>
      <c r="BJ45" s="85"/>
      <c r="BK45" s="85">
        <v>53</v>
      </c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  <c r="CW45" s="85"/>
    </row>
    <row r="46" spans="1:101" s="86" customFormat="1" ht="31.5" hidden="1" customHeight="1" x14ac:dyDescent="0.35">
      <c r="A46" s="73">
        <v>2021</v>
      </c>
      <c r="B46" s="74">
        <v>1</v>
      </c>
      <c r="C46" s="284">
        <v>44199</v>
      </c>
      <c r="D46" s="74">
        <v>47</v>
      </c>
      <c r="E46" s="74">
        <v>122</v>
      </c>
      <c r="F46" s="74">
        <v>5</v>
      </c>
      <c r="G46" s="75" t="s">
        <v>163</v>
      </c>
      <c r="H46" s="76" t="s">
        <v>164</v>
      </c>
      <c r="I46" s="76" t="s">
        <v>165</v>
      </c>
      <c r="J46" s="76">
        <v>2</v>
      </c>
      <c r="K46" s="76">
        <v>1</v>
      </c>
      <c r="L46" s="285">
        <v>280</v>
      </c>
      <c r="M46" s="286">
        <v>267.39999999999998</v>
      </c>
      <c r="N46" s="287">
        <v>292.60000000000002</v>
      </c>
      <c r="O46" s="111">
        <v>271</v>
      </c>
      <c r="P46" s="111"/>
      <c r="Q46" s="111"/>
      <c r="R46" s="111">
        <v>263</v>
      </c>
      <c r="S46" s="111">
        <v>272</v>
      </c>
      <c r="T46" s="77">
        <v>109</v>
      </c>
      <c r="U46" s="77">
        <v>109</v>
      </c>
      <c r="V46" s="111">
        <v>301</v>
      </c>
      <c r="W46" s="111"/>
      <c r="X46" s="111">
        <v>290</v>
      </c>
      <c r="Y46" s="111">
        <v>285</v>
      </c>
      <c r="Z46" s="111">
        <v>287</v>
      </c>
      <c r="AA46" s="77">
        <v>113</v>
      </c>
      <c r="AB46" s="77">
        <v>110</v>
      </c>
      <c r="AC46" s="111"/>
      <c r="AD46" s="111"/>
      <c r="AE46" s="111"/>
      <c r="AF46" s="111"/>
      <c r="AG46" s="111"/>
      <c r="AH46" s="77"/>
      <c r="AI46" s="77"/>
      <c r="AJ46" s="78">
        <v>281.3</v>
      </c>
      <c r="AK46" s="79">
        <v>63</v>
      </c>
      <c r="AL46" s="80">
        <v>115</v>
      </c>
      <c r="AM46" s="77">
        <v>65</v>
      </c>
      <c r="AN46" s="77">
        <v>110</v>
      </c>
      <c r="AO46" s="81">
        <v>5</v>
      </c>
      <c r="AP46" s="81"/>
      <c r="AQ46" s="81">
        <v>8</v>
      </c>
      <c r="AR46" s="81"/>
      <c r="AS46" s="81"/>
      <c r="AT46" s="81"/>
      <c r="AU46" s="81"/>
      <c r="AV46" s="81"/>
      <c r="AW46" s="81"/>
      <c r="AX46" s="82">
        <v>13</v>
      </c>
      <c r="AY46" s="83">
        <v>1133</v>
      </c>
      <c r="AZ46" s="149">
        <v>1.4999999999999999E-2</v>
      </c>
      <c r="BA46" s="84">
        <v>1.0999999999999999E-2</v>
      </c>
      <c r="BB46" s="83">
        <v>1</v>
      </c>
      <c r="BC46" s="83">
        <v>0</v>
      </c>
      <c r="BD46" s="83">
        <v>4</v>
      </c>
      <c r="BE46" s="83">
        <v>3.7</v>
      </c>
      <c r="BF46" s="83">
        <v>318.7</v>
      </c>
      <c r="BG46" s="28" t="s">
        <v>153</v>
      </c>
      <c r="BH46" s="85" t="s">
        <v>154</v>
      </c>
      <c r="BI46" s="85" t="s">
        <v>166</v>
      </c>
      <c r="BJ46" s="85" t="s">
        <v>167</v>
      </c>
      <c r="BK46" s="85">
        <v>53</v>
      </c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  <c r="CW46" s="85"/>
    </row>
    <row r="47" spans="1:101" s="86" customFormat="1" ht="31.5" customHeight="1" x14ac:dyDescent="0.35">
      <c r="A47" s="73">
        <v>2021</v>
      </c>
      <c r="B47" s="74">
        <v>1</v>
      </c>
      <c r="C47" s="284">
        <v>44199</v>
      </c>
      <c r="D47" s="74">
        <v>212</v>
      </c>
      <c r="E47" s="74">
        <v>140</v>
      </c>
      <c r="F47" s="74">
        <v>6</v>
      </c>
      <c r="G47" s="75" t="s">
        <v>199</v>
      </c>
      <c r="H47" s="76" t="s">
        <v>200</v>
      </c>
      <c r="I47" s="76" t="s">
        <v>144</v>
      </c>
      <c r="J47" s="76">
        <v>2</v>
      </c>
      <c r="K47" s="76">
        <v>2</v>
      </c>
      <c r="L47" s="285">
        <v>485</v>
      </c>
      <c r="M47" s="286">
        <v>451.05</v>
      </c>
      <c r="N47" s="287">
        <v>518.95000000000005</v>
      </c>
      <c r="O47" s="111">
        <v>468</v>
      </c>
      <c r="P47" s="111">
        <v>453</v>
      </c>
      <c r="Q47" s="111"/>
      <c r="R47" s="111">
        <v>455</v>
      </c>
      <c r="S47" s="111">
        <v>430</v>
      </c>
      <c r="T47" s="77">
        <v>144</v>
      </c>
      <c r="U47" s="77">
        <v>145</v>
      </c>
      <c r="V47" s="111">
        <v>540</v>
      </c>
      <c r="W47" s="111"/>
      <c r="X47" s="111">
        <v>510</v>
      </c>
      <c r="Y47" s="111">
        <v>503</v>
      </c>
      <c r="Z47" s="111">
        <v>500</v>
      </c>
      <c r="AA47" s="77">
        <v>155</v>
      </c>
      <c r="AB47" s="77">
        <v>155</v>
      </c>
      <c r="AC47" s="111"/>
      <c r="AD47" s="111"/>
      <c r="AE47" s="111"/>
      <c r="AF47" s="111"/>
      <c r="AG47" s="111"/>
      <c r="AH47" s="77"/>
      <c r="AI47" s="77"/>
      <c r="AJ47" s="78">
        <v>482.4</v>
      </c>
      <c r="AK47" s="79">
        <v>60</v>
      </c>
      <c r="AL47" s="80">
        <v>120</v>
      </c>
      <c r="AM47" s="77">
        <v>48</v>
      </c>
      <c r="AN47" s="77">
        <v>150</v>
      </c>
      <c r="AO47" s="81">
        <v>9</v>
      </c>
      <c r="AP47" s="81"/>
      <c r="AQ47" s="81">
        <v>5</v>
      </c>
      <c r="AR47" s="81"/>
      <c r="AS47" s="81"/>
      <c r="AT47" s="81"/>
      <c r="AU47" s="81"/>
      <c r="AV47" s="81"/>
      <c r="AW47" s="81"/>
      <c r="AX47" s="82">
        <v>14</v>
      </c>
      <c r="AY47" s="83">
        <v>1106</v>
      </c>
      <c r="AZ47" s="149">
        <v>1.4999999999999999E-2</v>
      </c>
      <c r="BA47" s="84">
        <v>1.2999999999999999E-2</v>
      </c>
      <c r="BB47" s="83">
        <v>1</v>
      </c>
      <c r="BC47" s="83">
        <v>0</v>
      </c>
      <c r="BD47" s="83">
        <v>2.2999999999999998</v>
      </c>
      <c r="BE47" s="83">
        <v>6.8</v>
      </c>
      <c r="BF47" s="83">
        <v>533.5</v>
      </c>
      <c r="BG47" s="28" t="s">
        <v>148</v>
      </c>
      <c r="BH47" s="85" t="s">
        <v>187</v>
      </c>
      <c r="BI47" s="85" t="s">
        <v>201</v>
      </c>
      <c r="BJ47" s="85"/>
      <c r="BK47" s="85">
        <v>53</v>
      </c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  <c r="CW47" s="85"/>
    </row>
    <row r="48" spans="1:101" s="86" customFormat="1" ht="31.5" customHeight="1" x14ac:dyDescent="0.35">
      <c r="A48" s="73">
        <v>2021</v>
      </c>
      <c r="B48" s="74">
        <v>1</v>
      </c>
      <c r="C48" s="284">
        <v>44199</v>
      </c>
      <c r="D48" s="74">
        <v>212</v>
      </c>
      <c r="E48" s="74">
        <v>178</v>
      </c>
      <c r="F48" s="74">
        <v>6</v>
      </c>
      <c r="G48" s="75" t="s">
        <v>202</v>
      </c>
      <c r="H48" s="76" t="s">
        <v>203</v>
      </c>
      <c r="I48" s="76" t="s">
        <v>144</v>
      </c>
      <c r="J48" s="76">
        <v>2</v>
      </c>
      <c r="K48" s="76">
        <v>2</v>
      </c>
      <c r="L48" s="285">
        <v>50</v>
      </c>
      <c r="M48" s="286">
        <v>46.5</v>
      </c>
      <c r="N48" s="287">
        <v>53.5</v>
      </c>
      <c r="O48" s="111">
        <v>50</v>
      </c>
      <c r="P48" s="111">
        <v>49</v>
      </c>
      <c r="Q48" s="111"/>
      <c r="R48" s="111">
        <v>48</v>
      </c>
      <c r="S48" s="111">
        <v>47</v>
      </c>
      <c r="T48" s="77">
        <v>144</v>
      </c>
      <c r="U48" s="77">
        <v>145</v>
      </c>
      <c r="V48" s="111">
        <v>61</v>
      </c>
      <c r="W48" s="111"/>
      <c r="X48" s="111">
        <v>53</v>
      </c>
      <c r="Y48" s="111">
        <v>51</v>
      </c>
      <c r="Z48" s="111">
        <v>53</v>
      </c>
      <c r="AA48" s="77">
        <v>155</v>
      </c>
      <c r="AB48" s="77">
        <v>155</v>
      </c>
      <c r="AC48" s="111"/>
      <c r="AD48" s="111"/>
      <c r="AE48" s="111"/>
      <c r="AF48" s="111"/>
      <c r="AG48" s="111"/>
      <c r="AH48" s="77"/>
      <c r="AI48" s="77"/>
      <c r="AJ48" s="78">
        <v>51.5</v>
      </c>
      <c r="AK48" s="79">
        <v>60</v>
      </c>
      <c r="AL48" s="80">
        <v>120</v>
      </c>
      <c r="AM48" s="77">
        <v>48</v>
      </c>
      <c r="AN48" s="77">
        <v>150</v>
      </c>
      <c r="AO48" s="81">
        <v>10</v>
      </c>
      <c r="AP48" s="81"/>
      <c r="AQ48" s="81">
        <v>8</v>
      </c>
      <c r="AR48" s="81"/>
      <c r="AS48" s="81"/>
      <c r="AT48" s="81"/>
      <c r="AU48" s="81"/>
      <c r="AV48" s="81"/>
      <c r="AW48" s="81"/>
      <c r="AX48" s="82">
        <v>18</v>
      </c>
      <c r="AY48" s="83">
        <v>998</v>
      </c>
      <c r="AZ48" s="149">
        <v>1.4999999999999999E-2</v>
      </c>
      <c r="BA48" s="84">
        <v>1.7999999999999999E-2</v>
      </c>
      <c r="BB48" s="83"/>
      <c r="BC48" s="83">
        <v>0.4</v>
      </c>
      <c r="BD48" s="83">
        <v>20</v>
      </c>
      <c r="BE48" s="83">
        <v>0.9</v>
      </c>
      <c r="BF48" s="83">
        <v>51.4</v>
      </c>
      <c r="BG48" s="28" t="s">
        <v>148</v>
      </c>
      <c r="BH48" s="85" t="s">
        <v>187</v>
      </c>
      <c r="BI48" s="85" t="s">
        <v>204</v>
      </c>
      <c r="BJ48" s="85"/>
      <c r="BK48" s="85">
        <v>53</v>
      </c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  <c r="CW48" s="85"/>
    </row>
    <row r="49" spans="1:101" s="86" customFormat="1" ht="31.5" hidden="1" customHeight="1" x14ac:dyDescent="0.35">
      <c r="A49" s="73">
        <v>2021</v>
      </c>
      <c r="B49" s="74">
        <v>1</v>
      </c>
      <c r="C49" s="284">
        <v>44199</v>
      </c>
      <c r="D49" s="74">
        <v>241</v>
      </c>
      <c r="E49" s="74">
        <v>165</v>
      </c>
      <c r="F49" s="74">
        <v>6</v>
      </c>
      <c r="G49" s="75" t="s">
        <v>171</v>
      </c>
      <c r="H49" s="76" t="s">
        <v>172</v>
      </c>
      <c r="I49" s="76" t="s">
        <v>144</v>
      </c>
      <c r="J49" s="76">
        <v>2</v>
      </c>
      <c r="K49" s="76">
        <v>2</v>
      </c>
      <c r="L49" s="285">
        <v>706</v>
      </c>
      <c r="M49" s="286">
        <v>656.58</v>
      </c>
      <c r="N49" s="287">
        <v>755.42</v>
      </c>
      <c r="O49" s="111"/>
      <c r="P49" s="111"/>
      <c r="Q49" s="111"/>
      <c r="R49" s="111"/>
      <c r="S49" s="111"/>
      <c r="T49" s="77"/>
      <c r="U49" s="77"/>
      <c r="V49" s="111"/>
      <c r="W49" s="111"/>
      <c r="X49" s="111"/>
      <c r="Y49" s="111"/>
      <c r="Z49" s="111"/>
      <c r="AA49" s="77"/>
      <c r="AB49" s="77"/>
      <c r="AC49" s="111"/>
      <c r="AD49" s="111"/>
      <c r="AE49" s="111"/>
      <c r="AF49" s="111"/>
      <c r="AG49" s="111"/>
      <c r="AH49" s="77"/>
      <c r="AI49" s="77"/>
      <c r="AJ49" s="78"/>
      <c r="AK49" s="79">
        <v>60</v>
      </c>
      <c r="AL49" s="80">
        <v>120</v>
      </c>
      <c r="AM49" s="77"/>
      <c r="AN49" s="77"/>
      <c r="AO49" s="81"/>
      <c r="AP49" s="81"/>
      <c r="AQ49" s="81"/>
      <c r="AR49" s="81"/>
      <c r="AS49" s="81"/>
      <c r="AT49" s="81"/>
      <c r="AU49" s="81"/>
      <c r="AV49" s="81"/>
      <c r="AW49" s="81"/>
      <c r="AX49" s="82"/>
      <c r="AY49" s="83">
        <v>10</v>
      </c>
      <c r="AZ49" s="149">
        <v>1.4999999999999999E-2</v>
      </c>
      <c r="BA49" s="84"/>
      <c r="BB49" s="83"/>
      <c r="BC49" s="83"/>
      <c r="BD49" s="83">
        <v>0</v>
      </c>
      <c r="BE49" s="83"/>
      <c r="BF49" s="83"/>
      <c r="BG49" s="28" t="s">
        <v>145</v>
      </c>
      <c r="BH49" s="85" t="s">
        <v>145</v>
      </c>
      <c r="BI49" s="85"/>
      <c r="BJ49" s="85"/>
      <c r="BK49" s="85">
        <v>53</v>
      </c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  <c r="CW49" s="85"/>
    </row>
    <row r="50" spans="1:101" s="86" customFormat="1" ht="31.5" customHeight="1" x14ac:dyDescent="0.35">
      <c r="A50" s="73">
        <v>2021</v>
      </c>
      <c r="B50" s="74">
        <v>1</v>
      </c>
      <c r="C50" s="284">
        <v>44199</v>
      </c>
      <c r="D50" s="74">
        <v>32</v>
      </c>
      <c r="E50" s="74">
        <v>92</v>
      </c>
      <c r="F50" s="74">
        <v>7</v>
      </c>
      <c r="G50" s="75" t="s">
        <v>205</v>
      </c>
      <c r="H50" s="76" t="s">
        <v>206</v>
      </c>
      <c r="I50" s="76" t="s">
        <v>144</v>
      </c>
      <c r="J50" s="76">
        <v>2</v>
      </c>
      <c r="K50" s="76">
        <v>3</v>
      </c>
      <c r="L50" s="285">
        <v>361</v>
      </c>
      <c r="M50" s="286">
        <v>335.73</v>
      </c>
      <c r="N50" s="287">
        <v>386.27</v>
      </c>
      <c r="O50" s="111">
        <v>375</v>
      </c>
      <c r="P50" s="111">
        <v>347</v>
      </c>
      <c r="Q50" s="111"/>
      <c r="R50" s="111">
        <v>359</v>
      </c>
      <c r="S50" s="111">
        <v>371</v>
      </c>
      <c r="T50" s="77">
        <v>104</v>
      </c>
      <c r="U50" s="77">
        <v>104</v>
      </c>
      <c r="V50" s="111">
        <v>404</v>
      </c>
      <c r="W50" s="111"/>
      <c r="X50" s="111">
        <v>385</v>
      </c>
      <c r="Y50" s="111">
        <v>411</v>
      </c>
      <c r="Z50" s="111">
        <v>386</v>
      </c>
      <c r="AA50" s="77">
        <v>100</v>
      </c>
      <c r="AB50" s="77">
        <v>95</v>
      </c>
      <c r="AC50" s="111"/>
      <c r="AD50" s="111"/>
      <c r="AE50" s="111"/>
      <c r="AF50" s="111"/>
      <c r="AG50" s="111"/>
      <c r="AH50" s="77"/>
      <c r="AI50" s="77"/>
      <c r="AJ50" s="78">
        <v>379.8</v>
      </c>
      <c r="AK50" s="79">
        <v>74</v>
      </c>
      <c r="AL50" s="80">
        <v>97</v>
      </c>
      <c r="AM50" s="77">
        <v>71</v>
      </c>
      <c r="AN50" s="77">
        <v>101</v>
      </c>
      <c r="AO50" s="81">
        <v>9</v>
      </c>
      <c r="AP50" s="81"/>
      <c r="AQ50" s="81">
        <v>4</v>
      </c>
      <c r="AR50" s="81"/>
      <c r="AS50" s="81"/>
      <c r="AT50" s="81"/>
      <c r="AU50" s="81"/>
      <c r="AV50" s="81"/>
      <c r="AW50" s="81"/>
      <c r="AX50" s="82">
        <v>13</v>
      </c>
      <c r="AY50" s="83">
        <v>1669</v>
      </c>
      <c r="AZ50" s="149">
        <v>1.4999999999999999E-2</v>
      </c>
      <c r="BA50" s="84">
        <v>8.0000000000000002E-3</v>
      </c>
      <c r="BB50" s="83">
        <v>1</v>
      </c>
      <c r="BC50" s="83">
        <v>0</v>
      </c>
      <c r="BD50" s="83">
        <v>4.5999999999999996</v>
      </c>
      <c r="BE50" s="83">
        <v>4.9000000000000004</v>
      </c>
      <c r="BF50" s="83">
        <v>633.9</v>
      </c>
      <c r="BG50" s="28" t="s">
        <v>148</v>
      </c>
      <c r="BH50" s="85" t="s">
        <v>149</v>
      </c>
      <c r="BI50" s="85" t="s">
        <v>207</v>
      </c>
      <c r="BJ50" s="85" t="s">
        <v>208</v>
      </c>
      <c r="BK50" s="85">
        <v>53</v>
      </c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  <c r="CW50" s="85"/>
    </row>
    <row r="51" spans="1:101" s="86" customFormat="1" ht="31.5" customHeight="1" x14ac:dyDescent="0.35">
      <c r="A51" s="73">
        <v>2021</v>
      </c>
      <c r="B51" s="74">
        <v>1</v>
      </c>
      <c r="C51" s="284">
        <v>44199</v>
      </c>
      <c r="D51" s="74">
        <v>32</v>
      </c>
      <c r="E51" s="74">
        <v>93</v>
      </c>
      <c r="F51" s="74">
        <v>7</v>
      </c>
      <c r="G51" s="75" t="s">
        <v>209</v>
      </c>
      <c r="H51" s="76" t="s">
        <v>210</v>
      </c>
      <c r="I51" s="76" t="s">
        <v>144</v>
      </c>
      <c r="J51" s="76">
        <v>2</v>
      </c>
      <c r="K51" s="76">
        <v>3</v>
      </c>
      <c r="L51" s="285">
        <v>59</v>
      </c>
      <c r="M51" s="286">
        <v>54.87</v>
      </c>
      <c r="N51" s="287">
        <v>63.13</v>
      </c>
      <c r="O51" s="111">
        <v>61</v>
      </c>
      <c r="P51" s="111">
        <v>58</v>
      </c>
      <c r="Q51" s="111"/>
      <c r="R51" s="111">
        <v>60</v>
      </c>
      <c r="S51" s="111">
        <v>62</v>
      </c>
      <c r="T51" s="77">
        <v>104</v>
      </c>
      <c r="U51" s="77">
        <v>104</v>
      </c>
      <c r="V51" s="111">
        <v>68</v>
      </c>
      <c r="W51" s="111"/>
      <c r="X51" s="111">
        <v>61</v>
      </c>
      <c r="Y51" s="111">
        <v>59</v>
      </c>
      <c r="Z51" s="111">
        <v>63</v>
      </c>
      <c r="AA51" s="77">
        <v>100</v>
      </c>
      <c r="AB51" s="77">
        <v>95</v>
      </c>
      <c r="AC51" s="111"/>
      <c r="AD51" s="111"/>
      <c r="AE51" s="111"/>
      <c r="AF51" s="111"/>
      <c r="AG51" s="111"/>
      <c r="AH51" s="77"/>
      <c r="AI51" s="77"/>
      <c r="AJ51" s="78">
        <v>61.5</v>
      </c>
      <c r="AK51" s="79">
        <v>74</v>
      </c>
      <c r="AL51" s="80">
        <v>97</v>
      </c>
      <c r="AM51" s="77">
        <v>71</v>
      </c>
      <c r="AN51" s="77">
        <v>101</v>
      </c>
      <c r="AO51" s="81">
        <v>13</v>
      </c>
      <c r="AP51" s="81"/>
      <c r="AQ51" s="81">
        <v>6</v>
      </c>
      <c r="AR51" s="81"/>
      <c r="AS51" s="81"/>
      <c r="AT51" s="81"/>
      <c r="AU51" s="81"/>
      <c r="AV51" s="81"/>
      <c r="AW51" s="81"/>
      <c r="AX51" s="82">
        <v>19</v>
      </c>
      <c r="AY51" s="83">
        <v>1585</v>
      </c>
      <c r="AZ51" s="149">
        <v>1.4999999999999999E-2</v>
      </c>
      <c r="BA51" s="84">
        <v>1.2E-2</v>
      </c>
      <c r="BB51" s="83">
        <v>1</v>
      </c>
      <c r="BC51" s="83">
        <v>0.3</v>
      </c>
      <c r="BD51" s="83">
        <v>26.9</v>
      </c>
      <c r="BE51" s="83">
        <v>1.2</v>
      </c>
      <c r="BF51" s="83">
        <v>97.5</v>
      </c>
      <c r="BG51" s="28" t="s">
        <v>148</v>
      </c>
      <c r="BH51" s="85" t="s">
        <v>149</v>
      </c>
      <c r="BI51" s="85" t="s">
        <v>211</v>
      </c>
      <c r="BJ51" s="85" t="s">
        <v>208</v>
      </c>
      <c r="BK51" s="85">
        <v>53</v>
      </c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  <c r="CW51" s="85"/>
    </row>
    <row r="52" spans="1:101" s="86" customFormat="1" ht="31.5" hidden="1" customHeight="1" x14ac:dyDescent="0.35">
      <c r="A52" s="73">
        <v>2021</v>
      </c>
      <c r="B52" s="74">
        <v>1</v>
      </c>
      <c r="C52" s="284">
        <v>44199</v>
      </c>
      <c r="D52" s="74">
        <v>384</v>
      </c>
      <c r="E52" s="74">
        <v>556</v>
      </c>
      <c r="F52" s="74">
        <v>8</v>
      </c>
      <c r="G52" s="75" t="s">
        <v>175</v>
      </c>
      <c r="H52" s="76" t="s">
        <v>176</v>
      </c>
      <c r="I52" s="76" t="s">
        <v>144</v>
      </c>
      <c r="J52" s="76">
        <v>1</v>
      </c>
      <c r="K52" s="76">
        <v>6</v>
      </c>
      <c r="L52" s="285">
        <v>1066</v>
      </c>
      <c r="M52" s="286">
        <v>1003.106</v>
      </c>
      <c r="N52" s="287">
        <v>1141.6859999999999</v>
      </c>
      <c r="O52" s="111"/>
      <c r="P52" s="111">
        <v>1100</v>
      </c>
      <c r="Q52" s="111"/>
      <c r="R52" s="111">
        <v>1084</v>
      </c>
      <c r="S52" s="111">
        <v>1046</v>
      </c>
      <c r="T52" s="77"/>
      <c r="U52" s="77">
        <v>142</v>
      </c>
      <c r="V52" s="111">
        <v>1117</v>
      </c>
      <c r="W52" s="111"/>
      <c r="X52" s="111">
        <v>1099</v>
      </c>
      <c r="Y52" s="111">
        <v>1076</v>
      </c>
      <c r="Z52" s="111">
        <v>1074</v>
      </c>
      <c r="AA52" s="77">
        <v>142</v>
      </c>
      <c r="AB52" s="77">
        <v>140</v>
      </c>
      <c r="AC52" s="111"/>
      <c r="AD52" s="111"/>
      <c r="AE52" s="111"/>
      <c r="AF52" s="111"/>
      <c r="AG52" s="111"/>
      <c r="AH52" s="77"/>
      <c r="AI52" s="77"/>
      <c r="AJ52" s="78">
        <v>1085.0999999999999</v>
      </c>
      <c r="AK52" s="79">
        <v>20</v>
      </c>
      <c r="AL52" s="80">
        <v>180</v>
      </c>
      <c r="AM52" s="77">
        <v>25</v>
      </c>
      <c r="AN52" s="77">
        <v>141</v>
      </c>
      <c r="AO52" s="81">
        <v>4</v>
      </c>
      <c r="AP52" s="81">
        <v>3</v>
      </c>
      <c r="AQ52" s="81">
        <v>3</v>
      </c>
      <c r="AR52" s="81"/>
      <c r="AS52" s="81">
        <v>1</v>
      </c>
      <c r="AT52" s="81"/>
      <c r="AU52" s="81"/>
      <c r="AV52" s="81"/>
      <c r="AW52" s="81"/>
      <c r="AX52" s="82">
        <v>10</v>
      </c>
      <c r="AY52" s="83">
        <v>610</v>
      </c>
      <c r="AZ52" s="149">
        <v>1.4999999999999999E-2</v>
      </c>
      <c r="BA52" s="84">
        <v>1.6E-2</v>
      </c>
      <c r="BB52" s="83"/>
      <c r="BC52" s="83">
        <v>0</v>
      </c>
      <c r="BD52" s="83">
        <v>0.6</v>
      </c>
      <c r="BE52" s="83">
        <v>10.9</v>
      </c>
      <c r="BF52" s="83">
        <v>661.9</v>
      </c>
      <c r="BG52" s="28" t="s">
        <v>153</v>
      </c>
      <c r="BH52" s="85" t="s">
        <v>154</v>
      </c>
      <c r="BI52" s="85" t="s">
        <v>177</v>
      </c>
      <c r="BJ52" s="85"/>
      <c r="BK52" s="85">
        <v>53</v>
      </c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  <c r="CW52" s="85"/>
    </row>
    <row r="53" spans="1:101" s="86" customFormat="1" ht="31.5" hidden="1" customHeight="1" x14ac:dyDescent="0.35">
      <c r="A53" s="73">
        <v>2021</v>
      </c>
      <c r="B53" s="74">
        <v>1</v>
      </c>
      <c r="C53" s="284">
        <v>44199</v>
      </c>
      <c r="D53" s="74">
        <v>384</v>
      </c>
      <c r="E53" s="74">
        <v>557</v>
      </c>
      <c r="F53" s="74">
        <v>8</v>
      </c>
      <c r="G53" s="75" t="s">
        <v>178</v>
      </c>
      <c r="H53" s="76" t="s">
        <v>179</v>
      </c>
      <c r="I53" s="76" t="s">
        <v>144</v>
      </c>
      <c r="J53" s="76">
        <v>1</v>
      </c>
      <c r="K53" s="76">
        <v>6</v>
      </c>
      <c r="L53" s="285">
        <v>182</v>
      </c>
      <c r="M53" s="286">
        <v>171.262</v>
      </c>
      <c r="N53" s="287">
        <v>194.922</v>
      </c>
      <c r="O53" s="111"/>
      <c r="P53" s="111">
        <v>197</v>
      </c>
      <c r="Q53" s="111"/>
      <c r="R53" s="111">
        <v>192</v>
      </c>
      <c r="S53" s="111">
        <v>192</v>
      </c>
      <c r="T53" s="77"/>
      <c r="U53" s="77">
        <v>142</v>
      </c>
      <c r="V53" s="111">
        <v>217</v>
      </c>
      <c r="W53" s="111"/>
      <c r="X53" s="111">
        <v>190</v>
      </c>
      <c r="Y53" s="111">
        <v>185</v>
      </c>
      <c r="Z53" s="111">
        <v>189</v>
      </c>
      <c r="AA53" s="77">
        <v>142</v>
      </c>
      <c r="AB53" s="77">
        <v>140</v>
      </c>
      <c r="AC53" s="111"/>
      <c r="AD53" s="111"/>
      <c r="AE53" s="111"/>
      <c r="AF53" s="111"/>
      <c r="AG53" s="111"/>
      <c r="AH53" s="77"/>
      <c r="AI53" s="77"/>
      <c r="AJ53" s="78">
        <v>194.6</v>
      </c>
      <c r="AK53" s="79">
        <v>20</v>
      </c>
      <c r="AL53" s="80">
        <v>180</v>
      </c>
      <c r="AM53" s="77">
        <v>25</v>
      </c>
      <c r="AN53" s="77">
        <v>141</v>
      </c>
      <c r="AO53" s="81">
        <v>4</v>
      </c>
      <c r="AP53" s="81">
        <v>3</v>
      </c>
      <c r="AQ53" s="81">
        <v>3</v>
      </c>
      <c r="AR53" s="81"/>
      <c r="AS53" s="81">
        <v>1</v>
      </c>
      <c r="AT53" s="81"/>
      <c r="AU53" s="81"/>
      <c r="AV53" s="81"/>
      <c r="AW53" s="81"/>
      <c r="AX53" s="82">
        <v>10</v>
      </c>
      <c r="AY53" s="83">
        <v>610</v>
      </c>
      <c r="AZ53" s="149">
        <v>1.4999999999999999E-2</v>
      </c>
      <c r="BA53" s="84">
        <v>1.6E-2</v>
      </c>
      <c r="BB53" s="83"/>
      <c r="BC53" s="83">
        <v>0.1</v>
      </c>
      <c r="BD53" s="83">
        <v>3.4</v>
      </c>
      <c r="BE53" s="83">
        <v>1.9</v>
      </c>
      <c r="BF53" s="83">
        <v>118.7</v>
      </c>
      <c r="BG53" s="28" t="s">
        <v>153</v>
      </c>
      <c r="BH53" s="85" t="s">
        <v>154</v>
      </c>
      <c r="BI53" s="85" t="s">
        <v>177</v>
      </c>
      <c r="BJ53" s="85" t="s">
        <v>180</v>
      </c>
      <c r="BK53" s="85">
        <v>53</v>
      </c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  <c r="CW53" s="85"/>
    </row>
    <row r="54" spans="1:101" s="86" customFormat="1" ht="31.5" customHeight="1" x14ac:dyDescent="0.35">
      <c r="A54" s="73">
        <v>2021</v>
      </c>
      <c r="B54" s="74">
        <v>1</v>
      </c>
      <c r="C54" s="284">
        <v>44199</v>
      </c>
      <c r="D54" s="74">
        <v>159</v>
      </c>
      <c r="E54" s="74">
        <v>299</v>
      </c>
      <c r="F54" s="74">
        <v>28</v>
      </c>
      <c r="G54" s="75" t="s">
        <v>181</v>
      </c>
      <c r="H54" s="76" t="s">
        <v>182</v>
      </c>
      <c r="I54" s="76" t="s">
        <v>183</v>
      </c>
      <c r="J54" s="76">
        <v>3</v>
      </c>
      <c r="K54" s="76">
        <v>2</v>
      </c>
      <c r="L54" s="285">
        <v>115</v>
      </c>
      <c r="M54" s="286">
        <v>106.95</v>
      </c>
      <c r="N54" s="287">
        <v>123.05</v>
      </c>
      <c r="O54" s="111">
        <v>103</v>
      </c>
      <c r="P54" s="111">
        <v>109</v>
      </c>
      <c r="Q54" s="111"/>
      <c r="R54" s="111">
        <v>108</v>
      </c>
      <c r="S54" s="111">
        <v>104</v>
      </c>
      <c r="T54" s="77">
        <v>138</v>
      </c>
      <c r="U54" s="77">
        <v>137</v>
      </c>
      <c r="V54" s="111"/>
      <c r="W54" s="111"/>
      <c r="X54" s="111">
        <v>103</v>
      </c>
      <c r="Y54" s="111">
        <v>109</v>
      </c>
      <c r="Z54" s="111">
        <v>106</v>
      </c>
      <c r="AA54" s="77"/>
      <c r="AB54" s="77">
        <v>108</v>
      </c>
      <c r="AC54" s="111"/>
      <c r="AD54" s="111"/>
      <c r="AE54" s="111"/>
      <c r="AF54" s="111"/>
      <c r="AG54" s="111"/>
      <c r="AH54" s="77"/>
      <c r="AI54" s="77"/>
      <c r="AJ54" s="78">
        <v>106</v>
      </c>
      <c r="AK54" s="79">
        <v>70</v>
      </c>
      <c r="AL54" s="80">
        <v>154</v>
      </c>
      <c r="AM54" s="77">
        <v>85</v>
      </c>
      <c r="AN54" s="77">
        <v>128</v>
      </c>
      <c r="AO54" s="81">
        <v>8</v>
      </c>
      <c r="AP54" s="81"/>
      <c r="AQ54" s="81">
        <v>8</v>
      </c>
      <c r="AR54" s="81"/>
      <c r="AS54" s="81">
        <v>1</v>
      </c>
      <c r="AT54" s="81"/>
      <c r="AU54" s="81"/>
      <c r="AV54" s="81"/>
      <c r="AW54" s="81"/>
      <c r="AX54" s="82">
        <v>16</v>
      </c>
      <c r="AY54" s="83">
        <v>1552</v>
      </c>
      <c r="AZ54" s="149">
        <v>0.02</v>
      </c>
      <c r="BA54" s="84">
        <v>0.01</v>
      </c>
      <c r="BB54" s="83">
        <v>1</v>
      </c>
      <c r="BC54" s="83">
        <v>0.1</v>
      </c>
      <c r="BD54" s="83">
        <v>13.5</v>
      </c>
      <c r="BE54" s="83">
        <v>1.7</v>
      </c>
      <c r="BF54" s="83">
        <v>164.5</v>
      </c>
      <c r="BG54" s="28" t="s">
        <v>148</v>
      </c>
      <c r="BH54" s="85" t="s">
        <v>184</v>
      </c>
      <c r="BI54" s="85"/>
      <c r="BJ54" s="85"/>
      <c r="BK54" s="85">
        <v>53</v>
      </c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  <c r="CW54" s="85"/>
    </row>
    <row r="55" spans="1:101" s="86" customFormat="1" ht="31.5" customHeight="1" x14ac:dyDescent="0.35">
      <c r="A55" s="73">
        <v>2021</v>
      </c>
      <c r="B55" s="74">
        <v>1</v>
      </c>
      <c r="C55" s="284">
        <v>44199</v>
      </c>
      <c r="D55" s="74">
        <v>53</v>
      </c>
      <c r="E55" s="74">
        <v>131</v>
      </c>
      <c r="F55" s="74">
        <v>30</v>
      </c>
      <c r="G55" s="75" t="s">
        <v>185</v>
      </c>
      <c r="H55" s="76" t="s">
        <v>186</v>
      </c>
      <c r="I55" s="76" t="s">
        <v>159</v>
      </c>
      <c r="J55" s="76">
        <v>25</v>
      </c>
      <c r="K55" s="76">
        <v>1</v>
      </c>
      <c r="L55" s="285">
        <v>10</v>
      </c>
      <c r="M55" s="286">
        <v>9.3000000000000007</v>
      </c>
      <c r="N55" s="287">
        <v>10.7</v>
      </c>
      <c r="O55" s="111">
        <v>9</v>
      </c>
      <c r="P55" s="111">
        <v>10</v>
      </c>
      <c r="Q55" s="111"/>
      <c r="R55" s="111">
        <v>10</v>
      </c>
      <c r="S55" s="111">
        <v>9</v>
      </c>
      <c r="T55" s="77">
        <v>97</v>
      </c>
      <c r="U55" s="77">
        <v>98</v>
      </c>
      <c r="V55" s="111">
        <v>10</v>
      </c>
      <c r="W55" s="111"/>
      <c r="X55" s="111">
        <v>11</v>
      </c>
      <c r="Y55" s="111">
        <v>11</v>
      </c>
      <c r="Z55" s="111">
        <v>10</v>
      </c>
      <c r="AA55" s="77">
        <v>115</v>
      </c>
      <c r="AB55" s="77">
        <v>98</v>
      </c>
      <c r="AC55" s="111"/>
      <c r="AD55" s="111"/>
      <c r="AE55" s="111"/>
      <c r="AF55" s="111"/>
      <c r="AG55" s="111"/>
      <c r="AH55" s="77"/>
      <c r="AI55" s="77"/>
      <c r="AJ55" s="78">
        <v>9.8000000000000007</v>
      </c>
      <c r="AK55" s="79">
        <v>772</v>
      </c>
      <c r="AL55" s="80">
        <v>117</v>
      </c>
      <c r="AM55" s="77">
        <v>882</v>
      </c>
      <c r="AN55" s="77">
        <v>102</v>
      </c>
      <c r="AO55" s="81">
        <v>17</v>
      </c>
      <c r="AP55" s="81">
        <v>25</v>
      </c>
      <c r="AQ55" s="81">
        <v>14</v>
      </c>
      <c r="AR55" s="81"/>
      <c r="AS55" s="81"/>
      <c r="AT55" s="81"/>
      <c r="AU55" s="81"/>
      <c r="AV55" s="81"/>
      <c r="AW55" s="81"/>
      <c r="AX55" s="82">
        <v>56</v>
      </c>
      <c r="AY55" s="83">
        <v>16056</v>
      </c>
      <c r="AZ55" s="149">
        <v>0.02</v>
      </c>
      <c r="BA55" s="84">
        <v>3.0000000000000001E-3</v>
      </c>
      <c r="BB55" s="83">
        <v>1</v>
      </c>
      <c r="BC55" s="83">
        <v>5.6</v>
      </c>
      <c r="BD55" s="83">
        <v>1605.6</v>
      </c>
      <c r="BE55" s="83">
        <v>0.5</v>
      </c>
      <c r="BF55" s="83">
        <v>157.30000000000001</v>
      </c>
      <c r="BG55" s="28" t="s">
        <v>148</v>
      </c>
      <c r="BH55" s="85" t="s">
        <v>187</v>
      </c>
      <c r="BI55" s="85" t="s">
        <v>188</v>
      </c>
      <c r="BJ55" s="85"/>
      <c r="BK55" s="85">
        <v>53</v>
      </c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  <c r="CW55" s="85"/>
    </row>
    <row r="56" spans="1:101" s="86" customFormat="1" ht="31.5" customHeight="1" x14ac:dyDescent="0.35">
      <c r="A56" s="73">
        <v>2021</v>
      </c>
      <c r="B56" s="74">
        <v>1</v>
      </c>
      <c r="C56" s="284">
        <v>44199</v>
      </c>
      <c r="D56" s="74">
        <v>334</v>
      </c>
      <c r="E56" s="74">
        <v>254</v>
      </c>
      <c r="F56" s="74">
        <v>46</v>
      </c>
      <c r="G56" s="75" t="s">
        <v>189</v>
      </c>
      <c r="H56" s="76" t="s">
        <v>190</v>
      </c>
      <c r="I56" s="76" t="s">
        <v>191</v>
      </c>
      <c r="J56" s="76">
        <v>4</v>
      </c>
      <c r="K56" s="76">
        <v>2</v>
      </c>
      <c r="L56" s="285">
        <v>203</v>
      </c>
      <c r="M56" s="286">
        <v>188.79</v>
      </c>
      <c r="N56" s="287">
        <v>217.21</v>
      </c>
      <c r="O56" s="111">
        <v>211</v>
      </c>
      <c r="P56" s="111">
        <v>203</v>
      </c>
      <c r="Q56" s="111"/>
      <c r="R56" s="111">
        <v>206</v>
      </c>
      <c r="S56" s="111">
        <v>197</v>
      </c>
      <c r="T56" s="77">
        <v>137</v>
      </c>
      <c r="U56" s="77">
        <v>137</v>
      </c>
      <c r="V56" s="111">
        <v>218</v>
      </c>
      <c r="W56" s="111"/>
      <c r="X56" s="111">
        <v>210</v>
      </c>
      <c r="Y56" s="111">
        <v>203</v>
      </c>
      <c r="Z56" s="111">
        <v>215</v>
      </c>
      <c r="AA56" s="77">
        <v>132</v>
      </c>
      <c r="AB56" s="77">
        <v>125</v>
      </c>
      <c r="AC56" s="111"/>
      <c r="AD56" s="111"/>
      <c r="AE56" s="111"/>
      <c r="AF56" s="111"/>
      <c r="AG56" s="111"/>
      <c r="AH56" s="77"/>
      <c r="AI56" s="77"/>
      <c r="AJ56" s="78">
        <v>207.9</v>
      </c>
      <c r="AK56" s="79">
        <v>88</v>
      </c>
      <c r="AL56" s="80">
        <v>164</v>
      </c>
      <c r="AM56" s="77">
        <v>108</v>
      </c>
      <c r="AN56" s="77">
        <v>133</v>
      </c>
      <c r="AO56" s="81">
        <v>9</v>
      </c>
      <c r="AP56" s="81"/>
      <c r="AQ56" s="81">
        <v>8</v>
      </c>
      <c r="AR56" s="81"/>
      <c r="AS56" s="81"/>
      <c r="AT56" s="81"/>
      <c r="AU56" s="81"/>
      <c r="AV56" s="81"/>
      <c r="AW56" s="81"/>
      <c r="AX56" s="82">
        <v>17</v>
      </c>
      <c r="AY56" s="83">
        <v>1877</v>
      </c>
      <c r="AZ56" s="149">
        <v>0.02</v>
      </c>
      <c r="BA56" s="84">
        <v>8.9999999999999993E-3</v>
      </c>
      <c r="BB56" s="83">
        <v>1</v>
      </c>
      <c r="BC56" s="83">
        <v>0.1</v>
      </c>
      <c r="BD56" s="83">
        <v>9.1999999999999993</v>
      </c>
      <c r="BE56" s="83">
        <v>3.5</v>
      </c>
      <c r="BF56" s="83">
        <v>390.2</v>
      </c>
      <c r="BG56" s="28" t="s">
        <v>148</v>
      </c>
      <c r="BH56" s="85" t="s">
        <v>184</v>
      </c>
      <c r="BI56" s="85" t="s">
        <v>192</v>
      </c>
      <c r="BJ56" s="85"/>
      <c r="BK56" s="85">
        <v>53</v>
      </c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  <c r="CW56" s="85"/>
    </row>
    <row r="57" spans="1:101" s="86" customFormat="1" ht="31.5" customHeight="1" x14ac:dyDescent="0.35">
      <c r="A57" s="73">
        <v>2021</v>
      </c>
      <c r="B57" s="74">
        <v>1</v>
      </c>
      <c r="C57" s="284">
        <v>44199</v>
      </c>
      <c r="D57" s="74">
        <v>4</v>
      </c>
      <c r="E57" s="74">
        <v>11</v>
      </c>
      <c r="F57" s="74">
        <v>49</v>
      </c>
      <c r="G57" s="75" t="s">
        <v>193</v>
      </c>
      <c r="H57" s="76" t="s">
        <v>194</v>
      </c>
      <c r="I57" s="76" t="s">
        <v>191</v>
      </c>
      <c r="J57" s="76">
        <v>2</v>
      </c>
      <c r="K57" s="76">
        <v>2</v>
      </c>
      <c r="L57" s="285">
        <v>212</v>
      </c>
      <c r="M57" s="286">
        <v>197.16</v>
      </c>
      <c r="N57" s="287">
        <v>226.84</v>
      </c>
      <c r="O57" s="111">
        <v>215</v>
      </c>
      <c r="P57" s="111">
        <v>206</v>
      </c>
      <c r="Q57" s="111"/>
      <c r="R57" s="111">
        <v>215</v>
      </c>
      <c r="S57" s="111">
        <v>204</v>
      </c>
      <c r="T57" s="77">
        <v>198</v>
      </c>
      <c r="U57" s="77">
        <v>198</v>
      </c>
      <c r="V57" s="111">
        <v>225</v>
      </c>
      <c r="W57" s="111"/>
      <c r="X57" s="111">
        <v>233</v>
      </c>
      <c r="Y57" s="111">
        <v>218</v>
      </c>
      <c r="Z57" s="111">
        <v>208</v>
      </c>
      <c r="AA57" s="77">
        <v>198</v>
      </c>
      <c r="AB57" s="77">
        <v>196</v>
      </c>
      <c r="AC57" s="111"/>
      <c r="AD57" s="111"/>
      <c r="AE57" s="111"/>
      <c r="AF57" s="111"/>
      <c r="AG57" s="111"/>
      <c r="AH57" s="77"/>
      <c r="AI57" s="77"/>
      <c r="AJ57" s="78">
        <v>215.5</v>
      </c>
      <c r="AK57" s="79">
        <v>37</v>
      </c>
      <c r="AL57" s="80">
        <v>195</v>
      </c>
      <c r="AM57" s="77">
        <v>36</v>
      </c>
      <c r="AN57" s="77">
        <v>198</v>
      </c>
      <c r="AO57" s="81">
        <v>4</v>
      </c>
      <c r="AP57" s="81"/>
      <c r="AQ57" s="81">
        <v>14</v>
      </c>
      <c r="AR57" s="81"/>
      <c r="AS57" s="81"/>
      <c r="AT57" s="81"/>
      <c r="AU57" s="81"/>
      <c r="AV57" s="81"/>
      <c r="AW57" s="81"/>
      <c r="AX57" s="82">
        <v>18</v>
      </c>
      <c r="AY57" s="83">
        <v>618</v>
      </c>
      <c r="AZ57" s="149">
        <v>0.02</v>
      </c>
      <c r="BA57" s="84">
        <v>2.9000000000000001E-2</v>
      </c>
      <c r="BB57" s="83"/>
      <c r="BC57" s="83">
        <v>0.1</v>
      </c>
      <c r="BD57" s="83">
        <v>2.9</v>
      </c>
      <c r="BE57" s="83">
        <v>3.9</v>
      </c>
      <c r="BF57" s="83">
        <v>133.19999999999999</v>
      </c>
      <c r="BG57" s="28" t="s">
        <v>148</v>
      </c>
      <c r="BH57" s="85" t="s">
        <v>187</v>
      </c>
      <c r="BI57" s="85" t="s">
        <v>195</v>
      </c>
      <c r="BJ57" s="85"/>
      <c r="BK57" s="85">
        <v>53</v>
      </c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  <c r="CW57" s="85"/>
    </row>
    <row r="58" spans="1:101" s="86" customFormat="1" ht="31.5" customHeight="1" x14ac:dyDescent="0.35">
      <c r="A58" s="73">
        <v>2021</v>
      </c>
      <c r="B58" s="74">
        <v>1</v>
      </c>
      <c r="C58" s="284">
        <v>44199</v>
      </c>
      <c r="D58" s="74">
        <v>4</v>
      </c>
      <c r="E58" s="74">
        <v>12</v>
      </c>
      <c r="F58" s="74">
        <v>49</v>
      </c>
      <c r="G58" s="75" t="s">
        <v>196</v>
      </c>
      <c r="H58" s="76" t="s">
        <v>197</v>
      </c>
      <c r="I58" s="76" t="s">
        <v>191</v>
      </c>
      <c r="J58" s="76">
        <v>2</v>
      </c>
      <c r="K58" s="76">
        <v>2</v>
      </c>
      <c r="L58" s="285">
        <v>212</v>
      </c>
      <c r="M58" s="286">
        <v>197.16</v>
      </c>
      <c r="N58" s="287">
        <v>226.84</v>
      </c>
      <c r="O58" s="111">
        <v>204</v>
      </c>
      <c r="P58" s="111">
        <v>200</v>
      </c>
      <c r="Q58" s="111"/>
      <c r="R58" s="111">
        <v>207</v>
      </c>
      <c r="S58" s="111">
        <v>195</v>
      </c>
      <c r="T58" s="77">
        <v>198</v>
      </c>
      <c r="U58" s="77">
        <v>198</v>
      </c>
      <c r="V58" s="111">
        <v>218</v>
      </c>
      <c r="W58" s="111"/>
      <c r="X58" s="111">
        <v>229</v>
      </c>
      <c r="Y58" s="111">
        <v>205</v>
      </c>
      <c r="Z58" s="111">
        <v>211</v>
      </c>
      <c r="AA58" s="77">
        <v>198</v>
      </c>
      <c r="AB58" s="77">
        <v>196</v>
      </c>
      <c r="AC58" s="111"/>
      <c r="AD58" s="111"/>
      <c r="AE58" s="111"/>
      <c r="AF58" s="111"/>
      <c r="AG58" s="111"/>
      <c r="AH58" s="77"/>
      <c r="AI58" s="77"/>
      <c r="AJ58" s="78">
        <v>208.6</v>
      </c>
      <c r="AK58" s="79">
        <v>37</v>
      </c>
      <c r="AL58" s="80">
        <v>195</v>
      </c>
      <c r="AM58" s="77">
        <v>36</v>
      </c>
      <c r="AN58" s="77">
        <v>198</v>
      </c>
      <c r="AO58" s="81">
        <v>11</v>
      </c>
      <c r="AP58" s="81"/>
      <c r="AQ58" s="81">
        <v>5</v>
      </c>
      <c r="AR58" s="81"/>
      <c r="AS58" s="81"/>
      <c r="AT58" s="81"/>
      <c r="AU58" s="81"/>
      <c r="AV58" s="81"/>
      <c r="AW58" s="81"/>
      <c r="AX58" s="82">
        <v>16</v>
      </c>
      <c r="AY58" s="83">
        <v>616</v>
      </c>
      <c r="AZ58" s="149">
        <v>0.02</v>
      </c>
      <c r="BA58" s="84">
        <v>2.5999999999999999E-2</v>
      </c>
      <c r="BB58" s="83"/>
      <c r="BC58" s="83">
        <v>0.1</v>
      </c>
      <c r="BD58" s="83">
        <v>2.9</v>
      </c>
      <c r="BE58" s="83">
        <v>3.3</v>
      </c>
      <c r="BF58" s="83">
        <v>128.5</v>
      </c>
      <c r="BG58" s="28" t="s">
        <v>148</v>
      </c>
      <c r="BH58" s="85" t="s">
        <v>187</v>
      </c>
      <c r="BI58" s="85" t="s">
        <v>198</v>
      </c>
      <c r="BJ58" s="85"/>
      <c r="BK58" s="85">
        <v>53</v>
      </c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  <c r="CW58" s="85"/>
    </row>
    <row r="59" spans="1:101" s="86" customFormat="1" ht="31.5" customHeight="1" x14ac:dyDescent="0.35">
      <c r="A59" s="73">
        <v>2021</v>
      </c>
      <c r="B59" s="74">
        <v>1</v>
      </c>
      <c r="C59" s="284">
        <v>44200</v>
      </c>
      <c r="D59" s="74">
        <v>377</v>
      </c>
      <c r="E59" s="74">
        <v>439</v>
      </c>
      <c r="F59" s="74">
        <v>2</v>
      </c>
      <c r="G59" s="75" t="s">
        <v>146</v>
      </c>
      <c r="H59" s="76" t="s">
        <v>147</v>
      </c>
      <c r="I59" s="76" t="s">
        <v>144</v>
      </c>
      <c r="J59" s="76">
        <v>4</v>
      </c>
      <c r="K59" s="76">
        <v>1</v>
      </c>
      <c r="L59" s="285">
        <v>343</v>
      </c>
      <c r="M59" s="286">
        <v>308.7</v>
      </c>
      <c r="N59" s="287">
        <v>377.3</v>
      </c>
      <c r="O59" s="111">
        <v>356</v>
      </c>
      <c r="P59" s="111">
        <v>344</v>
      </c>
      <c r="Q59" s="111">
        <v>352</v>
      </c>
      <c r="R59" s="111"/>
      <c r="S59" s="111">
        <v>361</v>
      </c>
      <c r="T59" s="77">
        <v>305</v>
      </c>
      <c r="U59" s="77">
        <v>293</v>
      </c>
      <c r="V59" s="111">
        <v>398</v>
      </c>
      <c r="W59" s="111">
        <v>365</v>
      </c>
      <c r="X59" s="111">
        <v>348</v>
      </c>
      <c r="Y59" s="111">
        <v>373</v>
      </c>
      <c r="Z59" s="111">
        <v>338</v>
      </c>
      <c r="AA59" s="77">
        <v>335</v>
      </c>
      <c r="AB59" s="77">
        <v>345</v>
      </c>
      <c r="AC59" s="111"/>
      <c r="AD59" s="111"/>
      <c r="AE59" s="111"/>
      <c r="AF59" s="111"/>
      <c r="AG59" s="111"/>
      <c r="AH59" s="77"/>
      <c r="AI59" s="77"/>
      <c r="AJ59" s="78">
        <v>359.4</v>
      </c>
      <c r="AK59" s="79">
        <v>45</v>
      </c>
      <c r="AL59" s="80">
        <v>320</v>
      </c>
      <c r="AM59" s="77">
        <v>45</v>
      </c>
      <c r="AN59" s="77">
        <v>320</v>
      </c>
      <c r="AO59" s="81">
        <v>7</v>
      </c>
      <c r="AP59" s="81"/>
      <c r="AQ59" s="81">
        <v>5</v>
      </c>
      <c r="AR59" s="81"/>
      <c r="AS59" s="81">
        <v>1</v>
      </c>
      <c r="AT59" s="81"/>
      <c r="AU59" s="81"/>
      <c r="AV59" s="81"/>
      <c r="AW59" s="81"/>
      <c r="AX59" s="82">
        <v>13</v>
      </c>
      <c r="AY59" s="83">
        <v>833</v>
      </c>
      <c r="AZ59" s="149">
        <v>1.4999999999999999E-2</v>
      </c>
      <c r="BA59" s="84">
        <v>1.6E-2</v>
      </c>
      <c r="BB59" s="83"/>
      <c r="BC59" s="83">
        <v>0</v>
      </c>
      <c r="BD59" s="83">
        <v>2.4</v>
      </c>
      <c r="BE59" s="83">
        <v>4.7</v>
      </c>
      <c r="BF59" s="83">
        <v>299.39999999999998</v>
      </c>
      <c r="BG59" s="28" t="s">
        <v>148</v>
      </c>
      <c r="BH59" s="85" t="s">
        <v>149</v>
      </c>
      <c r="BI59" s="85" t="s">
        <v>150</v>
      </c>
      <c r="BJ59" s="85"/>
      <c r="BK59" s="85">
        <v>1</v>
      </c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  <c r="CW59" s="85"/>
    </row>
    <row r="60" spans="1:101" s="86" customFormat="1" ht="31.5" hidden="1" customHeight="1" x14ac:dyDescent="0.35">
      <c r="A60" s="73">
        <v>2021</v>
      </c>
      <c r="B60" s="74">
        <v>1</v>
      </c>
      <c r="C60" s="284">
        <v>44200</v>
      </c>
      <c r="D60" s="74">
        <v>376</v>
      </c>
      <c r="E60" s="74">
        <v>438</v>
      </c>
      <c r="F60" s="74">
        <v>3</v>
      </c>
      <c r="G60" s="75" t="s">
        <v>151</v>
      </c>
      <c r="H60" s="76" t="s">
        <v>152</v>
      </c>
      <c r="I60" s="76" t="s">
        <v>144</v>
      </c>
      <c r="J60" s="76">
        <v>3</v>
      </c>
      <c r="K60" s="76">
        <v>2</v>
      </c>
      <c r="L60" s="285">
        <v>336</v>
      </c>
      <c r="M60" s="286">
        <v>316.17599999999999</v>
      </c>
      <c r="N60" s="287">
        <v>359.85599999999999</v>
      </c>
      <c r="O60" s="111"/>
      <c r="P60" s="111"/>
      <c r="Q60" s="111"/>
      <c r="R60" s="111"/>
      <c r="S60" s="111"/>
      <c r="T60" s="77"/>
      <c r="U60" s="77"/>
      <c r="V60" s="111"/>
      <c r="W60" s="111"/>
      <c r="X60" s="111"/>
      <c r="Y60" s="111"/>
      <c r="Z60" s="111"/>
      <c r="AA60" s="77"/>
      <c r="AB60" s="77"/>
      <c r="AC60" s="111"/>
      <c r="AD60" s="111"/>
      <c r="AE60" s="111"/>
      <c r="AF60" s="111"/>
      <c r="AG60" s="111"/>
      <c r="AH60" s="77"/>
      <c r="AI60" s="77"/>
      <c r="AJ60" s="78"/>
      <c r="AK60" s="79">
        <v>67</v>
      </c>
      <c r="AL60" s="80">
        <v>161</v>
      </c>
      <c r="AM60" s="77"/>
      <c r="AN60" s="77"/>
      <c r="AO60" s="81"/>
      <c r="AP60" s="81"/>
      <c r="AQ60" s="81"/>
      <c r="AR60" s="81"/>
      <c r="AS60" s="81"/>
      <c r="AT60" s="81"/>
      <c r="AU60" s="81"/>
      <c r="AV60" s="81"/>
      <c r="AW60" s="81"/>
      <c r="AX60" s="82"/>
      <c r="AY60" s="83">
        <v>72</v>
      </c>
      <c r="AZ60" s="149">
        <v>1.4999999999999999E-2</v>
      </c>
      <c r="BA60" s="84"/>
      <c r="BB60" s="83"/>
      <c r="BC60" s="83"/>
      <c r="BD60" s="83">
        <v>0.2</v>
      </c>
      <c r="BE60" s="83"/>
      <c r="BF60" s="83"/>
      <c r="BG60" s="28" t="s">
        <v>153</v>
      </c>
      <c r="BH60" s="85" t="s">
        <v>154</v>
      </c>
      <c r="BI60" s="85" t="s">
        <v>155</v>
      </c>
      <c r="BJ60" s="85" t="s">
        <v>156</v>
      </c>
      <c r="BK60" s="85">
        <v>1</v>
      </c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  <c r="CW60" s="85"/>
    </row>
    <row r="61" spans="1:101" s="86" customFormat="1" ht="31.5" customHeight="1" x14ac:dyDescent="0.35">
      <c r="A61" s="73">
        <v>2021</v>
      </c>
      <c r="B61" s="74">
        <v>1</v>
      </c>
      <c r="C61" s="284">
        <v>44200</v>
      </c>
      <c r="D61" s="74">
        <v>406</v>
      </c>
      <c r="E61" s="74">
        <v>623</v>
      </c>
      <c r="F61" s="74">
        <v>3</v>
      </c>
      <c r="G61" s="75" t="s">
        <v>212</v>
      </c>
      <c r="H61" s="76" t="s">
        <v>213</v>
      </c>
      <c r="I61" s="76" t="s">
        <v>144</v>
      </c>
      <c r="J61" s="76">
        <v>1</v>
      </c>
      <c r="K61" s="76">
        <v>5</v>
      </c>
      <c r="L61" s="285">
        <v>599</v>
      </c>
      <c r="M61" s="286">
        <v>551.02009999999996</v>
      </c>
      <c r="N61" s="287">
        <v>646.97990000000004</v>
      </c>
      <c r="O61" s="111">
        <v>615</v>
      </c>
      <c r="P61" s="111"/>
      <c r="Q61" s="111">
        <v>528</v>
      </c>
      <c r="R61" s="111"/>
      <c r="S61" s="111">
        <v>587</v>
      </c>
      <c r="T61" s="77">
        <v>135</v>
      </c>
      <c r="U61" s="77">
        <v>135</v>
      </c>
      <c r="V61" s="111">
        <v>645</v>
      </c>
      <c r="W61" s="111">
        <v>643</v>
      </c>
      <c r="X61" s="111">
        <v>593</v>
      </c>
      <c r="Y61" s="111">
        <v>565</v>
      </c>
      <c r="Z61" s="111">
        <v>570</v>
      </c>
      <c r="AA61" s="77">
        <v>145</v>
      </c>
      <c r="AB61" s="77">
        <v>140</v>
      </c>
      <c r="AC61" s="111"/>
      <c r="AD61" s="111"/>
      <c r="AE61" s="111"/>
      <c r="AF61" s="111"/>
      <c r="AG61" s="111"/>
      <c r="AH61" s="77"/>
      <c r="AI61" s="77"/>
      <c r="AJ61" s="78">
        <v>593.29999999999995</v>
      </c>
      <c r="AK61" s="79">
        <v>18</v>
      </c>
      <c r="AL61" s="80">
        <v>200</v>
      </c>
      <c r="AM61" s="77">
        <v>26</v>
      </c>
      <c r="AN61" s="77">
        <v>139</v>
      </c>
      <c r="AO61" s="81">
        <v>4</v>
      </c>
      <c r="AP61" s="81"/>
      <c r="AQ61" s="81">
        <v>3</v>
      </c>
      <c r="AR61" s="81"/>
      <c r="AS61" s="81"/>
      <c r="AT61" s="81"/>
      <c r="AU61" s="81"/>
      <c r="AV61" s="81"/>
      <c r="AW61" s="81"/>
      <c r="AX61" s="82">
        <v>7</v>
      </c>
      <c r="AY61" s="83">
        <v>472</v>
      </c>
      <c r="AZ61" s="149">
        <v>1.4999999999999999E-2</v>
      </c>
      <c r="BA61" s="84">
        <v>1.4999999999999999E-2</v>
      </c>
      <c r="BB61" s="83">
        <v>1</v>
      </c>
      <c r="BC61" s="83">
        <v>0</v>
      </c>
      <c r="BD61" s="83">
        <v>0.8</v>
      </c>
      <c r="BE61" s="83">
        <v>4.2</v>
      </c>
      <c r="BF61" s="83">
        <v>280</v>
      </c>
      <c r="BG61" s="28" t="s">
        <v>148</v>
      </c>
      <c r="BH61" s="85" t="s">
        <v>149</v>
      </c>
      <c r="BI61" s="85" t="s">
        <v>214</v>
      </c>
      <c r="BJ61" s="85"/>
      <c r="BK61" s="85">
        <v>1</v>
      </c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  <c r="CW61" s="85"/>
    </row>
    <row r="62" spans="1:101" s="86" customFormat="1" ht="31.5" customHeight="1" x14ac:dyDescent="0.35">
      <c r="A62" s="73">
        <v>2021</v>
      </c>
      <c r="B62" s="74">
        <v>1</v>
      </c>
      <c r="C62" s="284">
        <v>44200</v>
      </c>
      <c r="D62" s="74">
        <v>406</v>
      </c>
      <c r="E62" s="74">
        <v>624</v>
      </c>
      <c r="F62" s="74">
        <v>3</v>
      </c>
      <c r="G62" s="75" t="s">
        <v>215</v>
      </c>
      <c r="H62" s="76" t="s">
        <v>216</v>
      </c>
      <c r="I62" s="76" t="s">
        <v>144</v>
      </c>
      <c r="J62" s="76">
        <v>1</v>
      </c>
      <c r="K62" s="76">
        <v>5</v>
      </c>
      <c r="L62" s="285">
        <v>374</v>
      </c>
      <c r="M62" s="286">
        <v>344.04259999999999</v>
      </c>
      <c r="N62" s="287">
        <v>403.95740000000001</v>
      </c>
      <c r="O62" s="111">
        <v>389</v>
      </c>
      <c r="P62" s="111"/>
      <c r="Q62" s="111">
        <v>325</v>
      </c>
      <c r="R62" s="111"/>
      <c r="S62" s="111">
        <v>372</v>
      </c>
      <c r="T62" s="77">
        <v>135</v>
      </c>
      <c r="U62" s="77">
        <v>135</v>
      </c>
      <c r="V62" s="111">
        <v>420</v>
      </c>
      <c r="W62" s="111">
        <v>401</v>
      </c>
      <c r="X62" s="111">
        <v>387</v>
      </c>
      <c r="Y62" s="111">
        <v>390</v>
      </c>
      <c r="Z62" s="111">
        <v>387</v>
      </c>
      <c r="AA62" s="77">
        <v>145</v>
      </c>
      <c r="AB62" s="77">
        <v>140</v>
      </c>
      <c r="AC62" s="111"/>
      <c r="AD62" s="111"/>
      <c r="AE62" s="111"/>
      <c r="AF62" s="111"/>
      <c r="AG62" s="111"/>
      <c r="AH62" s="77"/>
      <c r="AI62" s="77"/>
      <c r="AJ62" s="78">
        <v>383.9</v>
      </c>
      <c r="AK62" s="79">
        <v>18</v>
      </c>
      <c r="AL62" s="80">
        <v>200</v>
      </c>
      <c r="AM62" s="77">
        <v>26</v>
      </c>
      <c r="AN62" s="77">
        <v>139</v>
      </c>
      <c r="AO62" s="81">
        <v>5</v>
      </c>
      <c r="AP62" s="81"/>
      <c r="AQ62" s="81">
        <v>3</v>
      </c>
      <c r="AR62" s="81"/>
      <c r="AS62" s="81"/>
      <c r="AT62" s="81"/>
      <c r="AU62" s="81"/>
      <c r="AV62" s="81"/>
      <c r="AW62" s="81"/>
      <c r="AX62" s="82">
        <v>8</v>
      </c>
      <c r="AY62" s="83">
        <v>473</v>
      </c>
      <c r="AZ62" s="149">
        <v>1.4999999999999999E-2</v>
      </c>
      <c r="BA62" s="84">
        <v>1.7000000000000001E-2</v>
      </c>
      <c r="BB62" s="83"/>
      <c r="BC62" s="83">
        <v>0</v>
      </c>
      <c r="BD62" s="83">
        <v>1.3</v>
      </c>
      <c r="BE62" s="83">
        <v>3.1</v>
      </c>
      <c r="BF62" s="83">
        <v>181.6</v>
      </c>
      <c r="BG62" s="28" t="s">
        <v>148</v>
      </c>
      <c r="BH62" s="85" t="s">
        <v>149</v>
      </c>
      <c r="BI62" s="85" t="s">
        <v>217</v>
      </c>
      <c r="BJ62" s="85"/>
      <c r="BK62" s="85">
        <v>1</v>
      </c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  <c r="CW62" s="85"/>
    </row>
    <row r="63" spans="1:101" s="86" customFormat="1" ht="31.5" customHeight="1" x14ac:dyDescent="0.35">
      <c r="A63" s="73">
        <v>2021</v>
      </c>
      <c r="B63" s="74">
        <v>1</v>
      </c>
      <c r="C63" s="284">
        <v>44200</v>
      </c>
      <c r="D63" s="74">
        <v>406</v>
      </c>
      <c r="E63" s="74">
        <v>625</v>
      </c>
      <c r="F63" s="74">
        <v>3</v>
      </c>
      <c r="G63" s="75" t="s">
        <v>218</v>
      </c>
      <c r="H63" s="76" t="s">
        <v>219</v>
      </c>
      <c r="I63" s="76" t="s">
        <v>144</v>
      </c>
      <c r="J63" s="76">
        <v>1</v>
      </c>
      <c r="K63" s="76">
        <v>5</v>
      </c>
      <c r="L63" s="285">
        <v>140</v>
      </c>
      <c r="M63" s="286">
        <v>129.01</v>
      </c>
      <c r="N63" s="287">
        <v>150.99</v>
      </c>
      <c r="O63" s="111">
        <v>147</v>
      </c>
      <c r="P63" s="111"/>
      <c r="Q63" s="111">
        <v>124</v>
      </c>
      <c r="R63" s="111"/>
      <c r="S63" s="111">
        <v>137</v>
      </c>
      <c r="T63" s="77">
        <v>135</v>
      </c>
      <c r="U63" s="77">
        <v>135</v>
      </c>
      <c r="V63" s="111">
        <v>145</v>
      </c>
      <c r="W63" s="111">
        <v>135</v>
      </c>
      <c r="X63" s="111">
        <v>145</v>
      </c>
      <c r="Y63" s="111">
        <v>131</v>
      </c>
      <c r="Z63" s="111">
        <v>136</v>
      </c>
      <c r="AA63" s="77">
        <v>145</v>
      </c>
      <c r="AB63" s="77">
        <v>140</v>
      </c>
      <c r="AC63" s="111"/>
      <c r="AD63" s="111"/>
      <c r="AE63" s="111"/>
      <c r="AF63" s="111"/>
      <c r="AG63" s="111"/>
      <c r="AH63" s="77"/>
      <c r="AI63" s="77"/>
      <c r="AJ63" s="78">
        <v>137.5</v>
      </c>
      <c r="AK63" s="79">
        <v>18</v>
      </c>
      <c r="AL63" s="80">
        <v>200</v>
      </c>
      <c r="AM63" s="77">
        <v>26</v>
      </c>
      <c r="AN63" s="77">
        <v>139</v>
      </c>
      <c r="AO63" s="81">
        <v>7</v>
      </c>
      <c r="AP63" s="81"/>
      <c r="AQ63" s="81">
        <v>1</v>
      </c>
      <c r="AR63" s="81"/>
      <c r="AS63" s="81"/>
      <c r="AT63" s="81"/>
      <c r="AU63" s="81"/>
      <c r="AV63" s="81"/>
      <c r="AW63" s="81"/>
      <c r="AX63" s="82">
        <v>8</v>
      </c>
      <c r="AY63" s="83">
        <v>473</v>
      </c>
      <c r="AZ63" s="149">
        <v>1.4999999999999999E-2</v>
      </c>
      <c r="BA63" s="84">
        <v>1.7000000000000001E-2</v>
      </c>
      <c r="BB63" s="83"/>
      <c r="BC63" s="83">
        <v>0.1</v>
      </c>
      <c r="BD63" s="83">
        <v>3.4</v>
      </c>
      <c r="BE63" s="83">
        <v>1.1000000000000001</v>
      </c>
      <c r="BF63" s="83">
        <v>65</v>
      </c>
      <c r="BG63" s="28" t="s">
        <v>148</v>
      </c>
      <c r="BH63" s="85" t="s">
        <v>149</v>
      </c>
      <c r="BI63" s="85" t="s">
        <v>217</v>
      </c>
      <c r="BJ63" s="85"/>
      <c r="BK63" s="85">
        <v>1</v>
      </c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  <c r="CW63" s="85"/>
    </row>
    <row r="64" spans="1:101" s="86" customFormat="1" ht="31.5" customHeight="1" x14ac:dyDescent="0.35">
      <c r="A64" s="73">
        <v>2021</v>
      </c>
      <c r="B64" s="74">
        <v>1</v>
      </c>
      <c r="C64" s="284">
        <v>44200</v>
      </c>
      <c r="D64" s="74">
        <v>406</v>
      </c>
      <c r="E64" s="74">
        <v>626</v>
      </c>
      <c r="F64" s="74">
        <v>3</v>
      </c>
      <c r="G64" s="75" t="s">
        <v>220</v>
      </c>
      <c r="H64" s="76" t="s">
        <v>221</v>
      </c>
      <c r="I64" s="76" t="s">
        <v>144</v>
      </c>
      <c r="J64" s="76">
        <v>1</v>
      </c>
      <c r="K64" s="76">
        <v>5</v>
      </c>
      <c r="L64" s="285">
        <v>138</v>
      </c>
      <c r="M64" s="286">
        <v>127.029</v>
      </c>
      <c r="N64" s="287">
        <v>148.971</v>
      </c>
      <c r="O64" s="111">
        <v>278</v>
      </c>
      <c r="P64" s="111"/>
      <c r="Q64" s="111">
        <v>248</v>
      </c>
      <c r="R64" s="111"/>
      <c r="S64" s="111">
        <v>286</v>
      </c>
      <c r="T64" s="77">
        <v>135</v>
      </c>
      <c r="U64" s="77">
        <v>135</v>
      </c>
      <c r="V64" s="111">
        <v>304</v>
      </c>
      <c r="W64" s="111">
        <v>293</v>
      </c>
      <c r="X64" s="111">
        <v>270</v>
      </c>
      <c r="Y64" s="111">
        <v>279</v>
      </c>
      <c r="Z64" s="111">
        <v>274</v>
      </c>
      <c r="AA64" s="77">
        <v>145</v>
      </c>
      <c r="AB64" s="77">
        <v>140</v>
      </c>
      <c r="AC64" s="111"/>
      <c r="AD64" s="111"/>
      <c r="AE64" s="111"/>
      <c r="AF64" s="111"/>
      <c r="AG64" s="111"/>
      <c r="AH64" s="77"/>
      <c r="AI64" s="77"/>
      <c r="AJ64" s="78">
        <v>279</v>
      </c>
      <c r="AK64" s="79">
        <v>18</v>
      </c>
      <c r="AL64" s="80">
        <v>200</v>
      </c>
      <c r="AM64" s="77">
        <v>26</v>
      </c>
      <c r="AN64" s="77">
        <v>139</v>
      </c>
      <c r="AO64" s="81">
        <v>11</v>
      </c>
      <c r="AP64" s="81"/>
      <c r="AQ64" s="81">
        <v>8</v>
      </c>
      <c r="AR64" s="81"/>
      <c r="AS64" s="81"/>
      <c r="AT64" s="81"/>
      <c r="AU64" s="81"/>
      <c r="AV64" s="81"/>
      <c r="AW64" s="81"/>
      <c r="AX64" s="82">
        <v>19</v>
      </c>
      <c r="AY64" s="83">
        <v>484</v>
      </c>
      <c r="AZ64" s="149">
        <v>1.4999999999999999E-2</v>
      </c>
      <c r="BA64" s="84">
        <v>3.9E-2</v>
      </c>
      <c r="BB64" s="83"/>
      <c r="BC64" s="83">
        <v>0.1</v>
      </c>
      <c r="BD64" s="83">
        <v>3.5</v>
      </c>
      <c r="BE64" s="83">
        <v>5.3</v>
      </c>
      <c r="BF64" s="83">
        <v>135</v>
      </c>
      <c r="BG64" s="28" t="s">
        <v>148</v>
      </c>
      <c r="BH64" s="85" t="s">
        <v>149</v>
      </c>
      <c r="BI64" s="85" t="s">
        <v>217</v>
      </c>
      <c r="BJ64" s="85"/>
      <c r="BK64" s="85">
        <v>1</v>
      </c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  <c r="CW64" s="85"/>
    </row>
    <row r="65" spans="1:101" s="86" customFormat="1" ht="31.5" hidden="1" customHeight="1" x14ac:dyDescent="0.35">
      <c r="A65" s="73">
        <v>2021</v>
      </c>
      <c r="B65" s="74">
        <v>1</v>
      </c>
      <c r="C65" s="284">
        <v>44200</v>
      </c>
      <c r="D65" s="74">
        <v>295</v>
      </c>
      <c r="E65" s="74">
        <v>219</v>
      </c>
      <c r="F65" s="74">
        <v>4</v>
      </c>
      <c r="G65" s="75" t="s">
        <v>222</v>
      </c>
      <c r="H65" s="76" t="s">
        <v>223</v>
      </c>
      <c r="I65" s="76" t="s">
        <v>144</v>
      </c>
      <c r="J65" s="76">
        <v>6</v>
      </c>
      <c r="K65" s="76">
        <v>1</v>
      </c>
      <c r="L65" s="285">
        <v>114.16666669999999</v>
      </c>
      <c r="M65" s="286">
        <v>106.175</v>
      </c>
      <c r="N65" s="287">
        <v>122.1583333</v>
      </c>
      <c r="O65" s="111">
        <v>121</v>
      </c>
      <c r="P65" s="111"/>
      <c r="Q65" s="111"/>
      <c r="R65" s="111"/>
      <c r="S65" s="111"/>
      <c r="T65" s="77"/>
      <c r="U65" s="77"/>
      <c r="V65" s="111"/>
      <c r="W65" s="111"/>
      <c r="X65" s="111"/>
      <c r="Y65" s="111"/>
      <c r="Z65" s="111"/>
      <c r="AA65" s="77"/>
      <c r="AB65" s="77"/>
      <c r="AC65" s="111"/>
      <c r="AD65" s="111"/>
      <c r="AE65" s="111"/>
      <c r="AF65" s="111"/>
      <c r="AG65" s="111"/>
      <c r="AH65" s="77"/>
      <c r="AI65" s="77"/>
      <c r="AJ65" s="78">
        <v>121</v>
      </c>
      <c r="AK65" s="79">
        <v>238</v>
      </c>
      <c r="AL65" s="80">
        <v>91</v>
      </c>
      <c r="AM65" s="77"/>
      <c r="AN65" s="77"/>
      <c r="AO65" s="81">
        <v>3</v>
      </c>
      <c r="AP65" s="81"/>
      <c r="AQ65" s="81"/>
      <c r="AR65" s="81"/>
      <c r="AS65" s="81"/>
      <c r="AT65" s="81"/>
      <c r="AU65" s="81"/>
      <c r="AV65" s="81"/>
      <c r="AW65" s="81"/>
      <c r="AX65" s="82">
        <v>3</v>
      </c>
      <c r="AY65" s="83">
        <v>624</v>
      </c>
      <c r="AZ65" s="149">
        <v>1.4999999999999999E-2</v>
      </c>
      <c r="BA65" s="84">
        <v>5.0000000000000001E-3</v>
      </c>
      <c r="BB65" s="83">
        <v>1</v>
      </c>
      <c r="BC65" s="83">
        <v>0</v>
      </c>
      <c r="BD65" s="83">
        <v>5.5</v>
      </c>
      <c r="BE65" s="83">
        <v>0.4</v>
      </c>
      <c r="BF65" s="83">
        <v>75.5</v>
      </c>
      <c r="BG65" s="28" t="s">
        <v>145</v>
      </c>
      <c r="BH65" s="85" t="s">
        <v>145</v>
      </c>
      <c r="BI65" s="85"/>
      <c r="BJ65" s="85"/>
      <c r="BK65" s="85">
        <v>1</v>
      </c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  <c r="CW65" s="85"/>
    </row>
    <row r="66" spans="1:101" s="86" customFormat="1" ht="31.5" customHeight="1" x14ac:dyDescent="0.35">
      <c r="A66" s="73">
        <v>2021</v>
      </c>
      <c r="B66" s="74">
        <v>1</v>
      </c>
      <c r="C66" s="284">
        <v>44200</v>
      </c>
      <c r="D66" s="74">
        <v>378</v>
      </c>
      <c r="E66" s="74">
        <v>440</v>
      </c>
      <c r="F66" s="74">
        <v>4</v>
      </c>
      <c r="G66" s="75" t="s">
        <v>224</v>
      </c>
      <c r="H66" s="76" t="s">
        <v>225</v>
      </c>
      <c r="I66" s="76" t="s">
        <v>144</v>
      </c>
      <c r="J66" s="76">
        <v>3</v>
      </c>
      <c r="K66" s="76">
        <v>2</v>
      </c>
      <c r="L66" s="285">
        <v>258</v>
      </c>
      <c r="M66" s="286">
        <v>239.94</v>
      </c>
      <c r="N66" s="287">
        <v>276.06</v>
      </c>
      <c r="O66" s="111"/>
      <c r="P66" s="111"/>
      <c r="Q66" s="111"/>
      <c r="R66" s="111"/>
      <c r="S66" s="111">
        <v>251</v>
      </c>
      <c r="T66" s="77"/>
      <c r="U66" s="77">
        <v>134</v>
      </c>
      <c r="V66" s="111">
        <v>253</v>
      </c>
      <c r="W66" s="111">
        <v>239</v>
      </c>
      <c r="X66" s="111">
        <v>266</v>
      </c>
      <c r="Y66" s="111">
        <v>250</v>
      </c>
      <c r="Z66" s="111">
        <v>262</v>
      </c>
      <c r="AA66" s="77">
        <v>136</v>
      </c>
      <c r="AB66" s="77">
        <v>136</v>
      </c>
      <c r="AC66" s="111"/>
      <c r="AD66" s="111"/>
      <c r="AE66" s="111"/>
      <c r="AF66" s="111"/>
      <c r="AG66" s="111"/>
      <c r="AH66" s="77"/>
      <c r="AI66" s="77"/>
      <c r="AJ66" s="78">
        <v>253.5</v>
      </c>
      <c r="AK66" s="79">
        <v>90</v>
      </c>
      <c r="AL66" s="80">
        <v>120</v>
      </c>
      <c r="AM66" s="77">
        <v>80</v>
      </c>
      <c r="AN66" s="77">
        <v>135</v>
      </c>
      <c r="AO66" s="81">
        <v>10</v>
      </c>
      <c r="AP66" s="81"/>
      <c r="AQ66" s="81">
        <v>9</v>
      </c>
      <c r="AR66" s="81"/>
      <c r="AS66" s="81"/>
      <c r="AT66" s="81"/>
      <c r="AU66" s="81"/>
      <c r="AV66" s="81"/>
      <c r="AW66" s="81"/>
      <c r="AX66" s="82">
        <v>19</v>
      </c>
      <c r="AY66" s="83">
        <v>1059</v>
      </c>
      <c r="AZ66" s="149">
        <v>1.4999999999999999E-2</v>
      </c>
      <c r="BA66" s="84">
        <v>1.7999999999999999E-2</v>
      </c>
      <c r="BB66" s="83"/>
      <c r="BC66" s="83">
        <v>0.1</v>
      </c>
      <c r="BD66" s="83">
        <v>4.0999999999999996</v>
      </c>
      <c r="BE66" s="83">
        <v>4.8</v>
      </c>
      <c r="BF66" s="83">
        <v>268.5</v>
      </c>
      <c r="BG66" s="28" t="s">
        <v>148</v>
      </c>
      <c r="BH66" s="85" t="s">
        <v>184</v>
      </c>
      <c r="BI66" s="85"/>
      <c r="BJ66" s="85"/>
      <c r="BK66" s="85">
        <v>1</v>
      </c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  <c r="CW66" s="85"/>
    </row>
    <row r="67" spans="1:101" s="86" customFormat="1" ht="31.5" hidden="1" customHeight="1" x14ac:dyDescent="0.35">
      <c r="A67" s="73">
        <v>2021</v>
      </c>
      <c r="B67" s="74">
        <v>1</v>
      </c>
      <c r="C67" s="284">
        <v>44200</v>
      </c>
      <c r="D67" s="74">
        <v>47</v>
      </c>
      <c r="E67" s="74">
        <v>122</v>
      </c>
      <c r="F67" s="74">
        <v>5</v>
      </c>
      <c r="G67" s="75" t="s">
        <v>163</v>
      </c>
      <c r="H67" s="76" t="s">
        <v>164</v>
      </c>
      <c r="I67" s="76" t="s">
        <v>165</v>
      </c>
      <c r="J67" s="76">
        <v>2</v>
      </c>
      <c r="K67" s="76">
        <v>1</v>
      </c>
      <c r="L67" s="285">
        <v>280</v>
      </c>
      <c r="M67" s="286">
        <v>267.39999999999998</v>
      </c>
      <c r="N67" s="287">
        <v>292.60000000000002</v>
      </c>
      <c r="O67" s="111">
        <v>275</v>
      </c>
      <c r="P67" s="111">
        <v>272</v>
      </c>
      <c r="Q67" s="111">
        <v>257</v>
      </c>
      <c r="R67" s="111"/>
      <c r="S67" s="111">
        <v>269</v>
      </c>
      <c r="T67" s="77">
        <v>112</v>
      </c>
      <c r="U67" s="77">
        <v>112</v>
      </c>
      <c r="V67" s="111">
        <v>300</v>
      </c>
      <c r="W67" s="111">
        <v>292</v>
      </c>
      <c r="X67" s="111">
        <v>285</v>
      </c>
      <c r="Y67" s="111">
        <v>288</v>
      </c>
      <c r="Z67" s="111">
        <v>275</v>
      </c>
      <c r="AA67" s="77">
        <v>111</v>
      </c>
      <c r="AB67" s="77">
        <v>110</v>
      </c>
      <c r="AC67" s="111"/>
      <c r="AD67" s="111"/>
      <c r="AE67" s="111"/>
      <c r="AF67" s="111"/>
      <c r="AG67" s="111"/>
      <c r="AH67" s="77"/>
      <c r="AI67" s="77"/>
      <c r="AJ67" s="78">
        <v>279.2</v>
      </c>
      <c r="AK67" s="79">
        <v>63</v>
      </c>
      <c r="AL67" s="80">
        <v>115</v>
      </c>
      <c r="AM67" s="77">
        <v>65</v>
      </c>
      <c r="AN67" s="77">
        <v>111</v>
      </c>
      <c r="AO67" s="81">
        <v>7</v>
      </c>
      <c r="AP67" s="81"/>
      <c r="AQ67" s="81">
        <v>6</v>
      </c>
      <c r="AR67" s="81"/>
      <c r="AS67" s="81"/>
      <c r="AT67" s="81"/>
      <c r="AU67" s="81"/>
      <c r="AV67" s="81"/>
      <c r="AW67" s="81"/>
      <c r="AX67" s="82">
        <v>13</v>
      </c>
      <c r="AY67" s="83">
        <v>493</v>
      </c>
      <c r="AZ67" s="149">
        <v>1.4999999999999999E-2</v>
      </c>
      <c r="BA67" s="84">
        <v>2.5999999999999999E-2</v>
      </c>
      <c r="BB67" s="83"/>
      <c r="BC67" s="83">
        <v>0</v>
      </c>
      <c r="BD67" s="83">
        <v>1.8</v>
      </c>
      <c r="BE67" s="83">
        <v>3.6</v>
      </c>
      <c r="BF67" s="83">
        <v>137.6</v>
      </c>
      <c r="BG67" s="28" t="s">
        <v>153</v>
      </c>
      <c r="BH67" s="85" t="s">
        <v>154</v>
      </c>
      <c r="BI67" s="85" t="s">
        <v>166</v>
      </c>
      <c r="BJ67" s="85" t="s">
        <v>167</v>
      </c>
      <c r="BK67" s="85">
        <v>1</v>
      </c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  <c r="CW67" s="85"/>
    </row>
    <row r="68" spans="1:101" s="86" customFormat="1" ht="31.5" customHeight="1" x14ac:dyDescent="0.35">
      <c r="A68" s="73">
        <v>2021</v>
      </c>
      <c r="B68" s="74">
        <v>1</v>
      </c>
      <c r="C68" s="284">
        <v>44200</v>
      </c>
      <c r="D68" s="74">
        <v>212</v>
      </c>
      <c r="E68" s="74">
        <v>140</v>
      </c>
      <c r="F68" s="74">
        <v>6</v>
      </c>
      <c r="G68" s="75" t="s">
        <v>199</v>
      </c>
      <c r="H68" s="76" t="s">
        <v>200</v>
      </c>
      <c r="I68" s="76" t="s">
        <v>144</v>
      </c>
      <c r="J68" s="76">
        <v>2</v>
      </c>
      <c r="K68" s="76">
        <v>2</v>
      </c>
      <c r="L68" s="285">
        <v>485</v>
      </c>
      <c r="M68" s="286">
        <v>451.05</v>
      </c>
      <c r="N68" s="287">
        <v>518.95000000000005</v>
      </c>
      <c r="O68" s="111">
        <v>435</v>
      </c>
      <c r="P68" s="111">
        <v>456</v>
      </c>
      <c r="Q68" s="111">
        <v>452</v>
      </c>
      <c r="R68" s="111"/>
      <c r="S68" s="111">
        <v>443</v>
      </c>
      <c r="T68" s="77">
        <v>155</v>
      </c>
      <c r="U68" s="77">
        <v>148</v>
      </c>
      <c r="V68" s="111">
        <v>525</v>
      </c>
      <c r="W68" s="111">
        <v>513</v>
      </c>
      <c r="X68" s="111">
        <v>503</v>
      </c>
      <c r="Y68" s="111">
        <v>480</v>
      </c>
      <c r="Z68" s="111">
        <v>493</v>
      </c>
      <c r="AA68" s="77">
        <v>178</v>
      </c>
      <c r="AB68" s="77">
        <v>169</v>
      </c>
      <c r="AC68" s="111"/>
      <c r="AD68" s="111"/>
      <c r="AE68" s="111"/>
      <c r="AF68" s="111"/>
      <c r="AG68" s="111"/>
      <c r="AH68" s="77"/>
      <c r="AI68" s="77"/>
      <c r="AJ68" s="78">
        <v>477.8</v>
      </c>
      <c r="AK68" s="79">
        <v>60</v>
      </c>
      <c r="AL68" s="80">
        <v>120</v>
      </c>
      <c r="AM68" s="77">
        <v>44</v>
      </c>
      <c r="AN68" s="77">
        <v>163</v>
      </c>
      <c r="AO68" s="81">
        <v>10</v>
      </c>
      <c r="AP68" s="81"/>
      <c r="AQ68" s="81">
        <v>4</v>
      </c>
      <c r="AR68" s="81"/>
      <c r="AS68" s="81"/>
      <c r="AT68" s="81"/>
      <c r="AU68" s="81"/>
      <c r="AV68" s="81"/>
      <c r="AW68" s="81"/>
      <c r="AX68" s="82">
        <v>14</v>
      </c>
      <c r="AY68" s="83">
        <v>959</v>
      </c>
      <c r="AZ68" s="149">
        <v>1.4999999999999999E-2</v>
      </c>
      <c r="BA68" s="84">
        <v>1.4999999999999999E-2</v>
      </c>
      <c r="BB68" s="83">
        <v>1</v>
      </c>
      <c r="BC68" s="83">
        <v>0</v>
      </c>
      <c r="BD68" s="83">
        <v>2</v>
      </c>
      <c r="BE68" s="83">
        <v>6.7</v>
      </c>
      <c r="BF68" s="83">
        <v>458.2</v>
      </c>
      <c r="BG68" s="28" t="s">
        <v>148</v>
      </c>
      <c r="BH68" s="85" t="s">
        <v>187</v>
      </c>
      <c r="BI68" s="85" t="s">
        <v>201</v>
      </c>
      <c r="BJ68" s="85"/>
      <c r="BK68" s="85">
        <v>1</v>
      </c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  <c r="CW68" s="85"/>
    </row>
    <row r="69" spans="1:101" s="86" customFormat="1" ht="31.5" customHeight="1" x14ac:dyDescent="0.35">
      <c r="A69" s="73">
        <v>2021</v>
      </c>
      <c r="B69" s="74">
        <v>1</v>
      </c>
      <c r="C69" s="284">
        <v>44200</v>
      </c>
      <c r="D69" s="74">
        <v>212</v>
      </c>
      <c r="E69" s="74">
        <v>178</v>
      </c>
      <c r="F69" s="74">
        <v>6</v>
      </c>
      <c r="G69" s="75" t="s">
        <v>202</v>
      </c>
      <c r="H69" s="76" t="s">
        <v>203</v>
      </c>
      <c r="I69" s="76" t="s">
        <v>144</v>
      </c>
      <c r="J69" s="76">
        <v>2</v>
      </c>
      <c r="K69" s="76">
        <v>2</v>
      </c>
      <c r="L69" s="285">
        <v>50</v>
      </c>
      <c r="M69" s="286">
        <v>46.5</v>
      </c>
      <c r="N69" s="287">
        <v>53.5</v>
      </c>
      <c r="O69" s="111">
        <v>48</v>
      </c>
      <c r="P69" s="111">
        <v>50</v>
      </c>
      <c r="Q69" s="111">
        <v>51</v>
      </c>
      <c r="R69" s="111"/>
      <c r="S69" s="111">
        <v>48</v>
      </c>
      <c r="T69" s="77">
        <v>155</v>
      </c>
      <c r="U69" s="77">
        <v>148</v>
      </c>
      <c r="V69" s="111">
        <v>56</v>
      </c>
      <c r="W69" s="111">
        <v>53</v>
      </c>
      <c r="X69" s="111">
        <v>51</v>
      </c>
      <c r="Y69" s="111">
        <v>48</v>
      </c>
      <c r="Z69" s="111">
        <v>50</v>
      </c>
      <c r="AA69" s="77">
        <v>178</v>
      </c>
      <c r="AB69" s="77">
        <v>169</v>
      </c>
      <c r="AC69" s="111"/>
      <c r="AD69" s="111"/>
      <c r="AE69" s="111"/>
      <c r="AF69" s="111"/>
      <c r="AG69" s="111"/>
      <c r="AH69" s="77"/>
      <c r="AI69" s="77"/>
      <c r="AJ69" s="78">
        <v>50.6</v>
      </c>
      <c r="AK69" s="79">
        <v>60</v>
      </c>
      <c r="AL69" s="80">
        <v>120</v>
      </c>
      <c r="AM69" s="77">
        <v>44</v>
      </c>
      <c r="AN69" s="77">
        <v>163</v>
      </c>
      <c r="AO69" s="81">
        <v>7</v>
      </c>
      <c r="AP69" s="81"/>
      <c r="AQ69" s="81">
        <v>14</v>
      </c>
      <c r="AR69" s="81"/>
      <c r="AS69" s="81"/>
      <c r="AT69" s="81"/>
      <c r="AU69" s="81"/>
      <c r="AV69" s="81"/>
      <c r="AW69" s="81"/>
      <c r="AX69" s="82">
        <v>21</v>
      </c>
      <c r="AY69" s="83">
        <v>1001</v>
      </c>
      <c r="AZ69" s="149">
        <v>1.4999999999999999E-2</v>
      </c>
      <c r="BA69" s="84">
        <v>2.1000000000000001E-2</v>
      </c>
      <c r="BB69" s="83"/>
      <c r="BC69" s="83">
        <v>0.4</v>
      </c>
      <c r="BD69" s="83">
        <v>20</v>
      </c>
      <c r="BE69" s="83">
        <v>1.1000000000000001</v>
      </c>
      <c r="BF69" s="83">
        <v>50.7</v>
      </c>
      <c r="BG69" s="28" t="s">
        <v>148</v>
      </c>
      <c r="BH69" s="85" t="s">
        <v>187</v>
      </c>
      <c r="BI69" s="85" t="s">
        <v>204</v>
      </c>
      <c r="BJ69" s="85"/>
      <c r="BK69" s="85">
        <v>1</v>
      </c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  <c r="CW69" s="85"/>
    </row>
    <row r="70" spans="1:101" s="86" customFormat="1" ht="31.5" customHeight="1" x14ac:dyDescent="0.35">
      <c r="A70" s="73">
        <v>2021</v>
      </c>
      <c r="B70" s="74">
        <v>1</v>
      </c>
      <c r="C70" s="284">
        <v>44200</v>
      </c>
      <c r="D70" s="74">
        <v>32</v>
      </c>
      <c r="E70" s="74">
        <v>92</v>
      </c>
      <c r="F70" s="74">
        <v>7</v>
      </c>
      <c r="G70" s="75" t="s">
        <v>205</v>
      </c>
      <c r="H70" s="76" t="s">
        <v>206</v>
      </c>
      <c r="I70" s="76" t="s">
        <v>144</v>
      </c>
      <c r="J70" s="76">
        <v>2</v>
      </c>
      <c r="K70" s="76">
        <v>3</v>
      </c>
      <c r="L70" s="285">
        <v>361</v>
      </c>
      <c r="M70" s="286">
        <v>335.73</v>
      </c>
      <c r="N70" s="287">
        <v>386.27</v>
      </c>
      <c r="O70" s="111">
        <v>369</v>
      </c>
      <c r="P70" s="111">
        <v>371</v>
      </c>
      <c r="Q70" s="111">
        <v>358</v>
      </c>
      <c r="R70" s="111"/>
      <c r="S70" s="111">
        <v>345</v>
      </c>
      <c r="T70" s="77">
        <v>100</v>
      </c>
      <c r="U70" s="77">
        <v>100</v>
      </c>
      <c r="V70" s="111">
        <v>411</v>
      </c>
      <c r="W70" s="111">
        <v>383</v>
      </c>
      <c r="X70" s="111">
        <v>390</v>
      </c>
      <c r="Y70" s="111">
        <v>381</v>
      </c>
      <c r="Z70" s="111">
        <v>375</v>
      </c>
      <c r="AA70" s="77">
        <v>104</v>
      </c>
      <c r="AB70" s="77">
        <v>99</v>
      </c>
      <c r="AC70" s="111"/>
      <c r="AD70" s="111"/>
      <c r="AE70" s="111"/>
      <c r="AF70" s="111"/>
      <c r="AG70" s="111"/>
      <c r="AH70" s="77"/>
      <c r="AI70" s="77"/>
      <c r="AJ70" s="78">
        <v>375.9</v>
      </c>
      <c r="AK70" s="79">
        <v>74</v>
      </c>
      <c r="AL70" s="80">
        <v>97</v>
      </c>
      <c r="AM70" s="77">
        <v>71</v>
      </c>
      <c r="AN70" s="77">
        <v>101</v>
      </c>
      <c r="AO70" s="81">
        <v>11</v>
      </c>
      <c r="AP70" s="81"/>
      <c r="AQ70" s="81">
        <v>3</v>
      </c>
      <c r="AR70" s="81"/>
      <c r="AS70" s="81"/>
      <c r="AT70" s="81"/>
      <c r="AU70" s="81"/>
      <c r="AV70" s="81"/>
      <c r="AW70" s="81"/>
      <c r="AX70" s="82">
        <v>14</v>
      </c>
      <c r="AY70" s="83">
        <v>1510</v>
      </c>
      <c r="AZ70" s="149">
        <v>1.4999999999999999E-2</v>
      </c>
      <c r="BA70" s="84">
        <v>8.9999999999999993E-3</v>
      </c>
      <c r="BB70" s="83">
        <v>1</v>
      </c>
      <c r="BC70" s="83">
        <v>0</v>
      </c>
      <c r="BD70" s="83">
        <v>4.2</v>
      </c>
      <c r="BE70" s="83">
        <v>5.3</v>
      </c>
      <c r="BF70" s="83">
        <v>567.6</v>
      </c>
      <c r="BG70" s="28" t="s">
        <v>148</v>
      </c>
      <c r="BH70" s="85" t="s">
        <v>149</v>
      </c>
      <c r="BI70" s="85" t="s">
        <v>207</v>
      </c>
      <c r="BJ70" s="85" t="s">
        <v>208</v>
      </c>
      <c r="BK70" s="85">
        <v>1</v>
      </c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  <c r="CW70" s="85"/>
    </row>
    <row r="71" spans="1:101" s="86" customFormat="1" ht="31.5" customHeight="1" x14ac:dyDescent="0.35">
      <c r="A71" s="73">
        <v>2021</v>
      </c>
      <c r="B71" s="74">
        <v>1</v>
      </c>
      <c r="C71" s="284">
        <v>44200</v>
      </c>
      <c r="D71" s="74">
        <v>32</v>
      </c>
      <c r="E71" s="74">
        <v>93</v>
      </c>
      <c r="F71" s="74">
        <v>7</v>
      </c>
      <c r="G71" s="75" t="s">
        <v>209</v>
      </c>
      <c r="H71" s="76" t="s">
        <v>210</v>
      </c>
      <c r="I71" s="76" t="s">
        <v>144</v>
      </c>
      <c r="J71" s="76">
        <v>2</v>
      </c>
      <c r="K71" s="76">
        <v>3</v>
      </c>
      <c r="L71" s="285">
        <v>59</v>
      </c>
      <c r="M71" s="286">
        <v>54.87</v>
      </c>
      <c r="N71" s="287">
        <v>63.13</v>
      </c>
      <c r="O71" s="111">
        <v>59</v>
      </c>
      <c r="P71" s="111">
        <v>62</v>
      </c>
      <c r="Q71" s="111">
        <v>57</v>
      </c>
      <c r="R71" s="111"/>
      <c r="S71" s="111">
        <v>57</v>
      </c>
      <c r="T71" s="77">
        <v>100</v>
      </c>
      <c r="U71" s="77">
        <v>100</v>
      </c>
      <c r="V71" s="111">
        <v>66</v>
      </c>
      <c r="W71" s="111">
        <v>61</v>
      </c>
      <c r="X71" s="111">
        <v>60</v>
      </c>
      <c r="Y71" s="111">
        <v>59</v>
      </c>
      <c r="Z71" s="111">
        <v>58</v>
      </c>
      <c r="AA71" s="77">
        <v>104</v>
      </c>
      <c r="AB71" s="77">
        <v>99</v>
      </c>
      <c r="AC71" s="111"/>
      <c r="AD71" s="111"/>
      <c r="AE71" s="111"/>
      <c r="AF71" s="111"/>
      <c r="AG71" s="111"/>
      <c r="AH71" s="77"/>
      <c r="AI71" s="77"/>
      <c r="AJ71" s="78">
        <v>59.9</v>
      </c>
      <c r="AK71" s="79">
        <v>74</v>
      </c>
      <c r="AL71" s="80">
        <v>97</v>
      </c>
      <c r="AM71" s="77">
        <v>71</v>
      </c>
      <c r="AN71" s="77">
        <v>101</v>
      </c>
      <c r="AO71" s="81">
        <v>9</v>
      </c>
      <c r="AP71" s="81"/>
      <c r="AQ71" s="81">
        <v>9</v>
      </c>
      <c r="AR71" s="81"/>
      <c r="AS71" s="81"/>
      <c r="AT71" s="81"/>
      <c r="AU71" s="81"/>
      <c r="AV71" s="81"/>
      <c r="AW71" s="81"/>
      <c r="AX71" s="82">
        <v>18</v>
      </c>
      <c r="AY71" s="83">
        <v>1422</v>
      </c>
      <c r="AZ71" s="149">
        <v>1.4999999999999999E-2</v>
      </c>
      <c r="BA71" s="84">
        <v>1.2999999999999999E-2</v>
      </c>
      <c r="BB71" s="83">
        <v>1</v>
      </c>
      <c r="BC71" s="83">
        <v>0.3</v>
      </c>
      <c r="BD71" s="83">
        <v>24.1</v>
      </c>
      <c r="BE71" s="83">
        <v>1.1000000000000001</v>
      </c>
      <c r="BF71" s="83">
        <v>85.2</v>
      </c>
      <c r="BG71" s="28" t="s">
        <v>148</v>
      </c>
      <c r="BH71" s="85" t="s">
        <v>149</v>
      </c>
      <c r="BI71" s="85" t="s">
        <v>211</v>
      </c>
      <c r="BJ71" s="85" t="s">
        <v>208</v>
      </c>
      <c r="BK71" s="85">
        <v>1</v>
      </c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  <c r="CW71" s="85"/>
    </row>
    <row r="72" spans="1:101" s="86" customFormat="1" ht="31.5" hidden="1" customHeight="1" x14ac:dyDescent="0.35">
      <c r="A72" s="73">
        <v>2021</v>
      </c>
      <c r="B72" s="74">
        <v>1</v>
      </c>
      <c r="C72" s="284">
        <v>44200</v>
      </c>
      <c r="D72" s="74">
        <v>384</v>
      </c>
      <c r="E72" s="74">
        <v>556</v>
      </c>
      <c r="F72" s="74">
        <v>8</v>
      </c>
      <c r="G72" s="75" t="s">
        <v>175</v>
      </c>
      <c r="H72" s="76" t="s">
        <v>176</v>
      </c>
      <c r="I72" s="76" t="s">
        <v>144</v>
      </c>
      <c r="J72" s="76">
        <v>1</v>
      </c>
      <c r="K72" s="76">
        <v>6</v>
      </c>
      <c r="L72" s="285">
        <v>1066</v>
      </c>
      <c r="M72" s="286">
        <v>1003.106</v>
      </c>
      <c r="N72" s="287">
        <v>1141.6859999999999</v>
      </c>
      <c r="O72" s="111">
        <v>1077</v>
      </c>
      <c r="P72" s="111">
        <v>1030</v>
      </c>
      <c r="Q72" s="111">
        <v>1019</v>
      </c>
      <c r="R72" s="111"/>
      <c r="S72" s="111">
        <v>1027</v>
      </c>
      <c r="T72" s="77">
        <v>140</v>
      </c>
      <c r="U72" s="77">
        <v>138</v>
      </c>
      <c r="V72" s="111">
        <v>1166</v>
      </c>
      <c r="W72" s="111">
        <v>1108</v>
      </c>
      <c r="X72" s="111">
        <v>1082</v>
      </c>
      <c r="Y72" s="111">
        <v>1058</v>
      </c>
      <c r="Z72" s="111">
        <v>1079</v>
      </c>
      <c r="AA72" s="77">
        <v>141</v>
      </c>
      <c r="AB72" s="77">
        <v>141</v>
      </c>
      <c r="AC72" s="111"/>
      <c r="AD72" s="111"/>
      <c r="AE72" s="111"/>
      <c r="AF72" s="111"/>
      <c r="AG72" s="111"/>
      <c r="AH72" s="77"/>
      <c r="AI72" s="77"/>
      <c r="AJ72" s="78">
        <v>1071.8</v>
      </c>
      <c r="AK72" s="79">
        <v>20</v>
      </c>
      <c r="AL72" s="80">
        <v>180</v>
      </c>
      <c r="AM72" s="77">
        <v>26</v>
      </c>
      <c r="AN72" s="77">
        <v>140</v>
      </c>
      <c r="AO72" s="81">
        <v>4</v>
      </c>
      <c r="AP72" s="81">
        <v>3</v>
      </c>
      <c r="AQ72" s="81">
        <v>3</v>
      </c>
      <c r="AR72" s="81"/>
      <c r="AS72" s="81">
        <v>1</v>
      </c>
      <c r="AT72" s="81"/>
      <c r="AU72" s="81"/>
      <c r="AV72" s="81"/>
      <c r="AW72" s="81"/>
      <c r="AX72" s="82">
        <v>11</v>
      </c>
      <c r="AY72" s="83">
        <v>443</v>
      </c>
      <c r="AZ72" s="149">
        <v>1.4999999999999999E-2</v>
      </c>
      <c r="BA72" s="84">
        <v>2.5000000000000001E-2</v>
      </c>
      <c r="BB72" s="83"/>
      <c r="BC72" s="83">
        <v>0</v>
      </c>
      <c r="BD72" s="83">
        <v>0.4</v>
      </c>
      <c r="BE72" s="83">
        <v>11.8</v>
      </c>
      <c r="BF72" s="83">
        <v>474.8</v>
      </c>
      <c r="BG72" s="28" t="s">
        <v>153</v>
      </c>
      <c r="BH72" s="85" t="s">
        <v>154</v>
      </c>
      <c r="BI72" s="85" t="s">
        <v>177</v>
      </c>
      <c r="BJ72" s="85"/>
      <c r="BK72" s="85">
        <v>1</v>
      </c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  <c r="CW72" s="85"/>
    </row>
    <row r="73" spans="1:101" s="86" customFormat="1" ht="31.5" hidden="1" customHeight="1" x14ac:dyDescent="0.35">
      <c r="A73" s="73">
        <v>2021</v>
      </c>
      <c r="B73" s="74">
        <v>1</v>
      </c>
      <c r="C73" s="284">
        <v>44200</v>
      </c>
      <c r="D73" s="74">
        <v>384</v>
      </c>
      <c r="E73" s="74">
        <v>557</v>
      </c>
      <c r="F73" s="74">
        <v>8</v>
      </c>
      <c r="G73" s="75" t="s">
        <v>178</v>
      </c>
      <c r="H73" s="76" t="s">
        <v>179</v>
      </c>
      <c r="I73" s="76" t="s">
        <v>144</v>
      </c>
      <c r="J73" s="76">
        <v>1</v>
      </c>
      <c r="K73" s="76">
        <v>6</v>
      </c>
      <c r="L73" s="285">
        <v>182</v>
      </c>
      <c r="M73" s="286">
        <v>171.262</v>
      </c>
      <c r="N73" s="287">
        <v>194.922</v>
      </c>
      <c r="O73" s="111">
        <v>198</v>
      </c>
      <c r="P73" s="111">
        <v>190</v>
      </c>
      <c r="Q73" s="111">
        <v>187</v>
      </c>
      <c r="R73" s="111"/>
      <c r="S73" s="111"/>
      <c r="T73" s="77">
        <v>140</v>
      </c>
      <c r="U73" s="77">
        <v>138</v>
      </c>
      <c r="V73" s="111">
        <v>221</v>
      </c>
      <c r="W73" s="111">
        <v>189</v>
      </c>
      <c r="X73" s="111">
        <v>181</v>
      </c>
      <c r="Y73" s="111">
        <v>207</v>
      </c>
      <c r="Z73" s="111">
        <v>193</v>
      </c>
      <c r="AA73" s="77">
        <v>141</v>
      </c>
      <c r="AB73" s="77">
        <v>141</v>
      </c>
      <c r="AC73" s="111"/>
      <c r="AD73" s="111"/>
      <c r="AE73" s="111"/>
      <c r="AF73" s="111"/>
      <c r="AG73" s="111"/>
      <c r="AH73" s="77"/>
      <c r="AI73" s="77"/>
      <c r="AJ73" s="78">
        <v>195.8</v>
      </c>
      <c r="AK73" s="79">
        <v>20</v>
      </c>
      <c r="AL73" s="80">
        <v>180</v>
      </c>
      <c r="AM73" s="77">
        <v>26</v>
      </c>
      <c r="AN73" s="77">
        <v>140</v>
      </c>
      <c r="AO73" s="81">
        <v>4</v>
      </c>
      <c r="AP73" s="81">
        <v>3</v>
      </c>
      <c r="AQ73" s="81">
        <v>4</v>
      </c>
      <c r="AR73" s="81"/>
      <c r="AS73" s="81">
        <v>2</v>
      </c>
      <c r="AT73" s="81"/>
      <c r="AU73" s="81"/>
      <c r="AV73" s="81"/>
      <c r="AW73" s="81"/>
      <c r="AX73" s="82">
        <v>12</v>
      </c>
      <c r="AY73" s="83">
        <v>444</v>
      </c>
      <c r="AZ73" s="149">
        <v>1.4999999999999999E-2</v>
      </c>
      <c r="BA73" s="84">
        <v>2.7E-2</v>
      </c>
      <c r="BB73" s="83"/>
      <c r="BC73" s="83">
        <v>0.1</v>
      </c>
      <c r="BD73" s="83">
        <v>2.4</v>
      </c>
      <c r="BE73" s="83">
        <v>2.2999999999999998</v>
      </c>
      <c r="BF73" s="83">
        <v>86.9</v>
      </c>
      <c r="BG73" s="28" t="s">
        <v>153</v>
      </c>
      <c r="BH73" s="85" t="s">
        <v>154</v>
      </c>
      <c r="BI73" s="85" t="s">
        <v>177</v>
      </c>
      <c r="BJ73" s="85" t="s">
        <v>180</v>
      </c>
      <c r="BK73" s="85">
        <v>1</v>
      </c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  <c r="CW73" s="85"/>
    </row>
    <row r="74" spans="1:101" s="86" customFormat="1" ht="31.5" customHeight="1" x14ac:dyDescent="0.35">
      <c r="A74" s="73">
        <v>2021</v>
      </c>
      <c r="B74" s="74">
        <v>1</v>
      </c>
      <c r="C74" s="284">
        <v>44200</v>
      </c>
      <c r="D74" s="74">
        <v>159</v>
      </c>
      <c r="E74" s="74">
        <v>299</v>
      </c>
      <c r="F74" s="74">
        <v>28</v>
      </c>
      <c r="G74" s="75" t="s">
        <v>181</v>
      </c>
      <c r="H74" s="76" t="s">
        <v>182</v>
      </c>
      <c r="I74" s="76" t="s">
        <v>183</v>
      </c>
      <c r="J74" s="76">
        <v>3</v>
      </c>
      <c r="K74" s="76">
        <v>2</v>
      </c>
      <c r="L74" s="285">
        <v>115</v>
      </c>
      <c r="M74" s="286">
        <v>106.95</v>
      </c>
      <c r="N74" s="287">
        <v>123.05</v>
      </c>
      <c r="O74" s="111">
        <v>110</v>
      </c>
      <c r="P74" s="111">
        <v>103</v>
      </c>
      <c r="Q74" s="111">
        <v>108</v>
      </c>
      <c r="R74" s="111"/>
      <c r="S74" s="111">
        <v>105</v>
      </c>
      <c r="T74" s="77">
        <v>144</v>
      </c>
      <c r="U74" s="77">
        <v>142</v>
      </c>
      <c r="V74" s="111">
        <v>103</v>
      </c>
      <c r="W74" s="111">
        <v>111</v>
      </c>
      <c r="X74" s="111">
        <v>113</v>
      </c>
      <c r="Y74" s="111">
        <v>109</v>
      </c>
      <c r="Z74" s="111">
        <v>115</v>
      </c>
      <c r="AA74" s="77">
        <v>143</v>
      </c>
      <c r="AB74" s="77">
        <v>135</v>
      </c>
      <c r="AC74" s="111"/>
      <c r="AD74" s="111"/>
      <c r="AE74" s="111"/>
      <c r="AF74" s="111"/>
      <c r="AG74" s="111"/>
      <c r="AH74" s="77"/>
      <c r="AI74" s="77"/>
      <c r="AJ74" s="78">
        <v>108.6</v>
      </c>
      <c r="AK74" s="79">
        <v>70</v>
      </c>
      <c r="AL74" s="80">
        <v>154</v>
      </c>
      <c r="AM74" s="77">
        <v>77</v>
      </c>
      <c r="AN74" s="77">
        <v>141</v>
      </c>
      <c r="AO74" s="81">
        <v>9</v>
      </c>
      <c r="AP74" s="81"/>
      <c r="AQ74" s="81">
        <v>5</v>
      </c>
      <c r="AR74" s="81"/>
      <c r="AS74" s="81">
        <v>6</v>
      </c>
      <c r="AT74" s="81"/>
      <c r="AU74" s="81"/>
      <c r="AV74" s="81"/>
      <c r="AW74" s="81"/>
      <c r="AX74" s="82">
        <v>19</v>
      </c>
      <c r="AY74" s="83">
        <v>1483</v>
      </c>
      <c r="AZ74" s="149">
        <v>0.02</v>
      </c>
      <c r="BA74" s="84">
        <v>1.2999999999999999E-2</v>
      </c>
      <c r="BB74" s="83">
        <v>1</v>
      </c>
      <c r="BC74" s="83">
        <v>0.2</v>
      </c>
      <c r="BD74" s="83">
        <v>12.9</v>
      </c>
      <c r="BE74" s="83">
        <v>2.1</v>
      </c>
      <c r="BF74" s="83">
        <v>161.1</v>
      </c>
      <c r="BG74" s="28" t="s">
        <v>148</v>
      </c>
      <c r="BH74" s="85" t="s">
        <v>184</v>
      </c>
      <c r="BI74" s="85"/>
      <c r="BJ74" s="85"/>
      <c r="BK74" s="85">
        <v>1</v>
      </c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  <c r="CW74" s="85"/>
    </row>
    <row r="75" spans="1:101" s="86" customFormat="1" ht="31.5" customHeight="1" x14ac:dyDescent="0.35">
      <c r="A75" s="73">
        <v>2021</v>
      </c>
      <c r="B75" s="74">
        <v>1</v>
      </c>
      <c r="C75" s="284">
        <v>44200</v>
      </c>
      <c r="D75" s="74">
        <v>53</v>
      </c>
      <c r="E75" s="74">
        <v>131</v>
      </c>
      <c r="F75" s="74">
        <v>30</v>
      </c>
      <c r="G75" s="75" t="s">
        <v>185</v>
      </c>
      <c r="H75" s="76" t="s">
        <v>186</v>
      </c>
      <c r="I75" s="76" t="s">
        <v>159</v>
      </c>
      <c r="J75" s="76">
        <v>25</v>
      </c>
      <c r="K75" s="76">
        <v>1</v>
      </c>
      <c r="L75" s="285">
        <v>10</v>
      </c>
      <c r="M75" s="286">
        <v>9.3000000000000007</v>
      </c>
      <c r="N75" s="287">
        <v>10.7</v>
      </c>
      <c r="O75" s="111">
        <v>9</v>
      </c>
      <c r="P75" s="111">
        <v>10</v>
      </c>
      <c r="Q75" s="111">
        <v>9</v>
      </c>
      <c r="R75" s="111"/>
      <c r="S75" s="111">
        <v>9</v>
      </c>
      <c r="T75" s="77">
        <v>98</v>
      </c>
      <c r="U75" s="77">
        <v>98</v>
      </c>
      <c r="V75" s="111">
        <v>9</v>
      </c>
      <c r="W75" s="111">
        <v>10</v>
      </c>
      <c r="X75" s="111">
        <v>10</v>
      </c>
      <c r="Y75" s="111">
        <v>11</v>
      </c>
      <c r="Z75" s="111">
        <v>11</v>
      </c>
      <c r="AA75" s="77">
        <v>120</v>
      </c>
      <c r="AB75" s="77">
        <v>103</v>
      </c>
      <c r="AC75" s="111"/>
      <c r="AD75" s="111"/>
      <c r="AE75" s="111"/>
      <c r="AF75" s="111"/>
      <c r="AG75" s="111"/>
      <c r="AH75" s="77"/>
      <c r="AI75" s="77"/>
      <c r="AJ75" s="78">
        <v>9.6999999999999993</v>
      </c>
      <c r="AK75" s="79">
        <v>772</v>
      </c>
      <c r="AL75" s="80">
        <v>117</v>
      </c>
      <c r="AM75" s="77">
        <v>859</v>
      </c>
      <c r="AN75" s="77">
        <v>105</v>
      </c>
      <c r="AO75" s="81">
        <v>16</v>
      </c>
      <c r="AP75" s="81">
        <v>25</v>
      </c>
      <c r="AQ75" s="81">
        <v>19</v>
      </c>
      <c r="AR75" s="81"/>
      <c r="AS75" s="81">
        <v>1</v>
      </c>
      <c r="AT75" s="81"/>
      <c r="AU75" s="81"/>
      <c r="AV75" s="81"/>
      <c r="AW75" s="81"/>
      <c r="AX75" s="82">
        <v>61</v>
      </c>
      <c r="AY75" s="83">
        <v>17261</v>
      </c>
      <c r="AZ75" s="149">
        <v>0.02</v>
      </c>
      <c r="BA75" s="84">
        <v>4.0000000000000001E-3</v>
      </c>
      <c r="BB75" s="83">
        <v>1</v>
      </c>
      <c r="BC75" s="83">
        <v>6.1</v>
      </c>
      <c r="BD75" s="83">
        <v>1726.1</v>
      </c>
      <c r="BE75" s="83">
        <v>0.6</v>
      </c>
      <c r="BF75" s="83">
        <v>167.4</v>
      </c>
      <c r="BG75" s="28" t="s">
        <v>148</v>
      </c>
      <c r="BH75" s="85" t="s">
        <v>187</v>
      </c>
      <c r="BI75" s="85" t="s">
        <v>188</v>
      </c>
      <c r="BJ75" s="85"/>
      <c r="BK75" s="85">
        <v>1</v>
      </c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  <c r="CW75" s="85"/>
    </row>
    <row r="76" spans="1:101" s="86" customFormat="1" ht="31.5" hidden="1" customHeight="1" x14ac:dyDescent="0.35">
      <c r="A76" s="73">
        <v>2021</v>
      </c>
      <c r="B76" s="74">
        <v>1</v>
      </c>
      <c r="C76" s="284">
        <v>44200</v>
      </c>
      <c r="D76" s="74">
        <v>123</v>
      </c>
      <c r="E76" s="74">
        <v>645</v>
      </c>
      <c r="F76" s="74">
        <v>34</v>
      </c>
      <c r="G76" s="75" t="s">
        <v>226</v>
      </c>
      <c r="H76" s="76" t="s">
        <v>227</v>
      </c>
      <c r="I76" s="76" t="s">
        <v>228</v>
      </c>
      <c r="J76" s="76">
        <v>4</v>
      </c>
      <c r="K76" s="76">
        <v>1</v>
      </c>
      <c r="L76" s="285">
        <v>133</v>
      </c>
      <c r="M76" s="286">
        <v>123.69</v>
      </c>
      <c r="N76" s="287">
        <v>142.31</v>
      </c>
      <c r="O76" s="111"/>
      <c r="P76" s="111"/>
      <c r="Q76" s="111"/>
      <c r="R76" s="111"/>
      <c r="S76" s="111">
        <v>150</v>
      </c>
      <c r="T76" s="77"/>
      <c r="U76" s="77">
        <v>182</v>
      </c>
      <c r="V76" s="111">
        <v>163</v>
      </c>
      <c r="W76" s="111">
        <v>141</v>
      </c>
      <c r="X76" s="111">
        <v>135</v>
      </c>
      <c r="Y76" s="111">
        <v>129</v>
      </c>
      <c r="Z76" s="111">
        <v>138</v>
      </c>
      <c r="AA76" s="77">
        <v>178</v>
      </c>
      <c r="AB76" s="77">
        <v>173</v>
      </c>
      <c r="AC76" s="111"/>
      <c r="AD76" s="111"/>
      <c r="AE76" s="111"/>
      <c r="AF76" s="111"/>
      <c r="AG76" s="111"/>
      <c r="AH76" s="77"/>
      <c r="AI76" s="77"/>
      <c r="AJ76" s="78">
        <v>142.69999999999999</v>
      </c>
      <c r="AK76" s="79">
        <v>80</v>
      </c>
      <c r="AL76" s="80">
        <v>180</v>
      </c>
      <c r="AM76" s="77">
        <v>81</v>
      </c>
      <c r="AN76" s="77">
        <v>178</v>
      </c>
      <c r="AO76" s="81">
        <v>6</v>
      </c>
      <c r="AP76" s="81"/>
      <c r="AQ76" s="81">
        <v>2</v>
      </c>
      <c r="AR76" s="81"/>
      <c r="AS76" s="81"/>
      <c r="AT76" s="81"/>
      <c r="AU76" s="81"/>
      <c r="AV76" s="81"/>
      <c r="AW76" s="81"/>
      <c r="AX76" s="82">
        <v>8</v>
      </c>
      <c r="AY76" s="83">
        <v>8</v>
      </c>
      <c r="AZ76" s="149">
        <v>0.02</v>
      </c>
      <c r="BA76" s="84">
        <v>1</v>
      </c>
      <c r="BB76" s="83"/>
      <c r="BC76" s="83">
        <v>0.1</v>
      </c>
      <c r="BD76" s="83">
        <v>0.1</v>
      </c>
      <c r="BE76" s="83">
        <v>1.1000000000000001</v>
      </c>
      <c r="BF76" s="83">
        <v>1.1000000000000001</v>
      </c>
      <c r="BG76" s="28" t="s">
        <v>229</v>
      </c>
      <c r="BH76" s="85" t="s">
        <v>229</v>
      </c>
      <c r="BI76" s="85"/>
      <c r="BJ76" s="85"/>
      <c r="BK76" s="85">
        <v>1</v>
      </c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  <c r="CW76" s="85"/>
    </row>
    <row r="77" spans="1:101" s="86" customFormat="1" ht="31.5" customHeight="1" x14ac:dyDescent="0.35">
      <c r="A77" s="73">
        <v>2021</v>
      </c>
      <c r="B77" s="74">
        <v>1</v>
      </c>
      <c r="C77" s="284">
        <v>44200</v>
      </c>
      <c r="D77" s="74">
        <v>334</v>
      </c>
      <c r="E77" s="74">
        <v>254</v>
      </c>
      <c r="F77" s="74">
        <v>46</v>
      </c>
      <c r="G77" s="75" t="s">
        <v>189</v>
      </c>
      <c r="H77" s="76" t="s">
        <v>190</v>
      </c>
      <c r="I77" s="76" t="s">
        <v>191</v>
      </c>
      <c r="J77" s="76">
        <v>4</v>
      </c>
      <c r="K77" s="76">
        <v>2</v>
      </c>
      <c r="L77" s="285">
        <v>203</v>
      </c>
      <c r="M77" s="286">
        <v>188.79</v>
      </c>
      <c r="N77" s="287">
        <v>217.21</v>
      </c>
      <c r="O77" s="111">
        <v>209</v>
      </c>
      <c r="P77" s="111">
        <v>197</v>
      </c>
      <c r="Q77" s="111">
        <v>201</v>
      </c>
      <c r="R77" s="111"/>
      <c r="S77" s="111">
        <v>198</v>
      </c>
      <c r="T77" s="77">
        <v>130</v>
      </c>
      <c r="U77" s="77">
        <v>132</v>
      </c>
      <c r="V77" s="111">
        <v>212</v>
      </c>
      <c r="W77" s="111">
        <v>213</v>
      </c>
      <c r="X77" s="111">
        <v>218</v>
      </c>
      <c r="Y77" s="111">
        <v>200</v>
      </c>
      <c r="Z77" s="111">
        <v>213</v>
      </c>
      <c r="AA77" s="77">
        <v>134</v>
      </c>
      <c r="AB77" s="77">
        <v>132</v>
      </c>
      <c r="AC77" s="111"/>
      <c r="AD77" s="111"/>
      <c r="AE77" s="111"/>
      <c r="AF77" s="111"/>
      <c r="AG77" s="111"/>
      <c r="AH77" s="77"/>
      <c r="AI77" s="77"/>
      <c r="AJ77" s="78">
        <v>206.8</v>
      </c>
      <c r="AK77" s="79">
        <v>88</v>
      </c>
      <c r="AL77" s="80">
        <v>164</v>
      </c>
      <c r="AM77" s="77">
        <v>109</v>
      </c>
      <c r="AN77" s="77">
        <v>132</v>
      </c>
      <c r="AO77" s="81">
        <v>7</v>
      </c>
      <c r="AP77" s="81"/>
      <c r="AQ77" s="81">
        <v>5</v>
      </c>
      <c r="AR77" s="81">
        <v>4</v>
      </c>
      <c r="AS77" s="81">
        <v>4</v>
      </c>
      <c r="AT77" s="81"/>
      <c r="AU77" s="81"/>
      <c r="AV77" s="81"/>
      <c r="AW77" s="81"/>
      <c r="AX77" s="82">
        <v>19</v>
      </c>
      <c r="AY77" s="83">
        <v>2539</v>
      </c>
      <c r="AZ77" s="149">
        <v>0.02</v>
      </c>
      <c r="BA77" s="84">
        <v>7.0000000000000001E-3</v>
      </c>
      <c r="BB77" s="83">
        <v>1</v>
      </c>
      <c r="BC77" s="83">
        <v>0.1</v>
      </c>
      <c r="BD77" s="83">
        <v>12.5</v>
      </c>
      <c r="BE77" s="83">
        <v>3.9</v>
      </c>
      <c r="BF77" s="83">
        <v>525.1</v>
      </c>
      <c r="BG77" s="28" t="s">
        <v>148</v>
      </c>
      <c r="BH77" s="85" t="s">
        <v>184</v>
      </c>
      <c r="BI77" s="85" t="s">
        <v>192</v>
      </c>
      <c r="BJ77" s="85"/>
      <c r="BK77" s="85">
        <v>1</v>
      </c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  <c r="CW77" s="85"/>
    </row>
    <row r="78" spans="1:101" s="86" customFormat="1" ht="31.5" customHeight="1" x14ac:dyDescent="0.35">
      <c r="A78" s="73">
        <v>2021</v>
      </c>
      <c r="B78" s="74">
        <v>1</v>
      </c>
      <c r="C78" s="284">
        <v>44200</v>
      </c>
      <c r="D78" s="74">
        <v>4</v>
      </c>
      <c r="E78" s="74">
        <v>11</v>
      </c>
      <c r="F78" s="74">
        <v>49</v>
      </c>
      <c r="G78" s="75" t="s">
        <v>193</v>
      </c>
      <c r="H78" s="76" t="s">
        <v>194</v>
      </c>
      <c r="I78" s="76" t="s">
        <v>191</v>
      </c>
      <c r="J78" s="76">
        <v>2</v>
      </c>
      <c r="K78" s="76">
        <v>2</v>
      </c>
      <c r="L78" s="285">
        <v>212</v>
      </c>
      <c r="M78" s="286">
        <v>197.16</v>
      </c>
      <c r="N78" s="287">
        <v>226.84</v>
      </c>
      <c r="O78" s="111">
        <v>214</v>
      </c>
      <c r="P78" s="111">
        <v>218</v>
      </c>
      <c r="Q78" s="111">
        <v>215</v>
      </c>
      <c r="R78" s="111"/>
      <c r="S78" s="111">
        <v>211</v>
      </c>
      <c r="T78" s="77">
        <v>189</v>
      </c>
      <c r="U78" s="77">
        <v>190</v>
      </c>
      <c r="V78" s="111">
        <v>217</v>
      </c>
      <c r="W78" s="111">
        <v>203</v>
      </c>
      <c r="X78" s="111">
        <v>218</v>
      </c>
      <c r="Y78" s="111">
        <v>233</v>
      </c>
      <c r="Z78" s="111">
        <v>225</v>
      </c>
      <c r="AA78" s="77">
        <v>187</v>
      </c>
      <c r="AB78" s="77">
        <v>187</v>
      </c>
      <c r="AC78" s="111"/>
      <c r="AD78" s="111"/>
      <c r="AE78" s="111"/>
      <c r="AF78" s="111"/>
      <c r="AG78" s="111"/>
      <c r="AH78" s="77"/>
      <c r="AI78" s="77"/>
      <c r="AJ78" s="78">
        <v>217.1</v>
      </c>
      <c r="AK78" s="79">
        <v>37</v>
      </c>
      <c r="AL78" s="80">
        <v>195</v>
      </c>
      <c r="AM78" s="77">
        <v>38</v>
      </c>
      <c r="AN78" s="77">
        <v>188</v>
      </c>
      <c r="AO78" s="81">
        <v>13</v>
      </c>
      <c r="AP78" s="81"/>
      <c r="AQ78" s="81">
        <v>3</v>
      </c>
      <c r="AR78" s="81"/>
      <c r="AS78" s="81"/>
      <c r="AT78" s="81"/>
      <c r="AU78" s="81"/>
      <c r="AV78" s="81"/>
      <c r="AW78" s="81"/>
      <c r="AX78" s="82">
        <v>16</v>
      </c>
      <c r="AY78" s="83">
        <v>576</v>
      </c>
      <c r="AZ78" s="149">
        <v>0.02</v>
      </c>
      <c r="BA78" s="84">
        <v>2.8000000000000001E-2</v>
      </c>
      <c r="BB78" s="83"/>
      <c r="BC78" s="83">
        <v>0.1</v>
      </c>
      <c r="BD78" s="83">
        <v>2.7</v>
      </c>
      <c r="BE78" s="83">
        <v>3.5</v>
      </c>
      <c r="BF78" s="83">
        <v>125</v>
      </c>
      <c r="BG78" s="28" t="s">
        <v>148</v>
      </c>
      <c r="BH78" s="85" t="s">
        <v>187</v>
      </c>
      <c r="BI78" s="85" t="s">
        <v>195</v>
      </c>
      <c r="BJ78" s="85"/>
      <c r="BK78" s="85">
        <v>1</v>
      </c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  <c r="CW78" s="85"/>
    </row>
    <row r="79" spans="1:101" s="86" customFormat="1" ht="31.5" customHeight="1" x14ac:dyDescent="0.35">
      <c r="A79" s="73">
        <v>2021</v>
      </c>
      <c r="B79" s="74">
        <v>1</v>
      </c>
      <c r="C79" s="284">
        <v>44200</v>
      </c>
      <c r="D79" s="74">
        <v>4</v>
      </c>
      <c r="E79" s="74">
        <v>12</v>
      </c>
      <c r="F79" s="74">
        <v>49</v>
      </c>
      <c r="G79" s="75" t="s">
        <v>196</v>
      </c>
      <c r="H79" s="76" t="s">
        <v>197</v>
      </c>
      <c r="I79" s="76" t="s">
        <v>191</v>
      </c>
      <c r="J79" s="76">
        <v>2</v>
      </c>
      <c r="K79" s="76">
        <v>2</v>
      </c>
      <c r="L79" s="285">
        <v>212</v>
      </c>
      <c r="M79" s="286">
        <v>197.16</v>
      </c>
      <c r="N79" s="287">
        <v>226.84</v>
      </c>
      <c r="O79" s="111">
        <v>206</v>
      </c>
      <c r="P79" s="111">
        <v>211</v>
      </c>
      <c r="Q79" s="111">
        <v>208</v>
      </c>
      <c r="R79" s="111"/>
      <c r="S79" s="111">
        <v>205</v>
      </c>
      <c r="T79" s="77">
        <v>189</v>
      </c>
      <c r="U79" s="77">
        <v>190</v>
      </c>
      <c r="V79" s="111">
        <v>225</v>
      </c>
      <c r="W79" s="111">
        <v>200</v>
      </c>
      <c r="X79" s="111">
        <v>209</v>
      </c>
      <c r="Y79" s="111">
        <v>238</v>
      </c>
      <c r="Z79" s="111">
        <v>219</v>
      </c>
      <c r="AA79" s="77">
        <v>187</v>
      </c>
      <c r="AB79" s="77">
        <v>187</v>
      </c>
      <c r="AC79" s="111"/>
      <c r="AD79" s="111"/>
      <c r="AE79" s="111"/>
      <c r="AF79" s="111"/>
      <c r="AG79" s="111"/>
      <c r="AH79" s="77"/>
      <c r="AI79" s="77"/>
      <c r="AJ79" s="78">
        <v>213.4</v>
      </c>
      <c r="AK79" s="79">
        <v>37</v>
      </c>
      <c r="AL79" s="80">
        <v>195</v>
      </c>
      <c r="AM79" s="77">
        <v>38</v>
      </c>
      <c r="AN79" s="77">
        <v>188</v>
      </c>
      <c r="AO79" s="81">
        <v>12</v>
      </c>
      <c r="AP79" s="81"/>
      <c r="AQ79" s="81">
        <v>8</v>
      </c>
      <c r="AR79" s="81"/>
      <c r="AS79" s="81"/>
      <c r="AT79" s="81"/>
      <c r="AU79" s="81"/>
      <c r="AV79" s="81"/>
      <c r="AW79" s="81"/>
      <c r="AX79" s="82">
        <v>20</v>
      </c>
      <c r="AY79" s="83">
        <v>580</v>
      </c>
      <c r="AZ79" s="149">
        <v>0.02</v>
      </c>
      <c r="BA79" s="84">
        <v>3.4000000000000002E-2</v>
      </c>
      <c r="BB79" s="83"/>
      <c r="BC79" s="83">
        <v>0.1</v>
      </c>
      <c r="BD79" s="83">
        <v>2.7</v>
      </c>
      <c r="BE79" s="83">
        <v>4.3</v>
      </c>
      <c r="BF79" s="83">
        <v>123.8</v>
      </c>
      <c r="BG79" s="28" t="s">
        <v>148</v>
      </c>
      <c r="BH79" s="85" t="s">
        <v>187</v>
      </c>
      <c r="BI79" s="85" t="s">
        <v>198</v>
      </c>
      <c r="BJ79" s="85"/>
      <c r="BK79" s="85">
        <v>1</v>
      </c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  <c r="CW79" s="85"/>
    </row>
    <row r="80" spans="1:101" s="86" customFormat="1" ht="31.5" customHeight="1" x14ac:dyDescent="0.35">
      <c r="A80" s="73">
        <v>2021</v>
      </c>
      <c r="B80" s="74">
        <v>1</v>
      </c>
      <c r="C80" s="284">
        <v>44201</v>
      </c>
      <c r="D80" s="74">
        <v>377</v>
      </c>
      <c r="E80" s="74">
        <v>439</v>
      </c>
      <c r="F80" s="74">
        <v>2</v>
      </c>
      <c r="G80" s="75" t="s">
        <v>146</v>
      </c>
      <c r="H80" s="76" t="s">
        <v>147</v>
      </c>
      <c r="I80" s="76" t="s">
        <v>144</v>
      </c>
      <c r="J80" s="76">
        <v>4</v>
      </c>
      <c r="K80" s="76">
        <v>1</v>
      </c>
      <c r="L80" s="285">
        <v>343</v>
      </c>
      <c r="M80" s="286">
        <v>308.7</v>
      </c>
      <c r="N80" s="287">
        <v>377.3</v>
      </c>
      <c r="O80" s="111"/>
      <c r="P80" s="111"/>
      <c r="Q80" s="111"/>
      <c r="R80" s="111"/>
      <c r="S80" s="111"/>
      <c r="T80" s="77"/>
      <c r="U80" s="77"/>
      <c r="V80" s="111"/>
      <c r="W80" s="111"/>
      <c r="X80" s="111"/>
      <c r="Y80" s="111"/>
      <c r="Z80" s="111"/>
      <c r="AA80" s="77"/>
      <c r="AB80" s="77"/>
      <c r="AC80" s="111"/>
      <c r="AD80" s="111"/>
      <c r="AE80" s="111"/>
      <c r="AF80" s="111"/>
      <c r="AG80" s="111"/>
      <c r="AH80" s="77"/>
      <c r="AI80" s="77"/>
      <c r="AJ80" s="78"/>
      <c r="AK80" s="79">
        <v>45</v>
      </c>
      <c r="AL80" s="80">
        <v>320</v>
      </c>
      <c r="AM80" s="77"/>
      <c r="AN80" s="77"/>
      <c r="AO80" s="81">
        <v>2</v>
      </c>
      <c r="AP80" s="81">
        <v>2</v>
      </c>
      <c r="AQ80" s="81">
        <v>1</v>
      </c>
      <c r="AR80" s="81"/>
      <c r="AS80" s="81"/>
      <c r="AT80" s="81"/>
      <c r="AU80" s="81"/>
      <c r="AV80" s="81"/>
      <c r="AW80" s="81"/>
      <c r="AX80" s="82">
        <v>5</v>
      </c>
      <c r="AY80" s="83">
        <v>85</v>
      </c>
      <c r="AZ80" s="149">
        <v>1.4999999999999999E-2</v>
      </c>
      <c r="BA80" s="84">
        <v>5.8999999999999997E-2</v>
      </c>
      <c r="BB80" s="83"/>
      <c r="BC80" s="83">
        <v>0</v>
      </c>
      <c r="BD80" s="83">
        <v>0.2</v>
      </c>
      <c r="BE80" s="83"/>
      <c r="BF80" s="83"/>
      <c r="BG80" s="28" t="s">
        <v>148</v>
      </c>
      <c r="BH80" s="85" t="s">
        <v>149</v>
      </c>
      <c r="BI80" s="85" t="s">
        <v>150</v>
      </c>
      <c r="BJ80" s="85"/>
      <c r="BK80" s="85">
        <v>1</v>
      </c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  <c r="CW80" s="85"/>
    </row>
    <row r="81" spans="1:101" s="86" customFormat="1" ht="31.5" customHeight="1" x14ac:dyDescent="0.35">
      <c r="A81" s="73">
        <v>2021</v>
      </c>
      <c r="B81" s="74">
        <v>1</v>
      </c>
      <c r="C81" s="284">
        <v>44201</v>
      </c>
      <c r="D81" s="74">
        <v>381</v>
      </c>
      <c r="E81" s="74">
        <v>445</v>
      </c>
      <c r="F81" s="74">
        <v>2</v>
      </c>
      <c r="G81" s="75" t="s">
        <v>230</v>
      </c>
      <c r="H81" s="76" t="s">
        <v>231</v>
      </c>
      <c r="I81" s="76" t="s">
        <v>144</v>
      </c>
      <c r="J81" s="76">
        <v>3</v>
      </c>
      <c r="K81" s="76">
        <v>4</v>
      </c>
      <c r="L81" s="285">
        <v>28</v>
      </c>
      <c r="M81" s="286">
        <v>25.2</v>
      </c>
      <c r="N81" s="287">
        <v>30.8</v>
      </c>
      <c r="O81" s="111"/>
      <c r="P81" s="111"/>
      <c r="Q81" s="111"/>
      <c r="R81" s="111"/>
      <c r="S81" s="111">
        <v>28</v>
      </c>
      <c r="T81" s="77"/>
      <c r="U81" s="77">
        <v>196</v>
      </c>
      <c r="V81" s="111">
        <v>36</v>
      </c>
      <c r="W81" s="111">
        <v>30</v>
      </c>
      <c r="X81" s="111">
        <v>28</v>
      </c>
      <c r="Y81" s="111">
        <v>27</v>
      </c>
      <c r="Z81" s="111">
        <v>28</v>
      </c>
      <c r="AA81" s="77">
        <v>125</v>
      </c>
      <c r="AB81" s="77">
        <v>123</v>
      </c>
      <c r="AC81" s="111"/>
      <c r="AD81" s="111"/>
      <c r="AE81" s="111"/>
      <c r="AF81" s="111"/>
      <c r="AG81" s="111"/>
      <c r="AH81" s="77"/>
      <c r="AI81" s="77"/>
      <c r="AJ81" s="78">
        <v>29.2</v>
      </c>
      <c r="AK81" s="79">
        <v>60</v>
      </c>
      <c r="AL81" s="80">
        <v>180</v>
      </c>
      <c r="AM81" s="77">
        <v>73</v>
      </c>
      <c r="AN81" s="77">
        <v>148</v>
      </c>
      <c r="AO81" s="81">
        <v>8</v>
      </c>
      <c r="AP81" s="81">
        <v>2</v>
      </c>
      <c r="AQ81" s="81">
        <v>3</v>
      </c>
      <c r="AR81" s="81"/>
      <c r="AS81" s="81"/>
      <c r="AT81" s="81"/>
      <c r="AU81" s="81"/>
      <c r="AV81" s="81"/>
      <c r="AW81" s="81"/>
      <c r="AX81" s="82">
        <v>13</v>
      </c>
      <c r="AY81" s="83">
        <v>1013</v>
      </c>
      <c r="AZ81" s="149">
        <v>1.4999999999999999E-2</v>
      </c>
      <c r="BA81" s="84">
        <v>1.2999999999999999E-2</v>
      </c>
      <c r="BB81" s="83">
        <v>1</v>
      </c>
      <c r="BC81" s="83">
        <v>0.5</v>
      </c>
      <c r="BD81" s="83">
        <v>36.200000000000003</v>
      </c>
      <c r="BE81" s="83">
        <v>0.4</v>
      </c>
      <c r="BF81" s="83">
        <v>29.6</v>
      </c>
      <c r="BG81" s="28" t="s">
        <v>148</v>
      </c>
      <c r="BH81" s="85" t="s">
        <v>149</v>
      </c>
      <c r="BI81" s="85" t="s">
        <v>232</v>
      </c>
      <c r="BJ81" s="85"/>
      <c r="BK81" s="85">
        <v>1</v>
      </c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  <c r="CW81" s="85"/>
    </row>
    <row r="82" spans="1:101" s="86" customFormat="1" ht="31.5" customHeight="1" x14ac:dyDescent="0.35">
      <c r="A82" s="73">
        <v>2021</v>
      </c>
      <c r="B82" s="74">
        <v>1</v>
      </c>
      <c r="C82" s="284">
        <v>44201</v>
      </c>
      <c r="D82" s="74">
        <v>381</v>
      </c>
      <c r="E82" s="74">
        <v>446</v>
      </c>
      <c r="F82" s="74">
        <v>2</v>
      </c>
      <c r="G82" s="75" t="s">
        <v>233</v>
      </c>
      <c r="H82" s="76" t="s">
        <v>234</v>
      </c>
      <c r="I82" s="76" t="s">
        <v>144</v>
      </c>
      <c r="J82" s="76">
        <v>3</v>
      </c>
      <c r="K82" s="76">
        <v>4</v>
      </c>
      <c r="L82" s="285">
        <v>167</v>
      </c>
      <c r="M82" s="286">
        <v>150.30000000000001</v>
      </c>
      <c r="N82" s="287">
        <v>183.7</v>
      </c>
      <c r="O82" s="111"/>
      <c r="P82" s="111"/>
      <c r="Q82" s="111"/>
      <c r="R82" s="111"/>
      <c r="S82" s="111">
        <v>171</v>
      </c>
      <c r="T82" s="77"/>
      <c r="U82" s="77">
        <v>196</v>
      </c>
      <c r="V82" s="111">
        <v>204</v>
      </c>
      <c r="W82" s="111">
        <v>179</v>
      </c>
      <c r="X82" s="111">
        <v>175</v>
      </c>
      <c r="Y82" s="111">
        <v>163</v>
      </c>
      <c r="Z82" s="111">
        <v>168</v>
      </c>
      <c r="AA82" s="77">
        <v>125</v>
      </c>
      <c r="AB82" s="77">
        <v>123</v>
      </c>
      <c r="AC82" s="111"/>
      <c r="AD82" s="111"/>
      <c r="AE82" s="111"/>
      <c r="AF82" s="111"/>
      <c r="AG82" s="111"/>
      <c r="AH82" s="77"/>
      <c r="AI82" s="77"/>
      <c r="AJ82" s="78">
        <v>176.7</v>
      </c>
      <c r="AK82" s="79">
        <v>60</v>
      </c>
      <c r="AL82" s="80">
        <v>180</v>
      </c>
      <c r="AM82" s="77">
        <v>73</v>
      </c>
      <c r="AN82" s="77">
        <v>148</v>
      </c>
      <c r="AO82" s="81">
        <v>5</v>
      </c>
      <c r="AP82" s="81">
        <v>2</v>
      </c>
      <c r="AQ82" s="81">
        <v>5</v>
      </c>
      <c r="AR82" s="81"/>
      <c r="AS82" s="81"/>
      <c r="AT82" s="81"/>
      <c r="AU82" s="81"/>
      <c r="AV82" s="81"/>
      <c r="AW82" s="81"/>
      <c r="AX82" s="82">
        <v>12</v>
      </c>
      <c r="AY82" s="83">
        <v>762</v>
      </c>
      <c r="AZ82" s="149">
        <v>1.4999999999999999E-2</v>
      </c>
      <c r="BA82" s="84">
        <v>1.6E-2</v>
      </c>
      <c r="BB82" s="83"/>
      <c r="BC82" s="83">
        <v>0.1</v>
      </c>
      <c r="BD82" s="83">
        <v>4.5999999999999996</v>
      </c>
      <c r="BE82" s="83">
        <v>2.1</v>
      </c>
      <c r="BF82" s="83">
        <v>134.6</v>
      </c>
      <c r="BG82" s="28" t="s">
        <v>148</v>
      </c>
      <c r="BH82" s="85" t="s">
        <v>149</v>
      </c>
      <c r="BI82" s="85" t="s">
        <v>235</v>
      </c>
      <c r="BJ82" s="85"/>
      <c r="BK82" s="85">
        <v>1</v>
      </c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</row>
    <row r="83" spans="1:101" s="86" customFormat="1" ht="31.5" customHeight="1" x14ac:dyDescent="0.35">
      <c r="A83" s="73">
        <v>2021</v>
      </c>
      <c r="B83" s="74">
        <v>1</v>
      </c>
      <c r="C83" s="284">
        <v>44201</v>
      </c>
      <c r="D83" s="74">
        <v>381</v>
      </c>
      <c r="E83" s="74">
        <v>447</v>
      </c>
      <c r="F83" s="74">
        <v>2</v>
      </c>
      <c r="G83" s="75" t="s">
        <v>236</v>
      </c>
      <c r="H83" s="76" t="s">
        <v>237</v>
      </c>
      <c r="I83" s="76" t="s">
        <v>144</v>
      </c>
      <c r="J83" s="76">
        <v>3</v>
      </c>
      <c r="K83" s="76">
        <v>4</v>
      </c>
      <c r="L83" s="285">
        <v>177</v>
      </c>
      <c r="M83" s="286">
        <v>159.30000000000001</v>
      </c>
      <c r="N83" s="287">
        <v>194.7</v>
      </c>
      <c r="O83" s="111"/>
      <c r="P83" s="111"/>
      <c r="Q83" s="111"/>
      <c r="R83" s="111"/>
      <c r="S83" s="111">
        <v>173</v>
      </c>
      <c r="T83" s="77"/>
      <c r="U83" s="77">
        <v>196</v>
      </c>
      <c r="V83" s="111">
        <v>234</v>
      </c>
      <c r="W83" s="111">
        <v>190</v>
      </c>
      <c r="X83" s="111">
        <v>193</v>
      </c>
      <c r="Y83" s="111">
        <v>185</v>
      </c>
      <c r="Z83" s="111">
        <v>179</v>
      </c>
      <c r="AA83" s="77">
        <v>125</v>
      </c>
      <c r="AB83" s="77">
        <v>123</v>
      </c>
      <c r="AC83" s="111"/>
      <c r="AD83" s="111"/>
      <c r="AE83" s="111"/>
      <c r="AF83" s="111"/>
      <c r="AG83" s="111"/>
      <c r="AH83" s="77"/>
      <c r="AI83" s="77"/>
      <c r="AJ83" s="78">
        <v>192.3</v>
      </c>
      <c r="AK83" s="79">
        <v>60</v>
      </c>
      <c r="AL83" s="80">
        <v>180</v>
      </c>
      <c r="AM83" s="77">
        <v>73</v>
      </c>
      <c r="AN83" s="77">
        <v>148</v>
      </c>
      <c r="AO83" s="81">
        <v>7</v>
      </c>
      <c r="AP83" s="81">
        <v>1</v>
      </c>
      <c r="AQ83" s="81">
        <v>4</v>
      </c>
      <c r="AR83" s="81"/>
      <c r="AS83" s="81"/>
      <c r="AT83" s="81"/>
      <c r="AU83" s="81"/>
      <c r="AV83" s="81"/>
      <c r="AW83" s="81"/>
      <c r="AX83" s="82">
        <v>12</v>
      </c>
      <c r="AY83" s="83">
        <v>652</v>
      </c>
      <c r="AZ83" s="149">
        <v>1.4999999999999999E-2</v>
      </c>
      <c r="BA83" s="84">
        <v>1.7999999999999999E-2</v>
      </c>
      <c r="BB83" s="83"/>
      <c r="BC83" s="83">
        <v>0.1</v>
      </c>
      <c r="BD83" s="83">
        <v>3.7</v>
      </c>
      <c r="BE83" s="83">
        <v>2.2999999999999998</v>
      </c>
      <c r="BF83" s="83">
        <v>125.4</v>
      </c>
      <c r="BG83" s="28" t="s">
        <v>148</v>
      </c>
      <c r="BH83" s="85" t="s">
        <v>149</v>
      </c>
      <c r="BI83" s="85" t="s">
        <v>238</v>
      </c>
      <c r="BJ83" s="85"/>
      <c r="BK83" s="85">
        <v>1</v>
      </c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  <c r="CW83" s="85"/>
    </row>
    <row r="84" spans="1:101" s="86" customFormat="1" ht="31.5" customHeight="1" x14ac:dyDescent="0.35">
      <c r="A84" s="73">
        <v>2021</v>
      </c>
      <c r="B84" s="74">
        <v>1</v>
      </c>
      <c r="C84" s="284">
        <v>44201</v>
      </c>
      <c r="D84" s="74">
        <v>381</v>
      </c>
      <c r="E84" s="74">
        <v>448</v>
      </c>
      <c r="F84" s="74">
        <v>2</v>
      </c>
      <c r="G84" s="75" t="s">
        <v>239</v>
      </c>
      <c r="H84" s="76" t="s">
        <v>240</v>
      </c>
      <c r="I84" s="76" t="s">
        <v>144</v>
      </c>
      <c r="J84" s="76">
        <v>3</v>
      </c>
      <c r="K84" s="76">
        <v>4</v>
      </c>
      <c r="L84" s="285">
        <v>23</v>
      </c>
      <c r="M84" s="286">
        <v>20.7</v>
      </c>
      <c r="N84" s="287">
        <v>25.3</v>
      </c>
      <c r="O84" s="111"/>
      <c r="P84" s="111"/>
      <c r="Q84" s="111"/>
      <c r="R84" s="111"/>
      <c r="S84" s="111">
        <v>23</v>
      </c>
      <c r="T84" s="77"/>
      <c r="U84" s="77">
        <v>196</v>
      </c>
      <c r="V84" s="111">
        <v>24</v>
      </c>
      <c r="W84" s="111">
        <v>23</v>
      </c>
      <c r="X84" s="111">
        <v>25</v>
      </c>
      <c r="Y84" s="111">
        <v>22</v>
      </c>
      <c r="Z84" s="111">
        <v>22</v>
      </c>
      <c r="AA84" s="77">
        <v>125</v>
      </c>
      <c r="AB84" s="77">
        <v>123</v>
      </c>
      <c r="AC84" s="111"/>
      <c r="AD84" s="111"/>
      <c r="AE84" s="111"/>
      <c r="AF84" s="111"/>
      <c r="AG84" s="111"/>
      <c r="AH84" s="77"/>
      <c r="AI84" s="77"/>
      <c r="AJ84" s="78">
        <v>23.1</v>
      </c>
      <c r="AK84" s="79">
        <v>60</v>
      </c>
      <c r="AL84" s="80">
        <v>180</v>
      </c>
      <c r="AM84" s="77">
        <v>73</v>
      </c>
      <c r="AN84" s="77">
        <v>148</v>
      </c>
      <c r="AO84" s="81">
        <v>4</v>
      </c>
      <c r="AP84" s="81">
        <v>1</v>
      </c>
      <c r="AQ84" s="81">
        <v>4</v>
      </c>
      <c r="AR84" s="81"/>
      <c r="AS84" s="81"/>
      <c r="AT84" s="81"/>
      <c r="AU84" s="81"/>
      <c r="AV84" s="81"/>
      <c r="AW84" s="81"/>
      <c r="AX84" s="82">
        <v>9</v>
      </c>
      <c r="AY84" s="83">
        <v>649</v>
      </c>
      <c r="AZ84" s="149">
        <v>1.4999999999999999E-2</v>
      </c>
      <c r="BA84" s="84">
        <v>1.4E-2</v>
      </c>
      <c r="BB84" s="83">
        <v>1</v>
      </c>
      <c r="BC84" s="83">
        <v>0.4</v>
      </c>
      <c r="BD84" s="83">
        <v>28.2</v>
      </c>
      <c r="BE84" s="83">
        <v>0.2</v>
      </c>
      <c r="BF84" s="83">
        <v>15</v>
      </c>
      <c r="BG84" s="28" t="s">
        <v>148</v>
      </c>
      <c r="BH84" s="85" t="s">
        <v>149</v>
      </c>
      <c r="BI84" s="85" t="s">
        <v>241</v>
      </c>
      <c r="BJ84" s="85"/>
      <c r="BK84" s="85">
        <v>1</v>
      </c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  <c r="CW84" s="85"/>
    </row>
    <row r="85" spans="1:101" s="86" customFormat="1" ht="31.5" hidden="1" customHeight="1" x14ac:dyDescent="0.35">
      <c r="A85" s="73">
        <v>2021</v>
      </c>
      <c r="B85" s="74">
        <v>1</v>
      </c>
      <c r="C85" s="284">
        <v>44201</v>
      </c>
      <c r="D85" s="74">
        <v>138</v>
      </c>
      <c r="E85" s="74">
        <v>559</v>
      </c>
      <c r="F85" s="74">
        <v>3</v>
      </c>
      <c r="G85" s="75" t="s">
        <v>173</v>
      </c>
      <c r="H85" s="76" t="s">
        <v>174</v>
      </c>
      <c r="I85" s="76" t="s">
        <v>144</v>
      </c>
      <c r="J85" s="76">
        <v>3</v>
      </c>
      <c r="K85" s="76">
        <v>2</v>
      </c>
      <c r="L85" s="285">
        <v>610</v>
      </c>
      <c r="M85" s="286">
        <v>579.5</v>
      </c>
      <c r="N85" s="287">
        <v>640.5</v>
      </c>
      <c r="O85" s="111"/>
      <c r="P85" s="111"/>
      <c r="Q85" s="111"/>
      <c r="R85" s="111"/>
      <c r="S85" s="111"/>
      <c r="T85" s="77"/>
      <c r="U85" s="77"/>
      <c r="V85" s="111">
        <v>665</v>
      </c>
      <c r="W85" s="111">
        <v>630</v>
      </c>
      <c r="X85" s="111">
        <v>598</v>
      </c>
      <c r="Y85" s="111">
        <v>610</v>
      </c>
      <c r="Z85" s="111">
        <v>613</v>
      </c>
      <c r="AA85" s="77">
        <v>123</v>
      </c>
      <c r="AB85" s="77">
        <v>117</v>
      </c>
      <c r="AC85" s="111"/>
      <c r="AD85" s="111"/>
      <c r="AE85" s="111"/>
      <c r="AF85" s="111"/>
      <c r="AG85" s="111"/>
      <c r="AH85" s="77"/>
      <c r="AI85" s="77"/>
      <c r="AJ85" s="78">
        <v>623.20000000000005</v>
      </c>
      <c r="AK85" s="79">
        <v>90</v>
      </c>
      <c r="AL85" s="80">
        <v>120</v>
      </c>
      <c r="AM85" s="77">
        <v>90</v>
      </c>
      <c r="AN85" s="77">
        <v>120</v>
      </c>
      <c r="AO85" s="81">
        <v>5</v>
      </c>
      <c r="AP85" s="81">
        <v>2</v>
      </c>
      <c r="AQ85" s="81">
        <v>2</v>
      </c>
      <c r="AR85" s="81"/>
      <c r="AS85" s="81"/>
      <c r="AT85" s="81"/>
      <c r="AU85" s="81"/>
      <c r="AV85" s="81"/>
      <c r="AW85" s="81"/>
      <c r="AX85" s="82">
        <v>9</v>
      </c>
      <c r="AY85" s="83">
        <v>801</v>
      </c>
      <c r="AZ85" s="149">
        <v>1.4999999999999999E-2</v>
      </c>
      <c r="BA85" s="84">
        <v>1.0999999999999999E-2</v>
      </c>
      <c r="BB85" s="83">
        <v>1</v>
      </c>
      <c r="BC85" s="83">
        <v>0</v>
      </c>
      <c r="BD85" s="83">
        <v>1.3</v>
      </c>
      <c r="BE85" s="83">
        <v>5.6</v>
      </c>
      <c r="BF85" s="83">
        <v>499.2</v>
      </c>
      <c r="BG85" s="28" t="s">
        <v>145</v>
      </c>
      <c r="BH85" s="85" t="s">
        <v>145</v>
      </c>
      <c r="BI85" s="85"/>
      <c r="BJ85" s="85"/>
      <c r="BK85" s="85">
        <v>1</v>
      </c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  <c r="CW85" s="85"/>
    </row>
    <row r="86" spans="1:101" s="86" customFormat="1" ht="31.5" customHeight="1" x14ac:dyDescent="0.35">
      <c r="A86" s="73">
        <v>2021</v>
      </c>
      <c r="B86" s="74">
        <v>1</v>
      </c>
      <c r="C86" s="284">
        <v>44201</v>
      </c>
      <c r="D86" s="74">
        <v>406</v>
      </c>
      <c r="E86" s="74">
        <v>623</v>
      </c>
      <c r="F86" s="74">
        <v>3</v>
      </c>
      <c r="G86" s="75" t="s">
        <v>212</v>
      </c>
      <c r="H86" s="76" t="s">
        <v>213</v>
      </c>
      <c r="I86" s="76" t="s">
        <v>144</v>
      </c>
      <c r="J86" s="76">
        <v>1</v>
      </c>
      <c r="K86" s="76">
        <v>5</v>
      </c>
      <c r="L86" s="285">
        <v>599</v>
      </c>
      <c r="M86" s="286">
        <v>551.02009999999996</v>
      </c>
      <c r="N86" s="287">
        <v>646.97990000000004</v>
      </c>
      <c r="O86" s="111">
        <v>626</v>
      </c>
      <c r="P86" s="111">
        <v>632</v>
      </c>
      <c r="Q86" s="111">
        <v>652</v>
      </c>
      <c r="R86" s="111">
        <v>635</v>
      </c>
      <c r="S86" s="111"/>
      <c r="T86" s="77">
        <v>138</v>
      </c>
      <c r="U86" s="77">
        <v>142</v>
      </c>
      <c r="V86" s="111"/>
      <c r="W86" s="111"/>
      <c r="X86" s="111"/>
      <c r="Y86" s="111"/>
      <c r="Z86" s="111"/>
      <c r="AA86" s="77"/>
      <c r="AB86" s="77"/>
      <c r="AC86" s="111"/>
      <c r="AD86" s="111"/>
      <c r="AE86" s="111"/>
      <c r="AF86" s="111"/>
      <c r="AG86" s="111"/>
      <c r="AH86" s="77"/>
      <c r="AI86" s="77"/>
      <c r="AJ86" s="78">
        <v>636.29999999999995</v>
      </c>
      <c r="AK86" s="79">
        <v>18</v>
      </c>
      <c r="AL86" s="80">
        <v>200</v>
      </c>
      <c r="AM86" s="77">
        <v>26</v>
      </c>
      <c r="AN86" s="77">
        <v>140</v>
      </c>
      <c r="AO86" s="81">
        <v>4</v>
      </c>
      <c r="AP86" s="81">
        <v>2</v>
      </c>
      <c r="AQ86" s="81">
        <v>4</v>
      </c>
      <c r="AR86" s="81"/>
      <c r="AS86" s="81"/>
      <c r="AT86" s="81"/>
      <c r="AU86" s="81"/>
      <c r="AV86" s="81"/>
      <c r="AW86" s="81"/>
      <c r="AX86" s="82">
        <v>10</v>
      </c>
      <c r="AY86" s="83">
        <v>85</v>
      </c>
      <c r="AZ86" s="149">
        <v>1.4999999999999999E-2</v>
      </c>
      <c r="BA86" s="84">
        <v>0.11799999999999999</v>
      </c>
      <c r="BB86" s="83"/>
      <c r="BC86" s="83">
        <v>0</v>
      </c>
      <c r="BD86" s="83">
        <v>0.1</v>
      </c>
      <c r="BE86" s="83">
        <v>6.4</v>
      </c>
      <c r="BF86" s="83">
        <v>54.1</v>
      </c>
      <c r="BG86" s="28" t="s">
        <v>148</v>
      </c>
      <c r="BH86" s="85" t="s">
        <v>149</v>
      </c>
      <c r="BI86" s="85" t="s">
        <v>214</v>
      </c>
      <c r="BJ86" s="85"/>
      <c r="BK86" s="85">
        <v>1</v>
      </c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  <c r="CW86" s="85"/>
    </row>
    <row r="87" spans="1:101" s="86" customFormat="1" ht="31.5" customHeight="1" x14ac:dyDescent="0.35">
      <c r="A87" s="73">
        <v>2021</v>
      </c>
      <c r="B87" s="74">
        <v>1</v>
      </c>
      <c r="C87" s="284">
        <v>44201</v>
      </c>
      <c r="D87" s="74">
        <v>406</v>
      </c>
      <c r="E87" s="74">
        <v>624</v>
      </c>
      <c r="F87" s="74">
        <v>3</v>
      </c>
      <c r="G87" s="75" t="s">
        <v>215</v>
      </c>
      <c r="H87" s="76" t="s">
        <v>216</v>
      </c>
      <c r="I87" s="76" t="s">
        <v>144</v>
      </c>
      <c r="J87" s="76">
        <v>1</v>
      </c>
      <c r="K87" s="76">
        <v>5</v>
      </c>
      <c r="L87" s="285">
        <v>374</v>
      </c>
      <c r="M87" s="286">
        <v>344.04259999999999</v>
      </c>
      <c r="N87" s="287">
        <v>403.95740000000001</v>
      </c>
      <c r="O87" s="111">
        <v>381</v>
      </c>
      <c r="P87" s="111">
        <v>384</v>
      </c>
      <c r="Q87" s="111">
        <v>394</v>
      </c>
      <c r="R87" s="111">
        <v>382</v>
      </c>
      <c r="S87" s="111"/>
      <c r="T87" s="77">
        <v>138</v>
      </c>
      <c r="U87" s="77">
        <v>142</v>
      </c>
      <c r="V87" s="111"/>
      <c r="W87" s="111"/>
      <c r="X87" s="111"/>
      <c r="Y87" s="111"/>
      <c r="Z87" s="111"/>
      <c r="AA87" s="77"/>
      <c r="AB87" s="77"/>
      <c r="AC87" s="111"/>
      <c r="AD87" s="111"/>
      <c r="AE87" s="111"/>
      <c r="AF87" s="111"/>
      <c r="AG87" s="111"/>
      <c r="AH87" s="77"/>
      <c r="AI87" s="77"/>
      <c r="AJ87" s="78">
        <v>385.3</v>
      </c>
      <c r="AK87" s="79">
        <v>18</v>
      </c>
      <c r="AL87" s="80">
        <v>200</v>
      </c>
      <c r="AM87" s="77">
        <v>26</v>
      </c>
      <c r="AN87" s="77">
        <v>140</v>
      </c>
      <c r="AO87" s="81">
        <v>2</v>
      </c>
      <c r="AP87" s="81">
        <v>1</v>
      </c>
      <c r="AQ87" s="81">
        <v>1</v>
      </c>
      <c r="AR87" s="81"/>
      <c r="AS87" s="81"/>
      <c r="AT87" s="81"/>
      <c r="AU87" s="81"/>
      <c r="AV87" s="81"/>
      <c r="AW87" s="81"/>
      <c r="AX87" s="82">
        <v>4</v>
      </c>
      <c r="AY87" s="83">
        <v>79</v>
      </c>
      <c r="AZ87" s="149">
        <v>1.4999999999999999E-2</v>
      </c>
      <c r="BA87" s="84">
        <v>5.0999999999999997E-2</v>
      </c>
      <c r="BB87" s="83"/>
      <c r="BC87" s="83">
        <v>0</v>
      </c>
      <c r="BD87" s="83">
        <v>0.2</v>
      </c>
      <c r="BE87" s="83">
        <v>1.5</v>
      </c>
      <c r="BF87" s="83">
        <v>30.4</v>
      </c>
      <c r="BG87" s="28" t="s">
        <v>148</v>
      </c>
      <c r="BH87" s="85" t="s">
        <v>149</v>
      </c>
      <c r="BI87" s="85" t="s">
        <v>217</v>
      </c>
      <c r="BJ87" s="85"/>
      <c r="BK87" s="85">
        <v>1</v>
      </c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  <c r="CW87" s="85"/>
    </row>
    <row r="88" spans="1:101" s="86" customFormat="1" ht="31.5" customHeight="1" x14ac:dyDescent="0.35">
      <c r="A88" s="73">
        <v>2021</v>
      </c>
      <c r="B88" s="74">
        <v>1</v>
      </c>
      <c r="C88" s="284">
        <v>44201</v>
      </c>
      <c r="D88" s="74">
        <v>406</v>
      </c>
      <c r="E88" s="74">
        <v>625</v>
      </c>
      <c r="F88" s="74">
        <v>3</v>
      </c>
      <c r="G88" s="75" t="s">
        <v>218</v>
      </c>
      <c r="H88" s="76" t="s">
        <v>219</v>
      </c>
      <c r="I88" s="76" t="s">
        <v>144</v>
      </c>
      <c r="J88" s="76">
        <v>1</v>
      </c>
      <c r="K88" s="76">
        <v>5</v>
      </c>
      <c r="L88" s="285">
        <v>140</v>
      </c>
      <c r="M88" s="286">
        <v>129.01</v>
      </c>
      <c r="N88" s="287">
        <v>150.99</v>
      </c>
      <c r="O88" s="111">
        <v>140</v>
      </c>
      <c r="P88" s="111">
        <v>142</v>
      </c>
      <c r="Q88" s="111">
        <v>144</v>
      </c>
      <c r="R88" s="111">
        <v>141</v>
      </c>
      <c r="S88" s="111"/>
      <c r="T88" s="77">
        <v>138</v>
      </c>
      <c r="U88" s="77">
        <v>142</v>
      </c>
      <c r="V88" s="111"/>
      <c r="W88" s="111"/>
      <c r="X88" s="111"/>
      <c r="Y88" s="111"/>
      <c r="Z88" s="111"/>
      <c r="AA88" s="77"/>
      <c r="AB88" s="77"/>
      <c r="AC88" s="111"/>
      <c r="AD88" s="111"/>
      <c r="AE88" s="111"/>
      <c r="AF88" s="111"/>
      <c r="AG88" s="111"/>
      <c r="AH88" s="77"/>
      <c r="AI88" s="77"/>
      <c r="AJ88" s="78">
        <v>141.80000000000001</v>
      </c>
      <c r="AK88" s="79">
        <v>18</v>
      </c>
      <c r="AL88" s="80">
        <v>200</v>
      </c>
      <c r="AM88" s="77">
        <v>26</v>
      </c>
      <c r="AN88" s="77">
        <v>140</v>
      </c>
      <c r="AO88" s="81">
        <v>1</v>
      </c>
      <c r="AP88" s="81">
        <v>1</v>
      </c>
      <c r="AQ88" s="81">
        <v>1</v>
      </c>
      <c r="AR88" s="81"/>
      <c r="AS88" s="81"/>
      <c r="AT88" s="81"/>
      <c r="AU88" s="81"/>
      <c r="AV88" s="81"/>
      <c r="AW88" s="81"/>
      <c r="AX88" s="82">
        <v>3</v>
      </c>
      <c r="AY88" s="83">
        <v>153</v>
      </c>
      <c r="AZ88" s="149">
        <v>1.4999999999999999E-2</v>
      </c>
      <c r="BA88" s="84">
        <v>0.02</v>
      </c>
      <c r="BB88" s="83"/>
      <c r="BC88" s="83">
        <v>0</v>
      </c>
      <c r="BD88" s="83">
        <v>1.1000000000000001</v>
      </c>
      <c r="BE88" s="83">
        <v>0.4</v>
      </c>
      <c r="BF88" s="83">
        <v>21.7</v>
      </c>
      <c r="BG88" s="28" t="s">
        <v>148</v>
      </c>
      <c r="BH88" s="85" t="s">
        <v>149</v>
      </c>
      <c r="BI88" s="85" t="s">
        <v>217</v>
      </c>
      <c r="BJ88" s="85"/>
      <c r="BK88" s="85">
        <v>1</v>
      </c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  <c r="CW88" s="85"/>
    </row>
    <row r="89" spans="1:101" s="86" customFormat="1" ht="31.5" customHeight="1" x14ac:dyDescent="0.35">
      <c r="A89" s="73">
        <v>2021</v>
      </c>
      <c r="B89" s="74">
        <v>1</v>
      </c>
      <c r="C89" s="284">
        <v>44201</v>
      </c>
      <c r="D89" s="74">
        <v>406</v>
      </c>
      <c r="E89" s="74">
        <v>626</v>
      </c>
      <c r="F89" s="74">
        <v>3</v>
      </c>
      <c r="G89" s="75" t="s">
        <v>220</v>
      </c>
      <c r="H89" s="76" t="s">
        <v>221</v>
      </c>
      <c r="I89" s="76" t="s">
        <v>144</v>
      </c>
      <c r="J89" s="76">
        <v>1</v>
      </c>
      <c r="K89" s="76">
        <v>5</v>
      </c>
      <c r="L89" s="285">
        <v>138</v>
      </c>
      <c r="M89" s="286">
        <v>127.029</v>
      </c>
      <c r="N89" s="287">
        <v>148.971</v>
      </c>
      <c r="O89" s="111">
        <v>288</v>
      </c>
      <c r="P89" s="111">
        <v>286</v>
      </c>
      <c r="Q89" s="111">
        <v>287</v>
      </c>
      <c r="R89" s="111">
        <v>284</v>
      </c>
      <c r="S89" s="111"/>
      <c r="T89" s="77">
        <v>138</v>
      </c>
      <c r="U89" s="77">
        <v>142</v>
      </c>
      <c r="V89" s="111"/>
      <c r="W89" s="111"/>
      <c r="X89" s="111"/>
      <c r="Y89" s="111"/>
      <c r="Z89" s="111"/>
      <c r="AA89" s="77"/>
      <c r="AB89" s="77"/>
      <c r="AC89" s="111"/>
      <c r="AD89" s="111"/>
      <c r="AE89" s="111"/>
      <c r="AF89" s="111"/>
      <c r="AG89" s="111"/>
      <c r="AH89" s="77"/>
      <c r="AI89" s="77"/>
      <c r="AJ89" s="78">
        <v>286.3</v>
      </c>
      <c r="AK89" s="79">
        <v>18</v>
      </c>
      <c r="AL89" s="80">
        <v>200</v>
      </c>
      <c r="AM89" s="77">
        <v>26</v>
      </c>
      <c r="AN89" s="77">
        <v>140</v>
      </c>
      <c r="AO89" s="81">
        <v>4</v>
      </c>
      <c r="AP89" s="81">
        <v>3</v>
      </c>
      <c r="AQ89" s="81">
        <v>4</v>
      </c>
      <c r="AR89" s="81"/>
      <c r="AS89" s="81"/>
      <c r="AT89" s="81"/>
      <c r="AU89" s="81"/>
      <c r="AV89" s="81"/>
      <c r="AW89" s="81"/>
      <c r="AX89" s="82">
        <v>11</v>
      </c>
      <c r="AY89" s="83">
        <v>161</v>
      </c>
      <c r="AZ89" s="149">
        <v>1.4999999999999999E-2</v>
      </c>
      <c r="BA89" s="84">
        <v>6.8000000000000005E-2</v>
      </c>
      <c r="BB89" s="83"/>
      <c r="BC89" s="83">
        <v>0.1</v>
      </c>
      <c r="BD89" s="83">
        <v>1.2</v>
      </c>
      <c r="BE89" s="83">
        <v>3.1</v>
      </c>
      <c r="BF89" s="83">
        <v>46.1</v>
      </c>
      <c r="BG89" s="28" t="s">
        <v>148</v>
      </c>
      <c r="BH89" s="85" t="s">
        <v>149</v>
      </c>
      <c r="BI89" s="85" t="s">
        <v>217</v>
      </c>
      <c r="BJ89" s="85"/>
      <c r="BK89" s="85">
        <v>1</v>
      </c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  <c r="CW89" s="85"/>
    </row>
    <row r="90" spans="1:101" s="86" customFormat="1" ht="31.5" hidden="1" customHeight="1" x14ac:dyDescent="0.35">
      <c r="A90" s="73">
        <v>2021</v>
      </c>
      <c r="B90" s="74">
        <v>1</v>
      </c>
      <c r="C90" s="284">
        <v>44201</v>
      </c>
      <c r="D90" s="74">
        <v>137</v>
      </c>
      <c r="E90" s="74">
        <v>273</v>
      </c>
      <c r="F90" s="74">
        <v>4</v>
      </c>
      <c r="G90" s="75" t="s">
        <v>242</v>
      </c>
      <c r="H90" s="76" t="s">
        <v>243</v>
      </c>
      <c r="I90" s="76" t="s">
        <v>144</v>
      </c>
      <c r="J90" s="76">
        <v>3</v>
      </c>
      <c r="K90" s="76">
        <v>2</v>
      </c>
      <c r="L90" s="285">
        <v>564</v>
      </c>
      <c r="M90" s="286">
        <v>524.52</v>
      </c>
      <c r="N90" s="287">
        <v>603.48</v>
      </c>
      <c r="O90" s="111"/>
      <c r="P90" s="111"/>
      <c r="Q90" s="111"/>
      <c r="R90" s="111"/>
      <c r="S90" s="111"/>
      <c r="T90" s="77"/>
      <c r="U90" s="77"/>
      <c r="V90" s="111"/>
      <c r="W90" s="111"/>
      <c r="X90" s="111">
        <v>608</v>
      </c>
      <c r="Y90" s="111">
        <v>595</v>
      </c>
      <c r="Z90" s="111">
        <v>588</v>
      </c>
      <c r="AA90" s="77"/>
      <c r="AB90" s="77">
        <v>151</v>
      </c>
      <c r="AC90" s="111"/>
      <c r="AD90" s="111"/>
      <c r="AE90" s="111"/>
      <c r="AF90" s="111"/>
      <c r="AG90" s="111"/>
      <c r="AH90" s="77"/>
      <c r="AI90" s="77"/>
      <c r="AJ90" s="78">
        <v>597</v>
      </c>
      <c r="AK90" s="79">
        <v>93</v>
      </c>
      <c r="AL90" s="80">
        <v>116</v>
      </c>
      <c r="AM90" s="77">
        <v>72</v>
      </c>
      <c r="AN90" s="77">
        <v>151</v>
      </c>
      <c r="AO90" s="81">
        <v>6</v>
      </c>
      <c r="AP90" s="81">
        <v>3</v>
      </c>
      <c r="AQ90" s="81">
        <v>3</v>
      </c>
      <c r="AR90" s="81"/>
      <c r="AS90" s="81"/>
      <c r="AT90" s="81"/>
      <c r="AU90" s="81"/>
      <c r="AV90" s="81"/>
      <c r="AW90" s="81"/>
      <c r="AX90" s="82">
        <v>12</v>
      </c>
      <c r="AY90" s="83">
        <v>132</v>
      </c>
      <c r="AZ90" s="149">
        <v>1.4999999999999999E-2</v>
      </c>
      <c r="BA90" s="84">
        <v>9.0999999999999998E-2</v>
      </c>
      <c r="BB90" s="83"/>
      <c r="BC90" s="83">
        <v>0</v>
      </c>
      <c r="BD90" s="83">
        <v>0.2</v>
      </c>
      <c r="BE90" s="83">
        <v>7.2</v>
      </c>
      <c r="BF90" s="83">
        <v>78.8</v>
      </c>
      <c r="BG90" s="28" t="s">
        <v>145</v>
      </c>
      <c r="BH90" s="85"/>
      <c r="BI90" s="85"/>
      <c r="BJ90" s="85"/>
      <c r="BK90" s="85">
        <v>1</v>
      </c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  <c r="CW90" s="85"/>
    </row>
    <row r="91" spans="1:101" s="86" customFormat="1" ht="31.5" customHeight="1" x14ac:dyDescent="0.35">
      <c r="A91" s="73">
        <v>2021</v>
      </c>
      <c r="B91" s="74">
        <v>1</v>
      </c>
      <c r="C91" s="284">
        <v>44201</v>
      </c>
      <c r="D91" s="74">
        <v>378</v>
      </c>
      <c r="E91" s="74">
        <v>440</v>
      </c>
      <c r="F91" s="74">
        <v>4</v>
      </c>
      <c r="G91" s="75" t="s">
        <v>224</v>
      </c>
      <c r="H91" s="76" t="s">
        <v>225</v>
      </c>
      <c r="I91" s="76" t="s">
        <v>144</v>
      </c>
      <c r="J91" s="76">
        <v>3</v>
      </c>
      <c r="K91" s="76">
        <v>2</v>
      </c>
      <c r="L91" s="285">
        <v>258</v>
      </c>
      <c r="M91" s="286">
        <v>239.94</v>
      </c>
      <c r="N91" s="287">
        <v>276.06</v>
      </c>
      <c r="O91" s="111">
        <v>241</v>
      </c>
      <c r="P91" s="111">
        <v>253</v>
      </c>
      <c r="Q91" s="111">
        <v>251</v>
      </c>
      <c r="R91" s="111">
        <v>255</v>
      </c>
      <c r="S91" s="111">
        <v>264</v>
      </c>
      <c r="T91" s="77">
        <v>138</v>
      </c>
      <c r="U91" s="77">
        <v>137</v>
      </c>
      <c r="V91" s="111"/>
      <c r="W91" s="111"/>
      <c r="X91" s="111"/>
      <c r="Y91" s="111"/>
      <c r="Z91" s="111"/>
      <c r="AA91" s="77"/>
      <c r="AB91" s="77"/>
      <c r="AC91" s="111"/>
      <c r="AD91" s="111"/>
      <c r="AE91" s="111"/>
      <c r="AF91" s="111"/>
      <c r="AG91" s="111"/>
      <c r="AH91" s="77"/>
      <c r="AI91" s="77"/>
      <c r="AJ91" s="78">
        <v>252.8</v>
      </c>
      <c r="AK91" s="79">
        <v>90</v>
      </c>
      <c r="AL91" s="80">
        <v>120</v>
      </c>
      <c r="AM91" s="77">
        <v>79</v>
      </c>
      <c r="AN91" s="77">
        <v>138</v>
      </c>
      <c r="AO91" s="81">
        <v>3</v>
      </c>
      <c r="AP91" s="81">
        <v>2</v>
      </c>
      <c r="AQ91" s="81">
        <v>3</v>
      </c>
      <c r="AR91" s="81"/>
      <c r="AS91" s="81"/>
      <c r="AT91" s="81"/>
      <c r="AU91" s="81"/>
      <c r="AV91" s="81"/>
      <c r="AW91" s="81"/>
      <c r="AX91" s="82">
        <v>8</v>
      </c>
      <c r="AY91" s="83">
        <v>2134</v>
      </c>
      <c r="AZ91" s="149">
        <v>1.4999999999999999E-2</v>
      </c>
      <c r="BA91" s="84">
        <v>4.0000000000000001E-3</v>
      </c>
      <c r="BB91" s="83">
        <v>1</v>
      </c>
      <c r="BC91" s="83">
        <v>0</v>
      </c>
      <c r="BD91" s="83">
        <v>8.3000000000000007</v>
      </c>
      <c r="BE91" s="83">
        <v>2</v>
      </c>
      <c r="BF91" s="83">
        <v>539.5</v>
      </c>
      <c r="BG91" s="28" t="s">
        <v>148</v>
      </c>
      <c r="BH91" s="85" t="s">
        <v>184</v>
      </c>
      <c r="BI91" s="85"/>
      <c r="BJ91" s="85"/>
      <c r="BK91" s="85">
        <v>1</v>
      </c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  <c r="CW91" s="85"/>
    </row>
    <row r="92" spans="1:101" s="86" customFormat="1" ht="31.5" hidden="1" customHeight="1" x14ac:dyDescent="0.35">
      <c r="A92" s="73">
        <v>2021</v>
      </c>
      <c r="B92" s="74">
        <v>1</v>
      </c>
      <c r="C92" s="284">
        <v>44201</v>
      </c>
      <c r="D92" s="74">
        <v>47</v>
      </c>
      <c r="E92" s="74">
        <v>122</v>
      </c>
      <c r="F92" s="74">
        <v>5</v>
      </c>
      <c r="G92" s="75" t="s">
        <v>163</v>
      </c>
      <c r="H92" s="76" t="s">
        <v>164</v>
      </c>
      <c r="I92" s="76" t="s">
        <v>165</v>
      </c>
      <c r="J92" s="76">
        <v>2</v>
      </c>
      <c r="K92" s="76">
        <v>1</v>
      </c>
      <c r="L92" s="285">
        <v>280</v>
      </c>
      <c r="M92" s="286">
        <v>267.39999999999998</v>
      </c>
      <c r="N92" s="287">
        <v>292.60000000000002</v>
      </c>
      <c r="O92" s="111">
        <v>327</v>
      </c>
      <c r="P92" s="111">
        <v>286</v>
      </c>
      <c r="Q92" s="111">
        <v>284</v>
      </c>
      <c r="R92" s="111">
        <v>281</v>
      </c>
      <c r="S92" s="111">
        <v>288</v>
      </c>
      <c r="T92" s="77">
        <v>101</v>
      </c>
      <c r="U92" s="77">
        <v>104</v>
      </c>
      <c r="V92" s="111">
        <v>289</v>
      </c>
      <c r="W92" s="111">
        <v>280</v>
      </c>
      <c r="X92" s="111">
        <v>273</v>
      </c>
      <c r="Y92" s="111">
        <v>303</v>
      </c>
      <c r="Z92" s="111">
        <v>282</v>
      </c>
      <c r="AA92" s="77">
        <v>115</v>
      </c>
      <c r="AB92" s="77">
        <v>103</v>
      </c>
      <c r="AC92" s="111"/>
      <c r="AD92" s="111"/>
      <c r="AE92" s="111"/>
      <c r="AF92" s="111"/>
      <c r="AG92" s="111"/>
      <c r="AH92" s="77"/>
      <c r="AI92" s="77"/>
      <c r="AJ92" s="78">
        <v>289.3</v>
      </c>
      <c r="AK92" s="79">
        <v>63</v>
      </c>
      <c r="AL92" s="80">
        <v>115</v>
      </c>
      <c r="AM92" s="77">
        <v>68</v>
      </c>
      <c r="AN92" s="77">
        <v>106</v>
      </c>
      <c r="AO92" s="81">
        <v>7</v>
      </c>
      <c r="AP92" s="81">
        <v>2</v>
      </c>
      <c r="AQ92" s="81">
        <v>14</v>
      </c>
      <c r="AR92" s="81"/>
      <c r="AS92" s="81"/>
      <c r="AT92" s="81"/>
      <c r="AU92" s="81"/>
      <c r="AV92" s="81"/>
      <c r="AW92" s="81"/>
      <c r="AX92" s="82">
        <v>23</v>
      </c>
      <c r="AY92" s="83">
        <v>223</v>
      </c>
      <c r="AZ92" s="149">
        <v>1.4999999999999999E-2</v>
      </c>
      <c r="BA92" s="84">
        <v>0.10299999999999999</v>
      </c>
      <c r="BB92" s="83"/>
      <c r="BC92" s="83">
        <v>0.1</v>
      </c>
      <c r="BD92" s="83">
        <v>0.8</v>
      </c>
      <c r="BE92" s="83">
        <v>6.7</v>
      </c>
      <c r="BF92" s="83">
        <v>64.5</v>
      </c>
      <c r="BG92" s="28" t="s">
        <v>153</v>
      </c>
      <c r="BH92" s="85" t="s">
        <v>154</v>
      </c>
      <c r="BI92" s="85" t="s">
        <v>166</v>
      </c>
      <c r="BJ92" s="85" t="s">
        <v>167</v>
      </c>
      <c r="BK92" s="85">
        <v>1</v>
      </c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  <c r="CW92" s="85"/>
    </row>
    <row r="93" spans="1:101" s="86" customFormat="1" ht="31.5" customHeight="1" x14ac:dyDescent="0.35">
      <c r="A93" s="73">
        <v>2021</v>
      </c>
      <c r="B93" s="74">
        <v>1</v>
      </c>
      <c r="C93" s="284">
        <v>44201</v>
      </c>
      <c r="D93" s="74">
        <v>212</v>
      </c>
      <c r="E93" s="74">
        <v>140</v>
      </c>
      <c r="F93" s="74">
        <v>6</v>
      </c>
      <c r="G93" s="75" t="s">
        <v>199</v>
      </c>
      <c r="H93" s="76" t="s">
        <v>200</v>
      </c>
      <c r="I93" s="76" t="s">
        <v>144</v>
      </c>
      <c r="J93" s="76">
        <v>2</v>
      </c>
      <c r="K93" s="76">
        <v>2</v>
      </c>
      <c r="L93" s="285">
        <v>485</v>
      </c>
      <c r="M93" s="286">
        <v>451.05</v>
      </c>
      <c r="N93" s="287">
        <v>518.95000000000005</v>
      </c>
      <c r="O93" s="111">
        <v>499</v>
      </c>
      <c r="P93" s="111">
        <v>485</v>
      </c>
      <c r="Q93" s="111">
        <v>522</v>
      </c>
      <c r="R93" s="111"/>
      <c r="S93" s="111"/>
      <c r="T93" s="77">
        <v>156</v>
      </c>
      <c r="U93" s="77"/>
      <c r="V93" s="111"/>
      <c r="W93" s="111"/>
      <c r="X93" s="111"/>
      <c r="Y93" s="111"/>
      <c r="Z93" s="111"/>
      <c r="AA93" s="77"/>
      <c r="AB93" s="77"/>
      <c r="AC93" s="111"/>
      <c r="AD93" s="111"/>
      <c r="AE93" s="111"/>
      <c r="AF93" s="111"/>
      <c r="AG93" s="111"/>
      <c r="AH93" s="77"/>
      <c r="AI93" s="77"/>
      <c r="AJ93" s="78">
        <v>502</v>
      </c>
      <c r="AK93" s="79">
        <v>60</v>
      </c>
      <c r="AL93" s="80">
        <v>120</v>
      </c>
      <c r="AM93" s="77">
        <v>46</v>
      </c>
      <c r="AN93" s="77">
        <v>156</v>
      </c>
      <c r="AO93" s="81">
        <v>5</v>
      </c>
      <c r="AP93" s="81">
        <v>2</v>
      </c>
      <c r="AQ93" s="81">
        <v>2</v>
      </c>
      <c r="AR93" s="81"/>
      <c r="AS93" s="81"/>
      <c r="AT93" s="81"/>
      <c r="AU93" s="81"/>
      <c r="AV93" s="81"/>
      <c r="AW93" s="81"/>
      <c r="AX93" s="82">
        <v>9</v>
      </c>
      <c r="AY93" s="83">
        <v>240</v>
      </c>
      <c r="AZ93" s="149">
        <v>1.4999999999999999E-2</v>
      </c>
      <c r="BA93" s="84">
        <v>3.7999999999999999E-2</v>
      </c>
      <c r="BB93" s="83"/>
      <c r="BC93" s="83">
        <v>0</v>
      </c>
      <c r="BD93" s="83">
        <v>0.5</v>
      </c>
      <c r="BE93" s="83">
        <v>4.5</v>
      </c>
      <c r="BF93" s="83">
        <v>120.5</v>
      </c>
      <c r="BG93" s="28" t="s">
        <v>148</v>
      </c>
      <c r="BH93" s="85" t="s">
        <v>187</v>
      </c>
      <c r="BI93" s="85" t="s">
        <v>201</v>
      </c>
      <c r="BJ93" s="85"/>
      <c r="BK93" s="85">
        <v>1</v>
      </c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  <c r="CW93" s="85"/>
    </row>
    <row r="94" spans="1:101" s="86" customFormat="1" ht="31.5" customHeight="1" x14ac:dyDescent="0.35">
      <c r="A94" s="73">
        <v>2021</v>
      </c>
      <c r="B94" s="74">
        <v>1</v>
      </c>
      <c r="C94" s="284">
        <v>44201</v>
      </c>
      <c r="D94" s="74">
        <v>212</v>
      </c>
      <c r="E94" s="74">
        <v>178</v>
      </c>
      <c r="F94" s="74">
        <v>6</v>
      </c>
      <c r="G94" s="75" t="s">
        <v>202</v>
      </c>
      <c r="H94" s="76" t="s">
        <v>203</v>
      </c>
      <c r="I94" s="76" t="s">
        <v>144</v>
      </c>
      <c r="J94" s="76">
        <v>2</v>
      </c>
      <c r="K94" s="76">
        <v>2</v>
      </c>
      <c r="L94" s="285">
        <v>50</v>
      </c>
      <c r="M94" s="286">
        <v>46.5</v>
      </c>
      <c r="N94" s="287">
        <v>53.5</v>
      </c>
      <c r="O94" s="111">
        <v>54</v>
      </c>
      <c r="P94" s="111">
        <v>53</v>
      </c>
      <c r="Q94" s="111">
        <v>56</v>
      </c>
      <c r="R94" s="111"/>
      <c r="S94" s="111"/>
      <c r="T94" s="77">
        <v>156</v>
      </c>
      <c r="U94" s="77"/>
      <c r="V94" s="111"/>
      <c r="W94" s="111"/>
      <c r="X94" s="111"/>
      <c r="Y94" s="111"/>
      <c r="Z94" s="111"/>
      <c r="AA94" s="77"/>
      <c r="AB94" s="77"/>
      <c r="AC94" s="111"/>
      <c r="AD94" s="111"/>
      <c r="AE94" s="111"/>
      <c r="AF94" s="111"/>
      <c r="AG94" s="111"/>
      <c r="AH94" s="77"/>
      <c r="AI94" s="77"/>
      <c r="AJ94" s="78">
        <v>54.3</v>
      </c>
      <c r="AK94" s="79">
        <v>60</v>
      </c>
      <c r="AL94" s="80">
        <v>120</v>
      </c>
      <c r="AM94" s="77">
        <v>46</v>
      </c>
      <c r="AN94" s="77">
        <v>156</v>
      </c>
      <c r="AO94" s="81">
        <v>6</v>
      </c>
      <c r="AP94" s="81">
        <v>6</v>
      </c>
      <c r="AQ94" s="81">
        <v>3</v>
      </c>
      <c r="AR94" s="81"/>
      <c r="AS94" s="81"/>
      <c r="AT94" s="81"/>
      <c r="AU94" s="81"/>
      <c r="AV94" s="81"/>
      <c r="AW94" s="81"/>
      <c r="AX94" s="82">
        <v>15</v>
      </c>
      <c r="AY94" s="83">
        <v>244</v>
      </c>
      <c r="AZ94" s="149">
        <v>1.4999999999999999E-2</v>
      </c>
      <c r="BA94" s="84">
        <v>6.0999999999999999E-2</v>
      </c>
      <c r="BB94" s="83"/>
      <c r="BC94" s="83">
        <v>0.3</v>
      </c>
      <c r="BD94" s="83">
        <v>4.9000000000000004</v>
      </c>
      <c r="BE94" s="83">
        <v>0.8</v>
      </c>
      <c r="BF94" s="83">
        <v>13.2</v>
      </c>
      <c r="BG94" s="28" t="s">
        <v>148</v>
      </c>
      <c r="BH94" s="85" t="s">
        <v>187</v>
      </c>
      <c r="BI94" s="85" t="s">
        <v>204</v>
      </c>
      <c r="BJ94" s="85"/>
      <c r="BK94" s="85">
        <v>1</v>
      </c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  <c r="CW94" s="85"/>
    </row>
    <row r="95" spans="1:101" s="86" customFormat="1" ht="31.5" hidden="1" customHeight="1" x14ac:dyDescent="0.35">
      <c r="A95" s="73">
        <v>2021</v>
      </c>
      <c r="B95" s="74">
        <v>1</v>
      </c>
      <c r="C95" s="284">
        <v>44201</v>
      </c>
      <c r="D95" s="74">
        <v>243</v>
      </c>
      <c r="E95" s="74">
        <v>167</v>
      </c>
      <c r="F95" s="74">
        <v>6</v>
      </c>
      <c r="G95" s="75" t="s">
        <v>244</v>
      </c>
      <c r="H95" s="76" t="s">
        <v>245</v>
      </c>
      <c r="I95" s="76" t="s">
        <v>144</v>
      </c>
      <c r="J95" s="76">
        <v>2</v>
      </c>
      <c r="K95" s="76">
        <v>2</v>
      </c>
      <c r="L95" s="285">
        <v>888</v>
      </c>
      <c r="M95" s="286">
        <v>825.84</v>
      </c>
      <c r="N95" s="287">
        <v>950.16</v>
      </c>
      <c r="O95" s="111"/>
      <c r="P95" s="111"/>
      <c r="Q95" s="111"/>
      <c r="R95" s="111">
        <v>886</v>
      </c>
      <c r="S95" s="111">
        <v>908</v>
      </c>
      <c r="T95" s="77"/>
      <c r="U95" s="77">
        <v>160</v>
      </c>
      <c r="V95" s="111">
        <v>848</v>
      </c>
      <c r="W95" s="111">
        <v>875</v>
      </c>
      <c r="X95" s="111">
        <v>880</v>
      </c>
      <c r="Y95" s="111">
        <v>900</v>
      </c>
      <c r="Z95" s="111">
        <v>895</v>
      </c>
      <c r="AA95" s="77">
        <v>159</v>
      </c>
      <c r="AB95" s="77">
        <v>150</v>
      </c>
      <c r="AC95" s="111"/>
      <c r="AD95" s="111"/>
      <c r="AE95" s="111"/>
      <c r="AF95" s="111"/>
      <c r="AG95" s="111"/>
      <c r="AH95" s="77"/>
      <c r="AI95" s="77"/>
      <c r="AJ95" s="78">
        <v>884.6</v>
      </c>
      <c r="AK95" s="79">
        <v>55</v>
      </c>
      <c r="AL95" s="80">
        <v>131</v>
      </c>
      <c r="AM95" s="77">
        <v>46</v>
      </c>
      <c r="AN95" s="77">
        <v>156</v>
      </c>
      <c r="AO95" s="81">
        <v>3</v>
      </c>
      <c r="AP95" s="81"/>
      <c r="AQ95" s="81">
        <v>4</v>
      </c>
      <c r="AR95" s="81"/>
      <c r="AS95" s="81"/>
      <c r="AT95" s="81"/>
      <c r="AU95" s="81"/>
      <c r="AV95" s="81"/>
      <c r="AW95" s="81"/>
      <c r="AX95" s="82">
        <v>7</v>
      </c>
      <c r="AY95" s="83">
        <v>407</v>
      </c>
      <c r="AZ95" s="149">
        <v>1.4999999999999999E-2</v>
      </c>
      <c r="BA95" s="84">
        <v>1.7000000000000001E-2</v>
      </c>
      <c r="BB95" s="83"/>
      <c r="BC95" s="83">
        <v>0</v>
      </c>
      <c r="BD95" s="83">
        <v>0.5</v>
      </c>
      <c r="BE95" s="83">
        <v>6.2</v>
      </c>
      <c r="BF95" s="83">
        <v>360</v>
      </c>
      <c r="BG95" s="28" t="s">
        <v>145</v>
      </c>
      <c r="BH95" s="85" t="s">
        <v>145</v>
      </c>
      <c r="BI95" s="85"/>
      <c r="BJ95" s="85"/>
      <c r="BK95" s="85">
        <v>1</v>
      </c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  <c r="CW95" s="85"/>
    </row>
    <row r="96" spans="1:101" s="86" customFormat="1" ht="31.5" customHeight="1" x14ac:dyDescent="0.35">
      <c r="A96" s="73">
        <v>2021</v>
      </c>
      <c r="B96" s="74">
        <v>1</v>
      </c>
      <c r="C96" s="284">
        <v>44201</v>
      </c>
      <c r="D96" s="74">
        <v>32</v>
      </c>
      <c r="E96" s="74">
        <v>92</v>
      </c>
      <c r="F96" s="74">
        <v>7</v>
      </c>
      <c r="G96" s="75" t="s">
        <v>205</v>
      </c>
      <c r="H96" s="76" t="s">
        <v>206</v>
      </c>
      <c r="I96" s="76" t="s">
        <v>144</v>
      </c>
      <c r="J96" s="76">
        <v>2</v>
      </c>
      <c r="K96" s="76">
        <v>3</v>
      </c>
      <c r="L96" s="285">
        <v>361</v>
      </c>
      <c r="M96" s="286">
        <v>335.73</v>
      </c>
      <c r="N96" s="287">
        <v>386.27</v>
      </c>
      <c r="O96" s="111">
        <v>421</v>
      </c>
      <c r="P96" s="111">
        <v>377</v>
      </c>
      <c r="Q96" s="111">
        <v>372</v>
      </c>
      <c r="R96" s="111">
        <v>381</v>
      </c>
      <c r="S96" s="111">
        <v>372</v>
      </c>
      <c r="T96" s="77">
        <v>95</v>
      </c>
      <c r="U96" s="77">
        <v>96</v>
      </c>
      <c r="V96" s="111">
        <v>427</v>
      </c>
      <c r="W96" s="111">
        <v>383</v>
      </c>
      <c r="X96" s="111">
        <v>403</v>
      </c>
      <c r="Y96" s="111">
        <v>370</v>
      </c>
      <c r="Z96" s="111">
        <v>385</v>
      </c>
      <c r="AA96" s="77">
        <v>100</v>
      </c>
      <c r="AB96" s="77">
        <v>95</v>
      </c>
      <c r="AC96" s="111"/>
      <c r="AD96" s="111"/>
      <c r="AE96" s="111"/>
      <c r="AF96" s="111"/>
      <c r="AG96" s="111"/>
      <c r="AH96" s="77"/>
      <c r="AI96" s="77"/>
      <c r="AJ96" s="78">
        <v>389.1</v>
      </c>
      <c r="AK96" s="79">
        <v>74</v>
      </c>
      <c r="AL96" s="80">
        <v>97</v>
      </c>
      <c r="AM96" s="77">
        <v>75</v>
      </c>
      <c r="AN96" s="77">
        <v>97</v>
      </c>
      <c r="AO96" s="81">
        <v>4</v>
      </c>
      <c r="AP96" s="81">
        <v>4</v>
      </c>
      <c r="AQ96" s="81">
        <v>6</v>
      </c>
      <c r="AR96" s="81"/>
      <c r="AS96" s="81"/>
      <c r="AT96" s="81"/>
      <c r="AU96" s="81"/>
      <c r="AV96" s="81"/>
      <c r="AW96" s="81"/>
      <c r="AX96" s="82">
        <v>14</v>
      </c>
      <c r="AY96" s="83">
        <v>1550</v>
      </c>
      <c r="AZ96" s="149">
        <v>1.4999999999999999E-2</v>
      </c>
      <c r="BA96" s="84">
        <v>8.9999999999999993E-3</v>
      </c>
      <c r="BB96" s="83">
        <v>1</v>
      </c>
      <c r="BC96" s="83">
        <v>0</v>
      </c>
      <c r="BD96" s="83">
        <v>4.3</v>
      </c>
      <c r="BE96" s="83">
        <v>5.4</v>
      </c>
      <c r="BF96" s="83">
        <v>603.1</v>
      </c>
      <c r="BG96" s="28" t="s">
        <v>148</v>
      </c>
      <c r="BH96" s="85" t="s">
        <v>149</v>
      </c>
      <c r="BI96" s="85" t="s">
        <v>207</v>
      </c>
      <c r="BJ96" s="85" t="s">
        <v>208</v>
      </c>
      <c r="BK96" s="85">
        <v>1</v>
      </c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  <c r="CW96" s="85"/>
    </row>
    <row r="97" spans="1:101" s="86" customFormat="1" ht="31.5" customHeight="1" x14ac:dyDescent="0.35">
      <c r="A97" s="73">
        <v>2021</v>
      </c>
      <c r="B97" s="74">
        <v>1</v>
      </c>
      <c r="C97" s="284">
        <v>44201</v>
      </c>
      <c r="D97" s="74">
        <v>32</v>
      </c>
      <c r="E97" s="74">
        <v>93</v>
      </c>
      <c r="F97" s="74">
        <v>7</v>
      </c>
      <c r="G97" s="75" t="s">
        <v>209</v>
      </c>
      <c r="H97" s="76" t="s">
        <v>210</v>
      </c>
      <c r="I97" s="76" t="s">
        <v>144</v>
      </c>
      <c r="J97" s="76">
        <v>2</v>
      </c>
      <c r="K97" s="76">
        <v>3</v>
      </c>
      <c r="L97" s="285">
        <v>59</v>
      </c>
      <c r="M97" s="286">
        <v>54.87</v>
      </c>
      <c r="N97" s="287">
        <v>63.13</v>
      </c>
      <c r="O97" s="111">
        <v>54</v>
      </c>
      <c r="P97" s="111">
        <v>56</v>
      </c>
      <c r="Q97" s="111">
        <v>55</v>
      </c>
      <c r="R97" s="111">
        <v>58</v>
      </c>
      <c r="S97" s="111">
        <v>54</v>
      </c>
      <c r="T97" s="77">
        <v>95</v>
      </c>
      <c r="U97" s="77">
        <v>96</v>
      </c>
      <c r="V97" s="111">
        <v>58</v>
      </c>
      <c r="W97" s="111">
        <v>60</v>
      </c>
      <c r="X97" s="111">
        <v>66</v>
      </c>
      <c r="Y97" s="111">
        <v>61</v>
      </c>
      <c r="Z97" s="111">
        <v>60</v>
      </c>
      <c r="AA97" s="77">
        <v>100</v>
      </c>
      <c r="AB97" s="77">
        <v>95</v>
      </c>
      <c r="AC97" s="111"/>
      <c r="AD97" s="111"/>
      <c r="AE97" s="111"/>
      <c r="AF97" s="111"/>
      <c r="AG97" s="111"/>
      <c r="AH97" s="77"/>
      <c r="AI97" s="77"/>
      <c r="AJ97" s="78">
        <v>58.2</v>
      </c>
      <c r="AK97" s="79">
        <v>74</v>
      </c>
      <c r="AL97" s="80">
        <v>97</v>
      </c>
      <c r="AM97" s="77">
        <v>75</v>
      </c>
      <c r="AN97" s="77">
        <v>97</v>
      </c>
      <c r="AO97" s="81">
        <v>7</v>
      </c>
      <c r="AP97" s="81">
        <v>4</v>
      </c>
      <c r="AQ97" s="81">
        <v>8</v>
      </c>
      <c r="AR97" s="81"/>
      <c r="AS97" s="81"/>
      <c r="AT97" s="81"/>
      <c r="AU97" s="81"/>
      <c r="AV97" s="81"/>
      <c r="AW97" s="81"/>
      <c r="AX97" s="82">
        <v>19</v>
      </c>
      <c r="AY97" s="83">
        <v>1531</v>
      </c>
      <c r="AZ97" s="149">
        <v>1.4999999999999999E-2</v>
      </c>
      <c r="BA97" s="84">
        <v>1.2E-2</v>
      </c>
      <c r="BB97" s="83">
        <v>1</v>
      </c>
      <c r="BC97" s="83">
        <v>0.3</v>
      </c>
      <c r="BD97" s="83">
        <v>25.9</v>
      </c>
      <c r="BE97" s="83">
        <v>1.1000000000000001</v>
      </c>
      <c r="BF97" s="83">
        <v>89.1</v>
      </c>
      <c r="BG97" s="28" t="s">
        <v>148</v>
      </c>
      <c r="BH97" s="85" t="s">
        <v>149</v>
      </c>
      <c r="BI97" s="85" t="s">
        <v>211</v>
      </c>
      <c r="BJ97" s="85" t="s">
        <v>208</v>
      </c>
      <c r="BK97" s="85">
        <v>1</v>
      </c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  <c r="CW97" s="85"/>
    </row>
    <row r="98" spans="1:101" s="86" customFormat="1" ht="31.5" hidden="1" customHeight="1" x14ac:dyDescent="0.35">
      <c r="A98" s="73">
        <v>2021</v>
      </c>
      <c r="B98" s="74">
        <v>1</v>
      </c>
      <c r="C98" s="284">
        <v>44201</v>
      </c>
      <c r="D98" s="74">
        <v>384</v>
      </c>
      <c r="E98" s="74">
        <v>556</v>
      </c>
      <c r="F98" s="74">
        <v>8</v>
      </c>
      <c r="G98" s="75" t="s">
        <v>175</v>
      </c>
      <c r="H98" s="76" t="s">
        <v>176</v>
      </c>
      <c r="I98" s="76" t="s">
        <v>144</v>
      </c>
      <c r="J98" s="76">
        <v>1</v>
      </c>
      <c r="K98" s="76">
        <v>6</v>
      </c>
      <c r="L98" s="285">
        <v>1066</v>
      </c>
      <c r="M98" s="286">
        <v>1003.106</v>
      </c>
      <c r="N98" s="287">
        <v>1141.6859999999999</v>
      </c>
      <c r="O98" s="111">
        <v>1124</v>
      </c>
      <c r="P98" s="111">
        <v>1084</v>
      </c>
      <c r="Q98" s="111">
        <v>1052</v>
      </c>
      <c r="R98" s="111">
        <v>1080</v>
      </c>
      <c r="S98" s="111">
        <v>1075</v>
      </c>
      <c r="T98" s="77">
        <v>141</v>
      </c>
      <c r="U98" s="77">
        <v>142</v>
      </c>
      <c r="V98" s="111">
        <v>1015</v>
      </c>
      <c r="W98" s="111">
        <v>1035</v>
      </c>
      <c r="X98" s="111">
        <v>1083</v>
      </c>
      <c r="Y98" s="111">
        <v>1051</v>
      </c>
      <c r="Z98" s="111">
        <v>1072</v>
      </c>
      <c r="AA98" s="77">
        <v>146</v>
      </c>
      <c r="AB98" s="77">
        <v>143</v>
      </c>
      <c r="AC98" s="111"/>
      <c r="AD98" s="111"/>
      <c r="AE98" s="111"/>
      <c r="AF98" s="111"/>
      <c r="AG98" s="111"/>
      <c r="AH98" s="77"/>
      <c r="AI98" s="77"/>
      <c r="AJ98" s="78">
        <v>1067.0999999999999</v>
      </c>
      <c r="AK98" s="79">
        <v>20</v>
      </c>
      <c r="AL98" s="80">
        <v>180</v>
      </c>
      <c r="AM98" s="77">
        <v>25</v>
      </c>
      <c r="AN98" s="77">
        <v>143</v>
      </c>
      <c r="AO98" s="81">
        <v>3</v>
      </c>
      <c r="AP98" s="81">
        <v>3</v>
      </c>
      <c r="AQ98" s="81">
        <v>4</v>
      </c>
      <c r="AR98" s="81"/>
      <c r="AS98" s="81">
        <v>0</v>
      </c>
      <c r="AT98" s="81"/>
      <c r="AU98" s="81"/>
      <c r="AV98" s="81"/>
      <c r="AW98" s="81"/>
      <c r="AX98" s="82">
        <v>11</v>
      </c>
      <c r="AY98" s="83">
        <v>659</v>
      </c>
      <c r="AZ98" s="149">
        <v>1.4999999999999999E-2</v>
      </c>
      <c r="BA98" s="84">
        <v>1.7000000000000001E-2</v>
      </c>
      <c r="BB98" s="83"/>
      <c r="BC98" s="83">
        <v>0</v>
      </c>
      <c r="BD98" s="83">
        <v>0.6</v>
      </c>
      <c r="BE98" s="83">
        <v>11.7</v>
      </c>
      <c r="BF98" s="83">
        <v>703.2</v>
      </c>
      <c r="BG98" s="28" t="s">
        <v>153</v>
      </c>
      <c r="BH98" s="85" t="s">
        <v>154</v>
      </c>
      <c r="BI98" s="85" t="s">
        <v>177</v>
      </c>
      <c r="BJ98" s="85"/>
      <c r="BK98" s="85">
        <v>1</v>
      </c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  <c r="CW98" s="85"/>
    </row>
    <row r="99" spans="1:101" s="86" customFormat="1" ht="31.5" hidden="1" customHeight="1" x14ac:dyDescent="0.35">
      <c r="A99" s="73">
        <v>2021</v>
      </c>
      <c r="B99" s="74">
        <v>1</v>
      </c>
      <c r="C99" s="284">
        <v>44201</v>
      </c>
      <c r="D99" s="74">
        <v>384</v>
      </c>
      <c r="E99" s="74">
        <v>557</v>
      </c>
      <c r="F99" s="74">
        <v>8</v>
      </c>
      <c r="G99" s="75" t="s">
        <v>178</v>
      </c>
      <c r="H99" s="76" t="s">
        <v>179</v>
      </c>
      <c r="I99" s="76" t="s">
        <v>144</v>
      </c>
      <c r="J99" s="76">
        <v>1</v>
      </c>
      <c r="K99" s="76">
        <v>6</v>
      </c>
      <c r="L99" s="285">
        <v>182</v>
      </c>
      <c r="M99" s="286">
        <v>171.262</v>
      </c>
      <c r="N99" s="287">
        <v>194.922</v>
      </c>
      <c r="O99" s="111">
        <v>211</v>
      </c>
      <c r="P99" s="111">
        <v>193</v>
      </c>
      <c r="Q99" s="111">
        <v>190</v>
      </c>
      <c r="R99" s="111">
        <v>193</v>
      </c>
      <c r="S99" s="111">
        <v>192</v>
      </c>
      <c r="T99" s="77">
        <v>141</v>
      </c>
      <c r="U99" s="77">
        <v>142</v>
      </c>
      <c r="V99" s="111">
        <v>189</v>
      </c>
      <c r="W99" s="111">
        <v>188</v>
      </c>
      <c r="X99" s="111">
        <v>205</v>
      </c>
      <c r="Y99" s="111">
        <v>191</v>
      </c>
      <c r="Z99" s="111">
        <v>187</v>
      </c>
      <c r="AA99" s="77">
        <v>146</v>
      </c>
      <c r="AB99" s="77">
        <v>143</v>
      </c>
      <c r="AC99" s="111"/>
      <c r="AD99" s="111"/>
      <c r="AE99" s="111"/>
      <c r="AF99" s="111"/>
      <c r="AG99" s="111"/>
      <c r="AH99" s="77"/>
      <c r="AI99" s="77"/>
      <c r="AJ99" s="78">
        <v>193.9</v>
      </c>
      <c r="AK99" s="79">
        <v>20</v>
      </c>
      <c r="AL99" s="80">
        <v>180</v>
      </c>
      <c r="AM99" s="77">
        <v>25</v>
      </c>
      <c r="AN99" s="77">
        <v>143</v>
      </c>
      <c r="AO99" s="81">
        <v>3</v>
      </c>
      <c r="AP99" s="81">
        <v>4</v>
      </c>
      <c r="AQ99" s="81">
        <v>5</v>
      </c>
      <c r="AR99" s="81"/>
      <c r="AS99" s="81">
        <v>1</v>
      </c>
      <c r="AT99" s="81"/>
      <c r="AU99" s="81"/>
      <c r="AV99" s="81"/>
      <c r="AW99" s="81"/>
      <c r="AX99" s="82">
        <v>12</v>
      </c>
      <c r="AY99" s="83">
        <v>660</v>
      </c>
      <c r="AZ99" s="149">
        <v>1.4999999999999999E-2</v>
      </c>
      <c r="BA99" s="84">
        <v>1.7999999999999999E-2</v>
      </c>
      <c r="BB99" s="83"/>
      <c r="BC99" s="83">
        <v>0.1</v>
      </c>
      <c r="BD99" s="83">
        <v>3.6</v>
      </c>
      <c r="BE99" s="83">
        <v>2.2999999999999998</v>
      </c>
      <c r="BF99" s="83">
        <v>128</v>
      </c>
      <c r="BG99" s="28" t="s">
        <v>153</v>
      </c>
      <c r="BH99" s="85" t="s">
        <v>154</v>
      </c>
      <c r="BI99" s="85" t="s">
        <v>177</v>
      </c>
      <c r="BJ99" s="85" t="s">
        <v>180</v>
      </c>
      <c r="BK99" s="85">
        <v>1</v>
      </c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  <c r="CW99" s="85"/>
    </row>
    <row r="100" spans="1:101" s="86" customFormat="1" ht="31.5" customHeight="1" x14ac:dyDescent="0.35">
      <c r="A100" s="73">
        <v>2021</v>
      </c>
      <c r="B100" s="74">
        <v>1</v>
      </c>
      <c r="C100" s="284">
        <v>44201</v>
      </c>
      <c r="D100" s="74">
        <v>159</v>
      </c>
      <c r="E100" s="74">
        <v>299</v>
      </c>
      <c r="F100" s="74">
        <v>28</v>
      </c>
      <c r="G100" s="75" t="s">
        <v>181</v>
      </c>
      <c r="H100" s="76" t="s">
        <v>182</v>
      </c>
      <c r="I100" s="76" t="s">
        <v>183</v>
      </c>
      <c r="J100" s="76">
        <v>3</v>
      </c>
      <c r="K100" s="76">
        <v>2</v>
      </c>
      <c r="L100" s="285">
        <v>115</v>
      </c>
      <c r="M100" s="286">
        <v>106.95</v>
      </c>
      <c r="N100" s="287">
        <v>123.05</v>
      </c>
      <c r="O100" s="111">
        <v>111</v>
      </c>
      <c r="P100" s="111">
        <v>110</v>
      </c>
      <c r="Q100" s="111">
        <v>109</v>
      </c>
      <c r="R100" s="111">
        <v>107</v>
      </c>
      <c r="S100" s="111">
        <v>107</v>
      </c>
      <c r="T100" s="77">
        <v>156</v>
      </c>
      <c r="U100" s="77">
        <v>158</v>
      </c>
      <c r="V100" s="111"/>
      <c r="W100" s="111"/>
      <c r="X100" s="111"/>
      <c r="Y100" s="111"/>
      <c r="Z100" s="111"/>
      <c r="AA100" s="77"/>
      <c r="AB100" s="77"/>
      <c r="AC100" s="111"/>
      <c r="AD100" s="111"/>
      <c r="AE100" s="111"/>
      <c r="AF100" s="111"/>
      <c r="AG100" s="111"/>
      <c r="AH100" s="77"/>
      <c r="AI100" s="77"/>
      <c r="AJ100" s="78">
        <v>108.8</v>
      </c>
      <c r="AK100" s="79">
        <v>70</v>
      </c>
      <c r="AL100" s="80">
        <v>154</v>
      </c>
      <c r="AM100" s="77">
        <v>69</v>
      </c>
      <c r="AN100" s="77">
        <v>157</v>
      </c>
      <c r="AO100" s="81">
        <v>2</v>
      </c>
      <c r="AP100" s="81">
        <v>2</v>
      </c>
      <c r="AQ100" s="81">
        <v>2</v>
      </c>
      <c r="AR100" s="81"/>
      <c r="AS100" s="81"/>
      <c r="AT100" s="81"/>
      <c r="AU100" s="81"/>
      <c r="AV100" s="81"/>
      <c r="AW100" s="81"/>
      <c r="AX100" s="82">
        <v>6</v>
      </c>
      <c r="AY100" s="83">
        <v>990</v>
      </c>
      <c r="AZ100" s="149">
        <v>0.02</v>
      </c>
      <c r="BA100" s="84">
        <v>6.0000000000000001E-3</v>
      </c>
      <c r="BB100" s="83">
        <v>1</v>
      </c>
      <c r="BC100" s="83">
        <v>0.1</v>
      </c>
      <c r="BD100" s="83">
        <v>8.6</v>
      </c>
      <c r="BE100" s="83">
        <v>0.7</v>
      </c>
      <c r="BF100" s="83">
        <v>107.7</v>
      </c>
      <c r="BG100" s="28" t="s">
        <v>148</v>
      </c>
      <c r="BH100" s="85" t="s">
        <v>184</v>
      </c>
      <c r="BI100" s="85"/>
      <c r="BJ100" s="85"/>
      <c r="BK100" s="85">
        <v>1</v>
      </c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  <c r="CW100" s="85"/>
    </row>
    <row r="101" spans="1:101" s="86" customFormat="1" ht="31.5" customHeight="1" x14ac:dyDescent="0.35">
      <c r="A101" s="73">
        <v>2021</v>
      </c>
      <c r="B101" s="74">
        <v>1</v>
      </c>
      <c r="C101" s="284">
        <v>44201</v>
      </c>
      <c r="D101" s="74">
        <v>53</v>
      </c>
      <c r="E101" s="74">
        <v>131</v>
      </c>
      <c r="F101" s="74">
        <v>30</v>
      </c>
      <c r="G101" s="75" t="s">
        <v>185</v>
      </c>
      <c r="H101" s="76" t="s">
        <v>186</v>
      </c>
      <c r="I101" s="76" t="s">
        <v>159</v>
      </c>
      <c r="J101" s="76">
        <v>25</v>
      </c>
      <c r="K101" s="76">
        <v>1</v>
      </c>
      <c r="L101" s="285">
        <v>10</v>
      </c>
      <c r="M101" s="286">
        <v>9.3000000000000007</v>
      </c>
      <c r="N101" s="287">
        <v>10.7</v>
      </c>
      <c r="O101" s="111">
        <v>8</v>
      </c>
      <c r="P101" s="111">
        <v>10</v>
      </c>
      <c r="Q101" s="111">
        <v>10</v>
      </c>
      <c r="R101" s="111">
        <v>10</v>
      </c>
      <c r="S101" s="111">
        <v>10</v>
      </c>
      <c r="T101" s="77">
        <v>121</v>
      </c>
      <c r="U101" s="77">
        <v>120</v>
      </c>
      <c r="V101" s="111">
        <v>9</v>
      </c>
      <c r="W101" s="111">
        <v>10</v>
      </c>
      <c r="X101" s="111">
        <v>11</v>
      </c>
      <c r="Y101" s="111">
        <v>9</v>
      </c>
      <c r="Z101" s="111">
        <v>11</v>
      </c>
      <c r="AA101" s="77">
        <v>96</v>
      </c>
      <c r="AB101" s="77">
        <v>98</v>
      </c>
      <c r="AC101" s="111"/>
      <c r="AD101" s="111"/>
      <c r="AE101" s="111"/>
      <c r="AF101" s="111"/>
      <c r="AG101" s="111"/>
      <c r="AH101" s="77"/>
      <c r="AI101" s="77"/>
      <c r="AJ101" s="78">
        <v>9.5</v>
      </c>
      <c r="AK101" s="79">
        <v>772</v>
      </c>
      <c r="AL101" s="80">
        <v>117</v>
      </c>
      <c r="AM101" s="77">
        <v>828</v>
      </c>
      <c r="AN101" s="77">
        <v>109</v>
      </c>
      <c r="AO101" s="81">
        <v>26</v>
      </c>
      <c r="AP101" s="81">
        <v>20</v>
      </c>
      <c r="AQ101" s="81">
        <v>31</v>
      </c>
      <c r="AR101" s="81"/>
      <c r="AS101" s="81"/>
      <c r="AT101" s="81"/>
      <c r="AU101" s="81"/>
      <c r="AV101" s="81"/>
      <c r="AW101" s="81"/>
      <c r="AX101" s="82">
        <v>77</v>
      </c>
      <c r="AY101" s="83">
        <v>16877</v>
      </c>
      <c r="AZ101" s="149">
        <v>0.02</v>
      </c>
      <c r="BA101" s="84">
        <v>5.0000000000000001E-3</v>
      </c>
      <c r="BB101" s="83">
        <v>1</v>
      </c>
      <c r="BC101" s="83">
        <v>7.7</v>
      </c>
      <c r="BD101" s="83">
        <v>1687.7</v>
      </c>
      <c r="BE101" s="83">
        <v>0.7</v>
      </c>
      <c r="BF101" s="83">
        <v>160.30000000000001</v>
      </c>
      <c r="BG101" s="28" t="s">
        <v>148</v>
      </c>
      <c r="BH101" s="85" t="s">
        <v>187</v>
      </c>
      <c r="BI101" s="85" t="s">
        <v>188</v>
      </c>
      <c r="BJ101" s="85"/>
      <c r="BK101" s="85">
        <v>1</v>
      </c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  <c r="CW101" s="85"/>
    </row>
    <row r="102" spans="1:101" s="86" customFormat="1" ht="31.5" customHeight="1" x14ac:dyDescent="0.35">
      <c r="A102" s="73">
        <v>2021</v>
      </c>
      <c r="B102" s="74">
        <v>1</v>
      </c>
      <c r="C102" s="284">
        <v>44201</v>
      </c>
      <c r="D102" s="74">
        <v>334</v>
      </c>
      <c r="E102" s="74">
        <v>254</v>
      </c>
      <c r="F102" s="74">
        <v>46</v>
      </c>
      <c r="G102" s="75" t="s">
        <v>189</v>
      </c>
      <c r="H102" s="76" t="s">
        <v>190</v>
      </c>
      <c r="I102" s="76" t="s">
        <v>191</v>
      </c>
      <c r="J102" s="76">
        <v>4</v>
      </c>
      <c r="K102" s="76">
        <v>2</v>
      </c>
      <c r="L102" s="285">
        <v>203</v>
      </c>
      <c r="M102" s="286">
        <v>188.79</v>
      </c>
      <c r="N102" s="287">
        <v>217.21</v>
      </c>
      <c r="O102" s="111">
        <v>256</v>
      </c>
      <c r="P102" s="111">
        <v>212</v>
      </c>
      <c r="Q102" s="111">
        <v>202</v>
      </c>
      <c r="R102" s="111">
        <v>202</v>
      </c>
      <c r="S102" s="111">
        <v>198</v>
      </c>
      <c r="T102" s="77">
        <v>139</v>
      </c>
      <c r="U102" s="77">
        <v>146</v>
      </c>
      <c r="V102" s="111">
        <v>230</v>
      </c>
      <c r="W102" s="111">
        <v>217</v>
      </c>
      <c r="X102" s="111">
        <v>210</v>
      </c>
      <c r="Y102" s="111">
        <v>206</v>
      </c>
      <c r="Z102" s="111">
        <v>200</v>
      </c>
      <c r="AA102" s="77">
        <v>132</v>
      </c>
      <c r="AB102" s="77">
        <v>125</v>
      </c>
      <c r="AC102" s="111"/>
      <c r="AD102" s="111"/>
      <c r="AE102" s="111"/>
      <c r="AF102" s="111"/>
      <c r="AG102" s="111"/>
      <c r="AH102" s="77"/>
      <c r="AI102" s="77"/>
      <c r="AJ102" s="78">
        <v>213.3</v>
      </c>
      <c r="AK102" s="79">
        <v>88</v>
      </c>
      <c r="AL102" s="80">
        <v>164</v>
      </c>
      <c r="AM102" s="77">
        <v>106</v>
      </c>
      <c r="AN102" s="77">
        <v>136</v>
      </c>
      <c r="AO102" s="81">
        <v>8</v>
      </c>
      <c r="AP102" s="81">
        <v>2</v>
      </c>
      <c r="AQ102" s="81">
        <v>6</v>
      </c>
      <c r="AR102" s="81"/>
      <c r="AS102" s="81">
        <v>4</v>
      </c>
      <c r="AT102" s="81"/>
      <c r="AU102" s="81"/>
      <c r="AV102" s="81"/>
      <c r="AW102" s="81"/>
      <c r="AX102" s="82">
        <v>19</v>
      </c>
      <c r="AY102" s="83">
        <v>2179</v>
      </c>
      <c r="AZ102" s="149">
        <v>0.02</v>
      </c>
      <c r="BA102" s="84">
        <v>8.9999999999999993E-3</v>
      </c>
      <c r="BB102" s="83">
        <v>1</v>
      </c>
      <c r="BC102" s="83">
        <v>0.1</v>
      </c>
      <c r="BD102" s="83">
        <v>10.7</v>
      </c>
      <c r="BE102" s="83">
        <v>4.0999999999999996</v>
      </c>
      <c r="BF102" s="83">
        <v>464.8</v>
      </c>
      <c r="BG102" s="28" t="s">
        <v>148</v>
      </c>
      <c r="BH102" s="85" t="s">
        <v>184</v>
      </c>
      <c r="BI102" s="85" t="s">
        <v>192</v>
      </c>
      <c r="BJ102" s="85"/>
      <c r="BK102" s="85">
        <v>1</v>
      </c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  <c r="CW102" s="85"/>
    </row>
    <row r="103" spans="1:101" s="86" customFormat="1" ht="31.5" customHeight="1" x14ac:dyDescent="0.35">
      <c r="A103" s="73">
        <v>2021</v>
      </c>
      <c r="B103" s="74">
        <v>1</v>
      </c>
      <c r="C103" s="284">
        <v>44201</v>
      </c>
      <c r="D103" s="74">
        <v>415</v>
      </c>
      <c r="E103" s="74">
        <v>655</v>
      </c>
      <c r="F103" s="74">
        <v>47</v>
      </c>
      <c r="G103" s="75" t="s">
        <v>246</v>
      </c>
      <c r="H103" s="76" t="s">
        <v>247</v>
      </c>
      <c r="I103" s="76" t="s">
        <v>191</v>
      </c>
      <c r="J103" s="76">
        <v>3</v>
      </c>
      <c r="K103" s="76">
        <v>1</v>
      </c>
      <c r="L103" s="285">
        <v>148</v>
      </c>
      <c r="M103" s="286">
        <v>137.63999999999999</v>
      </c>
      <c r="N103" s="287">
        <v>158.36000000000001</v>
      </c>
      <c r="O103" s="111"/>
      <c r="P103" s="111"/>
      <c r="Q103" s="111"/>
      <c r="R103" s="111"/>
      <c r="S103" s="111"/>
      <c r="T103" s="77"/>
      <c r="U103" s="77"/>
      <c r="V103" s="111"/>
      <c r="W103" s="111"/>
      <c r="X103" s="111"/>
      <c r="Y103" s="111"/>
      <c r="Z103" s="111">
        <v>144</v>
      </c>
      <c r="AA103" s="77"/>
      <c r="AB103" s="77">
        <v>160</v>
      </c>
      <c r="AC103" s="111"/>
      <c r="AD103" s="111"/>
      <c r="AE103" s="111"/>
      <c r="AF103" s="111"/>
      <c r="AG103" s="111"/>
      <c r="AH103" s="77"/>
      <c r="AI103" s="77"/>
      <c r="AJ103" s="78">
        <v>143.5</v>
      </c>
      <c r="AK103" s="79">
        <v>60</v>
      </c>
      <c r="AL103" s="80">
        <v>180</v>
      </c>
      <c r="AM103" s="77">
        <v>68</v>
      </c>
      <c r="AN103" s="77">
        <v>160</v>
      </c>
      <c r="AO103" s="81">
        <v>5</v>
      </c>
      <c r="AP103" s="81"/>
      <c r="AQ103" s="81">
        <v>3</v>
      </c>
      <c r="AR103" s="81"/>
      <c r="AS103" s="81"/>
      <c r="AT103" s="81"/>
      <c r="AU103" s="81"/>
      <c r="AV103" s="81"/>
      <c r="AW103" s="81"/>
      <c r="AX103" s="82">
        <v>8</v>
      </c>
      <c r="AY103" s="83">
        <v>8</v>
      </c>
      <c r="AZ103" s="149">
        <v>0.02</v>
      </c>
      <c r="BA103" s="84">
        <v>1</v>
      </c>
      <c r="BB103" s="83"/>
      <c r="BC103" s="83">
        <v>0.1</v>
      </c>
      <c r="BD103" s="83">
        <v>0.1</v>
      </c>
      <c r="BE103" s="83">
        <v>1.1000000000000001</v>
      </c>
      <c r="BF103" s="83">
        <v>1.1000000000000001</v>
      </c>
      <c r="BG103" s="28" t="s">
        <v>148</v>
      </c>
      <c r="BH103" s="85" t="s">
        <v>149</v>
      </c>
      <c r="BI103" s="85" t="s">
        <v>248</v>
      </c>
      <c r="BJ103" s="85"/>
      <c r="BK103" s="85">
        <v>1</v>
      </c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  <c r="CW103" s="85"/>
    </row>
    <row r="104" spans="1:101" s="86" customFormat="1" ht="31.5" customHeight="1" x14ac:dyDescent="0.35">
      <c r="A104" s="73">
        <v>2021</v>
      </c>
      <c r="B104" s="74">
        <v>1</v>
      </c>
      <c r="C104" s="284">
        <v>44201</v>
      </c>
      <c r="D104" s="74">
        <v>415</v>
      </c>
      <c r="E104" s="74">
        <v>656</v>
      </c>
      <c r="F104" s="74">
        <v>47</v>
      </c>
      <c r="G104" s="75" t="s">
        <v>249</v>
      </c>
      <c r="H104" s="76" t="s">
        <v>250</v>
      </c>
      <c r="I104" s="76" t="s">
        <v>191</v>
      </c>
      <c r="J104" s="76">
        <v>3</v>
      </c>
      <c r="K104" s="76">
        <v>1</v>
      </c>
      <c r="L104" s="285">
        <v>148</v>
      </c>
      <c r="M104" s="286">
        <v>137.63999999999999</v>
      </c>
      <c r="N104" s="287">
        <v>158.36000000000001</v>
      </c>
      <c r="O104" s="111"/>
      <c r="P104" s="111"/>
      <c r="Q104" s="111"/>
      <c r="R104" s="111"/>
      <c r="S104" s="111"/>
      <c r="T104" s="77"/>
      <c r="U104" s="77"/>
      <c r="V104" s="111"/>
      <c r="W104" s="111"/>
      <c r="X104" s="111"/>
      <c r="Y104" s="111"/>
      <c r="Z104" s="111">
        <v>144</v>
      </c>
      <c r="AA104" s="77"/>
      <c r="AB104" s="77">
        <v>160</v>
      </c>
      <c r="AC104" s="111"/>
      <c r="AD104" s="111"/>
      <c r="AE104" s="111"/>
      <c r="AF104" s="111"/>
      <c r="AG104" s="111"/>
      <c r="AH104" s="77"/>
      <c r="AI104" s="77"/>
      <c r="AJ104" s="78">
        <v>143.5</v>
      </c>
      <c r="AK104" s="79">
        <v>60</v>
      </c>
      <c r="AL104" s="80">
        <v>180</v>
      </c>
      <c r="AM104" s="77">
        <v>68</v>
      </c>
      <c r="AN104" s="77">
        <v>160</v>
      </c>
      <c r="AO104" s="81">
        <v>5</v>
      </c>
      <c r="AP104" s="81"/>
      <c r="AQ104" s="81">
        <v>3</v>
      </c>
      <c r="AR104" s="81"/>
      <c r="AS104" s="81"/>
      <c r="AT104" s="81"/>
      <c r="AU104" s="81"/>
      <c r="AV104" s="81"/>
      <c r="AW104" s="81"/>
      <c r="AX104" s="82">
        <v>8</v>
      </c>
      <c r="AY104" s="83">
        <v>8</v>
      </c>
      <c r="AZ104" s="149">
        <v>0.02</v>
      </c>
      <c r="BA104" s="84">
        <v>1</v>
      </c>
      <c r="BB104" s="83"/>
      <c r="BC104" s="83">
        <v>0.1</v>
      </c>
      <c r="BD104" s="83">
        <v>0.1</v>
      </c>
      <c r="BE104" s="83">
        <v>1.1000000000000001</v>
      </c>
      <c r="BF104" s="83">
        <v>1.1000000000000001</v>
      </c>
      <c r="BG104" s="28" t="s">
        <v>148</v>
      </c>
      <c r="BH104" s="85" t="s">
        <v>149</v>
      </c>
      <c r="BI104" s="85" t="s">
        <v>251</v>
      </c>
      <c r="BJ104" s="85"/>
      <c r="BK104" s="85">
        <v>1</v>
      </c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  <c r="CW104" s="85"/>
    </row>
    <row r="105" spans="1:101" s="86" customFormat="1" ht="31.5" customHeight="1" x14ac:dyDescent="0.35">
      <c r="A105" s="73">
        <v>2021</v>
      </c>
      <c r="B105" s="74">
        <v>1</v>
      </c>
      <c r="C105" s="284">
        <v>44201</v>
      </c>
      <c r="D105" s="74">
        <v>415</v>
      </c>
      <c r="E105" s="74">
        <v>657</v>
      </c>
      <c r="F105" s="74">
        <v>47</v>
      </c>
      <c r="G105" s="75" t="s">
        <v>252</v>
      </c>
      <c r="H105" s="76" t="s">
        <v>253</v>
      </c>
      <c r="I105" s="76" t="s">
        <v>191</v>
      </c>
      <c r="J105" s="76">
        <v>3</v>
      </c>
      <c r="K105" s="76">
        <v>1</v>
      </c>
      <c r="L105" s="285">
        <v>90</v>
      </c>
      <c r="M105" s="286">
        <v>83.7</v>
      </c>
      <c r="N105" s="287">
        <v>96.3</v>
      </c>
      <c r="O105" s="111"/>
      <c r="P105" s="111"/>
      <c r="Q105" s="111"/>
      <c r="R105" s="111"/>
      <c r="S105" s="111"/>
      <c r="T105" s="77"/>
      <c r="U105" s="77"/>
      <c r="V105" s="111"/>
      <c r="W105" s="111"/>
      <c r="X105" s="111"/>
      <c r="Y105" s="111"/>
      <c r="Z105" s="111">
        <v>87</v>
      </c>
      <c r="AA105" s="77"/>
      <c r="AB105" s="77">
        <v>160</v>
      </c>
      <c r="AC105" s="111"/>
      <c r="AD105" s="111"/>
      <c r="AE105" s="111"/>
      <c r="AF105" s="111"/>
      <c r="AG105" s="111"/>
      <c r="AH105" s="77"/>
      <c r="AI105" s="77"/>
      <c r="AJ105" s="78">
        <v>86.5</v>
      </c>
      <c r="AK105" s="79">
        <v>60</v>
      </c>
      <c r="AL105" s="80">
        <v>180</v>
      </c>
      <c r="AM105" s="77">
        <v>68</v>
      </c>
      <c r="AN105" s="77">
        <v>160</v>
      </c>
      <c r="AO105" s="81">
        <v>4</v>
      </c>
      <c r="AP105" s="81"/>
      <c r="AQ105" s="81">
        <v>3</v>
      </c>
      <c r="AR105" s="81"/>
      <c r="AS105" s="81"/>
      <c r="AT105" s="81"/>
      <c r="AU105" s="81"/>
      <c r="AV105" s="81"/>
      <c r="AW105" s="81"/>
      <c r="AX105" s="82">
        <v>7</v>
      </c>
      <c r="AY105" s="83">
        <v>7</v>
      </c>
      <c r="AZ105" s="149">
        <v>0.02</v>
      </c>
      <c r="BA105" s="84">
        <v>1</v>
      </c>
      <c r="BB105" s="83"/>
      <c r="BC105" s="83">
        <v>0.1</v>
      </c>
      <c r="BD105" s="83">
        <v>0.1</v>
      </c>
      <c r="BE105" s="83">
        <v>0.6</v>
      </c>
      <c r="BF105" s="83">
        <v>0.6</v>
      </c>
      <c r="BG105" s="28" t="s">
        <v>148</v>
      </c>
      <c r="BH105" s="85" t="s">
        <v>149</v>
      </c>
      <c r="BI105" s="85" t="s">
        <v>254</v>
      </c>
      <c r="BJ105" s="85"/>
      <c r="BK105" s="85">
        <v>1</v>
      </c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  <c r="CW105" s="85"/>
    </row>
    <row r="106" spans="1:101" s="86" customFormat="1" ht="31.5" customHeight="1" x14ac:dyDescent="0.35">
      <c r="A106" s="73">
        <v>2021</v>
      </c>
      <c r="B106" s="74">
        <v>1</v>
      </c>
      <c r="C106" s="284">
        <v>44201</v>
      </c>
      <c r="D106" s="74">
        <v>415</v>
      </c>
      <c r="E106" s="74">
        <v>658</v>
      </c>
      <c r="F106" s="74">
        <v>47</v>
      </c>
      <c r="G106" s="75" t="s">
        <v>255</v>
      </c>
      <c r="H106" s="76" t="s">
        <v>256</v>
      </c>
      <c r="I106" s="76" t="s">
        <v>191</v>
      </c>
      <c r="J106" s="76">
        <v>3</v>
      </c>
      <c r="K106" s="76">
        <v>1</v>
      </c>
      <c r="L106" s="285">
        <v>90</v>
      </c>
      <c r="M106" s="286">
        <v>83.7</v>
      </c>
      <c r="N106" s="287">
        <v>96.3</v>
      </c>
      <c r="O106" s="111"/>
      <c r="P106" s="111"/>
      <c r="Q106" s="111"/>
      <c r="R106" s="111"/>
      <c r="S106" s="111"/>
      <c r="T106" s="77"/>
      <c r="U106" s="77"/>
      <c r="V106" s="111"/>
      <c r="W106" s="111"/>
      <c r="X106" s="111"/>
      <c r="Y106" s="111"/>
      <c r="Z106" s="111">
        <v>87</v>
      </c>
      <c r="AA106" s="77"/>
      <c r="AB106" s="77">
        <v>160</v>
      </c>
      <c r="AC106" s="111"/>
      <c r="AD106" s="111"/>
      <c r="AE106" s="111"/>
      <c r="AF106" s="111"/>
      <c r="AG106" s="111"/>
      <c r="AH106" s="77"/>
      <c r="AI106" s="77"/>
      <c r="AJ106" s="78">
        <v>86.5</v>
      </c>
      <c r="AK106" s="79">
        <v>60</v>
      </c>
      <c r="AL106" s="80">
        <v>180</v>
      </c>
      <c r="AM106" s="77">
        <v>68</v>
      </c>
      <c r="AN106" s="77">
        <v>160</v>
      </c>
      <c r="AO106" s="81">
        <v>4</v>
      </c>
      <c r="AP106" s="81"/>
      <c r="AQ106" s="81">
        <v>3</v>
      </c>
      <c r="AR106" s="81"/>
      <c r="AS106" s="81"/>
      <c r="AT106" s="81"/>
      <c r="AU106" s="81"/>
      <c r="AV106" s="81"/>
      <c r="AW106" s="81"/>
      <c r="AX106" s="82">
        <v>7</v>
      </c>
      <c r="AY106" s="83">
        <v>7</v>
      </c>
      <c r="AZ106" s="149">
        <v>0.02</v>
      </c>
      <c r="BA106" s="84">
        <v>1</v>
      </c>
      <c r="BB106" s="83"/>
      <c r="BC106" s="83">
        <v>0.1</v>
      </c>
      <c r="BD106" s="83">
        <v>0.1</v>
      </c>
      <c r="BE106" s="83">
        <v>0.6</v>
      </c>
      <c r="BF106" s="83">
        <v>0.6</v>
      </c>
      <c r="BG106" s="28" t="s">
        <v>148</v>
      </c>
      <c r="BH106" s="85" t="s">
        <v>149</v>
      </c>
      <c r="BI106" s="85" t="s">
        <v>257</v>
      </c>
      <c r="BJ106" s="85"/>
      <c r="BK106" s="85">
        <v>1</v>
      </c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  <c r="CW106" s="85"/>
    </row>
    <row r="107" spans="1:101" s="86" customFormat="1" ht="31.5" customHeight="1" x14ac:dyDescent="0.35">
      <c r="A107" s="73">
        <v>2021</v>
      </c>
      <c r="B107" s="74">
        <v>1</v>
      </c>
      <c r="C107" s="284">
        <v>44201</v>
      </c>
      <c r="D107" s="74">
        <v>214</v>
      </c>
      <c r="E107" s="74">
        <v>142</v>
      </c>
      <c r="F107" s="74">
        <v>48</v>
      </c>
      <c r="G107" s="75" t="s">
        <v>258</v>
      </c>
      <c r="H107" s="76" t="s">
        <v>259</v>
      </c>
      <c r="I107" s="76" t="s">
        <v>191</v>
      </c>
      <c r="J107" s="76">
        <v>4</v>
      </c>
      <c r="K107" s="76">
        <v>1</v>
      </c>
      <c r="L107" s="285">
        <v>351</v>
      </c>
      <c r="M107" s="286">
        <v>326.43</v>
      </c>
      <c r="N107" s="287">
        <v>375.57</v>
      </c>
      <c r="O107" s="111"/>
      <c r="P107" s="111"/>
      <c r="Q107" s="111"/>
      <c r="R107" s="111"/>
      <c r="S107" s="111"/>
      <c r="T107" s="77"/>
      <c r="U107" s="77"/>
      <c r="V107" s="111"/>
      <c r="W107" s="111"/>
      <c r="X107" s="111"/>
      <c r="Y107" s="111"/>
      <c r="Z107" s="111"/>
      <c r="AA107" s="77"/>
      <c r="AB107" s="77"/>
      <c r="AC107" s="111"/>
      <c r="AD107" s="111"/>
      <c r="AE107" s="111"/>
      <c r="AF107" s="111"/>
      <c r="AG107" s="111"/>
      <c r="AH107" s="77"/>
      <c r="AI107" s="77"/>
      <c r="AJ107" s="78"/>
      <c r="AK107" s="79">
        <v>68</v>
      </c>
      <c r="AL107" s="80">
        <v>212</v>
      </c>
      <c r="AM107" s="77"/>
      <c r="AN107" s="77"/>
      <c r="AO107" s="81">
        <v>6</v>
      </c>
      <c r="AP107" s="81"/>
      <c r="AQ107" s="81">
        <v>3</v>
      </c>
      <c r="AR107" s="81"/>
      <c r="AS107" s="81"/>
      <c r="AT107" s="81"/>
      <c r="AU107" s="81"/>
      <c r="AV107" s="81"/>
      <c r="AW107" s="81"/>
      <c r="AX107" s="82">
        <v>9</v>
      </c>
      <c r="AY107" s="83">
        <v>268</v>
      </c>
      <c r="AZ107" s="149">
        <v>0.02</v>
      </c>
      <c r="BA107" s="84">
        <v>3.4000000000000002E-2</v>
      </c>
      <c r="BB107" s="83"/>
      <c r="BC107" s="83">
        <v>0</v>
      </c>
      <c r="BD107" s="83">
        <v>0.8</v>
      </c>
      <c r="BE107" s="83"/>
      <c r="BF107" s="83"/>
      <c r="BG107" s="28" t="s">
        <v>148</v>
      </c>
      <c r="BH107" s="85" t="s">
        <v>187</v>
      </c>
      <c r="BI107" s="85" t="s">
        <v>260</v>
      </c>
      <c r="BJ107" s="85"/>
      <c r="BK107" s="85">
        <v>1</v>
      </c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  <c r="CW107" s="85"/>
    </row>
    <row r="108" spans="1:101" s="86" customFormat="1" ht="31.5" customHeight="1" x14ac:dyDescent="0.35">
      <c r="A108" s="73">
        <v>2021</v>
      </c>
      <c r="B108" s="74">
        <v>1</v>
      </c>
      <c r="C108" s="284">
        <v>44201</v>
      </c>
      <c r="D108" s="74">
        <v>4</v>
      </c>
      <c r="E108" s="74">
        <v>11</v>
      </c>
      <c r="F108" s="74">
        <v>49</v>
      </c>
      <c r="G108" s="75" t="s">
        <v>193</v>
      </c>
      <c r="H108" s="76" t="s">
        <v>194</v>
      </c>
      <c r="I108" s="76" t="s">
        <v>191</v>
      </c>
      <c r="J108" s="76">
        <v>2</v>
      </c>
      <c r="K108" s="76">
        <v>2</v>
      </c>
      <c r="L108" s="285">
        <v>212</v>
      </c>
      <c r="M108" s="286">
        <v>197.16</v>
      </c>
      <c r="N108" s="287">
        <v>226.84</v>
      </c>
      <c r="O108" s="111">
        <v>220</v>
      </c>
      <c r="P108" s="111">
        <v>224</v>
      </c>
      <c r="Q108" s="111">
        <v>222</v>
      </c>
      <c r="R108" s="111">
        <v>219</v>
      </c>
      <c r="S108" s="111"/>
      <c r="T108" s="77">
        <v>193</v>
      </c>
      <c r="U108" s="77"/>
      <c r="V108" s="111">
        <v>211</v>
      </c>
      <c r="W108" s="111">
        <v>200</v>
      </c>
      <c r="X108" s="111">
        <v>235</v>
      </c>
      <c r="Y108" s="111">
        <v>218</v>
      </c>
      <c r="Z108" s="111">
        <v>213</v>
      </c>
      <c r="AA108" s="77">
        <v>197</v>
      </c>
      <c r="AB108" s="77">
        <v>197</v>
      </c>
      <c r="AC108" s="111"/>
      <c r="AD108" s="111"/>
      <c r="AE108" s="111"/>
      <c r="AF108" s="111"/>
      <c r="AG108" s="111"/>
      <c r="AH108" s="77"/>
      <c r="AI108" s="77"/>
      <c r="AJ108" s="78">
        <v>218</v>
      </c>
      <c r="AK108" s="79">
        <v>37</v>
      </c>
      <c r="AL108" s="80">
        <v>195</v>
      </c>
      <c r="AM108" s="77">
        <v>37</v>
      </c>
      <c r="AN108" s="77">
        <v>196</v>
      </c>
      <c r="AO108" s="81">
        <v>14</v>
      </c>
      <c r="AP108" s="81">
        <v>4</v>
      </c>
      <c r="AQ108" s="81">
        <v>9</v>
      </c>
      <c r="AR108" s="81"/>
      <c r="AS108" s="81"/>
      <c r="AT108" s="81"/>
      <c r="AU108" s="81"/>
      <c r="AV108" s="81"/>
      <c r="AW108" s="81"/>
      <c r="AX108" s="82">
        <v>27</v>
      </c>
      <c r="AY108" s="83">
        <v>691</v>
      </c>
      <c r="AZ108" s="149">
        <v>0.02</v>
      </c>
      <c r="BA108" s="84">
        <v>3.9E-2</v>
      </c>
      <c r="BB108" s="83"/>
      <c r="BC108" s="83">
        <v>0.1</v>
      </c>
      <c r="BD108" s="83">
        <v>3.3</v>
      </c>
      <c r="BE108" s="83">
        <v>5.9</v>
      </c>
      <c r="BF108" s="83">
        <v>150.6</v>
      </c>
      <c r="BG108" s="28" t="s">
        <v>148</v>
      </c>
      <c r="BH108" s="85" t="s">
        <v>187</v>
      </c>
      <c r="BI108" s="85" t="s">
        <v>195</v>
      </c>
      <c r="BJ108" s="85"/>
      <c r="BK108" s="85">
        <v>1</v>
      </c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  <c r="CW108" s="85"/>
    </row>
    <row r="109" spans="1:101" s="86" customFormat="1" ht="31.5" customHeight="1" x14ac:dyDescent="0.35">
      <c r="A109" s="73">
        <v>2021</v>
      </c>
      <c r="B109" s="74">
        <v>1</v>
      </c>
      <c r="C109" s="284">
        <v>44201</v>
      </c>
      <c r="D109" s="74">
        <v>4</v>
      </c>
      <c r="E109" s="74">
        <v>12</v>
      </c>
      <c r="F109" s="74">
        <v>49</v>
      </c>
      <c r="G109" s="75" t="s">
        <v>196</v>
      </c>
      <c r="H109" s="76" t="s">
        <v>197</v>
      </c>
      <c r="I109" s="76" t="s">
        <v>191</v>
      </c>
      <c r="J109" s="76">
        <v>2</v>
      </c>
      <c r="K109" s="76">
        <v>2</v>
      </c>
      <c r="L109" s="285">
        <v>212</v>
      </c>
      <c r="M109" s="286">
        <v>197.16</v>
      </c>
      <c r="N109" s="287">
        <v>226.84</v>
      </c>
      <c r="O109" s="111">
        <v>196</v>
      </c>
      <c r="P109" s="111">
        <v>219</v>
      </c>
      <c r="Q109" s="111">
        <v>216</v>
      </c>
      <c r="R109" s="111">
        <v>216</v>
      </c>
      <c r="S109" s="111"/>
      <c r="T109" s="77">
        <v>193</v>
      </c>
      <c r="U109" s="77"/>
      <c r="V109" s="111">
        <v>223</v>
      </c>
      <c r="W109" s="111">
        <v>208</v>
      </c>
      <c r="X109" s="111">
        <v>228</v>
      </c>
      <c r="Y109" s="111">
        <v>215</v>
      </c>
      <c r="Z109" s="111">
        <v>225</v>
      </c>
      <c r="AA109" s="77">
        <v>197</v>
      </c>
      <c r="AB109" s="77">
        <v>197</v>
      </c>
      <c r="AC109" s="111"/>
      <c r="AD109" s="111"/>
      <c r="AE109" s="111"/>
      <c r="AF109" s="111"/>
      <c r="AG109" s="111"/>
      <c r="AH109" s="77"/>
      <c r="AI109" s="77"/>
      <c r="AJ109" s="78">
        <v>216.2</v>
      </c>
      <c r="AK109" s="79">
        <v>37</v>
      </c>
      <c r="AL109" s="80">
        <v>195</v>
      </c>
      <c r="AM109" s="77">
        <v>37</v>
      </c>
      <c r="AN109" s="77">
        <v>196</v>
      </c>
      <c r="AO109" s="81">
        <v>12</v>
      </c>
      <c r="AP109" s="81">
        <v>4</v>
      </c>
      <c r="AQ109" s="81">
        <v>10</v>
      </c>
      <c r="AR109" s="81"/>
      <c r="AS109" s="81"/>
      <c r="AT109" s="81"/>
      <c r="AU109" s="81"/>
      <c r="AV109" s="81"/>
      <c r="AW109" s="81"/>
      <c r="AX109" s="82">
        <v>26</v>
      </c>
      <c r="AY109" s="83">
        <v>690</v>
      </c>
      <c r="AZ109" s="149">
        <v>0.02</v>
      </c>
      <c r="BA109" s="84">
        <v>3.7999999999999999E-2</v>
      </c>
      <c r="BB109" s="83"/>
      <c r="BC109" s="83">
        <v>0.1</v>
      </c>
      <c r="BD109" s="83">
        <v>3.3</v>
      </c>
      <c r="BE109" s="83">
        <v>5.6</v>
      </c>
      <c r="BF109" s="83">
        <v>149.19999999999999</v>
      </c>
      <c r="BG109" s="28" t="s">
        <v>148</v>
      </c>
      <c r="BH109" s="85" t="s">
        <v>187</v>
      </c>
      <c r="BI109" s="85" t="s">
        <v>198</v>
      </c>
      <c r="BJ109" s="85"/>
      <c r="BK109" s="85">
        <v>1</v>
      </c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  <c r="CW109" s="85"/>
    </row>
    <row r="110" spans="1:101" s="86" customFormat="1" ht="31.5" customHeight="1" x14ac:dyDescent="0.35">
      <c r="A110" s="73">
        <v>2021</v>
      </c>
      <c r="B110" s="74">
        <v>1</v>
      </c>
      <c r="C110" s="284">
        <v>44202</v>
      </c>
      <c r="D110" s="74">
        <v>381</v>
      </c>
      <c r="E110" s="74">
        <v>445</v>
      </c>
      <c r="F110" s="74">
        <v>2</v>
      </c>
      <c r="G110" s="75" t="s">
        <v>230</v>
      </c>
      <c r="H110" s="76" t="s">
        <v>231</v>
      </c>
      <c r="I110" s="76" t="s">
        <v>144</v>
      </c>
      <c r="J110" s="76">
        <v>3</v>
      </c>
      <c r="K110" s="76">
        <v>4</v>
      </c>
      <c r="L110" s="285">
        <v>28</v>
      </c>
      <c r="M110" s="286">
        <v>25.2</v>
      </c>
      <c r="N110" s="287">
        <v>30.8</v>
      </c>
      <c r="O110" s="111">
        <v>28</v>
      </c>
      <c r="P110" s="111">
        <v>27</v>
      </c>
      <c r="Q110" s="111">
        <v>28</v>
      </c>
      <c r="R110" s="111">
        <v>32</v>
      </c>
      <c r="S110" s="111">
        <v>27</v>
      </c>
      <c r="T110" s="77">
        <v>125</v>
      </c>
      <c r="U110" s="77">
        <v>123</v>
      </c>
      <c r="V110" s="111">
        <v>25</v>
      </c>
      <c r="W110" s="111">
        <v>28</v>
      </c>
      <c r="X110" s="111">
        <v>26</v>
      </c>
      <c r="Y110" s="111">
        <v>27</v>
      </c>
      <c r="Z110" s="111">
        <v>30</v>
      </c>
      <c r="AA110" s="77">
        <v>125</v>
      </c>
      <c r="AB110" s="77">
        <v>121</v>
      </c>
      <c r="AC110" s="111"/>
      <c r="AD110" s="111"/>
      <c r="AE110" s="111"/>
      <c r="AF110" s="111"/>
      <c r="AG110" s="111"/>
      <c r="AH110" s="77"/>
      <c r="AI110" s="77"/>
      <c r="AJ110" s="78">
        <v>27.7</v>
      </c>
      <c r="AK110" s="79">
        <v>60</v>
      </c>
      <c r="AL110" s="80">
        <v>180</v>
      </c>
      <c r="AM110" s="77">
        <v>87</v>
      </c>
      <c r="AN110" s="77">
        <v>124</v>
      </c>
      <c r="AO110" s="81">
        <v>4</v>
      </c>
      <c r="AP110" s="81">
        <v>2</v>
      </c>
      <c r="AQ110" s="81">
        <v>4</v>
      </c>
      <c r="AR110" s="81"/>
      <c r="AS110" s="81"/>
      <c r="AT110" s="81"/>
      <c r="AU110" s="81"/>
      <c r="AV110" s="81"/>
      <c r="AW110" s="81"/>
      <c r="AX110" s="82">
        <v>10</v>
      </c>
      <c r="AY110" s="83">
        <v>2010</v>
      </c>
      <c r="AZ110" s="149">
        <v>1.4999999999999999E-2</v>
      </c>
      <c r="BA110" s="84">
        <v>5.0000000000000001E-3</v>
      </c>
      <c r="BB110" s="83">
        <v>1</v>
      </c>
      <c r="BC110" s="83">
        <v>0.4</v>
      </c>
      <c r="BD110" s="83">
        <v>71.8</v>
      </c>
      <c r="BE110" s="83">
        <v>0.3</v>
      </c>
      <c r="BF110" s="83">
        <v>55.7</v>
      </c>
      <c r="BG110" s="28" t="s">
        <v>148</v>
      </c>
      <c r="BH110" s="85" t="s">
        <v>149</v>
      </c>
      <c r="BI110" s="85" t="s">
        <v>232</v>
      </c>
      <c r="BJ110" s="85"/>
      <c r="BK110" s="85">
        <v>1</v>
      </c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  <c r="CW110" s="85"/>
    </row>
    <row r="111" spans="1:101" s="86" customFormat="1" ht="31.5" customHeight="1" x14ac:dyDescent="0.35">
      <c r="A111" s="73">
        <v>2021</v>
      </c>
      <c r="B111" s="74">
        <v>1</v>
      </c>
      <c r="C111" s="284">
        <v>44202</v>
      </c>
      <c r="D111" s="74">
        <v>381</v>
      </c>
      <c r="E111" s="74">
        <v>446</v>
      </c>
      <c r="F111" s="74">
        <v>2</v>
      </c>
      <c r="G111" s="75" t="s">
        <v>233</v>
      </c>
      <c r="H111" s="76" t="s">
        <v>234</v>
      </c>
      <c r="I111" s="76" t="s">
        <v>144</v>
      </c>
      <c r="J111" s="76">
        <v>3</v>
      </c>
      <c r="K111" s="76">
        <v>4</v>
      </c>
      <c r="L111" s="285">
        <v>167</v>
      </c>
      <c r="M111" s="286">
        <v>150.30000000000001</v>
      </c>
      <c r="N111" s="287">
        <v>183.7</v>
      </c>
      <c r="O111" s="111">
        <v>165</v>
      </c>
      <c r="P111" s="111">
        <v>166</v>
      </c>
      <c r="Q111" s="111">
        <v>161</v>
      </c>
      <c r="R111" s="111">
        <v>181</v>
      </c>
      <c r="S111" s="111">
        <v>164</v>
      </c>
      <c r="T111" s="77">
        <v>125</v>
      </c>
      <c r="U111" s="77">
        <v>123</v>
      </c>
      <c r="V111" s="111">
        <v>154</v>
      </c>
      <c r="W111" s="111">
        <v>173</v>
      </c>
      <c r="X111" s="111">
        <v>169</v>
      </c>
      <c r="Y111" s="111">
        <v>165</v>
      </c>
      <c r="Z111" s="111">
        <v>183</v>
      </c>
      <c r="AA111" s="77">
        <v>125</v>
      </c>
      <c r="AB111" s="77">
        <v>121</v>
      </c>
      <c r="AC111" s="111"/>
      <c r="AD111" s="111"/>
      <c r="AE111" s="111"/>
      <c r="AF111" s="111"/>
      <c r="AG111" s="111"/>
      <c r="AH111" s="77"/>
      <c r="AI111" s="77"/>
      <c r="AJ111" s="78">
        <v>168.1</v>
      </c>
      <c r="AK111" s="79">
        <v>60</v>
      </c>
      <c r="AL111" s="80">
        <v>180</v>
      </c>
      <c r="AM111" s="77">
        <v>87</v>
      </c>
      <c r="AN111" s="77">
        <v>124</v>
      </c>
      <c r="AO111" s="81">
        <v>10</v>
      </c>
      <c r="AP111" s="81">
        <v>2</v>
      </c>
      <c r="AQ111" s="81">
        <v>3</v>
      </c>
      <c r="AR111" s="81"/>
      <c r="AS111" s="81"/>
      <c r="AT111" s="81"/>
      <c r="AU111" s="81"/>
      <c r="AV111" s="81"/>
      <c r="AW111" s="81"/>
      <c r="AX111" s="82">
        <v>15</v>
      </c>
      <c r="AY111" s="83">
        <v>1365</v>
      </c>
      <c r="AZ111" s="149">
        <v>1.4999999999999999E-2</v>
      </c>
      <c r="BA111" s="84">
        <v>1.0999999999999999E-2</v>
      </c>
      <c r="BB111" s="83">
        <v>1</v>
      </c>
      <c r="BC111" s="83">
        <v>0.1</v>
      </c>
      <c r="BD111" s="83">
        <v>8.1999999999999993</v>
      </c>
      <c r="BE111" s="83">
        <v>2.5</v>
      </c>
      <c r="BF111" s="83">
        <v>229.5</v>
      </c>
      <c r="BG111" s="28" t="s">
        <v>148</v>
      </c>
      <c r="BH111" s="85" t="s">
        <v>149</v>
      </c>
      <c r="BI111" s="85" t="s">
        <v>235</v>
      </c>
      <c r="BJ111" s="85"/>
      <c r="BK111" s="85">
        <v>1</v>
      </c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  <c r="CW111" s="85"/>
    </row>
    <row r="112" spans="1:101" s="86" customFormat="1" ht="31.5" customHeight="1" x14ac:dyDescent="0.35">
      <c r="A112" s="73">
        <v>2021</v>
      </c>
      <c r="B112" s="74">
        <v>1</v>
      </c>
      <c r="C112" s="284">
        <v>44202</v>
      </c>
      <c r="D112" s="74">
        <v>381</v>
      </c>
      <c r="E112" s="74">
        <v>447</v>
      </c>
      <c r="F112" s="74">
        <v>2</v>
      </c>
      <c r="G112" s="75" t="s">
        <v>236</v>
      </c>
      <c r="H112" s="76" t="s">
        <v>237</v>
      </c>
      <c r="I112" s="76" t="s">
        <v>144</v>
      </c>
      <c r="J112" s="76">
        <v>3</v>
      </c>
      <c r="K112" s="76">
        <v>4</v>
      </c>
      <c r="L112" s="285">
        <v>177</v>
      </c>
      <c r="M112" s="286">
        <v>159.30000000000001</v>
      </c>
      <c r="N112" s="287">
        <v>194.7</v>
      </c>
      <c r="O112" s="111">
        <v>167</v>
      </c>
      <c r="P112" s="111">
        <v>170</v>
      </c>
      <c r="Q112" s="111">
        <v>181</v>
      </c>
      <c r="R112" s="111">
        <v>189</v>
      </c>
      <c r="S112" s="111">
        <v>168</v>
      </c>
      <c r="T112" s="77">
        <v>125</v>
      </c>
      <c r="U112" s="77">
        <v>123</v>
      </c>
      <c r="V112" s="111">
        <v>157</v>
      </c>
      <c r="W112" s="111">
        <v>160</v>
      </c>
      <c r="X112" s="111">
        <v>165</v>
      </c>
      <c r="Y112" s="111">
        <v>170</v>
      </c>
      <c r="Z112" s="111">
        <v>190</v>
      </c>
      <c r="AA112" s="77">
        <v>125</v>
      </c>
      <c r="AB112" s="77">
        <v>121</v>
      </c>
      <c r="AC112" s="111"/>
      <c r="AD112" s="111"/>
      <c r="AE112" s="111"/>
      <c r="AF112" s="111"/>
      <c r="AG112" s="111"/>
      <c r="AH112" s="77"/>
      <c r="AI112" s="77"/>
      <c r="AJ112" s="78">
        <v>171.7</v>
      </c>
      <c r="AK112" s="79">
        <v>60</v>
      </c>
      <c r="AL112" s="80">
        <v>180</v>
      </c>
      <c r="AM112" s="77">
        <v>87</v>
      </c>
      <c r="AN112" s="77">
        <v>124</v>
      </c>
      <c r="AO112" s="81">
        <v>5</v>
      </c>
      <c r="AP112" s="81">
        <v>2</v>
      </c>
      <c r="AQ112" s="81">
        <v>4</v>
      </c>
      <c r="AR112" s="81"/>
      <c r="AS112" s="81"/>
      <c r="AT112" s="81"/>
      <c r="AU112" s="81"/>
      <c r="AV112" s="81"/>
      <c r="AW112" s="81"/>
      <c r="AX112" s="82">
        <v>11</v>
      </c>
      <c r="AY112" s="83">
        <v>1951</v>
      </c>
      <c r="AZ112" s="149">
        <v>1.4999999999999999E-2</v>
      </c>
      <c r="BA112" s="84">
        <v>6.0000000000000001E-3</v>
      </c>
      <c r="BB112" s="83">
        <v>1</v>
      </c>
      <c r="BC112" s="83">
        <v>0.1</v>
      </c>
      <c r="BD112" s="83">
        <v>11</v>
      </c>
      <c r="BE112" s="83">
        <v>1.9</v>
      </c>
      <c r="BF112" s="83">
        <v>335</v>
      </c>
      <c r="BG112" s="28" t="s">
        <v>148</v>
      </c>
      <c r="BH112" s="85" t="s">
        <v>149</v>
      </c>
      <c r="BI112" s="85" t="s">
        <v>238</v>
      </c>
      <c r="BJ112" s="85"/>
      <c r="BK112" s="85">
        <v>1</v>
      </c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  <c r="CW112" s="85"/>
    </row>
    <row r="113" spans="1:101" s="86" customFormat="1" ht="31.5" customHeight="1" x14ac:dyDescent="0.35">
      <c r="A113" s="73">
        <v>2021</v>
      </c>
      <c r="B113" s="74">
        <v>1</v>
      </c>
      <c r="C113" s="284">
        <v>44202</v>
      </c>
      <c r="D113" s="74">
        <v>381</v>
      </c>
      <c r="E113" s="74">
        <v>448</v>
      </c>
      <c r="F113" s="74">
        <v>2</v>
      </c>
      <c r="G113" s="75" t="s">
        <v>239</v>
      </c>
      <c r="H113" s="76" t="s">
        <v>240</v>
      </c>
      <c r="I113" s="76" t="s">
        <v>144</v>
      </c>
      <c r="J113" s="76">
        <v>3</v>
      </c>
      <c r="K113" s="76">
        <v>4</v>
      </c>
      <c r="L113" s="285">
        <v>23</v>
      </c>
      <c r="M113" s="286">
        <v>20.7</v>
      </c>
      <c r="N113" s="287">
        <v>25.3</v>
      </c>
      <c r="O113" s="111">
        <v>22</v>
      </c>
      <c r="P113" s="111">
        <v>23</v>
      </c>
      <c r="Q113" s="111">
        <v>24</v>
      </c>
      <c r="R113" s="111">
        <v>24</v>
      </c>
      <c r="S113" s="111">
        <v>22</v>
      </c>
      <c r="T113" s="77">
        <v>125</v>
      </c>
      <c r="U113" s="77">
        <v>123</v>
      </c>
      <c r="V113" s="111">
        <v>21</v>
      </c>
      <c r="W113" s="111">
        <v>24</v>
      </c>
      <c r="X113" s="111">
        <v>22</v>
      </c>
      <c r="Y113" s="111">
        <v>23</v>
      </c>
      <c r="Z113" s="111">
        <v>25</v>
      </c>
      <c r="AA113" s="77">
        <v>125</v>
      </c>
      <c r="AB113" s="77">
        <v>121</v>
      </c>
      <c r="AC113" s="111"/>
      <c r="AD113" s="111"/>
      <c r="AE113" s="111"/>
      <c r="AF113" s="111"/>
      <c r="AG113" s="111"/>
      <c r="AH113" s="77"/>
      <c r="AI113" s="77"/>
      <c r="AJ113" s="78">
        <v>22.7</v>
      </c>
      <c r="AK113" s="79">
        <v>60</v>
      </c>
      <c r="AL113" s="80">
        <v>180</v>
      </c>
      <c r="AM113" s="77">
        <v>87</v>
      </c>
      <c r="AN113" s="77">
        <v>124</v>
      </c>
      <c r="AO113" s="81">
        <v>7</v>
      </c>
      <c r="AP113" s="81">
        <v>2</v>
      </c>
      <c r="AQ113" s="81">
        <v>5</v>
      </c>
      <c r="AR113" s="81"/>
      <c r="AS113" s="81"/>
      <c r="AT113" s="81"/>
      <c r="AU113" s="81"/>
      <c r="AV113" s="81"/>
      <c r="AW113" s="81"/>
      <c r="AX113" s="82">
        <v>14</v>
      </c>
      <c r="AY113" s="83">
        <v>1934</v>
      </c>
      <c r="AZ113" s="149">
        <v>1.4999999999999999E-2</v>
      </c>
      <c r="BA113" s="84">
        <v>7.0000000000000001E-3</v>
      </c>
      <c r="BB113" s="83">
        <v>1</v>
      </c>
      <c r="BC113" s="83">
        <v>0.6</v>
      </c>
      <c r="BD113" s="83">
        <v>84.1</v>
      </c>
      <c r="BE113" s="83">
        <v>0.3</v>
      </c>
      <c r="BF113" s="83">
        <v>43.9</v>
      </c>
      <c r="BG113" s="28" t="s">
        <v>148</v>
      </c>
      <c r="BH113" s="85" t="s">
        <v>149</v>
      </c>
      <c r="BI113" s="85" t="s">
        <v>241</v>
      </c>
      <c r="BJ113" s="85"/>
      <c r="BK113" s="85">
        <v>1</v>
      </c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  <c r="CW113" s="85"/>
    </row>
    <row r="114" spans="1:101" s="86" customFormat="1" ht="31.5" hidden="1" customHeight="1" x14ac:dyDescent="0.35">
      <c r="A114" s="73">
        <v>2021</v>
      </c>
      <c r="B114" s="74">
        <v>1</v>
      </c>
      <c r="C114" s="284">
        <v>44202</v>
      </c>
      <c r="D114" s="74">
        <v>138</v>
      </c>
      <c r="E114" s="74">
        <v>559</v>
      </c>
      <c r="F114" s="74">
        <v>3</v>
      </c>
      <c r="G114" s="75" t="s">
        <v>173</v>
      </c>
      <c r="H114" s="76" t="s">
        <v>174</v>
      </c>
      <c r="I114" s="76" t="s">
        <v>144</v>
      </c>
      <c r="J114" s="76">
        <v>3</v>
      </c>
      <c r="K114" s="76">
        <v>2</v>
      </c>
      <c r="L114" s="285">
        <v>610</v>
      </c>
      <c r="M114" s="286">
        <v>579.5</v>
      </c>
      <c r="N114" s="287">
        <v>640.5</v>
      </c>
      <c r="O114" s="111">
        <v>605</v>
      </c>
      <c r="P114" s="111">
        <v>612</v>
      </c>
      <c r="Q114" s="111">
        <v>604</v>
      </c>
      <c r="R114" s="111">
        <v>612</v>
      </c>
      <c r="S114" s="111">
        <v>607</v>
      </c>
      <c r="T114" s="77">
        <v>128</v>
      </c>
      <c r="U114" s="77">
        <v>126</v>
      </c>
      <c r="V114" s="111">
        <v>700</v>
      </c>
      <c r="W114" s="111">
        <v>630</v>
      </c>
      <c r="X114" s="111">
        <v>608</v>
      </c>
      <c r="Y114" s="111">
        <v>613</v>
      </c>
      <c r="Z114" s="111">
        <v>608</v>
      </c>
      <c r="AA114" s="77">
        <v>142</v>
      </c>
      <c r="AB114" s="77">
        <v>142</v>
      </c>
      <c r="AC114" s="111"/>
      <c r="AD114" s="111"/>
      <c r="AE114" s="111"/>
      <c r="AF114" s="111"/>
      <c r="AG114" s="111"/>
      <c r="AH114" s="77"/>
      <c r="AI114" s="77"/>
      <c r="AJ114" s="78">
        <v>619.9</v>
      </c>
      <c r="AK114" s="79">
        <v>90</v>
      </c>
      <c r="AL114" s="80">
        <v>120</v>
      </c>
      <c r="AM114" s="77">
        <v>80</v>
      </c>
      <c r="AN114" s="77">
        <v>135</v>
      </c>
      <c r="AO114" s="81">
        <v>6</v>
      </c>
      <c r="AP114" s="81">
        <v>2</v>
      </c>
      <c r="AQ114" s="81">
        <v>4</v>
      </c>
      <c r="AR114" s="81"/>
      <c r="AS114" s="81"/>
      <c r="AT114" s="81"/>
      <c r="AU114" s="81"/>
      <c r="AV114" s="81"/>
      <c r="AW114" s="81"/>
      <c r="AX114" s="82">
        <v>12</v>
      </c>
      <c r="AY114" s="83">
        <v>1371</v>
      </c>
      <c r="AZ114" s="149">
        <v>1.4999999999999999E-2</v>
      </c>
      <c r="BA114" s="84">
        <v>8.9999999999999993E-3</v>
      </c>
      <c r="BB114" s="83">
        <v>1</v>
      </c>
      <c r="BC114" s="83">
        <v>0</v>
      </c>
      <c r="BD114" s="83">
        <v>2.2000000000000002</v>
      </c>
      <c r="BE114" s="83">
        <v>7.4</v>
      </c>
      <c r="BF114" s="83">
        <v>849.9</v>
      </c>
      <c r="BG114" s="28" t="s">
        <v>145</v>
      </c>
      <c r="BH114" s="85" t="s">
        <v>145</v>
      </c>
      <c r="BI114" s="85"/>
      <c r="BJ114" s="85"/>
      <c r="BK114" s="85">
        <v>1</v>
      </c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  <c r="CW114" s="85"/>
    </row>
    <row r="115" spans="1:101" s="86" customFormat="1" ht="31.5" hidden="1" customHeight="1" x14ac:dyDescent="0.35">
      <c r="A115" s="73">
        <v>2021</v>
      </c>
      <c r="B115" s="74">
        <v>1</v>
      </c>
      <c r="C115" s="284">
        <v>44202</v>
      </c>
      <c r="D115" s="74">
        <v>137</v>
      </c>
      <c r="E115" s="74">
        <v>168</v>
      </c>
      <c r="F115" s="74">
        <v>4</v>
      </c>
      <c r="G115" s="75" t="s">
        <v>261</v>
      </c>
      <c r="H115" s="76" t="s">
        <v>262</v>
      </c>
      <c r="I115" s="76" t="s">
        <v>144</v>
      </c>
      <c r="J115" s="76">
        <v>3</v>
      </c>
      <c r="K115" s="76">
        <v>2</v>
      </c>
      <c r="L115" s="285">
        <v>619</v>
      </c>
      <c r="M115" s="286">
        <v>575.66999999999996</v>
      </c>
      <c r="N115" s="287">
        <v>662.33</v>
      </c>
      <c r="O115" s="111"/>
      <c r="P115" s="111"/>
      <c r="Q115" s="111"/>
      <c r="R115" s="111"/>
      <c r="S115" s="111"/>
      <c r="T115" s="77"/>
      <c r="U115" s="77"/>
      <c r="V115" s="111"/>
      <c r="W115" s="111"/>
      <c r="X115" s="111"/>
      <c r="Y115" s="111"/>
      <c r="Z115" s="111"/>
      <c r="AA115" s="77"/>
      <c r="AB115" s="77"/>
      <c r="AC115" s="111"/>
      <c r="AD115" s="111"/>
      <c r="AE115" s="111"/>
      <c r="AF115" s="111"/>
      <c r="AG115" s="111"/>
      <c r="AH115" s="77"/>
      <c r="AI115" s="77"/>
      <c r="AJ115" s="78"/>
      <c r="AK115" s="79">
        <v>90</v>
      </c>
      <c r="AL115" s="80">
        <v>116</v>
      </c>
      <c r="AM115" s="77"/>
      <c r="AN115" s="77"/>
      <c r="AO115" s="81"/>
      <c r="AP115" s="81"/>
      <c r="AQ115" s="81"/>
      <c r="AR115" s="81"/>
      <c r="AS115" s="81"/>
      <c r="AT115" s="81"/>
      <c r="AU115" s="81"/>
      <c r="AV115" s="81"/>
      <c r="AW115" s="81"/>
      <c r="AX115" s="82"/>
      <c r="AY115" s="83">
        <v>492</v>
      </c>
      <c r="AZ115" s="149">
        <v>1.4999999999999999E-2</v>
      </c>
      <c r="BA115" s="84"/>
      <c r="BB115" s="83"/>
      <c r="BC115" s="83"/>
      <c r="BD115" s="83">
        <v>0.8</v>
      </c>
      <c r="BE115" s="83"/>
      <c r="BF115" s="83"/>
      <c r="BG115" s="28" t="s">
        <v>145</v>
      </c>
      <c r="BH115" s="85"/>
      <c r="BI115" s="85"/>
      <c r="BJ115" s="85"/>
      <c r="BK115" s="85">
        <v>1</v>
      </c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  <c r="CW115" s="85"/>
    </row>
    <row r="116" spans="1:101" s="86" customFormat="1" ht="31.5" hidden="1" customHeight="1" x14ac:dyDescent="0.35">
      <c r="A116" s="73">
        <v>2021</v>
      </c>
      <c r="B116" s="74">
        <v>1</v>
      </c>
      <c r="C116" s="284">
        <v>44202</v>
      </c>
      <c r="D116" s="74">
        <v>137</v>
      </c>
      <c r="E116" s="74">
        <v>273</v>
      </c>
      <c r="F116" s="74">
        <v>4</v>
      </c>
      <c r="G116" s="75" t="s">
        <v>242</v>
      </c>
      <c r="H116" s="76" t="s">
        <v>243</v>
      </c>
      <c r="I116" s="76" t="s">
        <v>144</v>
      </c>
      <c r="J116" s="76">
        <v>3</v>
      </c>
      <c r="K116" s="76">
        <v>2</v>
      </c>
      <c r="L116" s="285">
        <v>564</v>
      </c>
      <c r="M116" s="286">
        <v>524.52</v>
      </c>
      <c r="N116" s="287">
        <v>603.48</v>
      </c>
      <c r="O116" s="111">
        <v>591</v>
      </c>
      <c r="P116" s="111">
        <v>598</v>
      </c>
      <c r="Q116" s="111">
        <v>608</v>
      </c>
      <c r="R116" s="111">
        <v>592</v>
      </c>
      <c r="S116" s="111">
        <v>592</v>
      </c>
      <c r="T116" s="77">
        <v>160</v>
      </c>
      <c r="U116" s="77">
        <v>135</v>
      </c>
      <c r="V116" s="111">
        <v>649</v>
      </c>
      <c r="W116" s="111">
        <v>600</v>
      </c>
      <c r="X116" s="111">
        <v>588</v>
      </c>
      <c r="Y116" s="111">
        <v>593</v>
      </c>
      <c r="Z116" s="111">
        <v>589</v>
      </c>
      <c r="AA116" s="77">
        <v>138</v>
      </c>
      <c r="AB116" s="77">
        <v>138</v>
      </c>
      <c r="AC116" s="111"/>
      <c r="AD116" s="111"/>
      <c r="AE116" s="111"/>
      <c r="AF116" s="111"/>
      <c r="AG116" s="111"/>
      <c r="AH116" s="77"/>
      <c r="AI116" s="77"/>
      <c r="AJ116" s="78">
        <v>600</v>
      </c>
      <c r="AK116" s="79">
        <v>93</v>
      </c>
      <c r="AL116" s="80">
        <v>116</v>
      </c>
      <c r="AM116" s="77">
        <v>76</v>
      </c>
      <c r="AN116" s="77">
        <v>143</v>
      </c>
      <c r="AO116" s="81">
        <v>7</v>
      </c>
      <c r="AP116" s="81">
        <v>3</v>
      </c>
      <c r="AQ116" s="81">
        <v>8</v>
      </c>
      <c r="AR116" s="81"/>
      <c r="AS116" s="81"/>
      <c r="AT116" s="81"/>
      <c r="AU116" s="81"/>
      <c r="AV116" s="81"/>
      <c r="AW116" s="81"/>
      <c r="AX116" s="82">
        <v>18</v>
      </c>
      <c r="AY116" s="83">
        <v>1200</v>
      </c>
      <c r="AZ116" s="149">
        <v>1.4999999999999999E-2</v>
      </c>
      <c r="BA116" s="84">
        <v>1.4999999999999999E-2</v>
      </c>
      <c r="BB116" s="83">
        <v>1</v>
      </c>
      <c r="BC116" s="83">
        <v>0</v>
      </c>
      <c r="BD116" s="83">
        <v>2.1</v>
      </c>
      <c r="BE116" s="83">
        <v>10.8</v>
      </c>
      <c r="BF116" s="83">
        <v>720</v>
      </c>
      <c r="BG116" s="28" t="s">
        <v>145</v>
      </c>
      <c r="BH116" s="85"/>
      <c r="BI116" s="85"/>
      <c r="BJ116" s="85"/>
      <c r="BK116" s="85">
        <v>1</v>
      </c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  <c r="CW116" s="85"/>
    </row>
    <row r="117" spans="1:101" s="86" customFormat="1" ht="31.5" hidden="1" customHeight="1" x14ac:dyDescent="0.35">
      <c r="A117" s="73">
        <v>2021</v>
      </c>
      <c r="B117" s="74">
        <v>1</v>
      </c>
      <c r="C117" s="284">
        <v>44202</v>
      </c>
      <c r="D117" s="74">
        <v>47</v>
      </c>
      <c r="E117" s="74">
        <v>122</v>
      </c>
      <c r="F117" s="74">
        <v>5</v>
      </c>
      <c r="G117" s="75" t="s">
        <v>163</v>
      </c>
      <c r="H117" s="76" t="s">
        <v>164</v>
      </c>
      <c r="I117" s="76" t="s">
        <v>165</v>
      </c>
      <c r="J117" s="76">
        <v>2</v>
      </c>
      <c r="K117" s="76">
        <v>1</v>
      </c>
      <c r="L117" s="285">
        <v>280</v>
      </c>
      <c r="M117" s="286">
        <v>267.39999999999998</v>
      </c>
      <c r="N117" s="287">
        <v>292.60000000000002</v>
      </c>
      <c r="O117" s="111">
        <v>290</v>
      </c>
      <c r="P117" s="111"/>
      <c r="Q117" s="111"/>
      <c r="R117" s="111"/>
      <c r="S117" s="111"/>
      <c r="T117" s="77">
        <v>106</v>
      </c>
      <c r="U117" s="77"/>
      <c r="V117" s="111"/>
      <c r="W117" s="111"/>
      <c r="X117" s="111"/>
      <c r="Y117" s="111"/>
      <c r="Z117" s="111"/>
      <c r="AA117" s="77"/>
      <c r="AB117" s="77"/>
      <c r="AC117" s="111"/>
      <c r="AD117" s="111"/>
      <c r="AE117" s="111"/>
      <c r="AF117" s="111"/>
      <c r="AG117" s="111"/>
      <c r="AH117" s="77"/>
      <c r="AI117" s="77"/>
      <c r="AJ117" s="78">
        <v>290</v>
      </c>
      <c r="AK117" s="79">
        <v>63</v>
      </c>
      <c r="AL117" s="80">
        <v>115</v>
      </c>
      <c r="AM117" s="77">
        <v>68</v>
      </c>
      <c r="AN117" s="77">
        <v>106</v>
      </c>
      <c r="AO117" s="81">
        <v>2</v>
      </c>
      <c r="AP117" s="81">
        <v>4</v>
      </c>
      <c r="AQ117" s="81">
        <v>4</v>
      </c>
      <c r="AR117" s="81"/>
      <c r="AS117" s="81"/>
      <c r="AT117" s="81"/>
      <c r="AU117" s="81"/>
      <c r="AV117" s="81"/>
      <c r="AW117" s="81"/>
      <c r="AX117" s="82">
        <v>10</v>
      </c>
      <c r="AY117" s="83">
        <v>10</v>
      </c>
      <c r="AZ117" s="149">
        <v>1.4999999999999999E-2</v>
      </c>
      <c r="BA117" s="84">
        <v>1</v>
      </c>
      <c r="BB117" s="83"/>
      <c r="BC117" s="83">
        <v>0</v>
      </c>
      <c r="BD117" s="83">
        <v>0</v>
      </c>
      <c r="BE117" s="83">
        <v>2.9</v>
      </c>
      <c r="BF117" s="83">
        <v>2.9</v>
      </c>
      <c r="BG117" s="28" t="s">
        <v>153</v>
      </c>
      <c r="BH117" s="85" t="s">
        <v>154</v>
      </c>
      <c r="BI117" s="85" t="s">
        <v>166</v>
      </c>
      <c r="BJ117" s="85" t="s">
        <v>167</v>
      </c>
      <c r="BK117" s="85">
        <v>1</v>
      </c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  <c r="CW117" s="85"/>
    </row>
    <row r="118" spans="1:101" s="86" customFormat="1" ht="31.5" hidden="1" customHeight="1" x14ac:dyDescent="0.35">
      <c r="A118" s="73">
        <v>2021</v>
      </c>
      <c r="B118" s="74">
        <v>1</v>
      </c>
      <c r="C118" s="284">
        <v>44202</v>
      </c>
      <c r="D118" s="74">
        <v>143</v>
      </c>
      <c r="E118" s="74">
        <v>281</v>
      </c>
      <c r="F118" s="74">
        <v>5</v>
      </c>
      <c r="G118" s="75" t="s">
        <v>263</v>
      </c>
      <c r="H118" s="76" t="s">
        <v>264</v>
      </c>
      <c r="I118" s="76" t="s">
        <v>144</v>
      </c>
      <c r="J118" s="76">
        <v>4</v>
      </c>
      <c r="K118" s="76">
        <v>2</v>
      </c>
      <c r="L118" s="285">
        <v>285</v>
      </c>
      <c r="M118" s="286">
        <v>265.05</v>
      </c>
      <c r="N118" s="287">
        <v>304.95</v>
      </c>
      <c r="O118" s="111"/>
      <c r="P118" s="111"/>
      <c r="Q118" s="111"/>
      <c r="R118" s="111">
        <v>275</v>
      </c>
      <c r="S118" s="111">
        <v>284</v>
      </c>
      <c r="T118" s="77"/>
      <c r="U118" s="77">
        <v>119</v>
      </c>
      <c r="V118" s="111">
        <v>305</v>
      </c>
      <c r="W118" s="111">
        <v>300</v>
      </c>
      <c r="X118" s="111">
        <v>298</v>
      </c>
      <c r="Y118" s="111">
        <v>293</v>
      </c>
      <c r="Z118" s="111">
        <v>283</v>
      </c>
      <c r="AA118" s="77">
        <v>125</v>
      </c>
      <c r="AB118" s="77">
        <v>120</v>
      </c>
      <c r="AC118" s="111"/>
      <c r="AD118" s="111"/>
      <c r="AE118" s="111"/>
      <c r="AF118" s="111"/>
      <c r="AG118" s="111"/>
      <c r="AH118" s="77"/>
      <c r="AI118" s="77"/>
      <c r="AJ118" s="78">
        <v>291.10000000000002</v>
      </c>
      <c r="AK118" s="79">
        <v>120</v>
      </c>
      <c r="AL118" s="80">
        <v>120</v>
      </c>
      <c r="AM118" s="77">
        <v>119</v>
      </c>
      <c r="AN118" s="77">
        <v>121</v>
      </c>
      <c r="AO118" s="81">
        <v>6</v>
      </c>
      <c r="AP118" s="81">
        <v>2</v>
      </c>
      <c r="AQ118" s="81">
        <v>7</v>
      </c>
      <c r="AR118" s="81"/>
      <c r="AS118" s="81"/>
      <c r="AT118" s="81"/>
      <c r="AU118" s="81"/>
      <c r="AV118" s="81"/>
      <c r="AW118" s="81"/>
      <c r="AX118" s="82">
        <v>15</v>
      </c>
      <c r="AY118" s="83">
        <v>1897</v>
      </c>
      <c r="AZ118" s="149">
        <v>1.4999999999999999E-2</v>
      </c>
      <c r="BA118" s="84">
        <v>8.0000000000000002E-3</v>
      </c>
      <c r="BB118" s="83">
        <v>1</v>
      </c>
      <c r="BC118" s="83">
        <v>0.1</v>
      </c>
      <c r="BD118" s="83">
        <v>6.7</v>
      </c>
      <c r="BE118" s="83">
        <v>4.4000000000000004</v>
      </c>
      <c r="BF118" s="83">
        <v>552.20000000000005</v>
      </c>
      <c r="BG118" s="28" t="s">
        <v>145</v>
      </c>
      <c r="BH118" s="85"/>
      <c r="BI118" s="85"/>
      <c r="BJ118" s="85"/>
      <c r="BK118" s="85">
        <v>1</v>
      </c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  <c r="CW118" s="85"/>
    </row>
    <row r="119" spans="1:101" s="86" customFormat="1" ht="31.5" hidden="1" customHeight="1" x14ac:dyDescent="0.35">
      <c r="A119" s="73">
        <v>2021</v>
      </c>
      <c r="B119" s="74">
        <v>1</v>
      </c>
      <c r="C119" s="284">
        <v>44202</v>
      </c>
      <c r="D119" s="74">
        <v>243</v>
      </c>
      <c r="E119" s="74">
        <v>167</v>
      </c>
      <c r="F119" s="74">
        <v>6</v>
      </c>
      <c r="G119" s="75" t="s">
        <v>244</v>
      </c>
      <c r="H119" s="76" t="s">
        <v>245</v>
      </c>
      <c r="I119" s="76" t="s">
        <v>144</v>
      </c>
      <c r="J119" s="76">
        <v>2</v>
      </c>
      <c r="K119" s="76">
        <v>2</v>
      </c>
      <c r="L119" s="285">
        <v>888</v>
      </c>
      <c r="M119" s="286">
        <v>825.84</v>
      </c>
      <c r="N119" s="287">
        <v>950.16</v>
      </c>
      <c r="O119" s="111">
        <v>685</v>
      </c>
      <c r="P119" s="111">
        <v>882</v>
      </c>
      <c r="Q119" s="111">
        <v>911</v>
      </c>
      <c r="R119" s="111">
        <v>876</v>
      </c>
      <c r="S119" s="111">
        <v>866</v>
      </c>
      <c r="T119" s="77">
        <v>160</v>
      </c>
      <c r="U119" s="77">
        <v>160</v>
      </c>
      <c r="V119" s="111">
        <v>953</v>
      </c>
      <c r="W119" s="111">
        <v>920</v>
      </c>
      <c r="X119" s="111">
        <v>903</v>
      </c>
      <c r="Y119" s="111">
        <v>888</v>
      </c>
      <c r="Z119" s="111">
        <v>885</v>
      </c>
      <c r="AA119" s="77">
        <v>168</v>
      </c>
      <c r="AB119" s="77">
        <v>160</v>
      </c>
      <c r="AC119" s="111"/>
      <c r="AD119" s="111"/>
      <c r="AE119" s="111"/>
      <c r="AF119" s="111"/>
      <c r="AG119" s="111"/>
      <c r="AH119" s="77"/>
      <c r="AI119" s="77"/>
      <c r="AJ119" s="78">
        <v>876.9</v>
      </c>
      <c r="AK119" s="79">
        <v>55</v>
      </c>
      <c r="AL119" s="80">
        <v>131</v>
      </c>
      <c r="AM119" s="77">
        <v>44</v>
      </c>
      <c r="AN119" s="77">
        <v>162</v>
      </c>
      <c r="AO119" s="81">
        <v>6</v>
      </c>
      <c r="AP119" s="81">
        <v>2</v>
      </c>
      <c r="AQ119" s="81">
        <v>4</v>
      </c>
      <c r="AR119" s="81"/>
      <c r="AS119" s="81"/>
      <c r="AT119" s="81"/>
      <c r="AU119" s="81"/>
      <c r="AV119" s="81"/>
      <c r="AW119" s="81"/>
      <c r="AX119" s="82">
        <v>12</v>
      </c>
      <c r="AY119" s="83">
        <v>968</v>
      </c>
      <c r="AZ119" s="149">
        <v>1.4999999999999999E-2</v>
      </c>
      <c r="BA119" s="84">
        <v>1.2E-2</v>
      </c>
      <c r="BB119" s="83">
        <v>1</v>
      </c>
      <c r="BC119" s="83">
        <v>0</v>
      </c>
      <c r="BD119" s="83">
        <v>1.1000000000000001</v>
      </c>
      <c r="BE119" s="83">
        <v>10.5</v>
      </c>
      <c r="BF119" s="83">
        <v>848.8</v>
      </c>
      <c r="BG119" s="28" t="s">
        <v>145</v>
      </c>
      <c r="BH119" s="85" t="s">
        <v>145</v>
      </c>
      <c r="BI119" s="85"/>
      <c r="BJ119" s="85"/>
      <c r="BK119" s="85">
        <v>1</v>
      </c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  <c r="CW119" s="85"/>
    </row>
    <row r="120" spans="1:101" s="86" customFormat="1" ht="31.5" customHeight="1" x14ac:dyDescent="0.35">
      <c r="A120" s="73">
        <v>2021</v>
      </c>
      <c r="B120" s="74">
        <v>1</v>
      </c>
      <c r="C120" s="284">
        <v>44202</v>
      </c>
      <c r="D120" s="74">
        <v>32</v>
      </c>
      <c r="E120" s="74">
        <v>92</v>
      </c>
      <c r="F120" s="74">
        <v>7</v>
      </c>
      <c r="G120" s="75" t="s">
        <v>205</v>
      </c>
      <c r="H120" s="76" t="s">
        <v>206</v>
      </c>
      <c r="I120" s="76" t="s">
        <v>144</v>
      </c>
      <c r="J120" s="76">
        <v>2</v>
      </c>
      <c r="K120" s="76">
        <v>3</v>
      </c>
      <c r="L120" s="285">
        <v>361</v>
      </c>
      <c r="M120" s="286">
        <v>335.73</v>
      </c>
      <c r="N120" s="287">
        <v>386.27</v>
      </c>
      <c r="O120" s="111">
        <v>371</v>
      </c>
      <c r="P120" s="111"/>
      <c r="Q120" s="111"/>
      <c r="R120" s="111"/>
      <c r="S120" s="111"/>
      <c r="T120" s="77">
        <v>96</v>
      </c>
      <c r="U120" s="77"/>
      <c r="V120" s="111"/>
      <c r="W120" s="111"/>
      <c r="X120" s="111"/>
      <c r="Y120" s="111"/>
      <c r="Z120" s="111"/>
      <c r="AA120" s="77"/>
      <c r="AB120" s="77"/>
      <c r="AC120" s="111"/>
      <c r="AD120" s="111"/>
      <c r="AE120" s="111"/>
      <c r="AF120" s="111"/>
      <c r="AG120" s="111"/>
      <c r="AH120" s="77"/>
      <c r="AI120" s="77"/>
      <c r="AJ120" s="78">
        <v>371</v>
      </c>
      <c r="AK120" s="79">
        <v>74</v>
      </c>
      <c r="AL120" s="80">
        <v>97</v>
      </c>
      <c r="AM120" s="77">
        <v>75</v>
      </c>
      <c r="AN120" s="77">
        <v>96</v>
      </c>
      <c r="AO120" s="81">
        <v>2</v>
      </c>
      <c r="AP120" s="81">
        <v>4</v>
      </c>
      <c r="AQ120" s="81">
        <v>2</v>
      </c>
      <c r="AR120" s="81"/>
      <c r="AS120" s="81"/>
      <c r="AT120" s="81"/>
      <c r="AU120" s="81"/>
      <c r="AV120" s="81"/>
      <c r="AW120" s="81"/>
      <c r="AX120" s="82">
        <v>8</v>
      </c>
      <c r="AY120" s="83">
        <v>320</v>
      </c>
      <c r="AZ120" s="149">
        <v>1.4999999999999999E-2</v>
      </c>
      <c r="BA120" s="84">
        <v>2.5000000000000001E-2</v>
      </c>
      <c r="BB120" s="83"/>
      <c r="BC120" s="83">
        <v>0</v>
      </c>
      <c r="BD120" s="83">
        <v>0.9</v>
      </c>
      <c r="BE120" s="83">
        <v>3</v>
      </c>
      <c r="BF120" s="83">
        <v>118.7</v>
      </c>
      <c r="BG120" s="28" t="s">
        <v>148</v>
      </c>
      <c r="BH120" s="85" t="s">
        <v>149</v>
      </c>
      <c r="BI120" s="85" t="s">
        <v>207</v>
      </c>
      <c r="BJ120" s="85" t="s">
        <v>208</v>
      </c>
      <c r="BK120" s="85">
        <v>1</v>
      </c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  <c r="CW120" s="85"/>
    </row>
    <row r="121" spans="1:101" s="86" customFormat="1" ht="31.5" customHeight="1" x14ac:dyDescent="0.35">
      <c r="A121" s="73">
        <v>2021</v>
      </c>
      <c r="B121" s="74">
        <v>1</v>
      </c>
      <c r="C121" s="284">
        <v>44202</v>
      </c>
      <c r="D121" s="74">
        <v>32</v>
      </c>
      <c r="E121" s="74">
        <v>93</v>
      </c>
      <c r="F121" s="74">
        <v>7</v>
      </c>
      <c r="G121" s="75" t="s">
        <v>209</v>
      </c>
      <c r="H121" s="76" t="s">
        <v>210</v>
      </c>
      <c r="I121" s="76" t="s">
        <v>144</v>
      </c>
      <c r="J121" s="76">
        <v>2</v>
      </c>
      <c r="K121" s="76">
        <v>3</v>
      </c>
      <c r="L121" s="285">
        <v>59</v>
      </c>
      <c r="M121" s="286">
        <v>54.87</v>
      </c>
      <c r="N121" s="287">
        <v>63.13</v>
      </c>
      <c r="O121" s="111">
        <v>60</v>
      </c>
      <c r="P121" s="111"/>
      <c r="Q121" s="111"/>
      <c r="R121" s="111"/>
      <c r="S121" s="111"/>
      <c r="T121" s="77">
        <v>96</v>
      </c>
      <c r="U121" s="77"/>
      <c r="V121" s="111"/>
      <c r="W121" s="111"/>
      <c r="X121" s="111"/>
      <c r="Y121" s="111"/>
      <c r="Z121" s="111"/>
      <c r="AA121" s="77"/>
      <c r="AB121" s="77"/>
      <c r="AC121" s="111"/>
      <c r="AD121" s="111"/>
      <c r="AE121" s="111"/>
      <c r="AF121" s="111"/>
      <c r="AG121" s="111"/>
      <c r="AH121" s="77"/>
      <c r="AI121" s="77"/>
      <c r="AJ121" s="78">
        <v>60</v>
      </c>
      <c r="AK121" s="79">
        <v>74</v>
      </c>
      <c r="AL121" s="80">
        <v>97</v>
      </c>
      <c r="AM121" s="77">
        <v>75</v>
      </c>
      <c r="AN121" s="77">
        <v>96</v>
      </c>
      <c r="AO121" s="81">
        <v>6</v>
      </c>
      <c r="AP121" s="81">
        <v>6</v>
      </c>
      <c r="AQ121" s="81">
        <v>4</v>
      </c>
      <c r="AR121" s="81"/>
      <c r="AS121" s="81"/>
      <c r="AT121" s="81"/>
      <c r="AU121" s="81"/>
      <c r="AV121" s="81"/>
      <c r="AW121" s="81"/>
      <c r="AX121" s="82">
        <v>16</v>
      </c>
      <c r="AY121" s="83">
        <v>340</v>
      </c>
      <c r="AZ121" s="149">
        <v>1.4999999999999999E-2</v>
      </c>
      <c r="BA121" s="84">
        <v>4.7E-2</v>
      </c>
      <c r="BB121" s="83"/>
      <c r="BC121" s="83">
        <v>0.3</v>
      </c>
      <c r="BD121" s="83">
        <v>5.8</v>
      </c>
      <c r="BE121" s="83">
        <v>1</v>
      </c>
      <c r="BF121" s="83">
        <v>20.399999999999999</v>
      </c>
      <c r="BG121" s="28" t="s">
        <v>148</v>
      </c>
      <c r="BH121" s="85" t="s">
        <v>149</v>
      </c>
      <c r="BI121" s="85" t="s">
        <v>211</v>
      </c>
      <c r="BJ121" s="85" t="s">
        <v>208</v>
      </c>
      <c r="BK121" s="85">
        <v>1</v>
      </c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  <c r="CW121" s="85"/>
    </row>
    <row r="122" spans="1:101" s="86" customFormat="1" ht="31.5" hidden="1" customHeight="1" x14ac:dyDescent="0.35">
      <c r="A122" s="73">
        <v>2021</v>
      </c>
      <c r="B122" s="74">
        <v>1</v>
      </c>
      <c r="C122" s="284">
        <v>44202</v>
      </c>
      <c r="D122" s="74">
        <v>236</v>
      </c>
      <c r="E122" s="74">
        <v>160</v>
      </c>
      <c r="F122" s="74">
        <v>7</v>
      </c>
      <c r="G122" s="75" t="s">
        <v>265</v>
      </c>
      <c r="H122" s="76" t="s">
        <v>266</v>
      </c>
      <c r="I122" s="76" t="s">
        <v>144</v>
      </c>
      <c r="J122" s="76">
        <v>2</v>
      </c>
      <c r="K122" s="76">
        <v>1</v>
      </c>
      <c r="L122" s="285">
        <v>200</v>
      </c>
      <c r="M122" s="286">
        <v>186</v>
      </c>
      <c r="N122" s="287">
        <v>214</v>
      </c>
      <c r="O122" s="111"/>
      <c r="P122" s="111"/>
      <c r="Q122" s="111"/>
      <c r="R122" s="111">
        <v>207</v>
      </c>
      <c r="S122" s="111">
        <v>212</v>
      </c>
      <c r="T122" s="77"/>
      <c r="U122" s="77"/>
      <c r="V122" s="111">
        <v>200</v>
      </c>
      <c r="W122" s="111">
        <v>196</v>
      </c>
      <c r="X122" s="111">
        <v>179</v>
      </c>
      <c r="Y122" s="111">
        <v>190</v>
      </c>
      <c r="Z122" s="111">
        <v>183</v>
      </c>
      <c r="AA122" s="77">
        <v>87</v>
      </c>
      <c r="AB122" s="77">
        <v>83</v>
      </c>
      <c r="AC122" s="111"/>
      <c r="AD122" s="111"/>
      <c r="AE122" s="111"/>
      <c r="AF122" s="111"/>
      <c r="AG122" s="111"/>
      <c r="AH122" s="77"/>
      <c r="AI122" s="77"/>
      <c r="AJ122" s="78">
        <v>195.3</v>
      </c>
      <c r="AK122" s="79">
        <v>76</v>
      </c>
      <c r="AL122" s="80">
        <v>95</v>
      </c>
      <c r="AM122" s="77">
        <v>85</v>
      </c>
      <c r="AN122" s="77">
        <v>85</v>
      </c>
      <c r="AO122" s="81">
        <v>10</v>
      </c>
      <c r="AP122" s="81">
        <v>4</v>
      </c>
      <c r="AQ122" s="81">
        <v>4</v>
      </c>
      <c r="AR122" s="81"/>
      <c r="AS122" s="81"/>
      <c r="AT122" s="81"/>
      <c r="AU122" s="81"/>
      <c r="AV122" s="81"/>
      <c r="AW122" s="81"/>
      <c r="AX122" s="82">
        <v>18</v>
      </c>
      <c r="AY122" s="83">
        <v>1296</v>
      </c>
      <c r="AZ122" s="149">
        <v>1.4999999999999999E-2</v>
      </c>
      <c r="BA122" s="84">
        <v>1.4E-2</v>
      </c>
      <c r="BB122" s="83">
        <v>1</v>
      </c>
      <c r="BC122" s="83">
        <v>0.1</v>
      </c>
      <c r="BD122" s="83">
        <v>6.5</v>
      </c>
      <c r="BE122" s="83">
        <v>3.5</v>
      </c>
      <c r="BF122" s="83">
        <v>253.1</v>
      </c>
      <c r="BG122" s="28" t="s">
        <v>267</v>
      </c>
      <c r="BH122" s="85" t="s">
        <v>267</v>
      </c>
      <c r="BI122" s="85"/>
      <c r="BJ122" s="85"/>
      <c r="BK122" s="85">
        <v>1</v>
      </c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  <c r="CW122" s="85"/>
    </row>
    <row r="123" spans="1:101" s="86" customFormat="1" ht="31.5" hidden="1" customHeight="1" x14ac:dyDescent="0.35">
      <c r="A123" s="73">
        <v>2021</v>
      </c>
      <c r="B123" s="74">
        <v>1</v>
      </c>
      <c r="C123" s="284">
        <v>44202</v>
      </c>
      <c r="D123" s="74">
        <v>384</v>
      </c>
      <c r="E123" s="74">
        <v>556</v>
      </c>
      <c r="F123" s="74">
        <v>8</v>
      </c>
      <c r="G123" s="75" t="s">
        <v>175</v>
      </c>
      <c r="H123" s="76" t="s">
        <v>176</v>
      </c>
      <c r="I123" s="76" t="s">
        <v>144</v>
      </c>
      <c r="J123" s="76">
        <v>1</v>
      </c>
      <c r="K123" s="76">
        <v>6</v>
      </c>
      <c r="L123" s="285">
        <v>1066</v>
      </c>
      <c r="M123" s="286">
        <v>1003.106</v>
      </c>
      <c r="N123" s="287">
        <v>1141.6859999999999</v>
      </c>
      <c r="O123" s="111"/>
      <c r="P123" s="111">
        <v>1104</v>
      </c>
      <c r="Q123" s="111">
        <v>1087</v>
      </c>
      <c r="R123" s="111">
        <v>1075</v>
      </c>
      <c r="S123" s="111">
        <v>1060</v>
      </c>
      <c r="T123" s="77">
        <v>142</v>
      </c>
      <c r="U123" s="77">
        <v>132</v>
      </c>
      <c r="V123" s="111">
        <v>1011</v>
      </c>
      <c r="W123" s="111">
        <v>1037</v>
      </c>
      <c r="X123" s="111">
        <v>1024</v>
      </c>
      <c r="Y123" s="111">
        <v>1063</v>
      </c>
      <c r="Z123" s="111">
        <v>1082</v>
      </c>
      <c r="AA123" s="77">
        <v>138</v>
      </c>
      <c r="AB123" s="77">
        <v>135</v>
      </c>
      <c r="AC123" s="111"/>
      <c r="AD123" s="111"/>
      <c r="AE123" s="111"/>
      <c r="AF123" s="111"/>
      <c r="AG123" s="111"/>
      <c r="AH123" s="77"/>
      <c r="AI123" s="77"/>
      <c r="AJ123" s="78">
        <v>1060.3</v>
      </c>
      <c r="AK123" s="79">
        <v>20</v>
      </c>
      <c r="AL123" s="80">
        <v>180</v>
      </c>
      <c r="AM123" s="77">
        <v>26</v>
      </c>
      <c r="AN123" s="77">
        <v>137</v>
      </c>
      <c r="AO123" s="81">
        <v>2</v>
      </c>
      <c r="AP123" s="81">
        <v>3</v>
      </c>
      <c r="AQ123" s="81">
        <v>5</v>
      </c>
      <c r="AR123" s="81"/>
      <c r="AS123" s="81">
        <v>0</v>
      </c>
      <c r="AT123" s="81"/>
      <c r="AU123" s="81"/>
      <c r="AV123" s="81"/>
      <c r="AW123" s="81"/>
      <c r="AX123" s="82">
        <v>11</v>
      </c>
      <c r="AY123" s="83">
        <v>347</v>
      </c>
      <c r="AZ123" s="149">
        <v>1.4999999999999999E-2</v>
      </c>
      <c r="BA123" s="84">
        <v>3.2000000000000001E-2</v>
      </c>
      <c r="BB123" s="83"/>
      <c r="BC123" s="83">
        <v>0</v>
      </c>
      <c r="BD123" s="83">
        <v>0.3</v>
      </c>
      <c r="BE123" s="83">
        <v>11.7</v>
      </c>
      <c r="BF123" s="83">
        <v>367.9</v>
      </c>
      <c r="BG123" s="28" t="s">
        <v>153</v>
      </c>
      <c r="BH123" s="85" t="s">
        <v>154</v>
      </c>
      <c r="BI123" s="85" t="s">
        <v>177</v>
      </c>
      <c r="BJ123" s="85"/>
      <c r="BK123" s="85">
        <v>1</v>
      </c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  <c r="CW123" s="85"/>
    </row>
    <row r="124" spans="1:101" s="86" customFormat="1" ht="31.5" hidden="1" customHeight="1" x14ac:dyDescent="0.35">
      <c r="A124" s="73">
        <v>2021</v>
      </c>
      <c r="B124" s="74">
        <v>1</v>
      </c>
      <c r="C124" s="284">
        <v>44202</v>
      </c>
      <c r="D124" s="74">
        <v>384</v>
      </c>
      <c r="E124" s="74">
        <v>557</v>
      </c>
      <c r="F124" s="74">
        <v>8</v>
      </c>
      <c r="G124" s="75" t="s">
        <v>178</v>
      </c>
      <c r="H124" s="76" t="s">
        <v>179</v>
      </c>
      <c r="I124" s="76" t="s">
        <v>144</v>
      </c>
      <c r="J124" s="76">
        <v>1</v>
      </c>
      <c r="K124" s="76">
        <v>6</v>
      </c>
      <c r="L124" s="285">
        <v>182</v>
      </c>
      <c r="M124" s="286">
        <v>171.262</v>
      </c>
      <c r="N124" s="287">
        <v>194.922</v>
      </c>
      <c r="O124" s="111"/>
      <c r="P124" s="111">
        <v>193</v>
      </c>
      <c r="Q124" s="111">
        <v>189</v>
      </c>
      <c r="R124" s="111">
        <v>191</v>
      </c>
      <c r="S124" s="111">
        <v>192</v>
      </c>
      <c r="T124" s="77">
        <v>142</v>
      </c>
      <c r="U124" s="77">
        <v>132</v>
      </c>
      <c r="V124" s="111">
        <v>187</v>
      </c>
      <c r="W124" s="111">
        <v>209</v>
      </c>
      <c r="X124" s="111">
        <v>191</v>
      </c>
      <c r="Y124" s="111">
        <v>183</v>
      </c>
      <c r="Z124" s="111">
        <v>191</v>
      </c>
      <c r="AA124" s="77">
        <v>138</v>
      </c>
      <c r="AB124" s="77">
        <v>135</v>
      </c>
      <c r="AC124" s="111"/>
      <c r="AD124" s="111"/>
      <c r="AE124" s="111"/>
      <c r="AF124" s="111"/>
      <c r="AG124" s="111"/>
      <c r="AH124" s="77"/>
      <c r="AI124" s="77"/>
      <c r="AJ124" s="78">
        <v>191.8</v>
      </c>
      <c r="AK124" s="79">
        <v>20</v>
      </c>
      <c r="AL124" s="80">
        <v>180</v>
      </c>
      <c r="AM124" s="77">
        <v>26</v>
      </c>
      <c r="AN124" s="77">
        <v>137</v>
      </c>
      <c r="AO124" s="81">
        <v>3</v>
      </c>
      <c r="AP124" s="81">
        <v>4</v>
      </c>
      <c r="AQ124" s="81">
        <v>4</v>
      </c>
      <c r="AR124" s="81"/>
      <c r="AS124" s="81">
        <v>1</v>
      </c>
      <c r="AT124" s="81"/>
      <c r="AU124" s="81"/>
      <c r="AV124" s="81"/>
      <c r="AW124" s="81"/>
      <c r="AX124" s="82">
        <v>11</v>
      </c>
      <c r="AY124" s="83">
        <v>347</v>
      </c>
      <c r="AZ124" s="149">
        <v>1.4999999999999999E-2</v>
      </c>
      <c r="BA124" s="84">
        <v>3.2000000000000001E-2</v>
      </c>
      <c r="BB124" s="83"/>
      <c r="BC124" s="83">
        <v>0.1</v>
      </c>
      <c r="BD124" s="83">
        <v>1.9</v>
      </c>
      <c r="BE124" s="83">
        <v>2.1</v>
      </c>
      <c r="BF124" s="83">
        <v>66.599999999999994</v>
      </c>
      <c r="BG124" s="28" t="s">
        <v>153</v>
      </c>
      <c r="BH124" s="85" t="s">
        <v>154</v>
      </c>
      <c r="BI124" s="85" t="s">
        <v>177</v>
      </c>
      <c r="BJ124" s="85" t="s">
        <v>180</v>
      </c>
      <c r="BK124" s="85">
        <v>1</v>
      </c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  <c r="CW124" s="85"/>
    </row>
    <row r="125" spans="1:101" s="86" customFormat="1" ht="31.5" customHeight="1" x14ac:dyDescent="0.35">
      <c r="A125" s="73">
        <v>2021</v>
      </c>
      <c r="B125" s="74">
        <v>1</v>
      </c>
      <c r="C125" s="284">
        <v>44202</v>
      </c>
      <c r="D125" s="74">
        <v>53</v>
      </c>
      <c r="E125" s="74">
        <v>131</v>
      </c>
      <c r="F125" s="74">
        <v>30</v>
      </c>
      <c r="G125" s="75" t="s">
        <v>185</v>
      </c>
      <c r="H125" s="76" t="s">
        <v>186</v>
      </c>
      <c r="I125" s="76" t="s">
        <v>159</v>
      </c>
      <c r="J125" s="76">
        <v>25</v>
      </c>
      <c r="K125" s="76">
        <v>1</v>
      </c>
      <c r="L125" s="285">
        <v>10</v>
      </c>
      <c r="M125" s="286">
        <v>9.3000000000000007</v>
      </c>
      <c r="N125" s="287">
        <v>10.7</v>
      </c>
      <c r="O125" s="111">
        <v>10</v>
      </c>
      <c r="P125" s="111">
        <v>10</v>
      </c>
      <c r="Q125" s="111">
        <v>10</v>
      </c>
      <c r="R125" s="111">
        <v>11</v>
      </c>
      <c r="S125" s="111">
        <v>10</v>
      </c>
      <c r="T125" s="77">
        <v>111</v>
      </c>
      <c r="U125" s="77">
        <v>96</v>
      </c>
      <c r="V125" s="111"/>
      <c r="W125" s="111"/>
      <c r="X125" s="111"/>
      <c r="Y125" s="111"/>
      <c r="Z125" s="111"/>
      <c r="AA125" s="77"/>
      <c r="AB125" s="77"/>
      <c r="AC125" s="111"/>
      <c r="AD125" s="111"/>
      <c r="AE125" s="111"/>
      <c r="AF125" s="111"/>
      <c r="AG125" s="111"/>
      <c r="AH125" s="77"/>
      <c r="AI125" s="77"/>
      <c r="AJ125" s="78">
        <v>10.1</v>
      </c>
      <c r="AK125" s="79">
        <v>772</v>
      </c>
      <c r="AL125" s="80">
        <v>117</v>
      </c>
      <c r="AM125" s="77">
        <v>870</v>
      </c>
      <c r="AN125" s="77">
        <v>104</v>
      </c>
      <c r="AO125" s="81">
        <v>13</v>
      </c>
      <c r="AP125" s="81">
        <v>10</v>
      </c>
      <c r="AQ125" s="81">
        <v>20</v>
      </c>
      <c r="AR125" s="81"/>
      <c r="AS125" s="81">
        <v>5</v>
      </c>
      <c r="AT125" s="81"/>
      <c r="AU125" s="81"/>
      <c r="AV125" s="81"/>
      <c r="AW125" s="81"/>
      <c r="AX125" s="82">
        <v>48</v>
      </c>
      <c r="AY125" s="83">
        <v>16848</v>
      </c>
      <c r="AZ125" s="149">
        <v>0.02</v>
      </c>
      <c r="BA125" s="84">
        <v>3.0000000000000001E-3</v>
      </c>
      <c r="BB125" s="83">
        <v>1</v>
      </c>
      <c r="BC125" s="83">
        <v>4.8</v>
      </c>
      <c r="BD125" s="83">
        <v>1684.8</v>
      </c>
      <c r="BE125" s="83">
        <v>0.5</v>
      </c>
      <c r="BF125" s="83">
        <v>170.2</v>
      </c>
      <c r="BG125" s="28" t="s">
        <v>148</v>
      </c>
      <c r="BH125" s="85" t="s">
        <v>187</v>
      </c>
      <c r="BI125" s="85" t="s">
        <v>188</v>
      </c>
      <c r="BJ125" s="85"/>
      <c r="BK125" s="85">
        <v>1</v>
      </c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  <c r="CW125" s="85"/>
    </row>
    <row r="126" spans="1:101" s="86" customFormat="1" ht="31.5" hidden="1" customHeight="1" x14ac:dyDescent="0.35">
      <c r="A126" s="73">
        <v>2021</v>
      </c>
      <c r="B126" s="74">
        <v>1</v>
      </c>
      <c r="C126" s="284">
        <v>44202</v>
      </c>
      <c r="D126" s="74">
        <v>123</v>
      </c>
      <c r="E126" s="74">
        <v>645</v>
      </c>
      <c r="F126" s="74">
        <v>34</v>
      </c>
      <c r="G126" s="75" t="s">
        <v>226</v>
      </c>
      <c r="H126" s="76" t="s">
        <v>227</v>
      </c>
      <c r="I126" s="76" t="s">
        <v>228</v>
      </c>
      <c r="J126" s="76">
        <v>4</v>
      </c>
      <c r="K126" s="76">
        <v>1</v>
      </c>
      <c r="L126" s="285">
        <v>133</v>
      </c>
      <c r="M126" s="286">
        <v>123.69</v>
      </c>
      <c r="N126" s="287">
        <v>142.31</v>
      </c>
      <c r="O126" s="111"/>
      <c r="P126" s="111"/>
      <c r="Q126" s="111"/>
      <c r="R126" s="111"/>
      <c r="S126" s="111"/>
      <c r="T126" s="77"/>
      <c r="U126" s="77"/>
      <c r="V126" s="111"/>
      <c r="W126" s="111"/>
      <c r="X126" s="111"/>
      <c r="Y126" s="111"/>
      <c r="Z126" s="111"/>
      <c r="AA126" s="77"/>
      <c r="AB126" s="77"/>
      <c r="AC126" s="111"/>
      <c r="AD126" s="111"/>
      <c r="AE126" s="111"/>
      <c r="AF126" s="111"/>
      <c r="AG126" s="111"/>
      <c r="AH126" s="77"/>
      <c r="AI126" s="77"/>
      <c r="AJ126" s="78"/>
      <c r="AK126" s="79">
        <v>80</v>
      </c>
      <c r="AL126" s="80">
        <v>180</v>
      </c>
      <c r="AM126" s="77"/>
      <c r="AN126" s="77"/>
      <c r="AO126" s="81"/>
      <c r="AP126" s="81"/>
      <c r="AQ126" s="81"/>
      <c r="AR126" s="81"/>
      <c r="AS126" s="81"/>
      <c r="AT126" s="81"/>
      <c r="AU126" s="81"/>
      <c r="AV126" s="81"/>
      <c r="AW126" s="81"/>
      <c r="AX126" s="82"/>
      <c r="AY126" s="83">
        <v>1000</v>
      </c>
      <c r="AZ126" s="149">
        <v>0.02</v>
      </c>
      <c r="BA126" s="84"/>
      <c r="BB126" s="83"/>
      <c r="BC126" s="83"/>
      <c r="BD126" s="83">
        <v>7.5</v>
      </c>
      <c r="BE126" s="83"/>
      <c r="BF126" s="83"/>
      <c r="BG126" s="28" t="s">
        <v>229</v>
      </c>
      <c r="BH126" s="85" t="s">
        <v>229</v>
      </c>
      <c r="BI126" s="85"/>
      <c r="BJ126" s="85"/>
      <c r="BK126" s="85">
        <v>1</v>
      </c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  <c r="CW126" s="85"/>
    </row>
    <row r="127" spans="1:101" s="86" customFormat="1" ht="31.5" hidden="1" customHeight="1" x14ac:dyDescent="0.35">
      <c r="A127" s="73">
        <v>2021</v>
      </c>
      <c r="B127" s="74">
        <v>1</v>
      </c>
      <c r="C127" s="284">
        <v>44202</v>
      </c>
      <c r="D127" s="74">
        <v>393</v>
      </c>
      <c r="E127" s="74">
        <v>605</v>
      </c>
      <c r="F127" s="74">
        <v>34</v>
      </c>
      <c r="G127" s="75" t="s">
        <v>268</v>
      </c>
      <c r="H127" s="76" t="s">
        <v>269</v>
      </c>
      <c r="I127" s="76" t="s">
        <v>270</v>
      </c>
      <c r="J127" s="76">
        <v>1</v>
      </c>
      <c r="K127" s="76">
        <v>2</v>
      </c>
      <c r="L127" s="285">
        <v>1293</v>
      </c>
      <c r="M127" s="286">
        <v>1202.49</v>
      </c>
      <c r="N127" s="287">
        <v>1383.51</v>
      </c>
      <c r="O127" s="111"/>
      <c r="P127" s="111"/>
      <c r="Q127" s="111"/>
      <c r="R127" s="111"/>
      <c r="S127" s="111"/>
      <c r="T127" s="77"/>
      <c r="U127" s="77"/>
      <c r="V127" s="111"/>
      <c r="W127" s="111"/>
      <c r="X127" s="111"/>
      <c r="Y127" s="111"/>
      <c r="Z127" s="111"/>
      <c r="AA127" s="77"/>
      <c r="AB127" s="77"/>
      <c r="AC127" s="111"/>
      <c r="AD127" s="111"/>
      <c r="AE127" s="111"/>
      <c r="AF127" s="111"/>
      <c r="AG127" s="111"/>
      <c r="AH127" s="77"/>
      <c r="AI127" s="77"/>
      <c r="AJ127" s="78"/>
      <c r="AK127" s="79">
        <v>13</v>
      </c>
      <c r="AL127" s="80">
        <v>200</v>
      </c>
      <c r="AM127" s="77"/>
      <c r="AN127" s="77"/>
      <c r="AO127" s="81">
        <v>18</v>
      </c>
      <c r="AP127" s="81"/>
      <c r="AQ127" s="81">
        <v>7</v>
      </c>
      <c r="AR127" s="81"/>
      <c r="AS127" s="81"/>
      <c r="AT127" s="81"/>
      <c r="AU127" s="81"/>
      <c r="AV127" s="81"/>
      <c r="AW127" s="81"/>
      <c r="AX127" s="82">
        <v>25</v>
      </c>
      <c r="AY127" s="83">
        <v>217</v>
      </c>
      <c r="AZ127" s="149">
        <v>0.02</v>
      </c>
      <c r="BA127" s="84">
        <v>0.115</v>
      </c>
      <c r="BB127" s="83"/>
      <c r="BC127" s="83">
        <v>0</v>
      </c>
      <c r="BD127" s="83">
        <v>0.2</v>
      </c>
      <c r="BE127" s="83"/>
      <c r="BF127" s="83"/>
      <c r="BG127" s="28" t="s">
        <v>271</v>
      </c>
      <c r="BH127" s="85" t="s">
        <v>271</v>
      </c>
      <c r="BI127" s="85"/>
      <c r="BJ127" s="85"/>
      <c r="BK127" s="85">
        <v>1</v>
      </c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  <c r="CW127" s="85"/>
    </row>
    <row r="128" spans="1:101" s="86" customFormat="1" ht="31.5" customHeight="1" x14ac:dyDescent="0.35">
      <c r="A128" s="73">
        <v>2021</v>
      </c>
      <c r="B128" s="74">
        <v>1</v>
      </c>
      <c r="C128" s="284">
        <v>44202</v>
      </c>
      <c r="D128" s="74">
        <v>334</v>
      </c>
      <c r="E128" s="74">
        <v>254</v>
      </c>
      <c r="F128" s="74">
        <v>46</v>
      </c>
      <c r="G128" s="75" t="s">
        <v>189</v>
      </c>
      <c r="H128" s="76" t="s">
        <v>190</v>
      </c>
      <c r="I128" s="76" t="s">
        <v>191</v>
      </c>
      <c r="J128" s="76">
        <v>4</v>
      </c>
      <c r="K128" s="76">
        <v>2</v>
      </c>
      <c r="L128" s="285">
        <v>203</v>
      </c>
      <c r="M128" s="286">
        <v>188.79</v>
      </c>
      <c r="N128" s="287">
        <v>217.21</v>
      </c>
      <c r="O128" s="111">
        <v>205</v>
      </c>
      <c r="P128" s="111">
        <v>202</v>
      </c>
      <c r="Q128" s="111">
        <v>209</v>
      </c>
      <c r="R128" s="111">
        <v>211</v>
      </c>
      <c r="S128" s="111">
        <v>203</v>
      </c>
      <c r="T128" s="77">
        <v>139</v>
      </c>
      <c r="U128" s="77">
        <v>144</v>
      </c>
      <c r="V128" s="111">
        <v>210</v>
      </c>
      <c r="W128" s="111">
        <v>208</v>
      </c>
      <c r="X128" s="111">
        <v>200</v>
      </c>
      <c r="Y128" s="111">
        <v>213</v>
      </c>
      <c r="Z128" s="111">
        <v>215</v>
      </c>
      <c r="AA128" s="77">
        <v>139</v>
      </c>
      <c r="AB128" s="77">
        <v>132</v>
      </c>
      <c r="AC128" s="111"/>
      <c r="AD128" s="111"/>
      <c r="AE128" s="111"/>
      <c r="AF128" s="111"/>
      <c r="AG128" s="111"/>
      <c r="AH128" s="77"/>
      <c r="AI128" s="77"/>
      <c r="AJ128" s="78">
        <v>207.6</v>
      </c>
      <c r="AK128" s="79">
        <v>88</v>
      </c>
      <c r="AL128" s="80">
        <v>164</v>
      </c>
      <c r="AM128" s="77">
        <v>104</v>
      </c>
      <c r="AN128" s="77">
        <v>139</v>
      </c>
      <c r="AO128" s="81">
        <v>7</v>
      </c>
      <c r="AP128" s="81">
        <v>4</v>
      </c>
      <c r="AQ128" s="81">
        <v>5</v>
      </c>
      <c r="AR128" s="81"/>
      <c r="AS128" s="81">
        <v>3</v>
      </c>
      <c r="AT128" s="81"/>
      <c r="AU128" s="81"/>
      <c r="AV128" s="81"/>
      <c r="AW128" s="81"/>
      <c r="AX128" s="82">
        <v>19</v>
      </c>
      <c r="AY128" s="83">
        <v>2719</v>
      </c>
      <c r="AZ128" s="149">
        <v>0.02</v>
      </c>
      <c r="BA128" s="84">
        <v>7.0000000000000001E-3</v>
      </c>
      <c r="BB128" s="83">
        <v>1</v>
      </c>
      <c r="BC128" s="83">
        <v>0.1</v>
      </c>
      <c r="BD128" s="83">
        <v>13.4</v>
      </c>
      <c r="BE128" s="83">
        <v>3.9</v>
      </c>
      <c r="BF128" s="83">
        <v>564.5</v>
      </c>
      <c r="BG128" s="28" t="s">
        <v>148</v>
      </c>
      <c r="BH128" s="85" t="s">
        <v>184</v>
      </c>
      <c r="BI128" s="85" t="s">
        <v>192</v>
      </c>
      <c r="BJ128" s="85"/>
      <c r="BK128" s="85">
        <v>1</v>
      </c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  <c r="CW128" s="85"/>
    </row>
    <row r="129" spans="1:101" s="86" customFormat="1" ht="31.5" customHeight="1" x14ac:dyDescent="0.35">
      <c r="A129" s="73">
        <v>2021</v>
      </c>
      <c r="B129" s="74">
        <v>1</v>
      </c>
      <c r="C129" s="284">
        <v>44202</v>
      </c>
      <c r="D129" s="74">
        <v>415</v>
      </c>
      <c r="E129" s="74">
        <v>655</v>
      </c>
      <c r="F129" s="74">
        <v>47</v>
      </c>
      <c r="G129" s="75" t="s">
        <v>246</v>
      </c>
      <c r="H129" s="76" t="s">
        <v>247</v>
      </c>
      <c r="I129" s="76" t="s">
        <v>191</v>
      </c>
      <c r="J129" s="76">
        <v>3</v>
      </c>
      <c r="K129" s="76">
        <v>1</v>
      </c>
      <c r="L129" s="285">
        <v>148</v>
      </c>
      <c r="M129" s="286">
        <v>137.63999999999999</v>
      </c>
      <c r="N129" s="287">
        <v>158.36000000000001</v>
      </c>
      <c r="O129" s="111">
        <v>153</v>
      </c>
      <c r="P129" s="111">
        <v>148</v>
      </c>
      <c r="Q129" s="111">
        <v>145</v>
      </c>
      <c r="R129" s="111">
        <v>146</v>
      </c>
      <c r="S129" s="111">
        <v>149</v>
      </c>
      <c r="T129" s="77">
        <v>216</v>
      </c>
      <c r="U129" s="77">
        <v>216</v>
      </c>
      <c r="V129" s="111"/>
      <c r="W129" s="111"/>
      <c r="X129" s="111"/>
      <c r="Y129" s="111"/>
      <c r="Z129" s="111"/>
      <c r="AA129" s="77"/>
      <c r="AB129" s="77"/>
      <c r="AC129" s="111"/>
      <c r="AD129" s="111"/>
      <c r="AE129" s="111"/>
      <c r="AF129" s="111"/>
      <c r="AG129" s="111"/>
      <c r="AH129" s="77"/>
      <c r="AI129" s="77"/>
      <c r="AJ129" s="78">
        <v>148</v>
      </c>
      <c r="AK129" s="79">
        <v>60</v>
      </c>
      <c r="AL129" s="80">
        <v>180</v>
      </c>
      <c r="AM129" s="77">
        <v>50</v>
      </c>
      <c r="AN129" s="77">
        <v>216</v>
      </c>
      <c r="AO129" s="81">
        <v>2</v>
      </c>
      <c r="AP129" s="81">
        <v>1</v>
      </c>
      <c r="AQ129" s="81">
        <v>1</v>
      </c>
      <c r="AR129" s="81"/>
      <c r="AS129" s="81"/>
      <c r="AT129" s="81"/>
      <c r="AU129" s="81"/>
      <c r="AV129" s="81"/>
      <c r="AW129" s="81"/>
      <c r="AX129" s="82">
        <v>4</v>
      </c>
      <c r="AY129" s="83">
        <v>564</v>
      </c>
      <c r="AZ129" s="149">
        <v>0.02</v>
      </c>
      <c r="BA129" s="84">
        <v>7.0000000000000001E-3</v>
      </c>
      <c r="BB129" s="83">
        <v>1</v>
      </c>
      <c r="BC129" s="83">
        <v>0</v>
      </c>
      <c r="BD129" s="83">
        <v>3.8</v>
      </c>
      <c r="BE129" s="83">
        <v>0.6</v>
      </c>
      <c r="BF129" s="83">
        <v>83.5</v>
      </c>
      <c r="BG129" s="28" t="s">
        <v>148</v>
      </c>
      <c r="BH129" s="85" t="s">
        <v>149</v>
      </c>
      <c r="BI129" s="85" t="s">
        <v>248</v>
      </c>
      <c r="BJ129" s="85"/>
      <c r="BK129" s="85">
        <v>1</v>
      </c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  <c r="CW129" s="85"/>
    </row>
    <row r="130" spans="1:101" s="86" customFormat="1" ht="31.5" customHeight="1" x14ac:dyDescent="0.35">
      <c r="A130" s="73">
        <v>2021</v>
      </c>
      <c r="B130" s="74">
        <v>1</v>
      </c>
      <c r="C130" s="284">
        <v>44202</v>
      </c>
      <c r="D130" s="74">
        <v>415</v>
      </c>
      <c r="E130" s="74">
        <v>656</v>
      </c>
      <c r="F130" s="74">
        <v>47</v>
      </c>
      <c r="G130" s="75" t="s">
        <v>249</v>
      </c>
      <c r="H130" s="76" t="s">
        <v>250</v>
      </c>
      <c r="I130" s="76" t="s">
        <v>191</v>
      </c>
      <c r="J130" s="76">
        <v>3</v>
      </c>
      <c r="K130" s="76">
        <v>1</v>
      </c>
      <c r="L130" s="285">
        <v>148</v>
      </c>
      <c r="M130" s="286">
        <v>137.63999999999999</v>
      </c>
      <c r="N130" s="287">
        <v>158.36000000000001</v>
      </c>
      <c r="O130" s="111">
        <v>153</v>
      </c>
      <c r="P130" s="111">
        <v>148</v>
      </c>
      <c r="Q130" s="111">
        <v>145</v>
      </c>
      <c r="R130" s="111">
        <v>146</v>
      </c>
      <c r="S130" s="111">
        <v>149</v>
      </c>
      <c r="T130" s="77">
        <v>216</v>
      </c>
      <c r="U130" s="77">
        <v>216</v>
      </c>
      <c r="V130" s="111"/>
      <c r="W130" s="111"/>
      <c r="X130" s="111"/>
      <c r="Y130" s="111"/>
      <c r="Z130" s="111"/>
      <c r="AA130" s="77"/>
      <c r="AB130" s="77"/>
      <c r="AC130" s="111"/>
      <c r="AD130" s="111"/>
      <c r="AE130" s="111"/>
      <c r="AF130" s="111"/>
      <c r="AG130" s="111"/>
      <c r="AH130" s="77"/>
      <c r="AI130" s="77"/>
      <c r="AJ130" s="78">
        <v>148</v>
      </c>
      <c r="AK130" s="79">
        <v>60</v>
      </c>
      <c r="AL130" s="80">
        <v>180</v>
      </c>
      <c r="AM130" s="77">
        <v>50</v>
      </c>
      <c r="AN130" s="77">
        <v>216</v>
      </c>
      <c r="AO130" s="81">
        <v>2</v>
      </c>
      <c r="AP130" s="81">
        <v>1</v>
      </c>
      <c r="AQ130" s="81">
        <v>1</v>
      </c>
      <c r="AR130" s="81"/>
      <c r="AS130" s="81"/>
      <c r="AT130" s="81"/>
      <c r="AU130" s="81"/>
      <c r="AV130" s="81"/>
      <c r="AW130" s="81"/>
      <c r="AX130" s="82">
        <v>4</v>
      </c>
      <c r="AY130" s="83">
        <v>564</v>
      </c>
      <c r="AZ130" s="149">
        <v>0.02</v>
      </c>
      <c r="BA130" s="84">
        <v>7.0000000000000001E-3</v>
      </c>
      <c r="BB130" s="83">
        <v>1</v>
      </c>
      <c r="BC130" s="83">
        <v>0</v>
      </c>
      <c r="BD130" s="83">
        <v>3.8</v>
      </c>
      <c r="BE130" s="83">
        <v>0.6</v>
      </c>
      <c r="BF130" s="83">
        <v>83.5</v>
      </c>
      <c r="BG130" s="28" t="s">
        <v>148</v>
      </c>
      <c r="BH130" s="85" t="s">
        <v>149</v>
      </c>
      <c r="BI130" s="85" t="s">
        <v>251</v>
      </c>
      <c r="BJ130" s="85"/>
      <c r="BK130" s="85">
        <v>1</v>
      </c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  <c r="CW130" s="85"/>
    </row>
    <row r="131" spans="1:101" s="86" customFormat="1" ht="31.5" customHeight="1" x14ac:dyDescent="0.35">
      <c r="A131" s="73">
        <v>2021</v>
      </c>
      <c r="B131" s="74">
        <v>1</v>
      </c>
      <c r="C131" s="284">
        <v>44202</v>
      </c>
      <c r="D131" s="74">
        <v>415</v>
      </c>
      <c r="E131" s="74">
        <v>657</v>
      </c>
      <c r="F131" s="74">
        <v>47</v>
      </c>
      <c r="G131" s="75" t="s">
        <v>252</v>
      </c>
      <c r="H131" s="76" t="s">
        <v>253</v>
      </c>
      <c r="I131" s="76" t="s">
        <v>191</v>
      </c>
      <c r="J131" s="76">
        <v>3</v>
      </c>
      <c r="K131" s="76">
        <v>1</v>
      </c>
      <c r="L131" s="285">
        <v>90</v>
      </c>
      <c r="M131" s="286">
        <v>83.7</v>
      </c>
      <c r="N131" s="287">
        <v>96.3</v>
      </c>
      <c r="O131" s="111">
        <v>106</v>
      </c>
      <c r="P131" s="111">
        <v>92</v>
      </c>
      <c r="Q131" s="111">
        <v>96</v>
      </c>
      <c r="R131" s="111">
        <v>93</v>
      </c>
      <c r="S131" s="111">
        <v>94</v>
      </c>
      <c r="T131" s="77">
        <v>216</v>
      </c>
      <c r="U131" s="77">
        <v>216</v>
      </c>
      <c r="V131" s="111"/>
      <c r="W131" s="111"/>
      <c r="X131" s="111"/>
      <c r="Y131" s="111"/>
      <c r="Z131" s="111"/>
      <c r="AA131" s="77"/>
      <c r="AB131" s="77"/>
      <c r="AC131" s="111"/>
      <c r="AD131" s="111"/>
      <c r="AE131" s="111"/>
      <c r="AF131" s="111"/>
      <c r="AG131" s="111"/>
      <c r="AH131" s="77"/>
      <c r="AI131" s="77"/>
      <c r="AJ131" s="78">
        <v>96</v>
      </c>
      <c r="AK131" s="79">
        <v>60</v>
      </c>
      <c r="AL131" s="80">
        <v>180</v>
      </c>
      <c r="AM131" s="77">
        <v>50</v>
      </c>
      <c r="AN131" s="77">
        <v>216</v>
      </c>
      <c r="AO131" s="81">
        <v>1</v>
      </c>
      <c r="AP131" s="81">
        <v>2</v>
      </c>
      <c r="AQ131" s="81">
        <v>2</v>
      </c>
      <c r="AR131" s="81"/>
      <c r="AS131" s="81"/>
      <c r="AT131" s="81"/>
      <c r="AU131" s="81"/>
      <c r="AV131" s="81"/>
      <c r="AW131" s="81"/>
      <c r="AX131" s="82">
        <v>5</v>
      </c>
      <c r="AY131" s="83">
        <v>560</v>
      </c>
      <c r="AZ131" s="149">
        <v>0.02</v>
      </c>
      <c r="BA131" s="84">
        <v>8.9999999999999993E-3</v>
      </c>
      <c r="BB131" s="83">
        <v>1</v>
      </c>
      <c r="BC131" s="83">
        <v>0.1</v>
      </c>
      <c r="BD131" s="83">
        <v>6.2</v>
      </c>
      <c r="BE131" s="83">
        <v>0.5</v>
      </c>
      <c r="BF131" s="83">
        <v>53.8</v>
      </c>
      <c r="BG131" s="28" t="s">
        <v>148</v>
      </c>
      <c r="BH131" s="85" t="s">
        <v>149</v>
      </c>
      <c r="BI131" s="85" t="s">
        <v>254</v>
      </c>
      <c r="BJ131" s="85"/>
      <c r="BK131" s="85">
        <v>1</v>
      </c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  <c r="CW131" s="85"/>
    </row>
    <row r="132" spans="1:101" s="86" customFormat="1" ht="31.5" customHeight="1" x14ac:dyDescent="0.35">
      <c r="A132" s="73">
        <v>2021</v>
      </c>
      <c r="B132" s="74">
        <v>1</v>
      </c>
      <c r="C132" s="284">
        <v>44202</v>
      </c>
      <c r="D132" s="74">
        <v>415</v>
      </c>
      <c r="E132" s="74">
        <v>658</v>
      </c>
      <c r="F132" s="74">
        <v>47</v>
      </c>
      <c r="G132" s="75" t="s">
        <v>255</v>
      </c>
      <c r="H132" s="76" t="s">
        <v>256</v>
      </c>
      <c r="I132" s="76" t="s">
        <v>191</v>
      </c>
      <c r="J132" s="76">
        <v>3</v>
      </c>
      <c r="K132" s="76">
        <v>1</v>
      </c>
      <c r="L132" s="285">
        <v>90</v>
      </c>
      <c r="M132" s="286">
        <v>83.7</v>
      </c>
      <c r="N132" s="287">
        <v>96.3</v>
      </c>
      <c r="O132" s="111">
        <v>106</v>
      </c>
      <c r="P132" s="111">
        <v>92</v>
      </c>
      <c r="Q132" s="111">
        <v>96</v>
      </c>
      <c r="R132" s="111">
        <v>93</v>
      </c>
      <c r="S132" s="111">
        <v>94</v>
      </c>
      <c r="T132" s="77">
        <v>216</v>
      </c>
      <c r="U132" s="77">
        <v>216</v>
      </c>
      <c r="V132" s="111"/>
      <c r="W132" s="111"/>
      <c r="X132" s="111"/>
      <c r="Y132" s="111"/>
      <c r="Z132" s="111"/>
      <c r="AA132" s="77"/>
      <c r="AB132" s="77"/>
      <c r="AC132" s="111"/>
      <c r="AD132" s="111"/>
      <c r="AE132" s="111"/>
      <c r="AF132" s="111"/>
      <c r="AG132" s="111"/>
      <c r="AH132" s="77"/>
      <c r="AI132" s="77"/>
      <c r="AJ132" s="78">
        <v>96</v>
      </c>
      <c r="AK132" s="79">
        <v>60</v>
      </c>
      <c r="AL132" s="80">
        <v>180</v>
      </c>
      <c r="AM132" s="77">
        <v>50</v>
      </c>
      <c r="AN132" s="77">
        <v>216</v>
      </c>
      <c r="AO132" s="81">
        <v>1</v>
      </c>
      <c r="AP132" s="81">
        <v>2</v>
      </c>
      <c r="AQ132" s="81">
        <v>2</v>
      </c>
      <c r="AR132" s="81"/>
      <c r="AS132" s="81"/>
      <c r="AT132" s="81"/>
      <c r="AU132" s="81"/>
      <c r="AV132" s="81"/>
      <c r="AW132" s="81"/>
      <c r="AX132" s="82">
        <v>5</v>
      </c>
      <c r="AY132" s="83">
        <v>560</v>
      </c>
      <c r="AZ132" s="149">
        <v>0.02</v>
      </c>
      <c r="BA132" s="84">
        <v>8.9999999999999993E-3</v>
      </c>
      <c r="BB132" s="83">
        <v>1</v>
      </c>
      <c r="BC132" s="83">
        <v>0.1</v>
      </c>
      <c r="BD132" s="83">
        <v>6.2</v>
      </c>
      <c r="BE132" s="83">
        <v>0.5</v>
      </c>
      <c r="BF132" s="83">
        <v>53.8</v>
      </c>
      <c r="BG132" s="28" t="s">
        <v>148</v>
      </c>
      <c r="BH132" s="85" t="s">
        <v>149</v>
      </c>
      <c r="BI132" s="85" t="s">
        <v>257</v>
      </c>
      <c r="BJ132" s="85"/>
      <c r="BK132" s="85">
        <v>1</v>
      </c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  <c r="CW132" s="85"/>
    </row>
    <row r="133" spans="1:101" s="86" customFormat="1" ht="31.5" customHeight="1" x14ac:dyDescent="0.35">
      <c r="A133" s="73">
        <v>2021</v>
      </c>
      <c r="B133" s="74">
        <v>1</v>
      </c>
      <c r="C133" s="284">
        <v>44202</v>
      </c>
      <c r="D133" s="74">
        <v>214</v>
      </c>
      <c r="E133" s="74">
        <v>142</v>
      </c>
      <c r="F133" s="74">
        <v>48</v>
      </c>
      <c r="G133" s="75" t="s">
        <v>258</v>
      </c>
      <c r="H133" s="76" t="s">
        <v>259</v>
      </c>
      <c r="I133" s="76" t="s">
        <v>191</v>
      </c>
      <c r="J133" s="76">
        <v>4</v>
      </c>
      <c r="K133" s="76">
        <v>1</v>
      </c>
      <c r="L133" s="285">
        <v>351</v>
      </c>
      <c r="M133" s="286">
        <v>326.43</v>
      </c>
      <c r="N133" s="287">
        <v>375.57</v>
      </c>
      <c r="O133" s="111">
        <v>365</v>
      </c>
      <c r="P133" s="111">
        <v>355</v>
      </c>
      <c r="Q133" s="111"/>
      <c r="R133" s="111">
        <v>392</v>
      </c>
      <c r="S133" s="111"/>
      <c r="T133" s="77">
        <v>253</v>
      </c>
      <c r="U133" s="77">
        <v>283</v>
      </c>
      <c r="V133" s="111"/>
      <c r="W133" s="111"/>
      <c r="X133" s="111"/>
      <c r="Y133" s="111"/>
      <c r="Z133" s="111"/>
      <c r="AA133" s="77"/>
      <c r="AB133" s="77"/>
      <c r="AC133" s="111"/>
      <c r="AD133" s="111"/>
      <c r="AE133" s="111"/>
      <c r="AF133" s="111"/>
      <c r="AG133" s="111"/>
      <c r="AH133" s="77"/>
      <c r="AI133" s="77"/>
      <c r="AJ133" s="78">
        <v>370.7</v>
      </c>
      <c r="AK133" s="79">
        <v>68</v>
      </c>
      <c r="AL133" s="80">
        <v>212</v>
      </c>
      <c r="AM133" s="77">
        <v>54</v>
      </c>
      <c r="AN133" s="77">
        <v>268</v>
      </c>
      <c r="AO133" s="81">
        <v>20</v>
      </c>
      <c r="AP133" s="81">
        <v>10</v>
      </c>
      <c r="AQ133" s="81">
        <v>10</v>
      </c>
      <c r="AR133" s="81"/>
      <c r="AS133" s="81"/>
      <c r="AT133" s="81"/>
      <c r="AU133" s="81"/>
      <c r="AV133" s="81"/>
      <c r="AW133" s="81"/>
      <c r="AX133" s="82">
        <v>40</v>
      </c>
      <c r="AY133" s="83">
        <v>509</v>
      </c>
      <c r="AZ133" s="149">
        <v>0.02</v>
      </c>
      <c r="BA133" s="84">
        <v>7.9000000000000001E-2</v>
      </c>
      <c r="BB133" s="83"/>
      <c r="BC133" s="83">
        <v>0.1</v>
      </c>
      <c r="BD133" s="83">
        <v>1.5</v>
      </c>
      <c r="BE133" s="83">
        <v>14.8</v>
      </c>
      <c r="BF133" s="83">
        <v>188.7</v>
      </c>
      <c r="BG133" s="28" t="s">
        <v>148</v>
      </c>
      <c r="BH133" s="85" t="s">
        <v>187</v>
      </c>
      <c r="BI133" s="85" t="s">
        <v>260</v>
      </c>
      <c r="BJ133" s="85"/>
      <c r="BK133" s="85">
        <v>1</v>
      </c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  <c r="CW133" s="85"/>
    </row>
    <row r="134" spans="1:101" s="86" customFormat="1" ht="31.5" customHeight="1" x14ac:dyDescent="0.35">
      <c r="A134" s="73">
        <v>2021</v>
      </c>
      <c r="B134" s="74">
        <v>1</v>
      </c>
      <c r="C134" s="284">
        <v>44202</v>
      </c>
      <c r="D134" s="74">
        <v>4</v>
      </c>
      <c r="E134" s="74">
        <v>11</v>
      </c>
      <c r="F134" s="74">
        <v>49</v>
      </c>
      <c r="G134" s="75" t="s">
        <v>193</v>
      </c>
      <c r="H134" s="76" t="s">
        <v>194</v>
      </c>
      <c r="I134" s="76" t="s">
        <v>191</v>
      </c>
      <c r="J134" s="76">
        <v>2</v>
      </c>
      <c r="K134" s="76">
        <v>2</v>
      </c>
      <c r="L134" s="285">
        <v>212</v>
      </c>
      <c r="M134" s="286">
        <v>197.16</v>
      </c>
      <c r="N134" s="287">
        <v>226.84</v>
      </c>
      <c r="O134" s="111">
        <v>220</v>
      </c>
      <c r="P134" s="111">
        <v>218</v>
      </c>
      <c r="Q134" s="111">
        <v>221</v>
      </c>
      <c r="R134" s="111">
        <v>219</v>
      </c>
      <c r="S134" s="111">
        <v>222</v>
      </c>
      <c r="T134" s="77">
        <v>202</v>
      </c>
      <c r="U134" s="77">
        <v>230</v>
      </c>
      <c r="V134" s="111">
        <v>213</v>
      </c>
      <c r="W134" s="111">
        <v>228</v>
      </c>
      <c r="X134" s="111">
        <v>211</v>
      </c>
      <c r="Y134" s="111">
        <v>209</v>
      </c>
      <c r="Z134" s="111">
        <v>218</v>
      </c>
      <c r="AA134" s="77">
        <v>230</v>
      </c>
      <c r="AB134" s="77">
        <v>230</v>
      </c>
      <c r="AC134" s="111"/>
      <c r="AD134" s="111"/>
      <c r="AE134" s="111"/>
      <c r="AF134" s="111"/>
      <c r="AG134" s="111"/>
      <c r="AH134" s="77"/>
      <c r="AI134" s="77"/>
      <c r="AJ134" s="78">
        <v>217.9</v>
      </c>
      <c r="AK134" s="79">
        <v>37</v>
      </c>
      <c r="AL134" s="80">
        <v>195</v>
      </c>
      <c r="AM134" s="77">
        <v>32</v>
      </c>
      <c r="AN134" s="77">
        <v>223</v>
      </c>
      <c r="AO134" s="81">
        <v>6</v>
      </c>
      <c r="AP134" s="81">
        <v>2</v>
      </c>
      <c r="AQ134" s="81">
        <v>10</v>
      </c>
      <c r="AR134" s="81"/>
      <c r="AS134" s="81"/>
      <c r="AT134" s="81"/>
      <c r="AU134" s="81"/>
      <c r="AV134" s="81"/>
      <c r="AW134" s="81"/>
      <c r="AX134" s="82">
        <v>18</v>
      </c>
      <c r="AY134" s="83">
        <v>674</v>
      </c>
      <c r="AZ134" s="149">
        <v>0.02</v>
      </c>
      <c r="BA134" s="84">
        <v>2.7E-2</v>
      </c>
      <c r="BB134" s="83"/>
      <c r="BC134" s="83">
        <v>0.1</v>
      </c>
      <c r="BD134" s="83">
        <v>3.2</v>
      </c>
      <c r="BE134" s="83">
        <v>3.9</v>
      </c>
      <c r="BF134" s="83">
        <v>146.9</v>
      </c>
      <c r="BG134" s="28" t="s">
        <v>148</v>
      </c>
      <c r="BH134" s="85" t="s">
        <v>187</v>
      </c>
      <c r="BI134" s="85" t="s">
        <v>195</v>
      </c>
      <c r="BJ134" s="85"/>
      <c r="BK134" s="85">
        <v>1</v>
      </c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  <c r="CW134" s="85"/>
    </row>
    <row r="135" spans="1:101" s="86" customFormat="1" ht="31.5" customHeight="1" x14ac:dyDescent="0.35">
      <c r="A135" s="73">
        <v>2021</v>
      </c>
      <c r="B135" s="74">
        <v>1</v>
      </c>
      <c r="C135" s="284">
        <v>44202</v>
      </c>
      <c r="D135" s="74">
        <v>4</v>
      </c>
      <c r="E135" s="74">
        <v>12</v>
      </c>
      <c r="F135" s="74">
        <v>49</v>
      </c>
      <c r="G135" s="75" t="s">
        <v>196</v>
      </c>
      <c r="H135" s="76" t="s">
        <v>197</v>
      </c>
      <c r="I135" s="76" t="s">
        <v>191</v>
      </c>
      <c r="J135" s="76">
        <v>2</v>
      </c>
      <c r="K135" s="76">
        <v>2</v>
      </c>
      <c r="L135" s="285">
        <v>212</v>
      </c>
      <c r="M135" s="286">
        <v>197.16</v>
      </c>
      <c r="N135" s="287">
        <v>226.84</v>
      </c>
      <c r="O135" s="111">
        <v>214</v>
      </c>
      <c r="P135" s="111">
        <v>214</v>
      </c>
      <c r="Q135" s="111">
        <v>218</v>
      </c>
      <c r="R135" s="111">
        <v>216</v>
      </c>
      <c r="S135" s="111">
        <v>218</v>
      </c>
      <c r="T135" s="77">
        <v>202</v>
      </c>
      <c r="U135" s="77">
        <v>230</v>
      </c>
      <c r="V135" s="111">
        <v>218</v>
      </c>
      <c r="W135" s="111">
        <v>233</v>
      </c>
      <c r="X135" s="111">
        <v>200</v>
      </c>
      <c r="Y135" s="111">
        <v>205</v>
      </c>
      <c r="Z135" s="111">
        <v>210</v>
      </c>
      <c r="AA135" s="77">
        <v>230</v>
      </c>
      <c r="AB135" s="77">
        <v>230</v>
      </c>
      <c r="AC135" s="111"/>
      <c r="AD135" s="111"/>
      <c r="AE135" s="111"/>
      <c r="AF135" s="111"/>
      <c r="AG135" s="111"/>
      <c r="AH135" s="77"/>
      <c r="AI135" s="77"/>
      <c r="AJ135" s="78">
        <v>214.6</v>
      </c>
      <c r="AK135" s="79">
        <v>37</v>
      </c>
      <c r="AL135" s="80">
        <v>195</v>
      </c>
      <c r="AM135" s="77">
        <v>32</v>
      </c>
      <c r="AN135" s="77">
        <v>223</v>
      </c>
      <c r="AO135" s="81">
        <v>7</v>
      </c>
      <c r="AP135" s="81">
        <v>2</v>
      </c>
      <c r="AQ135" s="81">
        <v>7</v>
      </c>
      <c r="AR135" s="81"/>
      <c r="AS135" s="81">
        <v>3</v>
      </c>
      <c r="AT135" s="81"/>
      <c r="AU135" s="81"/>
      <c r="AV135" s="81"/>
      <c r="AW135" s="81"/>
      <c r="AX135" s="82">
        <v>19</v>
      </c>
      <c r="AY135" s="83">
        <v>675</v>
      </c>
      <c r="AZ135" s="149">
        <v>0.02</v>
      </c>
      <c r="BA135" s="84">
        <v>2.8000000000000001E-2</v>
      </c>
      <c r="BB135" s="83"/>
      <c r="BC135" s="83">
        <v>0.1</v>
      </c>
      <c r="BD135" s="83">
        <v>3.2</v>
      </c>
      <c r="BE135" s="83">
        <v>4.0999999999999996</v>
      </c>
      <c r="BF135" s="83">
        <v>144.9</v>
      </c>
      <c r="BG135" s="28" t="s">
        <v>148</v>
      </c>
      <c r="BH135" s="85" t="s">
        <v>187</v>
      </c>
      <c r="BI135" s="85" t="s">
        <v>198</v>
      </c>
      <c r="BJ135" s="85"/>
      <c r="BK135" s="85">
        <v>1</v>
      </c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  <c r="CW135" s="85"/>
    </row>
    <row r="136" spans="1:101" s="86" customFormat="1" ht="31.5" customHeight="1" x14ac:dyDescent="0.35">
      <c r="A136" s="73">
        <v>2021</v>
      </c>
      <c r="B136" s="74">
        <v>1</v>
      </c>
      <c r="C136" s="284">
        <v>44203</v>
      </c>
      <c r="D136" s="74">
        <v>381</v>
      </c>
      <c r="E136" s="74">
        <v>445</v>
      </c>
      <c r="F136" s="74">
        <v>2</v>
      </c>
      <c r="G136" s="75" t="s">
        <v>230</v>
      </c>
      <c r="H136" s="76" t="s">
        <v>231</v>
      </c>
      <c r="I136" s="76" t="s">
        <v>144</v>
      </c>
      <c r="J136" s="76">
        <v>3</v>
      </c>
      <c r="K136" s="76">
        <v>4</v>
      </c>
      <c r="L136" s="285">
        <v>28</v>
      </c>
      <c r="M136" s="286">
        <v>25.2</v>
      </c>
      <c r="N136" s="287">
        <v>30.8</v>
      </c>
      <c r="O136" s="111"/>
      <c r="P136" s="111">
        <v>23</v>
      </c>
      <c r="Q136" s="111">
        <v>27</v>
      </c>
      <c r="R136" s="111"/>
      <c r="S136" s="111"/>
      <c r="T136" s="77">
        <v>126</v>
      </c>
      <c r="U136" s="77"/>
      <c r="V136" s="111"/>
      <c r="W136" s="111"/>
      <c r="X136" s="111"/>
      <c r="Y136" s="111"/>
      <c r="Z136" s="111"/>
      <c r="AA136" s="77"/>
      <c r="AB136" s="77"/>
      <c r="AC136" s="111"/>
      <c r="AD136" s="111"/>
      <c r="AE136" s="111"/>
      <c r="AF136" s="111"/>
      <c r="AG136" s="111"/>
      <c r="AH136" s="77"/>
      <c r="AI136" s="77"/>
      <c r="AJ136" s="78">
        <v>24.8</v>
      </c>
      <c r="AK136" s="79">
        <v>60</v>
      </c>
      <c r="AL136" s="80">
        <v>180</v>
      </c>
      <c r="AM136" s="77">
        <v>86</v>
      </c>
      <c r="AN136" s="77">
        <v>126</v>
      </c>
      <c r="AO136" s="81">
        <v>2</v>
      </c>
      <c r="AP136" s="81"/>
      <c r="AQ136" s="81"/>
      <c r="AR136" s="81"/>
      <c r="AS136" s="81"/>
      <c r="AT136" s="81"/>
      <c r="AU136" s="81"/>
      <c r="AV136" s="81"/>
      <c r="AW136" s="81"/>
      <c r="AX136" s="82">
        <v>2</v>
      </c>
      <c r="AY136" s="83">
        <v>507</v>
      </c>
      <c r="AZ136" s="149">
        <v>1.4999999999999999E-2</v>
      </c>
      <c r="BA136" s="84">
        <v>4.0000000000000001E-3</v>
      </c>
      <c r="BB136" s="83">
        <v>1</v>
      </c>
      <c r="BC136" s="83">
        <v>0.1</v>
      </c>
      <c r="BD136" s="83">
        <v>18.100000000000001</v>
      </c>
      <c r="BE136" s="83">
        <v>0</v>
      </c>
      <c r="BF136" s="83">
        <v>12.6</v>
      </c>
      <c r="BG136" s="28" t="s">
        <v>148</v>
      </c>
      <c r="BH136" s="85" t="s">
        <v>149</v>
      </c>
      <c r="BI136" s="85" t="s">
        <v>232</v>
      </c>
      <c r="BJ136" s="85"/>
      <c r="BK136" s="85">
        <v>1</v>
      </c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  <c r="CW136" s="85"/>
    </row>
    <row r="137" spans="1:101" s="86" customFormat="1" ht="31.5" customHeight="1" x14ac:dyDescent="0.35">
      <c r="A137" s="73">
        <v>2021</v>
      </c>
      <c r="B137" s="74">
        <v>1</v>
      </c>
      <c r="C137" s="284">
        <v>44203</v>
      </c>
      <c r="D137" s="74">
        <v>381</v>
      </c>
      <c r="E137" s="74">
        <v>446</v>
      </c>
      <c r="F137" s="74">
        <v>2</v>
      </c>
      <c r="G137" s="75" t="s">
        <v>233</v>
      </c>
      <c r="H137" s="76" t="s">
        <v>234</v>
      </c>
      <c r="I137" s="76" t="s">
        <v>144</v>
      </c>
      <c r="J137" s="76">
        <v>3</v>
      </c>
      <c r="K137" s="76">
        <v>4</v>
      </c>
      <c r="L137" s="285">
        <v>167</v>
      </c>
      <c r="M137" s="286">
        <v>150.30000000000001</v>
      </c>
      <c r="N137" s="287">
        <v>183.7</v>
      </c>
      <c r="O137" s="111"/>
      <c r="P137" s="111">
        <v>143</v>
      </c>
      <c r="Q137" s="111">
        <v>156</v>
      </c>
      <c r="R137" s="111"/>
      <c r="S137" s="111"/>
      <c r="T137" s="77">
        <v>126</v>
      </c>
      <c r="U137" s="77"/>
      <c r="V137" s="111"/>
      <c r="W137" s="111"/>
      <c r="X137" s="111"/>
      <c r="Y137" s="111"/>
      <c r="Z137" s="111"/>
      <c r="AA137" s="77"/>
      <c r="AB137" s="77"/>
      <c r="AC137" s="111"/>
      <c r="AD137" s="111"/>
      <c r="AE137" s="111"/>
      <c r="AF137" s="111"/>
      <c r="AG137" s="111"/>
      <c r="AH137" s="77"/>
      <c r="AI137" s="77"/>
      <c r="AJ137" s="78">
        <v>149.5</v>
      </c>
      <c r="AK137" s="79">
        <v>60</v>
      </c>
      <c r="AL137" s="80">
        <v>180</v>
      </c>
      <c r="AM137" s="77">
        <v>86</v>
      </c>
      <c r="AN137" s="77">
        <v>126</v>
      </c>
      <c r="AO137" s="81">
        <v>2</v>
      </c>
      <c r="AP137" s="81"/>
      <c r="AQ137" s="81">
        <v>1</v>
      </c>
      <c r="AR137" s="81"/>
      <c r="AS137" s="81"/>
      <c r="AT137" s="81"/>
      <c r="AU137" s="81"/>
      <c r="AV137" s="81"/>
      <c r="AW137" s="81"/>
      <c r="AX137" s="82">
        <v>3</v>
      </c>
      <c r="AY137" s="83">
        <v>266</v>
      </c>
      <c r="AZ137" s="149">
        <v>1.4999999999999999E-2</v>
      </c>
      <c r="BA137" s="84">
        <v>1.0999999999999999E-2</v>
      </c>
      <c r="BB137" s="83">
        <v>1</v>
      </c>
      <c r="BC137" s="83">
        <v>0</v>
      </c>
      <c r="BD137" s="83">
        <v>1.6</v>
      </c>
      <c r="BE137" s="83">
        <v>0.4</v>
      </c>
      <c r="BF137" s="83">
        <v>39.799999999999997</v>
      </c>
      <c r="BG137" s="28" t="s">
        <v>148</v>
      </c>
      <c r="BH137" s="85" t="s">
        <v>149</v>
      </c>
      <c r="BI137" s="85" t="s">
        <v>235</v>
      </c>
      <c r="BJ137" s="85"/>
      <c r="BK137" s="85">
        <v>1</v>
      </c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  <c r="CW137" s="85"/>
    </row>
    <row r="138" spans="1:101" s="86" customFormat="1" ht="31.5" customHeight="1" x14ac:dyDescent="0.35">
      <c r="A138" s="73">
        <v>2021</v>
      </c>
      <c r="B138" s="74">
        <v>1</v>
      </c>
      <c r="C138" s="284">
        <v>44203</v>
      </c>
      <c r="D138" s="74">
        <v>381</v>
      </c>
      <c r="E138" s="74">
        <v>447</v>
      </c>
      <c r="F138" s="74">
        <v>2</v>
      </c>
      <c r="G138" s="75" t="s">
        <v>236</v>
      </c>
      <c r="H138" s="76" t="s">
        <v>237</v>
      </c>
      <c r="I138" s="76" t="s">
        <v>144</v>
      </c>
      <c r="J138" s="76">
        <v>3</v>
      </c>
      <c r="K138" s="76">
        <v>4</v>
      </c>
      <c r="L138" s="285">
        <v>177</v>
      </c>
      <c r="M138" s="286">
        <v>159.30000000000001</v>
      </c>
      <c r="N138" s="287">
        <v>194.7</v>
      </c>
      <c r="O138" s="111"/>
      <c r="P138" s="111">
        <v>137</v>
      </c>
      <c r="Q138" s="111">
        <v>161</v>
      </c>
      <c r="R138" s="111"/>
      <c r="S138" s="111"/>
      <c r="T138" s="77">
        <v>126</v>
      </c>
      <c r="U138" s="77"/>
      <c r="V138" s="111"/>
      <c r="W138" s="111"/>
      <c r="X138" s="111"/>
      <c r="Y138" s="111"/>
      <c r="Z138" s="111"/>
      <c r="AA138" s="77"/>
      <c r="AB138" s="77"/>
      <c r="AC138" s="111"/>
      <c r="AD138" s="111"/>
      <c r="AE138" s="111"/>
      <c r="AF138" s="111"/>
      <c r="AG138" s="111"/>
      <c r="AH138" s="77"/>
      <c r="AI138" s="77"/>
      <c r="AJ138" s="78">
        <v>149</v>
      </c>
      <c r="AK138" s="79">
        <v>60</v>
      </c>
      <c r="AL138" s="80">
        <v>180</v>
      </c>
      <c r="AM138" s="77">
        <v>86</v>
      </c>
      <c r="AN138" s="77">
        <v>126</v>
      </c>
      <c r="AO138" s="81">
        <v>2</v>
      </c>
      <c r="AP138" s="81"/>
      <c r="AQ138" s="81">
        <v>2</v>
      </c>
      <c r="AR138" s="81"/>
      <c r="AS138" s="81"/>
      <c r="AT138" s="81"/>
      <c r="AU138" s="81"/>
      <c r="AV138" s="81"/>
      <c r="AW138" s="81"/>
      <c r="AX138" s="82">
        <v>4</v>
      </c>
      <c r="AY138" s="83">
        <v>318</v>
      </c>
      <c r="AZ138" s="149">
        <v>1.4999999999999999E-2</v>
      </c>
      <c r="BA138" s="84">
        <v>1.2999999999999999E-2</v>
      </c>
      <c r="BB138" s="83">
        <v>1</v>
      </c>
      <c r="BC138" s="83">
        <v>0</v>
      </c>
      <c r="BD138" s="83">
        <v>1.8</v>
      </c>
      <c r="BE138" s="83">
        <v>0.6</v>
      </c>
      <c r="BF138" s="83">
        <v>47.4</v>
      </c>
      <c r="BG138" s="28" t="s">
        <v>148</v>
      </c>
      <c r="BH138" s="85" t="s">
        <v>149</v>
      </c>
      <c r="BI138" s="85" t="s">
        <v>238</v>
      </c>
      <c r="BJ138" s="85"/>
      <c r="BK138" s="85">
        <v>1</v>
      </c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  <c r="CW138" s="85"/>
    </row>
    <row r="139" spans="1:101" s="86" customFormat="1" ht="31.5" customHeight="1" x14ac:dyDescent="0.35">
      <c r="A139" s="73">
        <v>2021</v>
      </c>
      <c r="B139" s="74">
        <v>1</v>
      </c>
      <c r="C139" s="284">
        <v>44203</v>
      </c>
      <c r="D139" s="74">
        <v>381</v>
      </c>
      <c r="E139" s="74">
        <v>448</v>
      </c>
      <c r="F139" s="74">
        <v>2</v>
      </c>
      <c r="G139" s="75" t="s">
        <v>239</v>
      </c>
      <c r="H139" s="76" t="s">
        <v>240</v>
      </c>
      <c r="I139" s="76" t="s">
        <v>144</v>
      </c>
      <c r="J139" s="76">
        <v>3</v>
      </c>
      <c r="K139" s="76">
        <v>4</v>
      </c>
      <c r="L139" s="285">
        <v>23</v>
      </c>
      <c r="M139" s="286">
        <v>20.7</v>
      </c>
      <c r="N139" s="287">
        <v>25.3</v>
      </c>
      <c r="O139" s="111"/>
      <c r="P139" s="111">
        <v>21</v>
      </c>
      <c r="Q139" s="111">
        <v>22</v>
      </c>
      <c r="R139" s="111"/>
      <c r="S139" s="111"/>
      <c r="T139" s="77">
        <v>126</v>
      </c>
      <c r="U139" s="77"/>
      <c r="V139" s="111"/>
      <c r="W139" s="111"/>
      <c r="X139" s="111"/>
      <c r="Y139" s="111"/>
      <c r="Z139" s="111"/>
      <c r="AA139" s="77"/>
      <c r="AB139" s="77"/>
      <c r="AC139" s="111"/>
      <c r="AD139" s="111"/>
      <c r="AE139" s="111"/>
      <c r="AF139" s="111"/>
      <c r="AG139" s="111"/>
      <c r="AH139" s="77"/>
      <c r="AI139" s="77"/>
      <c r="AJ139" s="78">
        <v>21.7</v>
      </c>
      <c r="AK139" s="79">
        <v>60</v>
      </c>
      <c r="AL139" s="80">
        <v>180</v>
      </c>
      <c r="AM139" s="77">
        <v>86</v>
      </c>
      <c r="AN139" s="77">
        <v>126</v>
      </c>
      <c r="AO139" s="81">
        <v>2</v>
      </c>
      <c r="AP139" s="81"/>
      <c r="AQ139" s="81"/>
      <c r="AR139" s="81"/>
      <c r="AS139" s="81"/>
      <c r="AT139" s="81"/>
      <c r="AU139" s="81"/>
      <c r="AV139" s="81"/>
      <c r="AW139" s="81"/>
      <c r="AX139" s="82">
        <v>2</v>
      </c>
      <c r="AY139" s="83">
        <v>316</v>
      </c>
      <c r="AZ139" s="149">
        <v>1.4999999999999999E-2</v>
      </c>
      <c r="BA139" s="84">
        <v>6.0000000000000001E-3</v>
      </c>
      <c r="BB139" s="83">
        <v>1</v>
      </c>
      <c r="BC139" s="83">
        <v>0.1</v>
      </c>
      <c r="BD139" s="83">
        <v>13.7</v>
      </c>
      <c r="BE139" s="83">
        <v>0</v>
      </c>
      <c r="BF139" s="83">
        <v>6.9</v>
      </c>
      <c r="BG139" s="28" t="s">
        <v>148</v>
      </c>
      <c r="BH139" s="85" t="s">
        <v>149</v>
      </c>
      <c r="BI139" s="85" t="s">
        <v>241</v>
      </c>
      <c r="BJ139" s="85"/>
      <c r="BK139" s="85">
        <v>1</v>
      </c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  <c r="CW139" s="85"/>
    </row>
    <row r="140" spans="1:101" s="86" customFormat="1" ht="31.5" hidden="1" customHeight="1" x14ac:dyDescent="0.35">
      <c r="A140" s="73">
        <v>2021</v>
      </c>
      <c r="B140" s="74">
        <v>1</v>
      </c>
      <c r="C140" s="284">
        <v>44203</v>
      </c>
      <c r="D140" s="74">
        <v>382</v>
      </c>
      <c r="E140" s="74">
        <v>449</v>
      </c>
      <c r="F140" s="74">
        <v>2</v>
      </c>
      <c r="G140" s="75" t="s">
        <v>272</v>
      </c>
      <c r="H140" s="76" t="s">
        <v>273</v>
      </c>
      <c r="I140" s="76" t="s">
        <v>144</v>
      </c>
      <c r="J140" s="76">
        <v>3</v>
      </c>
      <c r="K140" s="76">
        <v>1</v>
      </c>
      <c r="L140" s="285">
        <v>46</v>
      </c>
      <c r="M140" s="286">
        <v>40.985999999999997</v>
      </c>
      <c r="N140" s="287">
        <v>50.048000000000002</v>
      </c>
      <c r="O140" s="111"/>
      <c r="P140" s="111"/>
      <c r="Q140" s="111"/>
      <c r="R140" s="111">
        <v>43</v>
      </c>
      <c r="S140" s="111">
        <v>45</v>
      </c>
      <c r="T140" s="77"/>
      <c r="U140" s="77">
        <v>95</v>
      </c>
      <c r="V140" s="111">
        <v>41</v>
      </c>
      <c r="W140" s="111"/>
      <c r="X140" s="111">
        <v>43</v>
      </c>
      <c r="Y140" s="111">
        <v>46</v>
      </c>
      <c r="Z140" s="111">
        <v>43</v>
      </c>
      <c r="AA140" s="77">
        <v>92</v>
      </c>
      <c r="AB140" s="77">
        <v>92</v>
      </c>
      <c r="AC140" s="111"/>
      <c r="AD140" s="111"/>
      <c r="AE140" s="111"/>
      <c r="AF140" s="111"/>
      <c r="AG140" s="111"/>
      <c r="AH140" s="77"/>
      <c r="AI140" s="77"/>
      <c r="AJ140" s="78">
        <v>43.5</v>
      </c>
      <c r="AK140" s="79">
        <v>108</v>
      </c>
      <c r="AL140" s="80">
        <v>100</v>
      </c>
      <c r="AM140" s="77">
        <v>116</v>
      </c>
      <c r="AN140" s="77">
        <v>93</v>
      </c>
      <c r="AO140" s="81">
        <v>12</v>
      </c>
      <c r="AP140" s="81"/>
      <c r="AQ140" s="81">
        <v>6</v>
      </c>
      <c r="AR140" s="81"/>
      <c r="AS140" s="81">
        <v>4</v>
      </c>
      <c r="AT140" s="81"/>
      <c r="AU140" s="81"/>
      <c r="AV140" s="81"/>
      <c r="AW140" s="81"/>
      <c r="AX140" s="82">
        <v>22</v>
      </c>
      <c r="AY140" s="83">
        <v>652</v>
      </c>
      <c r="AZ140" s="149">
        <v>1.4999999999999999E-2</v>
      </c>
      <c r="BA140" s="84">
        <v>3.4000000000000002E-2</v>
      </c>
      <c r="BB140" s="83"/>
      <c r="BC140" s="83">
        <v>0.5</v>
      </c>
      <c r="BD140" s="83">
        <v>14.2</v>
      </c>
      <c r="BE140" s="83">
        <v>1</v>
      </c>
      <c r="BF140" s="83">
        <v>28.4</v>
      </c>
      <c r="BG140" s="28" t="s">
        <v>153</v>
      </c>
      <c r="BH140" s="85" t="s">
        <v>154</v>
      </c>
      <c r="BI140" s="85" t="s">
        <v>274</v>
      </c>
      <c r="BJ140" s="85" t="s">
        <v>156</v>
      </c>
      <c r="BK140" s="85">
        <v>1</v>
      </c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  <c r="CW140" s="85"/>
    </row>
    <row r="141" spans="1:101" s="86" customFormat="1" ht="31.5" hidden="1" customHeight="1" x14ac:dyDescent="0.35">
      <c r="A141" s="73">
        <v>2021</v>
      </c>
      <c r="B141" s="74">
        <v>1</v>
      </c>
      <c r="C141" s="284">
        <v>44203</v>
      </c>
      <c r="D141" s="74">
        <v>18</v>
      </c>
      <c r="E141" s="74">
        <v>49</v>
      </c>
      <c r="F141" s="74">
        <v>3</v>
      </c>
      <c r="G141" s="75" t="s">
        <v>275</v>
      </c>
      <c r="H141" s="76" t="s">
        <v>276</v>
      </c>
      <c r="I141" s="76" t="s">
        <v>165</v>
      </c>
      <c r="J141" s="76">
        <v>2</v>
      </c>
      <c r="K141" s="76">
        <v>3</v>
      </c>
      <c r="L141" s="285">
        <v>100</v>
      </c>
      <c r="M141" s="286">
        <v>95.5</v>
      </c>
      <c r="N141" s="287">
        <v>104.5</v>
      </c>
      <c r="O141" s="111"/>
      <c r="P141" s="111"/>
      <c r="Q141" s="111">
        <v>102</v>
      </c>
      <c r="R141" s="111">
        <v>98</v>
      </c>
      <c r="S141" s="111">
        <v>110</v>
      </c>
      <c r="T141" s="77"/>
      <c r="U141" s="77">
        <v>98</v>
      </c>
      <c r="V141" s="111">
        <v>129</v>
      </c>
      <c r="W141" s="111">
        <v>103</v>
      </c>
      <c r="X141" s="111">
        <v>105</v>
      </c>
      <c r="Y141" s="111">
        <v>111</v>
      </c>
      <c r="Z141" s="111">
        <v>108</v>
      </c>
      <c r="AA141" s="77">
        <v>106</v>
      </c>
      <c r="AB141" s="77">
        <v>106</v>
      </c>
      <c r="AC141" s="111"/>
      <c r="AD141" s="111"/>
      <c r="AE141" s="111"/>
      <c r="AF141" s="111"/>
      <c r="AG141" s="111"/>
      <c r="AH141" s="77"/>
      <c r="AI141" s="77"/>
      <c r="AJ141" s="78">
        <v>108.3</v>
      </c>
      <c r="AK141" s="79">
        <v>101</v>
      </c>
      <c r="AL141" s="80">
        <v>107</v>
      </c>
      <c r="AM141" s="77">
        <v>70</v>
      </c>
      <c r="AN141" s="77">
        <v>103</v>
      </c>
      <c r="AO141" s="81">
        <v>5</v>
      </c>
      <c r="AP141" s="81"/>
      <c r="AQ141" s="81">
        <v>5</v>
      </c>
      <c r="AR141" s="81"/>
      <c r="AS141" s="81"/>
      <c r="AT141" s="81"/>
      <c r="AU141" s="81"/>
      <c r="AV141" s="81"/>
      <c r="AW141" s="81"/>
      <c r="AX141" s="82">
        <v>10</v>
      </c>
      <c r="AY141" s="83">
        <v>850</v>
      </c>
      <c r="AZ141" s="149">
        <v>1.4999999999999999E-2</v>
      </c>
      <c r="BA141" s="84">
        <v>1.2E-2</v>
      </c>
      <c r="BB141" s="83">
        <v>1</v>
      </c>
      <c r="BC141" s="83">
        <v>0.1</v>
      </c>
      <c r="BD141" s="83">
        <v>8.5</v>
      </c>
      <c r="BE141" s="83">
        <v>1.1000000000000001</v>
      </c>
      <c r="BF141" s="83">
        <v>92.1</v>
      </c>
      <c r="BG141" s="28" t="s">
        <v>153</v>
      </c>
      <c r="BH141" s="85" t="s">
        <v>154</v>
      </c>
      <c r="BI141" s="85" t="s">
        <v>277</v>
      </c>
      <c r="BJ141" s="85" t="s">
        <v>167</v>
      </c>
      <c r="BK141" s="85">
        <v>1</v>
      </c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  <c r="CW141" s="85"/>
    </row>
    <row r="142" spans="1:101" s="86" customFormat="1" ht="31.5" hidden="1" customHeight="1" x14ac:dyDescent="0.35">
      <c r="A142" s="73">
        <v>2021</v>
      </c>
      <c r="B142" s="74">
        <v>1</v>
      </c>
      <c r="C142" s="284">
        <v>44203</v>
      </c>
      <c r="D142" s="74">
        <v>18</v>
      </c>
      <c r="E142" s="74">
        <v>50</v>
      </c>
      <c r="F142" s="74">
        <v>3</v>
      </c>
      <c r="G142" s="75" t="s">
        <v>278</v>
      </c>
      <c r="H142" s="76" t="s">
        <v>279</v>
      </c>
      <c r="I142" s="76" t="s">
        <v>165</v>
      </c>
      <c r="J142" s="76">
        <v>2</v>
      </c>
      <c r="K142" s="76">
        <v>3</v>
      </c>
      <c r="L142" s="285">
        <v>54</v>
      </c>
      <c r="M142" s="286">
        <v>51.57</v>
      </c>
      <c r="N142" s="287">
        <v>56.43</v>
      </c>
      <c r="O142" s="111"/>
      <c r="P142" s="111"/>
      <c r="Q142" s="111">
        <v>53</v>
      </c>
      <c r="R142" s="111">
        <v>52</v>
      </c>
      <c r="S142" s="111">
        <v>61</v>
      </c>
      <c r="T142" s="77"/>
      <c r="U142" s="77">
        <v>98</v>
      </c>
      <c r="V142" s="111">
        <v>60</v>
      </c>
      <c r="W142" s="111">
        <v>54</v>
      </c>
      <c r="X142" s="111">
        <v>54</v>
      </c>
      <c r="Y142" s="111">
        <v>56</v>
      </c>
      <c r="Z142" s="111">
        <v>55</v>
      </c>
      <c r="AA142" s="77">
        <v>106</v>
      </c>
      <c r="AB142" s="77">
        <v>106</v>
      </c>
      <c r="AC142" s="111"/>
      <c r="AD142" s="111"/>
      <c r="AE142" s="111"/>
      <c r="AF142" s="111"/>
      <c r="AG142" s="111"/>
      <c r="AH142" s="77"/>
      <c r="AI142" s="77"/>
      <c r="AJ142" s="78">
        <v>55.8</v>
      </c>
      <c r="AK142" s="79">
        <v>101</v>
      </c>
      <c r="AL142" s="80">
        <v>107</v>
      </c>
      <c r="AM142" s="77">
        <v>70</v>
      </c>
      <c r="AN142" s="77">
        <v>103</v>
      </c>
      <c r="AO142" s="81">
        <v>9</v>
      </c>
      <c r="AP142" s="81"/>
      <c r="AQ142" s="81">
        <v>9</v>
      </c>
      <c r="AR142" s="81"/>
      <c r="AS142" s="81"/>
      <c r="AT142" s="81"/>
      <c r="AU142" s="81"/>
      <c r="AV142" s="81"/>
      <c r="AW142" s="81"/>
      <c r="AX142" s="82">
        <v>18</v>
      </c>
      <c r="AY142" s="83">
        <v>858</v>
      </c>
      <c r="AZ142" s="149">
        <v>1.4999999999999999E-2</v>
      </c>
      <c r="BA142" s="84">
        <v>2.1000000000000001E-2</v>
      </c>
      <c r="BB142" s="83"/>
      <c r="BC142" s="83">
        <v>0.3</v>
      </c>
      <c r="BD142" s="83">
        <v>15.9</v>
      </c>
      <c r="BE142" s="83">
        <v>1</v>
      </c>
      <c r="BF142" s="83">
        <v>47.9</v>
      </c>
      <c r="BG142" s="28" t="s">
        <v>153</v>
      </c>
      <c r="BH142" s="85" t="s">
        <v>154</v>
      </c>
      <c r="BI142" s="85" t="s">
        <v>280</v>
      </c>
      <c r="BJ142" s="85" t="s">
        <v>167</v>
      </c>
      <c r="BK142" s="85">
        <v>1</v>
      </c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  <c r="CW142" s="85"/>
    </row>
    <row r="143" spans="1:101" s="86" customFormat="1" ht="31.5" hidden="1" customHeight="1" x14ac:dyDescent="0.35">
      <c r="A143" s="73">
        <v>2021</v>
      </c>
      <c r="B143" s="74">
        <v>1</v>
      </c>
      <c r="C143" s="284">
        <v>44203</v>
      </c>
      <c r="D143" s="74">
        <v>138</v>
      </c>
      <c r="E143" s="74">
        <v>559</v>
      </c>
      <c r="F143" s="74">
        <v>3</v>
      </c>
      <c r="G143" s="75" t="s">
        <v>173</v>
      </c>
      <c r="H143" s="76" t="s">
        <v>174</v>
      </c>
      <c r="I143" s="76" t="s">
        <v>144</v>
      </c>
      <c r="J143" s="76">
        <v>3</v>
      </c>
      <c r="K143" s="76">
        <v>2</v>
      </c>
      <c r="L143" s="285">
        <v>610</v>
      </c>
      <c r="M143" s="286">
        <v>579.5</v>
      </c>
      <c r="N143" s="287">
        <v>640.5</v>
      </c>
      <c r="O143" s="111">
        <v>605</v>
      </c>
      <c r="P143" s="111">
        <v>586</v>
      </c>
      <c r="Q143" s="111"/>
      <c r="R143" s="111"/>
      <c r="S143" s="111"/>
      <c r="T143" s="77">
        <v>139</v>
      </c>
      <c r="U143" s="77"/>
      <c r="V143" s="111"/>
      <c r="W143" s="111"/>
      <c r="X143" s="111"/>
      <c r="Y143" s="111"/>
      <c r="Z143" s="111"/>
      <c r="AA143" s="77"/>
      <c r="AB143" s="77"/>
      <c r="AC143" s="111"/>
      <c r="AD143" s="111"/>
      <c r="AE143" s="111"/>
      <c r="AF143" s="111"/>
      <c r="AG143" s="111"/>
      <c r="AH143" s="77"/>
      <c r="AI143" s="77"/>
      <c r="AJ143" s="78">
        <v>595.5</v>
      </c>
      <c r="AK143" s="79">
        <v>90</v>
      </c>
      <c r="AL143" s="80">
        <v>120</v>
      </c>
      <c r="AM143" s="77">
        <v>78</v>
      </c>
      <c r="AN143" s="77">
        <v>139</v>
      </c>
      <c r="AO143" s="81">
        <v>1</v>
      </c>
      <c r="AP143" s="81"/>
      <c r="AQ143" s="81">
        <v>1</v>
      </c>
      <c r="AR143" s="81"/>
      <c r="AS143" s="81"/>
      <c r="AT143" s="81"/>
      <c r="AU143" s="81"/>
      <c r="AV143" s="81"/>
      <c r="AW143" s="81"/>
      <c r="AX143" s="82">
        <v>2</v>
      </c>
      <c r="AY143" s="83">
        <v>344</v>
      </c>
      <c r="AZ143" s="149">
        <v>1.4999999999999999E-2</v>
      </c>
      <c r="BA143" s="84">
        <v>6.0000000000000001E-3</v>
      </c>
      <c r="BB143" s="83">
        <v>1</v>
      </c>
      <c r="BC143" s="83">
        <v>0</v>
      </c>
      <c r="BD143" s="83">
        <v>0.6</v>
      </c>
      <c r="BE143" s="83">
        <v>1.2</v>
      </c>
      <c r="BF143" s="83">
        <v>204.9</v>
      </c>
      <c r="BG143" s="28" t="s">
        <v>145</v>
      </c>
      <c r="BH143" s="85" t="s">
        <v>145</v>
      </c>
      <c r="BI143" s="85"/>
      <c r="BJ143" s="85"/>
      <c r="BK143" s="85">
        <v>1</v>
      </c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  <c r="CW143" s="85"/>
    </row>
    <row r="144" spans="1:101" s="86" customFormat="1" ht="31.5" hidden="1" customHeight="1" x14ac:dyDescent="0.35">
      <c r="A144" s="73">
        <v>2021</v>
      </c>
      <c r="B144" s="74">
        <v>1</v>
      </c>
      <c r="C144" s="284">
        <v>44203</v>
      </c>
      <c r="D144" s="74">
        <v>137</v>
      </c>
      <c r="E144" s="74">
        <v>273</v>
      </c>
      <c r="F144" s="74">
        <v>4</v>
      </c>
      <c r="G144" s="75" t="s">
        <v>242</v>
      </c>
      <c r="H144" s="76" t="s">
        <v>243</v>
      </c>
      <c r="I144" s="76" t="s">
        <v>144</v>
      </c>
      <c r="J144" s="76">
        <v>3</v>
      </c>
      <c r="K144" s="76">
        <v>2</v>
      </c>
      <c r="L144" s="285">
        <v>564</v>
      </c>
      <c r="M144" s="286">
        <v>524.52</v>
      </c>
      <c r="N144" s="287">
        <v>603.48</v>
      </c>
      <c r="O144" s="111">
        <v>589</v>
      </c>
      <c r="P144" s="111">
        <v>533</v>
      </c>
      <c r="Q144" s="111">
        <v>554</v>
      </c>
      <c r="R144" s="111"/>
      <c r="S144" s="111"/>
      <c r="T144" s="77">
        <v>129</v>
      </c>
      <c r="U144" s="77"/>
      <c r="V144" s="111"/>
      <c r="W144" s="111"/>
      <c r="X144" s="111">
        <v>612</v>
      </c>
      <c r="Y144" s="111">
        <v>589</v>
      </c>
      <c r="Z144" s="111"/>
      <c r="AA144" s="77"/>
      <c r="AB144" s="77">
        <v>132</v>
      </c>
      <c r="AC144" s="111"/>
      <c r="AD144" s="111"/>
      <c r="AE144" s="111"/>
      <c r="AF144" s="111"/>
      <c r="AG144" s="111"/>
      <c r="AH144" s="77"/>
      <c r="AI144" s="77"/>
      <c r="AJ144" s="78">
        <v>575.4</v>
      </c>
      <c r="AK144" s="79">
        <v>93</v>
      </c>
      <c r="AL144" s="80">
        <v>116</v>
      </c>
      <c r="AM144" s="77">
        <v>83</v>
      </c>
      <c r="AN144" s="77">
        <v>131</v>
      </c>
      <c r="AO144" s="81">
        <v>6</v>
      </c>
      <c r="AP144" s="81"/>
      <c r="AQ144" s="81">
        <v>6</v>
      </c>
      <c r="AR144" s="81"/>
      <c r="AS144" s="81"/>
      <c r="AT144" s="81"/>
      <c r="AU144" s="81"/>
      <c r="AV144" s="81"/>
      <c r="AW144" s="81"/>
      <c r="AX144" s="82">
        <v>12</v>
      </c>
      <c r="AY144" s="83">
        <v>906</v>
      </c>
      <c r="AZ144" s="149">
        <v>1.4999999999999999E-2</v>
      </c>
      <c r="BA144" s="84">
        <v>1.2999999999999999E-2</v>
      </c>
      <c r="BB144" s="83">
        <v>1</v>
      </c>
      <c r="BC144" s="83">
        <v>0</v>
      </c>
      <c r="BD144" s="83">
        <v>1.6</v>
      </c>
      <c r="BE144" s="83">
        <v>6.9</v>
      </c>
      <c r="BF144" s="83">
        <v>521.29999999999995</v>
      </c>
      <c r="BG144" s="28" t="s">
        <v>145</v>
      </c>
      <c r="BH144" s="85"/>
      <c r="BI144" s="85"/>
      <c r="BJ144" s="85"/>
      <c r="BK144" s="85">
        <v>1</v>
      </c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  <c r="CW144" s="85"/>
    </row>
    <row r="145" spans="1:101" s="86" customFormat="1" ht="31.5" hidden="1" customHeight="1" x14ac:dyDescent="0.35">
      <c r="A145" s="73">
        <v>2021</v>
      </c>
      <c r="B145" s="74">
        <v>1</v>
      </c>
      <c r="C145" s="284">
        <v>44203</v>
      </c>
      <c r="D145" s="74">
        <v>47</v>
      </c>
      <c r="E145" s="74">
        <v>122</v>
      </c>
      <c r="F145" s="74">
        <v>5</v>
      </c>
      <c r="G145" s="75" t="s">
        <v>163</v>
      </c>
      <c r="H145" s="76" t="s">
        <v>164</v>
      </c>
      <c r="I145" s="76" t="s">
        <v>165</v>
      </c>
      <c r="J145" s="76">
        <v>2</v>
      </c>
      <c r="K145" s="76">
        <v>1</v>
      </c>
      <c r="L145" s="285">
        <v>280</v>
      </c>
      <c r="M145" s="286">
        <v>267.39999999999998</v>
      </c>
      <c r="N145" s="287">
        <v>292.60000000000002</v>
      </c>
      <c r="O145" s="111"/>
      <c r="P145" s="111"/>
      <c r="Q145" s="111"/>
      <c r="R145" s="111"/>
      <c r="S145" s="111"/>
      <c r="T145" s="77"/>
      <c r="U145" s="77"/>
      <c r="V145" s="111"/>
      <c r="W145" s="111"/>
      <c r="X145" s="111"/>
      <c r="Y145" s="111"/>
      <c r="Z145" s="111"/>
      <c r="AA145" s="77"/>
      <c r="AB145" s="77"/>
      <c r="AC145" s="111"/>
      <c r="AD145" s="111"/>
      <c r="AE145" s="111"/>
      <c r="AF145" s="111"/>
      <c r="AG145" s="111"/>
      <c r="AH145" s="77"/>
      <c r="AI145" s="77"/>
      <c r="AJ145" s="78"/>
      <c r="AK145" s="79">
        <v>63</v>
      </c>
      <c r="AL145" s="80">
        <v>115</v>
      </c>
      <c r="AM145" s="77"/>
      <c r="AN145" s="77"/>
      <c r="AO145" s="81">
        <v>1</v>
      </c>
      <c r="AP145" s="81"/>
      <c r="AQ145" s="81"/>
      <c r="AR145" s="81"/>
      <c r="AS145" s="81"/>
      <c r="AT145" s="81"/>
      <c r="AU145" s="81"/>
      <c r="AV145" s="81"/>
      <c r="AW145" s="81"/>
      <c r="AX145" s="82">
        <v>1</v>
      </c>
      <c r="AY145" s="83">
        <v>271</v>
      </c>
      <c r="AZ145" s="149">
        <v>1.4999999999999999E-2</v>
      </c>
      <c r="BA145" s="84">
        <v>4.0000000000000001E-3</v>
      </c>
      <c r="BB145" s="83">
        <v>1</v>
      </c>
      <c r="BC145" s="83">
        <v>0</v>
      </c>
      <c r="BD145" s="83">
        <v>1</v>
      </c>
      <c r="BE145" s="83"/>
      <c r="BF145" s="83"/>
      <c r="BG145" s="28" t="s">
        <v>153</v>
      </c>
      <c r="BH145" s="85" t="s">
        <v>154</v>
      </c>
      <c r="BI145" s="85" t="s">
        <v>166</v>
      </c>
      <c r="BJ145" s="85" t="s">
        <v>167</v>
      </c>
      <c r="BK145" s="85">
        <v>1</v>
      </c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  <c r="CW145" s="85"/>
    </row>
    <row r="146" spans="1:101" s="86" customFormat="1" ht="31.5" hidden="1" customHeight="1" x14ac:dyDescent="0.35">
      <c r="A146" s="73">
        <v>2021</v>
      </c>
      <c r="B146" s="74">
        <v>1</v>
      </c>
      <c r="C146" s="284">
        <v>44203</v>
      </c>
      <c r="D146" s="74">
        <v>143</v>
      </c>
      <c r="E146" s="74">
        <v>281</v>
      </c>
      <c r="F146" s="74">
        <v>5</v>
      </c>
      <c r="G146" s="75" t="s">
        <v>263</v>
      </c>
      <c r="H146" s="76" t="s">
        <v>264</v>
      </c>
      <c r="I146" s="76" t="s">
        <v>144</v>
      </c>
      <c r="J146" s="76">
        <v>4</v>
      </c>
      <c r="K146" s="76">
        <v>2</v>
      </c>
      <c r="L146" s="285">
        <v>285</v>
      </c>
      <c r="M146" s="286">
        <v>265.05</v>
      </c>
      <c r="N146" s="287">
        <v>304.95</v>
      </c>
      <c r="O146" s="111">
        <v>286</v>
      </c>
      <c r="P146" s="111">
        <v>297</v>
      </c>
      <c r="Q146" s="111">
        <v>300</v>
      </c>
      <c r="R146" s="111"/>
      <c r="S146" s="111"/>
      <c r="T146" s="77">
        <v>113</v>
      </c>
      <c r="U146" s="77"/>
      <c r="V146" s="111"/>
      <c r="W146" s="111"/>
      <c r="X146" s="111"/>
      <c r="Y146" s="111"/>
      <c r="Z146" s="111"/>
      <c r="AA146" s="77"/>
      <c r="AB146" s="77"/>
      <c r="AC146" s="111"/>
      <c r="AD146" s="111"/>
      <c r="AE146" s="111"/>
      <c r="AF146" s="111"/>
      <c r="AG146" s="111"/>
      <c r="AH146" s="77"/>
      <c r="AI146" s="77"/>
      <c r="AJ146" s="78">
        <v>294.3</v>
      </c>
      <c r="AK146" s="79">
        <v>120</v>
      </c>
      <c r="AL146" s="80">
        <v>120</v>
      </c>
      <c r="AM146" s="77">
        <v>127</v>
      </c>
      <c r="AN146" s="77">
        <v>113</v>
      </c>
      <c r="AO146" s="81">
        <v>3</v>
      </c>
      <c r="AP146" s="81"/>
      <c r="AQ146" s="81">
        <v>2</v>
      </c>
      <c r="AR146" s="81"/>
      <c r="AS146" s="81"/>
      <c r="AT146" s="81"/>
      <c r="AU146" s="81"/>
      <c r="AV146" s="81"/>
      <c r="AW146" s="81"/>
      <c r="AX146" s="82">
        <v>5</v>
      </c>
      <c r="AY146" s="83">
        <v>1035</v>
      </c>
      <c r="AZ146" s="149">
        <v>1.4999999999999999E-2</v>
      </c>
      <c r="BA146" s="84">
        <v>5.0000000000000001E-3</v>
      </c>
      <c r="BB146" s="83">
        <v>1</v>
      </c>
      <c r="BC146" s="83">
        <v>0</v>
      </c>
      <c r="BD146" s="83">
        <v>3.6</v>
      </c>
      <c r="BE146" s="83">
        <v>1.5</v>
      </c>
      <c r="BF146" s="83">
        <v>304.60000000000002</v>
      </c>
      <c r="BG146" s="28" t="s">
        <v>145</v>
      </c>
      <c r="BH146" s="85"/>
      <c r="BI146" s="85"/>
      <c r="BJ146" s="85"/>
      <c r="BK146" s="85">
        <v>1</v>
      </c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  <c r="CW146" s="85"/>
    </row>
    <row r="147" spans="1:101" s="86" customFormat="1" ht="31.5" hidden="1" customHeight="1" x14ac:dyDescent="0.35">
      <c r="A147" s="73">
        <v>2021</v>
      </c>
      <c r="B147" s="74">
        <v>1</v>
      </c>
      <c r="C147" s="284">
        <v>44203</v>
      </c>
      <c r="D147" s="74">
        <v>395</v>
      </c>
      <c r="E147" s="74">
        <v>607</v>
      </c>
      <c r="F147" s="74">
        <v>5</v>
      </c>
      <c r="G147" s="75" t="s">
        <v>281</v>
      </c>
      <c r="H147" s="76" t="s">
        <v>282</v>
      </c>
      <c r="I147" s="76" t="s">
        <v>144</v>
      </c>
      <c r="J147" s="76">
        <v>3</v>
      </c>
      <c r="K147" s="76">
        <v>3</v>
      </c>
      <c r="L147" s="285">
        <v>120</v>
      </c>
      <c r="M147" s="286">
        <v>111.6</v>
      </c>
      <c r="N147" s="287">
        <v>128.4</v>
      </c>
      <c r="O147" s="111"/>
      <c r="P147" s="111"/>
      <c r="Q147" s="111"/>
      <c r="R147" s="111"/>
      <c r="S147" s="111"/>
      <c r="T147" s="77"/>
      <c r="U147" s="77"/>
      <c r="V147" s="111"/>
      <c r="W147" s="111">
        <v>114</v>
      </c>
      <c r="X147" s="111">
        <v>117</v>
      </c>
      <c r="Y147" s="111">
        <v>116</v>
      </c>
      <c r="Z147" s="111">
        <v>120</v>
      </c>
      <c r="AA147" s="77">
        <v>109</v>
      </c>
      <c r="AB147" s="77">
        <v>110</v>
      </c>
      <c r="AC147" s="111"/>
      <c r="AD147" s="111"/>
      <c r="AE147" s="111"/>
      <c r="AF147" s="111"/>
      <c r="AG147" s="111"/>
      <c r="AH147" s="77"/>
      <c r="AI147" s="77"/>
      <c r="AJ147" s="78">
        <v>116.8</v>
      </c>
      <c r="AK147" s="79">
        <v>90</v>
      </c>
      <c r="AL147" s="80">
        <v>120</v>
      </c>
      <c r="AM147" s="77">
        <v>99</v>
      </c>
      <c r="AN147" s="77">
        <v>110</v>
      </c>
      <c r="AO147" s="81">
        <v>2</v>
      </c>
      <c r="AP147" s="81"/>
      <c r="AQ147" s="81">
        <v>2</v>
      </c>
      <c r="AR147" s="81"/>
      <c r="AS147" s="81"/>
      <c r="AT147" s="81"/>
      <c r="AU147" s="81"/>
      <c r="AV147" s="81"/>
      <c r="AW147" s="81"/>
      <c r="AX147" s="82">
        <v>4</v>
      </c>
      <c r="AY147" s="83">
        <v>4</v>
      </c>
      <c r="AZ147" s="149">
        <v>1.4999999999999999E-2</v>
      </c>
      <c r="BA147" s="84">
        <v>1</v>
      </c>
      <c r="BB147" s="83"/>
      <c r="BC147" s="83">
        <v>0</v>
      </c>
      <c r="BD147" s="83">
        <v>0</v>
      </c>
      <c r="BE147" s="83">
        <v>0.5</v>
      </c>
      <c r="BF147" s="83">
        <v>0.5</v>
      </c>
      <c r="BG147" s="28" t="s">
        <v>283</v>
      </c>
      <c r="BH147" s="85" t="s">
        <v>283</v>
      </c>
      <c r="BI147" s="85"/>
      <c r="BJ147" s="85"/>
      <c r="BK147" s="85">
        <v>1</v>
      </c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  <c r="CW147" s="85"/>
    </row>
    <row r="148" spans="1:101" s="86" customFormat="1" ht="31.5" hidden="1" customHeight="1" x14ac:dyDescent="0.35">
      <c r="A148" s="73">
        <v>2021</v>
      </c>
      <c r="B148" s="74">
        <v>1</v>
      </c>
      <c r="C148" s="284">
        <v>44203</v>
      </c>
      <c r="D148" s="74">
        <v>395</v>
      </c>
      <c r="E148" s="74">
        <v>608</v>
      </c>
      <c r="F148" s="74">
        <v>5</v>
      </c>
      <c r="G148" s="75" t="s">
        <v>284</v>
      </c>
      <c r="H148" s="76" t="s">
        <v>285</v>
      </c>
      <c r="I148" s="76" t="s">
        <v>144</v>
      </c>
      <c r="J148" s="76">
        <v>3</v>
      </c>
      <c r="K148" s="76">
        <v>3</v>
      </c>
      <c r="L148" s="285">
        <v>110</v>
      </c>
      <c r="M148" s="286">
        <v>102.3</v>
      </c>
      <c r="N148" s="287">
        <v>117.7</v>
      </c>
      <c r="O148" s="111"/>
      <c r="P148" s="111"/>
      <c r="Q148" s="111"/>
      <c r="R148" s="111"/>
      <c r="S148" s="111"/>
      <c r="T148" s="77"/>
      <c r="U148" s="77"/>
      <c r="V148" s="111"/>
      <c r="W148" s="111">
        <v>105</v>
      </c>
      <c r="X148" s="111">
        <v>112</v>
      </c>
      <c r="Y148" s="111">
        <v>110</v>
      </c>
      <c r="Z148" s="111">
        <v>115</v>
      </c>
      <c r="AA148" s="77">
        <v>109</v>
      </c>
      <c r="AB148" s="77">
        <v>110</v>
      </c>
      <c r="AC148" s="111"/>
      <c r="AD148" s="111"/>
      <c r="AE148" s="111"/>
      <c r="AF148" s="111"/>
      <c r="AG148" s="111"/>
      <c r="AH148" s="77"/>
      <c r="AI148" s="77"/>
      <c r="AJ148" s="78">
        <v>110.5</v>
      </c>
      <c r="AK148" s="79">
        <v>90</v>
      </c>
      <c r="AL148" s="80">
        <v>120</v>
      </c>
      <c r="AM148" s="77">
        <v>99</v>
      </c>
      <c r="AN148" s="77">
        <v>110</v>
      </c>
      <c r="AO148" s="81">
        <v>2</v>
      </c>
      <c r="AP148" s="81"/>
      <c r="AQ148" s="81">
        <v>2</v>
      </c>
      <c r="AR148" s="81"/>
      <c r="AS148" s="81"/>
      <c r="AT148" s="81"/>
      <c r="AU148" s="81"/>
      <c r="AV148" s="81"/>
      <c r="AW148" s="81"/>
      <c r="AX148" s="82">
        <v>4</v>
      </c>
      <c r="AY148" s="83">
        <v>4</v>
      </c>
      <c r="AZ148" s="149">
        <v>1.4999999999999999E-2</v>
      </c>
      <c r="BA148" s="84">
        <v>1</v>
      </c>
      <c r="BB148" s="83"/>
      <c r="BC148" s="83">
        <v>0</v>
      </c>
      <c r="BD148" s="83">
        <v>0</v>
      </c>
      <c r="BE148" s="83">
        <v>0.4</v>
      </c>
      <c r="BF148" s="83">
        <v>0.4</v>
      </c>
      <c r="BG148" s="28" t="s">
        <v>283</v>
      </c>
      <c r="BH148" s="85" t="s">
        <v>283</v>
      </c>
      <c r="BI148" s="85"/>
      <c r="BJ148" s="85"/>
      <c r="BK148" s="85">
        <v>1</v>
      </c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  <c r="CW148" s="85"/>
    </row>
    <row r="149" spans="1:101" s="86" customFormat="1" ht="31.5" hidden="1" customHeight="1" x14ac:dyDescent="0.35">
      <c r="A149" s="73">
        <v>2021</v>
      </c>
      <c r="B149" s="74">
        <v>1</v>
      </c>
      <c r="C149" s="284">
        <v>44203</v>
      </c>
      <c r="D149" s="74">
        <v>395</v>
      </c>
      <c r="E149" s="74">
        <v>609</v>
      </c>
      <c r="F149" s="74">
        <v>5</v>
      </c>
      <c r="G149" s="75" t="s">
        <v>286</v>
      </c>
      <c r="H149" s="76" t="s">
        <v>287</v>
      </c>
      <c r="I149" s="76" t="s">
        <v>144</v>
      </c>
      <c r="J149" s="76">
        <v>3</v>
      </c>
      <c r="K149" s="76">
        <v>3</v>
      </c>
      <c r="L149" s="285">
        <v>50</v>
      </c>
      <c r="M149" s="286">
        <v>46.5</v>
      </c>
      <c r="N149" s="287">
        <v>53.5</v>
      </c>
      <c r="O149" s="111"/>
      <c r="P149" s="111"/>
      <c r="Q149" s="111"/>
      <c r="R149" s="111"/>
      <c r="S149" s="111"/>
      <c r="T149" s="77"/>
      <c r="U149" s="77"/>
      <c r="V149" s="111"/>
      <c r="W149" s="111">
        <v>49</v>
      </c>
      <c r="X149" s="111">
        <v>56</v>
      </c>
      <c r="Y149" s="111">
        <v>53</v>
      </c>
      <c r="Z149" s="111">
        <v>57</v>
      </c>
      <c r="AA149" s="77">
        <v>109</v>
      </c>
      <c r="AB149" s="77">
        <v>110</v>
      </c>
      <c r="AC149" s="111"/>
      <c r="AD149" s="111"/>
      <c r="AE149" s="111"/>
      <c r="AF149" s="111"/>
      <c r="AG149" s="111"/>
      <c r="AH149" s="77"/>
      <c r="AI149" s="77"/>
      <c r="AJ149" s="78">
        <v>53.8</v>
      </c>
      <c r="AK149" s="79">
        <v>90</v>
      </c>
      <c r="AL149" s="80">
        <v>120</v>
      </c>
      <c r="AM149" s="77">
        <v>99</v>
      </c>
      <c r="AN149" s="77">
        <v>110</v>
      </c>
      <c r="AO149" s="81"/>
      <c r="AP149" s="81"/>
      <c r="AQ149" s="81">
        <v>3</v>
      </c>
      <c r="AR149" s="81"/>
      <c r="AS149" s="81"/>
      <c r="AT149" s="81"/>
      <c r="AU149" s="81"/>
      <c r="AV149" s="81"/>
      <c r="AW149" s="81"/>
      <c r="AX149" s="82">
        <v>3</v>
      </c>
      <c r="AY149" s="83">
        <v>3</v>
      </c>
      <c r="AZ149" s="149">
        <v>1.4999999999999999E-2</v>
      </c>
      <c r="BA149" s="84">
        <v>1</v>
      </c>
      <c r="BB149" s="83"/>
      <c r="BC149" s="83">
        <v>0.1</v>
      </c>
      <c r="BD149" s="83">
        <v>0.1</v>
      </c>
      <c r="BE149" s="83">
        <v>0.2</v>
      </c>
      <c r="BF149" s="83">
        <v>0.2</v>
      </c>
      <c r="BG149" s="28" t="s">
        <v>283</v>
      </c>
      <c r="BH149" s="85" t="s">
        <v>283</v>
      </c>
      <c r="BI149" s="85"/>
      <c r="BJ149" s="85"/>
      <c r="BK149" s="85">
        <v>1</v>
      </c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  <c r="CW149" s="85"/>
    </row>
    <row r="150" spans="1:101" s="86" customFormat="1" ht="31.5" hidden="1" customHeight="1" x14ac:dyDescent="0.35">
      <c r="A150" s="73">
        <v>2021</v>
      </c>
      <c r="B150" s="74">
        <v>1</v>
      </c>
      <c r="C150" s="284">
        <v>44203</v>
      </c>
      <c r="D150" s="74">
        <v>243</v>
      </c>
      <c r="E150" s="74">
        <v>167</v>
      </c>
      <c r="F150" s="74">
        <v>6</v>
      </c>
      <c r="G150" s="75" t="s">
        <v>244</v>
      </c>
      <c r="H150" s="76" t="s">
        <v>245</v>
      </c>
      <c r="I150" s="76" t="s">
        <v>144</v>
      </c>
      <c r="J150" s="76">
        <v>2</v>
      </c>
      <c r="K150" s="76">
        <v>2</v>
      </c>
      <c r="L150" s="285">
        <v>888</v>
      </c>
      <c r="M150" s="286">
        <v>825.84</v>
      </c>
      <c r="N150" s="287">
        <v>950.16</v>
      </c>
      <c r="O150" s="111"/>
      <c r="P150" s="111"/>
      <c r="Q150" s="111"/>
      <c r="R150" s="111"/>
      <c r="S150" s="111"/>
      <c r="T150" s="77"/>
      <c r="U150" s="77"/>
      <c r="V150" s="111"/>
      <c r="W150" s="111"/>
      <c r="X150" s="111"/>
      <c r="Y150" s="111"/>
      <c r="Z150" s="111"/>
      <c r="AA150" s="77"/>
      <c r="AB150" s="77"/>
      <c r="AC150" s="111"/>
      <c r="AD150" s="111"/>
      <c r="AE150" s="111"/>
      <c r="AF150" s="111"/>
      <c r="AG150" s="111"/>
      <c r="AH150" s="77"/>
      <c r="AI150" s="77"/>
      <c r="AJ150" s="78"/>
      <c r="AK150" s="79">
        <v>55</v>
      </c>
      <c r="AL150" s="80">
        <v>131</v>
      </c>
      <c r="AM150" s="77"/>
      <c r="AN150" s="77"/>
      <c r="AO150" s="81">
        <v>1</v>
      </c>
      <c r="AP150" s="81"/>
      <c r="AQ150" s="81">
        <v>1</v>
      </c>
      <c r="AR150" s="81"/>
      <c r="AS150" s="81"/>
      <c r="AT150" s="81"/>
      <c r="AU150" s="81"/>
      <c r="AV150" s="81"/>
      <c r="AW150" s="81"/>
      <c r="AX150" s="82">
        <v>2</v>
      </c>
      <c r="AY150" s="83">
        <v>113</v>
      </c>
      <c r="AZ150" s="149">
        <v>1.4999999999999999E-2</v>
      </c>
      <c r="BA150" s="84">
        <v>1.7999999999999999E-2</v>
      </c>
      <c r="BB150" s="83"/>
      <c r="BC150" s="83">
        <v>0</v>
      </c>
      <c r="BD150" s="83">
        <v>0.1</v>
      </c>
      <c r="BE150" s="83"/>
      <c r="BF150" s="83"/>
      <c r="BG150" s="28" t="s">
        <v>145</v>
      </c>
      <c r="BH150" s="85" t="s">
        <v>145</v>
      </c>
      <c r="BI150" s="85"/>
      <c r="BJ150" s="85"/>
      <c r="BK150" s="85">
        <v>1</v>
      </c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  <c r="CW150" s="85"/>
    </row>
    <row r="151" spans="1:101" s="86" customFormat="1" ht="31.5" customHeight="1" x14ac:dyDescent="0.35">
      <c r="A151" s="73">
        <v>2021</v>
      </c>
      <c r="B151" s="74">
        <v>1</v>
      </c>
      <c r="C151" s="284">
        <v>44203</v>
      </c>
      <c r="D151" s="74">
        <v>405</v>
      </c>
      <c r="E151" s="74">
        <v>619</v>
      </c>
      <c r="F151" s="74">
        <v>6</v>
      </c>
      <c r="G151" s="75" t="s">
        <v>288</v>
      </c>
      <c r="H151" s="76" t="s">
        <v>289</v>
      </c>
      <c r="I151" s="76" t="s">
        <v>144</v>
      </c>
      <c r="J151" s="76">
        <v>1</v>
      </c>
      <c r="K151" s="76">
        <v>5</v>
      </c>
      <c r="L151" s="285">
        <v>420</v>
      </c>
      <c r="M151" s="286">
        <v>385.98</v>
      </c>
      <c r="N151" s="287">
        <v>454.02</v>
      </c>
      <c r="O151" s="111"/>
      <c r="P151" s="111"/>
      <c r="Q151" s="111">
        <v>392</v>
      </c>
      <c r="R151" s="111">
        <v>400</v>
      </c>
      <c r="S151" s="111">
        <v>432</v>
      </c>
      <c r="T151" s="77"/>
      <c r="U151" s="77">
        <v>175</v>
      </c>
      <c r="V151" s="111">
        <v>450</v>
      </c>
      <c r="W151" s="111">
        <v>444</v>
      </c>
      <c r="X151" s="111">
        <v>440</v>
      </c>
      <c r="Y151" s="111">
        <v>448</v>
      </c>
      <c r="Z151" s="111">
        <v>438</v>
      </c>
      <c r="AA151" s="77">
        <v>144</v>
      </c>
      <c r="AB151" s="77">
        <v>144</v>
      </c>
      <c r="AC151" s="111"/>
      <c r="AD151" s="111"/>
      <c r="AE151" s="111"/>
      <c r="AF151" s="111"/>
      <c r="AG151" s="111"/>
      <c r="AH151" s="77"/>
      <c r="AI151" s="77"/>
      <c r="AJ151" s="78">
        <v>430.5</v>
      </c>
      <c r="AK151" s="79">
        <v>18</v>
      </c>
      <c r="AL151" s="80">
        <v>200</v>
      </c>
      <c r="AM151" s="77">
        <v>23</v>
      </c>
      <c r="AN151" s="77">
        <v>154</v>
      </c>
      <c r="AO151" s="81">
        <v>3</v>
      </c>
      <c r="AP151" s="81"/>
      <c r="AQ151" s="81">
        <v>2</v>
      </c>
      <c r="AR151" s="81"/>
      <c r="AS151" s="81"/>
      <c r="AT151" s="81"/>
      <c r="AU151" s="81"/>
      <c r="AV151" s="81"/>
      <c r="AW151" s="81"/>
      <c r="AX151" s="82">
        <v>5</v>
      </c>
      <c r="AY151" s="83">
        <v>395</v>
      </c>
      <c r="AZ151" s="149">
        <v>1.4999999999999999E-2</v>
      </c>
      <c r="BA151" s="84">
        <v>1.2999999999999999E-2</v>
      </c>
      <c r="BB151" s="83">
        <v>1</v>
      </c>
      <c r="BC151" s="83">
        <v>0</v>
      </c>
      <c r="BD151" s="83">
        <v>0.9</v>
      </c>
      <c r="BE151" s="83">
        <v>2.2000000000000002</v>
      </c>
      <c r="BF151" s="83">
        <v>170</v>
      </c>
      <c r="BG151" s="28" t="s">
        <v>148</v>
      </c>
      <c r="BH151" s="85" t="s">
        <v>149</v>
      </c>
      <c r="BI151" s="85" t="s">
        <v>290</v>
      </c>
      <c r="BJ151" s="85"/>
      <c r="BK151" s="85">
        <v>1</v>
      </c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  <c r="CW151" s="85"/>
    </row>
    <row r="152" spans="1:101" s="86" customFormat="1" ht="31.5" customHeight="1" x14ac:dyDescent="0.35">
      <c r="A152" s="73">
        <v>2021</v>
      </c>
      <c r="B152" s="74">
        <v>1</v>
      </c>
      <c r="C152" s="284">
        <v>44203</v>
      </c>
      <c r="D152" s="74">
        <v>405</v>
      </c>
      <c r="E152" s="74">
        <v>620</v>
      </c>
      <c r="F152" s="74">
        <v>6</v>
      </c>
      <c r="G152" s="75" t="s">
        <v>291</v>
      </c>
      <c r="H152" s="76" t="s">
        <v>292</v>
      </c>
      <c r="I152" s="76" t="s">
        <v>144</v>
      </c>
      <c r="J152" s="76">
        <v>1</v>
      </c>
      <c r="K152" s="76">
        <v>5</v>
      </c>
      <c r="L152" s="285">
        <v>233</v>
      </c>
      <c r="M152" s="286">
        <v>214.01050000000001</v>
      </c>
      <c r="N152" s="287">
        <v>251.98949999999999</v>
      </c>
      <c r="O152" s="111"/>
      <c r="P152" s="111"/>
      <c r="Q152" s="111">
        <v>215</v>
      </c>
      <c r="R152" s="111">
        <v>227</v>
      </c>
      <c r="S152" s="111">
        <v>248</v>
      </c>
      <c r="T152" s="77"/>
      <c r="U152" s="77">
        <v>175</v>
      </c>
      <c r="V152" s="111">
        <v>249</v>
      </c>
      <c r="W152" s="111">
        <v>241</v>
      </c>
      <c r="X152" s="111">
        <v>238</v>
      </c>
      <c r="Y152" s="111">
        <v>245</v>
      </c>
      <c r="Z152" s="111">
        <v>240</v>
      </c>
      <c r="AA152" s="77">
        <v>144</v>
      </c>
      <c r="AB152" s="77">
        <v>144</v>
      </c>
      <c r="AC152" s="111"/>
      <c r="AD152" s="111"/>
      <c r="AE152" s="111"/>
      <c r="AF152" s="111"/>
      <c r="AG152" s="111"/>
      <c r="AH152" s="77"/>
      <c r="AI152" s="77"/>
      <c r="AJ152" s="78">
        <v>237.9</v>
      </c>
      <c r="AK152" s="79">
        <v>18</v>
      </c>
      <c r="AL152" s="80">
        <v>200</v>
      </c>
      <c r="AM152" s="77">
        <v>23</v>
      </c>
      <c r="AN152" s="77">
        <v>154</v>
      </c>
      <c r="AO152" s="81">
        <v>3</v>
      </c>
      <c r="AP152" s="81"/>
      <c r="AQ152" s="81">
        <v>2</v>
      </c>
      <c r="AR152" s="81"/>
      <c r="AS152" s="81"/>
      <c r="AT152" s="81"/>
      <c r="AU152" s="81"/>
      <c r="AV152" s="81"/>
      <c r="AW152" s="81"/>
      <c r="AX152" s="82">
        <v>5</v>
      </c>
      <c r="AY152" s="83">
        <v>395</v>
      </c>
      <c r="AZ152" s="149">
        <v>1.4999999999999999E-2</v>
      </c>
      <c r="BA152" s="84">
        <v>1.2999999999999999E-2</v>
      </c>
      <c r="BB152" s="83">
        <v>1</v>
      </c>
      <c r="BC152" s="83">
        <v>0</v>
      </c>
      <c r="BD152" s="83">
        <v>1.7</v>
      </c>
      <c r="BE152" s="83">
        <v>1.2</v>
      </c>
      <c r="BF152" s="83">
        <v>94</v>
      </c>
      <c r="BG152" s="28" t="s">
        <v>148</v>
      </c>
      <c r="BH152" s="85" t="s">
        <v>149</v>
      </c>
      <c r="BI152" s="85" t="s">
        <v>217</v>
      </c>
      <c r="BJ152" s="85"/>
      <c r="BK152" s="85">
        <v>1</v>
      </c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  <c r="CW152" s="85"/>
    </row>
    <row r="153" spans="1:101" s="86" customFormat="1" ht="31.5" customHeight="1" x14ac:dyDescent="0.35">
      <c r="A153" s="73">
        <v>2021</v>
      </c>
      <c r="B153" s="74">
        <v>1</v>
      </c>
      <c r="C153" s="284">
        <v>44203</v>
      </c>
      <c r="D153" s="74">
        <v>405</v>
      </c>
      <c r="E153" s="74">
        <v>621</v>
      </c>
      <c r="F153" s="74">
        <v>6</v>
      </c>
      <c r="G153" s="75" t="s">
        <v>293</v>
      </c>
      <c r="H153" s="76" t="s">
        <v>294</v>
      </c>
      <c r="I153" s="76" t="s">
        <v>144</v>
      </c>
      <c r="J153" s="76">
        <v>1</v>
      </c>
      <c r="K153" s="76">
        <v>5</v>
      </c>
      <c r="L153" s="285">
        <v>191.5</v>
      </c>
      <c r="M153" s="286">
        <v>175.98849999999999</v>
      </c>
      <c r="N153" s="287">
        <v>207.01150000000001</v>
      </c>
      <c r="O153" s="111"/>
      <c r="P153" s="111"/>
      <c r="Q153" s="111">
        <v>184</v>
      </c>
      <c r="R153" s="111">
        <v>188</v>
      </c>
      <c r="S153" s="111">
        <v>205</v>
      </c>
      <c r="T153" s="77"/>
      <c r="U153" s="77">
        <v>175</v>
      </c>
      <c r="V153" s="111">
        <v>212</v>
      </c>
      <c r="W153" s="111">
        <v>209</v>
      </c>
      <c r="X153" s="111">
        <v>206</v>
      </c>
      <c r="Y153" s="111">
        <v>215</v>
      </c>
      <c r="Z153" s="111">
        <v>205</v>
      </c>
      <c r="AA153" s="77">
        <v>144</v>
      </c>
      <c r="AB153" s="77">
        <v>144</v>
      </c>
      <c r="AC153" s="111"/>
      <c r="AD153" s="111"/>
      <c r="AE153" s="111"/>
      <c r="AF153" s="111"/>
      <c r="AG153" s="111"/>
      <c r="AH153" s="77"/>
      <c r="AI153" s="77"/>
      <c r="AJ153" s="78">
        <v>203</v>
      </c>
      <c r="AK153" s="79">
        <v>18</v>
      </c>
      <c r="AL153" s="80">
        <v>200</v>
      </c>
      <c r="AM153" s="77">
        <v>23</v>
      </c>
      <c r="AN153" s="77">
        <v>154</v>
      </c>
      <c r="AO153" s="81">
        <v>2</v>
      </c>
      <c r="AP153" s="81"/>
      <c r="AQ153" s="81">
        <v>4</v>
      </c>
      <c r="AR153" s="81"/>
      <c r="AS153" s="81"/>
      <c r="AT153" s="81"/>
      <c r="AU153" s="81"/>
      <c r="AV153" s="81"/>
      <c r="AW153" s="81"/>
      <c r="AX153" s="82">
        <v>6</v>
      </c>
      <c r="AY153" s="83">
        <v>396</v>
      </c>
      <c r="AZ153" s="149">
        <v>1.4999999999999999E-2</v>
      </c>
      <c r="BA153" s="84">
        <v>1.4999999999999999E-2</v>
      </c>
      <c r="BB153" s="83">
        <v>1</v>
      </c>
      <c r="BC153" s="83">
        <v>0</v>
      </c>
      <c r="BD153" s="83">
        <v>2.1</v>
      </c>
      <c r="BE153" s="83">
        <v>1.2</v>
      </c>
      <c r="BF153" s="83">
        <v>80.400000000000006</v>
      </c>
      <c r="BG153" s="28" t="s">
        <v>148</v>
      </c>
      <c r="BH153" s="85" t="s">
        <v>149</v>
      </c>
      <c r="BI153" s="85" t="s">
        <v>217</v>
      </c>
      <c r="BJ153" s="85"/>
      <c r="BK153" s="85">
        <v>1</v>
      </c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  <c r="CW153" s="85"/>
    </row>
    <row r="154" spans="1:101" s="86" customFormat="1" ht="31.5" customHeight="1" x14ac:dyDescent="0.35">
      <c r="A154" s="73">
        <v>2021</v>
      </c>
      <c r="B154" s="74">
        <v>1</v>
      </c>
      <c r="C154" s="284">
        <v>44203</v>
      </c>
      <c r="D154" s="74">
        <v>405</v>
      </c>
      <c r="E154" s="74">
        <v>622</v>
      </c>
      <c r="F154" s="74">
        <v>6</v>
      </c>
      <c r="G154" s="75" t="s">
        <v>295</v>
      </c>
      <c r="H154" s="76" t="s">
        <v>296</v>
      </c>
      <c r="I154" s="76" t="s">
        <v>144</v>
      </c>
      <c r="J154" s="76">
        <v>1</v>
      </c>
      <c r="K154" s="76">
        <v>5</v>
      </c>
      <c r="L154" s="285">
        <v>187</v>
      </c>
      <c r="M154" s="286">
        <v>172.41399999999999</v>
      </c>
      <c r="N154" s="287">
        <v>201.58600000000001</v>
      </c>
      <c r="O154" s="111"/>
      <c r="P154" s="111"/>
      <c r="Q154" s="111">
        <v>178</v>
      </c>
      <c r="R154" s="111">
        <v>186</v>
      </c>
      <c r="S154" s="111">
        <v>191</v>
      </c>
      <c r="T154" s="77"/>
      <c r="U154" s="77">
        <v>175</v>
      </c>
      <c r="V154" s="111">
        <v>206</v>
      </c>
      <c r="W154" s="111">
        <v>197</v>
      </c>
      <c r="X154" s="111">
        <v>194</v>
      </c>
      <c r="Y154" s="111">
        <v>202</v>
      </c>
      <c r="Z154" s="111">
        <v>196</v>
      </c>
      <c r="AA154" s="77">
        <v>144</v>
      </c>
      <c r="AB154" s="77">
        <v>144</v>
      </c>
      <c r="AC154" s="111"/>
      <c r="AD154" s="111"/>
      <c r="AE154" s="111"/>
      <c r="AF154" s="111"/>
      <c r="AG154" s="111"/>
      <c r="AH154" s="77"/>
      <c r="AI154" s="77"/>
      <c r="AJ154" s="78">
        <v>193.8</v>
      </c>
      <c r="AK154" s="79">
        <v>18</v>
      </c>
      <c r="AL154" s="80">
        <v>200</v>
      </c>
      <c r="AM154" s="77">
        <v>23</v>
      </c>
      <c r="AN154" s="77">
        <v>154</v>
      </c>
      <c r="AO154" s="81">
        <v>2</v>
      </c>
      <c r="AP154" s="81"/>
      <c r="AQ154" s="81">
        <v>9</v>
      </c>
      <c r="AR154" s="81"/>
      <c r="AS154" s="81"/>
      <c r="AT154" s="81"/>
      <c r="AU154" s="81"/>
      <c r="AV154" s="81"/>
      <c r="AW154" s="81"/>
      <c r="AX154" s="82">
        <v>11</v>
      </c>
      <c r="AY154" s="83">
        <v>401</v>
      </c>
      <c r="AZ154" s="149">
        <v>1.4999999999999999E-2</v>
      </c>
      <c r="BA154" s="84">
        <v>2.7E-2</v>
      </c>
      <c r="BB154" s="83"/>
      <c r="BC154" s="83">
        <v>0.1</v>
      </c>
      <c r="BD154" s="83">
        <v>2.1</v>
      </c>
      <c r="BE154" s="83">
        <v>2.1</v>
      </c>
      <c r="BF154" s="83">
        <v>77.7</v>
      </c>
      <c r="BG154" s="28" t="s">
        <v>148</v>
      </c>
      <c r="BH154" s="85" t="s">
        <v>149</v>
      </c>
      <c r="BI154" s="85" t="s">
        <v>217</v>
      </c>
      <c r="BJ154" s="85"/>
      <c r="BK154" s="85">
        <v>1</v>
      </c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  <c r="CW154" s="85"/>
    </row>
    <row r="155" spans="1:101" s="86" customFormat="1" ht="31.5" hidden="1" customHeight="1" x14ac:dyDescent="0.35">
      <c r="A155" s="73">
        <v>2021</v>
      </c>
      <c r="B155" s="74">
        <v>1</v>
      </c>
      <c r="C155" s="284">
        <v>44203</v>
      </c>
      <c r="D155" s="74">
        <v>236</v>
      </c>
      <c r="E155" s="74">
        <v>160</v>
      </c>
      <c r="F155" s="74">
        <v>7</v>
      </c>
      <c r="G155" s="75" t="s">
        <v>265</v>
      </c>
      <c r="H155" s="76" t="s">
        <v>266</v>
      </c>
      <c r="I155" s="76" t="s">
        <v>144</v>
      </c>
      <c r="J155" s="76">
        <v>2</v>
      </c>
      <c r="K155" s="76">
        <v>1</v>
      </c>
      <c r="L155" s="285">
        <v>200</v>
      </c>
      <c r="M155" s="286">
        <v>186</v>
      </c>
      <c r="N155" s="287">
        <v>214</v>
      </c>
      <c r="O155" s="111">
        <v>193</v>
      </c>
      <c r="P155" s="111">
        <v>181</v>
      </c>
      <c r="Q155" s="111">
        <v>190</v>
      </c>
      <c r="R155" s="111">
        <v>193</v>
      </c>
      <c r="S155" s="111">
        <v>189</v>
      </c>
      <c r="T155" s="77">
        <v>86</v>
      </c>
      <c r="U155" s="77">
        <v>86</v>
      </c>
      <c r="V155" s="111">
        <v>207</v>
      </c>
      <c r="W155" s="111">
        <v>200</v>
      </c>
      <c r="X155" s="111">
        <v>198</v>
      </c>
      <c r="Y155" s="111">
        <v>204</v>
      </c>
      <c r="Z155" s="111">
        <v>197</v>
      </c>
      <c r="AA155" s="77">
        <v>84</v>
      </c>
      <c r="AB155" s="77">
        <v>84</v>
      </c>
      <c r="AC155" s="111"/>
      <c r="AD155" s="111"/>
      <c r="AE155" s="111"/>
      <c r="AF155" s="111"/>
      <c r="AG155" s="111"/>
      <c r="AH155" s="77"/>
      <c r="AI155" s="77"/>
      <c r="AJ155" s="78">
        <v>195.2</v>
      </c>
      <c r="AK155" s="79">
        <v>76</v>
      </c>
      <c r="AL155" s="80">
        <v>95</v>
      </c>
      <c r="AM155" s="77">
        <v>85</v>
      </c>
      <c r="AN155" s="77">
        <v>85</v>
      </c>
      <c r="AO155" s="81">
        <v>6</v>
      </c>
      <c r="AP155" s="81"/>
      <c r="AQ155" s="81">
        <v>8</v>
      </c>
      <c r="AR155" s="81"/>
      <c r="AS155" s="81"/>
      <c r="AT155" s="81"/>
      <c r="AU155" s="81"/>
      <c r="AV155" s="81"/>
      <c r="AW155" s="81"/>
      <c r="AX155" s="82">
        <v>14</v>
      </c>
      <c r="AY155" s="83">
        <v>1952</v>
      </c>
      <c r="AZ155" s="149">
        <v>1.4999999999999999E-2</v>
      </c>
      <c r="BA155" s="84">
        <v>7.0000000000000001E-3</v>
      </c>
      <c r="BB155" s="83">
        <v>1</v>
      </c>
      <c r="BC155" s="83">
        <v>0.1</v>
      </c>
      <c r="BD155" s="83">
        <v>9.8000000000000007</v>
      </c>
      <c r="BE155" s="83">
        <v>2.7</v>
      </c>
      <c r="BF155" s="83">
        <v>381</v>
      </c>
      <c r="BG155" s="28" t="s">
        <v>267</v>
      </c>
      <c r="BH155" s="85" t="s">
        <v>267</v>
      </c>
      <c r="BI155" s="85"/>
      <c r="BJ155" s="85"/>
      <c r="BK155" s="85">
        <v>1</v>
      </c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  <c r="CW155" s="85"/>
    </row>
    <row r="156" spans="1:101" s="86" customFormat="1" ht="31.5" hidden="1" customHeight="1" x14ac:dyDescent="0.35">
      <c r="A156" s="73">
        <v>2021</v>
      </c>
      <c r="B156" s="74">
        <v>1</v>
      </c>
      <c r="C156" s="284">
        <v>44203</v>
      </c>
      <c r="D156" s="74">
        <v>384</v>
      </c>
      <c r="E156" s="74">
        <v>556</v>
      </c>
      <c r="F156" s="74">
        <v>8</v>
      </c>
      <c r="G156" s="75" t="s">
        <v>175</v>
      </c>
      <c r="H156" s="76" t="s">
        <v>176</v>
      </c>
      <c r="I156" s="76" t="s">
        <v>144</v>
      </c>
      <c r="J156" s="76">
        <v>1</v>
      </c>
      <c r="K156" s="76">
        <v>6</v>
      </c>
      <c r="L156" s="285">
        <v>1066</v>
      </c>
      <c r="M156" s="286">
        <v>1003.106</v>
      </c>
      <c r="N156" s="287">
        <v>1141.6859999999999</v>
      </c>
      <c r="O156" s="111">
        <v>1083</v>
      </c>
      <c r="P156" s="111">
        <v>1088</v>
      </c>
      <c r="Q156" s="111"/>
      <c r="R156" s="111">
        <v>1051</v>
      </c>
      <c r="S156" s="111">
        <v>1010</v>
      </c>
      <c r="T156" s="77">
        <v>139</v>
      </c>
      <c r="U156" s="77">
        <v>141</v>
      </c>
      <c r="V156" s="111">
        <v>1207</v>
      </c>
      <c r="W156" s="111">
        <v>1080</v>
      </c>
      <c r="X156" s="111">
        <v>1074</v>
      </c>
      <c r="Y156" s="111">
        <v>1090</v>
      </c>
      <c r="Z156" s="111">
        <v>1069</v>
      </c>
      <c r="AA156" s="77">
        <v>141</v>
      </c>
      <c r="AB156" s="77">
        <v>142</v>
      </c>
      <c r="AC156" s="111"/>
      <c r="AD156" s="111"/>
      <c r="AE156" s="111"/>
      <c r="AF156" s="111"/>
      <c r="AG156" s="111"/>
      <c r="AH156" s="77"/>
      <c r="AI156" s="77"/>
      <c r="AJ156" s="78">
        <v>1083.5</v>
      </c>
      <c r="AK156" s="79">
        <v>20</v>
      </c>
      <c r="AL156" s="80">
        <v>180</v>
      </c>
      <c r="AM156" s="77">
        <v>26</v>
      </c>
      <c r="AN156" s="77">
        <v>141</v>
      </c>
      <c r="AO156" s="81">
        <v>3</v>
      </c>
      <c r="AP156" s="81"/>
      <c r="AQ156" s="81">
        <v>2</v>
      </c>
      <c r="AR156" s="81">
        <v>1</v>
      </c>
      <c r="AS156" s="81">
        <v>1</v>
      </c>
      <c r="AT156" s="81"/>
      <c r="AU156" s="81"/>
      <c r="AV156" s="81"/>
      <c r="AW156" s="81"/>
      <c r="AX156" s="82">
        <v>7</v>
      </c>
      <c r="AY156" s="83">
        <v>775</v>
      </c>
      <c r="AZ156" s="149">
        <v>1.4999999999999999E-2</v>
      </c>
      <c r="BA156" s="84">
        <v>8.9999999999999993E-3</v>
      </c>
      <c r="BB156" s="83">
        <v>1</v>
      </c>
      <c r="BC156" s="83">
        <v>0</v>
      </c>
      <c r="BD156" s="83">
        <v>0.7</v>
      </c>
      <c r="BE156" s="83">
        <v>7.6</v>
      </c>
      <c r="BF156" s="83">
        <v>839.7</v>
      </c>
      <c r="BG156" s="28" t="s">
        <v>153</v>
      </c>
      <c r="BH156" s="85" t="s">
        <v>154</v>
      </c>
      <c r="BI156" s="85" t="s">
        <v>177</v>
      </c>
      <c r="BJ156" s="85"/>
      <c r="BK156" s="85">
        <v>1</v>
      </c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  <c r="CW156" s="85"/>
    </row>
    <row r="157" spans="1:101" s="86" customFormat="1" ht="31.5" hidden="1" customHeight="1" x14ac:dyDescent="0.35">
      <c r="A157" s="73">
        <v>2021</v>
      </c>
      <c r="B157" s="74">
        <v>1</v>
      </c>
      <c r="C157" s="284">
        <v>44203</v>
      </c>
      <c r="D157" s="74">
        <v>384</v>
      </c>
      <c r="E157" s="74">
        <v>557</v>
      </c>
      <c r="F157" s="74">
        <v>8</v>
      </c>
      <c r="G157" s="75" t="s">
        <v>178</v>
      </c>
      <c r="H157" s="76" t="s">
        <v>179</v>
      </c>
      <c r="I157" s="76" t="s">
        <v>144</v>
      </c>
      <c r="J157" s="76">
        <v>1</v>
      </c>
      <c r="K157" s="76">
        <v>6</v>
      </c>
      <c r="L157" s="285">
        <v>182</v>
      </c>
      <c r="M157" s="286">
        <v>171.262</v>
      </c>
      <c r="N157" s="287">
        <v>194.922</v>
      </c>
      <c r="O157" s="111">
        <v>195</v>
      </c>
      <c r="P157" s="111">
        <v>196</v>
      </c>
      <c r="Q157" s="111"/>
      <c r="R157" s="111">
        <v>190</v>
      </c>
      <c r="S157" s="111">
        <v>181</v>
      </c>
      <c r="T157" s="77">
        <v>139</v>
      </c>
      <c r="U157" s="77">
        <v>141</v>
      </c>
      <c r="V157" s="111">
        <v>216</v>
      </c>
      <c r="W157" s="111">
        <v>198</v>
      </c>
      <c r="X157" s="111">
        <v>193</v>
      </c>
      <c r="Y157" s="111">
        <v>202</v>
      </c>
      <c r="Z157" s="111">
        <v>196</v>
      </c>
      <c r="AA157" s="77">
        <v>141</v>
      </c>
      <c r="AB157" s="77">
        <v>142</v>
      </c>
      <c r="AC157" s="111"/>
      <c r="AD157" s="111"/>
      <c r="AE157" s="111"/>
      <c r="AF157" s="111"/>
      <c r="AG157" s="111"/>
      <c r="AH157" s="77"/>
      <c r="AI157" s="77"/>
      <c r="AJ157" s="78">
        <v>196.3</v>
      </c>
      <c r="AK157" s="79">
        <v>20</v>
      </c>
      <c r="AL157" s="80">
        <v>180</v>
      </c>
      <c r="AM157" s="77">
        <v>26</v>
      </c>
      <c r="AN157" s="77">
        <v>141</v>
      </c>
      <c r="AO157" s="81">
        <v>3</v>
      </c>
      <c r="AP157" s="81"/>
      <c r="AQ157" s="81">
        <v>2</v>
      </c>
      <c r="AR157" s="81">
        <v>1</v>
      </c>
      <c r="AS157" s="81">
        <v>1</v>
      </c>
      <c r="AT157" s="81"/>
      <c r="AU157" s="81"/>
      <c r="AV157" s="81"/>
      <c r="AW157" s="81"/>
      <c r="AX157" s="82">
        <v>6</v>
      </c>
      <c r="AY157" s="83">
        <v>774</v>
      </c>
      <c r="AZ157" s="149">
        <v>1.4999999999999999E-2</v>
      </c>
      <c r="BA157" s="84">
        <v>8.0000000000000002E-3</v>
      </c>
      <c r="BB157" s="83">
        <v>1</v>
      </c>
      <c r="BC157" s="83">
        <v>0</v>
      </c>
      <c r="BD157" s="83">
        <v>4.3</v>
      </c>
      <c r="BE157" s="83">
        <v>1.2</v>
      </c>
      <c r="BF157" s="83">
        <v>151.9</v>
      </c>
      <c r="BG157" s="28" t="s">
        <v>153</v>
      </c>
      <c r="BH157" s="85" t="s">
        <v>154</v>
      </c>
      <c r="BI157" s="85" t="s">
        <v>177</v>
      </c>
      <c r="BJ157" s="85" t="s">
        <v>180</v>
      </c>
      <c r="BK157" s="85">
        <v>1</v>
      </c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  <c r="CW157" s="85"/>
    </row>
    <row r="158" spans="1:101" s="86" customFormat="1" ht="31.5" customHeight="1" x14ac:dyDescent="0.35">
      <c r="A158" s="73">
        <v>2021</v>
      </c>
      <c r="B158" s="74">
        <v>1</v>
      </c>
      <c r="C158" s="284">
        <v>44203</v>
      </c>
      <c r="D158" s="74">
        <v>53</v>
      </c>
      <c r="E158" s="74">
        <v>131</v>
      </c>
      <c r="F158" s="74">
        <v>30</v>
      </c>
      <c r="G158" s="75" t="s">
        <v>185</v>
      </c>
      <c r="H158" s="76" t="s">
        <v>186</v>
      </c>
      <c r="I158" s="76" t="s">
        <v>159</v>
      </c>
      <c r="J158" s="76">
        <v>25</v>
      </c>
      <c r="K158" s="76">
        <v>1</v>
      </c>
      <c r="L158" s="285">
        <v>10</v>
      </c>
      <c r="M158" s="286">
        <v>9.3000000000000007</v>
      </c>
      <c r="N158" s="287">
        <v>10.7</v>
      </c>
      <c r="O158" s="111"/>
      <c r="P158" s="111"/>
      <c r="Q158" s="111"/>
      <c r="R158" s="111"/>
      <c r="S158" s="111"/>
      <c r="T158" s="77"/>
      <c r="U158" s="77"/>
      <c r="V158" s="111"/>
      <c r="W158" s="111"/>
      <c r="X158" s="111"/>
      <c r="Y158" s="111"/>
      <c r="Z158" s="111"/>
      <c r="AA158" s="77"/>
      <c r="AB158" s="77"/>
      <c r="AC158" s="111"/>
      <c r="AD158" s="111"/>
      <c r="AE158" s="111"/>
      <c r="AF158" s="111"/>
      <c r="AG158" s="111"/>
      <c r="AH158" s="77"/>
      <c r="AI158" s="77"/>
      <c r="AJ158" s="78"/>
      <c r="AK158" s="79">
        <v>772</v>
      </c>
      <c r="AL158" s="80">
        <v>117</v>
      </c>
      <c r="AM158" s="77"/>
      <c r="AN158" s="77"/>
      <c r="AO158" s="81"/>
      <c r="AP158" s="81"/>
      <c r="AQ158" s="81"/>
      <c r="AR158" s="81"/>
      <c r="AS158" s="81"/>
      <c r="AT158" s="81"/>
      <c r="AU158" s="81"/>
      <c r="AV158" s="81"/>
      <c r="AW158" s="81"/>
      <c r="AX158" s="82"/>
      <c r="AY158" s="83">
        <v>1600</v>
      </c>
      <c r="AZ158" s="149">
        <v>0.02</v>
      </c>
      <c r="BA158" s="84"/>
      <c r="BB158" s="83"/>
      <c r="BC158" s="83"/>
      <c r="BD158" s="83">
        <v>160</v>
      </c>
      <c r="BE158" s="83"/>
      <c r="BF158" s="83"/>
      <c r="BG158" s="28" t="s">
        <v>148</v>
      </c>
      <c r="BH158" s="85" t="s">
        <v>187</v>
      </c>
      <c r="BI158" s="85" t="s">
        <v>188</v>
      </c>
      <c r="BJ158" s="85"/>
      <c r="BK158" s="85">
        <v>1</v>
      </c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  <c r="CW158" s="85"/>
    </row>
    <row r="159" spans="1:101" s="86" customFormat="1" ht="31.5" hidden="1" customHeight="1" x14ac:dyDescent="0.35">
      <c r="A159" s="73">
        <v>2021</v>
      </c>
      <c r="B159" s="74">
        <v>1</v>
      </c>
      <c r="C159" s="284">
        <v>44203</v>
      </c>
      <c r="D159" s="74">
        <v>393</v>
      </c>
      <c r="E159" s="74">
        <v>605</v>
      </c>
      <c r="F159" s="74">
        <v>34</v>
      </c>
      <c r="G159" s="75" t="s">
        <v>268</v>
      </c>
      <c r="H159" s="76" t="s">
        <v>269</v>
      </c>
      <c r="I159" s="76" t="s">
        <v>270</v>
      </c>
      <c r="J159" s="76">
        <v>1</v>
      </c>
      <c r="K159" s="76">
        <v>2</v>
      </c>
      <c r="L159" s="285">
        <v>1293</v>
      </c>
      <c r="M159" s="286">
        <v>1202.49</v>
      </c>
      <c r="N159" s="287">
        <v>1383.51</v>
      </c>
      <c r="O159" s="111">
        <v>1297</v>
      </c>
      <c r="P159" s="111">
        <v>1323</v>
      </c>
      <c r="Q159" s="111">
        <v>1217</v>
      </c>
      <c r="R159" s="111">
        <v>1259</v>
      </c>
      <c r="S159" s="111">
        <v>1333</v>
      </c>
      <c r="T159" s="77">
        <v>242</v>
      </c>
      <c r="U159" s="77">
        <v>243</v>
      </c>
      <c r="V159" s="111">
        <v>1251</v>
      </c>
      <c r="W159" s="111">
        <v>1258</v>
      </c>
      <c r="X159" s="111">
        <v>1238</v>
      </c>
      <c r="Y159" s="111">
        <v>1269</v>
      </c>
      <c r="Z159" s="111">
        <v>1153</v>
      </c>
      <c r="AA159" s="77"/>
      <c r="AB159" s="77">
        <v>253</v>
      </c>
      <c r="AC159" s="111"/>
      <c r="AD159" s="111"/>
      <c r="AE159" s="111"/>
      <c r="AF159" s="111"/>
      <c r="AG159" s="111"/>
      <c r="AH159" s="77"/>
      <c r="AI159" s="77"/>
      <c r="AJ159" s="78">
        <v>1259.8</v>
      </c>
      <c r="AK159" s="79">
        <v>13</v>
      </c>
      <c r="AL159" s="80">
        <v>200</v>
      </c>
      <c r="AM159" s="77">
        <v>15</v>
      </c>
      <c r="AN159" s="77">
        <v>246</v>
      </c>
      <c r="AO159" s="81">
        <v>3</v>
      </c>
      <c r="AP159" s="81"/>
      <c r="AQ159" s="81">
        <v>3</v>
      </c>
      <c r="AR159" s="81">
        <v>2</v>
      </c>
      <c r="AS159" s="81"/>
      <c r="AT159" s="81"/>
      <c r="AU159" s="81"/>
      <c r="AV159" s="81"/>
      <c r="AW159" s="81"/>
      <c r="AX159" s="82">
        <v>7</v>
      </c>
      <c r="AY159" s="83">
        <v>267</v>
      </c>
      <c r="AZ159" s="149">
        <v>0.02</v>
      </c>
      <c r="BA159" s="84">
        <v>2.5999999999999999E-2</v>
      </c>
      <c r="BB159" s="83"/>
      <c r="BC159" s="83">
        <v>0</v>
      </c>
      <c r="BD159" s="83">
        <v>0.2</v>
      </c>
      <c r="BE159" s="83">
        <v>8.8000000000000007</v>
      </c>
      <c r="BF159" s="83">
        <v>336.4</v>
      </c>
      <c r="BG159" s="28" t="s">
        <v>271</v>
      </c>
      <c r="BH159" s="85" t="s">
        <v>271</v>
      </c>
      <c r="BI159" s="85"/>
      <c r="BJ159" s="85"/>
      <c r="BK159" s="85">
        <v>1</v>
      </c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  <c r="CW159" s="85"/>
    </row>
    <row r="160" spans="1:101" s="86" customFormat="1" ht="31.5" customHeight="1" x14ac:dyDescent="0.35">
      <c r="A160" s="73">
        <v>2021</v>
      </c>
      <c r="B160" s="74">
        <v>1</v>
      </c>
      <c r="C160" s="284">
        <v>44203</v>
      </c>
      <c r="D160" s="74">
        <v>334</v>
      </c>
      <c r="E160" s="74">
        <v>254</v>
      </c>
      <c r="F160" s="74">
        <v>46</v>
      </c>
      <c r="G160" s="75" t="s">
        <v>189</v>
      </c>
      <c r="H160" s="76" t="s">
        <v>190</v>
      </c>
      <c r="I160" s="76" t="s">
        <v>191</v>
      </c>
      <c r="J160" s="76">
        <v>4</v>
      </c>
      <c r="K160" s="76">
        <v>2</v>
      </c>
      <c r="L160" s="285">
        <v>203</v>
      </c>
      <c r="M160" s="286">
        <v>188.79</v>
      </c>
      <c r="N160" s="287">
        <v>217.21</v>
      </c>
      <c r="O160" s="111">
        <v>210</v>
      </c>
      <c r="P160" s="111">
        <v>203</v>
      </c>
      <c r="Q160" s="111">
        <v>197</v>
      </c>
      <c r="R160" s="111">
        <v>205</v>
      </c>
      <c r="S160" s="111">
        <v>199</v>
      </c>
      <c r="T160" s="77">
        <v>143</v>
      </c>
      <c r="U160" s="77">
        <v>140</v>
      </c>
      <c r="V160" s="111">
        <v>238</v>
      </c>
      <c r="W160" s="111">
        <v>211</v>
      </c>
      <c r="X160" s="111">
        <v>209</v>
      </c>
      <c r="Y160" s="111">
        <v>212</v>
      </c>
      <c r="Z160" s="111">
        <v>221</v>
      </c>
      <c r="AA160" s="77">
        <v>135</v>
      </c>
      <c r="AB160" s="77">
        <v>135</v>
      </c>
      <c r="AC160" s="111"/>
      <c r="AD160" s="111"/>
      <c r="AE160" s="111"/>
      <c r="AF160" s="111"/>
      <c r="AG160" s="111"/>
      <c r="AH160" s="77"/>
      <c r="AI160" s="77"/>
      <c r="AJ160" s="78">
        <v>210.5</v>
      </c>
      <c r="AK160" s="79">
        <v>88</v>
      </c>
      <c r="AL160" s="80">
        <v>164</v>
      </c>
      <c r="AM160" s="77">
        <v>104</v>
      </c>
      <c r="AN160" s="77">
        <v>138</v>
      </c>
      <c r="AO160" s="81">
        <v>7</v>
      </c>
      <c r="AP160" s="81"/>
      <c r="AQ160" s="81">
        <v>3</v>
      </c>
      <c r="AR160" s="81">
        <v>3</v>
      </c>
      <c r="AS160" s="81"/>
      <c r="AT160" s="81"/>
      <c r="AU160" s="81"/>
      <c r="AV160" s="81"/>
      <c r="AW160" s="81"/>
      <c r="AX160" s="82">
        <v>13</v>
      </c>
      <c r="AY160" s="83">
        <v>2233</v>
      </c>
      <c r="AZ160" s="149">
        <v>0.02</v>
      </c>
      <c r="BA160" s="84">
        <v>6.0000000000000001E-3</v>
      </c>
      <c r="BB160" s="83">
        <v>1</v>
      </c>
      <c r="BC160" s="83">
        <v>0.1</v>
      </c>
      <c r="BD160" s="83">
        <v>11</v>
      </c>
      <c r="BE160" s="83">
        <v>2.7</v>
      </c>
      <c r="BF160" s="83">
        <v>470</v>
      </c>
      <c r="BG160" s="28" t="s">
        <v>148</v>
      </c>
      <c r="BH160" s="85" t="s">
        <v>184</v>
      </c>
      <c r="BI160" s="85" t="s">
        <v>192</v>
      </c>
      <c r="BJ160" s="85"/>
      <c r="BK160" s="85">
        <v>1</v>
      </c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  <c r="CW160" s="85"/>
    </row>
    <row r="161" spans="1:101" s="86" customFormat="1" ht="31.5" hidden="1" customHeight="1" x14ac:dyDescent="0.35">
      <c r="A161" s="73">
        <v>2021</v>
      </c>
      <c r="B161" s="74">
        <v>1</v>
      </c>
      <c r="C161" s="284">
        <v>44205</v>
      </c>
      <c r="D161" s="74">
        <v>382</v>
      </c>
      <c r="E161" s="74">
        <v>449</v>
      </c>
      <c r="F161" s="74">
        <v>2</v>
      </c>
      <c r="G161" s="75" t="s">
        <v>272</v>
      </c>
      <c r="H161" s="76" t="s">
        <v>273</v>
      </c>
      <c r="I161" s="76" t="s">
        <v>144</v>
      </c>
      <c r="J161" s="76">
        <v>3</v>
      </c>
      <c r="K161" s="76">
        <v>1</v>
      </c>
      <c r="L161" s="285">
        <v>46</v>
      </c>
      <c r="M161" s="286">
        <v>40.985999999999997</v>
      </c>
      <c r="N161" s="287">
        <v>50.048000000000002</v>
      </c>
      <c r="O161" s="111"/>
      <c r="P161" s="111">
        <v>46</v>
      </c>
      <c r="Q161" s="111">
        <v>43</v>
      </c>
      <c r="R161" s="111"/>
      <c r="S161" s="111"/>
      <c r="T161" s="77">
        <v>94</v>
      </c>
      <c r="U161" s="77">
        <v>93</v>
      </c>
      <c r="V161" s="111">
        <v>43</v>
      </c>
      <c r="W161" s="111">
        <v>44</v>
      </c>
      <c r="X161" s="111">
        <v>43</v>
      </c>
      <c r="Y161" s="111">
        <v>43</v>
      </c>
      <c r="Z161" s="111">
        <v>43</v>
      </c>
      <c r="AA161" s="77">
        <v>91</v>
      </c>
      <c r="AB161" s="77">
        <v>91</v>
      </c>
      <c r="AC161" s="111"/>
      <c r="AD161" s="111"/>
      <c r="AE161" s="111"/>
      <c r="AF161" s="111"/>
      <c r="AG161" s="111"/>
      <c r="AH161" s="77"/>
      <c r="AI161" s="77"/>
      <c r="AJ161" s="78">
        <v>43.6</v>
      </c>
      <c r="AK161" s="79">
        <v>108</v>
      </c>
      <c r="AL161" s="80">
        <v>100</v>
      </c>
      <c r="AM161" s="77">
        <v>117</v>
      </c>
      <c r="AN161" s="77">
        <v>92</v>
      </c>
      <c r="AO161" s="81">
        <v>8</v>
      </c>
      <c r="AP161" s="81">
        <v>4</v>
      </c>
      <c r="AQ161" s="81">
        <v>7</v>
      </c>
      <c r="AR161" s="81"/>
      <c r="AS161" s="81"/>
      <c r="AT161" s="81"/>
      <c r="AU161" s="81"/>
      <c r="AV161" s="81"/>
      <c r="AW161" s="81"/>
      <c r="AX161" s="82">
        <v>19</v>
      </c>
      <c r="AY161" s="83">
        <v>1999</v>
      </c>
      <c r="AZ161" s="149">
        <v>1.4999999999999999E-2</v>
      </c>
      <c r="BA161" s="84">
        <v>0.01</v>
      </c>
      <c r="BB161" s="83">
        <v>1</v>
      </c>
      <c r="BC161" s="83">
        <v>0.4</v>
      </c>
      <c r="BD161" s="83">
        <v>43.5</v>
      </c>
      <c r="BE161" s="83">
        <v>0.8</v>
      </c>
      <c r="BF161" s="83">
        <v>87.2</v>
      </c>
      <c r="BG161" s="28" t="s">
        <v>153</v>
      </c>
      <c r="BH161" s="85" t="s">
        <v>154</v>
      </c>
      <c r="BI161" s="85" t="s">
        <v>274</v>
      </c>
      <c r="BJ161" s="85" t="s">
        <v>156</v>
      </c>
      <c r="BK161" s="85">
        <v>1</v>
      </c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  <c r="CW161" s="85"/>
    </row>
    <row r="162" spans="1:101" s="86" customFormat="1" ht="31.5" hidden="1" customHeight="1" x14ac:dyDescent="0.35">
      <c r="A162" s="73">
        <v>2021</v>
      </c>
      <c r="B162" s="74">
        <v>1</v>
      </c>
      <c r="C162" s="284">
        <v>44205</v>
      </c>
      <c r="D162" s="74">
        <v>18</v>
      </c>
      <c r="E162" s="74">
        <v>49</v>
      </c>
      <c r="F162" s="74">
        <v>3</v>
      </c>
      <c r="G162" s="75" t="s">
        <v>275</v>
      </c>
      <c r="H162" s="76" t="s">
        <v>276</v>
      </c>
      <c r="I162" s="76" t="s">
        <v>165</v>
      </c>
      <c r="J162" s="76">
        <v>2</v>
      </c>
      <c r="K162" s="76">
        <v>3</v>
      </c>
      <c r="L162" s="285">
        <v>100</v>
      </c>
      <c r="M162" s="286">
        <v>95.5</v>
      </c>
      <c r="N162" s="287">
        <v>104.5</v>
      </c>
      <c r="O162" s="111"/>
      <c r="P162" s="111">
        <v>113</v>
      </c>
      <c r="Q162" s="111">
        <v>108</v>
      </c>
      <c r="R162" s="111">
        <v>103</v>
      </c>
      <c r="S162" s="111">
        <v>100</v>
      </c>
      <c r="T162" s="77">
        <v>116</v>
      </c>
      <c r="U162" s="77">
        <v>116</v>
      </c>
      <c r="V162" s="111">
        <v>132</v>
      </c>
      <c r="W162" s="111">
        <v>103</v>
      </c>
      <c r="X162" s="111">
        <v>104</v>
      </c>
      <c r="Y162" s="111">
        <v>100</v>
      </c>
      <c r="Z162" s="111">
        <v>103</v>
      </c>
      <c r="AA162" s="77">
        <v>113</v>
      </c>
      <c r="AB162" s="77">
        <v>113</v>
      </c>
      <c r="AC162" s="111"/>
      <c r="AD162" s="111"/>
      <c r="AE162" s="111"/>
      <c r="AF162" s="111"/>
      <c r="AG162" s="111"/>
      <c r="AH162" s="77"/>
      <c r="AI162" s="77"/>
      <c r="AJ162" s="78">
        <v>107.3</v>
      </c>
      <c r="AK162" s="79">
        <v>101</v>
      </c>
      <c r="AL162" s="80">
        <v>107</v>
      </c>
      <c r="AM162" s="77">
        <v>63</v>
      </c>
      <c r="AN162" s="77">
        <v>115</v>
      </c>
      <c r="AO162" s="81">
        <v>12</v>
      </c>
      <c r="AP162" s="81">
        <v>2</v>
      </c>
      <c r="AQ162" s="81">
        <v>4</v>
      </c>
      <c r="AR162" s="81"/>
      <c r="AS162" s="81"/>
      <c r="AT162" s="81"/>
      <c r="AU162" s="81"/>
      <c r="AV162" s="81"/>
      <c r="AW162" s="81"/>
      <c r="AX162" s="82">
        <v>18</v>
      </c>
      <c r="AY162" s="83">
        <v>1446</v>
      </c>
      <c r="AZ162" s="149">
        <v>1.4999999999999999E-2</v>
      </c>
      <c r="BA162" s="84">
        <v>1.2E-2</v>
      </c>
      <c r="BB162" s="83">
        <v>1</v>
      </c>
      <c r="BC162" s="83">
        <v>0.2</v>
      </c>
      <c r="BD162" s="83">
        <v>14.5</v>
      </c>
      <c r="BE162" s="83">
        <v>1.9</v>
      </c>
      <c r="BF162" s="83">
        <v>155.19999999999999</v>
      </c>
      <c r="BG162" s="28" t="s">
        <v>153</v>
      </c>
      <c r="BH162" s="85" t="s">
        <v>154</v>
      </c>
      <c r="BI162" s="85" t="s">
        <v>277</v>
      </c>
      <c r="BJ162" s="85" t="s">
        <v>167</v>
      </c>
      <c r="BK162" s="85">
        <v>1</v>
      </c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  <c r="CW162" s="85"/>
    </row>
    <row r="163" spans="1:101" s="86" customFormat="1" ht="31.5" hidden="1" customHeight="1" x14ac:dyDescent="0.35">
      <c r="A163" s="73">
        <v>2021</v>
      </c>
      <c r="B163" s="74">
        <v>1</v>
      </c>
      <c r="C163" s="284">
        <v>44205</v>
      </c>
      <c r="D163" s="74">
        <v>18</v>
      </c>
      <c r="E163" s="74">
        <v>50</v>
      </c>
      <c r="F163" s="74">
        <v>3</v>
      </c>
      <c r="G163" s="75" t="s">
        <v>278</v>
      </c>
      <c r="H163" s="76" t="s">
        <v>279</v>
      </c>
      <c r="I163" s="76" t="s">
        <v>165</v>
      </c>
      <c r="J163" s="76">
        <v>2</v>
      </c>
      <c r="K163" s="76">
        <v>3</v>
      </c>
      <c r="L163" s="285">
        <v>54</v>
      </c>
      <c r="M163" s="286">
        <v>51.57</v>
      </c>
      <c r="N163" s="287">
        <v>56.43</v>
      </c>
      <c r="O163" s="111"/>
      <c r="P163" s="111">
        <v>53</v>
      </c>
      <c r="Q163" s="111">
        <v>56</v>
      </c>
      <c r="R163" s="111">
        <v>51</v>
      </c>
      <c r="S163" s="111">
        <v>53</v>
      </c>
      <c r="T163" s="77">
        <v>116</v>
      </c>
      <c r="U163" s="77">
        <v>116</v>
      </c>
      <c r="V163" s="111">
        <v>71</v>
      </c>
      <c r="W163" s="111">
        <v>56</v>
      </c>
      <c r="X163" s="111">
        <v>55</v>
      </c>
      <c r="Y163" s="111">
        <v>53</v>
      </c>
      <c r="Z163" s="111">
        <v>54</v>
      </c>
      <c r="AA163" s="77">
        <v>113</v>
      </c>
      <c r="AB163" s="77">
        <v>113</v>
      </c>
      <c r="AC163" s="111"/>
      <c r="AD163" s="111"/>
      <c r="AE163" s="111"/>
      <c r="AF163" s="111"/>
      <c r="AG163" s="111"/>
      <c r="AH163" s="77"/>
      <c r="AI163" s="77"/>
      <c r="AJ163" s="78">
        <v>55.8</v>
      </c>
      <c r="AK163" s="79">
        <v>101</v>
      </c>
      <c r="AL163" s="80">
        <v>107</v>
      </c>
      <c r="AM163" s="77">
        <v>63</v>
      </c>
      <c r="AN163" s="77">
        <v>115</v>
      </c>
      <c r="AO163" s="81">
        <v>10</v>
      </c>
      <c r="AP163" s="81">
        <v>4</v>
      </c>
      <c r="AQ163" s="81">
        <v>6</v>
      </c>
      <c r="AR163" s="81"/>
      <c r="AS163" s="81"/>
      <c r="AT163" s="81"/>
      <c r="AU163" s="81"/>
      <c r="AV163" s="81"/>
      <c r="AW163" s="81"/>
      <c r="AX163" s="82">
        <v>20</v>
      </c>
      <c r="AY163" s="83">
        <v>1448</v>
      </c>
      <c r="AZ163" s="149">
        <v>1.4999999999999999E-2</v>
      </c>
      <c r="BA163" s="84">
        <v>1.4E-2</v>
      </c>
      <c r="BB163" s="83">
        <v>1</v>
      </c>
      <c r="BC163" s="83">
        <v>0.4</v>
      </c>
      <c r="BD163" s="83">
        <v>26.8</v>
      </c>
      <c r="BE163" s="83">
        <v>1.1000000000000001</v>
      </c>
      <c r="BF163" s="83">
        <v>80.8</v>
      </c>
      <c r="BG163" s="28" t="s">
        <v>153</v>
      </c>
      <c r="BH163" s="85" t="s">
        <v>154</v>
      </c>
      <c r="BI163" s="85" t="s">
        <v>280</v>
      </c>
      <c r="BJ163" s="85" t="s">
        <v>167</v>
      </c>
      <c r="BK163" s="85">
        <v>1</v>
      </c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  <c r="CW163" s="85"/>
    </row>
    <row r="164" spans="1:101" s="86" customFormat="1" ht="31.5" hidden="1" customHeight="1" x14ac:dyDescent="0.35">
      <c r="A164" s="73">
        <v>2021</v>
      </c>
      <c r="B164" s="74">
        <v>1</v>
      </c>
      <c r="C164" s="284">
        <v>44205</v>
      </c>
      <c r="D164" s="74">
        <v>137</v>
      </c>
      <c r="E164" s="74">
        <v>273</v>
      </c>
      <c r="F164" s="74">
        <v>4</v>
      </c>
      <c r="G164" s="75" t="s">
        <v>242</v>
      </c>
      <c r="H164" s="76" t="s">
        <v>243</v>
      </c>
      <c r="I164" s="76" t="s">
        <v>144</v>
      </c>
      <c r="J164" s="76">
        <v>3</v>
      </c>
      <c r="K164" s="76">
        <v>2</v>
      </c>
      <c r="L164" s="285">
        <v>564</v>
      </c>
      <c r="M164" s="286">
        <v>524.52</v>
      </c>
      <c r="N164" s="287">
        <v>603.48</v>
      </c>
      <c r="O164" s="111"/>
      <c r="P164" s="111">
        <v>585</v>
      </c>
      <c r="Q164" s="111">
        <v>600</v>
      </c>
      <c r="R164" s="111">
        <v>630</v>
      </c>
      <c r="S164" s="111">
        <v>588</v>
      </c>
      <c r="T164" s="77">
        <v>136</v>
      </c>
      <c r="U164" s="77">
        <v>133</v>
      </c>
      <c r="V164" s="111">
        <v>619</v>
      </c>
      <c r="W164" s="111"/>
      <c r="X164" s="111">
        <v>592</v>
      </c>
      <c r="Y164" s="111">
        <v>599</v>
      </c>
      <c r="Z164" s="111">
        <v>603</v>
      </c>
      <c r="AA164" s="77">
        <v>134</v>
      </c>
      <c r="AB164" s="77">
        <v>133</v>
      </c>
      <c r="AC164" s="111"/>
      <c r="AD164" s="111"/>
      <c r="AE164" s="111"/>
      <c r="AF164" s="111"/>
      <c r="AG164" s="111"/>
      <c r="AH164" s="77"/>
      <c r="AI164" s="77"/>
      <c r="AJ164" s="78">
        <v>602</v>
      </c>
      <c r="AK164" s="79">
        <v>93</v>
      </c>
      <c r="AL164" s="80">
        <v>116</v>
      </c>
      <c r="AM164" s="77">
        <v>81</v>
      </c>
      <c r="AN164" s="77">
        <v>134</v>
      </c>
      <c r="AO164" s="81">
        <v>7</v>
      </c>
      <c r="AP164" s="81">
        <v>2</v>
      </c>
      <c r="AQ164" s="81">
        <v>8</v>
      </c>
      <c r="AR164" s="81"/>
      <c r="AS164" s="81"/>
      <c r="AT164" s="81"/>
      <c r="AU164" s="81"/>
      <c r="AV164" s="81"/>
      <c r="AW164" s="81"/>
      <c r="AX164" s="82">
        <v>17</v>
      </c>
      <c r="AY164" s="83">
        <v>1397</v>
      </c>
      <c r="AZ164" s="149">
        <v>1.4999999999999999E-2</v>
      </c>
      <c r="BA164" s="84">
        <v>1.2E-2</v>
      </c>
      <c r="BB164" s="83">
        <v>1</v>
      </c>
      <c r="BC164" s="83">
        <v>0</v>
      </c>
      <c r="BD164" s="83">
        <v>2.5</v>
      </c>
      <c r="BE164" s="83">
        <v>10.199999999999999</v>
      </c>
      <c r="BF164" s="83">
        <v>841</v>
      </c>
      <c r="BG164" s="28" t="s">
        <v>145</v>
      </c>
      <c r="BH164" s="85"/>
      <c r="BI164" s="85"/>
      <c r="BJ164" s="85"/>
      <c r="BK164" s="85">
        <v>1</v>
      </c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  <c r="CW164" s="85"/>
    </row>
    <row r="165" spans="1:101" s="86" customFormat="1" ht="31.5" hidden="1" customHeight="1" x14ac:dyDescent="0.35">
      <c r="A165" s="73">
        <v>2021</v>
      </c>
      <c r="B165" s="74">
        <v>1</v>
      </c>
      <c r="C165" s="284">
        <v>44205</v>
      </c>
      <c r="D165" s="74">
        <v>47</v>
      </c>
      <c r="E165" s="74">
        <v>122</v>
      </c>
      <c r="F165" s="74">
        <v>5</v>
      </c>
      <c r="G165" s="75" t="s">
        <v>163</v>
      </c>
      <c r="H165" s="76" t="s">
        <v>164</v>
      </c>
      <c r="I165" s="76" t="s">
        <v>165</v>
      </c>
      <c r="J165" s="76">
        <v>2</v>
      </c>
      <c r="K165" s="76">
        <v>1</v>
      </c>
      <c r="L165" s="285">
        <v>280</v>
      </c>
      <c r="M165" s="286">
        <v>267.39999999999998</v>
      </c>
      <c r="N165" s="287">
        <v>292.60000000000002</v>
      </c>
      <c r="O165" s="111"/>
      <c r="P165" s="111"/>
      <c r="Q165" s="111"/>
      <c r="R165" s="111"/>
      <c r="S165" s="111"/>
      <c r="T165" s="77"/>
      <c r="U165" s="77"/>
      <c r="V165" s="111"/>
      <c r="W165" s="111"/>
      <c r="X165" s="111"/>
      <c r="Y165" s="111"/>
      <c r="Z165" s="111"/>
      <c r="AA165" s="77"/>
      <c r="AB165" s="77"/>
      <c r="AC165" s="111"/>
      <c r="AD165" s="111"/>
      <c r="AE165" s="111"/>
      <c r="AF165" s="111"/>
      <c r="AG165" s="111"/>
      <c r="AH165" s="77"/>
      <c r="AI165" s="77"/>
      <c r="AJ165" s="78"/>
      <c r="AK165" s="79">
        <v>63</v>
      </c>
      <c r="AL165" s="80">
        <v>115</v>
      </c>
      <c r="AM165" s="77"/>
      <c r="AN165" s="77"/>
      <c r="AO165" s="81"/>
      <c r="AP165" s="81"/>
      <c r="AQ165" s="81"/>
      <c r="AR165" s="81"/>
      <c r="AS165" s="81"/>
      <c r="AT165" s="81"/>
      <c r="AU165" s="81"/>
      <c r="AV165" s="81"/>
      <c r="AW165" s="81"/>
      <c r="AX165" s="82"/>
      <c r="AY165" s="83">
        <v>900</v>
      </c>
      <c r="AZ165" s="149">
        <v>1.4999999999999999E-2</v>
      </c>
      <c r="BA165" s="84"/>
      <c r="BB165" s="83"/>
      <c r="BC165" s="83"/>
      <c r="BD165" s="83">
        <v>3.2</v>
      </c>
      <c r="BE165" s="83"/>
      <c r="BF165" s="83"/>
      <c r="BG165" s="28" t="s">
        <v>153</v>
      </c>
      <c r="BH165" s="85" t="s">
        <v>154</v>
      </c>
      <c r="BI165" s="85" t="s">
        <v>166</v>
      </c>
      <c r="BJ165" s="85" t="s">
        <v>167</v>
      </c>
      <c r="BK165" s="85">
        <v>1</v>
      </c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  <c r="CW165" s="85"/>
    </row>
    <row r="166" spans="1:101" s="86" customFormat="1" ht="31.5" hidden="1" customHeight="1" x14ac:dyDescent="0.35">
      <c r="A166" s="73">
        <v>2021</v>
      </c>
      <c r="B166" s="74">
        <v>1</v>
      </c>
      <c r="C166" s="284">
        <v>44205</v>
      </c>
      <c r="D166" s="74">
        <v>395</v>
      </c>
      <c r="E166" s="74">
        <v>607</v>
      </c>
      <c r="F166" s="74">
        <v>5</v>
      </c>
      <c r="G166" s="75" t="s">
        <v>281</v>
      </c>
      <c r="H166" s="76" t="s">
        <v>282</v>
      </c>
      <c r="I166" s="76" t="s">
        <v>144</v>
      </c>
      <c r="J166" s="76">
        <v>3</v>
      </c>
      <c r="K166" s="76">
        <v>3</v>
      </c>
      <c r="L166" s="285">
        <v>120</v>
      </c>
      <c r="M166" s="286">
        <v>111.6</v>
      </c>
      <c r="N166" s="287">
        <v>128.4</v>
      </c>
      <c r="O166" s="111"/>
      <c r="P166" s="111">
        <v>118</v>
      </c>
      <c r="Q166" s="111">
        <v>135</v>
      </c>
      <c r="R166" s="111">
        <v>123</v>
      </c>
      <c r="S166" s="111">
        <v>120</v>
      </c>
      <c r="T166" s="77">
        <v>108</v>
      </c>
      <c r="U166" s="77">
        <v>100</v>
      </c>
      <c r="V166" s="111">
        <v>130</v>
      </c>
      <c r="W166" s="111">
        <v>126</v>
      </c>
      <c r="X166" s="111">
        <v>122</v>
      </c>
      <c r="Y166" s="111">
        <v>124</v>
      </c>
      <c r="Z166" s="111">
        <v>125</v>
      </c>
      <c r="AA166" s="77">
        <v>113</v>
      </c>
      <c r="AB166" s="77">
        <v>110</v>
      </c>
      <c r="AC166" s="111"/>
      <c r="AD166" s="111"/>
      <c r="AE166" s="111"/>
      <c r="AF166" s="111"/>
      <c r="AG166" s="111"/>
      <c r="AH166" s="77"/>
      <c r="AI166" s="77"/>
      <c r="AJ166" s="78">
        <v>124.8</v>
      </c>
      <c r="AK166" s="79">
        <v>90</v>
      </c>
      <c r="AL166" s="80">
        <v>120</v>
      </c>
      <c r="AM166" s="77">
        <v>100</v>
      </c>
      <c r="AN166" s="77">
        <v>108</v>
      </c>
      <c r="AO166" s="81">
        <v>8</v>
      </c>
      <c r="AP166" s="81">
        <v>2</v>
      </c>
      <c r="AQ166" s="81">
        <v>6</v>
      </c>
      <c r="AR166" s="81"/>
      <c r="AS166" s="81"/>
      <c r="AT166" s="81"/>
      <c r="AU166" s="81"/>
      <c r="AV166" s="81"/>
      <c r="AW166" s="81"/>
      <c r="AX166" s="82">
        <v>16</v>
      </c>
      <c r="AY166" s="83">
        <v>1384</v>
      </c>
      <c r="AZ166" s="149">
        <v>1.4999999999999999E-2</v>
      </c>
      <c r="BA166" s="84">
        <v>1.2E-2</v>
      </c>
      <c r="BB166" s="83">
        <v>1</v>
      </c>
      <c r="BC166" s="83">
        <v>0.1</v>
      </c>
      <c r="BD166" s="83">
        <v>11.5</v>
      </c>
      <c r="BE166" s="83">
        <v>2</v>
      </c>
      <c r="BF166" s="83">
        <v>172.7</v>
      </c>
      <c r="BG166" s="28" t="s">
        <v>283</v>
      </c>
      <c r="BH166" s="85" t="s">
        <v>283</v>
      </c>
      <c r="BI166" s="85"/>
      <c r="BJ166" s="85"/>
      <c r="BK166" s="85">
        <v>1</v>
      </c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  <c r="CW166" s="85"/>
    </row>
    <row r="167" spans="1:101" s="86" customFormat="1" ht="31.5" hidden="1" customHeight="1" x14ac:dyDescent="0.35">
      <c r="A167" s="73">
        <v>2021</v>
      </c>
      <c r="B167" s="74">
        <v>1</v>
      </c>
      <c r="C167" s="284">
        <v>44205</v>
      </c>
      <c r="D167" s="74">
        <v>395</v>
      </c>
      <c r="E167" s="74">
        <v>608</v>
      </c>
      <c r="F167" s="74">
        <v>5</v>
      </c>
      <c r="G167" s="75" t="s">
        <v>284</v>
      </c>
      <c r="H167" s="76" t="s">
        <v>285</v>
      </c>
      <c r="I167" s="76" t="s">
        <v>144</v>
      </c>
      <c r="J167" s="76">
        <v>3</v>
      </c>
      <c r="K167" s="76">
        <v>3</v>
      </c>
      <c r="L167" s="285">
        <v>110</v>
      </c>
      <c r="M167" s="286">
        <v>102.3</v>
      </c>
      <c r="N167" s="287">
        <v>117.7</v>
      </c>
      <c r="O167" s="111"/>
      <c r="P167" s="111">
        <v>106</v>
      </c>
      <c r="Q167" s="111">
        <v>115</v>
      </c>
      <c r="R167" s="111">
        <v>113</v>
      </c>
      <c r="S167" s="111">
        <v>117</v>
      </c>
      <c r="T167" s="77">
        <v>108</v>
      </c>
      <c r="U167" s="77">
        <v>100</v>
      </c>
      <c r="V167" s="111">
        <v>114</v>
      </c>
      <c r="W167" s="111">
        <v>110</v>
      </c>
      <c r="X167" s="111">
        <v>112</v>
      </c>
      <c r="Y167" s="111">
        <v>118</v>
      </c>
      <c r="Z167" s="111">
        <v>116</v>
      </c>
      <c r="AA167" s="77">
        <v>113</v>
      </c>
      <c r="AB167" s="77">
        <v>110</v>
      </c>
      <c r="AC167" s="111"/>
      <c r="AD167" s="111"/>
      <c r="AE167" s="111"/>
      <c r="AF167" s="111"/>
      <c r="AG167" s="111"/>
      <c r="AH167" s="77"/>
      <c r="AI167" s="77"/>
      <c r="AJ167" s="78">
        <v>113.4</v>
      </c>
      <c r="AK167" s="79">
        <v>90</v>
      </c>
      <c r="AL167" s="80">
        <v>120</v>
      </c>
      <c r="AM167" s="77">
        <v>100</v>
      </c>
      <c r="AN167" s="77">
        <v>108</v>
      </c>
      <c r="AO167" s="81">
        <v>8</v>
      </c>
      <c r="AP167" s="81">
        <v>2</v>
      </c>
      <c r="AQ167" s="81">
        <v>6</v>
      </c>
      <c r="AR167" s="81"/>
      <c r="AS167" s="81"/>
      <c r="AT167" s="81"/>
      <c r="AU167" s="81"/>
      <c r="AV167" s="81"/>
      <c r="AW167" s="81"/>
      <c r="AX167" s="82">
        <v>16</v>
      </c>
      <c r="AY167" s="83">
        <v>1384</v>
      </c>
      <c r="AZ167" s="149">
        <v>1.4999999999999999E-2</v>
      </c>
      <c r="BA167" s="84">
        <v>1.2E-2</v>
      </c>
      <c r="BB167" s="83">
        <v>1</v>
      </c>
      <c r="BC167" s="83">
        <v>0.1</v>
      </c>
      <c r="BD167" s="83">
        <v>12.6</v>
      </c>
      <c r="BE167" s="83">
        <v>1.8</v>
      </c>
      <c r="BF167" s="83">
        <v>156.9</v>
      </c>
      <c r="BG167" s="28" t="s">
        <v>283</v>
      </c>
      <c r="BH167" s="85" t="s">
        <v>283</v>
      </c>
      <c r="BI167" s="85"/>
      <c r="BJ167" s="85"/>
      <c r="BK167" s="85">
        <v>1</v>
      </c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  <c r="CW167" s="85"/>
    </row>
    <row r="168" spans="1:101" s="86" customFormat="1" ht="31.5" hidden="1" customHeight="1" x14ac:dyDescent="0.35">
      <c r="A168" s="73">
        <v>2021</v>
      </c>
      <c r="B168" s="74">
        <v>1</v>
      </c>
      <c r="C168" s="284">
        <v>44205</v>
      </c>
      <c r="D168" s="74">
        <v>395</v>
      </c>
      <c r="E168" s="74">
        <v>609</v>
      </c>
      <c r="F168" s="74">
        <v>5</v>
      </c>
      <c r="G168" s="75" t="s">
        <v>286</v>
      </c>
      <c r="H168" s="76" t="s">
        <v>287</v>
      </c>
      <c r="I168" s="76" t="s">
        <v>144</v>
      </c>
      <c r="J168" s="76">
        <v>3</v>
      </c>
      <c r="K168" s="76">
        <v>3</v>
      </c>
      <c r="L168" s="285">
        <v>50</v>
      </c>
      <c r="M168" s="286">
        <v>46.5</v>
      </c>
      <c r="N168" s="287">
        <v>53.5</v>
      </c>
      <c r="O168" s="111"/>
      <c r="P168" s="111">
        <v>52</v>
      </c>
      <c r="Q168" s="111">
        <v>58</v>
      </c>
      <c r="R168" s="111">
        <v>52</v>
      </c>
      <c r="S168" s="111">
        <v>51</v>
      </c>
      <c r="T168" s="77">
        <v>108</v>
      </c>
      <c r="U168" s="77">
        <v>100</v>
      </c>
      <c r="V168" s="111">
        <v>60</v>
      </c>
      <c r="W168" s="111">
        <v>61</v>
      </c>
      <c r="X168" s="111">
        <v>51</v>
      </c>
      <c r="Y168" s="111">
        <v>52</v>
      </c>
      <c r="Z168" s="111">
        <v>53</v>
      </c>
      <c r="AA168" s="77">
        <v>113</v>
      </c>
      <c r="AB168" s="77">
        <v>110</v>
      </c>
      <c r="AC168" s="111"/>
      <c r="AD168" s="111"/>
      <c r="AE168" s="111"/>
      <c r="AF168" s="111"/>
      <c r="AG168" s="111"/>
      <c r="AH168" s="77"/>
      <c r="AI168" s="77"/>
      <c r="AJ168" s="78">
        <v>54.4</v>
      </c>
      <c r="AK168" s="79">
        <v>90</v>
      </c>
      <c r="AL168" s="80">
        <v>120</v>
      </c>
      <c r="AM168" s="77">
        <v>100</v>
      </c>
      <c r="AN168" s="77">
        <v>108</v>
      </c>
      <c r="AO168" s="81">
        <v>9</v>
      </c>
      <c r="AP168" s="81">
        <v>2</v>
      </c>
      <c r="AQ168" s="81">
        <v>2</v>
      </c>
      <c r="AR168" s="81"/>
      <c r="AS168" s="81"/>
      <c r="AT168" s="81"/>
      <c r="AU168" s="81"/>
      <c r="AV168" s="81"/>
      <c r="AW168" s="81"/>
      <c r="AX168" s="82">
        <v>13</v>
      </c>
      <c r="AY168" s="83">
        <v>1381</v>
      </c>
      <c r="AZ168" s="149">
        <v>1.4999999999999999E-2</v>
      </c>
      <c r="BA168" s="84">
        <v>8.9999999999999993E-3</v>
      </c>
      <c r="BB168" s="83">
        <v>1</v>
      </c>
      <c r="BC168" s="83">
        <v>0.3</v>
      </c>
      <c r="BD168" s="83">
        <v>27.6</v>
      </c>
      <c r="BE168" s="83">
        <v>0.7</v>
      </c>
      <c r="BF168" s="83">
        <v>75.099999999999994</v>
      </c>
      <c r="BG168" s="28" t="s">
        <v>283</v>
      </c>
      <c r="BH168" s="85" t="s">
        <v>283</v>
      </c>
      <c r="BI168" s="85"/>
      <c r="BJ168" s="85"/>
      <c r="BK168" s="85">
        <v>1</v>
      </c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  <c r="CW168" s="85"/>
    </row>
    <row r="169" spans="1:101" s="86" customFormat="1" ht="31.5" hidden="1" customHeight="1" x14ac:dyDescent="0.35">
      <c r="A169" s="73">
        <v>2021</v>
      </c>
      <c r="B169" s="74">
        <v>1</v>
      </c>
      <c r="C169" s="284">
        <v>44205</v>
      </c>
      <c r="D169" s="74">
        <v>142</v>
      </c>
      <c r="E169" s="74">
        <v>280</v>
      </c>
      <c r="F169" s="74">
        <v>6</v>
      </c>
      <c r="G169" s="75" t="s">
        <v>297</v>
      </c>
      <c r="H169" s="76" t="s">
        <v>298</v>
      </c>
      <c r="I169" s="76" t="s">
        <v>144</v>
      </c>
      <c r="J169" s="76">
        <v>3</v>
      </c>
      <c r="K169" s="76">
        <v>2</v>
      </c>
      <c r="L169" s="285">
        <v>323</v>
      </c>
      <c r="M169" s="286">
        <v>300.39</v>
      </c>
      <c r="N169" s="287">
        <v>345.61</v>
      </c>
      <c r="O169" s="111"/>
      <c r="P169" s="111"/>
      <c r="Q169" s="111"/>
      <c r="R169" s="111"/>
      <c r="S169" s="111">
        <v>335</v>
      </c>
      <c r="T169" s="77"/>
      <c r="U169" s="77">
        <v>103</v>
      </c>
      <c r="V169" s="111">
        <v>369</v>
      </c>
      <c r="W169" s="111">
        <v>344</v>
      </c>
      <c r="X169" s="111">
        <v>336</v>
      </c>
      <c r="Y169" s="111">
        <v>344</v>
      </c>
      <c r="Z169" s="111">
        <v>344</v>
      </c>
      <c r="AA169" s="77">
        <v>127</v>
      </c>
      <c r="AB169" s="77">
        <v>125</v>
      </c>
      <c r="AC169" s="111"/>
      <c r="AD169" s="111"/>
      <c r="AE169" s="111"/>
      <c r="AF169" s="111"/>
      <c r="AG169" s="111"/>
      <c r="AH169" s="77"/>
      <c r="AI169" s="77"/>
      <c r="AJ169" s="78">
        <v>345.3</v>
      </c>
      <c r="AK169" s="79">
        <v>105</v>
      </c>
      <c r="AL169" s="80">
        <v>103</v>
      </c>
      <c r="AM169" s="77">
        <v>91</v>
      </c>
      <c r="AN169" s="77">
        <v>118</v>
      </c>
      <c r="AO169" s="81">
        <v>5</v>
      </c>
      <c r="AP169" s="81">
        <v>1</v>
      </c>
      <c r="AQ169" s="81">
        <v>2</v>
      </c>
      <c r="AR169" s="81"/>
      <c r="AS169" s="81"/>
      <c r="AT169" s="81">
        <v>3</v>
      </c>
      <c r="AU169" s="81"/>
      <c r="AV169" s="81"/>
      <c r="AW169" s="81"/>
      <c r="AX169" s="82">
        <v>11</v>
      </c>
      <c r="AY169" s="83">
        <v>1356</v>
      </c>
      <c r="AZ169" s="149">
        <v>1.4999999999999999E-2</v>
      </c>
      <c r="BA169" s="84">
        <v>8.0000000000000002E-3</v>
      </c>
      <c r="BB169" s="83">
        <v>1</v>
      </c>
      <c r="BC169" s="83">
        <v>0</v>
      </c>
      <c r="BD169" s="83">
        <v>4.2</v>
      </c>
      <c r="BE169" s="83">
        <v>3.8</v>
      </c>
      <c r="BF169" s="83">
        <v>468.2</v>
      </c>
      <c r="BG169" s="28" t="s">
        <v>145</v>
      </c>
      <c r="BH169" s="85"/>
      <c r="BI169" s="85"/>
      <c r="BJ169" s="85"/>
      <c r="BK169" s="85">
        <v>1</v>
      </c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  <c r="CW169" s="85"/>
    </row>
    <row r="170" spans="1:101" s="86" customFormat="1" ht="31.5" customHeight="1" x14ac:dyDescent="0.35">
      <c r="A170" s="73">
        <v>2021</v>
      </c>
      <c r="B170" s="74">
        <v>1</v>
      </c>
      <c r="C170" s="284">
        <v>44205</v>
      </c>
      <c r="D170" s="74">
        <v>405</v>
      </c>
      <c r="E170" s="74">
        <v>619</v>
      </c>
      <c r="F170" s="74">
        <v>6</v>
      </c>
      <c r="G170" s="75" t="s">
        <v>288</v>
      </c>
      <c r="H170" s="76" t="s">
        <v>289</v>
      </c>
      <c r="I170" s="76" t="s">
        <v>144</v>
      </c>
      <c r="J170" s="76">
        <v>1</v>
      </c>
      <c r="K170" s="76">
        <v>5</v>
      </c>
      <c r="L170" s="285">
        <v>420</v>
      </c>
      <c r="M170" s="286">
        <v>385.98</v>
      </c>
      <c r="N170" s="287">
        <v>454.02</v>
      </c>
      <c r="O170" s="111"/>
      <c r="P170" s="111">
        <v>450</v>
      </c>
      <c r="Q170" s="111"/>
      <c r="R170" s="111"/>
      <c r="S170" s="111"/>
      <c r="T170" s="77">
        <v>149</v>
      </c>
      <c r="U170" s="77"/>
      <c r="V170" s="111"/>
      <c r="W170" s="111"/>
      <c r="X170" s="111"/>
      <c r="Y170" s="111"/>
      <c r="Z170" s="111"/>
      <c r="AA170" s="77"/>
      <c r="AB170" s="77"/>
      <c r="AC170" s="111"/>
      <c r="AD170" s="111"/>
      <c r="AE170" s="111"/>
      <c r="AF170" s="111"/>
      <c r="AG170" s="111"/>
      <c r="AH170" s="77"/>
      <c r="AI170" s="77"/>
      <c r="AJ170" s="78">
        <v>450</v>
      </c>
      <c r="AK170" s="79">
        <v>18</v>
      </c>
      <c r="AL170" s="80">
        <v>200</v>
      </c>
      <c r="AM170" s="77">
        <v>24</v>
      </c>
      <c r="AN170" s="77">
        <v>149</v>
      </c>
      <c r="AO170" s="81">
        <v>2</v>
      </c>
      <c r="AP170" s="81"/>
      <c r="AQ170" s="81">
        <v>1</v>
      </c>
      <c r="AR170" s="81"/>
      <c r="AS170" s="81"/>
      <c r="AT170" s="81"/>
      <c r="AU170" s="81"/>
      <c r="AV170" s="81"/>
      <c r="AW170" s="81"/>
      <c r="AX170" s="82">
        <v>3</v>
      </c>
      <c r="AY170" s="83">
        <v>63</v>
      </c>
      <c r="AZ170" s="149">
        <v>1.4999999999999999E-2</v>
      </c>
      <c r="BA170" s="84">
        <v>4.8000000000000001E-2</v>
      </c>
      <c r="BB170" s="83"/>
      <c r="BC170" s="83">
        <v>0</v>
      </c>
      <c r="BD170" s="83">
        <v>0.2</v>
      </c>
      <c r="BE170" s="83">
        <v>1.4</v>
      </c>
      <c r="BF170" s="83">
        <v>28.4</v>
      </c>
      <c r="BG170" s="28" t="s">
        <v>148</v>
      </c>
      <c r="BH170" s="85" t="s">
        <v>149</v>
      </c>
      <c r="BI170" s="85" t="s">
        <v>290</v>
      </c>
      <c r="BJ170" s="85"/>
      <c r="BK170" s="85">
        <v>1</v>
      </c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  <c r="CW170" s="85"/>
    </row>
    <row r="171" spans="1:101" s="86" customFormat="1" ht="31.5" customHeight="1" x14ac:dyDescent="0.35">
      <c r="A171" s="73">
        <v>2021</v>
      </c>
      <c r="B171" s="74">
        <v>1</v>
      </c>
      <c r="C171" s="284">
        <v>44205</v>
      </c>
      <c r="D171" s="74">
        <v>405</v>
      </c>
      <c r="E171" s="74">
        <v>620</v>
      </c>
      <c r="F171" s="74">
        <v>6</v>
      </c>
      <c r="G171" s="75" t="s">
        <v>291</v>
      </c>
      <c r="H171" s="76" t="s">
        <v>292</v>
      </c>
      <c r="I171" s="76" t="s">
        <v>144</v>
      </c>
      <c r="J171" s="76">
        <v>1</v>
      </c>
      <c r="K171" s="76">
        <v>5</v>
      </c>
      <c r="L171" s="285">
        <v>233</v>
      </c>
      <c r="M171" s="286">
        <v>214.01050000000001</v>
      </c>
      <c r="N171" s="287">
        <v>251.98949999999999</v>
      </c>
      <c r="O171" s="111"/>
      <c r="P171" s="111">
        <v>233</v>
      </c>
      <c r="Q171" s="111"/>
      <c r="R171" s="111"/>
      <c r="S171" s="111"/>
      <c r="T171" s="77">
        <v>149</v>
      </c>
      <c r="U171" s="77"/>
      <c r="V171" s="111"/>
      <c r="W171" s="111"/>
      <c r="X171" s="111"/>
      <c r="Y171" s="111"/>
      <c r="Z171" s="111"/>
      <c r="AA171" s="77"/>
      <c r="AB171" s="77"/>
      <c r="AC171" s="111"/>
      <c r="AD171" s="111"/>
      <c r="AE171" s="111"/>
      <c r="AF171" s="111"/>
      <c r="AG171" s="111"/>
      <c r="AH171" s="77"/>
      <c r="AI171" s="77"/>
      <c r="AJ171" s="78">
        <v>233</v>
      </c>
      <c r="AK171" s="79">
        <v>18</v>
      </c>
      <c r="AL171" s="80">
        <v>200</v>
      </c>
      <c r="AM171" s="77">
        <v>24</v>
      </c>
      <c r="AN171" s="77">
        <v>149</v>
      </c>
      <c r="AO171" s="81"/>
      <c r="AP171" s="81"/>
      <c r="AQ171" s="81">
        <v>2</v>
      </c>
      <c r="AR171" s="81"/>
      <c r="AS171" s="81"/>
      <c r="AT171" s="81"/>
      <c r="AU171" s="81"/>
      <c r="AV171" s="81"/>
      <c r="AW171" s="81"/>
      <c r="AX171" s="82">
        <v>2</v>
      </c>
      <c r="AY171" s="83">
        <v>62</v>
      </c>
      <c r="AZ171" s="149">
        <v>1.4999999999999999E-2</v>
      </c>
      <c r="BA171" s="84">
        <v>3.2000000000000001E-2</v>
      </c>
      <c r="BB171" s="83"/>
      <c r="BC171" s="83">
        <v>0</v>
      </c>
      <c r="BD171" s="83">
        <v>0.3</v>
      </c>
      <c r="BE171" s="83">
        <v>0.5</v>
      </c>
      <c r="BF171" s="83">
        <v>14.4</v>
      </c>
      <c r="BG171" s="28" t="s">
        <v>148</v>
      </c>
      <c r="BH171" s="85" t="s">
        <v>149</v>
      </c>
      <c r="BI171" s="85" t="s">
        <v>217</v>
      </c>
      <c r="BJ171" s="85"/>
      <c r="BK171" s="85">
        <v>1</v>
      </c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  <c r="CW171" s="85"/>
    </row>
    <row r="172" spans="1:101" s="86" customFormat="1" ht="31.5" customHeight="1" x14ac:dyDescent="0.35">
      <c r="A172" s="73">
        <v>2021</v>
      </c>
      <c r="B172" s="74">
        <v>1</v>
      </c>
      <c r="C172" s="284">
        <v>44205</v>
      </c>
      <c r="D172" s="74">
        <v>405</v>
      </c>
      <c r="E172" s="74">
        <v>621</v>
      </c>
      <c r="F172" s="74">
        <v>6</v>
      </c>
      <c r="G172" s="75" t="s">
        <v>293</v>
      </c>
      <c r="H172" s="76" t="s">
        <v>294</v>
      </c>
      <c r="I172" s="76" t="s">
        <v>144</v>
      </c>
      <c r="J172" s="76">
        <v>1</v>
      </c>
      <c r="K172" s="76">
        <v>5</v>
      </c>
      <c r="L172" s="285">
        <v>191.5</v>
      </c>
      <c r="M172" s="286">
        <v>175.98849999999999</v>
      </c>
      <c r="N172" s="287">
        <v>207.01150000000001</v>
      </c>
      <c r="O172" s="111"/>
      <c r="P172" s="111">
        <v>200</v>
      </c>
      <c r="Q172" s="111"/>
      <c r="R172" s="111"/>
      <c r="S172" s="111"/>
      <c r="T172" s="77">
        <v>149</v>
      </c>
      <c r="U172" s="77"/>
      <c r="V172" s="111"/>
      <c r="W172" s="111"/>
      <c r="X172" s="111"/>
      <c r="Y172" s="111"/>
      <c r="Z172" s="111"/>
      <c r="AA172" s="77"/>
      <c r="AB172" s="77"/>
      <c r="AC172" s="111"/>
      <c r="AD172" s="111"/>
      <c r="AE172" s="111"/>
      <c r="AF172" s="111"/>
      <c r="AG172" s="111"/>
      <c r="AH172" s="77"/>
      <c r="AI172" s="77"/>
      <c r="AJ172" s="78">
        <v>200</v>
      </c>
      <c r="AK172" s="79">
        <v>18</v>
      </c>
      <c r="AL172" s="80">
        <v>200</v>
      </c>
      <c r="AM172" s="77">
        <v>24</v>
      </c>
      <c r="AN172" s="77">
        <v>149</v>
      </c>
      <c r="AO172" s="81">
        <v>2</v>
      </c>
      <c r="AP172" s="81"/>
      <c r="AQ172" s="81">
        <v>1</v>
      </c>
      <c r="AR172" s="81"/>
      <c r="AS172" s="81"/>
      <c r="AT172" s="81"/>
      <c r="AU172" s="81"/>
      <c r="AV172" s="81"/>
      <c r="AW172" s="81"/>
      <c r="AX172" s="82">
        <v>3</v>
      </c>
      <c r="AY172" s="83">
        <v>63</v>
      </c>
      <c r="AZ172" s="149">
        <v>1.4999999999999999E-2</v>
      </c>
      <c r="BA172" s="84">
        <v>4.8000000000000001E-2</v>
      </c>
      <c r="BB172" s="83"/>
      <c r="BC172" s="83">
        <v>0</v>
      </c>
      <c r="BD172" s="83">
        <v>0.3</v>
      </c>
      <c r="BE172" s="83">
        <v>0.6</v>
      </c>
      <c r="BF172" s="83">
        <v>12.6</v>
      </c>
      <c r="BG172" s="28" t="s">
        <v>148</v>
      </c>
      <c r="BH172" s="85" t="s">
        <v>149</v>
      </c>
      <c r="BI172" s="85" t="s">
        <v>217</v>
      </c>
      <c r="BJ172" s="85"/>
      <c r="BK172" s="85">
        <v>1</v>
      </c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  <c r="CW172" s="85"/>
    </row>
    <row r="173" spans="1:101" s="86" customFormat="1" ht="31.5" customHeight="1" x14ac:dyDescent="0.35">
      <c r="A173" s="73">
        <v>2021</v>
      </c>
      <c r="B173" s="74">
        <v>1</v>
      </c>
      <c r="C173" s="284">
        <v>44205</v>
      </c>
      <c r="D173" s="74">
        <v>405</v>
      </c>
      <c r="E173" s="74">
        <v>622</v>
      </c>
      <c r="F173" s="74">
        <v>6</v>
      </c>
      <c r="G173" s="75" t="s">
        <v>295</v>
      </c>
      <c r="H173" s="76" t="s">
        <v>296</v>
      </c>
      <c r="I173" s="76" t="s">
        <v>144</v>
      </c>
      <c r="J173" s="76">
        <v>1</v>
      </c>
      <c r="K173" s="76">
        <v>5</v>
      </c>
      <c r="L173" s="285">
        <v>187</v>
      </c>
      <c r="M173" s="286">
        <v>172.41399999999999</v>
      </c>
      <c r="N173" s="287">
        <v>201.58600000000001</v>
      </c>
      <c r="O173" s="111"/>
      <c r="P173" s="111">
        <v>195</v>
      </c>
      <c r="Q173" s="111"/>
      <c r="R173" s="111"/>
      <c r="S173" s="111"/>
      <c r="T173" s="77">
        <v>149</v>
      </c>
      <c r="U173" s="77"/>
      <c r="V173" s="111"/>
      <c r="W173" s="111"/>
      <c r="X173" s="111"/>
      <c r="Y173" s="111"/>
      <c r="Z173" s="111"/>
      <c r="AA173" s="77"/>
      <c r="AB173" s="77"/>
      <c r="AC173" s="111"/>
      <c r="AD173" s="111"/>
      <c r="AE173" s="111"/>
      <c r="AF173" s="111"/>
      <c r="AG173" s="111"/>
      <c r="AH173" s="77"/>
      <c r="AI173" s="77"/>
      <c r="AJ173" s="78">
        <v>195</v>
      </c>
      <c r="AK173" s="79">
        <v>18</v>
      </c>
      <c r="AL173" s="80">
        <v>200</v>
      </c>
      <c r="AM173" s="77">
        <v>24</v>
      </c>
      <c r="AN173" s="77">
        <v>149</v>
      </c>
      <c r="AO173" s="81">
        <v>2</v>
      </c>
      <c r="AP173" s="81"/>
      <c r="AQ173" s="81">
        <v>2</v>
      </c>
      <c r="AR173" s="81"/>
      <c r="AS173" s="81"/>
      <c r="AT173" s="81"/>
      <c r="AU173" s="81"/>
      <c r="AV173" s="81"/>
      <c r="AW173" s="81"/>
      <c r="AX173" s="82">
        <v>4</v>
      </c>
      <c r="AY173" s="83">
        <v>64</v>
      </c>
      <c r="AZ173" s="149">
        <v>1.4999999999999999E-2</v>
      </c>
      <c r="BA173" s="84">
        <v>6.3E-2</v>
      </c>
      <c r="BB173" s="83"/>
      <c r="BC173" s="83">
        <v>0</v>
      </c>
      <c r="BD173" s="83">
        <v>0.3</v>
      </c>
      <c r="BE173" s="83">
        <v>0.8</v>
      </c>
      <c r="BF173" s="83">
        <v>12.5</v>
      </c>
      <c r="BG173" s="28" t="s">
        <v>148</v>
      </c>
      <c r="BH173" s="85" t="s">
        <v>149</v>
      </c>
      <c r="BI173" s="85" t="s">
        <v>217</v>
      </c>
      <c r="BJ173" s="85"/>
      <c r="BK173" s="85">
        <v>1</v>
      </c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  <c r="CW173" s="85"/>
    </row>
    <row r="174" spans="1:101" s="86" customFormat="1" ht="31.5" hidden="1" customHeight="1" x14ac:dyDescent="0.35">
      <c r="A174" s="73">
        <v>2021</v>
      </c>
      <c r="B174" s="74">
        <v>1</v>
      </c>
      <c r="C174" s="284">
        <v>44205</v>
      </c>
      <c r="D174" s="74">
        <v>236</v>
      </c>
      <c r="E174" s="74">
        <v>160</v>
      </c>
      <c r="F174" s="74">
        <v>7</v>
      </c>
      <c r="G174" s="75" t="s">
        <v>265</v>
      </c>
      <c r="H174" s="76" t="s">
        <v>266</v>
      </c>
      <c r="I174" s="76" t="s">
        <v>144</v>
      </c>
      <c r="J174" s="76">
        <v>2</v>
      </c>
      <c r="K174" s="76">
        <v>1</v>
      </c>
      <c r="L174" s="285">
        <v>200</v>
      </c>
      <c r="M174" s="286">
        <v>186</v>
      </c>
      <c r="N174" s="287">
        <v>214</v>
      </c>
      <c r="O174" s="111"/>
      <c r="P174" s="111">
        <v>206</v>
      </c>
      <c r="Q174" s="111">
        <v>180</v>
      </c>
      <c r="R174" s="111">
        <v>200</v>
      </c>
      <c r="S174" s="111">
        <v>203</v>
      </c>
      <c r="T174" s="77">
        <v>80</v>
      </c>
      <c r="U174" s="77">
        <v>79</v>
      </c>
      <c r="V174" s="111">
        <v>200</v>
      </c>
      <c r="W174" s="111">
        <v>193</v>
      </c>
      <c r="X174" s="111">
        <v>198</v>
      </c>
      <c r="Y174" s="111">
        <v>201</v>
      </c>
      <c r="Z174" s="111">
        <v>206</v>
      </c>
      <c r="AA174" s="77">
        <v>82</v>
      </c>
      <c r="AB174" s="77">
        <v>84</v>
      </c>
      <c r="AC174" s="111"/>
      <c r="AD174" s="111"/>
      <c r="AE174" s="111"/>
      <c r="AF174" s="111"/>
      <c r="AG174" s="111"/>
      <c r="AH174" s="77"/>
      <c r="AI174" s="77"/>
      <c r="AJ174" s="78">
        <v>198.6</v>
      </c>
      <c r="AK174" s="79">
        <v>76</v>
      </c>
      <c r="AL174" s="80">
        <v>95</v>
      </c>
      <c r="AM174" s="77">
        <v>89</v>
      </c>
      <c r="AN174" s="77">
        <v>81</v>
      </c>
      <c r="AO174" s="81">
        <v>8</v>
      </c>
      <c r="AP174" s="81">
        <v>1</v>
      </c>
      <c r="AQ174" s="81">
        <v>4</v>
      </c>
      <c r="AR174" s="81"/>
      <c r="AS174" s="81"/>
      <c r="AT174" s="81"/>
      <c r="AU174" s="81"/>
      <c r="AV174" s="81"/>
      <c r="AW174" s="81"/>
      <c r="AX174" s="82">
        <v>13</v>
      </c>
      <c r="AY174" s="83">
        <v>1663</v>
      </c>
      <c r="AZ174" s="149">
        <v>1.4999999999999999E-2</v>
      </c>
      <c r="BA174" s="84">
        <v>8.0000000000000002E-3</v>
      </c>
      <c r="BB174" s="83">
        <v>1</v>
      </c>
      <c r="BC174" s="83">
        <v>0.1</v>
      </c>
      <c r="BD174" s="83">
        <v>8.3000000000000007</v>
      </c>
      <c r="BE174" s="83">
        <v>2.6</v>
      </c>
      <c r="BF174" s="83">
        <v>330.3</v>
      </c>
      <c r="BG174" s="28" t="s">
        <v>267</v>
      </c>
      <c r="BH174" s="85" t="s">
        <v>267</v>
      </c>
      <c r="BI174" s="85"/>
      <c r="BJ174" s="85"/>
      <c r="BK174" s="85">
        <v>1</v>
      </c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  <c r="CW174" s="85"/>
    </row>
    <row r="175" spans="1:101" s="86" customFormat="1" ht="31.5" hidden="1" customHeight="1" x14ac:dyDescent="0.35">
      <c r="A175" s="73">
        <v>2021</v>
      </c>
      <c r="B175" s="74">
        <v>1</v>
      </c>
      <c r="C175" s="284">
        <v>44205</v>
      </c>
      <c r="D175" s="74">
        <v>384</v>
      </c>
      <c r="E175" s="74">
        <v>556</v>
      </c>
      <c r="F175" s="74">
        <v>8</v>
      </c>
      <c r="G175" s="75" t="s">
        <v>175</v>
      </c>
      <c r="H175" s="76" t="s">
        <v>176</v>
      </c>
      <c r="I175" s="76" t="s">
        <v>144</v>
      </c>
      <c r="J175" s="76">
        <v>1</v>
      </c>
      <c r="K175" s="76">
        <v>6</v>
      </c>
      <c r="L175" s="285">
        <v>1066</v>
      </c>
      <c r="M175" s="286">
        <v>1003.106</v>
      </c>
      <c r="N175" s="287">
        <v>1141.6859999999999</v>
      </c>
      <c r="O175" s="111"/>
      <c r="P175" s="111">
        <v>1092</v>
      </c>
      <c r="Q175" s="111">
        <v>1100</v>
      </c>
      <c r="R175" s="111">
        <v>1071</v>
      </c>
      <c r="S175" s="111">
        <v>1078</v>
      </c>
      <c r="T175" s="77">
        <v>144</v>
      </c>
      <c r="U175" s="77">
        <v>140</v>
      </c>
      <c r="V175" s="111">
        <v>1393</v>
      </c>
      <c r="W175" s="111">
        <v>1089</v>
      </c>
      <c r="X175" s="111">
        <v>1078</v>
      </c>
      <c r="Y175" s="111">
        <v>1054</v>
      </c>
      <c r="Z175" s="111">
        <v>1087</v>
      </c>
      <c r="AA175" s="77">
        <v>142</v>
      </c>
      <c r="AB175" s="77">
        <v>142</v>
      </c>
      <c r="AC175" s="111"/>
      <c r="AD175" s="111"/>
      <c r="AE175" s="111"/>
      <c r="AF175" s="111"/>
      <c r="AG175" s="111"/>
      <c r="AH175" s="77"/>
      <c r="AI175" s="77"/>
      <c r="AJ175" s="78">
        <v>1115.8</v>
      </c>
      <c r="AK175" s="79">
        <v>20</v>
      </c>
      <c r="AL175" s="80">
        <v>180</v>
      </c>
      <c r="AM175" s="77">
        <v>25</v>
      </c>
      <c r="AN175" s="77">
        <v>142</v>
      </c>
      <c r="AO175" s="81">
        <v>3</v>
      </c>
      <c r="AP175" s="81">
        <v>4</v>
      </c>
      <c r="AQ175" s="81">
        <v>5</v>
      </c>
      <c r="AR175" s="81"/>
      <c r="AS175" s="81">
        <v>0</v>
      </c>
      <c r="AT175" s="81"/>
      <c r="AU175" s="81"/>
      <c r="AV175" s="81"/>
      <c r="AW175" s="81"/>
      <c r="AX175" s="82">
        <v>12</v>
      </c>
      <c r="AY175" s="83">
        <v>300</v>
      </c>
      <c r="AZ175" s="149">
        <v>1.4999999999999999E-2</v>
      </c>
      <c r="BA175" s="84">
        <v>0.04</v>
      </c>
      <c r="BB175" s="83"/>
      <c r="BC175" s="83">
        <v>0</v>
      </c>
      <c r="BD175" s="83">
        <v>0.3</v>
      </c>
      <c r="BE175" s="83">
        <v>13.4</v>
      </c>
      <c r="BF175" s="83">
        <v>334.7</v>
      </c>
      <c r="BG175" s="28" t="s">
        <v>153</v>
      </c>
      <c r="BH175" s="85" t="s">
        <v>154</v>
      </c>
      <c r="BI175" s="85" t="s">
        <v>177</v>
      </c>
      <c r="BJ175" s="85"/>
      <c r="BK175" s="85">
        <v>1</v>
      </c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  <c r="CW175" s="85"/>
    </row>
    <row r="176" spans="1:101" s="86" customFormat="1" ht="31.5" hidden="1" customHeight="1" x14ac:dyDescent="0.35">
      <c r="A176" s="73">
        <v>2021</v>
      </c>
      <c r="B176" s="74">
        <v>1</v>
      </c>
      <c r="C176" s="284">
        <v>44205</v>
      </c>
      <c r="D176" s="74">
        <v>384</v>
      </c>
      <c r="E176" s="74">
        <v>557</v>
      </c>
      <c r="F176" s="74">
        <v>8</v>
      </c>
      <c r="G176" s="75" t="s">
        <v>178</v>
      </c>
      <c r="H176" s="76" t="s">
        <v>179</v>
      </c>
      <c r="I176" s="76" t="s">
        <v>144</v>
      </c>
      <c r="J176" s="76">
        <v>1</v>
      </c>
      <c r="K176" s="76">
        <v>6</v>
      </c>
      <c r="L176" s="285">
        <v>182</v>
      </c>
      <c r="M176" s="286">
        <v>171.262</v>
      </c>
      <c r="N176" s="287">
        <v>194.922</v>
      </c>
      <c r="O176" s="111"/>
      <c r="P176" s="111">
        <v>211</v>
      </c>
      <c r="Q176" s="111">
        <v>189</v>
      </c>
      <c r="R176" s="111">
        <v>188</v>
      </c>
      <c r="S176" s="111">
        <v>191</v>
      </c>
      <c r="T176" s="77">
        <v>144</v>
      </c>
      <c r="U176" s="77">
        <v>140</v>
      </c>
      <c r="V176" s="111">
        <v>236</v>
      </c>
      <c r="W176" s="111">
        <v>194</v>
      </c>
      <c r="X176" s="111">
        <v>191</v>
      </c>
      <c r="Y176" s="111">
        <v>191</v>
      </c>
      <c r="Z176" s="111">
        <v>238</v>
      </c>
      <c r="AA176" s="77">
        <v>142</v>
      </c>
      <c r="AB176" s="77">
        <v>142</v>
      </c>
      <c r="AC176" s="111"/>
      <c r="AD176" s="111"/>
      <c r="AE176" s="111"/>
      <c r="AF176" s="111"/>
      <c r="AG176" s="111"/>
      <c r="AH176" s="77"/>
      <c r="AI176" s="77"/>
      <c r="AJ176" s="78">
        <v>203.2</v>
      </c>
      <c r="AK176" s="79">
        <v>20</v>
      </c>
      <c r="AL176" s="80">
        <v>180</v>
      </c>
      <c r="AM176" s="77">
        <v>25</v>
      </c>
      <c r="AN176" s="77">
        <v>142</v>
      </c>
      <c r="AO176" s="81">
        <v>1</v>
      </c>
      <c r="AP176" s="81">
        <v>2</v>
      </c>
      <c r="AQ176" s="81">
        <v>3</v>
      </c>
      <c r="AR176" s="81"/>
      <c r="AS176" s="81">
        <v>1</v>
      </c>
      <c r="AT176" s="81"/>
      <c r="AU176" s="81"/>
      <c r="AV176" s="81"/>
      <c r="AW176" s="81"/>
      <c r="AX176" s="82">
        <v>7</v>
      </c>
      <c r="AY176" s="83">
        <v>31</v>
      </c>
      <c r="AZ176" s="149">
        <v>1.4999999999999999E-2</v>
      </c>
      <c r="BA176" s="84">
        <v>0.22600000000000001</v>
      </c>
      <c r="BB176" s="83"/>
      <c r="BC176" s="83">
        <v>0</v>
      </c>
      <c r="BD176" s="83">
        <v>0.2</v>
      </c>
      <c r="BE176" s="83">
        <v>1.4</v>
      </c>
      <c r="BF176" s="83">
        <v>6.3</v>
      </c>
      <c r="BG176" s="28" t="s">
        <v>153</v>
      </c>
      <c r="BH176" s="85" t="s">
        <v>154</v>
      </c>
      <c r="BI176" s="85" t="s">
        <v>177</v>
      </c>
      <c r="BJ176" s="85" t="s">
        <v>180</v>
      </c>
      <c r="BK176" s="85">
        <v>1</v>
      </c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  <c r="CW176" s="85"/>
    </row>
    <row r="177" spans="1:101" s="86" customFormat="1" ht="31.5" hidden="1" customHeight="1" x14ac:dyDescent="0.35">
      <c r="A177" s="73">
        <v>2021</v>
      </c>
      <c r="B177" s="74">
        <v>1</v>
      </c>
      <c r="C177" s="284">
        <v>44205</v>
      </c>
      <c r="D177" s="74">
        <v>393</v>
      </c>
      <c r="E177" s="74">
        <v>605</v>
      </c>
      <c r="F177" s="74">
        <v>34</v>
      </c>
      <c r="G177" s="75" t="s">
        <v>268</v>
      </c>
      <c r="H177" s="76" t="s">
        <v>269</v>
      </c>
      <c r="I177" s="76" t="s">
        <v>270</v>
      </c>
      <c r="J177" s="76">
        <v>1</v>
      </c>
      <c r="K177" s="76">
        <v>2</v>
      </c>
      <c r="L177" s="285">
        <v>1293</v>
      </c>
      <c r="M177" s="286">
        <v>1202.49</v>
      </c>
      <c r="N177" s="287">
        <v>1383.51</v>
      </c>
      <c r="O177" s="111"/>
      <c r="P177" s="111">
        <v>1240</v>
      </c>
      <c r="Q177" s="111">
        <v>1298</v>
      </c>
      <c r="R177" s="111">
        <v>1413</v>
      </c>
      <c r="S177" s="111">
        <v>1278</v>
      </c>
      <c r="T177" s="77">
        <v>260</v>
      </c>
      <c r="U177" s="77">
        <v>273</v>
      </c>
      <c r="V177" s="111">
        <v>1321</v>
      </c>
      <c r="W177" s="111">
        <v>1320</v>
      </c>
      <c r="X177" s="111">
        <v>1337</v>
      </c>
      <c r="Y177" s="111">
        <v>1336</v>
      </c>
      <c r="Z177" s="111">
        <v>1347</v>
      </c>
      <c r="AA177" s="77">
        <v>263</v>
      </c>
      <c r="AB177" s="77">
        <v>260</v>
      </c>
      <c r="AC177" s="111"/>
      <c r="AD177" s="111"/>
      <c r="AE177" s="111"/>
      <c r="AF177" s="111"/>
      <c r="AG177" s="111"/>
      <c r="AH177" s="77"/>
      <c r="AI177" s="77"/>
      <c r="AJ177" s="78">
        <v>1321.1</v>
      </c>
      <c r="AK177" s="79">
        <v>13</v>
      </c>
      <c r="AL177" s="80">
        <v>200</v>
      </c>
      <c r="AM177" s="77">
        <v>14</v>
      </c>
      <c r="AN177" s="77">
        <v>264</v>
      </c>
      <c r="AO177" s="81">
        <v>4</v>
      </c>
      <c r="AP177" s="81">
        <v>3</v>
      </c>
      <c r="AQ177" s="81">
        <v>6</v>
      </c>
      <c r="AR177" s="81"/>
      <c r="AS177" s="81"/>
      <c r="AT177" s="81"/>
      <c r="AU177" s="81"/>
      <c r="AV177" s="81"/>
      <c r="AW177" s="81"/>
      <c r="AX177" s="82">
        <v>12</v>
      </c>
      <c r="AY177" s="83">
        <v>236</v>
      </c>
      <c r="AZ177" s="149">
        <v>0.02</v>
      </c>
      <c r="BA177" s="84">
        <v>5.0999999999999997E-2</v>
      </c>
      <c r="BB177" s="83"/>
      <c r="BC177" s="83">
        <v>0</v>
      </c>
      <c r="BD177" s="83">
        <v>0.2</v>
      </c>
      <c r="BE177" s="83">
        <v>15.9</v>
      </c>
      <c r="BF177" s="83">
        <v>311.8</v>
      </c>
      <c r="BG177" s="28" t="s">
        <v>271</v>
      </c>
      <c r="BH177" s="85" t="s">
        <v>271</v>
      </c>
      <c r="BI177" s="85"/>
      <c r="BJ177" s="85"/>
      <c r="BK177" s="85">
        <v>1</v>
      </c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  <c r="CW177" s="85"/>
    </row>
    <row r="178" spans="1:101" s="86" customFormat="1" ht="31.5" customHeight="1" x14ac:dyDescent="0.35">
      <c r="A178" s="73">
        <v>2021</v>
      </c>
      <c r="B178" s="74">
        <v>1</v>
      </c>
      <c r="C178" s="284">
        <v>44205</v>
      </c>
      <c r="D178" s="74">
        <v>334</v>
      </c>
      <c r="E178" s="74">
        <v>254</v>
      </c>
      <c r="F178" s="74">
        <v>46</v>
      </c>
      <c r="G178" s="75" t="s">
        <v>189</v>
      </c>
      <c r="H178" s="76" t="s">
        <v>190</v>
      </c>
      <c r="I178" s="76" t="s">
        <v>191</v>
      </c>
      <c r="J178" s="76">
        <v>4</v>
      </c>
      <c r="K178" s="76">
        <v>2</v>
      </c>
      <c r="L178" s="285">
        <v>203</v>
      </c>
      <c r="M178" s="286">
        <v>188.79</v>
      </c>
      <c r="N178" s="287">
        <v>217.21</v>
      </c>
      <c r="O178" s="111"/>
      <c r="P178" s="111">
        <v>213</v>
      </c>
      <c r="Q178" s="111">
        <v>220</v>
      </c>
      <c r="R178" s="111">
        <v>200</v>
      </c>
      <c r="S178" s="111">
        <v>209</v>
      </c>
      <c r="T178" s="77">
        <v>132</v>
      </c>
      <c r="U178" s="77">
        <v>130</v>
      </c>
      <c r="V178" s="111">
        <v>213</v>
      </c>
      <c r="W178" s="111">
        <v>240</v>
      </c>
      <c r="X178" s="111">
        <v>212</v>
      </c>
      <c r="Y178" s="111">
        <v>198</v>
      </c>
      <c r="Z178" s="111">
        <v>202</v>
      </c>
      <c r="AA178" s="77">
        <v>140</v>
      </c>
      <c r="AB178" s="77">
        <v>136</v>
      </c>
      <c r="AC178" s="111"/>
      <c r="AD178" s="111"/>
      <c r="AE178" s="111"/>
      <c r="AF178" s="111"/>
      <c r="AG178" s="111"/>
      <c r="AH178" s="77"/>
      <c r="AI178" s="77"/>
      <c r="AJ178" s="78">
        <v>211.9</v>
      </c>
      <c r="AK178" s="79">
        <v>88</v>
      </c>
      <c r="AL178" s="80">
        <v>164</v>
      </c>
      <c r="AM178" s="77">
        <v>107</v>
      </c>
      <c r="AN178" s="77">
        <v>135</v>
      </c>
      <c r="AO178" s="81">
        <v>7</v>
      </c>
      <c r="AP178" s="81">
        <v>7</v>
      </c>
      <c r="AQ178" s="81">
        <v>5</v>
      </c>
      <c r="AR178" s="81"/>
      <c r="AS178" s="81"/>
      <c r="AT178" s="81"/>
      <c r="AU178" s="81"/>
      <c r="AV178" s="81"/>
      <c r="AW178" s="81"/>
      <c r="AX178" s="82">
        <v>19</v>
      </c>
      <c r="AY178" s="83">
        <v>1099</v>
      </c>
      <c r="AZ178" s="149">
        <v>0.02</v>
      </c>
      <c r="BA178" s="84">
        <v>1.7000000000000001E-2</v>
      </c>
      <c r="BB178" s="83">
        <v>1</v>
      </c>
      <c r="BC178" s="83">
        <v>0.1</v>
      </c>
      <c r="BD178" s="83">
        <v>5.4</v>
      </c>
      <c r="BE178" s="83">
        <v>4</v>
      </c>
      <c r="BF178" s="83">
        <v>232.9</v>
      </c>
      <c r="BG178" s="28" t="s">
        <v>148</v>
      </c>
      <c r="BH178" s="85" t="s">
        <v>184</v>
      </c>
      <c r="BI178" s="85" t="s">
        <v>192</v>
      </c>
      <c r="BJ178" s="85"/>
      <c r="BK178" s="85">
        <v>1</v>
      </c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  <c r="CW178" s="85"/>
    </row>
    <row r="179" spans="1:101" s="86" customFormat="1" ht="31.5" hidden="1" customHeight="1" x14ac:dyDescent="0.35">
      <c r="A179" s="73">
        <v>2021</v>
      </c>
      <c r="B179" s="74">
        <v>1</v>
      </c>
      <c r="C179" s="284">
        <v>44206</v>
      </c>
      <c r="D179" s="74">
        <v>382</v>
      </c>
      <c r="E179" s="74">
        <v>449</v>
      </c>
      <c r="F179" s="74">
        <v>2</v>
      </c>
      <c r="G179" s="75" t="s">
        <v>272</v>
      </c>
      <c r="H179" s="76" t="s">
        <v>273</v>
      </c>
      <c r="I179" s="76" t="s">
        <v>144</v>
      </c>
      <c r="J179" s="76">
        <v>3</v>
      </c>
      <c r="K179" s="76">
        <v>1</v>
      </c>
      <c r="L179" s="285">
        <v>46</v>
      </c>
      <c r="M179" s="286">
        <v>40.985999999999997</v>
      </c>
      <c r="N179" s="287">
        <v>50.048000000000002</v>
      </c>
      <c r="O179" s="111">
        <v>45</v>
      </c>
      <c r="P179" s="111">
        <v>43</v>
      </c>
      <c r="Q179" s="111">
        <v>40</v>
      </c>
      <c r="R179" s="111">
        <v>43</v>
      </c>
      <c r="S179" s="111">
        <v>49</v>
      </c>
      <c r="T179" s="77">
        <v>92</v>
      </c>
      <c r="U179" s="77">
        <v>92</v>
      </c>
      <c r="V179" s="111">
        <v>42</v>
      </c>
      <c r="W179" s="111">
        <v>43</v>
      </c>
      <c r="X179" s="111">
        <v>43</v>
      </c>
      <c r="Y179" s="111">
        <v>44</v>
      </c>
      <c r="Z179" s="111">
        <v>43</v>
      </c>
      <c r="AA179" s="77">
        <v>91</v>
      </c>
      <c r="AB179" s="77">
        <v>88</v>
      </c>
      <c r="AC179" s="111"/>
      <c r="AD179" s="111"/>
      <c r="AE179" s="111"/>
      <c r="AF179" s="111"/>
      <c r="AG179" s="111"/>
      <c r="AH179" s="77"/>
      <c r="AI179" s="77"/>
      <c r="AJ179" s="78">
        <v>43.5</v>
      </c>
      <c r="AK179" s="79">
        <v>108</v>
      </c>
      <c r="AL179" s="80">
        <v>100</v>
      </c>
      <c r="AM179" s="77">
        <v>119</v>
      </c>
      <c r="AN179" s="77">
        <v>91</v>
      </c>
      <c r="AO179" s="81">
        <v>12</v>
      </c>
      <c r="AP179" s="81">
        <v>9</v>
      </c>
      <c r="AQ179" s="81">
        <v>12</v>
      </c>
      <c r="AR179" s="81"/>
      <c r="AS179" s="81"/>
      <c r="AT179" s="81"/>
      <c r="AU179" s="81"/>
      <c r="AV179" s="81"/>
      <c r="AW179" s="81"/>
      <c r="AX179" s="82">
        <v>33</v>
      </c>
      <c r="AY179" s="83">
        <v>2913</v>
      </c>
      <c r="AZ179" s="149">
        <v>1.4999999999999999E-2</v>
      </c>
      <c r="BA179" s="84">
        <v>1.0999999999999999E-2</v>
      </c>
      <c r="BB179" s="83">
        <v>1</v>
      </c>
      <c r="BC179" s="83">
        <v>0.7</v>
      </c>
      <c r="BD179" s="83">
        <v>63.3</v>
      </c>
      <c r="BE179" s="83">
        <v>1.4</v>
      </c>
      <c r="BF179" s="83">
        <v>126.7</v>
      </c>
      <c r="BG179" s="28" t="s">
        <v>153</v>
      </c>
      <c r="BH179" s="85" t="s">
        <v>154</v>
      </c>
      <c r="BI179" s="85" t="s">
        <v>274</v>
      </c>
      <c r="BJ179" s="85" t="s">
        <v>156</v>
      </c>
      <c r="BK179" s="85">
        <v>1</v>
      </c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  <c r="CW179" s="85"/>
    </row>
    <row r="180" spans="1:101" s="86" customFormat="1" ht="31.5" hidden="1" customHeight="1" x14ac:dyDescent="0.35">
      <c r="A180" s="73">
        <v>2021</v>
      </c>
      <c r="B180" s="74">
        <v>1</v>
      </c>
      <c r="C180" s="284">
        <v>44206</v>
      </c>
      <c r="D180" s="74">
        <v>18</v>
      </c>
      <c r="E180" s="74">
        <v>49</v>
      </c>
      <c r="F180" s="74">
        <v>3</v>
      </c>
      <c r="G180" s="75" t="s">
        <v>275</v>
      </c>
      <c r="H180" s="76" t="s">
        <v>276</v>
      </c>
      <c r="I180" s="76" t="s">
        <v>165</v>
      </c>
      <c r="J180" s="76">
        <v>2</v>
      </c>
      <c r="K180" s="76">
        <v>3</v>
      </c>
      <c r="L180" s="285">
        <v>100</v>
      </c>
      <c r="M180" s="286">
        <v>95.5</v>
      </c>
      <c r="N180" s="287">
        <v>104.5</v>
      </c>
      <c r="O180" s="111">
        <v>130</v>
      </c>
      <c r="P180" s="111">
        <v>108</v>
      </c>
      <c r="Q180" s="111">
        <v>102</v>
      </c>
      <c r="R180" s="111">
        <v>100</v>
      </c>
      <c r="S180" s="111">
        <v>109</v>
      </c>
      <c r="T180" s="77">
        <v>105</v>
      </c>
      <c r="U180" s="77">
        <v>115</v>
      </c>
      <c r="V180" s="111">
        <v>115</v>
      </c>
      <c r="W180" s="111">
        <v>101</v>
      </c>
      <c r="X180" s="111">
        <v>102</v>
      </c>
      <c r="Y180" s="111">
        <v>100</v>
      </c>
      <c r="Z180" s="111">
        <v>106</v>
      </c>
      <c r="AA180" s="77">
        <v>100</v>
      </c>
      <c r="AB180" s="77">
        <v>126</v>
      </c>
      <c r="AC180" s="111"/>
      <c r="AD180" s="111"/>
      <c r="AE180" s="111"/>
      <c r="AF180" s="111"/>
      <c r="AG180" s="111"/>
      <c r="AH180" s="77"/>
      <c r="AI180" s="77"/>
      <c r="AJ180" s="78">
        <v>107.3</v>
      </c>
      <c r="AK180" s="79">
        <v>101</v>
      </c>
      <c r="AL180" s="80">
        <v>107</v>
      </c>
      <c r="AM180" s="77">
        <v>65</v>
      </c>
      <c r="AN180" s="77">
        <v>112</v>
      </c>
      <c r="AO180" s="81">
        <v>12</v>
      </c>
      <c r="AP180" s="81">
        <v>8</v>
      </c>
      <c r="AQ180" s="81">
        <v>6</v>
      </c>
      <c r="AR180" s="81"/>
      <c r="AS180" s="81"/>
      <c r="AT180" s="81"/>
      <c r="AU180" s="81"/>
      <c r="AV180" s="81"/>
      <c r="AW180" s="81"/>
      <c r="AX180" s="82">
        <v>26</v>
      </c>
      <c r="AY180" s="83">
        <v>1958</v>
      </c>
      <c r="AZ180" s="149">
        <v>1.4999999999999999E-2</v>
      </c>
      <c r="BA180" s="84">
        <v>1.2999999999999999E-2</v>
      </c>
      <c r="BB180" s="83">
        <v>1</v>
      </c>
      <c r="BC180" s="83">
        <v>0.3</v>
      </c>
      <c r="BD180" s="83">
        <v>19.600000000000001</v>
      </c>
      <c r="BE180" s="83">
        <v>2.8</v>
      </c>
      <c r="BF180" s="83">
        <v>210.1</v>
      </c>
      <c r="BG180" s="28" t="s">
        <v>153</v>
      </c>
      <c r="BH180" s="85" t="s">
        <v>154</v>
      </c>
      <c r="BI180" s="85" t="s">
        <v>277</v>
      </c>
      <c r="BJ180" s="85" t="s">
        <v>167</v>
      </c>
      <c r="BK180" s="85">
        <v>1</v>
      </c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  <c r="CW180" s="85"/>
    </row>
    <row r="181" spans="1:101" s="86" customFormat="1" ht="31.5" hidden="1" customHeight="1" x14ac:dyDescent="0.35">
      <c r="A181" s="73">
        <v>2021</v>
      </c>
      <c r="B181" s="74">
        <v>1</v>
      </c>
      <c r="C181" s="284">
        <v>44206</v>
      </c>
      <c r="D181" s="74">
        <v>18</v>
      </c>
      <c r="E181" s="74">
        <v>50</v>
      </c>
      <c r="F181" s="74">
        <v>3</v>
      </c>
      <c r="G181" s="75" t="s">
        <v>278</v>
      </c>
      <c r="H181" s="76" t="s">
        <v>279</v>
      </c>
      <c r="I181" s="76" t="s">
        <v>165</v>
      </c>
      <c r="J181" s="76">
        <v>2</v>
      </c>
      <c r="K181" s="76">
        <v>3</v>
      </c>
      <c r="L181" s="285">
        <v>54</v>
      </c>
      <c r="M181" s="286">
        <v>51.57</v>
      </c>
      <c r="N181" s="287">
        <v>56.43</v>
      </c>
      <c r="O181" s="111">
        <v>70</v>
      </c>
      <c r="P181" s="111">
        <v>55</v>
      </c>
      <c r="Q181" s="111">
        <v>53</v>
      </c>
      <c r="R181" s="111">
        <v>54</v>
      </c>
      <c r="S181" s="111">
        <v>54</v>
      </c>
      <c r="T181" s="77">
        <v>105</v>
      </c>
      <c r="U181" s="77">
        <v>115</v>
      </c>
      <c r="V181" s="111">
        <v>71</v>
      </c>
      <c r="W181" s="111">
        <v>55</v>
      </c>
      <c r="X181" s="111">
        <v>54</v>
      </c>
      <c r="Y181" s="111">
        <v>53</v>
      </c>
      <c r="Z181" s="111">
        <v>55</v>
      </c>
      <c r="AA181" s="77">
        <v>100</v>
      </c>
      <c r="AB181" s="77">
        <v>126</v>
      </c>
      <c r="AC181" s="111"/>
      <c r="AD181" s="111"/>
      <c r="AE181" s="111"/>
      <c r="AF181" s="111"/>
      <c r="AG181" s="111"/>
      <c r="AH181" s="77"/>
      <c r="AI181" s="77"/>
      <c r="AJ181" s="78">
        <v>57.4</v>
      </c>
      <c r="AK181" s="79">
        <v>101</v>
      </c>
      <c r="AL181" s="80">
        <v>107</v>
      </c>
      <c r="AM181" s="77">
        <v>65</v>
      </c>
      <c r="AN181" s="77">
        <v>112</v>
      </c>
      <c r="AO181" s="81">
        <v>13</v>
      </c>
      <c r="AP181" s="81">
        <v>6</v>
      </c>
      <c r="AQ181" s="81">
        <v>8</v>
      </c>
      <c r="AR181" s="81"/>
      <c r="AS181" s="81"/>
      <c r="AT181" s="81"/>
      <c r="AU181" s="81"/>
      <c r="AV181" s="81"/>
      <c r="AW181" s="81"/>
      <c r="AX181" s="82">
        <v>27</v>
      </c>
      <c r="AY181" s="83">
        <v>1959</v>
      </c>
      <c r="AZ181" s="149">
        <v>1.4999999999999999E-2</v>
      </c>
      <c r="BA181" s="84">
        <v>1.4E-2</v>
      </c>
      <c r="BB181" s="83">
        <v>1</v>
      </c>
      <c r="BC181" s="83">
        <v>0.5</v>
      </c>
      <c r="BD181" s="83">
        <v>36.299999999999997</v>
      </c>
      <c r="BE181" s="83">
        <v>1.5</v>
      </c>
      <c r="BF181" s="83">
        <v>112.4</v>
      </c>
      <c r="BG181" s="28" t="s">
        <v>153</v>
      </c>
      <c r="BH181" s="85" t="s">
        <v>154</v>
      </c>
      <c r="BI181" s="85" t="s">
        <v>280</v>
      </c>
      <c r="BJ181" s="85" t="s">
        <v>167</v>
      </c>
      <c r="BK181" s="85">
        <v>1</v>
      </c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  <c r="CW181" s="85"/>
    </row>
    <row r="182" spans="1:101" s="86" customFormat="1" ht="31.5" hidden="1" customHeight="1" x14ac:dyDescent="0.35">
      <c r="A182" s="73">
        <v>2021</v>
      </c>
      <c r="B182" s="74">
        <v>1</v>
      </c>
      <c r="C182" s="284">
        <v>44206</v>
      </c>
      <c r="D182" s="74">
        <v>137</v>
      </c>
      <c r="E182" s="74">
        <v>273</v>
      </c>
      <c r="F182" s="74">
        <v>4</v>
      </c>
      <c r="G182" s="75" t="s">
        <v>242</v>
      </c>
      <c r="H182" s="76" t="s">
        <v>243</v>
      </c>
      <c r="I182" s="76" t="s">
        <v>144</v>
      </c>
      <c r="J182" s="76">
        <v>3</v>
      </c>
      <c r="K182" s="76">
        <v>2</v>
      </c>
      <c r="L182" s="285">
        <v>564</v>
      </c>
      <c r="M182" s="286">
        <v>524.52</v>
      </c>
      <c r="N182" s="287">
        <v>603.48</v>
      </c>
      <c r="O182" s="111">
        <v>635</v>
      </c>
      <c r="P182" s="111">
        <v>602</v>
      </c>
      <c r="Q182" s="111">
        <v>588</v>
      </c>
      <c r="R182" s="111">
        <v>595</v>
      </c>
      <c r="S182" s="111">
        <v>593</v>
      </c>
      <c r="T182" s="77">
        <v>139</v>
      </c>
      <c r="U182" s="77">
        <v>139</v>
      </c>
      <c r="V182" s="111">
        <v>603</v>
      </c>
      <c r="W182" s="111">
        <v>600</v>
      </c>
      <c r="X182" s="111">
        <v>595</v>
      </c>
      <c r="Y182" s="111">
        <v>603</v>
      </c>
      <c r="Z182" s="111">
        <v>592</v>
      </c>
      <c r="AA182" s="77">
        <v>143</v>
      </c>
      <c r="AB182" s="77">
        <v>145</v>
      </c>
      <c r="AC182" s="111"/>
      <c r="AD182" s="111"/>
      <c r="AE182" s="111"/>
      <c r="AF182" s="111"/>
      <c r="AG182" s="111"/>
      <c r="AH182" s="77"/>
      <c r="AI182" s="77"/>
      <c r="AJ182" s="78">
        <v>600.6</v>
      </c>
      <c r="AK182" s="79">
        <v>93</v>
      </c>
      <c r="AL182" s="80">
        <v>116</v>
      </c>
      <c r="AM182" s="77">
        <v>76</v>
      </c>
      <c r="AN182" s="77">
        <v>142</v>
      </c>
      <c r="AO182" s="81">
        <v>4</v>
      </c>
      <c r="AP182" s="81">
        <v>1</v>
      </c>
      <c r="AQ182" s="81">
        <v>4</v>
      </c>
      <c r="AR182" s="81"/>
      <c r="AS182" s="81">
        <v>1</v>
      </c>
      <c r="AT182" s="81"/>
      <c r="AU182" s="81"/>
      <c r="AV182" s="81"/>
      <c r="AW182" s="81"/>
      <c r="AX182" s="82">
        <v>10</v>
      </c>
      <c r="AY182" s="83">
        <v>1582</v>
      </c>
      <c r="AZ182" s="149">
        <v>1.4999999999999999E-2</v>
      </c>
      <c r="BA182" s="84">
        <v>6.0000000000000001E-3</v>
      </c>
      <c r="BB182" s="83">
        <v>1</v>
      </c>
      <c r="BC182" s="83">
        <v>0</v>
      </c>
      <c r="BD182" s="83">
        <v>2.8</v>
      </c>
      <c r="BE182" s="83">
        <v>6</v>
      </c>
      <c r="BF182" s="83">
        <v>950.1</v>
      </c>
      <c r="BG182" s="28" t="s">
        <v>145</v>
      </c>
      <c r="BH182" s="85"/>
      <c r="BI182" s="85"/>
      <c r="BJ182" s="85"/>
      <c r="BK182" s="85">
        <v>1</v>
      </c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  <c r="CW182" s="85"/>
    </row>
    <row r="183" spans="1:101" s="86" customFormat="1" ht="31.5" hidden="1" customHeight="1" x14ac:dyDescent="0.35">
      <c r="A183" s="73">
        <v>2021</v>
      </c>
      <c r="B183" s="74">
        <v>1</v>
      </c>
      <c r="C183" s="284">
        <v>44206</v>
      </c>
      <c r="D183" s="74">
        <v>47</v>
      </c>
      <c r="E183" s="74">
        <v>122</v>
      </c>
      <c r="F183" s="74">
        <v>5</v>
      </c>
      <c r="G183" s="75" t="s">
        <v>163</v>
      </c>
      <c r="H183" s="76" t="s">
        <v>164</v>
      </c>
      <c r="I183" s="76" t="s">
        <v>165</v>
      </c>
      <c r="J183" s="76">
        <v>2</v>
      </c>
      <c r="K183" s="76">
        <v>1</v>
      </c>
      <c r="L183" s="285">
        <v>280</v>
      </c>
      <c r="M183" s="286">
        <v>267.39999999999998</v>
      </c>
      <c r="N183" s="287">
        <v>292.60000000000002</v>
      </c>
      <c r="O183" s="111"/>
      <c r="P183" s="111"/>
      <c r="Q183" s="111"/>
      <c r="R183" s="111"/>
      <c r="S183" s="111"/>
      <c r="T183" s="77"/>
      <c r="U183" s="77"/>
      <c r="V183" s="111"/>
      <c r="W183" s="111"/>
      <c r="X183" s="111"/>
      <c r="Y183" s="111"/>
      <c r="Z183" s="111"/>
      <c r="AA183" s="77"/>
      <c r="AB183" s="77"/>
      <c r="AC183" s="111"/>
      <c r="AD183" s="111"/>
      <c r="AE183" s="111"/>
      <c r="AF183" s="111"/>
      <c r="AG183" s="111"/>
      <c r="AH183" s="77"/>
      <c r="AI183" s="77"/>
      <c r="AJ183" s="78"/>
      <c r="AK183" s="79">
        <v>63</v>
      </c>
      <c r="AL183" s="80">
        <v>115</v>
      </c>
      <c r="AM183" s="77"/>
      <c r="AN183" s="77"/>
      <c r="AO183" s="81"/>
      <c r="AP183" s="81"/>
      <c r="AQ183" s="81"/>
      <c r="AR183" s="81"/>
      <c r="AS183" s="81"/>
      <c r="AT183" s="81"/>
      <c r="AU183" s="81"/>
      <c r="AV183" s="81"/>
      <c r="AW183" s="81"/>
      <c r="AX183" s="82"/>
      <c r="AY183" s="83">
        <v>1000</v>
      </c>
      <c r="AZ183" s="149">
        <v>1.4999999999999999E-2</v>
      </c>
      <c r="BA183" s="84"/>
      <c r="BB183" s="83"/>
      <c r="BC183" s="83"/>
      <c r="BD183" s="83">
        <v>3.6</v>
      </c>
      <c r="BE183" s="83"/>
      <c r="BF183" s="83"/>
      <c r="BG183" s="28" t="s">
        <v>153</v>
      </c>
      <c r="BH183" s="85" t="s">
        <v>154</v>
      </c>
      <c r="BI183" s="85" t="s">
        <v>166</v>
      </c>
      <c r="BJ183" s="85" t="s">
        <v>167</v>
      </c>
      <c r="BK183" s="85">
        <v>1</v>
      </c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  <c r="CW183" s="85"/>
    </row>
    <row r="184" spans="1:101" s="86" customFormat="1" ht="31.5" hidden="1" customHeight="1" x14ac:dyDescent="0.35">
      <c r="A184" s="73">
        <v>2021</v>
      </c>
      <c r="B184" s="74">
        <v>1</v>
      </c>
      <c r="C184" s="284">
        <v>44206</v>
      </c>
      <c r="D184" s="74">
        <v>395</v>
      </c>
      <c r="E184" s="74">
        <v>607</v>
      </c>
      <c r="F184" s="74">
        <v>5</v>
      </c>
      <c r="G184" s="75" t="s">
        <v>281</v>
      </c>
      <c r="H184" s="76" t="s">
        <v>282</v>
      </c>
      <c r="I184" s="76" t="s">
        <v>144</v>
      </c>
      <c r="J184" s="76">
        <v>3</v>
      </c>
      <c r="K184" s="76">
        <v>3</v>
      </c>
      <c r="L184" s="285">
        <v>120</v>
      </c>
      <c r="M184" s="286">
        <v>111.6</v>
      </c>
      <c r="N184" s="287">
        <v>128.4</v>
      </c>
      <c r="O184" s="111">
        <v>110</v>
      </c>
      <c r="P184" s="111">
        <v>123</v>
      </c>
      <c r="Q184" s="111">
        <v>113</v>
      </c>
      <c r="R184" s="111">
        <v>121</v>
      </c>
      <c r="S184" s="111">
        <v>130</v>
      </c>
      <c r="T184" s="77">
        <v>110</v>
      </c>
      <c r="U184" s="77">
        <v>103</v>
      </c>
      <c r="V184" s="111">
        <v>118</v>
      </c>
      <c r="W184" s="111">
        <v>119</v>
      </c>
      <c r="X184" s="111">
        <v>115</v>
      </c>
      <c r="Y184" s="111">
        <v>117</v>
      </c>
      <c r="Z184" s="111">
        <v>118</v>
      </c>
      <c r="AA184" s="77">
        <v>110</v>
      </c>
      <c r="AB184" s="77">
        <v>111</v>
      </c>
      <c r="AC184" s="111"/>
      <c r="AD184" s="111"/>
      <c r="AE184" s="111"/>
      <c r="AF184" s="111"/>
      <c r="AG184" s="111"/>
      <c r="AH184" s="77"/>
      <c r="AI184" s="77"/>
      <c r="AJ184" s="78">
        <v>118.4</v>
      </c>
      <c r="AK184" s="79">
        <v>90</v>
      </c>
      <c r="AL184" s="80">
        <v>120</v>
      </c>
      <c r="AM184" s="77">
        <v>100</v>
      </c>
      <c r="AN184" s="77">
        <v>109</v>
      </c>
      <c r="AO184" s="81">
        <v>8</v>
      </c>
      <c r="AP184" s="81">
        <v>4</v>
      </c>
      <c r="AQ184" s="81">
        <v>11</v>
      </c>
      <c r="AR184" s="81"/>
      <c r="AS184" s="81"/>
      <c r="AT184" s="81"/>
      <c r="AU184" s="81"/>
      <c r="AV184" s="81"/>
      <c r="AW184" s="81"/>
      <c r="AX184" s="82">
        <v>23</v>
      </c>
      <c r="AY184" s="83">
        <v>1463</v>
      </c>
      <c r="AZ184" s="149">
        <v>1.4999999999999999E-2</v>
      </c>
      <c r="BA184" s="84">
        <v>1.6E-2</v>
      </c>
      <c r="BB184" s="83"/>
      <c r="BC184" s="83">
        <v>0.2</v>
      </c>
      <c r="BD184" s="83">
        <v>12.2</v>
      </c>
      <c r="BE184" s="83">
        <v>2.7</v>
      </c>
      <c r="BF184" s="83">
        <v>173.2</v>
      </c>
      <c r="BG184" s="28" t="s">
        <v>283</v>
      </c>
      <c r="BH184" s="85" t="s">
        <v>283</v>
      </c>
      <c r="BI184" s="85"/>
      <c r="BJ184" s="85"/>
      <c r="BK184" s="85">
        <v>1</v>
      </c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  <c r="CW184" s="85"/>
    </row>
    <row r="185" spans="1:101" s="86" customFormat="1" ht="31.5" hidden="1" customHeight="1" x14ac:dyDescent="0.35">
      <c r="A185" s="73">
        <v>2021</v>
      </c>
      <c r="B185" s="74">
        <v>1</v>
      </c>
      <c r="C185" s="284">
        <v>44206</v>
      </c>
      <c r="D185" s="74">
        <v>395</v>
      </c>
      <c r="E185" s="74">
        <v>608</v>
      </c>
      <c r="F185" s="74">
        <v>5</v>
      </c>
      <c r="G185" s="75" t="s">
        <v>284</v>
      </c>
      <c r="H185" s="76" t="s">
        <v>285</v>
      </c>
      <c r="I185" s="76" t="s">
        <v>144</v>
      </c>
      <c r="J185" s="76">
        <v>3</v>
      </c>
      <c r="K185" s="76">
        <v>3</v>
      </c>
      <c r="L185" s="285">
        <v>110</v>
      </c>
      <c r="M185" s="286">
        <v>102.3</v>
      </c>
      <c r="N185" s="287">
        <v>117.7</v>
      </c>
      <c r="O185" s="111">
        <v>113</v>
      </c>
      <c r="P185" s="111">
        <v>115</v>
      </c>
      <c r="Q185" s="111">
        <v>110</v>
      </c>
      <c r="R185" s="111">
        <v>116</v>
      </c>
      <c r="S185" s="111">
        <v>120</v>
      </c>
      <c r="T185" s="77">
        <v>110</v>
      </c>
      <c r="U185" s="77">
        <v>103</v>
      </c>
      <c r="V185" s="111">
        <v>105</v>
      </c>
      <c r="W185" s="111">
        <v>104</v>
      </c>
      <c r="X185" s="111">
        <v>110</v>
      </c>
      <c r="Y185" s="111">
        <v>109</v>
      </c>
      <c r="Z185" s="111">
        <v>106</v>
      </c>
      <c r="AA185" s="77">
        <v>110</v>
      </c>
      <c r="AB185" s="77">
        <v>111</v>
      </c>
      <c r="AC185" s="111"/>
      <c r="AD185" s="111"/>
      <c r="AE185" s="111"/>
      <c r="AF185" s="111"/>
      <c r="AG185" s="111"/>
      <c r="AH185" s="77"/>
      <c r="AI185" s="77"/>
      <c r="AJ185" s="78">
        <v>110.8</v>
      </c>
      <c r="AK185" s="79">
        <v>90</v>
      </c>
      <c r="AL185" s="80">
        <v>120</v>
      </c>
      <c r="AM185" s="77">
        <v>100</v>
      </c>
      <c r="AN185" s="77">
        <v>109</v>
      </c>
      <c r="AO185" s="81">
        <v>10</v>
      </c>
      <c r="AP185" s="81">
        <v>4</v>
      </c>
      <c r="AQ185" s="81">
        <v>6</v>
      </c>
      <c r="AR185" s="81"/>
      <c r="AS185" s="81"/>
      <c r="AT185" s="81"/>
      <c r="AU185" s="81"/>
      <c r="AV185" s="81"/>
      <c r="AW185" s="81"/>
      <c r="AX185" s="82">
        <v>20</v>
      </c>
      <c r="AY185" s="83">
        <v>1460</v>
      </c>
      <c r="AZ185" s="149">
        <v>1.4999999999999999E-2</v>
      </c>
      <c r="BA185" s="84">
        <v>1.4E-2</v>
      </c>
      <c r="BB185" s="83">
        <v>1</v>
      </c>
      <c r="BC185" s="83">
        <v>0.2</v>
      </c>
      <c r="BD185" s="83">
        <v>13.3</v>
      </c>
      <c r="BE185" s="83">
        <v>2.2000000000000002</v>
      </c>
      <c r="BF185" s="83">
        <v>161.80000000000001</v>
      </c>
      <c r="BG185" s="28" t="s">
        <v>283</v>
      </c>
      <c r="BH185" s="85" t="s">
        <v>283</v>
      </c>
      <c r="BI185" s="85"/>
      <c r="BJ185" s="85"/>
      <c r="BK185" s="85">
        <v>1</v>
      </c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  <c r="CW185" s="85"/>
    </row>
    <row r="186" spans="1:101" s="86" customFormat="1" ht="31.5" hidden="1" customHeight="1" x14ac:dyDescent="0.35">
      <c r="A186" s="73">
        <v>2021</v>
      </c>
      <c r="B186" s="74">
        <v>1</v>
      </c>
      <c r="C186" s="284">
        <v>44206</v>
      </c>
      <c r="D186" s="74">
        <v>395</v>
      </c>
      <c r="E186" s="74">
        <v>609</v>
      </c>
      <c r="F186" s="74">
        <v>5</v>
      </c>
      <c r="G186" s="75" t="s">
        <v>286</v>
      </c>
      <c r="H186" s="76" t="s">
        <v>287</v>
      </c>
      <c r="I186" s="76" t="s">
        <v>144</v>
      </c>
      <c r="J186" s="76">
        <v>3</v>
      </c>
      <c r="K186" s="76">
        <v>3</v>
      </c>
      <c r="L186" s="285">
        <v>50</v>
      </c>
      <c r="M186" s="286">
        <v>46.5</v>
      </c>
      <c r="N186" s="287">
        <v>53.5</v>
      </c>
      <c r="O186" s="111">
        <v>56</v>
      </c>
      <c r="P186" s="111">
        <v>49</v>
      </c>
      <c r="Q186" s="111">
        <v>53</v>
      </c>
      <c r="R186" s="111">
        <v>54</v>
      </c>
      <c r="S186" s="111">
        <v>54</v>
      </c>
      <c r="T186" s="77">
        <v>110</v>
      </c>
      <c r="U186" s="77">
        <v>103</v>
      </c>
      <c r="V186" s="111">
        <v>50</v>
      </c>
      <c r="W186" s="111">
        <v>52</v>
      </c>
      <c r="X186" s="111">
        <v>49</v>
      </c>
      <c r="Y186" s="111">
        <v>51</v>
      </c>
      <c r="Z186" s="111">
        <v>51</v>
      </c>
      <c r="AA186" s="77">
        <v>110</v>
      </c>
      <c r="AB186" s="77">
        <v>111</v>
      </c>
      <c r="AC186" s="111"/>
      <c r="AD186" s="111"/>
      <c r="AE186" s="111"/>
      <c r="AF186" s="111"/>
      <c r="AG186" s="111"/>
      <c r="AH186" s="77"/>
      <c r="AI186" s="77"/>
      <c r="AJ186" s="78">
        <v>51.9</v>
      </c>
      <c r="AK186" s="79">
        <v>90</v>
      </c>
      <c r="AL186" s="80">
        <v>120</v>
      </c>
      <c r="AM186" s="77">
        <v>100</v>
      </c>
      <c r="AN186" s="77">
        <v>109</v>
      </c>
      <c r="AO186" s="81">
        <v>10</v>
      </c>
      <c r="AP186" s="81">
        <v>2</v>
      </c>
      <c r="AQ186" s="81">
        <v>4</v>
      </c>
      <c r="AR186" s="81"/>
      <c r="AS186" s="81"/>
      <c r="AT186" s="81"/>
      <c r="AU186" s="81"/>
      <c r="AV186" s="81"/>
      <c r="AW186" s="81"/>
      <c r="AX186" s="82">
        <v>16</v>
      </c>
      <c r="AY186" s="83">
        <v>1456</v>
      </c>
      <c r="AZ186" s="149">
        <v>1.4999999999999999E-2</v>
      </c>
      <c r="BA186" s="84">
        <v>1.0999999999999999E-2</v>
      </c>
      <c r="BB186" s="83">
        <v>1</v>
      </c>
      <c r="BC186" s="83">
        <v>0.3</v>
      </c>
      <c r="BD186" s="83">
        <v>29.1</v>
      </c>
      <c r="BE186" s="83">
        <v>0.8</v>
      </c>
      <c r="BF186" s="83">
        <v>75.599999999999994</v>
      </c>
      <c r="BG186" s="28" t="s">
        <v>283</v>
      </c>
      <c r="BH186" s="85" t="s">
        <v>283</v>
      </c>
      <c r="BI186" s="85"/>
      <c r="BJ186" s="85"/>
      <c r="BK186" s="85">
        <v>1</v>
      </c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  <c r="CW186" s="85"/>
    </row>
    <row r="187" spans="1:101" s="86" customFormat="1" ht="31.5" customHeight="1" x14ac:dyDescent="0.35">
      <c r="A187" s="73">
        <v>2021</v>
      </c>
      <c r="B187" s="74">
        <v>1</v>
      </c>
      <c r="C187" s="284">
        <v>44206</v>
      </c>
      <c r="D187" s="74">
        <v>34</v>
      </c>
      <c r="E187" s="74">
        <v>99</v>
      </c>
      <c r="F187" s="74">
        <v>6</v>
      </c>
      <c r="G187" s="75" t="s">
        <v>299</v>
      </c>
      <c r="H187" s="76" t="s">
        <v>300</v>
      </c>
      <c r="I187" s="76" t="s">
        <v>144</v>
      </c>
      <c r="J187" s="76">
        <v>4</v>
      </c>
      <c r="K187" s="76">
        <v>6</v>
      </c>
      <c r="L187" s="285">
        <v>20</v>
      </c>
      <c r="M187" s="286">
        <v>18.600000000000001</v>
      </c>
      <c r="N187" s="287">
        <v>21.4</v>
      </c>
      <c r="O187" s="111"/>
      <c r="P187" s="111"/>
      <c r="Q187" s="111"/>
      <c r="R187" s="111"/>
      <c r="S187" s="111"/>
      <c r="T187" s="77"/>
      <c r="U187" s="77"/>
      <c r="V187" s="111"/>
      <c r="W187" s="111"/>
      <c r="X187" s="111"/>
      <c r="Y187" s="111">
        <v>21</v>
      </c>
      <c r="Z187" s="111">
        <v>21</v>
      </c>
      <c r="AA187" s="77"/>
      <c r="AB187" s="77">
        <v>102</v>
      </c>
      <c r="AC187" s="111"/>
      <c r="AD187" s="111"/>
      <c r="AE187" s="111"/>
      <c r="AF187" s="111"/>
      <c r="AG187" s="111"/>
      <c r="AH187" s="77"/>
      <c r="AI187" s="77"/>
      <c r="AJ187" s="78">
        <v>20.8</v>
      </c>
      <c r="AK187" s="79">
        <v>140</v>
      </c>
      <c r="AL187" s="80">
        <v>103</v>
      </c>
      <c r="AM187" s="77">
        <v>141</v>
      </c>
      <c r="AN187" s="77">
        <v>102</v>
      </c>
      <c r="AO187" s="81">
        <v>2</v>
      </c>
      <c r="AP187" s="81">
        <v>2</v>
      </c>
      <c r="AQ187" s="81">
        <v>2</v>
      </c>
      <c r="AR187" s="81"/>
      <c r="AS187" s="81"/>
      <c r="AT187" s="81"/>
      <c r="AU187" s="81"/>
      <c r="AV187" s="81"/>
      <c r="AW187" s="81"/>
      <c r="AX187" s="82">
        <v>6</v>
      </c>
      <c r="AY187" s="83">
        <v>402</v>
      </c>
      <c r="AZ187" s="149">
        <v>1.4999999999999999E-2</v>
      </c>
      <c r="BA187" s="84">
        <v>1.4999999999999999E-2</v>
      </c>
      <c r="BB187" s="83">
        <v>1</v>
      </c>
      <c r="BC187" s="83">
        <v>0.3</v>
      </c>
      <c r="BD187" s="83">
        <v>20.100000000000001</v>
      </c>
      <c r="BE187" s="83">
        <v>0.1</v>
      </c>
      <c r="BF187" s="83">
        <v>8.4</v>
      </c>
      <c r="BG187" s="28" t="s">
        <v>148</v>
      </c>
      <c r="BH187" s="85" t="s">
        <v>149</v>
      </c>
      <c r="BI187" s="85" t="s">
        <v>301</v>
      </c>
      <c r="BJ187" s="85"/>
      <c r="BK187" s="85">
        <v>1</v>
      </c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  <c r="CW187" s="85"/>
    </row>
    <row r="188" spans="1:101" s="86" customFormat="1" ht="31.5" customHeight="1" x14ac:dyDescent="0.35">
      <c r="A188" s="73">
        <v>2021</v>
      </c>
      <c r="B188" s="74">
        <v>1</v>
      </c>
      <c r="C188" s="284">
        <v>44206</v>
      </c>
      <c r="D188" s="74">
        <v>34</v>
      </c>
      <c r="E188" s="74">
        <v>100</v>
      </c>
      <c r="F188" s="74">
        <v>6</v>
      </c>
      <c r="G188" s="75" t="s">
        <v>302</v>
      </c>
      <c r="H188" s="76" t="s">
        <v>303</v>
      </c>
      <c r="I188" s="76" t="s">
        <v>144</v>
      </c>
      <c r="J188" s="76">
        <v>4</v>
      </c>
      <c r="K188" s="76">
        <v>6</v>
      </c>
      <c r="L188" s="285">
        <v>20</v>
      </c>
      <c r="M188" s="286">
        <v>18.600000000000001</v>
      </c>
      <c r="N188" s="287">
        <v>21.4</v>
      </c>
      <c r="O188" s="111"/>
      <c r="P188" s="111"/>
      <c r="Q188" s="111"/>
      <c r="R188" s="111"/>
      <c r="S188" s="111"/>
      <c r="T188" s="77"/>
      <c r="U188" s="77"/>
      <c r="V188" s="111"/>
      <c r="W188" s="111"/>
      <c r="X188" s="111"/>
      <c r="Y188" s="111">
        <v>21</v>
      </c>
      <c r="Z188" s="111">
        <v>21</v>
      </c>
      <c r="AA188" s="77"/>
      <c r="AB188" s="77">
        <v>102</v>
      </c>
      <c r="AC188" s="111"/>
      <c r="AD188" s="111"/>
      <c r="AE188" s="111"/>
      <c r="AF188" s="111"/>
      <c r="AG188" s="111"/>
      <c r="AH188" s="77"/>
      <c r="AI188" s="77"/>
      <c r="AJ188" s="78">
        <v>20.8</v>
      </c>
      <c r="AK188" s="79">
        <v>140</v>
      </c>
      <c r="AL188" s="80">
        <v>103</v>
      </c>
      <c r="AM188" s="77">
        <v>141</v>
      </c>
      <c r="AN188" s="77">
        <v>102</v>
      </c>
      <c r="AO188" s="81">
        <v>2</v>
      </c>
      <c r="AP188" s="81">
        <v>2</v>
      </c>
      <c r="AQ188" s="81">
        <v>2</v>
      </c>
      <c r="AR188" s="81"/>
      <c r="AS188" s="81"/>
      <c r="AT188" s="81"/>
      <c r="AU188" s="81"/>
      <c r="AV188" s="81"/>
      <c r="AW188" s="81"/>
      <c r="AX188" s="82">
        <v>6</v>
      </c>
      <c r="AY188" s="83">
        <v>402</v>
      </c>
      <c r="AZ188" s="149">
        <v>1.4999999999999999E-2</v>
      </c>
      <c r="BA188" s="84">
        <v>1.4999999999999999E-2</v>
      </c>
      <c r="BB188" s="83">
        <v>1</v>
      </c>
      <c r="BC188" s="83">
        <v>0.3</v>
      </c>
      <c r="BD188" s="83">
        <v>20.100000000000001</v>
      </c>
      <c r="BE188" s="83">
        <v>0.1</v>
      </c>
      <c r="BF188" s="83">
        <v>8.4</v>
      </c>
      <c r="BG188" s="28" t="s">
        <v>148</v>
      </c>
      <c r="BH188" s="85" t="s">
        <v>149</v>
      </c>
      <c r="BI188" s="85" t="s">
        <v>304</v>
      </c>
      <c r="BJ188" s="85"/>
      <c r="BK188" s="85">
        <v>1</v>
      </c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  <c r="CW188" s="85"/>
    </row>
    <row r="189" spans="1:101" s="86" customFormat="1" ht="31.5" customHeight="1" x14ac:dyDescent="0.35">
      <c r="A189" s="73">
        <v>2021</v>
      </c>
      <c r="B189" s="74">
        <v>1</v>
      </c>
      <c r="C189" s="284">
        <v>44206</v>
      </c>
      <c r="D189" s="74">
        <v>34</v>
      </c>
      <c r="E189" s="74">
        <v>101</v>
      </c>
      <c r="F189" s="74">
        <v>6</v>
      </c>
      <c r="G189" s="75" t="s">
        <v>305</v>
      </c>
      <c r="H189" s="76" t="s">
        <v>306</v>
      </c>
      <c r="I189" s="76" t="s">
        <v>144</v>
      </c>
      <c r="J189" s="76">
        <v>4</v>
      </c>
      <c r="K189" s="76">
        <v>6</v>
      </c>
      <c r="L189" s="285">
        <v>20</v>
      </c>
      <c r="M189" s="286">
        <v>18.600000000000001</v>
      </c>
      <c r="N189" s="287">
        <v>21.4</v>
      </c>
      <c r="O189" s="111"/>
      <c r="P189" s="111"/>
      <c r="Q189" s="111"/>
      <c r="R189" s="111"/>
      <c r="S189" s="111"/>
      <c r="T189" s="77"/>
      <c r="U189" s="77"/>
      <c r="V189" s="111"/>
      <c r="W189" s="111"/>
      <c r="X189" s="111"/>
      <c r="Y189" s="111">
        <v>21</v>
      </c>
      <c r="Z189" s="111">
        <v>21</v>
      </c>
      <c r="AA189" s="77"/>
      <c r="AB189" s="77">
        <v>102</v>
      </c>
      <c r="AC189" s="111"/>
      <c r="AD189" s="111"/>
      <c r="AE189" s="111"/>
      <c r="AF189" s="111"/>
      <c r="AG189" s="111"/>
      <c r="AH189" s="77"/>
      <c r="AI189" s="77"/>
      <c r="AJ189" s="78">
        <v>20.8</v>
      </c>
      <c r="AK189" s="79">
        <v>140</v>
      </c>
      <c r="AL189" s="80">
        <v>103</v>
      </c>
      <c r="AM189" s="77">
        <v>141</v>
      </c>
      <c r="AN189" s="77">
        <v>102</v>
      </c>
      <c r="AO189" s="81">
        <v>2</v>
      </c>
      <c r="AP189" s="81">
        <v>2</v>
      </c>
      <c r="AQ189" s="81">
        <v>2</v>
      </c>
      <c r="AR189" s="81"/>
      <c r="AS189" s="81"/>
      <c r="AT189" s="81"/>
      <c r="AU189" s="81"/>
      <c r="AV189" s="81"/>
      <c r="AW189" s="81"/>
      <c r="AX189" s="82">
        <v>6</v>
      </c>
      <c r="AY189" s="83">
        <v>402</v>
      </c>
      <c r="AZ189" s="149">
        <v>1.4999999999999999E-2</v>
      </c>
      <c r="BA189" s="84">
        <v>1.4999999999999999E-2</v>
      </c>
      <c r="BB189" s="83">
        <v>1</v>
      </c>
      <c r="BC189" s="83">
        <v>0.3</v>
      </c>
      <c r="BD189" s="83">
        <v>20.100000000000001</v>
      </c>
      <c r="BE189" s="83">
        <v>0.1</v>
      </c>
      <c r="BF189" s="83">
        <v>8.4</v>
      </c>
      <c r="BG189" s="28" t="s">
        <v>148</v>
      </c>
      <c r="BH189" s="85" t="s">
        <v>149</v>
      </c>
      <c r="BI189" s="85" t="s">
        <v>307</v>
      </c>
      <c r="BJ189" s="85"/>
      <c r="BK189" s="85">
        <v>1</v>
      </c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  <c r="CW189" s="85"/>
    </row>
    <row r="190" spans="1:101" s="86" customFormat="1" ht="31.5" customHeight="1" x14ac:dyDescent="0.35">
      <c r="A190" s="73">
        <v>2021</v>
      </c>
      <c r="B190" s="74">
        <v>1</v>
      </c>
      <c r="C190" s="284">
        <v>44206</v>
      </c>
      <c r="D190" s="74">
        <v>34</v>
      </c>
      <c r="E190" s="74">
        <v>102</v>
      </c>
      <c r="F190" s="74">
        <v>6</v>
      </c>
      <c r="G190" s="75" t="s">
        <v>308</v>
      </c>
      <c r="H190" s="76" t="s">
        <v>309</v>
      </c>
      <c r="I190" s="76" t="s">
        <v>144</v>
      </c>
      <c r="J190" s="76">
        <v>4</v>
      </c>
      <c r="K190" s="76">
        <v>6</v>
      </c>
      <c r="L190" s="285">
        <v>20</v>
      </c>
      <c r="M190" s="286">
        <v>18.600000000000001</v>
      </c>
      <c r="N190" s="287">
        <v>21.4</v>
      </c>
      <c r="O190" s="111"/>
      <c r="P190" s="111"/>
      <c r="Q190" s="111"/>
      <c r="R190" s="111"/>
      <c r="S190" s="111"/>
      <c r="T190" s="77"/>
      <c r="U190" s="77"/>
      <c r="V190" s="111"/>
      <c r="W190" s="111"/>
      <c r="X190" s="111"/>
      <c r="Y190" s="111">
        <v>21</v>
      </c>
      <c r="Z190" s="111">
        <v>21</v>
      </c>
      <c r="AA190" s="77"/>
      <c r="AB190" s="77">
        <v>102</v>
      </c>
      <c r="AC190" s="111"/>
      <c r="AD190" s="111"/>
      <c r="AE190" s="111"/>
      <c r="AF190" s="111"/>
      <c r="AG190" s="111"/>
      <c r="AH190" s="77"/>
      <c r="AI190" s="77"/>
      <c r="AJ190" s="78">
        <v>20.8</v>
      </c>
      <c r="AK190" s="79">
        <v>140</v>
      </c>
      <c r="AL190" s="80">
        <v>103</v>
      </c>
      <c r="AM190" s="77">
        <v>141</v>
      </c>
      <c r="AN190" s="77">
        <v>102</v>
      </c>
      <c r="AO190" s="81">
        <v>2</v>
      </c>
      <c r="AP190" s="81">
        <v>2</v>
      </c>
      <c r="AQ190" s="81">
        <v>2</v>
      </c>
      <c r="AR190" s="81"/>
      <c r="AS190" s="81"/>
      <c r="AT190" s="81"/>
      <c r="AU190" s="81"/>
      <c r="AV190" s="81"/>
      <c r="AW190" s="81"/>
      <c r="AX190" s="82">
        <v>6</v>
      </c>
      <c r="AY190" s="83">
        <v>402</v>
      </c>
      <c r="AZ190" s="149">
        <v>1.4999999999999999E-2</v>
      </c>
      <c r="BA190" s="84">
        <v>1.4999999999999999E-2</v>
      </c>
      <c r="BB190" s="83">
        <v>1</v>
      </c>
      <c r="BC190" s="83">
        <v>0.3</v>
      </c>
      <c r="BD190" s="83">
        <v>20.100000000000001</v>
      </c>
      <c r="BE190" s="83">
        <v>0.1</v>
      </c>
      <c r="BF190" s="83">
        <v>8.4</v>
      </c>
      <c r="BG190" s="28" t="s">
        <v>148</v>
      </c>
      <c r="BH190" s="85" t="s">
        <v>149</v>
      </c>
      <c r="BI190" s="85" t="s">
        <v>310</v>
      </c>
      <c r="BJ190" s="85"/>
      <c r="BK190" s="85">
        <v>1</v>
      </c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  <c r="CW190" s="85"/>
    </row>
    <row r="191" spans="1:101" s="86" customFormat="1" ht="31.5" customHeight="1" x14ac:dyDescent="0.35">
      <c r="A191" s="73">
        <v>2021</v>
      </c>
      <c r="B191" s="74">
        <v>1</v>
      </c>
      <c r="C191" s="284">
        <v>44206</v>
      </c>
      <c r="D191" s="74">
        <v>34</v>
      </c>
      <c r="E191" s="74">
        <v>103</v>
      </c>
      <c r="F191" s="74">
        <v>6</v>
      </c>
      <c r="G191" s="75" t="s">
        <v>311</v>
      </c>
      <c r="H191" s="76" t="s">
        <v>312</v>
      </c>
      <c r="I191" s="76" t="s">
        <v>144</v>
      </c>
      <c r="J191" s="76">
        <v>4</v>
      </c>
      <c r="K191" s="76">
        <v>6</v>
      </c>
      <c r="L191" s="285">
        <v>89</v>
      </c>
      <c r="M191" s="286">
        <v>82.77</v>
      </c>
      <c r="N191" s="287">
        <v>95.23</v>
      </c>
      <c r="O191" s="111"/>
      <c r="P191" s="111"/>
      <c r="Q191" s="111"/>
      <c r="R191" s="111"/>
      <c r="S191" s="111"/>
      <c r="T191" s="77"/>
      <c r="U191" s="77"/>
      <c r="V191" s="111"/>
      <c r="W191" s="111"/>
      <c r="X191" s="111"/>
      <c r="Y191" s="111">
        <v>91</v>
      </c>
      <c r="Z191" s="111">
        <v>94</v>
      </c>
      <c r="AA191" s="77"/>
      <c r="AB191" s="77">
        <v>102</v>
      </c>
      <c r="AC191" s="111"/>
      <c r="AD191" s="111"/>
      <c r="AE191" s="111"/>
      <c r="AF191" s="111"/>
      <c r="AG191" s="111"/>
      <c r="AH191" s="77"/>
      <c r="AI191" s="77"/>
      <c r="AJ191" s="78">
        <v>92.5</v>
      </c>
      <c r="AK191" s="79">
        <v>140</v>
      </c>
      <c r="AL191" s="80">
        <v>103</v>
      </c>
      <c r="AM191" s="77">
        <v>141</v>
      </c>
      <c r="AN191" s="77">
        <v>102</v>
      </c>
      <c r="AO191" s="81">
        <v>2</v>
      </c>
      <c r="AP191" s="81">
        <v>3</v>
      </c>
      <c r="AQ191" s="81">
        <v>4</v>
      </c>
      <c r="AR191" s="81"/>
      <c r="AS191" s="81"/>
      <c r="AT191" s="81"/>
      <c r="AU191" s="81"/>
      <c r="AV191" s="81"/>
      <c r="AW191" s="81"/>
      <c r="AX191" s="82">
        <v>9</v>
      </c>
      <c r="AY191" s="83">
        <v>405</v>
      </c>
      <c r="AZ191" s="149">
        <v>1.4999999999999999E-2</v>
      </c>
      <c r="BA191" s="84">
        <v>2.1999999999999999E-2</v>
      </c>
      <c r="BB191" s="83"/>
      <c r="BC191" s="83">
        <v>0.1</v>
      </c>
      <c r="BD191" s="83">
        <v>4.5999999999999996</v>
      </c>
      <c r="BE191" s="83">
        <v>0.8</v>
      </c>
      <c r="BF191" s="83">
        <v>37.5</v>
      </c>
      <c r="BG191" s="28" t="s">
        <v>148</v>
      </c>
      <c r="BH191" s="85" t="s">
        <v>149</v>
      </c>
      <c r="BI191" s="85" t="s">
        <v>313</v>
      </c>
      <c r="BJ191" s="85"/>
      <c r="BK191" s="85">
        <v>1</v>
      </c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  <c r="CW191" s="85"/>
    </row>
    <row r="192" spans="1:101" s="86" customFormat="1" ht="31.5" customHeight="1" x14ac:dyDescent="0.35">
      <c r="A192" s="73">
        <v>2021</v>
      </c>
      <c r="B192" s="74">
        <v>1</v>
      </c>
      <c r="C192" s="284">
        <v>44206</v>
      </c>
      <c r="D192" s="74">
        <v>34</v>
      </c>
      <c r="E192" s="74">
        <v>104</v>
      </c>
      <c r="F192" s="74">
        <v>6</v>
      </c>
      <c r="G192" s="75" t="s">
        <v>314</v>
      </c>
      <c r="H192" s="76" t="s">
        <v>315</v>
      </c>
      <c r="I192" s="76" t="s">
        <v>144</v>
      </c>
      <c r="J192" s="76">
        <v>4</v>
      </c>
      <c r="K192" s="76">
        <v>6</v>
      </c>
      <c r="L192" s="285">
        <v>89</v>
      </c>
      <c r="M192" s="286">
        <v>82.77</v>
      </c>
      <c r="N192" s="287">
        <v>95.23</v>
      </c>
      <c r="O192" s="111"/>
      <c r="P192" s="111"/>
      <c r="Q192" s="111"/>
      <c r="R192" s="111"/>
      <c r="S192" s="111"/>
      <c r="T192" s="77"/>
      <c r="U192" s="77"/>
      <c r="V192" s="111"/>
      <c r="W192" s="111"/>
      <c r="X192" s="111"/>
      <c r="Y192" s="111">
        <v>91</v>
      </c>
      <c r="Z192" s="111">
        <v>94</v>
      </c>
      <c r="AA192" s="77"/>
      <c r="AB192" s="77">
        <v>102</v>
      </c>
      <c r="AC192" s="111"/>
      <c r="AD192" s="111"/>
      <c r="AE192" s="111"/>
      <c r="AF192" s="111"/>
      <c r="AG192" s="111"/>
      <c r="AH192" s="77"/>
      <c r="AI192" s="77"/>
      <c r="AJ192" s="78">
        <v>92.5</v>
      </c>
      <c r="AK192" s="79">
        <v>140</v>
      </c>
      <c r="AL192" s="80">
        <v>103</v>
      </c>
      <c r="AM192" s="77">
        <v>141</v>
      </c>
      <c r="AN192" s="77">
        <v>102</v>
      </c>
      <c r="AO192" s="81">
        <v>2</v>
      </c>
      <c r="AP192" s="81">
        <v>3</v>
      </c>
      <c r="AQ192" s="81">
        <v>4</v>
      </c>
      <c r="AR192" s="81"/>
      <c r="AS192" s="81"/>
      <c r="AT192" s="81"/>
      <c r="AU192" s="81"/>
      <c r="AV192" s="81"/>
      <c r="AW192" s="81"/>
      <c r="AX192" s="82">
        <v>9</v>
      </c>
      <c r="AY192" s="83">
        <v>405</v>
      </c>
      <c r="AZ192" s="149">
        <v>1.4999999999999999E-2</v>
      </c>
      <c r="BA192" s="84">
        <v>2.1999999999999999E-2</v>
      </c>
      <c r="BB192" s="83"/>
      <c r="BC192" s="83">
        <v>0.1</v>
      </c>
      <c r="BD192" s="83">
        <v>4.5999999999999996</v>
      </c>
      <c r="BE192" s="83">
        <v>0.8</v>
      </c>
      <c r="BF192" s="83">
        <v>37.5</v>
      </c>
      <c r="BG192" s="28" t="s">
        <v>148</v>
      </c>
      <c r="BH192" s="85" t="s">
        <v>149</v>
      </c>
      <c r="BI192" s="85" t="s">
        <v>316</v>
      </c>
      <c r="BJ192" s="85"/>
      <c r="BK192" s="85">
        <v>1</v>
      </c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  <c r="CW192" s="85"/>
    </row>
    <row r="193" spans="1:101" s="86" customFormat="1" ht="31.5" hidden="1" customHeight="1" x14ac:dyDescent="0.35">
      <c r="A193" s="73">
        <v>2021</v>
      </c>
      <c r="B193" s="74">
        <v>1</v>
      </c>
      <c r="C193" s="284">
        <v>44206</v>
      </c>
      <c r="D193" s="74">
        <v>142</v>
      </c>
      <c r="E193" s="74">
        <v>280</v>
      </c>
      <c r="F193" s="74">
        <v>6</v>
      </c>
      <c r="G193" s="75" t="s">
        <v>297</v>
      </c>
      <c r="H193" s="76" t="s">
        <v>298</v>
      </c>
      <c r="I193" s="76" t="s">
        <v>144</v>
      </c>
      <c r="J193" s="76">
        <v>3</v>
      </c>
      <c r="K193" s="76">
        <v>2</v>
      </c>
      <c r="L193" s="285">
        <v>323</v>
      </c>
      <c r="M193" s="286">
        <v>300.39</v>
      </c>
      <c r="N193" s="287">
        <v>345.61</v>
      </c>
      <c r="O193" s="111">
        <v>346</v>
      </c>
      <c r="P193" s="111">
        <v>335</v>
      </c>
      <c r="Q193" s="111">
        <v>328</v>
      </c>
      <c r="R193" s="111">
        <v>306</v>
      </c>
      <c r="S193" s="111">
        <v>318</v>
      </c>
      <c r="T193" s="77">
        <v>101</v>
      </c>
      <c r="U193" s="77">
        <v>101</v>
      </c>
      <c r="V193" s="111"/>
      <c r="W193" s="111"/>
      <c r="X193" s="111"/>
      <c r="Y193" s="111"/>
      <c r="Z193" s="111"/>
      <c r="AA193" s="77"/>
      <c r="AB193" s="77"/>
      <c r="AC193" s="111"/>
      <c r="AD193" s="111"/>
      <c r="AE193" s="111"/>
      <c r="AF193" s="111"/>
      <c r="AG193" s="111"/>
      <c r="AH193" s="77"/>
      <c r="AI193" s="77"/>
      <c r="AJ193" s="78">
        <v>326.60000000000002</v>
      </c>
      <c r="AK193" s="79">
        <v>105</v>
      </c>
      <c r="AL193" s="80">
        <v>103</v>
      </c>
      <c r="AM193" s="77">
        <v>107</v>
      </c>
      <c r="AN193" s="77">
        <v>101</v>
      </c>
      <c r="AO193" s="81">
        <v>7</v>
      </c>
      <c r="AP193" s="81">
        <v>1</v>
      </c>
      <c r="AQ193" s="81">
        <v>2</v>
      </c>
      <c r="AR193" s="81"/>
      <c r="AS193" s="81">
        <v>2</v>
      </c>
      <c r="AT193" s="81"/>
      <c r="AU193" s="81"/>
      <c r="AV193" s="81"/>
      <c r="AW193" s="81"/>
      <c r="AX193" s="82">
        <v>12</v>
      </c>
      <c r="AY193" s="83">
        <v>1342</v>
      </c>
      <c r="AZ193" s="149">
        <v>1.4999999999999999E-2</v>
      </c>
      <c r="BA193" s="84">
        <v>8.9999999999999993E-3</v>
      </c>
      <c r="BB193" s="83">
        <v>1</v>
      </c>
      <c r="BC193" s="83">
        <v>0</v>
      </c>
      <c r="BD193" s="83">
        <v>4.2</v>
      </c>
      <c r="BE193" s="83">
        <v>3.9</v>
      </c>
      <c r="BF193" s="83">
        <v>438.3</v>
      </c>
      <c r="BG193" s="28" t="s">
        <v>145</v>
      </c>
      <c r="BH193" s="85"/>
      <c r="BI193" s="85"/>
      <c r="BJ193" s="85"/>
      <c r="BK193" s="85">
        <v>1</v>
      </c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  <c r="CW193" s="85"/>
    </row>
    <row r="194" spans="1:101" s="86" customFormat="1" ht="31.5" hidden="1" customHeight="1" x14ac:dyDescent="0.35">
      <c r="A194" s="73">
        <v>2021</v>
      </c>
      <c r="B194" s="74">
        <v>1</v>
      </c>
      <c r="C194" s="284">
        <v>44206</v>
      </c>
      <c r="D194" s="74">
        <v>236</v>
      </c>
      <c r="E194" s="74">
        <v>160</v>
      </c>
      <c r="F194" s="74">
        <v>7</v>
      </c>
      <c r="G194" s="75" t="s">
        <v>265</v>
      </c>
      <c r="H194" s="76" t="s">
        <v>266</v>
      </c>
      <c r="I194" s="76" t="s">
        <v>144</v>
      </c>
      <c r="J194" s="76">
        <v>2</v>
      </c>
      <c r="K194" s="76">
        <v>1</v>
      </c>
      <c r="L194" s="285">
        <v>200</v>
      </c>
      <c r="M194" s="286">
        <v>186</v>
      </c>
      <c r="N194" s="287">
        <v>214</v>
      </c>
      <c r="O194" s="111">
        <v>210</v>
      </c>
      <c r="P194" s="111">
        <v>184</v>
      </c>
      <c r="Q194" s="111">
        <v>191</v>
      </c>
      <c r="R194" s="111">
        <v>200</v>
      </c>
      <c r="S194" s="111">
        <v>189</v>
      </c>
      <c r="T194" s="77">
        <v>83</v>
      </c>
      <c r="U194" s="77">
        <v>80</v>
      </c>
      <c r="V194" s="111">
        <v>195</v>
      </c>
      <c r="W194" s="111">
        <v>201</v>
      </c>
      <c r="X194" s="111">
        <v>199</v>
      </c>
      <c r="Y194" s="111">
        <v>198</v>
      </c>
      <c r="Z194" s="111">
        <v>202</v>
      </c>
      <c r="AA194" s="77">
        <v>79</v>
      </c>
      <c r="AB194" s="77">
        <v>83</v>
      </c>
      <c r="AC194" s="111"/>
      <c r="AD194" s="111"/>
      <c r="AE194" s="111"/>
      <c r="AF194" s="111"/>
      <c r="AG194" s="111"/>
      <c r="AH194" s="77"/>
      <c r="AI194" s="77"/>
      <c r="AJ194" s="78">
        <v>196.9</v>
      </c>
      <c r="AK194" s="79">
        <v>76</v>
      </c>
      <c r="AL194" s="80">
        <v>95</v>
      </c>
      <c r="AM194" s="77">
        <v>89</v>
      </c>
      <c r="AN194" s="77">
        <v>81</v>
      </c>
      <c r="AO194" s="81">
        <v>8</v>
      </c>
      <c r="AP194" s="81">
        <v>1</v>
      </c>
      <c r="AQ194" s="81">
        <v>3</v>
      </c>
      <c r="AR194" s="81"/>
      <c r="AS194" s="81"/>
      <c r="AT194" s="81"/>
      <c r="AU194" s="81"/>
      <c r="AV194" s="81"/>
      <c r="AW194" s="81"/>
      <c r="AX194" s="82">
        <v>12</v>
      </c>
      <c r="AY194" s="83">
        <v>1902</v>
      </c>
      <c r="AZ194" s="149">
        <v>1.4999999999999999E-2</v>
      </c>
      <c r="BA194" s="84">
        <v>6.0000000000000001E-3</v>
      </c>
      <c r="BB194" s="83">
        <v>1</v>
      </c>
      <c r="BC194" s="83">
        <v>0.1</v>
      </c>
      <c r="BD194" s="83">
        <v>9.5</v>
      </c>
      <c r="BE194" s="83">
        <v>2.4</v>
      </c>
      <c r="BF194" s="83">
        <v>374.5</v>
      </c>
      <c r="BG194" s="28" t="s">
        <v>267</v>
      </c>
      <c r="BH194" s="85" t="s">
        <v>267</v>
      </c>
      <c r="BI194" s="85"/>
      <c r="BJ194" s="85"/>
      <c r="BK194" s="85">
        <v>1</v>
      </c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  <c r="CW194" s="85"/>
    </row>
    <row r="195" spans="1:101" s="86" customFormat="1" ht="31.5" hidden="1" customHeight="1" x14ac:dyDescent="0.35">
      <c r="A195" s="73">
        <v>2021</v>
      </c>
      <c r="B195" s="74">
        <v>1</v>
      </c>
      <c r="C195" s="284">
        <v>44206</v>
      </c>
      <c r="D195" s="74">
        <v>384</v>
      </c>
      <c r="E195" s="74">
        <v>556</v>
      </c>
      <c r="F195" s="74">
        <v>8</v>
      </c>
      <c r="G195" s="75" t="s">
        <v>175</v>
      </c>
      <c r="H195" s="76" t="s">
        <v>176</v>
      </c>
      <c r="I195" s="76" t="s">
        <v>144</v>
      </c>
      <c r="J195" s="76">
        <v>1</v>
      </c>
      <c r="K195" s="76">
        <v>6</v>
      </c>
      <c r="L195" s="285">
        <v>1066</v>
      </c>
      <c r="M195" s="286">
        <v>1003.106</v>
      </c>
      <c r="N195" s="287">
        <v>1141.6859999999999</v>
      </c>
      <c r="O195" s="111">
        <v>1198</v>
      </c>
      <c r="P195" s="111">
        <v>1115</v>
      </c>
      <c r="Q195" s="111">
        <v>1094</v>
      </c>
      <c r="R195" s="111">
        <v>1083</v>
      </c>
      <c r="S195" s="111">
        <v>1070</v>
      </c>
      <c r="T195" s="77">
        <v>149</v>
      </c>
      <c r="U195" s="77">
        <v>149</v>
      </c>
      <c r="V195" s="111">
        <v>1095</v>
      </c>
      <c r="W195" s="111">
        <v>1078</v>
      </c>
      <c r="X195" s="111">
        <v>1085</v>
      </c>
      <c r="Y195" s="111">
        <v>1089</v>
      </c>
      <c r="Z195" s="111">
        <v>1082</v>
      </c>
      <c r="AA195" s="77">
        <v>135</v>
      </c>
      <c r="AB195" s="77">
        <v>135</v>
      </c>
      <c r="AC195" s="111"/>
      <c r="AD195" s="111"/>
      <c r="AE195" s="111"/>
      <c r="AF195" s="111"/>
      <c r="AG195" s="111"/>
      <c r="AH195" s="77"/>
      <c r="AI195" s="77"/>
      <c r="AJ195" s="78">
        <v>1098.9000000000001</v>
      </c>
      <c r="AK195" s="79">
        <v>20</v>
      </c>
      <c r="AL195" s="80">
        <v>180</v>
      </c>
      <c r="AM195" s="77">
        <v>25</v>
      </c>
      <c r="AN195" s="77">
        <v>142</v>
      </c>
      <c r="AO195" s="81">
        <v>3</v>
      </c>
      <c r="AP195" s="81">
        <v>5</v>
      </c>
      <c r="AQ195" s="81">
        <v>4</v>
      </c>
      <c r="AR195" s="81"/>
      <c r="AS195" s="81">
        <v>0</v>
      </c>
      <c r="AT195" s="81"/>
      <c r="AU195" s="81"/>
      <c r="AV195" s="81"/>
      <c r="AW195" s="81"/>
      <c r="AX195" s="82">
        <v>12</v>
      </c>
      <c r="AY195" s="83">
        <v>348</v>
      </c>
      <c r="AZ195" s="149">
        <v>1.4999999999999999E-2</v>
      </c>
      <c r="BA195" s="84">
        <v>3.4000000000000002E-2</v>
      </c>
      <c r="BB195" s="83"/>
      <c r="BC195" s="83">
        <v>0</v>
      </c>
      <c r="BD195" s="83">
        <v>0.3</v>
      </c>
      <c r="BE195" s="83">
        <v>13.2</v>
      </c>
      <c r="BF195" s="83">
        <v>382.4</v>
      </c>
      <c r="BG195" s="28" t="s">
        <v>153</v>
      </c>
      <c r="BH195" s="85" t="s">
        <v>154</v>
      </c>
      <c r="BI195" s="85" t="s">
        <v>177</v>
      </c>
      <c r="BJ195" s="85"/>
      <c r="BK195" s="85">
        <v>1</v>
      </c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  <c r="CW195" s="85"/>
    </row>
    <row r="196" spans="1:101" s="86" customFormat="1" ht="31.5" hidden="1" customHeight="1" x14ac:dyDescent="0.35">
      <c r="A196" s="73">
        <v>2021</v>
      </c>
      <c r="B196" s="74">
        <v>1</v>
      </c>
      <c r="C196" s="284">
        <v>44206</v>
      </c>
      <c r="D196" s="74">
        <v>384</v>
      </c>
      <c r="E196" s="74">
        <v>557</v>
      </c>
      <c r="F196" s="74">
        <v>8</v>
      </c>
      <c r="G196" s="75" t="s">
        <v>178</v>
      </c>
      <c r="H196" s="76" t="s">
        <v>179</v>
      </c>
      <c r="I196" s="76" t="s">
        <v>144</v>
      </c>
      <c r="J196" s="76">
        <v>1</v>
      </c>
      <c r="K196" s="76">
        <v>6</v>
      </c>
      <c r="L196" s="285">
        <v>182</v>
      </c>
      <c r="M196" s="286">
        <v>171.262</v>
      </c>
      <c r="N196" s="287">
        <v>194.922</v>
      </c>
      <c r="O196" s="111">
        <v>220</v>
      </c>
      <c r="P196" s="111">
        <v>197</v>
      </c>
      <c r="Q196" s="111">
        <v>187</v>
      </c>
      <c r="R196" s="111">
        <v>186</v>
      </c>
      <c r="S196" s="111">
        <v>191</v>
      </c>
      <c r="T196" s="77">
        <v>149</v>
      </c>
      <c r="U196" s="77">
        <v>149</v>
      </c>
      <c r="V196" s="111">
        <v>202</v>
      </c>
      <c r="W196" s="111">
        <v>191</v>
      </c>
      <c r="X196" s="111">
        <v>194</v>
      </c>
      <c r="Y196" s="111">
        <v>191</v>
      </c>
      <c r="Z196" s="111">
        <v>193</v>
      </c>
      <c r="AA196" s="77">
        <v>135</v>
      </c>
      <c r="AB196" s="77">
        <v>135</v>
      </c>
      <c r="AC196" s="111"/>
      <c r="AD196" s="111"/>
      <c r="AE196" s="111"/>
      <c r="AF196" s="111"/>
      <c r="AG196" s="111"/>
      <c r="AH196" s="77"/>
      <c r="AI196" s="77"/>
      <c r="AJ196" s="78">
        <v>195.2</v>
      </c>
      <c r="AK196" s="79">
        <v>20</v>
      </c>
      <c r="AL196" s="80">
        <v>180</v>
      </c>
      <c r="AM196" s="77">
        <v>25</v>
      </c>
      <c r="AN196" s="77">
        <v>142</v>
      </c>
      <c r="AO196" s="81">
        <v>3</v>
      </c>
      <c r="AP196" s="81">
        <v>4</v>
      </c>
      <c r="AQ196" s="81">
        <v>3</v>
      </c>
      <c r="AR196" s="81"/>
      <c r="AS196" s="81">
        <v>1</v>
      </c>
      <c r="AT196" s="81"/>
      <c r="AU196" s="81"/>
      <c r="AV196" s="81"/>
      <c r="AW196" s="81"/>
      <c r="AX196" s="82">
        <v>11</v>
      </c>
      <c r="AY196" s="83">
        <v>347</v>
      </c>
      <c r="AZ196" s="149">
        <v>1.4999999999999999E-2</v>
      </c>
      <c r="BA196" s="84">
        <v>3.2000000000000001E-2</v>
      </c>
      <c r="BB196" s="83"/>
      <c r="BC196" s="83">
        <v>0.1</v>
      </c>
      <c r="BD196" s="83">
        <v>1.9</v>
      </c>
      <c r="BE196" s="83">
        <v>2.1</v>
      </c>
      <c r="BF196" s="83">
        <v>67.7</v>
      </c>
      <c r="BG196" s="28" t="s">
        <v>153</v>
      </c>
      <c r="BH196" s="85" t="s">
        <v>154</v>
      </c>
      <c r="BI196" s="85" t="s">
        <v>177</v>
      </c>
      <c r="BJ196" s="85" t="s">
        <v>180</v>
      </c>
      <c r="BK196" s="85">
        <v>1</v>
      </c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  <c r="CW196" s="85"/>
    </row>
    <row r="197" spans="1:101" s="86" customFormat="1" ht="31.5" customHeight="1" x14ac:dyDescent="0.35">
      <c r="A197" s="73">
        <v>2021</v>
      </c>
      <c r="B197" s="74">
        <v>1</v>
      </c>
      <c r="C197" s="284">
        <v>44206</v>
      </c>
      <c r="D197" s="74">
        <v>159</v>
      </c>
      <c r="E197" s="74">
        <v>299</v>
      </c>
      <c r="F197" s="74">
        <v>28</v>
      </c>
      <c r="G197" s="75" t="s">
        <v>181</v>
      </c>
      <c r="H197" s="76" t="s">
        <v>182</v>
      </c>
      <c r="I197" s="76" t="s">
        <v>183</v>
      </c>
      <c r="J197" s="76">
        <v>3</v>
      </c>
      <c r="K197" s="76">
        <v>2</v>
      </c>
      <c r="L197" s="285">
        <v>115</v>
      </c>
      <c r="M197" s="286">
        <v>106.95</v>
      </c>
      <c r="N197" s="287">
        <v>123.05</v>
      </c>
      <c r="O197" s="111">
        <v>97</v>
      </c>
      <c r="P197" s="111">
        <v>103</v>
      </c>
      <c r="Q197" s="111">
        <v>109</v>
      </c>
      <c r="R197" s="111">
        <v>111</v>
      </c>
      <c r="S197" s="111">
        <v>108</v>
      </c>
      <c r="T197" s="77">
        <v>155</v>
      </c>
      <c r="U197" s="77">
        <v>150</v>
      </c>
      <c r="V197" s="111"/>
      <c r="W197" s="111"/>
      <c r="X197" s="111"/>
      <c r="Y197" s="111"/>
      <c r="Z197" s="111"/>
      <c r="AA197" s="77"/>
      <c r="AB197" s="77"/>
      <c r="AC197" s="111"/>
      <c r="AD197" s="111"/>
      <c r="AE197" s="111"/>
      <c r="AF197" s="111"/>
      <c r="AG197" s="111"/>
      <c r="AH197" s="77"/>
      <c r="AI197" s="77"/>
      <c r="AJ197" s="78">
        <v>105.6</v>
      </c>
      <c r="AK197" s="79">
        <v>70</v>
      </c>
      <c r="AL197" s="80">
        <v>154</v>
      </c>
      <c r="AM197" s="77">
        <v>71</v>
      </c>
      <c r="AN197" s="77">
        <v>153</v>
      </c>
      <c r="AO197" s="81">
        <v>3</v>
      </c>
      <c r="AP197" s="81"/>
      <c r="AQ197" s="81">
        <v>4</v>
      </c>
      <c r="AR197" s="81"/>
      <c r="AS197" s="81"/>
      <c r="AT197" s="81"/>
      <c r="AU197" s="81"/>
      <c r="AV197" s="81"/>
      <c r="AW197" s="81"/>
      <c r="AX197" s="82">
        <v>7</v>
      </c>
      <c r="AY197" s="83">
        <v>751</v>
      </c>
      <c r="AZ197" s="149">
        <v>0.02</v>
      </c>
      <c r="BA197" s="84">
        <v>8.9999999999999993E-3</v>
      </c>
      <c r="BB197" s="83">
        <v>1</v>
      </c>
      <c r="BC197" s="83">
        <v>0.1</v>
      </c>
      <c r="BD197" s="83">
        <v>6.5</v>
      </c>
      <c r="BE197" s="83">
        <v>0.7</v>
      </c>
      <c r="BF197" s="83">
        <v>79.3</v>
      </c>
      <c r="BG197" s="28" t="s">
        <v>148</v>
      </c>
      <c r="BH197" s="85" t="s">
        <v>184</v>
      </c>
      <c r="BI197" s="85"/>
      <c r="BJ197" s="85"/>
      <c r="BK197" s="85">
        <v>1</v>
      </c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  <c r="CW197" s="85"/>
    </row>
    <row r="198" spans="1:101" s="86" customFormat="1" ht="31.5" customHeight="1" x14ac:dyDescent="0.35">
      <c r="A198" s="73">
        <v>2021</v>
      </c>
      <c r="B198" s="74">
        <v>1</v>
      </c>
      <c r="C198" s="284">
        <v>44206</v>
      </c>
      <c r="D198" s="74">
        <v>256</v>
      </c>
      <c r="E198" s="74">
        <v>180</v>
      </c>
      <c r="F198" s="74">
        <v>30</v>
      </c>
      <c r="G198" s="75" t="s">
        <v>317</v>
      </c>
      <c r="H198" s="76" t="s">
        <v>318</v>
      </c>
      <c r="I198" s="76" t="s">
        <v>159</v>
      </c>
      <c r="J198" s="76">
        <v>8</v>
      </c>
      <c r="K198" s="76">
        <v>1</v>
      </c>
      <c r="L198" s="285">
        <v>32</v>
      </c>
      <c r="M198" s="286">
        <v>29.76</v>
      </c>
      <c r="N198" s="287">
        <v>34.24</v>
      </c>
      <c r="O198" s="111"/>
      <c r="P198" s="111">
        <v>31</v>
      </c>
      <c r="Q198" s="111">
        <v>36</v>
      </c>
      <c r="R198" s="111">
        <v>33</v>
      </c>
      <c r="S198" s="111">
        <v>35</v>
      </c>
      <c r="T198" s="77"/>
      <c r="U198" s="77">
        <v>128</v>
      </c>
      <c r="V198" s="111"/>
      <c r="W198" s="111"/>
      <c r="X198" s="111"/>
      <c r="Y198" s="111"/>
      <c r="Z198" s="111"/>
      <c r="AA198" s="77"/>
      <c r="AB198" s="77"/>
      <c r="AC198" s="111"/>
      <c r="AD198" s="111"/>
      <c r="AE198" s="111"/>
      <c r="AF198" s="111"/>
      <c r="AG198" s="111"/>
      <c r="AH198" s="77"/>
      <c r="AI198" s="77"/>
      <c r="AJ198" s="78">
        <v>33.799999999999997</v>
      </c>
      <c r="AK198" s="79">
        <v>168</v>
      </c>
      <c r="AL198" s="80">
        <v>171</v>
      </c>
      <c r="AM198" s="77">
        <v>225</v>
      </c>
      <c r="AN198" s="77">
        <v>128</v>
      </c>
      <c r="AO198" s="81">
        <v>8</v>
      </c>
      <c r="AP198" s="81"/>
      <c r="AQ198" s="81">
        <v>2</v>
      </c>
      <c r="AR198" s="81"/>
      <c r="AS198" s="81"/>
      <c r="AT198" s="81"/>
      <c r="AU198" s="81"/>
      <c r="AV198" s="81"/>
      <c r="AW198" s="81"/>
      <c r="AX198" s="82">
        <v>10</v>
      </c>
      <c r="AY198" s="83">
        <v>1210</v>
      </c>
      <c r="AZ198" s="149">
        <v>0.02</v>
      </c>
      <c r="BA198" s="84">
        <v>8.0000000000000002E-3</v>
      </c>
      <c r="BB198" s="83">
        <v>1</v>
      </c>
      <c r="BC198" s="83">
        <v>0.3</v>
      </c>
      <c r="BD198" s="83">
        <v>37.799999999999997</v>
      </c>
      <c r="BE198" s="83">
        <v>0.3</v>
      </c>
      <c r="BF198" s="83">
        <v>40.9</v>
      </c>
      <c r="BG198" s="28" t="s">
        <v>148</v>
      </c>
      <c r="BH198" s="85" t="s">
        <v>187</v>
      </c>
      <c r="BI198" s="85" t="s">
        <v>319</v>
      </c>
      <c r="BJ198" s="85"/>
      <c r="BK198" s="85">
        <v>1</v>
      </c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  <c r="CW198" s="85"/>
    </row>
    <row r="199" spans="1:101" s="86" customFormat="1" ht="31.5" customHeight="1" x14ac:dyDescent="0.35">
      <c r="A199" s="73">
        <v>2021</v>
      </c>
      <c r="B199" s="74">
        <v>1</v>
      </c>
      <c r="C199" s="284">
        <v>44206</v>
      </c>
      <c r="D199" s="74">
        <v>334</v>
      </c>
      <c r="E199" s="74">
        <v>254</v>
      </c>
      <c r="F199" s="74">
        <v>46</v>
      </c>
      <c r="G199" s="75" t="s">
        <v>189</v>
      </c>
      <c r="H199" s="76" t="s">
        <v>190</v>
      </c>
      <c r="I199" s="76" t="s">
        <v>191</v>
      </c>
      <c r="J199" s="76">
        <v>4</v>
      </c>
      <c r="K199" s="76">
        <v>2</v>
      </c>
      <c r="L199" s="285">
        <v>203</v>
      </c>
      <c r="M199" s="286">
        <v>188.79</v>
      </c>
      <c r="N199" s="287">
        <v>217.21</v>
      </c>
      <c r="O199" s="111">
        <v>221</v>
      </c>
      <c r="P199" s="111">
        <v>210</v>
      </c>
      <c r="Q199" s="111">
        <v>200</v>
      </c>
      <c r="R199" s="111">
        <v>208</v>
      </c>
      <c r="S199" s="111">
        <v>216</v>
      </c>
      <c r="T199" s="77">
        <v>144</v>
      </c>
      <c r="U199" s="77">
        <v>141</v>
      </c>
      <c r="V199" s="111">
        <v>207</v>
      </c>
      <c r="W199" s="111"/>
      <c r="X199" s="111">
        <v>202</v>
      </c>
      <c r="Y199" s="111">
        <v>207</v>
      </c>
      <c r="Z199" s="111">
        <v>214</v>
      </c>
      <c r="AA199" s="77"/>
      <c r="AB199" s="77">
        <v>142</v>
      </c>
      <c r="AC199" s="111"/>
      <c r="AD199" s="111"/>
      <c r="AE199" s="111"/>
      <c r="AF199" s="111"/>
      <c r="AG199" s="111"/>
      <c r="AH199" s="77"/>
      <c r="AI199" s="77"/>
      <c r="AJ199" s="78">
        <v>209.4</v>
      </c>
      <c r="AK199" s="79">
        <v>88</v>
      </c>
      <c r="AL199" s="80">
        <v>164</v>
      </c>
      <c r="AM199" s="77">
        <v>101</v>
      </c>
      <c r="AN199" s="77">
        <v>142</v>
      </c>
      <c r="AO199" s="81">
        <v>7</v>
      </c>
      <c r="AP199" s="81">
        <v>4</v>
      </c>
      <c r="AQ199" s="81">
        <v>7</v>
      </c>
      <c r="AR199" s="81"/>
      <c r="AS199" s="81">
        <v>2</v>
      </c>
      <c r="AT199" s="81"/>
      <c r="AU199" s="81"/>
      <c r="AV199" s="81"/>
      <c r="AW199" s="81"/>
      <c r="AX199" s="82">
        <v>20</v>
      </c>
      <c r="AY199" s="83">
        <v>2720</v>
      </c>
      <c r="AZ199" s="149">
        <v>0.02</v>
      </c>
      <c r="BA199" s="84">
        <v>7.0000000000000001E-3</v>
      </c>
      <c r="BB199" s="83">
        <v>1</v>
      </c>
      <c r="BC199" s="83">
        <v>0.1</v>
      </c>
      <c r="BD199" s="83">
        <v>13.4</v>
      </c>
      <c r="BE199" s="83">
        <v>4.2</v>
      </c>
      <c r="BF199" s="83">
        <v>569.6</v>
      </c>
      <c r="BG199" s="28" t="s">
        <v>148</v>
      </c>
      <c r="BH199" s="85" t="s">
        <v>184</v>
      </c>
      <c r="BI199" s="85" t="s">
        <v>192</v>
      </c>
      <c r="BJ199" s="85"/>
      <c r="BK199" s="85">
        <v>1</v>
      </c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  <c r="CW199" s="85"/>
    </row>
    <row r="200" spans="1:101" s="86" customFormat="1" ht="31.5" customHeight="1" x14ac:dyDescent="0.35">
      <c r="A200" s="73">
        <v>2021</v>
      </c>
      <c r="B200" s="74">
        <v>1</v>
      </c>
      <c r="C200" s="284">
        <v>44206</v>
      </c>
      <c r="D200" s="74">
        <v>415</v>
      </c>
      <c r="E200" s="74">
        <v>655</v>
      </c>
      <c r="F200" s="74">
        <v>47</v>
      </c>
      <c r="G200" s="75" t="s">
        <v>246</v>
      </c>
      <c r="H200" s="76" t="s">
        <v>247</v>
      </c>
      <c r="I200" s="76" t="s">
        <v>191</v>
      </c>
      <c r="J200" s="76">
        <v>3</v>
      </c>
      <c r="K200" s="76">
        <v>1</v>
      </c>
      <c r="L200" s="285">
        <v>148</v>
      </c>
      <c r="M200" s="286">
        <v>137.63999999999999</v>
      </c>
      <c r="N200" s="287">
        <v>158.36000000000001</v>
      </c>
      <c r="O200" s="111"/>
      <c r="P200" s="111"/>
      <c r="Q200" s="111"/>
      <c r="R200" s="111">
        <v>142</v>
      </c>
      <c r="S200" s="111">
        <v>140</v>
      </c>
      <c r="T200" s="77"/>
      <c r="U200" s="77">
        <v>227</v>
      </c>
      <c r="V200" s="111">
        <v>150</v>
      </c>
      <c r="W200" s="111">
        <v>146</v>
      </c>
      <c r="X200" s="111">
        <v>151</v>
      </c>
      <c r="Y200" s="111">
        <v>153</v>
      </c>
      <c r="Z200" s="111">
        <v>155</v>
      </c>
      <c r="AA200" s="77">
        <v>231</v>
      </c>
      <c r="AB200" s="77">
        <v>200</v>
      </c>
      <c r="AC200" s="111"/>
      <c r="AD200" s="111"/>
      <c r="AE200" s="111"/>
      <c r="AF200" s="111"/>
      <c r="AG200" s="111"/>
      <c r="AH200" s="77"/>
      <c r="AI200" s="77"/>
      <c r="AJ200" s="78">
        <v>147.9</v>
      </c>
      <c r="AK200" s="79">
        <v>60</v>
      </c>
      <c r="AL200" s="80">
        <v>180</v>
      </c>
      <c r="AM200" s="77">
        <v>49</v>
      </c>
      <c r="AN200" s="77">
        <v>219</v>
      </c>
      <c r="AO200" s="81">
        <v>3</v>
      </c>
      <c r="AP200" s="81">
        <v>2</v>
      </c>
      <c r="AQ200" s="81">
        <v>5</v>
      </c>
      <c r="AR200" s="81"/>
      <c r="AS200" s="81"/>
      <c r="AT200" s="81"/>
      <c r="AU200" s="81"/>
      <c r="AV200" s="81"/>
      <c r="AW200" s="81"/>
      <c r="AX200" s="82">
        <v>10</v>
      </c>
      <c r="AY200" s="83">
        <v>540</v>
      </c>
      <c r="AZ200" s="149">
        <v>0.02</v>
      </c>
      <c r="BA200" s="84">
        <v>1.9E-2</v>
      </c>
      <c r="BB200" s="83">
        <v>1</v>
      </c>
      <c r="BC200" s="83">
        <v>0.1</v>
      </c>
      <c r="BD200" s="83">
        <v>3.6</v>
      </c>
      <c r="BE200" s="83">
        <v>1.5</v>
      </c>
      <c r="BF200" s="83">
        <v>79.900000000000006</v>
      </c>
      <c r="BG200" s="28" t="s">
        <v>148</v>
      </c>
      <c r="BH200" s="85" t="s">
        <v>149</v>
      </c>
      <c r="BI200" s="85" t="s">
        <v>248</v>
      </c>
      <c r="BJ200" s="85"/>
      <c r="BK200" s="85">
        <v>1</v>
      </c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  <c r="CW200" s="85"/>
    </row>
    <row r="201" spans="1:101" s="86" customFormat="1" ht="31.5" customHeight="1" x14ac:dyDescent="0.35">
      <c r="A201" s="73">
        <v>2021</v>
      </c>
      <c r="B201" s="74">
        <v>1</v>
      </c>
      <c r="C201" s="284">
        <v>44206</v>
      </c>
      <c r="D201" s="74">
        <v>415</v>
      </c>
      <c r="E201" s="74">
        <v>656</v>
      </c>
      <c r="F201" s="74">
        <v>47</v>
      </c>
      <c r="G201" s="75" t="s">
        <v>249</v>
      </c>
      <c r="H201" s="76" t="s">
        <v>250</v>
      </c>
      <c r="I201" s="76" t="s">
        <v>191</v>
      </c>
      <c r="J201" s="76">
        <v>3</v>
      </c>
      <c r="K201" s="76">
        <v>1</v>
      </c>
      <c r="L201" s="285">
        <v>148</v>
      </c>
      <c r="M201" s="286">
        <v>137.63999999999999</v>
      </c>
      <c r="N201" s="287">
        <v>158.36000000000001</v>
      </c>
      <c r="O201" s="111"/>
      <c r="P201" s="111"/>
      <c r="Q201" s="111"/>
      <c r="R201" s="111">
        <v>142</v>
      </c>
      <c r="S201" s="111">
        <v>140</v>
      </c>
      <c r="T201" s="77"/>
      <c r="U201" s="77">
        <v>227</v>
      </c>
      <c r="V201" s="111">
        <v>150</v>
      </c>
      <c r="W201" s="111">
        <v>146</v>
      </c>
      <c r="X201" s="111">
        <v>151</v>
      </c>
      <c r="Y201" s="111">
        <v>153</v>
      </c>
      <c r="Z201" s="111">
        <v>155</v>
      </c>
      <c r="AA201" s="77">
        <v>231</v>
      </c>
      <c r="AB201" s="77">
        <v>200</v>
      </c>
      <c r="AC201" s="111"/>
      <c r="AD201" s="111"/>
      <c r="AE201" s="111"/>
      <c r="AF201" s="111"/>
      <c r="AG201" s="111"/>
      <c r="AH201" s="77"/>
      <c r="AI201" s="77"/>
      <c r="AJ201" s="78">
        <v>147.9</v>
      </c>
      <c r="AK201" s="79">
        <v>60</v>
      </c>
      <c r="AL201" s="80">
        <v>180</v>
      </c>
      <c r="AM201" s="77">
        <v>49</v>
      </c>
      <c r="AN201" s="77">
        <v>219</v>
      </c>
      <c r="AO201" s="81">
        <v>3</v>
      </c>
      <c r="AP201" s="81">
        <v>2</v>
      </c>
      <c r="AQ201" s="81">
        <v>5</v>
      </c>
      <c r="AR201" s="81"/>
      <c r="AS201" s="81"/>
      <c r="AT201" s="81"/>
      <c r="AU201" s="81"/>
      <c r="AV201" s="81"/>
      <c r="AW201" s="81"/>
      <c r="AX201" s="82">
        <v>10</v>
      </c>
      <c r="AY201" s="83">
        <v>540</v>
      </c>
      <c r="AZ201" s="149">
        <v>0.02</v>
      </c>
      <c r="BA201" s="84">
        <v>1.9E-2</v>
      </c>
      <c r="BB201" s="83">
        <v>1</v>
      </c>
      <c r="BC201" s="83">
        <v>0.1</v>
      </c>
      <c r="BD201" s="83">
        <v>3.6</v>
      </c>
      <c r="BE201" s="83">
        <v>1.5</v>
      </c>
      <c r="BF201" s="83">
        <v>79.900000000000006</v>
      </c>
      <c r="BG201" s="28" t="s">
        <v>148</v>
      </c>
      <c r="BH201" s="85" t="s">
        <v>149</v>
      </c>
      <c r="BI201" s="85" t="s">
        <v>251</v>
      </c>
      <c r="BJ201" s="85"/>
      <c r="BK201" s="85">
        <v>1</v>
      </c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  <c r="CW201" s="85"/>
    </row>
    <row r="202" spans="1:101" s="86" customFormat="1" ht="31.5" customHeight="1" x14ac:dyDescent="0.35">
      <c r="A202" s="73">
        <v>2021</v>
      </c>
      <c r="B202" s="74">
        <v>1</v>
      </c>
      <c r="C202" s="284">
        <v>44206</v>
      </c>
      <c r="D202" s="74">
        <v>415</v>
      </c>
      <c r="E202" s="74">
        <v>657</v>
      </c>
      <c r="F202" s="74">
        <v>47</v>
      </c>
      <c r="G202" s="75" t="s">
        <v>252</v>
      </c>
      <c r="H202" s="76" t="s">
        <v>253</v>
      </c>
      <c r="I202" s="76" t="s">
        <v>191</v>
      </c>
      <c r="J202" s="76">
        <v>3</v>
      </c>
      <c r="K202" s="76">
        <v>1</v>
      </c>
      <c r="L202" s="285">
        <v>90</v>
      </c>
      <c r="M202" s="286">
        <v>83.7</v>
      </c>
      <c r="N202" s="287">
        <v>96.3</v>
      </c>
      <c r="O202" s="111"/>
      <c r="P202" s="111"/>
      <c r="Q202" s="111"/>
      <c r="R202" s="111">
        <v>85</v>
      </c>
      <c r="S202" s="111">
        <v>80</v>
      </c>
      <c r="T202" s="77"/>
      <c r="U202" s="77">
        <v>227</v>
      </c>
      <c r="V202" s="111">
        <v>99</v>
      </c>
      <c r="W202" s="111">
        <v>95</v>
      </c>
      <c r="X202" s="111">
        <v>95</v>
      </c>
      <c r="Y202" s="111">
        <v>93</v>
      </c>
      <c r="Z202" s="111">
        <v>96</v>
      </c>
      <c r="AA202" s="77">
        <v>231</v>
      </c>
      <c r="AB202" s="77">
        <v>200</v>
      </c>
      <c r="AC202" s="111"/>
      <c r="AD202" s="111"/>
      <c r="AE202" s="111"/>
      <c r="AF202" s="111"/>
      <c r="AG202" s="111"/>
      <c r="AH202" s="77"/>
      <c r="AI202" s="77"/>
      <c r="AJ202" s="78">
        <v>91.7</v>
      </c>
      <c r="AK202" s="79">
        <v>60</v>
      </c>
      <c r="AL202" s="80">
        <v>180</v>
      </c>
      <c r="AM202" s="77">
        <v>49</v>
      </c>
      <c r="AN202" s="77">
        <v>219</v>
      </c>
      <c r="AO202" s="81">
        <v>4</v>
      </c>
      <c r="AP202" s="81">
        <v>3</v>
      </c>
      <c r="AQ202" s="81">
        <v>5</v>
      </c>
      <c r="AR202" s="81"/>
      <c r="AS202" s="81"/>
      <c r="AT202" s="81"/>
      <c r="AU202" s="81"/>
      <c r="AV202" s="81"/>
      <c r="AW202" s="81"/>
      <c r="AX202" s="82">
        <v>12</v>
      </c>
      <c r="AY202" s="83">
        <v>582</v>
      </c>
      <c r="AZ202" s="149">
        <v>0.02</v>
      </c>
      <c r="BA202" s="84">
        <v>2.1000000000000001E-2</v>
      </c>
      <c r="BB202" s="83"/>
      <c r="BC202" s="83">
        <v>0.1</v>
      </c>
      <c r="BD202" s="83">
        <v>6.5</v>
      </c>
      <c r="BE202" s="83">
        <v>1.1000000000000001</v>
      </c>
      <c r="BF202" s="83">
        <v>53.4</v>
      </c>
      <c r="BG202" s="28" t="s">
        <v>148</v>
      </c>
      <c r="BH202" s="85" t="s">
        <v>149</v>
      </c>
      <c r="BI202" s="85" t="s">
        <v>254</v>
      </c>
      <c r="BJ202" s="85"/>
      <c r="BK202" s="85">
        <v>1</v>
      </c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  <c r="CW202" s="85"/>
    </row>
    <row r="203" spans="1:101" s="86" customFormat="1" ht="31.5" customHeight="1" x14ac:dyDescent="0.35">
      <c r="A203" s="73">
        <v>2021</v>
      </c>
      <c r="B203" s="74">
        <v>1</v>
      </c>
      <c r="C203" s="284">
        <v>44206</v>
      </c>
      <c r="D203" s="74">
        <v>415</v>
      </c>
      <c r="E203" s="74">
        <v>658</v>
      </c>
      <c r="F203" s="74">
        <v>47</v>
      </c>
      <c r="G203" s="75" t="s">
        <v>255</v>
      </c>
      <c r="H203" s="76" t="s">
        <v>256</v>
      </c>
      <c r="I203" s="76" t="s">
        <v>191</v>
      </c>
      <c r="J203" s="76">
        <v>3</v>
      </c>
      <c r="K203" s="76">
        <v>1</v>
      </c>
      <c r="L203" s="285">
        <v>90</v>
      </c>
      <c r="M203" s="286">
        <v>83.7</v>
      </c>
      <c r="N203" s="287">
        <v>96.3</v>
      </c>
      <c r="O203" s="111"/>
      <c r="P203" s="111"/>
      <c r="Q203" s="111"/>
      <c r="R203" s="111">
        <v>85</v>
      </c>
      <c r="S203" s="111">
        <v>80</v>
      </c>
      <c r="T203" s="77"/>
      <c r="U203" s="77">
        <v>227</v>
      </c>
      <c r="V203" s="111">
        <v>99</v>
      </c>
      <c r="W203" s="111">
        <v>95</v>
      </c>
      <c r="X203" s="111">
        <v>95</v>
      </c>
      <c r="Y203" s="111">
        <v>93</v>
      </c>
      <c r="Z203" s="111">
        <v>96</v>
      </c>
      <c r="AA203" s="77">
        <v>231</v>
      </c>
      <c r="AB203" s="77">
        <v>200</v>
      </c>
      <c r="AC203" s="111"/>
      <c r="AD203" s="111"/>
      <c r="AE203" s="111"/>
      <c r="AF203" s="111"/>
      <c r="AG203" s="111"/>
      <c r="AH203" s="77"/>
      <c r="AI203" s="77"/>
      <c r="AJ203" s="78">
        <v>91.7</v>
      </c>
      <c r="AK203" s="79">
        <v>60</v>
      </c>
      <c r="AL203" s="80">
        <v>180</v>
      </c>
      <c r="AM203" s="77">
        <v>49</v>
      </c>
      <c r="AN203" s="77">
        <v>219</v>
      </c>
      <c r="AO203" s="81">
        <v>4</v>
      </c>
      <c r="AP203" s="81">
        <v>2</v>
      </c>
      <c r="AQ203" s="81">
        <v>3</v>
      </c>
      <c r="AR203" s="81"/>
      <c r="AS203" s="81"/>
      <c r="AT203" s="81"/>
      <c r="AU203" s="81"/>
      <c r="AV203" s="81"/>
      <c r="AW203" s="81"/>
      <c r="AX203" s="82">
        <v>9</v>
      </c>
      <c r="AY203" s="83">
        <v>579</v>
      </c>
      <c r="AZ203" s="149">
        <v>0.02</v>
      </c>
      <c r="BA203" s="84">
        <v>1.6E-2</v>
      </c>
      <c r="BB203" s="83">
        <v>1</v>
      </c>
      <c r="BC203" s="83">
        <v>0.1</v>
      </c>
      <c r="BD203" s="83">
        <v>6.4</v>
      </c>
      <c r="BE203" s="83">
        <v>0.8</v>
      </c>
      <c r="BF203" s="83">
        <v>53.1</v>
      </c>
      <c r="BG203" s="28" t="s">
        <v>148</v>
      </c>
      <c r="BH203" s="85" t="s">
        <v>149</v>
      </c>
      <c r="BI203" s="85" t="s">
        <v>257</v>
      </c>
      <c r="BJ203" s="85"/>
      <c r="BK203" s="85">
        <v>1</v>
      </c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  <c r="CW203" s="85"/>
    </row>
    <row r="204" spans="1:101" s="86" customFormat="1" ht="31.5" customHeight="1" x14ac:dyDescent="0.35">
      <c r="A204" s="73">
        <v>2021</v>
      </c>
      <c r="B204" s="74">
        <v>1</v>
      </c>
      <c r="C204" s="284">
        <v>44206</v>
      </c>
      <c r="D204" s="74">
        <v>214</v>
      </c>
      <c r="E204" s="74">
        <v>142</v>
      </c>
      <c r="F204" s="74">
        <v>48</v>
      </c>
      <c r="G204" s="75" t="s">
        <v>258</v>
      </c>
      <c r="H204" s="76" t="s">
        <v>259</v>
      </c>
      <c r="I204" s="76" t="s">
        <v>191</v>
      </c>
      <c r="J204" s="76">
        <v>4</v>
      </c>
      <c r="K204" s="76">
        <v>1</v>
      </c>
      <c r="L204" s="285">
        <v>351</v>
      </c>
      <c r="M204" s="286">
        <v>326.43</v>
      </c>
      <c r="N204" s="287">
        <v>375.57</v>
      </c>
      <c r="O204" s="111"/>
      <c r="P204" s="111">
        <v>323</v>
      </c>
      <c r="Q204" s="111">
        <v>345</v>
      </c>
      <c r="R204" s="111">
        <v>355</v>
      </c>
      <c r="S204" s="111">
        <v>363</v>
      </c>
      <c r="T204" s="77"/>
      <c r="U204" s="77">
        <v>290</v>
      </c>
      <c r="V204" s="111"/>
      <c r="W204" s="111"/>
      <c r="X204" s="111"/>
      <c r="Y204" s="111"/>
      <c r="Z204" s="111"/>
      <c r="AA204" s="77"/>
      <c r="AB204" s="77"/>
      <c r="AC204" s="111"/>
      <c r="AD204" s="111"/>
      <c r="AE204" s="111"/>
      <c r="AF204" s="111"/>
      <c r="AG204" s="111"/>
      <c r="AH204" s="77"/>
      <c r="AI204" s="77"/>
      <c r="AJ204" s="78">
        <v>346.5</v>
      </c>
      <c r="AK204" s="79">
        <v>68</v>
      </c>
      <c r="AL204" s="80">
        <v>212</v>
      </c>
      <c r="AM204" s="77">
        <v>50</v>
      </c>
      <c r="AN204" s="77">
        <v>290</v>
      </c>
      <c r="AO204" s="81">
        <v>6</v>
      </c>
      <c r="AP204" s="81">
        <v>6</v>
      </c>
      <c r="AQ204" s="81">
        <v>8</v>
      </c>
      <c r="AR204" s="81"/>
      <c r="AS204" s="81"/>
      <c r="AT204" s="81"/>
      <c r="AU204" s="81"/>
      <c r="AV204" s="81"/>
      <c r="AW204" s="81"/>
      <c r="AX204" s="82">
        <v>20</v>
      </c>
      <c r="AY204" s="83">
        <v>363</v>
      </c>
      <c r="AZ204" s="149">
        <v>0.02</v>
      </c>
      <c r="BA204" s="84">
        <v>5.5E-2</v>
      </c>
      <c r="BB204" s="83"/>
      <c r="BC204" s="83">
        <v>0.1</v>
      </c>
      <c r="BD204" s="83">
        <v>1</v>
      </c>
      <c r="BE204" s="83">
        <v>6.9</v>
      </c>
      <c r="BF204" s="83">
        <v>125.8</v>
      </c>
      <c r="BG204" s="28" t="s">
        <v>148</v>
      </c>
      <c r="BH204" s="85" t="s">
        <v>187</v>
      </c>
      <c r="BI204" s="85" t="s">
        <v>260</v>
      </c>
      <c r="BJ204" s="85"/>
      <c r="BK204" s="85">
        <v>1</v>
      </c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  <c r="CW204" s="85"/>
    </row>
    <row r="205" spans="1:101" s="86" customFormat="1" ht="31.5" customHeight="1" x14ac:dyDescent="0.35">
      <c r="A205" s="73">
        <v>2021</v>
      </c>
      <c r="B205" s="74">
        <v>1</v>
      </c>
      <c r="C205" s="284">
        <v>44206</v>
      </c>
      <c r="D205" s="74">
        <v>4</v>
      </c>
      <c r="E205" s="74">
        <v>11</v>
      </c>
      <c r="F205" s="74">
        <v>49</v>
      </c>
      <c r="G205" s="75" t="s">
        <v>193</v>
      </c>
      <c r="H205" s="76" t="s">
        <v>194</v>
      </c>
      <c r="I205" s="76" t="s">
        <v>191</v>
      </c>
      <c r="J205" s="76">
        <v>2</v>
      </c>
      <c r="K205" s="76">
        <v>2</v>
      </c>
      <c r="L205" s="285">
        <v>212</v>
      </c>
      <c r="M205" s="286">
        <v>197.16</v>
      </c>
      <c r="N205" s="287">
        <v>226.84</v>
      </c>
      <c r="O205" s="111"/>
      <c r="P205" s="111"/>
      <c r="Q205" s="111"/>
      <c r="R205" s="111">
        <v>218</v>
      </c>
      <c r="S205" s="111">
        <v>203</v>
      </c>
      <c r="T205" s="77"/>
      <c r="U205" s="77">
        <v>187</v>
      </c>
      <c r="V205" s="111">
        <v>248</v>
      </c>
      <c r="W205" s="111">
        <v>222</v>
      </c>
      <c r="X205" s="111">
        <v>206</v>
      </c>
      <c r="Y205" s="111">
        <v>212</v>
      </c>
      <c r="Z205" s="111">
        <v>216</v>
      </c>
      <c r="AA205" s="77">
        <v>199</v>
      </c>
      <c r="AB205" s="77">
        <v>207</v>
      </c>
      <c r="AC205" s="111"/>
      <c r="AD205" s="111"/>
      <c r="AE205" s="111"/>
      <c r="AF205" s="111"/>
      <c r="AG205" s="111"/>
      <c r="AH205" s="77"/>
      <c r="AI205" s="77"/>
      <c r="AJ205" s="78">
        <v>217.9</v>
      </c>
      <c r="AK205" s="79">
        <v>37</v>
      </c>
      <c r="AL205" s="80">
        <v>195</v>
      </c>
      <c r="AM205" s="77">
        <v>36</v>
      </c>
      <c r="AN205" s="77">
        <v>198</v>
      </c>
      <c r="AO205" s="81">
        <v>16</v>
      </c>
      <c r="AP205" s="81">
        <v>8</v>
      </c>
      <c r="AQ205" s="81">
        <v>10</v>
      </c>
      <c r="AR205" s="81"/>
      <c r="AS205" s="81"/>
      <c r="AT205" s="81"/>
      <c r="AU205" s="81"/>
      <c r="AV205" s="81"/>
      <c r="AW205" s="81"/>
      <c r="AX205" s="82">
        <v>34</v>
      </c>
      <c r="AY205" s="83">
        <v>322</v>
      </c>
      <c r="AZ205" s="149">
        <v>0.02</v>
      </c>
      <c r="BA205" s="84">
        <v>0.106</v>
      </c>
      <c r="BB205" s="83"/>
      <c r="BC205" s="83">
        <v>0.2</v>
      </c>
      <c r="BD205" s="83">
        <v>1.5</v>
      </c>
      <c r="BE205" s="83">
        <v>7.4</v>
      </c>
      <c r="BF205" s="83">
        <v>70.2</v>
      </c>
      <c r="BG205" s="28" t="s">
        <v>148</v>
      </c>
      <c r="BH205" s="85" t="s">
        <v>187</v>
      </c>
      <c r="BI205" s="85" t="s">
        <v>195</v>
      </c>
      <c r="BJ205" s="85"/>
      <c r="BK205" s="85">
        <v>1</v>
      </c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  <c r="CW205" s="85"/>
    </row>
    <row r="206" spans="1:101" s="86" customFormat="1" ht="31.5" customHeight="1" x14ac:dyDescent="0.35">
      <c r="A206" s="73">
        <v>2021</v>
      </c>
      <c r="B206" s="74">
        <v>1</v>
      </c>
      <c r="C206" s="284">
        <v>44206</v>
      </c>
      <c r="D206" s="74">
        <v>4</v>
      </c>
      <c r="E206" s="74">
        <v>12</v>
      </c>
      <c r="F206" s="74">
        <v>49</v>
      </c>
      <c r="G206" s="75" t="s">
        <v>196</v>
      </c>
      <c r="H206" s="76" t="s">
        <v>197</v>
      </c>
      <c r="I206" s="76" t="s">
        <v>191</v>
      </c>
      <c r="J206" s="76">
        <v>2</v>
      </c>
      <c r="K206" s="76">
        <v>2</v>
      </c>
      <c r="L206" s="285">
        <v>212</v>
      </c>
      <c r="M206" s="286">
        <v>197.16</v>
      </c>
      <c r="N206" s="287">
        <v>226.84</v>
      </c>
      <c r="O206" s="111"/>
      <c r="P206" s="111"/>
      <c r="Q206" s="111"/>
      <c r="R206" s="111">
        <v>225</v>
      </c>
      <c r="S206" s="111">
        <v>200</v>
      </c>
      <c r="T206" s="77"/>
      <c r="U206" s="77">
        <v>187</v>
      </c>
      <c r="V206" s="111">
        <v>263</v>
      </c>
      <c r="W206" s="111">
        <v>218</v>
      </c>
      <c r="X206" s="111">
        <v>202</v>
      </c>
      <c r="Y206" s="111">
        <v>208</v>
      </c>
      <c r="Z206" s="111">
        <v>209</v>
      </c>
      <c r="AA206" s="77">
        <v>199</v>
      </c>
      <c r="AB206" s="77">
        <v>207</v>
      </c>
      <c r="AC206" s="111"/>
      <c r="AD206" s="111"/>
      <c r="AE206" s="111"/>
      <c r="AF206" s="111"/>
      <c r="AG206" s="111"/>
      <c r="AH206" s="77"/>
      <c r="AI206" s="77"/>
      <c r="AJ206" s="78">
        <v>217.9</v>
      </c>
      <c r="AK206" s="79">
        <v>37</v>
      </c>
      <c r="AL206" s="80">
        <v>195</v>
      </c>
      <c r="AM206" s="77">
        <v>36</v>
      </c>
      <c r="AN206" s="77">
        <v>198</v>
      </c>
      <c r="AO206" s="81">
        <v>13</v>
      </c>
      <c r="AP206" s="81">
        <v>8</v>
      </c>
      <c r="AQ206" s="81">
        <v>11</v>
      </c>
      <c r="AR206" s="81"/>
      <c r="AS206" s="81"/>
      <c r="AT206" s="81"/>
      <c r="AU206" s="81"/>
      <c r="AV206" s="81"/>
      <c r="AW206" s="81"/>
      <c r="AX206" s="82">
        <v>32</v>
      </c>
      <c r="AY206" s="83">
        <v>320</v>
      </c>
      <c r="AZ206" s="149">
        <v>0.02</v>
      </c>
      <c r="BA206" s="84">
        <v>0.1</v>
      </c>
      <c r="BB206" s="83"/>
      <c r="BC206" s="83">
        <v>0.2</v>
      </c>
      <c r="BD206" s="83">
        <v>1.5</v>
      </c>
      <c r="BE206" s="83">
        <v>7</v>
      </c>
      <c r="BF206" s="83">
        <v>69.7</v>
      </c>
      <c r="BG206" s="28" t="s">
        <v>148</v>
      </c>
      <c r="BH206" s="85" t="s">
        <v>187</v>
      </c>
      <c r="BI206" s="85" t="s">
        <v>198</v>
      </c>
      <c r="BJ206" s="85"/>
      <c r="BK206" s="85">
        <v>1</v>
      </c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  <c r="CW206" s="85"/>
    </row>
    <row r="207" spans="1:101" s="86" customFormat="1" ht="31.5" hidden="1" customHeight="1" x14ac:dyDescent="0.35">
      <c r="A207" s="73">
        <v>2021</v>
      </c>
      <c r="B207" s="74">
        <v>1</v>
      </c>
      <c r="C207" s="284">
        <v>44207</v>
      </c>
      <c r="D207" s="74">
        <v>382</v>
      </c>
      <c r="E207" s="74">
        <v>449</v>
      </c>
      <c r="F207" s="74">
        <v>2</v>
      </c>
      <c r="G207" s="75" t="s">
        <v>272</v>
      </c>
      <c r="H207" s="76" t="s">
        <v>273</v>
      </c>
      <c r="I207" s="76" t="s">
        <v>144</v>
      </c>
      <c r="J207" s="76">
        <v>3</v>
      </c>
      <c r="K207" s="76">
        <v>1</v>
      </c>
      <c r="L207" s="285">
        <v>46</v>
      </c>
      <c r="M207" s="286">
        <v>40.985999999999997</v>
      </c>
      <c r="N207" s="287">
        <v>50.048000000000002</v>
      </c>
      <c r="O207" s="111">
        <v>43</v>
      </c>
      <c r="P207" s="111">
        <v>46</v>
      </c>
      <c r="Q207" s="111">
        <v>40</v>
      </c>
      <c r="R207" s="111">
        <v>44</v>
      </c>
      <c r="S207" s="111">
        <v>43</v>
      </c>
      <c r="T207" s="77">
        <v>89</v>
      </c>
      <c r="U207" s="77">
        <v>85</v>
      </c>
      <c r="V207" s="111">
        <v>39</v>
      </c>
      <c r="W207" s="111">
        <v>42</v>
      </c>
      <c r="X207" s="111">
        <v>43</v>
      </c>
      <c r="Y207" s="111">
        <v>44</v>
      </c>
      <c r="Z207" s="111">
        <v>43</v>
      </c>
      <c r="AA207" s="77">
        <v>87</v>
      </c>
      <c r="AB207" s="77">
        <v>87</v>
      </c>
      <c r="AC207" s="111"/>
      <c r="AD207" s="111"/>
      <c r="AE207" s="111"/>
      <c r="AF207" s="111"/>
      <c r="AG207" s="111"/>
      <c r="AH207" s="77"/>
      <c r="AI207" s="77"/>
      <c r="AJ207" s="78">
        <v>42.7</v>
      </c>
      <c r="AK207" s="79">
        <v>108</v>
      </c>
      <c r="AL207" s="80">
        <v>100</v>
      </c>
      <c r="AM207" s="77">
        <v>124</v>
      </c>
      <c r="AN207" s="77">
        <v>87</v>
      </c>
      <c r="AO207" s="81">
        <v>12</v>
      </c>
      <c r="AP207" s="81">
        <v>4</v>
      </c>
      <c r="AQ207" s="81">
        <v>7</v>
      </c>
      <c r="AR207" s="81"/>
      <c r="AS207" s="81"/>
      <c r="AT207" s="81"/>
      <c r="AU207" s="81"/>
      <c r="AV207" s="81"/>
      <c r="AW207" s="81"/>
      <c r="AX207" s="82">
        <v>23</v>
      </c>
      <c r="AY207" s="83">
        <v>2723</v>
      </c>
      <c r="AZ207" s="149">
        <v>1.4999999999999999E-2</v>
      </c>
      <c r="BA207" s="84">
        <v>8.0000000000000002E-3</v>
      </c>
      <c r="BB207" s="83">
        <v>1</v>
      </c>
      <c r="BC207" s="83">
        <v>0.5</v>
      </c>
      <c r="BD207" s="83">
        <v>59.2</v>
      </c>
      <c r="BE207" s="83">
        <v>1</v>
      </c>
      <c r="BF207" s="83">
        <v>116.3</v>
      </c>
      <c r="BG207" s="28" t="s">
        <v>153</v>
      </c>
      <c r="BH207" s="85" t="s">
        <v>154</v>
      </c>
      <c r="BI207" s="85" t="s">
        <v>274</v>
      </c>
      <c r="BJ207" s="85" t="s">
        <v>156</v>
      </c>
      <c r="BK207" s="85">
        <v>2</v>
      </c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  <c r="CW207" s="85"/>
    </row>
    <row r="208" spans="1:101" s="86" customFormat="1" ht="31.5" hidden="1" customHeight="1" x14ac:dyDescent="0.35">
      <c r="A208" s="73">
        <v>2021</v>
      </c>
      <c r="B208" s="74">
        <v>1</v>
      </c>
      <c r="C208" s="284">
        <v>44207</v>
      </c>
      <c r="D208" s="74">
        <v>18</v>
      </c>
      <c r="E208" s="74">
        <v>49</v>
      </c>
      <c r="F208" s="74">
        <v>3</v>
      </c>
      <c r="G208" s="75" t="s">
        <v>275</v>
      </c>
      <c r="H208" s="76" t="s">
        <v>276</v>
      </c>
      <c r="I208" s="76" t="s">
        <v>165</v>
      </c>
      <c r="J208" s="76">
        <v>2</v>
      </c>
      <c r="K208" s="76">
        <v>3</v>
      </c>
      <c r="L208" s="285">
        <v>100</v>
      </c>
      <c r="M208" s="286">
        <v>95.5</v>
      </c>
      <c r="N208" s="287">
        <v>104.5</v>
      </c>
      <c r="O208" s="111">
        <v>107</v>
      </c>
      <c r="P208" s="111">
        <v>103</v>
      </c>
      <c r="Q208" s="111">
        <v>100</v>
      </c>
      <c r="R208" s="111">
        <v>102</v>
      </c>
      <c r="S208" s="111">
        <v>105</v>
      </c>
      <c r="T208" s="77">
        <v>96</v>
      </c>
      <c r="U208" s="77">
        <v>96</v>
      </c>
      <c r="V208" s="111">
        <v>127</v>
      </c>
      <c r="W208" s="111">
        <v>102</v>
      </c>
      <c r="X208" s="111">
        <v>100</v>
      </c>
      <c r="Y208" s="111">
        <v>103</v>
      </c>
      <c r="Z208" s="111">
        <v>104</v>
      </c>
      <c r="AA208" s="77">
        <v>96</v>
      </c>
      <c r="AB208" s="77">
        <v>96</v>
      </c>
      <c r="AC208" s="111"/>
      <c r="AD208" s="111"/>
      <c r="AE208" s="111"/>
      <c r="AF208" s="111"/>
      <c r="AG208" s="111"/>
      <c r="AH208" s="77"/>
      <c r="AI208" s="77"/>
      <c r="AJ208" s="78">
        <v>105.3</v>
      </c>
      <c r="AK208" s="79">
        <v>101</v>
      </c>
      <c r="AL208" s="80">
        <v>107</v>
      </c>
      <c r="AM208" s="77">
        <v>75</v>
      </c>
      <c r="AN208" s="77">
        <v>96</v>
      </c>
      <c r="AO208" s="81">
        <v>10</v>
      </c>
      <c r="AP208" s="81">
        <v>2</v>
      </c>
      <c r="AQ208" s="81">
        <v>10</v>
      </c>
      <c r="AR208" s="81"/>
      <c r="AS208" s="81"/>
      <c r="AT208" s="81"/>
      <c r="AU208" s="81"/>
      <c r="AV208" s="81"/>
      <c r="AW208" s="81"/>
      <c r="AX208" s="82">
        <v>22</v>
      </c>
      <c r="AY208" s="83">
        <v>1870</v>
      </c>
      <c r="AZ208" s="149">
        <v>1.4999999999999999E-2</v>
      </c>
      <c r="BA208" s="84">
        <v>1.2E-2</v>
      </c>
      <c r="BB208" s="83">
        <v>1</v>
      </c>
      <c r="BC208" s="83">
        <v>0.2</v>
      </c>
      <c r="BD208" s="83">
        <v>18.7</v>
      </c>
      <c r="BE208" s="83">
        <v>2.2999999999999998</v>
      </c>
      <c r="BF208" s="83">
        <v>196.9</v>
      </c>
      <c r="BG208" s="28" t="s">
        <v>153</v>
      </c>
      <c r="BH208" s="85" t="s">
        <v>154</v>
      </c>
      <c r="BI208" s="85" t="s">
        <v>277</v>
      </c>
      <c r="BJ208" s="85" t="s">
        <v>167</v>
      </c>
      <c r="BK208" s="85">
        <v>2</v>
      </c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  <c r="CW208" s="85"/>
    </row>
    <row r="209" spans="1:101" s="86" customFormat="1" ht="31.5" hidden="1" customHeight="1" x14ac:dyDescent="0.35">
      <c r="A209" s="73">
        <v>2021</v>
      </c>
      <c r="B209" s="74">
        <v>1</v>
      </c>
      <c r="C209" s="284">
        <v>44207</v>
      </c>
      <c r="D209" s="74">
        <v>18</v>
      </c>
      <c r="E209" s="74">
        <v>50</v>
      </c>
      <c r="F209" s="74">
        <v>3</v>
      </c>
      <c r="G209" s="75" t="s">
        <v>278</v>
      </c>
      <c r="H209" s="76" t="s">
        <v>279</v>
      </c>
      <c r="I209" s="76" t="s">
        <v>165</v>
      </c>
      <c r="J209" s="76">
        <v>2</v>
      </c>
      <c r="K209" s="76">
        <v>3</v>
      </c>
      <c r="L209" s="285">
        <v>54</v>
      </c>
      <c r="M209" s="286">
        <v>51.57</v>
      </c>
      <c r="N209" s="287">
        <v>56.43</v>
      </c>
      <c r="O209" s="111">
        <v>58</v>
      </c>
      <c r="P209" s="111">
        <v>53</v>
      </c>
      <c r="Q209" s="111">
        <v>50</v>
      </c>
      <c r="R209" s="111">
        <v>51</v>
      </c>
      <c r="S209" s="111">
        <v>53</v>
      </c>
      <c r="T209" s="77">
        <v>96</v>
      </c>
      <c r="U209" s="77">
        <v>96</v>
      </c>
      <c r="V209" s="111">
        <v>60</v>
      </c>
      <c r="W209" s="111">
        <v>55</v>
      </c>
      <c r="X209" s="111">
        <v>54</v>
      </c>
      <c r="Y209" s="111">
        <v>55</v>
      </c>
      <c r="Z209" s="111">
        <v>55</v>
      </c>
      <c r="AA209" s="77">
        <v>96</v>
      </c>
      <c r="AB209" s="77">
        <v>96</v>
      </c>
      <c r="AC209" s="111"/>
      <c r="AD209" s="111"/>
      <c r="AE209" s="111"/>
      <c r="AF209" s="111"/>
      <c r="AG209" s="111"/>
      <c r="AH209" s="77"/>
      <c r="AI209" s="77"/>
      <c r="AJ209" s="78">
        <v>54.4</v>
      </c>
      <c r="AK209" s="79">
        <v>101</v>
      </c>
      <c r="AL209" s="80">
        <v>107</v>
      </c>
      <c r="AM209" s="77">
        <v>75</v>
      </c>
      <c r="AN209" s="77">
        <v>96</v>
      </c>
      <c r="AO209" s="81">
        <v>17</v>
      </c>
      <c r="AP209" s="81">
        <v>17</v>
      </c>
      <c r="AQ209" s="81">
        <v>7</v>
      </c>
      <c r="AR209" s="81"/>
      <c r="AS209" s="81"/>
      <c r="AT209" s="81"/>
      <c r="AU209" s="81"/>
      <c r="AV209" s="81"/>
      <c r="AW209" s="81"/>
      <c r="AX209" s="82">
        <v>41</v>
      </c>
      <c r="AY209" s="83">
        <v>1889</v>
      </c>
      <c r="AZ209" s="149">
        <v>1.4999999999999999E-2</v>
      </c>
      <c r="BA209" s="84">
        <v>2.1999999999999999E-2</v>
      </c>
      <c r="BB209" s="83"/>
      <c r="BC209" s="83">
        <v>0.8</v>
      </c>
      <c r="BD209" s="83">
        <v>35</v>
      </c>
      <c r="BE209" s="83">
        <v>2.2000000000000002</v>
      </c>
      <c r="BF209" s="83">
        <v>102.8</v>
      </c>
      <c r="BG209" s="28" t="s">
        <v>153</v>
      </c>
      <c r="BH209" s="85" t="s">
        <v>154</v>
      </c>
      <c r="BI209" s="85" t="s">
        <v>280</v>
      </c>
      <c r="BJ209" s="85" t="s">
        <v>167</v>
      </c>
      <c r="BK209" s="85">
        <v>2</v>
      </c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  <c r="CW209" s="85"/>
    </row>
    <row r="210" spans="1:101" s="86" customFormat="1" ht="31.5" hidden="1" customHeight="1" x14ac:dyDescent="0.35">
      <c r="A210" s="73">
        <v>2021</v>
      </c>
      <c r="B210" s="74">
        <v>1</v>
      </c>
      <c r="C210" s="284">
        <v>44207</v>
      </c>
      <c r="D210" s="74">
        <v>137</v>
      </c>
      <c r="E210" s="74">
        <v>273</v>
      </c>
      <c r="F210" s="74">
        <v>4</v>
      </c>
      <c r="G210" s="75" t="s">
        <v>242</v>
      </c>
      <c r="H210" s="76" t="s">
        <v>243</v>
      </c>
      <c r="I210" s="76" t="s">
        <v>144</v>
      </c>
      <c r="J210" s="76">
        <v>3</v>
      </c>
      <c r="K210" s="76">
        <v>2</v>
      </c>
      <c r="L210" s="285">
        <v>564</v>
      </c>
      <c r="M210" s="286">
        <v>524.52</v>
      </c>
      <c r="N210" s="287">
        <v>603.48</v>
      </c>
      <c r="O210" s="111">
        <v>595</v>
      </c>
      <c r="P210" s="111"/>
      <c r="Q210" s="111"/>
      <c r="R210" s="111"/>
      <c r="S210" s="111"/>
      <c r="T210" s="77">
        <v>147</v>
      </c>
      <c r="U210" s="77"/>
      <c r="V210" s="111"/>
      <c r="W210" s="111"/>
      <c r="X210" s="111"/>
      <c r="Y210" s="111"/>
      <c r="Z210" s="111"/>
      <c r="AA210" s="77"/>
      <c r="AB210" s="77"/>
      <c r="AC210" s="111"/>
      <c r="AD210" s="111"/>
      <c r="AE210" s="111"/>
      <c r="AF210" s="111"/>
      <c r="AG210" s="111"/>
      <c r="AH210" s="77"/>
      <c r="AI210" s="77"/>
      <c r="AJ210" s="78">
        <v>595</v>
      </c>
      <c r="AK210" s="79">
        <v>93</v>
      </c>
      <c r="AL210" s="80">
        <v>116</v>
      </c>
      <c r="AM210" s="77">
        <v>73</v>
      </c>
      <c r="AN210" s="77">
        <v>147</v>
      </c>
      <c r="AO210" s="81">
        <v>15</v>
      </c>
      <c r="AP210" s="81"/>
      <c r="AQ210" s="81">
        <v>31</v>
      </c>
      <c r="AR210" s="81"/>
      <c r="AS210" s="81"/>
      <c r="AT210" s="81"/>
      <c r="AU210" s="81"/>
      <c r="AV210" s="81"/>
      <c r="AW210" s="81"/>
      <c r="AX210" s="82">
        <v>46</v>
      </c>
      <c r="AY210" s="83">
        <v>424</v>
      </c>
      <c r="AZ210" s="149">
        <v>1.4999999999999999E-2</v>
      </c>
      <c r="BA210" s="84">
        <v>0.108</v>
      </c>
      <c r="BB210" s="83"/>
      <c r="BC210" s="83">
        <v>0.1</v>
      </c>
      <c r="BD210" s="83">
        <v>0.8</v>
      </c>
      <c r="BE210" s="83">
        <v>27.4</v>
      </c>
      <c r="BF210" s="83">
        <v>252.3</v>
      </c>
      <c r="BG210" s="28" t="s">
        <v>145</v>
      </c>
      <c r="BH210" s="85"/>
      <c r="BI210" s="85"/>
      <c r="BJ210" s="85"/>
      <c r="BK210" s="85">
        <v>2</v>
      </c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  <c r="CW210" s="85"/>
    </row>
    <row r="211" spans="1:101" s="86" customFormat="1" ht="31.5" hidden="1" customHeight="1" x14ac:dyDescent="0.35">
      <c r="A211" s="73">
        <v>2021</v>
      </c>
      <c r="B211" s="74">
        <v>1</v>
      </c>
      <c r="C211" s="284">
        <v>44207</v>
      </c>
      <c r="D211" s="74">
        <v>181</v>
      </c>
      <c r="E211" s="74">
        <v>330</v>
      </c>
      <c r="F211" s="74">
        <v>4</v>
      </c>
      <c r="G211" s="75" t="s">
        <v>320</v>
      </c>
      <c r="H211" s="76" t="s">
        <v>321</v>
      </c>
      <c r="I211" s="76" t="s">
        <v>144</v>
      </c>
      <c r="J211" s="76">
        <v>4</v>
      </c>
      <c r="K211" s="76">
        <v>2</v>
      </c>
      <c r="L211" s="285">
        <v>406</v>
      </c>
      <c r="M211" s="286">
        <v>382.04599999999999</v>
      </c>
      <c r="N211" s="287">
        <v>434.82600000000002</v>
      </c>
      <c r="O211" s="111"/>
      <c r="P211" s="111"/>
      <c r="Q211" s="111"/>
      <c r="R211" s="111"/>
      <c r="S211" s="111">
        <v>421</v>
      </c>
      <c r="T211" s="77"/>
      <c r="U211" s="77">
        <v>134</v>
      </c>
      <c r="V211" s="111">
        <v>465</v>
      </c>
      <c r="W211" s="111">
        <v>438</v>
      </c>
      <c r="X211" s="111">
        <v>427</v>
      </c>
      <c r="Y211" s="111">
        <v>416</v>
      </c>
      <c r="Z211" s="111">
        <v>432</v>
      </c>
      <c r="AA211" s="77">
        <v>135</v>
      </c>
      <c r="AB211" s="77">
        <v>135</v>
      </c>
      <c r="AC211" s="111"/>
      <c r="AD211" s="111"/>
      <c r="AE211" s="111"/>
      <c r="AF211" s="111"/>
      <c r="AG211" s="111"/>
      <c r="AH211" s="77"/>
      <c r="AI211" s="77"/>
      <c r="AJ211" s="78">
        <v>433.2</v>
      </c>
      <c r="AK211" s="79">
        <v>103</v>
      </c>
      <c r="AL211" s="80">
        <v>140</v>
      </c>
      <c r="AM211" s="77">
        <v>107</v>
      </c>
      <c r="AN211" s="77">
        <v>135</v>
      </c>
      <c r="AO211" s="81">
        <v>8</v>
      </c>
      <c r="AP211" s="81">
        <v>6</v>
      </c>
      <c r="AQ211" s="81">
        <v>8</v>
      </c>
      <c r="AR211" s="81"/>
      <c r="AS211" s="81"/>
      <c r="AT211" s="81"/>
      <c r="AU211" s="81"/>
      <c r="AV211" s="81"/>
      <c r="AW211" s="81"/>
      <c r="AX211" s="82">
        <v>22</v>
      </c>
      <c r="AY211" s="83">
        <v>478</v>
      </c>
      <c r="AZ211" s="149">
        <v>1.4999999999999999E-2</v>
      </c>
      <c r="BA211" s="84">
        <v>4.5999999999999999E-2</v>
      </c>
      <c r="BB211" s="83"/>
      <c r="BC211" s="83">
        <v>0.1</v>
      </c>
      <c r="BD211" s="83">
        <v>1.2</v>
      </c>
      <c r="BE211" s="83">
        <v>9.5</v>
      </c>
      <c r="BF211" s="83">
        <v>207.1</v>
      </c>
      <c r="BG211" s="28" t="s">
        <v>153</v>
      </c>
      <c r="BH211" s="85" t="s">
        <v>154</v>
      </c>
      <c r="BI211" s="85" t="s">
        <v>322</v>
      </c>
      <c r="BJ211" s="85" t="s">
        <v>156</v>
      </c>
      <c r="BK211" s="85">
        <v>2</v>
      </c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  <c r="CW211" s="85"/>
    </row>
    <row r="212" spans="1:101" s="86" customFormat="1" ht="31.5" hidden="1" customHeight="1" x14ac:dyDescent="0.35">
      <c r="A212" s="73">
        <v>2021</v>
      </c>
      <c r="B212" s="74">
        <v>1</v>
      </c>
      <c r="C212" s="284">
        <v>44207</v>
      </c>
      <c r="D212" s="74">
        <v>376</v>
      </c>
      <c r="E212" s="74">
        <v>438</v>
      </c>
      <c r="F212" s="74">
        <v>5</v>
      </c>
      <c r="G212" s="75" t="s">
        <v>151</v>
      </c>
      <c r="H212" s="76" t="s">
        <v>152</v>
      </c>
      <c r="I212" s="76" t="s">
        <v>144</v>
      </c>
      <c r="J212" s="76">
        <v>3</v>
      </c>
      <c r="K212" s="76">
        <v>2</v>
      </c>
      <c r="L212" s="285">
        <v>336</v>
      </c>
      <c r="M212" s="286">
        <v>316.17599999999999</v>
      </c>
      <c r="N212" s="287">
        <v>359.85599999999999</v>
      </c>
      <c r="O212" s="111"/>
      <c r="P212" s="111"/>
      <c r="Q212" s="111">
        <v>357</v>
      </c>
      <c r="R212" s="111">
        <v>347</v>
      </c>
      <c r="S212" s="111">
        <v>351</v>
      </c>
      <c r="T212" s="77"/>
      <c r="U212" s="77">
        <v>128</v>
      </c>
      <c r="V212" s="111">
        <v>320</v>
      </c>
      <c r="W212" s="111"/>
      <c r="X212" s="111"/>
      <c r="Y212" s="111">
        <v>336</v>
      </c>
      <c r="Z212" s="111">
        <v>340</v>
      </c>
      <c r="AA212" s="77">
        <v>136</v>
      </c>
      <c r="AB212" s="77">
        <v>133</v>
      </c>
      <c r="AC212" s="111"/>
      <c r="AD212" s="111"/>
      <c r="AE212" s="111"/>
      <c r="AF212" s="111"/>
      <c r="AG212" s="111"/>
      <c r="AH212" s="77"/>
      <c r="AI212" s="77"/>
      <c r="AJ212" s="78">
        <v>341.8</v>
      </c>
      <c r="AK212" s="79">
        <v>67</v>
      </c>
      <c r="AL212" s="80">
        <v>161</v>
      </c>
      <c r="AM212" s="77">
        <v>82</v>
      </c>
      <c r="AN212" s="77">
        <v>132</v>
      </c>
      <c r="AO212" s="81">
        <v>9</v>
      </c>
      <c r="AP212" s="81">
        <v>5</v>
      </c>
      <c r="AQ212" s="81">
        <v>6</v>
      </c>
      <c r="AR212" s="81"/>
      <c r="AS212" s="81"/>
      <c r="AT212" s="81"/>
      <c r="AU212" s="81"/>
      <c r="AV212" s="81"/>
      <c r="AW212" s="81"/>
      <c r="AX212" s="82">
        <v>20</v>
      </c>
      <c r="AY212" s="83">
        <v>464</v>
      </c>
      <c r="AZ212" s="149">
        <v>1.4999999999999999E-2</v>
      </c>
      <c r="BA212" s="84">
        <v>4.2999999999999997E-2</v>
      </c>
      <c r="BB212" s="83"/>
      <c r="BC212" s="83">
        <v>0.1</v>
      </c>
      <c r="BD212" s="83">
        <v>1.4</v>
      </c>
      <c r="BE212" s="83">
        <v>6.8</v>
      </c>
      <c r="BF212" s="83">
        <v>158.6</v>
      </c>
      <c r="BG212" s="28" t="s">
        <v>153</v>
      </c>
      <c r="BH212" s="85" t="s">
        <v>154</v>
      </c>
      <c r="BI212" s="85" t="s">
        <v>155</v>
      </c>
      <c r="BJ212" s="85" t="s">
        <v>156</v>
      </c>
      <c r="BK212" s="85">
        <v>2</v>
      </c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  <c r="CW212" s="85"/>
    </row>
    <row r="213" spans="1:101" s="86" customFormat="1" ht="31.5" hidden="1" customHeight="1" x14ac:dyDescent="0.35">
      <c r="A213" s="73">
        <v>2021</v>
      </c>
      <c r="B213" s="74">
        <v>1</v>
      </c>
      <c r="C213" s="284">
        <v>44207</v>
      </c>
      <c r="D213" s="74">
        <v>395</v>
      </c>
      <c r="E213" s="74">
        <v>607</v>
      </c>
      <c r="F213" s="74">
        <v>5</v>
      </c>
      <c r="G213" s="75" t="s">
        <v>281</v>
      </c>
      <c r="H213" s="76" t="s">
        <v>282</v>
      </c>
      <c r="I213" s="76" t="s">
        <v>144</v>
      </c>
      <c r="J213" s="76">
        <v>3</v>
      </c>
      <c r="K213" s="76">
        <v>3</v>
      </c>
      <c r="L213" s="285">
        <v>120</v>
      </c>
      <c r="M213" s="286">
        <v>111.6</v>
      </c>
      <c r="N213" s="287">
        <v>128.4</v>
      </c>
      <c r="O213" s="111"/>
      <c r="P213" s="111"/>
      <c r="Q213" s="111"/>
      <c r="R213" s="111"/>
      <c r="S213" s="111"/>
      <c r="T213" s="77"/>
      <c r="U213" s="77"/>
      <c r="V213" s="111"/>
      <c r="W213" s="111"/>
      <c r="X213" s="111"/>
      <c r="Y213" s="111"/>
      <c r="Z213" s="111"/>
      <c r="AA213" s="77"/>
      <c r="AB213" s="77"/>
      <c r="AC213" s="111"/>
      <c r="AD213" s="111"/>
      <c r="AE213" s="111"/>
      <c r="AF213" s="111"/>
      <c r="AG213" s="111"/>
      <c r="AH213" s="77"/>
      <c r="AI213" s="77"/>
      <c r="AJ213" s="78"/>
      <c r="AK213" s="79">
        <v>90</v>
      </c>
      <c r="AL213" s="80">
        <v>120</v>
      </c>
      <c r="AM213" s="77"/>
      <c r="AN213" s="77"/>
      <c r="AO213" s="81">
        <v>3</v>
      </c>
      <c r="AP213" s="81"/>
      <c r="AQ213" s="81">
        <v>4</v>
      </c>
      <c r="AR213" s="81"/>
      <c r="AS213" s="81"/>
      <c r="AT213" s="81"/>
      <c r="AU213" s="81"/>
      <c r="AV213" s="81"/>
      <c r="AW213" s="81"/>
      <c r="AX213" s="82">
        <v>7</v>
      </c>
      <c r="AY213" s="83">
        <v>871</v>
      </c>
      <c r="AZ213" s="149">
        <v>1.4999999999999999E-2</v>
      </c>
      <c r="BA213" s="84">
        <v>8.0000000000000002E-3</v>
      </c>
      <c r="BB213" s="83">
        <v>1</v>
      </c>
      <c r="BC213" s="83">
        <v>0.1</v>
      </c>
      <c r="BD213" s="83">
        <v>7.3</v>
      </c>
      <c r="BE213" s="83"/>
      <c r="BF213" s="83"/>
      <c r="BG213" s="28" t="s">
        <v>283</v>
      </c>
      <c r="BH213" s="85" t="s">
        <v>283</v>
      </c>
      <c r="BI213" s="85"/>
      <c r="BJ213" s="85"/>
      <c r="BK213" s="85">
        <v>2</v>
      </c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  <c r="CW213" s="85"/>
    </row>
    <row r="214" spans="1:101" s="86" customFormat="1" ht="31.5" hidden="1" customHeight="1" x14ac:dyDescent="0.35">
      <c r="A214" s="73">
        <v>2021</v>
      </c>
      <c r="B214" s="74">
        <v>1</v>
      </c>
      <c r="C214" s="284">
        <v>44207</v>
      </c>
      <c r="D214" s="74">
        <v>395</v>
      </c>
      <c r="E214" s="74">
        <v>608</v>
      </c>
      <c r="F214" s="74">
        <v>5</v>
      </c>
      <c r="G214" s="75" t="s">
        <v>284</v>
      </c>
      <c r="H214" s="76" t="s">
        <v>285</v>
      </c>
      <c r="I214" s="76" t="s">
        <v>144</v>
      </c>
      <c r="J214" s="76">
        <v>3</v>
      </c>
      <c r="K214" s="76">
        <v>3</v>
      </c>
      <c r="L214" s="285">
        <v>110</v>
      </c>
      <c r="M214" s="286">
        <v>102.3</v>
      </c>
      <c r="N214" s="287">
        <v>117.7</v>
      </c>
      <c r="O214" s="111"/>
      <c r="P214" s="111"/>
      <c r="Q214" s="111"/>
      <c r="R214" s="111"/>
      <c r="S214" s="111"/>
      <c r="T214" s="77"/>
      <c r="U214" s="77"/>
      <c r="V214" s="111"/>
      <c r="W214" s="111"/>
      <c r="X214" s="111"/>
      <c r="Y214" s="111"/>
      <c r="Z214" s="111"/>
      <c r="AA214" s="77"/>
      <c r="AB214" s="77"/>
      <c r="AC214" s="111"/>
      <c r="AD214" s="111"/>
      <c r="AE214" s="111"/>
      <c r="AF214" s="111"/>
      <c r="AG214" s="111"/>
      <c r="AH214" s="77"/>
      <c r="AI214" s="77"/>
      <c r="AJ214" s="78"/>
      <c r="AK214" s="79">
        <v>90</v>
      </c>
      <c r="AL214" s="80">
        <v>120</v>
      </c>
      <c r="AM214" s="77"/>
      <c r="AN214" s="77"/>
      <c r="AO214" s="81">
        <v>3</v>
      </c>
      <c r="AP214" s="81"/>
      <c r="AQ214" s="81">
        <v>4</v>
      </c>
      <c r="AR214" s="81"/>
      <c r="AS214" s="81"/>
      <c r="AT214" s="81"/>
      <c r="AU214" s="81"/>
      <c r="AV214" s="81"/>
      <c r="AW214" s="81"/>
      <c r="AX214" s="82">
        <v>7</v>
      </c>
      <c r="AY214" s="83">
        <v>871</v>
      </c>
      <c r="AZ214" s="149">
        <v>1.4999999999999999E-2</v>
      </c>
      <c r="BA214" s="84">
        <v>8.0000000000000002E-3</v>
      </c>
      <c r="BB214" s="83">
        <v>1</v>
      </c>
      <c r="BC214" s="83">
        <v>0.1</v>
      </c>
      <c r="BD214" s="83">
        <v>7.9</v>
      </c>
      <c r="BE214" s="83"/>
      <c r="BF214" s="83"/>
      <c r="BG214" s="28" t="s">
        <v>283</v>
      </c>
      <c r="BH214" s="85" t="s">
        <v>283</v>
      </c>
      <c r="BI214" s="85"/>
      <c r="BJ214" s="85"/>
      <c r="BK214" s="85">
        <v>2</v>
      </c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  <c r="CW214" s="85"/>
    </row>
    <row r="215" spans="1:101" s="86" customFormat="1" ht="31.5" hidden="1" customHeight="1" x14ac:dyDescent="0.35">
      <c r="A215" s="73">
        <v>2021</v>
      </c>
      <c r="B215" s="74">
        <v>1</v>
      </c>
      <c r="C215" s="284">
        <v>44207</v>
      </c>
      <c r="D215" s="74">
        <v>395</v>
      </c>
      <c r="E215" s="74">
        <v>609</v>
      </c>
      <c r="F215" s="74">
        <v>5</v>
      </c>
      <c r="G215" s="75" t="s">
        <v>286</v>
      </c>
      <c r="H215" s="76" t="s">
        <v>287</v>
      </c>
      <c r="I215" s="76" t="s">
        <v>144</v>
      </c>
      <c r="J215" s="76">
        <v>3</v>
      </c>
      <c r="K215" s="76">
        <v>3</v>
      </c>
      <c r="L215" s="285">
        <v>50</v>
      </c>
      <c r="M215" s="286">
        <v>46.5</v>
      </c>
      <c r="N215" s="287">
        <v>53.5</v>
      </c>
      <c r="O215" s="111"/>
      <c r="P215" s="111"/>
      <c r="Q215" s="111"/>
      <c r="R215" s="111"/>
      <c r="S215" s="111"/>
      <c r="T215" s="77"/>
      <c r="U215" s="77"/>
      <c r="V215" s="111"/>
      <c r="W215" s="111"/>
      <c r="X215" s="111"/>
      <c r="Y215" s="111"/>
      <c r="Z215" s="111"/>
      <c r="AA215" s="77"/>
      <c r="AB215" s="77"/>
      <c r="AC215" s="111"/>
      <c r="AD215" s="111"/>
      <c r="AE215" s="111"/>
      <c r="AF215" s="111"/>
      <c r="AG215" s="111"/>
      <c r="AH215" s="77"/>
      <c r="AI215" s="77"/>
      <c r="AJ215" s="78"/>
      <c r="AK215" s="79">
        <v>90</v>
      </c>
      <c r="AL215" s="80">
        <v>120</v>
      </c>
      <c r="AM215" s="77"/>
      <c r="AN215" s="77"/>
      <c r="AO215" s="81">
        <v>2</v>
      </c>
      <c r="AP215" s="81"/>
      <c r="AQ215" s="81">
        <v>1</v>
      </c>
      <c r="AR215" s="81"/>
      <c r="AS215" s="81"/>
      <c r="AT215" s="81"/>
      <c r="AU215" s="81"/>
      <c r="AV215" s="81"/>
      <c r="AW215" s="81"/>
      <c r="AX215" s="82">
        <v>3</v>
      </c>
      <c r="AY215" s="83">
        <v>939</v>
      </c>
      <c r="AZ215" s="149">
        <v>1.4999999999999999E-2</v>
      </c>
      <c r="BA215" s="84">
        <v>3.0000000000000001E-3</v>
      </c>
      <c r="BB215" s="83">
        <v>1</v>
      </c>
      <c r="BC215" s="83">
        <v>0.1</v>
      </c>
      <c r="BD215" s="83">
        <v>18.8</v>
      </c>
      <c r="BE215" s="83"/>
      <c r="BF215" s="83"/>
      <c r="BG215" s="28" t="s">
        <v>283</v>
      </c>
      <c r="BH215" s="85" t="s">
        <v>283</v>
      </c>
      <c r="BI215" s="85"/>
      <c r="BJ215" s="85"/>
      <c r="BK215" s="85">
        <v>2</v>
      </c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  <c r="CW215" s="85"/>
    </row>
    <row r="216" spans="1:101" s="86" customFormat="1" ht="31.5" customHeight="1" x14ac:dyDescent="0.35">
      <c r="A216" s="73">
        <v>2021</v>
      </c>
      <c r="B216" s="74">
        <v>1</v>
      </c>
      <c r="C216" s="284">
        <v>44207</v>
      </c>
      <c r="D216" s="74">
        <v>34</v>
      </c>
      <c r="E216" s="74">
        <v>99</v>
      </c>
      <c r="F216" s="74">
        <v>6</v>
      </c>
      <c r="G216" s="75" t="s">
        <v>299</v>
      </c>
      <c r="H216" s="76" t="s">
        <v>300</v>
      </c>
      <c r="I216" s="76" t="s">
        <v>144</v>
      </c>
      <c r="J216" s="76">
        <v>4</v>
      </c>
      <c r="K216" s="76">
        <v>6</v>
      </c>
      <c r="L216" s="285">
        <v>20</v>
      </c>
      <c r="M216" s="286">
        <v>18.600000000000001</v>
      </c>
      <c r="N216" s="287">
        <v>21.4</v>
      </c>
      <c r="O216" s="111">
        <v>22</v>
      </c>
      <c r="P216" s="111">
        <v>22</v>
      </c>
      <c r="Q216" s="111">
        <v>21</v>
      </c>
      <c r="R216" s="111">
        <v>20</v>
      </c>
      <c r="S216" s="111">
        <v>19</v>
      </c>
      <c r="T216" s="77">
        <v>106</v>
      </c>
      <c r="U216" s="77">
        <v>106</v>
      </c>
      <c r="V216" s="111">
        <v>21</v>
      </c>
      <c r="W216" s="111">
        <v>21</v>
      </c>
      <c r="X216" s="111">
        <v>20</v>
      </c>
      <c r="Y216" s="111">
        <v>21</v>
      </c>
      <c r="Z216" s="111">
        <v>21</v>
      </c>
      <c r="AA216" s="77">
        <v>105</v>
      </c>
      <c r="AB216" s="77">
        <v>106</v>
      </c>
      <c r="AC216" s="111"/>
      <c r="AD216" s="111"/>
      <c r="AE216" s="111"/>
      <c r="AF216" s="111"/>
      <c r="AG216" s="111"/>
      <c r="AH216" s="77"/>
      <c r="AI216" s="77"/>
      <c r="AJ216" s="78">
        <v>20.5</v>
      </c>
      <c r="AK216" s="79">
        <v>140</v>
      </c>
      <c r="AL216" s="80">
        <v>103</v>
      </c>
      <c r="AM216" s="77">
        <v>136</v>
      </c>
      <c r="AN216" s="77">
        <v>106</v>
      </c>
      <c r="AO216" s="81">
        <v>4</v>
      </c>
      <c r="AP216" s="81">
        <v>2</v>
      </c>
      <c r="AQ216" s="81">
        <v>4</v>
      </c>
      <c r="AR216" s="81"/>
      <c r="AS216" s="81"/>
      <c r="AT216" s="81"/>
      <c r="AU216" s="81"/>
      <c r="AV216" s="81"/>
      <c r="AW216" s="81"/>
      <c r="AX216" s="82">
        <v>10</v>
      </c>
      <c r="AY216" s="83">
        <v>2530</v>
      </c>
      <c r="AZ216" s="149">
        <v>1.4999999999999999E-2</v>
      </c>
      <c r="BA216" s="84">
        <v>4.0000000000000001E-3</v>
      </c>
      <c r="BB216" s="83">
        <v>1</v>
      </c>
      <c r="BC216" s="83">
        <v>0.5</v>
      </c>
      <c r="BD216" s="83">
        <v>126.5</v>
      </c>
      <c r="BE216" s="83">
        <v>0.2</v>
      </c>
      <c r="BF216" s="83">
        <v>51.9</v>
      </c>
      <c r="BG216" s="28" t="s">
        <v>148</v>
      </c>
      <c r="BH216" s="85" t="s">
        <v>149</v>
      </c>
      <c r="BI216" s="85" t="s">
        <v>301</v>
      </c>
      <c r="BJ216" s="85"/>
      <c r="BK216" s="85">
        <v>2</v>
      </c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  <c r="CW216" s="85"/>
    </row>
    <row r="217" spans="1:101" s="86" customFormat="1" ht="31.5" customHeight="1" x14ac:dyDescent="0.35">
      <c r="A217" s="73">
        <v>2021</v>
      </c>
      <c r="B217" s="74">
        <v>1</v>
      </c>
      <c r="C217" s="284">
        <v>44207</v>
      </c>
      <c r="D217" s="74">
        <v>34</v>
      </c>
      <c r="E217" s="74">
        <v>100</v>
      </c>
      <c r="F217" s="74">
        <v>6</v>
      </c>
      <c r="G217" s="75" t="s">
        <v>302</v>
      </c>
      <c r="H217" s="76" t="s">
        <v>303</v>
      </c>
      <c r="I217" s="76" t="s">
        <v>144</v>
      </c>
      <c r="J217" s="76">
        <v>4</v>
      </c>
      <c r="K217" s="76">
        <v>6</v>
      </c>
      <c r="L217" s="285">
        <v>20</v>
      </c>
      <c r="M217" s="286">
        <v>18.600000000000001</v>
      </c>
      <c r="N217" s="287">
        <v>21.4</v>
      </c>
      <c r="O217" s="111">
        <v>22</v>
      </c>
      <c r="P217" s="111">
        <v>22</v>
      </c>
      <c r="Q217" s="111">
        <v>21</v>
      </c>
      <c r="R217" s="111">
        <v>20</v>
      </c>
      <c r="S217" s="111">
        <v>19</v>
      </c>
      <c r="T217" s="77">
        <v>106</v>
      </c>
      <c r="U217" s="77">
        <v>106</v>
      </c>
      <c r="V217" s="111">
        <v>21</v>
      </c>
      <c r="W217" s="111">
        <v>21</v>
      </c>
      <c r="X217" s="111">
        <v>20</v>
      </c>
      <c r="Y217" s="111">
        <v>21</v>
      </c>
      <c r="Z217" s="111">
        <v>21</v>
      </c>
      <c r="AA217" s="77">
        <v>105</v>
      </c>
      <c r="AB217" s="77">
        <v>106</v>
      </c>
      <c r="AC217" s="111"/>
      <c r="AD217" s="111"/>
      <c r="AE217" s="111"/>
      <c r="AF217" s="111"/>
      <c r="AG217" s="111"/>
      <c r="AH217" s="77"/>
      <c r="AI217" s="77"/>
      <c r="AJ217" s="78">
        <v>20.5</v>
      </c>
      <c r="AK217" s="79">
        <v>140</v>
      </c>
      <c r="AL217" s="80">
        <v>103</v>
      </c>
      <c r="AM217" s="77">
        <v>136</v>
      </c>
      <c r="AN217" s="77">
        <v>106</v>
      </c>
      <c r="AO217" s="81">
        <v>4</v>
      </c>
      <c r="AP217" s="81">
        <v>2</v>
      </c>
      <c r="AQ217" s="81">
        <v>4</v>
      </c>
      <c r="AR217" s="81"/>
      <c r="AS217" s="81"/>
      <c r="AT217" s="81"/>
      <c r="AU217" s="81"/>
      <c r="AV217" s="81"/>
      <c r="AW217" s="81"/>
      <c r="AX217" s="82">
        <v>10</v>
      </c>
      <c r="AY217" s="83">
        <v>2530</v>
      </c>
      <c r="AZ217" s="149">
        <v>1.4999999999999999E-2</v>
      </c>
      <c r="BA217" s="84">
        <v>4.0000000000000001E-3</v>
      </c>
      <c r="BB217" s="83">
        <v>1</v>
      </c>
      <c r="BC217" s="83">
        <v>0.5</v>
      </c>
      <c r="BD217" s="83">
        <v>126.5</v>
      </c>
      <c r="BE217" s="83">
        <v>0.2</v>
      </c>
      <c r="BF217" s="83">
        <v>51.9</v>
      </c>
      <c r="BG217" s="28" t="s">
        <v>148</v>
      </c>
      <c r="BH217" s="85" t="s">
        <v>149</v>
      </c>
      <c r="BI217" s="85" t="s">
        <v>304</v>
      </c>
      <c r="BJ217" s="85"/>
      <c r="BK217" s="85">
        <v>2</v>
      </c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  <c r="CW217" s="85"/>
    </row>
    <row r="218" spans="1:101" s="86" customFormat="1" ht="31.5" customHeight="1" x14ac:dyDescent="0.35">
      <c r="A218" s="73">
        <v>2021</v>
      </c>
      <c r="B218" s="74">
        <v>1</v>
      </c>
      <c r="C218" s="284">
        <v>44207</v>
      </c>
      <c r="D218" s="74">
        <v>34</v>
      </c>
      <c r="E218" s="74">
        <v>101</v>
      </c>
      <c r="F218" s="74">
        <v>6</v>
      </c>
      <c r="G218" s="75" t="s">
        <v>305</v>
      </c>
      <c r="H218" s="76" t="s">
        <v>306</v>
      </c>
      <c r="I218" s="76" t="s">
        <v>144</v>
      </c>
      <c r="J218" s="76">
        <v>4</v>
      </c>
      <c r="K218" s="76">
        <v>6</v>
      </c>
      <c r="L218" s="285">
        <v>20</v>
      </c>
      <c r="M218" s="286">
        <v>18.600000000000001</v>
      </c>
      <c r="N218" s="287">
        <v>21.4</v>
      </c>
      <c r="O218" s="111">
        <v>22</v>
      </c>
      <c r="P218" s="111">
        <v>22</v>
      </c>
      <c r="Q218" s="111">
        <v>21</v>
      </c>
      <c r="R218" s="111">
        <v>20</v>
      </c>
      <c r="S218" s="111">
        <v>19</v>
      </c>
      <c r="T218" s="77">
        <v>106</v>
      </c>
      <c r="U218" s="77">
        <v>106</v>
      </c>
      <c r="V218" s="111">
        <v>21</v>
      </c>
      <c r="W218" s="111">
        <v>21</v>
      </c>
      <c r="X218" s="111">
        <v>20</v>
      </c>
      <c r="Y218" s="111">
        <v>21</v>
      </c>
      <c r="Z218" s="111">
        <v>21</v>
      </c>
      <c r="AA218" s="77">
        <v>105</v>
      </c>
      <c r="AB218" s="77">
        <v>106</v>
      </c>
      <c r="AC218" s="111"/>
      <c r="AD218" s="111"/>
      <c r="AE218" s="111"/>
      <c r="AF218" s="111"/>
      <c r="AG218" s="111"/>
      <c r="AH218" s="77"/>
      <c r="AI218" s="77"/>
      <c r="AJ218" s="78">
        <v>20.5</v>
      </c>
      <c r="AK218" s="79">
        <v>140</v>
      </c>
      <c r="AL218" s="80">
        <v>103</v>
      </c>
      <c r="AM218" s="77">
        <v>136</v>
      </c>
      <c r="AN218" s="77">
        <v>106</v>
      </c>
      <c r="AO218" s="81">
        <v>4</v>
      </c>
      <c r="AP218" s="81">
        <v>2</v>
      </c>
      <c r="AQ218" s="81">
        <v>4</v>
      </c>
      <c r="AR218" s="81"/>
      <c r="AS218" s="81"/>
      <c r="AT218" s="81"/>
      <c r="AU218" s="81"/>
      <c r="AV218" s="81"/>
      <c r="AW218" s="81"/>
      <c r="AX218" s="82">
        <v>10</v>
      </c>
      <c r="AY218" s="83">
        <v>2530</v>
      </c>
      <c r="AZ218" s="149">
        <v>1.4999999999999999E-2</v>
      </c>
      <c r="BA218" s="84">
        <v>4.0000000000000001E-3</v>
      </c>
      <c r="BB218" s="83">
        <v>1</v>
      </c>
      <c r="BC218" s="83">
        <v>0.5</v>
      </c>
      <c r="BD218" s="83">
        <v>126.5</v>
      </c>
      <c r="BE218" s="83">
        <v>0.2</v>
      </c>
      <c r="BF218" s="83">
        <v>51.9</v>
      </c>
      <c r="BG218" s="28" t="s">
        <v>148</v>
      </c>
      <c r="BH218" s="85" t="s">
        <v>149</v>
      </c>
      <c r="BI218" s="85" t="s">
        <v>307</v>
      </c>
      <c r="BJ218" s="85"/>
      <c r="BK218" s="85">
        <v>2</v>
      </c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  <c r="CW218" s="85"/>
    </row>
    <row r="219" spans="1:101" s="86" customFormat="1" ht="31.5" customHeight="1" x14ac:dyDescent="0.35">
      <c r="A219" s="73">
        <v>2021</v>
      </c>
      <c r="B219" s="74">
        <v>1</v>
      </c>
      <c r="C219" s="284">
        <v>44207</v>
      </c>
      <c r="D219" s="74">
        <v>34</v>
      </c>
      <c r="E219" s="74">
        <v>102</v>
      </c>
      <c r="F219" s="74">
        <v>6</v>
      </c>
      <c r="G219" s="75" t="s">
        <v>308</v>
      </c>
      <c r="H219" s="76" t="s">
        <v>309</v>
      </c>
      <c r="I219" s="76" t="s">
        <v>144</v>
      </c>
      <c r="J219" s="76">
        <v>4</v>
      </c>
      <c r="K219" s="76">
        <v>6</v>
      </c>
      <c r="L219" s="285">
        <v>20</v>
      </c>
      <c r="M219" s="286">
        <v>18.600000000000001</v>
      </c>
      <c r="N219" s="287">
        <v>21.4</v>
      </c>
      <c r="O219" s="111">
        <v>22</v>
      </c>
      <c r="P219" s="111">
        <v>22</v>
      </c>
      <c r="Q219" s="111">
        <v>21</v>
      </c>
      <c r="R219" s="111">
        <v>20</v>
      </c>
      <c r="S219" s="111">
        <v>19</v>
      </c>
      <c r="T219" s="77">
        <v>106</v>
      </c>
      <c r="U219" s="77">
        <v>106</v>
      </c>
      <c r="V219" s="111">
        <v>21</v>
      </c>
      <c r="W219" s="111">
        <v>21</v>
      </c>
      <c r="X219" s="111">
        <v>20</v>
      </c>
      <c r="Y219" s="111">
        <v>21</v>
      </c>
      <c r="Z219" s="111">
        <v>21</v>
      </c>
      <c r="AA219" s="77">
        <v>105</v>
      </c>
      <c r="AB219" s="77">
        <v>106</v>
      </c>
      <c r="AC219" s="111"/>
      <c r="AD219" s="111"/>
      <c r="AE219" s="111"/>
      <c r="AF219" s="111"/>
      <c r="AG219" s="111"/>
      <c r="AH219" s="77"/>
      <c r="AI219" s="77"/>
      <c r="AJ219" s="78">
        <v>20.5</v>
      </c>
      <c r="AK219" s="79">
        <v>140</v>
      </c>
      <c r="AL219" s="80">
        <v>103</v>
      </c>
      <c r="AM219" s="77">
        <v>136</v>
      </c>
      <c r="AN219" s="77">
        <v>106</v>
      </c>
      <c r="AO219" s="81">
        <v>4</v>
      </c>
      <c r="AP219" s="81">
        <v>2</v>
      </c>
      <c r="AQ219" s="81">
        <v>4</v>
      </c>
      <c r="AR219" s="81"/>
      <c r="AS219" s="81"/>
      <c r="AT219" s="81"/>
      <c r="AU219" s="81"/>
      <c r="AV219" s="81"/>
      <c r="AW219" s="81"/>
      <c r="AX219" s="82">
        <v>10</v>
      </c>
      <c r="AY219" s="83">
        <v>2530</v>
      </c>
      <c r="AZ219" s="149">
        <v>1.4999999999999999E-2</v>
      </c>
      <c r="BA219" s="84">
        <v>4.0000000000000001E-3</v>
      </c>
      <c r="BB219" s="83">
        <v>1</v>
      </c>
      <c r="BC219" s="83">
        <v>0.5</v>
      </c>
      <c r="BD219" s="83">
        <v>126.5</v>
      </c>
      <c r="BE219" s="83">
        <v>0.2</v>
      </c>
      <c r="BF219" s="83">
        <v>51.9</v>
      </c>
      <c r="BG219" s="28" t="s">
        <v>148</v>
      </c>
      <c r="BH219" s="85" t="s">
        <v>149</v>
      </c>
      <c r="BI219" s="85" t="s">
        <v>310</v>
      </c>
      <c r="BJ219" s="85"/>
      <c r="BK219" s="85">
        <v>2</v>
      </c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  <c r="CW219" s="85"/>
    </row>
    <row r="220" spans="1:101" s="86" customFormat="1" ht="31.5" customHeight="1" x14ac:dyDescent="0.35">
      <c r="A220" s="73">
        <v>2021</v>
      </c>
      <c r="B220" s="74">
        <v>1</v>
      </c>
      <c r="C220" s="284">
        <v>44207</v>
      </c>
      <c r="D220" s="74">
        <v>34</v>
      </c>
      <c r="E220" s="74">
        <v>103</v>
      </c>
      <c r="F220" s="74">
        <v>6</v>
      </c>
      <c r="G220" s="75" t="s">
        <v>311</v>
      </c>
      <c r="H220" s="76" t="s">
        <v>312</v>
      </c>
      <c r="I220" s="76" t="s">
        <v>144</v>
      </c>
      <c r="J220" s="76">
        <v>4</v>
      </c>
      <c r="K220" s="76">
        <v>6</v>
      </c>
      <c r="L220" s="285">
        <v>89</v>
      </c>
      <c r="M220" s="286">
        <v>82.77</v>
      </c>
      <c r="N220" s="287">
        <v>95.23</v>
      </c>
      <c r="O220" s="111">
        <v>89</v>
      </c>
      <c r="P220" s="111">
        <v>99</v>
      </c>
      <c r="Q220" s="111">
        <v>96</v>
      </c>
      <c r="R220" s="111">
        <v>92</v>
      </c>
      <c r="S220" s="111">
        <v>95</v>
      </c>
      <c r="T220" s="77">
        <v>106</v>
      </c>
      <c r="U220" s="77">
        <v>106</v>
      </c>
      <c r="V220" s="111">
        <v>77</v>
      </c>
      <c r="W220" s="111">
        <v>83</v>
      </c>
      <c r="X220" s="111">
        <v>87</v>
      </c>
      <c r="Y220" s="111">
        <v>87</v>
      </c>
      <c r="Z220" s="111">
        <v>91</v>
      </c>
      <c r="AA220" s="77">
        <v>105</v>
      </c>
      <c r="AB220" s="77">
        <v>106</v>
      </c>
      <c r="AC220" s="111"/>
      <c r="AD220" s="111"/>
      <c r="AE220" s="111"/>
      <c r="AF220" s="111"/>
      <c r="AG220" s="111"/>
      <c r="AH220" s="77"/>
      <c r="AI220" s="77"/>
      <c r="AJ220" s="78">
        <v>89.3</v>
      </c>
      <c r="AK220" s="79">
        <v>140</v>
      </c>
      <c r="AL220" s="80">
        <v>103</v>
      </c>
      <c r="AM220" s="77">
        <v>136</v>
      </c>
      <c r="AN220" s="77">
        <v>106</v>
      </c>
      <c r="AO220" s="81">
        <v>5</v>
      </c>
      <c r="AP220" s="81">
        <v>2</v>
      </c>
      <c r="AQ220" s="81">
        <v>2</v>
      </c>
      <c r="AR220" s="81"/>
      <c r="AS220" s="81"/>
      <c r="AT220" s="81"/>
      <c r="AU220" s="81"/>
      <c r="AV220" s="81"/>
      <c r="AW220" s="81"/>
      <c r="AX220" s="82">
        <v>9</v>
      </c>
      <c r="AY220" s="83">
        <v>2529</v>
      </c>
      <c r="AZ220" s="149">
        <v>1.4999999999999999E-2</v>
      </c>
      <c r="BA220" s="84">
        <v>4.0000000000000001E-3</v>
      </c>
      <c r="BB220" s="83">
        <v>1</v>
      </c>
      <c r="BC220" s="83">
        <v>0.1</v>
      </c>
      <c r="BD220" s="83">
        <v>28.4</v>
      </c>
      <c r="BE220" s="83">
        <v>0.8</v>
      </c>
      <c r="BF220" s="83">
        <v>225.8</v>
      </c>
      <c r="BG220" s="28" t="s">
        <v>148</v>
      </c>
      <c r="BH220" s="85" t="s">
        <v>149</v>
      </c>
      <c r="BI220" s="85" t="s">
        <v>313</v>
      </c>
      <c r="BJ220" s="85"/>
      <c r="BK220" s="85">
        <v>2</v>
      </c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  <c r="CW220" s="85"/>
    </row>
    <row r="221" spans="1:101" s="86" customFormat="1" ht="31.5" customHeight="1" x14ac:dyDescent="0.35">
      <c r="A221" s="73">
        <v>2021</v>
      </c>
      <c r="B221" s="74">
        <v>1</v>
      </c>
      <c r="C221" s="284">
        <v>44207</v>
      </c>
      <c r="D221" s="74">
        <v>34</v>
      </c>
      <c r="E221" s="74">
        <v>104</v>
      </c>
      <c r="F221" s="74">
        <v>6</v>
      </c>
      <c r="G221" s="75" t="s">
        <v>314</v>
      </c>
      <c r="H221" s="76" t="s">
        <v>315</v>
      </c>
      <c r="I221" s="76" t="s">
        <v>144</v>
      </c>
      <c r="J221" s="76">
        <v>4</v>
      </c>
      <c r="K221" s="76">
        <v>6</v>
      </c>
      <c r="L221" s="285">
        <v>89</v>
      </c>
      <c r="M221" s="286">
        <v>82.77</v>
      </c>
      <c r="N221" s="287">
        <v>95.23</v>
      </c>
      <c r="O221" s="111">
        <v>89</v>
      </c>
      <c r="P221" s="111">
        <v>99</v>
      </c>
      <c r="Q221" s="111">
        <v>96</v>
      </c>
      <c r="R221" s="111">
        <v>92</v>
      </c>
      <c r="S221" s="111">
        <v>95</v>
      </c>
      <c r="T221" s="77">
        <v>106</v>
      </c>
      <c r="U221" s="77">
        <v>106</v>
      </c>
      <c r="V221" s="111">
        <v>77</v>
      </c>
      <c r="W221" s="111">
        <v>83</v>
      </c>
      <c r="X221" s="111">
        <v>87</v>
      </c>
      <c r="Y221" s="111">
        <v>87</v>
      </c>
      <c r="Z221" s="111">
        <v>91</v>
      </c>
      <c r="AA221" s="77">
        <v>105</v>
      </c>
      <c r="AB221" s="77">
        <v>106</v>
      </c>
      <c r="AC221" s="111"/>
      <c r="AD221" s="111"/>
      <c r="AE221" s="111"/>
      <c r="AF221" s="111"/>
      <c r="AG221" s="111"/>
      <c r="AH221" s="77"/>
      <c r="AI221" s="77"/>
      <c r="AJ221" s="78">
        <v>89.3</v>
      </c>
      <c r="AK221" s="79">
        <v>140</v>
      </c>
      <c r="AL221" s="80">
        <v>103</v>
      </c>
      <c r="AM221" s="77">
        <v>136</v>
      </c>
      <c r="AN221" s="77">
        <v>106</v>
      </c>
      <c r="AO221" s="81">
        <v>5</v>
      </c>
      <c r="AP221" s="81">
        <v>2</v>
      </c>
      <c r="AQ221" s="81">
        <v>2</v>
      </c>
      <c r="AR221" s="81"/>
      <c r="AS221" s="81"/>
      <c r="AT221" s="81"/>
      <c r="AU221" s="81"/>
      <c r="AV221" s="81"/>
      <c r="AW221" s="81"/>
      <c r="AX221" s="82">
        <v>9</v>
      </c>
      <c r="AY221" s="83">
        <v>2529</v>
      </c>
      <c r="AZ221" s="149">
        <v>1.4999999999999999E-2</v>
      </c>
      <c r="BA221" s="84">
        <v>4.0000000000000001E-3</v>
      </c>
      <c r="BB221" s="83">
        <v>1</v>
      </c>
      <c r="BC221" s="83">
        <v>0.1</v>
      </c>
      <c r="BD221" s="83">
        <v>28.4</v>
      </c>
      <c r="BE221" s="83">
        <v>0.8</v>
      </c>
      <c r="BF221" s="83">
        <v>225.8</v>
      </c>
      <c r="BG221" s="28" t="s">
        <v>148</v>
      </c>
      <c r="BH221" s="85" t="s">
        <v>149</v>
      </c>
      <c r="BI221" s="85" t="s">
        <v>316</v>
      </c>
      <c r="BJ221" s="85"/>
      <c r="BK221" s="85">
        <v>2</v>
      </c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  <c r="CW221" s="85"/>
    </row>
    <row r="222" spans="1:101" s="86" customFormat="1" ht="31.5" hidden="1" customHeight="1" x14ac:dyDescent="0.35">
      <c r="A222" s="73">
        <v>2021</v>
      </c>
      <c r="B222" s="74">
        <v>1</v>
      </c>
      <c r="C222" s="284">
        <v>44207</v>
      </c>
      <c r="D222" s="74">
        <v>236</v>
      </c>
      <c r="E222" s="74">
        <v>160</v>
      </c>
      <c r="F222" s="74">
        <v>7</v>
      </c>
      <c r="G222" s="75" t="s">
        <v>265</v>
      </c>
      <c r="H222" s="76" t="s">
        <v>266</v>
      </c>
      <c r="I222" s="76" t="s">
        <v>144</v>
      </c>
      <c r="J222" s="76">
        <v>2</v>
      </c>
      <c r="K222" s="76">
        <v>1</v>
      </c>
      <c r="L222" s="285">
        <v>200</v>
      </c>
      <c r="M222" s="286">
        <v>186</v>
      </c>
      <c r="N222" s="287">
        <v>214</v>
      </c>
      <c r="O222" s="111"/>
      <c r="P222" s="111"/>
      <c r="Q222" s="111"/>
      <c r="R222" s="111"/>
      <c r="S222" s="111"/>
      <c r="T222" s="77"/>
      <c r="U222" s="77"/>
      <c r="V222" s="111">
        <v>189</v>
      </c>
      <c r="W222" s="111">
        <v>186</v>
      </c>
      <c r="X222" s="111">
        <v>182</v>
      </c>
      <c r="Y222" s="111">
        <v>188</v>
      </c>
      <c r="Z222" s="111">
        <v>195</v>
      </c>
      <c r="AA222" s="77">
        <v>83</v>
      </c>
      <c r="AB222" s="77">
        <v>80</v>
      </c>
      <c r="AC222" s="111"/>
      <c r="AD222" s="111"/>
      <c r="AE222" s="111"/>
      <c r="AF222" s="111"/>
      <c r="AG222" s="111"/>
      <c r="AH222" s="77"/>
      <c r="AI222" s="77"/>
      <c r="AJ222" s="78">
        <v>188</v>
      </c>
      <c r="AK222" s="79">
        <v>76</v>
      </c>
      <c r="AL222" s="80">
        <v>95</v>
      </c>
      <c r="AM222" s="77">
        <v>88</v>
      </c>
      <c r="AN222" s="77">
        <v>82</v>
      </c>
      <c r="AO222" s="81">
        <v>8</v>
      </c>
      <c r="AP222" s="81">
        <v>2</v>
      </c>
      <c r="AQ222" s="81">
        <v>5</v>
      </c>
      <c r="AR222" s="81"/>
      <c r="AS222" s="81"/>
      <c r="AT222" s="81"/>
      <c r="AU222" s="81"/>
      <c r="AV222" s="81"/>
      <c r="AW222" s="81"/>
      <c r="AX222" s="82">
        <v>15</v>
      </c>
      <c r="AY222" s="83">
        <v>2019</v>
      </c>
      <c r="AZ222" s="149">
        <v>1.4999999999999999E-2</v>
      </c>
      <c r="BA222" s="84">
        <v>7.0000000000000001E-3</v>
      </c>
      <c r="BB222" s="83">
        <v>1</v>
      </c>
      <c r="BC222" s="83">
        <v>0.1</v>
      </c>
      <c r="BD222" s="83">
        <v>10.1</v>
      </c>
      <c r="BE222" s="83">
        <v>2.8</v>
      </c>
      <c r="BF222" s="83">
        <v>379.6</v>
      </c>
      <c r="BG222" s="28" t="s">
        <v>267</v>
      </c>
      <c r="BH222" s="85" t="s">
        <v>267</v>
      </c>
      <c r="BI222" s="85"/>
      <c r="BJ222" s="85"/>
      <c r="BK222" s="85">
        <v>2</v>
      </c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  <c r="CW222" s="85"/>
    </row>
    <row r="223" spans="1:101" s="86" customFormat="1" ht="31.5" hidden="1" customHeight="1" x14ac:dyDescent="0.35">
      <c r="A223" s="73">
        <v>2021</v>
      </c>
      <c r="B223" s="74">
        <v>1</v>
      </c>
      <c r="C223" s="284">
        <v>44207</v>
      </c>
      <c r="D223" s="74">
        <v>384</v>
      </c>
      <c r="E223" s="74">
        <v>556</v>
      </c>
      <c r="F223" s="74">
        <v>8</v>
      </c>
      <c r="G223" s="75" t="s">
        <v>175</v>
      </c>
      <c r="H223" s="76" t="s">
        <v>176</v>
      </c>
      <c r="I223" s="76" t="s">
        <v>144</v>
      </c>
      <c r="J223" s="76">
        <v>1</v>
      </c>
      <c r="K223" s="76">
        <v>6</v>
      </c>
      <c r="L223" s="285">
        <v>1066</v>
      </c>
      <c r="M223" s="286">
        <v>1003.106</v>
      </c>
      <c r="N223" s="287">
        <v>1141.6859999999999</v>
      </c>
      <c r="O223" s="111">
        <v>1156</v>
      </c>
      <c r="P223" s="111">
        <v>1109</v>
      </c>
      <c r="Q223" s="111">
        <v>1078</v>
      </c>
      <c r="R223" s="111">
        <v>1047</v>
      </c>
      <c r="S223" s="111">
        <v>1054</v>
      </c>
      <c r="T223" s="77">
        <v>136</v>
      </c>
      <c r="U223" s="77">
        <v>136</v>
      </c>
      <c r="V223" s="111">
        <v>1033</v>
      </c>
      <c r="W223" s="111">
        <v>1098</v>
      </c>
      <c r="X223" s="111">
        <v>1098</v>
      </c>
      <c r="Y223" s="111">
        <v>1090</v>
      </c>
      <c r="Z223" s="111">
        <v>1116</v>
      </c>
      <c r="AA223" s="77">
        <v>135</v>
      </c>
      <c r="AB223" s="77">
        <v>135</v>
      </c>
      <c r="AC223" s="111"/>
      <c r="AD223" s="111"/>
      <c r="AE223" s="111"/>
      <c r="AF223" s="111"/>
      <c r="AG223" s="111"/>
      <c r="AH223" s="77"/>
      <c r="AI223" s="77"/>
      <c r="AJ223" s="78">
        <v>1087.9000000000001</v>
      </c>
      <c r="AK223" s="79">
        <v>20</v>
      </c>
      <c r="AL223" s="80">
        <v>180</v>
      </c>
      <c r="AM223" s="77">
        <v>27</v>
      </c>
      <c r="AN223" s="77">
        <v>136</v>
      </c>
      <c r="AO223" s="81">
        <v>3</v>
      </c>
      <c r="AP223" s="81">
        <v>3</v>
      </c>
      <c r="AQ223" s="81">
        <v>4</v>
      </c>
      <c r="AR223" s="81"/>
      <c r="AS223" s="81">
        <v>0</v>
      </c>
      <c r="AT223" s="81"/>
      <c r="AU223" s="81"/>
      <c r="AV223" s="81"/>
      <c r="AW223" s="81"/>
      <c r="AX223" s="82">
        <v>10</v>
      </c>
      <c r="AY223" s="83">
        <v>634</v>
      </c>
      <c r="AZ223" s="149">
        <v>1.4999999999999999E-2</v>
      </c>
      <c r="BA223" s="84">
        <v>1.6E-2</v>
      </c>
      <c r="BB223" s="83"/>
      <c r="BC223" s="83">
        <v>0</v>
      </c>
      <c r="BD223" s="83">
        <v>0.6</v>
      </c>
      <c r="BE223" s="83">
        <v>10.9</v>
      </c>
      <c r="BF223" s="83">
        <v>689.7</v>
      </c>
      <c r="BG223" s="28" t="s">
        <v>153</v>
      </c>
      <c r="BH223" s="85" t="s">
        <v>154</v>
      </c>
      <c r="BI223" s="85" t="s">
        <v>177</v>
      </c>
      <c r="BJ223" s="85"/>
      <c r="BK223" s="85">
        <v>2</v>
      </c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  <c r="CW223" s="85"/>
    </row>
    <row r="224" spans="1:101" s="86" customFormat="1" ht="31.5" hidden="1" customHeight="1" x14ac:dyDescent="0.35">
      <c r="A224" s="73">
        <v>2021</v>
      </c>
      <c r="B224" s="74">
        <v>1</v>
      </c>
      <c r="C224" s="284">
        <v>44207</v>
      </c>
      <c r="D224" s="74">
        <v>384</v>
      </c>
      <c r="E224" s="74">
        <v>557</v>
      </c>
      <c r="F224" s="74">
        <v>8</v>
      </c>
      <c r="G224" s="75" t="s">
        <v>178</v>
      </c>
      <c r="H224" s="76" t="s">
        <v>179</v>
      </c>
      <c r="I224" s="76" t="s">
        <v>144</v>
      </c>
      <c r="J224" s="76">
        <v>1</v>
      </c>
      <c r="K224" s="76">
        <v>6</v>
      </c>
      <c r="L224" s="285">
        <v>182</v>
      </c>
      <c r="M224" s="286">
        <v>171.262</v>
      </c>
      <c r="N224" s="287">
        <v>194.922</v>
      </c>
      <c r="O224" s="111">
        <v>213</v>
      </c>
      <c r="P224" s="111">
        <v>199</v>
      </c>
      <c r="Q224" s="111">
        <v>193</v>
      </c>
      <c r="R224" s="111">
        <v>191</v>
      </c>
      <c r="S224" s="111">
        <v>188</v>
      </c>
      <c r="T224" s="77">
        <v>136</v>
      </c>
      <c r="U224" s="77">
        <v>136</v>
      </c>
      <c r="V224" s="111">
        <v>185</v>
      </c>
      <c r="W224" s="111">
        <v>193</v>
      </c>
      <c r="X224" s="111">
        <v>191</v>
      </c>
      <c r="Y224" s="111">
        <v>192</v>
      </c>
      <c r="Z224" s="111">
        <v>193</v>
      </c>
      <c r="AA224" s="77">
        <v>135</v>
      </c>
      <c r="AB224" s="77">
        <v>135</v>
      </c>
      <c r="AC224" s="111"/>
      <c r="AD224" s="111"/>
      <c r="AE224" s="111"/>
      <c r="AF224" s="111"/>
      <c r="AG224" s="111"/>
      <c r="AH224" s="77"/>
      <c r="AI224" s="77"/>
      <c r="AJ224" s="78">
        <v>193.8</v>
      </c>
      <c r="AK224" s="79">
        <v>20</v>
      </c>
      <c r="AL224" s="80">
        <v>180</v>
      </c>
      <c r="AM224" s="77">
        <v>27</v>
      </c>
      <c r="AN224" s="77">
        <v>136</v>
      </c>
      <c r="AO224" s="81">
        <v>2</v>
      </c>
      <c r="AP224" s="81">
        <v>3</v>
      </c>
      <c r="AQ224" s="81">
        <v>4</v>
      </c>
      <c r="AR224" s="81"/>
      <c r="AS224" s="81">
        <v>1</v>
      </c>
      <c r="AT224" s="81"/>
      <c r="AU224" s="81"/>
      <c r="AV224" s="81"/>
      <c r="AW224" s="81"/>
      <c r="AX224" s="82">
        <v>9</v>
      </c>
      <c r="AY224" s="83">
        <v>633</v>
      </c>
      <c r="AZ224" s="149">
        <v>1.4999999999999999E-2</v>
      </c>
      <c r="BA224" s="84">
        <v>1.4E-2</v>
      </c>
      <c r="BB224" s="83">
        <v>1</v>
      </c>
      <c r="BC224" s="83">
        <v>0</v>
      </c>
      <c r="BD224" s="83">
        <v>3.5</v>
      </c>
      <c r="BE224" s="83">
        <v>1.7</v>
      </c>
      <c r="BF224" s="83">
        <v>122.7</v>
      </c>
      <c r="BG224" s="28" t="s">
        <v>153</v>
      </c>
      <c r="BH224" s="85" t="s">
        <v>154</v>
      </c>
      <c r="BI224" s="85" t="s">
        <v>177</v>
      </c>
      <c r="BJ224" s="85" t="s">
        <v>180</v>
      </c>
      <c r="BK224" s="85">
        <v>2</v>
      </c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  <c r="CW224" s="85"/>
    </row>
    <row r="225" spans="1:101" s="86" customFormat="1" ht="31.5" customHeight="1" x14ac:dyDescent="0.35">
      <c r="A225" s="73">
        <v>2021</v>
      </c>
      <c r="B225" s="74">
        <v>1</v>
      </c>
      <c r="C225" s="284">
        <v>44207</v>
      </c>
      <c r="D225" s="74">
        <v>159</v>
      </c>
      <c r="E225" s="74">
        <v>299</v>
      </c>
      <c r="F225" s="74">
        <v>28</v>
      </c>
      <c r="G225" s="75" t="s">
        <v>181</v>
      </c>
      <c r="H225" s="76" t="s">
        <v>182</v>
      </c>
      <c r="I225" s="76" t="s">
        <v>183</v>
      </c>
      <c r="J225" s="76">
        <v>3</v>
      </c>
      <c r="K225" s="76">
        <v>2</v>
      </c>
      <c r="L225" s="285">
        <v>115</v>
      </c>
      <c r="M225" s="286">
        <v>106.95</v>
      </c>
      <c r="N225" s="287">
        <v>123.05</v>
      </c>
      <c r="O225" s="111">
        <v>101</v>
      </c>
      <c r="P225" s="111">
        <v>109</v>
      </c>
      <c r="Q225" s="111">
        <v>108</v>
      </c>
      <c r="R225" s="111">
        <v>96</v>
      </c>
      <c r="S225" s="111">
        <v>111</v>
      </c>
      <c r="T225" s="77">
        <v>151</v>
      </c>
      <c r="U225" s="77">
        <v>150</v>
      </c>
      <c r="V225" s="111">
        <v>104</v>
      </c>
      <c r="W225" s="111">
        <v>107</v>
      </c>
      <c r="X225" s="111">
        <v>108</v>
      </c>
      <c r="Y225" s="111">
        <v>110</v>
      </c>
      <c r="Z225" s="111">
        <v>107</v>
      </c>
      <c r="AA225" s="77">
        <v>135</v>
      </c>
      <c r="AB225" s="77">
        <v>135</v>
      </c>
      <c r="AC225" s="111"/>
      <c r="AD225" s="111"/>
      <c r="AE225" s="111"/>
      <c r="AF225" s="111"/>
      <c r="AG225" s="111"/>
      <c r="AH225" s="77"/>
      <c r="AI225" s="77"/>
      <c r="AJ225" s="78">
        <v>106.1</v>
      </c>
      <c r="AK225" s="79">
        <v>70</v>
      </c>
      <c r="AL225" s="80">
        <v>154</v>
      </c>
      <c r="AM225" s="77">
        <v>76</v>
      </c>
      <c r="AN225" s="77">
        <v>143</v>
      </c>
      <c r="AO225" s="81">
        <v>7</v>
      </c>
      <c r="AP225" s="81">
        <v>4</v>
      </c>
      <c r="AQ225" s="81">
        <v>5</v>
      </c>
      <c r="AR225" s="81"/>
      <c r="AS225" s="81">
        <v>3</v>
      </c>
      <c r="AT225" s="81"/>
      <c r="AU225" s="81"/>
      <c r="AV225" s="81"/>
      <c r="AW225" s="81"/>
      <c r="AX225" s="82">
        <v>18</v>
      </c>
      <c r="AY225" s="83">
        <v>1626</v>
      </c>
      <c r="AZ225" s="149">
        <v>0.02</v>
      </c>
      <c r="BA225" s="84">
        <v>1.0999999999999999E-2</v>
      </c>
      <c r="BB225" s="83">
        <v>1</v>
      </c>
      <c r="BC225" s="83">
        <v>0.2</v>
      </c>
      <c r="BD225" s="83">
        <v>14.1</v>
      </c>
      <c r="BE225" s="83">
        <v>1.9</v>
      </c>
      <c r="BF225" s="83">
        <v>172.5</v>
      </c>
      <c r="BG225" s="28" t="s">
        <v>148</v>
      </c>
      <c r="BH225" s="85" t="s">
        <v>184</v>
      </c>
      <c r="BI225" s="85"/>
      <c r="BJ225" s="85"/>
      <c r="BK225" s="85">
        <v>2</v>
      </c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  <c r="CW225" s="85"/>
    </row>
    <row r="226" spans="1:101" s="86" customFormat="1" ht="31.5" hidden="1" customHeight="1" x14ac:dyDescent="0.35">
      <c r="A226" s="73">
        <v>2021</v>
      </c>
      <c r="B226" s="74">
        <v>1</v>
      </c>
      <c r="C226" s="284">
        <v>44207</v>
      </c>
      <c r="D226" s="74">
        <v>393</v>
      </c>
      <c r="E226" s="74">
        <v>605</v>
      </c>
      <c r="F226" s="74">
        <v>34</v>
      </c>
      <c r="G226" s="75" t="s">
        <v>268</v>
      </c>
      <c r="H226" s="76" t="s">
        <v>269</v>
      </c>
      <c r="I226" s="76" t="s">
        <v>270</v>
      </c>
      <c r="J226" s="76">
        <v>1</v>
      </c>
      <c r="K226" s="76">
        <v>2</v>
      </c>
      <c r="L226" s="285">
        <v>1293</v>
      </c>
      <c r="M226" s="286">
        <v>1202.49</v>
      </c>
      <c r="N226" s="287">
        <v>1383.51</v>
      </c>
      <c r="O226" s="111"/>
      <c r="P226" s="111"/>
      <c r="Q226" s="111"/>
      <c r="R226" s="111"/>
      <c r="S226" s="111"/>
      <c r="T226" s="77"/>
      <c r="U226" s="77"/>
      <c r="V226" s="111"/>
      <c r="W226" s="111"/>
      <c r="X226" s="111"/>
      <c r="Y226" s="111"/>
      <c r="Z226" s="111"/>
      <c r="AA226" s="77"/>
      <c r="AB226" s="77"/>
      <c r="AC226" s="111"/>
      <c r="AD226" s="111"/>
      <c r="AE226" s="111"/>
      <c r="AF226" s="111"/>
      <c r="AG226" s="111"/>
      <c r="AH226" s="77"/>
      <c r="AI226" s="77"/>
      <c r="AJ226" s="78"/>
      <c r="AK226" s="79">
        <v>13</v>
      </c>
      <c r="AL226" s="80">
        <v>200</v>
      </c>
      <c r="AM226" s="77"/>
      <c r="AN226" s="77"/>
      <c r="AO226" s="81"/>
      <c r="AP226" s="81"/>
      <c r="AQ226" s="81"/>
      <c r="AR226" s="81"/>
      <c r="AS226" s="81"/>
      <c r="AT226" s="81"/>
      <c r="AU226" s="81"/>
      <c r="AV226" s="81"/>
      <c r="AW226" s="81"/>
      <c r="AX226" s="82"/>
      <c r="AY226" s="83">
        <v>100</v>
      </c>
      <c r="AZ226" s="149">
        <v>0.02</v>
      </c>
      <c r="BA226" s="84"/>
      <c r="BB226" s="83"/>
      <c r="BC226" s="83"/>
      <c r="BD226" s="83">
        <v>0.1</v>
      </c>
      <c r="BE226" s="83"/>
      <c r="BF226" s="83"/>
      <c r="BG226" s="28" t="s">
        <v>271</v>
      </c>
      <c r="BH226" s="85" t="s">
        <v>271</v>
      </c>
      <c r="BI226" s="85"/>
      <c r="BJ226" s="85"/>
      <c r="BK226" s="85">
        <v>2</v>
      </c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  <c r="CW226" s="85"/>
    </row>
    <row r="227" spans="1:101" s="86" customFormat="1" ht="31.5" customHeight="1" x14ac:dyDescent="0.35">
      <c r="A227" s="73">
        <v>2021</v>
      </c>
      <c r="B227" s="74">
        <v>1</v>
      </c>
      <c r="C227" s="284">
        <v>44207</v>
      </c>
      <c r="D227" s="74">
        <v>334</v>
      </c>
      <c r="E227" s="74">
        <v>254</v>
      </c>
      <c r="F227" s="74">
        <v>46</v>
      </c>
      <c r="G227" s="75" t="s">
        <v>189</v>
      </c>
      <c r="H227" s="76" t="s">
        <v>190</v>
      </c>
      <c r="I227" s="76" t="s">
        <v>191</v>
      </c>
      <c r="J227" s="76">
        <v>4</v>
      </c>
      <c r="K227" s="76">
        <v>2</v>
      </c>
      <c r="L227" s="285">
        <v>203</v>
      </c>
      <c r="M227" s="286">
        <v>188.79</v>
      </c>
      <c r="N227" s="287">
        <v>217.21</v>
      </c>
      <c r="O227" s="111">
        <v>213</v>
      </c>
      <c r="P227" s="111">
        <v>219</v>
      </c>
      <c r="Q227" s="111">
        <v>205</v>
      </c>
      <c r="R227" s="111">
        <v>209</v>
      </c>
      <c r="S227" s="111">
        <v>215</v>
      </c>
      <c r="T227" s="77">
        <v>138</v>
      </c>
      <c r="U227" s="77">
        <v>135</v>
      </c>
      <c r="V227" s="111">
        <v>214</v>
      </c>
      <c r="W227" s="111">
        <v>215</v>
      </c>
      <c r="X227" s="111">
        <v>211</v>
      </c>
      <c r="Y227" s="111">
        <v>206</v>
      </c>
      <c r="Z227" s="111">
        <v>223</v>
      </c>
      <c r="AA227" s="77">
        <v>141</v>
      </c>
      <c r="AB227" s="77">
        <v>136</v>
      </c>
      <c r="AC227" s="111"/>
      <c r="AD227" s="111"/>
      <c r="AE227" s="111"/>
      <c r="AF227" s="111"/>
      <c r="AG227" s="111"/>
      <c r="AH227" s="77"/>
      <c r="AI227" s="77"/>
      <c r="AJ227" s="78">
        <v>213</v>
      </c>
      <c r="AK227" s="79">
        <v>88</v>
      </c>
      <c r="AL227" s="80">
        <v>164</v>
      </c>
      <c r="AM227" s="77">
        <v>105</v>
      </c>
      <c r="AN227" s="77">
        <v>138</v>
      </c>
      <c r="AO227" s="81">
        <v>7</v>
      </c>
      <c r="AP227" s="81">
        <v>5</v>
      </c>
      <c r="AQ227" s="81">
        <v>4</v>
      </c>
      <c r="AR227" s="81"/>
      <c r="AS227" s="81">
        <v>3</v>
      </c>
      <c r="AT227" s="81"/>
      <c r="AU227" s="81"/>
      <c r="AV227" s="81"/>
      <c r="AW227" s="81"/>
      <c r="AX227" s="82">
        <v>19</v>
      </c>
      <c r="AY227" s="83">
        <v>1699</v>
      </c>
      <c r="AZ227" s="149">
        <v>0.02</v>
      </c>
      <c r="BA227" s="84">
        <v>1.0999999999999999E-2</v>
      </c>
      <c r="BB227" s="83">
        <v>1</v>
      </c>
      <c r="BC227" s="83">
        <v>0.1</v>
      </c>
      <c r="BD227" s="83">
        <v>8.4</v>
      </c>
      <c r="BE227" s="83">
        <v>4</v>
      </c>
      <c r="BF227" s="83">
        <v>361.9</v>
      </c>
      <c r="BG227" s="28" t="s">
        <v>148</v>
      </c>
      <c r="BH227" s="85" t="s">
        <v>184</v>
      </c>
      <c r="BI227" s="85" t="s">
        <v>192</v>
      </c>
      <c r="BJ227" s="85"/>
      <c r="BK227" s="85">
        <v>2</v>
      </c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  <c r="CW227" s="85"/>
    </row>
    <row r="228" spans="1:101" s="86" customFormat="1" ht="31.5" customHeight="1" x14ac:dyDescent="0.35">
      <c r="A228" s="73">
        <v>2021</v>
      </c>
      <c r="B228" s="74">
        <v>1</v>
      </c>
      <c r="C228" s="284">
        <v>44207</v>
      </c>
      <c r="D228" s="74">
        <v>415</v>
      </c>
      <c r="E228" s="74">
        <v>655</v>
      </c>
      <c r="F228" s="74">
        <v>47</v>
      </c>
      <c r="G228" s="75" t="s">
        <v>246</v>
      </c>
      <c r="H228" s="76" t="s">
        <v>247</v>
      </c>
      <c r="I228" s="76" t="s">
        <v>191</v>
      </c>
      <c r="J228" s="76">
        <v>3</v>
      </c>
      <c r="K228" s="76">
        <v>1</v>
      </c>
      <c r="L228" s="285">
        <v>148</v>
      </c>
      <c r="M228" s="286">
        <v>137.63999999999999</v>
      </c>
      <c r="N228" s="287">
        <v>158.36000000000001</v>
      </c>
      <c r="O228" s="111"/>
      <c r="P228" s="111"/>
      <c r="Q228" s="111"/>
      <c r="R228" s="111"/>
      <c r="S228" s="111"/>
      <c r="T228" s="77"/>
      <c r="U228" s="77"/>
      <c r="V228" s="111"/>
      <c r="W228" s="111"/>
      <c r="X228" s="111"/>
      <c r="Y228" s="111"/>
      <c r="Z228" s="111"/>
      <c r="AA228" s="77"/>
      <c r="AB228" s="77"/>
      <c r="AC228" s="111"/>
      <c r="AD228" s="111"/>
      <c r="AE228" s="111"/>
      <c r="AF228" s="111"/>
      <c r="AG228" s="111"/>
      <c r="AH228" s="77"/>
      <c r="AI228" s="77"/>
      <c r="AJ228" s="78"/>
      <c r="AK228" s="79">
        <v>60</v>
      </c>
      <c r="AL228" s="80">
        <v>180</v>
      </c>
      <c r="AM228" s="77"/>
      <c r="AN228" s="77"/>
      <c r="AO228" s="81"/>
      <c r="AP228" s="81"/>
      <c r="AQ228" s="81"/>
      <c r="AR228" s="81"/>
      <c r="AS228" s="81"/>
      <c r="AT228" s="81"/>
      <c r="AU228" s="81"/>
      <c r="AV228" s="81"/>
      <c r="AW228" s="81"/>
      <c r="AX228" s="82"/>
      <c r="AY228" s="83">
        <v>60</v>
      </c>
      <c r="AZ228" s="149">
        <v>0.02</v>
      </c>
      <c r="BA228" s="84"/>
      <c r="BB228" s="83"/>
      <c r="BC228" s="83"/>
      <c r="BD228" s="83">
        <v>0.4</v>
      </c>
      <c r="BE228" s="83"/>
      <c r="BF228" s="83"/>
      <c r="BG228" s="28" t="s">
        <v>148</v>
      </c>
      <c r="BH228" s="85" t="s">
        <v>149</v>
      </c>
      <c r="BI228" s="85" t="s">
        <v>248</v>
      </c>
      <c r="BJ228" s="85"/>
      <c r="BK228" s="85">
        <v>2</v>
      </c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  <c r="CW228" s="85"/>
    </row>
    <row r="229" spans="1:101" s="86" customFormat="1" ht="31.5" customHeight="1" x14ac:dyDescent="0.35">
      <c r="A229" s="73">
        <v>2021</v>
      </c>
      <c r="B229" s="74">
        <v>1</v>
      </c>
      <c r="C229" s="284">
        <v>44207</v>
      </c>
      <c r="D229" s="74">
        <v>415</v>
      </c>
      <c r="E229" s="74">
        <v>657</v>
      </c>
      <c r="F229" s="74">
        <v>47</v>
      </c>
      <c r="G229" s="75" t="s">
        <v>252</v>
      </c>
      <c r="H229" s="76" t="s">
        <v>253</v>
      </c>
      <c r="I229" s="76" t="s">
        <v>191</v>
      </c>
      <c r="J229" s="76">
        <v>3</v>
      </c>
      <c r="K229" s="76">
        <v>1</v>
      </c>
      <c r="L229" s="285">
        <v>90</v>
      </c>
      <c r="M229" s="286">
        <v>83.7</v>
      </c>
      <c r="N229" s="287">
        <v>96.3</v>
      </c>
      <c r="O229" s="111"/>
      <c r="P229" s="111"/>
      <c r="Q229" s="111"/>
      <c r="R229" s="111"/>
      <c r="S229" s="111"/>
      <c r="T229" s="77"/>
      <c r="U229" s="77"/>
      <c r="V229" s="111"/>
      <c r="W229" s="111"/>
      <c r="X229" s="111"/>
      <c r="Y229" s="111"/>
      <c r="Z229" s="111"/>
      <c r="AA229" s="77"/>
      <c r="AB229" s="77"/>
      <c r="AC229" s="111"/>
      <c r="AD229" s="111"/>
      <c r="AE229" s="111"/>
      <c r="AF229" s="111"/>
      <c r="AG229" s="111"/>
      <c r="AH229" s="77"/>
      <c r="AI229" s="77"/>
      <c r="AJ229" s="78"/>
      <c r="AK229" s="79">
        <v>60</v>
      </c>
      <c r="AL229" s="80">
        <v>180</v>
      </c>
      <c r="AM229" s="77"/>
      <c r="AN229" s="77"/>
      <c r="AO229" s="81"/>
      <c r="AP229" s="81"/>
      <c r="AQ229" s="81"/>
      <c r="AR229" s="81"/>
      <c r="AS229" s="81"/>
      <c r="AT229" s="81"/>
      <c r="AU229" s="81"/>
      <c r="AV229" s="81"/>
      <c r="AW229" s="81"/>
      <c r="AX229" s="82"/>
      <c r="AY229" s="83">
        <v>75</v>
      </c>
      <c r="AZ229" s="149">
        <v>0.02</v>
      </c>
      <c r="BA229" s="84"/>
      <c r="BB229" s="83"/>
      <c r="BC229" s="83"/>
      <c r="BD229" s="83">
        <v>0.8</v>
      </c>
      <c r="BE229" s="83"/>
      <c r="BF229" s="83"/>
      <c r="BG229" s="28" t="s">
        <v>148</v>
      </c>
      <c r="BH229" s="85" t="s">
        <v>149</v>
      </c>
      <c r="BI229" s="85" t="s">
        <v>254</v>
      </c>
      <c r="BJ229" s="85"/>
      <c r="BK229" s="85">
        <v>2</v>
      </c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  <c r="CW229" s="85"/>
    </row>
    <row r="230" spans="1:101" s="86" customFormat="1" ht="31.5" customHeight="1" x14ac:dyDescent="0.35">
      <c r="A230" s="73">
        <v>2021</v>
      </c>
      <c r="B230" s="74">
        <v>1</v>
      </c>
      <c r="C230" s="284">
        <v>44207</v>
      </c>
      <c r="D230" s="74">
        <v>214</v>
      </c>
      <c r="E230" s="74">
        <v>142</v>
      </c>
      <c r="F230" s="74">
        <v>48</v>
      </c>
      <c r="G230" s="75" t="s">
        <v>258</v>
      </c>
      <c r="H230" s="76" t="s">
        <v>259</v>
      </c>
      <c r="I230" s="76" t="s">
        <v>191</v>
      </c>
      <c r="J230" s="76">
        <v>4</v>
      </c>
      <c r="K230" s="76">
        <v>1</v>
      </c>
      <c r="L230" s="285">
        <v>351</v>
      </c>
      <c r="M230" s="286">
        <v>326.43</v>
      </c>
      <c r="N230" s="287">
        <v>375.57</v>
      </c>
      <c r="O230" s="111">
        <v>345</v>
      </c>
      <c r="P230" s="111">
        <v>365</v>
      </c>
      <c r="Q230" s="111">
        <v>323</v>
      </c>
      <c r="R230" s="111">
        <v>356</v>
      </c>
      <c r="S230" s="111">
        <v>375</v>
      </c>
      <c r="T230" s="77">
        <v>280</v>
      </c>
      <c r="U230" s="77">
        <v>275</v>
      </c>
      <c r="V230" s="111">
        <v>387</v>
      </c>
      <c r="W230" s="111">
        <v>332</v>
      </c>
      <c r="X230" s="111">
        <v>346</v>
      </c>
      <c r="Y230" s="111">
        <v>362</v>
      </c>
      <c r="Z230" s="111">
        <v>325</v>
      </c>
      <c r="AA230" s="77">
        <v>290</v>
      </c>
      <c r="AB230" s="77">
        <v>292</v>
      </c>
      <c r="AC230" s="111"/>
      <c r="AD230" s="111"/>
      <c r="AE230" s="111"/>
      <c r="AF230" s="111"/>
      <c r="AG230" s="111"/>
      <c r="AH230" s="77"/>
      <c r="AI230" s="77"/>
      <c r="AJ230" s="78">
        <v>351.6</v>
      </c>
      <c r="AK230" s="79">
        <v>68</v>
      </c>
      <c r="AL230" s="80">
        <v>212</v>
      </c>
      <c r="AM230" s="77">
        <v>51</v>
      </c>
      <c r="AN230" s="77">
        <v>284</v>
      </c>
      <c r="AO230" s="81">
        <v>12</v>
      </c>
      <c r="AP230" s="81">
        <v>2</v>
      </c>
      <c r="AQ230" s="81">
        <v>8</v>
      </c>
      <c r="AR230" s="81"/>
      <c r="AS230" s="81"/>
      <c r="AT230" s="81"/>
      <c r="AU230" s="81"/>
      <c r="AV230" s="81"/>
      <c r="AW230" s="81"/>
      <c r="AX230" s="82">
        <v>22</v>
      </c>
      <c r="AY230" s="83">
        <v>1023</v>
      </c>
      <c r="AZ230" s="149">
        <v>0.02</v>
      </c>
      <c r="BA230" s="84">
        <v>2.1999999999999999E-2</v>
      </c>
      <c r="BB230" s="83"/>
      <c r="BC230" s="83">
        <v>0.1</v>
      </c>
      <c r="BD230" s="83">
        <v>2.9</v>
      </c>
      <c r="BE230" s="83">
        <v>7.7</v>
      </c>
      <c r="BF230" s="83">
        <v>359.7</v>
      </c>
      <c r="BG230" s="28" t="s">
        <v>148</v>
      </c>
      <c r="BH230" s="85" t="s">
        <v>187</v>
      </c>
      <c r="BI230" s="85" t="s">
        <v>260</v>
      </c>
      <c r="BJ230" s="85"/>
      <c r="BK230" s="85">
        <v>2</v>
      </c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  <c r="CW230" s="85"/>
    </row>
    <row r="231" spans="1:101" s="86" customFormat="1" ht="31.5" customHeight="1" x14ac:dyDescent="0.35">
      <c r="A231" s="73">
        <v>2021</v>
      </c>
      <c r="B231" s="74">
        <v>1</v>
      </c>
      <c r="C231" s="284">
        <v>44207</v>
      </c>
      <c r="D231" s="74">
        <v>4</v>
      </c>
      <c r="E231" s="74">
        <v>11</v>
      </c>
      <c r="F231" s="74">
        <v>49</v>
      </c>
      <c r="G231" s="75" t="s">
        <v>193</v>
      </c>
      <c r="H231" s="76" t="s">
        <v>194</v>
      </c>
      <c r="I231" s="76" t="s">
        <v>191</v>
      </c>
      <c r="J231" s="76">
        <v>2</v>
      </c>
      <c r="K231" s="76">
        <v>2</v>
      </c>
      <c r="L231" s="285">
        <v>212</v>
      </c>
      <c r="M231" s="286">
        <v>197.16</v>
      </c>
      <c r="N231" s="287">
        <v>226.84</v>
      </c>
      <c r="O231" s="111"/>
      <c r="P231" s="111"/>
      <c r="Q231" s="111"/>
      <c r="R231" s="111"/>
      <c r="S231" s="111"/>
      <c r="T231" s="77"/>
      <c r="U231" s="77"/>
      <c r="V231" s="111"/>
      <c r="W231" s="111">
        <v>223</v>
      </c>
      <c r="X231" s="111">
        <v>218</v>
      </c>
      <c r="Y231" s="111">
        <v>215</v>
      </c>
      <c r="Z231" s="111">
        <v>222</v>
      </c>
      <c r="AA231" s="77">
        <v>209</v>
      </c>
      <c r="AB231" s="77">
        <v>205</v>
      </c>
      <c r="AC231" s="111"/>
      <c r="AD231" s="111"/>
      <c r="AE231" s="111"/>
      <c r="AF231" s="111"/>
      <c r="AG231" s="111"/>
      <c r="AH231" s="77"/>
      <c r="AI231" s="77"/>
      <c r="AJ231" s="78">
        <v>219.5</v>
      </c>
      <c r="AK231" s="79">
        <v>37</v>
      </c>
      <c r="AL231" s="80">
        <v>195</v>
      </c>
      <c r="AM231" s="77">
        <v>35</v>
      </c>
      <c r="AN231" s="77">
        <v>207</v>
      </c>
      <c r="AO231" s="81">
        <v>4</v>
      </c>
      <c r="AP231" s="81">
        <v>4</v>
      </c>
      <c r="AQ231" s="81">
        <v>4</v>
      </c>
      <c r="AR231" s="81"/>
      <c r="AS231" s="81"/>
      <c r="AT231" s="81"/>
      <c r="AU231" s="81"/>
      <c r="AV231" s="81"/>
      <c r="AW231" s="81"/>
      <c r="AX231" s="82">
        <v>12</v>
      </c>
      <c r="AY231" s="83">
        <v>412</v>
      </c>
      <c r="AZ231" s="149">
        <v>0.02</v>
      </c>
      <c r="BA231" s="84">
        <v>2.9000000000000001E-2</v>
      </c>
      <c r="BB231" s="83"/>
      <c r="BC231" s="83">
        <v>0.1</v>
      </c>
      <c r="BD231" s="83">
        <v>1.9</v>
      </c>
      <c r="BE231" s="83">
        <v>2.6</v>
      </c>
      <c r="BF231" s="83">
        <v>90.4</v>
      </c>
      <c r="BG231" s="28" t="s">
        <v>148</v>
      </c>
      <c r="BH231" s="85" t="s">
        <v>187</v>
      </c>
      <c r="BI231" s="85" t="s">
        <v>195</v>
      </c>
      <c r="BJ231" s="85"/>
      <c r="BK231" s="85">
        <v>2</v>
      </c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  <c r="CW231" s="85"/>
    </row>
    <row r="232" spans="1:101" s="86" customFormat="1" ht="31.5" customHeight="1" x14ac:dyDescent="0.35">
      <c r="A232" s="73">
        <v>2021</v>
      </c>
      <c r="B232" s="74">
        <v>1</v>
      </c>
      <c r="C232" s="284">
        <v>44207</v>
      </c>
      <c r="D232" s="74">
        <v>4</v>
      </c>
      <c r="E232" s="74">
        <v>12</v>
      </c>
      <c r="F232" s="74">
        <v>49</v>
      </c>
      <c r="G232" s="75" t="s">
        <v>196</v>
      </c>
      <c r="H232" s="76" t="s">
        <v>197</v>
      </c>
      <c r="I232" s="76" t="s">
        <v>191</v>
      </c>
      <c r="J232" s="76">
        <v>2</v>
      </c>
      <c r="K232" s="76">
        <v>2</v>
      </c>
      <c r="L232" s="285">
        <v>212</v>
      </c>
      <c r="M232" s="286">
        <v>197.16</v>
      </c>
      <c r="N232" s="287">
        <v>226.84</v>
      </c>
      <c r="O232" s="111"/>
      <c r="P232" s="111"/>
      <c r="Q232" s="111"/>
      <c r="R232" s="111"/>
      <c r="S232" s="111"/>
      <c r="T232" s="77"/>
      <c r="U232" s="77"/>
      <c r="V232" s="111"/>
      <c r="W232" s="111">
        <v>218</v>
      </c>
      <c r="X232" s="111">
        <v>212</v>
      </c>
      <c r="Y232" s="111">
        <v>210</v>
      </c>
      <c r="Z232" s="111">
        <v>218</v>
      </c>
      <c r="AA232" s="77">
        <v>209</v>
      </c>
      <c r="AB232" s="77">
        <v>205</v>
      </c>
      <c r="AC232" s="111"/>
      <c r="AD232" s="111"/>
      <c r="AE232" s="111"/>
      <c r="AF232" s="111"/>
      <c r="AG232" s="111"/>
      <c r="AH232" s="77"/>
      <c r="AI232" s="77"/>
      <c r="AJ232" s="78">
        <v>214.5</v>
      </c>
      <c r="AK232" s="79">
        <v>37</v>
      </c>
      <c r="AL232" s="80">
        <v>195</v>
      </c>
      <c r="AM232" s="77">
        <v>35</v>
      </c>
      <c r="AN232" s="77">
        <v>207</v>
      </c>
      <c r="AO232" s="81">
        <v>4</v>
      </c>
      <c r="AP232" s="81">
        <v>4</v>
      </c>
      <c r="AQ232" s="81">
        <v>4</v>
      </c>
      <c r="AR232" s="81"/>
      <c r="AS232" s="81"/>
      <c r="AT232" s="81"/>
      <c r="AU232" s="81"/>
      <c r="AV232" s="81"/>
      <c r="AW232" s="81"/>
      <c r="AX232" s="82">
        <v>12</v>
      </c>
      <c r="AY232" s="83">
        <v>412</v>
      </c>
      <c r="AZ232" s="149">
        <v>0.02</v>
      </c>
      <c r="BA232" s="84">
        <v>2.9000000000000001E-2</v>
      </c>
      <c r="BB232" s="83"/>
      <c r="BC232" s="83">
        <v>0.1</v>
      </c>
      <c r="BD232" s="83">
        <v>1.9</v>
      </c>
      <c r="BE232" s="83">
        <v>2.6</v>
      </c>
      <c r="BF232" s="83">
        <v>88.4</v>
      </c>
      <c r="BG232" s="28" t="s">
        <v>148</v>
      </c>
      <c r="BH232" s="85" t="s">
        <v>187</v>
      </c>
      <c r="BI232" s="85" t="s">
        <v>198</v>
      </c>
      <c r="BJ232" s="85"/>
      <c r="BK232" s="85">
        <v>2</v>
      </c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  <c r="CW232" s="85"/>
    </row>
    <row r="233" spans="1:101" s="86" customFormat="1" ht="31.5" hidden="1" customHeight="1" x14ac:dyDescent="0.35">
      <c r="A233" s="73">
        <v>2021</v>
      </c>
      <c r="B233" s="74">
        <v>1</v>
      </c>
      <c r="C233" s="284">
        <v>44208</v>
      </c>
      <c r="D233" s="74">
        <v>382</v>
      </c>
      <c r="E233" s="74">
        <v>449</v>
      </c>
      <c r="F233" s="74">
        <v>2</v>
      </c>
      <c r="G233" s="75" t="s">
        <v>272</v>
      </c>
      <c r="H233" s="76" t="s">
        <v>273</v>
      </c>
      <c r="I233" s="76" t="s">
        <v>144</v>
      </c>
      <c r="J233" s="76">
        <v>3</v>
      </c>
      <c r="K233" s="76">
        <v>1</v>
      </c>
      <c r="L233" s="285">
        <v>46</v>
      </c>
      <c r="M233" s="286">
        <v>40.985999999999997</v>
      </c>
      <c r="N233" s="287">
        <v>50.048000000000002</v>
      </c>
      <c r="O233" s="111">
        <v>42</v>
      </c>
      <c r="P233" s="111">
        <v>43</v>
      </c>
      <c r="Q233" s="111">
        <v>45</v>
      </c>
      <c r="R233" s="111">
        <v>39</v>
      </c>
      <c r="S233" s="111">
        <v>43</v>
      </c>
      <c r="T233" s="77">
        <v>91</v>
      </c>
      <c r="U233" s="77">
        <v>89</v>
      </c>
      <c r="V233" s="111">
        <v>33</v>
      </c>
      <c r="W233" s="111">
        <v>41</v>
      </c>
      <c r="X233" s="111">
        <v>44</v>
      </c>
      <c r="Y233" s="111">
        <v>43</v>
      </c>
      <c r="Z233" s="111">
        <v>45</v>
      </c>
      <c r="AA233" s="77">
        <v>88</v>
      </c>
      <c r="AB233" s="77">
        <v>83</v>
      </c>
      <c r="AC233" s="111"/>
      <c r="AD233" s="111"/>
      <c r="AE233" s="111"/>
      <c r="AF233" s="111"/>
      <c r="AG233" s="111"/>
      <c r="AH233" s="77"/>
      <c r="AI233" s="77"/>
      <c r="AJ233" s="78">
        <v>41.7</v>
      </c>
      <c r="AK233" s="79">
        <v>108</v>
      </c>
      <c r="AL233" s="80">
        <v>100</v>
      </c>
      <c r="AM233" s="77">
        <v>123</v>
      </c>
      <c r="AN233" s="77">
        <v>88</v>
      </c>
      <c r="AO233" s="81">
        <v>10</v>
      </c>
      <c r="AP233" s="81">
        <v>4</v>
      </c>
      <c r="AQ233" s="81">
        <v>8</v>
      </c>
      <c r="AR233" s="81"/>
      <c r="AS233" s="81"/>
      <c r="AT233" s="81"/>
      <c r="AU233" s="81"/>
      <c r="AV233" s="81"/>
      <c r="AW233" s="81"/>
      <c r="AX233" s="82">
        <v>22</v>
      </c>
      <c r="AY233" s="83">
        <v>2272</v>
      </c>
      <c r="AZ233" s="149">
        <v>1.4999999999999999E-2</v>
      </c>
      <c r="BA233" s="84">
        <v>0.01</v>
      </c>
      <c r="BB233" s="83">
        <v>1</v>
      </c>
      <c r="BC233" s="83">
        <v>0.5</v>
      </c>
      <c r="BD233" s="83">
        <v>49.4</v>
      </c>
      <c r="BE233" s="83">
        <v>0.9</v>
      </c>
      <c r="BF233" s="83">
        <v>94.7</v>
      </c>
      <c r="BG233" s="28" t="s">
        <v>153</v>
      </c>
      <c r="BH233" s="85" t="s">
        <v>154</v>
      </c>
      <c r="BI233" s="85" t="s">
        <v>274</v>
      </c>
      <c r="BJ233" s="85" t="s">
        <v>156</v>
      </c>
      <c r="BK233" s="85">
        <v>2</v>
      </c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  <c r="CW233" s="85"/>
    </row>
    <row r="234" spans="1:101" s="86" customFormat="1" ht="31.5" hidden="1" customHeight="1" x14ac:dyDescent="0.35">
      <c r="A234" s="73">
        <v>2021</v>
      </c>
      <c r="B234" s="74">
        <v>1</v>
      </c>
      <c r="C234" s="284">
        <v>44208</v>
      </c>
      <c r="D234" s="74">
        <v>18</v>
      </c>
      <c r="E234" s="74">
        <v>49</v>
      </c>
      <c r="F234" s="74">
        <v>3</v>
      </c>
      <c r="G234" s="75" t="s">
        <v>275</v>
      </c>
      <c r="H234" s="76" t="s">
        <v>276</v>
      </c>
      <c r="I234" s="76" t="s">
        <v>165</v>
      </c>
      <c r="J234" s="76">
        <v>2</v>
      </c>
      <c r="K234" s="76">
        <v>3</v>
      </c>
      <c r="L234" s="285">
        <v>100</v>
      </c>
      <c r="M234" s="286">
        <v>95.5</v>
      </c>
      <c r="N234" s="287">
        <v>104.5</v>
      </c>
      <c r="O234" s="111">
        <v>107</v>
      </c>
      <c r="P234" s="111">
        <v>103</v>
      </c>
      <c r="Q234" s="111">
        <v>106</v>
      </c>
      <c r="R234" s="111">
        <v>100</v>
      </c>
      <c r="S234" s="111">
        <v>99</v>
      </c>
      <c r="T234" s="77"/>
      <c r="U234" s="77">
        <v>119</v>
      </c>
      <c r="V234" s="111">
        <v>102</v>
      </c>
      <c r="W234" s="111">
        <v>103</v>
      </c>
      <c r="X234" s="111">
        <v>104</v>
      </c>
      <c r="Y234" s="111">
        <v>102</v>
      </c>
      <c r="Z234" s="111">
        <v>101</v>
      </c>
      <c r="AA234" s="77">
        <v>120</v>
      </c>
      <c r="AB234" s="77">
        <v>118</v>
      </c>
      <c r="AC234" s="111"/>
      <c r="AD234" s="111"/>
      <c r="AE234" s="111"/>
      <c r="AF234" s="111"/>
      <c r="AG234" s="111"/>
      <c r="AH234" s="77"/>
      <c r="AI234" s="77"/>
      <c r="AJ234" s="78">
        <v>102.7</v>
      </c>
      <c r="AK234" s="79">
        <v>101</v>
      </c>
      <c r="AL234" s="80">
        <v>107</v>
      </c>
      <c r="AM234" s="77">
        <v>61</v>
      </c>
      <c r="AN234" s="77">
        <v>119</v>
      </c>
      <c r="AO234" s="81">
        <v>10</v>
      </c>
      <c r="AP234" s="81"/>
      <c r="AQ234" s="81">
        <v>5</v>
      </c>
      <c r="AR234" s="81"/>
      <c r="AS234" s="81"/>
      <c r="AT234" s="81"/>
      <c r="AU234" s="81"/>
      <c r="AV234" s="81"/>
      <c r="AW234" s="81"/>
      <c r="AX234" s="82">
        <v>15</v>
      </c>
      <c r="AY234" s="83">
        <v>1050</v>
      </c>
      <c r="AZ234" s="149">
        <v>1.4999999999999999E-2</v>
      </c>
      <c r="BA234" s="84">
        <v>1.4E-2</v>
      </c>
      <c r="BB234" s="83">
        <v>1</v>
      </c>
      <c r="BC234" s="83">
        <v>0.2</v>
      </c>
      <c r="BD234" s="83">
        <v>10.5</v>
      </c>
      <c r="BE234" s="83">
        <v>1.5</v>
      </c>
      <c r="BF234" s="83">
        <v>107.8</v>
      </c>
      <c r="BG234" s="28" t="s">
        <v>153</v>
      </c>
      <c r="BH234" s="85" t="s">
        <v>154</v>
      </c>
      <c r="BI234" s="85" t="s">
        <v>277</v>
      </c>
      <c r="BJ234" s="85" t="s">
        <v>167</v>
      </c>
      <c r="BK234" s="85">
        <v>2</v>
      </c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  <c r="CW234" s="85"/>
    </row>
    <row r="235" spans="1:101" s="86" customFormat="1" ht="31.5" hidden="1" customHeight="1" x14ac:dyDescent="0.35">
      <c r="A235" s="73">
        <v>2021</v>
      </c>
      <c r="B235" s="74">
        <v>1</v>
      </c>
      <c r="C235" s="284">
        <v>44208</v>
      </c>
      <c r="D235" s="74">
        <v>18</v>
      </c>
      <c r="E235" s="74">
        <v>50</v>
      </c>
      <c r="F235" s="74">
        <v>3</v>
      </c>
      <c r="G235" s="75" t="s">
        <v>278</v>
      </c>
      <c r="H235" s="76" t="s">
        <v>279</v>
      </c>
      <c r="I235" s="76" t="s">
        <v>165</v>
      </c>
      <c r="J235" s="76">
        <v>2</v>
      </c>
      <c r="K235" s="76">
        <v>3</v>
      </c>
      <c r="L235" s="285">
        <v>54</v>
      </c>
      <c r="M235" s="286">
        <v>51.57</v>
      </c>
      <c r="N235" s="287">
        <v>56.43</v>
      </c>
      <c r="O235" s="111">
        <v>54</v>
      </c>
      <c r="P235" s="111">
        <v>53</v>
      </c>
      <c r="Q235" s="111">
        <v>58</v>
      </c>
      <c r="R235" s="111">
        <v>55</v>
      </c>
      <c r="S235" s="111">
        <v>53</v>
      </c>
      <c r="T235" s="77"/>
      <c r="U235" s="77">
        <v>119</v>
      </c>
      <c r="V235" s="111">
        <v>55</v>
      </c>
      <c r="W235" s="111">
        <v>54</v>
      </c>
      <c r="X235" s="111">
        <v>54</v>
      </c>
      <c r="Y235" s="111">
        <v>53</v>
      </c>
      <c r="Z235" s="111">
        <v>53</v>
      </c>
      <c r="AA235" s="77">
        <v>120</v>
      </c>
      <c r="AB235" s="77">
        <v>118</v>
      </c>
      <c r="AC235" s="111"/>
      <c r="AD235" s="111"/>
      <c r="AE235" s="111"/>
      <c r="AF235" s="111"/>
      <c r="AG235" s="111"/>
      <c r="AH235" s="77"/>
      <c r="AI235" s="77"/>
      <c r="AJ235" s="78">
        <v>54.2</v>
      </c>
      <c r="AK235" s="79">
        <v>101</v>
      </c>
      <c r="AL235" s="80">
        <v>107</v>
      </c>
      <c r="AM235" s="77">
        <v>61</v>
      </c>
      <c r="AN235" s="77">
        <v>119</v>
      </c>
      <c r="AO235" s="81">
        <v>7</v>
      </c>
      <c r="AP235" s="81">
        <v>2</v>
      </c>
      <c r="AQ235" s="81">
        <v>7</v>
      </c>
      <c r="AR235" s="81"/>
      <c r="AS235" s="81">
        <v>2</v>
      </c>
      <c r="AT235" s="81"/>
      <c r="AU235" s="81"/>
      <c r="AV235" s="81"/>
      <c r="AW235" s="81"/>
      <c r="AX235" s="82">
        <v>18</v>
      </c>
      <c r="AY235" s="83">
        <v>1866</v>
      </c>
      <c r="AZ235" s="149">
        <v>1.4999999999999999E-2</v>
      </c>
      <c r="BA235" s="84">
        <v>0.01</v>
      </c>
      <c r="BB235" s="83">
        <v>1</v>
      </c>
      <c r="BC235" s="83">
        <v>0.3</v>
      </c>
      <c r="BD235" s="83">
        <v>34.6</v>
      </c>
      <c r="BE235" s="83">
        <v>1</v>
      </c>
      <c r="BF235" s="83">
        <v>101.1</v>
      </c>
      <c r="BG235" s="28" t="s">
        <v>153</v>
      </c>
      <c r="BH235" s="85" t="s">
        <v>154</v>
      </c>
      <c r="BI235" s="85" t="s">
        <v>280</v>
      </c>
      <c r="BJ235" s="85" t="s">
        <v>167</v>
      </c>
      <c r="BK235" s="85">
        <v>2</v>
      </c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</row>
    <row r="236" spans="1:101" s="86" customFormat="1" ht="31.5" hidden="1" customHeight="1" x14ac:dyDescent="0.35">
      <c r="A236" s="73">
        <v>2021</v>
      </c>
      <c r="B236" s="74">
        <v>1</v>
      </c>
      <c r="C236" s="284">
        <v>44208</v>
      </c>
      <c r="D236" s="74">
        <v>181</v>
      </c>
      <c r="E236" s="74">
        <v>330</v>
      </c>
      <c r="F236" s="74">
        <v>4</v>
      </c>
      <c r="G236" s="75" t="s">
        <v>320</v>
      </c>
      <c r="H236" s="76" t="s">
        <v>321</v>
      </c>
      <c r="I236" s="76" t="s">
        <v>144</v>
      </c>
      <c r="J236" s="76">
        <v>4</v>
      </c>
      <c r="K236" s="76">
        <v>2</v>
      </c>
      <c r="L236" s="285">
        <v>406</v>
      </c>
      <c r="M236" s="286">
        <v>382.04599999999999</v>
      </c>
      <c r="N236" s="287">
        <v>434.82600000000002</v>
      </c>
      <c r="O236" s="111">
        <v>432</v>
      </c>
      <c r="P236" s="111">
        <v>414</v>
      </c>
      <c r="Q236" s="111">
        <v>428</v>
      </c>
      <c r="R236" s="111">
        <v>401</v>
      </c>
      <c r="S236" s="111">
        <v>402</v>
      </c>
      <c r="T236" s="77">
        <v>146</v>
      </c>
      <c r="U236" s="77">
        <v>133</v>
      </c>
      <c r="V236" s="111">
        <v>407</v>
      </c>
      <c r="W236" s="111">
        <v>412</v>
      </c>
      <c r="X236" s="111">
        <v>422</v>
      </c>
      <c r="Y236" s="111">
        <v>416</v>
      </c>
      <c r="Z236" s="111">
        <v>408</v>
      </c>
      <c r="AA236" s="77">
        <v>129</v>
      </c>
      <c r="AB236" s="77">
        <v>132</v>
      </c>
      <c r="AC236" s="111"/>
      <c r="AD236" s="111"/>
      <c r="AE236" s="111"/>
      <c r="AF236" s="111"/>
      <c r="AG236" s="111"/>
      <c r="AH236" s="77"/>
      <c r="AI236" s="77"/>
      <c r="AJ236" s="78">
        <v>414.2</v>
      </c>
      <c r="AK236" s="79">
        <v>103</v>
      </c>
      <c r="AL236" s="80">
        <v>140</v>
      </c>
      <c r="AM236" s="77">
        <v>107</v>
      </c>
      <c r="AN236" s="77">
        <v>135</v>
      </c>
      <c r="AO236" s="81">
        <v>6</v>
      </c>
      <c r="AP236" s="81">
        <v>6</v>
      </c>
      <c r="AQ236" s="81">
        <v>3</v>
      </c>
      <c r="AR236" s="81"/>
      <c r="AS236" s="81"/>
      <c r="AT236" s="81"/>
      <c r="AU236" s="81"/>
      <c r="AV236" s="81"/>
      <c r="AW236" s="81"/>
      <c r="AX236" s="82">
        <v>15</v>
      </c>
      <c r="AY236" s="83">
        <v>2007</v>
      </c>
      <c r="AZ236" s="149">
        <v>1.4999999999999999E-2</v>
      </c>
      <c r="BA236" s="84">
        <v>7.0000000000000001E-3</v>
      </c>
      <c r="BB236" s="83">
        <v>1</v>
      </c>
      <c r="BC236" s="83">
        <v>0</v>
      </c>
      <c r="BD236" s="83">
        <v>4.9000000000000004</v>
      </c>
      <c r="BE236" s="83">
        <v>6.2</v>
      </c>
      <c r="BF236" s="83">
        <v>831.3</v>
      </c>
      <c r="BG236" s="28" t="s">
        <v>153</v>
      </c>
      <c r="BH236" s="85" t="s">
        <v>154</v>
      </c>
      <c r="BI236" s="85" t="s">
        <v>322</v>
      </c>
      <c r="BJ236" s="85" t="s">
        <v>156</v>
      </c>
      <c r="BK236" s="85">
        <v>2</v>
      </c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</row>
    <row r="237" spans="1:101" s="86" customFormat="1" ht="31.5" hidden="1" customHeight="1" x14ac:dyDescent="0.35">
      <c r="A237" s="73">
        <v>2021</v>
      </c>
      <c r="B237" s="74">
        <v>1</v>
      </c>
      <c r="C237" s="284">
        <v>44208</v>
      </c>
      <c r="D237" s="74">
        <v>376</v>
      </c>
      <c r="E237" s="74">
        <v>438</v>
      </c>
      <c r="F237" s="74">
        <v>5</v>
      </c>
      <c r="G237" s="75" t="s">
        <v>151</v>
      </c>
      <c r="H237" s="76" t="s">
        <v>152</v>
      </c>
      <c r="I237" s="76" t="s">
        <v>144</v>
      </c>
      <c r="J237" s="76">
        <v>3</v>
      </c>
      <c r="K237" s="76">
        <v>2</v>
      </c>
      <c r="L237" s="285">
        <v>336</v>
      </c>
      <c r="M237" s="286">
        <v>316.17599999999999</v>
      </c>
      <c r="N237" s="287">
        <v>359.85599999999999</v>
      </c>
      <c r="O237" s="111">
        <v>354</v>
      </c>
      <c r="P237" s="111">
        <v>344</v>
      </c>
      <c r="Q237" s="111">
        <v>378</v>
      </c>
      <c r="R237" s="111">
        <v>341</v>
      </c>
      <c r="S237" s="111">
        <v>343</v>
      </c>
      <c r="T237" s="77">
        <v>142</v>
      </c>
      <c r="U237" s="77">
        <v>142</v>
      </c>
      <c r="V237" s="111">
        <v>323</v>
      </c>
      <c r="W237" s="111">
        <v>338</v>
      </c>
      <c r="X237" s="111">
        <v>345</v>
      </c>
      <c r="Y237" s="111">
        <v>332</v>
      </c>
      <c r="Z237" s="111">
        <v>358</v>
      </c>
      <c r="AA237" s="77">
        <v>136</v>
      </c>
      <c r="AB237" s="77">
        <v>136</v>
      </c>
      <c r="AC237" s="111"/>
      <c r="AD237" s="111"/>
      <c r="AE237" s="111"/>
      <c r="AF237" s="111"/>
      <c r="AG237" s="111"/>
      <c r="AH237" s="77"/>
      <c r="AI237" s="77"/>
      <c r="AJ237" s="78">
        <v>345.6</v>
      </c>
      <c r="AK237" s="79">
        <v>67</v>
      </c>
      <c r="AL237" s="80">
        <v>161</v>
      </c>
      <c r="AM237" s="77">
        <v>78</v>
      </c>
      <c r="AN237" s="77">
        <v>139</v>
      </c>
      <c r="AO237" s="81">
        <v>6</v>
      </c>
      <c r="AP237" s="81">
        <v>3</v>
      </c>
      <c r="AQ237" s="81">
        <v>3</v>
      </c>
      <c r="AR237" s="81">
        <v>4</v>
      </c>
      <c r="AS237" s="81">
        <v>3</v>
      </c>
      <c r="AT237" s="81"/>
      <c r="AU237" s="81"/>
      <c r="AV237" s="81"/>
      <c r="AW237" s="81"/>
      <c r="AX237" s="82">
        <v>19</v>
      </c>
      <c r="AY237" s="83">
        <v>1579</v>
      </c>
      <c r="AZ237" s="149">
        <v>1.4999999999999999E-2</v>
      </c>
      <c r="BA237" s="84">
        <v>1.2E-2</v>
      </c>
      <c r="BB237" s="83">
        <v>1</v>
      </c>
      <c r="BC237" s="83">
        <v>0.1</v>
      </c>
      <c r="BD237" s="83">
        <v>4.7</v>
      </c>
      <c r="BE237" s="83">
        <v>6.6</v>
      </c>
      <c r="BF237" s="83">
        <v>545.70000000000005</v>
      </c>
      <c r="BG237" s="28" t="s">
        <v>153</v>
      </c>
      <c r="BH237" s="85" t="s">
        <v>154</v>
      </c>
      <c r="BI237" s="85" t="s">
        <v>155</v>
      </c>
      <c r="BJ237" s="85" t="s">
        <v>156</v>
      </c>
      <c r="BK237" s="85">
        <v>2</v>
      </c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  <c r="CW237" s="85"/>
    </row>
    <row r="238" spans="1:101" s="86" customFormat="1" ht="31.5" customHeight="1" x14ac:dyDescent="0.35">
      <c r="A238" s="73">
        <v>2021</v>
      </c>
      <c r="B238" s="74">
        <v>1</v>
      </c>
      <c r="C238" s="284">
        <v>44208</v>
      </c>
      <c r="D238" s="74">
        <v>34</v>
      </c>
      <c r="E238" s="74">
        <v>99</v>
      </c>
      <c r="F238" s="74">
        <v>6</v>
      </c>
      <c r="G238" s="75" t="s">
        <v>299</v>
      </c>
      <c r="H238" s="76" t="s">
        <v>300</v>
      </c>
      <c r="I238" s="76" t="s">
        <v>144</v>
      </c>
      <c r="J238" s="76">
        <v>4</v>
      </c>
      <c r="K238" s="76">
        <v>6</v>
      </c>
      <c r="L238" s="285">
        <v>20</v>
      </c>
      <c r="M238" s="286">
        <v>18.600000000000001</v>
      </c>
      <c r="N238" s="287">
        <v>21.4</v>
      </c>
      <c r="O238" s="111"/>
      <c r="P238" s="111"/>
      <c r="Q238" s="111"/>
      <c r="R238" s="111"/>
      <c r="S238" s="111"/>
      <c r="T238" s="77"/>
      <c r="U238" s="77"/>
      <c r="V238" s="111"/>
      <c r="W238" s="111"/>
      <c r="X238" s="111"/>
      <c r="Y238" s="111"/>
      <c r="Z238" s="111"/>
      <c r="AA238" s="77"/>
      <c r="AB238" s="77"/>
      <c r="AC238" s="111"/>
      <c r="AD238" s="111"/>
      <c r="AE238" s="111"/>
      <c r="AF238" s="111"/>
      <c r="AG238" s="111"/>
      <c r="AH238" s="77"/>
      <c r="AI238" s="77"/>
      <c r="AJ238" s="78"/>
      <c r="AK238" s="79">
        <v>140</v>
      </c>
      <c r="AL238" s="80">
        <v>103</v>
      </c>
      <c r="AM238" s="77"/>
      <c r="AN238" s="77"/>
      <c r="AO238" s="81">
        <v>1</v>
      </c>
      <c r="AP238" s="81"/>
      <c r="AQ238" s="81">
        <v>1</v>
      </c>
      <c r="AR238" s="81"/>
      <c r="AS238" s="81"/>
      <c r="AT238" s="81"/>
      <c r="AU238" s="81"/>
      <c r="AV238" s="81"/>
      <c r="AW238" s="81"/>
      <c r="AX238" s="82">
        <v>2</v>
      </c>
      <c r="AY238" s="83">
        <v>254</v>
      </c>
      <c r="AZ238" s="149">
        <v>1.4999999999999999E-2</v>
      </c>
      <c r="BA238" s="84">
        <v>8.0000000000000002E-3</v>
      </c>
      <c r="BB238" s="83">
        <v>1</v>
      </c>
      <c r="BC238" s="83">
        <v>0.1</v>
      </c>
      <c r="BD238" s="83">
        <v>12.7</v>
      </c>
      <c r="BE238" s="83"/>
      <c r="BF238" s="83"/>
      <c r="BG238" s="28" t="s">
        <v>148</v>
      </c>
      <c r="BH238" s="85" t="s">
        <v>149</v>
      </c>
      <c r="BI238" s="85" t="s">
        <v>301</v>
      </c>
      <c r="BJ238" s="85"/>
      <c r="BK238" s="85">
        <v>2</v>
      </c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  <c r="CW238" s="85"/>
    </row>
    <row r="239" spans="1:101" s="86" customFormat="1" ht="31.5" customHeight="1" x14ac:dyDescent="0.35">
      <c r="A239" s="73">
        <v>2021</v>
      </c>
      <c r="B239" s="74">
        <v>1</v>
      </c>
      <c r="C239" s="284">
        <v>44208</v>
      </c>
      <c r="D239" s="74">
        <v>34</v>
      </c>
      <c r="E239" s="74">
        <v>100</v>
      </c>
      <c r="F239" s="74">
        <v>6</v>
      </c>
      <c r="G239" s="75" t="s">
        <v>302</v>
      </c>
      <c r="H239" s="76" t="s">
        <v>303</v>
      </c>
      <c r="I239" s="76" t="s">
        <v>144</v>
      </c>
      <c r="J239" s="76">
        <v>4</v>
      </c>
      <c r="K239" s="76">
        <v>6</v>
      </c>
      <c r="L239" s="285">
        <v>20</v>
      </c>
      <c r="M239" s="286">
        <v>18.600000000000001</v>
      </c>
      <c r="N239" s="287">
        <v>21.4</v>
      </c>
      <c r="O239" s="111"/>
      <c r="P239" s="111"/>
      <c r="Q239" s="111"/>
      <c r="R239" s="111"/>
      <c r="S239" s="111"/>
      <c r="T239" s="77"/>
      <c r="U239" s="77"/>
      <c r="V239" s="111"/>
      <c r="W239" s="111"/>
      <c r="X239" s="111"/>
      <c r="Y239" s="111"/>
      <c r="Z239" s="111"/>
      <c r="AA239" s="77"/>
      <c r="AB239" s="77"/>
      <c r="AC239" s="111"/>
      <c r="AD239" s="111"/>
      <c r="AE239" s="111"/>
      <c r="AF239" s="111"/>
      <c r="AG239" s="111"/>
      <c r="AH239" s="77"/>
      <c r="AI239" s="77"/>
      <c r="AJ239" s="78"/>
      <c r="AK239" s="79">
        <v>140</v>
      </c>
      <c r="AL239" s="80">
        <v>103</v>
      </c>
      <c r="AM239" s="77"/>
      <c r="AN239" s="77"/>
      <c r="AO239" s="81">
        <v>1</v>
      </c>
      <c r="AP239" s="81"/>
      <c r="AQ239" s="81"/>
      <c r="AR239" s="81"/>
      <c r="AS239" s="81"/>
      <c r="AT239" s="81"/>
      <c r="AU239" s="81"/>
      <c r="AV239" s="81"/>
      <c r="AW239" s="81"/>
      <c r="AX239" s="82">
        <v>1</v>
      </c>
      <c r="AY239" s="83">
        <v>253</v>
      </c>
      <c r="AZ239" s="149">
        <v>1.4999999999999999E-2</v>
      </c>
      <c r="BA239" s="84">
        <v>4.0000000000000001E-3</v>
      </c>
      <c r="BB239" s="83">
        <v>1</v>
      </c>
      <c r="BC239" s="83">
        <v>0.1</v>
      </c>
      <c r="BD239" s="83">
        <v>12.7</v>
      </c>
      <c r="BE239" s="83"/>
      <c r="BF239" s="83"/>
      <c r="BG239" s="28" t="s">
        <v>148</v>
      </c>
      <c r="BH239" s="85" t="s">
        <v>149</v>
      </c>
      <c r="BI239" s="85" t="s">
        <v>304</v>
      </c>
      <c r="BJ239" s="85"/>
      <c r="BK239" s="85">
        <v>2</v>
      </c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</row>
    <row r="240" spans="1:101" s="86" customFormat="1" ht="31.5" customHeight="1" x14ac:dyDescent="0.35">
      <c r="A240" s="73">
        <v>2021</v>
      </c>
      <c r="B240" s="74">
        <v>1</v>
      </c>
      <c r="C240" s="284">
        <v>44208</v>
      </c>
      <c r="D240" s="74">
        <v>34</v>
      </c>
      <c r="E240" s="74">
        <v>101</v>
      </c>
      <c r="F240" s="74">
        <v>6</v>
      </c>
      <c r="G240" s="75" t="s">
        <v>305</v>
      </c>
      <c r="H240" s="76" t="s">
        <v>306</v>
      </c>
      <c r="I240" s="76" t="s">
        <v>144</v>
      </c>
      <c r="J240" s="76">
        <v>4</v>
      </c>
      <c r="K240" s="76">
        <v>6</v>
      </c>
      <c r="L240" s="285">
        <v>20</v>
      </c>
      <c r="M240" s="286">
        <v>18.600000000000001</v>
      </c>
      <c r="N240" s="287">
        <v>21.4</v>
      </c>
      <c r="O240" s="111"/>
      <c r="P240" s="111"/>
      <c r="Q240" s="111"/>
      <c r="R240" s="111"/>
      <c r="S240" s="111"/>
      <c r="T240" s="77"/>
      <c r="U240" s="77"/>
      <c r="V240" s="111"/>
      <c r="W240" s="111"/>
      <c r="X240" s="111"/>
      <c r="Y240" s="111"/>
      <c r="Z240" s="111"/>
      <c r="AA240" s="77"/>
      <c r="AB240" s="77"/>
      <c r="AC240" s="111"/>
      <c r="AD240" s="111"/>
      <c r="AE240" s="111"/>
      <c r="AF240" s="111"/>
      <c r="AG240" s="111"/>
      <c r="AH240" s="77"/>
      <c r="AI240" s="77"/>
      <c r="AJ240" s="78"/>
      <c r="AK240" s="79">
        <v>140</v>
      </c>
      <c r="AL240" s="80">
        <v>103</v>
      </c>
      <c r="AM240" s="77"/>
      <c r="AN240" s="77"/>
      <c r="AO240" s="81">
        <v>1</v>
      </c>
      <c r="AP240" s="81"/>
      <c r="AQ240" s="81">
        <v>1</v>
      </c>
      <c r="AR240" s="81"/>
      <c r="AS240" s="81"/>
      <c r="AT240" s="81"/>
      <c r="AU240" s="81"/>
      <c r="AV240" s="81"/>
      <c r="AW240" s="81"/>
      <c r="AX240" s="82">
        <v>2</v>
      </c>
      <c r="AY240" s="83">
        <v>254</v>
      </c>
      <c r="AZ240" s="149">
        <v>1.4999999999999999E-2</v>
      </c>
      <c r="BA240" s="84">
        <v>8.0000000000000002E-3</v>
      </c>
      <c r="BB240" s="83">
        <v>1</v>
      </c>
      <c r="BC240" s="83">
        <v>0.1</v>
      </c>
      <c r="BD240" s="83">
        <v>12.7</v>
      </c>
      <c r="BE240" s="83"/>
      <c r="BF240" s="83"/>
      <c r="BG240" s="28" t="s">
        <v>148</v>
      </c>
      <c r="BH240" s="85" t="s">
        <v>149</v>
      </c>
      <c r="BI240" s="85" t="s">
        <v>307</v>
      </c>
      <c r="BJ240" s="85"/>
      <c r="BK240" s="85">
        <v>2</v>
      </c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</row>
    <row r="241" spans="1:101" s="86" customFormat="1" ht="31.5" customHeight="1" x14ac:dyDescent="0.35">
      <c r="A241" s="73">
        <v>2021</v>
      </c>
      <c r="B241" s="74">
        <v>1</v>
      </c>
      <c r="C241" s="284">
        <v>44208</v>
      </c>
      <c r="D241" s="74">
        <v>34</v>
      </c>
      <c r="E241" s="74">
        <v>102</v>
      </c>
      <c r="F241" s="74">
        <v>6</v>
      </c>
      <c r="G241" s="75" t="s">
        <v>308</v>
      </c>
      <c r="H241" s="76" t="s">
        <v>309</v>
      </c>
      <c r="I241" s="76" t="s">
        <v>144</v>
      </c>
      <c r="J241" s="76">
        <v>4</v>
      </c>
      <c r="K241" s="76">
        <v>6</v>
      </c>
      <c r="L241" s="285">
        <v>20</v>
      </c>
      <c r="M241" s="286">
        <v>18.600000000000001</v>
      </c>
      <c r="N241" s="287">
        <v>21.4</v>
      </c>
      <c r="O241" s="111"/>
      <c r="P241" s="111"/>
      <c r="Q241" s="111"/>
      <c r="R241" s="111"/>
      <c r="S241" s="111"/>
      <c r="T241" s="77"/>
      <c r="U241" s="77"/>
      <c r="V241" s="111"/>
      <c r="W241" s="111"/>
      <c r="X241" s="111"/>
      <c r="Y241" s="111"/>
      <c r="Z241" s="111"/>
      <c r="AA241" s="77"/>
      <c r="AB241" s="77"/>
      <c r="AC241" s="111"/>
      <c r="AD241" s="111"/>
      <c r="AE241" s="111"/>
      <c r="AF241" s="111"/>
      <c r="AG241" s="111"/>
      <c r="AH241" s="77"/>
      <c r="AI241" s="77"/>
      <c r="AJ241" s="78"/>
      <c r="AK241" s="79">
        <v>140</v>
      </c>
      <c r="AL241" s="80">
        <v>103</v>
      </c>
      <c r="AM241" s="77"/>
      <c r="AN241" s="77"/>
      <c r="AO241" s="81">
        <v>1</v>
      </c>
      <c r="AP241" s="81"/>
      <c r="AQ241" s="81"/>
      <c r="AR241" s="81"/>
      <c r="AS241" s="81"/>
      <c r="AT241" s="81"/>
      <c r="AU241" s="81"/>
      <c r="AV241" s="81"/>
      <c r="AW241" s="81"/>
      <c r="AX241" s="82">
        <v>1</v>
      </c>
      <c r="AY241" s="83">
        <v>253</v>
      </c>
      <c r="AZ241" s="149">
        <v>1.4999999999999999E-2</v>
      </c>
      <c r="BA241" s="84">
        <v>4.0000000000000001E-3</v>
      </c>
      <c r="BB241" s="83">
        <v>1</v>
      </c>
      <c r="BC241" s="83">
        <v>0.1</v>
      </c>
      <c r="BD241" s="83">
        <v>12.7</v>
      </c>
      <c r="BE241" s="83"/>
      <c r="BF241" s="83"/>
      <c r="BG241" s="28" t="s">
        <v>148</v>
      </c>
      <c r="BH241" s="85" t="s">
        <v>149</v>
      </c>
      <c r="BI241" s="85" t="s">
        <v>310</v>
      </c>
      <c r="BJ241" s="85"/>
      <c r="BK241" s="85">
        <v>2</v>
      </c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</row>
    <row r="242" spans="1:101" s="86" customFormat="1" ht="31.5" customHeight="1" x14ac:dyDescent="0.35">
      <c r="A242" s="73">
        <v>2021</v>
      </c>
      <c r="B242" s="74">
        <v>1</v>
      </c>
      <c r="C242" s="284">
        <v>44208</v>
      </c>
      <c r="D242" s="74">
        <v>34</v>
      </c>
      <c r="E242" s="74">
        <v>103</v>
      </c>
      <c r="F242" s="74">
        <v>6</v>
      </c>
      <c r="G242" s="75" t="s">
        <v>311</v>
      </c>
      <c r="H242" s="76" t="s">
        <v>312</v>
      </c>
      <c r="I242" s="76" t="s">
        <v>144</v>
      </c>
      <c r="J242" s="76">
        <v>4</v>
      </c>
      <c r="K242" s="76">
        <v>6</v>
      </c>
      <c r="L242" s="285">
        <v>89</v>
      </c>
      <c r="M242" s="286">
        <v>82.77</v>
      </c>
      <c r="N242" s="287">
        <v>95.23</v>
      </c>
      <c r="O242" s="111"/>
      <c r="P242" s="111"/>
      <c r="Q242" s="111"/>
      <c r="R242" s="111"/>
      <c r="S242" s="111"/>
      <c r="T242" s="77"/>
      <c r="U242" s="77"/>
      <c r="V242" s="111"/>
      <c r="W242" s="111"/>
      <c r="X242" s="111"/>
      <c r="Y242" s="111"/>
      <c r="Z242" s="111"/>
      <c r="AA242" s="77"/>
      <c r="AB242" s="77"/>
      <c r="AC242" s="111"/>
      <c r="AD242" s="111"/>
      <c r="AE242" s="111"/>
      <c r="AF242" s="111"/>
      <c r="AG242" s="111"/>
      <c r="AH242" s="77"/>
      <c r="AI242" s="77"/>
      <c r="AJ242" s="78"/>
      <c r="AK242" s="79">
        <v>140</v>
      </c>
      <c r="AL242" s="80">
        <v>103</v>
      </c>
      <c r="AM242" s="77"/>
      <c r="AN242" s="77"/>
      <c r="AO242" s="81">
        <v>1</v>
      </c>
      <c r="AP242" s="81"/>
      <c r="AQ242" s="81">
        <v>1</v>
      </c>
      <c r="AR242" s="81"/>
      <c r="AS242" s="81"/>
      <c r="AT242" s="81"/>
      <c r="AU242" s="81"/>
      <c r="AV242" s="81"/>
      <c r="AW242" s="81"/>
      <c r="AX242" s="82">
        <v>2</v>
      </c>
      <c r="AY242" s="83">
        <v>254</v>
      </c>
      <c r="AZ242" s="149">
        <v>1.4999999999999999E-2</v>
      </c>
      <c r="BA242" s="84">
        <v>8.0000000000000002E-3</v>
      </c>
      <c r="BB242" s="83">
        <v>1</v>
      </c>
      <c r="BC242" s="83">
        <v>0</v>
      </c>
      <c r="BD242" s="83">
        <v>2.9</v>
      </c>
      <c r="BE242" s="83"/>
      <c r="BF242" s="83"/>
      <c r="BG242" s="28" t="s">
        <v>148</v>
      </c>
      <c r="BH242" s="85" t="s">
        <v>149</v>
      </c>
      <c r="BI242" s="85" t="s">
        <v>313</v>
      </c>
      <c r="BJ242" s="85"/>
      <c r="BK242" s="85">
        <v>2</v>
      </c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</row>
    <row r="243" spans="1:101" s="86" customFormat="1" ht="31.5" customHeight="1" x14ac:dyDescent="0.35">
      <c r="A243" s="73">
        <v>2021</v>
      </c>
      <c r="B243" s="74">
        <v>1</v>
      </c>
      <c r="C243" s="284">
        <v>44208</v>
      </c>
      <c r="D243" s="74">
        <v>34</v>
      </c>
      <c r="E243" s="74">
        <v>104</v>
      </c>
      <c r="F243" s="74">
        <v>6</v>
      </c>
      <c r="G243" s="75" t="s">
        <v>314</v>
      </c>
      <c r="H243" s="76" t="s">
        <v>315</v>
      </c>
      <c r="I243" s="76" t="s">
        <v>144</v>
      </c>
      <c r="J243" s="76">
        <v>4</v>
      </c>
      <c r="K243" s="76">
        <v>6</v>
      </c>
      <c r="L243" s="285">
        <v>89</v>
      </c>
      <c r="M243" s="286">
        <v>82.77</v>
      </c>
      <c r="N243" s="287">
        <v>95.23</v>
      </c>
      <c r="O243" s="111"/>
      <c r="P243" s="111"/>
      <c r="Q243" s="111"/>
      <c r="R243" s="111"/>
      <c r="S243" s="111"/>
      <c r="T243" s="77"/>
      <c r="U243" s="77"/>
      <c r="V243" s="111"/>
      <c r="W243" s="111"/>
      <c r="X243" s="111"/>
      <c r="Y243" s="111"/>
      <c r="Z243" s="111"/>
      <c r="AA243" s="77"/>
      <c r="AB243" s="77"/>
      <c r="AC243" s="111"/>
      <c r="AD243" s="111"/>
      <c r="AE243" s="111"/>
      <c r="AF243" s="111"/>
      <c r="AG243" s="111"/>
      <c r="AH243" s="77"/>
      <c r="AI243" s="77"/>
      <c r="AJ243" s="78"/>
      <c r="AK243" s="79">
        <v>140</v>
      </c>
      <c r="AL243" s="80">
        <v>103</v>
      </c>
      <c r="AM243" s="77"/>
      <c r="AN243" s="77"/>
      <c r="AO243" s="81"/>
      <c r="AP243" s="81"/>
      <c r="AQ243" s="81">
        <v>1</v>
      </c>
      <c r="AR243" s="81"/>
      <c r="AS243" s="81"/>
      <c r="AT243" s="81"/>
      <c r="AU243" s="81"/>
      <c r="AV243" s="81"/>
      <c r="AW243" s="81"/>
      <c r="AX243" s="82">
        <v>1</v>
      </c>
      <c r="AY243" s="83">
        <v>253</v>
      </c>
      <c r="AZ243" s="149">
        <v>1.4999999999999999E-2</v>
      </c>
      <c r="BA243" s="84">
        <v>4.0000000000000001E-3</v>
      </c>
      <c r="BB243" s="83">
        <v>1</v>
      </c>
      <c r="BC243" s="83">
        <v>0</v>
      </c>
      <c r="BD243" s="83">
        <v>2.8</v>
      </c>
      <c r="BE243" s="83"/>
      <c r="BF243" s="83"/>
      <c r="BG243" s="28" t="s">
        <v>148</v>
      </c>
      <c r="BH243" s="85" t="s">
        <v>149</v>
      </c>
      <c r="BI243" s="85" t="s">
        <v>316</v>
      </c>
      <c r="BJ243" s="85"/>
      <c r="BK243" s="85">
        <v>2</v>
      </c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  <c r="CW243" s="85"/>
    </row>
    <row r="244" spans="1:101" s="86" customFormat="1" ht="31.5" customHeight="1" x14ac:dyDescent="0.35">
      <c r="A244" s="73">
        <v>2021</v>
      </c>
      <c r="B244" s="74">
        <v>1</v>
      </c>
      <c r="C244" s="284">
        <v>44208</v>
      </c>
      <c r="D244" s="74">
        <v>331</v>
      </c>
      <c r="E244" s="74">
        <v>253</v>
      </c>
      <c r="F244" s="74">
        <v>6</v>
      </c>
      <c r="G244" s="75" t="s">
        <v>323</v>
      </c>
      <c r="H244" s="76" t="s">
        <v>190</v>
      </c>
      <c r="I244" s="76" t="s">
        <v>144</v>
      </c>
      <c r="J244" s="76">
        <v>3</v>
      </c>
      <c r="K244" s="76">
        <v>2</v>
      </c>
      <c r="L244" s="285">
        <v>203</v>
      </c>
      <c r="M244" s="286">
        <v>188.79</v>
      </c>
      <c r="N244" s="287">
        <v>217.21</v>
      </c>
      <c r="O244" s="111"/>
      <c r="P244" s="111"/>
      <c r="Q244" s="111"/>
      <c r="R244" s="111"/>
      <c r="S244" s="111">
        <v>200</v>
      </c>
      <c r="T244" s="77"/>
      <c r="U244" s="77">
        <v>96</v>
      </c>
      <c r="V244" s="111">
        <v>195</v>
      </c>
      <c r="W244" s="111">
        <v>198</v>
      </c>
      <c r="X244" s="111">
        <v>200</v>
      </c>
      <c r="Y244" s="111">
        <v>204</v>
      </c>
      <c r="Z244" s="111">
        <v>208</v>
      </c>
      <c r="AA244" s="77">
        <v>93</v>
      </c>
      <c r="AB244" s="77">
        <v>92</v>
      </c>
      <c r="AC244" s="111"/>
      <c r="AD244" s="111"/>
      <c r="AE244" s="111"/>
      <c r="AF244" s="111"/>
      <c r="AG244" s="111"/>
      <c r="AH244" s="77"/>
      <c r="AI244" s="77"/>
      <c r="AJ244" s="78">
        <v>200.8</v>
      </c>
      <c r="AK244" s="79">
        <v>121</v>
      </c>
      <c r="AL244" s="80">
        <v>89</v>
      </c>
      <c r="AM244" s="77">
        <v>115</v>
      </c>
      <c r="AN244" s="77">
        <v>94</v>
      </c>
      <c r="AO244" s="81">
        <v>6</v>
      </c>
      <c r="AP244" s="81">
        <v>2</v>
      </c>
      <c r="AQ244" s="81">
        <v>1</v>
      </c>
      <c r="AR244" s="81"/>
      <c r="AS244" s="81"/>
      <c r="AT244" s="81"/>
      <c r="AU244" s="81"/>
      <c r="AV244" s="81"/>
      <c r="AW244" s="81"/>
      <c r="AX244" s="82">
        <v>9</v>
      </c>
      <c r="AY244" s="83">
        <v>1329</v>
      </c>
      <c r="AZ244" s="149">
        <v>1.4999999999999999E-2</v>
      </c>
      <c r="BA244" s="84">
        <v>7.0000000000000001E-3</v>
      </c>
      <c r="BB244" s="83">
        <v>1</v>
      </c>
      <c r="BC244" s="83">
        <v>0</v>
      </c>
      <c r="BD244" s="83">
        <v>6.5</v>
      </c>
      <c r="BE244" s="83">
        <v>1.8</v>
      </c>
      <c r="BF244" s="83">
        <v>266.89999999999998</v>
      </c>
      <c r="BG244" s="28" t="s">
        <v>148</v>
      </c>
      <c r="BH244" s="85" t="s">
        <v>184</v>
      </c>
      <c r="BI244" s="85" t="s">
        <v>192</v>
      </c>
      <c r="BJ244" s="85"/>
      <c r="BK244" s="85">
        <v>2</v>
      </c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  <c r="CW244" s="85"/>
    </row>
    <row r="245" spans="1:101" s="86" customFormat="1" ht="31.5" hidden="1" customHeight="1" x14ac:dyDescent="0.35">
      <c r="A245" s="73">
        <v>2021</v>
      </c>
      <c r="B245" s="74">
        <v>1</v>
      </c>
      <c r="C245" s="284">
        <v>44208</v>
      </c>
      <c r="D245" s="74">
        <v>236</v>
      </c>
      <c r="E245" s="74">
        <v>160</v>
      </c>
      <c r="F245" s="74">
        <v>7</v>
      </c>
      <c r="G245" s="75" t="s">
        <v>265</v>
      </c>
      <c r="H245" s="76" t="s">
        <v>266</v>
      </c>
      <c r="I245" s="76" t="s">
        <v>144</v>
      </c>
      <c r="J245" s="76">
        <v>2</v>
      </c>
      <c r="K245" s="76">
        <v>1</v>
      </c>
      <c r="L245" s="285">
        <v>200</v>
      </c>
      <c r="M245" s="286">
        <v>186</v>
      </c>
      <c r="N245" s="287">
        <v>214</v>
      </c>
      <c r="O245" s="111">
        <v>196</v>
      </c>
      <c r="P245" s="111">
        <v>199</v>
      </c>
      <c r="Q245" s="111">
        <v>180</v>
      </c>
      <c r="R245" s="111">
        <v>200</v>
      </c>
      <c r="S245" s="111">
        <v>195</v>
      </c>
      <c r="T245" s="77">
        <v>85</v>
      </c>
      <c r="U245" s="77">
        <v>80</v>
      </c>
      <c r="V245" s="111">
        <v>188</v>
      </c>
      <c r="W245" s="111">
        <v>196</v>
      </c>
      <c r="X245" s="111">
        <v>210</v>
      </c>
      <c r="Y245" s="111">
        <v>216</v>
      </c>
      <c r="Z245" s="111">
        <v>206</v>
      </c>
      <c r="AA245" s="77">
        <v>81</v>
      </c>
      <c r="AB245" s="77">
        <v>78</v>
      </c>
      <c r="AC245" s="111"/>
      <c r="AD245" s="111"/>
      <c r="AE245" s="111"/>
      <c r="AF245" s="111"/>
      <c r="AG245" s="111"/>
      <c r="AH245" s="77"/>
      <c r="AI245" s="77"/>
      <c r="AJ245" s="78">
        <v>198.6</v>
      </c>
      <c r="AK245" s="79">
        <v>76</v>
      </c>
      <c r="AL245" s="80">
        <v>95</v>
      </c>
      <c r="AM245" s="77">
        <v>89</v>
      </c>
      <c r="AN245" s="77">
        <v>81</v>
      </c>
      <c r="AO245" s="81">
        <v>8</v>
      </c>
      <c r="AP245" s="81">
        <v>1</v>
      </c>
      <c r="AQ245" s="81">
        <v>2</v>
      </c>
      <c r="AR245" s="81"/>
      <c r="AS245" s="81"/>
      <c r="AT245" s="81"/>
      <c r="AU245" s="81"/>
      <c r="AV245" s="81"/>
      <c r="AW245" s="81"/>
      <c r="AX245" s="82">
        <v>11</v>
      </c>
      <c r="AY245" s="83">
        <v>1895</v>
      </c>
      <c r="AZ245" s="149">
        <v>1.4999999999999999E-2</v>
      </c>
      <c r="BA245" s="84">
        <v>6.0000000000000001E-3</v>
      </c>
      <c r="BB245" s="83">
        <v>1</v>
      </c>
      <c r="BC245" s="83">
        <v>0.1</v>
      </c>
      <c r="BD245" s="83">
        <v>9.5</v>
      </c>
      <c r="BE245" s="83">
        <v>2.2000000000000002</v>
      </c>
      <c r="BF245" s="83">
        <v>376.3</v>
      </c>
      <c r="BG245" s="28" t="s">
        <v>267</v>
      </c>
      <c r="BH245" s="85" t="s">
        <v>267</v>
      </c>
      <c r="BI245" s="85"/>
      <c r="BJ245" s="85"/>
      <c r="BK245" s="85">
        <v>2</v>
      </c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  <c r="CW245" s="85"/>
    </row>
    <row r="246" spans="1:101" s="86" customFormat="1" ht="31.5" hidden="1" customHeight="1" x14ac:dyDescent="0.35">
      <c r="A246" s="73">
        <v>2021</v>
      </c>
      <c r="B246" s="74">
        <v>1</v>
      </c>
      <c r="C246" s="284">
        <v>44208</v>
      </c>
      <c r="D246" s="74">
        <v>384</v>
      </c>
      <c r="E246" s="74">
        <v>556</v>
      </c>
      <c r="F246" s="74">
        <v>8</v>
      </c>
      <c r="G246" s="75" t="s">
        <v>175</v>
      </c>
      <c r="H246" s="76" t="s">
        <v>176</v>
      </c>
      <c r="I246" s="76" t="s">
        <v>144</v>
      </c>
      <c r="J246" s="76">
        <v>1</v>
      </c>
      <c r="K246" s="76">
        <v>6</v>
      </c>
      <c r="L246" s="285">
        <v>1066</v>
      </c>
      <c r="M246" s="286">
        <v>1003.106</v>
      </c>
      <c r="N246" s="287">
        <v>1141.6859999999999</v>
      </c>
      <c r="O246" s="111">
        <v>1181</v>
      </c>
      <c r="P246" s="111">
        <v>1096</v>
      </c>
      <c r="Q246" s="111">
        <v>1075</v>
      </c>
      <c r="R246" s="111">
        <v>1034</v>
      </c>
      <c r="S246" s="111">
        <v>1043</v>
      </c>
      <c r="T246" s="77">
        <v>140</v>
      </c>
      <c r="U246" s="77">
        <v>140</v>
      </c>
      <c r="V246" s="111"/>
      <c r="W246" s="111">
        <v>1094</v>
      </c>
      <c r="X246" s="111">
        <v>1083</v>
      </c>
      <c r="Y246" s="111">
        <v>1082</v>
      </c>
      <c r="Z246" s="111">
        <v>1098</v>
      </c>
      <c r="AA246" s="77">
        <v>121</v>
      </c>
      <c r="AB246" s="77">
        <v>131</v>
      </c>
      <c r="AC246" s="111"/>
      <c r="AD246" s="111"/>
      <c r="AE246" s="111"/>
      <c r="AF246" s="111"/>
      <c r="AG246" s="111"/>
      <c r="AH246" s="77"/>
      <c r="AI246" s="77"/>
      <c r="AJ246" s="78">
        <v>1087.3</v>
      </c>
      <c r="AK246" s="79">
        <v>20</v>
      </c>
      <c r="AL246" s="80">
        <v>180</v>
      </c>
      <c r="AM246" s="77">
        <v>27</v>
      </c>
      <c r="AN246" s="77">
        <v>133</v>
      </c>
      <c r="AO246" s="81">
        <v>3</v>
      </c>
      <c r="AP246" s="81">
        <v>4</v>
      </c>
      <c r="AQ246" s="81">
        <v>2</v>
      </c>
      <c r="AR246" s="81"/>
      <c r="AS246" s="81">
        <v>0</v>
      </c>
      <c r="AT246" s="81"/>
      <c r="AU246" s="81"/>
      <c r="AV246" s="81"/>
      <c r="AW246" s="81"/>
      <c r="AX246" s="82">
        <v>9</v>
      </c>
      <c r="AY246" s="83">
        <v>585</v>
      </c>
      <c r="AZ246" s="149">
        <v>1.4999999999999999E-2</v>
      </c>
      <c r="BA246" s="84">
        <v>1.4999999999999999E-2</v>
      </c>
      <c r="BB246" s="83">
        <v>1</v>
      </c>
      <c r="BC246" s="83">
        <v>0</v>
      </c>
      <c r="BD246" s="83">
        <v>0.5</v>
      </c>
      <c r="BE246" s="83">
        <v>9.8000000000000007</v>
      </c>
      <c r="BF246" s="83">
        <v>636.1</v>
      </c>
      <c r="BG246" s="28" t="s">
        <v>153</v>
      </c>
      <c r="BH246" s="85" t="s">
        <v>154</v>
      </c>
      <c r="BI246" s="85" t="s">
        <v>177</v>
      </c>
      <c r="BJ246" s="85"/>
      <c r="BK246" s="85">
        <v>2</v>
      </c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  <c r="CW246" s="85"/>
    </row>
    <row r="247" spans="1:101" s="86" customFormat="1" ht="31.5" hidden="1" customHeight="1" x14ac:dyDescent="0.35">
      <c r="A247" s="73">
        <v>2021</v>
      </c>
      <c r="B247" s="74">
        <v>1</v>
      </c>
      <c r="C247" s="284">
        <v>44208</v>
      </c>
      <c r="D247" s="74">
        <v>384</v>
      </c>
      <c r="E247" s="74">
        <v>557</v>
      </c>
      <c r="F247" s="74">
        <v>8</v>
      </c>
      <c r="G247" s="75" t="s">
        <v>178</v>
      </c>
      <c r="H247" s="76" t="s">
        <v>179</v>
      </c>
      <c r="I247" s="76" t="s">
        <v>144</v>
      </c>
      <c r="J247" s="76">
        <v>1</v>
      </c>
      <c r="K247" s="76">
        <v>6</v>
      </c>
      <c r="L247" s="285">
        <v>182</v>
      </c>
      <c r="M247" s="286">
        <v>171.262</v>
      </c>
      <c r="N247" s="287">
        <v>194.922</v>
      </c>
      <c r="O247" s="111">
        <v>228</v>
      </c>
      <c r="P247" s="111">
        <v>193</v>
      </c>
      <c r="Q247" s="111">
        <v>209</v>
      </c>
      <c r="R247" s="111">
        <v>182</v>
      </c>
      <c r="S247" s="111">
        <v>182</v>
      </c>
      <c r="T247" s="77">
        <v>140</v>
      </c>
      <c r="U247" s="77">
        <v>140</v>
      </c>
      <c r="V247" s="111"/>
      <c r="W247" s="111">
        <v>193</v>
      </c>
      <c r="X247" s="111">
        <v>194</v>
      </c>
      <c r="Y247" s="111">
        <v>192</v>
      </c>
      <c r="Z247" s="111">
        <v>193</v>
      </c>
      <c r="AA247" s="77">
        <v>121</v>
      </c>
      <c r="AB247" s="77">
        <v>131</v>
      </c>
      <c r="AC247" s="111"/>
      <c r="AD247" s="111"/>
      <c r="AE247" s="111"/>
      <c r="AF247" s="111"/>
      <c r="AG247" s="111"/>
      <c r="AH247" s="77"/>
      <c r="AI247" s="77"/>
      <c r="AJ247" s="78">
        <v>196.2</v>
      </c>
      <c r="AK247" s="79">
        <v>20</v>
      </c>
      <c r="AL247" s="80">
        <v>180</v>
      </c>
      <c r="AM247" s="77">
        <v>27</v>
      </c>
      <c r="AN247" s="77">
        <v>133</v>
      </c>
      <c r="AO247" s="81">
        <v>4</v>
      </c>
      <c r="AP247" s="81">
        <v>5</v>
      </c>
      <c r="AQ247" s="81">
        <v>4</v>
      </c>
      <c r="AR247" s="81"/>
      <c r="AS247" s="81">
        <v>1</v>
      </c>
      <c r="AT247" s="81"/>
      <c r="AU247" s="81"/>
      <c r="AV247" s="81"/>
      <c r="AW247" s="81"/>
      <c r="AX247" s="82">
        <v>13</v>
      </c>
      <c r="AY247" s="83">
        <v>589</v>
      </c>
      <c r="AZ247" s="149">
        <v>1.4999999999999999E-2</v>
      </c>
      <c r="BA247" s="84">
        <v>2.1999999999999999E-2</v>
      </c>
      <c r="BB247" s="83"/>
      <c r="BC247" s="83">
        <v>0.1</v>
      </c>
      <c r="BD247" s="83">
        <v>3.2</v>
      </c>
      <c r="BE247" s="83">
        <v>2.6</v>
      </c>
      <c r="BF247" s="83">
        <v>115.6</v>
      </c>
      <c r="BG247" s="28" t="s">
        <v>153</v>
      </c>
      <c r="BH247" s="85" t="s">
        <v>154</v>
      </c>
      <c r="BI247" s="85" t="s">
        <v>177</v>
      </c>
      <c r="BJ247" s="85" t="s">
        <v>180</v>
      </c>
      <c r="BK247" s="85">
        <v>2</v>
      </c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  <c r="CW247" s="85"/>
    </row>
    <row r="248" spans="1:101" s="86" customFormat="1" ht="31.5" customHeight="1" x14ac:dyDescent="0.35">
      <c r="A248" s="73">
        <v>2021</v>
      </c>
      <c r="B248" s="74">
        <v>1</v>
      </c>
      <c r="C248" s="284">
        <v>44208</v>
      </c>
      <c r="D248" s="74">
        <v>159</v>
      </c>
      <c r="E248" s="74">
        <v>299</v>
      </c>
      <c r="F248" s="74">
        <v>28</v>
      </c>
      <c r="G248" s="75" t="s">
        <v>181</v>
      </c>
      <c r="H248" s="76" t="s">
        <v>182</v>
      </c>
      <c r="I248" s="76" t="s">
        <v>183</v>
      </c>
      <c r="J248" s="76">
        <v>3</v>
      </c>
      <c r="K248" s="76">
        <v>2</v>
      </c>
      <c r="L248" s="285">
        <v>115</v>
      </c>
      <c r="M248" s="286">
        <v>106.95</v>
      </c>
      <c r="N248" s="287">
        <v>123.05</v>
      </c>
      <c r="O248" s="111">
        <v>103</v>
      </c>
      <c r="P248" s="111">
        <v>110</v>
      </c>
      <c r="Q248" s="111">
        <v>109</v>
      </c>
      <c r="R248" s="111">
        <v>98</v>
      </c>
      <c r="S248" s="111">
        <v>111</v>
      </c>
      <c r="T248" s="77">
        <v>141</v>
      </c>
      <c r="U248" s="77">
        <v>139</v>
      </c>
      <c r="V248" s="111"/>
      <c r="W248" s="111"/>
      <c r="X248" s="111"/>
      <c r="Y248" s="111"/>
      <c r="Z248" s="111"/>
      <c r="AA248" s="77"/>
      <c r="AB248" s="77"/>
      <c r="AC248" s="111"/>
      <c r="AD248" s="111"/>
      <c r="AE248" s="111"/>
      <c r="AF248" s="111"/>
      <c r="AG248" s="111"/>
      <c r="AH248" s="77"/>
      <c r="AI248" s="77"/>
      <c r="AJ248" s="78">
        <v>106.2</v>
      </c>
      <c r="AK248" s="79">
        <v>70</v>
      </c>
      <c r="AL248" s="80">
        <v>154</v>
      </c>
      <c r="AM248" s="77">
        <v>77</v>
      </c>
      <c r="AN248" s="77">
        <v>140</v>
      </c>
      <c r="AO248" s="81">
        <v>5</v>
      </c>
      <c r="AP248" s="81"/>
      <c r="AQ248" s="81">
        <v>3</v>
      </c>
      <c r="AR248" s="81"/>
      <c r="AS248" s="81">
        <v>3</v>
      </c>
      <c r="AT248" s="81"/>
      <c r="AU248" s="81"/>
      <c r="AV248" s="81"/>
      <c r="AW248" s="81"/>
      <c r="AX248" s="82">
        <v>10</v>
      </c>
      <c r="AY248" s="83">
        <v>946</v>
      </c>
      <c r="AZ248" s="149">
        <v>0.02</v>
      </c>
      <c r="BA248" s="84">
        <v>1.0999999999999999E-2</v>
      </c>
      <c r="BB248" s="83">
        <v>1</v>
      </c>
      <c r="BC248" s="83">
        <v>0.1</v>
      </c>
      <c r="BD248" s="83">
        <v>8.1999999999999993</v>
      </c>
      <c r="BE248" s="83">
        <v>1.1000000000000001</v>
      </c>
      <c r="BF248" s="83">
        <v>100.5</v>
      </c>
      <c r="BG248" s="28" t="s">
        <v>148</v>
      </c>
      <c r="BH248" s="85" t="s">
        <v>184</v>
      </c>
      <c r="BI248" s="85"/>
      <c r="BJ248" s="85"/>
      <c r="BK248" s="85">
        <v>2</v>
      </c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  <c r="CW248" s="85"/>
    </row>
    <row r="249" spans="1:101" s="86" customFormat="1" ht="31.5" customHeight="1" x14ac:dyDescent="0.35">
      <c r="A249" s="73">
        <v>2021</v>
      </c>
      <c r="B249" s="74">
        <v>1</v>
      </c>
      <c r="C249" s="284">
        <v>44208</v>
      </c>
      <c r="D249" s="74">
        <v>256</v>
      </c>
      <c r="E249" s="74">
        <v>180</v>
      </c>
      <c r="F249" s="74">
        <v>30</v>
      </c>
      <c r="G249" s="75" t="s">
        <v>317</v>
      </c>
      <c r="H249" s="76" t="s">
        <v>318</v>
      </c>
      <c r="I249" s="76" t="s">
        <v>159</v>
      </c>
      <c r="J249" s="76">
        <v>8</v>
      </c>
      <c r="K249" s="76">
        <v>1</v>
      </c>
      <c r="L249" s="285">
        <v>32</v>
      </c>
      <c r="M249" s="286">
        <v>29.76</v>
      </c>
      <c r="N249" s="287">
        <v>34.24</v>
      </c>
      <c r="O249" s="111"/>
      <c r="P249" s="111">
        <v>33</v>
      </c>
      <c r="Q249" s="111">
        <v>36</v>
      </c>
      <c r="R249" s="111">
        <v>31</v>
      </c>
      <c r="S249" s="111"/>
      <c r="T249" s="77"/>
      <c r="U249" s="77"/>
      <c r="V249" s="111"/>
      <c r="W249" s="111">
        <v>33</v>
      </c>
      <c r="X249" s="111">
        <v>34</v>
      </c>
      <c r="Y249" s="111">
        <v>34</v>
      </c>
      <c r="Z249" s="111">
        <v>33</v>
      </c>
      <c r="AA249" s="77">
        <v>148</v>
      </c>
      <c r="AB249" s="77">
        <v>148</v>
      </c>
      <c r="AC249" s="111"/>
      <c r="AD249" s="111"/>
      <c r="AE249" s="111"/>
      <c r="AF249" s="111"/>
      <c r="AG249" s="111"/>
      <c r="AH249" s="77"/>
      <c r="AI249" s="77"/>
      <c r="AJ249" s="78">
        <v>33.4</v>
      </c>
      <c r="AK249" s="79">
        <v>168</v>
      </c>
      <c r="AL249" s="80">
        <v>171</v>
      </c>
      <c r="AM249" s="77">
        <v>195</v>
      </c>
      <c r="AN249" s="77">
        <v>148</v>
      </c>
      <c r="AO249" s="81">
        <v>16</v>
      </c>
      <c r="AP249" s="81">
        <v>8</v>
      </c>
      <c r="AQ249" s="81">
        <v>18</v>
      </c>
      <c r="AR249" s="81"/>
      <c r="AS249" s="81"/>
      <c r="AT249" s="81"/>
      <c r="AU249" s="81"/>
      <c r="AV249" s="81"/>
      <c r="AW249" s="81"/>
      <c r="AX249" s="82">
        <v>42</v>
      </c>
      <c r="AY249" s="83">
        <v>2442</v>
      </c>
      <c r="AZ249" s="149">
        <v>0.02</v>
      </c>
      <c r="BA249" s="84">
        <v>1.7000000000000001E-2</v>
      </c>
      <c r="BB249" s="83">
        <v>1</v>
      </c>
      <c r="BC249" s="83">
        <v>1.3</v>
      </c>
      <c r="BD249" s="83">
        <v>76.3</v>
      </c>
      <c r="BE249" s="83">
        <v>1.4</v>
      </c>
      <c r="BF249" s="83">
        <v>81.599999999999994</v>
      </c>
      <c r="BG249" s="28" t="s">
        <v>148</v>
      </c>
      <c r="BH249" s="85" t="s">
        <v>187</v>
      </c>
      <c r="BI249" s="85" t="s">
        <v>319</v>
      </c>
      <c r="BJ249" s="85"/>
      <c r="BK249" s="85">
        <v>2</v>
      </c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  <c r="CW249" s="85"/>
    </row>
    <row r="250" spans="1:101" s="86" customFormat="1" ht="31.5" hidden="1" customHeight="1" x14ac:dyDescent="0.35">
      <c r="A250" s="73">
        <v>2021</v>
      </c>
      <c r="B250" s="74">
        <v>1</v>
      </c>
      <c r="C250" s="284">
        <v>44208</v>
      </c>
      <c r="D250" s="74">
        <v>393</v>
      </c>
      <c r="E250" s="74">
        <v>605</v>
      </c>
      <c r="F250" s="74">
        <v>34</v>
      </c>
      <c r="G250" s="75" t="s">
        <v>268</v>
      </c>
      <c r="H250" s="76" t="s">
        <v>269</v>
      </c>
      <c r="I250" s="76" t="s">
        <v>270</v>
      </c>
      <c r="J250" s="76">
        <v>1</v>
      </c>
      <c r="K250" s="76">
        <v>2</v>
      </c>
      <c r="L250" s="285">
        <v>1293</v>
      </c>
      <c r="M250" s="286">
        <v>1202.49</v>
      </c>
      <c r="N250" s="287">
        <v>1383.51</v>
      </c>
      <c r="O250" s="111"/>
      <c r="P250" s="111"/>
      <c r="Q250" s="111"/>
      <c r="R250" s="111"/>
      <c r="S250" s="111"/>
      <c r="T250" s="77"/>
      <c r="U250" s="77"/>
      <c r="V250" s="111"/>
      <c r="W250" s="111"/>
      <c r="X250" s="111"/>
      <c r="Y250" s="111"/>
      <c r="Z250" s="111"/>
      <c r="AA250" s="77"/>
      <c r="AB250" s="77"/>
      <c r="AC250" s="111"/>
      <c r="AD250" s="111"/>
      <c r="AE250" s="111"/>
      <c r="AF250" s="111"/>
      <c r="AG250" s="111"/>
      <c r="AH250" s="77"/>
      <c r="AI250" s="77"/>
      <c r="AJ250" s="78"/>
      <c r="AK250" s="79">
        <v>13</v>
      </c>
      <c r="AL250" s="80">
        <v>200</v>
      </c>
      <c r="AM250" s="77"/>
      <c r="AN250" s="77"/>
      <c r="AO250" s="81"/>
      <c r="AP250" s="81"/>
      <c r="AQ250" s="81"/>
      <c r="AR250" s="81"/>
      <c r="AS250" s="81"/>
      <c r="AT250" s="81"/>
      <c r="AU250" s="81"/>
      <c r="AV250" s="81"/>
      <c r="AW250" s="81"/>
      <c r="AX250" s="82"/>
      <c r="AY250" s="83">
        <v>64</v>
      </c>
      <c r="AZ250" s="149">
        <v>0.02</v>
      </c>
      <c r="BA250" s="84"/>
      <c r="BB250" s="83"/>
      <c r="BC250" s="83"/>
      <c r="BD250" s="83">
        <v>0</v>
      </c>
      <c r="BE250" s="83"/>
      <c r="BF250" s="83"/>
      <c r="BG250" s="28" t="s">
        <v>271</v>
      </c>
      <c r="BH250" s="85" t="s">
        <v>271</v>
      </c>
      <c r="BI250" s="85"/>
      <c r="BJ250" s="85"/>
      <c r="BK250" s="85">
        <v>2</v>
      </c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  <c r="CW250" s="85"/>
    </row>
    <row r="251" spans="1:101" s="86" customFormat="1" ht="31.5" customHeight="1" x14ac:dyDescent="0.35">
      <c r="A251" s="73">
        <v>2021</v>
      </c>
      <c r="B251" s="74">
        <v>1</v>
      </c>
      <c r="C251" s="284">
        <v>44208</v>
      </c>
      <c r="D251" s="74">
        <v>334</v>
      </c>
      <c r="E251" s="74">
        <v>254</v>
      </c>
      <c r="F251" s="74">
        <v>46</v>
      </c>
      <c r="G251" s="75" t="s">
        <v>189</v>
      </c>
      <c r="H251" s="76" t="s">
        <v>190</v>
      </c>
      <c r="I251" s="76" t="s">
        <v>191</v>
      </c>
      <c r="J251" s="76">
        <v>4</v>
      </c>
      <c r="K251" s="76">
        <v>2</v>
      </c>
      <c r="L251" s="285">
        <v>203</v>
      </c>
      <c r="M251" s="286">
        <v>188.79</v>
      </c>
      <c r="N251" s="287">
        <v>217.21</v>
      </c>
      <c r="O251" s="111">
        <v>245</v>
      </c>
      <c r="P251" s="111">
        <v>213</v>
      </c>
      <c r="Q251" s="111">
        <v>210</v>
      </c>
      <c r="R251" s="111">
        <v>215</v>
      </c>
      <c r="S251" s="111">
        <v>205</v>
      </c>
      <c r="T251" s="77">
        <v>136</v>
      </c>
      <c r="U251" s="77">
        <v>130</v>
      </c>
      <c r="V251" s="111">
        <v>194</v>
      </c>
      <c r="W251" s="111">
        <v>206</v>
      </c>
      <c r="X251" s="111">
        <v>212</v>
      </c>
      <c r="Y251" s="111">
        <v>222</v>
      </c>
      <c r="Z251" s="111">
        <v>214</v>
      </c>
      <c r="AA251" s="77">
        <v>145</v>
      </c>
      <c r="AB251" s="77">
        <v>140</v>
      </c>
      <c r="AC251" s="111"/>
      <c r="AD251" s="111"/>
      <c r="AE251" s="111"/>
      <c r="AF251" s="111"/>
      <c r="AG251" s="111"/>
      <c r="AH251" s="77"/>
      <c r="AI251" s="77"/>
      <c r="AJ251" s="78">
        <v>213.6</v>
      </c>
      <c r="AK251" s="79">
        <v>88</v>
      </c>
      <c r="AL251" s="80">
        <v>164</v>
      </c>
      <c r="AM251" s="77">
        <v>105</v>
      </c>
      <c r="AN251" s="77">
        <v>138</v>
      </c>
      <c r="AO251" s="81">
        <v>6</v>
      </c>
      <c r="AP251" s="81">
        <v>2</v>
      </c>
      <c r="AQ251" s="81">
        <v>8</v>
      </c>
      <c r="AR251" s="81"/>
      <c r="AS251" s="81">
        <v>2</v>
      </c>
      <c r="AT251" s="81"/>
      <c r="AU251" s="81"/>
      <c r="AV251" s="81"/>
      <c r="AW251" s="81"/>
      <c r="AX251" s="82">
        <v>17</v>
      </c>
      <c r="AY251" s="83">
        <v>2837</v>
      </c>
      <c r="AZ251" s="149">
        <v>0.02</v>
      </c>
      <c r="BA251" s="84">
        <v>6.0000000000000001E-3</v>
      </c>
      <c r="BB251" s="83">
        <v>1</v>
      </c>
      <c r="BC251" s="83">
        <v>0.1</v>
      </c>
      <c r="BD251" s="83">
        <v>14</v>
      </c>
      <c r="BE251" s="83">
        <v>3.6</v>
      </c>
      <c r="BF251" s="83">
        <v>606</v>
      </c>
      <c r="BG251" s="28" t="s">
        <v>148</v>
      </c>
      <c r="BH251" s="85" t="s">
        <v>184</v>
      </c>
      <c r="BI251" s="85" t="s">
        <v>192</v>
      </c>
      <c r="BJ251" s="85"/>
      <c r="BK251" s="85">
        <v>2</v>
      </c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  <c r="CW251" s="85"/>
    </row>
    <row r="252" spans="1:101" s="86" customFormat="1" ht="31.5" customHeight="1" x14ac:dyDescent="0.35">
      <c r="A252" s="73">
        <v>2021</v>
      </c>
      <c r="B252" s="74">
        <v>1</v>
      </c>
      <c r="C252" s="284">
        <v>44208</v>
      </c>
      <c r="D252" s="74">
        <v>415</v>
      </c>
      <c r="E252" s="74">
        <v>655</v>
      </c>
      <c r="F252" s="74">
        <v>47</v>
      </c>
      <c r="G252" s="75" t="s">
        <v>246</v>
      </c>
      <c r="H252" s="76" t="s">
        <v>247</v>
      </c>
      <c r="I252" s="76" t="s">
        <v>191</v>
      </c>
      <c r="J252" s="76">
        <v>3</v>
      </c>
      <c r="K252" s="76">
        <v>1</v>
      </c>
      <c r="L252" s="285">
        <v>148</v>
      </c>
      <c r="M252" s="286">
        <v>137.63999999999999</v>
      </c>
      <c r="N252" s="287">
        <v>158.36000000000001</v>
      </c>
      <c r="O252" s="111">
        <v>173</v>
      </c>
      <c r="P252" s="111">
        <v>152</v>
      </c>
      <c r="Q252" s="111">
        <v>158</v>
      </c>
      <c r="R252" s="111">
        <v>148</v>
      </c>
      <c r="S252" s="111">
        <v>150</v>
      </c>
      <c r="T252" s="77"/>
      <c r="U252" s="77">
        <v>216</v>
      </c>
      <c r="V252" s="111"/>
      <c r="W252" s="111"/>
      <c r="X252" s="111">
        <v>143</v>
      </c>
      <c r="Y252" s="111"/>
      <c r="Z252" s="111">
        <v>145</v>
      </c>
      <c r="AA252" s="77">
        <v>216</v>
      </c>
      <c r="AB252" s="77"/>
      <c r="AC252" s="111"/>
      <c r="AD252" s="111"/>
      <c r="AE252" s="111"/>
      <c r="AF252" s="111"/>
      <c r="AG252" s="111"/>
      <c r="AH252" s="77"/>
      <c r="AI252" s="77"/>
      <c r="AJ252" s="78">
        <v>152.30000000000001</v>
      </c>
      <c r="AK252" s="79">
        <v>60</v>
      </c>
      <c r="AL252" s="80">
        <v>180</v>
      </c>
      <c r="AM252" s="77">
        <v>50</v>
      </c>
      <c r="AN252" s="77">
        <v>216</v>
      </c>
      <c r="AO252" s="81">
        <v>8</v>
      </c>
      <c r="AP252" s="81">
        <v>4</v>
      </c>
      <c r="AQ252" s="81">
        <v>6</v>
      </c>
      <c r="AR252" s="81"/>
      <c r="AS252" s="81"/>
      <c r="AT252" s="81"/>
      <c r="AU252" s="81"/>
      <c r="AV252" s="81"/>
      <c r="AW252" s="81"/>
      <c r="AX252" s="82">
        <v>18</v>
      </c>
      <c r="AY252" s="83">
        <v>598</v>
      </c>
      <c r="AZ252" s="149">
        <v>0.02</v>
      </c>
      <c r="BA252" s="84">
        <v>0.03</v>
      </c>
      <c r="BB252" s="83"/>
      <c r="BC252" s="83">
        <v>0.1</v>
      </c>
      <c r="BD252" s="83">
        <v>4</v>
      </c>
      <c r="BE252" s="83">
        <v>2.7</v>
      </c>
      <c r="BF252" s="83">
        <v>91.1</v>
      </c>
      <c r="BG252" s="28" t="s">
        <v>148</v>
      </c>
      <c r="BH252" s="85" t="s">
        <v>149</v>
      </c>
      <c r="BI252" s="85" t="s">
        <v>248</v>
      </c>
      <c r="BJ252" s="85"/>
      <c r="BK252" s="85">
        <v>2</v>
      </c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  <c r="CW252" s="85"/>
    </row>
    <row r="253" spans="1:101" s="86" customFormat="1" ht="31.5" customHeight="1" x14ac:dyDescent="0.35">
      <c r="A253" s="73">
        <v>2021</v>
      </c>
      <c r="B253" s="74">
        <v>1</v>
      </c>
      <c r="C253" s="284">
        <v>44208</v>
      </c>
      <c r="D253" s="74">
        <v>415</v>
      </c>
      <c r="E253" s="74">
        <v>656</v>
      </c>
      <c r="F253" s="74">
        <v>47</v>
      </c>
      <c r="G253" s="75" t="s">
        <v>249</v>
      </c>
      <c r="H253" s="76" t="s">
        <v>250</v>
      </c>
      <c r="I253" s="76" t="s">
        <v>191</v>
      </c>
      <c r="J253" s="76">
        <v>3</v>
      </c>
      <c r="K253" s="76">
        <v>1</v>
      </c>
      <c r="L253" s="285">
        <v>148</v>
      </c>
      <c r="M253" s="286">
        <v>137.63999999999999</v>
      </c>
      <c r="N253" s="287">
        <v>158.36000000000001</v>
      </c>
      <c r="O253" s="111">
        <v>173</v>
      </c>
      <c r="P253" s="111">
        <v>152</v>
      </c>
      <c r="Q253" s="111">
        <v>158</v>
      </c>
      <c r="R253" s="111">
        <v>148</v>
      </c>
      <c r="S253" s="111">
        <v>150</v>
      </c>
      <c r="T253" s="77"/>
      <c r="U253" s="77">
        <v>216</v>
      </c>
      <c r="V253" s="111"/>
      <c r="W253" s="111"/>
      <c r="X253" s="111">
        <v>143</v>
      </c>
      <c r="Y253" s="111"/>
      <c r="Z253" s="111">
        <v>145</v>
      </c>
      <c r="AA253" s="77">
        <v>216</v>
      </c>
      <c r="AB253" s="77"/>
      <c r="AC253" s="111"/>
      <c r="AD253" s="111"/>
      <c r="AE253" s="111"/>
      <c r="AF253" s="111"/>
      <c r="AG253" s="111"/>
      <c r="AH253" s="77"/>
      <c r="AI253" s="77"/>
      <c r="AJ253" s="78">
        <v>152.30000000000001</v>
      </c>
      <c r="AK253" s="79">
        <v>60</v>
      </c>
      <c r="AL253" s="80">
        <v>180</v>
      </c>
      <c r="AM253" s="77">
        <v>50</v>
      </c>
      <c r="AN253" s="77">
        <v>216</v>
      </c>
      <c r="AO253" s="81">
        <v>8</v>
      </c>
      <c r="AP253" s="81">
        <v>4</v>
      </c>
      <c r="AQ253" s="81">
        <v>5</v>
      </c>
      <c r="AR253" s="81"/>
      <c r="AS253" s="81"/>
      <c r="AT253" s="81"/>
      <c r="AU253" s="81"/>
      <c r="AV253" s="81"/>
      <c r="AW253" s="81"/>
      <c r="AX253" s="82">
        <v>17</v>
      </c>
      <c r="AY253" s="83">
        <v>597</v>
      </c>
      <c r="AZ253" s="149">
        <v>0.02</v>
      </c>
      <c r="BA253" s="84">
        <v>2.8000000000000001E-2</v>
      </c>
      <c r="BB253" s="83"/>
      <c r="BC253" s="83">
        <v>0.1</v>
      </c>
      <c r="BD253" s="83">
        <v>4</v>
      </c>
      <c r="BE253" s="83">
        <v>2.6</v>
      </c>
      <c r="BF253" s="83">
        <v>90.9</v>
      </c>
      <c r="BG253" s="28" t="s">
        <v>148</v>
      </c>
      <c r="BH253" s="85" t="s">
        <v>149</v>
      </c>
      <c r="BI253" s="85" t="s">
        <v>251</v>
      </c>
      <c r="BJ253" s="85"/>
      <c r="BK253" s="85">
        <v>2</v>
      </c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  <c r="CW253" s="85"/>
    </row>
    <row r="254" spans="1:101" s="86" customFormat="1" ht="31.5" customHeight="1" x14ac:dyDescent="0.35">
      <c r="A254" s="73">
        <v>2021</v>
      </c>
      <c r="B254" s="74">
        <v>1</v>
      </c>
      <c r="C254" s="284">
        <v>44208</v>
      </c>
      <c r="D254" s="74">
        <v>415</v>
      </c>
      <c r="E254" s="74">
        <v>657</v>
      </c>
      <c r="F254" s="74">
        <v>47</v>
      </c>
      <c r="G254" s="75" t="s">
        <v>252</v>
      </c>
      <c r="H254" s="76" t="s">
        <v>253</v>
      </c>
      <c r="I254" s="76" t="s">
        <v>191</v>
      </c>
      <c r="J254" s="76">
        <v>3</v>
      </c>
      <c r="K254" s="76">
        <v>1</v>
      </c>
      <c r="L254" s="285">
        <v>90</v>
      </c>
      <c r="M254" s="286">
        <v>83.7</v>
      </c>
      <c r="N254" s="287">
        <v>96.3</v>
      </c>
      <c r="O254" s="111">
        <v>73</v>
      </c>
      <c r="P254" s="111">
        <v>87</v>
      </c>
      <c r="Q254" s="111">
        <v>88</v>
      </c>
      <c r="R254" s="111">
        <v>84</v>
      </c>
      <c r="S254" s="111">
        <v>85</v>
      </c>
      <c r="T254" s="77"/>
      <c r="U254" s="77">
        <v>216</v>
      </c>
      <c r="V254" s="111"/>
      <c r="W254" s="111"/>
      <c r="X254" s="111">
        <v>91</v>
      </c>
      <c r="Y254" s="111"/>
      <c r="Z254" s="111">
        <v>93</v>
      </c>
      <c r="AA254" s="77">
        <v>216</v>
      </c>
      <c r="AB254" s="77"/>
      <c r="AC254" s="111"/>
      <c r="AD254" s="111"/>
      <c r="AE254" s="111"/>
      <c r="AF254" s="111"/>
      <c r="AG254" s="111"/>
      <c r="AH254" s="77"/>
      <c r="AI254" s="77"/>
      <c r="AJ254" s="78">
        <v>85.6</v>
      </c>
      <c r="AK254" s="79">
        <v>60</v>
      </c>
      <c r="AL254" s="80">
        <v>180</v>
      </c>
      <c r="AM254" s="77">
        <v>50</v>
      </c>
      <c r="AN254" s="77">
        <v>216</v>
      </c>
      <c r="AO254" s="81">
        <v>8</v>
      </c>
      <c r="AP254" s="81">
        <v>5</v>
      </c>
      <c r="AQ254" s="81">
        <v>4</v>
      </c>
      <c r="AR254" s="81"/>
      <c r="AS254" s="81"/>
      <c r="AT254" s="81"/>
      <c r="AU254" s="81"/>
      <c r="AV254" s="81"/>
      <c r="AW254" s="81"/>
      <c r="AX254" s="82">
        <v>17</v>
      </c>
      <c r="AY254" s="83">
        <v>587</v>
      </c>
      <c r="AZ254" s="149">
        <v>0.02</v>
      </c>
      <c r="BA254" s="84">
        <v>2.9000000000000001E-2</v>
      </c>
      <c r="BB254" s="83"/>
      <c r="BC254" s="83">
        <v>0.2</v>
      </c>
      <c r="BD254" s="83">
        <v>6.5</v>
      </c>
      <c r="BE254" s="83">
        <v>1.5</v>
      </c>
      <c r="BF254" s="83">
        <v>50.2</v>
      </c>
      <c r="BG254" s="28" t="s">
        <v>148</v>
      </c>
      <c r="BH254" s="85" t="s">
        <v>149</v>
      </c>
      <c r="BI254" s="85" t="s">
        <v>254</v>
      </c>
      <c r="BJ254" s="85"/>
      <c r="BK254" s="85">
        <v>2</v>
      </c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  <c r="CW254" s="85"/>
    </row>
    <row r="255" spans="1:101" s="86" customFormat="1" ht="31.5" customHeight="1" x14ac:dyDescent="0.35">
      <c r="A255" s="73">
        <v>2021</v>
      </c>
      <c r="B255" s="74">
        <v>1</v>
      </c>
      <c r="C255" s="284">
        <v>44208</v>
      </c>
      <c r="D255" s="74">
        <v>415</v>
      </c>
      <c r="E255" s="74">
        <v>658</v>
      </c>
      <c r="F255" s="74">
        <v>47</v>
      </c>
      <c r="G255" s="75" t="s">
        <v>255</v>
      </c>
      <c r="H255" s="76" t="s">
        <v>256</v>
      </c>
      <c r="I255" s="76" t="s">
        <v>191</v>
      </c>
      <c r="J255" s="76">
        <v>3</v>
      </c>
      <c r="K255" s="76">
        <v>1</v>
      </c>
      <c r="L255" s="285">
        <v>90</v>
      </c>
      <c r="M255" s="286">
        <v>83.7</v>
      </c>
      <c r="N255" s="287">
        <v>96.3</v>
      </c>
      <c r="O255" s="111">
        <v>73</v>
      </c>
      <c r="P255" s="111">
        <v>87</v>
      </c>
      <c r="Q255" s="111">
        <v>88</v>
      </c>
      <c r="R255" s="111">
        <v>84</v>
      </c>
      <c r="S255" s="111">
        <v>85</v>
      </c>
      <c r="T255" s="77"/>
      <c r="U255" s="77">
        <v>216</v>
      </c>
      <c r="V255" s="111"/>
      <c r="W255" s="111"/>
      <c r="X255" s="111">
        <v>91</v>
      </c>
      <c r="Y255" s="111"/>
      <c r="Z255" s="111">
        <v>93</v>
      </c>
      <c r="AA255" s="77">
        <v>216</v>
      </c>
      <c r="AB255" s="77"/>
      <c r="AC255" s="111"/>
      <c r="AD255" s="111"/>
      <c r="AE255" s="111"/>
      <c r="AF255" s="111"/>
      <c r="AG255" s="111"/>
      <c r="AH255" s="77"/>
      <c r="AI255" s="77"/>
      <c r="AJ255" s="78">
        <v>85.6</v>
      </c>
      <c r="AK255" s="79">
        <v>60</v>
      </c>
      <c r="AL255" s="80">
        <v>180</v>
      </c>
      <c r="AM255" s="77">
        <v>50</v>
      </c>
      <c r="AN255" s="77">
        <v>216</v>
      </c>
      <c r="AO255" s="81">
        <v>8</v>
      </c>
      <c r="AP255" s="81">
        <v>5</v>
      </c>
      <c r="AQ255" s="81">
        <v>4</v>
      </c>
      <c r="AR255" s="81"/>
      <c r="AS255" s="81"/>
      <c r="AT255" s="81"/>
      <c r="AU255" s="81"/>
      <c r="AV255" s="81"/>
      <c r="AW255" s="81"/>
      <c r="AX255" s="82">
        <v>17</v>
      </c>
      <c r="AY255" s="83">
        <v>587</v>
      </c>
      <c r="AZ255" s="149">
        <v>0.02</v>
      </c>
      <c r="BA255" s="84">
        <v>2.9000000000000001E-2</v>
      </c>
      <c r="BB255" s="83"/>
      <c r="BC255" s="83">
        <v>0.2</v>
      </c>
      <c r="BD255" s="83">
        <v>6.5</v>
      </c>
      <c r="BE255" s="83">
        <v>1.5</v>
      </c>
      <c r="BF255" s="83">
        <v>50.2</v>
      </c>
      <c r="BG255" s="28" t="s">
        <v>148</v>
      </c>
      <c r="BH255" s="85" t="s">
        <v>149</v>
      </c>
      <c r="BI255" s="85" t="s">
        <v>257</v>
      </c>
      <c r="BJ255" s="85"/>
      <c r="BK255" s="85">
        <v>2</v>
      </c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  <c r="CW255" s="85"/>
    </row>
    <row r="256" spans="1:101" s="86" customFormat="1" ht="31.5" customHeight="1" x14ac:dyDescent="0.35">
      <c r="A256" s="73">
        <v>2021</v>
      </c>
      <c r="B256" s="74">
        <v>1</v>
      </c>
      <c r="C256" s="284">
        <v>44208</v>
      </c>
      <c r="D256" s="74">
        <v>214</v>
      </c>
      <c r="E256" s="74">
        <v>142</v>
      </c>
      <c r="F256" s="74">
        <v>48</v>
      </c>
      <c r="G256" s="75" t="s">
        <v>258</v>
      </c>
      <c r="H256" s="76" t="s">
        <v>259</v>
      </c>
      <c r="I256" s="76" t="s">
        <v>191</v>
      </c>
      <c r="J256" s="76">
        <v>4</v>
      </c>
      <c r="K256" s="76">
        <v>1</v>
      </c>
      <c r="L256" s="285">
        <v>351</v>
      </c>
      <c r="M256" s="286">
        <v>326.43</v>
      </c>
      <c r="N256" s="287">
        <v>375.57</v>
      </c>
      <c r="O256" s="111">
        <v>313</v>
      </c>
      <c r="P256" s="111">
        <v>335</v>
      </c>
      <c r="Q256" s="111">
        <v>333</v>
      </c>
      <c r="R256" s="111">
        <v>339</v>
      </c>
      <c r="S256" s="111">
        <v>365</v>
      </c>
      <c r="T256" s="77">
        <v>280</v>
      </c>
      <c r="U256" s="77">
        <v>283</v>
      </c>
      <c r="V256" s="111">
        <v>301</v>
      </c>
      <c r="W256" s="111">
        <v>342</v>
      </c>
      <c r="X256" s="111">
        <v>335</v>
      </c>
      <c r="Y256" s="111">
        <v>332</v>
      </c>
      <c r="Z256" s="111">
        <v>341</v>
      </c>
      <c r="AA256" s="77">
        <v>277</v>
      </c>
      <c r="AB256" s="77">
        <v>189</v>
      </c>
      <c r="AC256" s="111"/>
      <c r="AD256" s="111"/>
      <c r="AE256" s="111"/>
      <c r="AF256" s="111"/>
      <c r="AG256" s="111"/>
      <c r="AH256" s="77"/>
      <c r="AI256" s="77"/>
      <c r="AJ256" s="78">
        <v>333.6</v>
      </c>
      <c r="AK256" s="79">
        <v>68</v>
      </c>
      <c r="AL256" s="80">
        <v>212</v>
      </c>
      <c r="AM256" s="77">
        <v>56</v>
      </c>
      <c r="AN256" s="77">
        <v>257</v>
      </c>
      <c r="AO256" s="81">
        <v>10</v>
      </c>
      <c r="AP256" s="81">
        <v>2</v>
      </c>
      <c r="AQ256" s="81">
        <v>4</v>
      </c>
      <c r="AR256" s="81"/>
      <c r="AS256" s="81"/>
      <c r="AT256" s="81"/>
      <c r="AU256" s="81"/>
      <c r="AV256" s="81"/>
      <c r="AW256" s="81"/>
      <c r="AX256" s="82">
        <v>16</v>
      </c>
      <c r="AY256" s="83">
        <v>1283</v>
      </c>
      <c r="AZ256" s="149">
        <v>0.02</v>
      </c>
      <c r="BA256" s="84">
        <v>1.2E-2</v>
      </c>
      <c r="BB256" s="83">
        <v>1</v>
      </c>
      <c r="BC256" s="83">
        <v>0</v>
      </c>
      <c r="BD256" s="83">
        <v>3.7</v>
      </c>
      <c r="BE256" s="83">
        <v>5.3</v>
      </c>
      <c r="BF256" s="83">
        <v>428</v>
      </c>
      <c r="BG256" s="28" t="s">
        <v>148</v>
      </c>
      <c r="BH256" s="85" t="s">
        <v>187</v>
      </c>
      <c r="BI256" s="85" t="s">
        <v>260</v>
      </c>
      <c r="BJ256" s="85"/>
      <c r="BK256" s="85">
        <v>2</v>
      </c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  <c r="CW256" s="85"/>
    </row>
    <row r="257" spans="1:101" s="86" customFormat="1" ht="31.5" customHeight="1" x14ac:dyDescent="0.35">
      <c r="A257" s="73">
        <v>2021</v>
      </c>
      <c r="B257" s="74">
        <v>1</v>
      </c>
      <c r="C257" s="284">
        <v>44208</v>
      </c>
      <c r="D257" s="74">
        <v>4</v>
      </c>
      <c r="E257" s="74">
        <v>11</v>
      </c>
      <c r="F257" s="74">
        <v>49</v>
      </c>
      <c r="G257" s="75" t="s">
        <v>193</v>
      </c>
      <c r="H257" s="76" t="s">
        <v>194</v>
      </c>
      <c r="I257" s="76" t="s">
        <v>191</v>
      </c>
      <c r="J257" s="76">
        <v>2</v>
      </c>
      <c r="K257" s="76">
        <v>2</v>
      </c>
      <c r="L257" s="285">
        <v>212</v>
      </c>
      <c r="M257" s="286">
        <v>197.16</v>
      </c>
      <c r="N257" s="287">
        <v>226.84</v>
      </c>
      <c r="O257" s="111">
        <v>213</v>
      </c>
      <c r="P257" s="111">
        <v>233</v>
      </c>
      <c r="Q257" s="111">
        <v>225</v>
      </c>
      <c r="R257" s="111">
        <v>218</v>
      </c>
      <c r="S257" s="111">
        <v>209</v>
      </c>
      <c r="T257" s="77">
        <v>206</v>
      </c>
      <c r="U257" s="77">
        <v>200</v>
      </c>
      <c r="V257" s="111">
        <v>220</v>
      </c>
      <c r="W257" s="111">
        <v>219</v>
      </c>
      <c r="X257" s="111">
        <v>222</v>
      </c>
      <c r="Y257" s="111">
        <v>221</v>
      </c>
      <c r="Z257" s="111">
        <v>219</v>
      </c>
      <c r="AA257" s="77">
        <v>199</v>
      </c>
      <c r="AB257" s="77">
        <v>189</v>
      </c>
      <c r="AC257" s="111"/>
      <c r="AD257" s="111"/>
      <c r="AE257" s="111"/>
      <c r="AF257" s="111"/>
      <c r="AG257" s="111"/>
      <c r="AH257" s="77"/>
      <c r="AI257" s="77"/>
      <c r="AJ257" s="78">
        <v>219.9</v>
      </c>
      <c r="AK257" s="79">
        <v>37</v>
      </c>
      <c r="AL257" s="80">
        <v>195</v>
      </c>
      <c r="AM257" s="77">
        <v>36</v>
      </c>
      <c r="AN257" s="77">
        <v>199</v>
      </c>
      <c r="AO257" s="81">
        <v>10</v>
      </c>
      <c r="AP257" s="81">
        <v>4</v>
      </c>
      <c r="AQ257" s="81">
        <v>5</v>
      </c>
      <c r="AR257" s="81"/>
      <c r="AS257" s="81"/>
      <c r="AT257" s="81"/>
      <c r="AU257" s="81"/>
      <c r="AV257" s="81"/>
      <c r="AW257" s="81"/>
      <c r="AX257" s="82">
        <v>19</v>
      </c>
      <c r="AY257" s="83">
        <v>691</v>
      </c>
      <c r="AZ257" s="149">
        <v>0.02</v>
      </c>
      <c r="BA257" s="84">
        <v>2.7E-2</v>
      </c>
      <c r="BB257" s="83"/>
      <c r="BC257" s="83">
        <v>0.1</v>
      </c>
      <c r="BD257" s="83">
        <v>3.3</v>
      </c>
      <c r="BE257" s="83">
        <v>4.2</v>
      </c>
      <c r="BF257" s="83">
        <v>152</v>
      </c>
      <c r="BG257" s="28" t="s">
        <v>148</v>
      </c>
      <c r="BH257" s="85" t="s">
        <v>187</v>
      </c>
      <c r="BI257" s="85" t="s">
        <v>195</v>
      </c>
      <c r="BJ257" s="85"/>
      <c r="BK257" s="85">
        <v>2</v>
      </c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  <c r="CW257" s="85"/>
    </row>
    <row r="258" spans="1:101" s="86" customFormat="1" ht="31.5" customHeight="1" x14ac:dyDescent="0.35">
      <c r="A258" s="73">
        <v>2021</v>
      </c>
      <c r="B258" s="74">
        <v>1</v>
      </c>
      <c r="C258" s="284">
        <v>44208</v>
      </c>
      <c r="D258" s="74">
        <v>4</v>
      </c>
      <c r="E258" s="74">
        <v>12</v>
      </c>
      <c r="F258" s="74">
        <v>49</v>
      </c>
      <c r="G258" s="75" t="s">
        <v>196</v>
      </c>
      <c r="H258" s="76" t="s">
        <v>197</v>
      </c>
      <c r="I258" s="76" t="s">
        <v>191</v>
      </c>
      <c r="J258" s="76">
        <v>2</v>
      </c>
      <c r="K258" s="76">
        <v>2</v>
      </c>
      <c r="L258" s="285">
        <v>212</v>
      </c>
      <c r="M258" s="286">
        <v>197.16</v>
      </c>
      <c r="N258" s="287">
        <v>226.84</v>
      </c>
      <c r="O258" s="111">
        <v>225</v>
      </c>
      <c r="P258" s="111">
        <v>232</v>
      </c>
      <c r="Q258" s="111">
        <v>223</v>
      </c>
      <c r="R258" s="111">
        <v>215</v>
      </c>
      <c r="S258" s="111">
        <v>203</v>
      </c>
      <c r="T258" s="77">
        <v>206</v>
      </c>
      <c r="U258" s="77">
        <v>200</v>
      </c>
      <c r="V258" s="111">
        <v>203</v>
      </c>
      <c r="W258" s="111">
        <v>203</v>
      </c>
      <c r="X258" s="111">
        <v>209</v>
      </c>
      <c r="Y258" s="111">
        <v>206</v>
      </c>
      <c r="Z258" s="111">
        <v>205</v>
      </c>
      <c r="AA258" s="77">
        <v>199</v>
      </c>
      <c r="AB258" s="77">
        <v>189</v>
      </c>
      <c r="AC258" s="111"/>
      <c r="AD258" s="111"/>
      <c r="AE258" s="111"/>
      <c r="AF258" s="111"/>
      <c r="AG258" s="111"/>
      <c r="AH258" s="77"/>
      <c r="AI258" s="77"/>
      <c r="AJ258" s="78">
        <v>212.4</v>
      </c>
      <c r="AK258" s="79">
        <v>37</v>
      </c>
      <c r="AL258" s="80">
        <v>195</v>
      </c>
      <c r="AM258" s="77">
        <v>36</v>
      </c>
      <c r="AN258" s="77">
        <v>199</v>
      </c>
      <c r="AO258" s="81">
        <v>5</v>
      </c>
      <c r="AP258" s="81">
        <v>7</v>
      </c>
      <c r="AQ258" s="81">
        <v>7</v>
      </c>
      <c r="AR258" s="81"/>
      <c r="AS258" s="81"/>
      <c r="AT258" s="81"/>
      <c r="AU258" s="81"/>
      <c r="AV258" s="81"/>
      <c r="AW258" s="81"/>
      <c r="AX258" s="82">
        <v>19</v>
      </c>
      <c r="AY258" s="83">
        <v>691</v>
      </c>
      <c r="AZ258" s="149">
        <v>0.02</v>
      </c>
      <c r="BA258" s="84">
        <v>2.7E-2</v>
      </c>
      <c r="BB258" s="83"/>
      <c r="BC258" s="83">
        <v>0.1</v>
      </c>
      <c r="BD258" s="83">
        <v>3.3</v>
      </c>
      <c r="BE258" s="83">
        <v>4</v>
      </c>
      <c r="BF258" s="83">
        <v>146.80000000000001</v>
      </c>
      <c r="BG258" s="28" t="s">
        <v>148</v>
      </c>
      <c r="BH258" s="85" t="s">
        <v>187</v>
      </c>
      <c r="BI258" s="85" t="s">
        <v>198</v>
      </c>
      <c r="BJ258" s="85"/>
      <c r="BK258" s="85">
        <v>2</v>
      </c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  <c r="CW258" s="85"/>
    </row>
    <row r="259" spans="1:101" s="86" customFormat="1" ht="31.5" hidden="1" customHeight="1" x14ac:dyDescent="0.35">
      <c r="A259" s="73">
        <v>2021</v>
      </c>
      <c r="B259" s="74">
        <v>1</v>
      </c>
      <c r="C259" s="284">
        <v>44209</v>
      </c>
      <c r="D259" s="74">
        <v>382</v>
      </c>
      <c r="E259" s="74">
        <v>449</v>
      </c>
      <c r="F259" s="74">
        <v>2</v>
      </c>
      <c r="G259" s="75" t="s">
        <v>272</v>
      </c>
      <c r="H259" s="76" t="s">
        <v>273</v>
      </c>
      <c r="I259" s="76" t="s">
        <v>144</v>
      </c>
      <c r="J259" s="76">
        <v>3</v>
      </c>
      <c r="K259" s="76">
        <v>1</v>
      </c>
      <c r="L259" s="285">
        <v>46</v>
      </c>
      <c r="M259" s="286">
        <v>40.985999999999997</v>
      </c>
      <c r="N259" s="287">
        <v>50.048000000000002</v>
      </c>
      <c r="O259" s="111">
        <v>38</v>
      </c>
      <c r="P259" s="111">
        <v>45</v>
      </c>
      <c r="Q259" s="111"/>
      <c r="R259" s="111">
        <v>43</v>
      </c>
      <c r="S259" s="111">
        <v>42</v>
      </c>
      <c r="T259" s="77">
        <v>94</v>
      </c>
      <c r="U259" s="77">
        <v>90</v>
      </c>
      <c r="V259" s="111">
        <v>42</v>
      </c>
      <c r="W259" s="111">
        <v>43</v>
      </c>
      <c r="X259" s="111">
        <v>44</v>
      </c>
      <c r="Y259" s="111">
        <v>43</v>
      </c>
      <c r="Z259" s="111">
        <v>42</v>
      </c>
      <c r="AA259" s="77">
        <v>89</v>
      </c>
      <c r="AB259" s="77">
        <v>86</v>
      </c>
      <c r="AC259" s="111"/>
      <c r="AD259" s="111"/>
      <c r="AE259" s="111"/>
      <c r="AF259" s="111"/>
      <c r="AG259" s="111"/>
      <c r="AH259" s="77"/>
      <c r="AI259" s="77"/>
      <c r="AJ259" s="78">
        <v>42.4</v>
      </c>
      <c r="AK259" s="79">
        <v>108</v>
      </c>
      <c r="AL259" s="80">
        <v>100</v>
      </c>
      <c r="AM259" s="77">
        <v>120</v>
      </c>
      <c r="AN259" s="77">
        <v>90</v>
      </c>
      <c r="AO259" s="81">
        <v>10</v>
      </c>
      <c r="AP259" s="81">
        <v>4</v>
      </c>
      <c r="AQ259" s="81">
        <v>8</v>
      </c>
      <c r="AR259" s="81"/>
      <c r="AS259" s="81"/>
      <c r="AT259" s="81"/>
      <c r="AU259" s="81"/>
      <c r="AV259" s="81"/>
      <c r="AW259" s="81"/>
      <c r="AX259" s="82">
        <v>22</v>
      </c>
      <c r="AY259" s="83">
        <v>2992</v>
      </c>
      <c r="AZ259" s="149">
        <v>1.4999999999999999E-2</v>
      </c>
      <c r="BA259" s="84">
        <v>7.0000000000000001E-3</v>
      </c>
      <c r="BB259" s="83">
        <v>1</v>
      </c>
      <c r="BC259" s="83">
        <v>0.5</v>
      </c>
      <c r="BD259" s="83">
        <v>65</v>
      </c>
      <c r="BE259" s="83">
        <v>0.9</v>
      </c>
      <c r="BF259" s="83">
        <v>126.9</v>
      </c>
      <c r="BG259" s="28" t="s">
        <v>153</v>
      </c>
      <c r="BH259" s="85" t="s">
        <v>154</v>
      </c>
      <c r="BI259" s="85" t="s">
        <v>274</v>
      </c>
      <c r="BJ259" s="85" t="s">
        <v>156</v>
      </c>
      <c r="BK259" s="85">
        <v>2</v>
      </c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  <c r="CW259" s="85"/>
    </row>
    <row r="260" spans="1:101" s="86" customFormat="1" ht="31.5" hidden="1" customHeight="1" x14ac:dyDescent="0.35">
      <c r="A260" s="73">
        <v>2021</v>
      </c>
      <c r="B260" s="74">
        <v>1</v>
      </c>
      <c r="C260" s="284">
        <v>44209</v>
      </c>
      <c r="D260" s="74">
        <v>18</v>
      </c>
      <c r="E260" s="74">
        <v>49</v>
      </c>
      <c r="F260" s="74">
        <v>3</v>
      </c>
      <c r="G260" s="75" t="s">
        <v>275</v>
      </c>
      <c r="H260" s="76" t="s">
        <v>276</v>
      </c>
      <c r="I260" s="76" t="s">
        <v>165</v>
      </c>
      <c r="J260" s="76">
        <v>2</v>
      </c>
      <c r="K260" s="76">
        <v>3</v>
      </c>
      <c r="L260" s="285">
        <v>100</v>
      </c>
      <c r="M260" s="286">
        <v>95.5</v>
      </c>
      <c r="N260" s="287">
        <v>104.5</v>
      </c>
      <c r="O260" s="111">
        <v>109</v>
      </c>
      <c r="P260" s="111">
        <v>100</v>
      </c>
      <c r="Q260" s="111"/>
      <c r="R260" s="111"/>
      <c r="S260" s="111"/>
      <c r="T260" s="77">
        <v>125</v>
      </c>
      <c r="U260" s="77"/>
      <c r="V260" s="111"/>
      <c r="W260" s="111"/>
      <c r="X260" s="111"/>
      <c r="Y260" s="111"/>
      <c r="Z260" s="111"/>
      <c r="AA260" s="77"/>
      <c r="AB260" s="77"/>
      <c r="AC260" s="111"/>
      <c r="AD260" s="111"/>
      <c r="AE260" s="111"/>
      <c r="AF260" s="111"/>
      <c r="AG260" s="111"/>
      <c r="AH260" s="77"/>
      <c r="AI260" s="77"/>
      <c r="AJ260" s="78">
        <v>104.5</v>
      </c>
      <c r="AK260" s="79">
        <v>101</v>
      </c>
      <c r="AL260" s="80">
        <v>107</v>
      </c>
      <c r="AM260" s="77">
        <v>58</v>
      </c>
      <c r="AN260" s="77">
        <v>125</v>
      </c>
      <c r="AO260" s="81">
        <v>2</v>
      </c>
      <c r="AP260" s="81"/>
      <c r="AQ260" s="81">
        <v>3</v>
      </c>
      <c r="AR260" s="81"/>
      <c r="AS260" s="81"/>
      <c r="AT260" s="81"/>
      <c r="AU260" s="81"/>
      <c r="AV260" s="81"/>
      <c r="AW260" s="81"/>
      <c r="AX260" s="82">
        <v>5</v>
      </c>
      <c r="AY260" s="83">
        <v>204</v>
      </c>
      <c r="AZ260" s="149">
        <v>1.4999999999999999E-2</v>
      </c>
      <c r="BA260" s="84">
        <v>2.5000000000000001E-2</v>
      </c>
      <c r="BB260" s="83"/>
      <c r="BC260" s="83">
        <v>0.1</v>
      </c>
      <c r="BD260" s="83">
        <v>2</v>
      </c>
      <c r="BE260" s="83">
        <v>0.5</v>
      </c>
      <c r="BF260" s="83">
        <v>21.3</v>
      </c>
      <c r="BG260" s="28" t="s">
        <v>153</v>
      </c>
      <c r="BH260" s="85" t="s">
        <v>154</v>
      </c>
      <c r="BI260" s="85" t="s">
        <v>277</v>
      </c>
      <c r="BJ260" s="85" t="s">
        <v>167</v>
      </c>
      <c r="BK260" s="85">
        <v>2</v>
      </c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  <c r="CW260" s="85"/>
    </row>
    <row r="261" spans="1:101" s="86" customFormat="1" ht="31.5" hidden="1" customHeight="1" x14ac:dyDescent="0.35">
      <c r="A261" s="73">
        <v>2021</v>
      </c>
      <c r="B261" s="74">
        <v>1</v>
      </c>
      <c r="C261" s="284">
        <v>44209</v>
      </c>
      <c r="D261" s="74">
        <v>18</v>
      </c>
      <c r="E261" s="74">
        <v>50</v>
      </c>
      <c r="F261" s="74">
        <v>3</v>
      </c>
      <c r="G261" s="75" t="s">
        <v>278</v>
      </c>
      <c r="H261" s="76" t="s">
        <v>279</v>
      </c>
      <c r="I261" s="76" t="s">
        <v>165</v>
      </c>
      <c r="J261" s="76">
        <v>2</v>
      </c>
      <c r="K261" s="76">
        <v>3</v>
      </c>
      <c r="L261" s="285">
        <v>54</v>
      </c>
      <c r="M261" s="286">
        <v>51.57</v>
      </c>
      <c r="N261" s="287">
        <v>56.43</v>
      </c>
      <c r="O261" s="111">
        <v>59</v>
      </c>
      <c r="P261" s="111">
        <v>53</v>
      </c>
      <c r="Q261" s="111"/>
      <c r="R261" s="111"/>
      <c r="S261" s="111"/>
      <c r="T261" s="77">
        <v>125</v>
      </c>
      <c r="U261" s="77"/>
      <c r="V261" s="111"/>
      <c r="W261" s="111"/>
      <c r="X261" s="111"/>
      <c r="Y261" s="111"/>
      <c r="Z261" s="111"/>
      <c r="AA261" s="77"/>
      <c r="AB261" s="77"/>
      <c r="AC261" s="111"/>
      <c r="AD261" s="111"/>
      <c r="AE261" s="111"/>
      <c r="AF261" s="111"/>
      <c r="AG261" s="111"/>
      <c r="AH261" s="77"/>
      <c r="AI261" s="77"/>
      <c r="AJ261" s="78">
        <v>56</v>
      </c>
      <c r="AK261" s="79">
        <v>101</v>
      </c>
      <c r="AL261" s="80">
        <v>107</v>
      </c>
      <c r="AM261" s="77">
        <v>58</v>
      </c>
      <c r="AN261" s="77">
        <v>125</v>
      </c>
      <c r="AO261" s="81">
        <v>6</v>
      </c>
      <c r="AP261" s="81"/>
      <c r="AQ261" s="81">
        <v>1</v>
      </c>
      <c r="AR261" s="81"/>
      <c r="AS261" s="81"/>
      <c r="AT261" s="81"/>
      <c r="AU261" s="81"/>
      <c r="AV261" s="81"/>
      <c r="AW261" s="81"/>
      <c r="AX261" s="82">
        <v>7</v>
      </c>
      <c r="AY261" s="83">
        <v>1267</v>
      </c>
      <c r="AZ261" s="149">
        <v>1.4999999999999999E-2</v>
      </c>
      <c r="BA261" s="84">
        <v>6.0000000000000001E-3</v>
      </c>
      <c r="BB261" s="83">
        <v>1</v>
      </c>
      <c r="BC261" s="83">
        <v>0.1</v>
      </c>
      <c r="BD261" s="83">
        <v>23.5</v>
      </c>
      <c r="BE261" s="83">
        <v>0.4</v>
      </c>
      <c r="BF261" s="83">
        <v>71</v>
      </c>
      <c r="BG261" s="28" t="s">
        <v>153</v>
      </c>
      <c r="BH261" s="85" t="s">
        <v>154</v>
      </c>
      <c r="BI261" s="85" t="s">
        <v>280</v>
      </c>
      <c r="BJ261" s="85" t="s">
        <v>167</v>
      </c>
      <c r="BK261" s="85">
        <v>2</v>
      </c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  <c r="CW261" s="85"/>
    </row>
    <row r="262" spans="1:101" s="86" customFormat="1" ht="31.5" hidden="1" customHeight="1" x14ac:dyDescent="0.35">
      <c r="A262" s="73">
        <v>2021</v>
      </c>
      <c r="B262" s="74">
        <v>1</v>
      </c>
      <c r="C262" s="284">
        <v>44209</v>
      </c>
      <c r="D262" s="74">
        <v>137</v>
      </c>
      <c r="E262" s="74">
        <v>273</v>
      </c>
      <c r="F262" s="74">
        <v>3</v>
      </c>
      <c r="G262" s="75" t="s">
        <v>242</v>
      </c>
      <c r="H262" s="76" t="s">
        <v>243</v>
      </c>
      <c r="I262" s="76" t="s">
        <v>144</v>
      </c>
      <c r="J262" s="76">
        <v>3</v>
      </c>
      <c r="K262" s="76">
        <v>2</v>
      </c>
      <c r="L262" s="285">
        <v>564</v>
      </c>
      <c r="M262" s="286">
        <v>524.52</v>
      </c>
      <c r="N262" s="287">
        <v>603.48</v>
      </c>
      <c r="O262" s="111"/>
      <c r="P262" s="111"/>
      <c r="Q262" s="111"/>
      <c r="R262" s="111"/>
      <c r="S262" s="111"/>
      <c r="T262" s="77"/>
      <c r="U262" s="77">
        <v>120</v>
      </c>
      <c r="V262" s="111"/>
      <c r="W262" s="111">
        <v>601</v>
      </c>
      <c r="X262" s="111">
        <v>570</v>
      </c>
      <c r="Y262" s="111">
        <v>578</v>
      </c>
      <c r="Z262" s="111">
        <v>592</v>
      </c>
      <c r="AA262" s="77">
        <v>128</v>
      </c>
      <c r="AB262" s="77">
        <v>128</v>
      </c>
      <c r="AC262" s="111"/>
      <c r="AD262" s="111"/>
      <c r="AE262" s="111"/>
      <c r="AF262" s="111"/>
      <c r="AG262" s="111"/>
      <c r="AH262" s="77"/>
      <c r="AI262" s="77"/>
      <c r="AJ262" s="78">
        <v>585.29999999999995</v>
      </c>
      <c r="AK262" s="79">
        <v>93</v>
      </c>
      <c r="AL262" s="80">
        <v>116</v>
      </c>
      <c r="AM262" s="77">
        <v>86</v>
      </c>
      <c r="AN262" s="77">
        <v>125</v>
      </c>
      <c r="AO262" s="81">
        <v>5</v>
      </c>
      <c r="AP262" s="81">
        <v>3</v>
      </c>
      <c r="AQ262" s="81">
        <v>6</v>
      </c>
      <c r="AR262" s="81"/>
      <c r="AS262" s="81"/>
      <c r="AT262" s="81"/>
      <c r="AU262" s="81"/>
      <c r="AV262" s="81"/>
      <c r="AW262" s="81"/>
      <c r="AX262" s="82">
        <v>14</v>
      </c>
      <c r="AY262" s="83">
        <v>458</v>
      </c>
      <c r="AZ262" s="149">
        <v>1.4999999999999999E-2</v>
      </c>
      <c r="BA262" s="84">
        <v>3.1E-2</v>
      </c>
      <c r="BB262" s="83"/>
      <c r="BC262" s="83">
        <v>0</v>
      </c>
      <c r="BD262" s="83">
        <v>0.8</v>
      </c>
      <c r="BE262" s="83">
        <v>8.1999999999999993</v>
      </c>
      <c r="BF262" s="83">
        <v>268.10000000000002</v>
      </c>
      <c r="BG262" s="28" t="s">
        <v>145</v>
      </c>
      <c r="BH262" s="85"/>
      <c r="BI262" s="85"/>
      <c r="BJ262" s="85"/>
      <c r="BK262" s="85">
        <v>2</v>
      </c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  <c r="CW262" s="85"/>
    </row>
    <row r="263" spans="1:101" s="86" customFormat="1" ht="31.5" hidden="1" customHeight="1" x14ac:dyDescent="0.35">
      <c r="A263" s="73">
        <v>2021</v>
      </c>
      <c r="B263" s="74">
        <v>1</v>
      </c>
      <c r="C263" s="284">
        <v>44209</v>
      </c>
      <c r="D263" s="74">
        <v>181</v>
      </c>
      <c r="E263" s="74">
        <v>330</v>
      </c>
      <c r="F263" s="74">
        <v>4</v>
      </c>
      <c r="G263" s="75" t="s">
        <v>320</v>
      </c>
      <c r="H263" s="76" t="s">
        <v>321</v>
      </c>
      <c r="I263" s="76" t="s">
        <v>144</v>
      </c>
      <c r="J263" s="76">
        <v>4</v>
      </c>
      <c r="K263" s="76">
        <v>2</v>
      </c>
      <c r="L263" s="285">
        <v>406</v>
      </c>
      <c r="M263" s="286">
        <v>382.04599999999999</v>
      </c>
      <c r="N263" s="287">
        <v>434.82600000000002</v>
      </c>
      <c r="O263" s="111">
        <v>440</v>
      </c>
      <c r="P263" s="111">
        <v>426</v>
      </c>
      <c r="Q263" s="111"/>
      <c r="R263" s="111">
        <v>431</v>
      </c>
      <c r="S263" s="111">
        <v>412</v>
      </c>
      <c r="T263" s="77">
        <v>141</v>
      </c>
      <c r="U263" s="77">
        <v>141</v>
      </c>
      <c r="V263" s="111">
        <v>469</v>
      </c>
      <c r="W263" s="111">
        <v>425</v>
      </c>
      <c r="X263" s="111">
        <v>412</v>
      </c>
      <c r="Y263" s="111">
        <v>410</v>
      </c>
      <c r="Z263" s="111">
        <v>399</v>
      </c>
      <c r="AA263" s="77">
        <v>140</v>
      </c>
      <c r="AB263" s="77">
        <v>136</v>
      </c>
      <c r="AC263" s="111"/>
      <c r="AD263" s="111"/>
      <c r="AE263" s="111"/>
      <c r="AF263" s="111"/>
      <c r="AG263" s="111"/>
      <c r="AH263" s="77"/>
      <c r="AI263" s="77"/>
      <c r="AJ263" s="78">
        <v>424.9</v>
      </c>
      <c r="AK263" s="79">
        <v>103</v>
      </c>
      <c r="AL263" s="80">
        <v>140</v>
      </c>
      <c r="AM263" s="77">
        <v>103</v>
      </c>
      <c r="AN263" s="77">
        <v>140</v>
      </c>
      <c r="AO263" s="81">
        <v>7</v>
      </c>
      <c r="AP263" s="81">
        <v>6</v>
      </c>
      <c r="AQ263" s="81">
        <v>5</v>
      </c>
      <c r="AR263" s="81"/>
      <c r="AS263" s="81">
        <v>2</v>
      </c>
      <c r="AT263" s="81"/>
      <c r="AU263" s="81"/>
      <c r="AV263" s="81"/>
      <c r="AW263" s="81"/>
      <c r="AX263" s="82">
        <v>20</v>
      </c>
      <c r="AY263" s="83">
        <v>2156</v>
      </c>
      <c r="AZ263" s="149">
        <v>1.4999999999999999E-2</v>
      </c>
      <c r="BA263" s="84">
        <v>8.9999999999999993E-3</v>
      </c>
      <c r="BB263" s="83">
        <v>1</v>
      </c>
      <c r="BC263" s="83">
        <v>0</v>
      </c>
      <c r="BD263" s="83">
        <v>5.3</v>
      </c>
      <c r="BE263" s="83">
        <v>8.5</v>
      </c>
      <c r="BF263" s="83">
        <v>916.1</v>
      </c>
      <c r="BG263" s="28" t="s">
        <v>153</v>
      </c>
      <c r="BH263" s="85" t="s">
        <v>154</v>
      </c>
      <c r="BI263" s="85" t="s">
        <v>322</v>
      </c>
      <c r="BJ263" s="85" t="s">
        <v>156</v>
      </c>
      <c r="BK263" s="85">
        <v>2</v>
      </c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  <c r="CW263" s="85"/>
    </row>
    <row r="264" spans="1:101" s="86" customFormat="1" ht="31.5" hidden="1" customHeight="1" x14ac:dyDescent="0.35">
      <c r="A264" s="73">
        <v>2021</v>
      </c>
      <c r="B264" s="74">
        <v>1</v>
      </c>
      <c r="C264" s="284">
        <v>44209</v>
      </c>
      <c r="D264" s="74">
        <v>376</v>
      </c>
      <c r="E264" s="74">
        <v>438</v>
      </c>
      <c r="F264" s="74">
        <v>5</v>
      </c>
      <c r="G264" s="75" t="s">
        <v>151</v>
      </c>
      <c r="H264" s="76" t="s">
        <v>152</v>
      </c>
      <c r="I264" s="76" t="s">
        <v>144</v>
      </c>
      <c r="J264" s="76">
        <v>3</v>
      </c>
      <c r="K264" s="76">
        <v>2</v>
      </c>
      <c r="L264" s="285">
        <v>336</v>
      </c>
      <c r="M264" s="286">
        <v>316.17599999999999</v>
      </c>
      <c r="N264" s="287">
        <v>359.85599999999999</v>
      </c>
      <c r="O264" s="111">
        <v>350</v>
      </c>
      <c r="P264" s="111">
        <v>351</v>
      </c>
      <c r="Q264" s="111"/>
      <c r="R264" s="111">
        <v>346</v>
      </c>
      <c r="S264" s="111">
        <v>352</v>
      </c>
      <c r="T264" s="77">
        <v>151</v>
      </c>
      <c r="U264" s="77">
        <v>151</v>
      </c>
      <c r="V264" s="111">
        <v>331</v>
      </c>
      <c r="W264" s="111">
        <v>336</v>
      </c>
      <c r="X264" s="111">
        <v>331</v>
      </c>
      <c r="Y264" s="111">
        <v>331</v>
      </c>
      <c r="Z264" s="111">
        <v>341</v>
      </c>
      <c r="AA264" s="77">
        <v>143</v>
      </c>
      <c r="AB264" s="77">
        <v>143</v>
      </c>
      <c r="AC264" s="111"/>
      <c r="AD264" s="111"/>
      <c r="AE264" s="111"/>
      <c r="AF264" s="111"/>
      <c r="AG264" s="111"/>
      <c r="AH264" s="77"/>
      <c r="AI264" s="77"/>
      <c r="AJ264" s="78">
        <v>341</v>
      </c>
      <c r="AK264" s="79">
        <v>67</v>
      </c>
      <c r="AL264" s="80">
        <v>161</v>
      </c>
      <c r="AM264" s="77">
        <v>73</v>
      </c>
      <c r="AN264" s="77">
        <v>147</v>
      </c>
      <c r="AO264" s="81">
        <v>6</v>
      </c>
      <c r="AP264" s="81">
        <v>6</v>
      </c>
      <c r="AQ264" s="81">
        <v>3</v>
      </c>
      <c r="AR264" s="81"/>
      <c r="AS264" s="81">
        <v>7</v>
      </c>
      <c r="AT264" s="81"/>
      <c r="AU264" s="81"/>
      <c r="AV264" s="81"/>
      <c r="AW264" s="81"/>
      <c r="AX264" s="82">
        <v>21</v>
      </c>
      <c r="AY264" s="83">
        <v>1665</v>
      </c>
      <c r="AZ264" s="149">
        <v>1.4999999999999999E-2</v>
      </c>
      <c r="BA264" s="84">
        <v>1.2999999999999999E-2</v>
      </c>
      <c r="BB264" s="83">
        <v>1</v>
      </c>
      <c r="BC264" s="83">
        <v>0.1</v>
      </c>
      <c r="BD264" s="83">
        <v>5</v>
      </c>
      <c r="BE264" s="83">
        <v>7.2</v>
      </c>
      <c r="BF264" s="83">
        <v>567.79999999999995</v>
      </c>
      <c r="BG264" s="28" t="s">
        <v>153</v>
      </c>
      <c r="BH264" s="85" t="s">
        <v>154</v>
      </c>
      <c r="BI264" s="85" t="s">
        <v>155</v>
      </c>
      <c r="BJ264" s="85" t="s">
        <v>156</v>
      </c>
      <c r="BK264" s="85">
        <v>2</v>
      </c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  <c r="CW264" s="85"/>
    </row>
    <row r="265" spans="1:101" s="86" customFormat="1" ht="31.5" customHeight="1" x14ac:dyDescent="0.35">
      <c r="A265" s="73">
        <v>2021</v>
      </c>
      <c r="B265" s="74">
        <v>1</v>
      </c>
      <c r="C265" s="284">
        <v>44209</v>
      </c>
      <c r="D265" s="74">
        <v>331</v>
      </c>
      <c r="E265" s="74">
        <v>253</v>
      </c>
      <c r="F265" s="74">
        <v>6</v>
      </c>
      <c r="G265" s="75" t="s">
        <v>323</v>
      </c>
      <c r="H265" s="76" t="s">
        <v>190</v>
      </c>
      <c r="I265" s="76" t="s">
        <v>144</v>
      </c>
      <c r="J265" s="76">
        <v>3</v>
      </c>
      <c r="K265" s="76">
        <v>2</v>
      </c>
      <c r="L265" s="285">
        <v>203</v>
      </c>
      <c r="M265" s="286">
        <v>188.79</v>
      </c>
      <c r="N265" s="287">
        <v>217.21</v>
      </c>
      <c r="O265" s="111">
        <v>167</v>
      </c>
      <c r="P265" s="111">
        <v>200</v>
      </c>
      <c r="Q265" s="111"/>
      <c r="R265" s="111">
        <v>210</v>
      </c>
      <c r="S265" s="111">
        <v>210</v>
      </c>
      <c r="T265" s="77">
        <v>90</v>
      </c>
      <c r="U265" s="77">
        <v>85</v>
      </c>
      <c r="V265" s="111">
        <v>193</v>
      </c>
      <c r="W265" s="111">
        <v>198</v>
      </c>
      <c r="X265" s="111">
        <v>196</v>
      </c>
      <c r="Y265" s="111">
        <v>202</v>
      </c>
      <c r="Z265" s="111">
        <v>200</v>
      </c>
      <c r="AA265" s="77">
        <v>84</v>
      </c>
      <c r="AB265" s="77">
        <v>82</v>
      </c>
      <c r="AC265" s="111"/>
      <c r="AD265" s="111"/>
      <c r="AE265" s="111"/>
      <c r="AF265" s="111"/>
      <c r="AG265" s="111"/>
      <c r="AH265" s="77"/>
      <c r="AI265" s="77"/>
      <c r="AJ265" s="78">
        <v>197.3</v>
      </c>
      <c r="AK265" s="79">
        <v>121</v>
      </c>
      <c r="AL265" s="80">
        <v>89</v>
      </c>
      <c r="AM265" s="77">
        <v>127</v>
      </c>
      <c r="AN265" s="77">
        <v>85</v>
      </c>
      <c r="AO265" s="81">
        <v>6</v>
      </c>
      <c r="AP265" s="81">
        <v>2</v>
      </c>
      <c r="AQ265" s="81">
        <v>4</v>
      </c>
      <c r="AR265" s="81"/>
      <c r="AS265" s="81">
        <v>2</v>
      </c>
      <c r="AT265" s="81"/>
      <c r="AU265" s="81"/>
      <c r="AV265" s="81"/>
      <c r="AW265" s="81"/>
      <c r="AX265" s="82">
        <v>14</v>
      </c>
      <c r="AY265" s="83">
        <v>3374</v>
      </c>
      <c r="AZ265" s="149">
        <v>1.4999999999999999E-2</v>
      </c>
      <c r="BA265" s="84">
        <v>4.0000000000000001E-3</v>
      </c>
      <c r="BB265" s="83">
        <v>1</v>
      </c>
      <c r="BC265" s="83">
        <v>0.1</v>
      </c>
      <c r="BD265" s="83">
        <v>16.600000000000001</v>
      </c>
      <c r="BE265" s="83">
        <v>2.8</v>
      </c>
      <c r="BF265" s="83">
        <v>665.7</v>
      </c>
      <c r="BG265" s="28" t="s">
        <v>148</v>
      </c>
      <c r="BH265" s="85" t="s">
        <v>184</v>
      </c>
      <c r="BI265" s="85" t="s">
        <v>192</v>
      </c>
      <c r="BJ265" s="85"/>
      <c r="BK265" s="85">
        <v>2</v>
      </c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  <c r="CW265" s="85"/>
    </row>
    <row r="266" spans="1:101" s="86" customFormat="1" ht="31.5" hidden="1" customHeight="1" x14ac:dyDescent="0.35">
      <c r="A266" s="73">
        <v>2021</v>
      </c>
      <c r="B266" s="74">
        <v>1</v>
      </c>
      <c r="C266" s="284">
        <v>44209</v>
      </c>
      <c r="D266" s="74">
        <v>236</v>
      </c>
      <c r="E266" s="74">
        <v>160</v>
      </c>
      <c r="F266" s="74">
        <v>7</v>
      </c>
      <c r="G266" s="75" t="s">
        <v>265</v>
      </c>
      <c r="H266" s="76" t="s">
        <v>266</v>
      </c>
      <c r="I266" s="76" t="s">
        <v>144</v>
      </c>
      <c r="J266" s="76">
        <v>2</v>
      </c>
      <c r="K266" s="76">
        <v>1</v>
      </c>
      <c r="L266" s="285">
        <v>200</v>
      </c>
      <c r="M266" s="286">
        <v>186</v>
      </c>
      <c r="N266" s="287">
        <v>214</v>
      </c>
      <c r="O266" s="111">
        <v>186</v>
      </c>
      <c r="P266" s="111">
        <v>193</v>
      </c>
      <c r="Q266" s="111"/>
      <c r="R266" s="111">
        <v>200</v>
      </c>
      <c r="S266" s="111">
        <v>213</v>
      </c>
      <c r="T266" s="77">
        <v>82</v>
      </c>
      <c r="U266" s="77">
        <v>80</v>
      </c>
      <c r="V266" s="111">
        <v>210</v>
      </c>
      <c r="W266" s="111"/>
      <c r="X266" s="111">
        <v>189</v>
      </c>
      <c r="Y266" s="111">
        <v>194</v>
      </c>
      <c r="Z266" s="111">
        <v>199</v>
      </c>
      <c r="AA266" s="77">
        <v>79</v>
      </c>
      <c r="AB266" s="77">
        <v>81</v>
      </c>
      <c r="AC266" s="111"/>
      <c r="AD266" s="111"/>
      <c r="AE266" s="111"/>
      <c r="AF266" s="111"/>
      <c r="AG266" s="111"/>
      <c r="AH266" s="77"/>
      <c r="AI266" s="77"/>
      <c r="AJ266" s="78">
        <v>198</v>
      </c>
      <c r="AK266" s="79">
        <v>76</v>
      </c>
      <c r="AL266" s="80">
        <v>95</v>
      </c>
      <c r="AM266" s="77">
        <v>89</v>
      </c>
      <c r="AN266" s="77">
        <v>81</v>
      </c>
      <c r="AO266" s="81">
        <v>16</v>
      </c>
      <c r="AP266" s="81">
        <v>10</v>
      </c>
      <c r="AQ266" s="81">
        <v>12</v>
      </c>
      <c r="AR266" s="81"/>
      <c r="AS266" s="81"/>
      <c r="AT266" s="81"/>
      <c r="AU266" s="81"/>
      <c r="AV266" s="81"/>
      <c r="AW266" s="81"/>
      <c r="AX266" s="82">
        <v>38</v>
      </c>
      <c r="AY266" s="83">
        <v>1724</v>
      </c>
      <c r="AZ266" s="149">
        <v>1.4999999999999999E-2</v>
      </c>
      <c r="BA266" s="84">
        <v>2.1999999999999999E-2</v>
      </c>
      <c r="BB266" s="83"/>
      <c r="BC266" s="83">
        <v>0.2</v>
      </c>
      <c r="BD266" s="83">
        <v>8.6</v>
      </c>
      <c r="BE266" s="83">
        <v>7.5</v>
      </c>
      <c r="BF266" s="83">
        <v>341.4</v>
      </c>
      <c r="BG266" s="28" t="s">
        <v>267</v>
      </c>
      <c r="BH266" s="85" t="s">
        <v>267</v>
      </c>
      <c r="BI266" s="85"/>
      <c r="BJ266" s="85"/>
      <c r="BK266" s="85">
        <v>2</v>
      </c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  <c r="CW266" s="85"/>
    </row>
    <row r="267" spans="1:101" s="86" customFormat="1" ht="31.5" hidden="1" customHeight="1" x14ac:dyDescent="0.35">
      <c r="A267" s="73">
        <v>2021</v>
      </c>
      <c r="B267" s="74">
        <v>1</v>
      </c>
      <c r="C267" s="284">
        <v>44209</v>
      </c>
      <c r="D267" s="74">
        <v>384</v>
      </c>
      <c r="E267" s="74">
        <v>556</v>
      </c>
      <c r="F267" s="74">
        <v>8</v>
      </c>
      <c r="G267" s="75" t="s">
        <v>175</v>
      </c>
      <c r="H267" s="76" t="s">
        <v>176</v>
      </c>
      <c r="I267" s="76" t="s">
        <v>144</v>
      </c>
      <c r="J267" s="76">
        <v>1</v>
      </c>
      <c r="K267" s="76">
        <v>6</v>
      </c>
      <c r="L267" s="285">
        <v>1066</v>
      </c>
      <c r="M267" s="286">
        <v>1003.106</v>
      </c>
      <c r="N267" s="287">
        <v>1141.6859999999999</v>
      </c>
      <c r="O267" s="111">
        <v>1144</v>
      </c>
      <c r="P267" s="111">
        <v>1111</v>
      </c>
      <c r="Q267" s="111"/>
      <c r="R267" s="111">
        <v>1074</v>
      </c>
      <c r="S267" s="111">
        <v>1050</v>
      </c>
      <c r="T267" s="77">
        <v>136</v>
      </c>
      <c r="U267" s="77">
        <v>130</v>
      </c>
      <c r="V267" s="111">
        <v>1078</v>
      </c>
      <c r="W267" s="111"/>
      <c r="X267" s="111">
        <v>1076</v>
      </c>
      <c r="Y267" s="111">
        <v>1078</v>
      </c>
      <c r="Z267" s="111">
        <v>1093</v>
      </c>
      <c r="AA267" s="77">
        <v>135</v>
      </c>
      <c r="AB267" s="77">
        <v>136</v>
      </c>
      <c r="AC267" s="111"/>
      <c r="AD267" s="111"/>
      <c r="AE267" s="111"/>
      <c r="AF267" s="111"/>
      <c r="AG267" s="111"/>
      <c r="AH267" s="77"/>
      <c r="AI267" s="77"/>
      <c r="AJ267" s="78">
        <v>1088</v>
      </c>
      <c r="AK267" s="79">
        <v>20</v>
      </c>
      <c r="AL267" s="80">
        <v>180</v>
      </c>
      <c r="AM267" s="77">
        <v>27</v>
      </c>
      <c r="AN267" s="77">
        <v>134</v>
      </c>
      <c r="AO267" s="81">
        <v>3</v>
      </c>
      <c r="AP267" s="81">
        <v>4</v>
      </c>
      <c r="AQ267" s="81">
        <v>4</v>
      </c>
      <c r="AR267" s="81"/>
      <c r="AS267" s="81">
        <v>0</v>
      </c>
      <c r="AT267" s="81"/>
      <c r="AU267" s="81"/>
      <c r="AV267" s="81"/>
      <c r="AW267" s="81"/>
      <c r="AX267" s="82">
        <v>11</v>
      </c>
      <c r="AY267" s="83">
        <v>515</v>
      </c>
      <c r="AZ267" s="149">
        <v>1.4999999999999999E-2</v>
      </c>
      <c r="BA267" s="84">
        <v>2.1000000000000001E-2</v>
      </c>
      <c r="BB267" s="83"/>
      <c r="BC267" s="83">
        <v>0</v>
      </c>
      <c r="BD267" s="83">
        <v>0.5</v>
      </c>
      <c r="BE267" s="83">
        <v>12</v>
      </c>
      <c r="BF267" s="83">
        <v>560.29999999999995</v>
      </c>
      <c r="BG267" s="28" t="s">
        <v>153</v>
      </c>
      <c r="BH267" s="85" t="s">
        <v>154</v>
      </c>
      <c r="BI267" s="85" t="s">
        <v>177</v>
      </c>
      <c r="BJ267" s="85"/>
      <c r="BK267" s="85">
        <v>2</v>
      </c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  <c r="CW267" s="85"/>
    </row>
    <row r="268" spans="1:101" s="86" customFormat="1" ht="31.5" hidden="1" customHeight="1" x14ac:dyDescent="0.35">
      <c r="A268" s="73">
        <v>2021</v>
      </c>
      <c r="B268" s="74">
        <v>1</v>
      </c>
      <c r="C268" s="284">
        <v>44209</v>
      </c>
      <c r="D268" s="74">
        <v>384</v>
      </c>
      <c r="E268" s="74">
        <v>557</v>
      </c>
      <c r="F268" s="74">
        <v>8</v>
      </c>
      <c r="G268" s="75" t="s">
        <v>178</v>
      </c>
      <c r="H268" s="76" t="s">
        <v>179</v>
      </c>
      <c r="I268" s="76" t="s">
        <v>144</v>
      </c>
      <c r="J268" s="76">
        <v>1</v>
      </c>
      <c r="K268" s="76">
        <v>6</v>
      </c>
      <c r="L268" s="285">
        <v>182</v>
      </c>
      <c r="M268" s="286">
        <v>171.262</v>
      </c>
      <c r="N268" s="287">
        <v>194.922</v>
      </c>
      <c r="O268" s="111">
        <v>211</v>
      </c>
      <c r="P268" s="111">
        <v>203</v>
      </c>
      <c r="Q268" s="111"/>
      <c r="R268" s="111">
        <v>193</v>
      </c>
      <c r="S268" s="111">
        <v>185</v>
      </c>
      <c r="T268" s="77">
        <v>136</v>
      </c>
      <c r="U268" s="77">
        <v>130</v>
      </c>
      <c r="V268" s="111">
        <v>201</v>
      </c>
      <c r="W268" s="111"/>
      <c r="X268" s="111">
        <v>193</v>
      </c>
      <c r="Y268" s="111">
        <v>192</v>
      </c>
      <c r="Z268" s="111">
        <v>192</v>
      </c>
      <c r="AA268" s="77">
        <v>135</v>
      </c>
      <c r="AB268" s="77">
        <v>136</v>
      </c>
      <c r="AC268" s="111"/>
      <c r="AD268" s="111"/>
      <c r="AE268" s="111"/>
      <c r="AF268" s="111"/>
      <c r="AG268" s="111"/>
      <c r="AH268" s="77"/>
      <c r="AI268" s="77"/>
      <c r="AJ268" s="78">
        <v>196.3</v>
      </c>
      <c r="AK268" s="79">
        <v>20</v>
      </c>
      <c r="AL268" s="80">
        <v>180</v>
      </c>
      <c r="AM268" s="77">
        <v>27</v>
      </c>
      <c r="AN268" s="77">
        <v>134</v>
      </c>
      <c r="AO268" s="81">
        <v>2</v>
      </c>
      <c r="AP268" s="81">
        <v>3</v>
      </c>
      <c r="AQ268" s="81">
        <v>4</v>
      </c>
      <c r="AR268" s="81"/>
      <c r="AS268" s="81">
        <v>1</v>
      </c>
      <c r="AT268" s="81"/>
      <c r="AU268" s="81"/>
      <c r="AV268" s="81"/>
      <c r="AW268" s="81"/>
      <c r="AX268" s="82">
        <v>9</v>
      </c>
      <c r="AY268" s="83">
        <v>513</v>
      </c>
      <c r="AZ268" s="149">
        <v>1.4999999999999999E-2</v>
      </c>
      <c r="BA268" s="84">
        <v>1.7999999999999999E-2</v>
      </c>
      <c r="BB268" s="83"/>
      <c r="BC268" s="83">
        <v>0</v>
      </c>
      <c r="BD268" s="83">
        <v>2.8</v>
      </c>
      <c r="BE268" s="83">
        <v>1.8</v>
      </c>
      <c r="BF268" s="83">
        <v>100.7</v>
      </c>
      <c r="BG268" s="28" t="s">
        <v>153</v>
      </c>
      <c r="BH268" s="85" t="s">
        <v>154</v>
      </c>
      <c r="BI268" s="85" t="s">
        <v>177</v>
      </c>
      <c r="BJ268" s="85" t="s">
        <v>180</v>
      </c>
      <c r="BK268" s="85">
        <v>2</v>
      </c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  <c r="CW268" s="85"/>
    </row>
    <row r="269" spans="1:101" s="86" customFormat="1" ht="31.5" customHeight="1" x14ac:dyDescent="0.35">
      <c r="A269" s="73">
        <v>2021</v>
      </c>
      <c r="B269" s="74">
        <v>1</v>
      </c>
      <c r="C269" s="284">
        <v>44209</v>
      </c>
      <c r="D269" s="74">
        <v>159</v>
      </c>
      <c r="E269" s="74">
        <v>299</v>
      </c>
      <c r="F269" s="74">
        <v>28</v>
      </c>
      <c r="G269" s="75" t="s">
        <v>181</v>
      </c>
      <c r="H269" s="76" t="s">
        <v>182</v>
      </c>
      <c r="I269" s="76" t="s">
        <v>183</v>
      </c>
      <c r="J269" s="76">
        <v>3</v>
      </c>
      <c r="K269" s="76">
        <v>2</v>
      </c>
      <c r="L269" s="285">
        <v>115</v>
      </c>
      <c r="M269" s="286">
        <v>106.95</v>
      </c>
      <c r="N269" s="287">
        <v>123.05</v>
      </c>
      <c r="O269" s="111"/>
      <c r="P269" s="111"/>
      <c r="Q269" s="111"/>
      <c r="R269" s="111"/>
      <c r="S269" s="111"/>
      <c r="T269" s="77"/>
      <c r="U269" s="77"/>
      <c r="V269" s="111"/>
      <c r="W269" s="111"/>
      <c r="X269" s="111"/>
      <c r="Y269" s="111"/>
      <c r="Z269" s="111"/>
      <c r="AA269" s="77"/>
      <c r="AB269" s="77"/>
      <c r="AC269" s="111"/>
      <c r="AD269" s="111"/>
      <c r="AE269" s="111"/>
      <c r="AF269" s="111"/>
      <c r="AG269" s="111"/>
      <c r="AH269" s="77"/>
      <c r="AI269" s="77"/>
      <c r="AJ269" s="78"/>
      <c r="AK269" s="79">
        <v>70</v>
      </c>
      <c r="AL269" s="80">
        <v>154</v>
      </c>
      <c r="AM269" s="77"/>
      <c r="AN269" s="77"/>
      <c r="AO269" s="81"/>
      <c r="AP269" s="81"/>
      <c r="AQ269" s="81"/>
      <c r="AR269" s="81"/>
      <c r="AS269" s="81"/>
      <c r="AT269" s="81"/>
      <c r="AU269" s="81"/>
      <c r="AV269" s="81"/>
      <c r="AW269" s="81"/>
      <c r="AX269" s="82"/>
      <c r="AY269" s="83">
        <v>24</v>
      </c>
      <c r="AZ269" s="149">
        <v>0.02</v>
      </c>
      <c r="BA269" s="84"/>
      <c r="BB269" s="83"/>
      <c r="BC269" s="83"/>
      <c r="BD269" s="83">
        <v>0.2</v>
      </c>
      <c r="BE269" s="83"/>
      <c r="BF269" s="83"/>
      <c r="BG269" s="28" t="s">
        <v>148</v>
      </c>
      <c r="BH269" s="85" t="s">
        <v>184</v>
      </c>
      <c r="BI269" s="85"/>
      <c r="BJ269" s="85"/>
      <c r="BK269" s="85">
        <v>2</v>
      </c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  <c r="CW269" s="85"/>
    </row>
    <row r="270" spans="1:101" s="86" customFormat="1" ht="31.5" customHeight="1" x14ac:dyDescent="0.35">
      <c r="A270" s="73">
        <v>2021</v>
      </c>
      <c r="B270" s="74">
        <v>1</v>
      </c>
      <c r="C270" s="284">
        <v>44209</v>
      </c>
      <c r="D270" s="74">
        <v>227</v>
      </c>
      <c r="E270" s="74">
        <v>155</v>
      </c>
      <c r="F270" s="74">
        <v>30</v>
      </c>
      <c r="G270" s="75" t="s">
        <v>324</v>
      </c>
      <c r="H270" s="76" t="s">
        <v>325</v>
      </c>
      <c r="I270" s="76" t="s">
        <v>326</v>
      </c>
      <c r="J270" s="76">
        <v>3</v>
      </c>
      <c r="K270" s="76">
        <v>2</v>
      </c>
      <c r="L270" s="285">
        <v>122</v>
      </c>
      <c r="M270" s="286">
        <v>113.46</v>
      </c>
      <c r="N270" s="287">
        <v>130.54</v>
      </c>
      <c r="O270" s="111"/>
      <c r="P270" s="111"/>
      <c r="Q270" s="111"/>
      <c r="R270" s="111"/>
      <c r="S270" s="111"/>
      <c r="T270" s="77"/>
      <c r="U270" s="77"/>
      <c r="V270" s="111"/>
      <c r="W270" s="111"/>
      <c r="X270" s="111"/>
      <c r="Y270" s="111">
        <v>122</v>
      </c>
      <c r="Z270" s="111">
        <v>124</v>
      </c>
      <c r="AA270" s="77"/>
      <c r="AB270" s="77">
        <v>135</v>
      </c>
      <c r="AC270" s="111"/>
      <c r="AD270" s="111"/>
      <c r="AE270" s="111"/>
      <c r="AF270" s="111"/>
      <c r="AG270" s="111"/>
      <c r="AH270" s="77"/>
      <c r="AI270" s="77"/>
      <c r="AJ270" s="78">
        <v>123</v>
      </c>
      <c r="AK270" s="79">
        <v>61</v>
      </c>
      <c r="AL270" s="80">
        <v>177</v>
      </c>
      <c r="AM270" s="77">
        <v>80</v>
      </c>
      <c r="AN270" s="77">
        <v>135</v>
      </c>
      <c r="AO270" s="81">
        <v>6</v>
      </c>
      <c r="AP270" s="81">
        <v>5</v>
      </c>
      <c r="AQ270" s="81">
        <v>5</v>
      </c>
      <c r="AR270" s="81"/>
      <c r="AS270" s="81"/>
      <c r="AT270" s="81"/>
      <c r="AU270" s="81"/>
      <c r="AV270" s="81"/>
      <c r="AW270" s="81"/>
      <c r="AX270" s="82">
        <v>16</v>
      </c>
      <c r="AY270" s="83">
        <v>16</v>
      </c>
      <c r="AZ270" s="149">
        <v>0.02</v>
      </c>
      <c r="BA270" s="84">
        <v>1</v>
      </c>
      <c r="BB270" s="83"/>
      <c r="BC270" s="83">
        <v>0.1</v>
      </c>
      <c r="BD270" s="83">
        <v>0.1</v>
      </c>
      <c r="BE270" s="83">
        <v>2</v>
      </c>
      <c r="BF270" s="83">
        <v>2</v>
      </c>
      <c r="BG270" s="28" t="s">
        <v>148</v>
      </c>
      <c r="BH270" s="85" t="s">
        <v>184</v>
      </c>
      <c r="BI270" s="85" t="s">
        <v>327</v>
      </c>
      <c r="BJ270" s="85"/>
      <c r="BK270" s="85">
        <v>2</v>
      </c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  <c r="CW270" s="85"/>
    </row>
    <row r="271" spans="1:101" s="86" customFormat="1" ht="31.5" customHeight="1" x14ac:dyDescent="0.35">
      <c r="A271" s="73">
        <v>2021</v>
      </c>
      <c r="B271" s="74">
        <v>1</v>
      </c>
      <c r="C271" s="284">
        <v>44209</v>
      </c>
      <c r="D271" s="74">
        <v>256</v>
      </c>
      <c r="E271" s="74">
        <v>180</v>
      </c>
      <c r="F271" s="74">
        <v>30</v>
      </c>
      <c r="G271" s="75" t="s">
        <v>317</v>
      </c>
      <c r="H271" s="76" t="s">
        <v>318</v>
      </c>
      <c r="I271" s="76" t="s">
        <v>159</v>
      </c>
      <c r="J271" s="76">
        <v>8</v>
      </c>
      <c r="K271" s="76">
        <v>1</v>
      </c>
      <c r="L271" s="285">
        <v>32</v>
      </c>
      <c r="M271" s="286">
        <v>29.76</v>
      </c>
      <c r="N271" s="287">
        <v>34.24</v>
      </c>
      <c r="O271" s="111">
        <v>39</v>
      </c>
      <c r="P271" s="111"/>
      <c r="Q271" s="111"/>
      <c r="R271" s="111"/>
      <c r="S271" s="111"/>
      <c r="T271" s="77">
        <v>149</v>
      </c>
      <c r="U271" s="77"/>
      <c r="V271" s="111"/>
      <c r="W271" s="111"/>
      <c r="X271" s="111"/>
      <c r="Y271" s="111"/>
      <c r="Z271" s="111"/>
      <c r="AA271" s="77"/>
      <c r="AB271" s="77"/>
      <c r="AC271" s="111"/>
      <c r="AD271" s="111"/>
      <c r="AE271" s="111"/>
      <c r="AF271" s="111"/>
      <c r="AG271" s="111"/>
      <c r="AH271" s="77"/>
      <c r="AI271" s="77"/>
      <c r="AJ271" s="78">
        <v>39</v>
      </c>
      <c r="AK271" s="79">
        <v>168</v>
      </c>
      <c r="AL271" s="80">
        <v>171</v>
      </c>
      <c r="AM271" s="77">
        <v>193</v>
      </c>
      <c r="AN271" s="77">
        <v>149</v>
      </c>
      <c r="AO271" s="81">
        <v>8</v>
      </c>
      <c r="AP271" s="81"/>
      <c r="AQ271" s="81">
        <v>1</v>
      </c>
      <c r="AR271" s="81"/>
      <c r="AS271" s="81"/>
      <c r="AT271" s="81"/>
      <c r="AU271" s="81"/>
      <c r="AV271" s="81"/>
      <c r="AW271" s="81"/>
      <c r="AX271" s="82">
        <v>9</v>
      </c>
      <c r="AY271" s="83">
        <v>9</v>
      </c>
      <c r="AZ271" s="149">
        <v>0.02</v>
      </c>
      <c r="BA271" s="84">
        <v>1</v>
      </c>
      <c r="BB271" s="83"/>
      <c r="BC271" s="83">
        <v>0.3</v>
      </c>
      <c r="BD271" s="83">
        <v>0.3</v>
      </c>
      <c r="BE271" s="83">
        <v>0.4</v>
      </c>
      <c r="BF271" s="83">
        <v>0.4</v>
      </c>
      <c r="BG271" s="28" t="s">
        <v>148</v>
      </c>
      <c r="BH271" s="85" t="s">
        <v>187</v>
      </c>
      <c r="BI271" s="85" t="s">
        <v>319</v>
      </c>
      <c r="BJ271" s="85"/>
      <c r="BK271" s="85">
        <v>2</v>
      </c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  <c r="CW271" s="85"/>
    </row>
    <row r="272" spans="1:101" s="86" customFormat="1" ht="31.5" hidden="1" customHeight="1" x14ac:dyDescent="0.35">
      <c r="A272" s="73">
        <v>2021</v>
      </c>
      <c r="B272" s="74">
        <v>1</v>
      </c>
      <c r="C272" s="284">
        <v>44209</v>
      </c>
      <c r="D272" s="74">
        <v>393</v>
      </c>
      <c r="E272" s="74">
        <v>605</v>
      </c>
      <c r="F272" s="74">
        <v>34</v>
      </c>
      <c r="G272" s="75" t="s">
        <v>268</v>
      </c>
      <c r="H272" s="76" t="s">
        <v>269</v>
      </c>
      <c r="I272" s="76" t="s">
        <v>270</v>
      </c>
      <c r="J272" s="76">
        <v>1</v>
      </c>
      <c r="K272" s="76">
        <v>2</v>
      </c>
      <c r="L272" s="285">
        <v>1293</v>
      </c>
      <c r="M272" s="286">
        <v>1202.49</v>
      </c>
      <c r="N272" s="287">
        <v>1383.51</v>
      </c>
      <c r="O272" s="111">
        <v>1340</v>
      </c>
      <c r="P272" s="111">
        <v>1203</v>
      </c>
      <c r="Q272" s="111"/>
      <c r="R272" s="111">
        <v>1293</v>
      </c>
      <c r="S272" s="111">
        <v>1283</v>
      </c>
      <c r="T272" s="77">
        <v>277</v>
      </c>
      <c r="U272" s="77">
        <v>280</v>
      </c>
      <c r="V272" s="111">
        <v>1358</v>
      </c>
      <c r="W272" s="111">
        <v>1355</v>
      </c>
      <c r="X272" s="111">
        <v>1233</v>
      </c>
      <c r="Y272" s="111">
        <v>1255</v>
      </c>
      <c r="Z272" s="111">
        <v>1271</v>
      </c>
      <c r="AA272" s="77">
        <v>279</v>
      </c>
      <c r="AB272" s="77">
        <v>278</v>
      </c>
      <c r="AC272" s="111"/>
      <c r="AD272" s="111"/>
      <c r="AE272" s="111"/>
      <c r="AF272" s="111"/>
      <c r="AG272" s="111"/>
      <c r="AH272" s="77"/>
      <c r="AI272" s="77"/>
      <c r="AJ272" s="78">
        <v>1287.9000000000001</v>
      </c>
      <c r="AK272" s="79">
        <v>13</v>
      </c>
      <c r="AL272" s="80">
        <v>200</v>
      </c>
      <c r="AM272" s="77">
        <v>13</v>
      </c>
      <c r="AN272" s="77">
        <v>279</v>
      </c>
      <c r="AO272" s="81">
        <v>6</v>
      </c>
      <c r="AP272" s="81">
        <v>2</v>
      </c>
      <c r="AQ272" s="81">
        <v>4</v>
      </c>
      <c r="AR272" s="81"/>
      <c r="AS272" s="81"/>
      <c r="AT272" s="81"/>
      <c r="AU272" s="81"/>
      <c r="AV272" s="81"/>
      <c r="AW272" s="81"/>
      <c r="AX272" s="82">
        <v>12</v>
      </c>
      <c r="AY272" s="83">
        <v>268</v>
      </c>
      <c r="AZ272" s="149">
        <v>0.02</v>
      </c>
      <c r="BA272" s="84">
        <v>4.4999999999999998E-2</v>
      </c>
      <c r="BB272" s="83"/>
      <c r="BC272" s="83">
        <v>0</v>
      </c>
      <c r="BD272" s="83">
        <v>0.2</v>
      </c>
      <c r="BE272" s="83">
        <v>15.5</v>
      </c>
      <c r="BF272" s="83">
        <v>345.2</v>
      </c>
      <c r="BG272" s="28" t="s">
        <v>271</v>
      </c>
      <c r="BH272" s="85" t="s">
        <v>271</v>
      </c>
      <c r="BI272" s="85"/>
      <c r="BJ272" s="85"/>
      <c r="BK272" s="85">
        <v>2</v>
      </c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  <c r="CW272" s="85"/>
    </row>
    <row r="273" spans="1:101" s="86" customFormat="1" ht="31.5" customHeight="1" x14ac:dyDescent="0.35">
      <c r="A273" s="73">
        <v>2021</v>
      </c>
      <c r="B273" s="74">
        <v>1</v>
      </c>
      <c r="C273" s="284">
        <v>44209</v>
      </c>
      <c r="D273" s="74">
        <v>334</v>
      </c>
      <c r="E273" s="74">
        <v>254</v>
      </c>
      <c r="F273" s="74">
        <v>46</v>
      </c>
      <c r="G273" s="75" t="s">
        <v>189</v>
      </c>
      <c r="H273" s="76" t="s">
        <v>190</v>
      </c>
      <c r="I273" s="76" t="s">
        <v>191</v>
      </c>
      <c r="J273" s="76">
        <v>4</v>
      </c>
      <c r="K273" s="76">
        <v>2</v>
      </c>
      <c r="L273" s="285">
        <v>203</v>
      </c>
      <c r="M273" s="286">
        <v>188.79</v>
      </c>
      <c r="N273" s="287">
        <v>217.21</v>
      </c>
      <c r="O273" s="111">
        <v>199</v>
      </c>
      <c r="P273" s="111">
        <v>213</v>
      </c>
      <c r="Q273" s="111"/>
      <c r="R273" s="111">
        <v>219</v>
      </c>
      <c r="S273" s="111">
        <v>215</v>
      </c>
      <c r="T273" s="77">
        <v>140</v>
      </c>
      <c r="U273" s="77">
        <v>139</v>
      </c>
      <c r="V273" s="111">
        <v>236</v>
      </c>
      <c r="W273" s="111">
        <v>212</v>
      </c>
      <c r="X273" s="111">
        <v>208</v>
      </c>
      <c r="Y273" s="111">
        <v>204</v>
      </c>
      <c r="Z273" s="111">
        <v>210</v>
      </c>
      <c r="AA273" s="77">
        <v>141</v>
      </c>
      <c r="AB273" s="77">
        <v>138</v>
      </c>
      <c r="AC273" s="111"/>
      <c r="AD273" s="111"/>
      <c r="AE273" s="111"/>
      <c r="AF273" s="111"/>
      <c r="AG273" s="111"/>
      <c r="AH273" s="77"/>
      <c r="AI273" s="77"/>
      <c r="AJ273" s="78">
        <v>212.9</v>
      </c>
      <c r="AK273" s="79">
        <v>88</v>
      </c>
      <c r="AL273" s="80">
        <v>164</v>
      </c>
      <c r="AM273" s="77">
        <v>103</v>
      </c>
      <c r="AN273" s="77">
        <v>140</v>
      </c>
      <c r="AO273" s="81">
        <v>6</v>
      </c>
      <c r="AP273" s="81">
        <v>2</v>
      </c>
      <c r="AQ273" s="81">
        <v>5</v>
      </c>
      <c r="AR273" s="81"/>
      <c r="AS273" s="81"/>
      <c r="AT273" s="81"/>
      <c r="AU273" s="81"/>
      <c r="AV273" s="81"/>
      <c r="AW273" s="81"/>
      <c r="AX273" s="82">
        <v>13</v>
      </c>
      <c r="AY273" s="83">
        <v>973</v>
      </c>
      <c r="AZ273" s="149">
        <v>0.02</v>
      </c>
      <c r="BA273" s="84">
        <v>1.2999999999999999E-2</v>
      </c>
      <c r="BB273" s="83">
        <v>1</v>
      </c>
      <c r="BC273" s="83">
        <v>0.1</v>
      </c>
      <c r="BD273" s="83">
        <v>4.8</v>
      </c>
      <c r="BE273" s="83">
        <v>2.8</v>
      </c>
      <c r="BF273" s="83">
        <v>207.2</v>
      </c>
      <c r="BG273" s="28" t="s">
        <v>148</v>
      </c>
      <c r="BH273" s="85" t="s">
        <v>184</v>
      </c>
      <c r="BI273" s="85" t="s">
        <v>192</v>
      </c>
      <c r="BJ273" s="85"/>
      <c r="BK273" s="85">
        <v>2</v>
      </c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  <c r="CW273" s="85"/>
    </row>
    <row r="274" spans="1:101" s="86" customFormat="1" ht="31.5" customHeight="1" x14ac:dyDescent="0.35">
      <c r="A274" s="73">
        <v>2021</v>
      </c>
      <c r="B274" s="74">
        <v>1</v>
      </c>
      <c r="C274" s="284">
        <v>44209</v>
      </c>
      <c r="D274" s="74">
        <v>415</v>
      </c>
      <c r="E274" s="74">
        <v>655</v>
      </c>
      <c r="F274" s="74">
        <v>47</v>
      </c>
      <c r="G274" s="75" t="s">
        <v>246</v>
      </c>
      <c r="H274" s="76" t="s">
        <v>247</v>
      </c>
      <c r="I274" s="76" t="s">
        <v>191</v>
      </c>
      <c r="J274" s="76">
        <v>3</v>
      </c>
      <c r="K274" s="76">
        <v>1</v>
      </c>
      <c r="L274" s="285">
        <v>148</v>
      </c>
      <c r="M274" s="286">
        <v>137.63999999999999</v>
      </c>
      <c r="N274" s="287">
        <v>158.36000000000001</v>
      </c>
      <c r="O274" s="111">
        <v>143</v>
      </c>
      <c r="P274" s="111">
        <v>150</v>
      </c>
      <c r="Q274" s="111"/>
      <c r="R274" s="111">
        <v>147</v>
      </c>
      <c r="S274" s="111">
        <v>157</v>
      </c>
      <c r="T274" s="77">
        <v>175</v>
      </c>
      <c r="U274" s="77">
        <v>200</v>
      </c>
      <c r="V274" s="111">
        <v>143</v>
      </c>
      <c r="W274" s="111">
        <v>147</v>
      </c>
      <c r="X274" s="111"/>
      <c r="Y274" s="111"/>
      <c r="Z274" s="111"/>
      <c r="AA274" s="77">
        <v>182</v>
      </c>
      <c r="AB274" s="77"/>
      <c r="AC274" s="111"/>
      <c r="AD274" s="111"/>
      <c r="AE274" s="111"/>
      <c r="AF274" s="111"/>
      <c r="AG274" s="111"/>
      <c r="AH274" s="77"/>
      <c r="AI274" s="77"/>
      <c r="AJ274" s="78">
        <v>147.4</v>
      </c>
      <c r="AK274" s="79">
        <v>60</v>
      </c>
      <c r="AL274" s="80">
        <v>180</v>
      </c>
      <c r="AM274" s="77">
        <v>58</v>
      </c>
      <c r="AN274" s="77">
        <v>186</v>
      </c>
      <c r="AO274" s="81">
        <v>6</v>
      </c>
      <c r="AP274" s="81">
        <v>3</v>
      </c>
      <c r="AQ274" s="81">
        <v>5</v>
      </c>
      <c r="AR274" s="81"/>
      <c r="AS274" s="81">
        <v>2</v>
      </c>
      <c r="AT274" s="81"/>
      <c r="AU274" s="81"/>
      <c r="AV274" s="81"/>
      <c r="AW274" s="81"/>
      <c r="AX274" s="82">
        <v>16</v>
      </c>
      <c r="AY274" s="83">
        <v>1166</v>
      </c>
      <c r="AZ274" s="149">
        <v>0.02</v>
      </c>
      <c r="BA274" s="84">
        <v>1.4E-2</v>
      </c>
      <c r="BB274" s="83">
        <v>1</v>
      </c>
      <c r="BC274" s="83">
        <v>0.1</v>
      </c>
      <c r="BD274" s="83">
        <v>7.9</v>
      </c>
      <c r="BE274" s="83">
        <v>2.4</v>
      </c>
      <c r="BF274" s="83">
        <v>171.9</v>
      </c>
      <c r="BG274" s="28" t="s">
        <v>148</v>
      </c>
      <c r="BH274" s="85" t="s">
        <v>149</v>
      </c>
      <c r="BI274" s="85" t="s">
        <v>248</v>
      </c>
      <c r="BJ274" s="85"/>
      <c r="BK274" s="85">
        <v>2</v>
      </c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  <c r="CW274" s="85"/>
    </row>
    <row r="275" spans="1:101" s="86" customFormat="1" ht="31.5" customHeight="1" x14ac:dyDescent="0.35">
      <c r="A275" s="73">
        <v>2021</v>
      </c>
      <c r="B275" s="74">
        <v>1</v>
      </c>
      <c r="C275" s="284">
        <v>44209</v>
      </c>
      <c r="D275" s="74">
        <v>415</v>
      </c>
      <c r="E275" s="74">
        <v>656</v>
      </c>
      <c r="F275" s="74">
        <v>47</v>
      </c>
      <c r="G275" s="75" t="s">
        <v>249</v>
      </c>
      <c r="H275" s="76" t="s">
        <v>250</v>
      </c>
      <c r="I275" s="76" t="s">
        <v>191</v>
      </c>
      <c r="J275" s="76">
        <v>3</v>
      </c>
      <c r="K275" s="76">
        <v>1</v>
      </c>
      <c r="L275" s="285">
        <v>148</v>
      </c>
      <c r="M275" s="286">
        <v>137.63999999999999</v>
      </c>
      <c r="N275" s="287">
        <v>158.36000000000001</v>
      </c>
      <c r="O275" s="111">
        <v>143</v>
      </c>
      <c r="P275" s="111">
        <v>150</v>
      </c>
      <c r="Q275" s="111"/>
      <c r="R275" s="111">
        <v>147</v>
      </c>
      <c r="S275" s="111">
        <v>157</v>
      </c>
      <c r="T275" s="77">
        <v>175</v>
      </c>
      <c r="U275" s="77">
        <v>200</v>
      </c>
      <c r="V275" s="111">
        <v>143</v>
      </c>
      <c r="W275" s="111">
        <v>147</v>
      </c>
      <c r="X275" s="111"/>
      <c r="Y275" s="111"/>
      <c r="Z275" s="111"/>
      <c r="AA275" s="77">
        <v>182</v>
      </c>
      <c r="AB275" s="77"/>
      <c r="AC275" s="111"/>
      <c r="AD275" s="111"/>
      <c r="AE275" s="111"/>
      <c r="AF275" s="111"/>
      <c r="AG275" s="111"/>
      <c r="AH275" s="77"/>
      <c r="AI275" s="77"/>
      <c r="AJ275" s="78">
        <v>147.4</v>
      </c>
      <c r="AK275" s="79">
        <v>60</v>
      </c>
      <c r="AL275" s="80">
        <v>180</v>
      </c>
      <c r="AM275" s="77">
        <v>58</v>
      </c>
      <c r="AN275" s="77">
        <v>186</v>
      </c>
      <c r="AO275" s="81">
        <v>5</v>
      </c>
      <c r="AP275" s="81">
        <v>3</v>
      </c>
      <c r="AQ275" s="81">
        <v>5</v>
      </c>
      <c r="AR275" s="81"/>
      <c r="AS275" s="81">
        <v>1</v>
      </c>
      <c r="AT275" s="81"/>
      <c r="AU275" s="81"/>
      <c r="AV275" s="81"/>
      <c r="AW275" s="81"/>
      <c r="AX275" s="82">
        <v>14</v>
      </c>
      <c r="AY275" s="83">
        <v>1164</v>
      </c>
      <c r="AZ275" s="149">
        <v>0.02</v>
      </c>
      <c r="BA275" s="84">
        <v>1.2E-2</v>
      </c>
      <c r="BB275" s="83">
        <v>1</v>
      </c>
      <c r="BC275" s="83">
        <v>0.1</v>
      </c>
      <c r="BD275" s="83">
        <v>7.9</v>
      </c>
      <c r="BE275" s="83">
        <v>2.1</v>
      </c>
      <c r="BF275" s="83">
        <v>171.6</v>
      </c>
      <c r="BG275" s="28" t="s">
        <v>148</v>
      </c>
      <c r="BH275" s="85" t="s">
        <v>149</v>
      </c>
      <c r="BI275" s="85" t="s">
        <v>251</v>
      </c>
      <c r="BJ275" s="85"/>
      <c r="BK275" s="85">
        <v>2</v>
      </c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  <c r="CW275" s="85"/>
    </row>
    <row r="276" spans="1:101" s="86" customFormat="1" ht="31.5" customHeight="1" x14ac:dyDescent="0.35">
      <c r="A276" s="73">
        <v>2021</v>
      </c>
      <c r="B276" s="74">
        <v>1</v>
      </c>
      <c r="C276" s="284">
        <v>44209</v>
      </c>
      <c r="D276" s="74">
        <v>415</v>
      </c>
      <c r="E276" s="74">
        <v>657</v>
      </c>
      <c r="F276" s="74">
        <v>47</v>
      </c>
      <c r="G276" s="75" t="s">
        <v>252</v>
      </c>
      <c r="H276" s="76" t="s">
        <v>253</v>
      </c>
      <c r="I276" s="76" t="s">
        <v>191</v>
      </c>
      <c r="J276" s="76">
        <v>3</v>
      </c>
      <c r="K276" s="76">
        <v>1</v>
      </c>
      <c r="L276" s="285">
        <v>90</v>
      </c>
      <c r="M276" s="286">
        <v>83.7</v>
      </c>
      <c r="N276" s="287">
        <v>96.3</v>
      </c>
      <c r="O276" s="111">
        <v>100</v>
      </c>
      <c r="P276" s="111">
        <v>91</v>
      </c>
      <c r="Q276" s="111"/>
      <c r="R276" s="111">
        <v>90</v>
      </c>
      <c r="S276" s="111">
        <v>93</v>
      </c>
      <c r="T276" s="77">
        <v>175</v>
      </c>
      <c r="U276" s="77">
        <v>200</v>
      </c>
      <c r="V276" s="111">
        <v>95</v>
      </c>
      <c r="W276" s="111">
        <v>95</v>
      </c>
      <c r="X276" s="111"/>
      <c r="Y276" s="111"/>
      <c r="Z276" s="111"/>
      <c r="AA276" s="77">
        <v>182</v>
      </c>
      <c r="AB276" s="77"/>
      <c r="AC276" s="111"/>
      <c r="AD276" s="111"/>
      <c r="AE276" s="111"/>
      <c r="AF276" s="111"/>
      <c r="AG276" s="111"/>
      <c r="AH276" s="77"/>
      <c r="AI276" s="77"/>
      <c r="AJ276" s="78">
        <v>93.8</v>
      </c>
      <c r="AK276" s="79">
        <v>60</v>
      </c>
      <c r="AL276" s="80">
        <v>180</v>
      </c>
      <c r="AM276" s="77">
        <v>58</v>
      </c>
      <c r="AN276" s="77">
        <v>186</v>
      </c>
      <c r="AO276" s="81">
        <v>6</v>
      </c>
      <c r="AP276" s="81">
        <v>3</v>
      </c>
      <c r="AQ276" s="81">
        <v>6</v>
      </c>
      <c r="AR276" s="81"/>
      <c r="AS276" s="81"/>
      <c r="AT276" s="81"/>
      <c r="AU276" s="81"/>
      <c r="AV276" s="81"/>
      <c r="AW276" s="81"/>
      <c r="AX276" s="82">
        <v>15</v>
      </c>
      <c r="AY276" s="83">
        <v>1155</v>
      </c>
      <c r="AZ276" s="149">
        <v>0.02</v>
      </c>
      <c r="BA276" s="84">
        <v>1.2999999999999999E-2</v>
      </c>
      <c r="BB276" s="83">
        <v>1</v>
      </c>
      <c r="BC276" s="83">
        <v>0.2</v>
      </c>
      <c r="BD276" s="83">
        <v>12.8</v>
      </c>
      <c r="BE276" s="83">
        <v>1.4</v>
      </c>
      <c r="BF276" s="83">
        <v>108.3</v>
      </c>
      <c r="BG276" s="28" t="s">
        <v>148</v>
      </c>
      <c r="BH276" s="85" t="s">
        <v>149</v>
      </c>
      <c r="BI276" s="85" t="s">
        <v>254</v>
      </c>
      <c r="BJ276" s="85"/>
      <c r="BK276" s="85">
        <v>2</v>
      </c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  <c r="CW276" s="85"/>
    </row>
    <row r="277" spans="1:101" s="86" customFormat="1" ht="31.5" customHeight="1" x14ac:dyDescent="0.35">
      <c r="A277" s="73">
        <v>2021</v>
      </c>
      <c r="B277" s="74">
        <v>1</v>
      </c>
      <c r="C277" s="284">
        <v>44209</v>
      </c>
      <c r="D277" s="74">
        <v>415</v>
      </c>
      <c r="E277" s="74">
        <v>658</v>
      </c>
      <c r="F277" s="74">
        <v>47</v>
      </c>
      <c r="G277" s="75" t="s">
        <v>255</v>
      </c>
      <c r="H277" s="76" t="s">
        <v>256</v>
      </c>
      <c r="I277" s="76" t="s">
        <v>191</v>
      </c>
      <c r="J277" s="76">
        <v>3</v>
      </c>
      <c r="K277" s="76">
        <v>1</v>
      </c>
      <c r="L277" s="285">
        <v>90</v>
      </c>
      <c r="M277" s="286">
        <v>83.7</v>
      </c>
      <c r="N277" s="287">
        <v>96.3</v>
      </c>
      <c r="O277" s="111">
        <v>100</v>
      </c>
      <c r="P277" s="111">
        <v>91</v>
      </c>
      <c r="Q277" s="111"/>
      <c r="R277" s="111">
        <v>90</v>
      </c>
      <c r="S277" s="111">
        <v>93</v>
      </c>
      <c r="T277" s="77">
        <v>175</v>
      </c>
      <c r="U277" s="77">
        <v>200</v>
      </c>
      <c r="V277" s="111">
        <v>95</v>
      </c>
      <c r="W277" s="111">
        <v>95</v>
      </c>
      <c r="X277" s="111"/>
      <c r="Y277" s="111"/>
      <c r="Z277" s="111"/>
      <c r="AA277" s="77">
        <v>182</v>
      </c>
      <c r="AB277" s="77"/>
      <c r="AC277" s="111"/>
      <c r="AD277" s="111"/>
      <c r="AE277" s="111"/>
      <c r="AF277" s="111"/>
      <c r="AG277" s="111"/>
      <c r="AH277" s="77"/>
      <c r="AI277" s="77"/>
      <c r="AJ277" s="78">
        <v>93.8</v>
      </c>
      <c r="AK277" s="79">
        <v>60</v>
      </c>
      <c r="AL277" s="80">
        <v>180</v>
      </c>
      <c r="AM277" s="77">
        <v>58</v>
      </c>
      <c r="AN277" s="77">
        <v>186</v>
      </c>
      <c r="AO277" s="81">
        <v>6</v>
      </c>
      <c r="AP277" s="81">
        <v>3</v>
      </c>
      <c r="AQ277" s="81">
        <v>5</v>
      </c>
      <c r="AR277" s="81"/>
      <c r="AS277" s="81"/>
      <c r="AT277" s="81"/>
      <c r="AU277" s="81"/>
      <c r="AV277" s="81"/>
      <c r="AW277" s="81"/>
      <c r="AX277" s="82">
        <v>14</v>
      </c>
      <c r="AY277" s="83">
        <v>1154</v>
      </c>
      <c r="AZ277" s="149">
        <v>0.02</v>
      </c>
      <c r="BA277" s="84">
        <v>1.2E-2</v>
      </c>
      <c r="BB277" s="83">
        <v>1</v>
      </c>
      <c r="BC277" s="83">
        <v>0.2</v>
      </c>
      <c r="BD277" s="83">
        <v>12.8</v>
      </c>
      <c r="BE277" s="83">
        <v>1.3</v>
      </c>
      <c r="BF277" s="83">
        <v>108.2</v>
      </c>
      <c r="BG277" s="28" t="s">
        <v>148</v>
      </c>
      <c r="BH277" s="85" t="s">
        <v>149</v>
      </c>
      <c r="BI277" s="85" t="s">
        <v>257</v>
      </c>
      <c r="BJ277" s="85"/>
      <c r="BK277" s="85">
        <v>2</v>
      </c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  <c r="CW277" s="85"/>
    </row>
    <row r="278" spans="1:101" s="86" customFormat="1" ht="31.5" customHeight="1" x14ac:dyDescent="0.35">
      <c r="A278" s="73">
        <v>2021</v>
      </c>
      <c r="B278" s="74">
        <v>1</v>
      </c>
      <c r="C278" s="284">
        <v>44209</v>
      </c>
      <c r="D278" s="74">
        <v>214</v>
      </c>
      <c r="E278" s="74">
        <v>142</v>
      </c>
      <c r="F278" s="74">
        <v>48</v>
      </c>
      <c r="G278" s="75" t="s">
        <v>258</v>
      </c>
      <c r="H278" s="76" t="s">
        <v>259</v>
      </c>
      <c r="I278" s="76" t="s">
        <v>191</v>
      </c>
      <c r="J278" s="76">
        <v>4</v>
      </c>
      <c r="K278" s="76">
        <v>1</v>
      </c>
      <c r="L278" s="285">
        <v>351</v>
      </c>
      <c r="M278" s="286">
        <v>326.43</v>
      </c>
      <c r="N278" s="287">
        <v>375.57</v>
      </c>
      <c r="O278" s="111"/>
      <c r="P278" s="111"/>
      <c r="Q278" s="111"/>
      <c r="R278" s="111"/>
      <c r="S278" s="111"/>
      <c r="T278" s="77"/>
      <c r="U278" s="77"/>
      <c r="V278" s="111"/>
      <c r="W278" s="111"/>
      <c r="X278" s="111"/>
      <c r="Y278" s="111"/>
      <c r="Z278" s="111"/>
      <c r="AA278" s="77"/>
      <c r="AB278" s="77"/>
      <c r="AC278" s="111"/>
      <c r="AD278" s="111"/>
      <c r="AE278" s="111"/>
      <c r="AF278" s="111"/>
      <c r="AG278" s="111"/>
      <c r="AH278" s="77"/>
      <c r="AI278" s="77"/>
      <c r="AJ278" s="78"/>
      <c r="AK278" s="79">
        <v>68</v>
      </c>
      <c r="AL278" s="80">
        <v>212</v>
      </c>
      <c r="AM278" s="77"/>
      <c r="AN278" s="77"/>
      <c r="AO278" s="81"/>
      <c r="AP278" s="81"/>
      <c r="AQ278" s="81"/>
      <c r="AR278" s="81"/>
      <c r="AS278" s="81"/>
      <c r="AT278" s="81"/>
      <c r="AU278" s="81"/>
      <c r="AV278" s="81"/>
      <c r="AW278" s="81"/>
      <c r="AX278" s="82"/>
      <c r="AY278" s="83">
        <v>126</v>
      </c>
      <c r="AZ278" s="149">
        <v>0.02</v>
      </c>
      <c r="BA278" s="84"/>
      <c r="BB278" s="83"/>
      <c r="BC278" s="83"/>
      <c r="BD278" s="83">
        <v>0.4</v>
      </c>
      <c r="BE278" s="83"/>
      <c r="BF278" s="83"/>
      <c r="BG278" s="28" t="s">
        <v>148</v>
      </c>
      <c r="BH278" s="85" t="s">
        <v>187</v>
      </c>
      <c r="BI278" s="85" t="s">
        <v>260</v>
      </c>
      <c r="BJ278" s="85"/>
      <c r="BK278" s="85">
        <v>2</v>
      </c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  <c r="CW278" s="85"/>
    </row>
    <row r="279" spans="1:101" s="86" customFormat="1" ht="31.5" customHeight="1" x14ac:dyDescent="0.35">
      <c r="A279" s="73">
        <v>2021</v>
      </c>
      <c r="B279" s="74">
        <v>1</v>
      </c>
      <c r="C279" s="284">
        <v>44209</v>
      </c>
      <c r="D279" s="74">
        <v>4</v>
      </c>
      <c r="E279" s="74">
        <v>11</v>
      </c>
      <c r="F279" s="74">
        <v>49</v>
      </c>
      <c r="G279" s="75" t="s">
        <v>193</v>
      </c>
      <c r="H279" s="76" t="s">
        <v>194</v>
      </c>
      <c r="I279" s="76" t="s">
        <v>191</v>
      </c>
      <c r="J279" s="76">
        <v>2</v>
      </c>
      <c r="K279" s="76">
        <v>2</v>
      </c>
      <c r="L279" s="285">
        <v>212</v>
      </c>
      <c r="M279" s="286">
        <v>197.16</v>
      </c>
      <c r="N279" s="287">
        <v>226.84</v>
      </c>
      <c r="O279" s="111">
        <v>215</v>
      </c>
      <c r="P279" s="111">
        <v>215</v>
      </c>
      <c r="Q279" s="111"/>
      <c r="R279" s="111">
        <v>233</v>
      </c>
      <c r="S279" s="111">
        <v>213</v>
      </c>
      <c r="T279" s="77">
        <v>191</v>
      </c>
      <c r="U279" s="77">
        <v>187</v>
      </c>
      <c r="V279" s="111">
        <v>215</v>
      </c>
      <c r="W279" s="111"/>
      <c r="X279" s="111">
        <v>218</v>
      </c>
      <c r="Y279" s="111">
        <v>221</v>
      </c>
      <c r="Z279" s="111">
        <v>228</v>
      </c>
      <c r="AA279" s="77">
        <v>174</v>
      </c>
      <c r="AB279" s="77">
        <v>171</v>
      </c>
      <c r="AC279" s="111"/>
      <c r="AD279" s="111"/>
      <c r="AE279" s="111"/>
      <c r="AF279" s="111"/>
      <c r="AG279" s="111"/>
      <c r="AH279" s="77"/>
      <c r="AI279" s="77"/>
      <c r="AJ279" s="78">
        <v>219.8</v>
      </c>
      <c r="AK279" s="79">
        <v>37</v>
      </c>
      <c r="AL279" s="80">
        <v>195</v>
      </c>
      <c r="AM279" s="77">
        <v>40</v>
      </c>
      <c r="AN279" s="77">
        <v>181</v>
      </c>
      <c r="AO279" s="81">
        <v>14</v>
      </c>
      <c r="AP279" s="81">
        <v>10</v>
      </c>
      <c r="AQ279" s="81">
        <v>12</v>
      </c>
      <c r="AR279" s="81"/>
      <c r="AS279" s="81"/>
      <c r="AT279" s="81"/>
      <c r="AU279" s="81"/>
      <c r="AV279" s="81"/>
      <c r="AW279" s="81"/>
      <c r="AX279" s="82">
        <v>36</v>
      </c>
      <c r="AY279" s="83">
        <v>804</v>
      </c>
      <c r="AZ279" s="149">
        <v>0.02</v>
      </c>
      <c r="BA279" s="84">
        <v>4.4999999999999998E-2</v>
      </c>
      <c r="BB279" s="83"/>
      <c r="BC279" s="83">
        <v>0.2</v>
      </c>
      <c r="BD279" s="83">
        <v>3.8</v>
      </c>
      <c r="BE279" s="83">
        <v>7.9</v>
      </c>
      <c r="BF279" s="83">
        <v>176.7</v>
      </c>
      <c r="BG279" s="28" t="s">
        <v>148</v>
      </c>
      <c r="BH279" s="85" t="s">
        <v>187</v>
      </c>
      <c r="BI279" s="85" t="s">
        <v>195</v>
      </c>
      <c r="BJ279" s="85"/>
      <c r="BK279" s="85">
        <v>2</v>
      </c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  <c r="CW279" s="85"/>
    </row>
    <row r="280" spans="1:101" s="86" customFormat="1" ht="31.5" customHeight="1" x14ac:dyDescent="0.35">
      <c r="A280" s="73">
        <v>2021</v>
      </c>
      <c r="B280" s="74">
        <v>1</v>
      </c>
      <c r="C280" s="284">
        <v>44209</v>
      </c>
      <c r="D280" s="74">
        <v>4</v>
      </c>
      <c r="E280" s="74">
        <v>12</v>
      </c>
      <c r="F280" s="74">
        <v>49</v>
      </c>
      <c r="G280" s="75" t="s">
        <v>196</v>
      </c>
      <c r="H280" s="76" t="s">
        <v>197</v>
      </c>
      <c r="I280" s="76" t="s">
        <v>191</v>
      </c>
      <c r="J280" s="76">
        <v>2</v>
      </c>
      <c r="K280" s="76">
        <v>2</v>
      </c>
      <c r="L280" s="285">
        <v>212</v>
      </c>
      <c r="M280" s="286">
        <v>197.16</v>
      </c>
      <c r="N280" s="287">
        <v>226.84</v>
      </c>
      <c r="O280" s="111">
        <v>218</v>
      </c>
      <c r="P280" s="111">
        <v>213</v>
      </c>
      <c r="Q280" s="111"/>
      <c r="R280" s="111">
        <v>229</v>
      </c>
      <c r="S280" s="111">
        <v>225</v>
      </c>
      <c r="T280" s="77">
        <v>191</v>
      </c>
      <c r="U280" s="77">
        <v>187</v>
      </c>
      <c r="V280" s="111">
        <v>198</v>
      </c>
      <c r="W280" s="111"/>
      <c r="X280" s="111">
        <v>204</v>
      </c>
      <c r="Y280" s="111">
        <v>206</v>
      </c>
      <c r="Z280" s="111">
        <v>214</v>
      </c>
      <c r="AA280" s="77">
        <v>174</v>
      </c>
      <c r="AB280" s="77">
        <v>171</v>
      </c>
      <c r="AC280" s="111"/>
      <c r="AD280" s="111"/>
      <c r="AE280" s="111"/>
      <c r="AF280" s="111"/>
      <c r="AG280" s="111"/>
      <c r="AH280" s="77"/>
      <c r="AI280" s="77"/>
      <c r="AJ280" s="78">
        <v>213.4</v>
      </c>
      <c r="AK280" s="79">
        <v>37</v>
      </c>
      <c r="AL280" s="80">
        <v>195</v>
      </c>
      <c r="AM280" s="77">
        <v>40</v>
      </c>
      <c r="AN280" s="77">
        <v>181</v>
      </c>
      <c r="AO280" s="81">
        <v>13</v>
      </c>
      <c r="AP280" s="81">
        <v>10</v>
      </c>
      <c r="AQ280" s="81">
        <v>14</v>
      </c>
      <c r="AR280" s="81"/>
      <c r="AS280" s="81">
        <v>1</v>
      </c>
      <c r="AT280" s="81"/>
      <c r="AU280" s="81"/>
      <c r="AV280" s="81"/>
      <c r="AW280" s="81"/>
      <c r="AX280" s="82">
        <v>38</v>
      </c>
      <c r="AY280" s="83">
        <v>806</v>
      </c>
      <c r="AZ280" s="149">
        <v>0.02</v>
      </c>
      <c r="BA280" s="84">
        <v>4.7E-2</v>
      </c>
      <c r="BB280" s="83"/>
      <c r="BC280" s="83">
        <v>0.2</v>
      </c>
      <c r="BD280" s="83">
        <v>3.8</v>
      </c>
      <c r="BE280" s="83">
        <v>8.1</v>
      </c>
      <c r="BF280" s="83">
        <v>172</v>
      </c>
      <c r="BG280" s="28" t="s">
        <v>148</v>
      </c>
      <c r="BH280" s="85" t="s">
        <v>187</v>
      </c>
      <c r="BI280" s="85" t="s">
        <v>198</v>
      </c>
      <c r="BJ280" s="85"/>
      <c r="BK280" s="85">
        <v>2</v>
      </c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  <c r="CW280" s="85"/>
    </row>
    <row r="281" spans="1:101" s="86" customFormat="1" ht="31.5" hidden="1" customHeight="1" x14ac:dyDescent="0.35">
      <c r="A281" s="73">
        <v>2021</v>
      </c>
      <c r="B281" s="74">
        <v>1</v>
      </c>
      <c r="C281" s="284">
        <v>44210</v>
      </c>
      <c r="D281" s="74">
        <v>1</v>
      </c>
      <c r="E281" s="74">
        <v>1</v>
      </c>
      <c r="F281" s="74">
        <v>2</v>
      </c>
      <c r="G281" s="75" t="s">
        <v>328</v>
      </c>
      <c r="H281" s="76" t="s">
        <v>329</v>
      </c>
      <c r="I281" s="76" t="s">
        <v>144</v>
      </c>
      <c r="J281" s="76">
        <v>3</v>
      </c>
      <c r="K281" s="76">
        <v>2</v>
      </c>
      <c r="L281" s="285">
        <v>111</v>
      </c>
      <c r="M281" s="286">
        <v>103.23</v>
      </c>
      <c r="N281" s="287">
        <v>118.77</v>
      </c>
      <c r="O281" s="111"/>
      <c r="P281" s="111"/>
      <c r="Q281" s="111">
        <v>123</v>
      </c>
      <c r="R281" s="111">
        <v>113</v>
      </c>
      <c r="S281" s="111">
        <v>115</v>
      </c>
      <c r="T281" s="77"/>
      <c r="U281" s="77">
        <v>87</v>
      </c>
      <c r="V281" s="111">
        <v>113</v>
      </c>
      <c r="W281" s="111">
        <v>118</v>
      </c>
      <c r="X281" s="111">
        <v>104</v>
      </c>
      <c r="Y281" s="111">
        <v>109</v>
      </c>
      <c r="Z281" s="111">
        <v>102</v>
      </c>
      <c r="AA281" s="77"/>
      <c r="AB281" s="77">
        <v>96</v>
      </c>
      <c r="AC281" s="111"/>
      <c r="AD281" s="111"/>
      <c r="AE281" s="111"/>
      <c r="AF281" s="111"/>
      <c r="AG281" s="111"/>
      <c r="AH281" s="77"/>
      <c r="AI281" s="77"/>
      <c r="AJ281" s="78">
        <v>112.1</v>
      </c>
      <c r="AK281" s="79">
        <v>108</v>
      </c>
      <c r="AL281" s="80">
        <v>100</v>
      </c>
      <c r="AM281" s="77">
        <v>118</v>
      </c>
      <c r="AN281" s="77">
        <v>92</v>
      </c>
      <c r="AO281" s="81">
        <v>4</v>
      </c>
      <c r="AP281" s="81">
        <v>4</v>
      </c>
      <c r="AQ281" s="81">
        <v>4</v>
      </c>
      <c r="AR281" s="81"/>
      <c r="AS281" s="81"/>
      <c r="AT281" s="81"/>
      <c r="AU281" s="81"/>
      <c r="AV281" s="81"/>
      <c r="AW281" s="81"/>
      <c r="AX281" s="82">
        <v>12</v>
      </c>
      <c r="AY281" s="83">
        <v>1180</v>
      </c>
      <c r="AZ281" s="149">
        <v>1.4999999999999999E-2</v>
      </c>
      <c r="BA281" s="84">
        <v>0.01</v>
      </c>
      <c r="BB281" s="83">
        <v>1</v>
      </c>
      <c r="BC281" s="83">
        <v>0.1</v>
      </c>
      <c r="BD281" s="83">
        <v>10.6</v>
      </c>
      <c r="BE281" s="83">
        <v>1.3</v>
      </c>
      <c r="BF281" s="83">
        <v>132.30000000000001</v>
      </c>
      <c r="BG281" s="28" t="s">
        <v>229</v>
      </c>
      <c r="BH281" s="85" t="s">
        <v>229</v>
      </c>
      <c r="BI281" s="85"/>
      <c r="BJ281" s="85"/>
      <c r="BK281" s="85">
        <v>2</v>
      </c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  <c r="CW281" s="85"/>
    </row>
    <row r="282" spans="1:101" s="86" customFormat="1" ht="31.5" hidden="1" customHeight="1" x14ac:dyDescent="0.35">
      <c r="A282" s="73">
        <v>2021</v>
      </c>
      <c r="B282" s="74">
        <v>1</v>
      </c>
      <c r="C282" s="284">
        <v>44210</v>
      </c>
      <c r="D282" s="74">
        <v>1</v>
      </c>
      <c r="E282" s="74">
        <v>2</v>
      </c>
      <c r="F282" s="74">
        <v>2</v>
      </c>
      <c r="G282" s="75" t="s">
        <v>330</v>
      </c>
      <c r="H282" s="76" t="s">
        <v>331</v>
      </c>
      <c r="I282" s="76" t="s">
        <v>144</v>
      </c>
      <c r="J282" s="76">
        <v>3</v>
      </c>
      <c r="K282" s="76">
        <v>2</v>
      </c>
      <c r="L282" s="285">
        <v>113</v>
      </c>
      <c r="M282" s="286">
        <v>105.09</v>
      </c>
      <c r="N282" s="287">
        <v>120.91</v>
      </c>
      <c r="O282" s="111"/>
      <c r="P282" s="111"/>
      <c r="Q282" s="111">
        <v>120</v>
      </c>
      <c r="R282" s="111">
        <v>110</v>
      </c>
      <c r="S282" s="111">
        <v>107</v>
      </c>
      <c r="T282" s="77"/>
      <c r="U282" s="77">
        <v>87</v>
      </c>
      <c r="V282" s="111">
        <v>97</v>
      </c>
      <c r="W282" s="111">
        <v>107</v>
      </c>
      <c r="X282" s="111">
        <v>116</v>
      </c>
      <c r="Y282" s="111">
        <v>112</v>
      </c>
      <c r="Z282" s="111">
        <v>114</v>
      </c>
      <c r="AA282" s="77"/>
      <c r="AB282" s="77">
        <v>96</v>
      </c>
      <c r="AC282" s="111"/>
      <c r="AD282" s="111"/>
      <c r="AE282" s="111"/>
      <c r="AF282" s="111"/>
      <c r="AG282" s="111"/>
      <c r="AH282" s="77"/>
      <c r="AI282" s="77"/>
      <c r="AJ282" s="78">
        <v>110.4</v>
      </c>
      <c r="AK282" s="79">
        <v>108</v>
      </c>
      <c r="AL282" s="80">
        <v>100</v>
      </c>
      <c r="AM282" s="77">
        <v>118</v>
      </c>
      <c r="AN282" s="77">
        <v>92</v>
      </c>
      <c r="AO282" s="81">
        <v>4</v>
      </c>
      <c r="AP282" s="81">
        <v>6</v>
      </c>
      <c r="AQ282" s="81">
        <v>6</v>
      </c>
      <c r="AR282" s="81"/>
      <c r="AS282" s="81"/>
      <c r="AT282" s="81"/>
      <c r="AU282" s="81"/>
      <c r="AV282" s="81"/>
      <c r="AW282" s="81"/>
      <c r="AX282" s="82">
        <v>16</v>
      </c>
      <c r="AY282" s="83">
        <v>1030</v>
      </c>
      <c r="AZ282" s="149">
        <v>1.4999999999999999E-2</v>
      </c>
      <c r="BA282" s="84">
        <v>1.6E-2</v>
      </c>
      <c r="BB282" s="83"/>
      <c r="BC282" s="83">
        <v>0.1</v>
      </c>
      <c r="BD282" s="83">
        <v>9.1</v>
      </c>
      <c r="BE282" s="83">
        <v>1.8</v>
      </c>
      <c r="BF282" s="83">
        <v>113.7</v>
      </c>
      <c r="BG282" s="28" t="s">
        <v>229</v>
      </c>
      <c r="BH282" s="85" t="s">
        <v>229</v>
      </c>
      <c r="BI282" s="85"/>
      <c r="BJ282" s="85"/>
      <c r="BK282" s="85">
        <v>2</v>
      </c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  <c r="CW282" s="85"/>
    </row>
    <row r="283" spans="1:101" s="86" customFormat="1" ht="31.5" hidden="1" customHeight="1" x14ac:dyDescent="0.35">
      <c r="A283" s="73">
        <v>2021</v>
      </c>
      <c r="B283" s="74">
        <v>1</v>
      </c>
      <c r="C283" s="284">
        <v>44210</v>
      </c>
      <c r="D283" s="74">
        <v>382</v>
      </c>
      <c r="E283" s="74">
        <v>449</v>
      </c>
      <c r="F283" s="74">
        <v>2</v>
      </c>
      <c r="G283" s="75" t="s">
        <v>272</v>
      </c>
      <c r="H283" s="76" t="s">
        <v>273</v>
      </c>
      <c r="I283" s="76" t="s">
        <v>144</v>
      </c>
      <c r="J283" s="76">
        <v>3</v>
      </c>
      <c r="K283" s="76">
        <v>1</v>
      </c>
      <c r="L283" s="285">
        <v>46</v>
      </c>
      <c r="M283" s="286">
        <v>40.985999999999997</v>
      </c>
      <c r="N283" s="287">
        <v>50.048000000000002</v>
      </c>
      <c r="O283" s="111"/>
      <c r="P283" s="111"/>
      <c r="Q283" s="111"/>
      <c r="R283" s="111"/>
      <c r="S283" s="111"/>
      <c r="T283" s="77"/>
      <c r="U283" s="77"/>
      <c r="V283" s="111"/>
      <c r="W283" s="111"/>
      <c r="X283" s="111"/>
      <c r="Y283" s="111"/>
      <c r="Z283" s="111"/>
      <c r="AA283" s="77"/>
      <c r="AB283" s="77"/>
      <c r="AC283" s="111"/>
      <c r="AD283" s="111"/>
      <c r="AE283" s="111"/>
      <c r="AF283" s="111"/>
      <c r="AG283" s="111"/>
      <c r="AH283" s="77"/>
      <c r="AI283" s="77"/>
      <c r="AJ283" s="78"/>
      <c r="AK283" s="79">
        <v>108</v>
      </c>
      <c r="AL283" s="80">
        <v>100</v>
      </c>
      <c r="AM283" s="77"/>
      <c r="AN283" s="77"/>
      <c r="AO283" s="81">
        <v>9</v>
      </c>
      <c r="AP283" s="81"/>
      <c r="AQ283" s="81">
        <v>6</v>
      </c>
      <c r="AR283" s="81"/>
      <c r="AS283" s="81"/>
      <c r="AT283" s="81"/>
      <c r="AU283" s="81"/>
      <c r="AV283" s="81"/>
      <c r="AW283" s="81"/>
      <c r="AX283" s="82">
        <v>15</v>
      </c>
      <c r="AY283" s="83">
        <v>1545</v>
      </c>
      <c r="AZ283" s="149">
        <v>1.4999999999999999E-2</v>
      </c>
      <c r="BA283" s="84">
        <v>0.01</v>
      </c>
      <c r="BB283" s="83">
        <v>1</v>
      </c>
      <c r="BC283" s="83">
        <v>0.3</v>
      </c>
      <c r="BD283" s="83">
        <v>33.6</v>
      </c>
      <c r="BE283" s="83"/>
      <c r="BF283" s="83"/>
      <c r="BG283" s="28" t="s">
        <v>153</v>
      </c>
      <c r="BH283" s="85" t="s">
        <v>154</v>
      </c>
      <c r="BI283" s="85" t="s">
        <v>274</v>
      </c>
      <c r="BJ283" s="85" t="s">
        <v>156</v>
      </c>
      <c r="BK283" s="85">
        <v>2</v>
      </c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  <c r="CW283" s="85"/>
    </row>
    <row r="284" spans="1:101" s="86" customFormat="1" ht="31.5" hidden="1" customHeight="1" x14ac:dyDescent="0.35">
      <c r="A284" s="73">
        <v>2021</v>
      </c>
      <c r="B284" s="74">
        <v>1</v>
      </c>
      <c r="C284" s="284">
        <v>44210</v>
      </c>
      <c r="D284" s="74">
        <v>137</v>
      </c>
      <c r="E284" s="74">
        <v>273</v>
      </c>
      <c r="F284" s="74">
        <v>3</v>
      </c>
      <c r="G284" s="75" t="s">
        <v>242</v>
      </c>
      <c r="H284" s="76" t="s">
        <v>243</v>
      </c>
      <c r="I284" s="76" t="s">
        <v>144</v>
      </c>
      <c r="J284" s="76">
        <v>3</v>
      </c>
      <c r="K284" s="76">
        <v>2</v>
      </c>
      <c r="L284" s="285">
        <v>564</v>
      </c>
      <c r="M284" s="286">
        <v>524.52</v>
      </c>
      <c r="N284" s="287">
        <v>603.48</v>
      </c>
      <c r="O284" s="111">
        <v>614</v>
      </c>
      <c r="P284" s="111">
        <v>603</v>
      </c>
      <c r="Q284" s="111">
        <v>595</v>
      </c>
      <c r="R284" s="111">
        <v>585</v>
      </c>
      <c r="S284" s="111">
        <v>588</v>
      </c>
      <c r="T284" s="77">
        <v>165</v>
      </c>
      <c r="U284" s="77">
        <v>170</v>
      </c>
      <c r="V284" s="111">
        <v>595</v>
      </c>
      <c r="W284" s="111">
        <v>603</v>
      </c>
      <c r="X284" s="111"/>
      <c r="Y284" s="111">
        <v>593</v>
      </c>
      <c r="Z284" s="111">
        <v>589</v>
      </c>
      <c r="AA284" s="77">
        <v>155</v>
      </c>
      <c r="AB284" s="77">
        <v>151</v>
      </c>
      <c r="AC284" s="111"/>
      <c r="AD284" s="111"/>
      <c r="AE284" s="111"/>
      <c r="AF284" s="111"/>
      <c r="AG284" s="111"/>
      <c r="AH284" s="77"/>
      <c r="AI284" s="77"/>
      <c r="AJ284" s="78">
        <v>596.1</v>
      </c>
      <c r="AK284" s="79">
        <v>93</v>
      </c>
      <c r="AL284" s="80">
        <v>116</v>
      </c>
      <c r="AM284" s="77">
        <v>67</v>
      </c>
      <c r="AN284" s="77">
        <v>160</v>
      </c>
      <c r="AO284" s="81">
        <v>7</v>
      </c>
      <c r="AP284" s="81">
        <v>4</v>
      </c>
      <c r="AQ284" s="81">
        <v>4</v>
      </c>
      <c r="AR284" s="81"/>
      <c r="AS284" s="81">
        <v>2</v>
      </c>
      <c r="AT284" s="81"/>
      <c r="AU284" s="81"/>
      <c r="AV284" s="81"/>
      <c r="AW284" s="81"/>
      <c r="AX284" s="82">
        <v>16</v>
      </c>
      <c r="AY284" s="83">
        <v>1216</v>
      </c>
      <c r="AZ284" s="149">
        <v>1.4999999999999999E-2</v>
      </c>
      <c r="BA284" s="84">
        <v>1.2999999999999999E-2</v>
      </c>
      <c r="BB284" s="83">
        <v>1</v>
      </c>
      <c r="BC284" s="83">
        <v>0</v>
      </c>
      <c r="BD284" s="83">
        <v>2.2000000000000002</v>
      </c>
      <c r="BE284" s="83">
        <v>9.5</v>
      </c>
      <c r="BF284" s="83">
        <v>724.9</v>
      </c>
      <c r="BG284" s="28" t="s">
        <v>145</v>
      </c>
      <c r="BH284" s="85"/>
      <c r="BI284" s="85"/>
      <c r="BJ284" s="85"/>
      <c r="BK284" s="85">
        <v>2</v>
      </c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  <c r="CW284" s="85"/>
    </row>
    <row r="285" spans="1:101" s="86" customFormat="1" ht="31.5" hidden="1" customHeight="1" x14ac:dyDescent="0.35">
      <c r="A285" s="73">
        <v>2021</v>
      </c>
      <c r="B285" s="74">
        <v>1</v>
      </c>
      <c r="C285" s="284">
        <v>44210</v>
      </c>
      <c r="D285" s="74">
        <v>47</v>
      </c>
      <c r="E285" s="74">
        <v>122</v>
      </c>
      <c r="F285" s="74">
        <v>4</v>
      </c>
      <c r="G285" s="75" t="s">
        <v>163</v>
      </c>
      <c r="H285" s="76" t="s">
        <v>164</v>
      </c>
      <c r="I285" s="76" t="s">
        <v>165</v>
      </c>
      <c r="J285" s="76">
        <v>2</v>
      </c>
      <c r="K285" s="76">
        <v>1</v>
      </c>
      <c r="L285" s="285">
        <v>280</v>
      </c>
      <c r="M285" s="286">
        <v>267.39999999999998</v>
      </c>
      <c r="N285" s="287">
        <v>292.60000000000002</v>
      </c>
      <c r="O285" s="111"/>
      <c r="P285" s="111"/>
      <c r="Q285" s="111"/>
      <c r="R285" s="111">
        <v>298</v>
      </c>
      <c r="S285" s="111"/>
      <c r="T285" s="77"/>
      <c r="U285" s="77">
        <v>115</v>
      </c>
      <c r="V285" s="111">
        <v>305</v>
      </c>
      <c r="W285" s="111">
        <v>282</v>
      </c>
      <c r="X285" s="111">
        <v>291</v>
      </c>
      <c r="Y285" s="111">
        <v>284</v>
      </c>
      <c r="Z285" s="111">
        <v>281</v>
      </c>
      <c r="AA285" s="77">
        <v>110</v>
      </c>
      <c r="AB285" s="77">
        <v>110</v>
      </c>
      <c r="AC285" s="111"/>
      <c r="AD285" s="111"/>
      <c r="AE285" s="111"/>
      <c r="AF285" s="111"/>
      <c r="AG285" s="111"/>
      <c r="AH285" s="77"/>
      <c r="AI285" s="77"/>
      <c r="AJ285" s="78">
        <v>290.2</v>
      </c>
      <c r="AK285" s="79">
        <v>63</v>
      </c>
      <c r="AL285" s="80">
        <v>115</v>
      </c>
      <c r="AM285" s="77">
        <v>64</v>
      </c>
      <c r="AN285" s="77">
        <v>112</v>
      </c>
      <c r="AO285" s="81">
        <v>2</v>
      </c>
      <c r="AP285" s="81">
        <v>4</v>
      </c>
      <c r="AQ285" s="81">
        <v>2</v>
      </c>
      <c r="AR285" s="81"/>
      <c r="AS285" s="81"/>
      <c r="AT285" s="81"/>
      <c r="AU285" s="81"/>
      <c r="AV285" s="81"/>
      <c r="AW285" s="81"/>
      <c r="AX285" s="82">
        <v>8</v>
      </c>
      <c r="AY285" s="83">
        <v>233</v>
      </c>
      <c r="AZ285" s="149">
        <v>1.4999999999999999E-2</v>
      </c>
      <c r="BA285" s="84">
        <v>3.4000000000000002E-2</v>
      </c>
      <c r="BB285" s="83"/>
      <c r="BC285" s="83">
        <v>0</v>
      </c>
      <c r="BD285" s="83">
        <v>0.8</v>
      </c>
      <c r="BE285" s="83">
        <v>2.2999999999999998</v>
      </c>
      <c r="BF285" s="83">
        <v>67.599999999999994</v>
      </c>
      <c r="BG285" s="28" t="s">
        <v>153</v>
      </c>
      <c r="BH285" s="85" t="s">
        <v>154</v>
      </c>
      <c r="BI285" s="85" t="s">
        <v>166</v>
      </c>
      <c r="BJ285" s="85" t="s">
        <v>167</v>
      </c>
      <c r="BK285" s="85">
        <v>2</v>
      </c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  <c r="CW285" s="85"/>
    </row>
    <row r="286" spans="1:101" s="86" customFormat="1" ht="31.5" hidden="1" customHeight="1" x14ac:dyDescent="0.35">
      <c r="A286" s="73">
        <v>2021</v>
      </c>
      <c r="B286" s="74">
        <v>1</v>
      </c>
      <c r="C286" s="284">
        <v>44210</v>
      </c>
      <c r="D286" s="74">
        <v>181</v>
      </c>
      <c r="E286" s="74">
        <v>330</v>
      </c>
      <c r="F286" s="74">
        <v>4</v>
      </c>
      <c r="G286" s="75" t="s">
        <v>320</v>
      </c>
      <c r="H286" s="76" t="s">
        <v>321</v>
      </c>
      <c r="I286" s="76" t="s">
        <v>144</v>
      </c>
      <c r="J286" s="76">
        <v>4</v>
      </c>
      <c r="K286" s="76">
        <v>2</v>
      </c>
      <c r="L286" s="285">
        <v>406</v>
      </c>
      <c r="M286" s="286">
        <v>382.04599999999999</v>
      </c>
      <c r="N286" s="287">
        <v>434.82600000000002</v>
      </c>
      <c r="O286" s="111">
        <v>417</v>
      </c>
      <c r="P286" s="111">
        <v>415</v>
      </c>
      <c r="Q286" s="111"/>
      <c r="R286" s="111"/>
      <c r="S286" s="111"/>
      <c r="T286" s="77">
        <v>143</v>
      </c>
      <c r="U286" s="77"/>
      <c r="V286" s="111"/>
      <c r="W286" s="111"/>
      <c r="X286" s="111"/>
      <c r="Y286" s="111"/>
      <c r="Z286" s="111"/>
      <c r="AA286" s="77"/>
      <c r="AB286" s="77"/>
      <c r="AC286" s="111"/>
      <c r="AD286" s="111"/>
      <c r="AE286" s="111"/>
      <c r="AF286" s="111"/>
      <c r="AG286" s="111"/>
      <c r="AH286" s="77"/>
      <c r="AI286" s="77"/>
      <c r="AJ286" s="78">
        <v>416</v>
      </c>
      <c r="AK286" s="79">
        <v>103</v>
      </c>
      <c r="AL286" s="80">
        <v>140</v>
      </c>
      <c r="AM286" s="77">
        <v>101</v>
      </c>
      <c r="AN286" s="77">
        <v>143</v>
      </c>
      <c r="AO286" s="81">
        <v>2</v>
      </c>
      <c r="AP286" s="81">
        <v>5</v>
      </c>
      <c r="AQ286" s="81"/>
      <c r="AR286" s="81">
        <v>3</v>
      </c>
      <c r="AS286" s="81">
        <v>2</v>
      </c>
      <c r="AT286" s="81"/>
      <c r="AU286" s="81"/>
      <c r="AV286" s="81"/>
      <c r="AW286" s="81"/>
      <c r="AX286" s="82">
        <v>11</v>
      </c>
      <c r="AY286" s="83">
        <v>899</v>
      </c>
      <c r="AZ286" s="149">
        <v>1.4999999999999999E-2</v>
      </c>
      <c r="BA286" s="84">
        <v>1.2E-2</v>
      </c>
      <c r="BB286" s="83">
        <v>1</v>
      </c>
      <c r="BC286" s="83">
        <v>0</v>
      </c>
      <c r="BD286" s="83">
        <v>2.2000000000000002</v>
      </c>
      <c r="BE286" s="83">
        <v>4.5999999999999996</v>
      </c>
      <c r="BF286" s="83">
        <v>374</v>
      </c>
      <c r="BG286" s="28" t="s">
        <v>153</v>
      </c>
      <c r="BH286" s="85" t="s">
        <v>154</v>
      </c>
      <c r="BI286" s="85" t="s">
        <v>322</v>
      </c>
      <c r="BJ286" s="85" t="s">
        <v>156</v>
      </c>
      <c r="BK286" s="85">
        <v>2</v>
      </c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  <c r="CW286" s="85"/>
    </row>
    <row r="287" spans="1:101" s="86" customFormat="1" ht="31.5" hidden="1" customHeight="1" x14ac:dyDescent="0.35">
      <c r="A287" s="73">
        <v>2021</v>
      </c>
      <c r="B287" s="74">
        <v>1</v>
      </c>
      <c r="C287" s="284">
        <v>44210</v>
      </c>
      <c r="D287" s="74">
        <v>376</v>
      </c>
      <c r="E287" s="74">
        <v>438</v>
      </c>
      <c r="F287" s="74">
        <v>5</v>
      </c>
      <c r="G287" s="75" t="s">
        <v>151</v>
      </c>
      <c r="H287" s="76" t="s">
        <v>152</v>
      </c>
      <c r="I287" s="76" t="s">
        <v>144</v>
      </c>
      <c r="J287" s="76">
        <v>3</v>
      </c>
      <c r="K287" s="76">
        <v>2</v>
      </c>
      <c r="L287" s="285">
        <v>336</v>
      </c>
      <c r="M287" s="286">
        <v>316.17599999999999</v>
      </c>
      <c r="N287" s="287">
        <v>359.85599999999999</v>
      </c>
      <c r="O287" s="111">
        <v>349</v>
      </c>
      <c r="P287" s="111">
        <v>348</v>
      </c>
      <c r="Q287" s="111">
        <v>341</v>
      </c>
      <c r="R287" s="111">
        <v>347</v>
      </c>
      <c r="S287" s="111">
        <v>338</v>
      </c>
      <c r="T287" s="77">
        <v>143</v>
      </c>
      <c r="U287" s="77">
        <v>140</v>
      </c>
      <c r="V287" s="111">
        <v>331</v>
      </c>
      <c r="W287" s="111">
        <v>361</v>
      </c>
      <c r="X287" s="111">
        <v>342</v>
      </c>
      <c r="Y287" s="111">
        <v>341</v>
      </c>
      <c r="Z287" s="111">
        <v>343</v>
      </c>
      <c r="AA287" s="77">
        <v>145</v>
      </c>
      <c r="AB287" s="77">
        <v>145</v>
      </c>
      <c r="AC287" s="111"/>
      <c r="AD287" s="111"/>
      <c r="AE287" s="111"/>
      <c r="AF287" s="111"/>
      <c r="AG287" s="111"/>
      <c r="AH287" s="77"/>
      <c r="AI287" s="77"/>
      <c r="AJ287" s="78">
        <v>344.1</v>
      </c>
      <c r="AK287" s="79">
        <v>67</v>
      </c>
      <c r="AL287" s="80">
        <v>161</v>
      </c>
      <c r="AM287" s="77">
        <v>75</v>
      </c>
      <c r="AN287" s="77">
        <v>143</v>
      </c>
      <c r="AO287" s="81">
        <v>6</v>
      </c>
      <c r="AP287" s="81">
        <v>3</v>
      </c>
      <c r="AQ287" s="81">
        <v>7</v>
      </c>
      <c r="AR287" s="81"/>
      <c r="AS287" s="81">
        <v>3</v>
      </c>
      <c r="AT287" s="81"/>
      <c r="AU287" s="81"/>
      <c r="AV287" s="81"/>
      <c r="AW287" s="81"/>
      <c r="AX287" s="82">
        <v>18</v>
      </c>
      <c r="AY287" s="83">
        <v>1350</v>
      </c>
      <c r="AZ287" s="149">
        <v>1.4999999999999999E-2</v>
      </c>
      <c r="BA287" s="84">
        <v>1.2999999999999999E-2</v>
      </c>
      <c r="BB287" s="83">
        <v>1</v>
      </c>
      <c r="BC287" s="83">
        <v>0.1</v>
      </c>
      <c r="BD287" s="83">
        <v>4</v>
      </c>
      <c r="BE287" s="83">
        <v>6.2</v>
      </c>
      <c r="BF287" s="83">
        <v>464.5</v>
      </c>
      <c r="BG287" s="28" t="s">
        <v>153</v>
      </c>
      <c r="BH287" s="85" t="s">
        <v>154</v>
      </c>
      <c r="BI287" s="85" t="s">
        <v>155</v>
      </c>
      <c r="BJ287" s="85" t="s">
        <v>156</v>
      </c>
      <c r="BK287" s="85">
        <v>2</v>
      </c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  <c r="CW287" s="85"/>
    </row>
    <row r="288" spans="1:101" s="86" customFormat="1" ht="31.5" customHeight="1" x14ac:dyDescent="0.35">
      <c r="A288" s="73">
        <v>2021</v>
      </c>
      <c r="B288" s="74">
        <v>1</v>
      </c>
      <c r="C288" s="284">
        <v>44210</v>
      </c>
      <c r="D288" s="74">
        <v>331</v>
      </c>
      <c r="E288" s="74">
        <v>253</v>
      </c>
      <c r="F288" s="74">
        <v>6</v>
      </c>
      <c r="G288" s="75" t="s">
        <v>323</v>
      </c>
      <c r="H288" s="76" t="s">
        <v>190</v>
      </c>
      <c r="I288" s="76" t="s">
        <v>144</v>
      </c>
      <c r="J288" s="76">
        <v>3</v>
      </c>
      <c r="K288" s="76">
        <v>2</v>
      </c>
      <c r="L288" s="285">
        <v>203</v>
      </c>
      <c r="M288" s="286">
        <v>188.79</v>
      </c>
      <c r="N288" s="287">
        <v>217.21</v>
      </c>
      <c r="O288" s="111">
        <v>193</v>
      </c>
      <c r="P288" s="111">
        <v>200</v>
      </c>
      <c r="Q288" s="111">
        <v>196</v>
      </c>
      <c r="R288" s="111">
        <v>205</v>
      </c>
      <c r="S288" s="111">
        <v>209</v>
      </c>
      <c r="T288" s="77">
        <v>90</v>
      </c>
      <c r="U288" s="77">
        <v>93</v>
      </c>
      <c r="V288" s="111">
        <v>195</v>
      </c>
      <c r="W288" s="111">
        <v>201</v>
      </c>
      <c r="X288" s="111">
        <v>192</v>
      </c>
      <c r="Y288" s="111">
        <v>189</v>
      </c>
      <c r="Z288" s="111">
        <v>198</v>
      </c>
      <c r="AA288" s="77">
        <v>84</v>
      </c>
      <c r="AB288" s="77">
        <v>88</v>
      </c>
      <c r="AC288" s="111"/>
      <c r="AD288" s="111"/>
      <c r="AE288" s="111"/>
      <c r="AF288" s="111"/>
      <c r="AG288" s="111"/>
      <c r="AH288" s="77"/>
      <c r="AI288" s="77"/>
      <c r="AJ288" s="78">
        <v>197.8</v>
      </c>
      <c r="AK288" s="79">
        <v>121</v>
      </c>
      <c r="AL288" s="80">
        <v>89</v>
      </c>
      <c r="AM288" s="77">
        <v>122</v>
      </c>
      <c r="AN288" s="77">
        <v>89</v>
      </c>
      <c r="AO288" s="81">
        <v>3</v>
      </c>
      <c r="AP288" s="81">
        <v>5</v>
      </c>
      <c r="AQ288" s="81">
        <v>2</v>
      </c>
      <c r="AR288" s="81">
        <v>3</v>
      </c>
      <c r="AS288" s="81"/>
      <c r="AT288" s="81"/>
      <c r="AU288" s="81"/>
      <c r="AV288" s="81"/>
      <c r="AW288" s="81"/>
      <c r="AX288" s="82">
        <v>13</v>
      </c>
      <c r="AY288" s="83">
        <v>3013</v>
      </c>
      <c r="AZ288" s="149">
        <v>1.4999999999999999E-2</v>
      </c>
      <c r="BA288" s="84">
        <v>4.0000000000000001E-3</v>
      </c>
      <c r="BB288" s="83">
        <v>1</v>
      </c>
      <c r="BC288" s="83">
        <v>0.1</v>
      </c>
      <c r="BD288" s="83">
        <v>14.8</v>
      </c>
      <c r="BE288" s="83">
        <v>2.6</v>
      </c>
      <c r="BF288" s="83">
        <v>596</v>
      </c>
      <c r="BG288" s="28" t="s">
        <v>148</v>
      </c>
      <c r="BH288" s="85" t="s">
        <v>184</v>
      </c>
      <c r="BI288" s="85" t="s">
        <v>192</v>
      </c>
      <c r="BJ288" s="85"/>
      <c r="BK288" s="85">
        <v>2</v>
      </c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  <c r="CW288" s="85"/>
    </row>
    <row r="289" spans="1:101" s="86" customFormat="1" ht="31.5" hidden="1" customHeight="1" x14ac:dyDescent="0.35">
      <c r="A289" s="73">
        <v>2021</v>
      </c>
      <c r="B289" s="74">
        <v>1</v>
      </c>
      <c r="C289" s="284">
        <v>44210</v>
      </c>
      <c r="D289" s="74">
        <v>236</v>
      </c>
      <c r="E289" s="74">
        <v>160</v>
      </c>
      <c r="F289" s="74">
        <v>7</v>
      </c>
      <c r="G289" s="75" t="s">
        <v>265</v>
      </c>
      <c r="H289" s="76" t="s">
        <v>266</v>
      </c>
      <c r="I289" s="76" t="s">
        <v>144</v>
      </c>
      <c r="J289" s="76">
        <v>2</v>
      </c>
      <c r="K289" s="76">
        <v>1</v>
      </c>
      <c r="L289" s="285">
        <v>200</v>
      </c>
      <c r="M289" s="286">
        <v>186</v>
      </c>
      <c r="N289" s="287">
        <v>214</v>
      </c>
      <c r="O289" s="111">
        <v>180</v>
      </c>
      <c r="P289" s="111">
        <v>199</v>
      </c>
      <c r="Q289" s="111">
        <v>200</v>
      </c>
      <c r="R289" s="111">
        <v>193</v>
      </c>
      <c r="S289" s="111">
        <v>191</v>
      </c>
      <c r="T289" s="77">
        <v>79</v>
      </c>
      <c r="U289" s="77">
        <v>83</v>
      </c>
      <c r="V289" s="111">
        <v>192</v>
      </c>
      <c r="W289" s="111">
        <v>196</v>
      </c>
      <c r="X289" s="111">
        <v>188</v>
      </c>
      <c r="Y289" s="111">
        <v>201</v>
      </c>
      <c r="Z289" s="111">
        <v>200</v>
      </c>
      <c r="AA289" s="77">
        <v>86</v>
      </c>
      <c r="AB289" s="77">
        <v>87</v>
      </c>
      <c r="AC289" s="111"/>
      <c r="AD289" s="111"/>
      <c r="AE289" s="111"/>
      <c r="AF289" s="111"/>
      <c r="AG289" s="111"/>
      <c r="AH289" s="77"/>
      <c r="AI289" s="77"/>
      <c r="AJ289" s="78">
        <v>194</v>
      </c>
      <c r="AK289" s="79">
        <v>76</v>
      </c>
      <c r="AL289" s="80">
        <v>95</v>
      </c>
      <c r="AM289" s="77">
        <v>86</v>
      </c>
      <c r="AN289" s="77">
        <v>84</v>
      </c>
      <c r="AO289" s="81">
        <v>6</v>
      </c>
      <c r="AP289" s="81">
        <v>2</v>
      </c>
      <c r="AQ289" s="81">
        <v>5</v>
      </c>
      <c r="AR289" s="81"/>
      <c r="AS289" s="81">
        <v>2</v>
      </c>
      <c r="AT289" s="81"/>
      <c r="AU289" s="81"/>
      <c r="AV289" s="81"/>
      <c r="AW289" s="81"/>
      <c r="AX289" s="82">
        <v>15</v>
      </c>
      <c r="AY289" s="83">
        <v>1791</v>
      </c>
      <c r="AZ289" s="149">
        <v>1.4999999999999999E-2</v>
      </c>
      <c r="BA289" s="84">
        <v>8.0000000000000002E-3</v>
      </c>
      <c r="BB289" s="83">
        <v>1</v>
      </c>
      <c r="BC289" s="83">
        <v>0.1</v>
      </c>
      <c r="BD289" s="83">
        <v>9</v>
      </c>
      <c r="BE289" s="83">
        <v>2.9</v>
      </c>
      <c r="BF289" s="83">
        <v>347.5</v>
      </c>
      <c r="BG289" s="28" t="s">
        <v>267</v>
      </c>
      <c r="BH289" s="85" t="s">
        <v>267</v>
      </c>
      <c r="BI289" s="85"/>
      <c r="BJ289" s="85"/>
      <c r="BK289" s="85">
        <v>2</v>
      </c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  <c r="CW289" s="85"/>
    </row>
    <row r="290" spans="1:101" s="86" customFormat="1" ht="31.5" hidden="1" customHeight="1" x14ac:dyDescent="0.35">
      <c r="A290" s="73">
        <v>2021</v>
      </c>
      <c r="B290" s="74">
        <v>1</v>
      </c>
      <c r="C290" s="284">
        <v>44210</v>
      </c>
      <c r="D290" s="74">
        <v>384</v>
      </c>
      <c r="E290" s="74">
        <v>556</v>
      </c>
      <c r="F290" s="74">
        <v>8</v>
      </c>
      <c r="G290" s="75" t="s">
        <v>175</v>
      </c>
      <c r="H290" s="76" t="s">
        <v>176</v>
      </c>
      <c r="I290" s="76" t="s">
        <v>144</v>
      </c>
      <c r="J290" s="76">
        <v>1</v>
      </c>
      <c r="K290" s="76">
        <v>6</v>
      </c>
      <c r="L290" s="285">
        <v>1066</v>
      </c>
      <c r="M290" s="286">
        <v>1003.106</v>
      </c>
      <c r="N290" s="287">
        <v>1141.6859999999999</v>
      </c>
      <c r="O290" s="111">
        <v>1104</v>
      </c>
      <c r="P290" s="111">
        <v>1167</v>
      </c>
      <c r="Q290" s="111">
        <v>1076</v>
      </c>
      <c r="R290" s="111">
        <v>1081</v>
      </c>
      <c r="S290" s="111">
        <v>1069</v>
      </c>
      <c r="T290" s="77">
        <v>136</v>
      </c>
      <c r="U290" s="77">
        <v>137</v>
      </c>
      <c r="V290" s="111">
        <v>1088</v>
      </c>
      <c r="W290" s="111">
        <v>1087</v>
      </c>
      <c r="X290" s="111">
        <v>1096</v>
      </c>
      <c r="Y290" s="111">
        <v>1089</v>
      </c>
      <c r="Z290" s="111">
        <v>1086</v>
      </c>
      <c r="AA290" s="77">
        <v>121</v>
      </c>
      <c r="AB290" s="77">
        <v>131</v>
      </c>
      <c r="AC290" s="111"/>
      <c r="AD290" s="111"/>
      <c r="AE290" s="111"/>
      <c r="AF290" s="111"/>
      <c r="AG290" s="111"/>
      <c r="AH290" s="77"/>
      <c r="AI290" s="77"/>
      <c r="AJ290" s="78">
        <v>1094.3</v>
      </c>
      <c r="AK290" s="79">
        <v>20</v>
      </c>
      <c r="AL290" s="80">
        <v>180</v>
      </c>
      <c r="AM290" s="77">
        <v>27</v>
      </c>
      <c r="AN290" s="77">
        <v>131</v>
      </c>
      <c r="AO290" s="81">
        <v>2</v>
      </c>
      <c r="AP290" s="81">
        <v>1</v>
      </c>
      <c r="AQ290" s="81">
        <v>2</v>
      </c>
      <c r="AR290" s="81">
        <v>1</v>
      </c>
      <c r="AS290" s="81">
        <v>0</v>
      </c>
      <c r="AT290" s="81"/>
      <c r="AU290" s="81"/>
      <c r="AV290" s="81"/>
      <c r="AW290" s="81"/>
      <c r="AX290" s="82">
        <v>7</v>
      </c>
      <c r="AY290" s="83">
        <v>391</v>
      </c>
      <c r="AZ290" s="149">
        <v>1.4999999999999999E-2</v>
      </c>
      <c r="BA290" s="84">
        <v>1.7999999999999999E-2</v>
      </c>
      <c r="BB290" s="83"/>
      <c r="BC290" s="83">
        <v>0</v>
      </c>
      <c r="BD290" s="83">
        <v>0.4</v>
      </c>
      <c r="BE290" s="83">
        <v>7.7</v>
      </c>
      <c r="BF290" s="83">
        <v>427.9</v>
      </c>
      <c r="BG290" s="28" t="s">
        <v>153</v>
      </c>
      <c r="BH290" s="85" t="s">
        <v>154</v>
      </c>
      <c r="BI290" s="85" t="s">
        <v>177</v>
      </c>
      <c r="BJ290" s="85"/>
      <c r="BK290" s="85">
        <v>2</v>
      </c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  <c r="CW290" s="85"/>
    </row>
    <row r="291" spans="1:101" s="86" customFormat="1" ht="31.5" hidden="1" customHeight="1" x14ac:dyDescent="0.35">
      <c r="A291" s="73">
        <v>2021</v>
      </c>
      <c r="B291" s="74">
        <v>1</v>
      </c>
      <c r="C291" s="284">
        <v>44210</v>
      </c>
      <c r="D291" s="74">
        <v>384</v>
      </c>
      <c r="E291" s="74">
        <v>557</v>
      </c>
      <c r="F291" s="74">
        <v>8</v>
      </c>
      <c r="G291" s="75" t="s">
        <v>178</v>
      </c>
      <c r="H291" s="76" t="s">
        <v>179</v>
      </c>
      <c r="I291" s="76" t="s">
        <v>144</v>
      </c>
      <c r="J291" s="76">
        <v>1</v>
      </c>
      <c r="K291" s="76">
        <v>6</v>
      </c>
      <c r="L291" s="285">
        <v>182</v>
      </c>
      <c r="M291" s="286">
        <v>171.262</v>
      </c>
      <c r="N291" s="287">
        <v>194.922</v>
      </c>
      <c r="O291" s="111">
        <v>218</v>
      </c>
      <c r="P291" s="111">
        <v>204</v>
      </c>
      <c r="Q291" s="111">
        <v>193</v>
      </c>
      <c r="R291" s="111">
        <v>187</v>
      </c>
      <c r="S291" s="111">
        <v>195</v>
      </c>
      <c r="T291" s="77">
        <v>136</v>
      </c>
      <c r="U291" s="77">
        <v>137</v>
      </c>
      <c r="V291" s="111">
        <v>203</v>
      </c>
      <c r="W291" s="111">
        <v>191</v>
      </c>
      <c r="X291" s="111">
        <v>193</v>
      </c>
      <c r="Y291" s="111">
        <v>193</v>
      </c>
      <c r="Z291" s="111">
        <v>191</v>
      </c>
      <c r="AA291" s="77">
        <v>121</v>
      </c>
      <c r="AB291" s="77">
        <v>131</v>
      </c>
      <c r="AC291" s="111"/>
      <c r="AD291" s="111"/>
      <c r="AE291" s="111"/>
      <c r="AF291" s="111"/>
      <c r="AG291" s="111"/>
      <c r="AH291" s="77"/>
      <c r="AI291" s="77"/>
      <c r="AJ291" s="78">
        <v>196.8</v>
      </c>
      <c r="AK291" s="79">
        <v>20</v>
      </c>
      <c r="AL291" s="80">
        <v>180</v>
      </c>
      <c r="AM291" s="77">
        <v>27</v>
      </c>
      <c r="AN291" s="77">
        <v>131</v>
      </c>
      <c r="AO291" s="81">
        <v>2</v>
      </c>
      <c r="AP291" s="81">
        <v>1</v>
      </c>
      <c r="AQ291" s="81">
        <v>2</v>
      </c>
      <c r="AR291" s="81">
        <v>1</v>
      </c>
      <c r="AS291" s="81">
        <v>1</v>
      </c>
      <c r="AT291" s="81"/>
      <c r="AU291" s="81"/>
      <c r="AV291" s="81"/>
      <c r="AW291" s="81"/>
      <c r="AX291" s="82">
        <v>6</v>
      </c>
      <c r="AY291" s="83">
        <v>390</v>
      </c>
      <c r="AZ291" s="149">
        <v>1.4999999999999999E-2</v>
      </c>
      <c r="BA291" s="84">
        <v>1.4999999999999999E-2</v>
      </c>
      <c r="BB291" s="83">
        <v>1</v>
      </c>
      <c r="BC291" s="83">
        <v>0</v>
      </c>
      <c r="BD291" s="83">
        <v>2.1</v>
      </c>
      <c r="BE291" s="83">
        <v>1.2</v>
      </c>
      <c r="BF291" s="83">
        <v>76.8</v>
      </c>
      <c r="BG291" s="28" t="s">
        <v>153</v>
      </c>
      <c r="BH291" s="85" t="s">
        <v>154</v>
      </c>
      <c r="BI291" s="85" t="s">
        <v>177</v>
      </c>
      <c r="BJ291" s="85" t="s">
        <v>180</v>
      </c>
      <c r="BK291" s="85">
        <v>2</v>
      </c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  <c r="CW291" s="85"/>
    </row>
    <row r="292" spans="1:101" s="86" customFormat="1" ht="31.5" customHeight="1" x14ac:dyDescent="0.35">
      <c r="A292" s="73">
        <v>2021</v>
      </c>
      <c r="B292" s="74">
        <v>1</v>
      </c>
      <c r="C292" s="284">
        <v>44210</v>
      </c>
      <c r="D292" s="74">
        <v>159</v>
      </c>
      <c r="E292" s="74">
        <v>299</v>
      </c>
      <c r="F292" s="74">
        <v>28</v>
      </c>
      <c r="G292" s="75" t="s">
        <v>181</v>
      </c>
      <c r="H292" s="76" t="s">
        <v>182</v>
      </c>
      <c r="I292" s="76" t="s">
        <v>183</v>
      </c>
      <c r="J292" s="76">
        <v>3</v>
      </c>
      <c r="K292" s="76">
        <v>2</v>
      </c>
      <c r="L292" s="285">
        <v>115</v>
      </c>
      <c r="M292" s="286">
        <v>106.95</v>
      </c>
      <c r="N292" s="287">
        <v>123.05</v>
      </c>
      <c r="O292" s="111"/>
      <c r="P292" s="111"/>
      <c r="Q292" s="111"/>
      <c r="R292" s="111"/>
      <c r="S292" s="111"/>
      <c r="T292" s="77"/>
      <c r="U292" s="77"/>
      <c r="V292" s="111">
        <v>99</v>
      </c>
      <c r="W292" s="111">
        <v>110</v>
      </c>
      <c r="X292" s="111">
        <v>107</v>
      </c>
      <c r="Y292" s="111">
        <v>112</v>
      </c>
      <c r="Z292" s="111">
        <v>115</v>
      </c>
      <c r="AA292" s="77">
        <v>144</v>
      </c>
      <c r="AB292" s="77">
        <v>124</v>
      </c>
      <c r="AC292" s="111"/>
      <c r="AD292" s="111"/>
      <c r="AE292" s="111"/>
      <c r="AF292" s="111"/>
      <c r="AG292" s="111"/>
      <c r="AH292" s="77"/>
      <c r="AI292" s="77"/>
      <c r="AJ292" s="78">
        <v>108.6</v>
      </c>
      <c r="AK292" s="79">
        <v>70</v>
      </c>
      <c r="AL292" s="80">
        <v>154</v>
      </c>
      <c r="AM292" s="77">
        <v>81</v>
      </c>
      <c r="AN292" s="77">
        <v>134</v>
      </c>
      <c r="AO292" s="81">
        <v>1</v>
      </c>
      <c r="AP292" s="81">
        <v>2</v>
      </c>
      <c r="AQ292" s="81">
        <v>2</v>
      </c>
      <c r="AR292" s="81"/>
      <c r="AS292" s="81"/>
      <c r="AT292" s="81"/>
      <c r="AU292" s="81"/>
      <c r="AV292" s="81"/>
      <c r="AW292" s="81"/>
      <c r="AX292" s="82">
        <v>5</v>
      </c>
      <c r="AY292" s="83">
        <v>773</v>
      </c>
      <c r="AZ292" s="149">
        <v>0.02</v>
      </c>
      <c r="BA292" s="84">
        <v>6.0000000000000001E-3</v>
      </c>
      <c r="BB292" s="83">
        <v>1</v>
      </c>
      <c r="BC292" s="83">
        <v>0</v>
      </c>
      <c r="BD292" s="83">
        <v>6.7</v>
      </c>
      <c r="BE292" s="83">
        <v>0.5</v>
      </c>
      <c r="BF292" s="83">
        <v>83.9</v>
      </c>
      <c r="BG292" s="28" t="s">
        <v>148</v>
      </c>
      <c r="BH292" s="85" t="s">
        <v>184</v>
      </c>
      <c r="BI292" s="85"/>
      <c r="BJ292" s="85"/>
      <c r="BK292" s="85">
        <v>2</v>
      </c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  <c r="CW292" s="85"/>
    </row>
    <row r="293" spans="1:101" s="86" customFormat="1" ht="31.5" customHeight="1" x14ac:dyDescent="0.35">
      <c r="A293" s="73">
        <v>2021</v>
      </c>
      <c r="B293" s="74">
        <v>1</v>
      </c>
      <c r="C293" s="284">
        <v>44210</v>
      </c>
      <c r="D293" s="74">
        <v>227</v>
      </c>
      <c r="E293" s="74">
        <v>155</v>
      </c>
      <c r="F293" s="74">
        <v>30</v>
      </c>
      <c r="G293" s="75" t="s">
        <v>324</v>
      </c>
      <c r="H293" s="76" t="s">
        <v>325</v>
      </c>
      <c r="I293" s="76" t="s">
        <v>326</v>
      </c>
      <c r="J293" s="76">
        <v>3</v>
      </c>
      <c r="K293" s="76">
        <v>2</v>
      </c>
      <c r="L293" s="285">
        <v>122</v>
      </c>
      <c r="M293" s="286">
        <v>113.46</v>
      </c>
      <c r="N293" s="287">
        <v>130.54</v>
      </c>
      <c r="O293" s="111">
        <v>133</v>
      </c>
      <c r="P293" s="111">
        <v>128</v>
      </c>
      <c r="Q293" s="111">
        <v>123</v>
      </c>
      <c r="R293" s="111">
        <v>118</v>
      </c>
      <c r="S293" s="111">
        <v>112</v>
      </c>
      <c r="T293" s="77">
        <v>132</v>
      </c>
      <c r="U293" s="77">
        <v>130</v>
      </c>
      <c r="V293" s="111">
        <v>125</v>
      </c>
      <c r="W293" s="111">
        <v>122</v>
      </c>
      <c r="X293" s="111">
        <v>124</v>
      </c>
      <c r="Y293" s="111">
        <v>126</v>
      </c>
      <c r="Z293" s="111">
        <v>125</v>
      </c>
      <c r="AA293" s="77">
        <v>121</v>
      </c>
      <c r="AB293" s="77">
        <v>123</v>
      </c>
      <c r="AC293" s="111"/>
      <c r="AD293" s="111"/>
      <c r="AE293" s="111"/>
      <c r="AF293" s="111"/>
      <c r="AG293" s="111"/>
      <c r="AH293" s="77"/>
      <c r="AI293" s="77"/>
      <c r="AJ293" s="78">
        <v>123.6</v>
      </c>
      <c r="AK293" s="79">
        <v>61</v>
      </c>
      <c r="AL293" s="80">
        <v>177</v>
      </c>
      <c r="AM293" s="77">
        <v>85</v>
      </c>
      <c r="AN293" s="77">
        <v>127</v>
      </c>
      <c r="AO293" s="81">
        <v>20</v>
      </c>
      <c r="AP293" s="81">
        <v>5</v>
      </c>
      <c r="AQ293" s="81">
        <v>6</v>
      </c>
      <c r="AR293" s="81">
        <v>36</v>
      </c>
      <c r="AS293" s="81"/>
      <c r="AT293" s="81"/>
      <c r="AU293" s="81"/>
      <c r="AV293" s="81"/>
      <c r="AW293" s="81"/>
      <c r="AX293" s="82">
        <v>67</v>
      </c>
      <c r="AY293" s="83">
        <v>1363</v>
      </c>
      <c r="AZ293" s="149">
        <v>0.02</v>
      </c>
      <c r="BA293" s="84">
        <v>4.9000000000000002E-2</v>
      </c>
      <c r="BB293" s="83"/>
      <c r="BC293" s="83">
        <v>0.5</v>
      </c>
      <c r="BD293" s="83">
        <v>11.2</v>
      </c>
      <c r="BE293" s="83">
        <v>8.3000000000000007</v>
      </c>
      <c r="BF293" s="83">
        <v>168.5</v>
      </c>
      <c r="BG293" s="28" t="s">
        <v>148</v>
      </c>
      <c r="BH293" s="85" t="s">
        <v>184</v>
      </c>
      <c r="BI293" s="85" t="s">
        <v>327</v>
      </c>
      <c r="BJ293" s="85"/>
      <c r="BK293" s="85">
        <v>2</v>
      </c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  <c r="CW293" s="85"/>
    </row>
    <row r="294" spans="1:101" s="86" customFormat="1" ht="31.5" customHeight="1" x14ac:dyDescent="0.35">
      <c r="A294" s="73">
        <v>2021</v>
      </c>
      <c r="B294" s="74">
        <v>1</v>
      </c>
      <c r="C294" s="284">
        <v>44210</v>
      </c>
      <c r="D294" s="74">
        <v>334</v>
      </c>
      <c r="E294" s="74">
        <v>254</v>
      </c>
      <c r="F294" s="74">
        <v>46</v>
      </c>
      <c r="G294" s="75" t="s">
        <v>189</v>
      </c>
      <c r="H294" s="76" t="s">
        <v>190</v>
      </c>
      <c r="I294" s="76" t="s">
        <v>191</v>
      </c>
      <c r="J294" s="76">
        <v>4</v>
      </c>
      <c r="K294" s="76">
        <v>2</v>
      </c>
      <c r="L294" s="285">
        <v>203</v>
      </c>
      <c r="M294" s="286">
        <v>188.79</v>
      </c>
      <c r="N294" s="287">
        <v>217.21</v>
      </c>
      <c r="O294" s="111">
        <v>215</v>
      </c>
      <c r="P294" s="111">
        <v>220</v>
      </c>
      <c r="Q294" s="111">
        <v>203</v>
      </c>
      <c r="R294" s="111">
        <v>209</v>
      </c>
      <c r="S294" s="111"/>
      <c r="T294" s="77">
        <v>140</v>
      </c>
      <c r="U294" s="77"/>
      <c r="V294" s="111"/>
      <c r="W294" s="111"/>
      <c r="X294" s="111"/>
      <c r="Y294" s="111"/>
      <c r="Z294" s="111"/>
      <c r="AA294" s="77"/>
      <c r="AB294" s="77"/>
      <c r="AC294" s="111"/>
      <c r="AD294" s="111"/>
      <c r="AE294" s="111"/>
      <c r="AF294" s="111"/>
      <c r="AG294" s="111"/>
      <c r="AH294" s="77"/>
      <c r="AI294" s="77"/>
      <c r="AJ294" s="78">
        <v>211.8</v>
      </c>
      <c r="AK294" s="79">
        <v>88</v>
      </c>
      <c r="AL294" s="80">
        <v>164</v>
      </c>
      <c r="AM294" s="77">
        <v>103</v>
      </c>
      <c r="AN294" s="77">
        <v>140</v>
      </c>
      <c r="AO294" s="81">
        <v>4</v>
      </c>
      <c r="AP294" s="81"/>
      <c r="AQ294" s="81"/>
      <c r="AR294" s="81">
        <v>2</v>
      </c>
      <c r="AS294" s="81"/>
      <c r="AT294" s="81"/>
      <c r="AU294" s="81"/>
      <c r="AV294" s="81"/>
      <c r="AW294" s="81"/>
      <c r="AX294" s="82">
        <v>5</v>
      </c>
      <c r="AY294" s="83">
        <v>1445</v>
      </c>
      <c r="AZ294" s="149">
        <v>0.02</v>
      </c>
      <c r="BA294" s="84">
        <v>3.0000000000000001E-3</v>
      </c>
      <c r="BB294" s="83">
        <v>1</v>
      </c>
      <c r="BC294" s="83">
        <v>0</v>
      </c>
      <c r="BD294" s="83">
        <v>7.1</v>
      </c>
      <c r="BE294" s="83">
        <v>1.1000000000000001</v>
      </c>
      <c r="BF294" s="83">
        <v>306.10000000000002</v>
      </c>
      <c r="BG294" s="28" t="s">
        <v>148</v>
      </c>
      <c r="BH294" s="85" t="s">
        <v>184</v>
      </c>
      <c r="BI294" s="85" t="s">
        <v>192</v>
      </c>
      <c r="BJ294" s="85"/>
      <c r="BK294" s="85">
        <v>2</v>
      </c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  <c r="CW294" s="85"/>
    </row>
    <row r="295" spans="1:101" s="86" customFormat="1" ht="31.5" customHeight="1" x14ac:dyDescent="0.35">
      <c r="A295" s="73">
        <v>2021</v>
      </c>
      <c r="B295" s="74">
        <v>1</v>
      </c>
      <c r="C295" s="284">
        <v>44210</v>
      </c>
      <c r="D295" s="74">
        <v>415</v>
      </c>
      <c r="E295" s="74">
        <v>655</v>
      </c>
      <c r="F295" s="74">
        <v>47</v>
      </c>
      <c r="G295" s="75" t="s">
        <v>246</v>
      </c>
      <c r="H295" s="76" t="s">
        <v>247</v>
      </c>
      <c r="I295" s="76" t="s">
        <v>191</v>
      </c>
      <c r="J295" s="76">
        <v>3</v>
      </c>
      <c r="K295" s="76">
        <v>1</v>
      </c>
      <c r="L295" s="285">
        <v>148</v>
      </c>
      <c r="M295" s="286">
        <v>137.63999999999999</v>
      </c>
      <c r="N295" s="287">
        <v>158.36000000000001</v>
      </c>
      <c r="O295" s="111"/>
      <c r="P295" s="111"/>
      <c r="Q295" s="111"/>
      <c r="R295" s="111"/>
      <c r="S295" s="111"/>
      <c r="T295" s="77"/>
      <c r="U295" s="77"/>
      <c r="V295" s="111"/>
      <c r="W295" s="111"/>
      <c r="X295" s="111"/>
      <c r="Y295" s="111"/>
      <c r="Z295" s="111"/>
      <c r="AA295" s="77"/>
      <c r="AB295" s="77"/>
      <c r="AC295" s="111"/>
      <c r="AD295" s="111"/>
      <c r="AE295" s="111"/>
      <c r="AF295" s="111"/>
      <c r="AG295" s="111"/>
      <c r="AH295" s="77"/>
      <c r="AI295" s="77"/>
      <c r="AJ295" s="78"/>
      <c r="AK295" s="79">
        <v>60</v>
      </c>
      <c r="AL295" s="80">
        <v>180</v>
      </c>
      <c r="AM295" s="77"/>
      <c r="AN295" s="77"/>
      <c r="AO295" s="81"/>
      <c r="AP295" s="81"/>
      <c r="AQ295" s="81"/>
      <c r="AR295" s="81"/>
      <c r="AS295" s="81"/>
      <c r="AT295" s="81"/>
      <c r="AU295" s="81"/>
      <c r="AV295" s="81"/>
      <c r="AW295" s="81"/>
      <c r="AX295" s="82"/>
      <c r="AY295" s="83">
        <v>160</v>
      </c>
      <c r="AZ295" s="149">
        <v>0.02</v>
      </c>
      <c r="BA295" s="84"/>
      <c r="BB295" s="83"/>
      <c r="BC295" s="83"/>
      <c r="BD295" s="83">
        <v>1.1000000000000001</v>
      </c>
      <c r="BE295" s="83"/>
      <c r="BF295" s="83"/>
      <c r="BG295" s="28" t="s">
        <v>148</v>
      </c>
      <c r="BH295" s="85" t="s">
        <v>149</v>
      </c>
      <c r="BI295" s="85" t="s">
        <v>248</v>
      </c>
      <c r="BJ295" s="85"/>
      <c r="BK295" s="85">
        <v>2</v>
      </c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  <c r="CW295" s="85"/>
    </row>
    <row r="296" spans="1:101" s="86" customFormat="1" ht="31.5" customHeight="1" x14ac:dyDescent="0.35">
      <c r="A296" s="73">
        <v>2021</v>
      </c>
      <c r="B296" s="74">
        <v>1</v>
      </c>
      <c r="C296" s="284">
        <v>44210</v>
      </c>
      <c r="D296" s="74">
        <v>415</v>
      </c>
      <c r="E296" s="74">
        <v>656</v>
      </c>
      <c r="F296" s="74">
        <v>47</v>
      </c>
      <c r="G296" s="75" t="s">
        <v>249</v>
      </c>
      <c r="H296" s="76" t="s">
        <v>250</v>
      </c>
      <c r="I296" s="76" t="s">
        <v>191</v>
      </c>
      <c r="J296" s="76">
        <v>3</v>
      </c>
      <c r="K296" s="76">
        <v>1</v>
      </c>
      <c r="L296" s="285">
        <v>148</v>
      </c>
      <c r="M296" s="286">
        <v>137.63999999999999</v>
      </c>
      <c r="N296" s="287">
        <v>158.36000000000001</v>
      </c>
      <c r="O296" s="111"/>
      <c r="P296" s="111"/>
      <c r="Q296" s="111"/>
      <c r="R296" s="111"/>
      <c r="S296" s="111"/>
      <c r="T296" s="77"/>
      <c r="U296" s="77"/>
      <c r="V296" s="111"/>
      <c r="W296" s="111"/>
      <c r="X296" s="111"/>
      <c r="Y296" s="111"/>
      <c r="Z296" s="111"/>
      <c r="AA296" s="77"/>
      <c r="AB296" s="77"/>
      <c r="AC296" s="111"/>
      <c r="AD296" s="111"/>
      <c r="AE296" s="111"/>
      <c r="AF296" s="111"/>
      <c r="AG296" s="111"/>
      <c r="AH296" s="77"/>
      <c r="AI296" s="77"/>
      <c r="AJ296" s="78"/>
      <c r="AK296" s="79">
        <v>60</v>
      </c>
      <c r="AL296" s="80">
        <v>180</v>
      </c>
      <c r="AM296" s="77"/>
      <c r="AN296" s="77"/>
      <c r="AO296" s="81"/>
      <c r="AP296" s="81"/>
      <c r="AQ296" s="81"/>
      <c r="AR296" s="81"/>
      <c r="AS296" s="81"/>
      <c r="AT296" s="81"/>
      <c r="AU296" s="81"/>
      <c r="AV296" s="81"/>
      <c r="AW296" s="81"/>
      <c r="AX296" s="82"/>
      <c r="AY296" s="83">
        <v>160</v>
      </c>
      <c r="AZ296" s="149">
        <v>0.02</v>
      </c>
      <c r="BA296" s="84"/>
      <c r="BB296" s="83"/>
      <c r="BC296" s="83"/>
      <c r="BD296" s="83">
        <v>1.1000000000000001</v>
      </c>
      <c r="BE296" s="83"/>
      <c r="BF296" s="83"/>
      <c r="BG296" s="28" t="s">
        <v>148</v>
      </c>
      <c r="BH296" s="85" t="s">
        <v>149</v>
      </c>
      <c r="BI296" s="85" t="s">
        <v>251</v>
      </c>
      <c r="BJ296" s="85"/>
      <c r="BK296" s="85">
        <v>2</v>
      </c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  <c r="CW296" s="85"/>
    </row>
    <row r="297" spans="1:101" s="86" customFormat="1" ht="31.5" customHeight="1" x14ac:dyDescent="0.35">
      <c r="A297" s="73">
        <v>2021</v>
      </c>
      <c r="B297" s="74">
        <v>1</v>
      </c>
      <c r="C297" s="284">
        <v>44210</v>
      </c>
      <c r="D297" s="74">
        <v>415</v>
      </c>
      <c r="E297" s="74">
        <v>657</v>
      </c>
      <c r="F297" s="74">
        <v>47</v>
      </c>
      <c r="G297" s="75" t="s">
        <v>252</v>
      </c>
      <c r="H297" s="76" t="s">
        <v>253</v>
      </c>
      <c r="I297" s="76" t="s">
        <v>191</v>
      </c>
      <c r="J297" s="76">
        <v>3</v>
      </c>
      <c r="K297" s="76">
        <v>1</v>
      </c>
      <c r="L297" s="285">
        <v>90</v>
      </c>
      <c r="M297" s="286">
        <v>83.7</v>
      </c>
      <c r="N297" s="287">
        <v>96.3</v>
      </c>
      <c r="O297" s="111"/>
      <c r="P297" s="111"/>
      <c r="Q297" s="111"/>
      <c r="R297" s="111"/>
      <c r="S297" s="111"/>
      <c r="T297" s="77"/>
      <c r="U297" s="77"/>
      <c r="V297" s="111"/>
      <c r="W297" s="111"/>
      <c r="X297" s="111"/>
      <c r="Y297" s="111"/>
      <c r="Z297" s="111"/>
      <c r="AA297" s="77"/>
      <c r="AB297" s="77"/>
      <c r="AC297" s="111"/>
      <c r="AD297" s="111"/>
      <c r="AE297" s="111"/>
      <c r="AF297" s="111"/>
      <c r="AG297" s="111"/>
      <c r="AH297" s="77"/>
      <c r="AI297" s="77"/>
      <c r="AJ297" s="78"/>
      <c r="AK297" s="79">
        <v>60</v>
      </c>
      <c r="AL297" s="80">
        <v>180</v>
      </c>
      <c r="AM297" s="77"/>
      <c r="AN297" s="77"/>
      <c r="AO297" s="81"/>
      <c r="AP297" s="81"/>
      <c r="AQ297" s="81"/>
      <c r="AR297" s="81"/>
      <c r="AS297" s="81"/>
      <c r="AT297" s="81"/>
      <c r="AU297" s="81"/>
      <c r="AV297" s="81"/>
      <c r="AW297" s="81"/>
      <c r="AX297" s="82"/>
      <c r="AY297" s="83">
        <v>165</v>
      </c>
      <c r="AZ297" s="149">
        <v>0.02</v>
      </c>
      <c r="BA297" s="84"/>
      <c r="BB297" s="83"/>
      <c r="BC297" s="83"/>
      <c r="BD297" s="83">
        <v>1.8</v>
      </c>
      <c r="BE297" s="83"/>
      <c r="BF297" s="83"/>
      <c r="BG297" s="28" t="s">
        <v>148</v>
      </c>
      <c r="BH297" s="85" t="s">
        <v>149</v>
      </c>
      <c r="BI297" s="85" t="s">
        <v>254</v>
      </c>
      <c r="BJ297" s="85"/>
      <c r="BK297" s="85">
        <v>2</v>
      </c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  <c r="CW297" s="85"/>
    </row>
    <row r="298" spans="1:101" s="86" customFormat="1" ht="31.5" customHeight="1" x14ac:dyDescent="0.35">
      <c r="A298" s="73">
        <v>2021</v>
      </c>
      <c r="B298" s="74">
        <v>1</v>
      </c>
      <c r="C298" s="284">
        <v>44210</v>
      </c>
      <c r="D298" s="74">
        <v>415</v>
      </c>
      <c r="E298" s="74">
        <v>658</v>
      </c>
      <c r="F298" s="74">
        <v>47</v>
      </c>
      <c r="G298" s="75" t="s">
        <v>255</v>
      </c>
      <c r="H298" s="76" t="s">
        <v>256</v>
      </c>
      <c r="I298" s="76" t="s">
        <v>191</v>
      </c>
      <c r="J298" s="76">
        <v>3</v>
      </c>
      <c r="K298" s="76">
        <v>1</v>
      </c>
      <c r="L298" s="285">
        <v>90</v>
      </c>
      <c r="M298" s="286">
        <v>83.7</v>
      </c>
      <c r="N298" s="287">
        <v>96.3</v>
      </c>
      <c r="O298" s="111"/>
      <c r="P298" s="111"/>
      <c r="Q298" s="111"/>
      <c r="R298" s="111"/>
      <c r="S298" s="111"/>
      <c r="T298" s="77"/>
      <c r="U298" s="77"/>
      <c r="V298" s="111"/>
      <c r="W298" s="111"/>
      <c r="X298" s="111"/>
      <c r="Y298" s="111"/>
      <c r="Z298" s="111"/>
      <c r="AA298" s="77"/>
      <c r="AB298" s="77"/>
      <c r="AC298" s="111"/>
      <c r="AD298" s="111"/>
      <c r="AE298" s="111"/>
      <c r="AF298" s="111"/>
      <c r="AG298" s="111"/>
      <c r="AH298" s="77"/>
      <c r="AI298" s="77"/>
      <c r="AJ298" s="78"/>
      <c r="AK298" s="79">
        <v>60</v>
      </c>
      <c r="AL298" s="80">
        <v>180</v>
      </c>
      <c r="AM298" s="77"/>
      <c r="AN298" s="77"/>
      <c r="AO298" s="81"/>
      <c r="AP298" s="81"/>
      <c r="AQ298" s="81"/>
      <c r="AR298" s="81"/>
      <c r="AS298" s="81"/>
      <c r="AT298" s="81"/>
      <c r="AU298" s="81"/>
      <c r="AV298" s="81"/>
      <c r="AW298" s="81"/>
      <c r="AX298" s="82"/>
      <c r="AY298" s="83">
        <v>165</v>
      </c>
      <c r="AZ298" s="149">
        <v>0.02</v>
      </c>
      <c r="BA298" s="84"/>
      <c r="BB298" s="83"/>
      <c r="BC298" s="83"/>
      <c r="BD298" s="83">
        <v>1.8</v>
      </c>
      <c r="BE298" s="83"/>
      <c r="BF298" s="83"/>
      <c r="BG298" s="28" t="s">
        <v>148</v>
      </c>
      <c r="BH298" s="85" t="s">
        <v>149</v>
      </c>
      <c r="BI298" s="85" t="s">
        <v>257</v>
      </c>
      <c r="BJ298" s="85"/>
      <c r="BK298" s="85">
        <v>2</v>
      </c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  <c r="CW298" s="85"/>
    </row>
    <row r="299" spans="1:101" s="86" customFormat="1" ht="31.5" customHeight="1" x14ac:dyDescent="0.35">
      <c r="A299" s="73">
        <v>2021</v>
      </c>
      <c r="B299" s="74">
        <v>1</v>
      </c>
      <c r="C299" s="284">
        <v>44210</v>
      </c>
      <c r="D299" s="74">
        <v>214</v>
      </c>
      <c r="E299" s="74">
        <v>142</v>
      </c>
      <c r="F299" s="74">
        <v>48</v>
      </c>
      <c r="G299" s="75" t="s">
        <v>258</v>
      </c>
      <c r="H299" s="76" t="s">
        <v>259</v>
      </c>
      <c r="I299" s="76" t="s">
        <v>191</v>
      </c>
      <c r="J299" s="76">
        <v>4</v>
      </c>
      <c r="K299" s="76">
        <v>1</v>
      </c>
      <c r="L299" s="285">
        <v>351</v>
      </c>
      <c r="M299" s="286">
        <v>326.43</v>
      </c>
      <c r="N299" s="287">
        <v>375.57</v>
      </c>
      <c r="O299" s="111">
        <v>313</v>
      </c>
      <c r="P299" s="111">
        <v>353</v>
      </c>
      <c r="Q299" s="111">
        <v>345</v>
      </c>
      <c r="R299" s="111">
        <v>365</v>
      </c>
      <c r="S299" s="111"/>
      <c r="T299" s="77">
        <v>188</v>
      </c>
      <c r="U299" s="77"/>
      <c r="V299" s="111">
        <v>319</v>
      </c>
      <c r="W299" s="111">
        <v>334</v>
      </c>
      <c r="X299" s="111">
        <v>331</v>
      </c>
      <c r="Y299" s="111">
        <v>344</v>
      </c>
      <c r="Z299" s="111">
        <v>348</v>
      </c>
      <c r="AA299" s="77">
        <v>204</v>
      </c>
      <c r="AB299" s="77">
        <v>201</v>
      </c>
      <c r="AC299" s="111"/>
      <c r="AD299" s="111"/>
      <c r="AE299" s="111"/>
      <c r="AF299" s="111"/>
      <c r="AG299" s="111"/>
      <c r="AH299" s="77"/>
      <c r="AI299" s="77"/>
      <c r="AJ299" s="78">
        <v>339.1</v>
      </c>
      <c r="AK299" s="79">
        <v>68</v>
      </c>
      <c r="AL299" s="80">
        <v>212</v>
      </c>
      <c r="AM299" s="77">
        <v>73</v>
      </c>
      <c r="AN299" s="77">
        <v>198</v>
      </c>
      <c r="AO299" s="81">
        <v>1</v>
      </c>
      <c r="AP299" s="81"/>
      <c r="AQ299" s="81"/>
      <c r="AR299" s="81">
        <v>4</v>
      </c>
      <c r="AS299" s="81"/>
      <c r="AT299" s="81"/>
      <c r="AU299" s="81"/>
      <c r="AV299" s="81"/>
      <c r="AW299" s="81"/>
      <c r="AX299" s="82">
        <v>5</v>
      </c>
      <c r="AY299" s="83">
        <v>439</v>
      </c>
      <c r="AZ299" s="149">
        <v>0.02</v>
      </c>
      <c r="BA299" s="84">
        <v>1.0999999999999999E-2</v>
      </c>
      <c r="BB299" s="83">
        <v>1</v>
      </c>
      <c r="BC299" s="83">
        <v>0</v>
      </c>
      <c r="BD299" s="83">
        <v>1.3</v>
      </c>
      <c r="BE299" s="83">
        <v>1.7</v>
      </c>
      <c r="BF299" s="83">
        <v>148.9</v>
      </c>
      <c r="BG299" s="28" t="s">
        <v>148</v>
      </c>
      <c r="BH299" s="85" t="s">
        <v>187</v>
      </c>
      <c r="BI299" s="85" t="s">
        <v>260</v>
      </c>
      <c r="BJ299" s="85"/>
      <c r="BK299" s="85">
        <v>2</v>
      </c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  <c r="CW299" s="85"/>
    </row>
    <row r="300" spans="1:101" s="86" customFormat="1" ht="31.5" customHeight="1" x14ac:dyDescent="0.35">
      <c r="A300" s="73">
        <v>2021</v>
      </c>
      <c r="B300" s="74">
        <v>1</v>
      </c>
      <c r="C300" s="284">
        <v>44210</v>
      </c>
      <c r="D300" s="74">
        <v>4</v>
      </c>
      <c r="E300" s="74">
        <v>11</v>
      </c>
      <c r="F300" s="74">
        <v>49</v>
      </c>
      <c r="G300" s="75" t="s">
        <v>193</v>
      </c>
      <c r="H300" s="76" t="s">
        <v>194</v>
      </c>
      <c r="I300" s="76" t="s">
        <v>191</v>
      </c>
      <c r="J300" s="76">
        <v>2</v>
      </c>
      <c r="K300" s="76">
        <v>2</v>
      </c>
      <c r="L300" s="285">
        <v>212</v>
      </c>
      <c r="M300" s="286">
        <v>197.16</v>
      </c>
      <c r="N300" s="287">
        <v>226.84</v>
      </c>
      <c r="O300" s="111">
        <v>223</v>
      </c>
      <c r="P300" s="111">
        <v>213</v>
      </c>
      <c r="Q300" s="111">
        <v>201</v>
      </c>
      <c r="R300" s="111">
        <v>235</v>
      </c>
      <c r="S300" s="111"/>
      <c r="T300" s="77">
        <v>173</v>
      </c>
      <c r="U300" s="77"/>
      <c r="V300" s="111"/>
      <c r="W300" s="111"/>
      <c r="X300" s="111"/>
      <c r="Y300" s="111"/>
      <c r="Z300" s="111"/>
      <c r="AA300" s="77"/>
      <c r="AB300" s="77"/>
      <c r="AC300" s="111"/>
      <c r="AD300" s="111"/>
      <c r="AE300" s="111"/>
      <c r="AF300" s="111"/>
      <c r="AG300" s="111"/>
      <c r="AH300" s="77"/>
      <c r="AI300" s="77"/>
      <c r="AJ300" s="78">
        <v>218</v>
      </c>
      <c r="AK300" s="79">
        <v>37</v>
      </c>
      <c r="AL300" s="80">
        <v>195</v>
      </c>
      <c r="AM300" s="77">
        <v>42</v>
      </c>
      <c r="AN300" s="77">
        <v>173</v>
      </c>
      <c r="AO300" s="81"/>
      <c r="AP300" s="81">
        <v>3</v>
      </c>
      <c r="AQ300" s="81"/>
      <c r="AR300" s="81"/>
      <c r="AS300" s="81"/>
      <c r="AT300" s="81"/>
      <c r="AU300" s="81"/>
      <c r="AV300" s="81"/>
      <c r="AW300" s="81"/>
      <c r="AX300" s="82">
        <v>3</v>
      </c>
      <c r="AY300" s="83">
        <v>387</v>
      </c>
      <c r="AZ300" s="149">
        <v>0.02</v>
      </c>
      <c r="BA300" s="84">
        <v>8.0000000000000002E-3</v>
      </c>
      <c r="BB300" s="83">
        <v>1</v>
      </c>
      <c r="BC300" s="83">
        <v>0</v>
      </c>
      <c r="BD300" s="83">
        <v>1.8</v>
      </c>
      <c r="BE300" s="83">
        <v>0.7</v>
      </c>
      <c r="BF300" s="83">
        <v>84.4</v>
      </c>
      <c r="BG300" s="28" t="s">
        <v>148</v>
      </c>
      <c r="BH300" s="85" t="s">
        <v>187</v>
      </c>
      <c r="BI300" s="85" t="s">
        <v>195</v>
      </c>
      <c r="BJ300" s="85"/>
      <c r="BK300" s="85">
        <v>2</v>
      </c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  <c r="CW300" s="85"/>
    </row>
    <row r="301" spans="1:101" s="86" customFormat="1" ht="31.5" customHeight="1" x14ac:dyDescent="0.35">
      <c r="A301" s="73">
        <v>2021</v>
      </c>
      <c r="B301" s="74">
        <v>1</v>
      </c>
      <c r="C301" s="284">
        <v>44210</v>
      </c>
      <c r="D301" s="74">
        <v>4</v>
      </c>
      <c r="E301" s="74">
        <v>12</v>
      </c>
      <c r="F301" s="74">
        <v>49</v>
      </c>
      <c r="G301" s="75" t="s">
        <v>196</v>
      </c>
      <c r="H301" s="76" t="s">
        <v>197</v>
      </c>
      <c r="I301" s="76" t="s">
        <v>191</v>
      </c>
      <c r="J301" s="76">
        <v>2</v>
      </c>
      <c r="K301" s="76">
        <v>2</v>
      </c>
      <c r="L301" s="285">
        <v>212</v>
      </c>
      <c r="M301" s="286">
        <v>197.16</v>
      </c>
      <c r="N301" s="287">
        <v>226.84</v>
      </c>
      <c r="O301" s="111">
        <v>215</v>
      </c>
      <c r="P301" s="111">
        <v>208</v>
      </c>
      <c r="Q301" s="111">
        <v>200</v>
      </c>
      <c r="R301" s="111">
        <v>232</v>
      </c>
      <c r="S301" s="111"/>
      <c r="T301" s="77">
        <v>173</v>
      </c>
      <c r="U301" s="77"/>
      <c r="V301" s="111"/>
      <c r="W301" s="111"/>
      <c r="X301" s="111"/>
      <c r="Y301" s="111"/>
      <c r="Z301" s="111"/>
      <c r="AA301" s="77"/>
      <c r="AB301" s="77"/>
      <c r="AC301" s="111"/>
      <c r="AD301" s="111"/>
      <c r="AE301" s="111"/>
      <c r="AF301" s="111"/>
      <c r="AG301" s="111"/>
      <c r="AH301" s="77"/>
      <c r="AI301" s="77"/>
      <c r="AJ301" s="78">
        <v>213.8</v>
      </c>
      <c r="AK301" s="79">
        <v>37</v>
      </c>
      <c r="AL301" s="80">
        <v>195</v>
      </c>
      <c r="AM301" s="77">
        <v>42</v>
      </c>
      <c r="AN301" s="77">
        <v>173</v>
      </c>
      <c r="AO301" s="81"/>
      <c r="AP301" s="81">
        <v>3</v>
      </c>
      <c r="AQ301" s="81"/>
      <c r="AR301" s="81"/>
      <c r="AS301" s="81"/>
      <c r="AT301" s="81"/>
      <c r="AU301" s="81"/>
      <c r="AV301" s="81"/>
      <c r="AW301" s="81"/>
      <c r="AX301" s="82">
        <v>3</v>
      </c>
      <c r="AY301" s="83">
        <v>387</v>
      </c>
      <c r="AZ301" s="149">
        <v>0.02</v>
      </c>
      <c r="BA301" s="84">
        <v>8.0000000000000002E-3</v>
      </c>
      <c r="BB301" s="83">
        <v>1</v>
      </c>
      <c r="BC301" s="83">
        <v>0</v>
      </c>
      <c r="BD301" s="83">
        <v>1.8</v>
      </c>
      <c r="BE301" s="83">
        <v>0.6</v>
      </c>
      <c r="BF301" s="83">
        <v>82.7</v>
      </c>
      <c r="BG301" s="28" t="s">
        <v>148</v>
      </c>
      <c r="BH301" s="85" t="s">
        <v>187</v>
      </c>
      <c r="BI301" s="85" t="s">
        <v>198</v>
      </c>
      <c r="BJ301" s="85"/>
      <c r="BK301" s="85">
        <v>2</v>
      </c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  <c r="CW301" s="85"/>
    </row>
    <row r="302" spans="1:101" s="86" customFormat="1" ht="31.5" hidden="1" customHeight="1" x14ac:dyDescent="0.35">
      <c r="A302" s="73">
        <v>2021</v>
      </c>
      <c r="B302" s="74">
        <v>1</v>
      </c>
      <c r="C302" s="284">
        <v>44211</v>
      </c>
      <c r="D302" s="74">
        <v>1</v>
      </c>
      <c r="E302" s="74">
        <v>1</v>
      </c>
      <c r="F302" s="74">
        <v>2</v>
      </c>
      <c r="G302" s="75" t="s">
        <v>328</v>
      </c>
      <c r="H302" s="76" t="s">
        <v>329</v>
      </c>
      <c r="I302" s="76" t="s">
        <v>144</v>
      </c>
      <c r="J302" s="76">
        <v>3</v>
      </c>
      <c r="K302" s="76">
        <v>2</v>
      </c>
      <c r="L302" s="285">
        <v>111</v>
      </c>
      <c r="M302" s="286">
        <v>103.23</v>
      </c>
      <c r="N302" s="287">
        <v>118.77</v>
      </c>
      <c r="O302" s="111">
        <v>107</v>
      </c>
      <c r="P302" s="111">
        <v>110</v>
      </c>
      <c r="Q302" s="111"/>
      <c r="R302" s="111">
        <v>103</v>
      </c>
      <c r="S302" s="111">
        <v>116</v>
      </c>
      <c r="T302" s="77">
        <v>96</v>
      </c>
      <c r="U302" s="77">
        <v>96</v>
      </c>
      <c r="V302" s="111">
        <v>94</v>
      </c>
      <c r="W302" s="111">
        <v>105</v>
      </c>
      <c r="X302" s="111">
        <v>100</v>
      </c>
      <c r="Y302" s="111">
        <v>108</v>
      </c>
      <c r="Z302" s="111">
        <v>106</v>
      </c>
      <c r="AA302" s="77">
        <v>82</v>
      </c>
      <c r="AB302" s="77">
        <v>81</v>
      </c>
      <c r="AC302" s="111"/>
      <c r="AD302" s="111"/>
      <c r="AE302" s="111"/>
      <c r="AF302" s="111"/>
      <c r="AG302" s="111"/>
      <c r="AH302" s="77"/>
      <c r="AI302" s="77"/>
      <c r="AJ302" s="78">
        <v>105.4</v>
      </c>
      <c r="AK302" s="79">
        <v>108</v>
      </c>
      <c r="AL302" s="80">
        <v>100</v>
      </c>
      <c r="AM302" s="77">
        <v>122</v>
      </c>
      <c r="AN302" s="77">
        <v>89</v>
      </c>
      <c r="AO302" s="81">
        <v>5</v>
      </c>
      <c r="AP302" s="81">
        <v>2</v>
      </c>
      <c r="AQ302" s="81">
        <v>2</v>
      </c>
      <c r="AR302" s="81">
        <v>3</v>
      </c>
      <c r="AS302" s="81"/>
      <c r="AT302" s="81"/>
      <c r="AU302" s="81"/>
      <c r="AV302" s="81"/>
      <c r="AW302" s="81"/>
      <c r="AX302" s="82">
        <v>12</v>
      </c>
      <c r="AY302" s="83">
        <v>1932</v>
      </c>
      <c r="AZ302" s="149">
        <v>1.4999999999999999E-2</v>
      </c>
      <c r="BA302" s="84">
        <v>6.0000000000000001E-3</v>
      </c>
      <c r="BB302" s="83">
        <v>1</v>
      </c>
      <c r="BC302" s="83">
        <v>0.1</v>
      </c>
      <c r="BD302" s="83">
        <v>17.399999999999999</v>
      </c>
      <c r="BE302" s="83">
        <v>1.3</v>
      </c>
      <c r="BF302" s="83">
        <v>203.6</v>
      </c>
      <c r="BG302" s="28" t="s">
        <v>229</v>
      </c>
      <c r="BH302" s="85" t="s">
        <v>229</v>
      </c>
      <c r="BI302" s="85"/>
      <c r="BJ302" s="85"/>
      <c r="BK302" s="85">
        <v>2</v>
      </c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  <c r="CW302" s="85"/>
    </row>
    <row r="303" spans="1:101" s="86" customFormat="1" ht="31.5" hidden="1" customHeight="1" x14ac:dyDescent="0.35">
      <c r="A303" s="73">
        <v>2021</v>
      </c>
      <c r="B303" s="74">
        <v>1</v>
      </c>
      <c r="C303" s="284">
        <v>44211</v>
      </c>
      <c r="D303" s="74">
        <v>1</v>
      </c>
      <c r="E303" s="74">
        <v>2</v>
      </c>
      <c r="F303" s="74">
        <v>2</v>
      </c>
      <c r="G303" s="75" t="s">
        <v>330</v>
      </c>
      <c r="H303" s="76" t="s">
        <v>331</v>
      </c>
      <c r="I303" s="76" t="s">
        <v>144</v>
      </c>
      <c r="J303" s="76">
        <v>3</v>
      </c>
      <c r="K303" s="76">
        <v>2</v>
      </c>
      <c r="L303" s="285">
        <v>113</v>
      </c>
      <c r="M303" s="286">
        <v>105.09</v>
      </c>
      <c r="N303" s="287">
        <v>120.91</v>
      </c>
      <c r="O303" s="111">
        <v>91</v>
      </c>
      <c r="P303" s="111">
        <v>107</v>
      </c>
      <c r="Q303" s="111"/>
      <c r="R303" s="111">
        <v>96</v>
      </c>
      <c r="S303" s="111">
        <v>106</v>
      </c>
      <c r="T303" s="77">
        <v>96</v>
      </c>
      <c r="U303" s="77">
        <v>96</v>
      </c>
      <c r="V303" s="111">
        <v>111</v>
      </c>
      <c r="W303" s="111">
        <v>110</v>
      </c>
      <c r="X303" s="111">
        <v>103</v>
      </c>
      <c r="Y303" s="111">
        <v>116</v>
      </c>
      <c r="Z303" s="111">
        <v>112</v>
      </c>
      <c r="AA303" s="77">
        <v>82</v>
      </c>
      <c r="AB303" s="77">
        <v>81</v>
      </c>
      <c r="AC303" s="111"/>
      <c r="AD303" s="111"/>
      <c r="AE303" s="111"/>
      <c r="AF303" s="111"/>
      <c r="AG303" s="111"/>
      <c r="AH303" s="77"/>
      <c r="AI303" s="77"/>
      <c r="AJ303" s="78">
        <v>105.7</v>
      </c>
      <c r="AK303" s="79">
        <v>108</v>
      </c>
      <c r="AL303" s="80">
        <v>100</v>
      </c>
      <c r="AM303" s="77">
        <v>122</v>
      </c>
      <c r="AN303" s="77">
        <v>89</v>
      </c>
      <c r="AO303" s="81">
        <v>11</v>
      </c>
      <c r="AP303" s="81">
        <v>2</v>
      </c>
      <c r="AQ303" s="81"/>
      <c r="AR303" s="81">
        <v>3</v>
      </c>
      <c r="AS303" s="81">
        <v>4</v>
      </c>
      <c r="AT303" s="81"/>
      <c r="AU303" s="81"/>
      <c r="AV303" s="81"/>
      <c r="AW303" s="81"/>
      <c r="AX303" s="82">
        <v>20</v>
      </c>
      <c r="AY303" s="83">
        <v>1788</v>
      </c>
      <c r="AZ303" s="149">
        <v>1.4999999999999999E-2</v>
      </c>
      <c r="BA303" s="84">
        <v>1.0999999999999999E-2</v>
      </c>
      <c r="BB303" s="83">
        <v>1</v>
      </c>
      <c r="BC303" s="83">
        <v>0.2</v>
      </c>
      <c r="BD303" s="83">
        <v>15.8</v>
      </c>
      <c r="BE303" s="83">
        <v>2.1</v>
      </c>
      <c r="BF303" s="83">
        <v>189</v>
      </c>
      <c r="BG303" s="28" t="s">
        <v>229</v>
      </c>
      <c r="BH303" s="85" t="s">
        <v>229</v>
      </c>
      <c r="BI303" s="85"/>
      <c r="BJ303" s="85"/>
      <c r="BK303" s="85">
        <v>2</v>
      </c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  <c r="CW303" s="85"/>
    </row>
    <row r="304" spans="1:101" s="86" customFormat="1" ht="31.5" hidden="1" customHeight="1" x14ac:dyDescent="0.35">
      <c r="A304" s="73">
        <v>2021</v>
      </c>
      <c r="B304" s="74">
        <v>1</v>
      </c>
      <c r="C304" s="284">
        <v>44211</v>
      </c>
      <c r="D304" s="74">
        <v>137</v>
      </c>
      <c r="E304" s="74">
        <v>273</v>
      </c>
      <c r="F304" s="74">
        <v>3</v>
      </c>
      <c r="G304" s="75" t="s">
        <v>242</v>
      </c>
      <c r="H304" s="76" t="s">
        <v>243</v>
      </c>
      <c r="I304" s="76" t="s">
        <v>144</v>
      </c>
      <c r="J304" s="76">
        <v>3</v>
      </c>
      <c r="K304" s="76">
        <v>2</v>
      </c>
      <c r="L304" s="285">
        <v>564</v>
      </c>
      <c r="M304" s="286">
        <v>524.52</v>
      </c>
      <c r="N304" s="287">
        <v>603.48</v>
      </c>
      <c r="O304" s="111">
        <v>603</v>
      </c>
      <c r="P304" s="111">
        <v>592</v>
      </c>
      <c r="Q304" s="111"/>
      <c r="R304" s="111">
        <v>588</v>
      </c>
      <c r="S304" s="111">
        <v>578</v>
      </c>
      <c r="T304" s="77">
        <v>143</v>
      </c>
      <c r="U304" s="77">
        <v>143</v>
      </c>
      <c r="V304" s="111">
        <v>589</v>
      </c>
      <c r="W304" s="111">
        <v>585</v>
      </c>
      <c r="X304" s="111">
        <v>592</v>
      </c>
      <c r="Y304" s="111">
        <v>601</v>
      </c>
      <c r="Z304" s="111">
        <v>593</v>
      </c>
      <c r="AA304" s="77">
        <v>139</v>
      </c>
      <c r="AB304" s="77">
        <v>140</v>
      </c>
      <c r="AC304" s="111"/>
      <c r="AD304" s="111"/>
      <c r="AE304" s="111"/>
      <c r="AF304" s="111"/>
      <c r="AG304" s="111"/>
      <c r="AH304" s="77"/>
      <c r="AI304" s="77"/>
      <c r="AJ304" s="78">
        <v>591.20000000000005</v>
      </c>
      <c r="AK304" s="79">
        <v>93</v>
      </c>
      <c r="AL304" s="80">
        <v>116</v>
      </c>
      <c r="AM304" s="77">
        <v>76</v>
      </c>
      <c r="AN304" s="77">
        <v>141</v>
      </c>
      <c r="AO304" s="81">
        <v>8</v>
      </c>
      <c r="AP304" s="81">
        <v>7</v>
      </c>
      <c r="AQ304" s="81">
        <v>8</v>
      </c>
      <c r="AR304" s="81"/>
      <c r="AS304" s="81"/>
      <c r="AT304" s="81"/>
      <c r="AU304" s="81"/>
      <c r="AV304" s="81"/>
      <c r="AW304" s="81"/>
      <c r="AX304" s="82">
        <v>23</v>
      </c>
      <c r="AY304" s="83">
        <v>1385</v>
      </c>
      <c r="AZ304" s="149">
        <v>1.4999999999999999E-2</v>
      </c>
      <c r="BA304" s="84">
        <v>1.7000000000000001E-2</v>
      </c>
      <c r="BB304" s="83"/>
      <c r="BC304" s="83">
        <v>0</v>
      </c>
      <c r="BD304" s="83">
        <v>2.5</v>
      </c>
      <c r="BE304" s="83">
        <v>13.6</v>
      </c>
      <c r="BF304" s="83">
        <v>818.8</v>
      </c>
      <c r="BG304" s="28" t="s">
        <v>145</v>
      </c>
      <c r="BH304" s="85"/>
      <c r="BI304" s="85"/>
      <c r="BJ304" s="85"/>
      <c r="BK304" s="85">
        <v>2</v>
      </c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  <c r="CW304" s="85"/>
    </row>
    <row r="305" spans="1:101" s="86" customFormat="1" ht="31.5" hidden="1" customHeight="1" x14ac:dyDescent="0.35">
      <c r="A305" s="73">
        <v>2021</v>
      </c>
      <c r="B305" s="74">
        <v>1</v>
      </c>
      <c r="C305" s="284">
        <v>44211</v>
      </c>
      <c r="D305" s="74">
        <v>47</v>
      </c>
      <c r="E305" s="74">
        <v>122</v>
      </c>
      <c r="F305" s="74">
        <v>4</v>
      </c>
      <c r="G305" s="75" t="s">
        <v>163</v>
      </c>
      <c r="H305" s="76" t="s">
        <v>164</v>
      </c>
      <c r="I305" s="76" t="s">
        <v>165</v>
      </c>
      <c r="J305" s="76">
        <v>2</v>
      </c>
      <c r="K305" s="76">
        <v>1</v>
      </c>
      <c r="L305" s="285">
        <v>280</v>
      </c>
      <c r="M305" s="286">
        <v>267.39999999999998</v>
      </c>
      <c r="N305" s="287">
        <v>292.60000000000002</v>
      </c>
      <c r="O305" s="111">
        <v>352</v>
      </c>
      <c r="P305" s="111">
        <v>292</v>
      </c>
      <c r="Q305" s="111"/>
      <c r="R305" s="111">
        <v>318</v>
      </c>
      <c r="S305" s="111">
        <v>289</v>
      </c>
      <c r="T305" s="77">
        <v>110</v>
      </c>
      <c r="U305" s="77">
        <v>111</v>
      </c>
      <c r="V305" s="111">
        <v>258</v>
      </c>
      <c r="W305" s="111">
        <v>272</v>
      </c>
      <c r="X305" s="111">
        <v>284</v>
      </c>
      <c r="Y305" s="111">
        <v>281</v>
      </c>
      <c r="Z305" s="111">
        <v>292</v>
      </c>
      <c r="AA305" s="77">
        <v>113</v>
      </c>
      <c r="AB305" s="77">
        <v>113</v>
      </c>
      <c r="AC305" s="111"/>
      <c r="AD305" s="111"/>
      <c r="AE305" s="111"/>
      <c r="AF305" s="111"/>
      <c r="AG305" s="111"/>
      <c r="AH305" s="77"/>
      <c r="AI305" s="77"/>
      <c r="AJ305" s="78">
        <v>293.10000000000002</v>
      </c>
      <c r="AK305" s="79">
        <v>63</v>
      </c>
      <c r="AL305" s="80">
        <v>115</v>
      </c>
      <c r="AM305" s="77">
        <v>64</v>
      </c>
      <c r="AN305" s="77">
        <v>112</v>
      </c>
      <c r="AO305" s="81">
        <v>6</v>
      </c>
      <c r="AP305" s="81">
        <v>5</v>
      </c>
      <c r="AQ305" s="81">
        <v>1</v>
      </c>
      <c r="AR305" s="81">
        <v>7</v>
      </c>
      <c r="AS305" s="81"/>
      <c r="AT305" s="81"/>
      <c r="AU305" s="81"/>
      <c r="AV305" s="81"/>
      <c r="AW305" s="81"/>
      <c r="AX305" s="82">
        <v>19</v>
      </c>
      <c r="AY305" s="83">
        <v>19</v>
      </c>
      <c r="AZ305" s="149">
        <v>1.4999999999999999E-2</v>
      </c>
      <c r="BA305" s="84">
        <v>1</v>
      </c>
      <c r="BB305" s="83"/>
      <c r="BC305" s="83">
        <v>0.1</v>
      </c>
      <c r="BD305" s="83">
        <v>0.1</v>
      </c>
      <c r="BE305" s="83">
        <v>5.6</v>
      </c>
      <c r="BF305" s="83">
        <v>5.6</v>
      </c>
      <c r="BG305" s="28" t="s">
        <v>153</v>
      </c>
      <c r="BH305" s="85" t="s">
        <v>154</v>
      </c>
      <c r="BI305" s="85" t="s">
        <v>166</v>
      </c>
      <c r="BJ305" s="85" t="s">
        <v>167</v>
      </c>
      <c r="BK305" s="85">
        <v>2</v>
      </c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  <c r="CW305" s="85"/>
    </row>
    <row r="306" spans="1:101" s="86" customFormat="1" ht="31.5" hidden="1" customHeight="1" x14ac:dyDescent="0.35">
      <c r="A306" s="73">
        <v>2021</v>
      </c>
      <c r="B306" s="74">
        <v>1</v>
      </c>
      <c r="C306" s="284">
        <v>44211</v>
      </c>
      <c r="D306" s="74">
        <v>376</v>
      </c>
      <c r="E306" s="74">
        <v>438</v>
      </c>
      <c r="F306" s="74">
        <v>5</v>
      </c>
      <c r="G306" s="75" t="s">
        <v>151</v>
      </c>
      <c r="H306" s="76" t="s">
        <v>152</v>
      </c>
      <c r="I306" s="76" t="s">
        <v>144</v>
      </c>
      <c r="J306" s="76">
        <v>3</v>
      </c>
      <c r="K306" s="76">
        <v>2</v>
      </c>
      <c r="L306" s="285">
        <v>336</v>
      </c>
      <c r="M306" s="286">
        <v>316.17599999999999</v>
      </c>
      <c r="N306" s="287">
        <v>359.85599999999999</v>
      </c>
      <c r="O306" s="111">
        <v>337</v>
      </c>
      <c r="P306" s="111">
        <v>334</v>
      </c>
      <c r="Q306" s="111"/>
      <c r="R306" s="111">
        <v>349</v>
      </c>
      <c r="S306" s="111">
        <v>341</v>
      </c>
      <c r="T306" s="77">
        <v>145</v>
      </c>
      <c r="U306" s="77">
        <v>145</v>
      </c>
      <c r="V306" s="111">
        <v>353</v>
      </c>
      <c r="W306" s="111">
        <v>353</v>
      </c>
      <c r="X306" s="111">
        <v>346</v>
      </c>
      <c r="Y306" s="111">
        <v>341</v>
      </c>
      <c r="Z306" s="111">
        <v>333</v>
      </c>
      <c r="AA306" s="77">
        <v>141</v>
      </c>
      <c r="AB306" s="77">
        <v>143</v>
      </c>
      <c r="AC306" s="111"/>
      <c r="AD306" s="111"/>
      <c r="AE306" s="111"/>
      <c r="AF306" s="111"/>
      <c r="AG306" s="111"/>
      <c r="AH306" s="77"/>
      <c r="AI306" s="77"/>
      <c r="AJ306" s="78">
        <v>343</v>
      </c>
      <c r="AK306" s="79">
        <v>67</v>
      </c>
      <c r="AL306" s="80">
        <v>161</v>
      </c>
      <c r="AM306" s="77">
        <v>75</v>
      </c>
      <c r="AN306" s="77">
        <v>144</v>
      </c>
      <c r="AO306" s="81">
        <v>9</v>
      </c>
      <c r="AP306" s="81">
        <v>3</v>
      </c>
      <c r="AQ306" s="81">
        <v>4</v>
      </c>
      <c r="AR306" s="81">
        <v>3</v>
      </c>
      <c r="AS306" s="81"/>
      <c r="AT306" s="81"/>
      <c r="AU306" s="81"/>
      <c r="AV306" s="81"/>
      <c r="AW306" s="81"/>
      <c r="AX306" s="82">
        <v>19</v>
      </c>
      <c r="AY306" s="83">
        <v>1663</v>
      </c>
      <c r="AZ306" s="149">
        <v>1.4999999999999999E-2</v>
      </c>
      <c r="BA306" s="84">
        <v>1.0999999999999999E-2</v>
      </c>
      <c r="BB306" s="83">
        <v>1</v>
      </c>
      <c r="BC306" s="83">
        <v>0.1</v>
      </c>
      <c r="BD306" s="83">
        <v>4.9000000000000004</v>
      </c>
      <c r="BE306" s="83">
        <v>6.5</v>
      </c>
      <c r="BF306" s="83">
        <v>570.4</v>
      </c>
      <c r="BG306" s="28" t="s">
        <v>153</v>
      </c>
      <c r="BH306" s="85" t="s">
        <v>154</v>
      </c>
      <c r="BI306" s="85" t="s">
        <v>155</v>
      </c>
      <c r="BJ306" s="85" t="s">
        <v>156</v>
      </c>
      <c r="BK306" s="85">
        <v>2</v>
      </c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  <c r="CW306" s="85"/>
    </row>
    <row r="307" spans="1:101" s="86" customFormat="1" ht="31.5" customHeight="1" x14ac:dyDescent="0.35">
      <c r="A307" s="73">
        <v>2021</v>
      </c>
      <c r="B307" s="74">
        <v>1</v>
      </c>
      <c r="C307" s="284">
        <v>44211</v>
      </c>
      <c r="D307" s="74">
        <v>331</v>
      </c>
      <c r="E307" s="74">
        <v>253</v>
      </c>
      <c r="F307" s="74">
        <v>6</v>
      </c>
      <c r="G307" s="75" t="s">
        <v>323</v>
      </c>
      <c r="H307" s="76" t="s">
        <v>190</v>
      </c>
      <c r="I307" s="76" t="s">
        <v>144</v>
      </c>
      <c r="J307" s="76">
        <v>3</v>
      </c>
      <c r="K307" s="76">
        <v>2</v>
      </c>
      <c r="L307" s="285">
        <v>203</v>
      </c>
      <c r="M307" s="286">
        <v>188.79</v>
      </c>
      <c r="N307" s="287">
        <v>217.21</v>
      </c>
      <c r="O307" s="111">
        <v>197</v>
      </c>
      <c r="P307" s="111">
        <v>201</v>
      </c>
      <c r="Q307" s="111"/>
      <c r="R307" s="111">
        <v>186</v>
      </c>
      <c r="S307" s="111">
        <v>194</v>
      </c>
      <c r="T307" s="77">
        <v>84</v>
      </c>
      <c r="U307" s="77">
        <v>85</v>
      </c>
      <c r="V307" s="111">
        <v>181</v>
      </c>
      <c r="W307" s="111">
        <v>194</v>
      </c>
      <c r="X307" s="111">
        <v>199</v>
      </c>
      <c r="Y307" s="111">
        <v>202</v>
      </c>
      <c r="Z307" s="111">
        <v>210</v>
      </c>
      <c r="AA307" s="77">
        <v>85</v>
      </c>
      <c r="AB307" s="77">
        <v>86</v>
      </c>
      <c r="AC307" s="111"/>
      <c r="AD307" s="111"/>
      <c r="AE307" s="111"/>
      <c r="AF307" s="111"/>
      <c r="AG307" s="111"/>
      <c r="AH307" s="77"/>
      <c r="AI307" s="77"/>
      <c r="AJ307" s="78">
        <v>196</v>
      </c>
      <c r="AK307" s="79">
        <v>121</v>
      </c>
      <c r="AL307" s="80">
        <v>89</v>
      </c>
      <c r="AM307" s="77">
        <v>127</v>
      </c>
      <c r="AN307" s="77">
        <v>85</v>
      </c>
      <c r="AO307" s="81">
        <v>3</v>
      </c>
      <c r="AP307" s="81">
        <v>2</v>
      </c>
      <c r="AQ307" s="81">
        <v>5</v>
      </c>
      <c r="AR307" s="81"/>
      <c r="AS307" s="81"/>
      <c r="AT307" s="81"/>
      <c r="AU307" s="81"/>
      <c r="AV307" s="81"/>
      <c r="AW307" s="81"/>
      <c r="AX307" s="82">
        <v>9</v>
      </c>
      <c r="AY307" s="83">
        <v>2529</v>
      </c>
      <c r="AZ307" s="149">
        <v>1.4999999999999999E-2</v>
      </c>
      <c r="BA307" s="84">
        <v>4.0000000000000001E-3</v>
      </c>
      <c r="BB307" s="83">
        <v>1</v>
      </c>
      <c r="BC307" s="83">
        <v>0</v>
      </c>
      <c r="BD307" s="83">
        <v>12.5</v>
      </c>
      <c r="BE307" s="83">
        <v>1.8</v>
      </c>
      <c r="BF307" s="83">
        <v>495.7</v>
      </c>
      <c r="BG307" s="28" t="s">
        <v>148</v>
      </c>
      <c r="BH307" s="85" t="s">
        <v>184</v>
      </c>
      <c r="BI307" s="85" t="s">
        <v>192</v>
      </c>
      <c r="BJ307" s="85"/>
      <c r="BK307" s="85">
        <v>2</v>
      </c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  <c r="CW307" s="85"/>
    </row>
    <row r="308" spans="1:101" s="86" customFormat="1" ht="31.5" hidden="1" customHeight="1" x14ac:dyDescent="0.35">
      <c r="A308" s="73">
        <v>2021</v>
      </c>
      <c r="B308" s="74">
        <v>1</v>
      </c>
      <c r="C308" s="284">
        <v>44211</v>
      </c>
      <c r="D308" s="74">
        <v>236</v>
      </c>
      <c r="E308" s="74">
        <v>160</v>
      </c>
      <c r="F308" s="74">
        <v>7</v>
      </c>
      <c r="G308" s="75" t="s">
        <v>265</v>
      </c>
      <c r="H308" s="76" t="s">
        <v>266</v>
      </c>
      <c r="I308" s="76" t="s">
        <v>144</v>
      </c>
      <c r="J308" s="76">
        <v>2</v>
      </c>
      <c r="K308" s="76">
        <v>1</v>
      </c>
      <c r="L308" s="285">
        <v>200</v>
      </c>
      <c r="M308" s="286">
        <v>186</v>
      </c>
      <c r="N308" s="287">
        <v>214</v>
      </c>
      <c r="O308" s="111">
        <v>184</v>
      </c>
      <c r="P308" s="111">
        <v>191</v>
      </c>
      <c r="Q308" s="111"/>
      <c r="R308" s="111">
        <v>196</v>
      </c>
      <c r="S308" s="111">
        <v>200</v>
      </c>
      <c r="T308" s="77">
        <v>100</v>
      </c>
      <c r="U308" s="77">
        <v>101</v>
      </c>
      <c r="V308" s="111">
        <v>187</v>
      </c>
      <c r="W308" s="111">
        <v>182</v>
      </c>
      <c r="X308" s="111">
        <v>189</v>
      </c>
      <c r="Y308" s="111">
        <v>194</v>
      </c>
      <c r="Z308" s="111">
        <v>196</v>
      </c>
      <c r="AA308" s="77">
        <v>75</v>
      </c>
      <c r="AB308" s="77">
        <v>75</v>
      </c>
      <c r="AC308" s="111"/>
      <c r="AD308" s="111"/>
      <c r="AE308" s="111"/>
      <c r="AF308" s="111"/>
      <c r="AG308" s="111"/>
      <c r="AH308" s="77"/>
      <c r="AI308" s="77"/>
      <c r="AJ308" s="78">
        <v>191</v>
      </c>
      <c r="AK308" s="79">
        <v>76</v>
      </c>
      <c r="AL308" s="80">
        <v>95</v>
      </c>
      <c r="AM308" s="77">
        <v>82</v>
      </c>
      <c r="AN308" s="77">
        <v>88</v>
      </c>
      <c r="AO308" s="81">
        <v>4</v>
      </c>
      <c r="AP308" s="81">
        <v>5</v>
      </c>
      <c r="AQ308" s="81">
        <v>6</v>
      </c>
      <c r="AR308" s="81"/>
      <c r="AS308" s="81"/>
      <c r="AT308" s="81"/>
      <c r="AU308" s="81"/>
      <c r="AV308" s="81"/>
      <c r="AW308" s="81"/>
      <c r="AX308" s="82">
        <v>15</v>
      </c>
      <c r="AY308" s="83">
        <v>1731</v>
      </c>
      <c r="AZ308" s="149">
        <v>1.4999999999999999E-2</v>
      </c>
      <c r="BA308" s="84">
        <v>8.9999999999999993E-3</v>
      </c>
      <c r="BB308" s="83">
        <v>1</v>
      </c>
      <c r="BC308" s="83">
        <v>0.1</v>
      </c>
      <c r="BD308" s="83">
        <v>8.6999999999999993</v>
      </c>
      <c r="BE308" s="83">
        <v>2.9</v>
      </c>
      <c r="BF308" s="83">
        <v>330.6</v>
      </c>
      <c r="BG308" s="28" t="s">
        <v>267</v>
      </c>
      <c r="BH308" s="85" t="s">
        <v>267</v>
      </c>
      <c r="BI308" s="85"/>
      <c r="BJ308" s="85"/>
      <c r="BK308" s="85">
        <v>2</v>
      </c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  <c r="CW308" s="85"/>
    </row>
    <row r="309" spans="1:101" s="86" customFormat="1" ht="31.5" hidden="1" customHeight="1" x14ac:dyDescent="0.35">
      <c r="A309" s="73">
        <v>2021</v>
      </c>
      <c r="B309" s="74">
        <v>1</v>
      </c>
      <c r="C309" s="284">
        <v>44211</v>
      </c>
      <c r="D309" s="74">
        <v>384</v>
      </c>
      <c r="E309" s="74">
        <v>556</v>
      </c>
      <c r="F309" s="74">
        <v>8</v>
      </c>
      <c r="G309" s="75" t="s">
        <v>175</v>
      </c>
      <c r="H309" s="76" t="s">
        <v>176</v>
      </c>
      <c r="I309" s="76" t="s">
        <v>144</v>
      </c>
      <c r="J309" s="76">
        <v>1</v>
      </c>
      <c r="K309" s="76">
        <v>6</v>
      </c>
      <c r="L309" s="285">
        <v>1066</v>
      </c>
      <c r="M309" s="286">
        <v>1003.106</v>
      </c>
      <c r="N309" s="287">
        <v>1141.6859999999999</v>
      </c>
      <c r="O309" s="111">
        <v>1066</v>
      </c>
      <c r="P309" s="111">
        <v>1062</v>
      </c>
      <c r="Q309" s="111"/>
      <c r="R309" s="111">
        <v>1001</v>
      </c>
      <c r="S309" s="111">
        <v>1073</v>
      </c>
      <c r="T309" s="77">
        <v>141</v>
      </c>
      <c r="U309" s="77">
        <v>141</v>
      </c>
      <c r="V309" s="111">
        <v>1137</v>
      </c>
      <c r="W309" s="111">
        <v>1102</v>
      </c>
      <c r="X309" s="111">
        <v>1079</v>
      </c>
      <c r="Y309" s="111">
        <v>1080</v>
      </c>
      <c r="Z309" s="111">
        <v>1062</v>
      </c>
      <c r="AA309" s="77">
        <v>120</v>
      </c>
      <c r="AB309" s="77">
        <v>152</v>
      </c>
      <c r="AC309" s="111"/>
      <c r="AD309" s="111"/>
      <c r="AE309" s="111"/>
      <c r="AF309" s="111"/>
      <c r="AG309" s="111"/>
      <c r="AH309" s="77"/>
      <c r="AI309" s="77"/>
      <c r="AJ309" s="78">
        <v>1073.5</v>
      </c>
      <c r="AK309" s="79">
        <v>20</v>
      </c>
      <c r="AL309" s="80">
        <v>180</v>
      </c>
      <c r="AM309" s="77">
        <v>26</v>
      </c>
      <c r="AN309" s="77">
        <v>139</v>
      </c>
      <c r="AO309" s="81">
        <v>2</v>
      </c>
      <c r="AP309" s="81">
        <v>1</v>
      </c>
      <c r="AQ309" s="81">
        <v>1</v>
      </c>
      <c r="AR309" s="81">
        <v>1</v>
      </c>
      <c r="AS309" s="81"/>
      <c r="AT309" s="81"/>
      <c r="AU309" s="81"/>
      <c r="AV309" s="81"/>
      <c r="AW309" s="81"/>
      <c r="AX309" s="82">
        <v>5</v>
      </c>
      <c r="AY309" s="83">
        <v>533</v>
      </c>
      <c r="AZ309" s="149">
        <v>1.4999999999999999E-2</v>
      </c>
      <c r="BA309" s="84">
        <v>8.9999999999999993E-3</v>
      </c>
      <c r="BB309" s="83">
        <v>1</v>
      </c>
      <c r="BC309" s="83">
        <v>0</v>
      </c>
      <c r="BD309" s="83">
        <v>0.5</v>
      </c>
      <c r="BE309" s="83">
        <v>5.4</v>
      </c>
      <c r="BF309" s="83">
        <v>572.20000000000005</v>
      </c>
      <c r="BG309" s="28" t="s">
        <v>153</v>
      </c>
      <c r="BH309" s="85" t="s">
        <v>154</v>
      </c>
      <c r="BI309" s="85" t="s">
        <v>177</v>
      </c>
      <c r="BJ309" s="85"/>
      <c r="BK309" s="85">
        <v>2</v>
      </c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  <c r="CW309" s="85"/>
    </row>
    <row r="310" spans="1:101" s="86" customFormat="1" ht="31.5" hidden="1" customHeight="1" x14ac:dyDescent="0.35">
      <c r="A310" s="73">
        <v>2021</v>
      </c>
      <c r="B310" s="74">
        <v>1</v>
      </c>
      <c r="C310" s="284">
        <v>44211</v>
      </c>
      <c r="D310" s="74">
        <v>384</v>
      </c>
      <c r="E310" s="74">
        <v>557</v>
      </c>
      <c r="F310" s="74">
        <v>8</v>
      </c>
      <c r="G310" s="75" t="s">
        <v>178</v>
      </c>
      <c r="H310" s="76" t="s">
        <v>179</v>
      </c>
      <c r="I310" s="76" t="s">
        <v>144</v>
      </c>
      <c r="J310" s="76">
        <v>1</v>
      </c>
      <c r="K310" s="76">
        <v>6</v>
      </c>
      <c r="L310" s="285">
        <v>182</v>
      </c>
      <c r="M310" s="286">
        <v>171.262</v>
      </c>
      <c r="N310" s="287">
        <v>194.922</v>
      </c>
      <c r="O310" s="111">
        <v>193</v>
      </c>
      <c r="P310" s="111">
        <v>195</v>
      </c>
      <c r="Q310" s="111"/>
      <c r="R310" s="111">
        <v>186</v>
      </c>
      <c r="S310" s="111">
        <v>197</v>
      </c>
      <c r="T310" s="77">
        <v>141</v>
      </c>
      <c r="U310" s="77">
        <v>141</v>
      </c>
      <c r="V310" s="111">
        <v>203</v>
      </c>
      <c r="W310" s="111">
        <v>192</v>
      </c>
      <c r="X310" s="111">
        <v>194</v>
      </c>
      <c r="Y310" s="111">
        <v>193</v>
      </c>
      <c r="Z310" s="111">
        <v>192</v>
      </c>
      <c r="AA310" s="77">
        <v>120</v>
      </c>
      <c r="AB310" s="77">
        <v>152</v>
      </c>
      <c r="AC310" s="111"/>
      <c r="AD310" s="111"/>
      <c r="AE310" s="111"/>
      <c r="AF310" s="111"/>
      <c r="AG310" s="111"/>
      <c r="AH310" s="77"/>
      <c r="AI310" s="77"/>
      <c r="AJ310" s="78">
        <v>193.9</v>
      </c>
      <c r="AK310" s="79">
        <v>20</v>
      </c>
      <c r="AL310" s="80">
        <v>180</v>
      </c>
      <c r="AM310" s="77">
        <v>26</v>
      </c>
      <c r="AN310" s="77">
        <v>139</v>
      </c>
      <c r="AO310" s="81">
        <v>2</v>
      </c>
      <c r="AP310" s="81">
        <v>1</v>
      </c>
      <c r="AQ310" s="81">
        <v>1</v>
      </c>
      <c r="AR310" s="81">
        <v>1</v>
      </c>
      <c r="AS310" s="81"/>
      <c r="AT310" s="81"/>
      <c r="AU310" s="81"/>
      <c r="AV310" s="81"/>
      <c r="AW310" s="81"/>
      <c r="AX310" s="82">
        <v>5</v>
      </c>
      <c r="AY310" s="83">
        <v>533</v>
      </c>
      <c r="AZ310" s="149">
        <v>1.4999999999999999E-2</v>
      </c>
      <c r="BA310" s="84">
        <v>8.9999999999999993E-3</v>
      </c>
      <c r="BB310" s="83">
        <v>1</v>
      </c>
      <c r="BC310" s="83">
        <v>0</v>
      </c>
      <c r="BD310" s="83">
        <v>2.9</v>
      </c>
      <c r="BE310" s="83">
        <v>1</v>
      </c>
      <c r="BF310" s="83">
        <v>103.3</v>
      </c>
      <c r="BG310" s="28" t="s">
        <v>153</v>
      </c>
      <c r="BH310" s="85" t="s">
        <v>154</v>
      </c>
      <c r="BI310" s="85" t="s">
        <v>177</v>
      </c>
      <c r="BJ310" s="85" t="s">
        <v>180</v>
      </c>
      <c r="BK310" s="85">
        <v>2</v>
      </c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  <c r="CW310" s="85"/>
    </row>
    <row r="311" spans="1:101" s="86" customFormat="1" ht="31.5" customHeight="1" x14ac:dyDescent="0.35">
      <c r="A311" s="73">
        <v>2021</v>
      </c>
      <c r="B311" s="74">
        <v>1</v>
      </c>
      <c r="C311" s="284">
        <v>44211</v>
      </c>
      <c r="D311" s="74">
        <v>159</v>
      </c>
      <c r="E311" s="74">
        <v>299</v>
      </c>
      <c r="F311" s="74">
        <v>28</v>
      </c>
      <c r="G311" s="75" t="s">
        <v>181</v>
      </c>
      <c r="H311" s="76" t="s">
        <v>182</v>
      </c>
      <c r="I311" s="76" t="s">
        <v>183</v>
      </c>
      <c r="J311" s="76">
        <v>3</v>
      </c>
      <c r="K311" s="76">
        <v>2</v>
      </c>
      <c r="L311" s="285">
        <v>115</v>
      </c>
      <c r="M311" s="286">
        <v>106.95</v>
      </c>
      <c r="N311" s="287">
        <v>123.05</v>
      </c>
      <c r="O311" s="111"/>
      <c r="P311" s="111"/>
      <c r="Q311" s="111"/>
      <c r="R311" s="111"/>
      <c r="S311" s="111"/>
      <c r="T311" s="77"/>
      <c r="U311" s="77"/>
      <c r="V311" s="111">
        <v>123</v>
      </c>
      <c r="W311" s="111">
        <v>126</v>
      </c>
      <c r="X311" s="111">
        <v>128</v>
      </c>
      <c r="Y311" s="111">
        <v>122</v>
      </c>
      <c r="Z311" s="111">
        <v>132</v>
      </c>
      <c r="AA311" s="77">
        <v>129</v>
      </c>
      <c r="AB311" s="77">
        <v>131</v>
      </c>
      <c r="AC311" s="111"/>
      <c r="AD311" s="111"/>
      <c r="AE311" s="111"/>
      <c r="AF311" s="111"/>
      <c r="AG311" s="111"/>
      <c r="AH311" s="77"/>
      <c r="AI311" s="77"/>
      <c r="AJ311" s="78">
        <v>126.2</v>
      </c>
      <c r="AK311" s="79">
        <v>70</v>
      </c>
      <c r="AL311" s="80">
        <v>154</v>
      </c>
      <c r="AM311" s="77">
        <v>83</v>
      </c>
      <c r="AN311" s="77">
        <v>130</v>
      </c>
      <c r="AO311" s="81">
        <v>4</v>
      </c>
      <c r="AP311" s="81"/>
      <c r="AQ311" s="81">
        <v>6</v>
      </c>
      <c r="AR311" s="81"/>
      <c r="AS311" s="81"/>
      <c r="AT311" s="81"/>
      <c r="AU311" s="81"/>
      <c r="AV311" s="81"/>
      <c r="AW311" s="81"/>
      <c r="AX311" s="82">
        <v>10</v>
      </c>
      <c r="AY311" s="83">
        <v>130</v>
      </c>
      <c r="AZ311" s="149">
        <v>0.02</v>
      </c>
      <c r="BA311" s="84">
        <v>7.6999999999999999E-2</v>
      </c>
      <c r="BB311" s="83"/>
      <c r="BC311" s="83">
        <v>0.1</v>
      </c>
      <c r="BD311" s="83">
        <v>1.1000000000000001</v>
      </c>
      <c r="BE311" s="83">
        <v>1.3</v>
      </c>
      <c r="BF311" s="83">
        <v>16.399999999999999</v>
      </c>
      <c r="BG311" s="28" t="s">
        <v>148</v>
      </c>
      <c r="BH311" s="85" t="s">
        <v>184</v>
      </c>
      <c r="BI311" s="85"/>
      <c r="BJ311" s="85"/>
      <c r="BK311" s="85">
        <v>2</v>
      </c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  <c r="CW311" s="85"/>
    </row>
    <row r="312" spans="1:101" s="86" customFormat="1" ht="31.5" customHeight="1" x14ac:dyDescent="0.35">
      <c r="A312" s="73">
        <v>2021</v>
      </c>
      <c r="B312" s="74">
        <v>1</v>
      </c>
      <c r="C312" s="284">
        <v>44211</v>
      </c>
      <c r="D312" s="74">
        <v>227</v>
      </c>
      <c r="E312" s="74">
        <v>155</v>
      </c>
      <c r="F312" s="74">
        <v>30</v>
      </c>
      <c r="G312" s="75" t="s">
        <v>324</v>
      </c>
      <c r="H312" s="76" t="s">
        <v>325</v>
      </c>
      <c r="I312" s="76" t="s">
        <v>326</v>
      </c>
      <c r="J312" s="76">
        <v>3</v>
      </c>
      <c r="K312" s="76">
        <v>2</v>
      </c>
      <c r="L312" s="285">
        <v>122</v>
      </c>
      <c r="M312" s="286">
        <v>113.46</v>
      </c>
      <c r="N312" s="287">
        <v>130.54</v>
      </c>
      <c r="O312" s="111">
        <v>131</v>
      </c>
      <c r="P312" s="111">
        <v>125</v>
      </c>
      <c r="Q312" s="111"/>
      <c r="R312" s="111">
        <v>121</v>
      </c>
      <c r="S312" s="111">
        <v>126</v>
      </c>
      <c r="T312" s="77">
        <v>136</v>
      </c>
      <c r="U312" s="77">
        <v>136</v>
      </c>
      <c r="V312" s="111"/>
      <c r="W312" s="111"/>
      <c r="X312" s="111"/>
      <c r="Y312" s="111"/>
      <c r="Z312" s="111"/>
      <c r="AA312" s="77"/>
      <c r="AB312" s="77"/>
      <c r="AC312" s="111"/>
      <c r="AD312" s="111"/>
      <c r="AE312" s="111"/>
      <c r="AF312" s="111"/>
      <c r="AG312" s="111"/>
      <c r="AH312" s="77"/>
      <c r="AI312" s="77"/>
      <c r="AJ312" s="78">
        <v>125.9</v>
      </c>
      <c r="AK312" s="79">
        <v>61</v>
      </c>
      <c r="AL312" s="80">
        <v>177</v>
      </c>
      <c r="AM312" s="77">
        <v>79</v>
      </c>
      <c r="AN312" s="77">
        <v>136</v>
      </c>
      <c r="AO312" s="81">
        <v>6</v>
      </c>
      <c r="AP312" s="81">
        <v>4</v>
      </c>
      <c r="AQ312" s="81">
        <v>7</v>
      </c>
      <c r="AR312" s="81"/>
      <c r="AS312" s="81"/>
      <c r="AT312" s="81"/>
      <c r="AU312" s="81"/>
      <c r="AV312" s="81"/>
      <c r="AW312" s="81"/>
      <c r="AX312" s="82">
        <v>17</v>
      </c>
      <c r="AY312" s="83">
        <v>1145</v>
      </c>
      <c r="AZ312" s="149">
        <v>0.02</v>
      </c>
      <c r="BA312" s="84">
        <v>1.4999999999999999E-2</v>
      </c>
      <c r="BB312" s="83">
        <v>1</v>
      </c>
      <c r="BC312" s="83">
        <v>0.1</v>
      </c>
      <c r="BD312" s="83">
        <v>9.4</v>
      </c>
      <c r="BE312" s="83">
        <v>2.1</v>
      </c>
      <c r="BF312" s="83">
        <v>144.19999999999999</v>
      </c>
      <c r="BG312" s="28" t="s">
        <v>148</v>
      </c>
      <c r="BH312" s="85" t="s">
        <v>184</v>
      </c>
      <c r="BI312" s="85" t="s">
        <v>327</v>
      </c>
      <c r="BJ312" s="85"/>
      <c r="BK312" s="85">
        <v>2</v>
      </c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  <c r="CW312" s="85"/>
    </row>
    <row r="313" spans="1:101" s="86" customFormat="1" ht="31.5" customHeight="1" x14ac:dyDescent="0.35">
      <c r="A313" s="73">
        <v>2021</v>
      </c>
      <c r="B313" s="74">
        <v>1</v>
      </c>
      <c r="C313" s="284">
        <v>44211</v>
      </c>
      <c r="D313" s="74">
        <v>214</v>
      </c>
      <c r="E313" s="74">
        <v>142</v>
      </c>
      <c r="F313" s="74">
        <v>48</v>
      </c>
      <c r="G313" s="75" t="s">
        <v>258</v>
      </c>
      <c r="H313" s="76" t="s">
        <v>259</v>
      </c>
      <c r="I313" s="76" t="s">
        <v>191</v>
      </c>
      <c r="J313" s="76">
        <v>4</v>
      </c>
      <c r="K313" s="76">
        <v>1</v>
      </c>
      <c r="L313" s="285">
        <v>351</v>
      </c>
      <c r="M313" s="286">
        <v>326.43</v>
      </c>
      <c r="N313" s="287">
        <v>375.57</v>
      </c>
      <c r="O313" s="111"/>
      <c r="P313" s="111"/>
      <c r="Q313" s="111"/>
      <c r="R313" s="111"/>
      <c r="S313" s="111"/>
      <c r="T313" s="77"/>
      <c r="U313" s="77"/>
      <c r="V313" s="111"/>
      <c r="W313" s="111"/>
      <c r="X313" s="111"/>
      <c r="Y313" s="111"/>
      <c r="Z313" s="111"/>
      <c r="AA313" s="77"/>
      <c r="AB313" s="77"/>
      <c r="AC313" s="111"/>
      <c r="AD313" s="111"/>
      <c r="AE313" s="111"/>
      <c r="AF313" s="111"/>
      <c r="AG313" s="111"/>
      <c r="AH313" s="77"/>
      <c r="AI313" s="77"/>
      <c r="AJ313" s="78"/>
      <c r="AK313" s="79">
        <v>68</v>
      </c>
      <c r="AL313" s="80">
        <v>212</v>
      </c>
      <c r="AM313" s="77"/>
      <c r="AN313" s="77"/>
      <c r="AO313" s="81"/>
      <c r="AP313" s="81"/>
      <c r="AQ313" s="81"/>
      <c r="AR313" s="81"/>
      <c r="AS313" s="81"/>
      <c r="AT313" s="81"/>
      <c r="AU313" s="81"/>
      <c r="AV313" s="81"/>
      <c r="AW313" s="81"/>
      <c r="AX313" s="82"/>
      <c r="AY313" s="83">
        <v>154</v>
      </c>
      <c r="AZ313" s="149">
        <v>0.02</v>
      </c>
      <c r="BA313" s="84"/>
      <c r="BB313" s="83"/>
      <c r="BC313" s="83"/>
      <c r="BD313" s="83">
        <v>0.4</v>
      </c>
      <c r="BE313" s="83"/>
      <c r="BF313" s="83"/>
      <c r="BG313" s="28" t="s">
        <v>148</v>
      </c>
      <c r="BH313" s="85" t="s">
        <v>187</v>
      </c>
      <c r="BI313" s="85" t="s">
        <v>260</v>
      </c>
      <c r="BJ313" s="85"/>
      <c r="BK313" s="85">
        <v>2</v>
      </c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  <c r="CW313" s="85"/>
    </row>
    <row r="314" spans="1:101" s="86" customFormat="1" ht="31.5" hidden="1" customHeight="1" x14ac:dyDescent="0.35">
      <c r="A314" s="73">
        <v>2021</v>
      </c>
      <c r="B314" s="74">
        <v>1</v>
      </c>
      <c r="C314" s="284">
        <v>44212</v>
      </c>
      <c r="D314" s="74">
        <v>1</v>
      </c>
      <c r="E314" s="74">
        <v>1</v>
      </c>
      <c r="F314" s="74">
        <v>2</v>
      </c>
      <c r="G314" s="75" t="s">
        <v>328</v>
      </c>
      <c r="H314" s="76" t="s">
        <v>329</v>
      </c>
      <c r="I314" s="76" t="s">
        <v>144</v>
      </c>
      <c r="J314" s="76">
        <v>3</v>
      </c>
      <c r="K314" s="76">
        <v>2</v>
      </c>
      <c r="L314" s="285">
        <v>111</v>
      </c>
      <c r="M314" s="286">
        <v>103.23</v>
      </c>
      <c r="N314" s="287">
        <v>118.77</v>
      </c>
      <c r="O314" s="111">
        <v>110</v>
      </c>
      <c r="P314" s="111">
        <v>116</v>
      </c>
      <c r="Q314" s="111">
        <v>115</v>
      </c>
      <c r="R314" s="111">
        <v>105</v>
      </c>
      <c r="S314" s="111">
        <v>118</v>
      </c>
      <c r="T314" s="77">
        <v>81</v>
      </c>
      <c r="U314" s="77">
        <v>83</v>
      </c>
      <c r="V314" s="111">
        <v>108</v>
      </c>
      <c r="W314" s="111">
        <v>113</v>
      </c>
      <c r="X314" s="111">
        <v>110</v>
      </c>
      <c r="Y314" s="111"/>
      <c r="Z314" s="111">
        <v>112</v>
      </c>
      <c r="AA314" s="77">
        <v>91</v>
      </c>
      <c r="AB314" s="77">
        <v>91</v>
      </c>
      <c r="AC314" s="111"/>
      <c r="AD314" s="111"/>
      <c r="AE314" s="111"/>
      <c r="AF314" s="111"/>
      <c r="AG314" s="111"/>
      <c r="AH314" s="77"/>
      <c r="AI314" s="77"/>
      <c r="AJ314" s="78">
        <v>111.9</v>
      </c>
      <c r="AK314" s="79">
        <v>108</v>
      </c>
      <c r="AL314" s="80">
        <v>100</v>
      </c>
      <c r="AM314" s="77">
        <v>125</v>
      </c>
      <c r="AN314" s="77">
        <v>87</v>
      </c>
      <c r="AO314" s="81">
        <v>2</v>
      </c>
      <c r="AP314" s="81"/>
      <c r="AQ314" s="81">
        <v>7</v>
      </c>
      <c r="AR314" s="81"/>
      <c r="AS314" s="81"/>
      <c r="AT314" s="81"/>
      <c r="AU314" s="81"/>
      <c r="AV314" s="81"/>
      <c r="AW314" s="81"/>
      <c r="AX314" s="82">
        <v>9</v>
      </c>
      <c r="AY314" s="83">
        <v>3673</v>
      </c>
      <c r="AZ314" s="149">
        <v>1.4999999999999999E-2</v>
      </c>
      <c r="BA314" s="84">
        <v>2E-3</v>
      </c>
      <c r="BB314" s="83">
        <v>1</v>
      </c>
      <c r="BC314" s="83">
        <v>0.1</v>
      </c>
      <c r="BD314" s="83">
        <v>33.1</v>
      </c>
      <c r="BE314" s="83">
        <v>1</v>
      </c>
      <c r="BF314" s="83">
        <v>411</v>
      </c>
      <c r="BG314" s="28" t="s">
        <v>229</v>
      </c>
      <c r="BH314" s="85" t="s">
        <v>229</v>
      </c>
      <c r="BI314" s="85"/>
      <c r="BJ314" s="85"/>
      <c r="BK314" s="85">
        <v>2</v>
      </c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  <c r="CW314" s="85"/>
    </row>
    <row r="315" spans="1:101" s="86" customFormat="1" ht="31.5" hidden="1" customHeight="1" x14ac:dyDescent="0.35">
      <c r="A315" s="73">
        <v>2021</v>
      </c>
      <c r="B315" s="74">
        <v>1</v>
      </c>
      <c r="C315" s="284">
        <v>44212</v>
      </c>
      <c r="D315" s="74">
        <v>1</v>
      </c>
      <c r="E315" s="74">
        <v>2</v>
      </c>
      <c r="F315" s="74">
        <v>2</v>
      </c>
      <c r="G315" s="75" t="s">
        <v>330</v>
      </c>
      <c r="H315" s="76" t="s">
        <v>331</v>
      </c>
      <c r="I315" s="76" t="s">
        <v>144</v>
      </c>
      <c r="J315" s="76">
        <v>3</v>
      </c>
      <c r="K315" s="76">
        <v>2</v>
      </c>
      <c r="L315" s="285">
        <v>113</v>
      </c>
      <c r="M315" s="286">
        <v>105.09</v>
      </c>
      <c r="N315" s="287">
        <v>120.91</v>
      </c>
      <c r="O315" s="111">
        <v>97</v>
      </c>
      <c r="P315" s="111">
        <v>108</v>
      </c>
      <c r="Q315" s="111">
        <v>106</v>
      </c>
      <c r="R315" s="111">
        <v>99</v>
      </c>
      <c r="S315" s="111">
        <v>109</v>
      </c>
      <c r="T315" s="77">
        <v>81</v>
      </c>
      <c r="U315" s="77">
        <v>83</v>
      </c>
      <c r="V315" s="111">
        <v>102</v>
      </c>
      <c r="W315" s="111">
        <v>109</v>
      </c>
      <c r="X315" s="111">
        <v>105</v>
      </c>
      <c r="Y315" s="111"/>
      <c r="Z315" s="111">
        <v>107</v>
      </c>
      <c r="AA315" s="77">
        <v>91</v>
      </c>
      <c r="AB315" s="77">
        <v>91</v>
      </c>
      <c r="AC315" s="111"/>
      <c r="AD315" s="111"/>
      <c r="AE315" s="111"/>
      <c r="AF315" s="111"/>
      <c r="AG315" s="111"/>
      <c r="AH315" s="77"/>
      <c r="AI315" s="77"/>
      <c r="AJ315" s="78">
        <v>104.6</v>
      </c>
      <c r="AK315" s="79">
        <v>108</v>
      </c>
      <c r="AL315" s="80">
        <v>100</v>
      </c>
      <c r="AM315" s="77">
        <v>125</v>
      </c>
      <c r="AN315" s="77">
        <v>87</v>
      </c>
      <c r="AO315" s="81">
        <v>6</v>
      </c>
      <c r="AP315" s="81"/>
      <c r="AQ315" s="81"/>
      <c r="AR315" s="81"/>
      <c r="AS315" s="81">
        <v>3</v>
      </c>
      <c r="AT315" s="81"/>
      <c r="AU315" s="81"/>
      <c r="AV315" s="81"/>
      <c r="AW315" s="81"/>
      <c r="AX315" s="82">
        <v>9</v>
      </c>
      <c r="AY315" s="83">
        <v>3701</v>
      </c>
      <c r="AZ315" s="149">
        <v>1.4999999999999999E-2</v>
      </c>
      <c r="BA315" s="84">
        <v>2E-3</v>
      </c>
      <c r="BB315" s="83">
        <v>1</v>
      </c>
      <c r="BC315" s="83">
        <v>0.1</v>
      </c>
      <c r="BD315" s="83">
        <v>32.799999999999997</v>
      </c>
      <c r="BE315" s="83">
        <v>0.9</v>
      </c>
      <c r="BF315" s="83">
        <v>387.1</v>
      </c>
      <c r="BG315" s="28" t="s">
        <v>229</v>
      </c>
      <c r="BH315" s="85" t="s">
        <v>229</v>
      </c>
      <c r="BI315" s="85"/>
      <c r="BJ315" s="85"/>
      <c r="BK315" s="85">
        <v>2</v>
      </c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  <c r="CW315" s="85"/>
    </row>
    <row r="316" spans="1:101" s="86" customFormat="1" ht="31.5" hidden="1" customHeight="1" x14ac:dyDescent="0.35">
      <c r="A316" s="73">
        <v>2021</v>
      </c>
      <c r="B316" s="74">
        <v>1</v>
      </c>
      <c r="C316" s="284">
        <v>44212</v>
      </c>
      <c r="D316" s="74">
        <v>137</v>
      </c>
      <c r="E316" s="74">
        <v>273</v>
      </c>
      <c r="F316" s="74">
        <v>3</v>
      </c>
      <c r="G316" s="75" t="s">
        <v>242</v>
      </c>
      <c r="H316" s="76" t="s">
        <v>243</v>
      </c>
      <c r="I316" s="76" t="s">
        <v>144</v>
      </c>
      <c r="J316" s="76">
        <v>3</v>
      </c>
      <c r="K316" s="76">
        <v>2</v>
      </c>
      <c r="L316" s="285">
        <v>564</v>
      </c>
      <c r="M316" s="286">
        <v>524.52</v>
      </c>
      <c r="N316" s="287">
        <v>603.48</v>
      </c>
      <c r="O316" s="111">
        <v>573</v>
      </c>
      <c r="P316" s="111">
        <v>593</v>
      </c>
      <c r="Q316" s="111">
        <v>585</v>
      </c>
      <c r="R316" s="111">
        <v>620</v>
      </c>
      <c r="S316" s="111">
        <v>591</v>
      </c>
      <c r="T316" s="77">
        <v>154</v>
      </c>
      <c r="U316" s="77">
        <v>154</v>
      </c>
      <c r="V316" s="111">
        <v>578</v>
      </c>
      <c r="W316" s="111">
        <v>537</v>
      </c>
      <c r="X316" s="111">
        <v>568</v>
      </c>
      <c r="Y316" s="111"/>
      <c r="Z316" s="111">
        <v>581</v>
      </c>
      <c r="AA316" s="77">
        <v>127</v>
      </c>
      <c r="AB316" s="77">
        <v>127</v>
      </c>
      <c r="AC316" s="111"/>
      <c r="AD316" s="111"/>
      <c r="AE316" s="111"/>
      <c r="AF316" s="111"/>
      <c r="AG316" s="111"/>
      <c r="AH316" s="77"/>
      <c r="AI316" s="77"/>
      <c r="AJ316" s="78">
        <v>580.70000000000005</v>
      </c>
      <c r="AK316" s="79">
        <v>93</v>
      </c>
      <c r="AL316" s="80">
        <v>116</v>
      </c>
      <c r="AM316" s="77">
        <v>77</v>
      </c>
      <c r="AN316" s="77">
        <v>141</v>
      </c>
      <c r="AO316" s="81">
        <v>6</v>
      </c>
      <c r="AP316" s="81"/>
      <c r="AQ316" s="81">
        <v>3</v>
      </c>
      <c r="AR316" s="81">
        <v>3</v>
      </c>
      <c r="AS316" s="81"/>
      <c r="AT316" s="81"/>
      <c r="AU316" s="81"/>
      <c r="AV316" s="81"/>
      <c r="AW316" s="81"/>
      <c r="AX316" s="82">
        <v>12</v>
      </c>
      <c r="AY316" s="83">
        <v>1524</v>
      </c>
      <c r="AZ316" s="149">
        <v>1.4999999999999999E-2</v>
      </c>
      <c r="BA316" s="84">
        <v>8.0000000000000002E-3</v>
      </c>
      <c r="BB316" s="83">
        <v>1</v>
      </c>
      <c r="BC316" s="83">
        <v>0</v>
      </c>
      <c r="BD316" s="83">
        <v>2.7</v>
      </c>
      <c r="BE316" s="83">
        <v>7</v>
      </c>
      <c r="BF316" s="83">
        <v>885</v>
      </c>
      <c r="BG316" s="28" t="s">
        <v>145</v>
      </c>
      <c r="BH316" s="85"/>
      <c r="BI316" s="85"/>
      <c r="BJ316" s="85"/>
      <c r="BK316" s="85">
        <v>2</v>
      </c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  <c r="CW316" s="85"/>
    </row>
    <row r="317" spans="1:101" s="86" customFormat="1" ht="31.5" hidden="1" customHeight="1" x14ac:dyDescent="0.35">
      <c r="A317" s="73">
        <v>2021</v>
      </c>
      <c r="B317" s="74">
        <v>1</v>
      </c>
      <c r="C317" s="284">
        <v>44212</v>
      </c>
      <c r="D317" s="74">
        <v>47</v>
      </c>
      <c r="E317" s="74">
        <v>122</v>
      </c>
      <c r="F317" s="74">
        <v>4</v>
      </c>
      <c r="G317" s="75" t="s">
        <v>163</v>
      </c>
      <c r="H317" s="76" t="s">
        <v>164</v>
      </c>
      <c r="I317" s="76" t="s">
        <v>165</v>
      </c>
      <c r="J317" s="76">
        <v>2</v>
      </c>
      <c r="K317" s="76">
        <v>1</v>
      </c>
      <c r="L317" s="285">
        <v>280</v>
      </c>
      <c r="M317" s="286">
        <v>267.39999999999998</v>
      </c>
      <c r="N317" s="287">
        <v>292.60000000000002</v>
      </c>
      <c r="O317" s="111">
        <v>277</v>
      </c>
      <c r="P317" s="111">
        <v>283</v>
      </c>
      <c r="Q317" s="111">
        <v>289</v>
      </c>
      <c r="R317" s="111">
        <v>256</v>
      </c>
      <c r="S317" s="111">
        <v>288</v>
      </c>
      <c r="T317" s="77">
        <v>155</v>
      </c>
      <c r="U317" s="77">
        <v>155</v>
      </c>
      <c r="V317" s="111">
        <v>272</v>
      </c>
      <c r="W317" s="111">
        <v>280</v>
      </c>
      <c r="X317" s="111">
        <v>268</v>
      </c>
      <c r="Y317" s="111"/>
      <c r="Z317" s="111">
        <v>270</v>
      </c>
      <c r="AA317" s="77">
        <v>127</v>
      </c>
      <c r="AB317" s="77">
        <v>127</v>
      </c>
      <c r="AC317" s="111"/>
      <c r="AD317" s="111"/>
      <c r="AE317" s="111"/>
      <c r="AF317" s="111"/>
      <c r="AG317" s="111"/>
      <c r="AH317" s="77"/>
      <c r="AI317" s="77"/>
      <c r="AJ317" s="78">
        <v>275.8</v>
      </c>
      <c r="AK317" s="79">
        <v>63</v>
      </c>
      <c r="AL317" s="80">
        <v>115</v>
      </c>
      <c r="AM317" s="77">
        <v>51</v>
      </c>
      <c r="AN317" s="77">
        <v>141</v>
      </c>
      <c r="AO317" s="81">
        <v>5</v>
      </c>
      <c r="AP317" s="81"/>
      <c r="AQ317" s="81">
        <v>4</v>
      </c>
      <c r="AR317" s="81"/>
      <c r="AS317" s="81"/>
      <c r="AT317" s="81"/>
      <c r="AU317" s="81"/>
      <c r="AV317" s="81"/>
      <c r="AW317" s="81"/>
      <c r="AX317" s="82">
        <v>9</v>
      </c>
      <c r="AY317" s="83">
        <v>484</v>
      </c>
      <c r="AZ317" s="149">
        <v>1.4999999999999999E-2</v>
      </c>
      <c r="BA317" s="84">
        <v>1.9E-2</v>
      </c>
      <c r="BB317" s="83"/>
      <c r="BC317" s="83">
        <v>0</v>
      </c>
      <c r="BD317" s="83">
        <v>1.7</v>
      </c>
      <c r="BE317" s="83">
        <v>2.5</v>
      </c>
      <c r="BF317" s="83">
        <v>133.5</v>
      </c>
      <c r="BG317" s="28" t="s">
        <v>153</v>
      </c>
      <c r="BH317" s="85" t="s">
        <v>154</v>
      </c>
      <c r="BI317" s="85" t="s">
        <v>166</v>
      </c>
      <c r="BJ317" s="85" t="s">
        <v>167</v>
      </c>
      <c r="BK317" s="85">
        <v>2</v>
      </c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  <c r="CW317" s="85"/>
    </row>
    <row r="318" spans="1:101" s="86" customFormat="1" ht="31.5" hidden="1" customHeight="1" x14ac:dyDescent="0.35">
      <c r="A318" s="73">
        <v>2021</v>
      </c>
      <c r="B318" s="74">
        <v>1</v>
      </c>
      <c r="C318" s="284">
        <v>44212</v>
      </c>
      <c r="D318" s="74">
        <v>376</v>
      </c>
      <c r="E318" s="74">
        <v>438</v>
      </c>
      <c r="F318" s="74">
        <v>5</v>
      </c>
      <c r="G318" s="75" t="s">
        <v>151</v>
      </c>
      <c r="H318" s="76" t="s">
        <v>152</v>
      </c>
      <c r="I318" s="76" t="s">
        <v>144</v>
      </c>
      <c r="J318" s="76">
        <v>3</v>
      </c>
      <c r="K318" s="76">
        <v>2</v>
      </c>
      <c r="L318" s="285">
        <v>336</v>
      </c>
      <c r="M318" s="286">
        <v>316.17599999999999</v>
      </c>
      <c r="N318" s="287">
        <v>359.85599999999999</v>
      </c>
      <c r="O318" s="111">
        <v>356</v>
      </c>
      <c r="P318" s="111">
        <v>336</v>
      </c>
      <c r="Q318" s="111">
        <v>341</v>
      </c>
      <c r="R318" s="111">
        <v>329</v>
      </c>
      <c r="S318" s="111">
        <v>336</v>
      </c>
      <c r="T318" s="77">
        <v>125</v>
      </c>
      <c r="U318" s="77">
        <v>125</v>
      </c>
      <c r="V318" s="111"/>
      <c r="W318" s="111">
        <v>345</v>
      </c>
      <c r="X318" s="111">
        <v>337</v>
      </c>
      <c r="Y318" s="111"/>
      <c r="Z318" s="111">
        <v>337</v>
      </c>
      <c r="AA318" s="77">
        <v>143</v>
      </c>
      <c r="AB318" s="77">
        <v>138</v>
      </c>
      <c r="AC318" s="111"/>
      <c r="AD318" s="111"/>
      <c r="AE318" s="111"/>
      <c r="AF318" s="111"/>
      <c r="AG318" s="111"/>
      <c r="AH318" s="77"/>
      <c r="AI318" s="77"/>
      <c r="AJ318" s="78">
        <v>339.6</v>
      </c>
      <c r="AK318" s="79">
        <v>67</v>
      </c>
      <c r="AL318" s="80">
        <v>161</v>
      </c>
      <c r="AM318" s="77">
        <v>81</v>
      </c>
      <c r="AN318" s="77">
        <v>133</v>
      </c>
      <c r="AO318" s="81">
        <v>8</v>
      </c>
      <c r="AP318" s="81">
        <v>2</v>
      </c>
      <c r="AQ318" s="81">
        <v>4</v>
      </c>
      <c r="AR318" s="81"/>
      <c r="AS318" s="81"/>
      <c r="AT318" s="81"/>
      <c r="AU318" s="81"/>
      <c r="AV318" s="81"/>
      <c r="AW318" s="81"/>
      <c r="AX318" s="82">
        <v>13</v>
      </c>
      <c r="AY318" s="83">
        <v>1645</v>
      </c>
      <c r="AZ318" s="149">
        <v>1.4999999999999999E-2</v>
      </c>
      <c r="BA318" s="84">
        <v>8.0000000000000002E-3</v>
      </c>
      <c r="BB318" s="83">
        <v>1</v>
      </c>
      <c r="BC318" s="83">
        <v>0</v>
      </c>
      <c r="BD318" s="83">
        <v>4.9000000000000004</v>
      </c>
      <c r="BE318" s="83">
        <v>4.4000000000000004</v>
      </c>
      <c r="BF318" s="83">
        <v>558.6</v>
      </c>
      <c r="BG318" s="28" t="s">
        <v>153</v>
      </c>
      <c r="BH318" s="85" t="s">
        <v>154</v>
      </c>
      <c r="BI318" s="85" t="s">
        <v>155</v>
      </c>
      <c r="BJ318" s="85" t="s">
        <v>156</v>
      </c>
      <c r="BK318" s="85">
        <v>2</v>
      </c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  <c r="CW318" s="85"/>
    </row>
    <row r="319" spans="1:101" s="86" customFormat="1" ht="31.5" customHeight="1" x14ac:dyDescent="0.35">
      <c r="A319" s="73">
        <v>2021</v>
      </c>
      <c r="B319" s="74">
        <v>1</v>
      </c>
      <c r="C319" s="284">
        <v>44212</v>
      </c>
      <c r="D319" s="74">
        <v>331</v>
      </c>
      <c r="E319" s="74">
        <v>253</v>
      </c>
      <c r="F319" s="74">
        <v>6</v>
      </c>
      <c r="G319" s="75" t="s">
        <v>323</v>
      </c>
      <c r="H319" s="76" t="s">
        <v>190</v>
      </c>
      <c r="I319" s="76" t="s">
        <v>144</v>
      </c>
      <c r="J319" s="76">
        <v>3</v>
      </c>
      <c r="K319" s="76">
        <v>2</v>
      </c>
      <c r="L319" s="285">
        <v>203</v>
      </c>
      <c r="M319" s="286">
        <v>188.79</v>
      </c>
      <c r="N319" s="287">
        <v>217.21</v>
      </c>
      <c r="O319" s="111">
        <v>201</v>
      </c>
      <c r="P319" s="111">
        <v>203</v>
      </c>
      <c r="Q319" s="111">
        <v>199</v>
      </c>
      <c r="R319" s="111">
        <v>190</v>
      </c>
      <c r="S319" s="111">
        <v>197</v>
      </c>
      <c r="T319" s="77">
        <v>90</v>
      </c>
      <c r="U319" s="77">
        <v>90</v>
      </c>
      <c r="V319" s="111">
        <v>201</v>
      </c>
      <c r="W319" s="111">
        <v>185</v>
      </c>
      <c r="X319" s="111">
        <v>192</v>
      </c>
      <c r="Y319" s="111"/>
      <c r="Z319" s="111">
        <v>191</v>
      </c>
      <c r="AA319" s="77">
        <v>83</v>
      </c>
      <c r="AB319" s="77">
        <v>83</v>
      </c>
      <c r="AC319" s="111"/>
      <c r="AD319" s="111"/>
      <c r="AE319" s="111"/>
      <c r="AF319" s="111"/>
      <c r="AG319" s="111"/>
      <c r="AH319" s="77"/>
      <c r="AI319" s="77"/>
      <c r="AJ319" s="78">
        <v>195.5</v>
      </c>
      <c r="AK319" s="79">
        <v>121</v>
      </c>
      <c r="AL319" s="80">
        <v>89</v>
      </c>
      <c r="AM319" s="77">
        <v>125</v>
      </c>
      <c r="AN319" s="77">
        <v>87</v>
      </c>
      <c r="AO319" s="81">
        <v>5</v>
      </c>
      <c r="AP319" s="81"/>
      <c r="AQ319" s="81">
        <v>4</v>
      </c>
      <c r="AR319" s="81">
        <v>2</v>
      </c>
      <c r="AS319" s="81"/>
      <c r="AT319" s="81"/>
      <c r="AU319" s="81"/>
      <c r="AV319" s="81"/>
      <c r="AW319" s="81"/>
      <c r="AX319" s="82">
        <v>10</v>
      </c>
      <c r="AY319" s="83">
        <v>2770</v>
      </c>
      <c r="AZ319" s="149">
        <v>1.4999999999999999E-2</v>
      </c>
      <c r="BA319" s="84">
        <v>4.0000000000000001E-3</v>
      </c>
      <c r="BB319" s="83">
        <v>1</v>
      </c>
      <c r="BC319" s="83">
        <v>0</v>
      </c>
      <c r="BD319" s="83">
        <v>13.6</v>
      </c>
      <c r="BE319" s="83">
        <v>2</v>
      </c>
      <c r="BF319" s="83">
        <v>541.5</v>
      </c>
      <c r="BG319" s="28" t="s">
        <v>148</v>
      </c>
      <c r="BH319" s="85" t="s">
        <v>184</v>
      </c>
      <c r="BI319" s="85" t="s">
        <v>192</v>
      </c>
      <c r="BJ319" s="85"/>
      <c r="BK319" s="85">
        <v>2</v>
      </c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  <c r="CW319" s="85"/>
    </row>
    <row r="320" spans="1:101" s="86" customFormat="1" ht="31.5" hidden="1" customHeight="1" x14ac:dyDescent="0.35">
      <c r="A320" s="73">
        <v>2021</v>
      </c>
      <c r="B320" s="74">
        <v>1</v>
      </c>
      <c r="C320" s="284">
        <v>44212</v>
      </c>
      <c r="D320" s="74">
        <v>236</v>
      </c>
      <c r="E320" s="74">
        <v>160</v>
      </c>
      <c r="F320" s="74">
        <v>7</v>
      </c>
      <c r="G320" s="75" t="s">
        <v>265</v>
      </c>
      <c r="H320" s="76" t="s">
        <v>266</v>
      </c>
      <c r="I320" s="76" t="s">
        <v>144</v>
      </c>
      <c r="J320" s="76">
        <v>2</v>
      </c>
      <c r="K320" s="76">
        <v>1</v>
      </c>
      <c r="L320" s="285">
        <v>200</v>
      </c>
      <c r="M320" s="286">
        <v>186</v>
      </c>
      <c r="N320" s="287">
        <v>214</v>
      </c>
      <c r="O320" s="111">
        <v>198</v>
      </c>
      <c r="P320" s="111">
        <v>200</v>
      </c>
      <c r="Q320" s="111">
        <v>196</v>
      </c>
      <c r="R320" s="111">
        <v>178</v>
      </c>
      <c r="S320" s="111">
        <v>191</v>
      </c>
      <c r="T320" s="77">
        <v>76</v>
      </c>
      <c r="U320" s="77">
        <v>80</v>
      </c>
      <c r="V320" s="111">
        <v>182</v>
      </c>
      <c r="W320" s="111">
        <v>193</v>
      </c>
      <c r="X320" s="111">
        <v>189</v>
      </c>
      <c r="Y320" s="111"/>
      <c r="Z320" s="111">
        <v>188</v>
      </c>
      <c r="AA320" s="77">
        <v>78</v>
      </c>
      <c r="AB320" s="77">
        <v>78</v>
      </c>
      <c r="AC320" s="111"/>
      <c r="AD320" s="111"/>
      <c r="AE320" s="111"/>
      <c r="AF320" s="111"/>
      <c r="AG320" s="111"/>
      <c r="AH320" s="77"/>
      <c r="AI320" s="77"/>
      <c r="AJ320" s="78">
        <v>190.6</v>
      </c>
      <c r="AK320" s="79">
        <v>76</v>
      </c>
      <c r="AL320" s="80">
        <v>95</v>
      </c>
      <c r="AM320" s="77">
        <v>92</v>
      </c>
      <c r="AN320" s="77">
        <v>78</v>
      </c>
      <c r="AO320" s="81">
        <v>5</v>
      </c>
      <c r="AP320" s="81"/>
      <c r="AQ320" s="81">
        <v>6</v>
      </c>
      <c r="AR320" s="81"/>
      <c r="AS320" s="81"/>
      <c r="AT320" s="81"/>
      <c r="AU320" s="81"/>
      <c r="AV320" s="81"/>
      <c r="AW320" s="81"/>
      <c r="AX320" s="82">
        <v>11</v>
      </c>
      <c r="AY320" s="83">
        <v>1427</v>
      </c>
      <c r="AZ320" s="149">
        <v>1.4999999999999999E-2</v>
      </c>
      <c r="BA320" s="84">
        <v>8.0000000000000002E-3</v>
      </c>
      <c r="BB320" s="83">
        <v>1</v>
      </c>
      <c r="BC320" s="83">
        <v>0.1</v>
      </c>
      <c r="BD320" s="83">
        <v>7.1</v>
      </c>
      <c r="BE320" s="83">
        <v>2.1</v>
      </c>
      <c r="BF320" s="83">
        <v>272</v>
      </c>
      <c r="BG320" s="28" t="s">
        <v>267</v>
      </c>
      <c r="BH320" s="85" t="s">
        <v>267</v>
      </c>
      <c r="BI320" s="85"/>
      <c r="BJ320" s="85"/>
      <c r="BK320" s="85">
        <v>2</v>
      </c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  <c r="CW320" s="85"/>
    </row>
    <row r="321" spans="1:101" s="86" customFormat="1" ht="31.5" hidden="1" customHeight="1" x14ac:dyDescent="0.35">
      <c r="A321" s="73">
        <v>2021</v>
      </c>
      <c r="B321" s="74">
        <v>1</v>
      </c>
      <c r="C321" s="284">
        <v>44212</v>
      </c>
      <c r="D321" s="74">
        <v>384</v>
      </c>
      <c r="E321" s="74">
        <v>556</v>
      </c>
      <c r="F321" s="74">
        <v>8</v>
      </c>
      <c r="G321" s="75" t="s">
        <v>175</v>
      </c>
      <c r="H321" s="76" t="s">
        <v>176</v>
      </c>
      <c r="I321" s="76" t="s">
        <v>144</v>
      </c>
      <c r="J321" s="76">
        <v>1</v>
      </c>
      <c r="K321" s="76">
        <v>6</v>
      </c>
      <c r="L321" s="285">
        <v>1066</v>
      </c>
      <c r="M321" s="286">
        <v>1003.106</v>
      </c>
      <c r="N321" s="287">
        <v>1141.6859999999999</v>
      </c>
      <c r="O321" s="111">
        <v>1073</v>
      </c>
      <c r="P321" s="111">
        <v>1058</v>
      </c>
      <c r="Q321" s="111">
        <v>1076</v>
      </c>
      <c r="R321" s="111">
        <v>1006</v>
      </c>
      <c r="S321" s="111">
        <v>1077</v>
      </c>
      <c r="T321" s="77">
        <v>128</v>
      </c>
      <c r="U321" s="77">
        <v>128</v>
      </c>
      <c r="V321" s="111"/>
      <c r="W321" s="111">
        <v>1056</v>
      </c>
      <c r="X321" s="111">
        <v>1002</v>
      </c>
      <c r="Y321" s="111"/>
      <c r="Z321" s="111">
        <v>1028</v>
      </c>
      <c r="AA321" s="77">
        <v>132</v>
      </c>
      <c r="AB321" s="77"/>
      <c r="AC321" s="111"/>
      <c r="AD321" s="111"/>
      <c r="AE321" s="111"/>
      <c r="AF321" s="111"/>
      <c r="AG321" s="111"/>
      <c r="AH321" s="77"/>
      <c r="AI321" s="77"/>
      <c r="AJ321" s="78">
        <v>1047</v>
      </c>
      <c r="AK321" s="79">
        <v>20</v>
      </c>
      <c r="AL321" s="80">
        <v>180</v>
      </c>
      <c r="AM321" s="77">
        <v>28</v>
      </c>
      <c r="AN321" s="77">
        <v>129</v>
      </c>
      <c r="AO321" s="81">
        <v>2</v>
      </c>
      <c r="AP321" s="81"/>
      <c r="AQ321" s="81">
        <v>2</v>
      </c>
      <c r="AR321" s="81">
        <v>1</v>
      </c>
      <c r="AS321" s="81">
        <v>2</v>
      </c>
      <c r="AT321" s="81"/>
      <c r="AU321" s="81"/>
      <c r="AV321" s="81"/>
      <c r="AW321" s="81"/>
      <c r="AX321" s="82">
        <v>7</v>
      </c>
      <c r="AY321" s="83">
        <v>295</v>
      </c>
      <c r="AZ321" s="149">
        <v>1.4999999999999999E-2</v>
      </c>
      <c r="BA321" s="84">
        <v>2.4E-2</v>
      </c>
      <c r="BB321" s="83"/>
      <c r="BC321" s="83">
        <v>0</v>
      </c>
      <c r="BD321" s="83">
        <v>0.3</v>
      </c>
      <c r="BE321" s="83">
        <v>7.3</v>
      </c>
      <c r="BF321" s="83">
        <v>308.89999999999998</v>
      </c>
      <c r="BG321" s="28" t="s">
        <v>153</v>
      </c>
      <c r="BH321" s="85" t="s">
        <v>154</v>
      </c>
      <c r="BI321" s="85" t="s">
        <v>177</v>
      </c>
      <c r="BJ321" s="85"/>
      <c r="BK321" s="85">
        <v>2</v>
      </c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  <c r="CW321" s="85"/>
    </row>
    <row r="322" spans="1:101" s="86" customFormat="1" ht="31.5" hidden="1" customHeight="1" x14ac:dyDescent="0.35">
      <c r="A322" s="73">
        <v>2021</v>
      </c>
      <c r="B322" s="74">
        <v>1</v>
      </c>
      <c r="C322" s="284">
        <v>44212</v>
      </c>
      <c r="D322" s="74">
        <v>384</v>
      </c>
      <c r="E322" s="74">
        <v>557</v>
      </c>
      <c r="F322" s="74">
        <v>8</v>
      </c>
      <c r="G322" s="75" t="s">
        <v>178</v>
      </c>
      <c r="H322" s="76" t="s">
        <v>179</v>
      </c>
      <c r="I322" s="76" t="s">
        <v>144</v>
      </c>
      <c r="J322" s="76">
        <v>1</v>
      </c>
      <c r="K322" s="76">
        <v>6</v>
      </c>
      <c r="L322" s="285">
        <v>182</v>
      </c>
      <c r="M322" s="286">
        <v>171.262</v>
      </c>
      <c r="N322" s="287">
        <v>194.922</v>
      </c>
      <c r="O322" s="111">
        <v>195</v>
      </c>
      <c r="P322" s="111">
        <v>193</v>
      </c>
      <c r="Q322" s="111">
        <v>199</v>
      </c>
      <c r="R322" s="111">
        <v>180</v>
      </c>
      <c r="S322" s="111">
        <v>198</v>
      </c>
      <c r="T322" s="77">
        <v>128</v>
      </c>
      <c r="U322" s="77">
        <v>128</v>
      </c>
      <c r="V322" s="111"/>
      <c r="W322" s="111">
        <v>193</v>
      </c>
      <c r="X322" s="111">
        <v>188</v>
      </c>
      <c r="Y322" s="111"/>
      <c r="Z322" s="111">
        <v>190</v>
      </c>
      <c r="AA322" s="77">
        <v>132</v>
      </c>
      <c r="AB322" s="77"/>
      <c r="AC322" s="111"/>
      <c r="AD322" s="111"/>
      <c r="AE322" s="111"/>
      <c r="AF322" s="111"/>
      <c r="AG322" s="111"/>
      <c r="AH322" s="77"/>
      <c r="AI322" s="77"/>
      <c r="AJ322" s="78">
        <v>191.9</v>
      </c>
      <c r="AK322" s="79">
        <v>20</v>
      </c>
      <c r="AL322" s="80">
        <v>180</v>
      </c>
      <c r="AM322" s="77">
        <v>28</v>
      </c>
      <c r="AN322" s="77">
        <v>129</v>
      </c>
      <c r="AO322" s="81">
        <v>3</v>
      </c>
      <c r="AP322" s="81"/>
      <c r="AQ322" s="81">
        <v>2</v>
      </c>
      <c r="AR322" s="81">
        <v>2</v>
      </c>
      <c r="AS322" s="81">
        <v>1</v>
      </c>
      <c r="AT322" s="81"/>
      <c r="AU322" s="81"/>
      <c r="AV322" s="81"/>
      <c r="AW322" s="81"/>
      <c r="AX322" s="82">
        <v>7</v>
      </c>
      <c r="AY322" s="83">
        <v>295</v>
      </c>
      <c r="AZ322" s="149">
        <v>1.4999999999999999E-2</v>
      </c>
      <c r="BA322" s="84">
        <v>2.4E-2</v>
      </c>
      <c r="BB322" s="83"/>
      <c r="BC322" s="83">
        <v>0</v>
      </c>
      <c r="BD322" s="83">
        <v>1.6</v>
      </c>
      <c r="BE322" s="83">
        <v>1.3</v>
      </c>
      <c r="BF322" s="83">
        <v>56.6</v>
      </c>
      <c r="BG322" s="28" t="s">
        <v>153</v>
      </c>
      <c r="BH322" s="85" t="s">
        <v>154</v>
      </c>
      <c r="BI322" s="85" t="s">
        <v>177</v>
      </c>
      <c r="BJ322" s="85" t="s">
        <v>180</v>
      </c>
      <c r="BK322" s="85">
        <v>2</v>
      </c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  <c r="CW322" s="85"/>
    </row>
    <row r="323" spans="1:101" s="86" customFormat="1" ht="31.5" customHeight="1" x14ac:dyDescent="0.35">
      <c r="A323" s="73">
        <v>2021</v>
      </c>
      <c r="B323" s="74">
        <v>1</v>
      </c>
      <c r="C323" s="284">
        <v>44212</v>
      </c>
      <c r="D323" s="74">
        <v>227</v>
      </c>
      <c r="E323" s="74">
        <v>155</v>
      </c>
      <c r="F323" s="74">
        <v>30</v>
      </c>
      <c r="G323" s="75" t="s">
        <v>324</v>
      </c>
      <c r="H323" s="76" t="s">
        <v>325</v>
      </c>
      <c r="I323" s="76" t="s">
        <v>326</v>
      </c>
      <c r="J323" s="76">
        <v>3</v>
      </c>
      <c r="K323" s="76">
        <v>2</v>
      </c>
      <c r="L323" s="285">
        <v>122</v>
      </c>
      <c r="M323" s="286">
        <v>113.46</v>
      </c>
      <c r="N323" s="287">
        <v>130.54</v>
      </c>
      <c r="O323" s="111">
        <v>127</v>
      </c>
      <c r="P323" s="111">
        <v>125</v>
      </c>
      <c r="Q323" s="111">
        <v>122</v>
      </c>
      <c r="R323" s="111">
        <v>115</v>
      </c>
      <c r="S323" s="111">
        <v>119</v>
      </c>
      <c r="T323" s="77">
        <v>136</v>
      </c>
      <c r="U323" s="77">
        <v>136</v>
      </c>
      <c r="V323" s="111">
        <v>123</v>
      </c>
      <c r="W323" s="111">
        <v>128</v>
      </c>
      <c r="X323" s="111">
        <v>121</v>
      </c>
      <c r="Y323" s="111"/>
      <c r="Z323" s="111">
        <v>118</v>
      </c>
      <c r="AA323" s="77">
        <v>124</v>
      </c>
      <c r="AB323" s="77">
        <v>124</v>
      </c>
      <c r="AC323" s="111"/>
      <c r="AD323" s="111"/>
      <c r="AE323" s="111"/>
      <c r="AF323" s="111"/>
      <c r="AG323" s="111"/>
      <c r="AH323" s="77"/>
      <c r="AI323" s="77"/>
      <c r="AJ323" s="78">
        <v>121.9</v>
      </c>
      <c r="AK323" s="79">
        <v>61</v>
      </c>
      <c r="AL323" s="80">
        <v>177</v>
      </c>
      <c r="AM323" s="77">
        <v>83</v>
      </c>
      <c r="AN323" s="77">
        <v>130</v>
      </c>
      <c r="AO323" s="81">
        <v>6</v>
      </c>
      <c r="AP323" s="81"/>
      <c r="AQ323" s="81">
        <v>4</v>
      </c>
      <c r="AR323" s="81"/>
      <c r="AS323" s="81"/>
      <c r="AT323" s="81"/>
      <c r="AU323" s="81"/>
      <c r="AV323" s="81"/>
      <c r="AW323" s="81"/>
      <c r="AX323" s="82">
        <v>10</v>
      </c>
      <c r="AY323" s="83">
        <v>1186</v>
      </c>
      <c r="AZ323" s="149">
        <v>0.02</v>
      </c>
      <c r="BA323" s="84">
        <v>8.0000000000000002E-3</v>
      </c>
      <c r="BB323" s="83">
        <v>1</v>
      </c>
      <c r="BC323" s="83">
        <v>0.1</v>
      </c>
      <c r="BD323" s="83">
        <v>9.6999999999999993</v>
      </c>
      <c r="BE323" s="83">
        <v>1.2</v>
      </c>
      <c r="BF323" s="83">
        <v>144.6</v>
      </c>
      <c r="BG323" s="28" t="s">
        <v>148</v>
      </c>
      <c r="BH323" s="85" t="s">
        <v>184</v>
      </c>
      <c r="BI323" s="85" t="s">
        <v>327</v>
      </c>
      <c r="BJ323" s="85"/>
      <c r="BK323" s="85">
        <v>2</v>
      </c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  <c r="CW323" s="85"/>
    </row>
    <row r="324" spans="1:101" s="86" customFormat="1" ht="31.5" hidden="1" customHeight="1" x14ac:dyDescent="0.35">
      <c r="A324" s="73">
        <v>2021</v>
      </c>
      <c r="B324" s="74">
        <v>1</v>
      </c>
      <c r="C324" s="284">
        <v>44213</v>
      </c>
      <c r="D324" s="74">
        <v>1</v>
      </c>
      <c r="E324" s="74">
        <v>1</v>
      </c>
      <c r="F324" s="74">
        <v>2</v>
      </c>
      <c r="G324" s="75" t="s">
        <v>328</v>
      </c>
      <c r="H324" s="76" t="s">
        <v>329</v>
      </c>
      <c r="I324" s="76" t="s">
        <v>144</v>
      </c>
      <c r="J324" s="76">
        <v>3</v>
      </c>
      <c r="K324" s="76">
        <v>2</v>
      </c>
      <c r="L324" s="285">
        <v>111</v>
      </c>
      <c r="M324" s="286">
        <v>103.23</v>
      </c>
      <c r="N324" s="287">
        <v>118.77</v>
      </c>
      <c r="O324" s="111">
        <v>96</v>
      </c>
      <c r="P324" s="111">
        <v>109</v>
      </c>
      <c r="Q324" s="111">
        <v>111</v>
      </c>
      <c r="R324" s="111">
        <v>112</v>
      </c>
      <c r="S324" s="111">
        <v>107</v>
      </c>
      <c r="T324" s="77">
        <v>76</v>
      </c>
      <c r="U324" s="77">
        <v>84</v>
      </c>
      <c r="V324" s="111">
        <v>112</v>
      </c>
      <c r="W324" s="111">
        <v>112</v>
      </c>
      <c r="X324" s="111">
        <v>120</v>
      </c>
      <c r="Y324" s="111">
        <v>108</v>
      </c>
      <c r="Z324" s="111">
        <v>109</v>
      </c>
      <c r="AA324" s="77">
        <v>92</v>
      </c>
      <c r="AB324" s="77">
        <v>90</v>
      </c>
      <c r="AC324" s="111"/>
      <c r="AD324" s="111"/>
      <c r="AE324" s="111"/>
      <c r="AF324" s="111"/>
      <c r="AG324" s="111"/>
      <c r="AH324" s="77"/>
      <c r="AI324" s="77"/>
      <c r="AJ324" s="78">
        <v>109.6</v>
      </c>
      <c r="AK324" s="79">
        <v>108</v>
      </c>
      <c r="AL324" s="80">
        <v>100</v>
      </c>
      <c r="AM324" s="77">
        <v>126</v>
      </c>
      <c r="AN324" s="77">
        <v>86</v>
      </c>
      <c r="AO324" s="81">
        <v>10</v>
      </c>
      <c r="AP324" s="81">
        <v>2</v>
      </c>
      <c r="AQ324" s="81">
        <v>8</v>
      </c>
      <c r="AR324" s="81"/>
      <c r="AS324" s="81"/>
      <c r="AT324" s="81"/>
      <c r="AU324" s="81"/>
      <c r="AV324" s="81"/>
      <c r="AW324" s="81"/>
      <c r="AX324" s="82">
        <v>20</v>
      </c>
      <c r="AY324" s="83">
        <v>2676</v>
      </c>
      <c r="AZ324" s="149">
        <v>1.4999999999999999E-2</v>
      </c>
      <c r="BA324" s="84">
        <v>7.0000000000000001E-3</v>
      </c>
      <c r="BB324" s="83">
        <v>1</v>
      </c>
      <c r="BC324" s="83">
        <v>0.2</v>
      </c>
      <c r="BD324" s="83">
        <v>24.1</v>
      </c>
      <c r="BE324" s="83">
        <v>2.2000000000000002</v>
      </c>
      <c r="BF324" s="83">
        <v>293.3</v>
      </c>
      <c r="BG324" s="28" t="s">
        <v>229</v>
      </c>
      <c r="BH324" s="85" t="s">
        <v>229</v>
      </c>
      <c r="BI324" s="85"/>
      <c r="BJ324" s="85"/>
      <c r="BK324" s="85">
        <v>2</v>
      </c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  <c r="CW324" s="85"/>
    </row>
    <row r="325" spans="1:101" s="86" customFormat="1" ht="31.5" hidden="1" customHeight="1" x14ac:dyDescent="0.35">
      <c r="A325" s="73">
        <v>2021</v>
      </c>
      <c r="B325" s="74">
        <v>1</v>
      </c>
      <c r="C325" s="284">
        <v>44213</v>
      </c>
      <c r="D325" s="74">
        <v>1</v>
      </c>
      <c r="E325" s="74">
        <v>2</v>
      </c>
      <c r="F325" s="74">
        <v>2</v>
      </c>
      <c r="G325" s="75" t="s">
        <v>330</v>
      </c>
      <c r="H325" s="76" t="s">
        <v>331</v>
      </c>
      <c r="I325" s="76" t="s">
        <v>144</v>
      </c>
      <c r="J325" s="76">
        <v>3</v>
      </c>
      <c r="K325" s="76">
        <v>2</v>
      </c>
      <c r="L325" s="285">
        <v>113</v>
      </c>
      <c r="M325" s="286">
        <v>105.09</v>
      </c>
      <c r="N325" s="287">
        <v>120.91</v>
      </c>
      <c r="O325" s="111">
        <v>113</v>
      </c>
      <c r="P325" s="111">
        <v>115</v>
      </c>
      <c r="Q325" s="111">
        <v>108</v>
      </c>
      <c r="R325" s="111">
        <v>106</v>
      </c>
      <c r="S325" s="111">
        <v>109</v>
      </c>
      <c r="T325" s="77">
        <v>76</v>
      </c>
      <c r="U325" s="77">
        <v>84</v>
      </c>
      <c r="V325" s="111">
        <v>105</v>
      </c>
      <c r="W325" s="111">
        <v>108</v>
      </c>
      <c r="X325" s="111">
        <v>110</v>
      </c>
      <c r="Y325" s="111">
        <v>102</v>
      </c>
      <c r="Z325" s="111">
        <v>106</v>
      </c>
      <c r="AA325" s="77">
        <v>92</v>
      </c>
      <c r="AB325" s="77">
        <v>90</v>
      </c>
      <c r="AC325" s="111"/>
      <c r="AD325" s="111"/>
      <c r="AE325" s="111"/>
      <c r="AF325" s="111"/>
      <c r="AG325" s="111"/>
      <c r="AH325" s="77"/>
      <c r="AI325" s="77"/>
      <c r="AJ325" s="78">
        <v>108.2</v>
      </c>
      <c r="AK325" s="79">
        <v>108</v>
      </c>
      <c r="AL325" s="80">
        <v>100</v>
      </c>
      <c r="AM325" s="77">
        <v>126</v>
      </c>
      <c r="AN325" s="77">
        <v>86</v>
      </c>
      <c r="AO325" s="81">
        <v>12</v>
      </c>
      <c r="AP325" s="81">
        <v>4</v>
      </c>
      <c r="AQ325" s="81">
        <v>7</v>
      </c>
      <c r="AR325" s="81"/>
      <c r="AS325" s="81"/>
      <c r="AT325" s="81"/>
      <c r="AU325" s="81"/>
      <c r="AV325" s="81"/>
      <c r="AW325" s="81"/>
      <c r="AX325" s="82">
        <v>23</v>
      </c>
      <c r="AY325" s="83">
        <v>2597</v>
      </c>
      <c r="AZ325" s="149">
        <v>1.4999999999999999E-2</v>
      </c>
      <c r="BA325" s="84">
        <v>8.9999999999999993E-3</v>
      </c>
      <c r="BB325" s="83">
        <v>1</v>
      </c>
      <c r="BC325" s="83">
        <v>0.2</v>
      </c>
      <c r="BD325" s="83">
        <v>23</v>
      </c>
      <c r="BE325" s="83">
        <v>2.5</v>
      </c>
      <c r="BF325" s="83">
        <v>281</v>
      </c>
      <c r="BG325" s="28" t="s">
        <v>229</v>
      </c>
      <c r="BH325" s="85" t="s">
        <v>229</v>
      </c>
      <c r="BI325" s="85"/>
      <c r="BJ325" s="85"/>
      <c r="BK325" s="85">
        <v>2</v>
      </c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  <c r="CW325" s="85"/>
    </row>
    <row r="326" spans="1:101" s="86" customFormat="1" ht="31.5" hidden="1" customHeight="1" x14ac:dyDescent="0.35">
      <c r="A326" s="73">
        <v>2021</v>
      </c>
      <c r="B326" s="74">
        <v>1</v>
      </c>
      <c r="C326" s="284">
        <v>44213</v>
      </c>
      <c r="D326" s="74">
        <v>137</v>
      </c>
      <c r="E326" s="74">
        <v>273</v>
      </c>
      <c r="F326" s="74">
        <v>3</v>
      </c>
      <c r="G326" s="75" t="s">
        <v>242</v>
      </c>
      <c r="H326" s="76" t="s">
        <v>243</v>
      </c>
      <c r="I326" s="76" t="s">
        <v>144</v>
      </c>
      <c r="J326" s="76">
        <v>3</v>
      </c>
      <c r="K326" s="76">
        <v>2</v>
      </c>
      <c r="L326" s="285">
        <v>564</v>
      </c>
      <c r="M326" s="286">
        <v>524.52</v>
      </c>
      <c r="N326" s="287">
        <v>603.48</v>
      </c>
      <c r="O326" s="111"/>
      <c r="P326" s="111"/>
      <c r="Q326" s="111"/>
      <c r="R326" s="111"/>
      <c r="S326" s="111"/>
      <c r="T326" s="77"/>
      <c r="U326" s="77"/>
      <c r="V326" s="111"/>
      <c r="W326" s="111"/>
      <c r="X326" s="111"/>
      <c r="Y326" s="111"/>
      <c r="Z326" s="111"/>
      <c r="AA326" s="77"/>
      <c r="AB326" s="77"/>
      <c r="AC326" s="111"/>
      <c r="AD326" s="111"/>
      <c r="AE326" s="111"/>
      <c r="AF326" s="111"/>
      <c r="AG326" s="111"/>
      <c r="AH326" s="77"/>
      <c r="AI326" s="77"/>
      <c r="AJ326" s="78"/>
      <c r="AK326" s="79">
        <v>93</v>
      </c>
      <c r="AL326" s="80">
        <v>116</v>
      </c>
      <c r="AM326" s="77"/>
      <c r="AN326" s="77"/>
      <c r="AO326" s="81">
        <v>4</v>
      </c>
      <c r="AP326" s="81"/>
      <c r="AQ326" s="81">
        <v>1</v>
      </c>
      <c r="AR326" s="81"/>
      <c r="AS326" s="81"/>
      <c r="AT326" s="81"/>
      <c r="AU326" s="81"/>
      <c r="AV326" s="81"/>
      <c r="AW326" s="81"/>
      <c r="AX326" s="82">
        <v>5</v>
      </c>
      <c r="AY326" s="83">
        <v>425</v>
      </c>
      <c r="AZ326" s="149">
        <v>1.4999999999999999E-2</v>
      </c>
      <c r="BA326" s="84">
        <v>1.2E-2</v>
      </c>
      <c r="BB326" s="83">
        <v>1</v>
      </c>
      <c r="BC326" s="83">
        <v>0</v>
      </c>
      <c r="BD326" s="83">
        <v>0.8</v>
      </c>
      <c r="BE326" s="83"/>
      <c r="BF326" s="83"/>
      <c r="BG326" s="28" t="s">
        <v>145</v>
      </c>
      <c r="BH326" s="85"/>
      <c r="BI326" s="85"/>
      <c r="BJ326" s="85"/>
      <c r="BK326" s="85">
        <v>2</v>
      </c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  <c r="CW326" s="85"/>
    </row>
    <row r="327" spans="1:101" s="86" customFormat="1" ht="31.5" hidden="1" customHeight="1" x14ac:dyDescent="0.35">
      <c r="A327" s="73">
        <v>2021</v>
      </c>
      <c r="B327" s="74">
        <v>1</v>
      </c>
      <c r="C327" s="284">
        <v>44213</v>
      </c>
      <c r="D327" s="74">
        <v>138</v>
      </c>
      <c r="E327" s="74">
        <v>559</v>
      </c>
      <c r="F327" s="74">
        <v>3</v>
      </c>
      <c r="G327" s="75" t="s">
        <v>173</v>
      </c>
      <c r="H327" s="76" t="s">
        <v>174</v>
      </c>
      <c r="I327" s="76" t="s">
        <v>144</v>
      </c>
      <c r="J327" s="76">
        <v>3</v>
      </c>
      <c r="K327" s="76">
        <v>2</v>
      </c>
      <c r="L327" s="285">
        <v>610</v>
      </c>
      <c r="M327" s="286">
        <v>579.5</v>
      </c>
      <c r="N327" s="287">
        <v>640.5</v>
      </c>
      <c r="O327" s="111"/>
      <c r="P327" s="111"/>
      <c r="Q327" s="111">
        <v>630</v>
      </c>
      <c r="R327" s="111">
        <v>610</v>
      </c>
      <c r="S327" s="111">
        <v>625</v>
      </c>
      <c r="T327" s="77"/>
      <c r="U327" s="77">
        <v>120</v>
      </c>
      <c r="V327" s="111">
        <v>570</v>
      </c>
      <c r="W327" s="111">
        <v>605</v>
      </c>
      <c r="X327" s="111">
        <v>609</v>
      </c>
      <c r="Y327" s="111">
        <v>587</v>
      </c>
      <c r="Z327" s="111">
        <v>596</v>
      </c>
      <c r="AA327" s="77">
        <v>130</v>
      </c>
      <c r="AB327" s="77">
        <v>133</v>
      </c>
      <c r="AC327" s="111"/>
      <c r="AD327" s="111"/>
      <c r="AE327" s="111"/>
      <c r="AF327" s="111"/>
      <c r="AG327" s="111"/>
      <c r="AH327" s="77"/>
      <c r="AI327" s="77"/>
      <c r="AJ327" s="78">
        <v>604</v>
      </c>
      <c r="AK327" s="79">
        <v>90</v>
      </c>
      <c r="AL327" s="80">
        <v>120</v>
      </c>
      <c r="AM327" s="77">
        <v>85</v>
      </c>
      <c r="AN327" s="77">
        <v>128</v>
      </c>
      <c r="AO327" s="81">
        <v>6</v>
      </c>
      <c r="AP327" s="81">
        <v>1</v>
      </c>
      <c r="AQ327" s="81">
        <v>2</v>
      </c>
      <c r="AR327" s="81"/>
      <c r="AS327" s="81"/>
      <c r="AT327" s="81"/>
      <c r="AU327" s="81"/>
      <c r="AV327" s="81"/>
      <c r="AW327" s="81"/>
      <c r="AX327" s="82">
        <v>9</v>
      </c>
      <c r="AY327" s="83">
        <v>1260</v>
      </c>
      <c r="AZ327" s="149">
        <v>1.4999999999999999E-2</v>
      </c>
      <c r="BA327" s="84">
        <v>7.0000000000000001E-3</v>
      </c>
      <c r="BB327" s="83">
        <v>1</v>
      </c>
      <c r="BC327" s="83">
        <v>0</v>
      </c>
      <c r="BD327" s="83">
        <v>2.1</v>
      </c>
      <c r="BE327" s="83">
        <v>5.4</v>
      </c>
      <c r="BF327" s="83">
        <v>761</v>
      </c>
      <c r="BG327" s="28" t="s">
        <v>145</v>
      </c>
      <c r="BH327" s="85" t="s">
        <v>145</v>
      </c>
      <c r="BI327" s="85"/>
      <c r="BJ327" s="85"/>
      <c r="BK327" s="85">
        <v>2</v>
      </c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  <c r="CW327" s="85"/>
    </row>
    <row r="328" spans="1:101" s="86" customFormat="1" ht="31.5" hidden="1" customHeight="1" x14ac:dyDescent="0.35">
      <c r="A328" s="73">
        <v>2021</v>
      </c>
      <c r="B328" s="74">
        <v>1</v>
      </c>
      <c r="C328" s="284">
        <v>44213</v>
      </c>
      <c r="D328" s="74">
        <v>47</v>
      </c>
      <c r="E328" s="74">
        <v>122</v>
      </c>
      <c r="F328" s="74">
        <v>4</v>
      </c>
      <c r="G328" s="75" t="s">
        <v>163</v>
      </c>
      <c r="H328" s="76" t="s">
        <v>164</v>
      </c>
      <c r="I328" s="76" t="s">
        <v>165</v>
      </c>
      <c r="J328" s="76">
        <v>2</v>
      </c>
      <c r="K328" s="76">
        <v>1</v>
      </c>
      <c r="L328" s="285">
        <v>280</v>
      </c>
      <c r="M328" s="286">
        <v>267.39999999999998</v>
      </c>
      <c r="N328" s="287">
        <v>292.60000000000002</v>
      </c>
      <c r="O328" s="111">
        <v>266</v>
      </c>
      <c r="P328" s="111">
        <v>273</v>
      </c>
      <c r="Q328" s="111">
        <v>278</v>
      </c>
      <c r="R328" s="111"/>
      <c r="S328" s="111"/>
      <c r="T328" s="77">
        <v>113</v>
      </c>
      <c r="U328" s="77"/>
      <c r="V328" s="111"/>
      <c r="W328" s="111"/>
      <c r="X328" s="111"/>
      <c r="Y328" s="111"/>
      <c r="Z328" s="111"/>
      <c r="AA328" s="77"/>
      <c r="AB328" s="77"/>
      <c r="AC328" s="111"/>
      <c r="AD328" s="111"/>
      <c r="AE328" s="111"/>
      <c r="AF328" s="111"/>
      <c r="AG328" s="111"/>
      <c r="AH328" s="77"/>
      <c r="AI328" s="77"/>
      <c r="AJ328" s="78">
        <v>272.3</v>
      </c>
      <c r="AK328" s="79">
        <v>63</v>
      </c>
      <c r="AL328" s="80">
        <v>115</v>
      </c>
      <c r="AM328" s="77">
        <v>64</v>
      </c>
      <c r="AN328" s="77">
        <v>113</v>
      </c>
      <c r="AO328" s="81">
        <v>6</v>
      </c>
      <c r="AP328" s="81"/>
      <c r="AQ328" s="81">
        <v>3</v>
      </c>
      <c r="AR328" s="81"/>
      <c r="AS328" s="81"/>
      <c r="AT328" s="81"/>
      <c r="AU328" s="81"/>
      <c r="AV328" s="81"/>
      <c r="AW328" s="81"/>
      <c r="AX328" s="82">
        <v>9</v>
      </c>
      <c r="AY328" s="83">
        <v>509</v>
      </c>
      <c r="AZ328" s="149">
        <v>1.4999999999999999E-2</v>
      </c>
      <c r="BA328" s="84">
        <v>1.7999999999999999E-2</v>
      </c>
      <c r="BB328" s="83"/>
      <c r="BC328" s="83">
        <v>0</v>
      </c>
      <c r="BD328" s="83">
        <v>1.8</v>
      </c>
      <c r="BE328" s="83">
        <v>2.5</v>
      </c>
      <c r="BF328" s="83">
        <v>138.6</v>
      </c>
      <c r="BG328" s="28" t="s">
        <v>153</v>
      </c>
      <c r="BH328" s="85" t="s">
        <v>154</v>
      </c>
      <c r="BI328" s="85" t="s">
        <v>166</v>
      </c>
      <c r="BJ328" s="85" t="s">
        <v>167</v>
      </c>
      <c r="BK328" s="85">
        <v>2</v>
      </c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  <c r="CW328" s="85"/>
    </row>
    <row r="329" spans="1:101" s="86" customFormat="1" ht="31.5" hidden="1" customHeight="1" x14ac:dyDescent="0.35">
      <c r="A329" s="73">
        <v>2021</v>
      </c>
      <c r="B329" s="74">
        <v>1</v>
      </c>
      <c r="C329" s="284">
        <v>44213</v>
      </c>
      <c r="D329" s="74">
        <v>143</v>
      </c>
      <c r="E329" s="74">
        <v>281</v>
      </c>
      <c r="F329" s="74">
        <v>4</v>
      </c>
      <c r="G329" s="75" t="s">
        <v>263</v>
      </c>
      <c r="H329" s="76" t="s">
        <v>264</v>
      </c>
      <c r="I329" s="76" t="s">
        <v>144</v>
      </c>
      <c r="J329" s="76">
        <v>4</v>
      </c>
      <c r="K329" s="76">
        <v>2</v>
      </c>
      <c r="L329" s="285">
        <v>285</v>
      </c>
      <c r="M329" s="286">
        <v>265.05</v>
      </c>
      <c r="N329" s="287">
        <v>304.95</v>
      </c>
      <c r="O329" s="111"/>
      <c r="P329" s="111"/>
      <c r="Q329" s="111"/>
      <c r="R329" s="111"/>
      <c r="S329" s="111">
        <v>301</v>
      </c>
      <c r="T329" s="77"/>
      <c r="U329" s="77">
        <v>103</v>
      </c>
      <c r="V329" s="111">
        <v>273</v>
      </c>
      <c r="W329" s="111">
        <v>277</v>
      </c>
      <c r="X329" s="111">
        <v>281</v>
      </c>
      <c r="Y329" s="111">
        <v>275</v>
      </c>
      <c r="Z329" s="111">
        <v>264</v>
      </c>
      <c r="AA329" s="77">
        <v>110</v>
      </c>
      <c r="AB329" s="77">
        <v>112</v>
      </c>
      <c r="AC329" s="111"/>
      <c r="AD329" s="111"/>
      <c r="AE329" s="111"/>
      <c r="AF329" s="111"/>
      <c r="AG329" s="111"/>
      <c r="AH329" s="77"/>
      <c r="AI329" s="77"/>
      <c r="AJ329" s="78">
        <v>278.5</v>
      </c>
      <c r="AK329" s="79">
        <v>120</v>
      </c>
      <c r="AL329" s="80">
        <v>120</v>
      </c>
      <c r="AM329" s="77">
        <v>133</v>
      </c>
      <c r="AN329" s="77">
        <v>108</v>
      </c>
      <c r="AO329" s="81">
        <v>2</v>
      </c>
      <c r="AP329" s="81">
        <v>2</v>
      </c>
      <c r="AQ329" s="81">
        <v>4</v>
      </c>
      <c r="AR329" s="81"/>
      <c r="AS329" s="81"/>
      <c r="AT329" s="81"/>
      <c r="AU329" s="81"/>
      <c r="AV329" s="81"/>
      <c r="AW329" s="81"/>
      <c r="AX329" s="82">
        <v>8</v>
      </c>
      <c r="AY329" s="83">
        <v>1152</v>
      </c>
      <c r="AZ329" s="149">
        <v>1.4999999999999999E-2</v>
      </c>
      <c r="BA329" s="84">
        <v>7.0000000000000001E-3</v>
      </c>
      <c r="BB329" s="83">
        <v>1</v>
      </c>
      <c r="BC329" s="83">
        <v>0</v>
      </c>
      <c r="BD329" s="83">
        <v>4</v>
      </c>
      <c r="BE329" s="83">
        <v>2.2000000000000002</v>
      </c>
      <c r="BF329" s="83">
        <v>320.8</v>
      </c>
      <c r="BG329" s="28" t="s">
        <v>145</v>
      </c>
      <c r="BH329" s="85"/>
      <c r="BI329" s="85"/>
      <c r="BJ329" s="85"/>
      <c r="BK329" s="85">
        <v>2</v>
      </c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  <c r="CW329" s="85"/>
    </row>
    <row r="330" spans="1:101" s="86" customFormat="1" ht="31.5" hidden="1" customHeight="1" x14ac:dyDescent="0.35">
      <c r="A330" s="73">
        <v>2021</v>
      </c>
      <c r="B330" s="74">
        <v>1</v>
      </c>
      <c r="C330" s="284">
        <v>44213</v>
      </c>
      <c r="D330" s="74">
        <v>376</v>
      </c>
      <c r="E330" s="74">
        <v>438</v>
      </c>
      <c r="F330" s="74">
        <v>5</v>
      </c>
      <c r="G330" s="75" t="s">
        <v>151</v>
      </c>
      <c r="H330" s="76" t="s">
        <v>152</v>
      </c>
      <c r="I330" s="76" t="s">
        <v>144</v>
      </c>
      <c r="J330" s="76">
        <v>3</v>
      </c>
      <c r="K330" s="76">
        <v>2</v>
      </c>
      <c r="L330" s="285">
        <v>336</v>
      </c>
      <c r="M330" s="286">
        <v>316.17599999999999</v>
      </c>
      <c r="N330" s="287">
        <v>359.85599999999999</v>
      </c>
      <c r="O330" s="111">
        <v>375</v>
      </c>
      <c r="P330" s="111"/>
      <c r="Q330" s="111"/>
      <c r="R330" s="111"/>
      <c r="S330" s="111"/>
      <c r="T330" s="77">
        <v>143</v>
      </c>
      <c r="U330" s="77"/>
      <c r="V330" s="111"/>
      <c r="W330" s="111"/>
      <c r="X330" s="111"/>
      <c r="Y330" s="111"/>
      <c r="Z330" s="111"/>
      <c r="AA330" s="77"/>
      <c r="AB330" s="77"/>
      <c r="AC330" s="111"/>
      <c r="AD330" s="111"/>
      <c r="AE330" s="111"/>
      <c r="AF330" s="111"/>
      <c r="AG330" s="111"/>
      <c r="AH330" s="77"/>
      <c r="AI330" s="77"/>
      <c r="AJ330" s="78">
        <v>375</v>
      </c>
      <c r="AK330" s="79">
        <v>67</v>
      </c>
      <c r="AL330" s="80">
        <v>161</v>
      </c>
      <c r="AM330" s="77">
        <v>76</v>
      </c>
      <c r="AN330" s="77">
        <v>143</v>
      </c>
      <c r="AO330" s="81">
        <v>4</v>
      </c>
      <c r="AP330" s="81"/>
      <c r="AQ330" s="81">
        <v>2</v>
      </c>
      <c r="AR330" s="81"/>
      <c r="AS330" s="81"/>
      <c r="AT330" s="81"/>
      <c r="AU330" s="81"/>
      <c r="AV330" s="81"/>
      <c r="AW330" s="81"/>
      <c r="AX330" s="82">
        <v>6</v>
      </c>
      <c r="AY330" s="83">
        <v>870</v>
      </c>
      <c r="AZ330" s="149">
        <v>1.4999999999999999E-2</v>
      </c>
      <c r="BA330" s="84">
        <v>7.0000000000000001E-3</v>
      </c>
      <c r="BB330" s="83">
        <v>1</v>
      </c>
      <c r="BC330" s="83">
        <v>0</v>
      </c>
      <c r="BD330" s="83">
        <v>2.6</v>
      </c>
      <c r="BE330" s="83">
        <v>2.2999999999999998</v>
      </c>
      <c r="BF330" s="83">
        <v>326.3</v>
      </c>
      <c r="BG330" s="28" t="s">
        <v>153</v>
      </c>
      <c r="BH330" s="85" t="s">
        <v>154</v>
      </c>
      <c r="BI330" s="85" t="s">
        <v>155</v>
      </c>
      <c r="BJ330" s="85" t="s">
        <v>156</v>
      </c>
      <c r="BK330" s="85">
        <v>2</v>
      </c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  <c r="CW330" s="85"/>
    </row>
    <row r="331" spans="1:101" s="86" customFormat="1" ht="31.5" customHeight="1" x14ac:dyDescent="0.35">
      <c r="A331" s="73">
        <v>2021</v>
      </c>
      <c r="B331" s="74">
        <v>1</v>
      </c>
      <c r="C331" s="284">
        <v>44213</v>
      </c>
      <c r="D331" s="74">
        <v>377</v>
      </c>
      <c r="E331" s="74">
        <v>439</v>
      </c>
      <c r="F331" s="74">
        <v>5</v>
      </c>
      <c r="G331" s="75" t="s">
        <v>146</v>
      </c>
      <c r="H331" s="76" t="s">
        <v>147</v>
      </c>
      <c r="I331" s="76" t="s">
        <v>144</v>
      </c>
      <c r="J331" s="76">
        <v>4</v>
      </c>
      <c r="K331" s="76">
        <v>1</v>
      </c>
      <c r="L331" s="285">
        <v>343</v>
      </c>
      <c r="M331" s="286">
        <v>308.7</v>
      </c>
      <c r="N331" s="287">
        <v>377.3</v>
      </c>
      <c r="O331" s="111"/>
      <c r="P331" s="111"/>
      <c r="Q331" s="111"/>
      <c r="R331" s="111">
        <v>355</v>
      </c>
      <c r="S331" s="111">
        <v>370</v>
      </c>
      <c r="T331" s="77"/>
      <c r="U331" s="77">
        <v>300</v>
      </c>
      <c r="V331" s="111">
        <v>360</v>
      </c>
      <c r="W331" s="111">
        <v>368</v>
      </c>
      <c r="X331" s="111">
        <v>382</v>
      </c>
      <c r="Y331" s="111">
        <v>357</v>
      </c>
      <c r="Z331" s="111">
        <v>365</v>
      </c>
      <c r="AA331" s="77">
        <v>300</v>
      </c>
      <c r="AB331" s="77">
        <v>300</v>
      </c>
      <c r="AC331" s="111"/>
      <c r="AD331" s="111"/>
      <c r="AE331" s="111"/>
      <c r="AF331" s="111"/>
      <c r="AG331" s="111"/>
      <c r="AH331" s="77"/>
      <c r="AI331" s="77"/>
      <c r="AJ331" s="78">
        <v>365.3</v>
      </c>
      <c r="AK331" s="79">
        <v>45</v>
      </c>
      <c r="AL331" s="80">
        <v>320</v>
      </c>
      <c r="AM331" s="77">
        <v>48</v>
      </c>
      <c r="AN331" s="77">
        <v>300</v>
      </c>
      <c r="AO331" s="81">
        <v>10</v>
      </c>
      <c r="AP331" s="81">
        <v>4</v>
      </c>
      <c r="AQ331" s="81">
        <v>9</v>
      </c>
      <c r="AR331" s="81"/>
      <c r="AS331" s="81"/>
      <c r="AT331" s="81"/>
      <c r="AU331" s="81"/>
      <c r="AV331" s="81"/>
      <c r="AW331" s="81"/>
      <c r="AX331" s="82">
        <v>23</v>
      </c>
      <c r="AY331" s="83">
        <v>563</v>
      </c>
      <c r="AZ331" s="149">
        <v>1.4999999999999999E-2</v>
      </c>
      <c r="BA331" s="84">
        <v>4.1000000000000002E-2</v>
      </c>
      <c r="BB331" s="83"/>
      <c r="BC331" s="83">
        <v>0.1</v>
      </c>
      <c r="BD331" s="83">
        <v>1.6</v>
      </c>
      <c r="BE331" s="83">
        <v>8.4</v>
      </c>
      <c r="BF331" s="83">
        <v>205.7</v>
      </c>
      <c r="BG331" s="28" t="s">
        <v>148</v>
      </c>
      <c r="BH331" s="85" t="s">
        <v>149</v>
      </c>
      <c r="BI331" s="85" t="s">
        <v>150</v>
      </c>
      <c r="BJ331" s="85"/>
      <c r="BK331" s="85">
        <v>2</v>
      </c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  <c r="CW331" s="85"/>
    </row>
    <row r="332" spans="1:101" s="86" customFormat="1" ht="31.5" customHeight="1" x14ac:dyDescent="0.35">
      <c r="A332" s="73">
        <v>2021</v>
      </c>
      <c r="B332" s="74">
        <v>1</v>
      </c>
      <c r="C332" s="284">
        <v>44213</v>
      </c>
      <c r="D332" s="74">
        <v>331</v>
      </c>
      <c r="E332" s="74">
        <v>253</v>
      </c>
      <c r="F332" s="74">
        <v>6</v>
      </c>
      <c r="G332" s="75" t="s">
        <v>323</v>
      </c>
      <c r="H332" s="76" t="s">
        <v>190</v>
      </c>
      <c r="I332" s="76" t="s">
        <v>144</v>
      </c>
      <c r="J332" s="76">
        <v>3</v>
      </c>
      <c r="K332" s="76">
        <v>2</v>
      </c>
      <c r="L332" s="285">
        <v>203</v>
      </c>
      <c r="M332" s="286">
        <v>188.79</v>
      </c>
      <c r="N332" s="287">
        <v>217.21</v>
      </c>
      <c r="O332" s="111"/>
      <c r="P332" s="111"/>
      <c r="Q332" s="111">
        <v>199</v>
      </c>
      <c r="R332" s="111">
        <v>183</v>
      </c>
      <c r="S332" s="111">
        <v>211</v>
      </c>
      <c r="T332" s="77">
        <v>85</v>
      </c>
      <c r="U332" s="77">
        <v>89</v>
      </c>
      <c r="V332" s="111">
        <v>186</v>
      </c>
      <c r="W332" s="111">
        <v>192</v>
      </c>
      <c r="X332" s="111">
        <v>196</v>
      </c>
      <c r="Y332" s="111">
        <v>193</v>
      </c>
      <c r="Z332" s="111">
        <v>201</v>
      </c>
      <c r="AA332" s="77">
        <v>88</v>
      </c>
      <c r="AB332" s="77">
        <v>86</v>
      </c>
      <c r="AC332" s="111"/>
      <c r="AD332" s="111"/>
      <c r="AE332" s="111"/>
      <c r="AF332" s="111"/>
      <c r="AG332" s="111"/>
      <c r="AH332" s="77"/>
      <c r="AI332" s="77"/>
      <c r="AJ332" s="78">
        <v>195.1</v>
      </c>
      <c r="AK332" s="79">
        <v>121</v>
      </c>
      <c r="AL332" s="80">
        <v>89</v>
      </c>
      <c r="AM332" s="77">
        <v>124</v>
      </c>
      <c r="AN332" s="77">
        <v>87</v>
      </c>
      <c r="AO332" s="81">
        <v>7</v>
      </c>
      <c r="AP332" s="81">
        <v>4</v>
      </c>
      <c r="AQ332" s="81">
        <v>4</v>
      </c>
      <c r="AR332" s="81"/>
      <c r="AS332" s="81"/>
      <c r="AT332" s="81"/>
      <c r="AU332" s="81"/>
      <c r="AV332" s="81"/>
      <c r="AW332" s="81"/>
      <c r="AX332" s="82">
        <v>15</v>
      </c>
      <c r="AY332" s="83">
        <v>2535</v>
      </c>
      <c r="AZ332" s="149">
        <v>1.4999999999999999E-2</v>
      </c>
      <c r="BA332" s="84">
        <v>6.0000000000000001E-3</v>
      </c>
      <c r="BB332" s="83">
        <v>1</v>
      </c>
      <c r="BC332" s="83">
        <v>0.1</v>
      </c>
      <c r="BD332" s="83">
        <v>12.5</v>
      </c>
      <c r="BE332" s="83">
        <v>2.9</v>
      </c>
      <c r="BF332" s="83">
        <v>494.6</v>
      </c>
      <c r="BG332" s="28" t="s">
        <v>148</v>
      </c>
      <c r="BH332" s="85" t="s">
        <v>184</v>
      </c>
      <c r="BI332" s="85" t="s">
        <v>192</v>
      </c>
      <c r="BJ332" s="85"/>
      <c r="BK332" s="85">
        <v>2</v>
      </c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  <c r="CW332" s="85"/>
    </row>
    <row r="333" spans="1:101" s="86" customFormat="1" ht="31.5" hidden="1" customHeight="1" x14ac:dyDescent="0.35">
      <c r="A333" s="73">
        <v>2021</v>
      </c>
      <c r="B333" s="74">
        <v>1</v>
      </c>
      <c r="C333" s="284">
        <v>44213</v>
      </c>
      <c r="D333" s="74">
        <v>236</v>
      </c>
      <c r="E333" s="74">
        <v>160</v>
      </c>
      <c r="F333" s="74">
        <v>7</v>
      </c>
      <c r="G333" s="75" t="s">
        <v>265</v>
      </c>
      <c r="H333" s="76" t="s">
        <v>266</v>
      </c>
      <c r="I333" s="76" t="s">
        <v>144</v>
      </c>
      <c r="J333" s="76">
        <v>2</v>
      </c>
      <c r="K333" s="76">
        <v>1</v>
      </c>
      <c r="L333" s="285">
        <v>200</v>
      </c>
      <c r="M333" s="286">
        <v>186</v>
      </c>
      <c r="N333" s="287">
        <v>214</v>
      </c>
      <c r="O333" s="111">
        <v>184</v>
      </c>
      <c r="P333" s="111">
        <v>199</v>
      </c>
      <c r="Q333" s="111">
        <v>195</v>
      </c>
      <c r="R333" s="111">
        <v>180</v>
      </c>
      <c r="S333" s="111">
        <v>200</v>
      </c>
      <c r="T333" s="77">
        <v>75</v>
      </c>
      <c r="U333" s="77">
        <v>79</v>
      </c>
      <c r="V333" s="111"/>
      <c r="W333" s="111"/>
      <c r="X333" s="111"/>
      <c r="Y333" s="111"/>
      <c r="Z333" s="111"/>
      <c r="AA333" s="77"/>
      <c r="AB333" s="77"/>
      <c r="AC333" s="111"/>
      <c r="AD333" s="111"/>
      <c r="AE333" s="111"/>
      <c r="AF333" s="111"/>
      <c r="AG333" s="111"/>
      <c r="AH333" s="77"/>
      <c r="AI333" s="77"/>
      <c r="AJ333" s="78">
        <v>191.6</v>
      </c>
      <c r="AK333" s="79">
        <v>76</v>
      </c>
      <c r="AL333" s="80">
        <v>95</v>
      </c>
      <c r="AM333" s="77">
        <v>94</v>
      </c>
      <c r="AN333" s="77">
        <v>77</v>
      </c>
      <c r="AO333" s="81">
        <v>4</v>
      </c>
      <c r="AP333" s="81">
        <v>5</v>
      </c>
      <c r="AQ333" s="81">
        <v>4</v>
      </c>
      <c r="AR333" s="81"/>
      <c r="AS333" s="81"/>
      <c r="AT333" s="81"/>
      <c r="AU333" s="81"/>
      <c r="AV333" s="81"/>
      <c r="AW333" s="81"/>
      <c r="AX333" s="82">
        <v>13</v>
      </c>
      <c r="AY333" s="83">
        <v>1831</v>
      </c>
      <c r="AZ333" s="149">
        <v>1.4999999999999999E-2</v>
      </c>
      <c r="BA333" s="84">
        <v>7.0000000000000001E-3</v>
      </c>
      <c r="BB333" s="83">
        <v>1</v>
      </c>
      <c r="BC333" s="83">
        <v>0.1</v>
      </c>
      <c r="BD333" s="83">
        <v>9.1999999999999993</v>
      </c>
      <c r="BE333" s="83">
        <v>2.5</v>
      </c>
      <c r="BF333" s="83">
        <v>350.8</v>
      </c>
      <c r="BG333" s="28" t="s">
        <v>267</v>
      </c>
      <c r="BH333" s="85" t="s">
        <v>267</v>
      </c>
      <c r="BI333" s="85"/>
      <c r="BJ333" s="85"/>
      <c r="BK333" s="85">
        <v>2</v>
      </c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  <c r="CW333" s="85"/>
    </row>
    <row r="334" spans="1:101" s="86" customFormat="1" ht="31.5" hidden="1" customHeight="1" x14ac:dyDescent="0.35">
      <c r="A334" s="73">
        <v>2021</v>
      </c>
      <c r="B334" s="74">
        <v>1</v>
      </c>
      <c r="C334" s="284">
        <v>44213</v>
      </c>
      <c r="D334" s="74">
        <v>243</v>
      </c>
      <c r="E334" s="74">
        <v>167</v>
      </c>
      <c r="F334" s="74">
        <v>7</v>
      </c>
      <c r="G334" s="75" t="s">
        <v>244</v>
      </c>
      <c r="H334" s="76" t="s">
        <v>245</v>
      </c>
      <c r="I334" s="76" t="s">
        <v>144</v>
      </c>
      <c r="J334" s="76">
        <v>2</v>
      </c>
      <c r="K334" s="76">
        <v>2</v>
      </c>
      <c r="L334" s="285">
        <v>888</v>
      </c>
      <c r="M334" s="286">
        <v>825.84</v>
      </c>
      <c r="N334" s="287">
        <v>950.16</v>
      </c>
      <c r="O334" s="111"/>
      <c r="P334" s="111"/>
      <c r="Q334" s="111"/>
      <c r="R334" s="111"/>
      <c r="S334" s="111"/>
      <c r="T334" s="77"/>
      <c r="U334" s="77"/>
      <c r="V334" s="111"/>
      <c r="W334" s="111"/>
      <c r="X334" s="111"/>
      <c r="Y334" s="111">
        <v>865</v>
      </c>
      <c r="Z334" s="111"/>
      <c r="AA334" s="77"/>
      <c r="AB334" s="77">
        <v>162</v>
      </c>
      <c r="AC334" s="111"/>
      <c r="AD334" s="111"/>
      <c r="AE334" s="111"/>
      <c r="AF334" s="111"/>
      <c r="AG334" s="111"/>
      <c r="AH334" s="77"/>
      <c r="AI334" s="77"/>
      <c r="AJ334" s="78">
        <v>865</v>
      </c>
      <c r="AK334" s="79">
        <v>55</v>
      </c>
      <c r="AL334" s="80">
        <v>131</v>
      </c>
      <c r="AM334" s="77">
        <v>44</v>
      </c>
      <c r="AN334" s="77">
        <v>162</v>
      </c>
      <c r="AO334" s="81">
        <v>2</v>
      </c>
      <c r="AP334" s="81">
        <v>1</v>
      </c>
      <c r="AQ334" s="81">
        <v>1</v>
      </c>
      <c r="AR334" s="81"/>
      <c r="AS334" s="81"/>
      <c r="AT334" s="81"/>
      <c r="AU334" s="81"/>
      <c r="AV334" s="81"/>
      <c r="AW334" s="81"/>
      <c r="AX334" s="82">
        <v>4</v>
      </c>
      <c r="AY334" s="83">
        <v>216</v>
      </c>
      <c r="AZ334" s="149">
        <v>1.4999999999999999E-2</v>
      </c>
      <c r="BA334" s="84">
        <v>1.9E-2</v>
      </c>
      <c r="BB334" s="83"/>
      <c r="BC334" s="83">
        <v>0</v>
      </c>
      <c r="BD334" s="83">
        <v>0.2</v>
      </c>
      <c r="BE334" s="83">
        <v>3.5</v>
      </c>
      <c r="BF334" s="83">
        <v>186.8</v>
      </c>
      <c r="BG334" s="28" t="s">
        <v>145</v>
      </c>
      <c r="BH334" s="85" t="s">
        <v>145</v>
      </c>
      <c r="BI334" s="85"/>
      <c r="BJ334" s="85"/>
      <c r="BK334" s="85">
        <v>2</v>
      </c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  <c r="CW334" s="85"/>
    </row>
    <row r="335" spans="1:101" s="86" customFormat="1" ht="31.5" hidden="1" customHeight="1" x14ac:dyDescent="0.35">
      <c r="A335" s="73">
        <v>2021</v>
      </c>
      <c r="B335" s="74">
        <v>1</v>
      </c>
      <c r="C335" s="284">
        <v>44213</v>
      </c>
      <c r="D335" s="74">
        <v>384</v>
      </c>
      <c r="E335" s="74">
        <v>556</v>
      </c>
      <c r="F335" s="74">
        <v>8</v>
      </c>
      <c r="G335" s="75" t="s">
        <v>175</v>
      </c>
      <c r="H335" s="76" t="s">
        <v>176</v>
      </c>
      <c r="I335" s="76" t="s">
        <v>144</v>
      </c>
      <c r="J335" s="76">
        <v>1</v>
      </c>
      <c r="K335" s="76">
        <v>6</v>
      </c>
      <c r="L335" s="285">
        <v>1066</v>
      </c>
      <c r="M335" s="286">
        <v>1003.106</v>
      </c>
      <c r="N335" s="287">
        <v>1141.6859999999999</v>
      </c>
      <c r="O335" s="111">
        <v>1078</v>
      </c>
      <c r="P335" s="111">
        <v>1057</v>
      </c>
      <c r="Q335" s="111">
        <v>1050</v>
      </c>
      <c r="R335" s="111">
        <v>1027</v>
      </c>
      <c r="S335" s="111">
        <v>1037</v>
      </c>
      <c r="T335" s="77">
        <v>137</v>
      </c>
      <c r="U335" s="77">
        <v>138</v>
      </c>
      <c r="V335" s="111">
        <v>1083</v>
      </c>
      <c r="W335" s="111">
        <v>1098</v>
      </c>
      <c r="X335" s="111">
        <v>1059</v>
      </c>
      <c r="Y335" s="111">
        <v>1029</v>
      </c>
      <c r="Z335" s="111">
        <v>1158</v>
      </c>
      <c r="AA335" s="77">
        <v>142</v>
      </c>
      <c r="AB335" s="77">
        <v>142</v>
      </c>
      <c r="AC335" s="111"/>
      <c r="AD335" s="111"/>
      <c r="AE335" s="111"/>
      <c r="AF335" s="111"/>
      <c r="AG335" s="111"/>
      <c r="AH335" s="77"/>
      <c r="AI335" s="77"/>
      <c r="AJ335" s="78">
        <v>1067.5999999999999</v>
      </c>
      <c r="AK335" s="79">
        <v>20</v>
      </c>
      <c r="AL335" s="80">
        <v>180</v>
      </c>
      <c r="AM335" s="77">
        <v>26</v>
      </c>
      <c r="AN335" s="77">
        <v>140</v>
      </c>
      <c r="AO335" s="81">
        <v>3</v>
      </c>
      <c r="AP335" s="81">
        <v>2</v>
      </c>
      <c r="AQ335" s="81">
        <v>4</v>
      </c>
      <c r="AR335" s="81"/>
      <c r="AS335" s="81">
        <v>0</v>
      </c>
      <c r="AT335" s="81"/>
      <c r="AU335" s="81"/>
      <c r="AV335" s="81"/>
      <c r="AW335" s="81"/>
      <c r="AX335" s="82">
        <v>9</v>
      </c>
      <c r="AY335" s="83">
        <v>225</v>
      </c>
      <c r="AZ335" s="149">
        <v>1.4999999999999999E-2</v>
      </c>
      <c r="BA335" s="84">
        <v>0.04</v>
      </c>
      <c r="BB335" s="83"/>
      <c r="BC335" s="83">
        <v>0</v>
      </c>
      <c r="BD335" s="83">
        <v>0.2</v>
      </c>
      <c r="BE335" s="83">
        <v>9.6</v>
      </c>
      <c r="BF335" s="83">
        <v>240.2</v>
      </c>
      <c r="BG335" s="28" t="s">
        <v>153</v>
      </c>
      <c r="BH335" s="85" t="s">
        <v>154</v>
      </c>
      <c r="BI335" s="85" t="s">
        <v>177</v>
      </c>
      <c r="BJ335" s="85"/>
      <c r="BK335" s="85">
        <v>2</v>
      </c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  <c r="CW335" s="85"/>
    </row>
    <row r="336" spans="1:101" s="86" customFormat="1" ht="31.5" hidden="1" customHeight="1" x14ac:dyDescent="0.35">
      <c r="A336" s="73">
        <v>2021</v>
      </c>
      <c r="B336" s="74">
        <v>1</v>
      </c>
      <c r="C336" s="284">
        <v>44213</v>
      </c>
      <c r="D336" s="74">
        <v>384</v>
      </c>
      <c r="E336" s="74">
        <v>557</v>
      </c>
      <c r="F336" s="74">
        <v>8</v>
      </c>
      <c r="G336" s="75" t="s">
        <v>178</v>
      </c>
      <c r="H336" s="76" t="s">
        <v>179</v>
      </c>
      <c r="I336" s="76" t="s">
        <v>144</v>
      </c>
      <c r="J336" s="76">
        <v>1</v>
      </c>
      <c r="K336" s="76">
        <v>6</v>
      </c>
      <c r="L336" s="285">
        <v>182</v>
      </c>
      <c r="M336" s="286">
        <v>171.262</v>
      </c>
      <c r="N336" s="287">
        <v>194.922</v>
      </c>
      <c r="O336" s="111">
        <v>199</v>
      </c>
      <c r="P336" s="111">
        <v>193</v>
      </c>
      <c r="Q336" s="111">
        <v>209</v>
      </c>
      <c r="R336" s="111">
        <v>189</v>
      </c>
      <c r="S336" s="111">
        <v>187</v>
      </c>
      <c r="T336" s="77">
        <v>137</v>
      </c>
      <c r="U336" s="77">
        <v>138</v>
      </c>
      <c r="V336" s="111">
        <v>197</v>
      </c>
      <c r="W336" s="111">
        <v>193</v>
      </c>
      <c r="X336" s="111">
        <v>190</v>
      </c>
      <c r="Y336" s="111">
        <v>188</v>
      </c>
      <c r="Z336" s="111">
        <v>190</v>
      </c>
      <c r="AA336" s="77">
        <v>142</v>
      </c>
      <c r="AB336" s="77">
        <v>142</v>
      </c>
      <c r="AC336" s="111"/>
      <c r="AD336" s="111"/>
      <c r="AE336" s="111"/>
      <c r="AF336" s="111"/>
      <c r="AG336" s="111"/>
      <c r="AH336" s="77"/>
      <c r="AI336" s="77"/>
      <c r="AJ336" s="78">
        <v>193.5</v>
      </c>
      <c r="AK336" s="79">
        <v>20</v>
      </c>
      <c r="AL336" s="80">
        <v>180</v>
      </c>
      <c r="AM336" s="77">
        <v>26</v>
      </c>
      <c r="AN336" s="77">
        <v>140</v>
      </c>
      <c r="AO336" s="81">
        <v>2</v>
      </c>
      <c r="AP336" s="81">
        <v>3</v>
      </c>
      <c r="AQ336" s="81">
        <v>4</v>
      </c>
      <c r="AR336" s="81"/>
      <c r="AS336" s="81">
        <v>1</v>
      </c>
      <c r="AT336" s="81"/>
      <c r="AU336" s="81"/>
      <c r="AV336" s="81"/>
      <c r="AW336" s="81"/>
      <c r="AX336" s="82">
        <v>9</v>
      </c>
      <c r="AY336" s="83">
        <v>225</v>
      </c>
      <c r="AZ336" s="149">
        <v>1.4999999999999999E-2</v>
      </c>
      <c r="BA336" s="84">
        <v>0.04</v>
      </c>
      <c r="BB336" s="83"/>
      <c r="BC336" s="83">
        <v>0</v>
      </c>
      <c r="BD336" s="83">
        <v>1.2</v>
      </c>
      <c r="BE336" s="83">
        <v>1.7</v>
      </c>
      <c r="BF336" s="83">
        <v>43.5</v>
      </c>
      <c r="BG336" s="28" t="s">
        <v>153</v>
      </c>
      <c r="BH336" s="85" t="s">
        <v>154</v>
      </c>
      <c r="BI336" s="85" t="s">
        <v>177</v>
      </c>
      <c r="BJ336" s="85" t="s">
        <v>180</v>
      </c>
      <c r="BK336" s="85">
        <v>2</v>
      </c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  <c r="CW336" s="85"/>
    </row>
    <row r="337" spans="1:101" s="86" customFormat="1" ht="31.5" customHeight="1" x14ac:dyDescent="0.35">
      <c r="A337" s="73">
        <v>2021</v>
      </c>
      <c r="B337" s="74">
        <v>1</v>
      </c>
      <c r="C337" s="284">
        <v>44213</v>
      </c>
      <c r="D337" s="74">
        <v>159</v>
      </c>
      <c r="E337" s="74">
        <v>299</v>
      </c>
      <c r="F337" s="74">
        <v>28</v>
      </c>
      <c r="G337" s="75" t="s">
        <v>181</v>
      </c>
      <c r="H337" s="76" t="s">
        <v>182</v>
      </c>
      <c r="I337" s="76" t="s">
        <v>183</v>
      </c>
      <c r="J337" s="76">
        <v>3</v>
      </c>
      <c r="K337" s="76">
        <v>2</v>
      </c>
      <c r="L337" s="285">
        <v>115</v>
      </c>
      <c r="M337" s="286">
        <v>106.95</v>
      </c>
      <c r="N337" s="287">
        <v>123.05</v>
      </c>
      <c r="O337" s="111">
        <v>110</v>
      </c>
      <c r="P337" s="111">
        <v>107</v>
      </c>
      <c r="Q337" s="111">
        <v>103</v>
      </c>
      <c r="R337" s="111">
        <v>111</v>
      </c>
      <c r="S337" s="111">
        <v>109</v>
      </c>
      <c r="T337" s="77">
        <v>129</v>
      </c>
      <c r="U337" s="77">
        <v>125</v>
      </c>
      <c r="V337" s="111">
        <v>105</v>
      </c>
      <c r="W337" s="111">
        <v>109</v>
      </c>
      <c r="X337" s="111">
        <v>108</v>
      </c>
      <c r="Y337" s="111">
        <v>109</v>
      </c>
      <c r="Z337" s="111">
        <v>108</v>
      </c>
      <c r="AA337" s="77">
        <v>128</v>
      </c>
      <c r="AB337" s="77">
        <v>128</v>
      </c>
      <c r="AC337" s="111"/>
      <c r="AD337" s="111"/>
      <c r="AE337" s="111"/>
      <c r="AF337" s="111"/>
      <c r="AG337" s="111"/>
      <c r="AH337" s="77"/>
      <c r="AI337" s="77"/>
      <c r="AJ337" s="78">
        <v>107.9</v>
      </c>
      <c r="AK337" s="79">
        <v>70</v>
      </c>
      <c r="AL337" s="80">
        <v>154</v>
      </c>
      <c r="AM337" s="77">
        <v>85</v>
      </c>
      <c r="AN337" s="77">
        <v>128</v>
      </c>
      <c r="AO337" s="81">
        <v>6</v>
      </c>
      <c r="AP337" s="81">
        <v>2</v>
      </c>
      <c r="AQ337" s="81">
        <v>7</v>
      </c>
      <c r="AR337" s="81"/>
      <c r="AS337" s="81"/>
      <c r="AT337" s="81"/>
      <c r="AU337" s="81"/>
      <c r="AV337" s="81"/>
      <c r="AW337" s="81"/>
      <c r="AX337" s="82">
        <v>15</v>
      </c>
      <c r="AY337" s="83">
        <v>1623</v>
      </c>
      <c r="AZ337" s="149">
        <v>0.02</v>
      </c>
      <c r="BA337" s="84">
        <v>8.9999999999999993E-3</v>
      </c>
      <c r="BB337" s="83">
        <v>1</v>
      </c>
      <c r="BC337" s="83">
        <v>0.1</v>
      </c>
      <c r="BD337" s="83">
        <v>14.1</v>
      </c>
      <c r="BE337" s="83">
        <v>1.6</v>
      </c>
      <c r="BF337" s="83">
        <v>175.1</v>
      </c>
      <c r="BG337" s="28" t="s">
        <v>148</v>
      </c>
      <c r="BH337" s="85" t="s">
        <v>184</v>
      </c>
      <c r="BI337" s="85"/>
      <c r="BJ337" s="85"/>
      <c r="BK337" s="85">
        <v>2</v>
      </c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  <c r="CW337" s="85"/>
    </row>
    <row r="338" spans="1:101" s="86" customFormat="1" ht="31.5" customHeight="1" x14ac:dyDescent="0.35">
      <c r="A338" s="73">
        <v>2021</v>
      </c>
      <c r="B338" s="74">
        <v>1</v>
      </c>
      <c r="C338" s="284">
        <v>44213</v>
      </c>
      <c r="D338" s="74">
        <v>227</v>
      </c>
      <c r="E338" s="74">
        <v>155</v>
      </c>
      <c r="F338" s="74">
        <v>30</v>
      </c>
      <c r="G338" s="75" t="s">
        <v>324</v>
      </c>
      <c r="H338" s="76" t="s">
        <v>325</v>
      </c>
      <c r="I338" s="76" t="s">
        <v>326</v>
      </c>
      <c r="J338" s="76">
        <v>3</v>
      </c>
      <c r="K338" s="76">
        <v>2</v>
      </c>
      <c r="L338" s="285">
        <v>122</v>
      </c>
      <c r="M338" s="286">
        <v>113.46</v>
      </c>
      <c r="N338" s="287">
        <v>130.54</v>
      </c>
      <c r="O338" s="111"/>
      <c r="P338" s="111"/>
      <c r="Q338" s="111"/>
      <c r="R338" s="111"/>
      <c r="S338" s="111"/>
      <c r="T338" s="77"/>
      <c r="U338" s="77"/>
      <c r="V338" s="111">
        <v>124</v>
      </c>
      <c r="W338" s="111">
        <v>135</v>
      </c>
      <c r="X338" s="111">
        <v>124</v>
      </c>
      <c r="Y338" s="111">
        <v>119</v>
      </c>
      <c r="Z338" s="111">
        <v>122</v>
      </c>
      <c r="AA338" s="77">
        <v>124</v>
      </c>
      <c r="AB338" s="77">
        <v>129</v>
      </c>
      <c r="AC338" s="111"/>
      <c r="AD338" s="111"/>
      <c r="AE338" s="111"/>
      <c r="AF338" s="111"/>
      <c r="AG338" s="111"/>
      <c r="AH338" s="77"/>
      <c r="AI338" s="77"/>
      <c r="AJ338" s="78">
        <v>124.8</v>
      </c>
      <c r="AK338" s="79">
        <v>61</v>
      </c>
      <c r="AL338" s="80">
        <v>177</v>
      </c>
      <c r="AM338" s="77">
        <v>85</v>
      </c>
      <c r="AN338" s="77">
        <v>127</v>
      </c>
      <c r="AO338" s="81">
        <v>5</v>
      </c>
      <c r="AP338" s="81">
        <v>3</v>
      </c>
      <c r="AQ338" s="81">
        <v>5</v>
      </c>
      <c r="AR338" s="81"/>
      <c r="AS338" s="81"/>
      <c r="AT338" s="81"/>
      <c r="AU338" s="81"/>
      <c r="AV338" s="81"/>
      <c r="AW338" s="81"/>
      <c r="AX338" s="82">
        <v>13</v>
      </c>
      <c r="AY338" s="83">
        <v>1069</v>
      </c>
      <c r="AZ338" s="149">
        <v>0.02</v>
      </c>
      <c r="BA338" s="84">
        <v>1.2E-2</v>
      </c>
      <c r="BB338" s="83">
        <v>1</v>
      </c>
      <c r="BC338" s="83">
        <v>0.1</v>
      </c>
      <c r="BD338" s="83">
        <v>8.8000000000000007</v>
      </c>
      <c r="BE338" s="83">
        <v>1.6</v>
      </c>
      <c r="BF338" s="83">
        <v>133.4</v>
      </c>
      <c r="BG338" s="28" t="s">
        <v>148</v>
      </c>
      <c r="BH338" s="85" t="s">
        <v>184</v>
      </c>
      <c r="BI338" s="85" t="s">
        <v>327</v>
      </c>
      <c r="BJ338" s="85"/>
      <c r="BK338" s="85">
        <v>2</v>
      </c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  <c r="CW338" s="85"/>
    </row>
    <row r="339" spans="1:101" s="86" customFormat="1" ht="31.5" customHeight="1" x14ac:dyDescent="0.35">
      <c r="A339" s="73">
        <v>2021</v>
      </c>
      <c r="B339" s="74">
        <v>1</v>
      </c>
      <c r="C339" s="284">
        <v>44213</v>
      </c>
      <c r="D339" s="74">
        <v>214</v>
      </c>
      <c r="E339" s="74">
        <v>142</v>
      </c>
      <c r="F339" s="74">
        <v>48</v>
      </c>
      <c r="G339" s="75" t="s">
        <v>258</v>
      </c>
      <c r="H339" s="76" t="s">
        <v>259</v>
      </c>
      <c r="I339" s="76" t="s">
        <v>191</v>
      </c>
      <c r="J339" s="76">
        <v>4</v>
      </c>
      <c r="K339" s="76">
        <v>1</v>
      </c>
      <c r="L339" s="285">
        <v>351</v>
      </c>
      <c r="M339" s="286">
        <v>326.43</v>
      </c>
      <c r="N339" s="287">
        <v>375.57</v>
      </c>
      <c r="O339" s="111">
        <v>400</v>
      </c>
      <c r="P339" s="111"/>
      <c r="Q339" s="111"/>
      <c r="R339" s="111"/>
      <c r="S339" s="111"/>
      <c r="T339" s="77">
        <v>205</v>
      </c>
      <c r="U339" s="77"/>
      <c r="V339" s="111"/>
      <c r="W339" s="111"/>
      <c r="X339" s="111"/>
      <c r="Y339" s="111"/>
      <c r="Z339" s="111"/>
      <c r="AA339" s="77"/>
      <c r="AB339" s="77"/>
      <c r="AC339" s="111"/>
      <c r="AD339" s="111"/>
      <c r="AE339" s="111"/>
      <c r="AF339" s="111"/>
      <c r="AG339" s="111"/>
      <c r="AH339" s="77"/>
      <c r="AI339" s="77"/>
      <c r="AJ339" s="78">
        <v>400</v>
      </c>
      <c r="AK339" s="79">
        <v>68</v>
      </c>
      <c r="AL339" s="80">
        <v>212</v>
      </c>
      <c r="AM339" s="77">
        <v>70</v>
      </c>
      <c r="AN339" s="77">
        <v>205</v>
      </c>
      <c r="AO339" s="81">
        <v>2</v>
      </c>
      <c r="AP339" s="81"/>
      <c r="AQ339" s="81">
        <v>1</v>
      </c>
      <c r="AR339" s="81"/>
      <c r="AS339" s="81"/>
      <c r="AT339" s="81"/>
      <c r="AU339" s="81"/>
      <c r="AV339" s="81"/>
      <c r="AW339" s="81"/>
      <c r="AX339" s="82">
        <v>3</v>
      </c>
      <c r="AY339" s="83">
        <v>59</v>
      </c>
      <c r="AZ339" s="149">
        <v>0.02</v>
      </c>
      <c r="BA339" s="84">
        <v>5.0999999999999997E-2</v>
      </c>
      <c r="BB339" s="83"/>
      <c r="BC339" s="83">
        <v>0</v>
      </c>
      <c r="BD339" s="83">
        <v>0.2</v>
      </c>
      <c r="BE339" s="83">
        <v>1.2</v>
      </c>
      <c r="BF339" s="83">
        <v>23.6</v>
      </c>
      <c r="BG339" s="28" t="s">
        <v>148</v>
      </c>
      <c r="BH339" s="85" t="s">
        <v>187</v>
      </c>
      <c r="BI339" s="85" t="s">
        <v>260</v>
      </c>
      <c r="BJ339" s="85"/>
      <c r="BK339" s="85">
        <v>2</v>
      </c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  <c r="CW339" s="85"/>
    </row>
    <row r="340" spans="1:101" s="86" customFormat="1" ht="31.5" hidden="1" customHeight="1" x14ac:dyDescent="0.35">
      <c r="A340" s="73">
        <v>2021</v>
      </c>
      <c r="B340" s="74">
        <v>1</v>
      </c>
      <c r="C340" s="284">
        <v>44214</v>
      </c>
      <c r="D340" s="74">
        <v>1</v>
      </c>
      <c r="E340" s="74">
        <v>1</v>
      </c>
      <c r="F340" s="74">
        <v>2</v>
      </c>
      <c r="G340" s="75" t="s">
        <v>328</v>
      </c>
      <c r="H340" s="76" t="s">
        <v>329</v>
      </c>
      <c r="I340" s="76" t="s">
        <v>144</v>
      </c>
      <c r="J340" s="76">
        <v>3</v>
      </c>
      <c r="K340" s="76">
        <v>2</v>
      </c>
      <c r="L340" s="285">
        <v>111</v>
      </c>
      <c r="M340" s="286">
        <v>103.23</v>
      </c>
      <c r="N340" s="287">
        <v>118.77</v>
      </c>
      <c r="O340" s="111">
        <v>100</v>
      </c>
      <c r="P340" s="111">
        <v>106</v>
      </c>
      <c r="Q340" s="111">
        <v>106</v>
      </c>
      <c r="R340" s="111">
        <v>109</v>
      </c>
      <c r="S340" s="111">
        <v>113</v>
      </c>
      <c r="T340" s="77">
        <v>96</v>
      </c>
      <c r="U340" s="77">
        <v>87</v>
      </c>
      <c r="V340" s="111">
        <v>105</v>
      </c>
      <c r="W340" s="111">
        <v>114</v>
      </c>
      <c r="X340" s="111">
        <v>118</v>
      </c>
      <c r="Y340" s="111">
        <v>114</v>
      </c>
      <c r="Z340" s="111">
        <v>109</v>
      </c>
      <c r="AA340" s="77">
        <v>95</v>
      </c>
      <c r="AB340" s="77">
        <v>95</v>
      </c>
      <c r="AC340" s="111"/>
      <c r="AD340" s="111"/>
      <c r="AE340" s="111"/>
      <c r="AF340" s="111"/>
      <c r="AG340" s="111"/>
      <c r="AH340" s="77"/>
      <c r="AI340" s="77"/>
      <c r="AJ340" s="78">
        <v>109.4</v>
      </c>
      <c r="AK340" s="79">
        <v>108</v>
      </c>
      <c r="AL340" s="80">
        <v>100</v>
      </c>
      <c r="AM340" s="77">
        <v>116</v>
      </c>
      <c r="AN340" s="77">
        <v>93</v>
      </c>
      <c r="AO340" s="81">
        <v>6</v>
      </c>
      <c r="AP340" s="81">
        <v>2</v>
      </c>
      <c r="AQ340" s="81">
        <v>10</v>
      </c>
      <c r="AR340" s="81"/>
      <c r="AS340" s="81"/>
      <c r="AT340" s="81"/>
      <c r="AU340" s="81"/>
      <c r="AV340" s="81"/>
      <c r="AW340" s="81"/>
      <c r="AX340" s="82">
        <v>18</v>
      </c>
      <c r="AY340" s="83">
        <v>2770</v>
      </c>
      <c r="AZ340" s="149">
        <v>1.4999999999999999E-2</v>
      </c>
      <c r="BA340" s="84">
        <v>6.0000000000000001E-3</v>
      </c>
      <c r="BB340" s="83">
        <v>1</v>
      </c>
      <c r="BC340" s="83">
        <v>0.2</v>
      </c>
      <c r="BD340" s="83">
        <v>25</v>
      </c>
      <c r="BE340" s="83">
        <v>2</v>
      </c>
      <c r="BF340" s="83">
        <v>303</v>
      </c>
      <c r="BG340" s="28" t="s">
        <v>229</v>
      </c>
      <c r="BH340" s="85" t="s">
        <v>229</v>
      </c>
      <c r="BI340" s="85"/>
      <c r="BJ340" s="85"/>
      <c r="BK340" s="85">
        <v>3</v>
      </c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  <c r="CW340" s="85"/>
    </row>
    <row r="341" spans="1:101" s="86" customFormat="1" ht="31.5" hidden="1" customHeight="1" x14ac:dyDescent="0.35">
      <c r="A341" s="73">
        <v>2021</v>
      </c>
      <c r="B341" s="74">
        <v>1</v>
      </c>
      <c r="C341" s="284">
        <v>44214</v>
      </c>
      <c r="D341" s="74">
        <v>1</v>
      </c>
      <c r="E341" s="74">
        <v>2</v>
      </c>
      <c r="F341" s="74">
        <v>2</v>
      </c>
      <c r="G341" s="75" t="s">
        <v>330</v>
      </c>
      <c r="H341" s="76" t="s">
        <v>331</v>
      </c>
      <c r="I341" s="76" t="s">
        <v>144</v>
      </c>
      <c r="J341" s="76">
        <v>3</v>
      </c>
      <c r="K341" s="76">
        <v>2</v>
      </c>
      <c r="L341" s="285">
        <v>113</v>
      </c>
      <c r="M341" s="286">
        <v>105.09</v>
      </c>
      <c r="N341" s="287">
        <v>120.91</v>
      </c>
      <c r="O341" s="111">
        <v>125</v>
      </c>
      <c r="P341" s="111">
        <v>118</v>
      </c>
      <c r="Q341" s="111">
        <v>110</v>
      </c>
      <c r="R341" s="111">
        <v>123</v>
      </c>
      <c r="S341" s="111">
        <v>119</v>
      </c>
      <c r="T341" s="77">
        <v>96</v>
      </c>
      <c r="U341" s="77">
        <v>87</v>
      </c>
      <c r="V341" s="111">
        <v>94</v>
      </c>
      <c r="W341" s="111">
        <v>109</v>
      </c>
      <c r="X341" s="111">
        <v>112</v>
      </c>
      <c r="Y341" s="111">
        <v>108</v>
      </c>
      <c r="Z341" s="111">
        <v>111</v>
      </c>
      <c r="AA341" s="77">
        <v>95</v>
      </c>
      <c r="AB341" s="77">
        <v>95</v>
      </c>
      <c r="AC341" s="111"/>
      <c r="AD341" s="111"/>
      <c r="AE341" s="111"/>
      <c r="AF341" s="111"/>
      <c r="AG341" s="111"/>
      <c r="AH341" s="77"/>
      <c r="AI341" s="77"/>
      <c r="AJ341" s="78">
        <v>112.9</v>
      </c>
      <c r="AK341" s="79">
        <v>108</v>
      </c>
      <c r="AL341" s="80">
        <v>100</v>
      </c>
      <c r="AM341" s="77">
        <v>116</v>
      </c>
      <c r="AN341" s="77">
        <v>93</v>
      </c>
      <c r="AO341" s="81">
        <v>8</v>
      </c>
      <c r="AP341" s="81">
        <v>4</v>
      </c>
      <c r="AQ341" s="81">
        <v>7</v>
      </c>
      <c r="AR341" s="81"/>
      <c r="AS341" s="81"/>
      <c r="AT341" s="81"/>
      <c r="AU341" s="81"/>
      <c r="AV341" s="81"/>
      <c r="AW341" s="81"/>
      <c r="AX341" s="82">
        <v>19</v>
      </c>
      <c r="AY341" s="83">
        <v>2801</v>
      </c>
      <c r="AZ341" s="149">
        <v>1.4999999999999999E-2</v>
      </c>
      <c r="BA341" s="84">
        <v>7.0000000000000001E-3</v>
      </c>
      <c r="BB341" s="83">
        <v>1</v>
      </c>
      <c r="BC341" s="83">
        <v>0.2</v>
      </c>
      <c r="BD341" s="83">
        <v>24.8</v>
      </c>
      <c r="BE341" s="83">
        <v>2.1</v>
      </c>
      <c r="BF341" s="83">
        <v>316.2</v>
      </c>
      <c r="BG341" s="28" t="s">
        <v>229</v>
      </c>
      <c r="BH341" s="85" t="s">
        <v>229</v>
      </c>
      <c r="BI341" s="85"/>
      <c r="BJ341" s="85"/>
      <c r="BK341" s="85">
        <v>3</v>
      </c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  <c r="CW341" s="85"/>
    </row>
    <row r="342" spans="1:101" s="86" customFormat="1" ht="31.5" customHeight="1" x14ac:dyDescent="0.35">
      <c r="A342" s="73">
        <v>2021</v>
      </c>
      <c r="B342" s="74">
        <v>1</v>
      </c>
      <c r="C342" s="284">
        <v>44214</v>
      </c>
      <c r="D342" s="74">
        <v>381</v>
      </c>
      <c r="E342" s="74">
        <v>445</v>
      </c>
      <c r="F342" s="74">
        <v>2</v>
      </c>
      <c r="G342" s="75" t="s">
        <v>230</v>
      </c>
      <c r="H342" s="76" t="s">
        <v>231</v>
      </c>
      <c r="I342" s="76" t="s">
        <v>144</v>
      </c>
      <c r="J342" s="76">
        <v>3</v>
      </c>
      <c r="K342" s="76">
        <v>4</v>
      </c>
      <c r="L342" s="285">
        <v>28</v>
      </c>
      <c r="M342" s="286">
        <v>25.2</v>
      </c>
      <c r="N342" s="287">
        <v>30.8</v>
      </c>
      <c r="O342" s="111"/>
      <c r="P342" s="111"/>
      <c r="Q342" s="111"/>
      <c r="R342" s="111"/>
      <c r="S342" s="111"/>
      <c r="T342" s="77"/>
      <c r="U342" s="77"/>
      <c r="V342" s="111"/>
      <c r="W342" s="111"/>
      <c r="X342" s="111"/>
      <c r="Y342" s="111"/>
      <c r="Z342" s="111"/>
      <c r="AA342" s="77"/>
      <c r="AB342" s="77"/>
      <c r="AC342" s="111"/>
      <c r="AD342" s="111"/>
      <c r="AE342" s="111"/>
      <c r="AF342" s="111"/>
      <c r="AG342" s="111"/>
      <c r="AH342" s="77"/>
      <c r="AI342" s="77"/>
      <c r="AJ342" s="78"/>
      <c r="AK342" s="79">
        <v>60</v>
      </c>
      <c r="AL342" s="80">
        <v>180</v>
      </c>
      <c r="AM342" s="77"/>
      <c r="AN342" s="77"/>
      <c r="AO342" s="81"/>
      <c r="AP342" s="81"/>
      <c r="AQ342" s="81"/>
      <c r="AR342" s="81"/>
      <c r="AS342" s="81"/>
      <c r="AT342" s="81"/>
      <c r="AU342" s="81"/>
      <c r="AV342" s="81"/>
      <c r="AW342" s="81"/>
      <c r="AX342" s="82"/>
      <c r="AY342" s="83">
        <v>200</v>
      </c>
      <c r="AZ342" s="149">
        <v>1.4999999999999999E-2</v>
      </c>
      <c r="BA342" s="84"/>
      <c r="BB342" s="83"/>
      <c r="BC342" s="83"/>
      <c r="BD342" s="83">
        <v>7.1</v>
      </c>
      <c r="BE342" s="83"/>
      <c r="BF342" s="83"/>
      <c r="BG342" s="28" t="s">
        <v>148</v>
      </c>
      <c r="BH342" s="85" t="s">
        <v>149</v>
      </c>
      <c r="BI342" s="85" t="s">
        <v>232</v>
      </c>
      <c r="BJ342" s="85"/>
      <c r="BK342" s="85">
        <v>3</v>
      </c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  <c r="CW342" s="85"/>
    </row>
    <row r="343" spans="1:101" s="86" customFormat="1" ht="31.5" customHeight="1" x14ac:dyDescent="0.35">
      <c r="A343" s="73">
        <v>2021</v>
      </c>
      <c r="B343" s="74">
        <v>1</v>
      </c>
      <c r="C343" s="284">
        <v>44214</v>
      </c>
      <c r="D343" s="74">
        <v>381</v>
      </c>
      <c r="E343" s="74">
        <v>446</v>
      </c>
      <c r="F343" s="74">
        <v>2</v>
      </c>
      <c r="G343" s="75" t="s">
        <v>233</v>
      </c>
      <c r="H343" s="76" t="s">
        <v>234</v>
      </c>
      <c r="I343" s="76" t="s">
        <v>144</v>
      </c>
      <c r="J343" s="76">
        <v>3</v>
      </c>
      <c r="K343" s="76">
        <v>4</v>
      </c>
      <c r="L343" s="285">
        <v>167</v>
      </c>
      <c r="M343" s="286">
        <v>150.30000000000001</v>
      </c>
      <c r="N343" s="287">
        <v>183.7</v>
      </c>
      <c r="O343" s="111"/>
      <c r="P343" s="111"/>
      <c r="Q343" s="111"/>
      <c r="R343" s="111"/>
      <c r="S343" s="111"/>
      <c r="T343" s="77"/>
      <c r="U343" s="77"/>
      <c r="V343" s="111"/>
      <c r="W343" s="111"/>
      <c r="X343" s="111"/>
      <c r="Y343" s="111"/>
      <c r="Z343" s="111"/>
      <c r="AA343" s="77"/>
      <c r="AB343" s="77"/>
      <c r="AC343" s="111"/>
      <c r="AD343" s="111"/>
      <c r="AE343" s="111"/>
      <c r="AF343" s="111"/>
      <c r="AG343" s="111"/>
      <c r="AH343" s="77"/>
      <c r="AI343" s="77"/>
      <c r="AJ343" s="78"/>
      <c r="AK343" s="79">
        <v>60</v>
      </c>
      <c r="AL343" s="80">
        <v>180</v>
      </c>
      <c r="AM343" s="77"/>
      <c r="AN343" s="77"/>
      <c r="AO343" s="81"/>
      <c r="AP343" s="81"/>
      <c r="AQ343" s="81"/>
      <c r="AR343" s="81"/>
      <c r="AS343" s="81"/>
      <c r="AT343" s="81"/>
      <c r="AU343" s="81"/>
      <c r="AV343" s="81"/>
      <c r="AW343" s="81"/>
      <c r="AX343" s="82"/>
      <c r="AY343" s="83">
        <v>90</v>
      </c>
      <c r="AZ343" s="149">
        <v>1.4999999999999999E-2</v>
      </c>
      <c r="BA343" s="84"/>
      <c r="BB343" s="83"/>
      <c r="BC343" s="83"/>
      <c r="BD343" s="83">
        <v>0.5</v>
      </c>
      <c r="BE343" s="83"/>
      <c r="BF343" s="83"/>
      <c r="BG343" s="28" t="s">
        <v>148</v>
      </c>
      <c r="BH343" s="85" t="s">
        <v>149</v>
      </c>
      <c r="BI343" s="85" t="s">
        <v>235</v>
      </c>
      <c r="BJ343" s="85"/>
      <c r="BK343" s="85">
        <v>3</v>
      </c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  <c r="CW343" s="85"/>
    </row>
    <row r="344" spans="1:101" s="86" customFormat="1" ht="31.5" customHeight="1" x14ac:dyDescent="0.35">
      <c r="A344" s="73">
        <v>2021</v>
      </c>
      <c r="B344" s="74">
        <v>1</v>
      </c>
      <c r="C344" s="284">
        <v>44214</v>
      </c>
      <c r="D344" s="74">
        <v>381</v>
      </c>
      <c r="E344" s="74">
        <v>447</v>
      </c>
      <c r="F344" s="74">
        <v>2</v>
      </c>
      <c r="G344" s="75" t="s">
        <v>236</v>
      </c>
      <c r="H344" s="76" t="s">
        <v>237</v>
      </c>
      <c r="I344" s="76" t="s">
        <v>144</v>
      </c>
      <c r="J344" s="76">
        <v>3</v>
      </c>
      <c r="K344" s="76">
        <v>4</v>
      </c>
      <c r="L344" s="285">
        <v>177</v>
      </c>
      <c r="M344" s="286">
        <v>159.30000000000001</v>
      </c>
      <c r="N344" s="287">
        <v>194.7</v>
      </c>
      <c r="O344" s="111"/>
      <c r="P344" s="111"/>
      <c r="Q344" s="111"/>
      <c r="R344" s="111"/>
      <c r="S344" s="111"/>
      <c r="T344" s="77"/>
      <c r="U344" s="77"/>
      <c r="V344" s="111"/>
      <c r="W344" s="111"/>
      <c r="X344" s="111"/>
      <c r="Y344" s="111"/>
      <c r="Z344" s="111"/>
      <c r="AA344" s="77"/>
      <c r="AB344" s="77"/>
      <c r="AC344" s="111"/>
      <c r="AD344" s="111"/>
      <c r="AE344" s="111"/>
      <c r="AF344" s="111"/>
      <c r="AG344" s="111"/>
      <c r="AH344" s="77"/>
      <c r="AI344" s="77"/>
      <c r="AJ344" s="78"/>
      <c r="AK344" s="79">
        <v>60</v>
      </c>
      <c r="AL344" s="80">
        <v>180</v>
      </c>
      <c r="AM344" s="77"/>
      <c r="AN344" s="77"/>
      <c r="AO344" s="81"/>
      <c r="AP344" s="81"/>
      <c r="AQ344" s="81"/>
      <c r="AR344" s="81"/>
      <c r="AS344" s="81"/>
      <c r="AT344" s="81"/>
      <c r="AU344" s="81"/>
      <c r="AV344" s="81"/>
      <c r="AW344" s="81"/>
      <c r="AX344" s="82"/>
      <c r="AY344" s="83">
        <v>160</v>
      </c>
      <c r="AZ344" s="149">
        <v>1.4999999999999999E-2</v>
      </c>
      <c r="BA344" s="84"/>
      <c r="BB344" s="83"/>
      <c r="BC344" s="83"/>
      <c r="BD344" s="83">
        <v>0.9</v>
      </c>
      <c r="BE344" s="83"/>
      <c r="BF344" s="83"/>
      <c r="BG344" s="28" t="s">
        <v>148</v>
      </c>
      <c r="BH344" s="85" t="s">
        <v>149</v>
      </c>
      <c r="BI344" s="85" t="s">
        <v>238</v>
      </c>
      <c r="BJ344" s="85"/>
      <c r="BK344" s="85">
        <v>3</v>
      </c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  <c r="CW344" s="85"/>
    </row>
    <row r="345" spans="1:101" s="86" customFormat="1" ht="31.5" customHeight="1" x14ac:dyDescent="0.35">
      <c r="A345" s="73">
        <v>2021</v>
      </c>
      <c r="B345" s="74">
        <v>1</v>
      </c>
      <c r="C345" s="284">
        <v>44214</v>
      </c>
      <c r="D345" s="74">
        <v>381</v>
      </c>
      <c r="E345" s="74">
        <v>448</v>
      </c>
      <c r="F345" s="74">
        <v>2</v>
      </c>
      <c r="G345" s="75" t="s">
        <v>239</v>
      </c>
      <c r="H345" s="76" t="s">
        <v>240</v>
      </c>
      <c r="I345" s="76" t="s">
        <v>144</v>
      </c>
      <c r="J345" s="76">
        <v>3</v>
      </c>
      <c r="K345" s="76">
        <v>4</v>
      </c>
      <c r="L345" s="285">
        <v>23</v>
      </c>
      <c r="M345" s="286">
        <v>20.7</v>
      </c>
      <c r="N345" s="287">
        <v>25.3</v>
      </c>
      <c r="O345" s="111"/>
      <c r="P345" s="111"/>
      <c r="Q345" s="111"/>
      <c r="R345" s="111"/>
      <c r="S345" s="111"/>
      <c r="T345" s="77"/>
      <c r="U345" s="77"/>
      <c r="V345" s="111"/>
      <c r="W345" s="111"/>
      <c r="X345" s="111"/>
      <c r="Y345" s="111"/>
      <c r="Z345" s="111"/>
      <c r="AA345" s="77"/>
      <c r="AB345" s="77"/>
      <c r="AC345" s="111"/>
      <c r="AD345" s="111"/>
      <c r="AE345" s="111"/>
      <c r="AF345" s="111"/>
      <c r="AG345" s="111"/>
      <c r="AH345" s="77"/>
      <c r="AI345" s="77"/>
      <c r="AJ345" s="78"/>
      <c r="AK345" s="79">
        <v>60</v>
      </c>
      <c r="AL345" s="80">
        <v>180</v>
      </c>
      <c r="AM345" s="77"/>
      <c r="AN345" s="77"/>
      <c r="AO345" s="81"/>
      <c r="AP345" s="81"/>
      <c r="AQ345" s="81"/>
      <c r="AR345" s="81"/>
      <c r="AS345" s="81"/>
      <c r="AT345" s="81"/>
      <c r="AU345" s="81"/>
      <c r="AV345" s="81"/>
      <c r="AW345" s="81"/>
      <c r="AX345" s="82"/>
      <c r="AY345" s="83">
        <v>160</v>
      </c>
      <c r="AZ345" s="149">
        <v>1.4999999999999999E-2</v>
      </c>
      <c r="BA345" s="84"/>
      <c r="BB345" s="83"/>
      <c r="BC345" s="83"/>
      <c r="BD345" s="83">
        <v>7</v>
      </c>
      <c r="BE345" s="83"/>
      <c r="BF345" s="83"/>
      <c r="BG345" s="28" t="s">
        <v>148</v>
      </c>
      <c r="BH345" s="85" t="s">
        <v>149</v>
      </c>
      <c r="BI345" s="85" t="s">
        <v>241</v>
      </c>
      <c r="BJ345" s="85"/>
      <c r="BK345" s="85">
        <v>3</v>
      </c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  <c r="CW345" s="85"/>
    </row>
    <row r="346" spans="1:101" s="86" customFormat="1" ht="31.5" hidden="1" customHeight="1" x14ac:dyDescent="0.35">
      <c r="A346" s="73">
        <v>2021</v>
      </c>
      <c r="B346" s="74">
        <v>1</v>
      </c>
      <c r="C346" s="284">
        <v>44214</v>
      </c>
      <c r="D346" s="74">
        <v>138</v>
      </c>
      <c r="E346" s="74">
        <v>559</v>
      </c>
      <c r="F346" s="74">
        <v>3</v>
      </c>
      <c r="G346" s="75" t="s">
        <v>173</v>
      </c>
      <c r="H346" s="76" t="s">
        <v>174</v>
      </c>
      <c r="I346" s="76" t="s">
        <v>144</v>
      </c>
      <c r="J346" s="76">
        <v>3</v>
      </c>
      <c r="K346" s="76">
        <v>2</v>
      </c>
      <c r="L346" s="285">
        <v>610</v>
      </c>
      <c r="M346" s="286">
        <v>579.5</v>
      </c>
      <c r="N346" s="287">
        <v>640.5</v>
      </c>
      <c r="O346" s="111">
        <v>641</v>
      </c>
      <c r="P346" s="111">
        <v>637</v>
      </c>
      <c r="Q346" s="111">
        <v>632</v>
      </c>
      <c r="R346" s="111">
        <v>615</v>
      </c>
      <c r="S346" s="111">
        <v>635</v>
      </c>
      <c r="T346" s="77">
        <v>140</v>
      </c>
      <c r="U346" s="77">
        <v>140</v>
      </c>
      <c r="V346" s="111">
        <v>663</v>
      </c>
      <c r="W346" s="111">
        <v>589</v>
      </c>
      <c r="X346" s="111">
        <v>596</v>
      </c>
      <c r="Y346" s="111">
        <v>608</v>
      </c>
      <c r="Z346" s="111">
        <v>618</v>
      </c>
      <c r="AA346" s="77">
        <v>133</v>
      </c>
      <c r="AB346" s="77">
        <v>121</v>
      </c>
      <c r="AC346" s="111"/>
      <c r="AD346" s="111"/>
      <c r="AE346" s="111"/>
      <c r="AF346" s="111"/>
      <c r="AG346" s="111"/>
      <c r="AH346" s="77"/>
      <c r="AI346" s="77"/>
      <c r="AJ346" s="78">
        <v>623.4</v>
      </c>
      <c r="AK346" s="79">
        <v>90</v>
      </c>
      <c r="AL346" s="80">
        <v>120</v>
      </c>
      <c r="AM346" s="77">
        <v>81</v>
      </c>
      <c r="AN346" s="77">
        <v>134</v>
      </c>
      <c r="AO346" s="81">
        <v>6</v>
      </c>
      <c r="AP346" s="81">
        <v>3</v>
      </c>
      <c r="AQ346" s="81">
        <v>5</v>
      </c>
      <c r="AR346" s="81"/>
      <c r="AS346" s="81"/>
      <c r="AT346" s="81"/>
      <c r="AU346" s="81"/>
      <c r="AV346" s="81"/>
      <c r="AW346" s="81"/>
      <c r="AX346" s="82">
        <v>14</v>
      </c>
      <c r="AY346" s="83">
        <v>1607</v>
      </c>
      <c r="AZ346" s="149">
        <v>1.4999999999999999E-2</v>
      </c>
      <c r="BA346" s="84">
        <v>8.9999999999999993E-3</v>
      </c>
      <c r="BB346" s="83">
        <v>1</v>
      </c>
      <c r="BC346" s="83">
        <v>0</v>
      </c>
      <c r="BD346" s="83">
        <v>2.6</v>
      </c>
      <c r="BE346" s="83">
        <v>8.6999999999999993</v>
      </c>
      <c r="BF346" s="83">
        <v>1001.8</v>
      </c>
      <c r="BG346" s="28" t="s">
        <v>145</v>
      </c>
      <c r="BH346" s="85" t="s">
        <v>145</v>
      </c>
      <c r="BI346" s="85"/>
      <c r="BJ346" s="85"/>
      <c r="BK346" s="85">
        <v>3</v>
      </c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  <c r="CW346" s="85"/>
    </row>
    <row r="347" spans="1:101" s="86" customFormat="1" ht="31.5" hidden="1" customHeight="1" x14ac:dyDescent="0.35">
      <c r="A347" s="73">
        <v>2021</v>
      </c>
      <c r="B347" s="74">
        <v>1</v>
      </c>
      <c r="C347" s="284">
        <v>44214</v>
      </c>
      <c r="D347" s="74">
        <v>47</v>
      </c>
      <c r="E347" s="74">
        <v>122</v>
      </c>
      <c r="F347" s="74">
        <v>4</v>
      </c>
      <c r="G347" s="75" t="s">
        <v>163</v>
      </c>
      <c r="H347" s="76" t="s">
        <v>164</v>
      </c>
      <c r="I347" s="76" t="s">
        <v>165</v>
      </c>
      <c r="J347" s="76">
        <v>2</v>
      </c>
      <c r="K347" s="76">
        <v>1</v>
      </c>
      <c r="L347" s="285">
        <v>280</v>
      </c>
      <c r="M347" s="286">
        <v>267.39999999999998</v>
      </c>
      <c r="N347" s="287">
        <v>292.60000000000002</v>
      </c>
      <c r="O347" s="111"/>
      <c r="P347" s="111"/>
      <c r="Q347" s="111"/>
      <c r="R347" s="111"/>
      <c r="S347" s="111"/>
      <c r="T347" s="77"/>
      <c r="U347" s="77"/>
      <c r="V347" s="111"/>
      <c r="W347" s="111"/>
      <c r="X347" s="111"/>
      <c r="Y347" s="111"/>
      <c r="Z347" s="111"/>
      <c r="AA347" s="77"/>
      <c r="AB347" s="77"/>
      <c r="AC347" s="111"/>
      <c r="AD347" s="111"/>
      <c r="AE347" s="111"/>
      <c r="AF347" s="111"/>
      <c r="AG347" s="111"/>
      <c r="AH347" s="77"/>
      <c r="AI347" s="77"/>
      <c r="AJ347" s="78"/>
      <c r="AK347" s="79">
        <v>63</v>
      </c>
      <c r="AL347" s="80">
        <v>115</v>
      </c>
      <c r="AM347" s="77"/>
      <c r="AN347" s="77"/>
      <c r="AO347" s="81"/>
      <c r="AP347" s="81"/>
      <c r="AQ347" s="81"/>
      <c r="AR347" s="81"/>
      <c r="AS347" s="81"/>
      <c r="AT347" s="81"/>
      <c r="AU347" s="81"/>
      <c r="AV347" s="81"/>
      <c r="AW347" s="81"/>
      <c r="AX347" s="82"/>
      <c r="AY347" s="83">
        <v>200</v>
      </c>
      <c r="AZ347" s="149">
        <v>1.4999999999999999E-2</v>
      </c>
      <c r="BA347" s="84"/>
      <c r="BB347" s="83"/>
      <c r="BC347" s="83"/>
      <c r="BD347" s="83">
        <v>0.7</v>
      </c>
      <c r="BE347" s="83"/>
      <c r="BF347" s="83"/>
      <c r="BG347" s="28" t="s">
        <v>153</v>
      </c>
      <c r="BH347" s="85" t="s">
        <v>154</v>
      </c>
      <c r="BI347" s="85" t="s">
        <v>166</v>
      </c>
      <c r="BJ347" s="85" t="s">
        <v>167</v>
      </c>
      <c r="BK347" s="85">
        <v>3</v>
      </c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  <c r="CW347" s="85"/>
    </row>
    <row r="348" spans="1:101" s="86" customFormat="1" ht="31.5" hidden="1" customHeight="1" x14ac:dyDescent="0.35">
      <c r="A348" s="73">
        <v>2021</v>
      </c>
      <c r="B348" s="74">
        <v>1</v>
      </c>
      <c r="C348" s="284">
        <v>44214</v>
      </c>
      <c r="D348" s="74">
        <v>143</v>
      </c>
      <c r="E348" s="74">
        <v>281</v>
      </c>
      <c r="F348" s="74">
        <v>4</v>
      </c>
      <c r="G348" s="75" t="s">
        <v>263</v>
      </c>
      <c r="H348" s="76" t="s">
        <v>264</v>
      </c>
      <c r="I348" s="76" t="s">
        <v>144</v>
      </c>
      <c r="J348" s="76">
        <v>4</v>
      </c>
      <c r="K348" s="76">
        <v>2</v>
      </c>
      <c r="L348" s="285">
        <v>285</v>
      </c>
      <c r="M348" s="286">
        <v>265.05</v>
      </c>
      <c r="N348" s="287">
        <v>304.95</v>
      </c>
      <c r="O348" s="111">
        <v>282</v>
      </c>
      <c r="P348" s="111">
        <v>295</v>
      </c>
      <c r="Q348" s="111">
        <v>292</v>
      </c>
      <c r="R348" s="111">
        <v>301</v>
      </c>
      <c r="S348" s="111">
        <v>300</v>
      </c>
      <c r="T348" s="77">
        <v>121</v>
      </c>
      <c r="U348" s="77">
        <v>121</v>
      </c>
      <c r="V348" s="111">
        <v>286</v>
      </c>
      <c r="W348" s="111">
        <v>273</v>
      </c>
      <c r="X348" s="111">
        <v>290</v>
      </c>
      <c r="Y348" s="111">
        <v>298</v>
      </c>
      <c r="Z348" s="111">
        <v>306</v>
      </c>
      <c r="AA348" s="77">
        <v>115</v>
      </c>
      <c r="AB348" s="77">
        <v>103</v>
      </c>
      <c r="AC348" s="111"/>
      <c r="AD348" s="111"/>
      <c r="AE348" s="111"/>
      <c r="AF348" s="111"/>
      <c r="AG348" s="111"/>
      <c r="AH348" s="77"/>
      <c r="AI348" s="77"/>
      <c r="AJ348" s="78">
        <v>292.3</v>
      </c>
      <c r="AK348" s="79">
        <v>120</v>
      </c>
      <c r="AL348" s="80">
        <v>120</v>
      </c>
      <c r="AM348" s="77">
        <v>125</v>
      </c>
      <c r="AN348" s="77">
        <v>115</v>
      </c>
      <c r="AO348" s="81">
        <v>5</v>
      </c>
      <c r="AP348" s="81">
        <v>2</v>
      </c>
      <c r="AQ348" s="81">
        <v>3</v>
      </c>
      <c r="AR348" s="81"/>
      <c r="AS348" s="81"/>
      <c r="AT348" s="81"/>
      <c r="AU348" s="81"/>
      <c r="AV348" s="81"/>
      <c r="AW348" s="81"/>
      <c r="AX348" s="82">
        <v>10</v>
      </c>
      <c r="AY348" s="83">
        <v>2358</v>
      </c>
      <c r="AZ348" s="149">
        <v>1.4999999999999999E-2</v>
      </c>
      <c r="BA348" s="84">
        <v>4.0000000000000001E-3</v>
      </c>
      <c r="BB348" s="83">
        <v>1</v>
      </c>
      <c r="BC348" s="83">
        <v>0</v>
      </c>
      <c r="BD348" s="83">
        <v>8.3000000000000007</v>
      </c>
      <c r="BE348" s="83">
        <v>2.9</v>
      </c>
      <c r="BF348" s="83">
        <v>689.2</v>
      </c>
      <c r="BG348" s="28" t="s">
        <v>145</v>
      </c>
      <c r="BH348" s="85"/>
      <c r="BI348" s="85"/>
      <c r="BJ348" s="85"/>
      <c r="BK348" s="85">
        <v>3</v>
      </c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  <c r="CW348" s="85"/>
    </row>
    <row r="349" spans="1:101" s="86" customFormat="1" ht="31.5" customHeight="1" x14ac:dyDescent="0.35">
      <c r="A349" s="73">
        <v>2021</v>
      </c>
      <c r="B349" s="74">
        <v>1</v>
      </c>
      <c r="C349" s="284">
        <v>44214</v>
      </c>
      <c r="D349" s="74">
        <v>377</v>
      </c>
      <c r="E349" s="74">
        <v>439</v>
      </c>
      <c r="F349" s="74">
        <v>5</v>
      </c>
      <c r="G349" s="75" t="s">
        <v>146</v>
      </c>
      <c r="H349" s="76" t="s">
        <v>147</v>
      </c>
      <c r="I349" s="76" t="s">
        <v>144</v>
      </c>
      <c r="J349" s="76">
        <v>4</v>
      </c>
      <c r="K349" s="76">
        <v>1</v>
      </c>
      <c r="L349" s="285">
        <v>343</v>
      </c>
      <c r="M349" s="286">
        <v>308.7</v>
      </c>
      <c r="N349" s="287">
        <v>377.3</v>
      </c>
      <c r="O349" s="111">
        <v>404</v>
      </c>
      <c r="P349" s="111">
        <v>372</v>
      </c>
      <c r="Q349" s="111">
        <v>347</v>
      </c>
      <c r="R349" s="111">
        <v>365</v>
      </c>
      <c r="S349" s="111"/>
      <c r="T349" s="77">
        <v>370</v>
      </c>
      <c r="U349" s="77">
        <v>364</v>
      </c>
      <c r="V349" s="111">
        <v>380</v>
      </c>
      <c r="W349" s="111">
        <v>355</v>
      </c>
      <c r="X349" s="111">
        <v>347</v>
      </c>
      <c r="Y349" s="111">
        <v>358</v>
      </c>
      <c r="Z349" s="111">
        <v>342</v>
      </c>
      <c r="AA349" s="77">
        <v>307</v>
      </c>
      <c r="AB349" s="77">
        <v>222</v>
      </c>
      <c r="AC349" s="111"/>
      <c r="AD349" s="111"/>
      <c r="AE349" s="111"/>
      <c r="AF349" s="111"/>
      <c r="AG349" s="111"/>
      <c r="AH349" s="77"/>
      <c r="AI349" s="77"/>
      <c r="AJ349" s="78">
        <v>363.3</v>
      </c>
      <c r="AK349" s="79">
        <v>45</v>
      </c>
      <c r="AL349" s="80">
        <v>320</v>
      </c>
      <c r="AM349" s="77">
        <v>46</v>
      </c>
      <c r="AN349" s="77">
        <v>316</v>
      </c>
      <c r="AO349" s="81">
        <v>8</v>
      </c>
      <c r="AP349" s="81">
        <v>1</v>
      </c>
      <c r="AQ349" s="81">
        <v>2</v>
      </c>
      <c r="AR349" s="81"/>
      <c r="AS349" s="81"/>
      <c r="AT349" s="81"/>
      <c r="AU349" s="81"/>
      <c r="AV349" s="81"/>
      <c r="AW349" s="81"/>
      <c r="AX349" s="82">
        <v>11</v>
      </c>
      <c r="AY349" s="83">
        <v>931</v>
      </c>
      <c r="AZ349" s="149">
        <v>1.4999999999999999E-2</v>
      </c>
      <c r="BA349" s="84">
        <v>1.2E-2</v>
      </c>
      <c r="BB349" s="83">
        <v>1</v>
      </c>
      <c r="BC349" s="83">
        <v>0</v>
      </c>
      <c r="BD349" s="83">
        <v>2.7</v>
      </c>
      <c r="BE349" s="83">
        <v>4</v>
      </c>
      <c r="BF349" s="83">
        <v>338.2</v>
      </c>
      <c r="BG349" s="28" t="s">
        <v>148</v>
      </c>
      <c r="BH349" s="85" t="s">
        <v>149</v>
      </c>
      <c r="BI349" s="85" t="s">
        <v>150</v>
      </c>
      <c r="BJ349" s="85"/>
      <c r="BK349" s="85">
        <v>3</v>
      </c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  <c r="CW349" s="85"/>
    </row>
    <row r="350" spans="1:101" s="86" customFormat="1" ht="31.5" customHeight="1" x14ac:dyDescent="0.35">
      <c r="A350" s="73">
        <v>2021</v>
      </c>
      <c r="B350" s="74">
        <v>1</v>
      </c>
      <c r="C350" s="284">
        <v>44214</v>
      </c>
      <c r="D350" s="74">
        <v>32</v>
      </c>
      <c r="E350" s="74">
        <v>92</v>
      </c>
      <c r="F350" s="74">
        <v>6</v>
      </c>
      <c r="G350" s="75" t="s">
        <v>205</v>
      </c>
      <c r="H350" s="76" t="s">
        <v>206</v>
      </c>
      <c r="I350" s="76" t="s">
        <v>144</v>
      </c>
      <c r="J350" s="76">
        <v>2</v>
      </c>
      <c r="K350" s="76">
        <v>3</v>
      </c>
      <c r="L350" s="285">
        <v>361</v>
      </c>
      <c r="M350" s="286">
        <v>335.73</v>
      </c>
      <c r="N350" s="287">
        <v>386.27</v>
      </c>
      <c r="O350" s="111"/>
      <c r="P350" s="111"/>
      <c r="Q350" s="111"/>
      <c r="R350" s="111"/>
      <c r="S350" s="111"/>
      <c r="T350" s="77"/>
      <c r="U350" s="77"/>
      <c r="V350" s="111"/>
      <c r="W350" s="111"/>
      <c r="X350" s="111"/>
      <c r="Y350" s="111"/>
      <c r="Z350" s="111">
        <v>352</v>
      </c>
      <c r="AA350" s="77"/>
      <c r="AB350" s="77">
        <v>118</v>
      </c>
      <c r="AC350" s="111"/>
      <c r="AD350" s="111"/>
      <c r="AE350" s="111"/>
      <c r="AF350" s="111"/>
      <c r="AG350" s="111"/>
      <c r="AH350" s="77"/>
      <c r="AI350" s="77"/>
      <c r="AJ350" s="78">
        <v>352</v>
      </c>
      <c r="AK350" s="79">
        <v>74</v>
      </c>
      <c r="AL350" s="80">
        <v>97</v>
      </c>
      <c r="AM350" s="77">
        <v>61</v>
      </c>
      <c r="AN350" s="77">
        <v>118</v>
      </c>
      <c r="AO350" s="81">
        <v>1</v>
      </c>
      <c r="AP350" s="81">
        <v>2</v>
      </c>
      <c r="AQ350" s="81"/>
      <c r="AR350" s="81"/>
      <c r="AS350" s="81"/>
      <c r="AT350" s="81"/>
      <c r="AU350" s="81"/>
      <c r="AV350" s="81"/>
      <c r="AW350" s="81"/>
      <c r="AX350" s="82">
        <v>3</v>
      </c>
      <c r="AY350" s="83">
        <v>3</v>
      </c>
      <c r="AZ350" s="149">
        <v>1.4999999999999999E-2</v>
      </c>
      <c r="BA350" s="84">
        <v>1</v>
      </c>
      <c r="BB350" s="83"/>
      <c r="BC350" s="83">
        <v>0</v>
      </c>
      <c r="BD350" s="83">
        <v>0</v>
      </c>
      <c r="BE350" s="83">
        <v>1.1000000000000001</v>
      </c>
      <c r="BF350" s="83">
        <v>1.1000000000000001</v>
      </c>
      <c r="BG350" s="28" t="s">
        <v>148</v>
      </c>
      <c r="BH350" s="85" t="s">
        <v>149</v>
      </c>
      <c r="BI350" s="85" t="s">
        <v>207</v>
      </c>
      <c r="BJ350" s="85" t="s">
        <v>208</v>
      </c>
      <c r="BK350" s="85">
        <v>3</v>
      </c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  <c r="CW350" s="85"/>
    </row>
    <row r="351" spans="1:101" s="86" customFormat="1" ht="31.5" customHeight="1" x14ac:dyDescent="0.35">
      <c r="A351" s="73">
        <v>2021</v>
      </c>
      <c r="B351" s="74">
        <v>1</v>
      </c>
      <c r="C351" s="284">
        <v>44214</v>
      </c>
      <c r="D351" s="74">
        <v>32</v>
      </c>
      <c r="E351" s="74">
        <v>93</v>
      </c>
      <c r="F351" s="74">
        <v>6</v>
      </c>
      <c r="G351" s="75" t="s">
        <v>209</v>
      </c>
      <c r="H351" s="76" t="s">
        <v>210</v>
      </c>
      <c r="I351" s="76" t="s">
        <v>144</v>
      </c>
      <c r="J351" s="76">
        <v>2</v>
      </c>
      <c r="K351" s="76">
        <v>3</v>
      </c>
      <c r="L351" s="285">
        <v>59</v>
      </c>
      <c r="M351" s="286">
        <v>54.87</v>
      </c>
      <c r="N351" s="287">
        <v>63.13</v>
      </c>
      <c r="O351" s="111"/>
      <c r="P351" s="111"/>
      <c r="Q351" s="111"/>
      <c r="R351" s="111"/>
      <c r="S351" s="111"/>
      <c r="T351" s="77"/>
      <c r="U351" s="77"/>
      <c r="V351" s="111"/>
      <c r="W351" s="111"/>
      <c r="X351" s="111"/>
      <c r="Y351" s="111"/>
      <c r="Z351" s="111">
        <v>57</v>
      </c>
      <c r="AA351" s="77"/>
      <c r="AB351" s="77">
        <v>118</v>
      </c>
      <c r="AC351" s="111"/>
      <c r="AD351" s="111"/>
      <c r="AE351" s="111"/>
      <c r="AF351" s="111"/>
      <c r="AG351" s="111"/>
      <c r="AH351" s="77"/>
      <c r="AI351" s="77"/>
      <c r="AJ351" s="78">
        <v>57</v>
      </c>
      <c r="AK351" s="79">
        <v>74</v>
      </c>
      <c r="AL351" s="80">
        <v>97</v>
      </c>
      <c r="AM351" s="77">
        <v>61</v>
      </c>
      <c r="AN351" s="77">
        <v>118</v>
      </c>
      <c r="AO351" s="81">
        <v>4</v>
      </c>
      <c r="AP351" s="81">
        <v>2</v>
      </c>
      <c r="AQ351" s="81">
        <v>2</v>
      </c>
      <c r="AR351" s="81"/>
      <c r="AS351" s="81"/>
      <c r="AT351" s="81"/>
      <c r="AU351" s="81"/>
      <c r="AV351" s="81"/>
      <c r="AW351" s="81"/>
      <c r="AX351" s="82">
        <v>8</v>
      </c>
      <c r="AY351" s="83">
        <v>8</v>
      </c>
      <c r="AZ351" s="149">
        <v>1.4999999999999999E-2</v>
      </c>
      <c r="BA351" s="84">
        <v>1</v>
      </c>
      <c r="BB351" s="83"/>
      <c r="BC351" s="83">
        <v>0.1</v>
      </c>
      <c r="BD351" s="83">
        <v>0.1</v>
      </c>
      <c r="BE351" s="83">
        <v>0.5</v>
      </c>
      <c r="BF351" s="83">
        <v>0.5</v>
      </c>
      <c r="BG351" s="28" t="s">
        <v>148</v>
      </c>
      <c r="BH351" s="85" t="s">
        <v>149</v>
      </c>
      <c r="BI351" s="85" t="s">
        <v>211</v>
      </c>
      <c r="BJ351" s="85" t="s">
        <v>208</v>
      </c>
      <c r="BK351" s="85">
        <v>3</v>
      </c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  <c r="CW351" s="85"/>
    </row>
    <row r="352" spans="1:101" s="86" customFormat="1" ht="31.5" customHeight="1" x14ac:dyDescent="0.35">
      <c r="A352" s="73">
        <v>2021</v>
      </c>
      <c r="B352" s="74">
        <v>1</v>
      </c>
      <c r="C352" s="284">
        <v>44214</v>
      </c>
      <c r="D352" s="74">
        <v>32</v>
      </c>
      <c r="E352" s="74">
        <v>94</v>
      </c>
      <c r="F352" s="74">
        <v>6</v>
      </c>
      <c r="G352" s="75" t="s">
        <v>332</v>
      </c>
      <c r="H352" s="76" t="s">
        <v>333</v>
      </c>
      <c r="I352" s="76" t="s">
        <v>144</v>
      </c>
      <c r="J352" s="76">
        <v>2</v>
      </c>
      <c r="K352" s="76">
        <v>3</v>
      </c>
      <c r="L352" s="285">
        <v>19</v>
      </c>
      <c r="M352" s="286">
        <v>17.670000000000002</v>
      </c>
      <c r="N352" s="287">
        <v>20.329999999999998</v>
      </c>
      <c r="O352" s="111"/>
      <c r="P352" s="111"/>
      <c r="Q352" s="111"/>
      <c r="R352" s="111"/>
      <c r="S352" s="111"/>
      <c r="T352" s="77"/>
      <c r="U352" s="77"/>
      <c r="V352" s="111"/>
      <c r="W352" s="111"/>
      <c r="X352" s="111"/>
      <c r="Y352" s="111"/>
      <c r="Z352" s="111">
        <v>19</v>
      </c>
      <c r="AA352" s="77"/>
      <c r="AB352" s="77">
        <v>118</v>
      </c>
      <c r="AC352" s="111"/>
      <c r="AD352" s="111"/>
      <c r="AE352" s="111"/>
      <c r="AF352" s="111"/>
      <c r="AG352" s="111"/>
      <c r="AH352" s="77"/>
      <c r="AI352" s="77"/>
      <c r="AJ352" s="78">
        <v>18.5</v>
      </c>
      <c r="AK352" s="79">
        <v>74</v>
      </c>
      <c r="AL352" s="80">
        <v>97</v>
      </c>
      <c r="AM352" s="77">
        <v>61</v>
      </c>
      <c r="AN352" s="77">
        <v>118</v>
      </c>
      <c r="AO352" s="81">
        <v>2</v>
      </c>
      <c r="AP352" s="81">
        <v>2</v>
      </c>
      <c r="AQ352" s="81">
        <v>2</v>
      </c>
      <c r="AR352" s="81"/>
      <c r="AS352" s="81"/>
      <c r="AT352" s="81"/>
      <c r="AU352" s="81"/>
      <c r="AV352" s="81"/>
      <c r="AW352" s="81"/>
      <c r="AX352" s="82">
        <v>6</v>
      </c>
      <c r="AY352" s="83">
        <v>6</v>
      </c>
      <c r="AZ352" s="149">
        <v>1.4999999999999999E-2</v>
      </c>
      <c r="BA352" s="84">
        <v>1</v>
      </c>
      <c r="BB352" s="83"/>
      <c r="BC352" s="83">
        <v>0.3</v>
      </c>
      <c r="BD352" s="83">
        <v>0.3</v>
      </c>
      <c r="BE352" s="83">
        <v>0.1</v>
      </c>
      <c r="BF352" s="83">
        <v>0.1</v>
      </c>
      <c r="BG352" s="28" t="s">
        <v>148</v>
      </c>
      <c r="BH352" s="85" t="s">
        <v>149</v>
      </c>
      <c r="BI352" s="85" t="s">
        <v>334</v>
      </c>
      <c r="BJ352" s="85" t="s">
        <v>208</v>
      </c>
      <c r="BK352" s="85">
        <v>3</v>
      </c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  <c r="CW352" s="85"/>
    </row>
    <row r="353" spans="1:101" s="86" customFormat="1" ht="31.5" customHeight="1" x14ac:dyDescent="0.35">
      <c r="A353" s="73">
        <v>2021</v>
      </c>
      <c r="B353" s="74">
        <v>1</v>
      </c>
      <c r="C353" s="284">
        <v>44214</v>
      </c>
      <c r="D353" s="74">
        <v>331</v>
      </c>
      <c r="E353" s="74">
        <v>253</v>
      </c>
      <c r="F353" s="74">
        <v>6</v>
      </c>
      <c r="G353" s="75" t="s">
        <v>323</v>
      </c>
      <c r="H353" s="76" t="s">
        <v>190</v>
      </c>
      <c r="I353" s="76" t="s">
        <v>144</v>
      </c>
      <c r="J353" s="76">
        <v>3</v>
      </c>
      <c r="K353" s="76">
        <v>2</v>
      </c>
      <c r="L353" s="285">
        <v>203</v>
      </c>
      <c r="M353" s="286">
        <v>188.79</v>
      </c>
      <c r="N353" s="287">
        <v>217.21</v>
      </c>
      <c r="O353" s="111">
        <v>177</v>
      </c>
      <c r="P353" s="111">
        <v>193</v>
      </c>
      <c r="Q353" s="111">
        <v>195</v>
      </c>
      <c r="R353" s="111">
        <v>200</v>
      </c>
      <c r="S353" s="111"/>
      <c r="T353" s="77">
        <v>88</v>
      </c>
      <c r="U353" s="77"/>
      <c r="V353" s="111"/>
      <c r="W353" s="111"/>
      <c r="X353" s="111"/>
      <c r="Y353" s="111"/>
      <c r="Z353" s="111"/>
      <c r="AA353" s="77"/>
      <c r="AB353" s="77"/>
      <c r="AC353" s="111"/>
      <c r="AD353" s="111"/>
      <c r="AE353" s="111"/>
      <c r="AF353" s="111"/>
      <c r="AG353" s="111"/>
      <c r="AH353" s="77"/>
      <c r="AI353" s="77"/>
      <c r="AJ353" s="78">
        <v>191.3</v>
      </c>
      <c r="AK353" s="79">
        <v>121</v>
      </c>
      <c r="AL353" s="80">
        <v>89</v>
      </c>
      <c r="AM353" s="77">
        <v>123</v>
      </c>
      <c r="AN353" s="77">
        <v>88</v>
      </c>
      <c r="AO353" s="81">
        <v>5</v>
      </c>
      <c r="AP353" s="81"/>
      <c r="AQ353" s="81">
        <v>6</v>
      </c>
      <c r="AR353" s="81"/>
      <c r="AS353" s="81"/>
      <c r="AT353" s="81"/>
      <c r="AU353" s="81"/>
      <c r="AV353" s="81"/>
      <c r="AW353" s="81"/>
      <c r="AX353" s="82">
        <v>11</v>
      </c>
      <c r="AY353" s="83">
        <v>1391</v>
      </c>
      <c r="AZ353" s="149">
        <v>1.4999999999999999E-2</v>
      </c>
      <c r="BA353" s="84">
        <v>8.0000000000000002E-3</v>
      </c>
      <c r="BB353" s="83">
        <v>1</v>
      </c>
      <c r="BC353" s="83">
        <v>0.1</v>
      </c>
      <c r="BD353" s="83">
        <v>6.9</v>
      </c>
      <c r="BE353" s="83">
        <v>2.1</v>
      </c>
      <c r="BF353" s="83">
        <v>266.10000000000002</v>
      </c>
      <c r="BG353" s="28" t="s">
        <v>148</v>
      </c>
      <c r="BH353" s="85" t="s">
        <v>184</v>
      </c>
      <c r="BI353" s="85" t="s">
        <v>192</v>
      </c>
      <c r="BJ353" s="85"/>
      <c r="BK353" s="85">
        <v>3</v>
      </c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  <c r="CW353" s="85"/>
    </row>
    <row r="354" spans="1:101" s="86" customFormat="1" ht="31.5" hidden="1" customHeight="1" x14ac:dyDescent="0.35">
      <c r="A354" s="73">
        <v>2021</v>
      </c>
      <c r="B354" s="74">
        <v>1</v>
      </c>
      <c r="C354" s="284">
        <v>44214</v>
      </c>
      <c r="D354" s="74">
        <v>243</v>
      </c>
      <c r="E354" s="74">
        <v>167</v>
      </c>
      <c r="F354" s="74">
        <v>7</v>
      </c>
      <c r="G354" s="75" t="s">
        <v>244</v>
      </c>
      <c r="H354" s="76" t="s">
        <v>245</v>
      </c>
      <c r="I354" s="76" t="s">
        <v>144</v>
      </c>
      <c r="J354" s="76">
        <v>2</v>
      </c>
      <c r="K354" s="76">
        <v>2</v>
      </c>
      <c r="L354" s="285">
        <v>888</v>
      </c>
      <c r="M354" s="286">
        <v>825.84</v>
      </c>
      <c r="N354" s="287">
        <v>950.16</v>
      </c>
      <c r="O354" s="111">
        <v>959</v>
      </c>
      <c r="P354" s="111">
        <v>933</v>
      </c>
      <c r="Q354" s="111">
        <v>935</v>
      </c>
      <c r="R354" s="111">
        <v>909</v>
      </c>
      <c r="S354" s="111">
        <v>915</v>
      </c>
      <c r="T354" s="77">
        <v>146</v>
      </c>
      <c r="U354" s="77">
        <v>145</v>
      </c>
      <c r="V354" s="111">
        <v>940</v>
      </c>
      <c r="W354" s="111">
        <v>891</v>
      </c>
      <c r="X354" s="111">
        <v>845</v>
      </c>
      <c r="Y354" s="111">
        <v>864</v>
      </c>
      <c r="Z354" s="111">
        <v>883</v>
      </c>
      <c r="AA354" s="77">
        <v>142</v>
      </c>
      <c r="AB354" s="77">
        <v>147</v>
      </c>
      <c r="AC354" s="111"/>
      <c r="AD354" s="111"/>
      <c r="AE354" s="111"/>
      <c r="AF354" s="111"/>
      <c r="AG354" s="111"/>
      <c r="AH354" s="77"/>
      <c r="AI354" s="77"/>
      <c r="AJ354" s="78">
        <v>907.4</v>
      </c>
      <c r="AK354" s="79">
        <v>55</v>
      </c>
      <c r="AL354" s="80">
        <v>131</v>
      </c>
      <c r="AM354" s="77">
        <v>50</v>
      </c>
      <c r="AN354" s="77">
        <v>145</v>
      </c>
      <c r="AO354" s="81">
        <v>1</v>
      </c>
      <c r="AP354" s="81">
        <v>1</v>
      </c>
      <c r="AQ354" s="81">
        <v>1</v>
      </c>
      <c r="AR354" s="81"/>
      <c r="AS354" s="81"/>
      <c r="AT354" s="81"/>
      <c r="AU354" s="81"/>
      <c r="AV354" s="81"/>
      <c r="AW354" s="81"/>
      <c r="AX354" s="82">
        <v>3</v>
      </c>
      <c r="AY354" s="83">
        <v>575</v>
      </c>
      <c r="AZ354" s="149">
        <v>1.4999999999999999E-2</v>
      </c>
      <c r="BA354" s="84">
        <v>5.0000000000000001E-3</v>
      </c>
      <c r="BB354" s="83">
        <v>1</v>
      </c>
      <c r="BC354" s="83">
        <v>0</v>
      </c>
      <c r="BD354" s="83">
        <v>0.6</v>
      </c>
      <c r="BE354" s="83">
        <v>2.7</v>
      </c>
      <c r="BF354" s="83">
        <v>521.79999999999995</v>
      </c>
      <c r="BG354" s="28" t="s">
        <v>145</v>
      </c>
      <c r="BH354" s="85" t="s">
        <v>145</v>
      </c>
      <c r="BI354" s="85"/>
      <c r="BJ354" s="85"/>
      <c r="BK354" s="85">
        <v>3</v>
      </c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  <c r="CW354" s="85"/>
    </row>
    <row r="355" spans="1:101" s="86" customFormat="1" ht="31.5" hidden="1" customHeight="1" x14ac:dyDescent="0.35">
      <c r="A355" s="73">
        <v>2021</v>
      </c>
      <c r="B355" s="74">
        <v>1</v>
      </c>
      <c r="C355" s="284">
        <v>44214</v>
      </c>
      <c r="D355" s="74">
        <v>384</v>
      </c>
      <c r="E355" s="74">
        <v>556</v>
      </c>
      <c r="F355" s="74">
        <v>8</v>
      </c>
      <c r="G355" s="75" t="s">
        <v>175</v>
      </c>
      <c r="H355" s="76" t="s">
        <v>176</v>
      </c>
      <c r="I355" s="76" t="s">
        <v>144</v>
      </c>
      <c r="J355" s="76">
        <v>1</v>
      </c>
      <c r="K355" s="76">
        <v>6</v>
      </c>
      <c r="L355" s="285">
        <v>1066</v>
      </c>
      <c r="M355" s="286">
        <v>1003.106</v>
      </c>
      <c r="N355" s="287">
        <v>1141.6859999999999</v>
      </c>
      <c r="O355" s="111">
        <v>1104</v>
      </c>
      <c r="P355" s="111">
        <v>1047</v>
      </c>
      <c r="Q355" s="111">
        <v>1187</v>
      </c>
      <c r="R355" s="111">
        <v>1063</v>
      </c>
      <c r="S355" s="111">
        <v>1022</v>
      </c>
      <c r="T355" s="77">
        <v>138</v>
      </c>
      <c r="U355" s="77">
        <v>124</v>
      </c>
      <c r="V355" s="111">
        <v>1097</v>
      </c>
      <c r="W355" s="111">
        <v>1035</v>
      </c>
      <c r="X355" s="111">
        <v>1140</v>
      </c>
      <c r="Y355" s="111">
        <v>1108</v>
      </c>
      <c r="Z355" s="111">
        <v>1083</v>
      </c>
      <c r="AA355" s="77">
        <v>147</v>
      </c>
      <c r="AB355" s="77">
        <v>150</v>
      </c>
      <c r="AC355" s="111"/>
      <c r="AD355" s="111"/>
      <c r="AE355" s="111"/>
      <c r="AF355" s="111"/>
      <c r="AG355" s="111"/>
      <c r="AH355" s="77"/>
      <c r="AI355" s="77"/>
      <c r="AJ355" s="78">
        <v>1088.5999999999999</v>
      </c>
      <c r="AK355" s="79">
        <v>20</v>
      </c>
      <c r="AL355" s="80">
        <v>180</v>
      </c>
      <c r="AM355" s="77">
        <v>26</v>
      </c>
      <c r="AN355" s="77">
        <v>140</v>
      </c>
      <c r="AO355" s="81">
        <v>3</v>
      </c>
      <c r="AP355" s="81">
        <v>3</v>
      </c>
      <c r="AQ355" s="81">
        <v>4</v>
      </c>
      <c r="AR355" s="81"/>
      <c r="AS355" s="81">
        <v>0</v>
      </c>
      <c r="AT355" s="81"/>
      <c r="AU355" s="81"/>
      <c r="AV355" s="81"/>
      <c r="AW355" s="81"/>
      <c r="AX355" s="82">
        <v>10</v>
      </c>
      <c r="AY355" s="83">
        <v>538</v>
      </c>
      <c r="AZ355" s="149">
        <v>1.4999999999999999E-2</v>
      </c>
      <c r="BA355" s="84">
        <v>1.9E-2</v>
      </c>
      <c r="BB355" s="83"/>
      <c r="BC355" s="83">
        <v>0</v>
      </c>
      <c r="BD355" s="83">
        <v>0.5</v>
      </c>
      <c r="BE355" s="83">
        <v>10.9</v>
      </c>
      <c r="BF355" s="83">
        <v>585.70000000000005</v>
      </c>
      <c r="BG355" s="28" t="s">
        <v>153</v>
      </c>
      <c r="BH355" s="85" t="s">
        <v>154</v>
      </c>
      <c r="BI355" s="85" t="s">
        <v>177</v>
      </c>
      <c r="BJ355" s="85"/>
      <c r="BK355" s="85">
        <v>3</v>
      </c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  <c r="CW355" s="85"/>
    </row>
    <row r="356" spans="1:101" s="86" customFormat="1" ht="31.5" hidden="1" customHeight="1" x14ac:dyDescent="0.35">
      <c r="A356" s="73">
        <v>2021</v>
      </c>
      <c r="B356" s="74">
        <v>1</v>
      </c>
      <c r="C356" s="284">
        <v>44214</v>
      </c>
      <c r="D356" s="74">
        <v>384</v>
      </c>
      <c r="E356" s="74">
        <v>557</v>
      </c>
      <c r="F356" s="74">
        <v>8</v>
      </c>
      <c r="G356" s="75" t="s">
        <v>178</v>
      </c>
      <c r="H356" s="76" t="s">
        <v>179</v>
      </c>
      <c r="I356" s="76" t="s">
        <v>144</v>
      </c>
      <c r="J356" s="76">
        <v>1</v>
      </c>
      <c r="K356" s="76">
        <v>6</v>
      </c>
      <c r="L356" s="285">
        <v>182</v>
      </c>
      <c r="M356" s="286">
        <v>171.262</v>
      </c>
      <c r="N356" s="287">
        <v>194.922</v>
      </c>
      <c r="O356" s="111">
        <v>210</v>
      </c>
      <c r="P356" s="111">
        <v>193</v>
      </c>
      <c r="Q356" s="111">
        <v>216</v>
      </c>
      <c r="R356" s="111">
        <v>182</v>
      </c>
      <c r="S356" s="111">
        <v>191</v>
      </c>
      <c r="T356" s="77">
        <v>138</v>
      </c>
      <c r="U356" s="77">
        <v>124</v>
      </c>
      <c r="V356" s="111">
        <v>196</v>
      </c>
      <c r="W356" s="111">
        <v>188</v>
      </c>
      <c r="X356" s="111">
        <v>194</v>
      </c>
      <c r="Y356" s="111">
        <v>193</v>
      </c>
      <c r="Z356" s="111">
        <v>192</v>
      </c>
      <c r="AA356" s="77">
        <v>147</v>
      </c>
      <c r="AB356" s="77">
        <v>150</v>
      </c>
      <c r="AC356" s="111"/>
      <c r="AD356" s="111"/>
      <c r="AE356" s="111"/>
      <c r="AF356" s="111"/>
      <c r="AG356" s="111"/>
      <c r="AH356" s="77"/>
      <c r="AI356" s="77"/>
      <c r="AJ356" s="78">
        <v>195.5</v>
      </c>
      <c r="AK356" s="79">
        <v>20</v>
      </c>
      <c r="AL356" s="80">
        <v>180</v>
      </c>
      <c r="AM356" s="77">
        <v>26</v>
      </c>
      <c r="AN356" s="77">
        <v>140</v>
      </c>
      <c r="AO356" s="81">
        <v>2</v>
      </c>
      <c r="AP356" s="81">
        <v>3</v>
      </c>
      <c r="AQ356" s="81">
        <v>5</v>
      </c>
      <c r="AR356" s="81"/>
      <c r="AS356" s="81">
        <v>1</v>
      </c>
      <c r="AT356" s="81"/>
      <c r="AU356" s="81"/>
      <c r="AV356" s="81"/>
      <c r="AW356" s="81"/>
      <c r="AX356" s="82">
        <v>9</v>
      </c>
      <c r="AY356" s="83">
        <v>537</v>
      </c>
      <c r="AZ356" s="149">
        <v>1.4999999999999999E-2</v>
      </c>
      <c r="BA356" s="84">
        <v>1.7000000000000001E-2</v>
      </c>
      <c r="BB356" s="83"/>
      <c r="BC356" s="83">
        <v>0</v>
      </c>
      <c r="BD356" s="83">
        <v>3</v>
      </c>
      <c r="BE356" s="83">
        <v>1.8</v>
      </c>
      <c r="BF356" s="83">
        <v>105</v>
      </c>
      <c r="BG356" s="28" t="s">
        <v>153</v>
      </c>
      <c r="BH356" s="85" t="s">
        <v>154</v>
      </c>
      <c r="BI356" s="85" t="s">
        <v>177</v>
      </c>
      <c r="BJ356" s="85" t="s">
        <v>180</v>
      </c>
      <c r="BK356" s="85">
        <v>3</v>
      </c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  <c r="CW356" s="85"/>
    </row>
    <row r="357" spans="1:101" s="86" customFormat="1" ht="31.5" customHeight="1" x14ac:dyDescent="0.35">
      <c r="A357" s="73">
        <v>2021</v>
      </c>
      <c r="B357" s="74">
        <v>1</v>
      </c>
      <c r="C357" s="284">
        <v>44214</v>
      </c>
      <c r="D357" s="74">
        <v>159</v>
      </c>
      <c r="E357" s="74">
        <v>299</v>
      </c>
      <c r="F357" s="74">
        <v>28</v>
      </c>
      <c r="G357" s="75" t="s">
        <v>181</v>
      </c>
      <c r="H357" s="76" t="s">
        <v>182</v>
      </c>
      <c r="I357" s="76" t="s">
        <v>183</v>
      </c>
      <c r="J357" s="76">
        <v>3</v>
      </c>
      <c r="K357" s="76">
        <v>2</v>
      </c>
      <c r="L357" s="285">
        <v>115</v>
      </c>
      <c r="M357" s="286">
        <v>106.95</v>
      </c>
      <c r="N357" s="287">
        <v>123.05</v>
      </c>
      <c r="O357" s="111">
        <v>104</v>
      </c>
      <c r="P357" s="111">
        <v>107</v>
      </c>
      <c r="Q357" s="111">
        <v>109</v>
      </c>
      <c r="R357" s="111">
        <v>111</v>
      </c>
      <c r="S357" s="111">
        <v>100</v>
      </c>
      <c r="T357" s="77">
        <v>130</v>
      </c>
      <c r="U357" s="77">
        <v>128</v>
      </c>
      <c r="V357" s="111">
        <v>130</v>
      </c>
      <c r="W357" s="111">
        <v>124</v>
      </c>
      <c r="X357" s="111">
        <v>127</v>
      </c>
      <c r="Y357" s="111">
        <v>125</v>
      </c>
      <c r="Z357" s="111">
        <v>123</v>
      </c>
      <c r="AA357" s="77">
        <v>124</v>
      </c>
      <c r="AB357" s="77">
        <v>130</v>
      </c>
      <c r="AC357" s="111"/>
      <c r="AD357" s="111"/>
      <c r="AE357" s="111"/>
      <c r="AF357" s="111"/>
      <c r="AG357" s="111"/>
      <c r="AH357" s="77"/>
      <c r="AI357" s="77"/>
      <c r="AJ357" s="78">
        <v>116</v>
      </c>
      <c r="AK357" s="79">
        <v>70</v>
      </c>
      <c r="AL357" s="80">
        <v>154</v>
      </c>
      <c r="AM357" s="77">
        <v>84</v>
      </c>
      <c r="AN357" s="77">
        <v>128</v>
      </c>
      <c r="AO357" s="81">
        <v>10</v>
      </c>
      <c r="AP357" s="81">
        <v>25</v>
      </c>
      <c r="AQ357" s="81">
        <v>5</v>
      </c>
      <c r="AR357" s="81">
        <v>4</v>
      </c>
      <c r="AS357" s="81">
        <v>1</v>
      </c>
      <c r="AT357" s="81"/>
      <c r="AU357" s="81"/>
      <c r="AV357" s="81"/>
      <c r="AW357" s="81"/>
      <c r="AX357" s="82">
        <v>45</v>
      </c>
      <c r="AY357" s="83">
        <v>1197</v>
      </c>
      <c r="AZ357" s="149">
        <v>0.02</v>
      </c>
      <c r="BA357" s="84">
        <v>3.7999999999999999E-2</v>
      </c>
      <c r="BB357" s="83"/>
      <c r="BC357" s="83">
        <v>0.4</v>
      </c>
      <c r="BD357" s="83">
        <v>10.4</v>
      </c>
      <c r="BE357" s="83">
        <v>5.2</v>
      </c>
      <c r="BF357" s="83">
        <v>138.9</v>
      </c>
      <c r="BG357" s="28" t="s">
        <v>148</v>
      </c>
      <c r="BH357" s="85" t="s">
        <v>184</v>
      </c>
      <c r="BI357" s="85"/>
      <c r="BJ357" s="85"/>
      <c r="BK357" s="85">
        <v>3</v>
      </c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  <c r="CW357" s="85"/>
    </row>
    <row r="358" spans="1:101" s="86" customFormat="1" ht="31.5" customHeight="1" x14ac:dyDescent="0.35">
      <c r="A358" s="73">
        <v>2021</v>
      </c>
      <c r="B358" s="74">
        <v>1</v>
      </c>
      <c r="C358" s="284">
        <v>44214</v>
      </c>
      <c r="D358" s="74">
        <v>227</v>
      </c>
      <c r="E358" s="74">
        <v>155</v>
      </c>
      <c r="F358" s="74">
        <v>30</v>
      </c>
      <c r="G358" s="75" t="s">
        <v>324</v>
      </c>
      <c r="H358" s="76" t="s">
        <v>325</v>
      </c>
      <c r="I358" s="76" t="s">
        <v>326</v>
      </c>
      <c r="J358" s="76">
        <v>3</v>
      </c>
      <c r="K358" s="76">
        <v>2</v>
      </c>
      <c r="L358" s="285">
        <v>122</v>
      </c>
      <c r="M358" s="286">
        <v>113.46</v>
      </c>
      <c r="N358" s="287">
        <v>130.54</v>
      </c>
      <c r="O358" s="111">
        <v>123</v>
      </c>
      <c r="P358" s="111">
        <v>120</v>
      </c>
      <c r="Q358" s="111">
        <v>118</v>
      </c>
      <c r="R358" s="111">
        <v>117</v>
      </c>
      <c r="S358" s="111">
        <v>125</v>
      </c>
      <c r="T358" s="77">
        <v>125</v>
      </c>
      <c r="U358" s="77">
        <v>125</v>
      </c>
      <c r="V358" s="111"/>
      <c r="W358" s="111"/>
      <c r="X358" s="111"/>
      <c r="Y358" s="111"/>
      <c r="Z358" s="111"/>
      <c r="AA358" s="77"/>
      <c r="AB358" s="77"/>
      <c r="AC358" s="111"/>
      <c r="AD358" s="111"/>
      <c r="AE358" s="111"/>
      <c r="AF358" s="111"/>
      <c r="AG358" s="111"/>
      <c r="AH358" s="77"/>
      <c r="AI358" s="77"/>
      <c r="AJ358" s="78">
        <v>120.6</v>
      </c>
      <c r="AK358" s="79">
        <v>61</v>
      </c>
      <c r="AL358" s="80">
        <v>177</v>
      </c>
      <c r="AM358" s="77">
        <v>86</v>
      </c>
      <c r="AN358" s="77">
        <v>125</v>
      </c>
      <c r="AO358" s="81">
        <v>8</v>
      </c>
      <c r="AP358" s="81">
        <v>5</v>
      </c>
      <c r="AQ358" s="81">
        <v>8</v>
      </c>
      <c r="AR358" s="81"/>
      <c r="AS358" s="81"/>
      <c r="AT358" s="81"/>
      <c r="AU358" s="81"/>
      <c r="AV358" s="81"/>
      <c r="AW358" s="81"/>
      <c r="AX358" s="82">
        <v>21</v>
      </c>
      <c r="AY358" s="83">
        <v>1173</v>
      </c>
      <c r="AZ358" s="149">
        <v>0.02</v>
      </c>
      <c r="BA358" s="84">
        <v>1.7999999999999999E-2</v>
      </c>
      <c r="BB358" s="83">
        <v>1</v>
      </c>
      <c r="BC358" s="83">
        <v>0.2</v>
      </c>
      <c r="BD358" s="83">
        <v>9.6</v>
      </c>
      <c r="BE358" s="83">
        <v>2.5</v>
      </c>
      <c r="BF358" s="83">
        <v>141.5</v>
      </c>
      <c r="BG358" s="28" t="s">
        <v>148</v>
      </c>
      <c r="BH358" s="85" t="s">
        <v>184</v>
      </c>
      <c r="BI358" s="85" t="s">
        <v>327</v>
      </c>
      <c r="BJ358" s="85"/>
      <c r="BK358" s="85">
        <v>3</v>
      </c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  <c r="CW358" s="85"/>
    </row>
    <row r="359" spans="1:101" s="86" customFormat="1" ht="31.5" customHeight="1" x14ac:dyDescent="0.35">
      <c r="A359" s="73">
        <v>2021</v>
      </c>
      <c r="B359" s="74">
        <v>1</v>
      </c>
      <c r="C359" s="284">
        <v>44214</v>
      </c>
      <c r="D359" s="74">
        <v>415</v>
      </c>
      <c r="E359" s="74">
        <v>655</v>
      </c>
      <c r="F359" s="74">
        <v>47</v>
      </c>
      <c r="G359" s="75" t="s">
        <v>246</v>
      </c>
      <c r="H359" s="76" t="s">
        <v>247</v>
      </c>
      <c r="I359" s="76" t="s">
        <v>191</v>
      </c>
      <c r="J359" s="76">
        <v>3</v>
      </c>
      <c r="K359" s="76">
        <v>1</v>
      </c>
      <c r="L359" s="285">
        <v>148</v>
      </c>
      <c r="M359" s="286">
        <v>137.63999999999999</v>
      </c>
      <c r="N359" s="287">
        <v>158.36000000000001</v>
      </c>
      <c r="O359" s="111"/>
      <c r="P359" s="111">
        <v>163</v>
      </c>
      <c r="Q359" s="111">
        <v>142</v>
      </c>
      <c r="R359" s="111">
        <v>145</v>
      </c>
      <c r="S359" s="111">
        <v>150</v>
      </c>
      <c r="T359" s="77"/>
      <c r="U359" s="77">
        <v>153</v>
      </c>
      <c r="V359" s="111"/>
      <c r="W359" s="111"/>
      <c r="X359" s="111"/>
      <c r="Y359" s="111"/>
      <c r="Z359" s="111"/>
      <c r="AA359" s="77"/>
      <c r="AB359" s="77"/>
      <c r="AC359" s="111"/>
      <c r="AD359" s="111"/>
      <c r="AE359" s="111"/>
      <c r="AF359" s="111"/>
      <c r="AG359" s="111"/>
      <c r="AH359" s="77"/>
      <c r="AI359" s="77"/>
      <c r="AJ359" s="78">
        <v>149.6</v>
      </c>
      <c r="AK359" s="79">
        <v>60</v>
      </c>
      <c r="AL359" s="80">
        <v>180</v>
      </c>
      <c r="AM359" s="77">
        <v>71</v>
      </c>
      <c r="AN359" s="77">
        <v>153</v>
      </c>
      <c r="AO359" s="81">
        <v>3</v>
      </c>
      <c r="AP359" s="81">
        <v>3</v>
      </c>
      <c r="AQ359" s="81">
        <v>1</v>
      </c>
      <c r="AR359" s="81"/>
      <c r="AS359" s="81"/>
      <c r="AT359" s="81"/>
      <c r="AU359" s="81"/>
      <c r="AV359" s="81"/>
      <c r="AW359" s="81"/>
      <c r="AX359" s="82">
        <v>7</v>
      </c>
      <c r="AY359" s="83">
        <v>467</v>
      </c>
      <c r="AZ359" s="149">
        <v>0.02</v>
      </c>
      <c r="BA359" s="84">
        <v>1.4999999999999999E-2</v>
      </c>
      <c r="BB359" s="83">
        <v>1</v>
      </c>
      <c r="BC359" s="83">
        <v>0</v>
      </c>
      <c r="BD359" s="83">
        <v>3.2</v>
      </c>
      <c r="BE359" s="83">
        <v>1</v>
      </c>
      <c r="BF359" s="83">
        <v>69.900000000000006</v>
      </c>
      <c r="BG359" s="28" t="s">
        <v>148</v>
      </c>
      <c r="BH359" s="85" t="s">
        <v>149</v>
      </c>
      <c r="BI359" s="85" t="s">
        <v>248</v>
      </c>
      <c r="BJ359" s="85"/>
      <c r="BK359" s="85">
        <v>3</v>
      </c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  <c r="CW359" s="85"/>
    </row>
    <row r="360" spans="1:101" s="86" customFormat="1" ht="31.5" customHeight="1" x14ac:dyDescent="0.35">
      <c r="A360" s="73">
        <v>2021</v>
      </c>
      <c r="B360" s="74">
        <v>1</v>
      </c>
      <c r="C360" s="284">
        <v>44214</v>
      </c>
      <c r="D360" s="74">
        <v>415</v>
      </c>
      <c r="E360" s="74">
        <v>656</v>
      </c>
      <c r="F360" s="74">
        <v>47</v>
      </c>
      <c r="G360" s="75" t="s">
        <v>249</v>
      </c>
      <c r="H360" s="76" t="s">
        <v>250</v>
      </c>
      <c r="I360" s="76" t="s">
        <v>191</v>
      </c>
      <c r="J360" s="76">
        <v>3</v>
      </c>
      <c r="K360" s="76">
        <v>1</v>
      </c>
      <c r="L360" s="285">
        <v>148</v>
      </c>
      <c r="M360" s="286">
        <v>137.63999999999999</v>
      </c>
      <c r="N360" s="287">
        <v>158.36000000000001</v>
      </c>
      <c r="O360" s="111"/>
      <c r="P360" s="111">
        <v>163</v>
      </c>
      <c r="Q360" s="111">
        <v>142</v>
      </c>
      <c r="R360" s="111">
        <v>145</v>
      </c>
      <c r="S360" s="111">
        <v>150</v>
      </c>
      <c r="T360" s="77"/>
      <c r="U360" s="77">
        <v>153</v>
      </c>
      <c r="V360" s="111"/>
      <c r="W360" s="111"/>
      <c r="X360" s="111"/>
      <c r="Y360" s="111"/>
      <c r="Z360" s="111"/>
      <c r="AA360" s="77"/>
      <c r="AB360" s="77"/>
      <c r="AC360" s="111"/>
      <c r="AD360" s="111"/>
      <c r="AE360" s="111"/>
      <c r="AF360" s="111"/>
      <c r="AG360" s="111"/>
      <c r="AH360" s="77"/>
      <c r="AI360" s="77"/>
      <c r="AJ360" s="78">
        <v>149.6</v>
      </c>
      <c r="AK360" s="79">
        <v>60</v>
      </c>
      <c r="AL360" s="80">
        <v>180</v>
      </c>
      <c r="AM360" s="77">
        <v>71</v>
      </c>
      <c r="AN360" s="77">
        <v>153</v>
      </c>
      <c r="AO360" s="81">
        <v>3</v>
      </c>
      <c r="AP360" s="81">
        <v>3</v>
      </c>
      <c r="AQ360" s="81">
        <v>2</v>
      </c>
      <c r="AR360" s="81"/>
      <c r="AS360" s="81"/>
      <c r="AT360" s="81"/>
      <c r="AU360" s="81"/>
      <c r="AV360" s="81"/>
      <c r="AW360" s="81"/>
      <c r="AX360" s="82">
        <v>8</v>
      </c>
      <c r="AY360" s="83">
        <v>468</v>
      </c>
      <c r="AZ360" s="149">
        <v>0.02</v>
      </c>
      <c r="BA360" s="84">
        <v>1.7000000000000001E-2</v>
      </c>
      <c r="BB360" s="83">
        <v>1</v>
      </c>
      <c r="BC360" s="83">
        <v>0.1</v>
      </c>
      <c r="BD360" s="83">
        <v>3.2</v>
      </c>
      <c r="BE360" s="83">
        <v>1.2</v>
      </c>
      <c r="BF360" s="83">
        <v>70</v>
      </c>
      <c r="BG360" s="28" t="s">
        <v>148</v>
      </c>
      <c r="BH360" s="85" t="s">
        <v>149</v>
      </c>
      <c r="BI360" s="85" t="s">
        <v>251</v>
      </c>
      <c r="BJ360" s="85"/>
      <c r="BK360" s="85">
        <v>3</v>
      </c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  <c r="CW360" s="85"/>
    </row>
    <row r="361" spans="1:101" s="86" customFormat="1" ht="31.5" customHeight="1" x14ac:dyDescent="0.35">
      <c r="A361" s="73">
        <v>2021</v>
      </c>
      <c r="B361" s="74">
        <v>1</v>
      </c>
      <c r="C361" s="284">
        <v>44214</v>
      </c>
      <c r="D361" s="74">
        <v>415</v>
      </c>
      <c r="E361" s="74">
        <v>657</v>
      </c>
      <c r="F361" s="74">
        <v>47</v>
      </c>
      <c r="G361" s="75" t="s">
        <v>252</v>
      </c>
      <c r="H361" s="76" t="s">
        <v>253</v>
      </c>
      <c r="I361" s="76" t="s">
        <v>191</v>
      </c>
      <c r="J361" s="76">
        <v>3</v>
      </c>
      <c r="K361" s="76">
        <v>1</v>
      </c>
      <c r="L361" s="285">
        <v>90</v>
      </c>
      <c r="M361" s="286">
        <v>83.7</v>
      </c>
      <c r="N361" s="287">
        <v>96.3</v>
      </c>
      <c r="O361" s="111"/>
      <c r="P361" s="111">
        <v>87</v>
      </c>
      <c r="Q361" s="111">
        <v>88</v>
      </c>
      <c r="R361" s="111">
        <v>85</v>
      </c>
      <c r="S361" s="111">
        <v>95</v>
      </c>
      <c r="T361" s="77"/>
      <c r="U361" s="77">
        <v>153</v>
      </c>
      <c r="V361" s="111"/>
      <c r="W361" s="111"/>
      <c r="X361" s="111"/>
      <c r="Y361" s="111"/>
      <c r="Z361" s="111"/>
      <c r="AA361" s="77"/>
      <c r="AB361" s="77"/>
      <c r="AC361" s="111"/>
      <c r="AD361" s="111"/>
      <c r="AE361" s="111"/>
      <c r="AF361" s="111"/>
      <c r="AG361" s="111"/>
      <c r="AH361" s="77"/>
      <c r="AI361" s="77"/>
      <c r="AJ361" s="78">
        <v>88.3</v>
      </c>
      <c r="AK361" s="79">
        <v>60</v>
      </c>
      <c r="AL361" s="80">
        <v>180</v>
      </c>
      <c r="AM361" s="77">
        <v>71</v>
      </c>
      <c r="AN361" s="77">
        <v>153</v>
      </c>
      <c r="AO361" s="81">
        <v>4</v>
      </c>
      <c r="AP361" s="81"/>
      <c r="AQ361" s="81">
        <v>3</v>
      </c>
      <c r="AR361" s="81"/>
      <c r="AS361" s="81"/>
      <c r="AT361" s="81"/>
      <c r="AU361" s="81"/>
      <c r="AV361" s="81"/>
      <c r="AW361" s="81"/>
      <c r="AX361" s="82">
        <v>7</v>
      </c>
      <c r="AY361" s="83">
        <v>427</v>
      </c>
      <c r="AZ361" s="149">
        <v>0.02</v>
      </c>
      <c r="BA361" s="84">
        <v>1.6E-2</v>
      </c>
      <c r="BB361" s="83">
        <v>1</v>
      </c>
      <c r="BC361" s="83">
        <v>0.1</v>
      </c>
      <c r="BD361" s="83">
        <v>4.7</v>
      </c>
      <c r="BE361" s="83">
        <v>0.6</v>
      </c>
      <c r="BF361" s="83">
        <v>37.700000000000003</v>
      </c>
      <c r="BG361" s="28" t="s">
        <v>148</v>
      </c>
      <c r="BH361" s="85" t="s">
        <v>149</v>
      </c>
      <c r="BI361" s="85" t="s">
        <v>254</v>
      </c>
      <c r="BJ361" s="85"/>
      <c r="BK361" s="85">
        <v>3</v>
      </c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  <c r="CW361" s="85"/>
    </row>
    <row r="362" spans="1:101" s="86" customFormat="1" ht="31.5" customHeight="1" x14ac:dyDescent="0.35">
      <c r="A362" s="73">
        <v>2021</v>
      </c>
      <c r="B362" s="74">
        <v>1</v>
      </c>
      <c r="C362" s="284">
        <v>44214</v>
      </c>
      <c r="D362" s="74">
        <v>415</v>
      </c>
      <c r="E362" s="74">
        <v>658</v>
      </c>
      <c r="F362" s="74">
        <v>47</v>
      </c>
      <c r="G362" s="75" t="s">
        <v>255</v>
      </c>
      <c r="H362" s="76" t="s">
        <v>256</v>
      </c>
      <c r="I362" s="76" t="s">
        <v>191</v>
      </c>
      <c r="J362" s="76">
        <v>3</v>
      </c>
      <c r="K362" s="76">
        <v>1</v>
      </c>
      <c r="L362" s="285">
        <v>90</v>
      </c>
      <c r="M362" s="286">
        <v>83.7</v>
      </c>
      <c r="N362" s="287">
        <v>96.3</v>
      </c>
      <c r="O362" s="111"/>
      <c r="P362" s="111">
        <v>87</v>
      </c>
      <c r="Q362" s="111">
        <v>88</v>
      </c>
      <c r="R362" s="111">
        <v>85</v>
      </c>
      <c r="S362" s="111">
        <v>95</v>
      </c>
      <c r="T362" s="77"/>
      <c r="U362" s="77">
        <v>153</v>
      </c>
      <c r="V362" s="111"/>
      <c r="W362" s="111"/>
      <c r="X362" s="111"/>
      <c r="Y362" s="111"/>
      <c r="Z362" s="111"/>
      <c r="AA362" s="77"/>
      <c r="AB362" s="77"/>
      <c r="AC362" s="111"/>
      <c r="AD362" s="111"/>
      <c r="AE362" s="111"/>
      <c r="AF362" s="111"/>
      <c r="AG362" s="111"/>
      <c r="AH362" s="77"/>
      <c r="AI362" s="77"/>
      <c r="AJ362" s="78">
        <v>88.3</v>
      </c>
      <c r="AK362" s="79">
        <v>60</v>
      </c>
      <c r="AL362" s="80">
        <v>180</v>
      </c>
      <c r="AM362" s="77">
        <v>71</v>
      </c>
      <c r="AN362" s="77">
        <v>153</v>
      </c>
      <c r="AO362" s="81">
        <v>4</v>
      </c>
      <c r="AP362" s="81"/>
      <c r="AQ362" s="81">
        <v>3</v>
      </c>
      <c r="AR362" s="81"/>
      <c r="AS362" s="81"/>
      <c r="AT362" s="81"/>
      <c r="AU362" s="81"/>
      <c r="AV362" s="81"/>
      <c r="AW362" s="81"/>
      <c r="AX362" s="82">
        <v>7</v>
      </c>
      <c r="AY362" s="83">
        <v>427</v>
      </c>
      <c r="AZ362" s="149">
        <v>0.02</v>
      </c>
      <c r="BA362" s="84">
        <v>1.6E-2</v>
      </c>
      <c r="BB362" s="83">
        <v>1</v>
      </c>
      <c r="BC362" s="83">
        <v>0.1</v>
      </c>
      <c r="BD362" s="83">
        <v>4.7</v>
      </c>
      <c r="BE362" s="83">
        <v>0.6</v>
      </c>
      <c r="BF362" s="83">
        <v>37.700000000000003</v>
      </c>
      <c r="BG362" s="28" t="s">
        <v>148</v>
      </c>
      <c r="BH362" s="85" t="s">
        <v>149</v>
      </c>
      <c r="BI362" s="85" t="s">
        <v>257</v>
      </c>
      <c r="BJ362" s="85"/>
      <c r="BK362" s="85">
        <v>3</v>
      </c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  <c r="CW362" s="85"/>
    </row>
    <row r="363" spans="1:101" s="86" customFormat="1" ht="31.5" hidden="1" customHeight="1" x14ac:dyDescent="0.35">
      <c r="A363" s="73">
        <v>2021</v>
      </c>
      <c r="B363" s="74">
        <v>1</v>
      </c>
      <c r="C363" s="284">
        <v>44215</v>
      </c>
      <c r="D363" s="74">
        <v>1</v>
      </c>
      <c r="E363" s="74">
        <v>1</v>
      </c>
      <c r="F363" s="74">
        <v>2</v>
      </c>
      <c r="G363" s="75" t="s">
        <v>328</v>
      </c>
      <c r="H363" s="76" t="s">
        <v>329</v>
      </c>
      <c r="I363" s="76" t="s">
        <v>144</v>
      </c>
      <c r="J363" s="76">
        <v>3</v>
      </c>
      <c r="K363" s="76">
        <v>2</v>
      </c>
      <c r="L363" s="285">
        <v>111</v>
      </c>
      <c r="M363" s="286">
        <v>103.23</v>
      </c>
      <c r="N363" s="287">
        <v>118.77</v>
      </c>
      <c r="O363" s="111">
        <v>106</v>
      </c>
      <c r="P363" s="111">
        <v>101</v>
      </c>
      <c r="Q363" s="111">
        <v>106</v>
      </c>
      <c r="R363" s="111"/>
      <c r="S363" s="111"/>
      <c r="T363" s="77">
        <v>95</v>
      </c>
      <c r="U363" s="77"/>
      <c r="V363" s="111"/>
      <c r="W363" s="111"/>
      <c r="X363" s="111"/>
      <c r="Y363" s="111"/>
      <c r="Z363" s="111"/>
      <c r="AA363" s="77"/>
      <c r="AB363" s="77"/>
      <c r="AC363" s="111"/>
      <c r="AD363" s="111"/>
      <c r="AE363" s="111"/>
      <c r="AF363" s="111"/>
      <c r="AG363" s="111"/>
      <c r="AH363" s="77"/>
      <c r="AI363" s="77"/>
      <c r="AJ363" s="78">
        <v>104.3</v>
      </c>
      <c r="AK363" s="79">
        <v>108</v>
      </c>
      <c r="AL363" s="80">
        <v>100</v>
      </c>
      <c r="AM363" s="77">
        <v>114</v>
      </c>
      <c r="AN363" s="77">
        <v>95</v>
      </c>
      <c r="AO363" s="81">
        <v>1</v>
      </c>
      <c r="AP363" s="81"/>
      <c r="AQ363" s="81"/>
      <c r="AR363" s="81">
        <v>2</v>
      </c>
      <c r="AS363" s="81"/>
      <c r="AT363" s="81"/>
      <c r="AU363" s="81"/>
      <c r="AV363" s="81"/>
      <c r="AW363" s="81"/>
      <c r="AX363" s="82">
        <v>3</v>
      </c>
      <c r="AY363" s="83">
        <v>531</v>
      </c>
      <c r="AZ363" s="149">
        <v>1.4999999999999999E-2</v>
      </c>
      <c r="BA363" s="84">
        <v>6.0000000000000001E-3</v>
      </c>
      <c r="BB363" s="83">
        <v>1</v>
      </c>
      <c r="BC363" s="83">
        <v>0</v>
      </c>
      <c r="BD363" s="83">
        <v>4.8</v>
      </c>
      <c r="BE363" s="83">
        <v>0.3</v>
      </c>
      <c r="BF363" s="83">
        <v>55.4</v>
      </c>
      <c r="BG363" s="28" t="s">
        <v>229</v>
      </c>
      <c r="BH363" s="85" t="s">
        <v>229</v>
      </c>
      <c r="BI363" s="85"/>
      <c r="BJ363" s="85"/>
      <c r="BK363" s="85">
        <v>3</v>
      </c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  <c r="CW363" s="85"/>
    </row>
    <row r="364" spans="1:101" s="86" customFormat="1" ht="31.5" hidden="1" customHeight="1" x14ac:dyDescent="0.35">
      <c r="A364" s="73">
        <v>2021</v>
      </c>
      <c r="B364" s="74">
        <v>1</v>
      </c>
      <c r="C364" s="284">
        <v>44215</v>
      </c>
      <c r="D364" s="74">
        <v>1</v>
      </c>
      <c r="E364" s="74">
        <v>2</v>
      </c>
      <c r="F364" s="74">
        <v>2</v>
      </c>
      <c r="G364" s="75" t="s">
        <v>330</v>
      </c>
      <c r="H364" s="76" t="s">
        <v>331</v>
      </c>
      <c r="I364" s="76" t="s">
        <v>144</v>
      </c>
      <c r="J364" s="76">
        <v>3</v>
      </c>
      <c r="K364" s="76">
        <v>2</v>
      </c>
      <c r="L364" s="285">
        <v>113</v>
      </c>
      <c r="M364" s="286">
        <v>105.09</v>
      </c>
      <c r="N364" s="287">
        <v>120.91</v>
      </c>
      <c r="O364" s="111">
        <v>120</v>
      </c>
      <c r="P364" s="111">
        <v>123</v>
      </c>
      <c r="Q364" s="111">
        <v>110</v>
      </c>
      <c r="R364" s="111"/>
      <c r="S364" s="111"/>
      <c r="T364" s="77">
        <v>95</v>
      </c>
      <c r="U364" s="77"/>
      <c r="V364" s="111"/>
      <c r="W364" s="111"/>
      <c r="X364" s="111"/>
      <c r="Y364" s="111"/>
      <c r="Z364" s="111"/>
      <c r="AA364" s="77"/>
      <c r="AB364" s="77"/>
      <c r="AC364" s="111"/>
      <c r="AD364" s="111"/>
      <c r="AE364" s="111"/>
      <c r="AF364" s="111"/>
      <c r="AG364" s="111"/>
      <c r="AH364" s="77"/>
      <c r="AI364" s="77"/>
      <c r="AJ364" s="78">
        <v>117.7</v>
      </c>
      <c r="AK364" s="79">
        <v>108</v>
      </c>
      <c r="AL364" s="80">
        <v>100</v>
      </c>
      <c r="AM364" s="77">
        <v>114</v>
      </c>
      <c r="AN364" s="77">
        <v>95</v>
      </c>
      <c r="AO364" s="81">
        <v>3</v>
      </c>
      <c r="AP364" s="81"/>
      <c r="AQ364" s="81"/>
      <c r="AR364" s="81">
        <v>2</v>
      </c>
      <c r="AS364" s="81"/>
      <c r="AT364" s="81"/>
      <c r="AU364" s="81"/>
      <c r="AV364" s="81"/>
      <c r="AW364" s="81"/>
      <c r="AX364" s="82">
        <v>5</v>
      </c>
      <c r="AY364" s="83">
        <v>927</v>
      </c>
      <c r="AZ364" s="149">
        <v>1.4999999999999999E-2</v>
      </c>
      <c r="BA364" s="84">
        <v>5.0000000000000001E-3</v>
      </c>
      <c r="BB364" s="83">
        <v>1</v>
      </c>
      <c r="BC364" s="83">
        <v>0</v>
      </c>
      <c r="BD364" s="83">
        <v>8.1999999999999993</v>
      </c>
      <c r="BE364" s="83">
        <v>0.6</v>
      </c>
      <c r="BF364" s="83">
        <v>109.1</v>
      </c>
      <c r="BG364" s="28" t="s">
        <v>229</v>
      </c>
      <c r="BH364" s="85" t="s">
        <v>229</v>
      </c>
      <c r="BI364" s="85"/>
      <c r="BJ364" s="85"/>
      <c r="BK364" s="85">
        <v>3</v>
      </c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  <c r="CW364" s="85"/>
    </row>
    <row r="365" spans="1:101" s="86" customFormat="1" ht="31.5" hidden="1" customHeight="1" x14ac:dyDescent="0.35">
      <c r="A365" s="73">
        <v>2021</v>
      </c>
      <c r="B365" s="74">
        <v>1</v>
      </c>
      <c r="C365" s="284">
        <v>44215</v>
      </c>
      <c r="D365" s="74">
        <v>135</v>
      </c>
      <c r="E365" s="74">
        <v>271</v>
      </c>
      <c r="F365" s="74">
        <v>2</v>
      </c>
      <c r="G365" s="75" t="s">
        <v>335</v>
      </c>
      <c r="H365" s="76" t="s">
        <v>336</v>
      </c>
      <c r="I365" s="76" t="s">
        <v>144</v>
      </c>
      <c r="J365" s="76">
        <v>4</v>
      </c>
      <c r="K365" s="76">
        <v>2</v>
      </c>
      <c r="L365" s="285">
        <v>161</v>
      </c>
      <c r="M365" s="286">
        <v>149.72999999999999</v>
      </c>
      <c r="N365" s="287">
        <v>172.27</v>
      </c>
      <c r="O365" s="111"/>
      <c r="P365" s="111"/>
      <c r="Q365" s="111"/>
      <c r="R365" s="111"/>
      <c r="S365" s="111">
        <v>163</v>
      </c>
      <c r="T365" s="77"/>
      <c r="U365" s="77">
        <v>97</v>
      </c>
      <c r="V365" s="111">
        <v>161</v>
      </c>
      <c r="W365" s="111">
        <v>156</v>
      </c>
      <c r="X365" s="111">
        <v>143</v>
      </c>
      <c r="Y365" s="111">
        <v>152</v>
      </c>
      <c r="Z365" s="111">
        <v>150</v>
      </c>
      <c r="AA365" s="77">
        <v>97</v>
      </c>
      <c r="AB365" s="77">
        <v>98</v>
      </c>
      <c r="AC365" s="111"/>
      <c r="AD365" s="111"/>
      <c r="AE365" s="111"/>
      <c r="AF365" s="111"/>
      <c r="AG365" s="111"/>
      <c r="AH365" s="77">
        <v>97</v>
      </c>
      <c r="AI365" s="77">
        <v>98</v>
      </c>
      <c r="AJ365" s="78">
        <v>154.19999999999999</v>
      </c>
      <c r="AK365" s="79">
        <v>151</v>
      </c>
      <c r="AL365" s="80">
        <v>95</v>
      </c>
      <c r="AM365" s="77">
        <v>148</v>
      </c>
      <c r="AN365" s="77">
        <v>97</v>
      </c>
      <c r="AO365" s="81">
        <v>6</v>
      </c>
      <c r="AP365" s="81"/>
      <c r="AQ365" s="81">
        <v>4</v>
      </c>
      <c r="AR365" s="81"/>
      <c r="AS365" s="81"/>
      <c r="AT365" s="81"/>
      <c r="AU365" s="81"/>
      <c r="AV365" s="81"/>
      <c r="AW365" s="81"/>
      <c r="AX365" s="82">
        <v>10</v>
      </c>
      <c r="AY365" s="83">
        <v>2060</v>
      </c>
      <c r="AZ365" s="149">
        <v>1.4999999999999999E-2</v>
      </c>
      <c r="BA365" s="84">
        <v>5.0000000000000001E-3</v>
      </c>
      <c r="BB365" s="83">
        <v>1</v>
      </c>
      <c r="BC365" s="83">
        <v>0.1</v>
      </c>
      <c r="BD365" s="83">
        <v>12.8</v>
      </c>
      <c r="BE365" s="83">
        <v>1.5</v>
      </c>
      <c r="BF365" s="83">
        <v>317.7</v>
      </c>
      <c r="BG365" s="28" t="s">
        <v>145</v>
      </c>
      <c r="BH365" s="85"/>
      <c r="BI365" s="85"/>
      <c r="BJ365" s="85"/>
      <c r="BK365" s="85">
        <v>3</v>
      </c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  <c r="CW365" s="85"/>
    </row>
    <row r="366" spans="1:101" s="86" customFormat="1" ht="31.5" hidden="1" customHeight="1" x14ac:dyDescent="0.35">
      <c r="A366" s="73">
        <v>2021</v>
      </c>
      <c r="B366" s="74">
        <v>1</v>
      </c>
      <c r="C366" s="284">
        <v>44215</v>
      </c>
      <c r="D366" s="74">
        <v>138</v>
      </c>
      <c r="E366" s="74">
        <v>559</v>
      </c>
      <c r="F366" s="74">
        <v>3</v>
      </c>
      <c r="G366" s="75" t="s">
        <v>173</v>
      </c>
      <c r="H366" s="76" t="s">
        <v>174</v>
      </c>
      <c r="I366" s="76" t="s">
        <v>144</v>
      </c>
      <c r="J366" s="76">
        <v>3</v>
      </c>
      <c r="K366" s="76">
        <v>2</v>
      </c>
      <c r="L366" s="285">
        <v>610</v>
      </c>
      <c r="M366" s="286">
        <v>579.5</v>
      </c>
      <c r="N366" s="287">
        <v>640.5</v>
      </c>
      <c r="O366" s="111">
        <v>624</v>
      </c>
      <c r="P366" s="111">
        <v>635</v>
      </c>
      <c r="Q366" s="111">
        <v>610</v>
      </c>
      <c r="R366" s="111"/>
      <c r="S366" s="111"/>
      <c r="T366" s="77">
        <v>129</v>
      </c>
      <c r="U366" s="77"/>
      <c r="V366" s="111">
        <v>601</v>
      </c>
      <c r="W366" s="111">
        <v>593</v>
      </c>
      <c r="X366" s="111">
        <v>600</v>
      </c>
      <c r="Y366" s="111">
        <v>584</v>
      </c>
      <c r="Z366" s="111">
        <v>618</v>
      </c>
      <c r="AA366" s="77">
        <v>130</v>
      </c>
      <c r="AB366" s="77">
        <v>131</v>
      </c>
      <c r="AC366" s="111"/>
      <c r="AD366" s="111"/>
      <c r="AE366" s="111"/>
      <c r="AF366" s="111"/>
      <c r="AG366" s="111"/>
      <c r="AH366" s="77"/>
      <c r="AI366" s="77"/>
      <c r="AJ366" s="78">
        <v>608.1</v>
      </c>
      <c r="AK366" s="79">
        <v>90</v>
      </c>
      <c r="AL366" s="80">
        <v>120</v>
      </c>
      <c r="AM366" s="77">
        <v>83</v>
      </c>
      <c r="AN366" s="77">
        <v>130</v>
      </c>
      <c r="AO366" s="81">
        <v>5</v>
      </c>
      <c r="AP366" s="81"/>
      <c r="AQ366" s="81">
        <v>6</v>
      </c>
      <c r="AR366" s="81"/>
      <c r="AS366" s="81"/>
      <c r="AT366" s="81"/>
      <c r="AU366" s="81"/>
      <c r="AV366" s="81"/>
      <c r="AW366" s="81"/>
      <c r="AX366" s="82">
        <v>11</v>
      </c>
      <c r="AY366" s="83">
        <v>1019</v>
      </c>
      <c r="AZ366" s="149">
        <v>1.4999999999999999E-2</v>
      </c>
      <c r="BA366" s="84">
        <v>1.0999999999999999E-2</v>
      </c>
      <c r="BB366" s="83">
        <v>1</v>
      </c>
      <c r="BC366" s="83">
        <v>0</v>
      </c>
      <c r="BD366" s="83">
        <v>1.7</v>
      </c>
      <c r="BE366" s="83">
        <v>6.7</v>
      </c>
      <c r="BF366" s="83">
        <v>619.70000000000005</v>
      </c>
      <c r="BG366" s="28" t="s">
        <v>145</v>
      </c>
      <c r="BH366" s="85" t="s">
        <v>145</v>
      </c>
      <c r="BI366" s="85"/>
      <c r="BJ366" s="85"/>
      <c r="BK366" s="85">
        <v>3</v>
      </c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  <c r="CW366" s="85"/>
    </row>
    <row r="367" spans="1:101" s="86" customFormat="1" ht="31.5" hidden="1" customHeight="1" x14ac:dyDescent="0.35">
      <c r="A367" s="73">
        <v>2021</v>
      </c>
      <c r="B367" s="74">
        <v>1</v>
      </c>
      <c r="C367" s="284">
        <v>44215</v>
      </c>
      <c r="D367" s="74">
        <v>47</v>
      </c>
      <c r="E367" s="74">
        <v>122</v>
      </c>
      <c r="F367" s="74">
        <v>4</v>
      </c>
      <c r="G367" s="75" t="s">
        <v>163</v>
      </c>
      <c r="H367" s="76" t="s">
        <v>164</v>
      </c>
      <c r="I367" s="76" t="s">
        <v>165</v>
      </c>
      <c r="J367" s="76">
        <v>2</v>
      </c>
      <c r="K367" s="76">
        <v>1</v>
      </c>
      <c r="L367" s="285">
        <v>280</v>
      </c>
      <c r="M367" s="286">
        <v>267.39999999999998</v>
      </c>
      <c r="N367" s="287">
        <v>292.60000000000002</v>
      </c>
      <c r="O367" s="111"/>
      <c r="P367" s="111"/>
      <c r="Q367" s="111"/>
      <c r="R367" s="111"/>
      <c r="S367" s="111"/>
      <c r="T367" s="77"/>
      <c r="U367" s="77"/>
      <c r="V367" s="111"/>
      <c r="W367" s="111"/>
      <c r="X367" s="111"/>
      <c r="Y367" s="111"/>
      <c r="Z367" s="111"/>
      <c r="AA367" s="77"/>
      <c r="AB367" s="77"/>
      <c r="AC367" s="111"/>
      <c r="AD367" s="111"/>
      <c r="AE367" s="111"/>
      <c r="AF367" s="111"/>
      <c r="AG367" s="111"/>
      <c r="AH367" s="77"/>
      <c r="AI367" s="77"/>
      <c r="AJ367" s="78"/>
      <c r="AK367" s="79">
        <v>63</v>
      </c>
      <c r="AL367" s="80">
        <v>115</v>
      </c>
      <c r="AM367" s="77"/>
      <c r="AN367" s="77"/>
      <c r="AO367" s="81">
        <v>4</v>
      </c>
      <c r="AP367" s="81"/>
      <c r="AQ367" s="81"/>
      <c r="AR367" s="81">
        <v>6</v>
      </c>
      <c r="AS367" s="81"/>
      <c r="AT367" s="81"/>
      <c r="AU367" s="81"/>
      <c r="AV367" s="81"/>
      <c r="AW367" s="81"/>
      <c r="AX367" s="82">
        <v>10</v>
      </c>
      <c r="AY367" s="83">
        <v>1010</v>
      </c>
      <c r="AZ367" s="149">
        <v>1.4999999999999999E-2</v>
      </c>
      <c r="BA367" s="84">
        <v>0.01</v>
      </c>
      <c r="BB367" s="83">
        <v>1</v>
      </c>
      <c r="BC367" s="83">
        <v>0</v>
      </c>
      <c r="BD367" s="83">
        <v>3.6</v>
      </c>
      <c r="BE367" s="83"/>
      <c r="BF367" s="83"/>
      <c r="BG367" s="28" t="s">
        <v>153</v>
      </c>
      <c r="BH367" s="85" t="s">
        <v>154</v>
      </c>
      <c r="BI367" s="85" t="s">
        <v>166</v>
      </c>
      <c r="BJ367" s="85" t="s">
        <v>167</v>
      </c>
      <c r="BK367" s="85">
        <v>3</v>
      </c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  <c r="CW367" s="85"/>
    </row>
    <row r="368" spans="1:101" s="86" customFormat="1" ht="31.5" hidden="1" customHeight="1" x14ac:dyDescent="0.35">
      <c r="A368" s="73">
        <v>2021</v>
      </c>
      <c r="B368" s="74">
        <v>1</v>
      </c>
      <c r="C368" s="284">
        <v>44215</v>
      </c>
      <c r="D368" s="74">
        <v>143</v>
      </c>
      <c r="E368" s="74">
        <v>281</v>
      </c>
      <c r="F368" s="74">
        <v>4</v>
      </c>
      <c r="G368" s="75" t="s">
        <v>263</v>
      </c>
      <c r="H368" s="76" t="s">
        <v>264</v>
      </c>
      <c r="I368" s="76" t="s">
        <v>144</v>
      </c>
      <c r="J368" s="76">
        <v>4</v>
      </c>
      <c r="K368" s="76">
        <v>2</v>
      </c>
      <c r="L368" s="285">
        <v>285</v>
      </c>
      <c r="M368" s="286">
        <v>265.05</v>
      </c>
      <c r="N368" s="287">
        <v>304.95</v>
      </c>
      <c r="O368" s="111"/>
      <c r="P368" s="111"/>
      <c r="Q368" s="111"/>
      <c r="R368" s="111"/>
      <c r="S368" s="111"/>
      <c r="T368" s="77"/>
      <c r="U368" s="77"/>
      <c r="V368" s="111"/>
      <c r="W368" s="111"/>
      <c r="X368" s="111"/>
      <c r="Y368" s="111"/>
      <c r="Z368" s="111"/>
      <c r="AA368" s="77"/>
      <c r="AB368" s="77"/>
      <c r="AC368" s="111"/>
      <c r="AD368" s="111"/>
      <c r="AE368" s="111"/>
      <c r="AF368" s="111"/>
      <c r="AG368" s="111"/>
      <c r="AH368" s="77"/>
      <c r="AI368" s="77"/>
      <c r="AJ368" s="78"/>
      <c r="AK368" s="79">
        <v>120</v>
      </c>
      <c r="AL368" s="80">
        <v>120</v>
      </c>
      <c r="AM368" s="77"/>
      <c r="AN368" s="77"/>
      <c r="AO368" s="81">
        <v>2</v>
      </c>
      <c r="AP368" s="81"/>
      <c r="AQ368" s="81">
        <v>2</v>
      </c>
      <c r="AR368" s="81">
        <v>3</v>
      </c>
      <c r="AS368" s="81"/>
      <c r="AT368" s="81"/>
      <c r="AU368" s="81"/>
      <c r="AV368" s="81"/>
      <c r="AW368" s="81"/>
      <c r="AX368" s="82">
        <v>6</v>
      </c>
      <c r="AY368" s="83">
        <v>249</v>
      </c>
      <c r="AZ368" s="149">
        <v>1.4999999999999999E-2</v>
      </c>
      <c r="BA368" s="84">
        <v>2.4E-2</v>
      </c>
      <c r="BB368" s="83"/>
      <c r="BC368" s="83">
        <v>0</v>
      </c>
      <c r="BD368" s="83">
        <v>0.9</v>
      </c>
      <c r="BE368" s="83"/>
      <c r="BF368" s="83"/>
      <c r="BG368" s="28" t="s">
        <v>145</v>
      </c>
      <c r="BH368" s="85"/>
      <c r="BI368" s="85"/>
      <c r="BJ368" s="85"/>
      <c r="BK368" s="85">
        <v>3</v>
      </c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  <c r="CW368" s="85"/>
    </row>
    <row r="369" spans="1:101" s="86" customFormat="1" ht="31.5" hidden="1" customHeight="1" x14ac:dyDescent="0.35">
      <c r="A369" s="73">
        <v>2021</v>
      </c>
      <c r="B369" s="74">
        <v>1</v>
      </c>
      <c r="C369" s="284">
        <v>44215</v>
      </c>
      <c r="D369" s="74">
        <v>190</v>
      </c>
      <c r="E369" s="74">
        <v>342</v>
      </c>
      <c r="F369" s="74">
        <v>4</v>
      </c>
      <c r="G369" s="75" t="s">
        <v>337</v>
      </c>
      <c r="H369" s="76" t="s">
        <v>338</v>
      </c>
      <c r="I369" s="76" t="s">
        <v>144</v>
      </c>
      <c r="J369" s="76">
        <v>3</v>
      </c>
      <c r="K369" s="76">
        <v>2</v>
      </c>
      <c r="L369" s="285">
        <v>567</v>
      </c>
      <c r="M369" s="286">
        <v>533.54700000000003</v>
      </c>
      <c r="N369" s="287">
        <v>607.25699999999995</v>
      </c>
      <c r="O369" s="111"/>
      <c r="P369" s="111"/>
      <c r="Q369" s="111"/>
      <c r="R369" s="111"/>
      <c r="S369" s="111"/>
      <c r="T369" s="77"/>
      <c r="U369" s="77"/>
      <c r="V369" s="111">
        <v>594</v>
      </c>
      <c r="W369" s="111"/>
      <c r="X369" s="111">
        <v>584</v>
      </c>
      <c r="Y369" s="111">
        <v>590</v>
      </c>
      <c r="Z369" s="111">
        <v>562</v>
      </c>
      <c r="AA369" s="77">
        <v>156</v>
      </c>
      <c r="AB369" s="77">
        <v>155</v>
      </c>
      <c r="AC369" s="111"/>
      <c r="AD369" s="111"/>
      <c r="AE369" s="111"/>
      <c r="AF369" s="111"/>
      <c r="AG369" s="111"/>
      <c r="AH369" s="77"/>
      <c r="AI369" s="77"/>
      <c r="AJ369" s="78">
        <v>582.5</v>
      </c>
      <c r="AK369" s="79">
        <v>60</v>
      </c>
      <c r="AL369" s="80">
        <v>180</v>
      </c>
      <c r="AM369" s="77">
        <v>69</v>
      </c>
      <c r="AN369" s="77">
        <v>156</v>
      </c>
      <c r="AO369" s="81">
        <v>4</v>
      </c>
      <c r="AP369" s="81"/>
      <c r="AQ369" s="81">
        <v>6</v>
      </c>
      <c r="AR369" s="81"/>
      <c r="AS369" s="81"/>
      <c r="AT369" s="81"/>
      <c r="AU369" s="81"/>
      <c r="AV369" s="81"/>
      <c r="AW369" s="81"/>
      <c r="AX369" s="82">
        <v>10</v>
      </c>
      <c r="AY369" s="83">
        <v>10</v>
      </c>
      <c r="AZ369" s="149">
        <v>1.4999999999999999E-2</v>
      </c>
      <c r="BA369" s="84">
        <v>1</v>
      </c>
      <c r="BB369" s="83"/>
      <c r="BC369" s="83">
        <v>0</v>
      </c>
      <c r="BD369" s="83">
        <v>0</v>
      </c>
      <c r="BE369" s="83">
        <v>5.8</v>
      </c>
      <c r="BF369" s="83">
        <v>5.8</v>
      </c>
      <c r="BG369" s="28" t="s">
        <v>153</v>
      </c>
      <c r="BH369" s="85" t="s">
        <v>154</v>
      </c>
      <c r="BI369" s="85" t="s">
        <v>339</v>
      </c>
      <c r="BJ369" s="85" t="s">
        <v>156</v>
      </c>
      <c r="BK369" s="85">
        <v>3</v>
      </c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  <c r="CW369" s="85"/>
    </row>
    <row r="370" spans="1:101" s="86" customFormat="1" ht="31.5" customHeight="1" x14ac:dyDescent="0.35">
      <c r="A370" s="73">
        <v>2021</v>
      </c>
      <c r="B370" s="74">
        <v>1</v>
      </c>
      <c r="C370" s="284">
        <v>44215</v>
      </c>
      <c r="D370" s="74">
        <v>377</v>
      </c>
      <c r="E370" s="74">
        <v>439</v>
      </c>
      <c r="F370" s="74">
        <v>5</v>
      </c>
      <c r="G370" s="75" t="s">
        <v>146</v>
      </c>
      <c r="H370" s="76" t="s">
        <v>147</v>
      </c>
      <c r="I370" s="76" t="s">
        <v>144</v>
      </c>
      <c r="J370" s="76">
        <v>4</v>
      </c>
      <c r="K370" s="76">
        <v>1</v>
      </c>
      <c r="L370" s="285">
        <v>343</v>
      </c>
      <c r="M370" s="286">
        <v>308.7</v>
      </c>
      <c r="N370" s="287">
        <v>377.3</v>
      </c>
      <c r="O370" s="111">
        <v>337</v>
      </c>
      <c r="P370" s="111">
        <v>355</v>
      </c>
      <c r="Q370" s="111">
        <v>365</v>
      </c>
      <c r="R370" s="111"/>
      <c r="S370" s="111"/>
      <c r="T370" s="77">
        <v>350</v>
      </c>
      <c r="U370" s="77"/>
      <c r="V370" s="111"/>
      <c r="W370" s="111"/>
      <c r="X370" s="111"/>
      <c r="Y370" s="111"/>
      <c r="Z370" s="111"/>
      <c r="AA370" s="77"/>
      <c r="AB370" s="77"/>
      <c r="AC370" s="111"/>
      <c r="AD370" s="111"/>
      <c r="AE370" s="111"/>
      <c r="AF370" s="111"/>
      <c r="AG370" s="111"/>
      <c r="AH370" s="77"/>
      <c r="AI370" s="77"/>
      <c r="AJ370" s="78">
        <v>352.3</v>
      </c>
      <c r="AK370" s="79">
        <v>45</v>
      </c>
      <c r="AL370" s="80">
        <v>320</v>
      </c>
      <c r="AM370" s="77">
        <v>41</v>
      </c>
      <c r="AN370" s="77">
        <v>350</v>
      </c>
      <c r="AO370" s="81"/>
      <c r="AP370" s="81"/>
      <c r="AQ370" s="81">
        <v>18</v>
      </c>
      <c r="AR370" s="81"/>
      <c r="AS370" s="81"/>
      <c r="AT370" s="81"/>
      <c r="AU370" s="81"/>
      <c r="AV370" s="81"/>
      <c r="AW370" s="81"/>
      <c r="AX370" s="82">
        <v>18</v>
      </c>
      <c r="AY370" s="83">
        <v>248</v>
      </c>
      <c r="AZ370" s="149">
        <v>1.4999999999999999E-2</v>
      </c>
      <c r="BA370" s="84">
        <v>7.2999999999999995E-2</v>
      </c>
      <c r="BB370" s="83"/>
      <c r="BC370" s="83">
        <v>0.1</v>
      </c>
      <c r="BD370" s="83">
        <v>0.7</v>
      </c>
      <c r="BE370" s="83">
        <v>6.3</v>
      </c>
      <c r="BF370" s="83">
        <v>87.4</v>
      </c>
      <c r="BG370" s="28" t="s">
        <v>148</v>
      </c>
      <c r="BH370" s="85" t="s">
        <v>149</v>
      </c>
      <c r="BI370" s="85" t="s">
        <v>150</v>
      </c>
      <c r="BJ370" s="85"/>
      <c r="BK370" s="85">
        <v>3</v>
      </c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  <c r="CW370" s="85"/>
    </row>
    <row r="371" spans="1:101" s="86" customFormat="1" ht="31.5" customHeight="1" x14ac:dyDescent="0.35">
      <c r="A371" s="73">
        <v>2021</v>
      </c>
      <c r="B371" s="74">
        <v>1</v>
      </c>
      <c r="C371" s="284">
        <v>44215</v>
      </c>
      <c r="D371" s="74">
        <v>407</v>
      </c>
      <c r="E371" s="74">
        <v>627</v>
      </c>
      <c r="F371" s="74">
        <v>5</v>
      </c>
      <c r="G371" s="75" t="s">
        <v>340</v>
      </c>
      <c r="H371" s="76" t="s">
        <v>341</v>
      </c>
      <c r="I371" s="76" t="s">
        <v>144</v>
      </c>
      <c r="J371" s="76">
        <v>1</v>
      </c>
      <c r="K371" s="76">
        <v>5</v>
      </c>
      <c r="L371" s="285">
        <v>418.5</v>
      </c>
      <c r="M371" s="286">
        <v>384.97815000000003</v>
      </c>
      <c r="N371" s="287">
        <v>452.02184999999997</v>
      </c>
      <c r="O371" s="111"/>
      <c r="P371" s="111"/>
      <c r="Q371" s="111"/>
      <c r="R371" s="111"/>
      <c r="S371" s="111"/>
      <c r="T371" s="77"/>
      <c r="U371" s="77"/>
      <c r="V371" s="111"/>
      <c r="W371" s="111"/>
      <c r="X371" s="111"/>
      <c r="Y371" s="111"/>
      <c r="Z371" s="111">
        <v>401</v>
      </c>
      <c r="AA371" s="77"/>
      <c r="AB371" s="77">
        <v>181</v>
      </c>
      <c r="AC371" s="111"/>
      <c r="AD371" s="111"/>
      <c r="AE371" s="111"/>
      <c r="AF371" s="111"/>
      <c r="AG371" s="111"/>
      <c r="AH371" s="77"/>
      <c r="AI371" s="77"/>
      <c r="AJ371" s="78">
        <v>401</v>
      </c>
      <c r="AK371" s="79">
        <v>18</v>
      </c>
      <c r="AL371" s="80">
        <v>200</v>
      </c>
      <c r="AM371" s="77">
        <v>20</v>
      </c>
      <c r="AN371" s="77">
        <v>181</v>
      </c>
      <c r="AO371" s="81">
        <v>2</v>
      </c>
      <c r="AP371" s="81"/>
      <c r="AQ371" s="81"/>
      <c r="AR371" s="81"/>
      <c r="AS371" s="81"/>
      <c r="AT371" s="81"/>
      <c r="AU371" s="81"/>
      <c r="AV371" s="81"/>
      <c r="AW371" s="81"/>
      <c r="AX371" s="82">
        <v>2</v>
      </c>
      <c r="AY371" s="83">
        <v>32</v>
      </c>
      <c r="AZ371" s="149">
        <v>1.4999999999999999E-2</v>
      </c>
      <c r="BA371" s="84">
        <v>6.3E-2</v>
      </c>
      <c r="BB371" s="83"/>
      <c r="BC371" s="83">
        <v>0</v>
      </c>
      <c r="BD371" s="83">
        <v>0.1</v>
      </c>
      <c r="BE371" s="83">
        <v>0.8</v>
      </c>
      <c r="BF371" s="83">
        <v>12.8</v>
      </c>
      <c r="BG371" s="28" t="s">
        <v>148</v>
      </c>
      <c r="BH371" s="85" t="s">
        <v>149</v>
      </c>
      <c r="BI371" s="85" t="s">
        <v>342</v>
      </c>
      <c r="BJ371" s="85"/>
      <c r="BK371" s="85">
        <v>3</v>
      </c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  <c r="CW371" s="85"/>
    </row>
    <row r="372" spans="1:101" s="86" customFormat="1" ht="31.5" customHeight="1" x14ac:dyDescent="0.35">
      <c r="A372" s="73">
        <v>2021</v>
      </c>
      <c r="B372" s="74">
        <v>1</v>
      </c>
      <c r="C372" s="284">
        <v>44215</v>
      </c>
      <c r="D372" s="74">
        <v>407</v>
      </c>
      <c r="E372" s="74">
        <v>628</v>
      </c>
      <c r="F372" s="74">
        <v>5</v>
      </c>
      <c r="G372" s="75" t="s">
        <v>343</v>
      </c>
      <c r="H372" s="76" t="s">
        <v>344</v>
      </c>
      <c r="I372" s="76" t="s">
        <v>144</v>
      </c>
      <c r="J372" s="76">
        <v>1</v>
      </c>
      <c r="K372" s="76">
        <v>5</v>
      </c>
      <c r="L372" s="285">
        <v>330</v>
      </c>
      <c r="M372" s="286">
        <v>303.99599999999998</v>
      </c>
      <c r="N372" s="287">
        <v>356.00400000000002</v>
      </c>
      <c r="O372" s="111"/>
      <c r="P372" s="111"/>
      <c r="Q372" s="111"/>
      <c r="R372" s="111"/>
      <c r="S372" s="111"/>
      <c r="T372" s="77"/>
      <c r="U372" s="77"/>
      <c r="V372" s="111"/>
      <c r="W372" s="111"/>
      <c r="X372" s="111"/>
      <c r="Y372" s="111"/>
      <c r="Z372" s="111">
        <v>321</v>
      </c>
      <c r="AA372" s="77"/>
      <c r="AB372" s="77">
        <v>181</v>
      </c>
      <c r="AC372" s="111"/>
      <c r="AD372" s="111"/>
      <c r="AE372" s="111"/>
      <c r="AF372" s="111"/>
      <c r="AG372" s="111"/>
      <c r="AH372" s="77"/>
      <c r="AI372" s="77"/>
      <c r="AJ372" s="78">
        <v>321</v>
      </c>
      <c r="AK372" s="79">
        <v>18</v>
      </c>
      <c r="AL372" s="80">
        <v>200</v>
      </c>
      <c r="AM372" s="77">
        <v>20</v>
      </c>
      <c r="AN372" s="77">
        <v>181</v>
      </c>
      <c r="AO372" s="81">
        <v>2</v>
      </c>
      <c r="AP372" s="81"/>
      <c r="AQ372" s="81"/>
      <c r="AR372" s="81"/>
      <c r="AS372" s="81"/>
      <c r="AT372" s="81"/>
      <c r="AU372" s="81"/>
      <c r="AV372" s="81"/>
      <c r="AW372" s="81"/>
      <c r="AX372" s="82">
        <v>2</v>
      </c>
      <c r="AY372" s="83">
        <v>32</v>
      </c>
      <c r="AZ372" s="149">
        <v>1.4999999999999999E-2</v>
      </c>
      <c r="BA372" s="84">
        <v>6.3E-2</v>
      </c>
      <c r="BB372" s="83"/>
      <c r="BC372" s="83">
        <v>0</v>
      </c>
      <c r="BD372" s="83">
        <v>0.1</v>
      </c>
      <c r="BE372" s="83">
        <v>0.6</v>
      </c>
      <c r="BF372" s="83">
        <v>10.3</v>
      </c>
      <c r="BG372" s="28" t="s">
        <v>148</v>
      </c>
      <c r="BH372" s="85" t="s">
        <v>149</v>
      </c>
      <c r="BI372" s="85" t="s">
        <v>217</v>
      </c>
      <c r="BJ372" s="85"/>
      <c r="BK372" s="85">
        <v>3</v>
      </c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  <c r="CW372" s="85"/>
    </row>
    <row r="373" spans="1:101" s="86" customFormat="1" ht="31.5" customHeight="1" x14ac:dyDescent="0.35">
      <c r="A373" s="73">
        <v>2021</v>
      </c>
      <c r="B373" s="74">
        <v>1</v>
      </c>
      <c r="C373" s="284">
        <v>44215</v>
      </c>
      <c r="D373" s="74">
        <v>407</v>
      </c>
      <c r="E373" s="74">
        <v>629</v>
      </c>
      <c r="F373" s="74">
        <v>5</v>
      </c>
      <c r="G373" s="75" t="s">
        <v>345</v>
      </c>
      <c r="H373" s="76" t="s">
        <v>346</v>
      </c>
      <c r="I373" s="76" t="s">
        <v>144</v>
      </c>
      <c r="J373" s="76">
        <v>1</v>
      </c>
      <c r="K373" s="76">
        <v>5</v>
      </c>
      <c r="L373" s="285">
        <v>221</v>
      </c>
      <c r="M373" s="286">
        <v>203.983</v>
      </c>
      <c r="N373" s="287">
        <v>238.017</v>
      </c>
      <c r="O373" s="111"/>
      <c r="P373" s="111"/>
      <c r="Q373" s="111"/>
      <c r="R373" s="111"/>
      <c r="S373" s="111"/>
      <c r="T373" s="77"/>
      <c r="U373" s="77"/>
      <c r="V373" s="111"/>
      <c r="W373" s="111"/>
      <c r="X373" s="111"/>
      <c r="Y373" s="111"/>
      <c r="Z373" s="111">
        <v>228</v>
      </c>
      <c r="AA373" s="77"/>
      <c r="AB373" s="77">
        <v>181</v>
      </c>
      <c r="AC373" s="111"/>
      <c r="AD373" s="111"/>
      <c r="AE373" s="111"/>
      <c r="AF373" s="111"/>
      <c r="AG373" s="111"/>
      <c r="AH373" s="77"/>
      <c r="AI373" s="77"/>
      <c r="AJ373" s="78">
        <v>228</v>
      </c>
      <c r="AK373" s="79">
        <v>18</v>
      </c>
      <c r="AL373" s="80">
        <v>200</v>
      </c>
      <c r="AM373" s="77">
        <v>20</v>
      </c>
      <c r="AN373" s="77">
        <v>181</v>
      </c>
      <c r="AO373" s="81">
        <v>2</v>
      </c>
      <c r="AP373" s="81"/>
      <c r="AQ373" s="81"/>
      <c r="AR373" s="81"/>
      <c r="AS373" s="81"/>
      <c r="AT373" s="81"/>
      <c r="AU373" s="81"/>
      <c r="AV373" s="81"/>
      <c r="AW373" s="81"/>
      <c r="AX373" s="82">
        <v>2</v>
      </c>
      <c r="AY373" s="83">
        <v>32</v>
      </c>
      <c r="AZ373" s="149">
        <v>1.4999999999999999E-2</v>
      </c>
      <c r="BA373" s="84">
        <v>6.3E-2</v>
      </c>
      <c r="BB373" s="83"/>
      <c r="BC373" s="83">
        <v>0</v>
      </c>
      <c r="BD373" s="83">
        <v>0.1</v>
      </c>
      <c r="BE373" s="83">
        <v>0.5</v>
      </c>
      <c r="BF373" s="83">
        <v>7.3</v>
      </c>
      <c r="BG373" s="28" t="s">
        <v>148</v>
      </c>
      <c r="BH373" s="85" t="s">
        <v>149</v>
      </c>
      <c r="BI373" s="85" t="s">
        <v>217</v>
      </c>
      <c r="BJ373" s="85"/>
      <c r="BK373" s="85">
        <v>3</v>
      </c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  <c r="CW373" s="85"/>
    </row>
    <row r="374" spans="1:101" s="86" customFormat="1" ht="31.5" customHeight="1" x14ac:dyDescent="0.35">
      <c r="A374" s="73">
        <v>2021</v>
      </c>
      <c r="B374" s="74">
        <v>1</v>
      </c>
      <c r="C374" s="284">
        <v>44215</v>
      </c>
      <c r="D374" s="74">
        <v>407</v>
      </c>
      <c r="E374" s="74">
        <v>630</v>
      </c>
      <c r="F374" s="74">
        <v>5</v>
      </c>
      <c r="G374" s="75" t="s">
        <v>347</v>
      </c>
      <c r="H374" s="76" t="s">
        <v>348</v>
      </c>
      <c r="I374" s="76" t="s">
        <v>144</v>
      </c>
      <c r="J374" s="76">
        <v>1</v>
      </c>
      <c r="K374" s="76">
        <v>5</v>
      </c>
      <c r="L374" s="285">
        <v>214</v>
      </c>
      <c r="M374" s="286">
        <v>197.84299999999999</v>
      </c>
      <c r="N374" s="287">
        <v>230.15700000000001</v>
      </c>
      <c r="O374" s="111"/>
      <c r="P374" s="111"/>
      <c r="Q374" s="111"/>
      <c r="R374" s="111"/>
      <c r="S374" s="111"/>
      <c r="T374" s="77"/>
      <c r="U374" s="77"/>
      <c r="V374" s="111"/>
      <c r="W374" s="111"/>
      <c r="X374" s="111"/>
      <c r="Y374" s="111"/>
      <c r="Z374" s="111">
        <v>219</v>
      </c>
      <c r="AA374" s="77"/>
      <c r="AB374" s="77">
        <v>181</v>
      </c>
      <c r="AC374" s="111"/>
      <c r="AD374" s="111"/>
      <c r="AE374" s="111"/>
      <c r="AF374" s="111"/>
      <c r="AG374" s="111"/>
      <c r="AH374" s="77"/>
      <c r="AI374" s="77"/>
      <c r="AJ374" s="78">
        <v>219</v>
      </c>
      <c r="AK374" s="79">
        <v>18</v>
      </c>
      <c r="AL374" s="80">
        <v>200</v>
      </c>
      <c r="AM374" s="77">
        <v>20</v>
      </c>
      <c r="AN374" s="77">
        <v>181</v>
      </c>
      <c r="AO374" s="81">
        <v>4</v>
      </c>
      <c r="AP374" s="81"/>
      <c r="AQ374" s="81"/>
      <c r="AR374" s="81"/>
      <c r="AS374" s="81"/>
      <c r="AT374" s="81"/>
      <c r="AU374" s="81"/>
      <c r="AV374" s="81"/>
      <c r="AW374" s="81"/>
      <c r="AX374" s="82">
        <v>4</v>
      </c>
      <c r="AY374" s="83">
        <v>34</v>
      </c>
      <c r="AZ374" s="149">
        <v>1.4999999999999999E-2</v>
      </c>
      <c r="BA374" s="84">
        <v>0.11799999999999999</v>
      </c>
      <c r="BB374" s="83"/>
      <c r="BC374" s="83">
        <v>0</v>
      </c>
      <c r="BD374" s="83">
        <v>0.2</v>
      </c>
      <c r="BE374" s="83">
        <v>0.9</v>
      </c>
      <c r="BF374" s="83">
        <v>7.4</v>
      </c>
      <c r="BG374" s="28" t="s">
        <v>148</v>
      </c>
      <c r="BH374" s="85" t="s">
        <v>149</v>
      </c>
      <c r="BI374" s="85" t="s">
        <v>217</v>
      </c>
      <c r="BJ374" s="85"/>
      <c r="BK374" s="85">
        <v>3</v>
      </c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  <c r="CW374" s="85"/>
    </row>
    <row r="375" spans="1:101" s="86" customFormat="1" ht="31.5" customHeight="1" x14ac:dyDescent="0.35">
      <c r="A375" s="73">
        <v>2021</v>
      </c>
      <c r="B375" s="74">
        <v>1</v>
      </c>
      <c r="C375" s="284">
        <v>44215</v>
      </c>
      <c r="D375" s="74">
        <v>32</v>
      </c>
      <c r="E375" s="74">
        <v>92</v>
      </c>
      <c r="F375" s="74">
        <v>6</v>
      </c>
      <c r="G375" s="75" t="s">
        <v>205</v>
      </c>
      <c r="H375" s="76" t="s">
        <v>206</v>
      </c>
      <c r="I375" s="76" t="s">
        <v>144</v>
      </c>
      <c r="J375" s="76">
        <v>2</v>
      </c>
      <c r="K375" s="76">
        <v>3</v>
      </c>
      <c r="L375" s="285">
        <v>361</v>
      </c>
      <c r="M375" s="286">
        <v>335.73</v>
      </c>
      <c r="N375" s="287">
        <v>386.27</v>
      </c>
      <c r="O375" s="111">
        <v>400</v>
      </c>
      <c r="P375" s="111">
        <v>380</v>
      </c>
      <c r="Q375" s="111">
        <v>373</v>
      </c>
      <c r="R375" s="111"/>
      <c r="S375" s="111">
        <v>413</v>
      </c>
      <c r="T375" s="77">
        <v>101</v>
      </c>
      <c r="U375" s="77">
        <v>101</v>
      </c>
      <c r="V375" s="111">
        <v>365</v>
      </c>
      <c r="W375" s="111">
        <v>380</v>
      </c>
      <c r="X375" s="111">
        <v>342</v>
      </c>
      <c r="Y375" s="111">
        <v>356</v>
      </c>
      <c r="Z375" s="111">
        <v>325</v>
      </c>
      <c r="AA375" s="77">
        <v>106</v>
      </c>
      <c r="AB375" s="77">
        <v>108</v>
      </c>
      <c r="AC375" s="111"/>
      <c r="AD375" s="111"/>
      <c r="AE375" s="111"/>
      <c r="AF375" s="111"/>
      <c r="AG375" s="111"/>
      <c r="AH375" s="77"/>
      <c r="AI375" s="77"/>
      <c r="AJ375" s="78">
        <v>370.4</v>
      </c>
      <c r="AK375" s="79">
        <v>74</v>
      </c>
      <c r="AL375" s="80">
        <v>97</v>
      </c>
      <c r="AM375" s="77">
        <v>69</v>
      </c>
      <c r="AN375" s="77">
        <v>104</v>
      </c>
      <c r="AO375" s="81">
        <v>5</v>
      </c>
      <c r="AP375" s="81"/>
      <c r="AQ375" s="81">
        <v>2</v>
      </c>
      <c r="AR375" s="81">
        <v>2</v>
      </c>
      <c r="AS375" s="81"/>
      <c r="AT375" s="81"/>
      <c r="AU375" s="81"/>
      <c r="AV375" s="81"/>
      <c r="AW375" s="81"/>
      <c r="AX375" s="82">
        <v>9</v>
      </c>
      <c r="AY375" s="83">
        <v>1537</v>
      </c>
      <c r="AZ375" s="149">
        <v>1.4999999999999999E-2</v>
      </c>
      <c r="BA375" s="84">
        <v>6.0000000000000001E-3</v>
      </c>
      <c r="BB375" s="83">
        <v>1</v>
      </c>
      <c r="BC375" s="83">
        <v>0</v>
      </c>
      <c r="BD375" s="83">
        <v>4.3</v>
      </c>
      <c r="BE375" s="83">
        <v>3.3</v>
      </c>
      <c r="BF375" s="83">
        <v>569.29999999999995</v>
      </c>
      <c r="BG375" s="28" t="s">
        <v>148</v>
      </c>
      <c r="BH375" s="85" t="s">
        <v>149</v>
      </c>
      <c r="BI375" s="85" t="s">
        <v>207</v>
      </c>
      <c r="BJ375" s="85" t="s">
        <v>208</v>
      </c>
      <c r="BK375" s="85">
        <v>3</v>
      </c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  <c r="CW375" s="85"/>
    </row>
    <row r="376" spans="1:101" s="86" customFormat="1" ht="31.5" customHeight="1" x14ac:dyDescent="0.35">
      <c r="A376" s="73">
        <v>2021</v>
      </c>
      <c r="B376" s="74">
        <v>1</v>
      </c>
      <c r="C376" s="284">
        <v>44215</v>
      </c>
      <c r="D376" s="74">
        <v>32</v>
      </c>
      <c r="E376" s="74">
        <v>93</v>
      </c>
      <c r="F376" s="74">
        <v>6</v>
      </c>
      <c r="G376" s="75" t="s">
        <v>209</v>
      </c>
      <c r="H376" s="76" t="s">
        <v>210</v>
      </c>
      <c r="I376" s="76" t="s">
        <v>144</v>
      </c>
      <c r="J376" s="76">
        <v>2</v>
      </c>
      <c r="K376" s="76">
        <v>3</v>
      </c>
      <c r="L376" s="285">
        <v>59</v>
      </c>
      <c r="M376" s="286">
        <v>54.87</v>
      </c>
      <c r="N376" s="287">
        <v>63.13</v>
      </c>
      <c r="O376" s="111">
        <v>70</v>
      </c>
      <c r="P376" s="111">
        <v>62</v>
      </c>
      <c r="Q376" s="111">
        <v>60</v>
      </c>
      <c r="R376" s="111"/>
      <c r="S376" s="111">
        <v>77</v>
      </c>
      <c r="T376" s="77">
        <v>101</v>
      </c>
      <c r="U376" s="77">
        <v>101</v>
      </c>
      <c r="V376" s="111">
        <v>60</v>
      </c>
      <c r="W376" s="111">
        <v>62</v>
      </c>
      <c r="X376" s="111">
        <v>57</v>
      </c>
      <c r="Y376" s="111">
        <v>59</v>
      </c>
      <c r="Z376" s="111">
        <v>52</v>
      </c>
      <c r="AA376" s="77">
        <v>106</v>
      </c>
      <c r="AB376" s="77">
        <v>108</v>
      </c>
      <c r="AC376" s="111"/>
      <c r="AD376" s="111"/>
      <c r="AE376" s="111"/>
      <c r="AF376" s="111"/>
      <c r="AG376" s="111"/>
      <c r="AH376" s="77"/>
      <c r="AI376" s="77"/>
      <c r="AJ376" s="78">
        <v>62.1</v>
      </c>
      <c r="AK376" s="79">
        <v>74</v>
      </c>
      <c r="AL376" s="80">
        <v>97</v>
      </c>
      <c r="AM376" s="77">
        <v>69</v>
      </c>
      <c r="AN376" s="77">
        <v>104</v>
      </c>
      <c r="AO376" s="81">
        <v>9</v>
      </c>
      <c r="AP376" s="81"/>
      <c r="AQ376" s="81">
        <v>2</v>
      </c>
      <c r="AR376" s="81">
        <v>3</v>
      </c>
      <c r="AS376" s="81"/>
      <c r="AT376" s="81"/>
      <c r="AU376" s="81"/>
      <c r="AV376" s="81"/>
      <c r="AW376" s="81"/>
      <c r="AX376" s="82">
        <v>14</v>
      </c>
      <c r="AY376" s="83">
        <v>1094</v>
      </c>
      <c r="AZ376" s="149">
        <v>1.4999999999999999E-2</v>
      </c>
      <c r="BA376" s="84">
        <v>1.2999999999999999E-2</v>
      </c>
      <c r="BB376" s="83">
        <v>1</v>
      </c>
      <c r="BC376" s="83">
        <v>0.2</v>
      </c>
      <c r="BD376" s="83">
        <v>18.5</v>
      </c>
      <c r="BE376" s="83">
        <v>0.9</v>
      </c>
      <c r="BF376" s="83">
        <v>67.900000000000006</v>
      </c>
      <c r="BG376" s="28" t="s">
        <v>148</v>
      </c>
      <c r="BH376" s="85" t="s">
        <v>149</v>
      </c>
      <c r="BI376" s="85" t="s">
        <v>211</v>
      </c>
      <c r="BJ376" s="85" t="s">
        <v>208</v>
      </c>
      <c r="BK376" s="85">
        <v>3</v>
      </c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  <c r="CW376" s="85"/>
    </row>
    <row r="377" spans="1:101" s="86" customFormat="1" ht="31.5" customHeight="1" x14ac:dyDescent="0.35">
      <c r="A377" s="73">
        <v>2021</v>
      </c>
      <c r="B377" s="74">
        <v>1</v>
      </c>
      <c r="C377" s="284">
        <v>44215</v>
      </c>
      <c r="D377" s="74">
        <v>32</v>
      </c>
      <c r="E377" s="74">
        <v>94</v>
      </c>
      <c r="F377" s="74">
        <v>6</v>
      </c>
      <c r="G377" s="75" t="s">
        <v>332</v>
      </c>
      <c r="H377" s="76" t="s">
        <v>333</v>
      </c>
      <c r="I377" s="76" t="s">
        <v>144</v>
      </c>
      <c r="J377" s="76">
        <v>2</v>
      </c>
      <c r="K377" s="76">
        <v>3</v>
      </c>
      <c r="L377" s="285">
        <v>19</v>
      </c>
      <c r="M377" s="286">
        <v>17.670000000000002</v>
      </c>
      <c r="N377" s="287">
        <v>20.329999999999998</v>
      </c>
      <c r="O377" s="111">
        <v>23</v>
      </c>
      <c r="P377" s="111">
        <v>20</v>
      </c>
      <c r="Q377" s="111">
        <v>19</v>
      </c>
      <c r="R377" s="111"/>
      <c r="S377" s="111">
        <v>20</v>
      </c>
      <c r="T377" s="77">
        <v>101</v>
      </c>
      <c r="U377" s="77">
        <v>101</v>
      </c>
      <c r="V377" s="111">
        <v>19</v>
      </c>
      <c r="W377" s="111">
        <v>19</v>
      </c>
      <c r="X377" s="111">
        <v>18</v>
      </c>
      <c r="Y377" s="111">
        <v>19</v>
      </c>
      <c r="Z377" s="111">
        <v>16</v>
      </c>
      <c r="AA377" s="77">
        <v>106</v>
      </c>
      <c r="AB377" s="77">
        <v>108</v>
      </c>
      <c r="AC377" s="111"/>
      <c r="AD377" s="111"/>
      <c r="AE377" s="111"/>
      <c r="AF377" s="111"/>
      <c r="AG377" s="111"/>
      <c r="AH377" s="77"/>
      <c r="AI377" s="77"/>
      <c r="AJ377" s="78">
        <v>19.100000000000001</v>
      </c>
      <c r="AK377" s="79">
        <v>74</v>
      </c>
      <c r="AL377" s="80">
        <v>97</v>
      </c>
      <c r="AM377" s="77">
        <v>69</v>
      </c>
      <c r="AN377" s="77">
        <v>104</v>
      </c>
      <c r="AO377" s="81">
        <v>7</v>
      </c>
      <c r="AP377" s="81"/>
      <c r="AQ377" s="81">
        <v>1</v>
      </c>
      <c r="AR377" s="81">
        <v>3</v>
      </c>
      <c r="AS377" s="81"/>
      <c r="AT377" s="81"/>
      <c r="AU377" s="81"/>
      <c r="AV377" s="81"/>
      <c r="AW377" s="81"/>
      <c r="AX377" s="82">
        <v>11</v>
      </c>
      <c r="AY377" s="83">
        <v>1547</v>
      </c>
      <c r="AZ377" s="149">
        <v>1.4999999999999999E-2</v>
      </c>
      <c r="BA377" s="84">
        <v>7.0000000000000001E-3</v>
      </c>
      <c r="BB377" s="83">
        <v>1</v>
      </c>
      <c r="BC377" s="83">
        <v>0.6</v>
      </c>
      <c r="BD377" s="83">
        <v>81.400000000000006</v>
      </c>
      <c r="BE377" s="83">
        <v>0.2</v>
      </c>
      <c r="BF377" s="83">
        <v>29.5</v>
      </c>
      <c r="BG377" s="28" t="s">
        <v>148</v>
      </c>
      <c r="BH377" s="85" t="s">
        <v>149</v>
      </c>
      <c r="BI377" s="85" t="s">
        <v>334</v>
      </c>
      <c r="BJ377" s="85" t="s">
        <v>208</v>
      </c>
      <c r="BK377" s="85">
        <v>3</v>
      </c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  <c r="CW377" s="85"/>
    </row>
    <row r="378" spans="1:101" s="86" customFormat="1" ht="31.5" hidden="1" customHeight="1" x14ac:dyDescent="0.35">
      <c r="A378" s="73">
        <v>2021</v>
      </c>
      <c r="B378" s="74">
        <v>1</v>
      </c>
      <c r="C378" s="284">
        <v>44215</v>
      </c>
      <c r="D378" s="74">
        <v>243</v>
      </c>
      <c r="E378" s="74">
        <v>167</v>
      </c>
      <c r="F378" s="74">
        <v>7</v>
      </c>
      <c r="G378" s="75" t="s">
        <v>244</v>
      </c>
      <c r="H378" s="76" t="s">
        <v>245</v>
      </c>
      <c r="I378" s="76" t="s">
        <v>144</v>
      </c>
      <c r="J378" s="76">
        <v>2</v>
      </c>
      <c r="K378" s="76">
        <v>2</v>
      </c>
      <c r="L378" s="285">
        <v>888</v>
      </c>
      <c r="M378" s="286">
        <v>825.84</v>
      </c>
      <c r="N378" s="287">
        <v>950.16</v>
      </c>
      <c r="O378" s="111">
        <v>919</v>
      </c>
      <c r="P378" s="111"/>
      <c r="Q378" s="111"/>
      <c r="R378" s="111"/>
      <c r="S378" s="111"/>
      <c r="T378" s="77">
        <v>140</v>
      </c>
      <c r="U378" s="77"/>
      <c r="V378" s="111"/>
      <c r="W378" s="111"/>
      <c r="X378" s="111"/>
      <c r="Y378" s="111"/>
      <c r="Z378" s="111"/>
      <c r="AA378" s="77"/>
      <c r="AB378" s="77"/>
      <c r="AC378" s="111"/>
      <c r="AD378" s="111"/>
      <c r="AE378" s="111"/>
      <c r="AF378" s="111"/>
      <c r="AG378" s="111"/>
      <c r="AH378" s="77"/>
      <c r="AI378" s="77"/>
      <c r="AJ378" s="78">
        <v>919</v>
      </c>
      <c r="AK378" s="79">
        <v>55</v>
      </c>
      <c r="AL378" s="80">
        <v>131</v>
      </c>
      <c r="AM378" s="77">
        <v>51</v>
      </c>
      <c r="AN378" s="77">
        <v>140</v>
      </c>
      <c r="AO378" s="81">
        <v>1</v>
      </c>
      <c r="AP378" s="81"/>
      <c r="AQ378" s="81"/>
      <c r="AR378" s="81">
        <v>1</v>
      </c>
      <c r="AS378" s="81"/>
      <c r="AT378" s="81"/>
      <c r="AU378" s="81"/>
      <c r="AV378" s="81"/>
      <c r="AW378" s="81"/>
      <c r="AX378" s="82">
        <v>2</v>
      </c>
      <c r="AY378" s="83">
        <v>194</v>
      </c>
      <c r="AZ378" s="149">
        <v>1.4999999999999999E-2</v>
      </c>
      <c r="BA378" s="84">
        <v>0.01</v>
      </c>
      <c r="BB378" s="83">
        <v>1</v>
      </c>
      <c r="BC378" s="83">
        <v>0</v>
      </c>
      <c r="BD378" s="83">
        <v>0.2</v>
      </c>
      <c r="BE378" s="83">
        <v>1.8</v>
      </c>
      <c r="BF378" s="83">
        <v>178.3</v>
      </c>
      <c r="BG378" s="28" t="s">
        <v>145</v>
      </c>
      <c r="BH378" s="85" t="s">
        <v>145</v>
      </c>
      <c r="BI378" s="85"/>
      <c r="BJ378" s="85"/>
      <c r="BK378" s="85">
        <v>3</v>
      </c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  <c r="CW378" s="85"/>
    </row>
    <row r="379" spans="1:101" s="86" customFormat="1" ht="31.5" hidden="1" customHeight="1" x14ac:dyDescent="0.35">
      <c r="A379" s="73">
        <v>2021</v>
      </c>
      <c r="B379" s="74">
        <v>1</v>
      </c>
      <c r="C379" s="284">
        <v>44215</v>
      </c>
      <c r="D379" s="74">
        <v>375</v>
      </c>
      <c r="E379" s="74">
        <v>437</v>
      </c>
      <c r="F379" s="74">
        <v>7</v>
      </c>
      <c r="G379" s="75" t="s">
        <v>349</v>
      </c>
      <c r="H379" s="76" t="s">
        <v>350</v>
      </c>
      <c r="I379" s="76" t="s">
        <v>144</v>
      </c>
      <c r="J379" s="76">
        <v>4</v>
      </c>
      <c r="K379" s="76">
        <v>2</v>
      </c>
      <c r="L379" s="285">
        <v>168</v>
      </c>
      <c r="M379" s="286">
        <v>158.08799999999999</v>
      </c>
      <c r="N379" s="287">
        <v>179.928</v>
      </c>
      <c r="O379" s="111"/>
      <c r="P379" s="111"/>
      <c r="Q379" s="111">
        <v>193</v>
      </c>
      <c r="R379" s="111"/>
      <c r="S379" s="111"/>
      <c r="T379" s="77"/>
      <c r="U379" s="77">
        <v>121</v>
      </c>
      <c r="V379" s="111"/>
      <c r="W379" s="111">
        <v>175</v>
      </c>
      <c r="X379" s="111">
        <v>179</v>
      </c>
      <c r="Y379" s="111">
        <v>174</v>
      </c>
      <c r="Z379" s="111">
        <v>168</v>
      </c>
      <c r="AA379" s="77">
        <v>108</v>
      </c>
      <c r="AB379" s="77">
        <v>116</v>
      </c>
      <c r="AC379" s="111"/>
      <c r="AD379" s="111"/>
      <c r="AE379" s="111"/>
      <c r="AF379" s="111"/>
      <c r="AG379" s="111"/>
      <c r="AH379" s="77"/>
      <c r="AI379" s="77"/>
      <c r="AJ379" s="78">
        <v>177.8</v>
      </c>
      <c r="AK379" s="79">
        <v>120</v>
      </c>
      <c r="AL379" s="80">
        <v>120</v>
      </c>
      <c r="AM379" s="77">
        <v>125</v>
      </c>
      <c r="AN379" s="77">
        <v>115</v>
      </c>
      <c r="AO379" s="81">
        <v>8</v>
      </c>
      <c r="AP379" s="81"/>
      <c r="AQ379" s="81">
        <v>6</v>
      </c>
      <c r="AR379" s="81">
        <v>2</v>
      </c>
      <c r="AS379" s="81"/>
      <c r="AT379" s="81"/>
      <c r="AU379" s="81"/>
      <c r="AV379" s="81"/>
      <c r="AW379" s="81"/>
      <c r="AX379" s="82">
        <v>16</v>
      </c>
      <c r="AY379" s="83">
        <v>1016</v>
      </c>
      <c r="AZ379" s="149">
        <v>1.4999999999999999E-2</v>
      </c>
      <c r="BA379" s="84">
        <v>1.6E-2</v>
      </c>
      <c r="BB379" s="83"/>
      <c r="BC379" s="83">
        <v>0.1</v>
      </c>
      <c r="BD379" s="83">
        <v>6</v>
      </c>
      <c r="BE379" s="83">
        <v>2.8</v>
      </c>
      <c r="BF379" s="83">
        <v>180.6</v>
      </c>
      <c r="BG379" s="28" t="s">
        <v>153</v>
      </c>
      <c r="BH379" s="85" t="s">
        <v>154</v>
      </c>
      <c r="BI379" s="85" t="s">
        <v>351</v>
      </c>
      <c r="BJ379" s="85" t="s">
        <v>156</v>
      </c>
      <c r="BK379" s="85">
        <v>3</v>
      </c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  <c r="CW379" s="85"/>
    </row>
    <row r="380" spans="1:101" s="86" customFormat="1" ht="31.5" hidden="1" customHeight="1" x14ac:dyDescent="0.35">
      <c r="A380" s="73">
        <v>2021</v>
      </c>
      <c r="B380" s="74">
        <v>1</v>
      </c>
      <c r="C380" s="284">
        <v>44215</v>
      </c>
      <c r="D380" s="74">
        <v>384</v>
      </c>
      <c r="E380" s="74">
        <v>556</v>
      </c>
      <c r="F380" s="74">
        <v>8</v>
      </c>
      <c r="G380" s="75" t="s">
        <v>175</v>
      </c>
      <c r="H380" s="76" t="s">
        <v>176</v>
      </c>
      <c r="I380" s="76" t="s">
        <v>144</v>
      </c>
      <c r="J380" s="76">
        <v>1</v>
      </c>
      <c r="K380" s="76">
        <v>6</v>
      </c>
      <c r="L380" s="285">
        <v>1066</v>
      </c>
      <c r="M380" s="286">
        <v>1003.106</v>
      </c>
      <c r="N380" s="287">
        <v>1141.6859999999999</v>
      </c>
      <c r="O380" s="111">
        <v>1188</v>
      </c>
      <c r="P380" s="111">
        <v>1104</v>
      </c>
      <c r="Q380" s="111">
        <v>1076</v>
      </c>
      <c r="R380" s="111"/>
      <c r="S380" s="111">
        <v>1074</v>
      </c>
      <c r="T380" s="77">
        <v>147</v>
      </c>
      <c r="U380" s="77">
        <v>147</v>
      </c>
      <c r="V380" s="111"/>
      <c r="W380" s="111">
        <v>1070</v>
      </c>
      <c r="X380" s="111">
        <v>1034</v>
      </c>
      <c r="Y380" s="111">
        <v>1009</v>
      </c>
      <c r="Z380" s="111">
        <v>1024</v>
      </c>
      <c r="AA380" s="77"/>
      <c r="AB380" s="77">
        <v>148</v>
      </c>
      <c r="AC380" s="111"/>
      <c r="AD380" s="111"/>
      <c r="AE380" s="111"/>
      <c r="AF380" s="111"/>
      <c r="AG380" s="111"/>
      <c r="AH380" s="77"/>
      <c r="AI380" s="77"/>
      <c r="AJ380" s="78">
        <v>1072.4000000000001</v>
      </c>
      <c r="AK380" s="79">
        <v>20</v>
      </c>
      <c r="AL380" s="80">
        <v>180</v>
      </c>
      <c r="AM380" s="77">
        <v>24</v>
      </c>
      <c r="AN380" s="77">
        <v>147</v>
      </c>
      <c r="AO380" s="81">
        <v>5</v>
      </c>
      <c r="AP380" s="81"/>
      <c r="AQ380" s="81">
        <v>3</v>
      </c>
      <c r="AR380" s="81">
        <v>1</v>
      </c>
      <c r="AS380" s="81"/>
      <c r="AT380" s="81"/>
      <c r="AU380" s="81"/>
      <c r="AV380" s="81"/>
      <c r="AW380" s="81"/>
      <c r="AX380" s="82">
        <v>8</v>
      </c>
      <c r="AY380" s="83">
        <v>728</v>
      </c>
      <c r="AZ380" s="149">
        <v>1.4999999999999999E-2</v>
      </c>
      <c r="BA380" s="84">
        <v>1.0999999999999999E-2</v>
      </c>
      <c r="BB380" s="83">
        <v>1</v>
      </c>
      <c r="BC380" s="83">
        <v>0</v>
      </c>
      <c r="BD380" s="83">
        <v>0.7</v>
      </c>
      <c r="BE380" s="83">
        <v>8.6</v>
      </c>
      <c r="BF380" s="83">
        <v>780.7</v>
      </c>
      <c r="BG380" s="28" t="s">
        <v>153</v>
      </c>
      <c r="BH380" s="85" t="s">
        <v>154</v>
      </c>
      <c r="BI380" s="85" t="s">
        <v>177</v>
      </c>
      <c r="BJ380" s="85"/>
      <c r="BK380" s="85">
        <v>3</v>
      </c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  <c r="CW380" s="85"/>
    </row>
    <row r="381" spans="1:101" s="86" customFormat="1" ht="31.5" hidden="1" customHeight="1" x14ac:dyDescent="0.35">
      <c r="A381" s="73">
        <v>2021</v>
      </c>
      <c r="B381" s="74">
        <v>1</v>
      </c>
      <c r="C381" s="284">
        <v>44215</v>
      </c>
      <c r="D381" s="74">
        <v>384</v>
      </c>
      <c r="E381" s="74">
        <v>557</v>
      </c>
      <c r="F381" s="74">
        <v>8</v>
      </c>
      <c r="G381" s="75" t="s">
        <v>178</v>
      </c>
      <c r="H381" s="76" t="s">
        <v>179</v>
      </c>
      <c r="I381" s="76" t="s">
        <v>144</v>
      </c>
      <c r="J381" s="76">
        <v>1</v>
      </c>
      <c r="K381" s="76">
        <v>6</v>
      </c>
      <c r="L381" s="285">
        <v>182</v>
      </c>
      <c r="M381" s="286">
        <v>171.262</v>
      </c>
      <c r="N381" s="287">
        <v>194.922</v>
      </c>
      <c r="O381" s="111">
        <v>218</v>
      </c>
      <c r="P381" s="111">
        <v>191</v>
      </c>
      <c r="Q381" s="111">
        <v>187</v>
      </c>
      <c r="R381" s="111"/>
      <c r="S381" s="111">
        <v>203</v>
      </c>
      <c r="T381" s="77">
        <v>147</v>
      </c>
      <c r="U381" s="77">
        <v>147</v>
      </c>
      <c r="V381" s="111"/>
      <c r="W381" s="111">
        <v>196</v>
      </c>
      <c r="X381" s="111">
        <v>188</v>
      </c>
      <c r="Y381" s="111">
        <v>189</v>
      </c>
      <c r="Z381" s="111">
        <v>187</v>
      </c>
      <c r="AA381" s="77"/>
      <c r="AB381" s="77">
        <v>148</v>
      </c>
      <c r="AC381" s="111"/>
      <c r="AD381" s="111"/>
      <c r="AE381" s="111"/>
      <c r="AF381" s="111"/>
      <c r="AG381" s="111"/>
      <c r="AH381" s="77"/>
      <c r="AI381" s="77"/>
      <c r="AJ381" s="78">
        <v>194.9</v>
      </c>
      <c r="AK381" s="79">
        <v>20</v>
      </c>
      <c r="AL381" s="80">
        <v>180</v>
      </c>
      <c r="AM381" s="77">
        <v>24</v>
      </c>
      <c r="AN381" s="77">
        <v>147</v>
      </c>
      <c r="AO381" s="81">
        <v>4</v>
      </c>
      <c r="AP381" s="81"/>
      <c r="AQ381" s="81">
        <v>3</v>
      </c>
      <c r="AR381" s="81">
        <v>1</v>
      </c>
      <c r="AS381" s="81"/>
      <c r="AT381" s="81"/>
      <c r="AU381" s="81"/>
      <c r="AV381" s="81"/>
      <c r="AW381" s="81"/>
      <c r="AX381" s="82">
        <v>7</v>
      </c>
      <c r="AY381" s="83">
        <v>727</v>
      </c>
      <c r="AZ381" s="149">
        <v>1.4999999999999999E-2</v>
      </c>
      <c r="BA381" s="84">
        <v>0.01</v>
      </c>
      <c r="BB381" s="83">
        <v>1</v>
      </c>
      <c r="BC381" s="83">
        <v>0</v>
      </c>
      <c r="BD381" s="83">
        <v>4</v>
      </c>
      <c r="BE381" s="83">
        <v>1.4</v>
      </c>
      <c r="BF381" s="83">
        <v>141.69999999999999</v>
      </c>
      <c r="BG381" s="28" t="s">
        <v>153</v>
      </c>
      <c r="BH381" s="85" t="s">
        <v>154</v>
      </c>
      <c r="BI381" s="85" t="s">
        <v>177</v>
      </c>
      <c r="BJ381" s="85" t="s">
        <v>180</v>
      </c>
      <c r="BK381" s="85">
        <v>3</v>
      </c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  <c r="CW381" s="85"/>
    </row>
    <row r="382" spans="1:101" s="86" customFormat="1" ht="31.5" customHeight="1" x14ac:dyDescent="0.35">
      <c r="A382" s="73">
        <v>2021</v>
      </c>
      <c r="B382" s="74">
        <v>1</v>
      </c>
      <c r="C382" s="284">
        <v>44215</v>
      </c>
      <c r="D382" s="74">
        <v>159</v>
      </c>
      <c r="E382" s="74">
        <v>299</v>
      </c>
      <c r="F382" s="74">
        <v>28</v>
      </c>
      <c r="G382" s="75" t="s">
        <v>181</v>
      </c>
      <c r="H382" s="76" t="s">
        <v>182</v>
      </c>
      <c r="I382" s="76" t="s">
        <v>183</v>
      </c>
      <c r="J382" s="76">
        <v>3</v>
      </c>
      <c r="K382" s="76">
        <v>2</v>
      </c>
      <c r="L382" s="285">
        <v>115</v>
      </c>
      <c r="M382" s="286">
        <v>106.95</v>
      </c>
      <c r="N382" s="287">
        <v>123.05</v>
      </c>
      <c r="O382" s="111">
        <v>103</v>
      </c>
      <c r="P382" s="111"/>
      <c r="Q382" s="111"/>
      <c r="R382" s="111"/>
      <c r="S382" s="111"/>
      <c r="T382" s="77">
        <v>120</v>
      </c>
      <c r="U382" s="77"/>
      <c r="V382" s="111"/>
      <c r="W382" s="111"/>
      <c r="X382" s="111"/>
      <c r="Y382" s="111"/>
      <c r="Z382" s="111"/>
      <c r="AA382" s="77"/>
      <c r="AB382" s="77"/>
      <c r="AC382" s="111"/>
      <c r="AD382" s="111"/>
      <c r="AE382" s="111"/>
      <c r="AF382" s="111"/>
      <c r="AG382" s="111"/>
      <c r="AH382" s="77"/>
      <c r="AI382" s="77"/>
      <c r="AJ382" s="78">
        <v>103</v>
      </c>
      <c r="AK382" s="79">
        <v>70</v>
      </c>
      <c r="AL382" s="80">
        <v>154</v>
      </c>
      <c r="AM382" s="77">
        <v>90</v>
      </c>
      <c r="AN382" s="77">
        <v>120</v>
      </c>
      <c r="AO382" s="81">
        <v>2</v>
      </c>
      <c r="AP382" s="81"/>
      <c r="AQ382" s="81"/>
      <c r="AR382" s="81">
        <v>1</v>
      </c>
      <c r="AS382" s="81"/>
      <c r="AT382" s="81"/>
      <c r="AU382" s="81"/>
      <c r="AV382" s="81"/>
      <c r="AW382" s="81"/>
      <c r="AX382" s="82">
        <v>3</v>
      </c>
      <c r="AY382" s="83">
        <v>147</v>
      </c>
      <c r="AZ382" s="149">
        <v>0.02</v>
      </c>
      <c r="BA382" s="84">
        <v>0.02</v>
      </c>
      <c r="BB382" s="83">
        <v>1</v>
      </c>
      <c r="BC382" s="83">
        <v>0</v>
      </c>
      <c r="BD382" s="83">
        <v>1.3</v>
      </c>
      <c r="BE382" s="83">
        <v>0.3</v>
      </c>
      <c r="BF382" s="83">
        <v>15.1</v>
      </c>
      <c r="BG382" s="28" t="s">
        <v>148</v>
      </c>
      <c r="BH382" s="85" t="s">
        <v>184</v>
      </c>
      <c r="BI382" s="85"/>
      <c r="BJ382" s="85"/>
      <c r="BK382" s="85">
        <v>3</v>
      </c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  <c r="CW382" s="85"/>
    </row>
    <row r="383" spans="1:101" s="86" customFormat="1" ht="31.5" customHeight="1" x14ac:dyDescent="0.35">
      <c r="A383" s="73">
        <v>2021</v>
      </c>
      <c r="B383" s="74">
        <v>1</v>
      </c>
      <c r="C383" s="284">
        <v>44215</v>
      </c>
      <c r="D383" s="74">
        <v>227</v>
      </c>
      <c r="E383" s="74">
        <v>155</v>
      </c>
      <c r="F383" s="74">
        <v>30</v>
      </c>
      <c r="G383" s="75" t="s">
        <v>324</v>
      </c>
      <c r="H383" s="76" t="s">
        <v>325</v>
      </c>
      <c r="I383" s="76" t="s">
        <v>326</v>
      </c>
      <c r="J383" s="76">
        <v>3</v>
      </c>
      <c r="K383" s="76">
        <v>2</v>
      </c>
      <c r="L383" s="285">
        <v>122</v>
      </c>
      <c r="M383" s="286">
        <v>113.46</v>
      </c>
      <c r="N383" s="287">
        <v>130.54</v>
      </c>
      <c r="O383" s="111">
        <v>113</v>
      </c>
      <c r="P383" s="111"/>
      <c r="Q383" s="111"/>
      <c r="R383" s="111"/>
      <c r="S383" s="111"/>
      <c r="T383" s="77">
        <v>125</v>
      </c>
      <c r="U383" s="77"/>
      <c r="V383" s="111"/>
      <c r="W383" s="111"/>
      <c r="X383" s="111"/>
      <c r="Y383" s="111"/>
      <c r="Z383" s="111"/>
      <c r="AA383" s="77"/>
      <c r="AB383" s="77"/>
      <c r="AC383" s="111"/>
      <c r="AD383" s="111"/>
      <c r="AE383" s="111"/>
      <c r="AF383" s="111"/>
      <c r="AG383" s="111"/>
      <c r="AH383" s="77"/>
      <c r="AI383" s="77"/>
      <c r="AJ383" s="78">
        <v>113</v>
      </c>
      <c r="AK383" s="79">
        <v>61</v>
      </c>
      <c r="AL383" s="80">
        <v>177</v>
      </c>
      <c r="AM383" s="77">
        <v>86</v>
      </c>
      <c r="AN383" s="77">
        <v>125</v>
      </c>
      <c r="AO383" s="81">
        <v>1</v>
      </c>
      <c r="AP383" s="81"/>
      <c r="AQ383" s="81">
        <v>3</v>
      </c>
      <c r="AR383" s="81"/>
      <c r="AS383" s="81"/>
      <c r="AT383" s="81"/>
      <c r="AU383" s="81"/>
      <c r="AV383" s="81"/>
      <c r="AW383" s="81"/>
      <c r="AX383" s="82">
        <v>4</v>
      </c>
      <c r="AY383" s="83">
        <v>364</v>
      </c>
      <c r="AZ383" s="149">
        <v>0.02</v>
      </c>
      <c r="BA383" s="84">
        <v>1.0999999999999999E-2</v>
      </c>
      <c r="BB383" s="83">
        <v>1</v>
      </c>
      <c r="BC383" s="83">
        <v>0</v>
      </c>
      <c r="BD383" s="83">
        <v>3</v>
      </c>
      <c r="BE383" s="83">
        <v>0.5</v>
      </c>
      <c r="BF383" s="83">
        <v>41.1</v>
      </c>
      <c r="BG383" s="28" t="s">
        <v>148</v>
      </c>
      <c r="BH383" s="85" t="s">
        <v>184</v>
      </c>
      <c r="BI383" s="85" t="s">
        <v>327</v>
      </c>
      <c r="BJ383" s="85"/>
      <c r="BK383" s="85">
        <v>3</v>
      </c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  <c r="CW383" s="85"/>
    </row>
    <row r="384" spans="1:101" s="86" customFormat="1" ht="31.5" customHeight="1" x14ac:dyDescent="0.35">
      <c r="A384" s="73">
        <v>2021</v>
      </c>
      <c r="B384" s="74">
        <v>1</v>
      </c>
      <c r="C384" s="284">
        <v>44215</v>
      </c>
      <c r="D384" s="74">
        <v>334</v>
      </c>
      <c r="E384" s="74">
        <v>254</v>
      </c>
      <c r="F384" s="74">
        <v>49</v>
      </c>
      <c r="G384" s="75" t="s">
        <v>189</v>
      </c>
      <c r="H384" s="76" t="s">
        <v>190</v>
      </c>
      <c r="I384" s="76" t="s">
        <v>191</v>
      </c>
      <c r="J384" s="76">
        <v>4</v>
      </c>
      <c r="K384" s="76">
        <v>2</v>
      </c>
      <c r="L384" s="285">
        <v>203</v>
      </c>
      <c r="M384" s="286">
        <v>188.79</v>
      </c>
      <c r="N384" s="287">
        <v>217.21</v>
      </c>
      <c r="O384" s="111"/>
      <c r="P384" s="111"/>
      <c r="Q384" s="111">
        <v>210</v>
      </c>
      <c r="R384" s="111"/>
      <c r="S384" s="111"/>
      <c r="T384" s="77"/>
      <c r="U384" s="77">
        <v>139</v>
      </c>
      <c r="V384" s="111"/>
      <c r="W384" s="111"/>
      <c r="X384" s="111"/>
      <c r="Y384" s="111"/>
      <c r="Z384" s="111"/>
      <c r="AA384" s="77"/>
      <c r="AB384" s="77"/>
      <c r="AC384" s="111"/>
      <c r="AD384" s="111"/>
      <c r="AE384" s="111"/>
      <c r="AF384" s="111"/>
      <c r="AG384" s="111"/>
      <c r="AH384" s="77"/>
      <c r="AI384" s="77"/>
      <c r="AJ384" s="78">
        <v>210</v>
      </c>
      <c r="AK384" s="79">
        <v>88</v>
      </c>
      <c r="AL384" s="80">
        <v>164</v>
      </c>
      <c r="AM384" s="77">
        <v>104</v>
      </c>
      <c r="AN384" s="77">
        <v>139</v>
      </c>
      <c r="AO384" s="81">
        <v>2</v>
      </c>
      <c r="AP384" s="81"/>
      <c r="AQ384" s="81"/>
      <c r="AR384" s="81">
        <v>1</v>
      </c>
      <c r="AS384" s="81"/>
      <c r="AT384" s="81"/>
      <c r="AU384" s="81"/>
      <c r="AV384" s="81"/>
      <c r="AW384" s="81"/>
      <c r="AX384" s="82">
        <v>3</v>
      </c>
      <c r="AY384" s="83">
        <v>183</v>
      </c>
      <c r="AZ384" s="149">
        <v>0.02</v>
      </c>
      <c r="BA384" s="84">
        <v>1.6E-2</v>
      </c>
      <c r="BB384" s="83">
        <v>1</v>
      </c>
      <c r="BC384" s="83">
        <v>0</v>
      </c>
      <c r="BD384" s="83">
        <v>0.9</v>
      </c>
      <c r="BE384" s="83">
        <v>0.6</v>
      </c>
      <c r="BF384" s="83">
        <v>38.4</v>
      </c>
      <c r="BG384" s="28" t="s">
        <v>148</v>
      </c>
      <c r="BH384" s="85" t="s">
        <v>184</v>
      </c>
      <c r="BI384" s="85" t="s">
        <v>192</v>
      </c>
      <c r="BJ384" s="85"/>
      <c r="BK384" s="85">
        <v>3</v>
      </c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  <c r="CW384" s="85"/>
    </row>
    <row r="385" spans="1:101" s="86" customFormat="1" ht="31.5" hidden="1" customHeight="1" x14ac:dyDescent="0.35">
      <c r="A385" s="73">
        <v>2021</v>
      </c>
      <c r="B385" s="74">
        <v>1</v>
      </c>
      <c r="C385" s="284">
        <v>44219</v>
      </c>
      <c r="D385" s="74">
        <v>135</v>
      </c>
      <c r="E385" s="74">
        <v>271</v>
      </c>
      <c r="F385" s="74">
        <v>2</v>
      </c>
      <c r="G385" s="75" t="s">
        <v>335</v>
      </c>
      <c r="H385" s="76" t="s">
        <v>336</v>
      </c>
      <c r="I385" s="76" t="s">
        <v>144</v>
      </c>
      <c r="J385" s="76">
        <v>4</v>
      </c>
      <c r="K385" s="76">
        <v>2</v>
      </c>
      <c r="L385" s="285">
        <v>161</v>
      </c>
      <c r="M385" s="286">
        <v>149.72999999999999</v>
      </c>
      <c r="N385" s="287">
        <v>172.27</v>
      </c>
      <c r="O385" s="111"/>
      <c r="P385" s="111">
        <v>155</v>
      </c>
      <c r="Q385" s="111">
        <v>162</v>
      </c>
      <c r="R385" s="111"/>
      <c r="S385" s="111"/>
      <c r="T385" s="77">
        <v>87</v>
      </c>
      <c r="U385" s="77"/>
      <c r="V385" s="111"/>
      <c r="W385" s="111"/>
      <c r="X385" s="111"/>
      <c r="Y385" s="111"/>
      <c r="Z385" s="111"/>
      <c r="AA385" s="77"/>
      <c r="AB385" s="77"/>
      <c r="AC385" s="111"/>
      <c r="AD385" s="111"/>
      <c r="AE385" s="111"/>
      <c r="AF385" s="111"/>
      <c r="AG385" s="111"/>
      <c r="AH385" s="77"/>
      <c r="AI385" s="77"/>
      <c r="AJ385" s="78">
        <v>158.5</v>
      </c>
      <c r="AK385" s="79">
        <v>151</v>
      </c>
      <c r="AL385" s="80">
        <v>95</v>
      </c>
      <c r="AM385" s="77">
        <v>166</v>
      </c>
      <c r="AN385" s="77">
        <v>87</v>
      </c>
      <c r="AO385" s="81">
        <v>1</v>
      </c>
      <c r="AP385" s="81">
        <v>1</v>
      </c>
      <c r="AQ385" s="81">
        <v>1</v>
      </c>
      <c r="AR385" s="81"/>
      <c r="AS385" s="81"/>
      <c r="AT385" s="81"/>
      <c r="AU385" s="81"/>
      <c r="AV385" s="81"/>
      <c r="AW385" s="81"/>
      <c r="AX385" s="82">
        <v>2</v>
      </c>
      <c r="AY385" s="83">
        <v>1052</v>
      </c>
      <c r="AZ385" s="149">
        <v>1.4999999999999999E-2</v>
      </c>
      <c r="BA385" s="84">
        <v>2E-3</v>
      </c>
      <c r="BB385" s="83">
        <v>1</v>
      </c>
      <c r="BC385" s="83">
        <v>0</v>
      </c>
      <c r="BD385" s="83">
        <v>6.5</v>
      </c>
      <c r="BE385" s="83">
        <v>0.3</v>
      </c>
      <c r="BF385" s="83">
        <v>166.7</v>
      </c>
      <c r="BG385" s="28" t="s">
        <v>145</v>
      </c>
      <c r="BH385" s="85"/>
      <c r="BI385" s="85"/>
      <c r="BJ385" s="85"/>
      <c r="BK385" s="85">
        <v>3</v>
      </c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  <c r="CW385" s="85"/>
    </row>
    <row r="386" spans="1:101" s="86" customFormat="1" ht="31.5" hidden="1" customHeight="1" x14ac:dyDescent="0.35">
      <c r="A386" s="73">
        <v>2021</v>
      </c>
      <c r="B386" s="74">
        <v>1</v>
      </c>
      <c r="C386" s="284">
        <v>44219</v>
      </c>
      <c r="D386" s="74">
        <v>142</v>
      </c>
      <c r="E386" s="74">
        <v>280</v>
      </c>
      <c r="F386" s="74">
        <v>2</v>
      </c>
      <c r="G386" s="75" t="s">
        <v>297</v>
      </c>
      <c r="H386" s="76" t="s">
        <v>298</v>
      </c>
      <c r="I386" s="76" t="s">
        <v>144</v>
      </c>
      <c r="J386" s="76">
        <v>3</v>
      </c>
      <c r="K386" s="76">
        <v>2</v>
      </c>
      <c r="L386" s="285">
        <v>323</v>
      </c>
      <c r="M386" s="286">
        <v>300.39</v>
      </c>
      <c r="N386" s="287">
        <v>345.61</v>
      </c>
      <c r="O386" s="111"/>
      <c r="P386" s="111"/>
      <c r="Q386" s="111"/>
      <c r="R386" s="111"/>
      <c r="S386" s="111"/>
      <c r="T386" s="77"/>
      <c r="U386" s="77"/>
      <c r="V386" s="111">
        <v>342</v>
      </c>
      <c r="W386" s="111">
        <v>325</v>
      </c>
      <c r="X386" s="111">
        <v>316</v>
      </c>
      <c r="Y386" s="111">
        <v>335</v>
      </c>
      <c r="Z386" s="111">
        <v>311</v>
      </c>
      <c r="AA386" s="77">
        <v>99</v>
      </c>
      <c r="AB386" s="77">
        <v>103</v>
      </c>
      <c r="AC386" s="111"/>
      <c r="AD386" s="111"/>
      <c r="AE386" s="111"/>
      <c r="AF386" s="111"/>
      <c r="AG386" s="111"/>
      <c r="AH386" s="77"/>
      <c r="AI386" s="77"/>
      <c r="AJ386" s="78">
        <v>325.8</v>
      </c>
      <c r="AK386" s="79">
        <v>105</v>
      </c>
      <c r="AL386" s="80">
        <v>103</v>
      </c>
      <c r="AM386" s="77">
        <v>107</v>
      </c>
      <c r="AN386" s="77">
        <v>101</v>
      </c>
      <c r="AO386" s="81">
        <v>5</v>
      </c>
      <c r="AP386" s="81">
        <v>1</v>
      </c>
      <c r="AQ386" s="81">
        <v>1</v>
      </c>
      <c r="AR386" s="81"/>
      <c r="AS386" s="81"/>
      <c r="AT386" s="81"/>
      <c r="AU386" s="81"/>
      <c r="AV386" s="81"/>
      <c r="AW386" s="81"/>
      <c r="AX386" s="82">
        <v>7</v>
      </c>
      <c r="AY386" s="83">
        <v>962</v>
      </c>
      <c r="AZ386" s="149">
        <v>1.4999999999999999E-2</v>
      </c>
      <c r="BA386" s="84">
        <v>7.0000000000000001E-3</v>
      </c>
      <c r="BB386" s="83">
        <v>1</v>
      </c>
      <c r="BC386" s="83">
        <v>0</v>
      </c>
      <c r="BD386" s="83">
        <v>3</v>
      </c>
      <c r="BE386" s="83">
        <v>2.2999999999999998</v>
      </c>
      <c r="BF386" s="83">
        <v>313.39999999999998</v>
      </c>
      <c r="BG386" s="28" t="s">
        <v>145</v>
      </c>
      <c r="BH386" s="85"/>
      <c r="BI386" s="85"/>
      <c r="BJ386" s="85"/>
      <c r="BK386" s="85">
        <v>3</v>
      </c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  <c r="CW386" s="85"/>
    </row>
    <row r="387" spans="1:101" s="86" customFormat="1" ht="31.5" hidden="1" customHeight="1" x14ac:dyDescent="0.35">
      <c r="A387" s="73">
        <v>2021</v>
      </c>
      <c r="B387" s="74">
        <v>1</v>
      </c>
      <c r="C387" s="284">
        <v>44219</v>
      </c>
      <c r="D387" s="74">
        <v>138</v>
      </c>
      <c r="E387" s="74">
        <v>559</v>
      </c>
      <c r="F387" s="74">
        <v>3</v>
      </c>
      <c r="G387" s="75" t="s">
        <v>173</v>
      </c>
      <c r="H387" s="76" t="s">
        <v>174</v>
      </c>
      <c r="I387" s="76" t="s">
        <v>144</v>
      </c>
      <c r="J387" s="76">
        <v>3</v>
      </c>
      <c r="K387" s="76">
        <v>2</v>
      </c>
      <c r="L387" s="285">
        <v>610</v>
      </c>
      <c r="M387" s="286">
        <v>579.5</v>
      </c>
      <c r="N387" s="287">
        <v>640.5</v>
      </c>
      <c r="O387" s="111"/>
      <c r="P387" s="111"/>
      <c r="Q387" s="111"/>
      <c r="R387" s="111"/>
      <c r="S387" s="111"/>
      <c r="T387" s="77"/>
      <c r="U387" s="77"/>
      <c r="V387" s="111"/>
      <c r="W387" s="111"/>
      <c r="X387" s="111"/>
      <c r="Y387" s="111"/>
      <c r="Z387" s="111"/>
      <c r="AA387" s="77"/>
      <c r="AB387" s="77"/>
      <c r="AC387" s="111"/>
      <c r="AD387" s="111"/>
      <c r="AE387" s="111"/>
      <c r="AF387" s="111"/>
      <c r="AG387" s="111"/>
      <c r="AH387" s="77"/>
      <c r="AI387" s="77"/>
      <c r="AJ387" s="78"/>
      <c r="AK387" s="79">
        <v>90</v>
      </c>
      <c r="AL387" s="80">
        <v>120</v>
      </c>
      <c r="AM387" s="77"/>
      <c r="AN387" s="77"/>
      <c r="AO387" s="81">
        <v>1</v>
      </c>
      <c r="AP387" s="81">
        <v>1</v>
      </c>
      <c r="AQ387" s="81"/>
      <c r="AR387" s="81"/>
      <c r="AS387" s="81"/>
      <c r="AT387" s="81"/>
      <c r="AU387" s="81"/>
      <c r="AV387" s="81"/>
      <c r="AW387" s="81"/>
      <c r="AX387" s="82">
        <v>2</v>
      </c>
      <c r="AY387" s="83">
        <v>38</v>
      </c>
      <c r="AZ387" s="149">
        <v>1.4999999999999999E-2</v>
      </c>
      <c r="BA387" s="84">
        <v>5.2999999999999999E-2</v>
      </c>
      <c r="BB387" s="83"/>
      <c r="BC387" s="83">
        <v>0</v>
      </c>
      <c r="BD387" s="83">
        <v>0.1</v>
      </c>
      <c r="BE387" s="83"/>
      <c r="BF387" s="83"/>
      <c r="BG387" s="28" t="s">
        <v>145</v>
      </c>
      <c r="BH387" s="85" t="s">
        <v>145</v>
      </c>
      <c r="BI387" s="85"/>
      <c r="BJ387" s="85"/>
      <c r="BK387" s="85">
        <v>3</v>
      </c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  <c r="CW387" s="85"/>
    </row>
    <row r="388" spans="1:101" s="86" customFormat="1" ht="31.5" hidden="1" customHeight="1" x14ac:dyDescent="0.35">
      <c r="A388" s="73">
        <v>2021</v>
      </c>
      <c r="B388" s="74">
        <v>1</v>
      </c>
      <c r="C388" s="284">
        <v>44219</v>
      </c>
      <c r="D388" s="74">
        <v>376</v>
      </c>
      <c r="E388" s="74">
        <v>438</v>
      </c>
      <c r="F388" s="74">
        <v>3</v>
      </c>
      <c r="G388" s="75" t="s">
        <v>151</v>
      </c>
      <c r="H388" s="76" t="s">
        <v>152</v>
      </c>
      <c r="I388" s="76" t="s">
        <v>144</v>
      </c>
      <c r="J388" s="76">
        <v>3</v>
      </c>
      <c r="K388" s="76">
        <v>2</v>
      </c>
      <c r="L388" s="285">
        <v>336</v>
      </c>
      <c r="M388" s="286">
        <v>316.17599999999999</v>
      </c>
      <c r="N388" s="287">
        <v>359.85599999999999</v>
      </c>
      <c r="O388" s="111"/>
      <c r="P388" s="111"/>
      <c r="Q388" s="111"/>
      <c r="R388" s="111">
        <v>328</v>
      </c>
      <c r="S388" s="111">
        <v>320</v>
      </c>
      <c r="T388" s="77"/>
      <c r="U388" s="77">
        <v>133</v>
      </c>
      <c r="V388" s="111">
        <v>380</v>
      </c>
      <c r="W388" s="111">
        <v>354</v>
      </c>
      <c r="X388" s="111">
        <v>344</v>
      </c>
      <c r="Y388" s="111">
        <v>347</v>
      </c>
      <c r="Z388" s="111">
        <v>343</v>
      </c>
      <c r="AA388" s="77">
        <v>131</v>
      </c>
      <c r="AB388" s="77">
        <v>131</v>
      </c>
      <c r="AC388" s="111"/>
      <c r="AD388" s="111"/>
      <c r="AE388" s="111"/>
      <c r="AF388" s="111"/>
      <c r="AG388" s="111"/>
      <c r="AH388" s="77"/>
      <c r="AI388" s="77"/>
      <c r="AJ388" s="78">
        <v>345.1</v>
      </c>
      <c r="AK388" s="79">
        <v>67</v>
      </c>
      <c r="AL388" s="80">
        <v>161</v>
      </c>
      <c r="AM388" s="77">
        <v>82</v>
      </c>
      <c r="AN388" s="77">
        <v>132</v>
      </c>
      <c r="AO388" s="81">
        <v>6</v>
      </c>
      <c r="AP388" s="81">
        <v>3</v>
      </c>
      <c r="AQ388" s="81">
        <v>3</v>
      </c>
      <c r="AR388" s="81"/>
      <c r="AS388" s="81"/>
      <c r="AT388" s="81"/>
      <c r="AU388" s="81"/>
      <c r="AV388" s="81"/>
      <c r="AW388" s="81"/>
      <c r="AX388" s="82">
        <v>12</v>
      </c>
      <c r="AY388" s="83">
        <v>468</v>
      </c>
      <c r="AZ388" s="149">
        <v>1.4999999999999999E-2</v>
      </c>
      <c r="BA388" s="84">
        <v>2.5999999999999999E-2</v>
      </c>
      <c r="BB388" s="83"/>
      <c r="BC388" s="83">
        <v>0</v>
      </c>
      <c r="BD388" s="83">
        <v>1.4</v>
      </c>
      <c r="BE388" s="83">
        <v>4.0999999999999996</v>
      </c>
      <c r="BF388" s="83">
        <v>161.5</v>
      </c>
      <c r="BG388" s="28" t="s">
        <v>153</v>
      </c>
      <c r="BH388" s="85" t="s">
        <v>154</v>
      </c>
      <c r="BI388" s="85" t="s">
        <v>155</v>
      </c>
      <c r="BJ388" s="85" t="s">
        <v>156</v>
      </c>
      <c r="BK388" s="85">
        <v>3</v>
      </c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  <c r="CW388" s="85"/>
    </row>
    <row r="389" spans="1:101" s="86" customFormat="1" ht="31.5" hidden="1" customHeight="1" x14ac:dyDescent="0.35">
      <c r="A389" s="73">
        <v>2021</v>
      </c>
      <c r="B389" s="74">
        <v>1</v>
      </c>
      <c r="C389" s="284">
        <v>44219</v>
      </c>
      <c r="D389" s="74">
        <v>190</v>
      </c>
      <c r="E389" s="74">
        <v>342</v>
      </c>
      <c r="F389" s="74">
        <v>4</v>
      </c>
      <c r="G389" s="75" t="s">
        <v>337</v>
      </c>
      <c r="H389" s="76" t="s">
        <v>338</v>
      </c>
      <c r="I389" s="76" t="s">
        <v>144</v>
      </c>
      <c r="J389" s="76">
        <v>3</v>
      </c>
      <c r="K389" s="76">
        <v>2</v>
      </c>
      <c r="L389" s="285">
        <v>567</v>
      </c>
      <c r="M389" s="286">
        <v>533.54700000000003</v>
      </c>
      <c r="N389" s="287">
        <v>607.25699999999995</v>
      </c>
      <c r="O389" s="111"/>
      <c r="P389" s="111">
        <v>625</v>
      </c>
      <c r="Q389" s="111">
        <v>584</v>
      </c>
      <c r="R389" s="111">
        <v>572</v>
      </c>
      <c r="S389" s="111">
        <v>564</v>
      </c>
      <c r="T389" s="77">
        <v>165</v>
      </c>
      <c r="U389" s="77"/>
      <c r="V389" s="111">
        <v>636</v>
      </c>
      <c r="W389" s="111">
        <v>604</v>
      </c>
      <c r="X389" s="111">
        <v>584</v>
      </c>
      <c r="Y389" s="111">
        <v>574</v>
      </c>
      <c r="Z389" s="111">
        <v>580</v>
      </c>
      <c r="AA389" s="77">
        <v>165</v>
      </c>
      <c r="AB389" s="77">
        <v>166</v>
      </c>
      <c r="AC389" s="111"/>
      <c r="AD389" s="111"/>
      <c r="AE389" s="111"/>
      <c r="AF389" s="111"/>
      <c r="AG389" s="111"/>
      <c r="AH389" s="77"/>
      <c r="AI389" s="77"/>
      <c r="AJ389" s="78">
        <v>591.4</v>
      </c>
      <c r="AK389" s="79">
        <v>60</v>
      </c>
      <c r="AL389" s="80">
        <v>180</v>
      </c>
      <c r="AM389" s="77">
        <v>65</v>
      </c>
      <c r="AN389" s="77">
        <v>165</v>
      </c>
      <c r="AO389" s="81">
        <v>4</v>
      </c>
      <c r="AP389" s="81"/>
      <c r="AQ389" s="81">
        <v>2</v>
      </c>
      <c r="AR389" s="81"/>
      <c r="AS389" s="81"/>
      <c r="AT389" s="81"/>
      <c r="AU389" s="81"/>
      <c r="AV389" s="81"/>
      <c r="AW389" s="81"/>
      <c r="AX389" s="82">
        <v>6</v>
      </c>
      <c r="AY389" s="83">
        <v>736</v>
      </c>
      <c r="AZ389" s="149">
        <v>1.4999999999999999E-2</v>
      </c>
      <c r="BA389" s="84">
        <v>8.0000000000000002E-3</v>
      </c>
      <c r="BB389" s="83">
        <v>1</v>
      </c>
      <c r="BC389" s="83">
        <v>0</v>
      </c>
      <c r="BD389" s="83">
        <v>1.3</v>
      </c>
      <c r="BE389" s="83">
        <v>3.5</v>
      </c>
      <c r="BF389" s="83">
        <v>435.3</v>
      </c>
      <c r="BG389" s="28" t="s">
        <v>153</v>
      </c>
      <c r="BH389" s="85" t="s">
        <v>154</v>
      </c>
      <c r="BI389" s="85" t="s">
        <v>339</v>
      </c>
      <c r="BJ389" s="85" t="s">
        <v>156</v>
      </c>
      <c r="BK389" s="85">
        <v>3</v>
      </c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  <c r="CW389" s="85"/>
    </row>
    <row r="390" spans="1:101" s="86" customFormat="1" ht="31.5" customHeight="1" x14ac:dyDescent="0.35">
      <c r="A390" s="73">
        <v>2021</v>
      </c>
      <c r="B390" s="74">
        <v>1</v>
      </c>
      <c r="C390" s="284">
        <v>44219</v>
      </c>
      <c r="D390" s="74">
        <v>407</v>
      </c>
      <c r="E390" s="74">
        <v>627</v>
      </c>
      <c r="F390" s="74">
        <v>5</v>
      </c>
      <c r="G390" s="75" t="s">
        <v>340</v>
      </c>
      <c r="H390" s="76" t="s">
        <v>341</v>
      </c>
      <c r="I390" s="76" t="s">
        <v>144</v>
      </c>
      <c r="J390" s="76">
        <v>1</v>
      </c>
      <c r="K390" s="76">
        <v>5</v>
      </c>
      <c r="L390" s="285">
        <v>418.5</v>
      </c>
      <c r="M390" s="286">
        <v>384.97815000000003</v>
      </c>
      <c r="N390" s="287">
        <v>452.02184999999997</v>
      </c>
      <c r="O390" s="111"/>
      <c r="P390" s="111">
        <v>455</v>
      </c>
      <c r="Q390" s="111">
        <v>441</v>
      </c>
      <c r="R390" s="111">
        <v>425</v>
      </c>
      <c r="S390" s="111">
        <v>422</v>
      </c>
      <c r="T390" s="77">
        <v>180</v>
      </c>
      <c r="U390" s="77">
        <v>155</v>
      </c>
      <c r="V390" s="111">
        <v>394</v>
      </c>
      <c r="W390" s="111">
        <v>412</v>
      </c>
      <c r="X390" s="111">
        <v>400</v>
      </c>
      <c r="Y390" s="111">
        <v>420</v>
      </c>
      <c r="Z390" s="111">
        <v>445</v>
      </c>
      <c r="AA390" s="77">
        <v>165</v>
      </c>
      <c r="AB390" s="77">
        <v>165</v>
      </c>
      <c r="AC390" s="111"/>
      <c r="AD390" s="111"/>
      <c r="AE390" s="111"/>
      <c r="AF390" s="111"/>
      <c r="AG390" s="111"/>
      <c r="AH390" s="77"/>
      <c r="AI390" s="77"/>
      <c r="AJ390" s="78">
        <v>423.8</v>
      </c>
      <c r="AK390" s="79">
        <v>18</v>
      </c>
      <c r="AL390" s="80">
        <v>200</v>
      </c>
      <c r="AM390" s="77">
        <v>22</v>
      </c>
      <c r="AN390" s="77">
        <v>166</v>
      </c>
      <c r="AO390" s="81">
        <v>4</v>
      </c>
      <c r="AP390" s="81">
        <v>1</v>
      </c>
      <c r="AQ390" s="81">
        <v>3</v>
      </c>
      <c r="AR390" s="81"/>
      <c r="AS390" s="81"/>
      <c r="AT390" s="81"/>
      <c r="AU390" s="81"/>
      <c r="AV390" s="81"/>
      <c r="AW390" s="81"/>
      <c r="AX390" s="82">
        <v>8</v>
      </c>
      <c r="AY390" s="83">
        <v>308</v>
      </c>
      <c r="AZ390" s="149">
        <v>1.4999999999999999E-2</v>
      </c>
      <c r="BA390" s="84">
        <v>2.5999999999999999E-2</v>
      </c>
      <c r="BB390" s="83"/>
      <c r="BC390" s="83">
        <v>0</v>
      </c>
      <c r="BD390" s="83">
        <v>0.7</v>
      </c>
      <c r="BE390" s="83">
        <v>3.4</v>
      </c>
      <c r="BF390" s="83">
        <v>130.5</v>
      </c>
      <c r="BG390" s="28" t="s">
        <v>148</v>
      </c>
      <c r="BH390" s="85" t="s">
        <v>149</v>
      </c>
      <c r="BI390" s="85" t="s">
        <v>342</v>
      </c>
      <c r="BJ390" s="85"/>
      <c r="BK390" s="85">
        <v>3</v>
      </c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  <c r="CW390" s="85"/>
    </row>
    <row r="391" spans="1:101" s="86" customFormat="1" ht="31.5" customHeight="1" x14ac:dyDescent="0.35">
      <c r="A391" s="73">
        <v>2021</v>
      </c>
      <c r="B391" s="74">
        <v>1</v>
      </c>
      <c r="C391" s="284">
        <v>44219</v>
      </c>
      <c r="D391" s="74">
        <v>407</v>
      </c>
      <c r="E391" s="74">
        <v>628</v>
      </c>
      <c r="F391" s="74">
        <v>5</v>
      </c>
      <c r="G391" s="75" t="s">
        <v>343</v>
      </c>
      <c r="H391" s="76" t="s">
        <v>344</v>
      </c>
      <c r="I391" s="76" t="s">
        <v>144</v>
      </c>
      <c r="J391" s="76">
        <v>1</v>
      </c>
      <c r="K391" s="76">
        <v>5</v>
      </c>
      <c r="L391" s="285">
        <v>330</v>
      </c>
      <c r="M391" s="286">
        <v>303.99599999999998</v>
      </c>
      <c r="N391" s="287">
        <v>356.00400000000002</v>
      </c>
      <c r="O391" s="111"/>
      <c r="P391" s="111">
        <v>345</v>
      </c>
      <c r="Q391" s="111">
        <v>338</v>
      </c>
      <c r="R391" s="111">
        <v>328</v>
      </c>
      <c r="S391" s="111">
        <v>318</v>
      </c>
      <c r="T391" s="77">
        <v>180</v>
      </c>
      <c r="U391" s="77">
        <v>155</v>
      </c>
      <c r="V391" s="111">
        <v>393</v>
      </c>
      <c r="W391" s="111">
        <v>352</v>
      </c>
      <c r="X391" s="111">
        <v>323</v>
      </c>
      <c r="Y391" s="111">
        <v>345</v>
      </c>
      <c r="Z391" s="111">
        <v>320</v>
      </c>
      <c r="AA391" s="77">
        <v>165</v>
      </c>
      <c r="AB391" s="77">
        <v>165</v>
      </c>
      <c r="AC391" s="111"/>
      <c r="AD391" s="111"/>
      <c r="AE391" s="111"/>
      <c r="AF391" s="111"/>
      <c r="AG391" s="111"/>
      <c r="AH391" s="77"/>
      <c r="AI391" s="77"/>
      <c r="AJ391" s="78">
        <v>340.2</v>
      </c>
      <c r="AK391" s="79">
        <v>18</v>
      </c>
      <c r="AL391" s="80">
        <v>200</v>
      </c>
      <c r="AM391" s="77">
        <v>22</v>
      </c>
      <c r="AN391" s="77">
        <v>166</v>
      </c>
      <c r="AO391" s="81">
        <v>4</v>
      </c>
      <c r="AP391" s="81">
        <v>1</v>
      </c>
      <c r="AQ391" s="81">
        <v>2</v>
      </c>
      <c r="AR391" s="81"/>
      <c r="AS391" s="81"/>
      <c r="AT391" s="81"/>
      <c r="AU391" s="81"/>
      <c r="AV391" s="81"/>
      <c r="AW391" s="81"/>
      <c r="AX391" s="82">
        <v>7</v>
      </c>
      <c r="AY391" s="83">
        <v>307</v>
      </c>
      <c r="AZ391" s="149">
        <v>1.4999999999999999E-2</v>
      </c>
      <c r="BA391" s="84">
        <v>2.3E-2</v>
      </c>
      <c r="BB391" s="83"/>
      <c r="BC391" s="83">
        <v>0</v>
      </c>
      <c r="BD391" s="83">
        <v>0.9</v>
      </c>
      <c r="BE391" s="83">
        <v>2.4</v>
      </c>
      <c r="BF391" s="83">
        <v>104.4</v>
      </c>
      <c r="BG391" s="28" t="s">
        <v>148</v>
      </c>
      <c r="BH391" s="85" t="s">
        <v>149</v>
      </c>
      <c r="BI391" s="85" t="s">
        <v>217</v>
      </c>
      <c r="BJ391" s="85"/>
      <c r="BK391" s="85">
        <v>3</v>
      </c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  <c r="CW391" s="85"/>
    </row>
    <row r="392" spans="1:101" s="86" customFormat="1" ht="31.5" customHeight="1" x14ac:dyDescent="0.35">
      <c r="A392" s="73">
        <v>2021</v>
      </c>
      <c r="B392" s="74">
        <v>1</v>
      </c>
      <c r="C392" s="284">
        <v>44219</v>
      </c>
      <c r="D392" s="74">
        <v>407</v>
      </c>
      <c r="E392" s="74">
        <v>629</v>
      </c>
      <c r="F392" s="74">
        <v>5</v>
      </c>
      <c r="G392" s="75" t="s">
        <v>345</v>
      </c>
      <c r="H392" s="76" t="s">
        <v>346</v>
      </c>
      <c r="I392" s="76" t="s">
        <v>144</v>
      </c>
      <c r="J392" s="76">
        <v>1</v>
      </c>
      <c r="K392" s="76">
        <v>5</v>
      </c>
      <c r="L392" s="285">
        <v>221</v>
      </c>
      <c r="M392" s="286">
        <v>203.983</v>
      </c>
      <c r="N392" s="287">
        <v>238.017</v>
      </c>
      <c r="O392" s="111"/>
      <c r="P392" s="111">
        <v>249</v>
      </c>
      <c r="Q392" s="111">
        <v>233</v>
      </c>
      <c r="R392" s="111">
        <v>215</v>
      </c>
      <c r="S392" s="111">
        <v>212</v>
      </c>
      <c r="T392" s="77">
        <v>180</v>
      </c>
      <c r="U392" s="77">
        <v>155</v>
      </c>
      <c r="V392" s="111">
        <v>275</v>
      </c>
      <c r="W392" s="111">
        <v>231</v>
      </c>
      <c r="X392" s="111">
        <v>225</v>
      </c>
      <c r="Y392" s="111">
        <v>223</v>
      </c>
      <c r="Z392" s="111">
        <v>235</v>
      </c>
      <c r="AA392" s="77">
        <v>165</v>
      </c>
      <c r="AB392" s="77">
        <v>165</v>
      </c>
      <c r="AC392" s="111"/>
      <c r="AD392" s="111"/>
      <c r="AE392" s="111"/>
      <c r="AF392" s="111"/>
      <c r="AG392" s="111"/>
      <c r="AH392" s="77"/>
      <c r="AI392" s="77"/>
      <c r="AJ392" s="78">
        <v>233.1</v>
      </c>
      <c r="AK392" s="79">
        <v>18</v>
      </c>
      <c r="AL392" s="80">
        <v>200</v>
      </c>
      <c r="AM392" s="77">
        <v>22</v>
      </c>
      <c r="AN392" s="77">
        <v>166</v>
      </c>
      <c r="AO392" s="81">
        <v>5</v>
      </c>
      <c r="AP392" s="81"/>
      <c r="AQ392" s="81">
        <v>2</v>
      </c>
      <c r="AR392" s="81"/>
      <c r="AS392" s="81"/>
      <c r="AT392" s="81"/>
      <c r="AU392" s="81"/>
      <c r="AV392" s="81"/>
      <c r="AW392" s="81"/>
      <c r="AX392" s="82">
        <v>7</v>
      </c>
      <c r="AY392" s="83">
        <v>307</v>
      </c>
      <c r="AZ392" s="149">
        <v>1.4999999999999999E-2</v>
      </c>
      <c r="BA392" s="84">
        <v>2.3E-2</v>
      </c>
      <c r="BB392" s="83"/>
      <c r="BC392" s="83">
        <v>0</v>
      </c>
      <c r="BD392" s="83">
        <v>1.4</v>
      </c>
      <c r="BE392" s="83">
        <v>1.6</v>
      </c>
      <c r="BF392" s="83">
        <v>71.599999999999994</v>
      </c>
      <c r="BG392" s="28" t="s">
        <v>148</v>
      </c>
      <c r="BH392" s="85" t="s">
        <v>149</v>
      </c>
      <c r="BI392" s="85" t="s">
        <v>217</v>
      </c>
      <c r="BJ392" s="85"/>
      <c r="BK392" s="85">
        <v>3</v>
      </c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  <c r="CW392" s="85"/>
    </row>
    <row r="393" spans="1:101" s="86" customFormat="1" ht="31.5" customHeight="1" x14ac:dyDescent="0.35">
      <c r="A393" s="73">
        <v>2021</v>
      </c>
      <c r="B393" s="74">
        <v>1</v>
      </c>
      <c r="C393" s="284">
        <v>44219</v>
      </c>
      <c r="D393" s="74">
        <v>407</v>
      </c>
      <c r="E393" s="74">
        <v>630</v>
      </c>
      <c r="F393" s="74">
        <v>5</v>
      </c>
      <c r="G393" s="75" t="s">
        <v>347</v>
      </c>
      <c r="H393" s="76" t="s">
        <v>348</v>
      </c>
      <c r="I393" s="76" t="s">
        <v>144</v>
      </c>
      <c r="J393" s="76">
        <v>1</v>
      </c>
      <c r="K393" s="76">
        <v>5</v>
      </c>
      <c r="L393" s="285">
        <v>214</v>
      </c>
      <c r="M393" s="286">
        <v>197.84299999999999</v>
      </c>
      <c r="N393" s="287">
        <v>230.15700000000001</v>
      </c>
      <c r="O393" s="111"/>
      <c r="P393" s="111">
        <v>228</v>
      </c>
      <c r="Q393" s="111">
        <v>210</v>
      </c>
      <c r="R393" s="111">
        <v>202</v>
      </c>
      <c r="S393" s="111">
        <v>202</v>
      </c>
      <c r="T393" s="77">
        <v>180</v>
      </c>
      <c r="U393" s="77">
        <v>155</v>
      </c>
      <c r="V393" s="111">
        <v>248</v>
      </c>
      <c r="W393" s="111">
        <v>219</v>
      </c>
      <c r="X393" s="111">
        <v>212</v>
      </c>
      <c r="Y393" s="111">
        <v>208</v>
      </c>
      <c r="Z393" s="111">
        <v>212</v>
      </c>
      <c r="AA393" s="77">
        <v>165</v>
      </c>
      <c r="AB393" s="77">
        <v>165</v>
      </c>
      <c r="AC393" s="111"/>
      <c r="AD393" s="111"/>
      <c r="AE393" s="111"/>
      <c r="AF393" s="111"/>
      <c r="AG393" s="111"/>
      <c r="AH393" s="77"/>
      <c r="AI393" s="77"/>
      <c r="AJ393" s="78">
        <v>215.7</v>
      </c>
      <c r="AK393" s="79">
        <v>18</v>
      </c>
      <c r="AL393" s="80">
        <v>200</v>
      </c>
      <c r="AM393" s="77">
        <v>22</v>
      </c>
      <c r="AN393" s="77">
        <v>166</v>
      </c>
      <c r="AO393" s="81">
        <v>13</v>
      </c>
      <c r="AP393" s="81">
        <v>10</v>
      </c>
      <c r="AQ393" s="81">
        <v>9</v>
      </c>
      <c r="AR393" s="81"/>
      <c r="AS393" s="81"/>
      <c r="AT393" s="81"/>
      <c r="AU393" s="81"/>
      <c r="AV393" s="81"/>
      <c r="AW393" s="81"/>
      <c r="AX393" s="82">
        <v>32</v>
      </c>
      <c r="AY393" s="83">
        <v>332</v>
      </c>
      <c r="AZ393" s="149">
        <v>1.4999999999999999E-2</v>
      </c>
      <c r="BA393" s="84">
        <v>9.6000000000000002E-2</v>
      </c>
      <c r="BB393" s="83"/>
      <c r="BC393" s="83">
        <v>0.2</v>
      </c>
      <c r="BD393" s="83">
        <v>1.6</v>
      </c>
      <c r="BE393" s="83">
        <v>6.9</v>
      </c>
      <c r="BF393" s="83">
        <v>71.599999999999994</v>
      </c>
      <c r="BG393" s="28" t="s">
        <v>148</v>
      </c>
      <c r="BH393" s="85" t="s">
        <v>149</v>
      </c>
      <c r="BI393" s="85" t="s">
        <v>217</v>
      </c>
      <c r="BJ393" s="85"/>
      <c r="BK393" s="85">
        <v>3</v>
      </c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  <c r="CW393" s="85"/>
    </row>
    <row r="394" spans="1:101" s="86" customFormat="1" ht="31.5" customHeight="1" x14ac:dyDescent="0.35">
      <c r="A394" s="73">
        <v>2021</v>
      </c>
      <c r="B394" s="74">
        <v>1</v>
      </c>
      <c r="C394" s="284">
        <v>44219</v>
      </c>
      <c r="D394" s="74">
        <v>32</v>
      </c>
      <c r="E394" s="74">
        <v>92</v>
      </c>
      <c r="F394" s="74">
        <v>6</v>
      </c>
      <c r="G394" s="75" t="s">
        <v>205</v>
      </c>
      <c r="H394" s="76" t="s">
        <v>206</v>
      </c>
      <c r="I394" s="76" t="s">
        <v>144</v>
      </c>
      <c r="J394" s="76">
        <v>2</v>
      </c>
      <c r="K394" s="76">
        <v>3</v>
      </c>
      <c r="L394" s="285">
        <v>361</v>
      </c>
      <c r="M394" s="286">
        <v>335.73</v>
      </c>
      <c r="N394" s="287">
        <v>386.27</v>
      </c>
      <c r="O394" s="111"/>
      <c r="P394" s="111">
        <v>500</v>
      </c>
      <c r="Q394" s="111">
        <v>352</v>
      </c>
      <c r="R394" s="111">
        <v>325</v>
      </c>
      <c r="S394" s="111">
        <v>339</v>
      </c>
      <c r="T394" s="77">
        <v>113</v>
      </c>
      <c r="U394" s="77">
        <v>112</v>
      </c>
      <c r="V394" s="111">
        <v>438</v>
      </c>
      <c r="W394" s="111">
        <v>383</v>
      </c>
      <c r="X394" s="111">
        <v>410</v>
      </c>
      <c r="Y394" s="111">
        <v>386</v>
      </c>
      <c r="Z394" s="111">
        <v>375</v>
      </c>
      <c r="AA394" s="77">
        <v>113</v>
      </c>
      <c r="AB394" s="77">
        <v>105</v>
      </c>
      <c r="AC394" s="111"/>
      <c r="AD394" s="111"/>
      <c r="AE394" s="111"/>
      <c r="AF394" s="111"/>
      <c r="AG394" s="111"/>
      <c r="AH394" s="77"/>
      <c r="AI394" s="77"/>
      <c r="AJ394" s="78">
        <v>389.8</v>
      </c>
      <c r="AK394" s="79">
        <v>74</v>
      </c>
      <c r="AL394" s="80">
        <v>97</v>
      </c>
      <c r="AM394" s="77">
        <v>65</v>
      </c>
      <c r="AN394" s="77">
        <v>111</v>
      </c>
      <c r="AO394" s="81">
        <v>8</v>
      </c>
      <c r="AP394" s="81">
        <v>2</v>
      </c>
      <c r="AQ394" s="81">
        <v>3</v>
      </c>
      <c r="AR394" s="81"/>
      <c r="AS394" s="81"/>
      <c r="AT394" s="81"/>
      <c r="AU394" s="81"/>
      <c r="AV394" s="81"/>
      <c r="AW394" s="81"/>
      <c r="AX394" s="82">
        <v>13</v>
      </c>
      <c r="AY394" s="83">
        <v>1109</v>
      </c>
      <c r="AZ394" s="149">
        <v>1.4999999999999999E-2</v>
      </c>
      <c r="BA394" s="84">
        <v>1.2E-2</v>
      </c>
      <c r="BB394" s="83">
        <v>1</v>
      </c>
      <c r="BC394" s="83">
        <v>0</v>
      </c>
      <c r="BD394" s="83">
        <v>3.1</v>
      </c>
      <c r="BE394" s="83">
        <v>5.0999999999999996</v>
      </c>
      <c r="BF394" s="83">
        <v>432.3</v>
      </c>
      <c r="BG394" s="28" t="s">
        <v>148</v>
      </c>
      <c r="BH394" s="85" t="s">
        <v>149</v>
      </c>
      <c r="BI394" s="85" t="s">
        <v>207</v>
      </c>
      <c r="BJ394" s="85" t="s">
        <v>208</v>
      </c>
      <c r="BK394" s="85">
        <v>3</v>
      </c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  <c r="CW394" s="85"/>
    </row>
    <row r="395" spans="1:101" s="86" customFormat="1" ht="31.5" customHeight="1" x14ac:dyDescent="0.35">
      <c r="A395" s="73">
        <v>2021</v>
      </c>
      <c r="B395" s="74">
        <v>1</v>
      </c>
      <c r="C395" s="284">
        <v>44219</v>
      </c>
      <c r="D395" s="74">
        <v>32</v>
      </c>
      <c r="E395" s="74">
        <v>93</v>
      </c>
      <c r="F395" s="74">
        <v>6</v>
      </c>
      <c r="G395" s="75" t="s">
        <v>209</v>
      </c>
      <c r="H395" s="76" t="s">
        <v>210</v>
      </c>
      <c r="I395" s="76" t="s">
        <v>144</v>
      </c>
      <c r="J395" s="76">
        <v>2</v>
      </c>
      <c r="K395" s="76">
        <v>3</v>
      </c>
      <c r="L395" s="285">
        <v>59</v>
      </c>
      <c r="M395" s="286">
        <v>54.87</v>
      </c>
      <c r="N395" s="287">
        <v>63.13</v>
      </c>
      <c r="O395" s="111"/>
      <c r="P395" s="111">
        <v>55</v>
      </c>
      <c r="Q395" s="111">
        <v>56</v>
      </c>
      <c r="R395" s="111">
        <v>57</v>
      </c>
      <c r="S395" s="111">
        <v>59</v>
      </c>
      <c r="T395" s="77">
        <v>113</v>
      </c>
      <c r="U395" s="77">
        <v>112</v>
      </c>
      <c r="V395" s="111">
        <v>60</v>
      </c>
      <c r="W395" s="111">
        <v>61</v>
      </c>
      <c r="X395" s="111">
        <v>65</v>
      </c>
      <c r="Y395" s="111">
        <v>63</v>
      </c>
      <c r="Z395" s="111">
        <v>62</v>
      </c>
      <c r="AA395" s="77">
        <v>113</v>
      </c>
      <c r="AB395" s="77">
        <v>105</v>
      </c>
      <c r="AC395" s="111"/>
      <c r="AD395" s="111"/>
      <c r="AE395" s="111"/>
      <c r="AF395" s="111"/>
      <c r="AG395" s="111"/>
      <c r="AH395" s="77"/>
      <c r="AI395" s="77"/>
      <c r="AJ395" s="78">
        <v>59.8</v>
      </c>
      <c r="AK395" s="79">
        <v>74</v>
      </c>
      <c r="AL395" s="80">
        <v>97</v>
      </c>
      <c r="AM395" s="77">
        <v>65</v>
      </c>
      <c r="AN395" s="77">
        <v>111</v>
      </c>
      <c r="AO395" s="81">
        <v>14</v>
      </c>
      <c r="AP395" s="81">
        <v>4</v>
      </c>
      <c r="AQ395" s="81">
        <v>5</v>
      </c>
      <c r="AR395" s="81"/>
      <c r="AS395" s="81"/>
      <c r="AT395" s="81"/>
      <c r="AU395" s="81"/>
      <c r="AV395" s="81"/>
      <c r="AW395" s="81"/>
      <c r="AX395" s="82">
        <v>23</v>
      </c>
      <c r="AY395" s="83">
        <v>1103</v>
      </c>
      <c r="AZ395" s="149">
        <v>1.4999999999999999E-2</v>
      </c>
      <c r="BA395" s="84">
        <v>2.1000000000000001E-2</v>
      </c>
      <c r="BB395" s="83"/>
      <c r="BC395" s="83">
        <v>0.4</v>
      </c>
      <c r="BD395" s="83">
        <v>18.7</v>
      </c>
      <c r="BE395" s="83">
        <v>1.4</v>
      </c>
      <c r="BF395" s="83">
        <v>66</v>
      </c>
      <c r="BG395" s="28" t="s">
        <v>148</v>
      </c>
      <c r="BH395" s="85" t="s">
        <v>149</v>
      </c>
      <c r="BI395" s="85" t="s">
        <v>211</v>
      </c>
      <c r="BJ395" s="85" t="s">
        <v>208</v>
      </c>
      <c r="BK395" s="85">
        <v>3</v>
      </c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  <c r="CW395" s="85"/>
    </row>
    <row r="396" spans="1:101" s="86" customFormat="1" ht="31.5" customHeight="1" x14ac:dyDescent="0.35">
      <c r="A396" s="73">
        <v>2021</v>
      </c>
      <c r="B396" s="74">
        <v>1</v>
      </c>
      <c r="C396" s="284">
        <v>44219</v>
      </c>
      <c r="D396" s="74">
        <v>32</v>
      </c>
      <c r="E396" s="74">
        <v>94</v>
      </c>
      <c r="F396" s="74">
        <v>6</v>
      </c>
      <c r="G396" s="75" t="s">
        <v>332</v>
      </c>
      <c r="H396" s="76" t="s">
        <v>333</v>
      </c>
      <c r="I396" s="76" t="s">
        <v>144</v>
      </c>
      <c r="J396" s="76">
        <v>2</v>
      </c>
      <c r="K396" s="76">
        <v>3</v>
      </c>
      <c r="L396" s="285">
        <v>19</v>
      </c>
      <c r="M396" s="286">
        <v>17.670000000000002</v>
      </c>
      <c r="N396" s="287">
        <v>20.329999999999998</v>
      </c>
      <c r="O396" s="111"/>
      <c r="P396" s="111">
        <v>22</v>
      </c>
      <c r="Q396" s="111">
        <v>19</v>
      </c>
      <c r="R396" s="111">
        <v>17</v>
      </c>
      <c r="S396" s="111">
        <v>19</v>
      </c>
      <c r="T396" s="77">
        <v>113</v>
      </c>
      <c r="U396" s="77">
        <v>112</v>
      </c>
      <c r="V396" s="111">
        <v>18</v>
      </c>
      <c r="W396" s="111">
        <v>20</v>
      </c>
      <c r="X396" s="111">
        <v>23</v>
      </c>
      <c r="Y396" s="111">
        <v>20</v>
      </c>
      <c r="Z396" s="111">
        <v>19</v>
      </c>
      <c r="AA396" s="77">
        <v>113</v>
      </c>
      <c r="AB396" s="77">
        <v>105</v>
      </c>
      <c r="AC396" s="111"/>
      <c r="AD396" s="111"/>
      <c r="AE396" s="111"/>
      <c r="AF396" s="111"/>
      <c r="AG396" s="111"/>
      <c r="AH396" s="77"/>
      <c r="AI396" s="77"/>
      <c r="AJ396" s="78">
        <v>19.600000000000001</v>
      </c>
      <c r="AK396" s="79">
        <v>74</v>
      </c>
      <c r="AL396" s="80">
        <v>97</v>
      </c>
      <c r="AM396" s="77">
        <v>65</v>
      </c>
      <c r="AN396" s="77">
        <v>111</v>
      </c>
      <c r="AO396" s="81">
        <v>12</v>
      </c>
      <c r="AP396" s="81">
        <v>4</v>
      </c>
      <c r="AQ396" s="81">
        <v>2</v>
      </c>
      <c r="AR396" s="81"/>
      <c r="AS396" s="81"/>
      <c r="AT396" s="81"/>
      <c r="AU396" s="81"/>
      <c r="AV396" s="81"/>
      <c r="AW396" s="81"/>
      <c r="AX396" s="82">
        <v>18</v>
      </c>
      <c r="AY396" s="83">
        <v>978</v>
      </c>
      <c r="AZ396" s="149">
        <v>1.4999999999999999E-2</v>
      </c>
      <c r="BA396" s="84">
        <v>1.7999999999999999E-2</v>
      </c>
      <c r="BB396" s="83"/>
      <c r="BC396" s="83">
        <v>0.9</v>
      </c>
      <c r="BD396" s="83">
        <v>51.5</v>
      </c>
      <c r="BE396" s="83">
        <v>0.4</v>
      </c>
      <c r="BF396" s="83">
        <v>19.2</v>
      </c>
      <c r="BG396" s="28" t="s">
        <v>148</v>
      </c>
      <c r="BH396" s="85" t="s">
        <v>149</v>
      </c>
      <c r="BI396" s="85" t="s">
        <v>334</v>
      </c>
      <c r="BJ396" s="85" t="s">
        <v>208</v>
      </c>
      <c r="BK396" s="85">
        <v>3</v>
      </c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  <c r="CW396" s="85"/>
    </row>
    <row r="397" spans="1:101" s="86" customFormat="1" ht="31.5" hidden="1" customHeight="1" x14ac:dyDescent="0.35">
      <c r="A397" s="73">
        <v>2021</v>
      </c>
      <c r="B397" s="74">
        <v>1</v>
      </c>
      <c r="C397" s="284">
        <v>44219</v>
      </c>
      <c r="D397" s="74">
        <v>375</v>
      </c>
      <c r="E397" s="74">
        <v>437</v>
      </c>
      <c r="F397" s="74">
        <v>7</v>
      </c>
      <c r="G397" s="75" t="s">
        <v>349</v>
      </c>
      <c r="H397" s="76" t="s">
        <v>350</v>
      </c>
      <c r="I397" s="76" t="s">
        <v>144</v>
      </c>
      <c r="J397" s="76">
        <v>4</v>
      </c>
      <c r="K397" s="76">
        <v>2</v>
      </c>
      <c r="L397" s="285">
        <v>168</v>
      </c>
      <c r="M397" s="286">
        <v>158.08799999999999</v>
      </c>
      <c r="N397" s="287">
        <v>179.928</v>
      </c>
      <c r="O397" s="111"/>
      <c r="P397" s="111"/>
      <c r="Q397" s="111">
        <v>167</v>
      </c>
      <c r="R397" s="111"/>
      <c r="S397" s="111">
        <v>172</v>
      </c>
      <c r="T397" s="77">
        <v>106</v>
      </c>
      <c r="U397" s="77">
        <v>114</v>
      </c>
      <c r="V397" s="111">
        <v>197</v>
      </c>
      <c r="W397" s="111">
        <v>176</v>
      </c>
      <c r="X397" s="111">
        <v>170</v>
      </c>
      <c r="Y397" s="111">
        <v>177</v>
      </c>
      <c r="Z397" s="111">
        <v>181</v>
      </c>
      <c r="AA397" s="77">
        <v>112</v>
      </c>
      <c r="AB397" s="77">
        <v>101</v>
      </c>
      <c r="AC397" s="111"/>
      <c r="AD397" s="111"/>
      <c r="AE397" s="111"/>
      <c r="AF397" s="111"/>
      <c r="AG397" s="111"/>
      <c r="AH397" s="77"/>
      <c r="AI397" s="77"/>
      <c r="AJ397" s="78">
        <v>177.1</v>
      </c>
      <c r="AK397" s="79">
        <v>120</v>
      </c>
      <c r="AL397" s="80">
        <v>120</v>
      </c>
      <c r="AM397" s="77">
        <v>133</v>
      </c>
      <c r="AN397" s="77">
        <v>108</v>
      </c>
      <c r="AO397" s="81">
        <v>8</v>
      </c>
      <c r="AP397" s="81">
        <v>5</v>
      </c>
      <c r="AQ397" s="81">
        <v>10</v>
      </c>
      <c r="AR397" s="81"/>
      <c r="AS397" s="81"/>
      <c r="AT397" s="81"/>
      <c r="AU397" s="81"/>
      <c r="AV397" s="81"/>
      <c r="AW397" s="81"/>
      <c r="AX397" s="82">
        <v>23</v>
      </c>
      <c r="AY397" s="83">
        <v>323</v>
      </c>
      <c r="AZ397" s="149">
        <v>1.4999999999999999E-2</v>
      </c>
      <c r="BA397" s="84">
        <v>7.0999999999999994E-2</v>
      </c>
      <c r="BB397" s="83"/>
      <c r="BC397" s="83">
        <v>0.1</v>
      </c>
      <c r="BD397" s="83">
        <v>1.9</v>
      </c>
      <c r="BE397" s="83">
        <v>4.0999999999999996</v>
      </c>
      <c r="BF397" s="83">
        <v>57.2</v>
      </c>
      <c r="BG397" s="28" t="s">
        <v>153</v>
      </c>
      <c r="BH397" s="85" t="s">
        <v>154</v>
      </c>
      <c r="BI397" s="85" t="s">
        <v>351</v>
      </c>
      <c r="BJ397" s="85" t="s">
        <v>156</v>
      </c>
      <c r="BK397" s="85">
        <v>3</v>
      </c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  <c r="CW397" s="85"/>
    </row>
    <row r="398" spans="1:101" s="86" customFormat="1" ht="31.5" hidden="1" customHeight="1" x14ac:dyDescent="0.35">
      <c r="A398" s="73">
        <v>2021</v>
      </c>
      <c r="B398" s="74">
        <v>1</v>
      </c>
      <c r="C398" s="284">
        <v>44219</v>
      </c>
      <c r="D398" s="74">
        <v>384</v>
      </c>
      <c r="E398" s="74">
        <v>556</v>
      </c>
      <c r="F398" s="74">
        <v>8</v>
      </c>
      <c r="G398" s="75" t="s">
        <v>175</v>
      </c>
      <c r="H398" s="76" t="s">
        <v>176</v>
      </c>
      <c r="I398" s="76" t="s">
        <v>144</v>
      </c>
      <c r="J398" s="76">
        <v>1</v>
      </c>
      <c r="K398" s="76">
        <v>6</v>
      </c>
      <c r="L398" s="285">
        <v>1066</v>
      </c>
      <c r="M398" s="286">
        <v>1003.106</v>
      </c>
      <c r="N398" s="287">
        <v>1141.6859999999999</v>
      </c>
      <c r="O398" s="111"/>
      <c r="P398" s="111">
        <v>1097</v>
      </c>
      <c r="Q398" s="111">
        <v>1076</v>
      </c>
      <c r="R398" s="111">
        <v>1042</v>
      </c>
      <c r="S398" s="111">
        <v>1047</v>
      </c>
      <c r="T398" s="77">
        <v>157</v>
      </c>
      <c r="U398" s="77">
        <v>143</v>
      </c>
      <c r="V398" s="111">
        <v>1104</v>
      </c>
      <c r="W398" s="111">
        <v>1098</v>
      </c>
      <c r="X398" s="111">
        <v>1063</v>
      </c>
      <c r="Y398" s="111">
        <v>1050</v>
      </c>
      <c r="Z398" s="111">
        <v>1053</v>
      </c>
      <c r="AA398" s="77">
        <v>144</v>
      </c>
      <c r="AB398" s="77">
        <v>143</v>
      </c>
      <c r="AC398" s="111"/>
      <c r="AD398" s="111"/>
      <c r="AE398" s="111"/>
      <c r="AF398" s="111"/>
      <c r="AG398" s="111"/>
      <c r="AH398" s="77"/>
      <c r="AI398" s="77"/>
      <c r="AJ398" s="78">
        <v>1070</v>
      </c>
      <c r="AK398" s="79">
        <v>20</v>
      </c>
      <c r="AL398" s="80">
        <v>180</v>
      </c>
      <c r="AM398" s="77">
        <v>25</v>
      </c>
      <c r="AN398" s="77">
        <v>147</v>
      </c>
      <c r="AO398" s="81">
        <v>4</v>
      </c>
      <c r="AP398" s="81">
        <v>4</v>
      </c>
      <c r="AQ398" s="81">
        <v>5</v>
      </c>
      <c r="AR398" s="81"/>
      <c r="AS398" s="81">
        <v>0</v>
      </c>
      <c r="AT398" s="81"/>
      <c r="AU398" s="81"/>
      <c r="AV398" s="81"/>
      <c r="AW398" s="81"/>
      <c r="AX398" s="82">
        <v>12</v>
      </c>
      <c r="AY398" s="83">
        <v>324</v>
      </c>
      <c r="AZ398" s="149">
        <v>1.4999999999999999E-2</v>
      </c>
      <c r="BA398" s="84">
        <v>3.6999999999999998E-2</v>
      </c>
      <c r="BB398" s="83"/>
      <c r="BC398" s="83">
        <v>0</v>
      </c>
      <c r="BD398" s="83">
        <v>0.3</v>
      </c>
      <c r="BE398" s="83">
        <v>12.8</v>
      </c>
      <c r="BF398" s="83">
        <v>346.7</v>
      </c>
      <c r="BG398" s="28" t="s">
        <v>153</v>
      </c>
      <c r="BH398" s="85" t="s">
        <v>154</v>
      </c>
      <c r="BI398" s="85" t="s">
        <v>177</v>
      </c>
      <c r="BJ398" s="85"/>
      <c r="BK398" s="85">
        <v>3</v>
      </c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  <c r="CW398" s="85"/>
    </row>
    <row r="399" spans="1:101" s="86" customFormat="1" ht="31.5" hidden="1" customHeight="1" x14ac:dyDescent="0.35">
      <c r="A399" s="73">
        <v>2021</v>
      </c>
      <c r="B399" s="74">
        <v>1</v>
      </c>
      <c r="C399" s="284">
        <v>44219</v>
      </c>
      <c r="D399" s="74">
        <v>384</v>
      </c>
      <c r="E399" s="74">
        <v>557</v>
      </c>
      <c r="F399" s="74">
        <v>8</v>
      </c>
      <c r="G399" s="75" t="s">
        <v>178</v>
      </c>
      <c r="H399" s="76" t="s">
        <v>179</v>
      </c>
      <c r="I399" s="76" t="s">
        <v>144</v>
      </c>
      <c r="J399" s="76">
        <v>1</v>
      </c>
      <c r="K399" s="76">
        <v>6</v>
      </c>
      <c r="L399" s="285">
        <v>182</v>
      </c>
      <c r="M399" s="286">
        <v>171.262</v>
      </c>
      <c r="N399" s="287">
        <v>194.922</v>
      </c>
      <c r="O399" s="111"/>
      <c r="P399" s="111">
        <v>193</v>
      </c>
      <c r="Q399" s="111">
        <v>189</v>
      </c>
      <c r="R399" s="111">
        <v>189</v>
      </c>
      <c r="S399" s="111">
        <v>192</v>
      </c>
      <c r="T399" s="77">
        <v>157</v>
      </c>
      <c r="U399" s="77">
        <v>143</v>
      </c>
      <c r="V399" s="111">
        <v>215</v>
      </c>
      <c r="W399" s="111">
        <v>193</v>
      </c>
      <c r="X399" s="111">
        <v>187</v>
      </c>
      <c r="Y399" s="111">
        <v>183</v>
      </c>
      <c r="Z399" s="111">
        <v>183</v>
      </c>
      <c r="AA399" s="77">
        <v>144</v>
      </c>
      <c r="AB399" s="77">
        <v>143</v>
      </c>
      <c r="AC399" s="111"/>
      <c r="AD399" s="111"/>
      <c r="AE399" s="111"/>
      <c r="AF399" s="111"/>
      <c r="AG399" s="111"/>
      <c r="AH399" s="77"/>
      <c r="AI399" s="77"/>
      <c r="AJ399" s="78">
        <v>191.6</v>
      </c>
      <c r="AK399" s="79">
        <v>20</v>
      </c>
      <c r="AL399" s="80">
        <v>180</v>
      </c>
      <c r="AM399" s="77">
        <v>25</v>
      </c>
      <c r="AN399" s="77">
        <v>147</v>
      </c>
      <c r="AO399" s="81">
        <v>2</v>
      </c>
      <c r="AP399" s="81">
        <v>3</v>
      </c>
      <c r="AQ399" s="81">
        <v>4</v>
      </c>
      <c r="AR399" s="81"/>
      <c r="AS399" s="81">
        <v>1</v>
      </c>
      <c r="AT399" s="81"/>
      <c r="AU399" s="81"/>
      <c r="AV399" s="81"/>
      <c r="AW399" s="81"/>
      <c r="AX399" s="82">
        <v>10</v>
      </c>
      <c r="AY399" s="83">
        <v>322</v>
      </c>
      <c r="AZ399" s="149">
        <v>1.4999999999999999E-2</v>
      </c>
      <c r="BA399" s="84">
        <v>3.1E-2</v>
      </c>
      <c r="BB399" s="83"/>
      <c r="BC399" s="83">
        <v>0.1</v>
      </c>
      <c r="BD399" s="83">
        <v>1.8</v>
      </c>
      <c r="BE399" s="83">
        <v>1.9</v>
      </c>
      <c r="BF399" s="83">
        <v>61.7</v>
      </c>
      <c r="BG399" s="28" t="s">
        <v>153</v>
      </c>
      <c r="BH399" s="85" t="s">
        <v>154</v>
      </c>
      <c r="BI399" s="85" t="s">
        <v>177</v>
      </c>
      <c r="BJ399" s="85" t="s">
        <v>180</v>
      </c>
      <c r="BK399" s="85">
        <v>3</v>
      </c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  <c r="CW399" s="85"/>
    </row>
    <row r="400" spans="1:101" s="86" customFormat="1" ht="31.5" customHeight="1" x14ac:dyDescent="0.35">
      <c r="A400" s="73">
        <v>2021</v>
      </c>
      <c r="B400" s="74">
        <v>1</v>
      </c>
      <c r="C400" s="284">
        <v>44219</v>
      </c>
      <c r="D400" s="74">
        <v>4</v>
      </c>
      <c r="E400" s="74">
        <v>11</v>
      </c>
      <c r="F400" s="74">
        <v>48</v>
      </c>
      <c r="G400" s="75" t="s">
        <v>193</v>
      </c>
      <c r="H400" s="76" t="s">
        <v>194</v>
      </c>
      <c r="I400" s="76" t="s">
        <v>191</v>
      </c>
      <c r="J400" s="76">
        <v>2</v>
      </c>
      <c r="K400" s="76">
        <v>2</v>
      </c>
      <c r="L400" s="285">
        <v>212</v>
      </c>
      <c r="M400" s="286">
        <v>197.16</v>
      </c>
      <c r="N400" s="287">
        <v>226.84</v>
      </c>
      <c r="O400" s="111"/>
      <c r="P400" s="111"/>
      <c r="Q400" s="111"/>
      <c r="R400" s="111">
        <v>221</v>
      </c>
      <c r="S400" s="111">
        <v>219</v>
      </c>
      <c r="T400" s="77"/>
      <c r="U400" s="77">
        <v>138</v>
      </c>
      <c r="V400" s="111">
        <v>238</v>
      </c>
      <c r="W400" s="111">
        <v>230</v>
      </c>
      <c r="X400" s="111">
        <v>218</v>
      </c>
      <c r="Y400" s="111">
        <v>210</v>
      </c>
      <c r="Z400" s="111">
        <v>215</v>
      </c>
      <c r="AA400" s="77">
        <v>138</v>
      </c>
      <c r="AB400" s="77">
        <v>138</v>
      </c>
      <c r="AC400" s="111"/>
      <c r="AD400" s="111"/>
      <c r="AE400" s="111"/>
      <c r="AF400" s="111"/>
      <c r="AG400" s="111"/>
      <c r="AH400" s="77"/>
      <c r="AI400" s="77"/>
      <c r="AJ400" s="78">
        <v>221.6</v>
      </c>
      <c r="AK400" s="79">
        <v>37</v>
      </c>
      <c r="AL400" s="80">
        <v>195</v>
      </c>
      <c r="AM400" s="77">
        <v>52</v>
      </c>
      <c r="AN400" s="77">
        <v>138</v>
      </c>
      <c r="AO400" s="81">
        <v>7</v>
      </c>
      <c r="AP400" s="81">
        <v>6</v>
      </c>
      <c r="AQ400" s="81">
        <v>6</v>
      </c>
      <c r="AR400" s="81"/>
      <c r="AS400" s="81">
        <v>8</v>
      </c>
      <c r="AT400" s="81"/>
      <c r="AU400" s="81"/>
      <c r="AV400" s="81"/>
      <c r="AW400" s="81"/>
      <c r="AX400" s="82">
        <v>27</v>
      </c>
      <c r="AY400" s="83">
        <v>603</v>
      </c>
      <c r="AZ400" s="149">
        <v>0.02</v>
      </c>
      <c r="BA400" s="84">
        <v>4.4999999999999998E-2</v>
      </c>
      <c r="BB400" s="83"/>
      <c r="BC400" s="83">
        <v>0.1</v>
      </c>
      <c r="BD400" s="83">
        <v>2.8</v>
      </c>
      <c r="BE400" s="83">
        <v>6</v>
      </c>
      <c r="BF400" s="83">
        <v>133.6</v>
      </c>
      <c r="BG400" s="28" t="s">
        <v>148</v>
      </c>
      <c r="BH400" s="85" t="s">
        <v>187</v>
      </c>
      <c r="BI400" s="85" t="s">
        <v>195</v>
      </c>
      <c r="BJ400" s="85"/>
      <c r="BK400" s="85">
        <v>3</v>
      </c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  <c r="CW400" s="85"/>
    </row>
    <row r="401" spans="1:101" s="86" customFormat="1" ht="31.5" customHeight="1" x14ac:dyDescent="0.35">
      <c r="A401" s="73">
        <v>2021</v>
      </c>
      <c r="B401" s="74">
        <v>1</v>
      </c>
      <c r="C401" s="284">
        <v>44219</v>
      </c>
      <c r="D401" s="74">
        <v>4</v>
      </c>
      <c r="E401" s="74">
        <v>12</v>
      </c>
      <c r="F401" s="74">
        <v>48</v>
      </c>
      <c r="G401" s="75" t="s">
        <v>196</v>
      </c>
      <c r="H401" s="76" t="s">
        <v>197</v>
      </c>
      <c r="I401" s="76" t="s">
        <v>191</v>
      </c>
      <c r="J401" s="76">
        <v>2</v>
      </c>
      <c r="K401" s="76">
        <v>2</v>
      </c>
      <c r="L401" s="285">
        <v>212</v>
      </c>
      <c r="M401" s="286">
        <v>197.16</v>
      </c>
      <c r="N401" s="287">
        <v>226.84</v>
      </c>
      <c r="O401" s="111"/>
      <c r="P401" s="111"/>
      <c r="Q401" s="111"/>
      <c r="R401" s="111">
        <v>218</v>
      </c>
      <c r="S401" s="111">
        <v>216</v>
      </c>
      <c r="T401" s="77"/>
      <c r="U401" s="77">
        <v>138</v>
      </c>
      <c r="V401" s="111">
        <v>235</v>
      </c>
      <c r="W401" s="111">
        <v>228</v>
      </c>
      <c r="X401" s="111">
        <v>223</v>
      </c>
      <c r="Y401" s="111">
        <v>213</v>
      </c>
      <c r="Z401" s="111">
        <v>220</v>
      </c>
      <c r="AA401" s="77">
        <v>138</v>
      </c>
      <c r="AB401" s="77">
        <v>138</v>
      </c>
      <c r="AC401" s="111"/>
      <c r="AD401" s="111"/>
      <c r="AE401" s="111"/>
      <c r="AF401" s="111"/>
      <c r="AG401" s="111"/>
      <c r="AH401" s="77"/>
      <c r="AI401" s="77"/>
      <c r="AJ401" s="78">
        <v>221.9</v>
      </c>
      <c r="AK401" s="79">
        <v>37</v>
      </c>
      <c r="AL401" s="80">
        <v>195</v>
      </c>
      <c r="AM401" s="77">
        <v>52</v>
      </c>
      <c r="AN401" s="77">
        <v>138</v>
      </c>
      <c r="AO401" s="81">
        <v>12</v>
      </c>
      <c r="AP401" s="81">
        <v>6</v>
      </c>
      <c r="AQ401" s="81">
        <v>6</v>
      </c>
      <c r="AR401" s="81"/>
      <c r="AS401" s="81">
        <v>3</v>
      </c>
      <c r="AT401" s="81"/>
      <c r="AU401" s="81"/>
      <c r="AV401" s="81"/>
      <c r="AW401" s="81"/>
      <c r="AX401" s="82">
        <v>27</v>
      </c>
      <c r="AY401" s="83">
        <v>603</v>
      </c>
      <c r="AZ401" s="149">
        <v>0.02</v>
      </c>
      <c r="BA401" s="84">
        <v>4.4999999999999998E-2</v>
      </c>
      <c r="BB401" s="83"/>
      <c r="BC401" s="83">
        <v>0.1</v>
      </c>
      <c r="BD401" s="83">
        <v>2.8</v>
      </c>
      <c r="BE401" s="83">
        <v>6</v>
      </c>
      <c r="BF401" s="83">
        <v>133.80000000000001</v>
      </c>
      <c r="BG401" s="28" t="s">
        <v>148</v>
      </c>
      <c r="BH401" s="85" t="s">
        <v>187</v>
      </c>
      <c r="BI401" s="85" t="s">
        <v>198</v>
      </c>
      <c r="BJ401" s="85"/>
      <c r="BK401" s="85">
        <v>3</v>
      </c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  <c r="CW401" s="85"/>
    </row>
    <row r="402" spans="1:101" s="86" customFormat="1" ht="31.5" customHeight="1" x14ac:dyDescent="0.35">
      <c r="A402" s="73">
        <v>2021</v>
      </c>
      <c r="B402" s="74">
        <v>1</v>
      </c>
      <c r="C402" s="284">
        <v>44219</v>
      </c>
      <c r="D402" s="74">
        <v>334</v>
      </c>
      <c r="E402" s="74">
        <v>254</v>
      </c>
      <c r="F402" s="74">
        <v>49</v>
      </c>
      <c r="G402" s="75" t="s">
        <v>189</v>
      </c>
      <c r="H402" s="76" t="s">
        <v>190</v>
      </c>
      <c r="I402" s="76" t="s">
        <v>191</v>
      </c>
      <c r="J402" s="76">
        <v>4</v>
      </c>
      <c r="K402" s="76">
        <v>2</v>
      </c>
      <c r="L402" s="285">
        <v>203</v>
      </c>
      <c r="M402" s="286">
        <v>188.79</v>
      </c>
      <c r="N402" s="287">
        <v>217.21</v>
      </c>
      <c r="O402" s="111"/>
      <c r="P402" s="111"/>
      <c r="Q402" s="111">
        <v>222</v>
      </c>
      <c r="R402" s="111">
        <v>208</v>
      </c>
      <c r="S402" s="111">
        <v>205</v>
      </c>
      <c r="T402" s="77"/>
      <c r="U402" s="77">
        <v>126</v>
      </c>
      <c r="V402" s="111">
        <v>226</v>
      </c>
      <c r="W402" s="111">
        <v>217</v>
      </c>
      <c r="X402" s="111">
        <v>210</v>
      </c>
      <c r="Y402" s="111">
        <v>200</v>
      </c>
      <c r="Z402" s="111">
        <v>203</v>
      </c>
      <c r="AA402" s="77">
        <v>125</v>
      </c>
      <c r="AB402" s="77">
        <v>125</v>
      </c>
      <c r="AC402" s="111"/>
      <c r="AD402" s="111"/>
      <c r="AE402" s="111"/>
      <c r="AF402" s="111"/>
      <c r="AG402" s="111"/>
      <c r="AH402" s="77"/>
      <c r="AI402" s="77"/>
      <c r="AJ402" s="78">
        <v>211.4</v>
      </c>
      <c r="AK402" s="79">
        <v>88</v>
      </c>
      <c r="AL402" s="80">
        <v>164</v>
      </c>
      <c r="AM402" s="77">
        <v>115</v>
      </c>
      <c r="AN402" s="77">
        <v>125</v>
      </c>
      <c r="AO402" s="81">
        <v>7</v>
      </c>
      <c r="AP402" s="81">
        <v>13</v>
      </c>
      <c r="AQ402" s="81">
        <v>7</v>
      </c>
      <c r="AR402" s="81"/>
      <c r="AS402" s="81"/>
      <c r="AT402" s="81"/>
      <c r="AU402" s="81"/>
      <c r="AV402" s="81"/>
      <c r="AW402" s="81"/>
      <c r="AX402" s="82">
        <v>26</v>
      </c>
      <c r="AY402" s="83">
        <v>926</v>
      </c>
      <c r="AZ402" s="149">
        <v>0.02</v>
      </c>
      <c r="BA402" s="84">
        <v>2.8000000000000001E-2</v>
      </c>
      <c r="BB402" s="83"/>
      <c r="BC402" s="83">
        <v>0.1</v>
      </c>
      <c r="BD402" s="83">
        <v>4.5999999999999996</v>
      </c>
      <c r="BE402" s="83">
        <v>5.5</v>
      </c>
      <c r="BF402" s="83">
        <v>195.8</v>
      </c>
      <c r="BG402" s="28" t="s">
        <v>148</v>
      </c>
      <c r="BH402" s="85" t="s">
        <v>184</v>
      </c>
      <c r="BI402" s="85" t="s">
        <v>192</v>
      </c>
      <c r="BJ402" s="85"/>
      <c r="BK402" s="85">
        <v>3</v>
      </c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  <c r="CW402" s="85"/>
    </row>
    <row r="403" spans="1:101" s="86" customFormat="1" ht="31.5" customHeight="1" x14ac:dyDescent="0.35">
      <c r="A403" s="73">
        <v>2021</v>
      </c>
      <c r="B403" s="74">
        <v>1</v>
      </c>
      <c r="C403" s="284">
        <v>44220</v>
      </c>
      <c r="D403" s="74">
        <v>10</v>
      </c>
      <c r="E403" s="74">
        <v>24</v>
      </c>
      <c r="F403" s="74">
        <v>2</v>
      </c>
      <c r="G403" s="75" t="s">
        <v>352</v>
      </c>
      <c r="H403" s="76" t="s">
        <v>353</v>
      </c>
      <c r="I403" s="76" t="s">
        <v>144</v>
      </c>
      <c r="J403" s="76">
        <v>4</v>
      </c>
      <c r="K403" s="76">
        <v>2</v>
      </c>
      <c r="L403" s="285">
        <v>166</v>
      </c>
      <c r="M403" s="286">
        <v>154.38</v>
      </c>
      <c r="N403" s="287">
        <v>177.62</v>
      </c>
      <c r="O403" s="111"/>
      <c r="P403" s="111"/>
      <c r="Q403" s="111"/>
      <c r="R403" s="111"/>
      <c r="S403" s="111"/>
      <c r="T403" s="77"/>
      <c r="U403" s="77"/>
      <c r="V403" s="111"/>
      <c r="W403" s="111"/>
      <c r="X403" s="111"/>
      <c r="Y403" s="111"/>
      <c r="Z403" s="111">
        <v>170</v>
      </c>
      <c r="AA403" s="77"/>
      <c r="AB403" s="77">
        <v>145</v>
      </c>
      <c r="AC403" s="111"/>
      <c r="AD403" s="111"/>
      <c r="AE403" s="111"/>
      <c r="AF403" s="111"/>
      <c r="AG403" s="111"/>
      <c r="AH403" s="77"/>
      <c r="AI403" s="77"/>
      <c r="AJ403" s="78">
        <v>170</v>
      </c>
      <c r="AK403" s="79">
        <v>145</v>
      </c>
      <c r="AL403" s="80">
        <v>99</v>
      </c>
      <c r="AM403" s="77">
        <v>99</v>
      </c>
      <c r="AN403" s="77">
        <v>145</v>
      </c>
      <c r="AO403" s="81">
        <v>8</v>
      </c>
      <c r="AP403" s="81">
        <v>2</v>
      </c>
      <c r="AQ403" s="81">
        <v>5</v>
      </c>
      <c r="AR403" s="81"/>
      <c r="AS403" s="81"/>
      <c r="AT403" s="81"/>
      <c r="AU403" s="81"/>
      <c r="AV403" s="81"/>
      <c r="AW403" s="81"/>
      <c r="AX403" s="82">
        <v>15</v>
      </c>
      <c r="AY403" s="83">
        <v>447</v>
      </c>
      <c r="AZ403" s="149">
        <v>1.4999999999999999E-2</v>
      </c>
      <c r="BA403" s="84">
        <v>3.4000000000000002E-2</v>
      </c>
      <c r="BB403" s="83"/>
      <c r="BC403" s="83">
        <v>0.1</v>
      </c>
      <c r="BD403" s="83">
        <v>2.7</v>
      </c>
      <c r="BE403" s="83">
        <v>2.6</v>
      </c>
      <c r="BF403" s="83">
        <v>76</v>
      </c>
      <c r="BG403" s="28" t="s">
        <v>148</v>
      </c>
      <c r="BH403" s="85" t="s">
        <v>149</v>
      </c>
      <c r="BI403" s="85" t="s">
        <v>354</v>
      </c>
      <c r="BJ403" s="85" t="s">
        <v>208</v>
      </c>
      <c r="BK403" s="85">
        <v>3</v>
      </c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  <c r="CW403" s="85"/>
    </row>
    <row r="404" spans="1:101" s="86" customFormat="1" ht="31.5" customHeight="1" x14ac:dyDescent="0.35">
      <c r="A404" s="73">
        <v>2021</v>
      </c>
      <c r="B404" s="74">
        <v>1</v>
      </c>
      <c r="C404" s="284">
        <v>44220</v>
      </c>
      <c r="D404" s="74">
        <v>10</v>
      </c>
      <c r="E404" s="74">
        <v>25</v>
      </c>
      <c r="F404" s="74">
        <v>2</v>
      </c>
      <c r="G404" s="75" t="s">
        <v>355</v>
      </c>
      <c r="H404" s="76" t="s">
        <v>356</v>
      </c>
      <c r="I404" s="76" t="s">
        <v>144</v>
      </c>
      <c r="J404" s="76">
        <v>4</v>
      </c>
      <c r="K404" s="76">
        <v>2</v>
      </c>
      <c r="L404" s="285">
        <v>162</v>
      </c>
      <c r="M404" s="286">
        <v>150.66</v>
      </c>
      <c r="N404" s="287">
        <v>173.34</v>
      </c>
      <c r="O404" s="111"/>
      <c r="P404" s="111"/>
      <c r="Q404" s="111"/>
      <c r="R404" s="111"/>
      <c r="S404" s="111"/>
      <c r="T404" s="77"/>
      <c r="U404" s="77"/>
      <c r="V404" s="111"/>
      <c r="W404" s="111"/>
      <c r="X404" s="111"/>
      <c r="Y404" s="111"/>
      <c r="Z404" s="111">
        <v>169</v>
      </c>
      <c r="AA404" s="77"/>
      <c r="AB404" s="77">
        <v>145</v>
      </c>
      <c r="AC404" s="111"/>
      <c r="AD404" s="111"/>
      <c r="AE404" s="111"/>
      <c r="AF404" s="111"/>
      <c r="AG404" s="111"/>
      <c r="AH404" s="77"/>
      <c r="AI404" s="77"/>
      <c r="AJ404" s="78">
        <v>169</v>
      </c>
      <c r="AK404" s="79">
        <v>145</v>
      </c>
      <c r="AL404" s="80">
        <v>99</v>
      </c>
      <c r="AM404" s="77">
        <v>99</v>
      </c>
      <c r="AN404" s="77">
        <v>145</v>
      </c>
      <c r="AO404" s="81">
        <v>8</v>
      </c>
      <c r="AP404" s="81">
        <v>4</v>
      </c>
      <c r="AQ404" s="81">
        <v>4</v>
      </c>
      <c r="AR404" s="81"/>
      <c r="AS404" s="81"/>
      <c r="AT404" s="81"/>
      <c r="AU404" s="81"/>
      <c r="AV404" s="81"/>
      <c r="AW404" s="81"/>
      <c r="AX404" s="82">
        <v>16</v>
      </c>
      <c r="AY404" s="83">
        <v>448</v>
      </c>
      <c r="AZ404" s="149">
        <v>1.4999999999999999E-2</v>
      </c>
      <c r="BA404" s="84">
        <v>3.5999999999999997E-2</v>
      </c>
      <c r="BB404" s="83"/>
      <c r="BC404" s="83">
        <v>0.1</v>
      </c>
      <c r="BD404" s="83">
        <v>2.8</v>
      </c>
      <c r="BE404" s="83">
        <v>2.7</v>
      </c>
      <c r="BF404" s="83">
        <v>75.7</v>
      </c>
      <c r="BG404" s="28" t="s">
        <v>148</v>
      </c>
      <c r="BH404" s="85" t="s">
        <v>149</v>
      </c>
      <c r="BI404" s="85" t="s">
        <v>357</v>
      </c>
      <c r="BJ404" s="85" t="s">
        <v>208</v>
      </c>
      <c r="BK404" s="85">
        <v>3</v>
      </c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  <c r="CW404" s="85"/>
    </row>
    <row r="405" spans="1:101" s="86" customFormat="1" ht="31.5" hidden="1" customHeight="1" x14ac:dyDescent="0.35">
      <c r="A405" s="73">
        <v>2021</v>
      </c>
      <c r="B405" s="74">
        <v>1</v>
      </c>
      <c r="C405" s="284">
        <v>44220</v>
      </c>
      <c r="D405" s="74">
        <v>142</v>
      </c>
      <c r="E405" s="74">
        <v>280</v>
      </c>
      <c r="F405" s="74">
        <v>2</v>
      </c>
      <c r="G405" s="75" t="s">
        <v>297</v>
      </c>
      <c r="H405" s="76" t="s">
        <v>298</v>
      </c>
      <c r="I405" s="76" t="s">
        <v>144</v>
      </c>
      <c r="J405" s="76">
        <v>3</v>
      </c>
      <c r="K405" s="76">
        <v>2</v>
      </c>
      <c r="L405" s="285">
        <v>323</v>
      </c>
      <c r="M405" s="286">
        <v>300.39</v>
      </c>
      <c r="N405" s="287">
        <v>345.61</v>
      </c>
      <c r="O405" s="111">
        <v>336</v>
      </c>
      <c r="P405" s="111">
        <v>331</v>
      </c>
      <c r="Q405" s="111">
        <v>324</v>
      </c>
      <c r="R405" s="111"/>
      <c r="S405" s="111"/>
      <c r="T405" s="77">
        <v>98</v>
      </c>
      <c r="U405" s="77"/>
      <c r="V405" s="111"/>
      <c r="W405" s="111"/>
      <c r="X405" s="111"/>
      <c r="Y405" s="111"/>
      <c r="Z405" s="111"/>
      <c r="AA405" s="77"/>
      <c r="AB405" s="77"/>
      <c r="AC405" s="111"/>
      <c r="AD405" s="111"/>
      <c r="AE405" s="111"/>
      <c r="AF405" s="111"/>
      <c r="AG405" s="111"/>
      <c r="AH405" s="77"/>
      <c r="AI405" s="77"/>
      <c r="AJ405" s="78">
        <v>330.3</v>
      </c>
      <c r="AK405" s="79">
        <v>105</v>
      </c>
      <c r="AL405" s="80">
        <v>103</v>
      </c>
      <c r="AM405" s="77">
        <v>110</v>
      </c>
      <c r="AN405" s="77">
        <v>98</v>
      </c>
      <c r="AO405" s="81">
        <v>1</v>
      </c>
      <c r="AP405" s="81">
        <v>1</v>
      </c>
      <c r="AQ405" s="81">
        <v>1</v>
      </c>
      <c r="AR405" s="81"/>
      <c r="AS405" s="81"/>
      <c r="AT405" s="81"/>
      <c r="AU405" s="81"/>
      <c r="AV405" s="81"/>
      <c r="AW405" s="81"/>
      <c r="AX405" s="82">
        <v>2</v>
      </c>
      <c r="AY405" s="83">
        <v>862</v>
      </c>
      <c r="AZ405" s="149">
        <v>1.4999999999999999E-2</v>
      </c>
      <c r="BA405" s="84">
        <v>2E-3</v>
      </c>
      <c r="BB405" s="83">
        <v>1</v>
      </c>
      <c r="BC405" s="83">
        <v>0</v>
      </c>
      <c r="BD405" s="83">
        <v>2.7</v>
      </c>
      <c r="BE405" s="83">
        <v>0.7</v>
      </c>
      <c r="BF405" s="83">
        <v>284.7</v>
      </c>
      <c r="BG405" s="28" t="s">
        <v>145</v>
      </c>
      <c r="BH405" s="85"/>
      <c r="BI405" s="85"/>
      <c r="BJ405" s="85"/>
      <c r="BK405" s="85">
        <v>3</v>
      </c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  <c r="CW405" s="85"/>
    </row>
    <row r="406" spans="1:101" s="86" customFormat="1" ht="31.5" hidden="1" customHeight="1" x14ac:dyDescent="0.35">
      <c r="A406" s="73">
        <v>2021</v>
      </c>
      <c r="B406" s="74">
        <v>1</v>
      </c>
      <c r="C406" s="284">
        <v>44220</v>
      </c>
      <c r="D406" s="74">
        <v>376</v>
      </c>
      <c r="E406" s="74">
        <v>438</v>
      </c>
      <c r="F406" s="74">
        <v>3</v>
      </c>
      <c r="G406" s="75" t="s">
        <v>151</v>
      </c>
      <c r="H406" s="76" t="s">
        <v>152</v>
      </c>
      <c r="I406" s="76" t="s">
        <v>144</v>
      </c>
      <c r="J406" s="76">
        <v>3</v>
      </c>
      <c r="K406" s="76">
        <v>2</v>
      </c>
      <c r="L406" s="285">
        <v>336</v>
      </c>
      <c r="M406" s="286">
        <v>316.17599999999999</v>
      </c>
      <c r="N406" s="287">
        <v>359.85599999999999</v>
      </c>
      <c r="O406" s="111">
        <v>358</v>
      </c>
      <c r="P406" s="111">
        <v>353</v>
      </c>
      <c r="Q406" s="111">
        <v>337</v>
      </c>
      <c r="R406" s="111">
        <v>333</v>
      </c>
      <c r="S406" s="111">
        <v>345</v>
      </c>
      <c r="T406" s="77">
        <v>130</v>
      </c>
      <c r="U406" s="77">
        <v>144</v>
      </c>
      <c r="V406" s="111">
        <v>368</v>
      </c>
      <c r="W406" s="111">
        <v>357</v>
      </c>
      <c r="X406" s="111">
        <v>346</v>
      </c>
      <c r="Y406" s="111">
        <v>342</v>
      </c>
      <c r="Z406" s="111">
        <v>358</v>
      </c>
      <c r="AA406" s="77">
        <v>149</v>
      </c>
      <c r="AB406" s="77">
        <v>150</v>
      </c>
      <c r="AC406" s="111"/>
      <c r="AD406" s="111"/>
      <c r="AE406" s="111"/>
      <c r="AF406" s="111"/>
      <c r="AG406" s="111"/>
      <c r="AH406" s="77"/>
      <c r="AI406" s="77"/>
      <c r="AJ406" s="78">
        <v>349.7</v>
      </c>
      <c r="AK406" s="79">
        <v>67</v>
      </c>
      <c r="AL406" s="80">
        <v>161</v>
      </c>
      <c r="AM406" s="77">
        <v>75</v>
      </c>
      <c r="AN406" s="77">
        <v>143</v>
      </c>
      <c r="AO406" s="81">
        <v>6</v>
      </c>
      <c r="AP406" s="81">
        <v>3</v>
      </c>
      <c r="AQ406" s="81">
        <v>5</v>
      </c>
      <c r="AR406" s="81"/>
      <c r="AS406" s="81"/>
      <c r="AT406" s="81"/>
      <c r="AU406" s="81"/>
      <c r="AV406" s="81"/>
      <c r="AW406" s="81"/>
      <c r="AX406" s="82">
        <v>14</v>
      </c>
      <c r="AY406" s="83">
        <v>1670</v>
      </c>
      <c r="AZ406" s="149">
        <v>1.4999999999999999E-2</v>
      </c>
      <c r="BA406" s="84">
        <v>8.0000000000000002E-3</v>
      </c>
      <c r="BB406" s="83">
        <v>1</v>
      </c>
      <c r="BC406" s="83">
        <v>0</v>
      </c>
      <c r="BD406" s="83">
        <v>5</v>
      </c>
      <c r="BE406" s="83">
        <v>4.9000000000000004</v>
      </c>
      <c r="BF406" s="83">
        <v>584</v>
      </c>
      <c r="BG406" s="28" t="s">
        <v>153</v>
      </c>
      <c r="BH406" s="85" t="s">
        <v>154</v>
      </c>
      <c r="BI406" s="85" t="s">
        <v>155</v>
      </c>
      <c r="BJ406" s="85" t="s">
        <v>156</v>
      </c>
      <c r="BK406" s="85">
        <v>3</v>
      </c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  <c r="CW406" s="85"/>
    </row>
    <row r="407" spans="1:101" s="86" customFormat="1" ht="31.5" hidden="1" customHeight="1" x14ac:dyDescent="0.35">
      <c r="A407" s="73">
        <v>2021</v>
      </c>
      <c r="B407" s="74">
        <v>1</v>
      </c>
      <c r="C407" s="284">
        <v>44220</v>
      </c>
      <c r="D407" s="74">
        <v>47</v>
      </c>
      <c r="E407" s="74">
        <v>122</v>
      </c>
      <c r="F407" s="74">
        <v>4</v>
      </c>
      <c r="G407" s="75" t="s">
        <v>163</v>
      </c>
      <c r="H407" s="76" t="s">
        <v>164</v>
      </c>
      <c r="I407" s="76" t="s">
        <v>165</v>
      </c>
      <c r="J407" s="76">
        <v>2</v>
      </c>
      <c r="K407" s="76">
        <v>1</v>
      </c>
      <c r="L407" s="285">
        <v>280</v>
      </c>
      <c r="M407" s="286">
        <v>267.39999999999998</v>
      </c>
      <c r="N407" s="287">
        <v>292.60000000000002</v>
      </c>
      <c r="O407" s="111"/>
      <c r="P407" s="111"/>
      <c r="Q407" s="111"/>
      <c r="R407" s="111"/>
      <c r="S407" s="111"/>
      <c r="T407" s="77"/>
      <c r="U407" s="77"/>
      <c r="V407" s="111"/>
      <c r="W407" s="111"/>
      <c r="X407" s="111"/>
      <c r="Y407" s="111"/>
      <c r="Z407" s="111"/>
      <c r="AA407" s="77"/>
      <c r="AB407" s="77"/>
      <c r="AC407" s="111"/>
      <c r="AD407" s="111"/>
      <c r="AE407" s="111"/>
      <c r="AF407" s="111"/>
      <c r="AG407" s="111"/>
      <c r="AH407" s="77"/>
      <c r="AI407" s="77"/>
      <c r="AJ407" s="78"/>
      <c r="AK407" s="79">
        <v>63</v>
      </c>
      <c r="AL407" s="80">
        <v>115</v>
      </c>
      <c r="AM407" s="77"/>
      <c r="AN407" s="77"/>
      <c r="AO407" s="81"/>
      <c r="AP407" s="81"/>
      <c r="AQ407" s="81"/>
      <c r="AR407" s="81"/>
      <c r="AS407" s="81"/>
      <c r="AT407" s="81"/>
      <c r="AU407" s="81"/>
      <c r="AV407" s="81"/>
      <c r="AW407" s="81"/>
      <c r="AX407" s="82"/>
      <c r="AY407" s="83">
        <v>500</v>
      </c>
      <c r="AZ407" s="149">
        <v>1.4999999999999999E-2</v>
      </c>
      <c r="BA407" s="84"/>
      <c r="BB407" s="83"/>
      <c r="BC407" s="83"/>
      <c r="BD407" s="83">
        <v>1.8</v>
      </c>
      <c r="BE407" s="83"/>
      <c r="BF407" s="83"/>
      <c r="BG407" s="28" t="s">
        <v>153</v>
      </c>
      <c r="BH407" s="85" t="s">
        <v>154</v>
      </c>
      <c r="BI407" s="85" t="s">
        <v>166</v>
      </c>
      <c r="BJ407" s="85" t="s">
        <v>167</v>
      </c>
      <c r="BK407" s="85">
        <v>3</v>
      </c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  <c r="CW407" s="85"/>
    </row>
    <row r="408" spans="1:101" s="86" customFormat="1" ht="31.5" hidden="1" customHeight="1" x14ac:dyDescent="0.35">
      <c r="A408" s="73">
        <v>2021</v>
      </c>
      <c r="B408" s="74">
        <v>1</v>
      </c>
      <c r="C408" s="284">
        <v>44220</v>
      </c>
      <c r="D408" s="74">
        <v>190</v>
      </c>
      <c r="E408" s="74">
        <v>342</v>
      </c>
      <c r="F408" s="74">
        <v>4</v>
      </c>
      <c r="G408" s="75" t="s">
        <v>337</v>
      </c>
      <c r="H408" s="76" t="s">
        <v>338</v>
      </c>
      <c r="I408" s="76" t="s">
        <v>144</v>
      </c>
      <c r="J408" s="76">
        <v>3</v>
      </c>
      <c r="K408" s="76">
        <v>2</v>
      </c>
      <c r="L408" s="285">
        <v>567</v>
      </c>
      <c r="M408" s="286">
        <v>533.54700000000003</v>
      </c>
      <c r="N408" s="287">
        <v>607.25699999999995</v>
      </c>
      <c r="O408" s="111">
        <v>649</v>
      </c>
      <c r="P408" s="111">
        <v>590</v>
      </c>
      <c r="Q408" s="111">
        <v>588</v>
      </c>
      <c r="R408" s="111">
        <v>578</v>
      </c>
      <c r="S408" s="111">
        <v>592</v>
      </c>
      <c r="T408" s="77">
        <v>159</v>
      </c>
      <c r="U408" s="77">
        <v>155</v>
      </c>
      <c r="V408" s="111">
        <v>603</v>
      </c>
      <c r="W408" s="111">
        <v>612</v>
      </c>
      <c r="X408" s="111">
        <v>588</v>
      </c>
      <c r="Y408" s="111">
        <v>574</v>
      </c>
      <c r="Z408" s="111">
        <v>583</v>
      </c>
      <c r="AA408" s="77">
        <v>159</v>
      </c>
      <c r="AB408" s="77">
        <v>159</v>
      </c>
      <c r="AC408" s="111"/>
      <c r="AD408" s="111"/>
      <c r="AE408" s="111"/>
      <c r="AF408" s="111"/>
      <c r="AG408" s="111"/>
      <c r="AH408" s="77"/>
      <c r="AI408" s="77"/>
      <c r="AJ408" s="78">
        <v>595.70000000000005</v>
      </c>
      <c r="AK408" s="79">
        <v>60</v>
      </c>
      <c r="AL408" s="80">
        <v>180</v>
      </c>
      <c r="AM408" s="77">
        <v>68</v>
      </c>
      <c r="AN408" s="77">
        <v>158</v>
      </c>
      <c r="AO408" s="81">
        <v>7</v>
      </c>
      <c r="AP408" s="81">
        <v>4</v>
      </c>
      <c r="AQ408" s="81">
        <v>7</v>
      </c>
      <c r="AR408" s="81"/>
      <c r="AS408" s="81"/>
      <c r="AT408" s="81"/>
      <c r="AU408" s="81"/>
      <c r="AV408" s="81"/>
      <c r="AW408" s="81"/>
      <c r="AX408" s="82">
        <v>18</v>
      </c>
      <c r="AY408" s="83">
        <v>1238</v>
      </c>
      <c r="AZ408" s="149">
        <v>1.4999999999999999E-2</v>
      </c>
      <c r="BA408" s="84">
        <v>1.4999999999999999E-2</v>
      </c>
      <c r="BB408" s="83">
        <v>1</v>
      </c>
      <c r="BC408" s="83">
        <v>0</v>
      </c>
      <c r="BD408" s="83">
        <v>2.2000000000000002</v>
      </c>
      <c r="BE408" s="83">
        <v>10.7</v>
      </c>
      <c r="BF408" s="83">
        <v>737.5</v>
      </c>
      <c r="BG408" s="28" t="s">
        <v>153</v>
      </c>
      <c r="BH408" s="85" t="s">
        <v>154</v>
      </c>
      <c r="BI408" s="85" t="s">
        <v>339</v>
      </c>
      <c r="BJ408" s="85" t="s">
        <v>156</v>
      </c>
      <c r="BK408" s="85">
        <v>3</v>
      </c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  <c r="CW408" s="85"/>
    </row>
    <row r="409" spans="1:101" s="86" customFormat="1" ht="31.5" customHeight="1" x14ac:dyDescent="0.35">
      <c r="A409" s="73">
        <v>2021</v>
      </c>
      <c r="B409" s="74">
        <v>1</v>
      </c>
      <c r="C409" s="284">
        <v>44220</v>
      </c>
      <c r="D409" s="74">
        <v>407</v>
      </c>
      <c r="E409" s="74">
        <v>627</v>
      </c>
      <c r="F409" s="74">
        <v>5</v>
      </c>
      <c r="G409" s="75" t="s">
        <v>340</v>
      </c>
      <c r="H409" s="76" t="s">
        <v>341</v>
      </c>
      <c r="I409" s="76" t="s">
        <v>144</v>
      </c>
      <c r="J409" s="76">
        <v>1</v>
      </c>
      <c r="K409" s="76">
        <v>5</v>
      </c>
      <c r="L409" s="285">
        <v>418.5</v>
      </c>
      <c r="M409" s="286">
        <v>384.97815000000003</v>
      </c>
      <c r="N409" s="287">
        <v>452.02184999999997</v>
      </c>
      <c r="O409" s="111">
        <v>518</v>
      </c>
      <c r="P409" s="111">
        <v>410</v>
      </c>
      <c r="Q409" s="111">
        <v>412</v>
      </c>
      <c r="R409" s="111">
        <v>400</v>
      </c>
      <c r="S409" s="111">
        <v>411</v>
      </c>
      <c r="T409" s="77">
        <v>148</v>
      </c>
      <c r="U409" s="77">
        <v>152</v>
      </c>
      <c r="V409" s="111">
        <v>500</v>
      </c>
      <c r="W409" s="111">
        <v>480</v>
      </c>
      <c r="X409" s="111">
        <v>449</v>
      </c>
      <c r="Y409" s="111">
        <v>430</v>
      </c>
      <c r="Z409" s="111">
        <v>445</v>
      </c>
      <c r="AA409" s="77">
        <v>150</v>
      </c>
      <c r="AB409" s="77">
        <v>150</v>
      </c>
      <c r="AC409" s="111"/>
      <c r="AD409" s="111"/>
      <c r="AE409" s="111"/>
      <c r="AF409" s="111"/>
      <c r="AG409" s="111"/>
      <c r="AH409" s="77"/>
      <c r="AI409" s="77"/>
      <c r="AJ409" s="78">
        <v>445.5</v>
      </c>
      <c r="AK409" s="79">
        <v>18</v>
      </c>
      <c r="AL409" s="80">
        <v>200</v>
      </c>
      <c r="AM409" s="77">
        <v>24</v>
      </c>
      <c r="AN409" s="77">
        <v>150</v>
      </c>
      <c r="AO409" s="81">
        <v>4</v>
      </c>
      <c r="AP409" s="81">
        <v>2</v>
      </c>
      <c r="AQ409" s="81">
        <v>3</v>
      </c>
      <c r="AR409" s="81"/>
      <c r="AS409" s="81"/>
      <c r="AT409" s="81"/>
      <c r="AU409" s="81"/>
      <c r="AV409" s="81"/>
      <c r="AW409" s="81"/>
      <c r="AX409" s="82">
        <v>9</v>
      </c>
      <c r="AY409" s="83">
        <v>444</v>
      </c>
      <c r="AZ409" s="149">
        <v>1.4999999999999999E-2</v>
      </c>
      <c r="BA409" s="84">
        <v>0.02</v>
      </c>
      <c r="BB409" s="83"/>
      <c r="BC409" s="83">
        <v>0</v>
      </c>
      <c r="BD409" s="83">
        <v>1.1000000000000001</v>
      </c>
      <c r="BE409" s="83">
        <v>4</v>
      </c>
      <c r="BF409" s="83">
        <v>197.8</v>
      </c>
      <c r="BG409" s="28" t="s">
        <v>148</v>
      </c>
      <c r="BH409" s="85" t="s">
        <v>149</v>
      </c>
      <c r="BI409" s="85" t="s">
        <v>342</v>
      </c>
      <c r="BJ409" s="85"/>
      <c r="BK409" s="85">
        <v>3</v>
      </c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  <c r="CW409" s="85"/>
    </row>
    <row r="410" spans="1:101" s="86" customFormat="1" ht="31.5" customHeight="1" x14ac:dyDescent="0.35">
      <c r="A410" s="73">
        <v>2021</v>
      </c>
      <c r="B410" s="74">
        <v>1</v>
      </c>
      <c r="C410" s="284">
        <v>44220</v>
      </c>
      <c r="D410" s="74">
        <v>407</v>
      </c>
      <c r="E410" s="74">
        <v>628</v>
      </c>
      <c r="F410" s="74">
        <v>5</v>
      </c>
      <c r="G410" s="75" t="s">
        <v>343</v>
      </c>
      <c r="H410" s="76" t="s">
        <v>344</v>
      </c>
      <c r="I410" s="76" t="s">
        <v>144</v>
      </c>
      <c r="J410" s="76">
        <v>1</v>
      </c>
      <c r="K410" s="76">
        <v>5</v>
      </c>
      <c r="L410" s="285">
        <v>330</v>
      </c>
      <c r="M410" s="286">
        <v>303.99599999999998</v>
      </c>
      <c r="N410" s="287">
        <v>356.00400000000002</v>
      </c>
      <c r="O410" s="111">
        <v>399</v>
      </c>
      <c r="P410" s="111">
        <v>341</v>
      </c>
      <c r="Q410" s="111">
        <v>345</v>
      </c>
      <c r="R410" s="111">
        <v>340</v>
      </c>
      <c r="S410" s="111">
        <v>336</v>
      </c>
      <c r="T410" s="77">
        <v>148</v>
      </c>
      <c r="U410" s="77">
        <v>152</v>
      </c>
      <c r="V410" s="111">
        <v>373</v>
      </c>
      <c r="W410" s="111">
        <v>363</v>
      </c>
      <c r="X410" s="111">
        <v>335</v>
      </c>
      <c r="Y410" s="111">
        <v>336</v>
      </c>
      <c r="Z410" s="111">
        <v>328</v>
      </c>
      <c r="AA410" s="77">
        <v>150</v>
      </c>
      <c r="AB410" s="77">
        <v>150</v>
      </c>
      <c r="AC410" s="111"/>
      <c r="AD410" s="111"/>
      <c r="AE410" s="111"/>
      <c r="AF410" s="111"/>
      <c r="AG410" s="111"/>
      <c r="AH410" s="77"/>
      <c r="AI410" s="77"/>
      <c r="AJ410" s="78">
        <v>349.6</v>
      </c>
      <c r="AK410" s="79">
        <v>18</v>
      </c>
      <c r="AL410" s="80">
        <v>200</v>
      </c>
      <c r="AM410" s="77">
        <v>24</v>
      </c>
      <c r="AN410" s="77">
        <v>150</v>
      </c>
      <c r="AO410" s="81">
        <v>4</v>
      </c>
      <c r="AP410" s="81">
        <v>1</v>
      </c>
      <c r="AQ410" s="81">
        <v>7</v>
      </c>
      <c r="AR410" s="81"/>
      <c r="AS410" s="81"/>
      <c r="AT410" s="81"/>
      <c r="AU410" s="81"/>
      <c r="AV410" s="81"/>
      <c r="AW410" s="81"/>
      <c r="AX410" s="82">
        <v>12</v>
      </c>
      <c r="AY410" s="83">
        <v>447</v>
      </c>
      <c r="AZ410" s="149">
        <v>1.4999999999999999E-2</v>
      </c>
      <c r="BA410" s="84">
        <v>2.7E-2</v>
      </c>
      <c r="BB410" s="83"/>
      <c r="BC410" s="83">
        <v>0</v>
      </c>
      <c r="BD410" s="83">
        <v>1.4</v>
      </c>
      <c r="BE410" s="83">
        <v>4.2</v>
      </c>
      <c r="BF410" s="83">
        <v>156.30000000000001</v>
      </c>
      <c r="BG410" s="28" t="s">
        <v>148</v>
      </c>
      <c r="BH410" s="85" t="s">
        <v>149</v>
      </c>
      <c r="BI410" s="85" t="s">
        <v>217</v>
      </c>
      <c r="BJ410" s="85"/>
      <c r="BK410" s="85">
        <v>3</v>
      </c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  <c r="CW410" s="85"/>
    </row>
    <row r="411" spans="1:101" s="86" customFormat="1" ht="31.5" customHeight="1" x14ac:dyDescent="0.35">
      <c r="A411" s="73">
        <v>2021</v>
      </c>
      <c r="B411" s="74">
        <v>1</v>
      </c>
      <c r="C411" s="284">
        <v>44220</v>
      </c>
      <c r="D411" s="74">
        <v>407</v>
      </c>
      <c r="E411" s="74">
        <v>629</v>
      </c>
      <c r="F411" s="74">
        <v>5</v>
      </c>
      <c r="G411" s="75" t="s">
        <v>345</v>
      </c>
      <c r="H411" s="76" t="s">
        <v>346</v>
      </c>
      <c r="I411" s="76" t="s">
        <v>144</v>
      </c>
      <c r="J411" s="76">
        <v>1</v>
      </c>
      <c r="K411" s="76">
        <v>5</v>
      </c>
      <c r="L411" s="285">
        <v>221</v>
      </c>
      <c r="M411" s="286">
        <v>203.983</v>
      </c>
      <c r="N411" s="287">
        <v>238.017</v>
      </c>
      <c r="O411" s="111">
        <v>279</v>
      </c>
      <c r="P411" s="111">
        <v>231</v>
      </c>
      <c r="Q411" s="111">
        <v>228</v>
      </c>
      <c r="R411" s="111">
        <v>245</v>
      </c>
      <c r="S411" s="111">
        <v>231</v>
      </c>
      <c r="T411" s="77">
        <v>148</v>
      </c>
      <c r="U411" s="77">
        <v>152</v>
      </c>
      <c r="V411" s="111">
        <v>283</v>
      </c>
      <c r="W411" s="111">
        <v>274</v>
      </c>
      <c r="X411" s="111">
        <v>233</v>
      </c>
      <c r="Y411" s="111">
        <v>218</v>
      </c>
      <c r="Z411" s="111">
        <v>225</v>
      </c>
      <c r="AA411" s="77">
        <v>150</v>
      </c>
      <c r="AB411" s="77">
        <v>150</v>
      </c>
      <c r="AC411" s="111"/>
      <c r="AD411" s="111"/>
      <c r="AE411" s="111"/>
      <c r="AF411" s="111"/>
      <c r="AG411" s="111"/>
      <c r="AH411" s="77"/>
      <c r="AI411" s="77"/>
      <c r="AJ411" s="78">
        <v>244.7</v>
      </c>
      <c r="AK411" s="79">
        <v>18</v>
      </c>
      <c r="AL411" s="80">
        <v>200</v>
      </c>
      <c r="AM411" s="77">
        <v>24</v>
      </c>
      <c r="AN411" s="77">
        <v>150</v>
      </c>
      <c r="AO411" s="81">
        <v>2</v>
      </c>
      <c r="AP411" s="81">
        <v>2</v>
      </c>
      <c r="AQ411" s="81">
        <v>3</v>
      </c>
      <c r="AR411" s="81"/>
      <c r="AS411" s="81"/>
      <c r="AT411" s="81"/>
      <c r="AU411" s="81"/>
      <c r="AV411" s="81"/>
      <c r="AW411" s="81"/>
      <c r="AX411" s="82">
        <v>7</v>
      </c>
      <c r="AY411" s="83">
        <v>442</v>
      </c>
      <c r="AZ411" s="149">
        <v>1.4999999999999999E-2</v>
      </c>
      <c r="BA411" s="84">
        <v>1.6E-2</v>
      </c>
      <c r="BB411" s="83"/>
      <c r="BC411" s="83">
        <v>0</v>
      </c>
      <c r="BD411" s="83">
        <v>2</v>
      </c>
      <c r="BE411" s="83">
        <v>1.7</v>
      </c>
      <c r="BF411" s="83">
        <v>108.2</v>
      </c>
      <c r="BG411" s="28" t="s">
        <v>148</v>
      </c>
      <c r="BH411" s="85" t="s">
        <v>149</v>
      </c>
      <c r="BI411" s="85" t="s">
        <v>217</v>
      </c>
      <c r="BJ411" s="85"/>
      <c r="BK411" s="85">
        <v>3</v>
      </c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  <c r="CW411" s="85"/>
    </row>
    <row r="412" spans="1:101" s="86" customFormat="1" ht="31.5" customHeight="1" x14ac:dyDescent="0.35">
      <c r="A412" s="73">
        <v>2021</v>
      </c>
      <c r="B412" s="74">
        <v>1</v>
      </c>
      <c r="C412" s="284">
        <v>44220</v>
      </c>
      <c r="D412" s="74">
        <v>407</v>
      </c>
      <c r="E412" s="74">
        <v>630</v>
      </c>
      <c r="F412" s="74">
        <v>5</v>
      </c>
      <c r="G412" s="75" t="s">
        <v>347</v>
      </c>
      <c r="H412" s="76" t="s">
        <v>348</v>
      </c>
      <c r="I412" s="76" t="s">
        <v>144</v>
      </c>
      <c r="J412" s="76">
        <v>1</v>
      </c>
      <c r="K412" s="76">
        <v>5</v>
      </c>
      <c r="L412" s="285">
        <v>214</v>
      </c>
      <c r="M412" s="286">
        <v>197.84299999999999</v>
      </c>
      <c r="N412" s="287">
        <v>230.15700000000001</v>
      </c>
      <c r="O412" s="111">
        <v>261</v>
      </c>
      <c r="P412" s="111">
        <v>220</v>
      </c>
      <c r="Q412" s="111">
        <v>223</v>
      </c>
      <c r="R412" s="111">
        <v>224</v>
      </c>
      <c r="S412" s="111">
        <v>220</v>
      </c>
      <c r="T412" s="77">
        <v>148</v>
      </c>
      <c r="U412" s="77">
        <v>152</v>
      </c>
      <c r="V412" s="111">
        <v>268</v>
      </c>
      <c r="W412" s="111">
        <v>254</v>
      </c>
      <c r="X412" s="111">
        <v>223</v>
      </c>
      <c r="Y412" s="111">
        <v>219</v>
      </c>
      <c r="Z412" s="111">
        <v>212</v>
      </c>
      <c r="AA412" s="77">
        <v>150</v>
      </c>
      <c r="AB412" s="77">
        <v>150</v>
      </c>
      <c r="AC412" s="111"/>
      <c r="AD412" s="111"/>
      <c r="AE412" s="111"/>
      <c r="AF412" s="111"/>
      <c r="AG412" s="111"/>
      <c r="AH412" s="77"/>
      <c r="AI412" s="77"/>
      <c r="AJ412" s="78">
        <v>232.4</v>
      </c>
      <c r="AK412" s="79">
        <v>18</v>
      </c>
      <c r="AL412" s="80">
        <v>200</v>
      </c>
      <c r="AM412" s="77">
        <v>24</v>
      </c>
      <c r="AN412" s="77">
        <v>150</v>
      </c>
      <c r="AO412" s="81">
        <v>14</v>
      </c>
      <c r="AP412" s="81">
        <v>10</v>
      </c>
      <c r="AQ412" s="81">
        <v>8</v>
      </c>
      <c r="AR412" s="81"/>
      <c r="AS412" s="81"/>
      <c r="AT412" s="81"/>
      <c r="AU412" s="81"/>
      <c r="AV412" s="81"/>
      <c r="AW412" s="81"/>
      <c r="AX412" s="82">
        <v>32</v>
      </c>
      <c r="AY412" s="83">
        <v>467</v>
      </c>
      <c r="AZ412" s="149">
        <v>1.4999999999999999E-2</v>
      </c>
      <c r="BA412" s="84">
        <v>6.9000000000000006E-2</v>
      </c>
      <c r="BB412" s="83"/>
      <c r="BC412" s="83">
        <v>0.2</v>
      </c>
      <c r="BD412" s="83">
        <v>2.2000000000000002</v>
      </c>
      <c r="BE412" s="83">
        <v>7.4</v>
      </c>
      <c r="BF412" s="83">
        <v>108.5</v>
      </c>
      <c r="BG412" s="28" t="s">
        <v>148</v>
      </c>
      <c r="BH412" s="85" t="s">
        <v>149</v>
      </c>
      <c r="BI412" s="85" t="s">
        <v>217</v>
      </c>
      <c r="BJ412" s="85"/>
      <c r="BK412" s="85">
        <v>3</v>
      </c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  <c r="CW412" s="85"/>
    </row>
    <row r="413" spans="1:101" s="86" customFormat="1" ht="31.5" customHeight="1" x14ac:dyDescent="0.35">
      <c r="A413" s="73">
        <v>2021</v>
      </c>
      <c r="B413" s="74">
        <v>1</v>
      </c>
      <c r="C413" s="284">
        <v>44220</v>
      </c>
      <c r="D413" s="74">
        <v>32</v>
      </c>
      <c r="E413" s="74">
        <v>92</v>
      </c>
      <c r="F413" s="74">
        <v>6</v>
      </c>
      <c r="G413" s="75" t="s">
        <v>205</v>
      </c>
      <c r="H413" s="76" t="s">
        <v>206</v>
      </c>
      <c r="I413" s="76" t="s">
        <v>144</v>
      </c>
      <c r="J413" s="76">
        <v>2</v>
      </c>
      <c r="K413" s="76">
        <v>3</v>
      </c>
      <c r="L413" s="285">
        <v>361</v>
      </c>
      <c r="M413" s="286">
        <v>335.73</v>
      </c>
      <c r="N413" s="287">
        <v>386.27</v>
      </c>
      <c r="O413" s="111">
        <v>415</v>
      </c>
      <c r="P413" s="111">
        <v>383</v>
      </c>
      <c r="Q413" s="111">
        <v>381</v>
      </c>
      <c r="R413" s="111">
        <v>374</v>
      </c>
      <c r="S413" s="111">
        <v>379</v>
      </c>
      <c r="T413" s="77">
        <v>101</v>
      </c>
      <c r="U413" s="77">
        <v>107</v>
      </c>
      <c r="V413" s="111">
        <v>380</v>
      </c>
      <c r="W413" s="111">
        <v>400</v>
      </c>
      <c r="X413" s="111">
        <v>385</v>
      </c>
      <c r="Y413" s="111">
        <v>403</v>
      </c>
      <c r="Z413" s="111">
        <v>375</v>
      </c>
      <c r="AA413" s="77">
        <v>107</v>
      </c>
      <c r="AB413" s="77">
        <v>101</v>
      </c>
      <c r="AC413" s="111"/>
      <c r="AD413" s="111"/>
      <c r="AE413" s="111"/>
      <c r="AF413" s="111"/>
      <c r="AG413" s="111"/>
      <c r="AH413" s="77"/>
      <c r="AI413" s="77"/>
      <c r="AJ413" s="78">
        <v>387.5</v>
      </c>
      <c r="AK413" s="79">
        <v>74</v>
      </c>
      <c r="AL413" s="80">
        <v>97</v>
      </c>
      <c r="AM413" s="77">
        <v>69</v>
      </c>
      <c r="AN413" s="77">
        <v>104</v>
      </c>
      <c r="AO413" s="81">
        <v>10</v>
      </c>
      <c r="AP413" s="81">
        <v>2</v>
      </c>
      <c r="AQ413" s="81">
        <v>3</v>
      </c>
      <c r="AR413" s="81"/>
      <c r="AS413" s="81"/>
      <c r="AT413" s="81"/>
      <c r="AU413" s="81"/>
      <c r="AV413" s="81"/>
      <c r="AW413" s="81"/>
      <c r="AX413" s="82">
        <v>15</v>
      </c>
      <c r="AY413" s="83">
        <v>1495</v>
      </c>
      <c r="AZ413" s="149">
        <v>1.4999999999999999E-2</v>
      </c>
      <c r="BA413" s="84">
        <v>0.01</v>
      </c>
      <c r="BB413" s="83">
        <v>1</v>
      </c>
      <c r="BC413" s="83">
        <v>0</v>
      </c>
      <c r="BD413" s="83">
        <v>4.0999999999999996</v>
      </c>
      <c r="BE413" s="83">
        <v>5.8</v>
      </c>
      <c r="BF413" s="83">
        <v>579.29999999999995</v>
      </c>
      <c r="BG413" s="28" t="s">
        <v>148</v>
      </c>
      <c r="BH413" s="85" t="s">
        <v>149</v>
      </c>
      <c r="BI413" s="85" t="s">
        <v>207</v>
      </c>
      <c r="BJ413" s="85" t="s">
        <v>208</v>
      </c>
      <c r="BK413" s="85">
        <v>3</v>
      </c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  <c r="CW413" s="85"/>
    </row>
    <row r="414" spans="1:101" s="86" customFormat="1" ht="31.5" customHeight="1" x14ac:dyDescent="0.35">
      <c r="A414" s="73">
        <v>2021</v>
      </c>
      <c r="B414" s="74">
        <v>1</v>
      </c>
      <c r="C414" s="284">
        <v>44220</v>
      </c>
      <c r="D414" s="74">
        <v>32</v>
      </c>
      <c r="E414" s="74">
        <v>93</v>
      </c>
      <c r="F414" s="74">
        <v>6</v>
      </c>
      <c r="G414" s="75" t="s">
        <v>209</v>
      </c>
      <c r="H414" s="76" t="s">
        <v>210</v>
      </c>
      <c r="I414" s="76" t="s">
        <v>144</v>
      </c>
      <c r="J414" s="76">
        <v>2</v>
      </c>
      <c r="K414" s="76">
        <v>3</v>
      </c>
      <c r="L414" s="285">
        <v>59</v>
      </c>
      <c r="M414" s="286">
        <v>54.87</v>
      </c>
      <c r="N414" s="287">
        <v>63.13</v>
      </c>
      <c r="O414" s="111">
        <v>59</v>
      </c>
      <c r="P414" s="111">
        <v>54</v>
      </c>
      <c r="Q414" s="111">
        <v>56</v>
      </c>
      <c r="R414" s="111">
        <v>60</v>
      </c>
      <c r="S414" s="111">
        <v>58</v>
      </c>
      <c r="T414" s="77">
        <v>101</v>
      </c>
      <c r="U414" s="77">
        <v>107</v>
      </c>
      <c r="V414" s="111">
        <v>60</v>
      </c>
      <c r="W414" s="111">
        <v>65</v>
      </c>
      <c r="X414" s="111">
        <v>61</v>
      </c>
      <c r="Y414" s="111">
        <v>65</v>
      </c>
      <c r="Z414" s="111">
        <v>62</v>
      </c>
      <c r="AA414" s="77">
        <v>107</v>
      </c>
      <c r="AB414" s="77">
        <v>101</v>
      </c>
      <c r="AC414" s="111"/>
      <c r="AD414" s="111"/>
      <c r="AE414" s="111"/>
      <c r="AF414" s="111"/>
      <c r="AG414" s="111"/>
      <c r="AH414" s="77"/>
      <c r="AI414" s="77"/>
      <c r="AJ414" s="78">
        <v>60</v>
      </c>
      <c r="AK414" s="79">
        <v>74</v>
      </c>
      <c r="AL414" s="80">
        <v>97</v>
      </c>
      <c r="AM414" s="77">
        <v>69</v>
      </c>
      <c r="AN414" s="77">
        <v>104</v>
      </c>
      <c r="AO414" s="81">
        <v>14</v>
      </c>
      <c r="AP414" s="81">
        <v>6</v>
      </c>
      <c r="AQ414" s="81">
        <v>13</v>
      </c>
      <c r="AR414" s="81"/>
      <c r="AS414" s="81"/>
      <c r="AT414" s="81"/>
      <c r="AU414" s="81"/>
      <c r="AV414" s="81"/>
      <c r="AW414" s="81"/>
      <c r="AX414" s="82">
        <v>33</v>
      </c>
      <c r="AY414" s="83">
        <v>1383</v>
      </c>
      <c r="AZ414" s="149">
        <v>1.4999999999999999E-2</v>
      </c>
      <c r="BA414" s="84">
        <v>2.4E-2</v>
      </c>
      <c r="BB414" s="83"/>
      <c r="BC414" s="83">
        <v>0.6</v>
      </c>
      <c r="BD414" s="83">
        <v>23.4</v>
      </c>
      <c r="BE414" s="83">
        <v>2</v>
      </c>
      <c r="BF414" s="83">
        <v>83</v>
      </c>
      <c r="BG414" s="28" t="s">
        <v>148</v>
      </c>
      <c r="BH414" s="85" t="s">
        <v>149</v>
      </c>
      <c r="BI414" s="85" t="s">
        <v>211</v>
      </c>
      <c r="BJ414" s="85" t="s">
        <v>208</v>
      </c>
      <c r="BK414" s="85">
        <v>3</v>
      </c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  <c r="CW414" s="85"/>
    </row>
    <row r="415" spans="1:101" s="86" customFormat="1" ht="31.5" customHeight="1" x14ac:dyDescent="0.35">
      <c r="A415" s="73">
        <v>2021</v>
      </c>
      <c r="B415" s="74">
        <v>1</v>
      </c>
      <c r="C415" s="284">
        <v>44220</v>
      </c>
      <c r="D415" s="74">
        <v>32</v>
      </c>
      <c r="E415" s="74">
        <v>94</v>
      </c>
      <c r="F415" s="74">
        <v>6</v>
      </c>
      <c r="G415" s="75" t="s">
        <v>332</v>
      </c>
      <c r="H415" s="76" t="s">
        <v>333</v>
      </c>
      <c r="I415" s="76" t="s">
        <v>144</v>
      </c>
      <c r="J415" s="76">
        <v>2</v>
      </c>
      <c r="K415" s="76">
        <v>3</v>
      </c>
      <c r="L415" s="285">
        <v>19</v>
      </c>
      <c r="M415" s="286">
        <v>17.670000000000002</v>
      </c>
      <c r="N415" s="287">
        <v>20.329999999999998</v>
      </c>
      <c r="O415" s="111">
        <v>18</v>
      </c>
      <c r="P415" s="111">
        <v>21</v>
      </c>
      <c r="Q415" s="111">
        <v>19</v>
      </c>
      <c r="R415" s="111">
        <v>17</v>
      </c>
      <c r="S415" s="111">
        <v>19</v>
      </c>
      <c r="T415" s="77">
        <v>101</v>
      </c>
      <c r="U415" s="77">
        <v>107</v>
      </c>
      <c r="V415" s="111">
        <v>20</v>
      </c>
      <c r="W415" s="111">
        <v>23</v>
      </c>
      <c r="X415" s="111">
        <v>20</v>
      </c>
      <c r="Y415" s="111">
        <v>21</v>
      </c>
      <c r="Z415" s="111">
        <v>20</v>
      </c>
      <c r="AA415" s="77">
        <v>107</v>
      </c>
      <c r="AB415" s="77">
        <v>101</v>
      </c>
      <c r="AC415" s="111"/>
      <c r="AD415" s="111"/>
      <c r="AE415" s="111"/>
      <c r="AF415" s="111"/>
      <c r="AG415" s="111"/>
      <c r="AH415" s="77"/>
      <c r="AI415" s="77"/>
      <c r="AJ415" s="78">
        <v>19.7</v>
      </c>
      <c r="AK415" s="79">
        <v>74</v>
      </c>
      <c r="AL415" s="80">
        <v>97</v>
      </c>
      <c r="AM415" s="77">
        <v>69</v>
      </c>
      <c r="AN415" s="77">
        <v>104</v>
      </c>
      <c r="AO415" s="81">
        <v>8</v>
      </c>
      <c r="AP415" s="81">
        <v>4</v>
      </c>
      <c r="AQ415" s="81">
        <v>11</v>
      </c>
      <c r="AR415" s="81"/>
      <c r="AS415" s="81"/>
      <c r="AT415" s="81"/>
      <c r="AU415" s="81"/>
      <c r="AV415" s="81"/>
      <c r="AW415" s="81"/>
      <c r="AX415" s="82">
        <v>23</v>
      </c>
      <c r="AY415" s="83">
        <v>1559</v>
      </c>
      <c r="AZ415" s="149">
        <v>1.4999999999999999E-2</v>
      </c>
      <c r="BA415" s="84">
        <v>1.4999999999999999E-2</v>
      </c>
      <c r="BB415" s="83">
        <v>1</v>
      </c>
      <c r="BC415" s="83">
        <v>1.2</v>
      </c>
      <c r="BD415" s="83">
        <v>82.1</v>
      </c>
      <c r="BE415" s="83">
        <v>0.5</v>
      </c>
      <c r="BF415" s="83">
        <v>30.7</v>
      </c>
      <c r="BG415" s="28" t="s">
        <v>148</v>
      </c>
      <c r="BH415" s="85" t="s">
        <v>149</v>
      </c>
      <c r="BI415" s="85" t="s">
        <v>334</v>
      </c>
      <c r="BJ415" s="85" t="s">
        <v>208</v>
      </c>
      <c r="BK415" s="85">
        <v>3</v>
      </c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  <c r="CW415" s="85"/>
    </row>
    <row r="416" spans="1:101" s="86" customFormat="1" ht="31.5" hidden="1" customHeight="1" x14ac:dyDescent="0.35">
      <c r="A416" s="73">
        <v>2021</v>
      </c>
      <c r="B416" s="74">
        <v>1</v>
      </c>
      <c r="C416" s="284">
        <v>44220</v>
      </c>
      <c r="D416" s="74">
        <v>375</v>
      </c>
      <c r="E416" s="74">
        <v>437</v>
      </c>
      <c r="F416" s="74">
        <v>7</v>
      </c>
      <c r="G416" s="75" t="s">
        <v>349</v>
      </c>
      <c r="H416" s="76" t="s">
        <v>350</v>
      </c>
      <c r="I416" s="76" t="s">
        <v>144</v>
      </c>
      <c r="J416" s="76">
        <v>4</v>
      </c>
      <c r="K416" s="76">
        <v>2</v>
      </c>
      <c r="L416" s="285">
        <v>168</v>
      </c>
      <c r="M416" s="286">
        <v>158.08799999999999</v>
      </c>
      <c r="N416" s="287">
        <v>179.928</v>
      </c>
      <c r="O416" s="111">
        <v>179</v>
      </c>
      <c r="P416" s="111">
        <v>176</v>
      </c>
      <c r="Q416" s="111">
        <v>173</v>
      </c>
      <c r="R416" s="111">
        <v>168</v>
      </c>
      <c r="S416" s="111">
        <v>180</v>
      </c>
      <c r="T416" s="77">
        <v>108</v>
      </c>
      <c r="U416" s="77">
        <v>110</v>
      </c>
      <c r="V416" s="111">
        <v>191</v>
      </c>
      <c r="W416" s="111">
        <v>178</v>
      </c>
      <c r="X416" s="111">
        <v>174</v>
      </c>
      <c r="Y416" s="111">
        <v>173</v>
      </c>
      <c r="Z416" s="111">
        <v>180</v>
      </c>
      <c r="AA416" s="77">
        <v>111</v>
      </c>
      <c r="AB416" s="77">
        <v>111</v>
      </c>
      <c r="AC416" s="111"/>
      <c r="AD416" s="111"/>
      <c r="AE416" s="111"/>
      <c r="AF416" s="111"/>
      <c r="AG416" s="111"/>
      <c r="AH416" s="77"/>
      <c r="AI416" s="77"/>
      <c r="AJ416" s="78">
        <v>177.2</v>
      </c>
      <c r="AK416" s="79">
        <v>120</v>
      </c>
      <c r="AL416" s="80">
        <v>120</v>
      </c>
      <c r="AM416" s="77">
        <v>131</v>
      </c>
      <c r="AN416" s="77">
        <v>110</v>
      </c>
      <c r="AO416" s="81">
        <v>8</v>
      </c>
      <c r="AP416" s="81">
        <v>6</v>
      </c>
      <c r="AQ416" s="81">
        <v>6</v>
      </c>
      <c r="AR416" s="81"/>
      <c r="AS416" s="81"/>
      <c r="AT416" s="81"/>
      <c r="AU416" s="81"/>
      <c r="AV416" s="81"/>
      <c r="AW416" s="81"/>
      <c r="AX416" s="82">
        <v>19</v>
      </c>
      <c r="AY416" s="83">
        <v>3119</v>
      </c>
      <c r="AZ416" s="149">
        <v>1.4999999999999999E-2</v>
      </c>
      <c r="BA416" s="84">
        <v>6.0000000000000001E-3</v>
      </c>
      <c r="BB416" s="83">
        <v>1</v>
      </c>
      <c r="BC416" s="83">
        <v>0.1</v>
      </c>
      <c r="BD416" s="83">
        <v>18.600000000000001</v>
      </c>
      <c r="BE416" s="83">
        <v>3.4</v>
      </c>
      <c r="BF416" s="83">
        <v>552.70000000000005</v>
      </c>
      <c r="BG416" s="28" t="s">
        <v>153</v>
      </c>
      <c r="BH416" s="85" t="s">
        <v>154</v>
      </c>
      <c r="BI416" s="85" t="s">
        <v>351</v>
      </c>
      <c r="BJ416" s="85" t="s">
        <v>156</v>
      </c>
      <c r="BK416" s="85">
        <v>3</v>
      </c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  <c r="CW416" s="85"/>
    </row>
    <row r="417" spans="1:101" s="86" customFormat="1" ht="31.5" hidden="1" customHeight="1" x14ac:dyDescent="0.35">
      <c r="A417" s="73">
        <v>2021</v>
      </c>
      <c r="B417" s="74">
        <v>1</v>
      </c>
      <c r="C417" s="284">
        <v>44220</v>
      </c>
      <c r="D417" s="74">
        <v>384</v>
      </c>
      <c r="E417" s="74">
        <v>556</v>
      </c>
      <c r="F417" s="74">
        <v>8</v>
      </c>
      <c r="G417" s="75" t="s">
        <v>175</v>
      </c>
      <c r="H417" s="76" t="s">
        <v>176</v>
      </c>
      <c r="I417" s="76" t="s">
        <v>144</v>
      </c>
      <c r="J417" s="76">
        <v>1</v>
      </c>
      <c r="K417" s="76">
        <v>6</v>
      </c>
      <c r="L417" s="285">
        <v>1066</v>
      </c>
      <c r="M417" s="286">
        <v>1003.106</v>
      </c>
      <c r="N417" s="287">
        <v>1141.6859999999999</v>
      </c>
      <c r="O417" s="111"/>
      <c r="P417" s="111">
        <v>1086</v>
      </c>
      <c r="Q417" s="111">
        <v>1059</v>
      </c>
      <c r="R417" s="111">
        <v>1042</v>
      </c>
      <c r="S417" s="111">
        <v>1057</v>
      </c>
      <c r="T417" s="77">
        <v>150</v>
      </c>
      <c r="U417" s="77">
        <v>159</v>
      </c>
      <c r="V417" s="111">
        <v>1194</v>
      </c>
      <c r="W417" s="111">
        <v>1098</v>
      </c>
      <c r="X417" s="111">
        <v>1070</v>
      </c>
      <c r="Y417" s="111">
        <v>1040</v>
      </c>
      <c r="Z417" s="111">
        <v>1028</v>
      </c>
      <c r="AA417" s="77">
        <v>162</v>
      </c>
      <c r="AB417" s="77">
        <v>160</v>
      </c>
      <c r="AC417" s="111"/>
      <c r="AD417" s="111"/>
      <c r="AE417" s="111"/>
      <c r="AF417" s="111"/>
      <c r="AG417" s="111"/>
      <c r="AH417" s="77"/>
      <c r="AI417" s="77"/>
      <c r="AJ417" s="78">
        <v>1074.9000000000001</v>
      </c>
      <c r="AK417" s="79">
        <v>20</v>
      </c>
      <c r="AL417" s="80">
        <v>180</v>
      </c>
      <c r="AM417" s="77">
        <v>23</v>
      </c>
      <c r="AN417" s="77">
        <v>158</v>
      </c>
      <c r="AO417" s="81">
        <v>4</v>
      </c>
      <c r="AP417" s="81">
        <v>4</v>
      </c>
      <c r="AQ417" s="81">
        <v>5</v>
      </c>
      <c r="AR417" s="81"/>
      <c r="AS417" s="81">
        <v>3</v>
      </c>
      <c r="AT417" s="81"/>
      <c r="AU417" s="81"/>
      <c r="AV417" s="81"/>
      <c r="AW417" s="81"/>
      <c r="AX417" s="82">
        <v>16</v>
      </c>
      <c r="AY417" s="83">
        <v>328</v>
      </c>
      <c r="AZ417" s="149">
        <v>1.4999999999999999E-2</v>
      </c>
      <c r="BA417" s="84">
        <v>4.9000000000000002E-2</v>
      </c>
      <c r="BB417" s="83"/>
      <c r="BC417" s="83">
        <v>0</v>
      </c>
      <c r="BD417" s="83">
        <v>0.3</v>
      </c>
      <c r="BE417" s="83">
        <v>17.2</v>
      </c>
      <c r="BF417" s="83">
        <v>352.6</v>
      </c>
      <c r="BG417" s="28" t="s">
        <v>153</v>
      </c>
      <c r="BH417" s="85" t="s">
        <v>154</v>
      </c>
      <c r="BI417" s="85" t="s">
        <v>177</v>
      </c>
      <c r="BJ417" s="85"/>
      <c r="BK417" s="85">
        <v>3</v>
      </c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  <c r="CW417" s="85"/>
    </row>
    <row r="418" spans="1:101" s="86" customFormat="1" ht="31.5" hidden="1" customHeight="1" x14ac:dyDescent="0.35">
      <c r="A418" s="73">
        <v>2021</v>
      </c>
      <c r="B418" s="74">
        <v>1</v>
      </c>
      <c r="C418" s="284">
        <v>44220</v>
      </c>
      <c r="D418" s="74">
        <v>384</v>
      </c>
      <c r="E418" s="74">
        <v>557</v>
      </c>
      <c r="F418" s="74">
        <v>8</v>
      </c>
      <c r="G418" s="75" t="s">
        <v>178</v>
      </c>
      <c r="H418" s="76" t="s">
        <v>179</v>
      </c>
      <c r="I418" s="76" t="s">
        <v>144</v>
      </c>
      <c r="J418" s="76">
        <v>1</v>
      </c>
      <c r="K418" s="76">
        <v>6</v>
      </c>
      <c r="L418" s="285">
        <v>182</v>
      </c>
      <c r="M418" s="286">
        <v>171.262</v>
      </c>
      <c r="N418" s="287">
        <v>194.922</v>
      </c>
      <c r="O418" s="111"/>
      <c r="P418" s="111">
        <v>191</v>
      </c>
      <c r="Q418" s="111">
        <v>192</v>
      </c>
      <c r="R418" s="111">
        <v>191</v>
      </c>
      <c r="S418" s="111">
        <v>191</v>
      </c>
      <c r="T418" s="77">
        <v>150</v>
      </c>
      <c r="U418" s="77">
        <v>159</v>
      </c>
      <c r="V418" s="111">
        <v>226</v>
      </c>
      <c r="W418" s="111">
        <v>193</v>
      </c>
      <c r="X418" s="111">
        <v>183</v>
      </c>
      <c r="Y418" s="111">
        <v>180</v>
      </c>
      <c r="Z418" s="111">
        <v>182</v>
      </c>
      <c r="AA418" s="77">
        <v>162</v>
      </c>
      <c r="AB418" s="77">
        <v>160</v>
      </c>
      <c r="AC418" s="111"/>
      <c r="AD418" s="111"/>
      <c r="AE418" s="111"/>
      <c r="AF418" s="111"/>
      <c r="AG418" s="111"/>
      <c r="AH418" s="77"/>
      <c r="AI418" s="77"/>
      <c r="AJ418" s="78">
        <v>192.1</v>
      </c>
      <c r="AK418" s="79">
        <v>20</v>
      </c>
      <c r="AL418" s="80">
        <v>180</v>
      </c>
      <c r="AM418" s="77">
        <v>23</v>
      </c>
      <c r="AN418" s="77">
        <v>158</v>
      </c>
      <c r="AO418" s="81">
        <v>3</v>
      </c>
      <c r="AP418" s="81">
        <v>4</v>
      </c>
      <c r="AQ418" s="81">
        <v>5</v>
      </c>
      <c r="AR418" s="81"/>
      <c r="AS418" s="81">
        <v>4</v>
      </c>
      <c r="AT418" s="81"/>
      <c r="AU418" s="81"/>
      <c r="AV418" s="81"/>
      <c r="AW418" s="81"/>
      <c r="AX418" s="82">
        <v>16</v>
      </c>
      <c r="AY418" s="83">
        <v>328</v>
      </c>
      <c r="AZ418" s="149">
        <v>1.4999999999999999E-2</v>
      </c>
      <c r="BA418" s="84">
        <v>4.9000000000000002E-2</v>
      </c>
      <c r="BB418" s="83"/>
      <c r="BC418" s="83">
        <v>0.1</v>
      </c>
      <c r="BD418" s="83">
        <v>1.8</v>
      </c>
      <c r="BE418" s="83">
        <v>3.1</v>
      </c>
      <c r="BF418" s="83">
        <v>63</v>
      </c>
      <c r="BG418" s="28" t="s">
        <v>153</v>
      </c>
      <c r="BH418" s="85" t="s">
        <v>154</v>
      </c>
      <c r="BI418" s="85" t="s">
        <v>177</v>
      </c>
      <c r="BJ418" s="85" t="s">
        <v>180</v>
      </c>
      <c r="BK418" s="85">
        <v>3</v>
      </c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  <c r="CW418" s="85"/>
    </row>
    <row r="419" spans="1:101" s="86" customFormat="1" ht="31.5" hidden="1" customHeight="1" x14ac:dyDescent="0.35">
      <c r="A419" s="73">
        <v>2021</v>
      </c>
      <c r="B419" s="74">
        <v>1</v>
      </c>
      <c r="C419" s="284">
        <v>44220</v>
      </c>
      <c r="D419" s="74">
        <v>3</v>
      </c>
      <c r="E419" s="74">
        <v>9</v>
      </c>
      <c r="F419" s="74">
        <v>25</v>
      </c>
      <c r="G419" s="75" t="s">
        <v>358</v>
      </c>
      <c r="H419" s="76" t="s">
        <v>359</v>
      </c>
      <c r="I419" s="76" t="s">
        <v>360</v>
      </c>
      <c r="J419" s="76">
        <v>2</v>
      </c>
      <c r="K419" s="76">
        <v>2</v>
      </c>
      <c r="L419" s="285">
        <v>24.304761899999999</v>
      </c>
      <c r="M419" s="286">
        <v>22.603428569999998</v>
      </c>
      <c r="N419" s="287">
        <v>26.006095240000001</v>
      </c>
      <c r="O419" s="111"/>
      <c r="P419" s="111"/>
      <c r="Q419" s="111"/>
      <c r="R419" s="111"/>
      <c r="S419" s="111"/>
      <c r="T419" s="77"/>
      <c r="U419" s="77">
        <v>163</v>
      </c>
      <c r="V419" s="111"/>
      <c r="W419" s="111"/>
      <c r="X419" s="111"/>
      <c r="Y419" s="111"/>
      <c r="Z419" s="111"/>
      <c r="AA419" s="77"/>
      <c r="AB419" s="77"/>
      <c r="AC419" s="111"/>
      <c r="AD419" s="111"/>
      <c r="AE419" s="111"/>
      <c r="AF419" s="111"/>
      <c r="AG419" s="111"/>
      <c r="AH419" s="77"/>
      <c r="AI419" s="77"/>
      <c r="AJ419" s="78"/>
      <c r="AK419" s="79">
        <v>47</v>
      </c>
      <c r="AL419" s="80">
        <v>154</v>
      </c>
      <c r="AM419" s="77">
        <v>44</v>
      </c>
      <c r="AN419" s="77">
        <v>163</v>
      </c>
      <c r="AO419" s="81">
        <v>4</v>
      </c>
      <c r="AP419" s="81">
        <v>2</v>
      </c>
      <c r="AQ419" s="81">
        <v>4</v>
      </c>
      <c r="AR419" s="81"/>
      <c r="AS419" s="81"/>
      <c r="AT419" s="81"/>
      <c r="AU419" s="81"/>
      <c r="AV419" s="81"/>
      <c r="AW419" s="81"/>
      <c r="AX419" s="82">
        <v>10</v>
      </c>
      <c r="AY419" s="83">
        <v>490</v>
      </c>
      <c r="AZ419" s="149">
        <v>0.02</v>
      </c>
      <c r="BA419" s="84">
        <v>0.02</v>
      </c>
      <c r="BB419" s="83">
        <v>1</v>
      </c>
      <c r="BC419" s="83">
        <v>0.4</v>
      </c>
      <c r="BD419" s="83">
        <v>20.2</v>
      </c>
      <c r="BE419" s="83"/>
      <c r="BF419" s="83"/>
      <c r="BG419" s="28" t="s">
        <v>361</v>
      </c>
      <c r="BH419" s="85" t="s">
        <v>362</v>
      </c>
      <c r="BI419" s="85"/>
      <c r="BJ419" s="85"/>
      <c r="BK419" s="85">
        <v>3</v>
      </c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  <c r="CW419" s="85"/>
    </row>
    <row r="420" spans="1:101" s="86" customFormat="1" ht="31.5" hidden="1" customHeight="1" x14ac:dyDescent="0.35">
      <c r="A420" s="73">
        <v>2021</v>
      </c>
      <c r="B420" s="74">
        <v>1</v>
      </c>
      <c r="C420" s="284">
        <v>44220</v>
      </c>
      <c r="D420" s="74">
        <v>3</v>
      </c>
      <c r="E420" s="74">
        <v>10</v>
      </c>
      <c r="F420" s="74">
        <v>25</v>
      </c>
      <c r="G420" s="75" t="s">
        <v>363</v>
      </c>
      <c r="H420" s="76" t="s">
        <v>364</v>
      </c>
      <c r="I420" s="76" t="s">
        <v>360</v>
      </c>
      <c r="J420" s="76">
        <v>2</v>
      </c>
      <c r="K420" s="76">
        <v>2</v>
      </c>
      <c r="L420" s="285">
        <v>48.662500000000001</v>
      </c>
      <c r="M420" s="286">
        <v>45.256124999999997</v>
      </c>
      <c r="N420" s="287">
        <v>52.068874999999998</v>
      </c>
      <c r="O420" s="111"/>
      <c r="P420" s="111"/>
      <c r="Q420" s="111"/>
      <c r="R420" s="111"/>
      <c r="S420" s="111">
        <v>47</v>
      </c>
      <c r="T420" s="77"/>
      <c r="U420" s="77">
        <v>163</v>
      </c>
      <c r="V420" s="111">
        <v>63</v>
      </c>
      <c r="W420" s="111">
        <v>50</v>
      </c>
      <c r="X420" s="111">
        <v>49</v>
      </c>
      <c r="Y420" s="111">
        <v>51</v>
      </c>
      <c r="Z420" s="111">
        <v>52</v>
      </c>
      <c r="AA420" s="77">
        <v>153</v>
      </c>
      <c r="AB420" s="77">
        <v>150</v>
      </c>
      <c r="AC420" s="111"/>
      <c r="AD420" s="111"/>
      <c r="AE420" s="111"/>
      <c r="AF420" s="111"/>
      <c r="AG420" s="111"/>
      <c r="AH420" s="77"/>
      <c r="AI420" s="77"/>
      <c r="AJ420" s="78">
        <v>52</v>
      </c>
      <c r="AK420" s="79">
        <v>47</v>
      </c>
      <c r="AL420" s="80">
        <v>154</v>
      </c>
      <c r="AM420" s="77">
        <v>46</v>
      </c>
      <c r="AN420" s="77">
        <v>155</v>
      </c>
      <c r="AO420" s="81"/>
      <c r="AP420" s="81"/>
      <c r="AQ420" s="81"/>
      <c r="AR420" s="81"/>
      <c r="AS420" s="81"/>
      <c r="AT420" s="81"/>
      <c r="AU420" s="81"/>
      <c r="AV420" s="81"/>
      <c r="AW420" s="81"/>
      <c r="AX420" s="82"/>
      <c r="AY420" s="83"/>
      <c r="AZ420" s="149">
        <v>0.02</v>
      </c>
      <c r="BA420" s="84"/>
      <c r="BB420" s="83"/>
      <c r="BC420" s="83"/>
      <c r="BD420" s="83"/>
      <c r="BE420" s="83"/>
      <c r="BF420" s="83"/>
      <c r="BG420" s="28" t="s">
        <v>361</v>
      </c>
      <c r="BH420" s="85" t="s">
        <v>362</v>
      </c>
      <c r="BI420" s="85"/>
      <c r="BJ420" s="85"/>
      <c r="BK420" s="85">
        <v>3</v>
      </c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  <c r="CW420" s="85"/>
    </row>
    <row r="421" spans="1:101" s="86" customFormat="1" ht="31.5" customHeight="1" x14ac:dyDescent="0.35">
      <c r="A421" s="73">
        <v>2021</v>
      </c>
      <c r="B421" s="74">
        <v>1</v>
      </c>
      <c r="C421" s="284">
        <v>44220</v>
      </c>
      <c r="D421" s="74">
        <v>159</v>
      </c>
      <c r="E421" s="74">
        <v>299</v>
      </c>
      <c r="F421" s="74">
        <v>28</v>
      </c>
      <c r="G421" s="75" t="s">
        <v>181</v>
      </c>
      <c r="H421" s="76" t="s">
        <v>182</v>
      </c>
      <c r="I421" s="76" t="s">
        <v>183</v>
      </c>
      <c r="J421" s="76">
        <v>3</v>
      </c>
      <c r="K421" s="76">
        <v>2</v>
      </c>
      <c r="L421" s="285">
        <v>115</v>
      </c>
      <c r="M421" s="286">
        <v>106.95</v>
      </c>
      <c r="N421" s="287">
        <v>123.05</v>
      </c>
      <c r="O421" s="111"/>
      <c r="P421" s="111"/>
      <c r="Q421" s="111"/>
      <c r="R421" s="111"/>
      <c r="S421" s="111"/>
      <c r="T421" s="77"/>
      <c r="U421" s="77"/>
      <c r="V421" s="111">
        <v>92</v>
      </c>
      <c r="W421" s="111">
        <v>103</v>
      </c>
      <c r="X421" s="111">
        <v>111</v>
      </c>
      <c r="Y421" s="111">
        <v>109</v>
      </c>
      <c r="Z421" s="111">
        <v>107</v>
      </c>
      <c r="AA421" s="77">
        <v>120</v>
      </c>
      <c r="AB421" s="77">
        <v>105</v>
      </c>
      <c r="AC421" s="111"/>
      <c r="AD421" s="111"/>
      <c r="AE421" s="111"/>
      <c r="AF421" s="111"/>
      <c r="AG421" s="111"/>
      <c r="AH421" s="77"/>
      <c r="AI421" s="77"/>
      <c r="AJ421" s="78">
        <v>104.4</v>
      </c>
      <c r="AK421" s="79">
        <v>70</v>
      </c>
      <c r="AL421" s="80">
        <v>154</v>
      </c>
      <c r="AM421" s="77">
        <v>96</v>
      </c>
      <c r="AN421" s="77">
        <v>113</v>
      </c>
      <c r="AO421" s="81">
        <v>5</v>
      </c>
      <c r="AP421" s="81">
        <v>8</v>
      </c>
      <c r="AQ421" s="81">
        <v>3</v>
      </c>
      <c r="AR421" s="81"/>
      <c r="AS421" s="81"/>
      <c r="AT421" s="81"/>
      <c r="AU421" s="81"/>
      <c r="AV421" s="81"/>
      <c r="AW421" s="81"/>
      <c r="AX421" s="82">
        <v>15</v>
      </c>
      <c r="AY421" s="83">
        <v>999</v>
      </c>
      <c r="AZ421" s="149">
        <v>0.02</v>
      </c>
      <c r="BA421" s="84">
        <v>1.4999999999999999E-2</v>
      </c>
      <c r="BB421" s="83">
        <v>1</v>
      </c>
      <c r="BC421" s="83">
        <v>0.1</v>
      </c>
      <c r="BD421" s="83">
        <v>8.6999999999999993</v>
      </c>
      <c r="BE421" s="83">
        <v>1.6</v>
      </c>
      <c r="BF421" s="83">
        <v>104.3</v>
      </c>
      <c r="BG421" s="28" t="s">
        <v>148</v>
      </c>
      <c r="BH421" s="85" t="s">
        <v>184</v>
      </c>
      <c r="BI421" s="85"/>
      <c r="BJ421" s="85"/>
      <c r="BK421" s="85">
        <v>3</v>
      </c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  <c r="CW421" s="85"/>
    </row>
    <row r="422" spans="1:101" s="86" customFormat="1" ht="31.5" customHeight="1" x14ac:dyDescent="0.35">
      <c r="A422" s="73">
        <v>2021</v>
      </c>
      <c r="B422" s="74">
        <v>1</v>
      </c>
      <c r="C422" s="284">
        <v>44220</v>
      </c>
      <c r="D422" s="74">
        <v>4</v>
      </c>
      <c r="E422" s="74">
        <v>11</v>
      </c>
      <c r="F422" s="74">
        <v>48</v>
      </c>
      <c r="G422" s="75" t="s">
        <v>193</v>
      </c>
      <c r="H422" s="76" t="s">
        <v>194</v>
      </c>
      <c r="I422" s="76" t="s">
        <v>191</v>
      </c>
      <c r="J422" s="76">
        <v>2</v>
      </c>
      <c r="K422" s="76">
        <v>2</v>
      </c>
      <c r="L422" s="285">
        <v>212</v>
      </c>
      <c r="M422" s="286">
        <v>197.16</v>
      </c>
      <c r="N422" s="287">
        <v>226.84</v>
      </c>
      <c r="O422" s="111">
        <v>215</v>
      </c>
      <c r="P422" s="111">
        <v>216</v>
      </c>
      <c r="Q422" s="111">
        <v>216</v>
      </c>
      <c r="R422" s="111">
        <v>215</v>
      </c>
      <c r="S422" s="111">
        <v>209</v>
      </c>
      <c r="T422" s="77">
        <v>146</v>
      </c>
      <c r="U422" s="77">
        <v>151</v>
      </c>
      <c r="V422" s="111">
        <v>230</v>
      </c>
      <c r="W422" s="111">
        <v>223</v>
      </c>
      <c r="X422" s="111">
        <v>209</v>
      </c>
      <c r="Y422" s="111">
        <v>211</v>
      </c>
      <c r="Z422" s="111">
        <v>205</v>
      </c>
      <c r="AA422" s="77">
        <v>143</v>
      </c>
      <c r="AB422" s="77">
        <v>143</v>
      </c>
      <c r="AC422" s="111"/>
      <c r="AD422" s="111"/>
      <c r="AE422" s="111"/>
      <c r="AF422" s="111"/>
      <c r="AG422" s="111"/>
      <c r="AH422" s="77"/>
      <c r="AI422" s="77"/>
      <c r="AJ422" s="78">
        <v>214.9</v>
      </c>
      <c r="AK422" s="79">
        <v>37</v>
      </c>
      <c r="AL422" s="80">
        <v>195</v>
      </c>
      <c r="AM422" s="77">
        <v>49</v>
      </c>
      <c r="AN422" s="77">
        <v>146</v>
      </c>
      <c r="AO422" s="81">
        <v>14</v>
      </c>
      <c r="AP422" s="81">
        <v>8</v>
      </c>
      <c r="AQ422" s="81">
        <v>9</v>
      </c>
      <c r="AR422" s="81"/>
      <c r="AS422" s="81"/>
      <c r="AT422" s="81"/>
      <c r="AU422" s="81"/>
      <c r="AV422" s="81"/>
      <c r="AW422" s="81"/>
      <c r="AX422" s="82">
        <v>31</v>
      </c>
      <c r="AY422" s="83">
        <v>1007</v>
      </c>
      <c r="AZ422" s="149">
        <v>0.02</v>
      </c>
      <c r="BA422" s="84">
        <v>3.1E-2</v>
      </c>
      <c r="BB422" s="83"/>
      <c r="BC422" s="83">
        <v>0.1</v>
      </c>
      <c r="BD422" s="83">
        <v>4.8</v>
      </c>
      <c r="BE422" s="83">
        <v>6.7</v>
      </c>
      <c r="BF422" s="83">
        <v>216.4</v>
      </c>
      <c r="BG422" s="28" t="s">
        <v>148</v>
      </c>
      <c r="BH422" s="85" t="s">
        <v>187</v>
      </c>
      <c r="BI422" s="85" t="s">
        <v>195</v>
      </c>
      <c r="BJ422" s="85"/>
      <c r="BK422" s="85">
        <v>3</v>
      </c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  <c r="CW422" s="85"/>
    </row>
    <row r="423" spans="1:101" s="86" customFormat="1" ht="31.5" customHeight="1" x14ac:dyDescent="0.35">
      <c r="A423" s="73">
        <v>2021</v>
      </c>
      <c r="B423" s="74">
        <v>1</v>
      </c>
      <c r="C423" s="284">
        <v>44220</v>
      </c>
      <c r="D423" s="74">
        <v>4</v>
      </c>
      <c r="E423" s="74">
        <v>12</v>
      </c>
      <c r="F423" s="74">
        <v>48</v>
      </c>
      <c r="G423" s="75" t="s">
        <v>196</v>
      </c>
      <c r="H423" s="76" t="s">
        <v>197</v>
      </c>
      <c r="I423" s="76" t="s">
        <v>191</v>
      </c>
      <c r="J423" s="76">
        <v>2</v>
      </c>
      <c r="K423" s="76">
        <v>2</v>
      </c>
      <c r="L423" s="285">
        <v>212</v>
      </c>
      <c r="M423" s="286">
        <v>197.16</v>
      </c>
      <c r="N423" s="287">
        <v>226.84</v>
      </c>
      <c r="O423" s="111">
        <v>215</v>
      </c>
      <c r="P423" s="111">
        <v>215</v>
      </c>
      <c r="Q423" s="111">
        <v>215</v>
      </c>
      <c r="R423" s="111">
        <v>214</v>
      </c>
      <c r="S423" s="111">
        <v>210</v>
      </c>
      <c r="T423" s="77">
        <v>146</v>
      </c>
      <c r="U423" s="77">
        <v>151</v>
      </c>
      <c r="V423" s="111">
        <v>226</v>
      </c>
      <c r="W423" s="111">
        <v>218</v>
      </c>
      <c r="X423" s="111">
        <v>212</v>
      </c>
      <c r="Y423" s="111">
        <v>203</v>
      </c>
      <c r="Z423" s="111">
        <v>213</v>
      </c>
      <c r="AA423" s="77">
        <v>143</v>
      </c>
      <c r="AB423" s="77">
        <v>143</v>
      </c>
      <c r="AC423" s="111"/>
      <c r="AD423" s="111"/>
      <c r="AE423" s="111"/>
      <c r="AF423" s="111"/>
      <c r="AG423" s="111"/>
      <c r="AH423" s="77"/>
      <c r="AI423" s="77"/>
      <c r="AJ423" s="78">
        <v>214.1</v>
      </c>
      <c r="AK423" s="79">
        <v>37</v>
      </c>
      <c r="AL423" s="80">
        <v>195</v>
      </c>
      <c r="AM423" s="77">
        <v>49</v>
      </c>
      <c r="AN423" s="77">
        <v>146</v>
      </c>
      <c r="AO423" s="81">
        <v>11</v>
      </c>
      <c r="AP423" s="81">
        <v>6</v>
      </c>
      <c r="AQ423" s="81">
        <v>15</v>
      </c>
      <c r="AR423" s="81"/>
      <c r="AS423" s="81"/>
      <c r="AT423" s="81"/>
      <c r="AU423" s="81"/>
      <c r="AV423" s="81"/>
      <c r="AW423" s="81"/>
      <c r="AX423" s="82">
        <v>32</v>
      </c>
      <c r="AY423" s="83">
        <v>1008</v>
      </c>
      <c r="AZ423" s="149">
        <v>0.02</v>
      </c>
      <c r="BA423" s="84">
        <v>3.2000000000000001E-2</v>
      </c>
      <c r="BB423" s="83"/>
      <c r="BC423" s="83">
        <v>0.2</v>
      </c>
      <c r="BD423" s="83">
        <v>4.8</v>
      </c>
      <c r="BE423" s="83">
        <v>6.9</v>
      </c>
      <c r="BF423" s="83">
        <v>215.8</v>
      </c>
      <c r="BG423" s="28" t="s">
        <v>148</v>
      </c>
      <c r="BH423" s="85" t="s">
        <v>187</v>
      </c>
      <c r="BI423" s="85" t="s">
        <v>198</v>
      </c>
      <c r="BJ423" s="85"/>
      <c r="BK423" s="85">
        <v>3</v>
      </c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  <c r="CW423" s="85"/>
    </row>
    <row r="424" spans="1:101" s="86" customFormat="1" ht="31.5" customHeight="1" x14ac:dyDescent="0.35">
      <c r="A424" s="73">
        <v>2021</v>
      </c>
      <c r="B424" s="74">
        <v>1</v>
      </c>
      <c r="C424" s="284">
        <v>44220</v>
      </c>
      <c r="D424" s="74">
        <v>334</v>
      </c>
      <c r="E424" s="74">
        <v>254</v>
      </c>
      <c r="F424" s="74">
        <v>49</v>
      </c>
      <c r="G424" s="75" t="s">
        <v>189</v>
      </c>
      <c r="H424" s="76" t="s">
        <v>190</v>
      </c>
      <c r="I424" s="76" t="s">
        <v>191</v>
      </c>
      <c r="J424" s="76">
        <v>4</v>
      </c>
      <c r="K424" s="76">
        <v>2</v>
      </c>
      <c r="L424" s="285">
        <v>203</v>
      </c>
      <c r="M424" s="286">
        <v>188.79</v>
      </c>
      <c r="N424" s="287">
        <v>217.21</v>
      </c>
      <c r="O424" s="111">
        <v>204</v>
      </c>
      <c r="P424" s="111">
        <v>201</v>
      </c>
      <c r="Q424" s="111">
        <v>195</v>
      </c>
      <c r="R424" s="111">
        <v>198</v>
      </c>
      <c r="S424" s="111">
        <v>202</v>
      </c>
      <c r="T424" s="77">
        <v>142</v>
      </c>
      <c r="U424" s="77">
        <v>142</v>
      </c>
      <c r="V424" s="111">
        <v>233</v>
      </c>
      <c r="W424" s="111">
        <v>208</v>
      </c>
      <c r="X424" s="111">
        <v>210</v>
      </c>
      <c r="Y424" s="111">
        <v>200</v>
      </c>
      <c r="Z424" s="111">
        <v>209</v>
      </c>
      <c r="AA424" s="77">
        <v>140</v>
      </c>
      <c r="AB424" s="77">
        <v>132</v>
      </c>
      <c r="AC424" s="111"/>
      <c r="AD424" s="111"/>
      <c r="AE424" s="111"/>
      <c r="AF424" s="111"/>
      <c r="AG424" s="111"/>
      <c r="AH424" s="77"/>
      <c r="AI424" s="77"/>
      <c r="AJ424" s="78">
        <v>206</v>
      </c>
      <c r="AK424" s="79">
        <v>88</v>
      </c>
      <c r="AL424" s="80">
        <v>164</v>
      </c>
      <c r="AM424" s="77">
        <v>104</v>
      </c>
      <c r="AN424" s="77">
        <v>139</v>
      </c>
      <c r="AO424" s="81">
        <v>7</v>
      </c>
      <c r="AP424" s="81">
        <v>4</v>
      </c>
      <c r="AQ424" s="81">
        <v>6</v>
      </c>
      <c r="AR424" s="81"/>
      <c r="AS424" s="81"/>
      <c r="AT424" s="81"/>
      <c r="AU424" s="81"/>
      <c r="AV424" s="81"/>
      <c r="AW424" s="81"/>
      <c r="AX424" s="82">
        <v>17</v>
      </c>
      <c r="AY424" s="83">
        <v>2177</v>
      </c>
      <c r="AZ424" s="149">
        <v>0.02</v>
      </c>
      <c r="BA424" s="84">
        <v>8.0000000000000002E-3</v>
      </c>
      <c r="BB424" s="83">
        <v>1</v>
      </c>
      <c r="BC424" s="83">
        <v>0.1</v>
      </c>
      <c r="BD424" s="83">
        <v>10.7</v>
      </c>
      <c r="BE424" s="83">
        <v>3.5</v>
      </c>
      <c r="BF424" s="83">
        <v>448.5</v>
      </c>
      <c r="BG424" s="28" t="s">
        <v>148</v>
      </c>
      <c r="BH424" s="85" t="s">
        <v>184</v>
      </c>
      <c r="BI424" s="85" t="s">
        <v>192</v>
      </c>
      <c r="BJ424" s="85"/>
      <c r="BK424" s="85">
        <v>3</v>
      </c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  <c r="CW424" s="85"/>
    </row>
    <row r="425" spans="1:101" s="86" customFormat="1" ht="31.5" customHeight="1" x14ac:dyDescent="0.35">
      <c r="A425" s="73">
        <v>2021</v>
      </c>
      <c r="B425" s="74">
        <v>1</v>
      </c>
      <c r="C425" s="284">
        <v>44221</v>
      </c>
      <c r="D425" s="74">
        <v>10</v>
      </c>
      <c r="E425" s="74">
        <v>24</v>
      </c>
      <c r="F425" s="74">
        <v>2</v>
      </c>
      <c r="G425" s="75" t="s">
        <v>352</v>
      </c>
      <c r="H425" s="76" t="s">
        <v>353</v>
      </c>
      <c r="I425" s="76" t="s">
        <v>144</v>
      </c>
      <c r="J425" s="76">
        <v>4</v>
      </c>
      <c r="K425" s="76">
        <v>2</v>
      </c>
      <c r="L425" s="285">
        <v>166</v>
      </c>
      <c r="M425" s="286">
        <v>154.38</v>
      </c>
      <c r="N425" s="287">
        <v>177.62</v>
      </c>
      <c r="O425" s="111">
        <v>182</v>
      </c>
      <c r="P425" s="111">
        <v>175</v>
      </c>
      <c r="Q425" s="111">
        <v>156</v>
      </c>
      <c r="R425" s="111">
        <v>162</v>
      </c>
      <c r="S425" s="111">
        <v>171</v>
      </c>
      <c r="T425" s="77">
        <v>88</v>
      </c>
      <c r="U425" s="77">
        <v>91</v>
      </c>
      <c r="V425" s="111">
        <v>186</v>
      </c>
      <c r="W425" s="111">
        <v>175</v>
      </c>
      <c r="X425" s="111">
        <v>161</v>
      </c>
      <c r="Y425" s="111">
        <v>180</v>
      </c>
      <c r="Z425" s="111">
        <v>165</v>
      </c>
      <c r="AA425" s="77">
        <v>100</v>
      </c>
      <c r="AB425" s="77">
        <v>98</v>
      </c>
      <c r="AC425" s="111"/>
      <c r="AD425" s="111"/>
      <c r="AE425" s="111"/>
      <c r="AF425" s="111"/>
      <c r="AG425" s="111"/>
      <c r="AH425" s="77"/>
      <c r="AI425" s="77"/>
      <c r="AJ425" s="78">
        <v>171.3</v>
      </c>
      <c r="AK425" s="79">
        <v>145</v>
      </c>
      <c r="AL425" s="80">
        <v>99</v>
      </c>
      <c r="AM425" s="77">
        <v>153</v>
      </c>
      <c r="AN425" s="77">
        <v>94</v>
      </c>
      <c r="AO425" s="81">
        <v>10</v>
      </c>
      <c r="AP425" s="81">
        <v>6</v>
      </c>
      <c r="AQ425" s="81">
        <v>7</v>
      </c>
      <c r="AR425" s="81"/>
      <c r="AS425" s="81"/>
      <c r="AT425" s="81"/>
      <c r="AU425" s="81"/>
      <c r="AV425" s="81"/>
      <c r="AW425" s="81"/>
      <c r="AX425" s="82">
        <v>23</v>
      </c>
      <c r="AY425" s="83">
        <v>3023</v>
      </c>
      <c r="AZ425" s="149">
        <v>1.4999999999999999E-2</v>
      </c>
      <c r="BA425" s="84">
        <v>8.0000000000000002E-3</v>
      </c>
      <c r="BB425" s="83">
        <v>1</v>
      </c>
      <c r="BC425" s="83">
        <v>0.1</v>
      </c>
      <c r="BD425" s="83">
        <v>18.2</v>
      </c>
      <c r="BE425" s="83">
        <v>3.9</v>
      </c>
      <c r="BF425" s="83">
        <v>517.79999999999995</v>
      </c>
      <c r="BG425" s="28" t="s">
        <v>148</v>
      </c>
      <c r="BH425" s="85" t="s">
        <v>149</v>
      </c>
      <c r="BI425" s="85" t="s">
        <v>354</v>
      </c>
      <c r="BJ425" s="85" t="s">
        <v>208</v>
      </c>
      <c r="BK425" s="85">
        <v>4</v>
      </c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  <c r="CW425" s="85"/>
    </row>
    <row r="426" spans="1:101" s="86" customFormat="1" ht="31.5" customHeight="1" x14ac:dyDescent="0.35">
      <c r="A426" s="73">
        <v>2021</v>
      </c>
      <c r="B426" s="74">
        <v>1</v>
      </c>
      <c r="C426" s="284">
        <v>44221</v>
      </c>
      <c r="D426" s="74">
        <v>10</v>
      </c>
      <c r="E426" s="74">
        <v>25</v>
      </c>
      <c r="F426" s="74">
        <v>2</v>
      </c>
      <c r="G426" s="75" t="s">
        <v>355</v>
      </c>
      <c r="H426" s="76" t="s">
        <v>356</v>
      </c>
      <c r="I426" s="76" t="s">
        <v>144</v>
      </c>
      <c r="J426" s="76">
        <v>4</v>
      </c>
      <c r="K426" s="76">
        <v>2</v>
      </c>
      <c r="L426" s="285">
        <v>162</v>
      </c>
      <c r="M426" s="286">
        <v>150.66</v>
      </c>
      <c r="N426" s="287">
        <v>173.34</v>
      </c>
      <c r="O426" s="111">
        <v>169</v>
      </c>
      <c r="P426" s="111">
        <v>168</v>
      </c>
      <c r="Q426" s="111">
        <v>165</v>
      </c>
      <c r="R426" s="111">
        <v>169</v>
      </c>
      <c r="S426" s="111">
        <v>172</v>
      </c>
      <c r="T426" s="77">
        <v>88</v>
      </c>
      <c r="U426" s="77">
        <v>91</v>
      </c>
      <c r="V426" s="111">
        <v>198</v>
      </c>
      <c r="W426" s="111">
        <v>171</v>
      </c>
      <c r="X426" s="111">
        <v>170</v>
      </c>
      <c r="Y426" s="111">
        <v>175</v>
      </c>
      <c r="Z426" s="111">
        <v>171</v>
      </c>
      <c r="AA426" s="77">
        <v>100</v>
      </c>
      <c r="AB426" s="77">
        <v>98</v>
      </c>
      <c r="AC426" s="111"/>
      <c r="AD426" s="111"/>
      <c r="AE426" s="111"/>
      <c r="AF426" s="111"/>
      <c r="AG426" s="111"/>
      <c r="AH426" s="77"/>
      <c r="AI426" s="77"/>
      <c r="AJ426" s="78">
        <v>172.8</v>
      </c>
      <c r="AK426" s="79">
        <v>145</v>
      </c>
      <c r="AL426" s="80">
        <v>99</v>
      </c>
      <c r="AM426" s="77">
        <v>153</v>
      </c>
      <c r="AN426" s="77">
        <v>94</v>
      </c>
      <c r="AO426" s="81">
        <v>14</v>
      </c>
      <c r="AP426" s="81">
        <v>4</v>
      </c>
      <c r="AQ426" s="81">
        <v>5</v>
      </c>
      <c r="AR426" s="81"/>
      <c r="AS426" s="81"/>
      <c r="AT426" s="81"/>
      <c r="AU426" s="81"/>
      <c r="AV426" s="81"/>
      <c r="AW426" s="81"/>
      <c r="AX426" s="82">
        <v>23</v>
      </c>
      <c r="AY426" s="83">
        <v>3023</v>
      </c>
      <c r="AZ426" s="149">
        <v>1.4999999999999999E-2</v>
      </c>
      <c r="BA426" s="84">
        <v>8.0000000000000002E-3</v>
      </c>
      <c r="BB426" s="83">
        <v>1</v>
      </c>
      <c r="BC426" s="83">
        <v>0.1</v>
      </c>
      <c r="BD426" s="83">
        <v>18.7</v>
      </c>
      <c r="BE426" s="83">
        <v>4</v>
      </c>
      <c r="BF426" s="83">
        <v>522.4</v>
      </c>
      <c r="BG426" s="28" t="s">
        <v>148</v>
      </c>
      <c r="BH426" s="85" t="s">
        <v>149</v>
      </c>
      <c r="BI426" s="85" t="s">
        <v>357</v>
      </c>
      <c r="BJ426" s="85" t="s">
        <v>208</v>
      </c>
      <c r="BK426" s="85">
        <v>4</v>
      </c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  <c r="CW426" s="85"/>
    </row>
    <row r="427" spans="1:101" s="86" customFormat="1" ht="31.5" hidden="1" customHeight="1" x14ac:dyDescent="0.35">
      <c r="A427" s="73">
        <v>2021</v>
      </c>
      <c r="B427" s="74">
        <v>1</v>
      </c>
      <c r="C427" s="284">
        <v>44221</v>
      </c>
      <c r="D427" s="74">
        <v>142</v>
      </c>
      <c r="E427" s="74">
        <v>280</v>
      </c>
      <c r="F427" s="74">
        <v>2</v>
      </c>
      <c r="G427" s="75" t="s">
        <v>297</v>
      </c>
      <c r="H427" s="76" t="s">
        <v>298</v>
      </c>
      <c r="I427" s="76" t="s">
        <v>144</v>
      </c>
      <c r="J427" s="76">
        <v>3</v>
      </c>
      <c r="K427" s="76">
        <v>2</v>
      </c>
      <c r="L427" s="285">
        <v>323</v>
      </c>
      <c r="M427" s="286">
        <v>300.39</v>
      </c>
      <c r="N427" s="287">
        <v>345.61</v>
      </c>
      <c r="O427" s="111"/>
      <c r="P427" s="111"/>
      <c r="Q427" s="111"/>
      <c r="R427" s="111"/>
      <c r="S427" s="111"/>
      <c r="T427" s="77"/>
      <c r="U427" s="77"/>
      <c r="V427" s="111"/>
      <c r="W427" s="111"/>
      <c r="X427" s="111"/>
      <c r="Y427" s="111"/>
      <c r="Z427" s="111"/>
      <c r="AA427" s="77"/>
      <c r="AB427" s="77"/>
      <c r="AC427" s="111"/>
      <c r="AD427" s="111"/>
      <c r="AE427" s="111"/>
      <c r="AF427" s="111"/>
      <c r="AG427" s="111"/>
      <c r="AH427" s="77"/>
      <c r="AI427" s="77"/>
      <c r="AJ427" s="78"/>
      <c r="AK427" s="79">
        <v>105</v>
      </c>
      <c r="AL427" s="80">
        <v>103</v>
      </c>
      <c r="AM427" s="77"/>
      <c r="AN427" s="77"/>
      <c r="AO427" s="81"/>
      <c r="AP427" s="81"/>
      <c r="AQ427" s="81"/>
      <c r="AR427" s="81"/>
      <c r="AS427" s="81"/>
      <c r="AT427" s="81"/>
      <c r="AU427" s="81"/>
      <c r="AV427" s="81"/>
      <c r="AW427" s="81"/>
      <c r="AX427" s="82"/>
      <c r="AY427" s="83">
        <v>5</v>
      </c>
      <c r="AZ427" s="149">
        <v>1.4999999999999999E-2</v>
      </c>
      <c r="BA427" s="84"/>
      <c r="BB427" s="83"/>
      <c r="BC427" s="83"/>
      <c r="BD427" s="83">
        <v>0</v>
      </c>
      <c r="BE427" s="83"/>
      <c r="BF427" s="83"/>
      <c r="BG427" s="28" t="s">
        <v>145</v>
      </c>
      <c r="BH427" s="85"/>
      <c r="BI427" s="85"/>
      <c r="BJ427" s="85"/>
      <c r="BK427" s="85">
        <v>4</v>
      </c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  <c r="CW427" s="85"/>
    </row>
    <row r="428" spans="1:101" s="86" customFormat="1" ht="31.5" hidden="1" customHeight="1" x14ac:dyDescent="0.35">
      <c r="A428" s="73">
        <v>2021</v>
      </c>
      <c r="B428" s="74">
        <v>1</v>
      </c>
      <c r="C428" s="284">
        <v>44221</v>
      </c>
      <c r="D428" s="74">
        <v>376</v>
      </c>
      <c r="E428" s="74">
        <v>438</v>
      </c>
      <c r="F428" s="74">
        <v>3</v>
      </c>
      <c r="G428" s="75" t="s">
        <v>151</v>
      </c>
      <c r="H428" s="76" t="s">
        <v>152</v>
      </c>
      <c r="I428" s="76" t="s">
        <v>144</v>
      </c>
      <c r="J428" s="76">
        <v>3</v>
      </c>
      <c r="K428" s="76">
        <v>2</v>
      </c>
      <c r="L428" s="285">
        <v>336</v>
      </c>
      <c r="M428" s="286">
        <v>316.17599999999999</v>
      </c>
      <c r="N428" s="287">
        <v>359.85599999999999</v>
      </c>
      <c r="O428" s="111">
        <v>340</v>
      </c>
      <c r="P428" s="111">
        <v>342</v>
      </c>
      <c r="Q428" s="111">
        <v>337</v>
      </c>
      <c r="R428" s="111">
        <v>345</v>
      </c>
      <c r="S428" s="111">
        <v>349</v>
      </c>
      <c r="T428" s="77">
        <v>139</v>
      </c>
      <c r="U428" s="77">
        <v>140</v>
      </c>
      <c r="V428" s="111">
        <v>363</v>
      </c>
      <c r="W428" s="111">
        <v>355</v>
      </c>
      <c r="X428" s="111">
        <v>352</v>
      </c>
      <c r="Y428" s="111">
        <v>365</v>
      </c>
      <c r="Z428" s="111">
        <v>353</v>
      </c>
      <c r="AA428" s="77">
        <v>149</v>
      </c>
      <c r="AB428" s="77">
        <v>149</v>
      </c>
      <c r="AC428" s="111"/>
      <c r="AD428" s="111"/>
      <c r="AE428" s="111"/>
      <c r="AF428" s="111"/>
      <c r="AG428" s="111"/>
      <c r="AH428" s="77"/>
      <c r="AI428" s="77"/>
      <c r="AJ428" s="78">
        <v>350.1</v>
      </c>
      <c r="AK428" s="79">
        <v>67</v>
      </c>
      <c r="AL428" s="80">
        <v>161</v>
      </c>
      <c r="AM428" s="77">
        <v>75</v>
      </c>
      <c r="AN428" s="77">
        <v>144</v>
      </c>
      <c r="AO428" s="81">
        <v>9</v>
      </c>
      <c r="AP428" s="81">
        <v>4</v>
      </c>
      <c r="AQ428" s="81">
        <v>6</v>
      </c>
      <c r="AR428" s="81"/>
      <c r="AS428" s="81"/>
      <c r="AT428" s="81"/>
      <c r="AU428" s="81"/>
      <c r="AV428" s="81"/>
      <c r="AW428" s="81"/>
      <c r="AX428" s="82">
        <v>19</v>
      </c>
      <c r="AY428" s="83">
        <v>1447</v>
      </c>
      <c r="AZ428" s="149">
        <v>1.4999999999999999E-2</v>
      </c>
      <c r="BA428" s="84">
        <v>1.2999999999999999E-2</v>
      </c>
      <c r="BB428" s="83">
        <v>1</v>
      </c>
      <c r="BC428" s="83">
        <v>0.1</v>
      </c>
      <c r="BD428" s="83">
        <v>4.3</v>
      </c>
      <c r="BE428" s="83">
        <v>6.7</v>
      </c>
      <c r="BF428" s="83">
        <v>506.6</v>
      </c>
      <c r="BG428" s="28" t="s">
        <v>153</v>
      </c>
      <c r="BH428" s="85" t="s">
        <v>154</v>
      </c>
      <c r="BI428" s="85" t="s">
        <v>155</v>
      </c>
      <c r="BJ428" s="85" t="s">
        <v>156</v>
      </c>
      <c r="BK428" s="85">
        <v>4</v>
      </c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  <c r="CW428" s="85"/>
    </row>
    <row r="429" spans="1:101" s="86" customFormat="1" ht="31.5" hidden="1" customHeight="1" x14ac:dyDescent="0.35">
      <c r="A429" s="73">
        <v>2021</v>
      </c>
      <c r="B429" s="74">
        <v>1</v>
      </c>
      <c r="C429" s="284">
        <v>44221</v>
      </c>
      <c r="D429" s="74">
        <v>47</v>
      </c>
      <c r="E429" s="74">
        <v>122</v>
      </c>
      <c r="F429" s="74">
        <v>4</v>
      </c>
      <c r="G429" s="75" t="s">
        <v>163</v>
      </c>
      <c r="H429" s="76" t="s">
        <v>164</v>
      </c>
      <c r="I429" s="76" t="s">
        <v>165</v>
      </c>
      <c r="J429" s="76">
        <v>2</v>
      </c>
      <c r="K429" s="76">
        <v>1</v>
      </c>
      <c r="L429" s="285">
        <v>280</v>
      </c>
      <c r="M429" s="286">
        <v>267.39999999999998</v>
      </c>
      <c r="N429" s="287">
        <v>292.60000000000002</v>
      </c>
      <c r="O429" s="111"/>
      <c r="P429" s="111"/>
      <c r="Q429" s="111"/>
      <c r="R429" s="111"/>
      <c r="S429" s="111"/>
      <c r="T429" s="77"/>
      <c r="U429" s="77"/>
      <c r="V429" s="111"/>
      <c r="W429" s="111"/>
      <c r="X429" s="111"/>
      <c r="Y429" s="111"/>
      <c r="Z429" s="111"/>
      <c r="AA429" s="77"/>
      <c r="AB429" s="77"/>
      <c r="AC429" s="111"/>
      <c r="AD429" s="111"/>
      <c r="AE429" s="111"/>
      <c r="AF429" s="111"/>
      <c r="AG429" s="111"/>
      <c r="AH429" s="77"/>
      <c r="AI429" s="77"/>
      <c r="AJ429" s="78"/>
      <c r="AK429" s="79">
        <v>63</v>
      </c>
      <c r="AL429" s="80">
        <v>115</v>
      </c>
      <c r="AM429" s="77"/>
      <c r="AN429" s="77"/>
      <c r="AO429" s="81"/>
      <c r="AP429" s="81"/>
      <c r="AQ429" s="81"/>
      <c r="AR429" s="81"/>
      <c r="AS429" s="81"/>
      <c r="AT429" s="81"/>
      <c r="AU429" s="81"/>
      <c r="AV429" s="81"/>
      <c r="AW429" s="81"/>
      <c r="AX429" s="82"/>
      <c r="AY429" s="83">
        <v>100</v>
      </c>
      <c r="AZ429" s="149">
        <v>1.4999999999999999E-2</v>
      </c>
      <c r="BA429" s="84"/>
      <c r="BB429" s="83"/>
      <c r="BC429" s="83"/>
      <c r="BD429" s="83">
        <v>0.4</v>
      </c>
      <c r="BE429" s="83"/>
      <c r="BF429" s="83"/>
      <c r="BG429" s="28" t="s">
        <v>153</v>
      </c>
      <c r="BH429" s="85" t="s">
        <v>154</v>
      </c>
      <c r="BI429" s="85" t="s">
        <v>166</v>
      </c>
      <c r="BJ429" s="85" t="s">
        <v>167</v>
      </c>
      <c r="BK429" s="85">
        <v>4</v>
      </c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  <c r="CW429" s="85"/>
    </row>
    <row r="430" spans="1:101" s="86" customFormat="1" ht="31.5" hidden="1" customHeight="1" x14ac:dyDescent="0.35">
      <c r="A430" s="73">
        <v>2021</v>
      </c>
      <c r="B430" s="74">
        <v>1</v>
      </c>
      <c r="C430" s="284">
        <v>44221</v>
      </c>
      <c r="D430" s="74">
        <v>190</v>
      </c>
      <c r="E430" s="74">
        <v>342</v>
      </c>
      <c r="F430" s="74">
        <v>4</v>
      </c>
      <c r="G430" s="75" t="s">
        <v>337</v>
      </c>
      <c r="H430" s="76" t="s">
        <v>338</v>
      </c>
      <c r="I430" s="76" t="s">
        <v>144</v>
      </c>
      <c r="J430" s="76">
        <v>3</v>
      </c>
      <c r="K430" s="76">
        <v>2</v>
      </c>
      <c r="L430" s="285">
        <v>567</v>
      </c>
      <c r="M430" s="286">
        <v>533.54700000000003</v>
      </c>
      <c r="N430" s="287">
        <v>607.25699999999995</v>
      </c>
      <c r="O430" s="111">
        <v>593</v>
      </c>
      <c r="P430" s="111">
        <v>592</v>
      </c>
      <c r="Q430" s="111">
        <v>606</v>
      </c>
      <c r="R430" s="111">
        <v>592</v>
      </c>
      <c r="S430" s="111">
        <v>586</v>
      </c>
      <c r="T430" s="77">
        <v>199</v>
      </c>
      <c r="U430" s="77">
        <v>198</v>
      </c>
      <c r="V430" s="111">
        <v>575</v>
      </c>
      <c r="W430" s="111">
        <v>576</v>
      </c>
      <c r="X430" s="111">
        <v>586</v>
      </c>
      <c r="Y430" s="111">
        <v>560</v>
      </c>
      <c r="Z430" s="111">
        <v>591</v>
      </c>
      <c r="AA430" s="77">
        <v>165</v>
      </c>
      <c r="AB430" s="77">
        <v>159</v>
      </c>
      <c r="AC430" s="111"/>
      <c r="AD430" s="111"/>
      <c r="AE430" s="111"/>
      <c r="AF430" s="111"/>
      <c r="AG430" s="111"/>
      <c r="AH430" s="77"/>
      <c r="AI430" s="77"/>
      <c r="AJ430" s="78">
        <v>585.70000000000005</v>
      </c>
      <c r="AK430" s="79">
        <v>60</v>
      </c>
      <c r="AL430" s="80">
        <v>180</v>
      </c>
      <c r="AM430" s="77">
        <v>60</v>
      </c>
      <c r="AN430" s="77">
        <v>180</v>
      </c>
      <c r="AO430" s="81">
        <v>10</v>
      </c>
      <c r="AP430" s="81">
        <v>8</v>
      </c>
      <c r="AQ430" s="81">
        <v>10</v>
      </c>
      <c r="AR430" s="81"/>
      <c r="AS430" s="81">
        <v>5</v>
      </c>
      <c r="AT430" s="81"/>
      <c r="AU430" s="81"/>
      <c r="AV430" s="81"/>
      <c r="AW430" s="81"/>
      <c r="AX430" s="82">
        <v>33</v>
      </c>
      <c r="AY430" s="83">
        <v>1313</v>
      </c>
      <c r="AZ430" s="149">
        <v>1.4999999999999999E-2</v>
      </c>
      <c r="BA430" s="84">
        <v>2.5000000000000001E-2</v>
      </c>
      <c r="BB430" s="83"/>
      <c r="BC430" s="83">
        <v>0.1</v>
      </c>
      <c r="BD430" s="83">
        <v>2.2999999999999998</v>
      </c>
      <c r="BE430" s="83">
        <v>19.3</v>
      </c>
      <c r="BF430" s="83">
        <v>769</v>
      </c>
      <c r="BG430" s="28" t="s">
        <v>153</v>
      </c>
      <c r="BH430" s="85" t="s">
        <v>154</v>
      </c>
      <c r="BI430" s="85" t="s">
        <v>339</v>
      </c>
      <c r="BJ430" s="85" t="s">
        <v>156</v>
      </c>
      <c r="BK430" s="85">
        <v>4</v>
      </c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  <c r="CW430" s="85"/>
    </row>
    <row r="431" spans="1:101" s="86" customFormat="1" ht="31.5" customHeight="1" x14ac:dyDescent="0.35">
      <c r="A431" s="73">
        <v>2021</v>
      </c>
      <c r="B431" s="74">
        <v>1</v>
      </c>
      <c r="C431" s="284">
        <v>44221</v>
      </c>
      <c r="D431" s="74">
        <v>212</v>
      </c>
      <c r="E431" s="74">
        <v>140</v>
      </c>
      <c r="F431" s="74">
        <v>5</v>
      </c>
      <c r="G431" s="75" t="s">
        <v>199</v>
      </c>
      <c r="H431" s="76" t="s">
        <v>200</v>
      </c>
      <c r="I431" s="76" t="s">
        <v>144</v>
      </c>
      <c r="J431" s="76">
        <v>2</v>
      </c>
      <c r="K431" s="76">
        <v>2</v>
      </c>
      <c r="L431" s="285">
        <v>485</v>
      </c>
      <c r="M431" s="286">
        <v>451.05</v>
      </c>
      <c r="N431" s="287">
        <v>518.95000000000005</v>
      </c>
      <c r="O431" s="111"/>
      <c r="P431" s="111"/>
      <c r="Q431" s="111"/>
      <c r="R431" s="111">
        <v>482</v>
      </c>
      <c r="S431" s="111">
        <v>491</v>
      </c>
      <c r="T431" s="77"/>
      <c r="U431" s="77">
        <v>118</v>
      </c>
      <c r="V431" s="111">
        <v>562</v>
      </c>
      <c r="W431" s="111">
        <v>517</v>
      </c>
      <c r="X431" s="111">
        <v>500</v>
      </c>
      <c r="Y431" s="111">
        <v>506</v>
      </c>
      <c r="Z431" s="111">
        <v>511</v>
      </c>
      <c r="AA431" s="77">
        <v>120</v>
      </c>
      <c r="AB431" s="77">
        <v>110</v>
      </c>
      <c r="AC431" s="111"/>
      <c r="AD431" s="111"/>
      <c r="AE431" s="111"/>
      <c r="AF431" s="111"/>
      <c r="AG431" s="111"/>
      <c r="AH431" s="77"/>
      <c r="AI431" s="77"/>
      <c r="AJ431" s="78">
        <v>509.9</v>
      </c>
      <c r="AK431" s="79">
        <v>60</v>
      </c>
      <c r="AL431" s="80">
        <v>120</v>
      </c>
      <c r="AM431" s="77">
        <v>62</v>
      </c>
      <c r="AN431" s="77">
        <v>116</v>
      </c>
      <c r="AO431" s="81">
        <v>10</v>
      </c>
      <c r="AP431" s="81">
        <v>2</v>
      </c>
      <c r="AQ431" s="81">
        <v>1</v>
      </c>
      <c r="AR431" s="81"/>
      <c r="AS431" s="81"/>
      <c r="AT431" s="81"/>
      <c r="AU431" s="81"/>
      <c r="AV431" s="81"/>
      <c r="AW431" s="81"/>
      <c r="AX431" s="82">
        <v>13</v>
      </c>
      <c r="AY431" s="83">
        <v>825</v>
      </c>
      <c r="AZ431" s="149">
        <v>1.4999999999999999E-2</v>
      </c>
      <c r="BA431" s="84">
        <v>1.6E-2</v>
      </c>
      <c r="BB431" s="83"/>
      <c r="BC431" s="83">
        <v>0</v>
      </c>
      <c r="BD431" s="83">
        <v>1.7</v>
      </c>
      <c r="BE431" s="83">
        <v>6.6</v>
      </c>
      <c r="BF431" s="83">
        <v>420.7</v>
      </c>
      <c r="BG431" s="28" t="s">
        <v>148</v>
      </c>
      <c r="BH431" s="85" t="s">
        <v>187</v>
      </c>
      <c r="BI431" s="85" t="s">
        <v>201</v>
      </c>
      <c r="BJ431" s="85"/>
      <c r="BK431" s="85">
        <v>4</v>
      </c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  <c r="CW431" s="85"/>
    </row>
    <row r="432" spans="1:101" s="86" customFormat="1" ht="31.5" customHeight="1" x14ac:dyDescent="0.35">
      <c r="A432" s="73">
        <v>2021</v>
      </c>
      <c r="B432" s="74">
        <v>1</v>
      </c>
      <c r="C432" s="284">
        <v>44221</v>
      </c>
      <c r="D432" s="74">
        <v>212</v>
      </c>
      <c r="E432" s="74">
        <v>178</v>
      </c>
      <c r="F432" s="74">
        <v>5</v>
      </c>
      <c r="G432" s="75" t="s">
        <v>202</v>
      </c>
      <c r="H432" s="76" t="s">
        <v>203</v>
      </c>
      <c r="I432" s="76" t="s">
        <v>144</v>
      </c>
      <c r="J432" s="76">
        <v>2</v>
      </c>
      <c r="K432" s="76">
        <v>2</v>
      </c>
      <c r="L432" s="285">
        <v>50</v>
      </c>
      <c r="M432" s="286">
        <v>46.5</v>
      </c>
      <c r="N432" s="287">
        <v>53.5</v>
      </c>
      <c r="O432" s="111"/>
      <c r="P432" s="111"/>
      <c r="Q432" s="111"/>
      <c r="R432" s="111">
        <v>49</v>
      </c>
      <c r="S432" s="111">
        <v>52</v>
      </c>
      <c r="T432" s="77"/>
      <c r="U432" s="77">
        <v>118</v>
      </c>
      <c r="V432" s="111">
        <v>77</v>
      </c>
      <c r="W432" s="111">
        <v>51</v>
      </c>
      <c r="X432" s="111">
        <v>53</v>
      </c>
      <c r="Y432" s="111">
        <v>49</v>
      </c>
      <c r="Z432" s="111">
        <v>53</v>
      </c>
      <c r="AA432" s="77">
        <v>120</v>
      </c>
      <c r="AB432" s="77">
        <v>110</v>
      </c>
      <c r="AC432" s="111"/>
      <c r="AD432" s="111"/>
      <c r="AE432" s="111"/>
      <c r="AF432" s="111"/>
      <c r="AG432" s="111"/>
      <c r="AH432" s="77"/>
      <c r="AI432" s="77"/>
      <c r="AJ432" s="78">
        <v>54.9</v>
      </c>
      <c r="AK432" s="79">
        <v>60</v>
      </c>
      <c r="AL432" s="80">
        <v>120</v>
      </c>
      <c r="AM432" s="77">
        <v>62</v>
      </c>
      <c r="AN432" s="77">
        <v>116</v>
      </c>
      <c r="AO432" s="81">
        <v>9</v>
      </c>
      <c r="AP432" s="81">
        <v>2</v>
      </c>
      <c r="AQ432" s="81">
        <v>8</v>
      </c>
      <c r="AR432" s="81"/>
      <c r="AS432" s="81"/>
      <c r="AT432" s="81"/>
      <c r="AU432" s="81"/>
      <c r="AV432" s="81"/>
      <c r="AW432" s="81"/>
      <c r="AX432" s="82">
        <v>19</v>
      </c>
      <c r="AY432" s="83">
        <v>789</v>
      </c>
      <c r="AZ432" s="149">
        <v>1.4999999999999999E-2</v>
      </c>
      <c r="BA432" s="84">
        <v>2.4E-2</v>
      </c>
      <c r="BB432" s="83"/>
      <c r="BC432" s="83">
        <v>0.4</v>
      </c>
      <c r="BD432" s="83">
        <v>15.8</v>
      </c>
      <c r="BE432" s="83">
        <v>1</v>
      </c>
      <c r="BF432" s="83">
        <v>43.3</v>
      </c>
      <c r="BG432" s="28" t="s">
        <v>148</v>
      </c>
      <c r="BH432" s="85" t="s">
        <v>187</v>
      </c>
      <c r="BI432" s="85" t="s">
        <v>204</v>
      </c>
      <c r="BJ432" s="85"/>
      <c r="BK432" s="85">
        <v>4</v>
      </c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  <c r="CW432" s="85"/>
    </row>
    <row r="433" spans="1:101" s="86" customFormat="1" ht="31.5" customHeight="1" x14ac:dyDescent="0.35">
      <c r="A433" s="73">
        <v>2021</v>
      </c>
      <c r="B433" s="74">
        <v>1</v>
      </c>
      <c r="C433" s="284">
        <v>44221</v>
      </c>
      <c r="D433" s="74">
        <v>407</v>
      </c>
      <c r="E433" s="74">
        <v>627</v>
      </c>
      <c r="F433" s="74">
        <v>5</v>
      </c>
      <c r="G433" s="75" t="s">
        <v>340</v>
      </c>
      <c r="H433" s="76" t="s">
        <v>341</v>
      </c>
      <c r="I433" s="76" t="s">
        <v>144</v>
      </c>
      <c r="J433" s="76">
        <v>1</v>
      </c>
      <c r="K433" s="76">
        <v>5</v>
      </c>
      <c r="L433" s="285">
        <v>418.5</v>
      </c>
      <c r="M433" s="286">
        <v>384.97815000000003</v>
      </c>
      <c r="N433" s="287">
        <v>452.02184999999997</v>
      </c>
      <c r="O433" s="111">
        <v>416</v>
      </c>
      <c r="P433" s="111"/>
      <c r="Q433" s="111"/>
      <c r="R433" s="111"/>
      <c r="S433" s="111"/>
      <c r="T433" s="77"/>
      <c r="U433" s="77"/>
      <c r="V433" s="111"/>
      <c r="W433" s="111"/>
      <c r="X433" s="111"/>
      <c r="Y433" s="111"/>
      <c r="Z433" s="111"/>
      <c r="AA433" s="77"/>
      <c r="AB433" s="77"/>
      <c r="AC433" s="111"/>
      <c r="AD433" s="111"/>
      <c r="AE433" s="111"/>
      <c r="AF433" s="111"/>
      <c r="AG433" s="111"/>
      <c r="AH433" s="77"/>
      <c r="AI433" s="77"/>
      <c r="AJ433" s="78">
        <v>416</v>
      </c>
      <c r="AK433" s="79">
        <v>18</v>
      </c>
      <c r="AL433" s="80">
        <v>200</v>
      </c>
      <c r="AM433" s="77"/>
      <c r="AN433" s="77"/>
      <c r="AO433" s="81">
        <v>2</v>
      </c>
      <c r="AP433" s="81">
        <v>4</v>
      </c>
      <c r="AQ433" s="81">
        <v>1</v>
      </c>
      <c r="AR433" s="81"/>
      <c r="AS433" s="81"/>
      <c r="AT433" s="81"/>
      <c r="AU433" s="81"/>
      <c r="AV433" s="81"/>
      <c r="AW433" s="81"/>
      <c r="AX433" s="82">
        <v>7</v>
      </c>
      <c r="AY433" s="83">
        <v>52</v>
      </c>
      <c r="AZ433" s="149">
        <v>1.4999999999999999E-2</v>
      </c>
      <c r="BA433" s="84">
        <v>0.13500000000000001</v>
      </c>
      <c r="BB433" s="83"/>
      <c r="BC433" s="83">
        <v>0</v>
      </c>
      <c r="BD433" s="83">
        <v>0.1</v>
      </c>
      <c r="BE433" s="83">
        <v>2.9</v>
      </c>
      <c r="BF433" s="83">
        <v>21.6</v>
      </c>
      <c r="BG433" s="28" t="s">
        <v>148</v>
      </c>
      <c r="BH433" s="85" t="s">
        <v>149</v>
      </c>
      <c r="BI433" s="85" t="s">
        <v>342</v>
      </c>
      <c r="BJ433" s="85"/>
      <c r="BK433" s="85">
        <v>4</v>
      </c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  <c r="CW433" s="85"/>
    </row>
    <row r="434" spans="1:101" s="86" customFormat="1" ht="31.5" customHeight="1" x14ac:dyDescent="0.35">
      <c r="A434" s="73">
        <v>2021</v>
      </c>
      <c r="B434" s="74">
        <v>1</v>
      </c>
      <c r="C434" s="284">
        <v>44221</v>
      </c>
      <c r="D434" s="74">
        <v>407</v>
      </c>
      <c r="E434" s="74">
        <v>628</v>
      </c>
      <c r="F434" s="74">
        <v>5</v>
      </c>
      <c r="G434" s="75" t="s">
        <v>343</v>
      </c>
      <c r="H434" s="76" t="s">
        <v>344</v>
      </c>
      <c r="I434" s="76" t="s">
        <v>144</v>
      </c>
      <c r="J434" s="76">
        <v>1</v>
      </c>
      <c r="K434" s="76">
        <v>5</v>
      </c>
      <c r="L434" s="285">
        <v>330</v>
      </c>
      <c r="M434" s="286">
        <v>303.99599999999998</v>
      </c>
      <c r="N434" s="287">
        <v>356.00400000000002</v>
      </c>
      <c r="O434" s="111">
        <v>319</v>
      </c>
      <c r="P434" s="111"/>
      <c r="Q434" s="111"/>
      <c r="R434" s="111"/>
      <c r="S434" s="111"/>
      <c r="T434" s="77"/>
      <c r="U434" s="77"/>
      <c r="V434" s="111"/>
      <c r="W434" s="111"/>
      <c r="X434" s="111"/>
      <c r="Y434" s="111"/>
      <c r="Z434" s="111"/>
      <c r="AA434" s="77"/>
      <c r="AB434" s="77"/>
      <c r="AC434" s="111"/>
      <c r="AD434" s="111"/>
      <c r="AE434" s="111"/>
      <c r="AF434" s="111"/>
      <c r="AG434" s="111"/>
      <c r="AH434" s="77"/>
      <c r="AI434" s="77"/>
      <c r="AJ434" s="78">
        <v>319</v>
      </c>
      <c r="AK434" s="79">
        <v>18</v>
      </c>
      <c r="AL434" s="80">
        <v>200</v>
      </c>
      <c r="AM434" s="77"/>
      <c r="AN434" s="77"/>
      <c r="AO434" s="81">
        <v>2</v>
      </c>
      <c r="AP434" s="81">
        <v>2</v>
      </c>
      <c r="AQ434" s="81">
        <v>2</v>
      </c>
      <c r="AR434" s="81"/>
      <c r="AS434" s="81"/>
      <c r="AT434" s="81"/>
      <c r="AU434" s="81"/>
      <c r="AV434" s="81"/>
      <c r="AW434" s="81"/>
      <c r="AX434" s="82">
        <v>6</v>
      </c>
      <c r="AY434" s="83">
        <v>51</v>
      </c>
      <c r="AZ434" s="149">
        <v>1.4999999999999999E-2</v>
      </c>
      <c r="BA434" s="84">
        <v>0.11799999999999999</v>
      </c>
      <c r="BB434" s="83"/>
      <c r="BC434" s="83">
        <v>0</v>
      </c>
      <c r="BD434" s="83">
        <v>0.2</v>
      </c>
      <c r="BE434" s="83">
        <v>1.9</v>
      </c>
      <c r="BF434" s="83">
        <v>16.3</v>
      </c>
      <c r="BG434" s="28" t="s">
        <v>148</v>
      </c>
      <c r="BH434" s="85" t="s">
        <v>149</v>
      </c>
      <c r="BI434" s="85" t="s">
        <v>217</v>
      </c>
      <c r="BJ434" s="85"/>
      <c r="BK434" s="85">
        <v>4</v>
      </c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  <c r="CW434" s="85"/>
    </row>
    <row r="435" spans="1:101" s="86" customFormat="1" ht="31.5" customHeight="1" x14ac:dyDescent="0.35">
      <c r="A435" s="73">
        <v>2021</v>
      </c>
      <c r="B435" s="74">
        <v>1</v>
      </c>
      <c r="C435" s="284">
        <v>44221</v>
      </c>
      <c r="D435" s="74">
        <v>407</v>
      </c>
      <c r="E435" s="74">
        <v>629</v>
      </c>
      <c r="F435" s="74">
        <v>5</v>
      </c>
      <c r="G435" s="75" t="s">
        <v>345</v>
      </c>
      <c r="H435" s="76" t="s">
        <v>346</v>
      </c>
      <c r="I435" s="76" t="s">
        <v>144</v>
      </c>
      <c r="J435" s="76">
        <v>1</v>
      </c>
      <c r="K435" s="76">
        <v>5</v>
      </c>
      <c r="L435" s="285">
        <v>221</v>
      </c>
      <c r="M435" s="286">
        <v>203.983</v>
      </c>
      <c r="N435" s="287">
        <v>238.017</v>
      </c>
      <c r="O435" s="111">
        <v>222</v>
      </c>
      <c r="P435" s="111"/>
      <c r="Q435" s="111"/>
      <c r="R435" s="111"/>
      <c r="S435" s="111"/>
      <c r="T435" s="77"/>
      <c r="U435" s="77"/>
      <c r="V435" s="111"/>
      <c r="W435" s="111"/>
      <c r="X435" s="111"/>
      <c r="Y435" s="111"/>
      <c r="Z435" s="111"/>
      <c r="AA435" s="77"/>
      <c r="AB435" s="77"/>
      <c r="AC435" s="111"/>
      <c r="AD435" s="111"/>
      <c r="AE435" s="111"/>
      <c r="AF435" s="111"/>
      <c r="AG435" s="111"/>
      <c r="AH435" s="77"/>
      <c r="AI435" s="77"/>
      <c r="AJ435" s="78">
        <v>222</v>
      </c>
      <c r="AK435" s="79">
        <v>18</v>
      </c>
      <c r="AL435" s="80">
        <v>200</v>
      </c>
      <c r="AM435" s="77"/>
      <c r="AN435" s="77"/>
      <c r="AO435" s="81">
        <v>2</v>
      </c>
      <c r="AP435" s="81">
        <v>4</v>
      </c>
      <c r="AQ435" s="81"/>
      <c r="AR435" s="81"/>
      <c r="AS435" s="81"/>
      <c r="AT435" s="81"/>
      <c r="AU435" s="81"/>
      <c r="AV435" s="81"/>
      <c r="AW435" s="81"/>
      <c r="AX435" s="82">
        <v>6</v>
      </c>
      <c r="AY435" s="83">
        <v>51</v>
      </c>
      <c r="AZ435" s="149">
        <v>1.4999999999999999E-2</v>
      </c>
      <c r="BA435" s="84">
        <v>0.11799999999999999</v>
      </c>
      <c r="BB435" s="83"/>
      <c r="BC435" s="83">
        <v>0</v>
      </c>
      <c r="BD435" s="83">
        <v>0.2</v>
      </c>
      <c r="BE435" s="83">
        <v>1.3</v>
      </c>
      <c r="BF435" s="83">
        <v>11.3</v>
      </c>
      <c r="BG435" s="28" t="s">
        <v>148</v>
      </c>
      <c r="BH435" s="85" t="s">
        <v>149</v>
      </c>
      <c r="BI435" s="85" t="s">
        <v>217</v>
      </c>
      <c r="BJ435" s="85"/>
      <c r="BK435" s="85">
        <v>4</v>
      </c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  <c r="CW435" s="85"/>
    </row>
    <row r="436" spans="1:101" s="86" customFormat="1" ht="31.5" customHeight="1" x14ac:dyDescent="0.35">
      <c r="A436" s="73">
        <v>2021</v>
      </c>
      <c r="B436" s="74">
        <v>1</v>
      </c>
      <c r="C436" s="284">
        <v>44221</v>
      </c>
      <c r="D436" s="74">
        <v>407</v>
      </c>
      <c r="E436" s="74">
        <v>630</v>
      </c>
      <c r="F436" s="74">
        <v>5</v>
      </c>
      <c r="G436" s="75" t="s">
        <v>347</v>
      </c>
      <c r="H436" s="76" t="s">
        <v>348</v>
      </c>
      <c r="I436" s="76" t="s">
        <v>144</v>
      </c>
      <c r="J436" s="76">
        <v>1</v>
      </c>
      <c r="K436" s="76">
        <v>5</v>
      </c>
      <c r="L436" s="285">
        <v>214</v>
      </c>
      <c r="M436" s="286">
        <v>197.84299999999999</v>
      </c>
      <c r="N436" s="287">
        <v>230.15700000000001</v>
      </c>
      <c r="O436" s="111">
        <v>211</v>
      </c>
      <c r="P436" s="111"/>
      <c r="Q436" s="111"/>
      <c r="R436" s="111"/>
      <c r="S436" s="111"/>
      <c r="T436" s="77"/>
      <c r="U436" s="77"/>
      <c r="V436" s="111"/>
      <c r="W436" s="111"/>
      <c r="X436" s="111"/>
      <c r="Y436" s="111"/>
      <c r="Z436" s="111"/>
      <c r="AA436" s="77"/>
      <c r="AB436" s="77"/>
      <c r="AC436" s="111"/>
      <c r="AD436" s="111"/>
      <c r="AE436" s="111"/>
      <c r="AF436" s="111"/>
      <c r="AG436" s="111"/>
      <c r="AH436" s="77"/>
      <c r="AI436" s="77"/>
      <c r="AJ436" s="78">
        <v>211</v>
      </c>
      <c r="AK436" s="79">
        <v>18</v>
      </c>
      <c r="AL436" s="80">
        <v>200</v>
      </c>
      <c r="AM436" s="77"/>
      <c r="AN436" s="77"/>
      <c r="AO436" s="81">
        <v>8</v>
      </c>
      <c r="AP436" s="81">
        <v>10</v>
      </c>
      <c r="AQ436" s="81">
        <v>2</v>
      </c>
      <c r="AR436" s="81"/>
      <c r="AS436" s="81"/>
      <c r="AT436" s="81"/>
      <c r="AU436" s="81"/>
      <c r="AV436" s="81"/>
      <c r="AW436" s="81"/>
      <c r="AX436" s="82">
        <v>20</v>
      </c>
      <c r="AY436" s="83">
        <v>65</v>
      </c>
      <c r="AZ436" s="149">
        <v>1.4999999999999999E-2</v>
      </c>
      <c r="BA436" s="84">
        <v>0.308</v>
      </c>
      <c r="BB436" s="83"/>
      <c r="BC436" s="83">
        <v>0.1</v>
      </c>
      <c r="BD436" s="83">
        <v>0.3</v>
      </c>
      <c r="BE436" s="83">
        <v>4.2</v>
      </c>
      <c r="BF436" s="83">
        <v>13.7</v>
      </c>
      <c r="BG436" s="28" t="s">
        <v>148</v>
      </c>
      <c r="BH436" s="85" t="s">
        <v>149</v>
      </c>
      <c r="BI436" s="85" t="s">
        <v>217</v>
      </c>
      <c r="BJ436" s="85"/>
      <c r="BK436" s="85">
        <v>4</v>
      </c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  <c r="CW436" s="85"/>
    </row>
    <row r="437" spans="1:101" s="86" customFormat="1" ht="31.5" customHeight="1" x14ac:dyDescent="0.35">
      <c r="A437" s="73">
        <v>2021</v>
      </c>
      <c r="B437" s="74">
        <v>1</v>
      </c>
      <c r="C437" s="284">
        <v>44221</v>
      </c>
      <c r="D437" s="74">
        <v>32</v>
      </c>
      <c r="E437" s="74">
        <v>92</v>
      </c>
      <c r="F437" s="74">
        <v>6</v>
      </c>
      <c r="G437" s="75" t="s">
        <v>205</v>
      </c>
      <c r="H437" s="76" t="s">
        <v>206</v>
      </c>
      <c r="I437" s="76" t="s">
        <v>144</v>
      </c>
      <c r="J437" s="76">
        <v>2</v>
      </c>
      <c r="K437" s="76">
        <v>3</v>
      </c>
      <c r="L437" s="285">
        <v>361</v>
      </c>
      <c r="M437" s="286">
        <v>335.73</v>
      </c>
      <c r="N437" s="287">
        <v>386.27</v>
      </c>
      <c r="O437" s="111">
        <v>436</v>
      </c>
      <c r="P437" s="111">
        <v>382</v>
      </c>
      <c r="Q437" s="111">
        <v>375</v>
      </c>
      <c r="R437" s="111">
        <v>366</v>
      </c>
      <c r="S437" s="111">
        <v>372</v>
      </c>
      <c r="T437" s="77">
        <v>95</v>
      </c>
      <c r="U437" s="77">
        <v>92</v>
      </c>
      <c r="V437" s="111">
        <v>420</v>
      </c>
      <c r="W437" s="111">
        <v>380</v>
      </c>
      <c r="X437" s="111">
        <v>395</v>
      </c>
      <c r="Y437" s="111">
        <v>400</v>
      </c>
      <c r="Z437" s="111">
        <v>385</v>
      </c>
      <c r="AA437" s="77">
        <v>106</v>
      </c>
      <c r="AB437" s="77">
        <v>100</v>
      </c>
      <c r="AC437" s="111"/>
      <c r="AD437" s="111"/>
      <c r="AE437" s="111"/>
      <c r="AF437" s="111"/>
      <c r="AG437" s="111"/>
      <c r="AH437" s="77"/>
      <c r="AI437" s="77"/>
      <c r="AJ437" s="78">
        <v>391.1</v>
      </c>
      <c r="AK437" s="79">
        <v>74</v>
      </c>
      <c r="AL437" s="80">
        <v>97</v>
      </c>
      <c r="AM437" s="77">
        <v>73</v>
      </c>
      <c r="AN437" s="77">
        <v>98</v>
      </c>
      <c r="AO437" s="81">
        <v>8</v>
      </c>
      <c r="AP437" s="81">
        <v>2</v>
      </c>
      <c r="AQ437" s="81">
        <v>4</v>
      </c>
      <c r="AR437" s="81"/>
      <c r="AS437" s="81"/>
      <c r="AT437" s="81"/>
      <c r="AU437" s="81"/>
      <c r="AV437" s="81"/>
      <c r="AW437" s="81"/>
      <c r="AX437" s="82">
        <v>14</v>
      </c>
      <c r="AY437" s="83">
        <v>1622</v>
      </c>
      <c r="AZ437" s="149">
        <v>1.4999999999999999E-2</v>
      </c>
      <c r="BA437" s="84">
        <v>8.9999999999999993E-3</v>
      </c>
      <c r="BB437" s="83">
        <v>1</v>
      </c>
      <c r="BC437" s="83">
        <v>0</v>
      </c>
      <c r="BD437" s="83">
        <v>4.5</v>
      </c>
      <c r="BE437" s="83">
        <v>5.5</v>
      </c>
      <c r="BF437" s="83">
        <v>634.4</v>
      </c>
      <c r="BG437" s="28" t="s">
        <v>148</v>
      </c>
      <c r="BH437" s="85" t="s">
        <v>149</v>
      </c>
      <c r="BI437" s="85" t="s">
        <v>207</v>
      </c>
      <c r="BJ437" s="85" t="s">
        <v>208</v>
      </c>
      <c r="BK437" s="85">
        <v>4</v>
      </c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  <c r="CW437" s="85"/>
    </row>
    <row r="438" spans="1:101" s="86" customFormat="1" ht="31.5" customHeight="1" x14ac:dyDescent="0.35">
      <c r="A438" s="73">
        <v>2021</v>
      </c>
      <c r="B438" s="74">
        <v>1</v>
      </c>
      <c r="C438" s="284">
        <v>44221</v>
      </c>
      <c r="D438" s="74">
        <v>32</v>
      </c>
      <c r="E438" s="74">
        <v>93</v>
      </c>
      <c r="F438" s="74">
        <v>6</v>
      </c>
      <c r="G438" s="75" t="s">
        <v>209</v>
      </c>
      <c r="H438" s="76" t="s">
        <v>210</v>
      </c>
      <c r="I438" s="76" t="s">
        <v>144</v>
      </c>
      <c r="J438" s="76">
        <v>2</v>
      </c>
      <c r="K438" s="76">
        <v>3</v>
      </c>
      <c r="L438" s="285">
        <v>59</v>
      </c>
      <c r="M438" s="286">
        <v>54.87</v>
      </c>
      <c r="N438" s="287">
        <v>63.13</v>
      </c>
      <c r="O438" s="111">
        <v>56</v>
      </c>
      <c r="P438" s="111">
        <v>57</v>
      </c>
      <c r="Q438" s="111">
        <v>59</v>
      </c>
      <c r="R438" s="111">
        <v>61</v>
      </c>
      <c r="S438" s="111">
        <v>61</v>
      </c>
      <c r="T438" s="77">
        <v>59</v>
      </c>
      <c r="U438" s="77">
        <v>92</v>
      </c>
      <c r="V438" s="111">
        <v>75</v>
      </c>
      <c r="W438" s="111">
        <v>62</v>
      </c>
      <c r="X438" s="111">
        <v>81</v>
      </c>
      <c r="Y438" s="111">
        <v>60</v>
      </c>
      <c r="Z438" s="111">
        <v>61</v>
      </c>
      <c r="AA438" s="77">
        <v>106</v>
      </c>
      <c r="AB438" s="77">
        <v>100</v>
      </c>
      <c r="AC438" s="111"/>
      <c r="AD438" s="111"/>
      <c r="AE438" s="111"/>
      <c r="AF438" s="111"/>
      <c r="AG438" s="111"/>
      <c r="AH438" s="77"/>
      <c r="AI438" s="77"/>
      <c r="AJ438" s="78">
        <v>63.3</v>
      </c>
      <c r="AK438" s="79">
        <v>74</v>
      </c>
      <c r="AL438" s="80">
        <v>97</v>
      </c>
      <c r="AM438" s="77">
        <v>81</v>
      </c>
      <c r="AN438" s="77">
        <v>89</v>
      </c>
      <c r="AO438" s="81">
        <v>10</v>
      </c>
      <c r="AP438" s="81">
        <v>8</v>
      </c>
      <c r="AQ438" s="81">
        <v>5</v>
      </c>
      <c r="AR438" s="81"/>
      <c r="AS438" s="81"/>
      <c r="AT438" s="81"/>
      <c r="AU438" s="81"/>
      <c r="AV438" s="81"/>
      <c r="AW438" s="81"/>
      <c r="AX438" s="82">
        <v>23</v>
      </c>
      <c r="AY438" s="83">
        <v>1481</v>
      </c>
      <c r="AZ438" s="149">
        <v>1.4999999999999999E-2</v>
      </c>
      <c r="BA438" s="84">
        <v>1.6E-2</v>
      </c>
      <c r="BB438" s="83"/>
      <c r="BC438" s="83">
        <v>0.4</v>
      </c>
      <c r="BD438" s="83">
        <v>25.1</v>
      </c>
      <c r="BE438" s="83">
        <v>1.5</v>
      </c>
      <c r="BF438" s="83">
        <v>93.7</v>
      </c>
      <c r="BG438" s="28" t="s">
        <v>148</v>
      </c>
      <c r="BH438" s="85" t="s">
        <v>149</v>
      </c>
      <c r="BI438" s="85" t="s">
        <v>211</v>
      </c>
      <c r="BJ438" s="85" t="s">
        <v>208</v>
      </c>
      <c r="BK438" s="85">
        <v>4</v>
      </c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  <c r="CW438" s="85"/>
    </row>
    <row r="439" spans="1:101" s="86" customFormat="1" ht="31.5" customHeight="1" x14ac:dyDescent="0.35">
      <c r="A439" s="73">
        <v>2021</v>
      </c>
      <c r="B439" s="74">
        <v>1</v>
      </c>
      <c r="C439" s="284">
        <v>44221</v>
      </c>
      <c r="D439" s="74">
        <v>32</v>
      </c>
      <c r="E439" s="74">
        <v>94</v>
      </c>
      <c r="F439" s="74">
        <v>6</v>
      </c>
      <c r="G439" s="75" t="s">
        <v>332</v>
      </c>
      <c r="H439" s="76" t="s">
        <v>333</v>
      </c>
      <c r="I439" s="76" t="s">
        <v>144</v>
      </c>
      <c r="J439" s="76">
        <v>2</v>
      </c>
      <c r="K439" s="76">
        <v>3</v>
      </c>
      <c r="L439" s="285">
        <v>19</v>
      </c>
      <c r="M439" s="286">
        <v>17.670000000000002</v>
      </c>
      <c r="N439" s="287">
        <v>20.329999999999998</v>
      </c>
      <c r="O439" s="111">
        <v>18</v>
      </c>
      <c r="P439" s="111">
        <v>18</v>
      </c>
      <c r="Q439" s="111">
        <v>19</v>
      </c>
      <c r="R439" s="111">
        <v>18</v>
      </c>
      <c r="S439" s="111">
        <v>18</v>
      </c>
      <c r="T439" s="77">
        <v>95</v>
      </c>
      <c r="U439" s="77">
        <v>92</v>
      </c>
      <c r="V439" s="111">
        <v>23</v>
      </c>
      <c r="W439" s="111">
        <v>20</v>
      </c>
      <c r="X439" s="111">
        <v>20</v>
      </c>
      <c r="Y439" s="111">
        <v>18</v>
      </c>
      <c r="Z439" s="111">
        <v>19</v>
      </c>
      <c r="AA439" s="77">
        <v>106</v>
      </c>
      <c r="AB439" s="77">
        <v>100</v>
      </c>
      <c r="AC439" s="111"/>
      <c r="AD439" s="111"/>
      <c r="AE439" s="111"/>
      <c r="AF439" s="111"/>
      <c r="AG439" s="111"/>
      <c r="AH439" s="77"/>
      <c r="AI439" s="77"/>
      <c r="AJ439" s="78">
        <v>18.899999999999999</v>
      </c>
      <c r="AK439" s="79">
        <v>74</v>
      </c>
      <c r="AL439" s="80">
        <v>97</v>
      </c>
      <c r="AM439" s="77">
        <v>73</v>
      </c>
      <c r="AN439" s="77">
        <v>98</v>
      </c>
      <c r="AO439" s="81">
        <v>9</v>
      </c>
      <c r="AP439" s="81">
        <v>4</v>
      </c>
      <c r="AQ439" s="81">
        <v>8</v>
      </c>
      <c r="AR439" s="81"/>
      <c r="AS439" s="81"/>
      <c r="AT439" s="81"/>
      <c r="AU439" s="81"/>
      <c r="AV439" s="81"/>
      <c r="AW439" s="81"/>
      <c r="AX439" s="82">
        <v>21</v>
      </c>
      <c r="AY439" s="83">
        <v>1365</v>
      </c>
      <c r="AZ439" s="149">
        <v>1.4999999999999999E-2</v>
      </c>
      <c r="BA439" s="84">
        <v>1.4999999999999999E-2</v>
      </c>
      <c r="BB439" s="83">
        <v>1</v>
      </c>
      <c r="BC439" s="83">
        <v>1.1000000000000001</v>
      </c>
      <c r="BD439" s="83">
        <v>71.8</v>
      </c>
      <c r="BE439" s="83">
        <v>0.4</v>
      </c>
      <c r="BF439" s="83">
        <v>25.8</v>
      </c>
      <c r="BG439" s="28" t="s">
        <v>148</v>
      </c>
      <c r="BH439" s="85" t="s">
        <v>149</v>
      </c>
      <c r="BI439" s="85" t="s">
        <v>334</v>
      </c>
      <c r="BJ439" s="85" t="s">
        <v>208</v>
      </c>
      <c r="BK439" s="85">
        <v>4</v>
      </c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  <c r="CW439" s="85"/>
    </row>
    <row r="440" spans="1:101" s="86" customFormat="1" ht="31.5" hidden="1" customHeight="1" x14ac:dyDescent="0.35">
      <c r="A440" s="73">
        <v>2021</v>
      </c>
      <c r="B440" s="74">
        <v>1</v>
      </c>
      <c r="C440" s="284">
        <v>44221</v>
      </c>
      <c r="D440" s="74">
        <v>182</v>
      </c>
      <c r="E440" s="74">
        <v>331</v>
      </c>
      <c r="F440" s="74">
        <v>7</v>
      </c>
      <c r="G440" s="75" t="s">
        <v>168</v>
      </c>
      <c r="H440" s="76" t="s">
        <v>169</v>
      </c>
      <c r="I440" s="76" t="s">
        <v>144</v>
      </c>
      <c r="J440" s="76">
        <v>4</v>
      </c>
      <c r="K440" s="76">
        <v>2</v>
      </c>
      <c r="L440" s="285">
        <v>325</v>
      </c>
      <c r="M440" s="286">
        <v>305.82499999999999</v>
      </c>
      <c r="N440" s="287">
        <v>348.07499999999999</v>
      </c>
      <c r="O440" s="111"/>
      <c r="P440" s="111"/>
      <c r="Q440" s="111"/>
      <c r="R440" s="111"/>
      <c r="S440" s="111"/>
      <c r="T440" s="77"/>
      <c r="U440" s="77"/>
      <c r="V440" s="111">
        <v>340</v>
      </c>
      <c r="W440" s="111">
        <v>358</v>
      </c>
      <c r="X440" s="111">
        <v>341</v>
      </c>
      <c r="Y440" s="111">
        <v>340</v>
      </c>
      <c r="Z440" s="111">
        <v>344</v>
      </c>
      <c r="AA440" s="77">
        <v>125</v>
      </c>
      <c r="AB440" s="77">
        <v>120</v>
      </c>
      <c r="AC440" s="111"/>
      <c r="AD440" s="111"/>
      <c r="AE440" s="111"/>
      <c r="AF440" s="111"/>
      <c r="AG440" s="111"/>
      <c r="AH440" s="77"/>
      <c r="AI440" s="77"/>
      <c r="AJ440" s="78">
        <v>344.6</v>
      </c>
      <c r="AK440" s="79">
        <v>110</v>
      </c>
      <c r="AL440" s="80">
        <v>131</v>
      </c>
      <c r="AM440" s="77">
        <v>118</v>
      </c>
      <c r="AN440" s="77">
        <v>123</v>
      </c>
      <c r="AO440" s="81">
        <v>5</v>
      </c>
      <c r="AP440" s="81"/>
      <c r="AQ440" s="81">
        <v>2</v>
      </c>
      <c r="AR440" s="81"/>
      <c r="AS440" s="81"/>
      <c r="AT440" s="81"/>
      <c r="AU440" s="81"/>
      <c r="AV440" s="81"/>
      <c r="AW440" s="81"/>
      <c r="AX440" s="82">
        <v>7</v>
      </c>
      <c r="AY440" s="83">
        <v>847</v>
      </c>
      <c r="AZ440" s="149">
        <v>1.4999999999999999E-2</v>
      </c>
      <c r="BA440" s="84">
        <v>8.0000000000000002E-3</v>
      </c>
      <c r="BB440" s="83">
        <v>1</v>
      </c>
      <c r="BC440" s="83">
        <v>0</v>
      </c>
      <c r="BD440" s="83">
        <v>2.6</v>
      </c>
      <c r="BE440" s="83">
        <v>2.4</v>
      </c>
      <c r="BF440" s="83">
        <v>291.89999999999998</v>
      </c>
      <c r="BG440" s="28" t="s">
        <v>153</v>
      </c>
      <c r="BH440" s="85" t="s">
        <v>154</v>
      </c>
      <c r="BI440" s="85" t="s">
        <v>170</v>
      </c>
      <c r="BJ440" s="85" t="s">
        <v>156</v>
      </c>
      <c r="BK440" s="85">
        <v>4</v>
      </c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  <c r="CW440" s="85"/>
    </row>
    <row r="441" spans="1:101" s="86" customFormat="1" ht="31.5" hidden="1" customHeight="1" x14ac:dyDescent="0.35">
      <c r="A441" s="73">
        <v>2021</v>
      </c>
      <c r="B441" s="74">
        <v>1</v>
      </c>
      <c r="C441" s="284">
        <v>44221</v>
      </c>
      <c r="D441" s="74">
        <v>375</v>
      </c>
      <c r="E441" s="74">
        <v>437</v>
      </c>
      <c r="F441" s="74">
        <v>7</v>
      </c>
      <c r="G441" s="75" t="s">
        <v>349</v>
      </c>
      <c r="H441" s="76" t="s">
        <v>350</v>
      </c>
      <c r="I441" s="76" t="s">
        <v>144</v>
      </c>
      <c r="J441" s="76">
        <v>4</v>
      </c>
      <c r="K441" s="76">
        <v>2</v>
      </c>
      <c r="L441" s="285">
        <v>168</v>
      </c>
      <c r="M441" s="286">
        <v>158.08799999999999</v>
      </c>
      <c r="N441" s="287">
        <v>179.928</v>
      </c>
      <c r="O441" s="111">
        <v>177</v>
      </c>
      <c r="P441" s="111">
        <v>171</v>
      </c>
      <c r="Q441" s="111"/>
      <c r="R441" s="111"/>
      <c r="S441" s="111"/>
      <c r="T441" s="77">
        <v>114</v>
      </c>
      <c r="U441" s="77"/>
      <c r="V441" s="111"/>
      <c r="W441" s="111"/>
      <c r="X441" s="111"/>
      <c r="Y441" s="111"/>
      <c r="Z441" s="111"/>
      <c r="AA441" s="77"/>
      <c r="AB441" s="77"/>
      <c r="AC441" s="111"/>
      <c r="AD441" s="111"/>
      <c r="AE441" s="111"/>
      <c r="AF441" s="111"/>
      <c r="AG441" s="111"/>
      <c r="AH441" s="77"/>
      <c r="AI441" s="77"/>
      <c r="AJ441" s="78">
        <v>174.1</v>
      </c>
      <c r="AK441" s="79">
        <v>120</v>
      </c>
      <c r="AL441" s="80">
        <v>120</v>
      </c>
      <c r="AM441" s="77">
        <v>126</v>
      </c>
      <c r="AN441" s="77">
        <v>114</v>
      </c>
      <c r="AO441" s="81">
        <v>2</v>
      </c>
      <c r="AP441" s="81">
        <v>3</v>
      </c>
      <c r="AQ441" s="81">
        <v>3</v>
      </c>
      <c r="AR441" s="81"/>
      <c r="AS441" s="81"/>
      <c r="AT441" s="81"/>
      <c r="AU441" s="81"/>
      <c r="AV441" s="81"/>
      <c r="AW441" s="81"/>
      <c r="AX441" s="82">
        <v>8</v>
      </c>
      <c r="AY441" s="83">
        <v>1608</v>
      </c>
      <c r="AZ441" s="149">
        <v>1.4999999999999999E-2</v>
      </c>
      <c r="BA441" s="84">
        <v>5.0000000000000001E-3</v>
      </c>
      <c r="BB441" s="83">
        <v>1</v>
      </c>
      <c r="BC441" s="83">
        <v>0</v>
      </c>
      <c r="BD441" s="83">
        <v>9.6</v>
      </c>
      <c r="BE441" s="83">
        <v>1.4</v>
      </c>
      <c r="BF441" s="83">
        <v>280</v>
      </c>
      <c r="BG441" s="28" t="s">
        <v>153</v>
      </c>
      <c r="BH441" s="85" t="s">
        <v>154</v>
      </c>
      <c r="BI441" s="85" t="s">
        <v>351</v>
      </c>
      <c r="BJ441" s="85" t="s">
        <v>156</v>
      </c>
      <c r="BK441" s="85">
        <v>4</v>
      </c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  <c r="CW441" s="85"/>
    </row>
    <row r="442" spans="1:101" s="86" customFormat="1" ht="31.5" hidden="1" customHeight="1" x14ac:dyDescent="0.35">
      <c r="A442" s="73">
        <v>2021</v>
      </c>
      <c r="B442" s="74">
        <v>1</v>
      </c>
      <c r="C442" s="284">
        <v>44221</v>
      </c>
      <c r="D442" s="74">
        <v>383</v>
      </c>
      <c r="E442" s="74">
        <v>550</v>
      </c>
      <c r="F442" s="74">
        <v>8</v>
      </c>
      <c r="G442" s="75" t="s">
        <v>365</v>
      </c>
      <c r="H442" s="76" t="s">
        <v>366</v>
      </c>
      <c r="I442" s="76" t="s">
        <v>144</v>
      </c>
      <c r="J442" s="76">
        <v>3</v>
      </c>
      <c r="K442" s="76">
        <v>1</v>
      </c>
      <c r="L442" s="285">
        <v>35</v>
      </c>
      <c r="M442" s="286">
        <v>32.024999999999999</v>
      </c>
      <c r="N442" s="287">
        <v>38.045000000000002</v>
      </c>
      <c r="O442" s="111"/>
      <c r="P442" s="111"/>
      <c r="Q442" s="111"/>
      <c r="R442" s="111">
        <v>35</v>
      </c>
      <c r="S442" s="111">
        <v>36</v>
      </c>
      <c r="T442" s="77"/>
      <c r="U442" s="77">
        <v>80</v>
      </c>
      <c r="V442" s="111">
        <v>44</v>
      </c>
      <c r="W442" s="111">
        <v>36</v>
      </c>
      <c r="X442" s="111">
        <v>38</v>
      </c>
      <c r="Y442" s="111">
        <v>36</v>
      </c>
      <c r="Z442" s="111">
        <v>33</v>
      </c>
      <c r="AA442" s="77">
        <v>80</v>
      </c>
      <c r="AB442" s="77">
        <v>79</v>
      </c>
      <c r="AC442" s="111"/>
      <c r="AD442" s="111"/>
      <c r="AE442" s="111"/>
      <c r="AF442" s="111"/>
      <c r="AG442" s="111"/>
      <c r="AH442" s="77"/>
      <c r="AI442" s="77"/>
      <c r="AJ442" s="78">
        <v>36.9</v>
      </c>
      <c r="AK442" s="79">
        <v>108</v>
      </c>
      <c r="AL442" s="80">
        <v>100</v>
      </c>
      <c r="AM442" s="77">
        <v>136</v>
      </c>
      <c r="AN442" s="77">
        <v>80</v>
      </c>
      <c r="AO442" s="81">
        <v>8</v>
      </c>
      <c r="AP442" s="81">
        <v>5</v>
      </c>
      <c r="AQ442" s="81">
        <v>6</v>
      </c>
      <c r="AR442" s="81"/>
      <c r="AS442" s="81"/>
      <c r="AT442" s="81"/>
      <c r="AU442" s="81"/>
      <c r="AV442" s="81"/>
      <c r="AW442" s="81"/>
      <c r="AX442" s="82">
        <v>19</v>
      </c>
      <c r="AY442" s="83">
        <v>259</v>
      </c>
      <c r="AZ442" s="149">
        <v>1.4999999999999999E-2</v>
      </c>
      <c r="BA442" s="84">
        <v>7.2999999999999995E-2</v>
      </c>
      <c r="BB442" s="83"/>
      <c r="BC442" s="83">
        <v>0.5</v>
      </c>
      <c r="BD442" s="83">
        <v>7.4</v>
      </c>
      <c r="BE442" s="83">
        <v>0.7</v>
      </c>
      <c r="BF442" s="83">
        <v>9.6</v>
      </c>
      <c r="BG442" s="28" t="s">
        <v>153</v>
      </c>
      <c r="BH442" s="85" t="s">
        <v>154</v>
      </c>
      <c r="BI442" s="85" t="s">
        <v>367</v>
      </c>
      <c r="BJ442" s="85" t="s">
        <v>156</v>
      </c>
      <c r="BK442" s="85">
        <v>4</v>
      </c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  <c r="CW442" s="85"/>
    </row>
    <row r="443" spans="1:101" s="86" customFormat="1" ht="31.5" hidden="1" customHeight="1" x14ac:dyDescent="0.35">
      <c r="A443" s="73">
        <v>2021</v>
      </c>
      <c r="B443" s="74">
        <v>1</v>
      </c>
      <c r="C443" s="284">
        <v>44221</v>
      </c>
      <c r="D443" s="74">
        <v>384</v>
      </c>
      <c r="E443" s="74">
        <v>556</v>
      </c>
      <c r="F443" s="74">
        <v>8</v>
      </c>
      <c r="G443" s="75" t="s">
        <v>175</v>
      </c>
      <c r="H443" s="76" t="s">
        <v>176</v>
      </c>
      <c r="I443" s="76" t="s">
        <v>144</v>
      </c>
      <c r="J443" s="76">
        <v>1</v>
      </c>
      <c r="K443" s="76">
        <v>6</v>
      </c>
      <c r="L443" s="285">
        <v>1066</v>
      </c>
      <c r="M443" s="286">
        <v>1003.106</v>
      </c>
      <c r="N443" s="287">
        <v>1141.6859999999999</v>
      </c>
      <c r="O443" s="111"/>
      <c r="P443" s="111"/>
      <c r="Q443" s="111"/>
      <c r="R443" s="111"/>
      <c r="S443" s="111"/>
      <c r="T443" s="77"/>
      <c r="U443" s="77"/>
      <c r="V443" s="111"/>
      <c r="W443" s="111"/>
      <c r="X443" s="111"/>
      <c r="Y443" s="111"/>
      <c r="Z443" s="111"/>
      <c r="AA443" s="77"/>
      <c r="AB443" s="77"/>
      <c r="AC443" s="111"/>
      <c r="AD443" s="111"/>
      <c r="AE443" s="111"/>
      <c r="AF443" s="111"/>
      <c r="AG443" s="111"/>
      <c r="AH443" s="77"/>
      <c r="AI443" s="77"/>
      <c r="AJ443" s="78"/>
      <c r="AK443" s="79">
        <v>20</v>
      </c>
      <c r="AL443" s="80">
        <v>180</v>
      </c>
      <c r="AM443" s="77"/>
      <c r="AN443" s="77"/>
      <c r="AO443" s="81">
        <v>4</v>
      </c>
      <c r="AP443" s="81">
        <v>2</v>
      </c>
      <c r="AQ443" s="81">
        <v>2</v>
      </c>
      <c r="AR443" s="81"/>
      <c r="AS443" s="81"/>
      <c r="AT443" s="81"/>
      <c r="AU443" s="81"/>
      <c r="AV443" s="81"/>
      <c r="AW443" s="81"/>
      <c r="AX443" s="82">
        <v>7</v>
      </c>
      <c r="AY443" s="83">
        <v>151</v>
      </c>
      <c r="AZ443" s="149">
        <v>1.4999999999999999E-2</v>
      </c>
      <c r="BA443" s="84">
        <v>4.5999999999999999E-2</v>
      </c>
      <c r="BB443" s="83"/>
      <c r="BC443" s="83">
        <v>0</v>
      </c>
      <c r="BD443" s="83">
        <v>0.1</v>
      </c>
      <c r="BE443" s="83"/>
      <c r="BF443" s="83"/>
      <c r="BG443" s="28" t="s">
        <v>153</v>
      </c>
      <c r="BH443" s="85" t="s">
        <v>154</v>
      </c>
      <c r="BI443" s="85" t="s">
        <v>177</v>
      </c>
      <c r="BJ443" s="85"/>
      <c r="BK443" s="85">
        <v>4</v>
      </c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  <c r="CW443" s="85"/>
    </row>
    <row r="444" spans="1:101" s="86" customFormat="1" ht="31.5" hidden="1" customHeight="1" x14ac:dyDescent="0.35">
      <c r="A444" s="73">
        <v>2021</v>
      </c>
      <c r="B444" s="74">
        <v>1</v>
      </c>
      <c r="C444" s="284">
        <v>44221</v>
      </c>
      <c r="D444" s="74">
        <v>384</v>
      </c>
      <c r="E444" s="74">
        <v>557</v>
      </c>
      <c r="F444" s="74">
        <v>8</v>
      </c>
      <c r="G444" s="75" t="s">
        <v>178</v>
      </c>
      <c r="H444" s="76" t="s">
        <v>179</v>
      </c>
      <c r="I444" s="76" t="s">
        <v>144</v>
      </c>
      <c r="J444" s="76">
        <v>1</v>
      </c>
      <c r="K444" s="76">
        <v>6</v>
      </c>
      <c r="L444" s="285">
        <v>182</v>
      </c>
      <c r="M444" s="286">
        <v>171.262</v>
      </c>
      <c r="N444" s="287">
        <v>194.922</v>
      </c>
      <c r="O444" s="111"/>
      <c r="P444" s="111"/>
      <c r="Q444" s="111"/>
      <c r="R444" s="111"/>
      <c r="S444" s="111"/>
      <c r="T444" s="77"/>
      <c r="U444" s="77"/>
      <c r="V444" s="111"/>
      <c r="W444" s="111"/>
      <c r="X444" s="111"/>
      <c r="Y444" s="111"/>
      <c r="Z444" s="111"/>
      <c r="AA444" s="77"/>
      <c r="AB444" s="77"/>
      <c r="AC444" s="111"/>
      <c r="AD444" s="111"/>
      <c r="AE444" s="111"/>
      <c r="AF444" s="111"/>
      <c r="AG444" s="111"/>
      <c r="AH444" s="77"/>
      <c r="AI444" s="77"/>
      <c r="AJ444" s="78"/>
      <c r="AK444" s="79">
        <v>20</v>
      </c>
      <c r="AL444" s="80">
        <v>180</v>
      </c>
      <c r="AM444" s="77"/>
      <c r="AN444" s="77"/>
      <c r="AO444" s="81">
        <v>3</v>
      </c>
      <c r="AP444" s="81">
        <v>2</v>
      </c>
      <c r="AQ444" s="81">
        <v>2</v>
      </c>
      <c r="AR444" s="81"/>
      <c r="AS444" s="81"/>
      <c r="AT444" s="81"/>
      <c r="AU444" s="81"/>
      <c r="AV444" s="81"/>
      <c r="AW444" s="81"/>
      <c r="AX444" s="82">
        <v>7</v>
      </c>
      <c r="AY444" s="83">
        <v>151</v>
      </c>
      <c r="AZ444" s="149">
        <v>1.4999999999999999E-2</v>
      </c>
      <c r="BA444" s="84">
        <v>4.5999999999999999E-2</v>
      </c>
      <c r="BB444" s="83"/>
      <c r="BC444" s="83">
        <v>0</v>
      </c>
      <c r="BD444" s="83">
        <v>0.8</v>
      </c>
      <c r="BE444" s="83"/>
      <c r="BF444" s="83"/>
      <c r="BG444" s="28" t="s">
        <v>153</v>
      </c>
      <c r="BH444" s="85" t="s">
        <v>154</v>
      </c>
      <c r="BI444" s="85" t="s">
        <v>177</v>
      </c>
      <c r="BJ444" s="85" t="s">
        <v>180</v>
      </c>
      <c r="BK444" s="85">
        <v>4</v>
      </c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  <c r="CW444" s="85"/>
    </row>
    <row r="445" spans="1:101" s="86" customFormat="1" ht="31.5" hidden="1" customHeight="1" x14ac:dyDescent="0.35">
      <c r="A445" s="73">
        <v>2021</v>
      </c>
      <c r="B445" s="74">
        <v>1</v>
      </c>
      <c r="C445" s="284">
        <v>44221</v>
      </c>
      <c r="D445" s="74">
        <v>3</v>
      </c>
      <c r="E445" s="74">
        <v>10</v>
      </c>
      <c r="F445" s="74">
        <v>25</v>
      </c>
      <c r="G445" s="75" t="s">
        <v>363</v>
      </c>
      <c r="H445" s="76" t="s">
        <v>364</v>
      </c>
      <c r="I445" s="76" t="s">
        <v>360</v>
      </c>
      <c r="J445" s="76">
        <v>2</v>
      </c>
      <c r="K445" s="76">
        <v>2</v>
      </c>
      <c r="L445" s="285">
        <v>48.662500000000001</v>
      </c>
      <c r="M445" s="286">
        <v>45.256124999999997</v>
      </c>
      <c r="N445" s="287">
        <v>52.068874999999998</v>
      </c>
      <c r="O445" s="111">
        <v>64</v>
      </c>
      <c r="P445" s="111">
        <v>49</v>
      </c>
      <c r="Q445" s="111">
        <v>48</v>
      </c>
      <c r="R445" s="111">
        <v>51</v>
      </c>
      <c r="S445" s="111">
        <v>50</v>
      </c>
      <c r="T445" s="77">
        <v>160</v>
      </c>
      <c r="U445" s="77">
        <v>163</v>
      </c>
      <c r="V445" s="111">
        <v>68</v>
      </c>
      <c r="W445" s="111">
        <v>55</v>
      </c>
      <c r="X445" s="111">
        <v>51</v>
      </c>
      <c r="Y445" s="111"/>
      <c r="Z445" s="111"/>
      <c r="AA445" s="77">
        <v>161</v>
      </c>
      <c r="AB445" s="77"/>
      <c r="AC445" s="111"/>
      <c r="AD445" s="111"/>
      <c r="AE445" s="111"/>
      <c r="AF445" s="111"/>
      <c r="AG445" s="111"/>
      <c r="AH445" s="77"/>
      <c r="AI445" s="77"/>
      <c r="AJ445" s="78">
        <v>54.5</v>
      </c>
      <c r="AK445" s="79">
        <v>47</v>
      </c>
      <c r="AL445" s="80">
        <v>154</v>
      </c>
      <c r="AM445" s="77">
        <v>45</v>
      </c>
      <c r="AN445" s="77">
        <v>161</v>
      </c>
      <c r="AO445" s="81">
        <v>10</v>
      </c>
      <c r="AP445" s="81">
        <v>6</v>
      </c>
      <c r="AQ445" s="81">
        <v>9</v>
      </c>
      <c r="AR445" s="81"/>
      <c r="AS445" s="81"/>
      <c r="AT445" s="81"/>
      <c r="AU445" s="81"/>
      <c r="AV445" s="81"/>
      <c r="AW445" s="81"/>
      <c r="AX445" s="82">
        <v>25</v>
      </c>
      <c r="AY445" s="83">
        <v>945</v>
      </c>
      <c r="AZ445" s="149">
        <v>0.02</v>
      </c>
      <c r="BA445" s="84">
        <v>2.5999999999999999E-2</v>
      </c>
      <c r="BB445" s="83"/>
      <c r="BC445" s="83">
        <v>0.5</v>
      </c>
      <c r="BD445" s="83">
        <v>19.399999999999999</v>
      </c>
      <c r="BE445" s="83">
        <v>1.4</v>
      </c>
      <c r="BF445" s="83">
        <v>51.5</v>
      </c>
      <c r="BG445" s="28" t="s">
        <v>361</v>
      </c>
      <c r="BH445" s="85" t="s">
        <v>362</v>
      </c>
      <c r="BI445" s="85"/>
      <c r="BJ445" s="85"/>
      <c r="BK445" s="85">
        <v>4</v>
      </c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  <c r="CW445" s="85"/>
    </row>
    <row r="446" spans="1:101" s="86" customFormat="1" ht="31.5" customHeight="1" x14ac:dyDescent="0.35">
      <c r="A446" s="73">
        <v>2021</v>
      </c>
      <c r="B446" s="74">
        <v>1</v>
      </c>
      <c r="C446" s="284">
        <v>44221</v>
      </c>
      <c r="D446" s="74">
        <v>159</v>
      </c>
      <c r="E446" s="74">
        <v>299</v>
      </c>
      <c r="F446" s="74">
        <v>28</v>
      </c>
      <c r="G446" s="75" t="s">
        <v>181</v>
      </c>
      <c r="H446" s="76" t="s">
        <v>182</v>
      </c>
      <c r="I446" s="76" t="s">
        <v>183</v>
      </c>
      <c r="J446" s="76">
        <v>3</v>
      </c>
      <c r="K446" s="76">
        <v>2</v>
      </c>
      <c r="L446" s="285">
        <v>115</v>
      </c>
      <c r="M446" s="286">
        <v>106.95</v>
      </c>
      <c r="N446" s="287">
        <v>123.05</v>
      </c>
      <c r="O446" s="111">
        <v>102</v>
      </c>
      <c r="P446" s="111">
        <v>109</v>
      </c>
      <c r="Q446" s="111">
        <v>111</v>
      </c>
      <c r="R446" s="111">
        <v>109</v>
      </c>
      <c r="S446" s="111">
        <v>112</v>
      </c>
      <c r="T446" s="77">
        <v>122</v>
      </c>
      <c r="U446" s="77">
        <v>122</v>
      </c>
      <c r="V446" s="111">
        <v>122</v>
      </c>
      <c r="W446" s="111">
        <v>118</v>
      </c>
      <c r="X446" s="111">
        <v>115</v>
      </c>
      <c r="Y446" s="111">
        <v>111</v>
      </c>
      <c r="Z446" s="111">
        <v>106</v>
      </c>
      <c r="AA446" s="77">
        <v>118</v>
      </c>
      <c r="AB446" s="77">
        <v>113</v>
      </c>
      <c r="AC446" s="111"/>
      <c r="AD446" s="111"/>
      <c r="AE446" s="111"/>
      <c r="AF446" s="111"/>
      <c r="AG446" s="111"/>
      <c r="AH446" s="77"/>
      <c r="AI446" s="77"/>
      <c r="AJ446" s="78">
        <v>111.5</v>
      </c>
      <c r="AK446" s="79">
        <v>70</v>
      </c>
      <c r="AL446" s="80">
        <v>154</v>
      </c>
      <c r="AM446" s="77">
        <v>91</v>
      </c>
      <c r="AN446" s="77">
        <v>119</v>
      </c>
      <c r="AO446" s="81">
        <v>15</v>
      </c>
      <c r="AP446" s="81">
        <v>5</v>
      </c>
      <c r="AQ446" s="81">
        <v>12</v>
      </c>
      <c r="AR446" s="81"/>
      <c r="AS446" s="81"/>
      <c r="AT446" s="81"/>
      <c r="AU446" s="81"/>
      <c r="AV446" s="81"/>
      <c r="AW446" s="81"/>
      <c r="AX446" s="82">
        <v>32</v>
      </c>
      <c r="AY446" s="83">
        <v>2048</v>
      </c>
      <c r="AZ446" s="149">
        <v>0.02</v>
      </c>
      <c r="BA446" s="84">
        <v>1.6E-2</v>
      </c>
      <c r="BB446" s="83">
        <v>1</v>
      </c>
      <c r="BC446" s="83">
        <v>0.3</v>
      </c>
      <c r="BD446" s="83">
        <v>17.8</v>
      </c>
      <c r="BE446" s="83">
        <v>3.6</v>
      </c>
      <c r="BF446" s="83">
        <v>228.4</v>
      </c>
      <c r="BG446" s="28" t="s">
        <v>148</v>
      </c>
      <c r="BH446" s="85" t="s">
        <v>184</v>
      </c>
      <c r="BI446" s="85"/>
      <c r="BJ446" s="85"/>
      <c r="BK446" s="85">
        <v>4</v>
      </c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  <c r="CW446" s="85"/>
    </row>
    <row r="447" spans="1:101" s="86" customFormat="1" ht="31.5" customHeight="1" x14ac:dyDescent="0.35">
      <c r="A447" s="73">
        <v>2021</v>
      </c>
      <c r="B447" s="74">
        <v>1</v>
      </c>
      <c r="C447" s="284">
        <v>44221</v>
      </c>
      <c r="D447" s="74">
        <v>4</v>
      </c>
      <c r="E447" s="74">
        <v>11</v>
      </c>
      <c r="F447" s="74">
        <v>48</v>
      </c>
      <c r="G447" s="75" t="s">
        <v>193</v>
      </c>
      <c r="H447" s="76" t="s">
        <v>194</v>
      </c>
      <c r="I447" s="76" t="s">
        <v>191</v>
      </c>
      <c r="J447" s="76">
        <v>2</v>
      </c>
      <c r="K447" s="76">
        <v>2</v>
      </c>
      <c r="L447" s="285">
        <v>212</v>
      </c>
      <c r="M447" s="286">
        <v>197.16</v>
      </c>
      <c r="N447" s="287">
        <v>226.84</v>
      </c>
      <c r="O447" s="111"/>
      <c r="P447" s="111">
        <v>216</v>
      </c>
      <c r="Q447" s="111">
        <v>218</v>
      </c>
      <c r="R447" s="111">
        <v>218</v>
      </c>
      <c r="S447" s="111"/>
      <c r="T447" s="77"/>
      <c r="U447" s="77"/>
      <c r="V447" s="111">
        <v>233</v>
      </c>
      <c r="W447" s="111">
        <v>209</v>
      </c>
      <c r="X447" s="111">
        <v>223</v>
      </c>
      <c r="Y447" s="111">
        <v>209</v>
      </c>
      <c r="Z447" s="111">
        <v>208</v>
      </c>
      <c r="AA447" s="77">
        <v>129</v>
      </c>
      <c r="AB447" s="77">
        <v>125</v>
      </c>
      <c r="AC447" s="111"/>
      <c r="AD447" s="111"/>
      <c r="AE447" s="111"/>
      <c r="AF447" s="111"/>
      <c r="AG447" s="111"/>
      <c r="AH447" s="77"/>
      <c r="AI447" s="77"/>
      <c r="AJ447" s="78">
        <v>216.8</v>
      </c>
      <c r="AK447" s="79">
        <v>37</v>
      </c>
      <c r="AL447" s="80">
        <v>195</v>
      </c>
      <c r="AM447" s="77">
        <v>57</v>
      </c>
      <c r="AN447" s="77">
        <v>127</v>
      </c>
      <c r="AO447" s="81">
        <v>6</v>
      </c>
      <c r="AP447" s="81">
        <v>4</v>
      </c>
      <c r="AQ447" s="81">
        <v>4</v>
      </c>
      <c r="AR447" s="81"/>
      <c r="AS447" s="81"/>
      <c r="AT447" s="81"/>
      <c r="AU447" s="81"/>
      <c r="AV447" s="81"/>
      <c r="AW447" s="81"/>
      <c r="AX447" s="82">
        <v>14</v>
      </c>
      <c r="AY447" s="83">
        <v>1158</v>
      </c>
      <c r="AZ447" s="149">
        <v>0.02</v>
      </c>
      <c r="BA447" s="84">
        <v>1.2E-2</v>
      </c>
      <c r="BB447" s="83">
        <v>1</v>
      </c>
      <c r="BC447" s="83">
        <v>0.1</v>
      </c>
      <c r="BD447" s="83">
        <v>5.5</v>
      </c>
      <c r="BE447" s="83">
        <v>3</v>
      </c>
      <c r="BF447" s="83">
        <v>251.1</v>
      </c>
      <c r="BG447" s="28" t="s">
        <v>148</v>
      </c>
      <c r="BH447" s="85" t="s">
        <v>187</v>
      </c>
      <c r="BI447" s="85" t="s">
        <v>195</v>
      </c>
      <c r="BJ447" s="85"/>
      <c r="BK447" s="85">
        <v>4</v>
      </c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  <c r="CW447" s="85"/>
    </row>
    <row r="448" spans="1:101" s="86" customFormat="1" ht="31.5" customHeight="1" x14ac:dyDescent="0.35">
      <c r="A448" s="73">
        <v>2021</v>
      </c>
      <c r="B448" s="74">
        <v>1</v>
      </c>
      <c r="C448" s="284">
        <v>44221</v>
      </c>
      <c r="D448" s="74">
        <v>4</v>
      </c>
      <c r="E448" s="74">
        <v>12</v>
      </c>
      <c r="F448" s="74">
        <v>48</v>
      </c>
      <c r="G448" s="75" t="s">
        <v>196</v>
      </c>
      <c r="H448" s="76" t="s">
        <v>197</v>
      </c>
      <c r="I448" s="76" t="s">
        <v>191</v>
      </c>
      <c r="J448" s="76">
        <v>2</v>
      </c>
      <c r="K448" s="76">
        <v>2</v>
      </c>
      <c r="L448" s="285">
        <v>212</v>
      </c>
      <c r="M448" s="286">
        <v>197.16</v>
      </c>
      <c r="N448" s="287">
        <v>226.84</v>
      </c>
      <c r="O448" s="111"/>
      <c r="P448" s="111">
        <v>215</v>
      </c>
      <c r="Q448" s="111">
        <v>216</v>
      </c>
      <c r="R448" s="111">
        <v>217</v>
      </c>
      <c r="S448" s="111"/>
      <c r="T448" s="77"/>
      <c r="U448" s="77"/>
      <c r="V448" s="111">
        <v>238</v>
      </c>
      <c r="W448" s="111">
        <v>211</v>
      </c>
      <c r="X448" s="111">
        <v>218</v>
      </c>
      <c r="Y448" s="111">
        <v>216</v>
      </c>
      <c r="Z448" s="111">
        <v>221</v>
      </c>
      <c r="AA448" s="77">
        <v>129</v>
      </c>
      <c r="AB448" s="77">
        <v>125</v>
      </c>
      <c r="AC448" s="111"/>
      <c r="AD448" s="111"/>
      <c r="AE448" s="111"/>
      <c r="AF448" s="111"/>
      <c r="AG448" s="111"/>
      <c r="AH448" s="77"/>
      <c r="AI448" s="77"/>
      <c r="AJ448" s="78">
        <v>219</v>
      </c>
      <c r="AK448" s="79">
        <v>37</v>
      </c>
      <c r="AL448" s="80">
        <v>195</v>
      </c>
      <c r="AM448" s="77">
        <v>57</v>
      </c>
      <c r="AN448" s="77">
        <v>127</v>
      </c>
      <c r="AO448" s="81">
        <v>7</v>
      </c>
      <c r="AP448" s="81">
        <v>2</v>
      </c>
      <c r="AQ448" s="81">
        <v>5</v>
      </c>
      <c r="AR448" s="81"/>
      <c r="AS448" s="81"/>
      <c r="AT448" s="81"/>
      <c r="AU448" s="81"/>
      <c r="AV448" s="81"/>
      <c r="AW448" s="81"/>
      <c r="AX448" s="82">
        <v>14</v>
      </c>
      <c r="AY448" s="83">
        <v>1158</v>
      </c>
      <c r="AZ448" s="149">
        <v>0.02</v>
      </c>
      <c r="BA448" s="84">
        <v>1.2E-2</v>
      </c>
      <c r="BB448" s="83">
        <v>1</v>
      </c>
      <c r="BC448" s="83">
        <v>0.1</v>
      </c>
      <c r="BD448" s="83">
        <v>5.5</v>
      </c>
      <c r="BE448" s="83">
        <v>3.1</v>
      </c>
      <c r="BF448" s="83">
        <v>253.6</v>
      </c>
      <c r="BG448" s="28" t="s">
        <v>148</v>
      </c>
      <c r="BH448" s="85" t="s">
        <v>187</v>
      </c>
      <c r="BI448" s="85" t="s">
        <v>198</v>
      </c>
      <c r="BJ448" s="85"/>
      <c r="BK448" s="85">
        <v>4</v>
      </c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  <c r="CW448" s="85"/>
    </row>
    <row r="449" spans="1:101" s="86" customFormat="1" ht="31.5" customHeight="1" x14ac:dyDescent="0.35">
      <c r="A449" s="73">
        <v>2021</v>
      </c>
      <c r="B449" s="74">
        <v>1</v>
      </c>
      <c r="C449" s="284">
        <v>44221</v>
      </c>
      <c r="D449" s="74">
        <v>334</v>
      </c>
      <c r="E449" s="74">
        <v>254</v>
      </c>
      <c r="F449" s="74">
        <v>49</v>
      </c>
      <c r="G449" s="75" t="s">
        <v>189</v>
      </c>
      <c r="H449" s="76" t="s">
        <v>190</v>
      </c>
      <c r="I449" s="76" t="s">
        <v>191</v>
      </c>
      <c r="J449" s="76">
        <v>4</v>
      </c>
      <c r="K449" s="76">
        <v>2</v>
      </c>
      <c r="L449" s="285">
        <v>203</v>
      </c>
      <c r="M449" s="286">
        <v>188.79</v>
      </c>
      <c r="N449" s="287">
        <v>217.21</v>
      </c>
      <c r="O449" s="111">
        <v>209</v>
      </c>
      <c r="P449" s="111">
        <v>205</v>
      </c>
      <c r="Q449" s="111">
        <v>212</v>
      </c>
      <c r="R449" s="111">
        <v>215</v>
      </c>
      <c r="S449" s="111">
        <v>208</v>
      </c>
      <c r="T449" s="77">
        <v>142</v>
      </c>
      <c r="U449" s="77">
        <v>139</v>
      </c>
      <c r="V449" s="111"/>
      <c r="W449" s="111"/>
      <c r="X449" s="111"/>
      <c r="Y449" s="111">
        <v>228</v>
      </c>
      <c r="Z449" s="111">
        <v>215</v>
      </c>
      <c r="AA449" s="77"/>
      <c r="AB449" s="77">
        <v>149</v>
      </c>
      <c r="AC449" s="111"/>
      <c r="AD449" s="111"/>
      <c r="AE449" s="111"/>
      <c r="AF449" s="111"/>
      <c r="AG449" s="111"/>
      <c r="AH449" s="77"/>
      <c r="AI449" s="77"/>
      <c r="AJ449" s="78">
        <v>213.1</v>
      </c>
      <c r="AK449" s="79">
        <v>88</v>
      </c>
      <c r="AL449" s="80">
        <v>164</v>
      </c>
      <c r="AM449" s="77">
        <v>100</v>
      </c>
      <c r="AN449" s="77">
        <v>143</v>
      </c>
      <c r="AO449" s="81">
        <v>6</v>
      </c>
      <c r="AP449" s="81">
        <v>4</v>
      </c>
      <c r="AQ449" s="81">
        <v>5</v>
      </c>
      <c r="AR449" s="81"/>
      <c r="AS449" s="81">
        <v>3</v>
      </c>
      <c r="AT449" s="81"/>
      <c r="AU449" s="81"/>
      <c r="AV449" s="81"/>
      <c r="AW449" s="81"/>
      <c r="AX449" s="82">
        <v>17</v>
      </c>
      <c r="AY449" s="83">
        <v>1577</v>
      </c>
      <c r="AZ449" s="149">
        <v>0.02</v>
      </c>
      <c r="BA449" s="84">
        <v>1.0999999999999999E-2</v>
      </c>
      <c r="BB449" s="83">
        <v>1</v>
      </c>
      <c r="BC449" s="83">
        <v>0.1</v>
      </c>
      <c r="BD449" s="83">
        <v>7.8</v>
      </c>
      <c r="BE449" s="83">
        <v>3.6</v>
      </c>
      <c r="BF449" s="83">
        <v>336.1</v>
      </c>
      <c r="BG449" s="28" t="s">
        <v>148</v>
      </c>
      <c r="BH449" s="85" t="s">
        <v>184</v>
      </c>
      <c r="BI449" s="85" t="s">
        <v>192</v>
      </c>
      <c r="BJ449" s="85"/>
      <c r="BK449" s="85">
        <v>4</v>
      </c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  <c r="CW449" s="85"/>
    </row>
    <row r="450" spans="1:101" s="86" customFormat="1" ht="31.5" customHeight="1" x14ac:dyDescent="0.35">
      <c r="A450" s="73">
        <v>2021</v>
      </c>
      <c r="B450" s="74">
        <v>1</v>
      </c>
      <c r="C450" s="284">
        <v>44222</v>
      </c>
      <c r="D450" s="74">
        <v>10</v>
      </c>
      <c r="E450" s="74">
        <v>24</v>
      </c>
      <c r="F450" s="74">
        <v>2</v>
      </c>
      <c r="G450" s="75" t="s">
        <v>352</v>
      </c>
      <c r="H450" s="76" t="s">
        <v>353</v>
      </c>
      <c r="I450" s="76" t="s">
        <v>144</v>
      </c>
      <c r="J450" s="76">
        <v>4</v>
      </c>
      <c r="K450" s="76">
        <v>2</v>
      </c>
      <c r="L450" s="285">
        <v>166</v>
      </c>
      <c r="M450" s="286">
        <v>154.38</v>
      </c>
      <c r="N450" s="287">
        <v>177.62</v>
      </c>
      <c r="O450" s="111"/>
      <c r="P450" s="111">
        <v>171</v>
      </c>
      <c r="Q450" s="111">
        <v>164</v>
      </c>
      <c r="R450" s="111">
        <v>168</v>
      </c>
      <c r="S450" s="111">
        <v>159</v>
      </c>
      <c r="T450" s="77">
        <v>99</v>
      </c>
      <c r="U450" s="77">
        <v>99</v>
      </c>
      <c r="V450" s="111">
        <v>156</v>
      </c>
      <c r="W450" s="111">
        <v>161</v>
      </c>
      <c r="X450" s="111">
        <v>191</v>
      </c>
      <c r="Y450" s="111">
        <v>161</v>
      </c>
      <c r="Z450" s="111">
        <v>168</v>
      </c>
      <c r="AA450" s="77">
        <v>99</v>
      </c>
      <c r="AB450" s="77">
        <v>101</v>
      </c>
      <c r="AC450" s="111"/>
      <c r="AD450" s="111"/>
      <c r="AE450" s="111"/>
      <c r="AF450" s="111"/>
      <c r="AG450" s="111"/>
      <c r="AH450" s="77"/>
      <c r="AI450" s="77"/>
      <c r="AJ450" s="78">
        <v>166.6</v>
      </c>
      <c r="AK450" s="79">
        <v>145</v>
      </c>
      <c r="AL450" s="80">
        <v>99</v>
      </c>
      <c r="AM450" s="77">
        <v>145</v>
      </c>
      <c r="AN450" s="77">
        <v>100</v>
      </c>
      <c r="AO450" s="81">
        <v>7</v>
      </c>
      <c r="AP450" s="81">
        <v>6</v>
      </c>
      <c r="AQ450" s="81">
        <v>8</v>
      </c>
      <c r="AR450" s="81"/>
      <c r="AS450" s="81"/>
      <c r="AT450" s="81"/>
      <c r="AU450" s="81"/>
      <c r="AV450" s="81"/>
      <c r="AW450" s="81"/>
      <c r="AX450" s="82">
        <v>21</v>
      </c>
      <c r="AY450" s="83">
        <v>2925</v>
      </c>
      <c r="AZ450" s="149">
        <v>1.4999999999999999E-2</v>
      </c>
      <c r="BA450" s="84">
        <v>7.0000000000000001E-3</v>
      </c>
      <c r="BB450" s="83">
        <v>1</v>
      </c>
      <c r="BC450" s="83">
        <v>0.1</v>
      </c>
      <c r="BD450" s="83">
        <v>17.600000000000001</v>
      </c>
      <c r="BE450" s="83">
        <v>3.5</v>
      </c>
      <c r="BF450" s="83">
        <v>487.3</v>
      </c>
      <c r="BG450" s="28" t="s">
        <v>148</v>
      </c>
      <c r="BH450" s="85" t="s">
        <v>149</v>
      </c>
      <c r="BI450" s="85" t="s">
        <v>354</v>
      </c>
      <c r="BJ450" s="85" t="s">
        <v>208</v>
      </c>
      <c r="BK450" s="85">
        <v>4</v>
      </c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  <c r="CW450" s="85"/>
    </row>
    <row r="451" spans="1:101" s="86" customFormat="1" ht="31.5" customHeight="1" x14ac:dyDescent="0.35">
      <c r="A451" s="73">
        <v>2021</v>
      </c>
      <c r="B451" s="74">
        <v>1</v>
      </c>
      <c r="C451" s="284">
        <v>44222</v>
      </c>
      <c r="D451" s="74">
        <v>10</v>
      </c>
      <c r="E451" s="74">
        <v>25</v>
      </c>
      <c r="F451" s="74">
        <v>2</v>
      </c>
      <c r="G451" s="75" t="s">
        <v>355</v>
      </c>
      <c r="H451" s="76" t="s">
        <v>356</v>
      </c>
      <c r="I451" s="76" t="s">
        <v>144</v>
      </c>
      <c r="J451" s="76">
        <v>4</v>
      </c>
      <c r="K451" s="76">
        <v>2</v>
      </c>
      <c r="L451" s="285">
        <v>162</v>
      </c>
      <c r="M451" s="286">
        <v>150.66</v>
      </c>
      <c r="N451" s="287">
        <v>173.34</v>
      </c>
      <c r="O451" s="111"/>
      <c r="P451" s="111">
        <v>164</v>
      </c>
      <c r="Q451" s="111">
        <v>146</v>
      </c>
      <c r="R451" s="111">
        <v>162</v>
      </c>
      <c r="S451" s="111">
        <v>152</v>
      </c>
      <c r="T451" s="77">
        <v>99</v>
      </c>
      <c r="U451" s="77">
        <v>99</v>
      </c>
      <c r="V451" s="111">
        <v>172</v>
      </c>
      <c r="W451" s="111">
        <v>170</v>
      </c>
      <c r="X451" s="111">
        <v>188</v>
      </c>
      <c r="Y451" s="111">
        <v>169</v>
      </c>
      <c r="Z451" s="111">
        <v>172</v>
      </c>
      <c r="AA451" s="77">
        <v>99</v>
      </c>
      <c r="AB451" s="77">
        <v>101</v>
      </c>
      <c r="AC451" s="111"/>
      <c r="AD451" s="111"/>
      <c r="AE451" s="111"/>
      <c r="AF451" s="111"/>
      <c r="AG451" s="111"/>
      <c r="AH451" s="77"/>
      <c r="AI451" s="77"/>
      <c r="AJ451" s="78">
        <v>166.1</v>
      </c>
      <c r="AK451" s="79">
        <v>145</v>
      </c>
      <c r="AL451" s="80">
        <v>99</v>
      </c>
      <c r="AM451" s="77">
        <v>145</v>
      </c>
      <c r="AN451" s="77">
        <v>100</v>
      </c>
      <c r="AO451" s="81">
        <v>10</v>
      </c>
      <c r="AP451" s="81">
        <v>4</v>
      </c>
      <c r="AQ451" s="81">
        <v>10</v>
      </c>
      <c r="AR451" s="81"/>
      <c r="AS451" s="81"/>
      <c r="AT451" s="81"/>
      <c r="AU451" s="81"/>
      <c r="AV451" s="81"/>
      <c r="AW451" s="81"/>
      <c r="AX451" s="82">
        <v>24</v>
      </c>
      <c r="AY451" s="83">
        <v>2928</v>
      </c>
      <c r="AZ451" s="149">
        <v>1.4999999999999999E-2</v>
      </c>
      <c r="BA451" s="84">
        <v>8.0000000000000002E-3</v>
      </c>
      <c r="BB451" s="83">
        <v>1</v>
      </c>
      <c r="BC451" s="83">
        <v>0.1</v>
      </c>
      <c r="BD451" s="83">
        <v>18.100000000000001</v>
      </c>
      <c r="BE451" s="83">
        <v>4</v>
      </c>
      <c r="BF451" s="83">
        <v>486.3</v>
      </c>
      <c r="BG451" s="28" t="s">
        <v>148</v>
      </c>
      <c r="BH451" s="85" t="s">
        <v>149</v>
      </c>
      <c r="BI451" s="85" t="s">
        <v>357</v>
      </c>
      <c r="BJ451" s="85" t="s">
        <v>208</v>
      </c>
      <c r="BK451" s="85">
        <v>4</v>
      </c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  <c r="CW451" s="85"/>
    </row>
    <row r="452" spans="1:101" s="86" customFormat="1" ht="31.5" hidden="1" customHeight="1" x14ac:dyDescent="0.35">
      <c r="A452" s="73">
        <v>2021</v>
      </c>
      <c r="B452" s="74">
        <v>1</v>
      </c>
      <c r="C452" s="284">
        <v>44222</v>
      </c>
      <c r="D452" s="74">
        <v>142</v>
      </c>
      <c r="E452" s="74">
        <v>280</v>
      </c>
      <c r="F452" s="74">
        <v>2</v>
      </c>
      <c r="G452" s="75" t="s">
        <v>297</v>
      </c>
      <c r="H452" s="76" t="s">
        <v>298</v>
      </c>
      <c r="I452" s="76" t="s">
        <v>144</v>
      </c>
      <c r="J452" s="76">
        <v>3</v>
      </c>
      <c r="K452" s="76">
        <v>2</v>
      </c>
      <c r="L452" s="285">
        <v>323</v>
      </c>
      <c r="M452" s="286">
        <v>300.39</v>
      </c>
      <c r="N452" s="287">
        <v>345.61</v>
      </c>
      <c r="O452" s="111"/>
      <c r="P452" s="111"/>
      <c r="Q452" s="111"/>
      <c r="R452" s="111"/>
      <c r="S452" s="111"/>
      <c r="T452" s="77"/>
      <c r="U452" s="77"/>
      <c r="V452" s="111"/>
      <c r="W452" s="111"/>
      <c r="X452" s="111"/>
      <c r="Y452" s="111"/>
      <c r="Z452" s="111"/>
      <c r="AA452" s="77"/>
      <c r="AB452" s="77"/>
      <c r="AC452" s="111"/>
      <c r="AD452" s="111"/>
      <c r="AE452" s="111"/>
      <c r="AF452" s="111"/>
      <c r="AG452" s="111"/>
      <c r="AH452" s="77"/>
      <c r="AI452" s="77"/>
      <c r="AJ452" s="78"/>
      <c r="AK452" s="79">
        <v>105</v>
      </c>
      <c r="AL452" s="80">
        <v>103</v>
      </c>
      <c r="AM452" s="77"/>
      <c r="AN452" s="77"/>
      <c r="AO452" s="81"/>
      <c r="AP452" s="81"/>
      <c r="AQ452" s="81"/>
      <c r="AR452" s="81"/>
      <c r="AS452" s="81"/>
      <c r="AT452" s="81"/>
      <c r="AU452" s="81"/>
      <c r="AV452" s="81"/>
      <c r="AW452" s="81"/>
      <c r="AX452" s="82"/>
      <c r="AY452" s="83"/>
      <c r="AZ452" s="149">
        <v>1.4999999999999999E-2</v>
      </c>
      <c r="BA452" s="84"/>
      <c r="BB452" s="83"/>
      <c r="BC452" s="83"/>
      <c r="BD452" s="83"/>
      <c r="BE452" s="83"/>
      <c r="BF452" s="83"/>
      <c r="BG452" s="28" t="s">
        <v>145</v>
      </c>
      <c r="BH452" s="85"/>
      <c r="BI452" s="85"/>
      <c r="BJ452" s="85"/>
      <c r="BK452" s="85">
        <v>4</v>
      </c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  <c r="CW452" s="85"/>
    </row>
    <row r="453" spans="1:101" s="86" customFormat="1" ht="31.5" hidden="1" customHeight="1" x14ac:dyDescent="0.35">
      <c r="A453" s="73">
        <v>2021</v>
      </c>
      <c r="B453" s="74">
        <v>1</v>
      </c>
      <c r="C453" s="284">
        <v>44222</v>
      </c>
      <c r="D453" s="74">
        <v>138</v>
      </c>
      <c r="E453" s="74">
        <v>559</v>
      </c>
      <c r="F453" s="74">
        <v>3</v>
      </c>
      <c r="G453" s="75" t="s">
        <v>173</v>
      </c>
      <c r="H453" s="76" t="s">
        <v>174</v>
      </c>
      <c r="I453" s="76" t="s">
        <v>144</v>
      </c>
      <c r="J453" s="76">
        <v>3</v>
      </c>
      <c r="K453" s="76">
        <v>2</v>
      </c>
      <c r="L453" s="285">
        <v>610</v>
      </c>
      <c r="M453" s="286">
        <v>579.5</v>
      </c>
      <c r="N453" s="287">
        <v>640.5</v>
      </c>
      <c r="O453" s="111"/>
      <c r="P453" s="111"/>
      <c r="Q453" s="111"/>
      <c r="R453" s="111"/>
      <c r="S453" s="111"/>
      <c r="T453" s="77"/>
      <c r="U453" s="77"/>
      <c r="V453" s="111"/>
      <c r="W453" s="111"/>
      <c r="X453" s="111"/>
      <c r="Y453" s="111"/>
      <c r="Z453" s="111"/>
      <c r="AA453" s="77"/>
      <c r="AB453" s="77"/>
      <c r="AC453" s="111"/>
      <c r="AD453" s="111"/>
      <c r="AE453" s="111"/>
      <c r="AF453" s="111"/>
      <c r="AG453" s="111"/>
      <c r="AH453" s="77"/>
      <c r="AI453" s="77"/>
      <c r="AJ453" s="78"/>
      <c r="AK453" s="79">
        <v>90</v>
      </c>
      <c r="AL453" s="80">
        <v>120</v>
      </c>
      <c r="AM453" s="77"/>
      <c r="AN453" s="77"/>
      <c r="AO453" s="81"/>
      <c r="AP453" s="81"/>
      <c r="AQ453" s="81"/>
      <c r="AR453" s="81"/>
      <c r="AS453" s="81"/>
      <c r="AT453" s="81"/>
      <c r="AU453" s="81"/>
      <c r="AV453" s="81"/>
      <c r="AW453" s="81"/>
      <c r="AX453" s="82"/>
      <c r="AY453" s="83">
        <v>36</v>
      </c>
      <c r="AZ453" s="149">
        <v>1.4999999999999999E-2</v>
      </c>
      <c r="BA453" s="84"/>
      <c r="BB453" s="83"/>
      <c r="BC453" s="83"/>
      <c r="BD453" s="83">
        <v>0.1</v>
      </c>
      <c r="BE453" s="83"/>
      <c r="BF453" s="83"/>
      <c r="BG453" s="28" t="s">
        <v>145</v>
      </c>
      <c r="BH453" s="85" t="s">
        <v>145</v>
      </c>
      <c r="BI453" s="85"/>
      <c r="BJ453" s="85"/>
      <c r="BK453" s="85">
        <v>4</v>
      </c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  <c r="CW453" s="85"/>
    </row>
    <row r="454" spans="1:101" s="86" customFormat="1" ht="31.5" hidden="1" customHeight="1" x14ac:dyDescent="0.35">
      <c r="A454" s="73">
        <v>2021</v>
      </c>
      <c r="B454" s="74">
        <v>1</v>
      </c>
      <c r="C454" s="284">
        <v>44222</v>
      </c>
      <c r="D454" s="74">
        <v>376</v>
      </c>
      <c r="E454" s="74">
        <v>438</v>
      </c>
      <c r="F454" s="74">
        <v>3</v>
      </c>
      <c r="G454" s="75" t="s">
        <v>151</v>
      </c>
      <c r="H454" s="76" t="s">
        <v>152</v>
      </c>
      <c r="I454" s="76" t="s">
        <v>144</v>
      </c>
      <c r="J454" s="76">
        <v>3</v>
      </c>
      <c r="K454" s="76">
        <v>2</v>
      </c>
      <c r="L454" s="285">
        <v>336</v>
      </c>
      <c r="M454" s="286">
        <v>316.17599999999999</v>
      </c>
      <c r="N454" s="287">
        <v>359.85599999999999</v>
      </c>
      <c r="O454" s="111">
        <v>375</v>
      </c>
      <c r="P454" s="111">
        <v>333</v>
      </c>
      <c r="Q454" s="111">
        <v>314</v>
      </c>
      <c r="R454" s="111">
        <v>326</v>
      </c>
      <c r="S454" s="111">
        <v>335</v>
      </c>
      <c r="T454" s="77">
        <v>138</v>
      </c>
      <c r="U454" s="77">
        <v>137</v>
      </c>
      <c r="V454" s="111">
        <v>369</v>
      </c>
      <c r="W454" s="111">
        <v>349</v>
      </c>
      <c r="X454" s="111">
        <v>354</v>
      </c>
      <c r="Y454" s="111">
        <v>347</v>
      </c>
      <c r="Z454" s="111">
        <v>343</v>
      </c>
      <c r="AA454" s="77">
        <v>147</v>
      </c>
      <c r="AB454" s="77">
        <v>147</v>
      </c>
      <c r="AC454" s="111"/>
      <c r="AD454" s="111"/>
      <c r="AE454" s="111"/>
      <c r="AF454" s="111"/>
      <c r="AG454" s="111"/>
      <c r="AH454" s="77"/>
      <c r="AI454" s="77"/>
      <c r="AJ454" s="78">
        <v>344.5</v>
      </c>
      <c r="AK454" s="79">
        <v>67</v>
      </c>
      <c r="AL454" s="80">
        <v>161</v>
      </c>
      <c r="AM454" s="77">
        <v>76</v>
      </c>
      <c r="AN454" s="77">
        <v>142</v>
      </c>
      <c r="AO454" s="81">
        <v>9</v>
      </c>
      <c r="AP454" s="81">
        <v>2</v>
      </c>
      <c r="AQ454" s="81">
        <v>11</v>
      </c>
      <c r="AR454" s="81"/>
      <c r="AS454" s="81"/>
      <c r="AT454" s="81"/>
      <c r="AU454" s="81"/>
      <c r="AV454" s="81"/>
      <c r="AW454" s="81"/>
      <c r="AX454" s="82">
        <v>21</v>
      </c>
      <c r="AY454" s="83">
        <v>3145</v>
      </c>
      <c r="AZ454" s="149">
        <v>1.4999999999999999E-2</v>
      </c>
      <c r="BA454" s="84">
        <v>7.0000000000000001E-3</v>
      </c>
      <c r="BB454" s="83">
        <v>1</v>
      </c>
      <c r="BC454" s="83">
        <v>0.1</v>
      </c>
      <c r="BD454" s="83">
        <v>9.4</v>
      </c>
      <c r="BE454" s="83">
        <v>7.2</v>
      </c>
      <c r="BF454" s="83">
        <v>1083.5</v>
      </c>
      <c r="BG454" s="28" t="s">
        <v>153</v>
      </c>
      <c r="BH454" s="85" t="s">
        <v>154</v>
      </c>
      <c r="BI454" s="85" t="s">
        <v>155</v>
      </c>
      <c r="BJ454" s="85" t="s">
        <v>156</v>
      </c>
      <c r="BK454" s="85">
        <v>4</v>
      </c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  <c r="CW454" s="85"/>
    </row>
    <row r="455" spans="1:101" s="86" customFormat="1" ht="31.5" hidden="1" customHeight="1" x14ac:dyDescent="0.35">
      <c r="A455" s="73">
        <v>2021</v>
      </c>
      <c r="B455" s="74">
        <v>1</v>
      </c>
      <c r="C455" s="284">
        <v>44222</v>
      </c>
      <c r="D455" s="74">
        <v>190</v>
      </c>
      <c r="E455" s="74">
        <v>342</v>
      </c>
      <c r="F455" s="74">
        <v>4</v>
      </c>
      <c r="G455" s="75" t="s">
        <v>337</v>
      </c>
      <c r="H455" s="76" t="s">
        <v>338</v>
      </c>
      <c r="I455" s="76" t="s">
        <v>144</v>
      </c>
      <c r="J455" s="76">
        <v>3</v>
      </c>
      <c r="K455" s="76">
        <v>2</v>
      </c>
      <c r="L455" s="285">
        <v>567</v>
      </c>
      <c r="M455" s="286">
        <v>533.54700000000003</v>
      </c>
      <c r="N455" s="287">
        <v>607.25699999999995</v>
      </c>
      <c r="O455" s="111">
        <v>691</v>
      </c>
      <c r="P455" s="111">
        <v>585</v>
      </c>
      <c r="Q455" s="111">
        <v>547</v>
      </c>
      <c r="R455" s="111">
        <v>566</v>
      </c>
      <c r="S455" s="111">
        <v>593</v>
      </c>
      <c r="T455" s="77">
        <v>162</v>
      </c>
      <c r="U455" s="77">
        <v>161</v>
      </c>
      <c r="V455" s="111">
        <v>644</v>
      </c>
      <c r="W455" s="111">
        <v>598</v>
      </c>
      <c r="X455" s="111">
        <v>574</v>
      </c>
      <c r="Y455" s="111">
        <v>574</v>
      </c>
      <c r="Z455" s="111">
        <v>585</v>
      </c>
      <c r="AA455" s="77">
        <v>162</v>
      </c>
      <c r="AB455" s="77">
        <v>159</v>
      </c>
      <c r="AC455" s="111"/>
      <c r="AD455" s="111"/>
      <c r="AE455" s="111"/>
      <c r="AF455" s="111"/>
      <c r="AG455" s="111"/>
      <c r="AH455" s="77"/>
      <c r="AI455" s="77"/>
      <c r="AJ455" s="78">
        <v>595.70000000000005</v>
      </c>
      <c r="AK455" s="79">
        <v>60</v>
      </c>
      <c r="AL455" s="80">
        <v>180</v>
      </c>
      <c r="AM455" s="77">
        <v>67</v>
      </c>
      <c r="AN455" s="77">
        <v>161</v>
      </c>
      <c r="AO455" s="81">
        <v>2</v>
      </c>
      <c r="AP455" s="81">
        <v>4</v>
      </c>
      <c r="AQ455" s="81">
        <v>4</v>
      </c>
      <c r="AR455" s="81"/>
      <c r="AS455" s="81"/>
      <c r="AT455" s="81"/>
      <c r="AU455" s="81"/>
      <c r="AV455" s="81"/>
      <c r="AW455" s="81"/>
      <c r="AX455" s="82">
        <v>10</v>
      </c>
      <c r="AY455" s="83">
        <v>510</v>
      </c>
      <c r="AZ455" s="149">
        <v>1.4999999999999999E-2</v>
      </c>
      <c r="BA455" s="84">
        <v>0.02</v>
      </c>
      <c r="BB455" s="83"/>
      <c r="BC455" s="83">
        <v>0</v>
      </c>
      <c r="BD455" s="83">
        <v>0.9</v>
      </c>
      <c r="BE455" s="83">
        <v>6</v>
      </c>
      <c r="BF455" s="83">
        <v>303.8</v>
      </c>
      <c r="BG455" s="28" t="s">
        <v>153</v>
      </c>
      <c r="BH455" s="85" t="s">
        <v>154</v>
      </c>
      <c r="BI455" s="85" t="s">
        <v>339</v>
      </c>
      <c r="BJ455" s="85" t="s">
        <v>156</v>
      </c>
      <c r="BK455" s="85">
        <v>4</v>
      </c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  <c r="CW455" s="85"/>
    </row>
    <row r="456" spans="1:101" s="86" customFormat="1" ht="31.5" customHeight="1" x14ac:dyDescent="0.35">
      <c r="A456" s="73">
        <v>2021</v>
      </c>
      <c r="B456" s="74">
        <v>1</v>
      </c>
      <c r="C456" s="284">
        <v>44222</v>
      </c>
      <c r="D456" s="74">
        <v>212</v>
      </c>
      <c r="E456" s="74">
        <v>140</v>
      </c>
      <c r="F456" s="74">
        <v>5</v>
      </c>
      <c r="G456" s="75" t="s">
        <v>199</v>
      </c>
      <c r="H456" s="76" t="s">
        <v>200</v>
      </c>
      <c r="I456" s="76" t="s">
        <v>144</v>
      </c>
      <c r="J456" s="76">
        <v>2</v>
      </c>
      <c r="K456" s="76">
        <v>2</v>
      </c>
      <c r="L456" s="285">
        <v>485</v>
      </c>
      <c r="M456" s="286">
        <v>451.05</v>
      </c>
      <c r="N456" s="287">
        <v>518.95000000000005</v>
      </c>
      <c r="O456" s="111">
        <v>458</v>
      </c>
      <c r="P456" s="111">
        <v>471</v>
      </c>
      <c r="Q456" s="111">
        <v>458</v>
      </c>
      <c r="R456" s="111">
        <v>462</v>
      </c>
      <c r="S456" s="111">
        <v>395</v>
      </c>
      <c r="T456" s="77">
        <v>125</v>
      </c>
      <c r="U456" s="77">
        <v>114</v>
      </c>
      <c r="V456" s="111">
        <v>530</v>
      </c>
      <c r="W456" s="111">
        <v>523</v>
      </c>
      <c r="X456" s="111">
        <v>513</v>
      </c>
      <c r="Y456" s="111">
        <v>503</v>
      </c>
      <c r="Z456" s="111">
        <v>519</v>
      </c>
      <c r="AA456" s="77">
        <v>114</v>
      </c>
      <c r="AB456" s="77">
        <v>109</v>
      </c>
      <c r="AC456" s="111"/>
      <c r="AD456" s="111"/>
      <c r="AE456" s="111"/>
      <c r="AF456" s="111"/>
      <c r="AG456" s="111"/>
      <c r="AH456" s="77"/>
      <c r="AI456" s="77"/>
      <c r="AJ456" s="78">
        <v>483.2</v>
      </c>
      <c r="AK456" s="79">
        <v>60</v>
      </c>
      <c r="AL456" s="80">
        <v>120</v>
      </c>
      <c r="AM456" s="77">
        <v>62</v>
      </c>
      <c r="AN456" s="77">
        <v>116</v>
      </c>
      <c r="AO456" s="81">
        <v>5</v>
      </c>
      <c r="AP456" s="81">
        <v>6</v>
      </c>
      <c r="AQ456" s="81">
        <v>3</v>
      </c>
      <c r="AR456" s="81"/>
      <c r="AS456" s="81"/>
      <c r="AT456" s="81"/>
      <c r="AU456" s="81"/>
      <c r="AV456" s="81"/>
      <c r="AW456" s="81"/>
      <c r="AX456" s="82">
        <v>14</v>
      </c>
      <c r="AY456" s="83">
        <v>1288</v>
      </c>
      <c r="AZ456" s="149">
        <v>1.4999999999999999E-2</v>
      </c>
      <c r="BA456" s="84">
        <v>1.0999999999999999E-2</v>
      </c>
      <c r="BB456" s="83">
        <v>1</v>
      </c>
      <c r="BC456" s="83">
        <v>0</v>
      </c>
      <c r="BD456" s="83">
        <v>2.7</v>
      </c>
      <c r="BE456" s="83">
        <v>6.8</v>
      </c>
      <c r="BF456" s="83">
        <v>622.4</v>
      </c>
      <c r="BG456" s="28" t="s">
        <v>148</v>
      </c>
      <c r="BH456" s="85" t="s">
        <v>187</v>
      </c>
      <c r="BI456" s="85" t="s">
        <v>201</v>
      </c>
      <c r="BJ456" s="85"/>
      <c r="BK456" s="85">
        <v>4</v>
      </c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  <c r="CW456" s="85"/>
    </row>
    <row r="457" spans="1:101" s="86" customFormat="1" ht="31.5" customHeight="1" x14ac:dyDescent="0.35">
      <c r="A457" s="73">
        <v>2021</v>
      </c>
      <c r="B457" s="74">
        <v>1</v>
      </c>
      <c r="C457" s="284">
        <v>44222</v>
      </c>
      <c r="D457" s="74">
        <v>212</v>
      </c>
      <c r="E457" s="74">
        <v>178</v>
      </c>
      <c r="F457" s="74">
        <v>5</v>
      </c>
      <c r="G457" s="75" t="s">
        <v>202</v>
      </c>
      <c r="H457" s="76" t="s">
        <v>203</v>
      </c>
      <c r="I457" s="76" t="s">
        <v>144</v>
      </c>
      <c r="J457" s="76">
        <v>2</v>
      </c>
      <c r="K457" s="76">
        <v>2</v>
      </c>
      <c r="L457" s="285">
        <v>50</v>
      </c>
      <c r="M457" s="286">
        <v>46.5</v>
      </c>
      <c r="N457" s="287">
        <v>53.5</v>
      </c>
      <c r="O457" s="111">
        <v>52</v>
      </c>
      <c r="P457" s="111">
        <v>51</v>
      </c>
      <c r="Q457" s="111">
        <v>48</v>
      </c>
      <c r="R457" s="111">
        <v>50</v>
      </c>
      <c r="S457" s="111">
        <v>43</v>
      </c>
      <c r="T457" s="77">
        <v>125</v>
      </c>
      <c r="U457" s="77">
        <v>114</v>
      </c>
      <c r="V457" s="111">
        <v>58</v>
      </c>
      <c r="W457" s="111">
        <v>57</v>
      </c>
      <c r="X457" s="111">
        <v>53</v>
      </c>
      <c r="Y457" s="111">
        <v>49</v>
      </c>
      <c r="Z457" s="111">
        <v>51</v>
      </c>
      <c r="AA457" s="77">
        <v>114</v>
      </c>
      <c r="AB457" s="77">
        <v>109</v>
      </c>
      <c r="AC457" s="111"/>
      <c r="AD457" s="111"/>
      <c r="AE457" s="111"/>
      <c r="AF457" s="111"/>
      <c r="AG457" s="111"/>
      <c r="AH457" s="77"/>
      <c r="AI457" s="77"/>
      <c r="AJ457" s="78">
        <v>51.2</v>
      </c>
      <c r="AK457" s="79">
        <v>60</v>
      </c>
      <c r="AL457" s="80">
        <v>120</v>
      </c>
      <c r="AM457" s="77">
        <v>62</v>
      </c>
      <c r="AN457" s="77">
        <v>116</v>
      </c>
      <c r="AO457" s="81">
        <v>12</v>
      </c>
      <c r="AP457" s="81">
        <v>6</v>
      </c>
      <c r="AQ457" s="81">
        <v>5</v>
      </c>
      <c r="AR457" s="81"/>
      <c r="AS457" s="81"/>
      <c r="AT457" s="81"/>
      <c r="AU457" s="81"/>
      <c r="AV457" s="81"/>
      <c r="AW457" s="81"/>
      <c r="AX457" s="82">
        <v>23</v>
      </c>
      <c r="AY457" s="83">
        <v>1283</v>
      </c>
      <c r="AZ457" s="149">
        <v>1.4999999999999999E-2</v>
      </c>
      <c r="BA457" s="84">
        <v>1.7999999999999999E-2</v>
      </c>
      <c r="BB457" s="83"/>
      <c r="BC457" s="83">
        <v>0.5</v>
      </c>
      <c r="BD457" s="83">
        <v>25.7</v>
      </c>
      <c r="BE457" s="83">
        <v>1.2</v>
      </c>
      <c r="BF457" s="83">
        <v>65.7</v>
      </c>
      <c r="BG457" s="28" t="s">
        <v>148</v>
      </c>
      <c r="BH457" s="85" t="s">
        <v>187</v>
      </c>
      <c r="BI457" s="85" t="s">
        <v>204</v>
      </c>
      <c r="BJ457" s="85"/>
      <c r="BK457" s="85">
        <v>4</v>
      </c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  <c r="CW457" s="85"/>
    </row>
    <row r="458" spans="1:101" s="86" customFormat="1" ht="31.5" customHeight="1" x14ac:dyDescent="0.35">
      <c r="A458" s="73">
        <v>2021</v>
      </c>
      <c r="B458" s="74">
        <v>1</v>
      </c>
      <c r="C458" s="284">
        <v>44222</v>
      </c>
      <c r="D458" s="74">
        <v>407</v>
      </c>
      <c r="E458" s="74">
        <v>627</v>
      </c>
      <c r="F458" s="74">
        <v>5</v>
      </c>
      <c r="G458" s="75" t="s">
        <v>340</v>
      </c>
      <c r="H458" s="76" t="s">
        <v>341</v>
      </c>
      <c r="I458" s="76" t="s">
        <v>144</v>
      </c>
      <c r="J458" s="76">
        <v>1</v>
      </c>
      <c r="K458" s="76">
        <v>5</v>
      </c>
      <c r="L458" s="285">
        <v>418.5</v>
      </c>
      <c r="M458" s="286">
        <v>384.97815000000003</v>
      </c>
      <c r="N458" s="287">
        <v>452.02184999999997</v>
      </c>
      <c r="O458" s="111"/>
      <c r="P458" s="111"/>
      <c r="Q458" s="111"/>
      <c r="R458" s="111"/>
      <c r="S458" s="111"/>
      <c r="T458" s="77"/>
      <c r="U458" s="77"/>
      <c r="V458" s="111"/>
      <c r="W458" s="111"/>
      <c r="X458" s="111"/>
      <c r="Y458" s="111"/>
      <c r="Z458" s="111"/>
      <c r="AA458" s="77"/>
      <c r="AB458" s="77"/>
      <c r="AC458" s="111"/>
      <c r="AD458" s="111"/>
      <c r="AE458" s="111"/>
      <c r="AF458" s="111"/>
      <c r="AG458" s="111"/>
      <c r="AH458" s="77"/>
      <c r="AI458" s="77"/>
      <c r="AJ458" s="78"/>
      <c r="AK458" s="79">
        <v>18</v>
      </c>
      <c r="AL458" s="80">
        <v>200</v>
      </c>
      <c r="AM458" s="77"/>
      <c r="AN458" s="77"/>
      <c r="AO458" s="81"/>
      <c r="AP458" s="81"/>
      <c r="AQ458" s="81"/>
      <c r="AR458" s="81"/>
      <c r="AS458" s="81"/>
      <c r="AT458" s="81"/>
      <c r="AU458" s="81"/>
      <c r="AV458" s="81"/>
      <c r="AW458" s="81"/>
      <c r="AX458" s="82"/>
      <c r="AY458" s="83"/>
      <c r="AZ458" s="149">
        <v>1.4999999999999999E-2</v>
      </c>
      <c r="BA458" s="84"/>
      <c r="BB458" s="83"/>
      <c r="BC458" s="83"/>
      <c r="BD458" s="83"/>
      <c r="BE458" s="83"/>
      <c r="BF458" s="83"/>
      <c r="BG458" s="28" t="s">
        <v>148</v>
      </c>
      <c r="BH458" s="85" t="s">
        <v>149</v>
      </c>
      <c r="BI458" s="85" t="s">
        <v>342</v>
      </c>
      <c r="BJ458" s="85"/>
      <c r="BK458" s="85">
        <v>4</v>
      </c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  <c r="CW458" s="85"/>
    </row>
    <row r="459" spans="1:101" s="86" customFormat="1" ht="31.5" customHeight="1" x14ac:dyDescent="0.35">
      <c r="A459" s="73">
        <v>2021</v>
      </c>
      <c r="B459" s="74">
        <v>1</v>
      </c>
      <c r="C459" s="284">
        <v>44222</v>
      </c>
      <c r="D459" s="74">
        <v>32</v>
      </c>
      <c r="E459" s="74">
        <v>92</v>
      </c>
      <c r="F459" s="74">
        <v>6</v>
      </c>
      <c r="G459" s="75" t="s">
        <v>205</v>
      </c>
      <c r="H459" s="76" t="s">
        <v>206</v>
      </c>
      <c r="I459" s="76" t="s">
        <v>144</v>
      </c>
      <c r="J459" s="76">
        <v>2</v>
      </c>
      <c r="K459" s="76">
        <v>3</v>
      </c>
      <c r="L459" s="285">
        <v>361</v>
      </c>
      <c r="M459" s="286">
        <v>335.73</v>
      </c>
      <c r="N459" s="287">
        <v>386.27</v>
      </c>
      <c r="O459" s="111"/>
      <c r="P459" s="111"/>
      <c r="Q459" s="111"/>
      <c r="R459" s="111"/>
      <c r="S459" s="111"/>
      <c r="T459" s="77"/>
      <c r="U459" s="77"/>
      <c r="V459" s="111"/>
      <c r="W459" s="111"/>
      <c r="X459" s="111"/>
      <c r="Y459" s="111"/>
      <c r="Z459" s="111"/>
      <c r="AA459" s="77"/>
      <c r="AB459" s="77"/>
      <c r="AC459" s="111"/>
      <c r="AD459" s="111"/>
      <c r="AE459" s="111"/>
      <c r="AF459" s="111"/>
      <c r="AG459" s="111"/>
      <c r="AH459" s="77"/>
      <c r="AI459" s="77"/>
      <c r="AJ459" s="78"/>
      <c r="AK459" s="79">
        <v>74</v>
      </c>
      <c r="AL459" s="80">
        <v>97</v>
      </c>
      <c r="AM459" s="77"/>
      <c r="AN459" s="77"/>
      <c r="AO459" s="81">
        <v>2</v>
      </c>
      <c r="AP459" s="81">
        <v>1</v>
      </c>
      <c r="AQ459" s="81"/>
      <c r="AR459" s="81"/>
      <c r="AS459" s="81"/>
      <c r="AT459" s="81"/>
      <c r="AU459" s="81"/>
      <c r="AV459" s="81"/>
      <c r="AW459" s="81"/>
      <c r="AX459" s="82">
        <v>3</v>
      </c>
      <c r="AY459" s="83">
        <v>163</v>
      </c>
      <c r="AZ459" s="149">
        <v>1.4999999999999999E-2</v>
      </c>
      <c r="BA459" s="84">
        <v>1.7999999999999999E-2</v>
      </c>
      <c r="BB459" s="83"/>
      <c r="BC459" s="83">
        <v>0</v>
      </c>
      <c r="BD459" s="83">
        <v>0.5</v>
      </c>
      <c r="BE459" s="83"/>
      <c r="BF459" s="83"/>
      <c r="BG459" s="28" t="s">
        <v>148</v>
      </c>
      <c r="BH459" s="85" t="s">
        <v>149</v>
      </c>
      <c r="BI459" s="85" t="s">
        <v>207</v>
      </c>
      <c r="BJ459" s="85" t="s">
        <v>208</v>
      </c>
      <c r="BK459" s="85">
        <v>4</v>
      </c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  <c r="CW459" s="85"/>
    </row>
    <row r="460" spans="1:101" s="86" customFormat="1" ht="31.5" customHeight="1" x14ac:dyDescent="0.35">
      <c r="A460" s="73">
        <v>2021</v>
      </c>
      <c r="B460" s="74">
        <v>1</v>
      </c>
      <c r="C460" s="284">
        <v>44222</v>
      </c>
      <c r="D460" s="74">
        <v>32</v>
      </c>
      <c r="E460" s="74">
        <v>93</v>
      </c>
      <c r="F460" s="74">
        <v>6</v>
      </c>
      <c r="G460" s="75" t="s">
        <v>209</v>
      </c>
      <c r="H460" s="76" t="s">
        <v>210</v>
      </c>
      <c r="I460" s="76" t="s">
        <v>144</v>
      </c>
      <c r="J460" s="76">
        <v>2</v>
      </c>
      <c r="K460" s="76">
        <v>3</v>
      </c>
      <c r="L460" s="285">
        <v>59</v>
      </c>
      <c r="M460" s="286">
        <v>54.87</v>
      </c>
      <c r="N460" s="287">
        <v>63.13</v>
      </c>
      <c r="O460" s="111"/>
      <c r="P460" s="111"/>
      <c r="Q460" s="111"/>
      <c r="R460" s="111"/>
      <c r="S460" s="111"/>
      <c r="T460" s="77"/>
      <c r="U460" s="77"/>
      <c r="V460" s="111"/>
      <c r="W460" s="111"/>
      <c r="X460" s="111"/>
      <c r="Y460" s="111"/>
      <c r="Z460" s="111"/>
      <c r="AA460" s="77"/>
      <c r="AB460" s="77"/>
      <c r="AC460" s="111"/>
      <c r="AD460" s="111"/>
      <c r="AE460" s="111"/>
      <c r="AF460" s="111"/>
      <c r="AG460" s="111"/>
      <c r="AH460" s="77"/>
      <c r="AI460" s="77"/>
      <c r="AJ460" s="78"/>
      <c r="AK460" s="79">
        <v>74</v>
      </c>
      <c r="AL460" s="80">
        <v>97</v>
      </c>
      <c r="AM460" s="77"/>
      <c r="AN460" s="77"/>
      <c r="AO460" s="81">
        <v>2</v>
      </c>
      <c r="AP460" s="81">
        <v>2</v>
      </c>
      <c r="AQ460" s="81"/>
      <c r="AR460" s="81"/>
      <c r="AS460" s="81"/>
      <c r="AT460" s="81"/>
      <c r="AU460" s="81"/>
      <c r="AV460" s="81"/>
      <c r="AW460" s="81"/>
      <c r="AX460" s="82">
        <v>4</v>
      </c>
      <c r="AY460" s="83">
        <v>112</v>
      </c>
      <c r="AZ460" s="149">
        <v>1.4999999999999999E-2</v>
      </c>
      <c r="BA460" s="84">
        <v>3.5999999999999997E-2</v>
      </c>
      <c r="BB460" s="83"/>
      <c r="BC460" s="83">
        <v>0.1</v>
      </c>
      <c r="BD460" s="83">
        <v>1.9</v>
      </c>
      <c r="BE460" s="83"/>
      <c r="BF460" s="83"/>
      <c r="BG460" s="28" t="s">
        <v>148</v>
      </c>
      <c r="BH460" s="85" t="s">
        <v>149</v>
      </c>
      <c r="BI460" s="85" t="s">
        <v>211</v>
      </c>
      <c r="BJ460" s="85" t="s">
        <v>208</v>
      </c>
      <c r="BK460" s="85">
        <v>4</v>
      </c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  <c r="CW460" s="85"/>
    </row>
    <row r="461" spans="1:101" s="86" customFormat="1" ht="31.5" customHeight="1" x14ac:dyDescent="0.35">
      <c r="A461" s="73">
        <v>2021</v>
      </c>
      <c r="B461" s="74">
        <v>1</v>
      </c>
      <c r="C461" s="284">
        <v>44222</v>
      </c>
      <c r="D461" s="74">
        <v>32</v>
      </c>
      <c r="E461" s="74">
        <v>94</v>
      </c>
      <c r="F461" s="74">
        <v>6</v>
      </c>
      <c r="G461" s="75" t="s">
        <v>332</v>
      </c>
      <c r="H461" s="76" t="s">
        <v>333</v>
      </c>
      <c r="I461" s="76" t="s">
        <v>144</v>
      </c>
      <c r="J461" s="76">
        <v>2</v>
      </c>
      <c r="K461" s="76">
        <v>3</v>
      </c>
      <c r="L461" s="285">
        <v>19</v>
      </c>
      <c r="M461" s="286">
        <v>17.670000000000002</v>
      </c>
      <c r="N461" s="287">
        <v>20.329999999999998</v>
      </c>
      <c r="O461" s="111"/>
      <c r="P461" s="111"/>
      <c r="Q461" s="111"/>
      <c r="R461" s="111"/>
      <c r="S461" s="111"/>
      <c r="T461" s="77"/>
      <c r="U461" s="77"/>
      <c r="V461" s="111"/>
      <c r="W461" s="111"/>
      <c r="X461" s="111"/>
      <c r="Y461" s="111"/>
      <c r="Z461" s="111"/>
      <c r="AA461" s="77"/>
      <c r="AB461" s="77"/>
      <c r="AC461" s="111"/>
      <c r="AD461" s="111"/>
      <c r="AE461" s="111"/>
      <c r="AF461" s="111"/>
      <c r="AG461" s="111"/>
      <c r="AH461" s="77"/>
      <c r="AI461" s="77"/>
      <c r="AJ461" s="78"/>
      <c r="AK461" s="79">
        <v>74</v>
      </c>
      <c r="AL461" s="80">
        <v>97</v>
      </c>
      <c r="AM461" s="77"/>
      <c r="AN461" s="77"/>
      <c r="AO461" s="81">
        <v>4</v>
      </c>
      <c r="AP461" s="81">
        <v>4</v>
      </c>
      <c r="AQ461" s="81">
        <v>2</v>
      </c>
      <c r="AR461" s="81"/>
      <c r="AS461" s="81"/>
      <c r="AT461" s="81"/>
      <c r="AU461" s="81"/>
      <c r="AV461" s="81"/>
      <c r="AW461" s="81"/>
      <c r="AX461" s="82">
        <v>10</v>
      </c>
      <c r="AY461" s="83">
        <v>202</v>
      </c>
      <c r="AZ461" s="149">
        <v>1.4999999999999999E-2</v>
      </c>
      <c r="BA461" s="84">
        <v>0.05</v>
      </c>
      <c r="BB461" s="83"/>
      <c r="BC461" s="83">
        <v>0.5</v>
      </c>
      <c r="BD461" s="83">
        <v>10.6</v>
      </c>
      <c r="BE461" s="83"/>
      <c r="BF461" s="83"/>
      <c r="BG461" s="28" t="s">
        <v>148</v>
      </c>
      <c r="BH461" s="85" t="s">
        <v>149</v>
      </c>
      <c r="BI461" s="85" t="s">
        <v>334</v>
      </c>
      <c r="BJ461" s="85" t="s">
        <v>208</v>
      </c>
      <c r="BK461" s="85">
        <v>4</v>
      </c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  <c r="CW461" s="85"/>
    </row>
    <row r="462" spans="1:101" s="86" customFormat="1" ht="31.5" customHeight="1" x14ac:dyDescent="0.35">
      <c r="A462" s="73">
        <v>2021</v>
      </c>
      <c r="B462" s="74">
        <v>1</v>
      </c>
      <c r="C462" s="284">
        <v>44222</v>
      </c>
      <c r="D462" s="74">
        <v>377</v>
      </c>
      <c r="E462" s="74">
        <v>439</v>
      </c>
      <c r="F462" s="74">
        <v>6</v>
      </c>
      <c r="G462" s="75" t="s">
        <v>146</v>
      </c>
      <c r="H462" s="76" t="s">
        <v>147</v>
      </c>
      <c r="I462" s="76" t="s">
        <v>144</v>
      </c>
      <c r="J462" s="76">
        <v>4</v>
      </c>
      <c r="K462" s="76">
        <v>1</v>
      </c>
      <c r="L462" s="285">
        <v>343</v>
      </c>
      <c r="M462" s="286">
        <v>308.7</v>
      </c>
      <c r="N462" s="287">
        <v>377.3</v>
      </c>
      <c r="O462" s="111"/>
      <c r="P462" s="111"/>
      <c r="Q462" s="111">
        <v>312</v>
      </c>
      <c r="R462" s="111">
        <v>318</v>
      </c>
      <c r="S462" s="111">
        <v>322</v>
      </c>
      <c r="T462" s="77">
        <v>215</v>
      </c>
      <c r="U462" s="77">
        <v>227</v>
      </c>
      <c r="V462" s="111">
        <v>348</v>
      </c>
      <c r="W462" s="111">
        <v>356</v>
      </c>
      <c r="X462" s="111">
        <v>339</v>
      </c>
      <c r="Y462" s="111">
        <v>365</v>
      </c>
      <c r="Z462" s="111">
        <v>345</v>
      </c>
      <c r="AA462" s="77">
        <v>350</v>
      </c>
      <c r="AB462" s="77">
        <v>368</v>
      </c>
      <c r="AC462" s="111"/>
      <c r="AD462" s="111"/>
      <c r="AE462" s="111"/>
      <c r="AF462" s="111"/>
      <c r="AG462" s="111"/>
      <c r="AH462" s="77"/>
      <c r="AI462" s="77"/>
      <c r="AJ462" s="78">
        <v>338.1</v>
      </c>
      <c r="AK462" s="79">
        <v>45</v>
      </c>
      <c r="AL462" s="80">
        <v>320</v>
      </c>
      <c r="AM462" s="77">
        <v>50</v>
      </c>
      <c r="AN462" s="77">
        <v>290</v>
      </c>
      <c r="AO462" s="81">
        <v>12</v>
      </c>
      <c r="AP462" s="81">
        <v>6</v>
      </c>
      <c r="AQ462" s="81">
        <v>6</v>
      </c>
      <c r="AR462" s="81"/>
      <c r="AS462" s="81"/>
      <c r="AT462" s="81"/>
      <c r="AU462" s="81"/>
      <c r="AV462" s="81"/>
      <c r="AW462" s="81"/>
      <c r="AX462" s="82">
        <v>24</v>
      </c>
      <c r="AY462" s="83">
        <v>774</v>
      </c>
      <c r="AZ462" s="149">
        <v>1.4999999999999999E-2</v>
      </c>
      <c r="BA462" s="84">
        <v>3.1E-2</v>
      </c>
      <c r="BB462" s="83"/>
      <c r="BC462" s="83">
        <v>0.1</v>
      </c>
      <c r="BD462" s="83">
        <v>2.2999999999999998</v>
      </c>
      <c r="BE462" s="83">
        <v>8.1</v>
      </c>
      <c r="BF462" s="83">
        <v>261.7</v>
      </c>
      <c r="BG462" s="28" t="s">
        <v>148</v>
      </c>
      <c r="BH462" s="85" t="s">
        <v>149</v>
      </c>
      <c r="BI462" s="85" t="s">
        <v>150</v>
      </c>
      <c r="BJ462" s="85"/>
      <c r="BK462" s="85">
        <v>4</v>
      </c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  <c r="CW462" s="85"/>
    </row>
    <row r="463" spans="1:101" s="86" customFormat="1" ht="31.5" hidden="1" customHeight="1" x14ac:dyDescent="0.35">
      <c r="A463" s="73">
        <v>2021</v>
      </c>
      <c r="B463" s="74">
        <v>1</v>
      </c>
      <c r="C463" s="284">
        <v>44222</v>
      </c>
      <c r="D463" s="74">
        <v>47</v>
      </c>
      <c r="E463" s="74">
        <v>122</v>
      </c>
      <c r="F463" s="74">
        <v>7</v>
      </c>
      <c r="G463" s="75" t="s">
        <v>163</v>
      </c>
      <c r="H463" s="76" t="s">
        <v>164</v>
      </c>
      <c r="I463" s="76" t="s">
        <v>165</v>
      </c>
      <c r="J463" s="76">
        <v>2</v>
      </c>
      <c r="K463" s="76">
        <v>1</v>
      </c>
      <c r="L463" s="285">
        <v>280</v>
      </c>
      <c r="M463" s="286">
        <v>267.39999999999998</v>
      </c>
      <c r="N463" s="287">
        <v>292.60000000000002</v>
      </c>
      <c r="O463" s="111"/>
      <c r="P463" s="111"/>
      <c r="Q463" s="111"/>
      <c r="R463" s="111">
        <v>275</v>
      </c>
      <c r="S463" s="111">
        <v>280</v>
      </c>
      <c r="T463" s="77"/>
      <c r="U463" s="77">
        <v>109</v>
      </c>
      <c r="V463" s="111">
        <v>300</v>
      </c>
      <c r="W463" s="111">
        <v>285</v>
      </c>
      <c r="X463" s="111">
        <v>273</v>
      </c>
      <c r="Y463" s="111">
        <v>279</v>
      </c>
      <c r="Z463" s="111">
        <v>291</v>
      </c>
      <c r="AA463" s="77">
        <v>99</v>
      </c>
      <c r="AB463" s="77">
        <v>98</v>
      </c>
      <c r="AC463" s="111"/>
      <c r="AD463" s="111"/>
      <c r="AE463" s="111"/>
      <c r="AF463" s="111"/>
      <c r="AG463" s="111"/>
      <c r="AH463" s="77"/>
      <c r="AI463" s="77"/>
      <c r="AJ463" s="78">
        <v>283.3</v>
      </c>
      <c r="AK463" s="79">
        <v>63</v>
      </c>
      <c r="AL463" s="80">
        <v>115</v>
      </c>
      <c r="AM463" s="77">
        <v>71</v>
      </c>
      <c r="AN463" s="77">
        <v>102</v>
      </c>
      <c r="AO463" s="81"/>
      <c r="AP463" s="81"/>
      <c r="AQ463" s="81"/>
      <c r="AR463" s="81"/>
      <c r="AS463" s="81"/>
      <c r="AT463" s="81"/>
      <c r="AU463" s="81"/>
      <c r="AV463" s="81"/>
      <c r="AW463" s="81"/>
      <c r="AX463" s="82"/>
      <c r="AY463" s="83"/>
      <c r="AZ463" s="149">
        <v>1.4999999999999999E-2</v>
      </c>
      <c r="BA463" s="84"/>
      <c r="BB463" s="83"/>
      <c r="BC463" s="83"/>
      <c r="BD463" s="83"/>
      <c r="BE463" s="83"/>
      <c r="BF463" s="83"/>
      <c r="BG463" s="28" t="s">
        <v>153</v>
      </c>
      <c r="BH463" s="85" t="s">
        <v>154</v>
      </c>
      <c r="BI463" s="85" t="s">
        <v>166</v>
      </c>
      <c r="BJ463" s="85" t="s">
        <v>167</v>
      </c>
      <c r="BK463" s="85">
        <v>4</v>
      </c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  <c r="CW463" s="85"/>
    </row>
    <row r="464" spans="1:101" s="86" customFormat="1" ht="31.5" hidden="1" customHeight="1" x14ac:dyDescent="0.35">
      <c r="A464" s="73">
        <v>2021</v>
      </c>
      <c r="B464" s="74">
        <v>1</v>
      </c>
      <c r="C464" s="288">
        <v>44222</v>
      </c>
      <c r="D464" s="74">
        <v>182</v>
      </c>
      <c r="E464" s="74">
        <v>331</v>
      </c>
      <c r="F464" s="74">
        <v>7</v>
      </c>
      <c r="G464" s="75" t="s">
        <v>168</v>
      </c>
      <c r="H464" s="76" t="s">
        <v>169</v>
      </c>
      <c r="I464" s="76" t="s">
        <v>144</v>
      </c>
      <c r="J464" s="76">
        <v>4</v>
      </c>
      <c r="K464" s="76">
        <v>2</v>
      </c>
      <c r="L464" s="285">
        <v>325</v>
      </c>
      <c r="M464" s="286">
        <v>305.82499999999999</v>
      </c>
      <c r="N464" s="287">
        <v>348.07499999999999</v>
      </c>
      <c r="O464" s="111">
        <v>347</v>
      </c>
      <c r="P464" s="111">
        <v>360</v>
      </c>
      <c r="Q464" s="111"/>
      <c r="R464" s="111"/>
      <c r="S464" s="111"/>
      <c r="T464" s="77">
        <v>122</v>
      </c>
      <c r="U464" s="77"/>
      <c r="V464" s="111"/>
      <c r="W464" s="111"/>
      <c r="X464" s="111"/>
      <c r="Y464" s="111"/>
      <c r="Z464" s="111"/>
      <c r="AA464" s="77"/>
      <c r="AB464" s="77"/>
      <c r="AC464" s="111"/>
      <c r="AD464" s="111"/>
      <c r="AE464" s="111"/>
      <c r="AF464" s="111"/>
      <c r="AG464" s="111"/>
      <c r="AH464" s="77"/>
      <c r="AI464" s="77"/>
      <c r="AJ464" s="78">
        <v>353.5</v>
      </c>
      <c r="AK464" s="79">
        <v>110</v>
      </c>
      <c r="AL464" s="80">
        <v>131</v>
      </c>
      <c r="AM464" s="77">
        <v>118</v>
      </c>
      <c r="AN464" s="77">
        <v>122</v>
      </c>
      <c r="AO464" s="81">
        <v>3</v>
      </c>
      <c r="AP464" s="81">
        <v>4</v>
      </c>
      <c r="AQ464" s="81">
        <v>4</v>
      </c>
      <c r="AR464" s="81"/>
      <c r="AS464" s="81"/>
      <c r="AT464" s="81"/>
      <c r="AU464" s="81"/>
      <c r="AV464" s="81"/>
      <c r="AW464" s="81"/>
      <c r="AX464" s="82">
        <v>11</v>
      </c>
      <c r="AY464" s="83">
        <v>1283</v>
      </c>
      <c r="AZ464" s="149">
        <v>1.4999999999999999E-2</v>
      </c>
      <c r="BA464" s="84">
        <v>8.9999999999999993E-3</v>
      </c>
      <c r="BB464" s="83">
        <v>1</v>
      </c>
      <c r="BC464" s="83">
        <v>0</v>
      </c>
      <c r="BD464" s="83">
        <v>3.9</v>
      </c>
      <c r="BE464" s="83">
        <v>3.9</v>
      </c>
      <c r="BF464" s="83">
        <v>453.5</v>
      </c>
      <c r="BG464" s="28" t="s">
        <v>153</v>
      </c>
      <c r="BH464" s="85" t="s">
        <v>154</v>
      </c>
      <c r="BI464" s="85" t="s">
        <v>170</v>
      </c>
      <c r="BJ464" s="85" t="s">
        <v>156</v>
      </c>
      <c r="BK464" s="85">
        <v>4</v>
      </c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  <c r="CW464" s="85"/>
    </row>
    <row r="465" spans="1:101" s="86" customFormat="1" ht="31.5" customHeight="1" x14ac:dyDescent="0.35">
      <c r="A465" s="73">
        <v>2021</v>
      </c>
      <c r="B465" s="74">
        <v>1</v>
      </c>
      <c r="C465" s="288">
        <v>44222</v>
      </c>
      <c r="D465" s="74">
        <v>331</v>
      </c>
      <c r="E465" s="74">
        <v>253</v>
      </c>
      <c r="F465" s="74">
        <v>8</v>
      </c>
      <c r="G465" s="75" t="s">
        <v>323</v>
      </c>
      <c r="H465" s="76" t="s">
        <v>190</v>
      </c>
      <c r="I465" s="76" t="s">
        <v>144</v>
      </c>
      <c r="J465" s="76">
        <v>3</v>
      </c>
      <c r="K465" s="76">
        <v>2</v>
      </c>
      <c r="L465" s="285">
        <v>203</v>
      </c>
      <c r="M465" s="286">
        <v>188.79</v>
      </c>
      <c r="N465" s="287">
        <v>217.21</v>
      </c>
      <c r="O465" s="111"/>
      <c r="P465" s="111"/>
      <c r="Q465" s="111"/>
      <c r="R465" s="111"/>
      <c r="S465" s="111"/>
      <c r="T465" s="77"/>
      <c r="U465" s="77"/>
      <c r="V465" s="111"/>
      <c r="W465" s="111"/>
      <c r="X465" s="111"/>
      <c r="Y465" s="111">
        <v>180</v>
      </c>
      <c r="Z465" s="111">
        <v>200</v>
      </c>
      <c r="AA465" s="77"/>
      <c r="AB465" s="77">
        <v>82</v>
      </c>
      <c r="AC465" s="111"/>
      <c r="AD465" s="111"/>
      <c r="AE465" s="111"/>
      <c r="AF465" s="111"/>
      <c r="AG465" s="111"/>
      <c r="AH465" s="77"/>
      <c r="AI465" s="77"/>
      <c r="AJ465" s="78">
        <v>190</v>
      </c>
      <c r="AK465" s="79">
        <v>121</v>
      </c>
      <c r="AL465" s="80">
        <v>89</v>
      </c>
      <c r="AM465" s="77">
        <v>132</v>
      </c>
      <c r="AN465" s="77">
        <v>82</v>
      </c>
      <c r="AO465" s="81">
        <v>4</v>
      </c>
      <c r="AP465" s="81"/>
      <c r="AQ465" s="81">
        <v>2</v>
      </c>
      <c r="AR465" s="81"/>
      <c r="AS465" s="81"/>
      <c r="AT465" s="81"/>
      <c r="AU465" s="81"/>
      <c r="AV465" s="81"/>
      <c r="AW465" s="81"/>
      <c r="AX465" s="82">
        <v>6</v>
      </c>
      <c r="AY465" s="83">
        <v>246</v>
      </c>
      <c r="AZ465" s="149">
        <v>1.4999999999999999E-2</v>
      </c>
      <c r="BA465" s="84">
        <v>2.4E-2</v>
      </c>
      <c r="BB465" s="83"/>
      <c r="BC465" s="83">
        <v>0</v>
      </c>
      <c r="BD465" s="83">
        <v>1.2</v>
      </c>
      <c r="BE465" s="83">
        <v>1.1000000000000001</v>
      </c>
      <c r="BF465" s="83">
        <v>46.7</v>
      </c>
      <c r="BG465" s="28" t="s">
        <v>148</v>
      </c>
      <c r="BH465" s="85" t="s">
        <v>184</v>
      </c>
      <c r="BI465" s="85" t="s">
        <v>192</v>
      </c>
      <c r="BJ465" s="85"/>
      <c r="BK465" s="85">
        <v>4</v>
      </c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  <c r="CW465" s="85"/>
    </row>
    <row r="466" spans="1:101" s="86" customFormat="1" ht="31.5" hidden="1" customHeight="1" x14ac:dyDescent="0.35">
      <c r="A466" s="73">
        <v>2021</v>
      </c>
      <c r="B466" s="74">
        <v>1</v>
      </c>
      <c r="C466" s="288">
        <v>44222</v>
      </c>
      <c r="D466" s="74">
        <v>383</v>
      </c>
      <c r="E466" s="74">
        <v>550</v>
      </c>
      <c r="F466" s="74">
        <v>8</v>
      </c>
      <c r="G466" s="75" t="s">
        <v>365</v>
      </c>
      <c r="H466" s="76" t="s">
        <v>366</v>
      </c>
      <c r="I466" s="76" t="s">
        <v>144</v>
      </c>
      <c r="J466" s="76">
        <v>3</v>
      </c>
      <c r="K466" s="76">
        <v>1</v>
      </c>
      <c r="L466" s="285">
        <v>35</v>
      </c>
      <c r="M466" s="286">
        <v>32.024999999999999</v>
      </c>
      <c r="N466" s="287">
        <v>38.045000000000002</v>
      </c>
      <c r="O466" s="111"/>
      <c r="P466" s="111"/>
      <c r="Q466" s="111"/>
      <c r="R466" s="111"/>
      <c r="S466" s="111"/>
      <c r="T466" s="77"/>
      <c r="U466" s="77"/>
      <c r="V466" s="111"/>
      <c r="W466" s="111"/>
      <c r="X466" s="111"/>
      <c r="Y466" s="111"/>
      <c r="Z466" s="111"/>
      <c r="AA466" s="77"/>
      <c r="AB466" s="77"/>
      <c r="AC466" s="111"/>
      <c r="AD466" s="111"/>
      <c r="AE466" s="111"/>
      <c r="AF466" s="111"/>
      <c r="AG466" s="111"/>
      <c r="AH466" s="77"/>
      <c r="AI466" s="77"/>
      <c r="AJ466" s="78"/>
      <c r="AK466" s="79">
        <v>108</v>
      </c>
      <c r="AL466" s="80">
        <v>100</v>
      </c>
      <c r="AM466" s="77"/>
      <c r="AN466" s="77"/>
      <c r="AO466" s="81">
        <v>15</v>
      </c>
      <c r="AP466" s="81">
        <v>4</v>
      </c>
      <c r="AQ466" s="81">
        <v>17</v>
      </c>
      <c r="AR466" s="81"/>
      <c r="AS466" s="81"/>
      <c r="AT466" s="81"/>
      <c r="AU466" s="81"/>
      <c r="AV466" s="81"/>
      <c r="AW466" s="81"/>
      <c r="AX466" s="82">
        <v>36</v>
      </c>
      <c r="AY466" s="83">
        <v>3736</v>
      </c>
      <c r="AZ466" s="149">
        <v>1.4999999999999999E-2</v>
      </c>
      <c r="BA466" s="84">
        <v>0.01</v>
      </c>
      <c r="BB466" s="83">
        <v>1</v>
      </c>
      <c r="BC466" s="83">
        <v>1</v>
      </c>
      <c r="BD466" s="83">
        <v>106.7</v>
      </c>
      <c r="BE466" s="83"/>
      <c r="BF466" s="83"/>
      <c r="BG466" s="28" t="s">
        <v>153</v>
      </c>
      <c r="BH466" s="85" t="s">
        <v>154</v>
      </c>
      <c r="BI466" s="85" t="s">
        <v>367</v>
      </c>
      <c r="BJ466" s="85" t="s">
        <v>156</v>
      </c>
      <c r="BK466" s="85">
        <v>4</v>
      </c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  <c r="CW466" s="85"/>
    </row>
    <row r="467" spans="1:101" s="86" customFormat="1" ht="31.5" customHeight="1" x14ac:dyDescent="0.35">
      <c r="A467" s="73">
        <v>2021</v>
      </c>
      <c r="B467" s="74">
        <v>1</v>
      </c>
      <c r="C467" s="288">
        <v>44222</v>
      </c>
      <c r="D467" s="74">
        <v>159</v>
      </c>
      <c r="E467" s="74">
        <v>299</v>
      </c>
      <c r="F467" s="74">
        <v>28</v>
      </c>
      <c r="G467" s="75" t="s">
        <v>181</v>
      </c>
      <c r="H467" s="76" t="s">
        <v>182</v>
      </c>
      <c r="I467" s="76" t="s">
        <v>183</v>
      </c>
      <c r="J467" s="76">
        <v>3</v>
      </c>
      <c r="K467" s="76">
        <v>2</v>
      </c>
      <c r="L467" s="285">
        <v>115</v>
      </c>
      <c r="M467" s="286">
        <v>106.95</v>
      </c>
      <c r="N467" s="287">
        <v>123.05</v>
      </c>
      <c r="O467" s="111">
        <v>103</v>
      </c>
      <c r="P467" s="111">
        <v>109</v>
      </c>
      <c r="Q467" s="111">
        <v>109</v>
      </c>
      <c r="R467" s="111">
        <v>111</v>
      </c>
      <c r="S467" s="111"/>
      <c r="T467" s="77">
        <v>116</v>
      </c>
      <c r="U467" s="77"/>
      <c r="V467" s="111"/>
      <c r="W467" s="111"/>
      <c r="X467" s="111"/>
      <c r="Y467" s="111"/>
      <c r="Z467" s="111"/>
      <c r="AA467" s="77"/>
      <c r="AB467" s="77"/>
      <c r="AC467" s="111"/>
      <c r="AD467" s="111"/>
      <c r="AE467" s="111"/>
      <c r="AF467" s="111"/>
      <c r="AG467" s="111"/>
      <c r="AH467" s="77"/>
      <c r="AI467" s="77"/>
      <c r="AJ467" s="78">
        <v>108</v>
      </c>
      <c r="AK467" s="79">
        <v>70</v>
      </c>
      <c r="AL467" s="80">
        <v>154</v>
      </c>
      <c r="AM467" s="77">
        <v>93</v>
      </c>
      <c r="AN467" s="77">
        <v>116</v>
      </c>
      <c r="AO467" s="81"/>
      <c r="AP467" s="81"/>
      <c r="AQ467" s="81"/>
      <c r="AR467" s="81"/>
      <c r="AS467" s="81"/>
      <c r="AT467" s="81"/>
      <c r="AU467" s="81"/>
      <c r="AV467" s="81"/>
      <c r="AW467" s="81"/>
      <c r="AX467" s="82"/>
      <c r="AY467" s="83"/>
      <c r="AZ467" s="149">
        <v>0.02</v>
      </c>
      <c r="BA467" s="84"/>
      <c r="BB467" s="83"/>
      <c r="BC467" s="83"/>
      <c r="BD467" s="83"/>
      <c r="BE467" s="83"/>
      <c r="BF467" s="83"/>
      <c r="BG467" s="28" t="s">
        <v>148</v>
      </c>
      <c r="BH467" s="85" t="s">
        <v>184</v>
      </c>
      <c r="BI467" s="85"/>
      <c r="BJ467" s="85"/>
      <c r="BK467" s="85">
        <v>4</v>
      </c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  <c r="CW467" s="85"/>
    </row>
    <row r="468" spans="1:101" s="86" customFormat="1" ht="31.5" customHeight="1" x14ac:dyDescent="0.35">
      <c r="A468" s="73">
        <v>2021</v>
      </c>
      <c r="B468" s="74">
        <v>1</v>
      </c>
      <c r="C468" s="288">
        <v>44222</v>
      </c>
      <c r="D468" s="74">
        <v>227</v>
      </c>
      <c r="E468" s="74">
        <v>155</v>
      </c>
      <c r="F468" s="74">
        <v>30</v>
      </c>
      <c r="G468" s="75" t="s">
        <v>324</v>
      </c>
      <c r="H468" s="76" t="s">
        <v>325</v>
      </c>
      <c r="I468" s="76" t="s">
        <v>326</v>
      </c>
      <c r="J468" s="76">
        <v>3</v>
      </c>
      <c r="K468" s="76">
        <v>2</v>
      </c>
      <c r="L468" s="285">
        <v>122</v>
      </c>
      <c r="M468" s="286">
        <v>113.46</v>
      </c>
      <c r="N468" s="287">
        <v>130.54</v>
      </c>
      <c r="O468" s="111"/>
      <c r="P468" s="111"/>
      <c r="Q468" s="111"/>
      <c r="R468" s="111"/>
      <c r="S468" s="111"/>
      <c r="T468" s="77"/>
      <c r="U468" s="77"/>
      <c r="V468" s="111"/>
      <c r="W468" s="111"/>
      <c r="X468" s="111"/>
      <c r="Y468" s="111"/>
      <c r="Z468" s="111"/>
      <c r="AA468" s="77"/>
      <c r="AB468" s="77"/>
      <c r="AC468" s="111"/>
      <c r="AD468" s="111"/>
      <c r="AE468" s="111"/>
      <c r="AF468" s="111"/>
      <c r="AG468" s="111"/>
      <c r="AH468" s="77"/>
      <c r="AI468" s="77"/>
      <c r="AJ468" s="78"/>
      <c r="AK468" s="79">
        <v>61</v>
      </c>
      <c r="AL468" s="80">
        <v>177</v>
      </c>
      <c r="AM468" s="77"/>
      <c r="AN468" s="77"/>
      <c r="AO468" s="81"/>
      <c r="AP468" s="81"/>
      <c r="AQ468" s="81"/>
      <c r="AR468" s="81"/>
      <c r="AS468" s="81"/>
      <c r="AT468" s="81"/>
      <c r="AU468" s="81"/>
      <c r="AV468" s="81"/>
      <c r="AW468" s="81"/>
      <c r="AX468" s="82"/>
      <c r="AY468" s="83"/>
      <c r="AZ468" s="149">
        <v>0.02</v>
      </c>
      <c r="BA468" s="84"/>
      <c r="BB468" s="83"/>
      <c r="BC468" s="83"/>
      <c r="BD468" s="83"/>
      <c r="BE468" s="83"/>
      <c r="BF468" s="83"/>
      <c r="BG468" s="28" t="s">
        <v>148</v>
      </c>
      <c r="BH468" s="85" t="s">
        <v>184</v>
      </c>
      <c r="BI468" s="85" t="s">
        <v>327</v>
      </c>
      <c r="BJ468" s="85"/>
      <c r="BK468" s="85">
        <v>4</v>
      </c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  <c r="CW468" s="85"/>
    </row>
    <row r="469" spans="1:101" s="86" customFormat="1" ht="31.5" customHeight="1" x14ac:dyDescent="0.35">
      <c r="A469" s="73">
        <v>2021</v>
      </c>
      <c r="B469" s="74">
        <v>1</v>
      </c>
      <c r="C469" s="288">
        <v>44222</v>
      </c>
      <c r="D469" s="74">
        <v>4</v>
      </c>
      <c r="E469" s="74">
        <v>11</v>
      </c>
      <c r="F469" s="74">
        <v>48</v>
      </c>
      <c r="G469" s="75" t="s">
        <v>193</v>
      </c>
      <c r="H469" s="76" t="s">
        <v>194</v>
      </c>
      <c r="I469" s="76" t="s">
        <v>191</v>
      </c>
      <c r="J469" s="76">
        <v>2</v>
      </c>
      <c r="K469" s="76">
        <v>2</v>
      </c>
      <c r="L469" s="285">
        <v>212</v>
      </c>
      <c r="M469" s="286">
        <v>197.16</v>
      </c>
      <c r="N469" s="287">
        <v>226.84</v>
      </c>
      <c r="O469" s="111">
        <v>202</v>
      </c>
      <c r="P469" s="111"/>
      <c r="Q469" s="111"/>
      <c r="R469" s="111"/>
      <c r="S469" s="111"/>
      <c r="T469" s="77">
        <v>127</v>
      </c>
      <c r="U469" s="77"/>
      <c r="V469" s="111"/>
      <c r="W469" s="111"/>
      <c r="X469" s="111"/>
      <c r="Y469" s="111"/>
      <c r="Z469" s="111"/>
      <c r="AA469" s="77"/>
      <c r="AB469" s="77"/>
      <c r="AC469" s="111"/>
      <c r="AD469" s="111"/>
      <c r="AE469" s="111"/>
      <c r="AF469" s="111"/>
      <c r="AG469" s="111"/>
      <c r="AH469" s="77"/>
      <c r="AI469" s="77"/>
      <c r="AJ469" s="78">
        <v>202</v>
      </c>
      <c r="AK469" s="79">
        <v>37</v>
      </c>
      <c r="AL469" s="80">
        <v>195</v>
      </c>
      <c r="AM469" s="77">
        <v>57</v>
      </c>
      <c r="AN469" s="77">
        <v>127</v>
      </c>
      <c r="AO469" s="81">
        <v>2</v>
      </c>
      <c r="AP469" s="81">
        <v>1</v>
      </c>
      <c r="AQ469" s="81"/>
      <c r="AR469" s="81"/>
      <c r="AS469" s="81"/>
      <c r="AT469" s="81"/>
      <c r="AU469" s="81"/>
      <c r="AV469" s="81"/>
      <c r="AW469" s="81"/>
      <c r="AX469" s="82">
        <v>3</v>
      </c>
      <c r="AY469" s="83">
        <v>123</v>
      </c>
      <c r="AZ469" s="149">
        <v>0.02</v>
      </c>
      <c r="BA469" s="84">
        <v>2.4E-2</v>
      </c>
      <c r="BB469" s="83"/>
      <c r="BC469" s="83">
        <v>0</v>
      </c>
      <c r="BD469" s="83">
        <v>0.6</v>
      </c>
      <c r="BE469" s="83">
        <v>0.6</v>
      </c>
      <c r="BF469" s="83">
        <v>24.8</v>
      </c>
      <c r="BG469" s="28" t="s">
        <v>148</v>
      </c>
      <c r="BH469" s="85" t="s">
        <v>187</v>
      </c>
      <c r="BI469" s="85" t="s">
        <v>195</v>
      </c>
      <c r="BJ469" s="85"/>
      <c r="BK469" s="85">
        <v>4</v>
      </c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  <c r="CW469" s="85"/>
    </row>
    <row r="470" spans="1:101" s="86" customFormat="1" ht="31.5" customHeight="1" x14ac:dyDescent="0.35">
      <c r="A470" s="73">
        <v>2021</v>
      </c>
      <c r="B470" s="74">
        <v>1</v>
      </c>
      <c r="C470" s="288">
        <v>44222</v>
      </c>
      <c r="D470" s="74">
        <v>4</v>
      </c>
      <c r="E470" s="74">
        <v>12</v>
      </c>
      <c r="F470" s="74">
        <v>48</v>
      </c>
      <c r="G470" s="75" t="s">
        <v>196</v>
      </c>
      <c r="H470" s="76" t="s">
        <v>197</v>
      </c>
      <c r="I470" s="76" t="s">
        <v>191</v>
      </c>
      <c r="J470" s="76">
        <v>2</v>
      </c>
      <c r="K470" s="76">
        <v>2</v>
      </c>
      <c r="L470" s="285">
        <v>212</v>
      </c>
      <c r="M470" s="286">
        <v>197.16</v>
      </c>
      <c r="N470" s="287">
        <v>226.84</v>
      </c>
      <c r="O470" s="111">
        <v>201</v>
      </c>
      <c r="P470" s="111"/>
      <c r="Q470" s="111"/>
      <c r="R470" s="111"/>
      <c r="S470" s="111"/>
      <c r="T470" s="77">
        <v>127</v>
      </c>
      <c r="U470" s="77"/>
      <c r="V470" s="111"/>
      <c r="W470" s="111"/>
      <c r="X470" s="111"/>
      <c r="Y470" s="111"/>
      <c r="Z470" s="111"/>
      <c r="AA470" s="77"/>
      <c r="AB470" s="77"/>
      <c r="AC470" s="111"/>
      <c r="AD470" s="111"/>
      <c r="AE470" s="111"/>
      <c r="AF470" s="111"/>
      <c r="AG470" s="111"/>
      <c r="AH470" s="77"/>
      <c r="AI470" s="77"/>
      <c r="AJ470" s="78">
        <v>201</v>
      </c>
      <c r="AK470" s="79">
        <v>37</v>
      </c>
      <c r="AL470" s="80">
        <v>195</v>
      </c>
      <c r="AM470" s="77">
        <v>57</v>
      </c>
      <c r="AN470" s="77">
        <v>127</v>
      </c>
      <c r="AO470" s="81">
        <v>1</v>
      </c>
      <c r="AP470" s="81">
        <v>2</v>
      </c>
      <c r="AQ470" s="81"/>
      <c r="AR470" s="81"/>
      <c r="AS470" s="81"/>
      <c r="AT470" s="81"/>
      <c r="AU470" s="81"/>
      <c r="AV470" s="81"/>
      <c r="AW470" s="81"/>
      <c r="AX470" s="82">
        <v>3</v>
      </c>
      <c r="AY470" s="83">
        <v>123</v>
      </c>
      <c r="AZ470" s="149">
        <v>0.02</v>
      </c>
      <c r="BA470" s="84">
        <v>2.4E-2</v>
      </c>
      <c r="BB470" s="83"/>
      <c r="BC470" s="83">
        <v>0</v>
      </c>
      <c r="BD470" s="83">
        <v>0.6</v>
      </c>
      <c r="BE470" s="83">
        <v>0.6</v>
      </c>
      <c r="BF470" s="83">
        <v>24.7</v>
      </c>
      <c r="BG470" s="28" t="s">
        <v>148</v>
      </c>
      <c r="BH470" s="85" t="s">
        <v>187</v>
      </c>
      <c r="BI470" s="85" t="s">
        <v>198</v>
      </c>
      <c r="BJ470" s="85"/>
      <c r="BK470" s="85">
        <v>4</v>
      </c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  <c r="CW470" s="85"/>
    </row>
    <row r="471" spans="1:101" s="86" customFormat="1" ht="31.5" customHeight="1" x14ac:dyDescent="0.35">
      <c r="A471" s="73">
        <v>2021</v>
      </c>
      <c r="B471" s="74">
        <v>1</v>
      </c>
      <c r="C471" s="288">
        <v>44222</v>
      </c>
      <c r="D471" s="74">
        <v>334</v>
      </c>
      <c r="E471" s="74">
        <v>254</v>
      </c>
      <c r="F471" s="74">
        <v>49</v>
      </c>
      <c r="G471" s="75" t="s">
        <v>189</v>
      </c>
      <c r="H471" s="76" t="s">
        <v>190</v>
      </c>
      <c r="I471" s="76" t="s">
        <v>191</v>
      </c>
      <c r="J471" s="76">
        <v>4</v>
      </c>
      <c r="K471" s="76">
        <v>2</v>
      </c>
      <c r="L471" s="285">
        <v>203</v>
      </c>
      <c r="M471" s="286">
        <v>188.79</v>
      </c>
      <c r="N471" s="287">
        <v>217.21</v>
      </c>
      <c r="O471" s="111">
        <v>214</v>
      </c>
      <c r="P471" s="111">
        <v>212</v>
      </c>
      <c r="Q471" s="111">
        <v>203</v>
      </c>
      <c r="R471" s="111">
        <v>209</v>
      </c>
      <c r="S471" s="111">
        <v>214</v>
      </c>
      <c r="T471" s="77">
        <v>144</v>
      </c>
      <c r="U471" s="77">
        <v>142</v>
      </c>
      <c r="V471" s="111">
        <v>225</v>
      </c>
      <c r="W471" s="111">
        <v>216</v>
      </c>
      <c r="X471" s="111">
        <v>209</v>
      </c>
      <c r="Y471" s="111">
        <v>211</v>
      </c>
      <c r="Z471" s="111">
        <v>208</v>
      </c>
      <c r="AA471" s="77">
        <v>143</v>
      </c>
      <c r="AB471" s="77">
        <v>140</v>
      </c>
      <c r="AC471" s="111"/>
      <c r="AD471" s="111"/>
      <c r="AE471" s="111"/>
      <c r="AF471" s="111"/>
      <c r="AG471" s="111"/>
      <c r="AH471" s="77"/>
      <c r="AI471" s="77"/>
      <c r="AJ471" s="78">
        <v>212.1</v>
      </c>
      <c r="AK471" s="79">
        <v>88</v>
      </c>
      <c r="AL471" s="80">
        <v>164</v>
      </c>
      <c r="AM471" s="77">
        <v>101</v>
      </c>
      <c r="AN471" s="77">
        <v>142</v>
      </c>
      <c r="AO471" s="81">
        <v>6</v>
      </c>
      <c r="AP471" s="81">
        <v>2</v>
      </c>
      <c r="AQ471" s="81">
        <v>9</v>
      </c>
      <c r="AR471" s="81"/>
      <c r="AS471" s="81"/>
      <c r="AT471" s="81"/>
      <c r="AU471" s="81"/>
      <c r="AV471" s="81"/>
      <c r="AW471" s="81"/>
      <c r="AX471" s="82">
        <v>17</v>
      </c>
      <c r="AY471" s="83">
        <v>1997</v>
      </c>
      <c r="AZ471" s="149">
        <v>0.02</v>
      </c>
      <c r="BA471" s="84">
        <v>8.9999999999999993E-3</v>
      </c>
      <c r="BB471" s="83">
        <v>1</v>
      </c>
      <c r="BC471" s="83">
        <v>0.1</v>
      </c>
      <c r="BD471" s="83">
        <v>9.8000000000000007</v>
      </c>
      <c r="BE471" s="83">
        <v>3.6</v>
      </c>
      <c r="BF471" s="83">
        <v>423.6</v>
      </c>
      <c r="BG471" s="28" t="s">
        <v>148</v>
      </c>
      <c r="BH471" s="85" t="s">
        <v>184</v>
      </c>
      <c r="BI471" s="85" t="s">
        <v>192</v>
      </c>
      <c r="BJ471" s="85"/>
      <c r="BK471" s="85">
        <v>4</v>
      </c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  <c r="CW471" s="85"/>
    </row>
    <row r="472" spans="1:101" s="86" customFormat="1" ht="31.5" customHeight="1" x14ac:dyDescent="0.35">
      <c r="A472" s="73">
        <v>2021</v>
      </c>
      <c r="B472" s="74">
        <v>1</v>
      </c>
      <c r="C472" s="288">
        <v>44223</v>
      </c>
      <c r="D472" s="74">
        <v>10</v>
      </c>
      <c r="E472" s="74">
        <v>24</v>
      </c>
      <c r="F472" s="74">
        <v>2</v>
      </c>
      <c r="G472" s="75" t="s">
        <v>352</v>
      </c>
      <c r="H472" s="76" t="s">
        <v>353</v>
      </c>
      <c r="I472" s="76" t="s">
        <v>144</v>
      </c>
      <c r="J472" s="76">
        <v>4</v>
      </c>
      <c r="K472" s="76">
        <v>2</v>
      </c>
      <c r="L472" s="285">
        <v>166</v>
      </c>
      <c r="M472" s="286">
        <v>154.38</v>
      </c>
      <c r="N472" s="287">
        <v>177.62</v>
      </c>
      <c r="O472" s="111">
        <v>176</v>
      </c>
      <c r="P472" s="111">
        <v>172</v>
      </c>
      <c r="Q472" s="111">
        <v>175</v>
      </c>
      <c r="R472" s="111">
        <v>176</v>
      </c>
      <c r="S472" s="111">
        <v>181</v>
      </c>
      <c r="T472" s="77">
        <v>99</v>
      </c>
      <c r="U472" s="77">
        <v>99</v>
      </c>
      <c r="V472" s="111">
        <v>176</v>
      </c>
      <c r="W472" s="111"/>
      <c r="X472" s="111"/>
      <c r="Y472" s="111"/>
      <c r="Z472" s="111"/>
      <c r="AA472" s="77">
        <v>99</v>
      </c>
      <c r="AB472" s="77"/>
      <c r="AC472" s="111"/>
      <c r="AD472" s="111"/>
      <c r="AE472" s="111"/>
      <c r="AF472" s="111"/>
      <c r="AG472" s="111"/>
      <c r="AH472" s="77"/>
      <c r="AI472" s="77"/>
      <c r="AJ472" s="78">
        <v>176</v>
      </c>
      <c r="AK472" s="79">
        <v>145</v>
      </c>
      <c r="AL472" s="80">
        <v>99</v>
      </c>
      <c r="AM472" s="77">
        <v>145</v>
      </c>
      <c r="AN472" s="77">
        <v>99</v>
      </c>
      <c r="AO472" s="81">
        <v>1</v>
      </c>
      <c r="AP472" s="81">
        <v>8</v>
      </c>
      <c r="AQ472" s="81">
        <v>1</v>
      </c>
      <c r="AR472" s="81"/>
      <c r="AS472" s="81">
        <v>8</v>
      </c>
      <c r="AT472" s="81"/>
      <c r="AU472" s="81"/>
      <c r="AV472" s="81"/>
      <c r="AW472" s="81"/>
      <c r="AX472" s="82">
        <v>18</v>
      </c>
      <c r="AY472" s="83">
        <v>2658</v>
      </c>
      <c r="AZ472" s="149">
        <v>1.4999999999999999E-2</v>
      </c>
      <c r="BA472" s="84">
        <v>7.0000000000000001E-3</v>
      </c>
      <c r="BB472" s="83">
        <v>1</v>
      </c>
      <c r="BC472" s="83">
        <v>0.1</v>
      </c>
      <c r="BD472" s="83">
        <v>16</v>
      </c>
      <c r="BE472" s="83">
        <v>3.2</v>
      </c>
      <c r="BF472" s="83">
        <v>467.8</v>
      </c>
      <c r="BG472" s="28" t="s">
        <v>148</v>
      </c>
      <c r="BH472" s="85" t="s">
        <v>149</v>
      </c>
      <c r="BI472" s="85" t="s">
        <v>354</v>
      </c>
      <c r="BJ472" s="85" t="s">
        <v>208</v>
      </c>
      <c r="BK472" s="85">
        <v>4</v>
      </c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  <c r="CW472" s="85"/>
    </row>
    <row r="473" spans="1:101" s="86" customFormat="1" ht="31.5" customHeight="1" x14ac:dyDescent="0.35">
      <c r="A473" s="73">
        <v>2021</v>
      </c>
      <c r="B473" s="74">
        <v>1</v>
      </c>
      <c r="C473" s="288">
        <v>44223</v>
      </c>
      <c r="D473" s="74">
        <v>10</v>
      </c>
      <c r="E473" s="74">
        <v>25</v>
      </c>
      <c r="F473" s="74">
        <v>2</v>
      </c>
      <c r="G473" s="75" t="s">
        <v>355</v>
      </c>
      <c r="H473" s="76" t="s">
        <v>356</v>
      </c>
      <c r="I473" s="76" t="s">
        <v>144</v>
      </c>
      <c r="J473" s="76">
        <v>4</v>
      </c>
      <c r="K473" s="76">
        <v>2</v>
      </c>
      <c r="L473" s="285">
        <v>162</v>
      </c>
      <c r="M473" s="286">
        <v>150.66</v>
      </c>
      <c r="N473" s="287">
        <v>173.34</v>
      </c>
      <c r="O473" s="111">
        <v>162</v>
      </c>
      <c r="P473" s="111">
        <v>166</v>
      </c>
      <c r="Q473" s="111">
        <v>161</v>
      </c>
      <c r="R473" s="111">
        <v>164</v>
      </c>
      <c r="S473" s="111">
        <v>169</v>
      </c>
      <c r="T473" s="77">
        <v>99</v>
      </c>
      <c r="U473" s="77">
        <v>99</v>
      </c>
      <c r="V473" s="111">
        <v>192</v>
      </c>
      <c r="W473" s="111"/>
      <c r="X473" s="111"/>
      <c r="Y473" s="111"/>
      <c r="Z473" s="111"/>
      <c r="AA473" s="77">
        <v>99</v>
      </c>
      <c r="AB473" s="77"/>
      <c r="AC473" s="111"/>
      <c r="AD473" s="111"/>
      <c r="AE473" s="111"/>
      <c r="AF473" s="111"/>
      <c r="AG473" s="111"/>
      <c r="AH473" s="77"/>
      <c r="AI473" s="77"/>
      <c r="AJ473" s="78">
        <v>169</v>
      </c>
      <c r="AK473" s="79">
        <v>145</v>
      </c>
      <c r="AL473" s="80">
        <v>99</v>
      </c>
      <c r="AM473" s="77">
        <v>145</v>
      </c>
      <c r="AN473" s="77">
        <v>99</v>
      </c>
      <c r="AO473" s="81">
        <v>2</v>
      </c>
      <c r="AP473" s="81">
        <v>6</v>
      </c>
      <c r="AQ473" s="81">
        <v>1</v>
      </c>
      <c r="AR473" s="81"/>
      <c r="AS473" s="81">
        <v>4</v>
      </c>
      <c r="AT473" s="81"/>
      <c r="AU473" s="81"/>
      <c r="AV473" s="81"/>
      <c r="AW473" s="81"/>
      <c r="AX473" s="82">
        <v>13</v>
      </c>
      <c r="AY473" s="83">
        <v>2653</v>
      </c>
      <c r="AZ473" s="149">
        <v>1.4999999999999999E-2</v>
      </c>
      <c r="BA473" s="84">
        <v>5.0000000000000001E-3</v>
      </c>
      <c r="BB473" s="83">
        <v>1</v>
      </c>
      <c r="BC473" s="83">
        <v>0.1</v>
      </c>
      <c r="BD473" s="83">
        <v>16.399999999999999</v>
      </c>
      <c r="BE473" s="83">
        <v>2.2000000000000002</v>
      </c>
      <c r="BF473" s="83">
        <v>448.4</v>
      </c>
      <c r="BG473" s="28" t="s">
        <v>148</v>
      </c>
      <c r="BH473" s="85" t="s">
        <v>149</v>
      </c>
      <c r="BI473" s="85" t="s">
        <v>357</v>
      </c>
      <c r="BJ473" s="85" t="s">
        <v>208</v>
      </c>
      <c r="BK473" s="85">
        <v>4</v>
      </c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  <c r="CW473" s="85"/>
    </row>
    <row r="474" spans="1:101" s="86" customFormat="1" ht="31.5" hidden="1" customHeight="1" x14ac:dyDescent="0.35">
      <c r="A474" s="73">
        <v>2021</v>
      </c>
      <c r="B474" s="74">
        <v>1</v>
      </c>
      <c r="C474" s="288">
        <v>44223</v>
      </c>
      <c r="D474" s="74">
        <v>384</v>
      </c>
      <c r="E474" s="74">
        <v>556</v>
      </c>
      <c r="F474" s="74">
        <v>2</v>
      </c>
      <c r="G474" s="75" t="s">
        <v>175</v>
      </c>
      <c r="H474" s="76" t="s">
        <v>176</v>
      </c>
      <c r="I474" s="76" t="s">
        <v>144</v>
      </c>
      <c r="J474" s="76">
        <v>1</v>
      </c>
      <c r="K474" s="76">
        <v>6</v>
      </c>
      <c r="L474" s="285">
        <v>1066</v>
      </c>
      <c r="M474" s="286">
        <v>1003.106</v>
      </c>
      <c r="N474" s="287">
        <v>1141.6859999999999</v>
      </c>
      <c r="O474" s="111"/>
      <c r="P474" s="111"/>
      <c r="Q474" s="111"/>
      <c r="R474" s="111"/>
      <c r="S474" s="111"/>
      <c r="T474" s="77"/>
      <c r="U474" s="77"/>
      <c r="V474" s="111"/>
      <c r="W474" s="111"/>
      <c r="X474" s="111">
        <v>1039</v>
      </c>
      <c r="Y474" s="111">
        <v>1058</v>
      </c>
      <c r="Z474" s="111">
        <v>1064</v>
      </c>
      <c r="AA474" s="77"/>
      <c r="AB474" s="77">
        <v>129</v>
      </c>
      <c r="AC474" s="111"/>
      <c r="AD474" s="111"/>
      <c r="AE474" s="111"/>
      <c r="AF474" s="111"/>
      <c r="AG474" s="111"/>
      <c r="AH474" s="77"/>
      <c r="AI474" s="77"/>
      <c r="AJ474" s="78">
        <v>1053.7</v>
      </c>
      <c r="AK474" s="79">
        <v>20</v>
      </c>
      <c r="AL474" s="80">
        <v>180</v>
      </c>
      <c r="AM474" s="77">
        <v>28</v>
      </c>
      <c r="AN474" s="77">
        <v>129</v>
      </c>
      <c r="AO474" s="81">
        <v>2</v>
      </c>
      <c r="AP474" s="81">
        <v>3</v>
      </c>
      <c r="AQ474" s="81">
        <v>3</v>
      </c>
      <c r="AR474" s="81"/>
      <c r="AS474" s="81">
        <v>0</v>
      </c>
      <c r="AT474" s="81"/>
      <c r="AU474" s="81"/>
      <c r="AV474" s="81"/>
      <c r="AW474" s="81"/>
      <c r="AX474" s="82">
        <v>7</v>
      </c>
      <c r="AY474" s="83">
        <v>7</v>
      </c>
      <c r="AZ474" s="149">
        <v>1.4999999999999999E-2</v>
      </c>
      <c r="BA474" s="84">
        <v>1</v>
      </c>
      <c r="BB474" s="83"/>
      <c r="BC474" s="83">
        <v>0</v>
      </c>
      <c r="BD474" s="83">
        <v>0</v>
      </c>
      <c r="BE474" s="83">
        <v>7.4</v>
      </c>
      <c r="BF474" s="83">
        <v>7.4</v>
      </c>
      <c r="BG474" s="28" t="s">
        <v>153</v>
      </c>
      <c r="BH474" s="85" t="s">
        <v>154</v>
      </c>
      <c r="BI474" s="85" t="s">
        <v>177</v>
      </c>
      <c r="BJ474" s="85"/>
      <c r="BK474" s="85">
        <v>4</v>
      </c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  <c r="CW474" s="85"/>
    </row>
    <row r="475" spans="1:101" s="86" customFormat="1" ht="31.5" hidden="1" customHeight="1" x14ac:dyDescent="0.35">
      <c r="A475" s="73">
        <v>2021</v>
      </c>
      <c r="B475" s="74">
        <v>1</v>
      </c>
      <c r="C475" s="288">
        <v>44223</v>
      </c>
      <c r="D475" s="74">
        <v>384</v>
      </c>
      <c r="E475" s="74">
        <v>557</v>
      </c>
      <c r="F475" s="74">
        <v>2</v>
      </c>
      <c r="G475" s="75" t="s">
        <v>178</v>
      </c>
      <c r="H475" s="76" t="s">
        <v>179</v>
      </c>
      <c r="I475" s="76" t="s">
        <v>144</v>
      </c>
      <c r="J475" s="76">
        <v>1</v>
      </c>
      <c r="K475" s="76">
        <v>6</v>
      </c>
      <c r="L475" s="285">
        <v>182</v>
      </c>
      <c r="M475" s="286">
        <v>171.262</v>
      </c>
      <c r="N475" s="287">
        <v>194.922</v>
      </c>
      <c r="O475" s="111"/>
      <c r="P475" s="111"/>
      <c r="Q475" s="111"/>
      <c r="R475" s="111"/>
      <c r="S475" s="111"/>
      <c r="T475" s="77"/>
      <c r="U475" s="77"/>
      <c r="V475" s="111"/>
      <c r="W475" s="111"/>
      <c r="X475" s="111">
        <v>212</v>
      </c>
      <c r="Y475" s="111">
        <v>188</v>
      </c>
      <c r="Z475" s="111">
        <v>191</v>
      </c>
      <c r="AA475" s="77"/>
      <c r="AB475" s="77">
        <v>129</v>
      </c>
      <c r="AC475" s="111"/>
      <c r="AD475" s="111"/>
      <c r="AE475" s="111"/>
      <c r="AF475" s="111"/>
      <c r="AG475" s="111"/>
      <c r="AH475" s="77"/>
      <c r="AI475" s="77"/>
      <c r="AJ475" s="78">
        <v>197</v>
      </c>
      <c r="AK475" s="79">
        <v>20</v>
      </c>
      <c r="AL475" s="80">
        <v>180</v>
      </c>
      <c r="AM475" s="77">
        <v>28</v>
      </c>
      <c r="AN475" s="77">
        <v>129</v>
      </c>
      <c r="AO475" s="81">
        <v>1</v>
      </c>
      <c r="AP475" s="81">
        <v>1</v>
      </c>
      <c r="AQ475" s="81">
        <v>4</v>
      </c>
      <c r="AR475" s="81"/>
      <c r="AS475" s="81">
        <v>1</v>
      </c>
      <c r="AT475" s="81"/>
      <c r="AU475" s="81"/>
      <c r="AV475" s="81"/>
      <c r="AW475" s="81"/>
      <c r="AX475" s="82">
        <v>7</v>
      </c>
      <c r="AY475" s="83">
        <v>7</v>
      </c>
      <c r="AZ475" s="149">
        <v>1.4999999999999999E-2</v>
      </c>
      <c r="BA475" s="84">
        <v>1</v>
      </c>
      <c r="BB475" s="83"/>
      <c r="BC475" s="83">
        <v>0</v>
      </c>
      <c r="BD475" s="83">
        <v>0</v>
      </c>
      <c r="BE475" s="83">
        <v>1.4</v>
      </c>
      <c r="BF475" s="83">
        <v>1.4</v>
      </c>
      <c r="BG475" s="28" t="s">
        <v>153</v>
      </c>
      <c r="BH475" s="85" t="s">
        <v>154</v>
      </c>
      <c r="BI475" s="85" t="s">
        <v>177</v>
      </c>
      <c r="BJ475" s="85" t="s">
        <v>180</v>
      </c>
      <c r="BK475" s="85">
        <v>4</v>
      </c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  <c r="CW475" s="85"/>
    </row>
    <row r="476" spans="1:101" s="86" customFormat="1" ht="31.5" hidden="1" customHeight="1" x14ac:dyDescent="0.35">
      <c r="A476" s="73">
        <v>2021</v>
      </c>
      <c r="B476" s="74">
        <v>1</v>
      </c>
      <c r="C476" s="288">
        <v>44223</v>
      </c>
      <c r="D476" s="74">
        <v>376</v>
      </c>
      <c r="E476" s="74">
        <v>438</v>
      </c>
      <c r="F476" s="74">
        <v>3</v>
      </c>
      <c r="G476" s="75" t="s">
        <v>151</v>
      </c>
      <c r="H476" s="76" t="s">
        <v>152</v>
      </c>
      <c r="I476" s="76" t="s">
        <v>144</v>
      </c>
      <c r="J476" s="76">
        <v>3</v>
      </c>
      <c r="K476" s="76">
        <v>2</v>
      </c>
      <c r="L476" s="285">
        <v>336</v>
      </c>
      <c r="M476" s="286">
        <v>316.17599999999999</v>
      </c>
      <c r="N476" s="287">
        <v>359.85599999999999</v>
      </c>
      <c r="O476" s="111">
        <v>369</v>
      </c>
      <c r="P476" s="111">
        <v>353</v>
      </c>
      <c r="Q476" s="111">
        <v>327</v>
      </c>
      <c r="R476" s="111">
        <v>333</v>
      </c>
      <c r="S476" s="111">
        <v>340</v>
      </c>
      <c r="T476" s="77">
        <v>134</v>
      </c>
      <c r="U476" s="77">
        <v>132</v>
      </c>
      <c r="V476" s="111">
        <v>374</v>
      </c>
      <c r="W476" s="111">
        <v>353</v>
      </c>
      <c r="X476" s="111">
        <v>348</v>
      </c>
      <c r="Y476" s="111">
        <v>339</v>
      </c>
      <c r="Z476" s="111">
        <v>341</v>
      </c>
      <c r="AA476" s="77">
        <v>143</v>
      </c>
      <c r="AB476" s="77">
        <v>133</v>
      </c>
      <c r="AC476" s="111"/>
      <c r="AD476" s="111"/>
      <c r="AE476" s="111"/>
      <c r="AF476" s="111"/>
      <c r="AG476" s="111"/>
      <c r="AH476" s="77"/>
      <c r="AI476" s="77"/>
      <c r="AJ476" s="78">
        <v>347.7</v>
      </c>
      <c r="AK476" s="79">
        <v>67</v>
      </c>
      <c r="AL476" s="80">
        <v>161</v>
      </c>
      <c r="AM476" s="77">
        <v>80</v>
      </c>
      <c r="AN476" s="77">
        <v>136</v>
      </c>
      <c r="AO476" s="81">
        <v>8</v>
      </c>
      <c r="AP476" s="81">
        <v>4</v>
      </c>
      <c r="AQ476" s="81">
        <v>4</v>
      </c>
      <c r="AR476" s="81"/>
      <c r="AS476" s="81">
        <v>4</v>
      </c>
      <c r="AT476" s="81"/>
      <c r="AU476" s="81"/>
      <c r="AV476" s="81"/>
      <c r="AW476" s="81"/>
      <c r="AX476" s="82">
        <v>20</v>
      </c>
      <c r="AY476" s="83">
        <v>1688</v>
      </c>
      <c r="AZ476" s="149">
        <v>1.4999999999999999E-2</v>
      </c>
      <c r="BA476" s="84">
        <v>1.2E-2</v>
      </c>
      <c r="BB476" s="83">
        <v>1</v>
      </c>
      <c r="BC476" s="83">
        <v>0.1</v>
      </c>
      <c r="BD476" s="83">
        <v>5</v>
      </c>
      <c r="BE476" s="83">
        <v>7</v>
      </c>
      <c r="BF476" s="83">
        <v>586.9</v>
      </c>
      <c r="BG476" s="28" t="s">
        <v>153</v>
      </c>
      <c r="BH476" s="85" t="s">
        <v>154</v>
      </c>
      <c r="BI476" s="85" t="s">
        <v>155</v>
      </c>
      <c r="BJ476" s="85" t="s">
        <v>156</v>
      </c>
      <c r="BK476" s="85">
        <v>4</v>
      </c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  <c r="CW476" s="85"/>
    </row>
    <row r="477" spans="1:101" s="86" customFormat="1" ht="31.5" hidden="1" customHeight="1" x14ac:dyDescent="0.35">
      <c r="A477" s="73">
        <v>2021</v>
      </c>
      <c r="B477" s="74">
        <v>1</v>
      </c>
      <c r="C477" s="288">
        <v>44223</v>
      </c>
      <c r="D477" s="74">
        <v>190</v>
      </c>
      <c r="E477" s="74">
        <v>342</v>
      </c>
      <c r="F477" s="74">
        <v>4</v>
      </c>
      <c r="G477" s="75" t="s">
        <v>337</v>
      </c>
      <c r="H477" s="76" t="s">
        <v>338</v>
      </c>
      <c r="I477" s="76" t="s">
        <v>144</v>
      </c>
      <c r="J477" s="76">
        <v>3</v>
      </c>
      <c r="K477" s="76">
        <v>2</v>
      </c>
      <c r="L477" s="285">
        <v>567</v>
      </c>
      <c r="M477" s="286">
        <v>533.54700000000003</v>
      </c>
      <c r="N477" s="287">
        <v>607.25699999999995</v>
      </c>
      <c r="O477" s="111">
        <v>609</v>
      </c>
      <c r="P477" s="111">
        <v>593</v>
      </c>
      <c r="Q477" s="111"/>
      <c r="R477" s="111"/>
      <c r="S477" s="111"/>
      <c r="T477" s="77">
        <v>153</v>
      </c>
      <c r="U477" s="77">
        <v>159</v>
      </c>
      <c r="V477" s="111">
        <v>645</v>
      </c>
      <c r="W477" s="111">
        <v>586</v>
      </c>
      <c r="X477" s="111">
        <v>570</v>
      </c>
      <c r="Y477" s="111">
        <v>596</v>
      </c>
      <c r="Z477" s="111">
        <v>601</v>
      </c>
      <c r="AA477" s="77">
        <v>158</v>
      </c>
      <c r="AB477" s="77">
        <v>161</v>
      </c>
      <c r="AC477" s="111"/>
      <c r="AD477" s="111"/>
      <c r="AE477" s="111"/>
      <c r="AF477" s="111"/>
      <c r="AG477" s="111"/>
      <c r="AH477" s="77"/>
      <c r="AI477" s="77"/>
      <c r="AJ477" s="78">
        <v>600</v>
      </c>
      <c r="AK477" s="79">
        <v>60</v>
      </c>
      <c r="AL477" s="80">
        <v>180</v>
      </c>
      <c r="AM477" s="77">
        <v>68</v>
      </c>
      <c r="AN477" s="77">
        <v>158</v>
      </c>
      <c r="AO477" s="81">
        <v>9</v>
      </c>
      <c r="AP477" s="81">
        <v>9</v>
      </c>
      <c r="AQ477" s="81">
        <v>2</v>
      </c>
      <c r="AR477" s="81"/>
      <c r="AS477" s="81">
        <v>4</v>
      </c>
      <c r="AT477" s="81"/>
      <c r="AU477" s="81"/>
      <c r="AV477" s="81"/>
      <c r="AW477" s="81"/>
      <c r="AX477" s="82">
        <v>24</v>
      </c>
      <c r="AY477" s="83">
        <v>1074</v>
      </c>
      <c r="AZ477" s="149">
        <v>1.4999999999999999E-2</v>
      </c>
      <c r="BA477" s="84">
        <v>2.1999999999999999E-2</v>
      </c>
      <c r="BB477" s="83"/>
      <c r="BC477" s="83">
        <v>0</v>
      </c>
      <c r="BD477" s="83">
        <v>1.9</v>
      </c>
      <c r="BE477" s="83">
        <v>14.4</v>
      </c>
      <c r="BF477" s="83">
        <v>644.4</v>
      </c>
      <c r="BG477" s="28" t="s">
        <v>153</v>
      </c>
      <c r="BH477" s="85" t="s">
        <v>154</v>
      </c>
      <c r="BI477" s="85" t="s">
        <v>339</v>
      </c>
      <c r="BJ477" s="85" t="s">
        <v>156</v>
      </c>
      <c r="BK477" s="85">
        <v>4</v>
      </c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  <c r="CW477" s="85"/>
    </row>
    <row r="478" spans="1:101" s="86" customFormat="1" ht="31.5" customHeight="1" x14ac:dyDescent="0.35">
      <c r="A478" s="73">
        <v>2021</v>
      </c>
      <c r="B478" s="74">
        <v>1</v>
      </c>
      <c r="C478" s="288">
        <v>44223</v>
      </c>
      <c r="D478" s="74">
        <v>212</v>
      </c>
      <c r="E478" s="74">
        <v>140</v>
      </c>
      <c r="F478" s="74">
        <v>5</v>
      </c>
      <c r="G478" s="75" t="s">
        <v>199</v>
      </c>
      <c r="H478" s="76" t="s">
        <v>200</v>
      </c>
      <c r="I478" s="76" t="s">
        <v>144</v>
      </c>
      <c r="J478" s="76">
        <v>2</v>
      </c>
      <c r="K478" s="76">
        <v>2</v>
      </c>
      <c r="L478" s="285">
        <v>485</v>
      </c>
      <c r="M478" s="286">
        <v>451.05</v>
      </c>
      <c r="N478" s="287">
        <v>518.95000000000005</v>
      </c>
      <c r="O478" s="111"/>
      <c r="P478" s="111"/>
      <c r="Q478" s="111"/>
      <c r="R478" s="111"/>
      <c r="S478" s="111"/>
      <c r="T478" s="77"/>
      <c r="U478" s="77"/>
      <c r="V478" s="111"/>
      <c r="W478" s="111"/>
      <c r="X478" s="111"/>
      <c r="Y478" s="111"/>
      <c r="Z478" s="111"/>
      <c r="AA478" s="77"/>
      <c r="AB478" s="77"/>
      <c r="AC478" s="111"/>
      <c r="AD478" s="111"/>
      <c r="AE478" s="111"/>
      <c r="AF478" s="111"/>
      <c r="AG478" s="111"/>
      <c r="AH478" s="77"/>
      <c r="AI478" s="77"/>
      <c r="AJ478" s="78"/>
      <c r="AK478" s="79">
        <v>60</v>
      </c>
      <c r="AL478" s="80">
        <v>120</v>
      </c>
      <c r="AM478" s="77"/>
      <c r="AN478" s="77"/>
      <c r="AO478" s="81">
        <v>2</v>
      </c>
      <c r="AP478" s="81"/>
      <c r="AQ478" s="81">
        <v>2</v>
      </c>
      <c r="AR478" s="81"/>
      <c r="AS478" s="81"/>
      <c r="AT478" s="81"/>
      <c r="AU478" s="81"/>
      <c r="AV478" s="81"/>
      <c r="AW478" s="81"/>
      <c r="AX478" s="82">
        <v>4</v>
      </c>
      <c r="AY478" s="83">
        <v>221</v>
      </c>
      <c r="AZ478" s="149">
        <v>1.4999999999999999E-2</v>
      </c>
      <c r="BA478" s="84">
        <v>1.7999999999999999E-2</v>
      </c>
      <c r="BB478" s="83"/>
      <c r="BC478" s="83">
        <v>0</v>
      </c>
      <c r="BD478" s="83">
        <v>0.5</v>
      </c>
      <c r="BE478" s="83"/>
      <c r="BF478" s="83"/>
      <c r="BG478" s="28" t="s">
        <v>148</v>
      </c>
      <c r="BH478" s="85" t="s">
        <v>187</v>
      </c>
      <c r="BI478" s="85" t="s">
        <v>201</v>
      </c>
      <c r="BJ478" s="85"/>
      <c r="BK478" s="85">
        <v>4</v>
      </c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  <c r="CW478" s="85"/>
    </row>
    <row r="479" spans="1:101" s="86" customFormat="1" ht="31.5" customHeight="1" x14ac:dyDescent="0.35">
      <c r="A479" s="73">
        <v>2021</v>
      </c>
      <c r="B479" s="74">
        <v>1</v>
      </c>
      <c r="C479" s="288">
        <v>44223</v>
      </c>
      <c r="D479" s="74">
        <v>212</v>
      </c>
      <c r="E479" s="74">
        <v>178</v>
      </c>
      <c r="F479" s="74">
        <v>5</v>
      </c>
      <c r="G479" s="75" t="s">
        <v>202</v>
      </c>
      <c r="H479" s="76" t="s">
        <v>203</v>
      </c>
      <c r="I479" s="76" t="s">
        <v>144</v>
      </c>
      <c r="J479" s="76">
        <v>2</v>
      </c>
      <c r="K479" s="76">
        <v>2</v>
      </c>
      <c r="L479" s="285">
        <v>50</v>
      </c>
      <c r="M479" s="286">
        <v>46.5</v>
      </c>
      <c r="N479" s="287">
        <v>53.5</v>
      </c>
      <c r="O479" s="111"/>
      <c r="P479" s="111"/>
      <c r="Q479" s="111"/>
      <c r="R479" s="111"/>
      <c r="S479" s="111"/>
      <c r="T479" s="77"/>
      <c r="U479" s="77"/>
      <c r="V479" s="111"/>
      <c r="W479" s="111"/>
      <c r="X479" s="111"/>
      <c r="Y479" s="111"/>
      <c r="Z479" s="111"/>
      <c r="AA479" s="77"/>
      <c r="AB479" s="77"/>
      <c r="AC479" s="111"/>
      <c r="AD479" s="111"/>
      <c r="AE479" s="111"/>
      <c r="AF479" s="111"/>
      <c r="AG479" s="111"/>
      <c r="AH479" s="77"/>
      <c r="AI479" s="77"/>
      <c r="AJ479" s="78"/>
      <c r="AK479" s="79">
        <v>60</v>
      </c>
      <c r="AL479" s="80">
        <v>120</v>
      </c>
      <c r="AM479" s="77"/>
      <c r="AN479" s="77"/>
      <c r="AO479" s="81"/>
      <c r="AP479" s="81">
        <v>6</v>
      </c>
      <c r="AQ479" s="81">
        <v>4</v>
      </c>
      <c r="AR479" s="81"/>
      <c r="AS479" s="81"/>
      <c r="AT479" s="81"/>
      <c r="AU479" s="81"/>
      <c r="AV479" s="81"/>
      <c r="AW479" s="81"/>
      <c r="AX479" s="82">
        <v>10</v>
      </c>
      <c r="AY479" s="83">
        <v>220</v>
      </c>
      <c r="AZ479" s="149">
        <v>1.4999999999999999E-2</v>
      </c>
      <c r="BA479" s="84">
        <v>4.4999999999999998E-2</v>
      </c>
      <c r="BB479" s="83"/>
      <c r="BC479" s="83">
        <v>0.2</v>
      </c>
      <c r="BD479" s="83">
        <v>4.4000000000000004</v>
      </c>
      <c r="BE479" s="83"/>
      <c r="BF479" s="83"/>
      <c r="BG479" s="28" t="s">
        <v>148</v>
      </c>
      <c r="BH479" s="85" t="s">
        <v>187</v>
      </c>
      <c r="BI479" s="85" t="s">
        <v>204</v>
      </c>
      <c r="BJ479" s="85"/>
      <c r="BK479" s="85">
        <v>4</v>
      </c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  <c r="CW479" s="85"/>
    </row>
    <row r="480" spans="1:101" s="86" customFormat="1" ht="31.5" hidden="1" customHeight="1" x14ac:dyDescent="0.35">
      <c r="A480" s="73">
        <v>2021</v>
      </c>
      <c r="B480" s="74">
        <v>1</v>
      </c>
      <c r="C480" s="288">
        <v>44223</v>
      </c>
      <c r="D480" s="74">
        <v>382</v>
      </c>
      <c r="E480" s="74">
        <v>449</v>
      </c>
      <c r="F480" s="74">
        <v>5</v>
      </c>
      <c r="G480" s="75" t="s">
        <v>272</v>
      </c>
      <c r="H480" s="76" t="s">
        <v>273</v>
      </c>
      <c r="I480" s="76" t="s">
        <v>144</v>
      </c>
      <c r="J480" s="76">
        <v>3</v>
      </c>
      <c r="K480" s="76">
        <v>1</v>
      </c>
      <c r="L480" s="285">
        <v>46</v>
      </c>
      <c r="M480" s="286">
        <v>40.985999999999997</v>
      </c>
      <c r="N480" s="287">
        <v>50.048000000000002</v>
      </c>
      <c r="O480" s="111"/>
      <c r="P480" s="111"/>
      <c r="Q480" s="111"/>
      <c r="R480" s="111"/>
      <c r="S480" s="111">
        <v>47</v>
      </c>
      <c r="T480" s="77"/>
      <c r="U480" s="77">
        <v>86</v>
      </c>
      <c r="V480" s="111">
        <v>52</v>
      </c>
      <c r="W480" s="111">
        <v>49</v>
      </c>
      <c r="X480" s="111">
        <v>48</v>
      </c>
      <c r="Y480" s="111">
        <v>47</v>
      </c>
      <c r="Z480" s="111">
        <v>50</v>
      </c>
      <c r="AA480" s="77">
        <v>86</v>
      </c>
      <c r="AB480" s="77">
        <v>83</v>
      </c>
      <c r="AC480" s="111"/>
      <c r="AD480" s="111"/>
      <c r="AE480" s="111"/>
      <c r="AF480" s="111"/>
      <c r="AG480" s="111"/>
      <c r="AH480" s="77"/>
      <c r="AI480" s="77"/>
      <c r="AJ480" s="78">
        <v>48.8</v>
      </c>
      <c r="AK480" s="79">
        <v>108</v>
      </c>
      <c r="AL480" s="80">
        <v>100</v>
      </c>
      <c r="AM480" s="77">
        <v>127</v>
      </c>
      <c r="AN480" s="77">
        <v>85</v>
      </c>
      <c r="AO480" s="81">
        <v>26</v>
      </c>
      <c r="AP480" s="81">
        <v>10</v>
      </c>
      <c r="AQ480" s="81">
        <v>18</v>
      </c>
      <c r="AR480" s="81"/>
      <c r="AS480" s="81"/>
      <c r="AT480" s="81"/>
      <c r="AU480" s="81"/>
      <c r="AV480" s="81"/>
      <c r="AW480" s="81"/>
      <c r="AX480" s="82">
        <v>54</v>
      </c>
      <c r="AY480" s="83">
        <v>594</v>
      </c>
      <c r="AZ480" s="149">
        <v>1.4999999999999999E-2</v>
      </c>
      <c r="BA480" s="84">
        <v>9.0999999999999998E-2</v>
      </c>
      <c r="BB480" s="83"/>
      <c r="BC480" s="83">
        <v>1.2</v>
      </c>
      <c r="BD480" s="83">
        <v>12.9</v>
      </c>
      <c r="BE480" s="83">
        <v>2.6</v>
      </c>
      <c r="BF480" s="83">
        <v>29</v>
      </c>
      <c r="BG480" s="28" t="s">
        <v>153</v>
      </c>
      <c r="BH480" s="85" t="s">
        <v>154</v>
      </c>
      <c r="BI480" s="85" t="s">
        <v>274</v>
      </c>
      <c r="BJ480" s="85" t="s">
        <v>156</v>
      </c>
      <c r="BK480" s="85">
        <v>4</v>
      </c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  <c r="CW480" s="85"/>
    </row>
    <row r="481" spans="1:101" s="86" customFormat="1" ht="31.5" customHeight="1" x14ac:dyDescent="0.35">
      <c r="A481" s="73">
        <v>2021</v>
      </c>
      <c r="B481" s="74">
        <v>1</v>
      </c>
      <c r="C481" s="288">
        <v>44223</v>
      </c>
      <c r="D481" s="74">
        <v>377</v>
      </c>
      <c r="E481" s="74">
        <v>439</v>
      </c>
      <c r="F481" s="74">
        <v>6</v>
      </c>
      <c r="G481" s="75" t="s">
        <v>146</v>
      </c>
      <c r="H481" s="76" t="s">
        <v>147</v>
      </c>
      <c r="I481" s="76" t="s">
        <v>144</v>
      </c>
      <c r="J481" s="76">
        <v>4</v>
      </c>
      <c r="K481" s="76">
        <v>1</v>
      </c>
      <c r="L481" s="285">
        <v>343</v>
      </c>
      <c r="M481" s="286">
        <v>308.7</v>
      </c>
      <c r="N481" s="287">
        <v>377.3</v>
      </c>
      <c r="O481" s="111">
        <v>320</v>
      </c>
      <c r="P481" s="111">
        <v>310</v>
      </c>
      <c r="Q481" s="111">
        <v>328</v>
      </c>
      <c r="R481" s="111">
        <v>321</v>
      </c>
      <c r="S481" s="111">
        <v>336</v>
      </c>
      <c r="T481" s="77">
        <v>243</v>
      </c>
      <c r="U481" s="77">
        <v>241</v>
      </c>
      <c r="V481" s="111">
        <v>390</v>
      </c>
      <c r="W481" s="111">
        <v>366</v>
      </c>
      <c r="X481" s="111">
        <v>355</v>
      </c>
      <c r="Y481" s="111">
        <v>338</v>
      </c>
      <c r="Z481" s="111">
        <v>345</v>
      </c>
      <c r="AA481" s="77">
        <v>355</v>
      </c>
      <c r="AB481" s="77">
        <v>375</v>
      </c>
      <c r="AC481" s="111"/>
      <c r="AD481" s="111"/>
      <c r="AE481" s="111"/>
      <c r="AF481" s="111"/>
      <c r="AG481" s="111"/>
      <c r="AH481" s="77"/>
      <c r="AI481" s="77"/>
      <c r="AJ481" s="78">
        <v>340.9</v>
      </c>
      <c r="AK481" s="79">
        <v>45</v>
      </c>
      <c r="AL481" s="80">
        <v>320</v>
      </c>
      <c r="AM481" s="77">
        <v>47</v>
      </c>
      <c r="AN481" s="77">
        <v>304</v>
      </c>
      <c r="AO481" s="81">
        <v>7</v>
      </c>
      <c r="AP481" s="81">
        <v>4</v>
      </c>
      <c r="AQ481" s="81">
        <v>8</v>
      </c>
      <c r="AR481" s="81"/>
      <c r="AS481" s="81"/>
      <c r="AT481" s="81"/>
      <c r="AU481" s="81"/>
      <c r="AV481" s="81"/>
      <c r="AW481" s="81"/>
      <c r="AX481" s="82">
        <v>19</v>
      </c>
      <c r="AY481" s="83">
        <v>959</v>
      </c>
      <c r="AZ481" s="149">
        <v>1.4999999999999999E-2</v>
      </c>
      <c r="BA481" s="84">
        <v>0.02</v>
      </c>
      <c r="BB481" s="83"/>
      <c r="BC481" s="83">
        <v>0.1</v>
      </c>
      <c r="BD481" s="83">
        <v>2.8</v>
      </c>
      <c r="BE481" s="83">
        <v>6.5</v>
      </c>
      <c r="BF481" s="83">
        <v>326.89999999999998</v>
      </c>
      <c r="BG481" s="28" t="s">
        <v>148</v>
      </c>
      <c r="BH481" s="85" t="s">
        <v>149</v>
      </c>
      <c r="BI481" s="85" t="s">
        <v>150</v>
      </c>
      <c r="BJ481" s="85"/>
      <c r="BK481" s="85">
        <v>4</v>
      </c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  <c r="CW481" s="85"/>
    </row>
    <row r="482" spans="1:101" s="86" customFormat="1" ht="31.5" hidden="1" customHeight="1" x14ac:dyDescent="0.35">
      <c r="A482" s="73">
        <v>2021</v>
      </c>
      <c r="B482" s="74">
        <v>1</v>
      </c>
      <c r="C482" s="288">
        <v>44223</v>
      </c>
      <c r="D482" s="74">
        <v>47</v>
      </c>
      <c r="E482" s="74">
        <v>122</v>
      </c>
      <c r="F482" s="74">
        <v>7</v>
      </c>
      <c r="G482" s="75" t="s">
        <v>163</v>
      </c>
      <c r="H482" s="76" t="s">
        <v>164</v>
      </c>
      <c r="I482" s="76" t="s">
        <v>165</v>
      </c>
      <c r="J482" s="76">
        <v>2</v>
      </c>
      <c r="K482" s="76">
        <v>1</v>
      </c>
      <c r="L482" s="285">
        <v>280</v>
      </c>
      <c r="M482" s="286">
        <v>267.39999999999998</v>
      </c>
      <c r="N482" s="287">
        <v>292.60000000000002</v>
      </c>
      <c r="O482" s="111">
        <v>269</v>
      </c>
      <c r="P482" s="111">
        <v>272</v>
      </c>
      <c r="Q482" s="111">
        <v>263</v>
      </c>
      <c r="R482" s="111">
        <v>272</v>
      </c>
      <c r="S482" s="111">
        <v>298</v>
      </c>
      <c r="T482" s="77">
        <v>99</v>
      </c>
      <c r="U482" s="77">
        <v>102</v>
      </c>
      <c r="V482" s="111">
        <v>321</v>
      </c>
      <c r="W482" s="111">
        <v>295</v>
      </c>
      <c r="X482" s="111">
        <v>291</v>
      </c>
      <c r="Y482" s="111">
        <v>290</v>
      </c>
      <c r="Z482" s="111">
        <v>273</v>
      </c>
      <c r="AA482" s="77">
        <v>99</v>
      </c>
      <c r="AB482" s="77">
        <v>101</v>
      </c>
      <c r="AC482" s="111"/>
      <c r="AD482" s="111"/>
      <c r="AE482" s="111"/>
      <c r="AF482" s="111"/>
      <c r="AG482" s="111"/>
      <c r="AH482" s="77"/>
      <c r="AI482" s="77"/>
      <c r="AJ482" s="78">
        <v>284.39999999999998</v>
      </c>
      <c r="AK482" s="79">
        <v>63</v>
      </c>
      <c r="AL482" s="80">
        <v>115</v>
      </c>
      <c r="AM482" s="77">
        <v>72</v>
      </c>
      <c r="AN482" s="77">
        <v>100</v>
      </c>
      <c r="AO482" s="81">
        <v>2</v>
      </c>
      <c r="AP482" s="81">
        <v>4</v>
      </c>
      <c r="AQ482" s="81">
        <v>4</v>
      </c>
      <c r="AR482" s="81"/>
      <c r="AS482" s="81">
        <v>4</v>
      </c>
      <c r="AT482" s="81"/>
      <c r="AU482" s="81"/>
      <c r="AV482" s="81"/>
      <c r="AW482" s="81"/>
      <c r="AX482" s="82">
        <v>14</v>
      </c>
      <c r="AY482" s="83">
        <v>214</v>
      </c>
      <c r="AZ482" s="149">
        <v>1.4999999999999999E-2</v>
      </c>
      <c r="BA482" s="84">
        <v>6.5000000000000002E-2</v>
      </c>
      <c r="BB482" s="83"/>
      <c r="BC482" s="83">
        <v>0.1</v>
      </c>
      <c r="BD482" s="83">
        <v>0.8</v>
      </c>
      <c r="BE482" s="83">
        <v>4</v>
      </c>
      <c r="BF482" s="83">
        <v>60.9</v>
      </c>
      <c r="BG482" s="28" t="s">
        <v>153</v>
      </c>
      <c r="BH482" s="85" t="s">
        <v>154</v>
      </c>
      <c r="BI482" s="85" t="s">
        <v>166</v>
      </c>
      <c r="BJ482" s="85" t="s">
        <v>167</v>
      </c>
      <c r="BK482" s="85">
        <v>4</v>
      </c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  <c r="CW482" s="85"/>
    </row>
    <row r="483" spans="1:101" s="86" customFormat="1" ht="31.5" customHeight="1" x14ac:dyDescent="0.35">
      <c r="A483" s="73">
        <v>2021</v>
      </c>
      <c r="B483" s="74">
        <v>1</v>
      </c>
      <c r="C483" s="288">
        <v>44223</v>
      </c>
      <c r="D483" s="74">
        <v>331</v>
      </c>
      <c r="E483" s="74">
        <v>253</v>
      </c>
      <c r="F483" s="74">
        <v>8</v>
      </c>
      <c r="G483" s="75" t="s">
        <v>323</v>
      </c>
      <c r="H483" s="76" t="s">
        <v>190</v>
      </c>
      <c r="I483" s="76" t="s">
        <v>144</v>
      </c>
      <c r="J483" s="76">
        <v>3</v>
      </c>
      <c r="K483" s="76">
        <v>2</v>
      </c>
      <c r="L483" s="285">
        <v>203</v>
      </c>
      <c r="M483" s="286">
        <v>188.79</v>
      </c>
      <c r="N483" s="287">
        <v>217.21</v>
      </c>
      <c r="O483" s="111">
        <v>193</v>
      </c>
      <c r="P483" s="111">
        <v>199</v>
      </c>
      <c r="Q483" s="111">
        <v>196</v>
      </c>
      <c r="R483" s="111">
        <v>201</v>
      </c>
      <c r="S483" s="111">
        <v>206</v>
      </c>
      <c r="T483" s="77">
        <v>80</v>
      </c>
      <c r="U483" s="77">
        <v>86</v>
      </c>
      <c r="V483" s="111">
        <v>193</v>
      </c>
      <c r="W483" s="111">
        <v>200</v>
      </c>
      <c r="X483" s="111">
        <v>198</v>
      </c>
      <c r="Y483" s="111">
        <v>196</v>
      </c>
      <c r="Z483" s="111">
        <v>205</v>
      </c>
      <c r="AA483" s="77">
        <v>88</v>
      </c>
      <c r="AB483" s="77">
        <v>85</v>
      </c>
      <c r="AC483" s="111"/>
      <c r="AD483" s="111"/>
      <c r="AE483" s="111"/>
      <c r="AF483" s="111"/>
      <c r="AG483" s="111"/>
      <c r="AH483" s="77"/>
      <c r="AI483" s="77"/>
      <c r="AJ483" s="78">
        <v>198.7</v>
      </c>
      <c r="AK483" s="79">
        <v>121</v>
      </c>
      <c r="AL483" s="80">
        <v>89</v>
      </c>
      <c r="AM483" s="77">
        <v>127</v>
      </c>
      <c r="AN483" s="77">
        <v>85</v>
      </c>
      <c r="AO483" s="81">
        <v>8</v>
      </c>
      <c r="AP483" s="81">
        <v>2</v>
      </c>
      <c r="AQ483" s="81">
        <v>4</v>
      </c>
      <c r="AR483" s="81"/>
      <c r="AS483" s="81"/>
      <c r="AT483" s="81"/>
      <c r="AU483" s="81"/>
      <c r="AV483" s="81"/>
      <c r="AW483" s="81"/>
      <c r="AX483" s="82">
        <v>14</v>
      </c>
      <c r="AY483" s="83">
        <v>1934</v>
      </c>
      <c r="AZ483" s="149">
        <v>1.4999999999999999E-2</v>
      </c>
      <c r="BA483" s="84">
        <v>7.0000000000000001E-3</v>
      </c>
      <c r="BB483" s="83">
        <v>1</v>
      </c>
      <c r="BC483" s="83">
        <v>0.1</v>
      </c>
      <c r="BD483" s="83">
        <v>9.5</v>
      </c>
      <c r="BE483" s="83">
        <v>2.8</v>
      </c>
      <c r="BF483" s="83">
        <v>384.3</v>
      </c>
      <c r="BG483" s="28" t="s">
        <v>148</v>
      </c>
      <c r="BH483" s="85" t="s">
        <v>184</v>
      </c>
      <c r="BI483" s="85" t="s">
        <v>192</v>
      </c>
      <c r="BJ483" s="85"/>
      <c r="BK483" s="85">
        <v>4</v>
      </c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  <c r="CW483" s="85"/>
    </row>
    <row r="484" spans="1:101" s="86" customFormat="1" ht="31.5" customHeight="1" x14ac:dyDescent="0.35">
      <c r="A484" s="73">
        <v>2021</v>
      </c>
      <c r="B484" s="74">
        <v>1</v>
      </c>
      <c r="C484" s="288">
        <v>44223</v>
      </c>
      <c r="D484" s="74">
        <v>159</v>
      </c>
      <c r="E484" s="74">
        <v>299</v>
      </c>
      <c r="F484" s="74">
        <v>28</v>
      </c>
      <c r="G484" s="75" t="s">
        <v>181</v>
      </c>
      <c r="H484" s="76" t="s">
        <v>182</v>
      </c>
      <c r="I484" s="76" t="s">
        <v>183</v>
      </c>
      <c r="J484" s="76">
        <v>3</v>
      </c>
      <c r="K484" s="76">
        <v>2</v>
      </c>
      <c r="L484" s="285">
        <v>115</v>
      </c>
      <c r="M484" s="286">
        <v>106.95</v>
      </c>
      <c r="N484" s="287">
        <v>123.05</v>
      </c>
      <c r="O484" s="111"/>
      <c r="P484" s="111"/>
      <c r="Q484" s="111"/>
      <c r="R484" s="111"/>
      <c r="S484" s="111"/>
      <c r="T484" s="77"/>
      <c r="U484" s="77"/>
      <c r="V484" s="111"/>
      <c r="W484" s="111"/>
      <c r="X484" s="111"/>
      <c r="Y484" s="111"/>
      <c r="Z484" s="111"/>
      <c r="AA484" s="77"/>
      <c r="AB484" s="77"/>
      <c r="AC484" s="111"/>
      <c r="AD484" s="111"/>
      <c r="AE484" s="111"/>
      <c r="AF484" s="111"/>
      <c r="AG484" s="111"/>
      <c r="AH484" s="77"/>
      <c r="AI484" s="77"/>
      <c r="AJ484" s="78"/>
      <c r="AK484" s="79">
        <v>70</v>
      </c>
      <c r="AL484" s="80">
        <v>154</v>
      </c>
      <c r="AM484" s="77"/>
      <c r="AN484" s="77"/>
      <c r="AO484" s="81"/>
      <c r="AP484" s="81"/>
      <c r="AQ484" s="81"/>
      <c r="AR484" s="81"/>
      <c r="AS484" s="81"/>
      <c r="AT484" s="81"/>
      <c r="AU484" s="81"/>
      <c r="AV484" s="81"/>
      <c r="AW484" s="81"/>
      <c r="AX484" s="82"/>
      <c r="AY484" s="83">
        <v>24</v>
      </c>
      <c r="AZ484" s="149">
        <v>0.02</v>
      </c>
      <c r="BA484" s="84"/>
      <c r="BB484" s="83"/>
      <c r="BC484" s="83"/>
      <c r="BD484" s="83">
        <v>0.2</v>
      </c>
      <c r="BE484" s="83"/>
      <c r="BF484" s="83"/>
      <c r="BG484" s="28" t="s">
        <v>148</v>
      </c>
      <c r="BH484" s="85" t="s">
        <v>184</v>
      </c>
      <c r="BI484" s="85"/>
      <c r="BJ484" s="85"/>
      <c r="BK484" s="85">
        <v>4</v>
      </c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  <c r="CW484" s="85"/>
    </row>
    <row r="485" spans="1:101" s="86" customFormat="1" ht="31.5" customHeight="1" x14ac:dyDescent="0.35">
      <c r="A485" s="73">
        <v>2021</v>
      </c>
      <c r="B485" s="74">
        <v>1</v>
      </c>
      <c r="C485" s="288">
        <v>44223</v>
      </c>
      <c r="D485" s="74">
        <v>4</v>
      </c>
      <c r="E485" s="74">
        <v>11</v>
      </c>
      <c r="F485" s="74">
        <v>48</v>
      </c>
      <c r="G485" s="75" t="s">
        <v>193</v>
      </c>
      <c r="H485" s="76" t="s">
        <v>194</v>
      </c>
      <c r="I485" s="76" t="s">
        <v>191</v>
      </c>
      <c r="J485" s="76">
        <v>2</v>
      </c>
      <c r="K485" s="76">
        <v>2</v>
      </c>
      <c r="L485" s="285">
        <v>212</v>
      </c>
      <c r="M485" s="286">
        <v>197.16</v>
      </c>
      <c r="N485" s="287">
        <v>226.84</v>
      </c>
      <c r="O485" s="111"/>
      <c r="P485" s="111"/>
      <c r="Q485" s="111"/>
      <c r="R485" s="111"/>
      <c r="S485" s="111"/>
      <c r="T485" s="77"/>
      <c r="U485" s="77"/>
      <c r="V485" s="111"/>
      <c r="W485" s="111">
        <v>238</v>
      </c>
      <c r="X485" s="111">
        <v>211</v>
      </c>
      <c r="Y485" s="111">
        <v>220</v>
      </c>
      <c r="Z485" s="111">
        <v>223</v>
      </c>
      <c r="AA485" s="77">
        <v>116</v>
      </c>
      <c r="AB485" s="77">
        <v>113</v>
      </c>
      <c r="AC485" s="111"/>
      <c r="AD485" s="111"/>
      <c r="AE485" s="111"/>
      <c r="AF485" s="111"/>
      <c r="AG485" s="111"/>
      <c r="AH485" s="77"/>
      <c r="AI485" s="77"/>
      <c r="AJ485" s="78">
        <v>223</v>
      </c>
      <c r="AK485" s="79">
        <v>37</v>
      </c>
      <c r="AL485" s="80">
        <v>195</v>
      </c>
      <c r="AM485" s="77">
        <v>63</v>
      </c>
      <c r="AN485" s="77">
        <v>115</v>
      </c>
      <c r="AO485" s="81">
        <v>3</v>
      </c>
      <c r="AP485" s="81"/>
      <c r="AQ485" s="81">
        <v>2</v>
      </c>
      <c r="AR485" s="81"/>
      <c r="AS485" s="81"/>
      <c r="AT485" s="81"/>
      <c r="AU485" s="81"/>
      <c r="AV485" s="81"/>
      <c r="AW485" s="81"/>
      <c r="AX485" s="82">
        <v>5</v>
      </c>
      <c r="AY485" s="83">
        <v>437</v>
      </c>
      <c r="AZ485" s="149">
        <v>0.02</v>
      </c>
      <c r="BA485" s="84">
        <v>1.0999999999999999E-2</v>
      </c>
      <c r="BB485" s="83">
        <v>1</v>
      </c>
      <c r="BC485" s="83">
        <v>0</v>
      </c>
      <c r="BD485" s="83">
        <v>2.1</v>
      </c>
      <c r="BE485" s="83">
        <v>1.1000000000000001</v>
      </c>
      <c r="BF485" s="83">
        <v>97.5</v>
      </c>
      <c r="BG485" s="28" t="s">
        <v>148</v>
      </c>
      <c r="BH485" s="85" t="s">
        <v>187</v>
      </c>
      <c r="BI485" s="85" t="s">
        <v>195</v>
      </c>
      <c r="BJ485" s="85"/>
      <c r="BK485" s="85">
        <v>4</v>
      </c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  <c r="CW485" s="85"/>
    </row>
    <row r="486" spans="1:101" s="86" customFormat="1" ht="31.5" customHeight="1" x14ac:dyDescent="0.35">
      <c r="A486" s="73">
        <v>2021</v>
      </c>
      <c r="B486" s="74">
        <v>1</v>
      </c>
      <c r="C486" s="288">
        <v>44223</v>
      </c>
      <c r="D486" s="74">
        <v>4</v>
      </c>
      <c r="E486" s="74">
        <v>12</v>
      </c>
      <c r="F486" s="74">
        <v>48</v>
      </c>
      <c r="G486" s="75" t="s">
        <v>196</v>
      </c>
      <c r="H486" s="76" t="s">
        <v>197</v>
      </c>
      <c r="I486" s="76" t="s">
        <v>191</v>
      </c>
      <c r="J486" s="76">
        <v>2</v>
      </c>
      <c r="K486" s="76">
        <v>2</v>
      </c>
      <c r="L486" s="285">
        <v>212</v>
      </c>
      <c r="M486" s="286">
        <v>197.16</v>
      </c>
      <c r="N486" s="287">
        <v>226.84</v>
      </c>
      <c r="O486" s="111"/>
      <c r="P486" s="111"/>
      <c r="Q486" s="111"/>
      <c r="R486" s="111"/>
      <c r="S486" s="111"/>
      <c r="T486" s="77"/>
      <c r="U486" s="77"/>
      <c r="V486" s="111"/>
      <c r="W486" s="111">
        <v>231</v>
      </c>
      <c r="X486" s="111">
        <v>206</v>
      </c>
      <c r="Y486" s="111">
        <v>211</v>
      </c>
      <c r="Z486" s="111">
        <v>218</v>
      </c>
      <c r="AA486" s="77">
        <v>116</v>
      </c>
      <c r="AB486" s="77">
        <v>113</v>
      </c>
      <c r="AC486" s="111"/>
      <c r="AD486" s="111"/>
      <c r="AE486" s="111"/>
      <c r="AF486" s="111"/>
      <c r="AG486" s="111"/>
      <c r="AH486" s="77"/>
      <c r="AI486" s="77"/>
      <c r="AJ486" s="78">
        <v>216.5</v>
      </c>
      <c r="AK486" s="79">
        <v>37</v>
      </c>
      <c r="AL486" s="80">
        <v>195</v>
      </c>
      <c r="AM486" s="77">
        <v>63</v>
      </c>
      <c r="AN486" s="77">
        <v>115</v>
      </c>
      <c r="AO486" s="81">
        <v>2</v>
      </c>
      <c r="AP486" s="81"/>
      <c r="AQ486" s="81">
        <v>3</v>
      </c>
      <c r="AR486" s="81"/>
      <c r="AS486" s="81"/>
      <c r="AT486" s="81"/>
      <c r="AU486" s="81"/>
      <c r="AV486" s="81"/>
      <c r="AW486" s="81"/>
      <c r="AX486" s="82">
        <v>5</v>
      </c>
      <c r="AY486" s="83">
        <v>437</v>
      </c>
      <c r="AZ486" s="149">
        <v>0.02</v>
      </c>
      <c r="BA486" s="84">
        <v>1.0999999999999999E-2</v>
      </c>
      <c r="BB486" s="83">
        <v>1</v>
      </c>
      <c r="BC486" s="83">
        <v>0</v>
      </c>
      <c r="BD486" s="83">
        <v>2.1</v>
      </c>
      <c r="BE486" s="83">
        <v>1.1000000000000001</v>
      </c>
      <c r="BF486" s="83">
        <v>94.6</v>
      </c>
      <c r="BG486" s="28" t="s">
        <v>148</v>
      </c>
      <c r="BH486" s="85" t="s">
        <v>187</v>
      </c>
      <c r="BI486" s="85" t="s">
        <v>198</v>
      </c>
      <c r="BJ486" s="85"/>
      <c r="BK486" s="85">
        <v>4</v>
      </c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  <c r="CW486" s="85"/>
    </row>
    <row r="487" spans="1:101" s="86" customFormat="1" ht="31.5" customHeight="1" x14ac:dyDescent="0.35">
      <c r="A487" s="73">
        <v>2021</v>
      </c>
      <c r="B487" s="74">
        <v>1</v>
      </c>
      <c r="C487" s="288">
        <v>44223</v>
      </c>
      <c r="D487" s="74">
        <v>334</v>
      </c>
      <c r="E487" s="74">
        <v>254</v>
      </c>
      <c r="F487" s="74">
        <v>49</v>
      </c>
      <c r="G487" s="75" t="s">
        <v>189</v>
      </c>
      <c r="H487" s="76" t="s">
        <v>190</v>
      </c>
      <c r="I487" s="76" t="s">
        <v>191</v>
      </c>
      <c r="J487" s="76">
        <v>4</v>
      </c>
      <c r="K487" s="76">
        <v>2</v>
      </c>
      <c r="L487" s="285">
        <v>203</v>
      </c>
      <c r="M487" s="286">
        <v>188.79</v>
      </c>
      <c r="N487" s="287">
        <v>217.21</v>
      </c>
      <c r="O487" s="111">
        <v>215</v>
      </c>
      <c r="P487" s="111">
        <v>208</v>
      </c>
      <c r="Q487" s="111">
        <v>192</v>
      </c>
      <c r="R487" s="111">
        <v>199</v>
      </c>
      <c r="S487" s="111">
        <v>196</v>
      </c>
      <c r="T487" s="77">
        <v>143</v>
      </c>
      <c r="U487" s="77">
        <v>141</v>
      </c>
      <c r="V487" s="111">
        <v>231</v>
      </c>
      <c r="W487" s="111">
        <v>218</v>
      </c>
      <c r="X487" s="111">
        <v>213</v>
      </c>
      <c r="Y487" s="111">
        <v>211</v>
      </c>
      <c r="Z487" s="111">
        <v>206</v>
      </c>
      <c r="AA487" s="77">
        <v>145</v>
      </c>
      <c r="AB487" s="77">
        <v>135</v>
      </c>
      <c r="AC487" s="111"/>
      <c r="AD487" s="111"/>
      <c r="AE487" s="111"/>
      <c r="AF487" s="111"/>
      <c r="AG487" s="111"/>
      <c r="AH487" s="77"/>
      <c r="AI487" s="77"/>
      <c r="AJ487" s="78">
        <v>208.9</v>
      </c>
      <c r="AK487" s="79">
        <v>88</v>
      </c>
      <c r="AL487" s="80">
        <v>164</v>
      </c>
      <c r="AM487" s="77">
        <v>102</v>
      </c>
      <c r="AN487" s="77">
        <v>141</v>
      </c>
      <c r="AO487" s="81">
        <v>5</v>
      </c>
      <c r="AP487" s="81">
        <v>3</v>
      </c>
      <c r="AQ487" s="81">
        <v>6</v>
      </c>
      <c r="AR487" s="81"/>
      <c r="AS487" s="81">
        <v>7</v>
      </c>
      <c r="AT487" s="81"/>
      <c r="AU487" s="81"/>
      <c r="AV487" s="81"/>
      <c r="AW487" s="81"/>
      <c r="AX487" s="82">
        <v>21</v>
      </c>
      <c r="AY487" s="83">
        <v>2901</v>
      </c>
      <c r="AZ487" s="149">
        <v>0.02</v>
      </c>
      <c r="BA487" s="84">
        <v>7.0000000000000001E-3</v>
      </c>
      <c r="BB487" s="83">
        <v>1</v>
      </c>
      <c r="BC487" s="83">
        <v>0.1</v>
      </c>
      <c r="BD487" s="83">
        <v>14.3</v>
      </c>
      <c r="BE487" s="83">
        <v>4.4000000000000004</v>
      </c>
      <c r="BF487" s="83">
        <v>606</v>
      </c>
      <c r="BG487" s="28" t="s">
        <v>148</v>
      </c>
      <c r="BH487" s="85" t="s">
        <v>184</v>
      </c>
      <c r="BI487" s="85" t="s">
        <v>192</v>
      </c>
      <c r="BJ487" s="85"/>
      <c r="BK487" s="85">
        <v>4</v>
      </c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  <c r="CW487" s="85"/>
    </row>
    <row r="488" spans="1:101" s="86" customFormat="1" ht="31.5" hidden="1" customHeight="1" x14ac:dyDescent="0.35">
      <c r="A488" s="73">
        <v>2021</v>
      </c>
      <c r="B488" s="74">
        <v>1</v>
      </c>
      <c r="C488" s="288">
        <v>44224</v>
      </c>
      <c r="D488" s="74">
        <v>384</v>
      </c>
      <c r="E488" s="74">
        <v>556</v>
      </c>
      <c r="F488" s="74">
        <v>2</v>
      </c>
      <c r="G488" s="75" t="s">
        <v>175</v>
      </c>
      <c r="H488" s="76" t="s">
        <v>176</v>
      </c>
      <c r="I488" s="76" t="s">
        <v>144</v>
      </c>
      <c r="J488" s="76">
        <v>1</v>
      </c>
      <c r="K488" s="76">
        <v>6</v>
      </c>
      <c r="L488" s="285">
        <v>1066</v>
      </c>
      <c r="M488" s="286">
        <v>1003.106</v>
      </c>
      <c r="N488" s="287">
        <v>1141.6859999999999</v>
      </c>
      <c r="O488" s="111">
        <v>1158</v>
      </c>
      <c r="P488" s="111">
        <v>1055</v>
      </c>
      <c r="Q488" s="111">
        <v>1010</v>
      </c>
      <c r="R488" s="111">
        <v>1055</v>
      </c>
      <c r="S488" s="111">
        <v>1080</v>
      </c>
      <c r="T488" s="77">
        <v>143</v>
      </c>
      <c r="U488" s="77">
        <v>145</v>
      </c>
      <c r="V488" s="111">
        <v>1142</v>
      </c>
      <c r="W488" s="111"/>
      <c r="X488" s="111"/>
      <c r="Y488" s="111">
        <v>482</v>
      </c>
      <c r="Z488" s="111"/>
      <c r="AA488" s="77">
        <v>141</v>
      </c>
      <c r="AB488" s="77"/>
      <c r="AC488" s="111"/>
      <c r="AD488" s="111"/>
      <c r="AE488" s="111"/>
      <c r="AF488" s="111"/>
      <c r="AG488" s="111"/>
      <c r="AH488" s="77"/>
      <c r="AI488" s="77"/>
      <c r="AJ488" s="78">
        <v>1083.9000000000001</v>
      </c>
      <c r="AK488" s="79">
        <v>20</v>
      </c>
      <c r="AL488" s="80">
        <v>180</v>
      </c>
      <c r="AM488" s="77">
        <v>25</v>
      </c>
      <c r="AN488" s="77">
        <v>143</v>
      </c>
      <c r="AO488" s="81">
        <v>4</v>
      </c>
      <c r="AP488" s="81">
        <v>4</v>
      </c>
      <c r="AQ488" s="81">
        <v>8</v>
      </c>
      <c r="AR488" s="81"/>
      <c r="AS488" s="81">
        <v>4</v>
      </c>
      <c r="AT488" s="81"/>
      <c r="AU488" s="81"/>
      <c r="AV488" s="81"/>
      <c r="AW488" s="81"/>
      <c r="AX488" s="82">
        <v>20</v>
      </c>
      <c r="AY488" s="83">
        <v>164</v>
      </c>
      <c r="AZ488" s="149">
        <v>1.4999999999999999E-2</v>
      </c>
      <c r="BA488" s="84">
        <v>0.122</v>
      </c>
      <c r="BB488" s="83"/>
      <c r="BC488" s="83">
        <v>0</v>
      </c>
      <c r="BD488" s="83">
        <v>0.2</v>
      </c>
      <c r="BE488" s="83">
        <v>21.7</v>
      </c>
      <c r="BF488" s="83">
        <v>177.8</v>
      </c>
      <c r="BG488" s="28" t="s">
        <v>153</v>
      </c>
      <c r="BH488" s="85" t="s">
        <v>154</v>
      </c>
      <c r="BI488" s="85" t="s">
        <v>177</v>
      </c>
      <c r="BJ488" s="85"/>
      <c r="BK488" s="85">
        <v>4</v>
      </c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  <c r="CW488" s="85"/>
    </row>
    <row r="489" spans="1:101" s="86" customFormat="1" ht="31.5" hidden="1" customHeight="1" x14ac:dyDescent="0.35">
      <c r="A489" s="73">
        <v>2021</v>
      </c>
      <c r="B489" s="74">
        <v>1</v>
      </c>
      <c r="C489" s="288">
        <v>44224</v>
      </c>
      <c r="D489" s="74">
        <v>384</v>
      </c>
      <c r="E489" s="74">
        <v>557</v>
      </c>
      <c r="F489" s="74">
        <v>2</v>
      </c>
      <c r="G489" s="75" t="s">
        <v>178</v>
      </c>
      <c r="H489" s="76" t="s">
        <v>179</v>
      </c>
      <c r="I489" s="76" t="s">
        <v>144</v>
      </c>
      <c r="J489" s="76">
        <v>1</v>
      </c>
      <c r="K489" s="76">
        <v>6</v>
      </c>
      <c r="L489" s="285">
        <v>182</v>
      </c>
      <c r="M489" s="286">
        <v>171.262</v>
      </c>
      <c r="N489" s="287">
        <v>194.922</v>
      </c>
      <c r="O489" s="111">
        <v>213</v>
      </c>
      <c r="P489" s="111">
        <v>191</v>
      </c>
      <c r="Q489" s="111">
        <v>178</v>
      </c>
      <c r="R489" s="111">
        <v>189</v>
      </c>
      <c r="S489" s="111">
        <v>191</v>
      </c>
      <c r="T489" s="77">
        <v>143</v>
      </c>
      <c r="U489" s="77">
        <v>145</v>
      </c>
      <c r="V489" s="111">
        <v>207</v>
      </c>
      <c r="W489" s="111"/>
      <c r="X489" s="111"/>
      <c r="Y489" s="111">
        <v>194</v>
      </c>
      <c r="Z489" s="111"/>
      <c r="AA489" s="77">
        <v>141</v>
      </c>
      <c r="AB489" s="77"/>
      <c r="AC489" s="111"/>
      <c r="AD489" s="111"/>
      <c r="AE489" s="111"/>
      <c r="AF489" s="111"/>
      <c r="AG489" s="111"/>
      <c r="AH489" s="77"/>
      <c r="AI489" s="77"/>
      <c r="AJ489" s="78">
        <v>194.8</v>
      </c>
      <c r="AK489" s="79">
        <v>20</v>
      </c>
      <c r="AL489" s="80">
        <v>180</v>
      </c>
      <c r="AM489" s="77">
        <v>25</v>
      </c>
      <c r="AN489" s="77">
        <v>143</v>
      </c>
      <c r="AO489" s="81">
        <v>2</v>
      </c>
      <c r="AP489" s="81">
        <v>3</v>
      </c>
      <c r="AQ489" s="81">
        <v>6</v>
      </c>
      <c r="AR489" s="81"/>
      <c r="AS489" s="81">
        <v>4</v>
      </c>
      <c r="AT489" s="81"/>
      <c r="AU489" s="81"/>
      <c r="AV489" s="81"/>
      <c r="AW489" s="81"/>
      <c r="AX489" s="82">
        <v>15</v>
      </c>
      <c r="AY489" s="83">
        <v>159</v>
      </c>
      <c r="AZ489" s="149">
        <v>1.4999999999999999E-2</v>
      </c>
      <c r="BA489" s="84">
        <v>9.4E-2</v>
      </c>
      <c r="BB489" s="83"/>
      <c r="BC489" s="83">
        <v>0.1</v>
      </c>
      <c r="BD489" s="83">
        <v>0.9</v>
      </c>
      <c r="BE489" s="83">
        <v>2.9</v>
      </c>
      <c r="BF489" s="83">
        <v>31</v>
      </c>
      <c r="BG489" s="28" t="s">
        <v>153</v>
      </c>
      <c r="BH489" s="85" t="s">
        <v>154</v>
      </c>
      <c r="BI489" s="85" t="s">
        <v>177</v>
      </c>
      <c r="BJ489" s="85" t="s">
        <v>180</v>
      </c>
      <c r="BK489" s="85">
        <v>4</v>
      </c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  <c r="CW489" s="85"/>
    </row>
    <row r="490" spans="1:101" s="86" customFormat="1" ht="31.5" hidden="1" customHeight="1" x14ac:dyDescent="0.35">
      <c r="A490" s="73">
        <v>2021</v>
      </c>
      <c r="B490" s="74">
        <v>1</v>
      </c>
      <c r="C490" s="288">
        <v>44224</v>
      </c>
      <c r="D490" s="74">
        <v>138</v>
      </c>
      <c r="E490" s="74">
        <v>559</v>
      </c>
      <c r="F490" s="74">
        <v>3</v>
      </c>
      <c r="G490" s="75" t="s">
        <v>173</v>
      </c>
      <c r="H490" s="76" t="s">
        <v>174</v>
      </c>
      <c r="I490" s="76" t="s">
        <v>144</v>
      </c>
      <c r="J490" s="76">
        <v>3</v>
      </c>
      <c r="K490" s="76">
        <v>2</v>
      </c>
      <c r="L490" s="285">
        <v>610</v>
      </c>
      <c r="M490" s="286">
        <v>579.5</v>
      </c>
      <c r="N490" s="287">
        <v>640.5</v>
      </c>
      <c r="O490" s="111"/>
      <c r="P490" s="111"/>
      <c r="Q490" s="111"/>
      <c r="R490" s="111"/>
      <c r="S490" s="111"/>
      <c r="T490" s="77"/>
      <c r="U490" s="77"/>
      <c r="V490" s="111"/>
      <c r="W490" s="111"/>
      <c r="X490" s="111"/>
      <c r="Y490" s="111"/>
      <c r="Z490" s="111"/>
      <c r="AA490" s="77"/>
      <c r="AB490" s="77"/>
      <c r="AC490" s="111"/>
      <c r="AD490" s="111"/>
      <c r="AE490" s="111"/>
      <c r="AF490" s="111"/>
      <c r="AG490" s="111"/>
      <c r="AH490" s="77"/>
      <c r="AI490" s="77"/>
      <c r="AJ490" s="78"/>
      <c r="AK490" s="79">
        <v>90</v>
      </c>
      <c r="AL490" s="80">
        <v>120</v>
      </c>
      <c r="AM490" s="77"/>
      <c r="AN490" s="77"/>
      <c r="AO490" s="81"/>
      <c r="AP490" s="81"/>
      <c r="AQ490" s="81"/>
      <c r="AR490" s="81"/>
      <c r="AS490" s="81"/>
      <c r="AT490" s="81"/>
      <c r="AU490" s="81"/>
      <c r="AV490" s="81"/>
      <c r="AW490" s="81"/>
      <c r="AX490" s="82"/>
      <c r="AY490" s="83">
        <v>27</v>
      </c>
      <c r="AZ490" s="149">
        <v>1.4999999999999999E-2</v>
      </c>
      <c r="BA490" s="84"/>
      <c r="BB490" s="83"/>
      <c r="BC490" s="83"/>
      <c r="BD490" s="83">
        <v>0</v>
      </c>
      <c r="BE490" s="83"/>
      <c r="BF490" s="83"/>
      <c r="BG490" s="28" t="s">
        <v>145</v>
      </c>
      <c r="BH490" s="85" t="s">
        <v>145</v>
      </c>
      <c r="BI490" s="85"/>
      <c r="BJ490" s="85"/>
      <c r="BK490" s="85">
        <v>4</v>
      </c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  <c r="CW490" s="85"/>
    </row>
    <row r="491" spans="1:101" s="86" customFormat="1" ht="31.5" hidden="1" customHeight="1" x14ac:dyDescent="0.35">
      <c r="A491" s="73">
        <v>2021</v>
      </c>
      <c r="B491" s="74">
        <v>1</v>
      </c>
      <c r="C491" s="288">
        <v>44224</v>
      </c>
      <c r="D491" s="74">
        <v>376</v>
      </c>
      <c r="E491" s="74">
        <v>438</v>
      </c>
      <c r="F491" s="74">
        <v>3</v>
      </c>
      <c r="G491" s="75" t="s">
        <v>151</v>
      </c>
      <c r="H491" s="76" t="s">
        <v>152</v>
      </c>
      <c r="I491" s="76" t="s">
        <v>144</v>
      </c>
      <c r="J491" s="76">
        <v>3</v>
      </c>
      <c r="K491" s="76">
        <v>2</v>
      </c>
      <c r="L491" s="285">
        <v>336</v>
      </c>
      <c r="M491" s="286">
        <v>316.17599999999999</v>
      </c>
      <c r="N491" s="287">
        <v>359.85599999999999</v>
      </c>
      <c r="O491" s="111">
        <v>394</v>
      </c>
      <c r="P491" s="111">
        <v>350</v>
      </c>
      <c r="Q491" s="111">
        <v>341</v>
      </c>
      <c r="R491" s="111">
        <v>341</v>
      </c>
      <c r="S491" s="111">
        <v>345</v>
      </c>
      <c r="T491" s="77">
        <v>132</v>
      </c>
      <c r="U491" s="77">
        <v>132</v>
      </c>
      <c r="V491" s="111">
        <v>360</v>
      </c>
      <c r="W491" s="111">
        <v>347</v>
      </c>
      <c r="X491" s="111"/>
      <c r="Y491" s="111">
        <v>350</v>
      </c>
      <c r="Z491" s="111"/>
      <c r="AA491" s="77">
        <v>133</v>
      </c>
      <c r="AB491" s="77">
        <v>133</v>
      </c>
      <c r="AC491" s="111"/>
      <c r="AD491" s="111"/>
      <c r="AE491" s="111"/>
      <c r="AF491" s="111"/>
      <c r="AG491" s="111"/>
      <c r="AH491" s="77"/>
      <c r="AI491" s="77"/>
      <c r="AJ491" s="78">
        <v>353.5</v>
      </c>
      <c r="AK491" s="79">
        <v>67</v>
      </c>
      <c r="AL491" s="80">
        <v>161</v>
      </c>
      <c r="AM491" s="77">
        <v>82</v>
      </c>
      <c r="AN491" s="77">
        <v>133</v>
      </c>
      <c r="AO491" s="81">
        <v>4</v>
      </c>
      <c r="AP491" s="81">
        <v>4</v>
      </c>
      <c r="AQ491" s="81">
        <v>2</v>
      </c>
      <c r="AR491" s="81">
        <v>4</v>
      </c>
      <c r="AS491" s="81">
        <v>5</v>
      </c>
      <c r="AT491" s="81"/>
      <c r="AU491" s="81"/>
      <c r="AV491" s="81"/>
      <c r="AW491" s="81"/>
      <c r="AX491" s="82">
        <v>19</v>
      </c>
      <c r="AY491" s="83">
        <v>1495</v>
      </c>
      <c r="AZ491" s="149">
        <v>1.4999999999999999E-2</v>
      </c>
      <c r="BA491" s="84">
        <v>1.2999999999999999E-2</v>
      </c>
      <c r="BB491" s="83">
        <v>1</v>
      </c>
      <c r="BC491" s="83">
        <v>0.1</v>
      </c>
      <c r="BD491" s="83">
        <v>4.4000000000000004</v>
      </c>
      <c r="BE491" s="83">
        <v>6.7</v>
      </c>
      <c r="BF491" s="83">
        <v>528.5</v>
      </c>
      <c r="BG491" s="28" t="s">
        <v>153</v>
      </c>
      <c r="BH491" s="85" t="s">
        <v>154</v>
      </c>
      <c r="BI491" s="85" t="s">
        <v>155</v>
      </c>
      <c r="BJ491" s="85" t="s">
        <v>156</v>
      </c>
      <c r="BK491" s="85">
        <v>4</v>
      </c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  <c r="CW491" s="85"/>
    </row>
    <row r="492" spans="1:101" s="86" customFormat="1" ht="31.5" hidden="1" customHeight="1" x14ac:dyDescent="0.35">
      <c r="A492" s="73">
        <v>2021</v>
      </c>
      <c r="B492" s="74">
        <v>1</v>
      </c>
      <c r="C492" s="288">
        <v>44224</v>
      </c>
      <c r="D492" s="74">
        <v>18</v>
      </c>
      <c r="E492" s="74">
        <v>49</v>
      </c>
      <c r="F492" s="74">
        <v>4</v>
      </c>
      <c r="G492" s="75" t="s">
        <v>275</v>
      </c>
      <c r="H492" s="76" t="s">
        <v>276</v>
      </c>
      <c r="I492" s="76" t="s">
        <v>165</v>
      </c>
      <c r="J492" s="76">
        <v>2</v>
      </c>
      <c r="K492" s="76">
        <v>3</v>
      </c>
      <c r="L492" s="285">
        <v>100</v>
      </c>
      <c r="M492" s="286">
        <v>95.5</v>
      </c>
      <c r="N492" s="287">
        <v>104.5</v>
      </c>
      <c r="O492" s="111"/>
      <c r="P492" s="111"/>
      <c r="Q492" s="111"/>
      <c r="R492" s="111">
        <v>109</v>
      </c>
      <c r="S492" s="111">
        <v>101</v>
      </c>
      <c r="T492" s="77"/>
      <c r="U492" s="77">
        <v>95</v>
      </c>
      <c r="V492" s="111">
        <v>113</v>
      </c>
      <c r="W492" s="111">
        <v>132</v>
      </c>
      <c r="X492" s="111"/>
      <c r="Y492" s="111">
        <v>104</v>
      </c>
      <c r="Z492" s="111"/>
      <c r="AA492" s="77">
        <v>96</v>
      </c>
      <c r="AB492" s="77">
        <v>98</v>
      </c>
      <c r="AC492" s="111"/>
      <c r="AD492" s="111"/>
      <c r="AE492" s="111"/>
      <c r="AF492" s="111"/>
      <c r="AG492" s="111"/>
      <c r="AH492" s="77"/>
      <c r="AI492" s="77"/>
      <c r="AJ492" s="78">
        <v>111.8</v>
      </c>
      <c r="AK492" s="79">
        <v>101</v>
      </c>
      <c r="AL492" s="80">
        <v>107</v>
      </c>
      <c r="AM492" s="77">
        <v>75</v>
      </c>
      <c r="AN492" s="77">
        <v>96</v>
      </c>
      <c r="AO492" s="81">
        <v>8</v>
      </c>
      <c r="AP492" s="81"/>
      <c r="AQ492" s="81">
        <v>6</v>
      </c>
      <c r="AR492" s="81"/>
      <c r="AS492" s="81"/>
      <c r="AT492" s="81"/>
      <c r="AU492" s="81"/>
      <c r="AV492" s="81"/>
      <c r="AW492" s="81"/>
      <c r="AX492" s="82">
        <v>14</v>
      </c>
      <c r="AY492" s="83">
        <v>434</v>
      </c>
      <c r="AZ492" s="149">
        <v>1.4999999999999999E-2</v>
      </c>
      <c r="BA492" s="84">
        <v>3.2000000000000001E-2</v>
      </c>
      <c r="BB492" s="83"/>
      <c r="BC492" s="83">
        <v>0.1</v>
      </c>
      <c r="BD492" s="83">
        <v>4.3</v>
      </c>
      <c r="BE492" s="83">
        <v>1.6</v>
      </c>
      <c r="BF492" s="83">
        <v>48.5</v>
      </c>
      <c r="BG492" s="28" t="s">
        <v>153</v>
      </c>
      <c r="BH492" s="85" t="s">
        <v>154</v>
      </c>
      <c r="BI492" s="85" t="s">
        <v>277</v>
      </c>
      <c r="BJ492" s="85" t="s">
        <v>167</v>
      </c>
      <c r="BK492" s="85">
        <v>4</v>
      </c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  <c r="CW492" s="85"/>
    </row>
    <row r="493" spans="1:101" s="86" customFormat="1" ht="31.5" hidden="1" customHeight="1" x14ac:dyDescent="0.35">
      <c r="A493" s="73">
        <v>2021</v>
      </c>
      <c r="B493" s="74">
        <v>1</v>
      </c>
      <c r="C493" s="288">
        <v>44224</v>
      </c>
      <c r="D493" s="74">
        <v>18</v>
      </c>
      <c r="E493" s="74">
        <v>50</v>
      </c>
      <c r="F493" s="74">
        <v>4</v>
      </c>
      <c r="G493" s="75" t="s">
        <v>278</v>
      </c>
      <c r="H493" s="76" t="s">
        <v>279</v>
      </c>
      <c r="I493" s="76" t="s">
        <v>165</v>
      </c>
      <c r="J493" s="76">
        <v>2</v>
      </c>
      <c r="K493" s="76">
        <v>3</v>
      </c>
      <c r="L493" s="285">
        <v>54</v>
      </c>
      <c r="M493" s="286">
        <v>51.57</v>
      </c>
      <c r="N493" s="287">
        <v>56.43</v>
      </c>
      <c r="O493" s="111"/>
      <c r="P493" s="111"/>
      <c r="Q493" s="111"/>
      <c r="R493" s="111">
        <v>53</v>
      </c>
      <c r="S493" s="111">
        <v>54</v>
      </c>
      <c r="T493" s="77"/>
      <c r="U493" s="77">
        <v>95</v>
      </c>
      <c r="V493" s="111">
        <v>62</v>
      </c>
      <c r="W493" s="111">
        <v>65</v>
      </c>
      <c r="X493" s="111"/>
      <c r="Y493" s="111">
        <v>56</v>
      </c>
      <c r="Z493" s="111"/>
      <c r="AA493" s="77">
        <v>96</v>
      </c>
      <c r="AB493" s="77">
        <v>98</v>
      </c>
      <c r="AC493" s="111"/>
      <c r="AD493" s="111"/>
      <c r="AE493" s="111"/>
      <c r="AF493" s="111"/>
      <c r="AG493" s="111"/>
      <c r="AH493" s="77"/>
      <c r="AI493" s="77"/>
      <c r="AJ493" s="78">
        <v>57.9</v>
      </c>
      <c r="AK493" s="79">
        <v>101</v>
      </c>
      <c r="AL493" s="80">
        <v>107</v>
      </c>
      <c r="AM493" s="77">
        <v>75</v>
      </c>
      <c r="AN493" s="77">
        <v>96</v>
      </c>
      <c r="AO493" s="81">
        <v>8</v>
      </c>
      <c r="AP493" s="81"/>
      <c r="AQ493" s="81">
        <v>6</v>
      </c>
      <c r="AR493" s="81"/>
      <c r="AS493" s="81"/>
      <c r="AT493" s="81"/>
      <c r="AU493" s="81"/>
      <c r="AV493" s="81"/>
      <c r="AW493" s="81"/>
      <c r="AX493" s="82">
        <v>14</v>
      </c>
      <c r="AY493" s="83">
        <v>434</v>
      </c>
      <c r="AZ493" s="149">
        <v>1.4999999999999999E-2</v>
      </c>
      <c r="BA493" s="84">
        <v>3.2000000000000001E-2</v>
      </c>
      <c r="BB493" s="83"/>
      <c r="BC493" s="83">
        <v>0.3</v>
      </c>
      <c r="BD493" s="83">
        <v>8</v>
      </c>
      <c r="BE493" s="83">
        <v>0.8</v>
      </c>
      <c r="BF493" s="83">
        <v>25.1</v>
      </c>
      <c r="BG493" s="28" t="s">
        <v>153</v>
      </c>
      <c r="BH493" s="85" t="s">
        <v>154</v>
      </c>
      <c r="BI493" s="85" t="s">
        <v>280</v>
      </c>
      <c r="BJ493" s="85" t="s">
        <v>167</v>
      </c>
      <c r="BK493" s="85">
        <v>4</v>
      </c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  <c r="CW493" s="85"/>
    </row>
    <row r="494" spans="1:101" s="86" customFormat="1" ht="31.5" hidden="1" customHeight="1" x14ac:dyDescent="0.35">
      <c r="A494" s="73">
        <v>2021</v>
      </c>
      <c r="B494" s="74">
        <v>1</v>
      </c>
      <c r="C494" s="288">
        <v>44224</v>
      </c>
      <c r="D494" s="74">
        <v>190</v>
      </c>
      <c r="E494" s="74">
        <v>342</v>
      </c>
      <c r="F494" s="74">
        <v>4</v>
      </c>
      <c r="G494" s="75" t="s">
        <v>337</v>
      </c>
      <c r="H494" s="76" t="s">
        <v>338</v>
      </c>
      <c r="I494" s="76" t="s">
        <v>144</v>
      </c>
      <c r="J494" s="76">
        <v>3</v>
      </c>
      <c r="K494" s="76">
        <v>2</v>
      </c>
      <c r="L494" s="285">
        <v>567</v>
      </c>
      <c r="M494" s="286">
        <v>533.54700000000003</v>
      </c>
      <c r="N494" s="287">
        <v>607.25699999999995</v>
      </c>
      <c r="O494" s="111">
        <v>636</v>
      </c>
      <c r="P494" s="111"/>
      <c r="Q494" s="111"/>
      <c r="R494" s="111"/>
      <c r="S494" s="111"/>
      <c r="T494" s="77">
        <v>149</v>
      </c>
      <c r="U494" s="77"/>
      <c r="V494" s="111"/>
      <c r="W494" s="111"/>
      <c r="X494" s="111"/>
      <c r="Y494" s="111"/>
      <c r="Z494" s="111"/>
      <c r="AA494" s="77"/>
      <c r="AB494" s="77"/>
      <c r="AC494" s="111"/>
      <c r="AD494" s="111"/>
      <c r="AE494" s="111"/>
      <c r="AF494" s="111"/>
      <c r="AG494" s="111"/>
      <c r="AH494" s="77"/>
      <c r="AI494" s="77"/>
      <c r="AJ494" s="78">
        <v>636</v>
      </c>
      <c r="AK494" s="79">
        <v>60</v>
      </c>
      <c r="AL494" s="80">
        <v>180</v>
      </c>
      <c r="AM494" s="77">
        <v>72</v>
      </c>
      <c r="AN494" s="77">
        <v>149</v>
      </c>
      <c r="AO494" s="81">
        <v>6</v>
      </c>
      <c r="AP494" s="81"/>
      <c r="AQ494" s="81">
        <v>5</v>
      </c>
      <c r="AR494" s="81"/>
      <c r="AS494" s="81">
        <v>8</v>
      </c>
      <c r="AT494" s="81"/>
      <c r="AU494" s="81"/>
      <c r="AV494" s="81"/>
      <c r="AW494" s="81"/>
      <c r="AX494" s="82">
        <v>19</v>
      </c>
      <c r="AY494" s="83">
        <v>809</v>
      </c>
      <c r="AZ494" s="149">
        <v>1.4999999999999999E-2</v>
      </c>
      <c r="BA494" s="84">
        <v>2.3E-2</v>
      </c>
      <c r="BB494" s="83"/>
      <c r="BC494" s="83">
        <v>0</v>
      </c>
      <c r="BD494" s="83">
        <v>1.4</v>
      </c>
      <c r="BE494" s="83">
        <v>12.1</v>
      </c>
      <c r="BF494" s="83">
        <v>514.5</v>
      </c>
      <c r="BG494" s="28" t="s">
        <v>153</v>
      </c>
      <c r="BH494" s="85" t="s">
        <v>154</v>
      </c>
      <c r="BI494" s="85" t="s">
        <v>339</v>
      </c>
      <c r="BJ494" s="85" t="s">
        <v>156</v>
      </c>
      <c r="BK494" s="85">
        <v>4</v>
      </c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  <c r="CW494" s="85"/>
    </row>
    <row r="495" spans="1:101" s="86" customFormat="1" ht="31.5" hidden="1" customHeight="1" x14ac:dyDescent="0.35">
      <c r="A495" s="73">
        <v>2021</v>
      </c>
      <c r="B495" s="74">
        <v>1</v>
      </c>
      <c r="C495" s="288">
        <v>44224</v>
      </c>
      <c r="D495" s="74">
        <v>382</v>
      </c>
      <c r="E495" s="74">
        <v>449</v>
      </c>
      <c r="F495" s="74">
        <v>5</v>
      </c>
      <c r="G495" s="75" t="s">
        <v>272</v>
      </c>
      <c r="H495" s="76" t="s">
        <v>273</v>
      </c>
      <c r="I495" s="76" t="s">
        <v>144</v>
      </c>
      <c r="J495" s="76">
        <v>3</v>
      </c>
      <c r="K495" s="76">
        <v>1</v>
      </c>
      <c r="L495" s="285">
        <v>46</v>
      </c>
      <c r="M495" s="286">
        <v>40.985999999999997</v>
      </c>
      <c r="N495" s="287">
        <v>50.048000000000002</v>
      </c>
      <c r="O495" s="111">
        <v>49</v>
      </c>
      <c r="P495" s="111">
        <v>48</v>
      </c>
      <c r="Q495" s="111">
        <v>43</v>
      </c>
      <c r="R495" s="111">
        <v>45</v>
      </c>
      <c r="S495" s="111">
        <v>45</v>
      </c>
      <c r="T495" s="77">
        <v>77</v>
      </c>
      <c r="U495" s="77">
        <v>79</v>
      </c>
      <c r="V495" s="111">
        <v>50</v>
      </c>
      <c r="W495" s="111">
        <v>42</v>
      </c>
      <c r="X495" s="111"/>
      <c r="Y495" s="111">
        <v>43</v>
      </c>
      <c r="Z495" s="111"/>
      <c r="AA495" s="77">
        <v>79</v>
      </c>
      <c r="AB495" s="77">
        <v>81</v>
      </c>
      <c r="AC495" s="111"/>
      <c r="AD495" s="111"/>
      <c r="AE495" s="111"/>
      <c r="AF495" s="111"/>
      <c r="AG495" s="111"/>
      <c r="AH495" s="77"/>
      <c r="AI495" s="77"/>
      <c r="AJ495" s="78">
        <v>45.7</v>
      </c>
      <c r="AK495" s="79">
        <v>108</v>
      </c>
      <c r="AL495" s="80">
        <v>100</v>
      </c>
      <c r="AM495" s="77">
        <v>137</v>
      </c>
      <c r="AN495" s="77">
        <v>79</v>
      </c>
      <c r="AO495" s="81">
        <v>11</v>
      </c>
      <c r="AP495" s="81">
        <v>3</v>
      </c>
      <c r="AQ495" s="81">
        <v>8</v>
      </c>
      <c r="AR495" s="81"/>
      <c r="AS495" s="81"/>
      <c r="AT495" s="81"/>
      <c r="AU495" s="81"/>
      <c r="AV495" s="81"/>
      <c r="AW495" s="81"/>
      <c r="AX495" s="82">
        <v>22</v>
      </c>
      <c r="AY495" s="83">
        <v>3172</v>
      </c>
      <c r="AZ495" s="149">
        <v>1.4999999999999999E-2</v>
      </c>
      <c r="BA495" s="84">
        <v>7.0000000000000001E-3</v>
      </c>
      <c r="BB495" s="83">
        <v>1</v>
      </c>
      <c r="BC495" s="83">
        <v>0.5</v>
      </c>
      <c r="BD495" s="83">
        <v>69</v>
      </c>
      <c r="BE495" s="83">
        <v>1</v>
      </c>
      <c r="BF495" s="83">
        <v>145</v>
      </c>
      <c r="BG495" s="28" t="s">
        <v>153</v>
      </c>
      <c r="BH495" s="85" t="s">
        <v>154</v>
      </c>
      <c r="BI495" s="85" t="s">
        <v>274</v>
      </c>
      <c r="BJ495" s="85" t="s">
        <v>156</v>
      </c>
      <c r="BK495" s="85">
        <v>4</v>
      </c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  <c r="CW495" s="85"/>
    </row>
    <row r="496" spans="1:101" s="86" customFormat="1" ht="31.5" hidden="1" customHeight="1" x14ac:dyDescent="0.35">
      <c r="A496" s="73">
        <v>2021</v>
      </c>
      <c r="B496" s="74">
        <v>1</v>
      </c>
      <c r="C496" s="288">
        <v>44224</v>
      </c>
      <c r="D496" s="74">
        <v>137</v>
      </c>
      <c r="E496" s="74">
        <v>273</v>
      </c>
      <c r="F496" s="74">
        <v>6</v>
      </c>
      <c r="G496" s="75" t="s">
        <v>242</v>
      </c>
      <c r="H496" s="76" t="s">
        <v>243</v>
      </c>
      <c r="I496" s="76" t="s">
        <v>144</v>
      </c>
      <c r="J496" s="76">
        <v>3</v>
      </c>
      <c r="K496" s="76">
        <v>2</v>
      </c>
      <c r="L496" s="285">
        <v>564</v>
      </c>
      <c r="M496" s="286">
        <v>524.52</v>
      </c>
      <c r="N496" s="287">
        <v>603.48</v>
      </c>
      <c r="O496" s="111"/>
      <c r="P496" s="111"/>
      <c r="Q496" s="111"/>
      <c r="R496" s="111"/>
      <c r="S496" s="111"/>
      <c r="T496" s="77"/>
      <c r="U496" s="77"/>
      <c r="V496" s="111"/>
      <c r="W496" s="111"/>
      <c r="X496" s="111"/>
      <c r="Y496" s="111"/>
      <c r="Z496" s="111"/>
      <c r="AA496" s="77"/>
      <c r="AB496" s="77">
        <v>130</v>
      </c>
      <c r="AC496" s="111"/>
      <c r="AD496" s="111"/>
      <c r="AE496" s="111"/>
      <c r="AF496" s="111"/>
      <c r="AG496" s="111"/>
      <c r="AH496" s="77"/>
      <c r="AI496" s="77"/>
      <c r="AJ496" s="78"/>
      <c r="AK496" s="79">
        <v>93</v>
      </c>
      <c r="AL496" s="80">
        <v>116</v>
      </c>
      <c r="AM496" s="77">
        <v>83</v>
      </c>
      <c r="AN496" s="77">
        <v>130</v>
      </c>
      <c r="AO496" s="81">
        <v>1</v>
      </c>
      <c r="AP496" s="81"/>
      <c r="AQ496" s="81">
        <v>1</v>
      </c>
      <c r="AR496" s="81"/>
      <c r="AS496" s="81"/>
      <c r="AT496" s="81"/>
      <c r="AU496" s="81"/>
      <c r="AV496" s="81"/>
      <c r="AW496" s="81"/>
      <c r="AX496" s="82">
        <v>2</v>
      </c>
      <c r="AY496" s="83">
        <v>158</v>
      </c>
      <c r="AZ496" s="149">
        <v>1.4999999999999999E-2</v>
      </c>
      <c r="BA496" s="84">
        <v>1.2999999999999999E-2</v>
      </c>
      <c r="BB496" s="83">
        <v>1</v>
      </c>
      <c r="BC496" s="83">
        <v>0</v>
      </c>
      <c r="BD496" s="83">
        <v>0.3</v>
      </c>
      <c r="BE496" s="83"/>
      <c r="BF496" s="83"/>
      <c r="BG496" s="28" t="s">
        <v>145</v>
      </c>
      <c r="BH496" s="85"/>
      <c r="BI496" s="85"/>
      <c r="BJ496" s="85"/>
      <c r="BK496" s="85">
        <v>4</v>
      </c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  <c r="CW496" s="85"/>
    </row>
    <row r="497" spans="1:101" s="86" customFormat="1" ht="31.5" customHeight="1" x14ac:dyDescent="0.35">
      <c r="A497" s="73">
        <v>2021</v>
      </c>
      <c r="B497" s="74">
        <v>1</v>
      </c>
      <c r="C497" s="288">
        <v>44224</v>
      </c>
      <c r="D497" s="74">
        <v>377</v>
      </c>
      <c r="E497" s="74">
        <v>439</v>
      </c>
      <c r="F497" s="74">
        <v>6</v>
      </c>
      <c r="G497" s="75" t="s">
        <v>146</v>
      </c>
      <c r="H497" s="76" t="s">
        <v>147</v>
      </c>
      <c r="I497" s="76" t="s">
        <v>144</v>
      </c>
      <c r="J497" s="76">
        <v>4</v>
      </c>
      <c r="K497" s="76">
        <v>1</v>
      </c>
      <c r="L497" s="285">
        <v>343</v>
      </c>
      <c r="M497" s="286">
        <v>308.7</v>
      </c>
      <c r="N497" s="287">
        <v>377.3</v>
      </c>
      <c r="O497" s="111">
        <v>358</v>
      </c>
      <c r="P497" s="111"/>
      <c r="Q497" s="111"/>
      <c r="R497" s="111"/>
      <c r="S497" s="111"/>
      <c r="T497" s="77">
        <v>241</v>
      </c>
      <c r="U497" s="77"/>
      <c r="V497" s="111"/>
      <c r="W497" s="111"/>
      <c r="X497" s="111"/>
      <c r="Y497" s="111"/>
      <c r="Z497" s="111"/>
      <c r="AA497" s="77"/>
      <c r="AB497" s="77"/>
      <c r="AC497" s="111"/>
      <c r="AD497" s="111"/>
      <c r="AE497" s="111"/>
      <c r="AF497" s="111"/>
      <c r="AG497" s="111"/>
      <c r="AH497" s="77"/>
      <c r="AI497" s="77"/>
      <c r="AJ497" s="78">
        <v>358</v>
      </c>
      <c r="AK497" s="79">
        <v>45</v>
      </c>
      <c r="AL497" s="80">
        <v>320</v>
      </c>
      <c r="AM497" s="77">
        <v>60</v>
      </c>
      <c r="AN497" s="77">
        <v>241</v>
      </c>
      <c r="AO497" s="81"/>
      <c r="AP497" s="81"/>
      <c r="AQ497" s="81"/>
      <c r="AR497" s="81"/>
      <c r="AS497" s="81"/>
      <c r="AT497" s="81"/>
      <c r="AU497" s="81"/>
      <c r="AV497" s="81"/>
      <c r="AW497" s="81"/>
      <c r="AX497" s="82"/>
      <c r="AY497" s="83">
        <v>100</v>
      </c>
      <c r="AZ497" s="149">
        <v>1.4999999999999999E-2</v>
      </c>
      <c r="BA497" s="84"/>
      <c r="BB497" s="83"/>
      <c r="BC497" s="83"/>
      <c r="BD497" s="83">
        <v>0.3</v>
      </c>
      <c r="BE497" s="83"/>
      <c r="BF497" s="83">
        <v>35.799999999999997</v>
      </c>
      <c r="BG497" s="28" t="s">
        <v>148</v>
      </c>
      <c r="BH497" s="85" t="s">
        <v>149</v>
      </c>
      <c r="BI497" s="85" t="s">
        <v>150</v>
      </c>
      <c r="BJ497" s="85"/>
      <c r="BK497" s="85">
        <v>4</v>
      </c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  <c r="CW497" s="85"/>
    </row>
    <row r="498" spans="1:101" s="86" customFormat="1" ht="31.5" hidden="1" customHeight="1" x14ac:dyDescent="0.35">
      <c r="A498" s="73">
        <v>2021</v>
      </c>
      <c r="B498" s="74">
        <v>1</v>
      </c>
      <c r="C498" s="288">
        <v>44224</v>
      </c>
      <c r="D498" s="74">
        <v>47</v>
      </c>
      <c r="E498" s="74">
        <v>122</v>
      </c>
      <c r="F498" s="74">
        <v>7</v>
      </c>
      <c r="G498" s="75" t="s">
        <v>163</v>
      </c>
      <c r="H498" s="76" t="s">
        <v>164</v>
      </c>
      <c r="I498" s="76" t="s">
        <v>165</v>
      </c>
      <c r="J498" s="76">
        <v>2</v>
      </c>
      <c r="K498" s="76">
        <v>1</v>
      </c>
      <c r="L498" s="285">
        <v>280</v>
      </c>
      <c r="M498" s="286">
        <v>267.39999999999998</v>
      </c>
      <c r="N498" s="287">
        <v>292.60000000000002</v>
      </c>
      <c r="O498" s="111">
        <v>292</v>
      </c>
      <c r="P498" s="111">
        <v>290</v>
      </c>
      <c r="Q498" s="111">
        <v>268</v>
      </c>
      <c r="R498" s="111">
        <v>275</v>
      </c>
      <c r="S498" s="111">
        <v>281</v>
      </c>
      <c r="T498" s="77">
        <v>93</v>
      </c>
      <c r="U498" s="77">
        <v>95</v>
      </c>
      <c r="V498" s="111">
        <v>291</v>
      </c>
      <c r="W498" s="111">
        <v>269</v>
      </c>
      <c r="X498" s="111"/>
      <c r="Y498" s="111">
        <v>275</v>
      </c>
      <c r="Z498" s="111"/>
      <c r="AA498" s="77">
        <v>94</v>
      </c>
      <c r="AB498" s="77">
        <v>94</v>
      </c>
      <c r="AC498" s="111"/>
      <c r="AD498" s="111"/>
      <c r="AE498" s="111"/>
      <c r="AF498" s="111"/>
      <c r="AG498" s="111"/>
      <c r="AH498" s="77"/>
      <c r="AI498" s="77"/>
      <c r="AJ498" s="78">
        <v>280.10000000000002</v>
      </c>
      <c r="AK498" s="79">
        <v>63</v>
      </c>
      <c r="AL498" s="80">
        <v>115</v>
      </c>
      <c r="AM498" s="77">
        <v>77</v>
      </c>
      <c r="AN498" s="77">
        <v>94</v>
      </c>
      <c r="AO498" s="81">
        <v>5</v>
      </c>
      <c r="AP498" s="81"/>
      <c r="AQ498" s="81">
        <v>1</v>
      </c>
      <c r="AR498" s="81">
        <v>2</v>
      </c>
      <c r="AS498" s="81">
        <v>4</v>
      </c>
      <c r="AT498" s="81"/>
      <c r="AU498" s="81"/>
      <c r="AV498" s="81"/>
      <c r="AW498" s="81"/>
      <c r="AX498" s="82">
        <v>12</v>
      </c>
      <c r="AY498" s="83">
        <v>262</v>
      </c>
      <c r="AZ498" s="149">
        <v>1.4999999999999999E-2</v>
      </c>
      <c r="BA498" s="84">
        <v>4.5999999999999999E-2</v>
      </c>
      <c r="BB498" s="83"/>
      <c r="BC498" s="83">
        <v>0</v>
      </c>
      <c r="BD498" s="83">
        <v>0.9</v>
      </c>
      <c r="BE498" s="83">
        <v>3.4</v>
      </c>
      <c r="BF498" s="83">
        <v>73.400000000000006</v>
      </c>
      <c r="BG498" s="28" t="s">
        <v>153</v>
      </c>
      <c r="BH498" s="85" t="s">
        <v>154</v>
      </c>
      <c r="BI498" s="85" t="s">
        <v>166</v>
      </c>
      <c r="BJ498" s="85" t="s">
        <v>167</v>
      </c>
      <c r="BK498" s="85">
        <v>4</v>
      </c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  <c r="CW498" s="85"/>
    </row>
    <row r="499" spans="1:101" s="86" customFormat="1" ht="31.5" customHeight="1" x14ac:dyDescent="0.35">
      <c r="A499" s="73">
        <v>2021</v>
      </c>
      <c r="B499" s="74">
        <v>1</v>
      </c>
      <c r="C499" s="288">
        <v>44224</v>
      </c>
      <c r="D499" s="74">
        <v>331</v>
      </c>
      <c r="E499" s="74">
        <v>253</v>
      </c>
      <c r="F499" s="74">
        <v>8</v>
      </c>
      <c r="G499" s="75" t="s">
        <v>323</v>
      </c>
      <c r="H499" s="76" t="s">
        <v>190</v>
      </c>
      <c r="I499" s="76" t="s">
        <v>144</v>
      </c>
      <c r="J499" s="76">
        <v>3</v>
      </c>
      <c r="K499" s="76">
        <v>2</v>
      </c>
      <c r="L499" s="285">
        <v>203</v>
      </c>
      <c r="M499" s="286">
        <v>188.79</v>
      </c>
      <c r="N499" s="287">
        <v>217.21</v>
      </c>
      <c r="O499" s="111">
        <v>198</v>
      </c>
      <c r="P499" s="111">
        <v>199</v>
      </c>
      <c r="Q499" s="111">
        <v>196</v>
      </c>
      <c r="R499" s="111">
        <v>202</v>
      </c>
      <c r="S499" s="111">
        <v>203</v>
      </c>
      <c r="T499" s="77">
        <v>89</v>
      </c>
      <c r="U499" s="77">
        <v>89</v>
      </c>
      <c r="V499" s="111">
        <v>214</v>
      </c>
      <c r="W499" s="111">
        <v>182</v>
      </c>
      <c r="X499" s="111"/>
      <c r="Y499" s="111">
        <v>200</v>
      </c>
      <c r="Z499" s="111"/>
      <c r="AA499" s="77">
        <v>89</v>
      </c>
      <c r="AB499" s="77">
        <v>91</v>
      </c>
      <c r="AC499" s="111"/>
      <c r="AD499" s="111"/>
      <c r="AE499" s="111"/>
      <c r="AF499" s="111"/>
      <c r="AG499" s="111"/>
      <c r="AH499" s="77"/>
      <c r="AI499" s="77"/>
      <c r="AJ499" s="78">
        <v>199.3</v>
      </c>
      <c r="AK499" s="79">
        <v>121</v>
      </c>
      <c r="AL499" s="80">
        <v>89</v>
      </c>
      <c r="AM499" s="77">
        <v>121</v>
      </c>
      <c r="AN499" s="77">
        <v>90</v>
      </c>
      <c r="AO499" s="81">
        <v>7</v>
      </c>
      <c r="AP499" s="81">
        <v>6</v>
      </c>
      <c r="AQ499" s="81">
        <v>2</v>
      </c>
      <c r="AR499" s="81"/>
      <c r="AS499" s="81">
        <v>5</v>
      </c>
      <c r="AT499" s="81"/>
      <c r="AU499" s="81"/>
      <c r="AV499" s="81"/>
      <c r="AW499" s="81"/>
      <c r="AX499" s="82">
        <v>20</v>
      </c>
      <c r="AY499" s="83">
        <v>2840</v>
      </c>
      <c r="AZ499" s="149">
        <v>1.4999999999999999E-2</v>
      </c>
      <c r="BA499" s="84">
        <v>7.0000000000000001E-3</v>
      </c>
      <c r="BB499" s="83">
        <v>1</v>
      </c>
      <c r="BC499" s="83">
        <v>0.1</v>
      </c>
      <c r="BD499" s="83">
        <v>14</v>
      </c>
      <c r="BE499" s="83">
        <v>4</v>
      </c>
      <c r="BF499" s="83">
        <v>566</v>
      </c>
      <c r="BG499" s="28" t="s">
        <v>148</v>
      </c>
      <c r="BH499" s="85" t="s">
        <v>184</v>
      </c>
      <c r="BI499" s="85" t="s">
        <v>192</v>
      </c>
      <c r="BJ499" s="85"/>
      <c r="BK499" s="85">
        <v>4</v>
      </c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  <c r="CW499" s="85"/>
    </row>
    <row r="500" spans="1:101" s="86" customFormat="1" ht="31.5" customHeight="1" x14ac:dyDescent="0.35">
      <c r="A500" s="73">
        <v>2021</v>
      </c>
      <c r="B500" s="74">
        <v>1</v>
      </c>
      <c r="C500" s="288">
        <v>44224</v>
      </c>
      <c r="D500" s="74">
        <v>4</v>
      </c>
      <c r="E500" s="74">
        <v>11</v>
      </c>
      <c r="F500" s="74">
        <v>48</v>
      </c>
      <c r="G500" s="75" t="s">
        <v>193</v>
      </c>
      <c r="H500" s="76" t="s">
        <v>194</v>
      </c>
      <c r="I500" s="76" t="s">
        <v>191</v>
      </c>
      <c r="J500" s="76">
        <v>2</v>
      </c>
      <c r="K500" s="76">
        <v>2</v>
      </c>
      <c r="L500" s="285">
        <v>212</v>
      </c>
      <c r="M500" s="286">
        <v>197.16</v>
      </c>
      <c r="N500" s="287">
        <v>226.84</v>
      </c>
      <c r="O500" s="111">
        <v>206</v>
      </c>
      <c r="P500" s="111">
        <v>210</v>
      </c>
      <c r="Q500" s="111"/>
      <c r="R500" s="111"/>
      <c r="S500" s="111"/>
      <c r="T500" s="77">
        <v>145</v>
      </c>
      <c r="U500" s="77"/>
      <c r="V500" s="111"/>
      <c r="W500" s="111"/>
      <c r="X500" s="111"/>
      <c r="Y500" s="111"/>
      <c r="Z500" s="111"/>
      <c r="AA500" s="77"/>
      <c r="AB500" s="77"/>
      <c r="AC500" s="111"/>
      <c r="AD500" s="111"/>
      <c r="AE500" s="111"/>
      <c r="AF500" s="111"/>
      <c r="AG500" s="111"/>
      <c r="AH500" s="77"/>
      <c r="AI500" s="77"/>
      <c r="AJ500" s="78">
        <v>208</v>
      </c>
      <c r="AK500" s="79">
        <v>37</v>
      </c>
      <c r="AL500" s="80">
        <v>195</v>
      </c>
      <c r="AM500" s="77">
        <v>50</v>
      </c>
      <c r="AN500" s="77">
        <v>145</v>
      </c>
      <c r="AO500" s="81">
        <v>2</v>
      </c>
      <c r="AP500" s="81">
        <v>2</v>
      </c>
      <c r="AQ500" s="81">
        <v>2</v>
      </c>
      <c r="AR500" s="81"/>
      <c r="AS500" s="81"/>
      <c r="AT500" s="81"/>
      <c r="AU500" s="81"/>
      <c r="AV500" s="81"/>
      <c r="AW500" s="81"/>
      <c r="AX500" s="82">
        <v>6</v>
      </c>
      <c r="AY500" s="83">
        <v>102</v>
      </c>
      <c r="AZ500" s="149">
        <v>0.02</v>
      </c>
      <c r="BA500" s="84">
        <v>5.8999999999999997E-2</v>
      </c>
      <c r="BB500" s="83"/>
      <c r="BC500" s="83">
        <v>0</v>
      </c>
      <c r="BD500" s="83">
        <v>0.5</v>
      </c>
      <c r="BE500" s="83">
        <v>1.2</v>
      </c>
      <c r="BF500" s="83">
        <v>21.2</v>
      </c>
      <c r="BG500" s="28" t="s">
        <v>148</v>
      </c>
      <c r="BH500" s="85" t="s">
        <v>187</v>
      </c>
      <c r="BI500" s="85" t="s">
        <v>195</v>
      </c>
      <c r="BJ500" s="85"/>
      <c r="BK500" s="85">
        <v>4</v>
      </c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  <c r="CW500" s="85"/>
    </row>
    <row r="501" spans="1:101" s="86" customFormat="1" ht="31.5" customHeight="1" x14ac:dyDescent="0.35">
      <c r="A501" s="73">
        <v>2021</v>
      </c>
      <c r="B501" s="74">
        <v>1</v>
      </c>
      <c r="C501" s="288">
        <v>44224</v>
      </c>
      <c r="D501" s="74">
        <v>4</v>
      </c>
      <c r="E501" s="74">
        <v>12</v>
      </c>
      <c r="F501" s="74">
        <v>48</v>
      </c>
      <c r="G501" s="75" t="s">
        <v>196</v>
      </c>
      <c r="H501" s="76" t="s">
        <v>197</v>
      </c>
      <c r="I501" s="76" t="s">
        <v>191</v>
      </c>
      <c r="J501" s="76">
        <v>2</v>
      </c>
      <c r="K501" s="76">
        <v>2</v>
      </c>
      <c r="L501" s="285">
        <v>212</v>
      </c>
      <c r="M501" s="286">
        <v>197.16</v>
      </c>
      <c r="N501" s="287">
        <v>226.84</v>
      </c>
      <c r="O501" s="111">
        <v>215</v>
      </c>
      <c r="P501" s="111">
        <v>212</v>
      </c>
      <c r="Q501" s="111"/>
      <c r="R501" s="111"/>
      <c r="S501" s="111"/>
      <c r="T501" s="77">
        <v>145</v>
      </c>
      <c r="U501" s="77"/>
      <c r="V501" s="111"/>
      <c r="W501" s="111"/>
      <c r="X501" s="111"/>
      <c r="Y501" s="111"/>
      <c r="Z501" s="111"/>
      <c r="AA501" s="77"/>
      <c r="AB501" s="77"/>
      <c r="AC501" s="111"/>
      <c r="AD501" s="111"/>
      <c r="AE501" s="111"/>
      <c r="AF501" s="111"/>
      <c r="AG501" s="111"/>
      <c r="AH501" s="77"/>
      <c r="AI501" s="77"/>
      <c r="AJ501" s="78">
        <v>213.5</v>
      </c>
      <c r="AK501" s="79">
        <v>37</v>
      </c>
      <c r="AL501" s="80">
        <v>195</v>
      </c>
      <c r="AM501" s="77">
        <v>50</v>
      </c>
      <c r="AN501" s="77">
        <v>145</v>
      </c>
      <c r="AO501" s="81">
        <v>4</v>
      </c>
      <c r="AP501" s="81">
        <v>2</v>
      </c>
      <c r="AQ501" s="81">
        <v>2</v>
      </c>
      <c r="AR501" s="81"/>
      <c r="AS501" s="81"/>
      <c r="AT501" s="81"/>
      <c r="AU501" s="81"/>
      <c r="AV501" s="81"/>
      <c r="AW501" s="81"/>
      <c r="AX501" s="82">
        <v>8</v>
      </c>
      <c r="AY501" s="83">
        <v>104</v>
      </c>
      <c r="AZ501" s="149">
        <v>0.02</v>
      </c>
      <c r="BA501" s="84">
        <v>7.6999999999999999E-2</v>
      </c>
      <c r="BB501" s="83"/>
      <c r="BC501" s="83">
        <v>0</v>
      </c>
      <c r="BD501" s="83">
        <v>0.5</v>
      </c>
      <c r="BE501" s="83">
        <v>1.7</v>
      </c>
      <c r="BF501" s="83">
        <v>22.2</v>
      </c>
      <c r="BG501" s="28" t="s">
        <v>148</v>
      </c>
      <c r="BH501" s="85" t="s">
        <v>187</v>
      </c>
      <c r="BI501" s="85" t="s">
        <v>198</v>
      </c>
      <c r="BJ501" s="85"/>
      <c r="BK501" s="85">
        <v>4</v>
      </c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  <c r="CW501" s="85"/>
    </row>
    <row r="502" spans="1:101" s="86" customFormat="1" ht="31.5" customHeight="1" x14ac:dyDescent="0.35">
      <c r="A502" s="73">
        <v>2021</v>
      </c>
      <c r="B502" s="74">
        <v>1</v>
      </c>
      <c r="C502" s="288">
        <v>44224</v>
      </c>
      <c r="D502" s="74">
        <v>334</v>
      </c>
      <c r="E502" s="74">
        <v>254</v>
      </c>
      <c r="F502" s="74">
        <v>49</v>
      </c>
      <c r="G502" s="75" t="s">
        <v>189</v>
      </c>
      <c r="H502" s="76" t="s">
        <v>190</v>
      </c>
      <c r="I502" s="76" t="s">
        <v>191</v>
      </c>
      <c r="J502" s="76">
        <v>4</v>
      </c>
      <c r="K502" s="76">
        <v>2</v>
      </c>
      <c r="L502" s="285">
        <v>203</v>
      </c>
      <c r="M502" s="286">
        <v>188.79</v>
      </c>
      <c r="N502" s="287">
        <v>217.21</v>
      </c>
      <c r="O502" s="111">
        <v>216</v>
      </c>
      <c r="P502" s="111">
        <v>212</v>
      </c>
      <c r="Q502" s="111">
        <v>211</v>
      </c>
      <c r="R502" s="111">
        <v>200</v>
      </c>
      <c r="S502" s="111">
        <v>205</v>
      </c>
      <c r="T502" s="77">
        <v>149</v>
      </c>
      <c r="U502" s="77">
        <v>146</v>
      </c>
      <c r="V502" s="111">
        <v>196</v>
      </c>
      <c r="W502" s="111">
        <v>208</v>
      </c>
      <c r="X502" s="111"/>
      <c r="Y502" s="111">
        <v>211</v>
      </c>
      <c r="Z502" s="111"/>
      <c r="AA502" s="77">
        <v>153</v>
      </c>
      <c r="AB502" s="77">
        <v>153</v>
      </c>
      <c r="AC502" s="111"/>
      <c r="AD502" s="111"/>
      <c r="AE502" s="111"/>
      <c r="AF502" s="111"/>
      <c r="AG502" s="111"/>
      <c r="AH502" s="77"/>
      <c r="AI502" s="77"/>
      <c r="AJ502" s="78">
        <v>207.4</v>
      </c>
      <c r="AK502" s="79">
        <v>88</v>
      </c>
      <c r="AL502" s="80">
        <v>164</v>
      </c>
      <c r="AM502" s="77">
        <v>96</v>
      </c>
      <c r="AN502" s="77">
        <v>150</v>
      </c>
      <c r="AO502" s="81">
        <v>5</v>
      </c>
      <c r="AP502" s="81">
        <v>4</v>
      </c>
      <c r="AQ502" s="81">
        <v>5</v>
      </c>
      <c r="AR502" s="81"/>
      <c r="AS502" s="81"/>
      <c r="AT502" s="81"/>
      <c r="AU502" s="81"/>
      <c r="AV502" s="81"/>
      <c r="AW502" s="81"/>
      <c r="AX502" s="82">
        <v>14</v>
      </c>
      <c r="AY502" s="83">
        <v>1094</v>
      </c>
      <c r="AZ502" s="149">
        <v>0.02</v>
      </c>
      <c r="BA502" s="84">
        <v>1.2999999999999999E-2</v>
      </c>
      <c r="BB502" s="83">
        <v>1</v>
      </c>
      <c r="BC502" s="83">
        <v>0.1</v>
      </c>
      <c r="BD502" s="83">
        <v>5.4</v>
      </c>
      <c r="BE502" s="83">
        <v>2.9</v>
      </c>
      <c r="BF502" s="83">
        <v>226.9</v>
      </c>
      <c r="BG502" s="28" t="s">
        <v>148</v>
      </c>
      <c r="BH502" s="85" t="s">
        <v>184</v>
      </c>
      <c r="BI502" s="85" t="s">
        <v>192</v>
      </c>
      <c r="BJ502" s="85"/>
      <c r="BK502" s="85">
        <v>4</v>
      </c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  <c r="CW502" s="85"/>
    </row>
    <row r="503" spans="1:101" s="86" customFormat="1" ht="31.5" hidden="1" customHeight="1" x14ac:dyDescent="0.35">
      <c r="A503" s="73">
        <v>2021</v>
      </c>
      <c r="B503" s="74">
        <v>1</v>
      </c>
      <c r="C503" s="288">
        <v>44225</v>
      </c>
      <c r="D503" s="74">
        <v>384</v>
      </c>
      <c r="E503" s="74">
        <v>556</v>
      </c>
      <c r="F503" s="74">
        <v>2</v>
      </c>
      <c r="G503" s="75" t="s">
        <v>175</v>
      </c>
      <c r="H503" s="76" t="s">
        <v>176</v>
      </c>
      <c r="I503" s="76" t="s">
        <v>144</v>
      </c>
      <c r="J503" s="76">
        <v>1</v>
      </c>
      <c r="K503" s="76">
        <v>6</v>
      </c>
      <c r="L503" s="285">
        <v>1066</v>
      </c>
      <c r="M503" s="286">
        <v>1003.106</v>
      </c>
      <c r="N503" s="287">
        <v>1141.6859999999999</v>
      </c>
      <c r="O503" s="111"/>
      <c r="P503" s="111"/>
      <c r="Q503" s="111"/>
      <c r="R503" s="111"/>
      <c r="S503" s="111"/>
      <c r="T503" s="77"/>
      <c r="U503" s="77"/>
      <c r="V503" s="111"/>
      <c r="W503" s="111">
        <v>1072</v>
      </c>
      <c r="X503" s="111">
        <v>995</v>
      </c>
      <c r="Y503" s="111"/>
      <c r="Z503" s="111">
        <v>1032</v>
      </c>
      <c r="AA503" s="77">
        <v>152</v>
      </c>
      <c r="AB503" s="77">
        <v>154</v>
      </c>
      <c r="AC503" s="111"/>
      <c r="AD503" s="111"/>
      <c r="AE503" s="111"/>
      <c r="AF503" s="111"/>
      <c r="AG503" s="111"/>
      <c r="AH503" s="77"/>
      <c r="AI503" s="77"/>
      <c r="AJ503" s="78">
        <v>1033</v>
      </c>
      <c r="AK503" s="79">
        <v>20</v>
      </c>
      <c r="AL503" s="80">
        <v>180</v>
      </c>
      <c r="AM503" s="77">
        <v>24</v>
      </c>
      <c r="AN503" s="77">
        <v>153</v>
      </c>
      <c r="AO503" s="81">
        <v>2</v>
      </c>
      <c r="AP503" s="81">
        <v>1</v>
      </c>
      <c r="AQ503" s="81">
        <v>2</v>
      </c>
      <c r="AR503" s="81"/>
      <c r="AS503" s="81">
        <v>2</v>
      </c>
      <c r="AT503" s="81"/>
      <c r="AU503" s="81"/>
      <c r="AV503" s="81"/>
      <c r="AW503" s="81"/>
      <c r="AX503" s="82">
        <v>6</v>
      </c>
      <c r="AY503" s="83">
        <v>126</v>
      </c>
      <c r="AZ503" s="149">
        <v>1.4999999999999999E-2</v>
      </c>
      <c r="BA503" s="84">
        <v>4.8000000000000001E-2</v>
      </c>
      <c r="BB503" s="83"/>
      <c r="BC503" s="83">
        <v>0</v>
      </c>
      <c r="BD503" s="83">
        <v>0.1</v>
      </c>
      <c r="BE503" s="83">
        <v>6.2</v>
      </c>
      <c r="BF503" s="83">
        <v>130.19999999999999</v>
      </c>
      <c r="BG503" s="28" t="s">
        <v>153</v>
      </c>
      <c r="BH503" s="85" t="s">
        <v>154</v>
      </c>
      <c r="BI503" s="85" t="s">
        <v>177</v>
      </c>
      <c r="BJ503" s="85"/>
      <c r="BK503" s="85">
        <v>4</v>
      </c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  <c r="CW503" s="85"/>
    </row>
    <row r="504" spans="1:101" s="86" customFormat="1" ht="31.5" hidden="1" customHeight="1" x14ac:dyDescent="0.35">
      <c r="A504" s="73">
        <v>2021</v>
      </c>
      <c r="B504" s="74">
        <v>1</v>
      </c>
      <c r="C504" s="288">
        <v>44225</v>
      </c>
      <c r="D504" s="74">
        <v>384</v>
      </c>
      <c r="E504" s="74">
        <v>557</v>
      </c>
      <c r="F504" s="74">
        <v>2</v>
      </c>
      <c r="G504" s="75" t="s">
        <v>178</v>
      </c>
      <c r="H504" s="76" t="s">
        <v>179</v>
      </c>
      <c r="I504" s="76" t="s">
        <v>144</v>
      </c>
      <c r="J504" s="76">
        <v>1</v>
      </c>
      <c r="K504" s="76">
        <v>6</v>
      </c>
      <c r="L504" s="285">
        <v>182</v>
      </c>
      <c r="M504" s="286">
        <v>171.262</v>
      </c>
      <c r="N504" s="287">
        <v>194.922</v>
      </c>
      <c r="O504" s="111"/>
      <c r="P504" s="111"/>
      <c r="Q504" s="111"/>
      <c r="R504" s="111"/>
      <c r="S504" s="111"/>
      <c r="T504" s="77"/>
      <c r="U504" s="77"/>
      <c r="V504" s="111"/>
      <c r="W504" s="111">
        <v>196</v>
      </c>
      <c r="X504" s="111">
        <v>186</v>
      </c>
      <c r="Y504" s="111"/>
      <c r="Z504" s="111">
        <v>191</v>
      </c>
      <c r="AA504" s="77">
        <v>152</v>
      </c>
      <c r="AB504" s="77">
        <v>154</v>
      </c>
      <c r="AC504" s="111"/>
      <c r="AD504" s="111"/>
      <c r="AE504" s="111"/>
      <c r="AF504" s="111"/>
      <c r="AG504" s="111"/>
      <c r="AH504" s="77"/>
      <c r="AI504" s="77"/>
      <c r="AJ504" s="78">
        <v>191</v>
      </c>
      <c r="AK504" s="79">
        <v>20</v>
      </c>
      <c r="AL504" s="80">
        <v>180</v>
      </c>
      <c r="AM504" s="77">
        <v>24</v>
      </c>
      <c r="AN504" s="77">
        <v>153</v>
      </c>
      <c r="AO504" s="81">
        <v>1</v>
      </c>
      <c r="AP504" s="81">
        <v>1</v>
      </c>
      <c r="AQ504" s="81">
        <v>2</v>
      </c>
      <c r="AR504" s="81"/>
      <c r="AS504" s="81">
        <v>2</v>
      </c>
      <c r="AT504" s="81"/>
      <c r="AU504" s="81"/>
      <c r="AV504" s="81"/>
      <c r="AW504" s="81"/>
      <c r="AX504" s="82">
        <v>6</v>
      </c>
      <c r="AY504" s="83">
        <v>126</v>
      </c>
      <c r="AZ504" s="149">
        <v>1.4999999999999999E-2</v>
      </c>
      <c r="BA504" s="84">
        <v>4.8000000000000001E-2</v>
      </c>
      <c r="BB504" s="83"/>
      <c r="BC504" s="83">
        <v>0</v>
      </c>
      <c r="BD504" s="83">
        <v>0.7</v>
      </c>
      <c r="BE504" s="83">
        <v>1.1000000000000001</v>
      </c>
      <c r="BF504" s="83">
        <v>24.1</v>
      </c>
      <c r="BG504" s="28" t="s">
        <v>153</v>
      </c>
      <c r="BH504" s="85" t="s">
        <v>154</v>
      </c>
      <c r="BI504" s="85" t="s">
        <v>177</v>
      </c>
      <c r="BJ504" s="85" t="s">
        <v>180</v>
      </c>
      <c r="BK504" s="85">
        <v>4</v>
      </c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  <c r="CW504" s="85"/>
    </row>
    <row r="505" spans="1:101" s="86" customFormat="1" ht="31.5" hidden="1" customHeight="1" x14ac:dyDescent="0.35">
      <c r="A505" s="73">
        <v>2021</v>
      </c>
      <c r="B505" s="74">
        <v>1</v>
      </c>
      <c r="C505" s="288">
        <v>44225</v>
      </c>
      <c r="D505" s="74">
        <v>138</v>
      </c>
      <c r="E505" s="74">
        <v>559</v>
      </c>
      <c r="F505" s="74">
        <v>3</v>
      </c>
      <c r="G505" s="75" t="s">
        <v>173</v>
      </c>
      <c r="H505" s="76" t="s">
        <v>174</v>
      </c>
      <c r="I505" s="76" t="s">
        <v>144</v>
      </c>
      <c r="J505" s="76">
        <v>3</v>
      </c>
      <c r="K505" s="76">
        <v>2</v>
      </c>
      <c r="L505" s="285">
        <v>610</v>
      </c>
      <c r="M505" s="286">
        <v>579.5</v>
      </c>
      <c r="N505" s="287">
        <v>640.5</v>
      </c>
      <c r="O505" s="111"/>
      <c r="P505" s="111"/>
      <c r="Q505" s="111"/>
      <c r="R505" s="111"/>
      <c r="S505" s="111"/>
      <c r="T505" s="77"/>
      <c r="U505" s="77"/>
      <c r="V505" s="111"/>
      <c r="W505" s="111"/>
      <c r="X505" s="111"/>
      <c r="Y505" s="111"/>
      <c r="Z505" s="111"/>
      <c r="AA505" s="77"/>
      <c r="AB505" s="77"/>
      <c r="AC505" s="111"/>
      <c r="AD505" s="111"/>
      <c r="AE505" s="111"/>
      <c r="AF505" s="111"/>
      <c r="AG505" s="111"/>
      <c r="AH505" s="77"/>
      <c r="AI505" s="77"/>
      <c r="AJ505" s="78"/>
      <c r="AK505" s="79">
        <v>90</v>
      </c>
      <c r="AL505" s="80">
        <v>120</v>
      </c>
      <c r="AM505" s="77"/>
      <c r="AN505" s="77"/>
      <c r="AO505" s="81">
        <v>4</v>
      </c>
      <c r="AP505" s="81"/>
      <c r="AQ505" s="81">
        <v>3</v>
      </c>
      <c r="AR505" s="81"/>
      <c r="AS505" s="81">
        <v>1</v>
      </c>
      <c r="AT505" s="81"/>
      <c r="AU505" s="81"/>
      <c r="AV505" s="81"/>
      <c r="AW505" s="81"/>
      <c r="AX505" s="82">
        <v>7</v>
      </c>
      <c r="AY505" s="83">
        <v>955</v>
      </c>
      <c r="AZ505" s="149">
        <v>1.4999999999999999E-2</v>
      </c>
      <c r="BA505" s="84">
        <v>7.0000000000000001E-3</v>
      </c>
      <c r="BB505" s="83">
        <v>1</v>
      </c>
      <c r="BC505" s="83">
        <v>0</v>
      </c>
      <c r="BD505" s="83">
        <v>1.6</v>
      </c>
      <c r="BE505" s="83"/>
      <c r="BF505" s="83"/>
      <c r="BG505" s="28" t="s">
        <v>145</v>
      </c>
      <c r="BH505" s="85" t="s">
        <v>145</v>
      </c>
      <c r="BI505" s="85"/>
      <c r="BJ505" s="85"/>
      <c r="BK505" s="85">
        <v>4</v>
      </c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  <c r="CW505" s="85"/>
    </row>
    <row r="506" spans="1:101" s="86" customFormat="1" ht="31.5" hidden="1" customHeight="1" x14ac:dyDescent="0.35">
      <c r="A506" s="73">
        <v>2021</v>
      </c>
      <c r="B506" s="74">
        <v>1</v>
      </c>
      <c r="C506" s="288">
        <v>44225</v>
      </c>
      <c r="D506" s="74">
        <v>376</v>
      </c>
      <c r="E506" s="74">
        <v>438</v>
      </c>
      <c r="F506" s="74">
        <v>3</v>
      </c>
      <c r="G506" s="75" t="s">
        <v>151</v>
      </c>
      <c r="H506" s="76" t="s">
        <v>152</v>
      </c>
      <c r="I506" s="76" t="s">
        <v>144</v>
      </c>
      <c r="J506" s="76">
        <v>3</v>
      </c>
      <c r="K506" s="76">
        <v>2</v>
      </c>
      <c r="L506" s="285">
        <v>336</v>
      </c>
      <c r="M506" s="286">
        <v>316.17599999999999</v>
      </c>
      <c r="N506" s="287">
        <v>359.85599999999999</v>
      </c>
      <c r="O506" s="111"/>
      <c r="P506" s="111"/>
      <c r="Q506" s="111"/>
      <c r="R506" s="111"/>
      <c r="S506" s="111"/>
      <c r="T506" s="77"/>
      <c r="U506" s="77"/>
      <c r="V506" s="111"/>
      <c r="W506" s="111">
        <v>347</v>
      </c>
      <c r="X506" s="111">
        <v>342</v>
      </c>
      <c r="Y506" s="111"/>
      <c r="Z506" s="111">
        <v>349</v>
      </c>
      <c r="AA506" s="77">
        <v>129</v>
      </c>
      <c r="AB506" s="77">
        <v>129</v>
      </c>
      <c r="AC506" s="111"/>
      <c r="AD506" s="111"/>
      <c r="AE506" s="111"/>
      <c r="AF506" s="111"/>
      <c r="AG506" s="111"/>
      <c r="AH506" s="77"/>
      <c r="AI506" s="77"/>
      <c r="AJ506" s="78">
        <v>346</v>
      </c>
      <c r="AK506" s="79">
        <v>67</v>
      </c>
      <c r="AL506" s="80">
        <v>161</v>
      </c>
      <c r="AM506" s="77">
        <v>84</v>
      </c>
      <c r="AN506" s="77">
        <v>129</v>
      </c>
      <c r="AO506" s="81"/>
      <c r="AP506" s="81"/>
      <c r="AQ506" s="81"/>
      <c r="AR506" s="81"/>
      <c r="AS506" s="81"/>
      <c r="AT506" s="81"/>
      <c r="AU506" s="81"/>
      <c r="AV506" s="81"/>
      <c r="AW506" s="81"/>
      <c r="AX506" s="82"/>
      <c r="AY506" s="83"/>
      <c r="AZ506" s="149">
        <v>1.4999999999999999E-2</v>
      </c>
      <c r="BA506" s="84"/>
      <c r="BB506" s="83"/>
      <c r="BC506" s="83"/>
      <c r="BD506" s="83"/>
      <c r="BE506" s="83"/>
      <c r="BF506" s="83"/>
      <c r="BG506" s="28" t="s">
        <v>153</v>
      </c>
      <c r="BH506" s="85" t="s">
        <v>154</v>
      </c>
      <c r="BI506" s="85" t="s">
        <v>155</v>
      </c>
      <c r="BJ506" s="85" t="s">
        <v>156</v>
      </c>
      <c r="BK506" s="85">
        <v>4</v>
      </c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  <c r="CW506" s="85"/>
    </row>
    <row r="507" spans="1:101" s="86" customFormat="1" ht="31.5" hidden="1" customHeight="1" x14ac:dyDescent="0.35">
      <c r="A507" s="73">
        <v>2021</v>
      </c>
      <c r="B507" s="74">
        <v>1</v>
      </c>
      <c r="C507" s="288">
        <v>44225</v>
      </c>
      <c r="D507" s="74">
        <v>18</v>
      </c>
      <c r="E507" s="74">
        <v>49</v>
      </c>
      <c r="F507" s="74">
        <v>4</v>
      </c>
      <c r="G507" s="75" t="s">
        <v>275</v>
      </c>
      <c r="H507" s="76" t="s">
        <v>276</v>
      </c>
      <c r="I507" s="76" t="s">
        <v>165</v>
      </c>
      <c r="J507" s="76">
        <v>2</v>
      </c>
      <c r="K507" s="76">
        <v>3</v>
      </c>
      <c r="L507" s="285">
        <v>100</v>
      </c>
      <c r="M507" s="286">
        <v>95.5</v>
      </c>
      <c r="N507" s="287">
        <v>104.5</v>
      </c>
      <c r="O507" s="111"/>
      <c r="P507" s="111"/>
      <c r="Q507" s="111"/>
      <c r="R507" s="111"/>
      <c r="S507" s="111"/>
      <c r="T507" s="77"/>
      <c r="U507" s="77"/>
      <c r="V507" s="111"/>
      <c r="W507" s="111">
        <v>109</v>
      </c>
      <c r="X507" s="111">
        <v>102</v>
      </c>
      <c r="Y507" s="111"/>
      <c r="Z507" s="111">
        <v>104</v>
      </c>
      <c r="AA507" s="77">
        <v>109</v>
      </c>
      <c r="AB507" s="77">
        <v>109</v>
      </c>
      <c r="AC507" s="111"/>
      <c r="AD507" s="111"/>
      <c r="AE507" s="111"/>
      <c r="AF507" s="111"/>
      <c r="AG507" s="111"/>
      <c r="AH507" s="77"/>
      <c r="AI507" s="77"/>
      <c r="AJ507" s="78">
        <v>104.8</v>
      </c>
      <c r="AK507" s="79">
        <v>101</v>
      </c>
      <c r="AL507" s="80">
        <v>107</v>
      </c>
      <c r="AM507" s="77">
        <v>66</v>
      </c>
      <c r="AN507" s="77">
        <v>109</v>
      </c>
      <c r="AO507" s="81">
        <v>3</v>
      </c>
      <c r="AP507" s="81"/>
      <c r="AQ507" s="81">
        <v>2</v>
      </c>
      <c r="AR507" s="81"/>
      <c r="AS507" s="81"/>
      <c r="AT507" s="81"/>
      <c r="AU507" s="81"/>
      <c r="AV507" s="81"/>
      <c r="AW507" s="81"/>
      <c r="AX507" s="82">
        <v>5</v>
      </c>
      <c r="AY507" s="83">
        <v>1181</v>
      </c>
      <c r="AZ507" s="149">
        <v>1.4999999999999999E-2</v>
      </c>
      <c r="BA507" s="84">
        <v>4.0000000000000001E-3</v>
      </c>
      <c r="BB507" s="83">
        <v>1</v>
      </c>
      <c r="BC507" s="83">
        <v>0.1</v>
      </c>
      <c r="BD507" s="83">
        <v>11.8</v>
      </c>
      <c r="BE507" s="83">
        <v>0.5</v>
      </c>
      <c r="BF507" s="83">
        <v>123.8</v>
      </c>
      <c r="BG507" s="28" t="s">
        <v>153</v>
      </c>
      <c r="BH507" s="85" t="s">
        <v>154</v>
      </c>
      <c r="BI507" s="85" t="s">
        <v>277</v>
      </c>
      <c r="BJ507" s="85" t="s">
        <v>167</v>
      </c>
      <c r="BK507" s="85">
        <v>4</v>
      </c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  <c r="CW507" s="85"/>
    </row>
    <row r="508" spans="1:101" s="86" customFormat="1" ht="31.5" hidden="1" customHeight="1" x14ac:dyDescent="0.35">
      <c r="A508" s="73">
        <v>2021</v>
      </c>
      <c r="B508" s="74">
        <v>1</v>
      </c>
      <c r="C508" s="288">
        <v>44225</v>
      </c>
      <c r="D508" s="74">
        <v>18</v>
      </c>
      <c r="E508" s="74">
        <v>50</v>
      </c>
      <c r="F508" s="74">
        <v>4</v>
      </c>
      <c r="G508" s="75" t="s">
        <v>278</v>
      </c>
      <c r="H508" s="76" t="s">
        <v>279</v>
      </c>
      <c r="I508" s="76" t="s">
        <v>165</v>
      </c>
      <c r="J508" s="76">
        <v>2</v>
      </c>
      <c r="K508" s="76">
        <v>3</v>
      </c>
      <c r="L508" s="285">
        <v>54</v>
      </c>
      <c r="M508" s="286">
        <v>51.57</v>
      </c>
      <c r="N508" s="287">
        <v>56.43</v>
      </c>
      <c r="O508" s="111"/>
      <c r="P508" s="111"/>
      <c r="Q508" s="111"/>
      <c r="R508" s="111"/>
      <c r="S508" s="111"/>
      <c r="T508" s="77"/>
      <c r="U508" s="77"/>
      <c r="V508" s="111"/>
      <c r="W508" s="111">
        <v>60</v>
      </c>
      <c r="X508" s="111">
        <v>54</v>
      </c>
      <c r="Y508" s="111"/>
      <c r="Z508" s="111">
        <v>55</v>
      </c>
      <c r="AA508" s="77">
        <v>109</v>
      </c>
      <c r="AB508" s="77">
        <v>109</v>
      </c>
      <c r="AC508" s="111"/>
      <c r="AD508" s="111"/>
      <c r="AE508" s="111"/>
      <c r="AF508" s="111"/>
      <c r="AG508" s="111"/>
      <c r="AH508" s="77"/>
      <c r="AI508" s="77"/>
      <c r="AJ508" s="78">
        <v>56</v>
      </c>
      <c r="AK508" s="79">
        <v>101</v>
      </c>
      <c r="AL508" s="80">
        <v>107</v>
      </c>
      <c r="AM508" s="77">
        <v>66</v>
      </c>
      <c r="AN508" s="77">
        <v>109</v>
      </c>
      <c r="AO508" s="81"/>
      <c r="AP508" s="81"/>
      <c r="AQ508" s="81">
        <v>4</v>
      </c>
      <c r="AR508" s="81"/>
      <c r="AS508" s="81"/>
      <c r="AT508" s="81"/>
      <c r="AU508" s="81"/>
      <c r="AV508" s="81"/>
      <c r="AW508" s="81"/>
      <c r="AX508" s="82">
        <v>4</v>
      </c>
      <c r="AY508" s="83">
        <v>1180</v>
      </c>
      <c r="AZ508" s="149">
        <v>1.4999999999999999E-2</v>
      </c>
      <c r="BA508" s="84">
        <v>3.0000000000000001E-3</v>
      </c>
      <c r="BB508" s="83">
        <v>1</v>
      </c>
      <c r="BC508" s="83">
        <v>0.1</v>
      </c>
      <c r="BD508" s="83">
        <v>21.9</v>
      </c>
      <c r="BE508" s="83">
        <v>0.2</v>
      </c>
      <c r="BF508" s="83">
        <v>66.099999999999994</v>
      </c>
      <c r="BG508" s="28" t="s">
        <v>153</v>
      </c>
      <c r="BH508" s="85" t="s">
        <v>154</v>
      </c>
      <c r="BI508" s="85" t="s">
        <v>280</v>
      </c>
      <c r="BJ508" s="85" t="s">
        <v>167</v>
      </c>
      <c r="BK508" s="85">
        <v>4</v>
      </c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  <c r="CW508" s="85"/>
    </row>
    <row r="509" spans="1:101" s="86" customFormat="1" ht="31.5" hidden="1" customHeight="1" x14ac:dyDescent="0.35">
      <c r="A509" s="73">
        <v>2021</v>
      </c>
      <c r="B509" s="74">
        <v>1</v>
      </c>
      <c r="C509" s="288">
        <v>44225</v>
      </c>
      <c r="D509" s="74">
        <v>382</v>
      </c>
      <c r="E509" s="74">
        <v>449</v>
      </c>
      <c r="F509" s="74">
        <v>5</v>
      </c>
      <c r="G509" s="75" t="s">
        <v>272</v>
      </c>
      <c r="H509" s="76" t="s">
        <v>273</v>
      </c>
      <c r="I509" s="76" t="s">
        <v>144</v>
      </c>
      <c r="J509" s="76">
        <v>3</v>
      </c>
      <c r="K509" s="76">
        <v>1</v>
      </c>
      <c r="L509" s="285">
        <v>46</v>
      </c>
      <c r="M509" s="286">
        <v>40.985999999999997</v>
      </c>
      <c r="N509" s="287">
        <v>50.048000000000002</v>
      </c>
      <c r="O509" s="111"/>
      <c r="P509" s="111"/>
      <c r="Q509" s="111"/>
      <c r="R509" s="111"/>
      <c r="S509" s="111"/>
      <c r="T509" s="77"/>
      <c r="U509" s="77"/>
      <c r="V509" s="111"/>
      <c r="W509" s="111">
        <v>44</v>
      </c>
      <c r="X509" s="111">
        <v>42</v>
      </c>
      <c r="Y509" s="111"/>
      <c r="Z509" s="111">
        <v>43</v>
      </c>
      <c r="AA509" s="77">
        <v>83</v>
      </c>
      <c r="AB509" s="77">
        <v>83</v>
      </c>
      <c r="AC509" s="111"/>
      <c r="AD509" s="111"/>
      <c r="AE509" s="111"/>
      <c r="AF509" s="111"/>
      <c r="AG509" s="111"/>
      <c r="AH509" s="77"/>
      <c r="AI509" s="77"/>
      <c r="AJ509" s="78">
        <v>43</v>
      </c>
      <c r="AK509" s="79">
        <v>108</v>
      </c>
      <c r="AL509" s="80">
        <v>100</v>
      </c>
      <c r="AM509" s="77">
        <v>130</v>
      </c>
      <c r="AN509" s="77">
        <v>83</v>
      </c>
      <c r="AO509" s="81">
        <v>2</v>
      </c>
      <c r="AP509" s="81"/>
      <c r="AQ509" s="81">
        <v>6</v>
      </c>
      <c r="AR509" s="81"/>
      <c r="AS509" s="81"/>
      <c r="AT509" s="81"/>
      <c r="AU509" s="81"/>
      <c r="AV509" s="81"/>
      <c r="AW509" s="81"/>
      <c r="AX509" s="82">
        <v>8</v>
      </c>
      <c r="AY509" s="83">
        <v>1448</v>
      </c>
      <c r="AZ509" s="149">
        <v>1.4999999999999999E-2</v>
      </c>
      <c r="BA509" s="84">
        <v>6.0000000000000001E-3</v>
      </c>
      <c r="BB509" s="83">
        <v>1</v>
      </c>
      <c r="BC509" s="83">
        <v>0.2</v>
      </c>
      <c r="BD509" s="83">
        <v>31.5</v>
      </c>
      <c r="BE509" s="83">
        <v>0.3</v>
      </c>
      <c r="BF509" s="83">
        <v>62.3</v>
      </c>
      <c r="BG509" s="28" t="s">
        <v>153</v>
      </c>
      <c r="BH509" s="85" t="s">
        <v>154</v>
      </c>
      <c r="BI509" s="85" t="s">
        <v>274</v>
      </c>
      <c r="BJ509" s="85" t="s">
        <v>156</v>
      </c>
      <c r="BK509" s="85">
        <v>4</v>
      </c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  <c r="CW509" s="85"/>
    </row>
    <row r="510" spans="1:101" s="86" customFormat="1" ht="31.5" hidden="1" customHeight="1" x14ac:dyDescent="0.35">
      <c r="A510" s="73">
        <v>2021</v>
      </c>
      <c r="B510" s="74">
        <v>1</v>
      </c>
      <c r="C510" s="288">
        <v>44225</v>
      </c>
      <c r="D510" s="74">
        <v>137</v>
      </c>
      <c r="E510" s="74">
        <v>273</v>
      </c>
      <c r="F510" s="74">
        <v>6</v>
      </c>
      <c r="G510" s="75" t="s">
        <v>242</v>
      </c>
      <c r="H510" s="76" t="s">
        <v>243</v>
      </c>
      <c r="I510" s="76" t="s">
        <v>144</v>
      </c>
      <c r="J510" s="76">
        <v>3</v>
      </c>
      <c r="K510" s="76">
        <v>2</v>
      </c>
      <c r="L510" s="285">
        <v>564</v>
      </c>
      <c r="M510" s="286">
        <v>524.52</v>
      </c>
      <c r="N510" s="287">
        <v>603.48</v>
      </c>
      <c r="O510" s="111"/>
      <c r="P510" s="111"/>
      <c r="Q510" s="111"/>
      <c r="R510" s="111"/>
      <c r="S510" s="111"/>
      <c r="T510" s="77"/>
      <c r="U510" s="77"/>
      <c r="V510" s="111"/>
      <c r="W510" s="111">
        <v>587</v>
      </c>
      <c r="X510" s="111">
        <v>601</v>
      </c>
      <c r="Y510" s="111"/>
      <c r="Z510" s="111">
        <v>553</v>
      </c>
      <c r="AA510" s="77">
        <v>127</v>
      </c>
      <c r="AB510" s="77">
        <v>127</v>
      </c>
      <c r="AC510" s="111"/>
      <c r="AD510" s="111"/>
      <c r="AE510" s="111"/>
      <c r="AF510" s="111"/>
      <c r="AG510" s="111"/>
      <c r="AH510" s="77"/>
      <c r="AI510" s="77"/>
      <c r="AJ510" s="78">
        <v>580.29999999999995</v>
      </c>
      <c r="AK510" s="79">
        <v>93</v>
      </c>
      <c r="AL510" s="80">
        <v>116</v>
      </c>
      <c r="AM510" s="77">
        <v>85</v>
      </c>
      <c r="AN510" s="77">
        <v>127</v>
      </c>
      <c r="AO510" s="81">
        <v>4</v>
      </c>
      <c r="AP510" s="81"/>
      <c r="AQ510" s="81">
        <v>5</v>
      </c>
      <c r="AR510" s="81"/>
      <c r="AS510" s="81"/>
      <c r="AT510" s="81"/>
      <c r="AU510" s="81"/>
      <c r="AV510" s="81"/>
      <c r="AW510" s="81"/>
      <c r="AX510" s="82">
        <v>8</v>
      </c>
      <c r="AY510" s="83">
        <v>674</v>
      </c>
      <c r="AZ510" s="149">
        <v>1.4999999999999999E-2</v>
      </c>
      <c r="BA510" s="84">
        <v>1.2E-2</v>
      </c>
      <c r="BB510" s="83">
        <v>1</v>
      </c>
      <c r="BC510" s="83">
        <v>0</v>
      </c>
      <c r="BD510" s="83">
        <v>1.2</v>
      </c>
      <c r="BE510" s="83">
        <v>4.5999999999999996</v>
      </c>
      <c r="BF510" s="83">
        <v>391.1</v>
      </c>
      <c r="BG510" s="28" t="s">
        <v>145</v>
      </c>
      <c r="BH510" s="85"/>
      <c r="BI510" s="85"/>
      <c r="BJ510" s="85"/>
      <c r="BK510" s="85">
        <v>4</v>
      </c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  <c r="CW510" s="85"/>
    </row>
    <row r="511" spans="1:101" s="86" customFormat="1" ht="31.5" hidden="1" customHeight="1" x14ac:dyDescent="0.35">
      <c r="A511" s="73">
        <v>2021</v>
      </c>
      <c r="B511" s="74">
        <v>1</v>
      </c>
      <c r="C511" s="288">
        <v>44225</v>
      </c>
      <c r="D511" s="74">
        <v>47</v>
      </c>
      <c r="E511" s="74">
        <v>122</v>
      </c>
      <c r="F511" s="74">
        <v>7</v>
      </c>
      <c r="G511" s="75" t="s">
        <v>163</v>
      </c>
      <c r="H511" s="76" t="s">
        <v>164</v>
      </c>
      <c r="I511" s="76" t="s">
        <v>165</v>
      </c>
      <c r="J511" s="76">
        <v>2</v>
      </c>
      <c r="K511" s="76">
        <v>1</v>
      </c>
      <c r="L511" s="285">
        <v>280</v>
      </c>
      <c r="M511" s="286">
        <v>267.39999999999998</v>
      </c>
      <c r="N511" s="287">
        <v>292.60000000000002</v>
      </c>
      <c r="O511" s="111"/>
      <c r="P511" s="111"/>
      <c r="Q511" s="111"/>
      <c r="R511" s="111"/>
      <c r="S511" s="111"/>
      <c r="T511" s="77"/>
      <c r="U511" s="77"/>
      <c r="V511" s="111"/>
      <c r="W511" s="111">
        <v>283</v>
      </c>
      <c r="X511" s="111">
        <v>271</v>
      </c>
      <c r="Y511" s="111"/>
      <c r="Z511" s="111">
        <v>275</v>
      </c>
      <c r="AA511" s="77">
        <v>94</v>
      </c>
      <c r="AB511" s="77">
        <v>94</v>
      </c>
      <c r="AC511" s="111"/>
      <c r="AD511" s="111"/>
      <c r="AE511" s="111"/>
      <c r="AF511" s="111"/>
      <c r="AG511" s="111"/>
      <c r="AH511" s="77"/>
      <c r="AI511" s="77"/>
      <c r="AJ511" s="78">
        <v>276.3</v>
      </c>
      <c r="AK511" s="79">
        <v>63</v>
      </c>
      <c r="AL511" s="80">
        <v>115</v>
      </c>
      <c r="AM511" s="77">
        <v>77</v>
      </c>
      <c r="AN511" s="77">
        <v>94</v>
      </c>
      <c r="AO511" s="81">
        <v>2</v>
      </c>
      <c r="AP511" s="81"/>
      <c r="AQ511" s="81">
        <v>3</v>
      </c>
      <c r="AR511" s="81"/>
      <c r="AS511" s="81"/>
      <c r="AT511" s="81"/>
      <c r="AU511" s="81"/>
      <c r="AV511" s="81"/>
      <c r="AW511" s="81"/>
      <c r="AX511" s="82">
        <v>5</v>
      </c>
      <c r="AY511" s="83">
        <v>5</v>
      </c>
      <c r="AZ511" s="149">
        <v>1.4999999999999999E-2</v>
      </c>
      <c r="BA511" s="84">
        <v>1</v>
      </c>
      <c r="BB511" s="83"/>
      <c r="BC511" s="83">
        <v>0</v>
      </c>
      <c r="BD511" s="83">
        <v>0</v>
      </c>
      <c r="BE511" s="83">
        <v>1.4</v>
      </c>
      <c r="BF511" s="83">
        <v>1.4</v>
      </c>
      <c r="BG511" s="28" t="s">
        <v>153</v>
      </c>
      <c r="BH511" s="85" t="s">
        <v>154</v>
      </c>
      <c r="BI511" s="85" t="s">
        <v>166</v>
      </c>
      <c r="BJ511" s="85" t="s">
        <v>167</v>
      </c>
      <c r="BK511" s="85">
        <v>4</v>
      </c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  <c r="CW511" s="85"/>
    </row>
    <row r="512" spans="1:101" s="86" customFormat="1" ht="31.5" customHeight="1" x14ac:dyDescent="0.35">
      <c r="A512" s="73">
        <v>2021</v>
      </c>
      <c r="B512" s="74">
        <v>1</v>
      </c>
      <c r="C512" s="288">
        <v>44225</v>
      </c>
      <c r="D512" s="74">
        <v>331</v>
      </c>
      <c r="E512" s="74">
        <v>253</v>
      </c>
      <c r="F512" s="74">
        <v>8</v>
      </c>
      <c r="G512" s="75" t="s">
        <v>323</v>
      </c>
      <c r="H512" s="76" t="s">
        <v>190</v>
      </c>
      <c r="I512" s="76" t="s">
        <v>144</v>
      </c>
      <c r="J512" s="76">
        <v>3</v>
      </c>
      <c r="K512" s="76">
        <v>2</v>
      </c>
      <c r="L512" s="285">
        <v>203</v>
      </c>
      <c r="M512" s="286">
        <v>188.79</v>
      </c>
      <c r="N512" s="287">
        <v>217.21</v>
      </c>
      <c r="O512" s="111"/>
      <c r="P512" s="111"/>
      <c r="Q512" s="111"/>
      <c r="R512" s="111"/>
      <c r="S512" s="111"/>
      <c r="T512" s="77"/>
      <c r="U512" s="77"/>
      <c r="V512" s="111"/>
      <c r="W512" s="111">
        <v>197</v>
      </c>
      <c r="X512" s="111">
        <v>191</v>
      </c>
      <c r="Y512" s="111"/>
      <c r="Z512" s="111">
        <v>184</v>
      </c>
      <c r="AA512" s="77">
        <v>81</v>
      </c>
      <c r="AB512" s="77">
        <v>81</v>
      </c>
      <c r="AC512" s="111"/>
      <c r="AD512" s="111"/>
      <c r="AE512" s="111"/>
      <c r="AF512" s="111"/>
      <c r="AG512" s="111"/>
      <c r="AH512" s="77"/>
      <c r="AI512" s="77"/>
      <c r="AJ512" s="78">
        <v>190.7</v>
      </c>
      <c r="AK512" s="79">
        <v>121</v>
      </c>
      <c r="AL512" s="80">
        <v>89</v>
      </c>
      <c r="AM512" s="77">
        <v>133</v>
      </c>
      <c r="AN512" s="77">
        <v>81</v>
      </c>
      <c r="AO512" s="81">
        <v>3</v>
      </c>
      <c r="AP512" s="81"/>
      <c r="AQ512" s="81">
        <v>3</v>
      </c>
      <c r="AR512" s="81"/>
      <c r="AS512" s="81"/>
      <c r="AT512" s="81"/>
      <c r="AU512" s="81"/>
      <c r="AV512" s="81"/>
      <c r="AW512" s="81"/>
      <c r="AX512" s="82">
        <v>6</v>
      </c>
      <c r="AY512" s="83">
        <v>1446</v>
      </c>
      <c r="AZ512" s="149">
        <v>1.4999999999999999E-2</v>
      </c>
      <c r="BA512" s="84">
        <v>4.0000000000000001E-3</v>
      </c>
      <c r="BB512" s="83">
        <v>1</v>
      </c>
      <c r="BC512" s="83">
        <v>0</v>
      </c>
      <c r="BD512" s="83">
        <v>7.1</v>
      </c>
      <c r="BE512" s="83">
        <v>1.1000000000000001</v>
      </c>
      <c r="BF512" s="83">
        <v>275.8</v>
      </c>
      <c r="BG512" s="28" t="s">
        <v>148</v>
      </c>
      <c r="BH512" s="85" t="s">
        <v>184</v>
      </c>
      <c r="BI512" s="85" t="s">
        <v>192</v>
      </c>
      <c r="BJ512" s="85"/>
      <c r="BK512" s="85">
        <v>4</v>
      </c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  <c r="CW512" s="85"/>
    </row>
    <row r="513" spans="1:101" s="86" customFormat="1" ht="31.5" customHeight="1" x14ac:dyDescent="0.35">
      <c r="A513" s="73">
        <v>2021</v>
      </c>
      <c r="B513" s="74">
        <v>1</v>
      </c>
      <c r="C513" s="288">
        <v>44225</v>
      </c>
      <c r="D513" s="74">
        <v>334</v>
      </c>
      <c r="E513" s="74">
        <v>254</v>
      </c>
      <c r="F513" s="74">
        <v>49</v>
      </c>
      <c r="G513" s="75" t="s">
        <v>189</v>
      </c>
      <c r="H513" s="76" t="s">
        <v>190</v>
      </c>
      <c r="I513" s="76" t="s">
        <v>191</v>
      </c>
      <c r="J513" s="76">
        <v>4</v>
      </c>
      <c r="K513" s="76">
        <v>2</v>
      </c>
      <c r="L513" s="285">
        <v>203</v>
      </c>
      <c r="M513" s="286">
        <v>188.79</v>
      </c>
      <c r="N513" s="287">
        <v>217.21</v>
      </c>
      <c r="O513" s="111"/>
      <c r="P513" s="111"/>
      <c r="Q513" s="111"/>
      <c r="R513" s="111"/>
      <c r="S513" s="111"/>
      <c r="T513" s="77"/>
      <c r="U513" s="77"/>
      <c r="V513" s="111"/>
      <c r="W513" s="111">
        <v>205</v>
      </c>
      <c r="X513" s="111">
        <v>201</v>
      </c>
      <c r="Y513" s="111"/>
      <c r="Z513" s="111">
        <v>209</v>
      </c>
      <c r="AA513" s="77">
        <v>137</v>
      </c>
      <c r="AB513" s="77">
        <v>138</v>
      </c>
      <c r="AC513" s="111"/>
      <c r="AD513" s="111"/>
      <c r="AE513" s="111"/>
      <c r="AF513" s="111"/>
      <c r="AG513" s="111"/>
      <c r="AH513" s="77"/>
      <c r="AI513" s="77"/>
      <c r="AJ513" s="78">
        <v>205</v>
      </c>
      <c r="AK513" s="79">
        <v>88</v>
      </c>
      <c r="AL513" s="80">
        <v>164</v>
      </c>
      <c r="AM513" s="77">
        <v>105</v>
      </c>
      <c r="AN513" s="77">
        <v>138</v>
      </c>
      <c r="AO513" s="81">
        <v>5</v>
      </c>
      <c r="AP513" s="81"/>
      <c r="AQ513" s="81">
        <v>4</v>
      </c>
      <c r="AR513" s="81"/>
      <c r="AS513" s="81"/>
      <c r="AT513" s="81"/>
      <c r="AU513" s="81"/>
      <c r="AV513" s="81"/>
      <c r="AW513" s="81"/>
      <c r="AX513" s="82">
        <v>8</v>
      </c>
      <c r="AY513" s="83">
        <v>1988</v>
      </c>
      <c r="AZ513" s="149">
        <v>0.02</v>
      </c>
      <c r="BA513" s="84">
        <v>4.0000000000000001E-3</v>
      </c>
      <c r="BB513" s="83">
        <v>1</v>
      </c>
      <c r="BC513" s="83">
        <v>0</v>
      </c>
      <c r="BD513" s="83">
        <v>9.8000000000000007</v>
      </c>
      <c r="BE513" s="83">
        <v>1.6</v>
      </c>
      <c r="BF513" s="83">
        <v>407.5</v>
      </c>
      <c r="BG513" s="28" t="s">
        <v>148</v>
      </c>
      <c r="BH513" s="85" t="s">
        <v>184</v>
      </c>
      <c r="BI513" s="85" t="s">
        <v>192</v>
      </c>
      <c r="BJ513" s="85"/>
      <c r="BK513" s="85">
        <v>4</v>
      </c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  <c r="CW513" s="85"/>
    </row>
    <row r="514" spans="1:101" s="86" customFormat="1" ht="31.5" hidden="1" customHeight="1" x14ac:dyDescent="0.35">
      <c r="A514" s="73">
        <v>2021</v>
      </c>
      <c r="B514" s="74">
        <v>1</v>
      </c>
      <c r="C514" s="288">
        <v>44226</v>
      </c>
      <c r="D514" s="74">
        <v>384</v>
      </c>
      <c r="E514" s="74">
        <v>556</v>
      </c>
      <c r="F514" s="74">
        <v>2</v>
      </c>
      <c r="G514" s="75" t="s">
        <v>175</v>
      </c>
      <c r="H514" s="76" t="s">
        <v>176</v>
      </c>
      <c r="I514" s="76" t="s">
        <v>144</v>
      </c>
      <c r="J514" s="76">
        <v>1</v>
      </c>
      <c r="K514" s="76">
        <v>6</v>
      </c>
      <c r="L514" s="285">
        <v>1066</v>
      </c>
      <c r="M514" s="286">
        <v>1003.106</v>
      </c>
      <c r="N514" s="287">
        <v>1141.6859999999999</v>
      </c>
      <c r="O514" s="111"/>
      <c r="P514" s="111">
        <v>1095</v>
      </c>
      <c r="Q514" s="111">
        <v>1096</v>
      </c>
      <c r="R514" s="111"/>
      <c r="S514" s="111">
        <v>1074</v>
      </c>
      <c r="T514" s="77">
        <v>139</v>
      </c>
      <c r="U514" s="77">
        <v>140</v>
      </c>
      <c r="V514" s="111"/>
      <c r="W514" s="111">
        <v>1080</v>
      </c>
      <c r="X514" s="111">
        <v>1040</v>
      </c>
      <c r="Y514" s="111"/>
      <c r="Z514" s="111">
        <v>1019</v>
      </c>
      <c r="AA514" s="77">
        <v>140</v>
      </c>
      <c r="AB514" s="77">
        <v>142</v>
      </c>
      <c r="AC514" s="111"/>
      <c r="AD514" s="111"/>
      <c r="AE514" s="111"/>
      <c r="AF514" s="111"/>
      <c r="AG514" s="111"/>
      <c r="AH514" s="77"/>
      <c r="AI514" s="77"/>
      <c r="AJ514" s="78">
        <v>1067.3</v>
      </c>
      <c r="AK514" s="79">
        <v>20</v>
      </c>
      <c r="AL514" s="80">
        <v>180</v>
      </c>
      <c r="AM514" s="77">
        <v>26</v>
      </c>
      <c r="AN514" s="77">
        <v>140</v>
      </c>
      <c r="AO514" s="81">
        <v>2</v>
      </c>
      <c r="AP514" s="81">
        <v>1</v>
      </c>
      <c r="AQ514" s="81"/>
      <c r="AR514" s="81">
        <v>2</v>
      </c>
      <c r="AS514" s="81"/>
      <c r="AT514" s="81"/>
      <c r="AU514" s="81"/>
      <c r="AV514" s="81"/>
      <c r="AW514" s="81"/>
      <c r="AX514" s="82">
        <v>5</v>
      </c>
      <c r="AY514" s="83">
        <v>605</v>
      </c>
      <c r="AZ514" s="149">
        <v>1.4999999999999999E-2</v>
      </c>
      <c r="BA514" s="84">
        <v>8.0000000000000002E-3</v>
      </c>
      <c r="BB514" s="83">
        <v>1</v>
      </c>
      <c r="BC514" s="83">
        <v>0</v>
      </c>
      <c r="BD514" s="83">
        <v>0.6</v>
      </c>
      <c r="BE514" s="83">
        <v>5.3</v>
      </c>
      <c r="BF514" s="83">
        <v>645.70000000000005</v>
      </c>
      <c r="BG514" s="28" t="s">
        <v>153</v>
      </c>
      <c r="BH514" s="85" t="s">
        <v>154</v>
      </c>
      <c r="BI514" s="85" t="s">
        <v>177</v>
      </c>
      <c r="BJ514" s="85"/>
      <c r="BK514" s="85">
        <v>4</v>
      </c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  <c r="CW514" s="85"/>
    </row>
    <row r="515" spans="1:101" s="86" customFormat="1" ht="31.5" hidden="1" customHeight="1" x14ac:dyDescent="0.35">
      <c r="A515" s="73">
        <v>2021</v>
      </c>
      <c r="B515" s="74">
        <v>1</v>
      </c>
      <c r="C515" s="288">
        <v>44226</v>
      </c>
      <c r="D515" s="74">
        <v>384</v>
      </c>
      <c r="E515" s="74">
        <v>557</v>
      </c>
      <c r="F515" s="74">
        <v>2</v>
      </c>
      <c r="G515" s="75" t="s">
        <v>178</v>
      </c>
      <c r="H515" s="76" t="s">
        <v>179</v>
      </c>
      <c r="I515" s="76" t="s">
        <v>144</v>
      </c>
      <c r="J515" s="76">
        <v>1</v>
      </c>
      <c r="K515" s="76">
        <v>6</v>
      </c>
      <c r="L515" s="285">
        <v>182</v>
      </c>
      <c r="M515" s="286">
        <v>171.262</v>
      </c>
      <c r="N515" s="287">
        <v>194.922</v>
      </c>
      <c r="O515" s="111"/>
      <c r="P515" s="111">
        <v>202</v>
      </c>
      <c r="Q515" s="111">
        <v>201</v>
      </c>
      <c r="R515" s="111"/>
      <c r="S515" s="111">
        <v>196</v>
      </c>
      <c r="T515" s="77">
        <v>139</v>
      </c>
      <c r="U515" s="77">
        <v>140</v>
      </c>
      <c r="V515" s="111"/>
      <c r="W515" s="111">
        <v>195</v>
      </c>
      <c r="X515" s="111">
        <v>192</v>
      </c>
      <c r="Y515" s="111"/>
      <c r="Z515" s="111">
        <v>188</v>
      </c>
      <c r="AA515" s="77">
        <v>140</v>
      </c>
      <c r="AB515" s="77">
        <v>142</v>
      </c>
      <c r="AC515" s="111"/>
      <c r="AD515" s="111"/>
      <c r="AE515" s="111"/>
      <c r="AF515" s="111"/>
      <c r="AG515" s="111"/>
      <c r="AH515" s="77"/>
      <c r="AI515" s="77"/>
      <c r="AJ515" s="78">
        <v>195.8</v>
      </c>
      <c r="AK515" s="79">
        <v>20</v>
      </c>
      <c r="AL515" s="80">
        <v>180</v>
      </c>
      <c r="AM515" s="77">
        <v>26</v>
      </c>
      <c r="AN515" s="77">
        <v>140</v>
      </c>
      <c r="AO515" s="81">
        <v>2</v>
      </c>
      <c r="AP515" s="81">
        <v>5</v>
      </c>
      <c r="AQ515" s="81"/>
      <c r="AR515" s="81">
        <v>3</v>
      </c>
      <c r="AS515" s="81"/>
      <c r="AT515" s="81"/>
      <c r="AU515" s="81"/>
      <c r="AV515" s="81"/>
      <c r="AW515" s="81"/>
      <c r="AX515" s="82">
        <v>10</v>
      </c>
      <c r="AY515" s="83">
        <v>610</v>
      </c>
      <c r="AZ515" s="149">
        <v>1.4999999999999999E-2</v>
      </c>
      <c r="BA515" s="84">
        <v>1.6E-2</v>
      </c>
      <c r="BB515" s="83"/>
      <c r="BC515" s="83">
        <v>0.1</v>
      </c>
      <c r="BD515" s="83">
        <v>3.4</v>
      </c>
      <c r="BE515" s="83">
        <v>2</v>
      </c>
      <c r="BF515" s="83">
        <v>119.4</v>
      </c>
      <c r="BG515" s="28" t="s">
        <v>153</v>
      </c>
      <c r="BH515" s="85" t="s">
        <v>154</v>
      </c>
      <c r="BI515" s="85" t="s">
        <v>177</v>
      </c>
      <c r="BJ515" s="85" t="s">
        <v>180</v>
      </c>
      <c r="BK515" s="85">
        <v>4</v>
      </c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  <c r="CW515" s="85"/>
    </row>
    <row r="516" spans="1:101" s="86" customFormat="1" ht="31.5" hidden="1" customHeight="1" x14ac:dyDescent="0.35">
      <c r="A516" s="73">
        <v>2021</v>
      </c>
      <c r="B516" s="74">
        <v>1</v>
      </c>
      <c r="C516" s="288">
        <v>44226</v>
      </c>
      <c r="D516" s="74">
        <v>376</v>
      </c>
      <c r="E516" s="74">
        <v>438</v>
      </c>
      <c r="F516" s="74">
        <v>3</v>
      </c>
      <c r="G516" s="75" t="s">
        <v>151</v>
      </c>
      <c r="H516" s="76" t="s">
        <v>152</v>
      </c>
      <c r="I516" s="76" t="s">
        <v>144</v>
      </c>
      <c r="J516" s="76">
        <v>3</v>
      </c>
      <c r="K516" s="76">
        <v>2</v>
      </c>
      <c r="L516" s="285">
        <v>336</v>
      </c>
      <c r="M516" s="286">
        <v>316.17599999999999</v>
      </c>
      <c r="N516" s="287">
        <v>359.85599999999999</v>
      </c>
      <c r="O516" s="111"/>
      <c r="P516" s="111">
        <v>379</v>
      </c>
      <c r="Q516" s="111">
        <v>355</v>
      </c>
      <c r="R516" s="111"/>
      <c r="S516" s="111">
        <v>360</v>
      </c>
      <c r="T516" s="77">
        <v>127</v>
      </c>
      <c r="U516" s="77">
        <v>127</v>
      </c>
      <c r="V516" s="111"/>
      <c r="W516" s="111">
        <v>352</v>
      </c>
      <c r="X516" s="111">
        <v>344</v>
      </c>
      <c r="Y516" s="111"/>
      <c r="Z516" s="111">
        <v>348</v>
      </c>
      <c r="AA516" s="77">
        <v>127</v>
      </c>
      <c r="AB516" s="77">
        <v>127</v>
      </c>
      <c r="AC516" s="111"/>
      <c r="AD516" s="111"/>
      <c r="AE516" s="111"/>
      <c r="AF516" s="111"/>
      <c r="AG516" s="111"/>
      <c r="AH516" s="77"/>
      <c r="AI516" s="77"/>
      <c r="AJ516" s="78">
        <v>356.3</v>
      </c>
      <c r="AK516" s="79">
        <v>67</v>
      </c>
      <c r="AL516" s="80">
        <v>161</v>
      </c>
      <c r="AM516" s="77">
        <v>85</v>
      </c>
      <c r="AN516" s="77">
        <v>127</v>
      </c>
      <c r="AO516" s="81">
        <v>6</v>
      </c>
      <c r="AP516" s="81">
        <v>2</v>
      </c>
      <c r="AQ516" s="81">
        <v>3</v>
      </c>
      <c r="AR516" s="81">
        <v>4</v>
      </c>
      <c r="AS516" s="81">
        <v>1</v>
      </c>
      <c r="AT516" s="81"/>
      <c r="AU516" s="81"/>
      <c r="AV516" s="81"/>
      <c r="AW516" s="81"/>
      <c r="AX516" s="82">
        <v>16</v>
      </c>
      <c r="AY516" s="83">
        <v>1780</v>
      </c>
      <c r="AZ516" s="149">
        <v>1.4999999999999999E-2</v>
      </c>
      <c r="BA516" s="84">
        <v>8.9999999999999993E-3</v>
      </c>
      <c r="BB516" s="83">
        <v>1</v>
      </c>
      <c r="BC516" s="83">
        <v>0</v>
      </c>
      <c r="BD516" s="83">
        <v>5.3</v>
      </c>
      <c r="BE516" s="83">
        <v>5.7</v>
      </c>
      <c r="BF516" s="83">
        <v>634.20000000000005</v>
      </c>
      <c r="BG516" s="28" t="s">
        <v>153</v>
      </c>
      <c r="BH516" s="85" t="s">
        <v>154</v>
      </c>
      <c r="BI516" s="85" t="s">
        <v>155</v>
      </c>
      <c r="BJ516" s="85" t="s">
        <v>156</v>
      </c>
      <c r="BK516" s="85">
        <v>4</v>
      </c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  <c r="CW516" s="85"/>
    </row>
    <row r="517" spans="1:101" s="86" customFormat="1" ht="31.5" hidden="1" customHeight="1" x14ac:dyDescent="0.35">
      <c r="A517" s="73">
        <v>2021</v>
      </c>
      <c r="B517" s="74">
        <v>1</v>
      </c>
      <c r="C517" s="288">
        <v>44226</v>
      </c>
      <c r="D517" s="74">
        <v>18</v>
      </c>
      <c r="E517" s="74">
        <v>49</v>
      </c>
      <c r="F517" s="74">
        <v>4</v>
      </c>
      <c r="G517" s="75" t="s">
        <v>275</v>
      </c>
      <c r="H517" s="76" t="s">
        <v>276</v>
      </c>
      <c r="I517" s="76" t="s">
        <v>165</v>
      </c>
      <c r="J517" s="76">
        <v>2</v>
      </c>
      <c r="K517" s="76">
        <v>3</v>
      </c>
      <c r="L517" s="285">
        <v>100</v>
      </c>
      <c r="M517" s="286">
        <v>95.5</v>
      </c>
      <c r="N517" s="287">
        <v>104.5</v>
      </c>
      <c r="O517" s="111"/>
      <c r="P517" s="111">
        <v>120</v>
      </c>
      <c r="Q517" s="111">
        <v>130</v>
      </c>
      <c r="R517" s="111"/>
      <c r="S517" s="111">
        <v>104</v>
      </c>
      <c r="T517" s="77">
        <v>108</v>
      </c>
      <c r="U517" s="77">
        <v>108</v>
      </c>
      <c r="V517" s="111"/>
      <c r="W517" s="111">
        <v>104</v>
      </c>
      <c r="X517" s="111">
        <v>109</v>
      </c>
      <c r="Y517" s="111"/>
      <c r="Z517" s="111">
        <v>103</v>
      </c>
      <c r="AA517" s="77">
        <v>108</v>
      </c>
      <c r="AB517" s="77">
        <v>108</v>
      </c>
      <c r="AC517" s="111"/>
      <c r="AD517" s="111"/>
      <c r="AE517" s="111"/>
      <c r="AF517" s="111"/>
      <c r="AG517" s="111"/>
      <c r="AH517" s="77"/>
      <c r="AI517" s="77"/>
      <c r="AJ517" s="78">
        <v>111.5</v>
      </c>
      <c r="AK517" s="79">
        <v>101</v>
      </c>
      <c r="AL517" s="80">
        <v>107</v>
      </c>
      <c r="AM517" s="77">
        <v>67</v>
      </c>
      <c r="AN517" s="77">
        <v>108</v>
      </c>
      <c r="AO517" s="81">
        <v>6</v>
      </c>
      <c r="AP517" s="81"/>
      <c r="AQ517" s="81">
        <v>3</v>
      </c>
      <c r="AR517" s="81">
        <v>3</v>
      </c>
      <c r="AS517" s="81"/>
      <c r="AT517" s="81"/>
      <c r="AU517" s="81"/>
      <c r="AV517" s="81"/>
      <c r="AW517" s="81"/>
      <c r="AX517" s="82">
        <v>12</v>
      </c>
      <c r="AY517" s="83">
        <v>1944</v>
      </c>
      <c r="AZ517" s="149">
        <v>1.4999999999999999E-2</v>
      </c>
      <c r="BA517" s="84">
        <v>6.0000000000000001E-3</v>
      </c>
      <c r="BB517" s="83">
        <v>1</v>
      </c>
      <c r="BC517" s="83">
        <v>0.1</v>
      </c>
      <c r="BD517" s="83">
        <v>19.399999999999999</v>
      </c>
      <c r="BE517" s="83">
        <v>1.3</v>
      </c>
      <c r="BF517" s="83">
        <v>216.8</v>
      </c>
      <c r="BG517" s="28" t="s">
        <v>153</v>
      </c>
      <c r="BH517" s="85" t="s">
        <v>154</v>
      </c>
      <c r="BI517" s="85" t="s">
        <v>277</v>
      </c>
      <c r="BJ517" s="85" t="s">
        <v>167</v>
      </c>
      <c r="BK517" s="85">
        <v>4</v>
      </c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  <c r="CW517" s="85"/>
    </row>
    <row r="518" spans="1:101" s="86" customFormat="1" ht="31.5" hidden="1" customHeight="1" x14ac:dyDescent="0.35">
      <c r="A518" s="73">
        <v>2021</v>
      </c>
      <c r="B518" s="74">
        <v>1</v>
      </c>
      <c r="C518" s="288">
        <v>44226</v>
      </c>
      <c r="D518" s="74">
        <v>18</v>
      </c>
      <c r="E518" s="74">
        <v>50</v>
      </c>
      <c r="F518" s="74">
        <v>4</v>
      </c>
      <c r="G518" s="75" t="s">
        <v>278</v>
      </c>
      <c r="H518" s="76" t="s">
        <v>279</v>
      </c>
      <c r="I518" s="76" t="s">
        <v>165</v>
      </c>
      <c r="J518" s="76">
        <v>2</v>
      </c>
      <c r="K518" s="76">
        <v>3</v>
      </c>
      <c r="L518" s="285">
        <v>54</v>
      </c>
      <c r="M518" s="286">
        <v>51.57</v>
      </c>
      <c r="N518" s="287">
        <v>56.43</v>
      </c>
      <c r="O518" s="111"/>
      <c r="P518" s="111">
        <v>63</v>
      </c>
      <c r="Q518" s="111">
        <v>69</v>
      </c>
      <c r="R518" s="111"/>
      <c r="S518" s="111">
        <v>54</v>
      </c>
      <c r="T518" s="77">
        <v>108</v>
      </c>
      <c r="U518" s="77">
        <v>108</v>
      </c>
      <c r="V518" s="111"/>
      <c r="W518" s="111">
        <v>55</v>
      </c>
      <c r="X518" s="111">
        <v>57</v>
      </c>
      <c r="Y518" s="111"/>
      <c r="Z518" s="111">
        <v>53</v>
      </c>
      <c r="AA518" s="77">
        <v>108</v>
      </c>
      <c r="AB518" s="77">
        <v>108</v>
      </c>
      <c r="AC518" s="111"/>
      <c r="AD518" s="111"/>
      <c r="AE518" s="111"/>
      <c r="AF518" s="111"/>
      <c r="AG518" s="111"/>
      <c r="AH518" s="77"/>
      <c r="AI518" s="77"/>
      <c r="AJ518" s="78">
        <v>58.5</v>
      </c>
      <c r="AK518" s="79">
        <v>101</v>
      </c>
      <c r="AL518" s="80">
        <v>107</v>
      </c>
      <c r="AM518" s="77">
        <v>67</v>
      </c>
      <c r="AN518" s="77">
        <v>108</v>
      </c>
      <c r="AO518" s="81">
        <v>6</v>
      </c>
      <c r="AP518" s="81"/>
      <c r="AQ518" s="81">
        <v>6</v>
      </c>
      <c r="AR518" s="81">
        <v>2</v>
      </c>
      <c r="AS518" s="81"/>
      <c r="AT518" s="81"/>
      <c r="AU518" s="81"/>
      <c r="AV518" s="81"/>
      <c r="AW518" s="81"/>
      <c r="AX518" s="82">
        <v>14</v>
      </c>
      <c r="AY518" s="83">
        <v>1946</v>
      </c>
      <c r="AZ518" s="149">
        <v>1.4999999999999999E-2</v>
      </c>
      <c r="BA518" s="84">
        <v>7.0000000000000001E-3</v>
      </c>
      <c r="BB518" s="83">
        <v>1</v>
      </c>
      <c r="BC518" s="83">
        <v>0.3</v>
      </c>
      <c r="BD518" s="83">
        <v>36</v>
      </c>
      <c r="BE518" s="83">
        <v>0.8</v>
      </c>
      <c r="BF518" s="83">
        <v>113.8</v>
      </c>
      <c r="BG518" s="28" t="s">
        <v>153</v>
      </c>
      <c r="BH518" s="85" t="s">
        <v>154</v>
      </c>
      <c r="BI518" s="85" t="s">
        <v>280</v>
      </c>
      <c r="BJ518" s="85" t="s">
        <v>167</v>
      </c>
      <c r="BK518" s="85">
        <v>4</v>
      </c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  <c r="CW518" s="85"/>
    </row>
    <row r="519" spans="1:101" s="86" customFormat="1" ht="31.5" hidden="1" customHeight="1" x14ac:dyDescent="0.35">
      <c r="A519" s="73">
        <v>2021</v>
      </c>
      <c r="B519" s="74">
        <v>1</v>
      </c>
      <c r="C519" s="288">
        <v>44226</v>
      </c>
      <c r="D519" s="74">
        <v>382</v>
      </c>
      <c r="E519" s="74">
        <v>449</v>
      </c>
      <c r="F519" s="74">
        <v>5</v>
      </c>
      <c r="G519" s="75" t="s">
        <v>272</v>
      </c>
      <c r="H519" s="76" t="s">
        <v>273</v>
      </c>
      <c r="I519" s="76" t="s">
        <v>144</v>
      </c>
      <c r="J519" s="76">
        <v>3</v>
      </c>
      <c r="K519" s="76">
        <v>1</v>
      </c>
      <c r="L519" s="285">
        <v>46</v>
      </c>
      <c r="M519" s="286">
        <v>40.985999999999997</v>
      </c>
      <c r="N519" s="287">
        <v>50.048000000000002</v>
      </c>
      <c r="O519" s="111"/>
      <c r="P519" s="111">
        <v>45</v>
      </c>
      <c r="Q519" s="111">
        <v>44</v>
      </c>
      <c r="R519" s="111"/>
      <c r="S519" s="111">
        <v>45</v>
      </c>
      <c r="T519" s="77">
        <v>81</v>
      </c>
      <c r="U519" s="77">
        <v>81</v>
      </c>
      <c r="V519" s="111"/>
      <c r="W519" s="111"/>
      <c r="X519" s="111">
        <v>43</v>
      </c>
      <c r="Y519" s="111"/>
      <c r="Z519" s="111">
        <v>41</v>
      </c>
      <c r="AA519" s="77"/>
      <c r="AB519" s="77">
        <v>98</v>
      </c>
      <c r="AC519" s="111"/>
      <c r="AD519" s="111"/>
      <c r="AE519" s="111"/>
      <c r="AF519" s="111"/>
      <c r="AG519" s="111"/>
      <c r="AH519" s="77"/>
      <c r="AI519" s="77"/>
      <c r="AJ519" s="78">
        <v>43.5</v>
      </c>
      <c r="AK519" s="79">
        <v>108</v>
      </c>
      <c r="AL519" s="80">
        <v>100</v>
      </c>
      <c r="AM519" s="77">
        <v>125</v>
      </c>
      <c r="AN519" s="77">
        <v>87</v>
      </c>
      <c r="AO519" s="81">
        <v>7</v>
      </c>
      <c r="AP519" s="81"/>
      <c r="AQ519" s="81">
        <v>19</v>
      </c>
      <c r="AR519" s="81"/>
      <c r="AS519" s="81"/>
      <c r="AT519" s="81"/>
      <c r="AU519" s="81"/>
      <c r="AV519" s="81"/>
      <c r="AW519" s="81"/>
      <c r="AX519" s="82">
        <v>26</v>
      </c>
      <c r="AY519" s="83">
        <v>2636</v>
      </c>
      <c r="AZ519" s="149">
        <v>1.4999999999999999E-2</v>
      </c>
      <c r="BA519" s="84">
        <v>0.01</v>
      </c>
      <c r="BB519" s="83">
        <v>1</v>
      </c>
      <c r="BC519" s="83">
        <v>0.6</v>
      </c>
      <c r="BD519" s="83">
        <v>57.3</v>
      </c>
      <c r="BE519" s="83">
        <v>1.1000000000000001</v>
      </c>
      <c r="BF519" s="83">
        <v>114.7</v>
      </c>
      <c r="BG519" s="28" t="s">
        <v>153</v>
      </c>
      <c r="BH519" s="85" t="s">
        <v>154</v>
      </c>
      <c r="BI519" s="85" t="s">
        <v>274</v>
      </c>
      <c r="BJ519" s="85" t="s">
        <v>156</v>
      </c>
      <c r="BK519" s="85">
        <v>4</v>
      </c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  <c r="CW519" s="85"/>
    </row>
    <row r="520" spans="1:101" s="86" customFormat="1" ht="31.5" hidden="1" customHeight="1" x14ac:dyDescent="0.35">
      <c r="A520" s="73">
        <v>2021</v>
      </c>
      <c r="B520" s="74">
        <v>1</v>
      </c>
      <c r="C520" s="288">
        <v>44226</v>
      </c>
      <c r="D520" s="74">
        <v>137</v>
      </c>
      <c r="E520" s="74">
        <v>273</v>
      </c>
      <c r="F520" s="74">
        <v>6</v>
      </c>
      <c r="G520" s="75" t="s">
        <v>242</v>
      </c>
      <c r="H520" s="76" t="s">
        <v>243</v>
      </c>
      <c r="I520" s="76" t="s">
        <v>144</v>
      </c>
      <c r="J520" s="76">
        <v>3</v>
      </c>
      <c r="K520" s="76">
        <v>2</v>
      </c>
      <c r="L520" s="285">
        <v>564</v>
      </c>
      <c r="M520" s="286">
        <v>524.52</v>
      </c>
      <c r="N520" s="287">
        <v>603.48</v>
      </c>
      <c r="O520" s="111"/>
      <c r="P520" s="111">
        <v>578</v>
      </c>
      <c r="Q520" s="111">
        <v>566</v>
      </c>
      <c r="R520" s="111"/>
      <c r="S520" s="111">
        <v>589</v>
      </c>
      <c r="T520" s="77">
        <v>122</v>
      </c>
      <c r="U520" s="77">
        <v>124</v>
      </c>
      <c r="V520" s="111"/>
      <c r="W520" s="111">
        <v>583</v>
      </c>
      <c r="X520" s="111">
        <v>559</v>
      </c>
      <c r="Y520" s="111"/>
      <c r="Z520" s="111">
        <v>592</v>
      </c>
      <c r="AA520" s="77">
        <v>123</v>
      </c>
      <c r="AB520" s="77">
        <v>125</v>
      </c>
      <c r="AC520" s="111"/>
      <c r="AD520" s="111"/>
      <c r="AE520" s="111"/>
      <c r="AF520" s="111"/>
      <c r="AG520" s="111"/>
      <c r="AH520" s="77"/>
      <c r="AI520" s="77"/>
      <c r="AJ520" s="78">
        <v>577.79999999999995</v>
      </c>
      <c r="AK520" s="79">
        <v>93</v>
      </c>
      <c r="AL520" s="80">
        <v>116</v>
      </c>
      <c r="AM520" s="77">
        <v>87</v>
      </c>
      <c r="AN520" s="77">
        <v>124</v>
      </c>
      <c r="AO520" s="81">
        <v>4</v>
      </c>
      <c r="AP520" s="81"/>
      <c r="AQ520" s="81">
        <v>4</v>
      </c>
      <c r="AR520" s="81"/>
      <c r="AS520" s="81"/>
      <c r="AT520" s="81"/>
      <c r="AU520" s="81"/>
      <c r="AV520" s="81"/>
      <c r="AW520" s="81"/>
      <c r="AX520" s="82">
        <v>8</v>
      </c>
      <c r="AY520" s="83">
        <v>1562</v>
      </c>
      <c r="AZ520" s="149">
        <v>1.4999999999999999E-2</v>
      </c>
      <c r="BA520" s="84">
        <v>5.0000000000000001E-3</v>
      </c>
      <c r="BB520" s="83">
        <v>1</v>
      </c>
      <c r="BC520" s="83">
        <v>0</v>
      </c>
      <c r="BD520" s="83">
        <v>2.8</v>
      </c>
      <c r="BE520" s="83">
        <v>4.5999999999999996</v>
      </c>
      <c r="BF520" s="83">
        <v>902.5</v>
      </c>
      <c r="BG520" s="28" t="s">
        <v>145</v>
      </c>
      <c r="BH520" s="85"/>
      <c r="BI520" s="85"/>
      <c r="BJ520" s="85"/>
      <c r="BK520" s="85">
        <v>4</v>
      </c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  <c r="CW520" s="85"/>
    </row>
    <row r="521" spans="1:101" s="86" customFormat="1" ht="31.5" hidden="1" customHeight="1" x14ac:dyDescent="0.35">
      <c r="A521" s="73">
        <v>2021</v>
      </c>
      <c r="B521" s="74">
        <v>1</v>
      </c>
      <c r="C521" s="288">
        <v>44226</v>
      </c>
      <c r="D521" s="74">
        <v>47</v>
      </c>
      <c r="E521" s="74">
        <v>122</v>
      </c>
      <c r="F521" s="74">
        <v>7</v>
      </c>
      <c r="G521" s="75" t="s">
        <v>163</v>
      </c>
      <c r="H521" s="76" t="s">
        <v>164</v>
      </c>
      <c r="I521" s="76" t="s">
        <v>165</v>
      </c>
      <c r="J521" s="76">
        <v>2</v>
      </c>
      <c r="K521" s="76">
        <v>1</v>
      </c>
      <c r="L521" s="285">
        <v>280</v>
      </c>
      <c r="M521" s="286">
        <v>267.39999999999998</v>
      </c>
      <c r="N521" s="287">
        <v>292.60000000000002</v>
      </c>
      <c r="O521" s="111"/>
      <c r="P521" s="111">
        <v>290</v>
      </c>
      <c r="Q521" s="111">
        <v>283</v>
      </c>
      <c r="R521" s="111"/>
      <c r="S521" s="111">
        <v>281</v>
      </c>
      <c r="T521" s="77">
        <v>102</v>
      </c>
      <c r="U521" s="77">
        <v>102</v>
      </c>
      <c r="V521" s="111"/>
      <c r="W521" s="111">
        <v>263</v>
      </c>
      <c r="X521" s="111">
        <v>275</v>
      </c>
      <c r="Y521" s="111"/>
      <c r="Z521" s="111">
        <v>277</v>
      </c>
      <c r="AA521" s="77">
        <v>102</v>
      </c>
      <c r="AB521" s="77">
        <v>102</v>
      </c>
      <c r="AC521" s="111"/>
      <c r="AD521" s="111"/>
      <c r="AE521" s="111"/>
      <c r="AF521" s="111"/>
      <c r="AG521" s="111"/>
      <c r="AH521" s="77"/>
      <c r="AI521" s="77"/>
      <c r="AJ521" s="78">
        <v>278.10000000000002</v>
      </c>
      <c r="AK521" s="79">
        <v>63</v>
      </c>
      <c r="AL521" s="80">
        <v>115</v>
      </c>
      <c r="AM521" s="77">
        <v>71</v>
      </c>
      <c r="AN521" s="77">
        <v>102</v>
      </c>
      <c r="AO521" s="81">
        <v>4</v>
      </c>
      <c r="AP521" s="81"/>
      <c r="AQ521" s="81">
        <v>2</v>
      </c>
      <c r="AR521" s="81"/>
      <c r="AS521" s="81"/>
      <c r="AT521" s="81"/>
      <c r="AU521" s="81"/>
      <c r="AV521" s="81"/>
      <c r="AW521" s="81"/>
      <c r="AX521" s="82">
        <v>6</v>
      </c>
      <c r="AY521" s="83">
        <v>706</v>
      </c>
      <c r="AZ521" s="149">
        <v>1.4999999999999999E-2</v>
      </c>
      <c r="BA521" s="84">
        <v>8.0000000000000002E-3</v>
      </c>
      <c r="BB521" s="83">
        <v>1</v>
      </c>
      <c r="BC521" s="83">
        <v>0</v>
      </c>
      <c r="BD521" s="83">
        <v>2.5</v>
      </c>
      <c r="BE521" s="83">
        <v>1.7</v>
      </c>
      <c r="BF521" s="83">
        <v>196.3</v>
      </c>
      <c r="BG521" s="28" t="s">
        <v>153</v>
      </c>
      <c r="BH521" s="85" t="s">
        <v>154</v>
      </c>
      <c r="BI521" s="85" t="s">
        <v>166</v>
      </c>
      <c r="BJ521" s="85" t="s">
        <v>167</v>
      </c>
      <c r="BK521" s="85">
        <v>4</v>
      </c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  <c r="CW521" s="85"/>
    </row>
    <row r="522" spans="1:101" s="86" customFormat="1" ht="31.5" customHeight="1" x14ac:dyDescent="0.35">
      <c r="A522" s="73">
        <v>2021</v>
      </c>
      <c r="B522" s="74">
        <v>1</v>
      </c>
      <c r="C522" s="288">
        <v>44226</v>
      </c>
      <c r="D522" s="74">
        <v>331</v>
      </c>
      <c r="E522" s="74">
        <v>253</v>
      </c>
      <c r="F522" s="74">
        <v>8</v>
      </c>
      <c r="G522" s="75" t="s">
        <v>323</v>
      </c>
      <c r="H522" s="76" t="s">
        <v>190</v>
      </c>
      <c r="I522" s="76" t="s">
        <v>144</v>
      </c>
      <c r="J522" s="76">
        <v>3</v>
      </c>
      <c r="K522" s="76">
        <v>2</v>
      </c>
      <c r="L522" s="285">
        <v>203</v>
      </c>
      <c r="M522" s="286">
        <v>188.79</v>
      </c>
      <c r="N522" s="287">
        <v>217.21</v>
      </c>
      <c r="O522" s="111"/>
      <c r="P522" s="111"/>
      <c r="Q522" s="111"/>
      <c r="R522" s="111"/>
      <c r="S522" s="111"/>
      <c r="T522" s="77"/>
      <c r="U522" s="77"/>
      <c r="V522" s="111"/>
      <c r="W522" s="111"/>
      <c r="X522" s="111"/>
      <c r="Y522" s="111"/>
      <c r="Z522" s="111"/>
      <c r="AA522" s="77"/>
      <c r="AB522" s="77"/>
      <c r="AC522" s="111"/>
      <c r="AD522" s="111"/>
      <c r="AE522" s="111"/>
      <c r="AF522" s="111"/>
      <c r="AG522" s="111"/>
      <c r="AH522" s="77"/>
      <c r="AI522" s="77"/>
      <c r="AJ522" s="78"/>
      <c r="AK522" s="79">
        <v>121</v>
      </c>
      <c r="AL522" s="80">
        <v>89</v>
      </c>
      <c r="AM522" s="77"/>
      <c r="AN522" s="77"/>
      <c r="AO522" s="81">
        <v>1</v>
      </c>
      <c r="AP522" s="81"/>
      <c r="AQ522" s="81">
        <v>1</v>
      </c>
      <c r="AR522" s="81"/>
      <c r="AS522" s="81"/>
      <c r="AT522" s="81"/>
      <c r="AU522" s="81"/>
      <c r="AV522" s="81"/>
      <c r="AW522" s="81"/>
      <c r="AX522" s="82">
        <v>2</v>
      </c>
      <c r="AY522" s="83">
        <v>2</v>
      </c>
      <c r="AZ522" s="149">
        <v>1.4999999999999999E-2</v>
      </c>
      <c r="BA522" s="84">
        <v>1</v>
      </c>
      <c r="BB522" s="83"/>
      <c r="BC522" s="83">
        <v>0</v>
      </c>
      <c r="BD522" s="83">
        <v>0</v>
      </c>
      <c r="BE522" s="83"/>
      <c r="BF522" s="83"/>
      <c r="BG522" s="28" t="s">
        <v>148</v>
      </c>
      <c r="BH522" s="85" t="s">
        <v>184</v>
      </c>
      <c r="BI522" s="85" t="s">
        <v>192</v>
      </c>
      <c r="BJ522" s="85"/>
      <c r="BK522" s="85">
        <v>4</v>
      </c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  <c r="CW522" s="85"/>
    </row>
    <row r="523" spans="1:101" s="86" customFormat="1" ht="31.5" customHeight="1" x14ac:dyDescent="0.35">
      <c r="A523" s="73">
        <v>2021</v>
      </c>
      <c r="B523" s="74">
        <v>1</v>
      </c>
      <c r="C523" s="288">
        <v>44226</v>
      </c>
      <c r="D523" s="74">
        <v>334</v>
      </c>
      <c r="E523" s="74">
        <v>254</v>
      </c>
      <c r="F523" s="74">
        <v>49</v>
      </c>
      <c r="G523" s="75" t="s">
        <v>189</v>
      </c>
      <c r="H523" s="76" t="s">
        <v>190</v>
      </c>
      <c r="I523" s="76" t="s">
        <v>191</v>
      </c>
      <c r="J523" s="76">
        <v>4</v>
      </c>
      <c r="K523" s="76">
        <v>2</v>
      </c>
      <c r="L523" s="285">
        <v>203</v>
      </c>
      <c r="M523" s="286">
        <v>188.79</v>
      </c>
      <c r="N523" s="287">
        <v>217.21</v>
      </c>
      <c r="O523" s="111"/>
      <c r="P523" s="111">
        <v>213</v>
      </c>
      <c r="Q523" s="111">
        <v>209</v>
      </c>
      <c r="R523" s="111"/>
      <c r="S523" s="111">
        <v>216</v>
      </c>
      <c r="T523" s="77">
        <v>128</v>
      </c>
      <c r="U523" s="77">
        <v>128</v>
      </c>
      <c r="V523" s="111"/>
      <c r="W523" s="111">
        <v>208</v>
      </c>
      <c r="X523" s="111">
        <v>201</v>
      </c>
      <c r="Y523" s="111"/>
      <c r="Z523" s="111">
        <v>205</v>
      </c>
      <c r="AA523" s="77">
        <v>128</v>
      </c>
      <c r="AB523" s="77">
        <v>130</v>
      </c>
      <c r="AC523" s="111"/>
      <c r="AD523" s="111"/>
      <c r="AE523" s="111"/>
      <c r="AF523" s="111"/>
      <c r="AG523" s="111"/>
      <c r="AH523" s="77"/>
      <c r="AI523" s="77"/>
      <c r="AJ523" s="78">
        <v>208.7</v>
      </c>
      <c r="AK523" s="79">
        <v>88</v>
      </c>
      <c r="AL523" s="80">
        <v>164</v>
      </c>
      <c r="AM523" s="77">
        <v>112</v>
      </c>
      <c r="AN523" s="77">
        <v>129</v>
      </c>
      <c r="AO523" s="81">
        <v>7</v>
      </c>
      <c r="AP523" s="81"/>
      <c r="AQ523" s="81">
        <v>4</v>
      </c>
      <c r="AR523" s="81"/>
      <c r="AS523" s="81"/>
      <c r="AT523" s="81"/>
      <c r="AU523" s="81"/>
      <c r="AV523" s="81"/>
      <c r="AW523" s="81"/>
      <c r="AX523" s="82">
        <v>11</v>
      </c>
      <c r="AY523" s="83">
        <v>2531</v>
      </c>
      <c r="AZ523" s="149">
        <v>0.02</v>
      </c>
      <c r="BA523" s="84">
        <v>4.0000000000000001E-3</v>
      </c>
      <c r="BB523" s="83">
        <v>1</v>
      </c>
      <c r="BC523" s="83">
        <v>0.1</v>
      </c>
      <c r="BD523" s="83">
        <v>12.5</v>
      </c>
      <c r="BE523" s="83">
        <v>2.2999999999999998</v>
      </c>
      <c r="BF523" s="83">
        <v>528.20000000000005</v>
      </c>
      <c r="BG523" s="28" t="s">
        <v>148</v>
      </c>
      <c r="BH523" s="85" t="s">
        <v>184</v>
      </c>
      <c r="BI523" s="85" t="s">
        <v>192</v>
      </c>
      <c r="BJ523" s="85"/>
      <c r="BK523" s="85">
        <v>4</v>
      </c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  <c r="CW523" s="85"/>
    </row>
    <row r="524" spans="1:101" s="86" customFormat="1" ht="31.5" hidden="1" customHeight="1" x14ac:dyDescent="0.35">
      <c r="A524" s="73">
        <v>2021</v>
      </c>
      <c r="B524" s="74">
        <v>2</v>
      </c>
      <c r="C524" s="288">
        <v>44227</v>
      </c>
      <c r="D524" s="74">
        <v>384</v>
      </c>
      <c r="E524" s="74">
        <v>556</v>
      </c>
      <c r="F524" s="74">
        <v>2</v>
      </c>
      <c r="G524" s="75" t="s">
        <v>175</v>
      </c>
      <c r="H524" s="76" t="s">
        <v>176</v>
      </c>
      <c r="I524" s="76" t="s">
        <v>144</v>
      </c>
      <c r="J524" s="76">
        <v>1</v>
      </c>
      <c r="K524" s="76">
        <v>6</v>
      </c>
      <c r="L524" s="285">
        <v>1066</v>
      </c>
      <c r="M524" s="286">
        <v>1003.106</v>
      </c>
      <c r="N524" s="287">
        <v>1141.6859999999999</v>
      </c>
      <c r="O524" s="111">
        <v>1174</v>
      </c>
      <c r="P524" s="111">
        <v>1113</v>
      </c>
      <c r="Q524" s="111">
        <v>1081</v>
      </c>
      <c r="R524" s="111">
        <v>1037</v>
      </c>
      <c r="S524" s="111">
        <v>1025</v>
      </c>
      <c r="T524" s="77">
        <v>139</v>
      </c>
      <c r="U524" s="77">
        <v>138</v>
      </c>
      <c r="V524" s="111">
        <v>1076</v>
      </c>
      <c r="W524" s="111">
        <v>1066</v>
      </c>
      <c r="X524" s="111">
        <v>1087</v>
      </c>
      <c r="Y524" s="111">
        <v>1119</v>
      </c>
      <c r="Z524" s="111">
        <v>1079</v>
      </c>
      <c r="AA524" s="77">
        <v>139</v>
      </c>
      <c r="AB524" s="77">
        <v>139</v>
      </c>
      <c r="AC524" s="111"/>
      <c r="AD524" s="111"/>
      <c r="AE524" s="111"/>
      <c r="AF524" s="111"/>
      <c r="AG524" s="111"/>
      <c r="AH524" s="77"/>
      <c r="AI524" s="77"/>
      <c r="AJ524" s="78">
        <v>1085.7</v>
      </c>
      <c r="AK524" s="79">
        <v>20</v>
      </c>
      <c r="AL524" s="80">
        <v>180</v>
      </c>
      <c r="AM524" s="77">
        <v>26</v>
      </c>
      <c r="AN524" s="77">
        <v>139</v>
      </c>
      <c r="AO524" s="81">
        <v>4</v>
      </c>
      <c r="AP524" s="81">
        <v>3</v>
      </c>
      <c r="AQ524" s="81">
        <v>3</v>
      </c>
      <c r="AR524" s="81"/>
      <c r="AS524" s="81">
        <v>0</v>
      </c>
      <c r="AT524" s="81"/>
      <c r="AU524" s="81"/>
      <c r="AV524" s="81"/>
      <c r="AW524" s="81"/>
      <c r="AX524" s="82">
        <v>10</v>
      </c>
      <c r="AY524" s="83">
        <v>562</v>
      </c>
      <c r="AZ524" s="149">
        <v>1.4999999999999999E-2</v>
      </c>
      <c r="BA524" s="84">
        <v>1.7999999999999999E-2</v>
      </c>
      <c r="BB524" s="83"/>
      <c r="BC524" s="83">
        <v>0</v>
      </c>
      <c r="BD524" s="83">
        <v>0.5</v>
      </c>
      <c r="BE524" s="83">
        <v>10.9</v>
      </c>
      <c r="BF524" s="83">
        <v>610.20000000000005</v>
      </c>
      <c r="BG524" s="28" t="s">
        <v>153</v>
      </c>
      <c r="BH524" s="85" t="s">
        <v>154</v>
      </c>
      <c r="BI524" s="85" t="s">
        <v>177</v>
      </c>
      <c r="BJ524" s="85"/>
      <c r="BK524" s="85">
        <v>4</v>
      </c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  <c r="CW524" s="85"/>
    </row>
    <row r="525" spans="1:101" s="86" customFormat="1" ht="31.5" hidden="1" customHeight="1" x14ac:dyDescent="0.35">
      <c r="A525" s="73">
        <v>2021</v>
      </c>
      <c r="B525" s="74">
        <v>2</v>
      </c>
      <c r="C525" s="288">
        <v>44227</v>
      </c>
      <c r="D525" s="74">
        <v>384</v>
      </c>
      <c r="E525" s="74">
        <v>557</v>
      </c>
      <c r="F525" s="74">
        <v>2</v>
      </c>
      <c r="G525" s="75" t="s">
        <v>178</v>
      </c>
      <c r="H525" s="76" t="s">
        <v>179</v>
      </c>
      <c r="I525" s="76" t="s">
        <v>144</v>
      </c>
      <c r="J525" s="76">
        <v>1</v>
      </c>
      <c r="K525" s="76">
        <v>6</v>
      </c>
      <c r="L525" s="285">
        <v>182</v>
      </c>
      <c r="M525" s="286">
        <v>171.262</v>
      </c>
      <c r="N525" s="287">
        <v>194.922</v>
      </c>
      <c r="O525" s="111">
        <v>223</v>
      </c>
      <c r="P525" s="111">
        <v>209</v>
      </c>
      <c r="Q525" s="111">
        <v>195</v>
      </c>
      <c r="R525" s="111">
        <v>191</v>
      </c>
      <c r="S525" s="111">
        <v>187</v>
      </c>
      <c r="T525" s="77">
        <v>139</v>
      </c>
      <c r="U525" s="77">
        <v>138</v>
      </c>
      <c r="V525" s="111">
        <v>204</v>
      </c>
      <c r="W525" s="111">
        <v>189</v>
      </c>
      <c r="X525" s="111">
        <v>190</v>
      </c>
      <c r="Y525" s="111">
        <v>193</v>
      </c>
      <c r="Z525" s="111">
        <v>190</v>
      </c>
      <c r="AA525" s="77">
        <v>139</v>
      </c>
      <c r="AB525" s="77">
        <v>139</v>
      </c>
      <c r="AC525" s="111"/>
      <c r="AD525" s="111"/>
      <c r="AE525" s="111"/>
      <c r="AF525" s="111"/>
      <c r="AG525" s="111"/>
      <c r="AH525" s="77"/>
      <c r="AI525" s="77"/>
      <c r="AJ525" s="78">
        <v>197.1</v>
      </c>
      <c r="AK525" s="79">
        <v>20</v>
      </c>
      <c r="AL525" s="80">
        <v>180</v>
      </c>
      <c r="AM525" s="77">
        <v>26</v>
      </c>
      <c r="AN525" s="77">
        <v>139</v>
      </c>
      <c r="AO525" s="81">
        <v>4</v>
      </c>
      <c r="AP525" s="81">
        <v>2</v>
      </c>
      <c r="AQ525" s="81">
        <v>3</v>
      </c>
      <c r="AR525" s="81"/>
      <c r="AS525" s="81">
        <v>1</v>
      </c>
      <c r="AT525" s="81"/>
      <c r="AU525" s="81"/>
      <c r="AV525" s="81"/>
      <c r="AW525" s="81"/>
      <c r="AX525" s="82">
        <v>10</v>
      </c>
      <c r="AY525" s="83">
        <v>562</v>
      </c>
      <c r="AZ525" s="149">
        <v>1.4999999999999999E-2</v>
      </c>
      <c r="BA525" s="84">
        <v>1.7999999999999999E-2</v>
      </c>
      <c r="BB525" s="83"/>
      <c r="BC525" s="83">
        <v>0.1</v>
      </c>
      <c r="BD525" s="83">
        <v>3.1</v>
      </c>
      <c r="BE525" s="83">
        <v>2</v>
      </c>
      <c r="BF525" s="83">
        <v>110.8</v>
      </c>
      <c r="BG525" s="28" t="s">
        <v>153</v>
      </c>
      <c r="BH525" s="85" t="s">
        <v>154</v>
      </c>
      <c r="BI525" s="85" t="s">
        <v>177</v>
      </c>
      <c r="BJ525" s="85" t="s">
        <v>180</v>
      </c>
      <c r="BK525" s="85">
        <v>4</v>
      </c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  <c r="CW525" s="85"/>
    </row>
    <row r="526" spans="1:101" s="86" customFormat="1" ht="31.5" hidden="1" customHeight="1" x14ac:dyDescent="0.35">
      <c r="A526" s="73">
        <v>2021</v>
      </c>
      <c r="B526" s="74">
        <v>2</v>
      </c>
      <c r="C526" s="288">
        <v>44227</v>
      </c>
      <c r="D526" s="74">
        <v>376</v>
      </c>
      <c r="E526" s="74">
        <v>438</v>
      </c>
      <c r="F526" s="74">
        <v>3</v>
      </c>
      <c r="G526" s="75" t="s">
        <v>151</v>
      </c>
      <c r="H526" s="76" t="s">
        <v>152</v>
      </c>
      <c r="I526" s="76" t="s">
        <v>144</v>
      </c>
      <c r="J526" s="76">
        <v>3</v>
      </c>
      <c r="K526" s="76">
        <v>2</v>
      </c>
      <c r="L526" s="285">
        <v>336</v>
      </c>
      <c r="M526" s="286">
        <v>316.17599999999999</v>
      </c>
      <c r="N526" s="287">
        <v>359.85599999999999</v>
      </c>
      <c r="O526" s="111">
        <v>338</v>
      </c>
      <c r="P526" s="111">
        <v>338</v>
      </c>
      <c r="Q526" s="111">
        <v>346</v>
      </c>
      <c r="R526" s="111">
        <v>345</v>
      </c>
      <c r="S526" s="111">
        <v>337</v>
      </c>
      <c r="T526" s="77">
        <v>136</v>
      </c>
      <c r="U526" s="77">
        <v>128</v>
      </c>
      <c r="V526" s="111"/>
      <c r="W526" s="111">
        <v>350</v>
      </c>
      <c r="X526" s="111">
        <v>363</v>
      </c>
      <c r="Y526" s="111">
        <v>353</v>
      </c>
      <c r="Z526" s="111">
        <v>344</v>
      </c>
      <c r="AA526" s="77">
        <v>145</v>
      </c>
      <c r="AB526" s="77">
        <v>134</v>
      </c>
      <c r="AC526" s="111"/>
      <c r="AD526" s="111"/>
      <c r="AE526" s="111"/>
      <c r="AF526" s="111"/>
      <c r="AG526" s="111"/>
      <c r="AH526" s="77"/>
      <c r="AI526" s="77"/>
      <c r="AJ526" s="78">
        <v>346</v>
      </c>
      <c r="AK526" s="79">
        <v>67</v>
      </c>
      <c r="AL526" s="80">
        <v>161</v>
      </c>
      <c r="AM526" s="77">
        <v>80</v>
      </c>
      <c r="AN526" s="77">
        <v>136</v>
      </c>
      <c r="AO526" s="81">
        <v>7</v>
      </c>
      <c r="AP526" s="81">
        <v>4</v>
      </c>
      <c r="AQ526" s="81">
        <v>10</v>
      </c>
      <c r="AR526" s="81"/>
      <c r="AS526" s="81"/>
      <c r="AT526" s="81"/>
      <c r="AU526" s="81"/>
      <c r="AV526" s="81"/>
      <c r="AW526" s="81"/>
      <c r="AX526" s="82">
        <v>21</v>
      </c>
      <c r="AY526" s="83">
        <v>1341</v>
      </c>
      <c r="AZ526" s="149">
        <v>1.4999999999999999E-2</v>
      </c>
      <c r="BA526" s="84">
        <v>1.6E-2</v>
      </c>
      <c r="BB526" s="83"/>
      <c r="BC526" s="83">
        <v>0.1</v>
      </c>
      <c r="BD526" s="83">
        <v>4</v>
      </c>
      <c r="BE526" s="83">
        <v>7.3</v>
      </c>
      <c r="BF526" s="83">
        <v>464</v>
      </c>
      <c r="BG526" s="28" t="s">
        <v>153</v>
      </c>
      <c r="BH526" s="85" t="s">
        <v>154</v>
      </c>
      <c r="BI526" s="85" t="s">
        <v>155</v>
      </c>
      <c r="BJ526" s="85" t="s">
        <v>156</v>
      </c>
      <c r="BK526" s="85">
        <v>4</v>
      </c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  <c r="CW526" s="85"/>
    </row>
    <row r="527" spans="1:101" s="86" customFormat="1" ht="31.5" hidden="1" customHeight="1" x14ac:dyDescent="0.35">
      <c r="A527" s="73">
        <v>2021</v>
      </c>
      <c r="B527" s="74">
        <v>2</v>
      </c>
      <c r="C527" s="288">
        <v>44227</v>
      </c>
      <c r="D527" s="74">
        <v>18</v>
      </c>
      <c r="E527" s="74">
        <v>49</v>
      </c>
      <c r="F527" s="74">
        <v>4</v>
      </c>
      <c r="G527" s="75" t="s">
        <v>275</v>
      </c>
      <c r="H527" s="76" t="s">
        <v>276</v>
      </c>
      <c r="I527" s="76" t="s">
        <v>165</v>
      </c>
      <c r="J527" s="76">
        <v>2</v>
      </c>
      <c r="K527" s="76">
        <v>3</v>
      </c>
      <c r="L527" s="285">
        <v>100</v>
      </c>
      <c r="M527" s="286">
        <v>95.5</v>
      </c>
      <c r="N527" s="287">
        <v>104.5</v>
      </c>
      <c r="O527" s="111">
        <v>130</v>
      </c>
      <c r="P527" s="111"/>
      <c r="Q527" s="111"/>
      <c r="R527" s="111"/>
      <c r="S527" s="111"/>
      <c r="T527" s="77">
        <v>108</v>
      </c>
      <c r="U527" s="77"/>
      <c r="V527" s="111"/>
      <c r="W527" s="111"/>
      <c r="X527" s="111"/>
      <c r="Y527" s="111"/>
      <c r="Z527" s="111"/>
      <c r="AA527" s="77"/>
      <c r="AB527" s="77"/>
      <c r="AC527" s="111"/>
      <c r="AD527" s="111"/>
      <c r="AE527" s="111"/>
      <c r="AF527" s="111"/>
      <c r="AG527" s="111"/>
      <c r="AH527" s="77"/>
      <c r="AI527" s="77"/>
      <c r="AJ527" s="78">
        <v>130</v>
      </c>
      <c r="AK527" s="79">
        <v>101</v>
      </c>
      <c r="AL527" s="80">
        <v>107</v>
      </c>
      <c r="AM527" s="77">
        <v>67</v>
      </c>
      <c r="AN527" s="77">
        <v>108</v>
      </c>
      <c r="AO527" s="81">
        <v>6</v>
      </c>
      <c r="AP527" s="81"/>
      <c r="AQ527" s="81">
        <v>2</v>
      </c>
      <c r="AR527" s="81"/>
      <c r="AS527" s="81"/>
      <c r="AT527" s="81"/>
      <c r="AU527" s="81"/>
      <c r="AV527" s="81"/>
      <c r="AW527" s="81"/>
      <c r="AX527" s="82">
        <v>8</v>
      </c>
      <c r="AY527" s="83">
        <v>1436</v>
      </c>
      <c r="AZ527" s="149">
        <v>1.4999999999999999E-2</v>
      </c>
      <c r="BA527" s="84">
        <v>6.0000000000000001E-3</v>
      </c>
      <c r="BB527" s="83">
        <v>1</v>
      </c>
      <c r="BC527" s="83">
        <v>0.1</v>
      </c>
      <c r="BD527" s="83">
        <v>14.4</v>
      </c>
      <c r="BE527" s="83">
        <v>1</v>
      </c>
      <c r="BF527" s="83">
        <v>186.7</v>
      </c>
      <c r="BG527" s="28" t="s">
        <v>153</v>
      </c>
      <c r="BH527" s="85" t="s">
        <v>154</v>
      </c>
      <c r="BI527" s="85" t="s">
        <v>277</v>
      </c>
      <c r="BJ527" s="85" t="s">
        <v>167</v>
      </c>
      <c r="BK527" s="85">
        <v>4</v>
      </c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  <c r="CW527" s="85"/>
    </row>
    <row r="528" spans="1:101" s="86" customFormat="1" ht="31.5" hidden="1" customHeight="1" x14ac:dyDescent="0.35">
      <c r="A528" s="73">
        <v>2021</v>
      </c>
      <c r="B528" s="74">
        <v>2</v>
      </c>
      <c r="C528" s="288">
        <v>44227</v>
      </c>
      <c r="D528" s="74">
        <v>18</v>
      </c>
      <c r="E528" s="74">
        <v>50</v>
      </c>
      <c r="F528" s="74">
        <v>4</v>
      </c>
      <c r="G528" s="75" t="s">
        <v>278</v>
      </c>
      <c r="H528" s="76" t="s">
        <v>279</v>
      </c>
      <c r="I528" s="76" t="s">
        <v>165</v>
      </c>
      <c r="J528" s="76">
        <v>2</v>
      </c>
      <c r="K528" s="76">
        <v>3</v>
      </c>
      <c r="L528" s="285">
        <v>54</v>
      </c>
      <c r="M528" s="286">
        <v>51.57</v>
      </c>
      <c r="N528" s="287">
        <v>56.43</v>
      </c>
      <c r="O528" s="111">
        <v>71</v>
      </c>
      <c r="P528" s="111"/>
      <c r="Q528" s="111"/>
      <c r="R528" s="111"/>
      <c r="S528" s="111"/>
      <c r="T528" s="77">
        <v>108</v>
      </c>
      <c r="U528" s="77"/>
      <c r="V528" s="111"/>
      <c r="W528" s="111"/>
      <c r="X528" s="111"/>
      <c r="Y528" s="111"/>
      <c r="Z528" s="111"/>
      <c r="AA528" s="77"/>
      <c r="AB528" s="77"/>
      <c r="AC528" s="111"/>
      <c r="AD528" s="111"/>
      <c r="AE528" s="111"/>
      <c r="AF528" s="111"/>
      <c r="AG528" s="111"/>
      <c r="AH528" s="77"/>
      <c r="AI528" s="77"/>
      <c r="AJ528" s="78">
        <v>71</v>
      </c>
      <c r="AK528" s="79">
        <v>101</v>
      </c>
      <c r="AL528" s="80">
        <v>107</v>
      </c>
      <c r="AM528" s="77">
        <v>67</v>
      </c>
      <c r="AN528" s="77">
        <v>108</v>
      </c>
      <c r="AO528" s="81">
        <v>3</v>
      </c>
      <c r="AP528" s="81"/>
      <c r="AQ528" s="81">
        <v>4</v>
      </c>
      <c r="AR528" s="81"/>
      <c r="AS528" s="81"/>
      <c r="AT528" s="81"/>
      <c r="AU528" s="81"/>
      <c r="AV528" s="81"/>
      <c r="AW528" s="81"/>
      <c r="AX528" s="82">
        <v>7</v>
      </c>
      <c r="AY528" s="83">
        <v>1435</v>
      </c>
      <c r="AZ528" s="149">
        <v>1.4999999999999999E-2</v>
      </c>
      <c r="BA528" s="84">
        <v>5.0000000000000001E-3</v>
      </c>
      <c r="BB528" s="83">
        <v>1</v>
      </c>
      <c r="BC528" s="83">
        <v>0.1</v>
      </c>
      <c r="BD528" s="83">
        <v>26.6</v>
      </c>
      <c r="BE528" s="83">
        <v>0.5</v>
      </c>
      <c r="BF528" s="83">
        <v>101.9</v>
      </c>
      <c r="BG528" s="28" t="s">
        <v>153</v>
      </c>
      <c r="BH528" s="85" t="s">
        <v>154</v>
      </c>
      <c r="BI528" s="85" t="s">
        <v>280</v>
      </c>
      <c r="BJ528" s="85" t="s">
        <v>167</v>
      </c>
      <c r="BK528" s="85">
        <v>4</v>
      </c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  <c r="CW528" s="85"/>
    </row>
    <row r="529" spans="1:101" s="86" customFormat="1" ht="31.5" hidden="1" customHeight="1" x14ac:dyDescent="0.35">
      <c r="A529" s="73">
        <v>2021</v>
      </c>
      <c r="B529" s="74">
        <v>2</v>
      </c>
      <c r="C529" s="288">
        <v>44227</v>
      </c>
      <c r="D529" s="74">
        <v>135</v>
      </c>
      <c r="E529" s="74">
        <v>271</v>
      </c>
      <c r="F529" s="74">
        <v>4</v>
      </c>
      <c r="G529" s="75" t="s">
        <v>335</v>
      </c>
      <c r="H529" s="76" t="s">
        <v>336</v>
      </c>
      <c r="I529" s="76" t="s">
        <v>144</v>
      </c>
      <c r="J529" s="76">
        <v>4</v>
      </c>
      <c r="K529" s="76">
        <v>2</v>
      </c>
      <c r="L529" s="285">
        <v>161</v>
      </c>
      <c r="M529" s="286">
        <v>149.72999999999999</v>
      </c>
      <c r="N529" s="287">
        <v>172.27</v>
      </c>
      <c r="O529" s="111"/>
      <c r="P529" s="111"/>
      <c r="Q529" s="111"/>
      <c r="R529" s="111">
        <v>155</v>
      </c>
      <c r="S529" s="111">
        <v>163</v>
      </c>
      <c r="T529" s="77"/>
      <c r="U529" s="77">
        <v>97</v>
      </c>
      <c r="V529" s="111">
        <v>154</v>
      </c>
      <c r="W529" s="111">
        <v>170</v>
      </c>
      <c r="X529" s="111">
        <v>162</v>
      </c>
      <c r="Y529" s="111">
        <v>168</v>
      </c>
      <c r="Z529" s="111">
        <v>162</v>
      </c>
      <c r="AA529" s="77">
        <v>100</v>
      </c>
      <c r="AB529" s="77">
        <v>92</v>
      </c>
      <c r="AC529" s="111"/>
      <c r="AD529" s="111"/>
      <c r="AE529" s="111"/>
      <c r="AF529" s="111"/>
      <c r="AG529" s="111"/>
      <c r="AH529" s="77"/>
      <c r="AI529" s="77"/>
      <c r="AJ529" s="78">
        <v>162</v>
      </c>
      <c r="AK529" s="79">
        <v>151</v>
      </c>
      <c r="AL529" s="80">
        <v>95</v>
      </c>
      <c r="AM529" s="77">
        <v>149</v>
      </c>
      <c r="AN529" s="77">
        <v>96</v>
      </c>
      <c r="AO529" s="81">
        <v>5</v>
      </c>
      <c r="AP529" s="81">
        <v>1</v>
      </c>
      <c r="AQ529" s="81">
        <v>2</v>
      </c>
      <c r="AR529" s="81"/>
      <c r="AS529" s="81"/>
      <c r="AT529" s="81"/>
      <c r="AU529" s="81"/>
      <c r="AV529" s="81"/>
      <c r="AW529" s="81"/>
      <c r="AX529" s="82">
        <v>8</v>
      </c>
      <c r="AY529" s="83">
        <v>2118</v>
      </c>
      <c r="AZ529" s="149">
        <v>1.4999999999999999E-2</v>
      </c>
      <c r="BA529" s="84">
        <v>4.0000000000000001E-3</v>
      </c>
      <c r="BB529" s="83">
        <v>1</v>
      </c>
      <c r="BC529" s="83">
        <v>0.1</v>
      </c>
      <c r="BD529" s="83">
        <v>13.2</v>
      </c>
      <c r="BE529" s="83">
        <v>1.3</v>
      </c>
      <c r="BF529" s="83">
        <v>343.1</v>
      </c>
      <c r="BG529" s="28" t="s">
        <v>145</v>
      </c>
      <c r="BH529" s="85"/>
      <c r="BI529" s="85"/>
      <c r="BJ529" s="85"/>
      <c r="BK529" s="85">
        <v>4</v>
      </c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  <c r="CW529" s="85"/>
    </row>
    <row r="530" spans="1:101" s="86" customFormat="1" ht="31.5" hidden="1" customHeight="1" x14ac:dyDescent="0.35">
      <c r="A530" s="73">
        <v>2021</v>
      </c>
      <c r="B530" s="74">
        <v>2</v>
      </c>
      <c r="C530" s="288">
        <v>44227</v>
      </c>
      <c r="D530" s="74">
        <v>382</v>
      </c>
      <c r="E530" s="74">
        <v>449</v>
      </c>
      <c r="F530" s="74">
        <v>5</v>
      </c>
      <c r="G530" s="75" t="s">
        <v>272</v>
      </c>
      <c r="H530" s="76" t="s">
        <v>273</v>
      </c>
      <c r="I530" s="76" t="s">
        <v>144</v>
      </c>
      <c r="J530" s="76">
        <v>3</v>
      </c>
      <c r="K530" s="76">
        <v>1</v>
      </c>
      <c r="L530" s="285">
        <v>46</v>
      </c>
      <c r="M530" s="286">
        <v>40.985999999999997</v>
      </c>
      <c r="N530" s="287">
        <v>50.048000000000002</v>
      </c>
      <c r="O530" s="111">
        <v>46</v>
      </c>
      <c r="P530" s="111">
        <v>45</v>
      </c>
      <c r="Q530" s="111">
        <v>43</v>
      </c>
      <c r="R530" s="111">
        <v>45</v>
      </c>
      <c r="S530" s="111">
        <v>46</v>
      </c>
      <c r="T530" s="77">
        <v>87</v>
      </c>
      <c r="U530" s="77">
        <v>82</v>
      </c>
      <c r="V530" s="111">
        <v>46</v>
      </c>
      <c r="W530" s="111">
        <v>47</v>
      </c>
      <c r="X530" s="111">
        <v>46</v>
      </c>
      <c r="Y530" s="111">
        <v>46</v>
      </c>
      <c r="Z530" s="111">
        <v>45</v>
      </c>
      <c r="AA530" s="77">
        <v>91</v>
      </c>
      <c r="AB530" s="77">
        <v>86</v>
      </c>
      <c r="AC530" s="111"/>
      <c r="AD530" s="111"/>
      <c r="AE530" s="111"/>
      <c r="AF530" s="111"/>
      <c r="AG530" s="111"/>
      <c r="AH530" s="77"/>
      <c r="AI530" s="77"/>
      <c r="AJ530" s="78">
        <v>45.5</v>
      </c>
      <c r="AK530" s="79">
        <v>108</v>
      </c>
      <c r="AL530" s="80">
        <v>100</v>
      </c>
      <c r="AM530" s="77">
        <v>125</v>
      </c>
      <c r="AN530" s="77">
        <v>87</v>
      </c>
      <c r="AO530" s="81">
        <v>12</v>
      </c>
      <c r="AP530" s="81">
        <v>8</v>
      </c>
      <c r="AQ530" s="81">
        <v>11</v>
      </c>
      <c r="AR530" s="81"/>
      <c r="AS530" s="81"/>
      <c r="AT530" s="81"/>
      <c r="AU530" s="81"/>
      <c r="AV530" s="81"/>
      <c r="AW530" s="81"/>
      <c r="AX530" s="82">
        <v>31</v>
      </c>
      <c r="AY530" s="83">
        <v>1561</v>
      </c>
      <c r="AZ530" s="149">
        <v>1.4999999999999999E-2</v>
      </c>
      <c r="BA530" s="84">
        <v>0.02</v>
      </c>
      <c r="BB530" s="83"/>
      <c r="BC530" s="83">
        <v>0.7</v>
      </c>
      <c r="BD530" s="83">
        <v>33.9</v>
      </c>
      <c r="BE530" s="83">
        <v>1.4</v>
      </c>
      <c r="BF530" s="83">
        <v>71</v>
      </c>
      <c r="BG530" s="28" t="s">
        <v>153</v>
      </c>
      <c r="BH530" s="85" t="s">
        <v>154</v>
      </c>
      <c r="BI530" s="85" t="s">
        <v>274</v>
      </c>
      <c r="BJ530" s="85" t="s">
        <v>156</v>
      </c>
      <c r="BK530" s="85">
        <v>4</v>
      </c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  <c r="CW530" s="85"/>
    </row>
    <row r="531" spans="1:101" s="86" customFormat="1" ht="31.5" hidden="1" customHeight="1" x14ac:dyDescent="0.35">
      <c r="A531" s="73">
        <v>2021</v>
      </c>
      <c r="B531" s="74">
        <v>2</v>
      </c>
      <c r="C531" s="288">
        <v>44227</v>
      </c>
      <c r="D531" s="74">
        <v>137</v>
      </c>
      <c r="E531" s="74">
        <v>168</v>
      </c>
      <c r="F531" s="74">
        <v>6</v>
      </c>
      <c r="G531" s="75" t="s">
        <v>261</v>
      </c>
      <c r="H531" s="76" t="s">
        <v>262</v>
      </c>
      <c r="I531" s="76" t="s">
        <v>144</v>
      </c>
      <c r="J531" s="76">
        <v>3</v>
      </c>
      <c r="K531" s="76">
        <v>2</v>
      </c>
      <c r="L531" s="285">
        <v>619</v>
      </c>
      <c r="M531" s="286">
        <v>575.66999999999996</v>
      </c>
      <c r="N531" s="287">
        <v>662.33</v>
      </c>
      <c r="O531" s="111"/>
      <c r="P531" s="111">
        <v>686</v>
      </c>
      <c r="Q531" s="111">
        <v>655</v>
      </c>
      <c r="R531" s="111">
        <v>635</v>
      </c>
      <c r="S531" s="111"/>
      <c r="T531" s="77">
        <v>113</v>
      </c>
      <c r="U531" s="77"/>
      <c r="V531" s="111"/>
      <c r="W531" s="111"/>
      <c r="X531" s="111"/>
      <c r="Y531" s="111"/>
      <c r="Z531" s="111"/>
      <c r="AA531" s="77"/>
      <c r="AB531" s="77"/>
      <c r="AC531" s="111"/>
      <c r="AD531" s="111"/>
      <c r="AE531" s="111"/>
      <c r="AF531" s="111"/>
      <c r="AG531" s="111"/>
      <c r="AH531" s="77"/>
      <c r="AI531" s="77"/>
      <c r="AJ531" s="78">
        <v>658.7</v>
      </c>
      <c r="AK531" s="79">
        <v>90</v>
      </c>
      <c r="AL531" s="80">
        <v>116</v>
      </c>
      <c r="AM531" s="77">
        <v>96</v>
      </c>
      <c r="AN531" s="77">
        <v>113</v>
      </c>
      <c r="AO531" s="81">
        <v>4</v>
      </c>
      <c r="AP531" s="81"/>
      <c r="AQ531" s="81">
        <v>1</v>
      </c>
      <c r="AR531" s="81"/>
      <c r="AS531" s="81"/>
      <c r="AT531" s="81"/>
      <c r="AU531" s="81"/>
      <c r="AV531" s="81"/>
      <c r="AW531" s="81"/>
      <c r="AX531" s="82">
        <v>5</v>
      </c>
      <c r="AY531" s="83">
        <v>461</v>
      </c>
      <c r="AZ531" s="149">
        <v>1.4999999999999999E-2</v>
      </c>
      <c r="BA531" s="84">
        <v>1.0999999999999999E-2</v>
      </c>
      <c r="BB531" s="83">
        <v>1</v>
      </c>
      <c r="BC531" s="83">
        <v>0</v>
      </c>
      <c r="BD531" s="83">
        <v>0.7</v>
      </c>
      <c r="BE531" s="83">
        <v>3.3</v>
      </c>
      <c r="BF531" s="83">
        <v>303.7</v>
      </c>
      <c r="BG531" s="28" t="s">
        <v>145</v>
      </c>
      <c r="BH531" s="85"/>
      <c r="BI531" s="85"/>
      <c r="BJ531" s="85"/>
      <c r="BK531" s="85">
        <v>4</v>
      </c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  <c r="CW531" s="85"/>
    </row>
    <row r="532" spans="1:101" s="86" customFormat="1" ht="31.5" hidden="1" customHeight="1" x14ac:dyDescent="0.35">
      <c r="A532" s="73">
        <v>2021</v>
      </c>
      <c r="B532" s="74">
        <v>2</v>
      </c>
      <c r="C532" s="288">
        <v>44227</v>
      </c>
      <c r="D532" s="74">
        <v>137</v>
      </c>
      <c r="E532" s="74">
        <v>273</v>
      </c>
      <c r="F532" s="74">
        <v>6</v>
      </c>
      <c r="G532" s="75" t="s">
        <v>242</v>
      </c>
      <c r="H532" s="76" t="s">
        <v>243</v>
      </c>
      <c r="I532" s="76" t="s">
        <v>144</v>
      </c>
      <c r="J532" s="76">
        <v>3</v>
      </c>
      <c r="K532" s="76">
        <v>2</v>
      </c>
      <c r="L532" s="285">
        <v>564</v>
      </c>
      <c r="M532" s="286">
        <v>524.52</v>
      </c>
      <c r="N532" s="287">
        <v>603.48</v>
      </c>
      <c r="O532" s="111">
        <v>600</v>
      </c>
      <c r="P532" s="111"/>
      <c r="Q532" s="111"/>
      <c r="R532" s="111"/>
      <c r="S532" s="111"/>
      <c r="T532" s="77">
        <v>113</v>
      </c>
      <c r="U532" s="77"/>
      <c r="V532" s="111"/>
      <c r="W532" s="111"/>
      <c r="X532" s="111"/>
      <c r="Y532" s="111"/>
      <c r="Z532" s="111"/>
      <c r="AA532" s="77"/>
      <c r="AB532" s="77"/>
      <c r="AC532" s="111"/>
      <c r="AD532" s="111"/>
      <c r="AE532" s="111"/>
      <c r="AF532" s="111"/>
      <c r="AG532" s="111"/>
      <c r="AH532" s="77"/>
      <c r="AI532" s="77"/>
      <c r="AJ532" s="78">
        <v>600</v>
      </c>
      <c r="AK532" s="79">
        <v>93</v>
      </c>
      <c r="AL532" s="80">
        <v>116</v>
      </c>
      <c r="AM532" s="77">
        <v>96</v>
      </c>
      <c r="AN532" s="77">
        <v>113</v>
      </c>
      <c r="AO532" s="81">
        <v>3</v>
      </c>
      <c r="AP532" s="81"/>
      <c r="AQ532" s="81">
        <v>1</v>
      </c>
      <c r="AR532" s="81"/>
      <c r="AS532" s="81"/>
      <c r="AT532" s="81"/>
      <c r="AU532" s="81"/>
      <c r="AV532" s="81"/>
      <c r="AW532" s="81"/>
      <c r="AX532" s="82">
        <v>4</v>
      </c>
      <c r="AY532" s="83">
        <v>4</v>
      </c>
      <c r="AZ532" s="149">
        <v>1.4999999999999999E-2</v>
      </c>
      <c r="BA532" s="84">
        <v>1</v>
      </c>
      <c r="BB532" s="83"/>
      <c r="BC532" s="83">
        <v>0</v>
      </c>
      <c r="BD532" s="83">
        <v>0</v>
      </c>
      <c r="BE532" s="83">
        <v>2.4</v>
      </c>
      <c r="BF532" s="83">
        <v>2.4</v>
      </c>
      <c r="BG532" s="28" t="s">
        <v>145</v>
      </c>
      <c r="BH532" s="85"/>
      <c r="BI532" s="85"/>
      <c r="BJ532" s="85"/>
      <c r="BK532" s="85">
        <v>4</v>
      </c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  <c r="CW532" s="85"/>
    </row>
    <row r="533" spans="1:101" s="86" customFormat="1" ht="31.5" hidden="1" customHeight="1" x14ac:dyDescent="0.35">
      <c r="A533" s="73">
        <v>2021</v>
      </c>
      <c r="B533" s="74">
        <v>2</v>
      </c>
      <c r="C533" s="288">
        <v>44227</v>
      </c>
      <c r="D533" s="74">
        <v>224</v>
      </c>
      <c r="E533" s="74">
        <v>152</v>
      </c>
      <c r="F533" s="74">
        <v>6</v>
      </c>
      <c r="G533" s="75" t="s">
        <v>368</v>
      </c>
      <c r="H533" s="76" t="s">
        <v>369</v>
      </c>
      <c r="I533" s="76" t="s">
        <v>144</v>
      </c>
      <c r="J533" s="76">
        <v>4</v>
      </c>
      <c r="K533" s="76">
        <v>2</v>
      </c>
      <c r="L533" s="285">
        <v>155</v>
      </c>
      <c r="M533" s="286">
        <v>144.15</v>
      </c>
      <c r="N533" s="287">
        <v>165.85</v>
      </c>
      <c r="O533" s="111"/>
      <c r="P533" s="111"/>
      <c r="Q533" s="111"/>
      <c r="R533" s="111"/>
      <c r="S533" s="111"/>
      <c r="T533" s="77"/>
      <c r="U533" s="77"/>
      <c r="V533" s="111"/>
      <c r="W533" s="111"/>
      <c r="X533" s="111">
        <v>159</v>
      </c>
      <c r="Y533" s="111">
        <v>160</v>
      </c>
      <c r="Z533" s="111">
        <v>158</v>
      </c>
      <c r="AA533" s="77">
        <v>115</v>
      </c>
      <c r="AB533" s="77">
        <v>99</v>
      </c>
      <c r="AC533" s="111"/>
      <c r="AD533" s="111"/>
      <c r="AE533" s="111"/>
      <c r="AF533" s="111"/>
      <c r="AG533" s="111"/>
      <c r="AH533" s="77"/>
      <c r="AI533" s="77"/>
      <c r="AJ533" s="78">
        <v>159</v>
      </c>
      <c r="AK533" s="79">
        <v>142</v>
      </c>
      <c r="AL533" s="80">
        <v>101</v>
      </c>
      <c r="AM533" s="77">
        <v>135</v>
      </c>
      <c r="AN533" s="77">
        <v>107</v>
      </c>
      <c r="AO533" s="81">
        <v>3</v>
      </c>
      <c r="AP533" s="81">
        <v>4</v>
      </c>
      <c r="AQ533" s="81">
        <v>4</v>
      </c>
      <c r="AR533" s="81"/>
      <c r="AS533" s="81"/>
      <c r="AT533" s="81"/>
      <c r="AU533" s="81"/>
      <c r="AV533" s="81"/>
      <c r="AW533" s="81"/>
      <c r="AX533" s="82">
        <v>11</v>
      </c>
      <c r="AY533" s="83">
        <v>761</v>
      </c>
      <c r="AZ533" s="149">
        <v>1.4999999999999999E-2</v>
      </c>
      <c r="BA533" s="84">
        <v>1.4E-2</v>
      </c>
      <c r="BB533" s="83">
        <v>1</v>
      </c>
      <c r="BC533" s="83">
        <v>0.1</v>
      </c>
      <c r="BD533" s="83">
        <v>4.9000000000000004</v>
      </c>
      <c r="BE533" s="83">
        <v>1.7</v>
      </c>
      <c r="BF533" s="83">
        <v>121</v>
      </c>
      <c r="BG533" s="28" t="s">
        <v>370</v>
      </c>
      <c r="BH533" s="85" t="s">
        <v>371</v>
      </c>
      <c r="BI533" s="85"/>
      <c r="BJ533" s="85"/>
      <c r="BK533" s="85">
        <v>4</v>
      </c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  <c r="CW533" s="85"/>
    </row>
    <row r="534" spans="1:101" s="86" customFormat="1" ht="31.5" hidden="1" customHeight="1" x14ac:dyDescent="0.35">
      <c r="A534" s="73">
        <v>2021</v>
      </c>
      <c r="B534" s="74">
        <v>2</v>
      </c>
      <c r="C534" s="288">
        <v>44227</v>
      </c>
      <c r="D534" s="74">
        <v>47</v>
      </c>
      <c r="E534" s="74">
        <v>122</v>
      </c>
      <c r="F534" s="74">
        <v>7</v>
      </c>
      <c r="G534" s="75" t="s">
        <v>163</v>
      </c>
      <c r="H534" s="76" t="s">
        <v>164</v>
      </c>
      <c r="I534" s="76" t="s">
        <v>165</v>
      </c>
      <c r="J534" s="76">
        <v>2</v>
      </c>
      <c r="K534" s="76">
        <v>1</v>
      </c>
      <c r="L534" s="285">
        <v>280</v>
      </c>
      <c r="M534" s="286">
        <v>267.39999999999998</v>
      </c>
      <c r="N534" s="287">
        <v>292.60000000000002</v>
      </c>
      <c r="O534" s="111"/>
      <c r="P534" s="111"/>
      <c r="Q534" s="111"/>
      <c r="R534" s="111"/>
      <c r="S534" s="111"/>
      <c r="T534" s="77"/>
      <c r="U534" s="77"/>
      <c r="V534" s="111"/>
      <c r="W534" s="111"/>
      <c r="X534" s="111"/>
      <c r="Y534" s="111"/>
      <c r="Z534" s="111"/>
      <c r="AA534" s="77"/>
      <c r="AB534" s="77"/>
      <c r="AC534" s="111"/>
      <c r="AD534" s="111"/>
      <c r="AE534" s="111"/>
      <c r="AF534" s="111"/>
      <c r="AG534" s="111"/>
      <c r="AH534" s="77"/>
      <c r="AI534" s="77"/>
      <c r="AJ534" s="78"/>
      <c r="AK534" s="79">
        <v>63</v>
      </c>
      <c r="AL534" s="80">
        <v>115</v>
      </c>
      <c r="AM534" s="77"/>
      <c r="AN534" s="77"/>
      <c r="AO534" s="81">
        <v>2</v>
      </c>
      <c r="AP534" s="81"/>
      <c r="AQ534" s="81">
        <v>3</v>
      </c>
      <c r="AR534" s="81"/>
      <c r="AS534" s="81"/>
      <c r="AT534" s="81"/>
      <c r="AU534" s="81"/>
      <c r="AV534" s="81"/>
      <c r="AW534" s="81"/>
      <c r="AX534" s="82">
        <v>5</v>
      </c>
      <c r="AY534" s="83">
        <v>5</v>
      </c>
      <c r="AZ534" s="149">
        <v>1.4999999999999999E-2</v>
      </c>
      <c r="BA534" s="84">
        <v>1</v>
      </c>
      <c r="BB534" s="83"/>
      <c r="BC534" s="83">
        <v>0</v>
      </c>
      <c r="BD534" s="83">
        <v>0</v>
      </c>
      <c r="BE534" s="83"/>
      <c r="BF534" s="83"/>
      <c r="BG534" s="28" t="s">
        <v>153</v>
      </c>
      <c r="BH534" s="85" t="s">
        <v>154</v>
      </c>
      <c r="BI534" s="85" t="s">
        <v>166</v>
      </c>
      <c r="BJ534" s="85" t="s">
        <v>167</v>
      </c>
      <c r="BK534" s="85">
        <v>4</v>
      </c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  <c r="CW534" s="85"/>
    </row>
    <row r="535" spans="1:101" s="86" customFormat="1" ht="31.5" customHeight="1" x14ac:dyDescent="0.35">
      <c r="A535" s="73">
        <v>2021</v>
      </c>
      <c r="B535" s="74">
        <v>2</v>
      </c>
      <c r="C535" s="288">
        <v>44227</v>
      </c>
      <c r="D535" s="74">
        <v>405</v>
      </c>
      <c r="E535" s="74">
        <v>619</v>
      </c>
      <c r="F535" s="74">
        <v>7</v>
      </c>
      <c r="G535" s="75" t="s">
        <v>288</v>
      </c>
      <c r="H535" s="76" t="s">
        <v>289</v>
      </c>
      <c r="I535" s="76" t="s">
        <v>144</v>
      </c>
      <c r="J535" s="76">
        <v>1</v>
      </c>
      <c r="K535" s="76">
        <v>5</v>
      </c>
      <c r="L535" s="285">
        <v>420</v>
      </c>
      <c r="M535" s="286">
        <v>385.98</v>
      </c>
      <c r="N535" s="287">
        <v>454.02</v>
      </c>
      <c r="O535" s="111"/>
      <c r="P535" s="111">
        <v>466</v>
      </c>
      <c r="Q535" s="111">
        <v>453</v>
      </c>
      <c r="R535" s="111">
        <v>460</v>
      </c>
      <c r="S535" s="111">
        <v>450</v>
      </c>
      <c r="T535" s="77"/>
      <c r="U535" s="77">
        <v>193</v>
      </c>
      <c r="V535" s="111">
        <v>452</v>
      </c>
      <c r="W535" s="111">
        <v>426</v>
      </c>
      <c r="X535" s="111">
        <v>438</v>
      </c>
      <c r="Y535" s="111">
        <v>432</v>
      </c>
      <c r="Z535" s="111">
        <v>428</v>
      </c>
      <c r="AA535" s="77">
        <v>151</v>
      </c>
      <c r="AB535" s="77">
        <v>145</v>
      </c>
      <c r="AC535" s="111"/>
      <c r="AD535" s="111"/>
      <c r="AE535" s="111"/>
      <c r="AF535" s="111"/>
      <c r="AG535" s="111"/>
      <c r="AH535" s="77"/>
      <c r="AI535" s="77"/>
      <c r="AJ535" s="78">
        <v>445</v>
      </c>
      <c r="AK535" s="79">
        <v>18</v>
      </c>
      <c r="AL535" s="80">
        <v>200</v>
      </c>
      <c r="AM535" s="77">
        <v>22</v>
      </c>
      <c r="AN535" s="77">
        <v>163</v>
      </c>
      <c r="AO535" s="81">
        <v>4</v>
      </c>
      <c r="AP535" s="81">
        <v>1</v>
      </c>
      <c r="AQ535" s="81">
        <v>4</v>
      </c>
      <c r="AR535" s="81"/>
      <c r="AS535" s="81"/>
      <c r="AT535" s="81"/>
      <c r="AU535" s="81"/>
      <c r="AV535" s="81"/>
      <c r="AW535" s="81"/>
      <c r="AX535" s="82">
        <v>9</v>
      </c>
      <c r="AY535" s="83">
        <v>729</v>
      </c>
      <c r="AZ535" s="149">
        <v>1.4999999999999999E-2</v>
      </c>
      <c r="BA535" s="84">
        <v>1.2E-2</v>
      </c>
      <c r="BB535" s="83">
        <v>1</v>
      </c>
      <c r="BC535" s="83">
        <v>0</v>
      </c>
      <c r="BD535" s="83">
        <v>1.7</v>
      </c>
      <c r="BE535" s="83">
        <v>4</v>
      </c>
      <c r="BF535" s="83">
        <v>324.39999999999998</v>
      </c>
      <c r="BG535" s="28" t="s">
        <v>148</v>
      </c>
      <c r="BH535" s="85" t="s">
        <v>149</v>
      </c>
      <c r="BI535" s="85" t="s">
        <v>290</v>
      </c>
      <c r="BJ535" s="85"/>
      <c r="BK535" s="85">
        <v>4</v>
      </c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  <c r="CW535" s="85"/>
    </row>
    <row r="536" spans="1:101" s="86" customFormat="1" ht="31.5" customHeight="1" x14ac:dyDescent="0.35">
      <c r="A536" s="73">
        <v>2021</v>
      </c>
      <c r="B536" s="74">
        <v>2</v>
      </c>
      <c r="C536" s="288">
        <v>44227</v>
      </c>
      <c r="D536" s="74">
        <v>405</v>
      </c>
      <c r="E536" s="74">
        <v>620</v>
      </c>
      <c r="F536" s="74">
        <v>7</v>
      </c>
      <c r="G536" s="75" t="s">
        <v>291</v>
      </c>
      <c r="H536" s="76" t="s">
        <v>292</v>
      </c>
      <c r="I536" s="76" t="s">
        <v>144</v>
      </c>
      <c r="J536" s="76">
        <v>1</v>
      </c>
      <c r="K536" s="76">
        <v>5</v>
      </c>
      <c r="L536" s="285">
        <v>233</v>
      </c>
      <c r="M536" s="286">
        <v>214.01050000000001</v>
      </c>
      <c r="N536" s="287">
        <v>251.98949999999999</v>
      </c>
      <c r="O536" s="111"/>
      <c r="P536" s="111">
        <v>249</v>
      </c>
      <c r="Q536" s="111">
        <v>245</v>
      </c>
      <c r="R536" s="111">
        <v>249</v>
      </c>
      <c r="S536" s="111">
        <v>239</v>
      </c>
      <c r="T536" s="77"/>
      <c r="U536" s="77">
        <v>193</v>
      </c>
      <c r="V536" s="111">
        <v>243</v>
      </c>
      <c r="W536" s="111">
        <v>231</v>
      </c>
      <c r="X536" s="111">
        <v>242</v>
      </c>
      <c r="Y536" s="111">
        <v>248</v>
      </c>
      <c r="Z536" s="111">
        <v>241</v>
      </c>
      <c r="AA536" s="77">
        <v>151</v>
      </c>
      <c r="AB536" s="77">
        <v>145</v>
      </c>
      <c r="AC536" s="111"/>
      <c r="AD536" s="111"/>
      <c r="AE536" s="111"/>
      <c r="AF536" s="111"/>
      <c r="AG536" s="111"/>
      <c r="AH536" s="77"/>
      <c r="AI536" s="77"/>
      <c r="AJ536" s="78">
        <v>243</v>
      </c>
      <c r="AK536" s="79">
        <v>18</v>
      </c>
      <c r="AL536" s="80">
        <v>200</v>
      </c>
      <c r="AM536" s="77">
        <v>22</v>
      </c>
      <c r="AN536" s="77">
        <v>163</v>
      </c>
      <c r="AO536" s="81">
        <v>7</v>
      </c>
      <c r="AP536" s="81">
        <v>1</v>
      </c>
      <c r="AQ536" s="81">
        <v>1</v>
      </c>
      <c r="AR536" s="81">
        <v>1</v>
      </c>
      <c r="AS536" s="81"/>
      <c r="AT536" s="81"/>
      <c r="AU536" s="81"/>
      <c r="AV536" s="81"/>
      <c r="AW536" s="81"/>
      <c r="AX536" s="82">
        <v>10</v>
      </c>
      <c r="AY536" s="83">
        <v>730</v>
      </c>
      <c r="AZ536" s="149">
        <v>1.4999999999999999E-2</v>
      </c>
      <c r="BA536" s="84">
        <v>1.4E-2</v>
      </c>
      <c r="BB536" s="83">
        <v>1</v>
      </c>
      <c r="BC536" s="83">
        <v>0</v>
      </c>
      <c r="BD536" s="83">
        <v>3.1</v>
      </c>
      <c r="BE536" s="83">
        <v>2.4</v>
      </c>
      <c r="BF536" s="83">
        <v>177.4</v>
      </c>
      <c r="BG536" s="28" t="s">
        <v>148</v>
      </c>
      <c r="BH536" s="85" t="s">
        <v>149</v>
      </c>
      <c r="BI536" s="85" t="s">
        <v>217</v>
      </c>
      <c r="BJ536" s="85"/>
      <c r="BK536" s="85">
        <v>4</v>
      </c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  <c r="CW536" s="85"/>
    </row>
    <row r="537" spans="1:101" s="86" customFormat="1" ht="31.5" customHeight="1" x14ac:dyDescent="0.35">
      <c r="A537" s="73">
        <v>2021</v>
      </c>
      <c r="B537" s="74">
        <v>2</v>
      </c>
      <c r="C537" s="288">
        <v>44227</v>
      </c>
      <c r="D537" s="74">
        <v>405</v>
      </c>
      <c r="E537" s="74">
        <v>621</v>
      </c>
      <c r="F537" s="74">
        <v>7</v>
      </c>
      <c r="G537" s="75" t="s">
        <v>293</v>
      </c>
      <c r="H537" s="76" t="s">
        <v>294</v>
      </c>
      <c r="I537" s="76" t="s">
        <v>144</v>
      </c>
      <c r="J537" s="76">
        <v>1</v>
      </c>
      <c r="K537" s="76">
        <v>5</v>
      </c>
      <c r="L537" s="285">
        <v>191.5</v>
      </c>
      <c r="M537" s="286">
        <v>175.98849999999999</v>
      </c>
      <c r="N537" s="287">
        <v>207.01150000000001</v>
      </c>
      <c r="O537" s="111"/>
      <c r="P537" s="111">
        <v>207</v>
      </c>
      <c r="Q537" s="111">
        <v>200</v>
      </c>
      <c r="R537" s="111">
        <v>211</v>
      </c>
      <c r="S537" s="111">
        <v>203</v>
      </c>
      <c r="T537" s="77"/>
      <c r="U537" s="77">
        <v>193</v>
      </c>
      <c r="V537" s="111">
        <v>207</v>
      </c>
      <c r="W537" s="111">
        <v>201</v>
      </c>
      <c r="X537" s="111">
        <v>205</v>
      </c>
      <c r="Y537" s="111">
        <v>201</v>
      </c>
      <c r="Z537" s="111">
        <v>193</v>
      </c>
      <c r="AA537" s="77">
        <v>151</v>
      </c>
      <c r="AB537" s="77">
        <v>145</v>
      </c>
      <c r="AC537" s="111"/>
      <c r="AD537" s="111"/>
      <c r="AE537" s="111"/>
      <c r="AF537" s="111"/>
      <c r="AG537" s="111"/>
      <c r="AH537" s="77"/>
      <c r="AI537" s="77"/>
      <c r="AJ537" s="78">
        <v>203.1</v>
      </c>
      <c r="AK537" s="79">
        <v>18</v>
      </c>
      <c r="AL537" s="80">
        <v>200</v>
      </c>
      <c r="AM537" s="77">
        <v>22</v>
      </c>
      <c r="AN537" s="77">
        <v>163</v>
      </c>
      <c r="AO537" s="81">
        <v>5</v>
      </c>
      <c r="AP537" s="81">
        <v>2</v>
      </c>
      <c r="AQ537" s="81">
        <v>4</v>
      </c>
      <c r="AR537" s="81"/>
      <c r="AS537" s="81"/>
      <c r="AT537" s="81"/>
      <c r="AU537" s="81"/>
      <c r="AV537" s="81"/>
      <c r="AW537" s="81"/>
      <c r="AX537" s="82">
        <v>11</v>
      </c>
      <c r="AY537" s="83">
        <v>731</v>
      </c>
      <c r="AZ537" s="149">
        <v>1.4999999999999999E-2</v>
      </c>
      <c r="BA537" s="84">
        <v>1.4999999999999999E-2</v>
      </c>
      <c r="BB537" s="83">
        <v>1</v>
      </c>
      <c r="BC537" s="83">
        <v>0.1</v>
      </c>
      <c r="BD537" s="83">
        <v>3.8</v>
      </c>
      <c r="BE537" s="83">
        <v>2.2000000000000002</v>
      </c>
      <c r="BF537" s="83">
        <v>148.5</v>
      </c>
      <c r="BG537" s="28" t="s">
        <v>148</v>
      </c>
      <c r="BH537" s="85" t="s">
        <v>149</v>
      </c>
      <c r="BI537" s="85" t="s">
        <v>217</v>
      </c>
      <c r="BJ537" s="85"/>
      <c r="BK537" s="85">
        <v>4</v>
      </c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  <c r="CW537" s="85"/>
    </row>
    <row r="538" spans="1:101" s="86" customFormat="1" ht="31.5" customHeight="1" x14ac:dyDescent="0.35">
      <c r="A538" s="73">
        <v>2021</v>
      </c>
      <c r="B538" s="74">
        <v>2</v>
      </c>
      <c r="C538" s="288">
        <v>44227</v>
      </c>
      <c r="D538" s="74">
        <v>405</v>
      </c>
      <c r="E538" s="74">
        <v>622</v>
      </c>
      <c r="F538" s="74">
        <v>7</v>
      </c>
      <c r="G538" s="75" t="s">
        <v>295</v>
      </c>
      <c r="H538" s="76" t="s">
        <v>296</v>
      </c>
      <c r="I538" s="76" t="s">
        <v>144</v>
      </c>
      <c r="J538" s="76">
        <v>1</v>
      </c>
      <c r="K538" s="76">
        <v>5</v>
      </c>
      <c r="L538" s="285">
        <v>187</v>
      </c>
      <c r="M538" s="286">
        <v>172.41399999999999</v>
      </c>
      <c r="N538" s="287">
        <v>201.58600000000001</v>
      </c>
      <c r="O538" s="111"/>
      <c r="P538" s="111">
        <v>240</v>
      </c>
      <c r="Q538" s="111">
        <v>199</v>
      </c>
      <c r="R538" s="111">
        <v>219</v>
      </c>
      <c r="S538" s="111">
        <v>202</v>
      </c>
      <c r="T538" s="77"/>
      <c r="U538" s="77">
        <v>193</v>
      </c>
      <c r="V538" s="111">
        <v>214</v>
      </c>
      <c r="W538" s="111">
        <v>181</v>
      </c>
      <c r="X538" s="111">
        <v>187</v>
      </c>
      <c r="Y538" s="111">
        <v>196</v>
      </c>
      <c r="Z538" s="111">
        <v>194</v>
      </c>
      <c r="AA538" s="77">
        <v>151</v>
      </c>
      <c r="AB538" s="77">
        <v>145</v>
      </c>
      <c r="AC538" s="111"/>
      <c r="AD538" s="111"/>
      <c r="AE538" s="111"/>
      <c r="AF538" s="111"/>
      <c r="AG538" s="111"/>
      <c r="AH538" s="77"/>
      <c r="AI538" s="77"/>
      <c r="AJ538" s="78">
        <v>203.6</v>
      </c>
      <c r="AK538" s="79">
        <v>18</v>
      </c>
      <c r="AL538" s="80">
        <v>200</v>
      </c>
      <c r="AM538" s="77">
        <v>22</v>
      </c>
      <c r="AN538" s="77">
        <v>163</v>
      </c>
      <c r="AO538" s="81">
        <v>10</v>
      </c>
      <c r="AP538" s="81">
        <v>6</v>
      </c>
      <c r="AQ538" s="81">
        <v>9</v>
      </c>
      <c r="AR538" s="81"/>
      <c r="AS538" s="81"/>
      <c r="AT538" s="81"/>
      <c r="AU538" s="81"/>
      <c r="AV538" s="81"/>
      <c r="AW538" s="81"/>
      <c r="AX538" s="82">
        <v>25</v>
      </c>
      <c r="AY538" s="83">
        <v>745</v>
      </c>
      <c r="AZ538" s="149">
        <v>1.4999999999999999E-2</v>
      </c>
      <c r="BA538" s="84">
        <v>3.4000000000000002E-2</v>
      </c>
      <c r="BB538" s="83"/>
      <c r="BC538" s="83">
        <v>0.1</v>
      </c>
      <c r="BD538" s="83">
        <v>4</v>
      </c>
      <c r="BE538" s="83">
        <v>5.0999999999999996</v>
      </c>
      <c r="BF538" s="83">
        <v>151.69999999999999</v>
      </c>
      <c r="BG538" s="28" t="s">
        <v>148</v>
      </c>
      <c r="BH538" s="85" t="s">
        <v>149</v>
      </c>
      <c r="BI538" s="85" t="s">
        <v>217</v>
      </c>
      <c r="BJ538" s="85"/>
      <c r="BK538" s="85">
        <v>4</v>
      </c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  <c r="CW538" s="85"/>
    </row>
    <row r="539" spans="1:101" s="86" customFormat="1" ht="31.5" hidden="1" customHeight="1" x14ac:dyDescent="0.35">
      <c r="A539" s="73">
        <v>2021</v>
      </c>
      <c r="B539" s="74">
        <v>2</v>
      </c>
      <c r="C539" s="288">
        <v>44227</v>
      </c>
      <c r="D539" s="74">
        <v>148</v>
      </c>
      <c r="E539" s="74">
        <v>347</v>
      </c>
      <c r="F539" s="74">
        <v>8</v>
      </c>
      <c r="G539" s="75" t="s">
        <v>157</v>
      </c>
      <c r="H539" s="76" t="s">
        <v>158</v>
      </c>
      <c r="I539" s="76" t="s">
        <v>159</v>
      </c>
      <c r="J539" s="76">
        <v>1</v>
      </c>
      <c r="K539" s="76">
        <v>1</v>
      </c>
      <c r="L539" s="285">
        <v>500</v>
      </c>
      <c r="M539" s="286">
        <v>465</v>
      </c>
      <c r="N539" s="287">
        <v>535</v>
      </c>
      <c r="O539" s="111">
        <v>533</v>
      </c>
      <c r="P539" s="111">
        <v>512</v>
      </c>
      <c r="Q539" s="111">
        <v>523</v>
      </c>
      <c r="R539" s="111">
        <v>503</v>
      </c>
      <c r="S539" s="111">
        <v>500</v>
      </c>
      <c r="T539" s="77">
        <v>170</v>
      </c>
      <c r="U539" s="77">
        <v>165</v>
      </c>
      <c r="V539" s="111">
        <v>590</v>
      </c>
      <c r="W539" s="111">
        <v>502</v>
      </c>
      <c r="X539" s="111">
        <v>502</v>
      </c>
      <c r="Y539" s="111">
        <v>502</v>
      </c>
      <c r="Z539" s="111">
        <v>506</v>
      </c>
      <c r="AA539" s="77">
        <v>168</v>
      </c>
      <c r="AB539" s="77">
        <v>171</v>
      </c>
      <c r="AC539" s="111"/>
      <c r="AD539" s="111"/>
      <c r="AE539" s="111"/>
      <c r="AF539" s="111"/>
      <c r="AG539" s="111"/>
      <c r="AH539" s="77"/>
      <c r="AI539" s="77"/>
      <c r="AJ539" s="78">
        <v>517.29999999999995</v>
      </c>
      <c r="AK539" s="79">
        <v>40</v>
      </c>
      <c r="AL539" s="80">
        <v>144</v>
      </c>
      <c r="AM539" s="77">
        <v>43</v>
      </c>
      <c r="AN539" s="77">
        <v>169</v>
      </c>
      <c r="AO539" s="81">
        <v>2</v>
      </c>
      <c r="AP539" s="81">
        <v>2</v>
      </c>
      <c r="AQ539" s="81">
        <v>2</v>
      </c>
      <c r="AR539" s="81"/>
      <c r="AS539" s="81"/>
      <c r="AT539" s="81"/>
      <c r="AU539" s="81"/>
      <c r="AV539" s="81"/>
      <c r="AW539" s="81"/>
      <c r="AX539" s="82">
        <v>6</v>
      </c>
      <c r="AY539" s="83">
        <v>244</v>
      </c>
      <c r="AZ539" s="149">
        <v>1.4999999999999999E-2</v>
      </c>
      <c r="BA539" s="84">
        <v>2.5000000000000001E-2</v>
      </c>
      <c r="BB539" s="83"/>
      <c r="BC539" s="83">
        <v>0</v>
      </c>
      <c r="BD539" s="83">
        <v>0.5</v>
      </c>
      <c r="BE539" s="83">
        <v>3.1</v>
      </c>
      <c r="BF539" s="83">
        <v>126.2</v>
      </c>
      <c r="BG539" s="28" t="s">
        <v>160</v>
      </c>
      <c r="BH539" s="85" t="s">
        <v>160</v>
      </c>
      <c r="BI539" s="85"/>
      <c r="BJ539" s="85"/>
      <c r="BK539" s="85">
        <v>4</v>
      </c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  <c r="CW539" s="85"/>
    </row>
    <row r="540" spans="1:101" s="86" customFormat="1" ht="31.5" hidden="1" customHeight="1" x14ac:dyDescent="0.35">
      <c r="A540" s="73">
        <v>2021</v>
      </c>
      <c r="B540" s="74">
        <v>2</v>
      </c>
      <c r="C540" s="288">
        <v>44227</v>
      </c>
      <c r="D540" s="74">
        <v>148</v>
      </c>
      <c r="E540" s="74">
        <v>348</v>
      </c>
      <c r="F540" s="74">
        <v>8</v>
      </c>
      <c r="G540" s="75" t="s">
        <v>161</v>
      </c>
      <c r="H540" s="76" t="s">
        <v>162</v>
      </c>
      <c r="I540" s="76" t="s">
        <v>159</v>
      </c>
      <c r="J540" s="76">
        <v>1</v>
      </c>
      <c r="K540" s="76">
        <v>1</v>
      </c>
      <c r="L540" s="285">
        <v>500</v>
      </c>
      <c r="M540" s="286">
        <v>465</v>
      </c>
      <c r="N540" s="287">
        <v>535</v>
      </c>
      <c r="O540" s="111">
        <v>936</v>
      </c>
      <c r="P540" s="111">
        <v>971</v>
      </c>
      <c r="Q540" s="111">
        <v>975</v>
      </c>
      <c r="R540" s="111">
        <v>944</v>
      </c>
      <c r="S540" s="111">
        <v>969</v>
      </c>
      <c r="T540" s="77">
        <v>170</v>
      </c>
      <c r="U540" s="77">
        <v>165</v>
      </c>
      <c r="V540" s="111">
        <v>1339</v>
      </c>
      <c r="W540" s="111">
        <v>967</v>
      </c>
      <c r="X540" s="111">
        <v>993</v>
      </c>
      <c r="Y540" s="111">
        <v>993</v>
      </c>
      <c r="Z540" s="111">
        <v>972</v>
      </c>
      <c r="AA540" s="77">
        <v>168</v>
      </c>
      <c r="AB540" s="77">
        <v>171</v>
      </c>
      <c r="AC540" s="111"/>
      <c r="AD540" s="111"/>
      <c r="AE540" s="111"/>
      <c r="AF540" s="111"/>
      <c r="AG540" s="111"/>
      <c r="AH540" s="77"/>
      <c r="AI540" s="77"/>
      <c r="AJ540" s="78">
        <v>1005.9</v>
      </c>
      <c r="AK540" s="79">
        <v>40</v>
      </c>
      <c r="AL540" s="80">
        <v>144</v>
      </c>
      <c r="AM540" s="77">
        <v>43</v>
      </c>
      <c r="AN540" s="77">
        <v>169</v>
      </c>
      <c r="AO540" s="81">
        <v>18</v>
      </c>
      <c r="AP540" s="81">
        <v>2</v>
      </c>
      <c r="AQ540" s="81">
        <v>5</v>
      </c>
      <c r="AR540" s="81"/>
      <c r="AS540" s="81"/>
      <c r="AT540" s="81"/>
      <c r="AU540" s="81"/>
      <c r="AV540" s="81"/>
      <c r="AW540" s="81"/>
      <c r="AX540" s="82">
        <v>25</v>
      </c>
      <c r="AY540" s="83">
        <v>837</v>
      </c>
      <c r="AZ540" s="149">
        <v>1.4999999999999999E-2</v>
      </c>
      <c r="BA540" s="84">
        <v>0.03</v>
      </c>
      <c r="BB540" s="83"/>
      <c r="BC540" s="83">
        <v>0.1</v>
      </c>
      <c r="BD540" s="83">
        <v>1.7</v>
      </c>
      <c r="BE540" s="83">
        <v>25.1</v>
      </c>
      <c r="BF540" s="83">
        <v>841.9</v>
      </c>
      <c r="BG540" s="28" t="s">
        <v>160</v>
      </c>
      <c r="BH540" s="85" t="s">
        <v>160</v>
      </c>
      <c r="BI540" s="85"/>
      <c r="BJ540" s="85"/>
      <c r="BK540" s="85">
        <v>4</v>
      </c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  <c r="CW540" s="85"/>
    </row>
    <row r="541" spans="1:101" s="86" customFormat="1" ht="31.5" customHeight="1" x14ac:dyDescent="0.35">
      <c r="A541" s="73">
        <v>2021</v>
      </c>
      <c r="B541" s="74">
        <v>2</v>
      </c>
      <c r="C541" s="288">
        <v>44227</v>
      </c>
      <c r="D541" s="74">
        <v>159</v>
      </c>
      <c r="E541" s="74">
        <v>299</v>
      </c>
      <c r="F541" s="74">
        <v>28</v>
      </c>
      <c r="G541" s="75" t="s">
        <v>181</v>
      </c>
      <c r="H541" s="76" t="s">
        <v>182</v>
      </c>
      <c r="I541" s="76" t="s">
        <v>183</v>
      </c>
      <c r="J541" s="76">
        <v>3</v>
      </c>
      <c r="K541" s="76">
        <v>2</v>
      </c>
      <c r="L541" s="285">
        <v>115</v>
      </c>
      <c r="M541" s="286">
        <v>106.95</v>
      </c>
      <c r="N541" s="287">
        <v>123.05</v>
      </c>
      <c r="O541" s="111">
        <v>113</v>
      </c>
      <c r="P541" s="111">
        <v>103</v>
      </c>
      <c r="Q541" s="111">
        <v>109</v>
      </c>
      <c r="R541" s="111">
        <v>115</v>
      </c>
      <c r="S541" s="111">
        <v>116</v>
      </c>
      <c r="T541" s="77">
        <v>117</v>
      </c>
      <c r="U541" s="77">
        <v>103</v>
      </c>
      <c r="V541" s="111"/>
      <c r="W541" s="111">
        <v>112</v>
      </c>
      <c r="X541" s="111">
        <v>109</v>
      </c>
      <c r="Y541" s="111">
        <v>109</v>
      </c>
      <c r="Z541" s="111">
        <v>108</v>
      </c>
      <c r="AA541" s="77">
        <v>140</v>
      </c>
      <c r="AB541" s="77">
        <v>140</v>
      </c>
      <c r="AC541" s="111"/>
      <c r="AD541" s="111"/>
      <c r="AE541" s="111"/>
      <c r="AF541" s="111"/>
      <c r="AG541" s="111"/>
      <c r="AH541" s="77"/>
      <c r="AI541" s="77"/>
      <c r="AJ541" s="78">
        <v>110.4</v>
      </c>
      <c r="AK541" s="79">
        <v>70</v>
      </c>
      <c r="AL541" s="80">
        <v>154</v>
      </c>
      <c r="AM541" s="77">
        <v>86</v>
      </c>
      <c r="AN541" s="77">
        <v>125</v>
      </c>
      <c r="AO541" s="81">
        <v>8</v>
      </c>
      <c r="AP541" s="81">
        <v>1</v>
      </c>
      <c r="AQ541" s="81">
        <v>4</v>
      </c>
      <c r="AR541" s="81"/>
      <c r="AS541" s="81"/>
      <c r="AT541" s="81"/>
      <c r="AU541" s="81"/>
      <c r="AV541" s="81"/>
      <c r="AW541" s="81"/>
      <c r="AX541" s="82">
        <v>13</v>
      </c>
      <c r="AY541" s="83">
        <v>1573</v>
      </c>
      <c r="AZ541" s="149">
        <v>0.02</v>
      </c>
      <c r="BA541" s="84">
        <v>8.0000000000000002E-3</v>
      </c>
      <c r="BB541" s="83">
        <v>1</v>
      </c>
      <c r="BC541" s="83">
        <v>0.1</v>
      </c>
      <c r="BD541" s="83">
        <v>13.7</v>
      </c>
      <c r="BE541" s="83">
        <v>1.4</v>
      </c>
      <c r="BF541" s="83">
        <v>173.7</v>
      </c>
      <c r="BG541" s="28" t="s">
        <v>148</v>
      </c>
      <c r="BH541" s="85" t="s">
        <v>184</v>
      </c>
      <c r="BI541" s="85"/>
      <c r="BJ541" s="85"/>
      <c r="BK541" s="85">
        <v>4</v>
      </c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  <c r="CW541" s="85"/>
    </row>
    <row r="542" spans="1:101" s="86" customFormat="1" ht="31.5" hidden="1" customHeight="1" x14ac:dyDescent="0.35">
      <c r="A542" s="73">
        <v>2021</v>
      </c>
      <c r="B542" s="74">
        <v>2</v>
      </c>
      <c r="C542" s="288">
        <v>44227</v>
      </c>
      <c r="D542" s="74">
        <v>393</v>
      </c>
      <c r="E542" s="74">
        <v>605</v>
      </c>
      <c r="F542" s="74">
        <v>34</v>
      </c>
      <c r="G542" s="75" t="s">
        <v>268</v>
      </c>
      <c r="H542" s="76" t="s">
        <v>269</v>
      </c>
      <c r="I542" s="76" t="s">
        <v>270</v>
      </c>
      <c r="J542" s="76">
        <v>1</v>
      </c>
      <c r="K542" s="76">
        <v>2</v>
      </c>
      <c r="L542" s="285">
        <v>1293</v>
      </c>
      <c r="M542" s="286">
        <v>1202.49</v>
      </c>
      <c r="N542" s="287">
        <v>1383.51</v>
      </c>
      <c r="O542" s="111"/>
      <c r="P542" s="111"/>
      <c r="Q542" s="111"/>
      <c r="R542" s="111"/>
      <c r="S542" s="111">
        <v>1291</v>
      </c>
      <c r="T542" s="77"/>
      <c r="U542" s="77">
        <v>279</v>
      </c>
      <c r="V542" s="111">
        <v>1320</v>
      </c>
      <c r="W542" s="111">
        <v>1343</v>
      </c>
      <c r="X542" s="111">
        <v>1301</v>
      </c>
      <c r="Y542" s="111">
        <v>1361</v>
      </c>
      <c r="Z542" s="111">
        <v>1294</v>
      </c>
      <c r="AA542" s="77">
        <v>259</v>
      </c>
      <c r="AB542" s="77">
        <v>247</v>
      </c>
      <c r="AC542" s="111"/>
      <c r="AD542" s="111"/>
      <c r="AE542" s="111"/>
      <c r="AF542" s="111"/>
      <c r="AG542" s="111"/>
      <c r="AH542" s="77"/>
      <c r="AI542" s="77"/>
      <c r="AJ542" s="78">
        <v>1318.3</v>
      </c>
      <c r="AK542" s="79">
        <v>13</v>
      </c>
      <c r="AL542" s="80">
        <v>200</v>
      </c>
      <c r="AM542" s="77">
        <v>14</v>
      </c>
      <c r="AN542" s="77">
        <v>262</v>
      </c>
      <c r="AO542" s="81">
        <v>4</v>
      </c>
      <c r="AP542" s="81">
        <v>6</v>
      </c>
      <c r="AQ542" s="81">
        <v>4</v>
      </c>
      <c r="AR542" s="81"/>
      <c r="AS542" s="81"/>
      <c r="AT542" s="81"/>
      <c r="AU542" s="81"/>
      <c r="AV542" s="81"/>
      <c r="AW542" s="81"/>
      <c r="AX542" s="82">
        <v>13</v>
      </c>
      <c r="AY542" s="83">
        <v>181</v>
      </c>
      <c r="AZ542" s="149">
        <v>0.02</v>
      </c>
      <c r="BA542" s="84">
        <v>7.1999999999999995E-2</v>
      </c>
      <c r="BB542" s="83"/>
      <c r="BC542" s="83">
        <v>0</v>
      </c>
      <c r="BD542" s="83">
        <v>0.1</v>
      </c>
      <c r="BE542" s="83">
        <v>17.100000000000001</v>
      </c>
      <c r="BF542" s="83">
        <v>238.6</v>
      </c>
      <c r="BG542" s="28" t="s">
        <v>271</v>
      </c>
      <c r="BH542" s="85" t="s">
        <v>271</v>
      </c>
      <c r="BI542" s="85"/>
      <c r="BJ542" s="85"/>
      <c r="BK542" s="85">
        <v>4</v>
      </c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  <c r="CW542" s="85"/>
    </row>
    <row r="543" spans="1:101" s="86" customFormat="1" ht="31.5" customHeight="1" x14ac:dyDescent="0.35">
      <c r="A543" s="73">
        <v>2021</v>
      </c>
      <c r="B543" s="74">
        <v>2</v>
      </c>
      <c r="C543" s="288">
        <v>44227</v>
      </c>
      <c r="D543" s="74">
        <v>4</v>
      </c>
      <c r="E543" s="74">
        <v>11</v>
      </c>
      <c r="F543" s="74">
        <v>48</v>
      </c>
      <c r="G543" s="75" t="s">
        <v>193</v>
      </c>
      <c r="H543" s="76" t="s">
        <v>194</v>
      </c>
      <c r="I543" s="76" t="s">
        <v>191</v>
      </c>
      <c r="J543" s="76">
        <v>2</v>
      </c>
      <c r="K543" s="76">
        <v>2</v>
      </c>
      <c r="L543" s="285">
        <v>212</v>
      </c>
      <c r="M543" s="286">
        <v>197.16</v>
      </c>
      <c r="N543" s="287">
        <v>226.84</v>
      </c>
      <c r="O543" s="111">
        <v>230</v>
      </c>
      <c r="P543" s="111">
        <v>213</v>
      </c>
      <c r="Q543" s="111">
        <v>215</v>
      </c>
      <c r="R543" s="111"/>
      <c r="S543" s="111"/>
      <c r="T543" s="77">
        <v>127</v>
      </c>
      <c r="U543" s="77"/>
      <c r="V543" s="111"/>
      <c r="W543" s="111"/>
      <c r="X543" s="111"/>
      <c r="Y543" s="111"/>
      <c r="Z543" s="111"/>
      <c r="AA543" s="77"/>
      <c r="AB543" s="77"/>
      <c r="AC543" s="111"/>
      <c r="AD543" s="111"/>
      <c r="AE543" s="111"/>
      <c r="AF543" s="111"/>
      <c r="AG543" s="111"/>
      <c r="AH543" s="77"/>
      <c r="AI543" s="77"/>
      <c r="AJ543" s="78">
        <v>219.3</v>
      </c>
      <c r="AK543" s="79">
        <v>37</v>
      </c>
      <c r="AL543" s="80">
        <v>195</v>
      </c>
      <c r="AM543" s="77">
        <v>57</v>
      </c>
      <c r="AN543" s="77">
        <v>127</v>
      </c>
      <c r="AO543" s="81">
        <v>4</v>
      </c>
      <c r="AP543" s="81"/>
      <c r="AQ543" s="81">
        <v>5</v>
      </c>
      <c r="AR543" s="81"/>
      <c r="AS543" s="81"/>
      <c r="AT543" s="81"/>
      <c r="AU543" s="81"/>
      <c r="AV543" s="81"/>
      <c r="AW543" s="81"/>
      <c r="AX543" s="82">
        <v>9</v>
      </c>
      <c r="AY543" s="83">
        <v>305</v>
      </c>
      <c r="AZ543" s="149">
        <v>0.02</v>
      </c>
      <c r="BA543" s="84">
        <v>0.03</v>
      </c>
      <c r="BB543" s="83"/>
      <c r="BC543" s="83">
        <v>0</v>
      </c>
      <c r="BD543" s="83">
        <v>1.4</v>
      </c>
      <c r="BE543" s="83">
        <v>2</v>
      </c>
      <c r="BF543" s="83">
        <v>66.900000000000006</v>
      </c>
      <c r="BG543" s="28" t="s">
        <v>148</v>
      </c>
      <c r="BH543" s="85" t="s">
        <v>187</v>
      </c>
      <c r="BI543" s="85" t="s">
        <v>195</v>
      </c>
      <c r="BJ543" s="85"/>
      <c r="BK543" s="85">
        <v>4</v>
      </c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  <c r="CW543" s="85"/>
    </row>
    <row r="544" spans="1:101" s="86" customFormat="1" ht="31.5" customHeight="1" x14ac:dyDescent="0.35">
      <c r="A544" s="73">
        <v>2021</v>
      </c>
      <c r="B544" s="74">
        <v>2</v>
      </c>
      <c r="C544" s="288">
        <v>44227</v>
      </c>
      <c r="D544" s="74">
        <v>4</v>
      </c>
      <c r="E544" s="74">
        <v>12</v>
      </c>
      <c r="F544" s="74">
        <v>48</v>
      </c>
      <c r="G544" s="75" t="s">
        <v>196</v>
      </c>
      <c r="H544" s="76" t="s">
        <v>197</v>
      </c>
      <c r="I544" s="76" t="s">
        <v>191</v>
      </c>
      <c r="J544" s="76">
        <v>2</v>
      </c>
      <c r="K544" s="76">
        <v>2</v>
      </c>
      <c r="L544" s="285">
        <v>212</v>
      </c>
      <c r="M544" s="286">
        <v>197.16</v>
      </c>
      <c r="N544" s="287">
        <v>226.84</v>
      </c>
      <c r="O544" s="111">
        <v>226</v>
      </c>
      <c r="P544" s="111">
        <v>223</v>
      </c>
      <c r="Q544" s="111">
        <v>225</v>
      </c>
      <c r="R544" s="111"/>
      <c r="S544" s="111"/>
      <c r="T544" s="77">
        <v>127</v>
      </c>
      <c r="U544" s="77"/>
      <c r="V544" s="111"/>
      <c r="W544" s="111"/>
      <c r="X544" s="111"/>
      <c r="Y544" s="111"/>
      <c r="Z544" s="111"/>
      <c r="AA544" s="77"/>
      <c r="AB544" s="77"/>
      <c r="AC544" s="111"/>
      <c r="AD544" s="111"/>
      <c r="AE544" s="111"/>
      <c r="AF544" s="111"/>
      <c r="AG544" s="111"/>
      <c r="AH544" s="77"/>
      <c r="AI544" s="77"/>
      <c r="AJ544" s="78">
        <v>224.7</v>
      </c>
      <c r="AK544" s="79">
        <v>37</v>
      </c>
      <c r="AL544" s="80">
        <v>195</v>
      </c>
      <c r="AM544" s="77">
        <v>57</v>
      </c>
      <c r="AN544" s="77">
        <v>127</v>
      </c>
      <c r="AO544" s="81">
        <v>3</v>
      </c>
      <c r="AP544" s="81"/>
      <c r="AQ544" s="81">
        <v>6</v>
      </c>
      <c r="AR544" s="81"/>
      <c r="AS544" s="81"/>
      <c r="AT544" s="81"/>
      <c r="AU544" s="81"/>
      <c r="AV544" s="81"/>
      <c r="AW544" s="81"/>
      <c r="AX544" s="82">
        <v>9</v>
      </c>
      <c r="AY544" s="83">
        <v>305</v>
      </c>
      <c r="AZ544" s="149">
        <v>0.02</v>
      </c>
      <c r="BA544" s="84">
        <v>0.03</v>
      </c>
      <c r="BB544" s="83"/>
      <c r="BC544" s="83">
        <v>0</v>
      </c>
      <c r="BD544" s="83">
        <v>1.4</v>
      </c>
      <c r="BE544" s="83">
        <v>2</v>
      </c>
      <c r="BF544" s="83">
        <v>68.5</v>
      </c>
      <c r="BG544" s="28" t="s">
        <v>148</v>
      </c>
      <c r="BH544" s="85" t="s">
        <v>187</v>
      </c>
      <c r="BI544" s="85" t="s">
        <v>198</v>
      </c>
      <c r="BJ544" s="85"/>
      <c r="BK544" s="85">
        <v>4</v>
      </c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  <c r="CW544" s="85"/>
    </row>
    <row r="545" spans="1:101" s="86" customFormat="1" ht="31.5" customHeight="1" x14ac:dyDescent="0.35">
      <c r="A545" s="73">
        <v>2021</v>
      </c>
      <c r="B545" s="74">
        <v>2</v>
      </c>
      <c r="C545" s="288">
        <v>44227</v>
      </c>
      <c r="D545" s="74">
        <v>334</v>
      </c>
      <c r="E545" s="74">
        <v>254</v>
      </c>
      <c r="F545" s="74">
        <v>49</v>
      </c>
      <c r="G545" s="75" t="s">
        <v>189</v>
      </c>
      <c r="H545" s="76" t="s">
        <v>190</v>
      </c>
      <c r="I545" s="76" t="s">
        <v>191</v>
      </c>
      <c r="J545" s="76">
        <v>4</v>
      </c>
      <c r="K545" s="76">
        <v>2</v>
      </c>
      <c r="L545" s="285">
        <v>203</v>
      </c>
      <c r="M545" s="286">
        <v>188.79</v>
      </c>
      <c r="N545" s="287">
        <v>217.21</v>
      </c>
      <c r="O545" s="111">
        <v>216</v>
      </c>
      <c r="P545" s="111">
        <v>211</v>
      </c>
      <c r="Q545" s="111">
        <v>203</v>
      </c>
      <c r="R545" s="111">
        <v>200</v>
      </c>
      <c r="S545" s="111">
        <v>218</v>
      </c>
      <c r="T545" s="77">
        <v>137</v>
      </c>
      <c r="U545" s="77">
        <v>135</v>
      </c>
      <c r="V545" s="111">
        <v>223</v>
      </c>
      <c r="W545" s="111">
        <v>208</v>
      </c>
      <c r="X545" s="111">
        <v>213</v>
      </c>
      <c r="Y545" s="111">
        <v>202</v>
      </c>
      <c r="Z545" s="111">
        <v>218</v>
      </c>
      <c r="AA545" s="77">
        <v>146</v>
      </c>
      <c r="AB545" s="77">
        <v>136</v>
      </c>
      <c r="AC545" s="111"/>
      <c r="AD545" s="111"/>
      <c r="AE545" s="111"/>
      <c r="AF545" s="111"/>
      <c r="AG545" s="111"/>
      <c r="AH545" s="77"/>
      <c r="AI545" s="77"/>
      <c r="AJ545" s="78">
        <v>211.2</v>
      </c>
      <c r="AK545" s="79">
        <v>88</v>
      </c>
      <c r="AL545" s="80">
        <v>164</v>
      </c>
      <c r="AM545" s="77">
        <v>104</v>
      </c>
      <c r="AN545" s="77">
        <v>139</v>
      </c>
      <c r="AO545" s="81">
        <v>9</v>
      </c>
      <c r="AP545" s="81">
        <v>6</v>
      </c>
      <c r="AQ545" s="81">
        <v>7</v>
      </c>
      <c r="AR545" s="81"/>
      <c r="AS545" s="81"/>
      <c r="AT545" s="81"/>
      <c r="AU545" s="81"/>
      <c r="AV545" s="81"/>
      <c r="AW545" s="81"/>
      <c r="AX545" s="82">
        <v>22</v>
      </c>
      <c r="AY545" s="83">
        <v>2062</v>
      </c>
      <c r="AZ545" s="149">
        <v>0.02</v>
      </c>
      <c r="BA545" s="84">
        <v>1.0999999999999999E-2</v>
      </c>
      <c r="BB545" s="83">
        <v>1</v>
      </c>
      <c r="BC545" s="83">
        <v>0.1</v>
      </c>
      <c r="BD545" s="83">
        <v>10.199999999999999</v>
      </c>
      <c r="BE545" s="83">
        <v>4.5999999999999996</v>
      </c>
      <c r="BF545" s="83">
        <v>435.5</v>
      </c>
      <c r="BG545" s="28" t="s">
        <v>148</v>
      </c>
      <c r="BH545" s="85" t="s">
        <v>184</v>
      </c>
      <c r="BI545" s="85" t="s">
        <v>192</v>
      </c>
      <c r="BJ545" s="85"/>
      <c r="BK545" s="85">
        <v>4</v>
      </c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  <c r="CW545" s="85"/>
    </row>
    <row r="546" spans="1:101" s="86" customFormat="1" ht="31.5" hidden="1" customHeight="1" x14ac:dyDescent="0.35">
      <c r="A546" s="73">
        <v>2021</v>
      </c>
      <c r="B546" s="74">
        <v>2</v>
      </c>
      <c r="C546" s="288">
        <v>44228</v>
      </c>
      <c r="D546" s="74">
        <v>384</v>
      </c>
      <c r="E546" s="74">
        <v>556</v>
      </c>
      <c r="F546" s="74">
        <v>2</v>
      </c>
      <c r="G546" s="75" t="s">
        <v>175</v>
      </c>
      <c r="H546" s="76" t="s">
        <v>176</v>
      </c>
      <c r="I546" s="76" t="s">
        <v>144</v>
      </c>
      <c r="J546" s="76">
        <v>1</v>
      </c>
      <c r="K546" s="76">
        <v>6</v>
      </c>
      <c r="L546" s="285">
        <v>1066</v>
      </c>
      <c r="M546" s="286">
        <v>1003.106</v>
      </c>
      <c r="N546" s="287">
        <v>1141.6859999999999</v>
      </c>
      <c r="O546" s="111">
        <v>1119</v>
      </c>
      <c r="P546" s="111">
        <v>1086</v>
      </c>
      <c r="Q546" s="111">
        <v>1120</v>
      </c>
      <c r="R546" s="111">
        <v>1096</v>
      </c>
      <c r="S546" s="111">
        <v>1054</v>
      </c>
      <c r="T546" s="77">
        <v>137</v>
      </c>
      <c r="U546" s="77">
        <v>132</v>
      </c>
      <c r="V546" s="111">
        <v>1151</v>
      </c>
      <c r="W546" s="111">
        <v>1081</v>
      </c>
      <c r="X546" s="111">
        <v>1011</v>
      </c>
      <c r="Y546" s="111">
        <v>1084</v>
      </c>
      <c r="Z546" s="111">
        <v>1080</v>
      </c>
      <c r="AA546" s="77">
        <v>136</v>
      </c>
      <c r="AB546" s="77">
        <v>136</v>
      </c>
      <c r="AC546" s="111"/>
      <c r="AD546" s="111"/>
      <c r="AE546" s="111"/>
      <c r="AF546" s="111"/>
      <c r="AG546" s="111"/>
      <c r="AH546" s="77"/>
      <c r="AI546" s="77"/>
      <c r="AJ546" s="78">
        <v>1088.2</v>
      </c>
      <c r="AK546" s="79">
        <v>20</v>
      </c>
      <c r="AL546" s="80">
        <v>180</v>
      </c>
      <c r="AM546" s="77">
        <v>27</v>
      </c>
      <c r="AN546" s="77">
        <v>135</v>
      </c>
      <c r="AO546" s="81">
        <v>3</v>
      </c>
      <c r="AP546" s="81">
        <v>2</v>
      </c>
      <c r="AQ546" s="81">
        <v>4</v>
      </c>
      <c r="AR546" s="81">
        <v>0</v>
      </c>
      <c r="AS546" s="81">
        <v>3</v>
      </c>
      <c r="AT546" s="81"/>
      <c r="AU546" s="81"/>
      <c r="AV546" s="81"/>
      <c r="AW546" s="81"/>
      <c r="AX546" s="82">
        <v>11</v>
      </c>
      <c r="AY546" s="83">
        <v>467</v>
      </c>
      <c r="AZ546" s="149">
        <v>1.4999999999999999E-2</v>
      </c>
      <c r="BA546" s="84">
        <v>2.4E-2</v>
      </c>
      <c r="BB546" s="83"/>
      <c r="BC546" s="83">
        <v>0</v>
      </c>
      <c r="BD546" s="83">
        <v>0.4</v>
      </c>
      <c r="BE546" s="83">
        <v>12</v>
      </c>
      <c r="BF546" s="83">
        <v>508.2</v>
      </c>
      <c r="BG546" s="28" t="s">
        <v>153</v>
      </c>
      <c r="BH546" s="85" t="s">
        <v>154</v>
      </c>
      <c r="BI546" s="85" t="s">
        <v>177</v>
      </c>
      <c r="BJ546" s="85"/>
      <c r="BK546" s="85">
        <v>5</v>
      </c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  <c r="CW546" s="85"/>
    </row>
    <row r="547" spans="1:101" s="86" customFormat="1" ht="31.5" hidden="1" customHeight="1" x14ac:dyDescent="0.35">
      <c r="A547" s="73">
        <v>2021</v>
      </c>
      <c r="B547" s="74">
        <v>2</v>
      </c>
      <c r="C547" s="288">
        <v>44228</v>
      </c>
      <c r="D547" s="74">
        <v>384</v>
      </c>
      <c r="E547" s="74">
        <v>557</v>
      </c>
      <c r="F547" s="74">
        <v>2</v>
      </c>
      <c r="G547" s="75" t="s">
        <v>178</v>
      </c>
      <c r="H547" s="76" t="s">
        <v>179</v>
      </c>
      <c r="I547" s="76" t="s">
        <v>144</v>
      </c>
      <c r="J547" s="76">
        <v>1</v>
      </c>
      <c r="K547" s="76">
        <v>6</v>
      </c>
      <c r="L547" s="285">
        <v>182</v>
      </c>
      <c r="M547" s="286">
        <v>171.262</v>
      </c>
      <c r="N547" s="287">
        <v>194.922</v>
      </c>
      <c r="O547" s="111">
        <v>215</v>
      </c>
      <c r="P547" s="111">
        <v>189</v>
      </c>
      <c r="Q547" s="111"/>
      <c r="R547" s="111"/>
      <c r="S547" s="111"/>
      <c r="T547" s="77">
        <v>137</v>
      </c>
      <c r="U547" s="77">
        <v>132</v>
      </c>
      <c r="V547" s="111"/>
      <c r="W547" s="111">
        <v>193</v>
      </c>
      <c r="X547" s="111">
        <v>190</v>
      </c>
      <c r="Y547" s="111">
        <v>190</v>
      </c>
      <c r="Z547" s="111">
        <v>191</v>
      </c>
      <c r="AA547" s="77">
        <v>136</v>
      </c>
      <c r="AB547" s="77">
        <v>136</v>
      </c>
      <c r="AC547" s="111"/>
      <c r="AD547" s="111"/>
      <c r="AE547" s="111"/>
      <c r="AF547" s="111"/>
      <c r="AG547" s="111"/>
      <c r="AH547" s="77"/>
      <c r="AI547" s="77"/>
      <c r="AJ547" s="78">
        <v>194.7</v>
      </c>
      <c r="AK547" s="79">
        <v>20</v>
      </c>
      <c r="AL547" s="80">
        <v>180</v>
      </c>
      <c r="AM547" s="77">
        <v>27</v>
      </c>
      <c r="AN547" s="77">
        <v>135</v>
      </c>
      <c r="AO547" s="81">
        <v>3</v>
      </c>
      <c r="AP547" s="81">
        <v>2</v>
      </c>
      <c r="AQ547" s="81">
        <v>4</v>
      </c>
      <c r="AR547" s="81">
        <v>1</v>
      </c>
      <c r="AS547" s="81">
        <v>2</v>
      </c>
      <c r="AT547" s="81"/>
      <c r="AU547" s="81"/>
      <c r="AV547" s="81"/>
      <c r="AW547" s="81"/>
      <c r="AX547" s="82">
        <v>11</v>
      </c>
      <c r="AY547" s="83">
        <v>467</v>
      </c>
      <c r="AZ547" s="149">
        <v>1.4999999999999999E-2</v>
      </c>
      <c r="BA547" s="84">
        <v>2.4E-2</v>
      </c>
      <c r="BB547" s="83"/>
      <c r="BC547" s="83">
        <v>0.1</v>
      </c>
      <c r="BD547" s="83">
        <v>2.6</v>
      </c>
      <c r="BE547" s="83">
        <v>2.1</v>
      </c>
      <c r="BF547" s="83">
        <v>90.9</v>
      </c>
      <c r="BG547" s="28" t="s">
        <v>153</v>
      </c>
      <c r="BH547" s="85" t="s">
        <v>154</v>
      </c>
      <c r="BI547" s="85" t="s">
        <v>177</v>
      </c>
      <c r="BJ547" s="85" t="s">
        <v>180</v>
      </c>
      <c r="BK547" s="85">
        <v>5</v>
      </c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  <c r="CW547" s="85"/>
    </row>
    <row r="548" spans="1:101" s="86" customFormat="1" ht="31.5" hidden="1" customHeight="1" x14ac:dyDescent="0.35">
      <c r="A548" s="73">
        <v>2021</v>
      </c>
      <c r="B548" s="74">
        <v>2</v>
      </c>
      <c r="C548" s="288">
        <v>44228</v>
      </c>
      <c r="D548" s="74">
        <v>376</v>
      </c>
      <c r="E548" s="74">
        <v>438</v>
      </c>
      <c r="F548" s="74">
        <v>3</v>
      </c>
      <c r="G548" s="75" t="s">
        <v>151</v>
      </c>
      <c r="H548" s="76" t="s">
        <v>152</v>
      </c>
      <c r="I548" s="76" t="s">
        <v>144</v>
      </c>
      <c r="J548" s="76">
        <v>3</v>
      </c>
      <c r="K548" s="76">
        <v>2</v>
      </c>
      <c r="L548" s="285">
        <v>336</v>
      </c>
      <c r="M548" s="286">
        <v>316.17599999999999</v>
      </c>
      <c r="N548" s="287">
        <v>359.85599999999999</v>
      </c>
      <c r="O548" s="111">
        <v>348</v>
      </c>
      <c r="P548" s="111">
        <v>351</v>
      </c>
      <c r="Q548" s="111">
        <v>365</v>
      </c>
      <c r="R548" s="111">
        <v>375</v>
      </c>
      <c r="S548" s="111">
        <v>352</v>
      </c>
      <c r="T548" s="77">
        <v>113</v>
      </c>
      <c r="U548" s="77">
        <v>118</v>
      </c>
      <c r="V548" s="111">
        <v>378</v>
      </c>
      <c r="W548" s="111">
        <v>350</v>
      </c>
      <c r="X548" s="111">
        <v>347</v>
      </c>
      <c r="Y548" s="111">
        <v>324</v>
      </c>
      <c r="Z548" s="111">
        <v>333</v>
      </c>
      <c r="AA548" s="77">
        <v>127</v>
      </c>
      <c r="AB548" s="77">
        <v>129</v>
      </c>
      <c r="AC548" s="111"/>
      <c r="AD548" s="111"/>
      <c r="AE548" s="111"/>
      <c r="AF548" s="111"/>
      <c r="AG548" s="111"/>
      <c r="AH548" s="77"/>
      <c r="AI548" s="77"/>
      <c r="AJ548" s="78">
        <v>352.3</v>
      </c>
      <c r="AK548" s="79">
        <v>67</v>
      </c>
      <c r="AL548" s="80">
        <v>161</v>
      </c>
      <c r="AM548" s="77">
        <v>89</v>
      </c>
      <c r="AN548" s="77">
        <v>122</v>
      </c>
      <c r="AO548" s="81">
        <v>6</v>
      </c>
      <c r="AP548" s="81"/>
      <c r="AQ548" s="81">
        <v>7</v>
      </c>
      <c r="AR548" s="81"/>
      <c r="AS548" s="81">
        <v>2</v>
      </c>
      <c r="AT548" s="81"/>
      <c r="AU548" s="81"/>
      <c r="AV548" s="81"/>
      <c r="AW548" s="81"/>
      <c r="AX548" s="82">
        <v>14</v>
      </c>
      <c r="AY548" s="83">
        <v>1682</v>
      </c>
      <c r="AZ548" s="149">
        <v>1.4999999999999999E-2</v>
      </c>
      <c r="BA548" s="84">
        <v>8.0000000000000002E-3</v>
      </c>
      <c r="BB548" s="83">
        <v>1</v>
      </c>
      <c r="BC548" s="83">
        <v>0</v>
      </c>
      <c r="BD548" s="83">
        <v>5</v>
      </c>
      <c r="BE548" s="83">
        <v>4.9000000000000004</v>
      </c>
      <c r="BF548" s="83">
        <v>592.6</v>
      </c>
      <c r="BG548" s="28" t="s">
        <v>153</v>
      </c>
      <c r="BH548" s="85" t="s">
        <v>154</v>
      </c>
      <c r="BI548" s="85" t="s">
        <v>155</v>
      </c>
      <c r="BJ548" s="85" t="s">
        <v>156</v>
      </c>
      <c r="BK548" s="85">
        <v>5</v>
      </c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  <c r="CW548" s="85"/>
    </row>
    <row r="549" spans="1:101" s="86" customFormat="1" ht="31.5" hidden="1" customHeight="1" x14ac:dyDescent="0.35">
      <c r="A549" s="73">
        <v>2021</v>
      </c>
      <c r="B549" s="74">
        <v>2</v>
      </c>
      <c r="C549" s="288">
        <v>44228</v>
      </c>
      <c r="D549" s="74">
        <v>1</v>
      </c>
      <c r="E549" s="74">
        <v>1</v>
      </c>
      <c r="F549" s="74">
        <v>4</v>
      </c>
      <c r="G549" s="75" t="s">
        <v>328</v>
      </c>
      <c r="H549" s="76" t="s">
        <v>329</v>
      </c>
      <c r="I549" s="76" t="s">
        <v>144</v>
      </c>
      <c r="J549" s="76">
        <v>3</v>
      </c>
      <c r="K549" s="76">
        <v>2</v>
      </c>
      <c r="L549" s="285">
        <v>111</v>
      </c>
      <c r="M549" s="286">
        <v>103.23</v>
      </c>
      <c r="N549" s="287">
        <v>118.77</v>
      </c>
      <c r="O549" s="111"/>
      <c r="P549" s="111"/>
      <c r="Q549" s="111"/>
      <c r="R549" s="111">
        <v>116</v>
      </c>
      <c r="S549" s="111">
        <v>113</v>
      </c>
      <c r="T549" s="77"/>
      <c r="U549" s="77">
        <v>95</v>
      </c>
      <c r="V549" s="111">
        <v>103</v>
      </c>
      <c r="W549" s="111">
        <v>106</v>
      </c>
      <c r="X549" s="111">
        <v>99</v>
      </c>
      <c r="Y549" s="111">
        <v>109</v>
      </c>
      <c r="Z549" s="111">
        <v>108</v>
      </c>
      <c r="AA549" s="77">
        <v>98</v>
      </c>
      <c r="AB549" s="77">
        <v>93</v>
      </c>
      <c r="AC549" s="111"/>
      <c r="AD549" s="111"/>
      <c r="AE549" s="111"/>
      <c r="AF549" s="111"/>
      <c r="AG549" s="111"/>
      <c r="AH549" s="77"/>
      <c r="AI549" s="77"/>
      <c r="AJ549" s="78">
        <v>107.7</v>
      </c>
      <c r="AK549" s="79">
        <v>108</v>
      </c>
      <c r="AL549" s="80">
        <v>100</v>
      </c>
      <c r="AM549" s="77">
        <v>113</v>
      </c>
      <c r="AN549" s="77">
        <v>95</v>
      </c>
      <c r="AO549" s="81">
        <v>11</v>
      </c>
      <c r="AP549" s="81"/>
      <c r="AQ549" s="81">
        <v>4</v>
      </c>
      <c r="AR549" s="81"/>
      <c r="AS549" s="81"/>
      <c r="AT549" s="81"/>
      <c r="AU549" s="81"/>
      <c r="AV549" s="81"/>
      <c r="AW549" s="81"/>
      <c r="AX549" s="82">
        <v>15</v>
      </c>
      <c r="AY549" s="83">
        <v>815</v>
      </c>
      <c r="AZ549" s="149">
        <v>1.4999999999999999E-2</v>
      </c>
      <c r="BA549" s="84">
        <v>1.7999999999999999E-2</v>
      </c>
      <c r="BB549" s="83"/>
      <c r="BC549" s="83">
        <v>0.1</v>
      </c>
      <c r="BD549" s="83">
        <v>7.3</v>
      </c>
      <c r="BE549" s="83">
        <v>1.6</v>
      </c>
      <c r="BF549" s="83">
        <v>87.8</v>
      </c>
      <c r="BG549" s="28" t="s">
        <v>229</v>
      </c>
      <c r="BH549" s="85" t="s">
        <v>229</v>
      </c>
      <c r="BI549" s="85"/>
      <c r="BJ549" s="85"/>
      <c r="BK549" s="85">
        <v>5</v>
      </c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  <c r="CW549" s="85"/>
    </row>
    <row r="550" spans="1:101" s="86" customFormat="1" ht="31.5" hidden="1" customHeight="1" x14ac:dyDescent="0.35">
      <c r="A550" s="73">
        <v>2021</v>
      </c>
      <c r="B550" s="74">
        <v>2</v>
      </c>
      <c r="C550" s="288">
        <v>44228</v>
      </c>
      <c r="D550" s="74">
        <v>1</v>
      </c>
      <c r="E550" s="74">
        <v>2</v>
      </c>
      <c r="F550" s="74">
        <v>4</v>
      </c>
      <c r="G550" s="75" t="s">
        <v>330</v>
      </c>
      <c r="H550" s="76" t="s">
        <v>331</v>
      </c>
      <c r="I550" s="76" t="s">
        <v>144</v>
      </c>
      <c r="J550" s="76">
        <v>3</v>
      </c>
      <c r="K550" s="76">
        <v>2</v>
      </c>
      <c r="L550" s="285">
        <v>113</v>
      </c>
      <c r="M550" s="286">
        <v>105.09</v>
      </c>
      <c r="N550" s="287">
        <v>120.91</v>
      </c>
      <c r="O550" s="111"/>
      <c r="P550" s="111"/>
      <c r="Q550" s="111"/>
      <c r="R550" s="111">
        <v>102</v>
      </c>
      <c r="S550" s="111">
        <v>109</v>
      </c>
      <c r="T550" s="77"/>
      <c r="U550" s="77">
        <v>95</v>
      </c>
      <c r="V550" s="111">
        <v>121</v>
      </c>
      <c r="W550" s="111">
        <v>118</v>
      </c>
      <c r="X550" s="111">
        <v>119</v>
      </c>
      <c r="Y550" s="111">
        <v>114</v>
      </c>
      <c r="Z550" s="111">
        <v>115</v>
      </c>
      <c r="AA550" s="77">
        <v>98</v>
      </c>
      <c r="AB550" s="77">
        <v>93</v>
      </c>
      <c r="AC550" s="111"/>
      <c r="AD550" s="111"/>
      <c r="AE550" s="111"/>
      <c r="AF550" s="111"/>
      <c r="AG550" s="111"/>
      <c r="AH550" s="77"/>
      <c r="AI550" s="77"/>
      <c r="AJ550" s="78">
        <v>114</v>
      </c>
      <c r="AK550" s="79">
        <v>108</v>
      </c>
      <c r="AL550" s="80">
        <v>100</v>
      </c>
      <c r="AM550" s="77">
        <v>113</v>
      </c>
      <c r="AN550" s="77">
        <v>95</v>
      </c>
      <c r="AO550" s="81">
        <v>6</v>
      </c>
      <c r="AP550" s="81"/>
      <c r="AQ550" s="81">
        <v>7</v>
      </c>
      <c r="AR550" s="81"/>
      <c r="AS550" s="81"/>
      <c r="AT550" s="81"/>
      <c r="AU550" s="81"/>
      <c r="AV550" s="81"/>
      <c r="AW550" s="81"/>
      <c r="AX550" s="82">
        <v>13</v>
      </c>
      <c r="AY550" s="83">
        <v>689</v>
      </c>
      <c r="AZ550" s="149">
        <v>1.4999999999999999E-2</v>
      </c>
      <c r="BA550" s="84">
        <v>1.9E-2</v>
      </c>
      <c r="BB550" s="83"/>
      <c r="BC550" s="83">
        <v>0.1</v>
      </c>
      <c r="BD550" s="83">
        <v>6.1</v>
      </c>
      <c r="BE550" s="83">
        <v>1.5</v>
      </c>
      <c r="BF550" s="83">
        <v>78.5</v>
      </c>
      <c r="BG550" s="28" t="s">
        <v>229</v>
      </c>
      <c r="BH550" s="85" t="s">
        <v>229</v>
      </c>
      <c r="BI550" s="85"/>
      <c r="BJ550" s="85"/>
      <c r="BK550" s="85">
        <v>5</v>
      </c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  <c r="CW550" s="85"/>
    </row>
    <row r="551" spans="1:101" s="86" customFormat="1" ht="31.5" hidden="1" customHeight="1" x14ac:dyDescent="0.35">
      <c r="A551" s="73">
        <v>2021</v>
      </c>
      <c r="B551" s="74">
        <v>2</v>
      </c>
      <c r="C551" s="288">
        <v>44228</v>
      </c>
      <c r="D551" s="74">
        <v>135</v>
      </c>
      <c r="E551" s="74">
        <v>271</v>
      </c>
      <c r="F551" s="74">
        <v>4</v>
      </c>
      <c r="G551" s="75" t="s">
        <v>335</v>
      </c>
      <c r="H551" s="76" t="s">
        <v>336</v>
      </c>
      <c r="I551" s="76" t="s">
        <v>144</v>
      </c>
      <c r="J551" s="76">
        <v>4</v>
      </c>
      <c r="K551" s="76">
        <v>2</v>
      </c>
      <c r="L551" s="285">
        <v>161</v>
      </c>
      <c r="M551" s="286">
        <v>149.72999999999999</v>
      </c>
      <c r="N551" s="287">
        <v>172.27</v>
      </c>
      <c r="O551" s="111">
        <v>163</v>
      </c>
      <c r="P551" s="111">
        <v>155</v>
      </c>
      <c r="Q551" s="111"/>
      <c r="R551" s="111"/>
      <c r="S551" s="111"/>
      <c r="T551" s="77">
        <v>95</v>
      </c>
      <c r="U551" s="77"/>
      <c r="V551" s="111"/>
      <c r="W551" s="111"/>
      <c r="X551" s="111"/>
      <c r="Y551" s="111"/>
      <c r="Z551" s="111"/>
      <c r="AA551" s="77"/>
      <c r="AB551" s="77"/>
      <c r="AC551" s="111"/>
      <c r="AD551" s="111"/>
      <c r="AE551" s="111"/>
      <c r="AF551" s="111"/>
      <c r="AG551" s="111"/>
      <c r="AH551" s="77"/>
      <c r="AI551" s="77"/>
      <c r="AJ551" s="78">
        <v>159</v>
      </c>
      <c r="AK551" s="79">
        <v>151</v>
      </c>
      <c r="AL551" s="80">
        <v>95</v>
      </c>
      <c r="AM551" s="77">
        <v>152</v>
      </c>
      <c r="AN551" s="77">
        <v>95</v>
      </c>
      <c r="AO551" s="81">
        <v>1</v>
      </c>
      <c r="AP551" s="81"/>
      <c r="AQ551" s="81">
        <v>2</v>
      </c>
      <c r="AR551" s="81"/>
      <c r="AS551" s="81"/>
      <c r="AT551" s="81"/>
      <c r="AU551" s="81"/>
      <c r="AV551" s="81"/>
      <c r="AW551" s="81"/>
      <c r="AX551" s="82">
        <v>3</v>
      </c>
      <c r="AY551" s="83">
        <v>783</v>
      </c>
      <c r="AZ551" s="149">
        <v>1.4999999999999999E-2</v>
      </c>
      <c r="BA551" s="84">
        <v>4.0000000000000001E-3</v>
      </c>
      <c r="BB551" s="83">
        <v>1</v>
      </c>
      <c r="BC551" s="83">
        <v>0</v>
      </c>
      <c r="BD551" s="83">
        <v>4.9000000000000004</v>
      </c>
      <c r="BE551" s="83">
        <v>0.5</v>
      </c>
      <c r="BF551" s="83">
        <v>124.5</v>
      </c>
      <c r="BG551" s="28" t="s">
        <v>145</v>
      </c>
      <c r="BH551" s="85"/>
      <c r="BI551" s="85"/>
      <c r="BJ551" s="85"/>
      <c r="BK551" s="85">
        <v>5</v>
      </c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  <c r="CW551" s="85"/>
    </row>
    <row r="552" spans="1:101" s="86" customFormat="1" ht="31.5" hidden="1" customHeight="1" x14ac:dyDescent="0.35">
      <c r="A552" s="73">
        <v>2021</v>
      </c>
      <c r="B552" s="74">
        <v>2</v>
      </c>
      <c r="C552" s="288">
        <v>44228</v>
      </c>
      <c r="D552" s="74">
        <v>301</v>
      </c>
      <c r="E552" s="74">
        <v>225</v>
      </c>
      <c r="F552" s="74">
        <v>5</v>
      </c>
      <c r="G552" s="75" t="s">
        <v>142</v>
      </c>
      <c r="H552" s="76" t="s">
        <v>143</v>
      </c>
      <c r="I552" s="76" t="s">
        <v>144</v>
      </c>
      <c r="J552" s="76">
        <v>6</v>
      </c>
      <c r="K552" s="76">
        <v>1</v>
      </c>
      <c r="L552" s="285">
        <v>372</v>
      </c>
      <c r="M552" s="286">
        <v>345.96</v>
      </c>
      <c r="N552" s="287">
        <v>398.04</v>
      </c>
      <c r="O552" s="111"/>
      <c r="P552" s="111"/>
      <c r="Q552" s="111"/>
      <c r="R552" s="111"/>
      <c r="S552" s="111"/>
      <c r="T552" s="77"/>
      <c r="U552" s="77"/>
      <c r="V552" s="111"/>
      <c r="W552" s="111">
        <v>395</v>
      </c>
      <c r="X552" s="111">
        <v>425</v>
      </c>
      <c r="Y552" s="111">
        <v>386</v>
      </c>
      <c r="Z552" s="111">
        <v>392</v>
      </c>
      <c r="AA552" s="77">
        <v>144</v>
      </c>
      <c r="AB552" s="77">
        <v>145</v>
      </c>
      <c r="AC552" s="111"/>
      <c r="AD552" s="111"/>
      <c r="AE552" s="111"/>
      <c r="AF552" s="111"/>
      <c r="AG552" s="111"/>
      <c r="AH552" s="77"/>
      <c r="AI552" s="77"/>
      <c r="AJ552" s="78">
        <v>399.5</v>
      </c>
      <c r="AK552" s="79">
        <v>169</v>
      </c>
      <c r="AL552" s="80">
        <v>128</v>
      </c>
      <c r="AM552" s="77">
        <v>149</v>
      </c>
      <c r="AN552" s="77">
        <v>145</v>
      </c>
      <c r="AO552" s="81">
        <v>6</v>
      </c>
      <c r="AP552" s="81"/>
      <c r="AQ552" s="81">
        <v>3</v>
      </c>
      <c r="AR552" s="81"/>
      <c r="AS552" s="81"/>
      <c r="AT552" s="81"/>
      <c r="AU552" s="81"/>
      <c r="AV552" s="81"/>
      <c r="AW552" s="81"/>
      <c r="AX552" s="82">
        <v>9</v>
      </c>
      <c r="AY552" s="83">
        <v>939</v>
      </c>
      <c r="AZ552" s="149">
        <v>1.4999999999999999E-2</v>
      </c>
      <c r="BA552" s="84">
        <v>0.01</v>
      </c>
      <c r="BB552" s="83">
        <v>1</v>
      </c>
      <c r="BC552" s="83">
        <v>0</v>
      </c>
      <c r="BD552" s="83">
        <v>2.5</v>
      </c>
      <c r="BE552" s="83">
        <v>3.6</v>
      </c>
      <c r="BF552" s="83">
        <v>375.1</v>
      </c>
      <c r="BG552" s="28" t="s">
        <v>145</v>
      </c>
      <c r="BH552" s="85" t="s">
        <v>145</v>
      </c>
      <c r="BI552" s="85"/>
      <c r="BJ552" s="85"/>
      <c r="BK552" s="85">
        <v>5</v>
      </c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  <c r="CW552" s="85"/>
    </row>
    <row r="553" spans="1:101" s="86" customFormat="1" ht="31.5" hidden="1" customHeight="1" x14ac:dyDescent="0.35">
      <c r="A553" s="73">
        <v>2021</v>
      </c>
      <c r="B553" s="74">
        <v>2</v>
      </c>
      <c r="C553" s="288">
        <v>44228</v>
      </c>
      <c r="D553" s="74">
        <v>382</v>
      </c>
      <c r="E553" s="74">
        <v>449</v>
      </c>
      <c r="F553" s="74">
        <v>5</v>
      </c>
      <c r="G553" s="75" t="s">
        <v>272</v>
      </c>
      <c r="H553" s="76" t="s">
        <v>273</v>
      </c>
      <c r="I553" s="76" t="s">
        <v>144</v>
      </c>
      <c r="J553" s="76">
        <v>3</v>
      </c>
      <c r="K553" s="76">
        <v>1</v>
      </c>
      <c r="L553" s="285">
        <v>46</v>
      </c>
      <c r="M553" s="286">
        <v>40.985999999999997</v>
      </c>
      <c r="N553" s="287">
        <v>50.048000000000002</v>
      </c>
      <c r="O553" s="111">
        <v>45</v>
      </c>
      <c r="P553" s="111">
        <v>43</v>
      </c>
      <c r="Q553" s="111">
        <v>48</v>
      </c>
      <c r="R553" s="111"/>
      <c r="S553" s="111"/>
      <c r="T553" s="77">
        <v>87</v>
      </c>
      <c r="U553" s="77"/>
      <c r="V553" s="111"/>
      <c r="W553" s="111"/>
      <c r="X553" s="111"/>
      <c r="Y553" s="111"/>
      <c r="Z553" s="111"/>
      <c r="AA553" s="77"/>
      <c r="AB553" s="77"/>
      <c r="AC553" s="111"/>
      <c r="AD553" s="111"/>
      <c r="AE553" s="111"/>
      <c r="AF553" s="111"/>
      <c r="AG553" s="111"/>
      <c r="AH553" s="77"/>
      <c r="AI553" s="77"/>
      <c r="AJ553" s="78">
        <v>45.3</v>
      </c>
      <c r="AK553" s="79">
        <v>108</v>
      </c>
      <c r="AL553" s="80">
        <v>100</v>
      </c>
      <c r="AM553" s="77">
        <v>124</v>
      </c>
      <c r="AN553" s="77">
        <v>87</v>
      </c>
      <c r="AO553" s="81">
        <v>3</v>
      </c>
      <c r="AP553" s="81"/>
      <c r="AQ553" s="81">
        <v>6</v>
      </c>
      <c r="AR553" s="81"/>
      <c r="AS553" s="81"/>
      <c r="AT553" s="81"/>
      <c r="AU553" s="81"/>
      <c r="AV553" s="81"/>
      <c r="AW553" s="81"/>
      <c r="AX553" s="82">
        <v>9</v>
      </c>
      <c r="AY553" s="83">
        <v>2979</v>
      </c>
      <c r="AZ553" s="149">
        <v>1.4999999999999999E-2</v>
      </c>
      <c r="BA553" s="84">
        <v>3.0000000000000001E-3</v>
      </c>
      <c r="BB553" s="83">
        <v>1</v>
      </c>
      <c r="BC553" s="83">
        <v>0.2</v>
      </c>
      <c r="BD553" s="83">
        <v>64.8</v>
      </c>
      <c r="BE553" s="83">
        <v>0.4</v>
      </c>
      <c r="BF553" s="83">
        <v>134.9</v>
      </c>
      <c r="BG553" s="28" t="s">
        <v>153</v>
      </c>
      <c r="BH553" s="85" t="s">
        <v>154</v>
      </c>
      <c r="BI553" s="85" t="s">
        <v>274</v>
      </c>
      <c r="BJ553" s="85" t="s">
        <v>156</v>
      </c>
      <c r="BK553" s="85">
        <v>5</v>
      </c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  <c r="CW553" s="85"/>
    </row>
    <row r="554" spans="1:101" s="86" customFormat="1" ht="31.5" hidden="1" customHeight="1" x14ac:dyDescent="0.35">
      <c r="A554" s="73">
        <v>2021</v>
      </c>
      <c r="B554" s="74">
        <v>2</v>
      </c>
      <c r="C554" s="288">
        <v>44228</v>
      </c>
      <c r="D554" s="74">
        <v>224</v>
      </c>
      <c r="E554" s="74">
        <v>152</v>
      </c>
      <c r="F554" s="74">
        <v>6</v>
      </c>
      <c r="G554" s="75" t="s">
        <v>368</v>
      </c>
      <c r="H554" s="76" t="s">
        <v>369</v>
      </c>
      <c r="I554" s="76" t="s">
        <v>144</v>
      </c>
      <c r="J554" s="76">
        <v>4</v>
      </c>
      <c r="K554" s="76">
        <v>2</v>
      </c>
      <c r="L554" s="285">
        <v>155</v>
      </c>
      <c r="M554" s="286">
        <v>144.15</v>
      </c>
      <c r="N554" s="287">
        <v>165.85</v>
      </c>
      <c r="O554" s="111">
        <v>146</v>
      </c>
      <c r="P554" s="111">
        <v>160</v>
      </c>
      <c r="Q554" s="111">
        <v>158</v>
      </c>
      <c r="R554" s="111">
        <v>149</v>
      </c>
      <c r="S554" s="111">
        <v>145</v>
      </c>
      <c r="T554" s="77">
        <v>99</v>
      </c>
      <c r="U554" s="77">
        <v>95</v>
      </c>
      <c r="V554" s="111">
        <v>176</v>
      </c>
      <c r="W554" s="111">
        <v>165</v>
      </c>
      <c r="X554" s="111"/>
      <c r="Y554" s="111"/>
      <c r="Z554" s="111"/>
      <c r="AA554" s="77">
        <v>101</v>
      </c>
      <c r="AB554" s="77"/>
      <c r="AC554" s="111"/>
      <c r="AD554" s="111"/>
      <c r="AE554" s="111"/>
      <c r="AF554" s="111"/>
      <c r="AG554" s="111"/>
      <c r="AH554" s="77"/>
      <c r="AI554" s="77"/>
      <c r="AJ554" s="78">
        <v>157</v>
      </c>
      <c r="AK554" s="79">
        <v>142</v>
      </c>
      <c r="AL554" s="80">
        <v>101</v>
      </c>
      <c r="AM554" s="77">
        <v>146</v>
      </c>
      <c r="AN554" s="77">
        <v>98</v>
      </c>
      <c r="AO554" s="81">
        <v>4</v>
      </c>
      <c r="AP554" s="81"/>
      <c r="AQ554" s="81">
        <v>1</v>
      </c>
      <c r="AR554" s="81"/>
      <c r="AS554" s="81"/>
      <c r="AT554" s="81"/>
      <c r="AU554" s="81"/>
      <c r="AV554" s="81"/>
      <c r="AW554" s="81"/>
      <c r="AX554" s="82">
        <v>5</v>
      </c>
      <c r="AY554" s="83">
        <v>2255</v>
      </c>
      <c r="AZ554" s="149">
        <v>1.4999999999999999E-2</v>
      </c>
      <c r="BA554" s="84">
        <v>2E-3</v>
      </c>
      <c r="BB554" s="83">
        <v>1</v>
      </c>
      <c r="BC554" s="83">
        <v>0</v>
      </c>
      <c r="BD554" s="83">
        <v>14.5</v>
      </c>
      <c r="BE554" s="83">
        <v>0.8</v>
      </c>
      <c r="BF554" s="83">
        <v>354</v>
      </c>
      <c r="BG554" s="28" t="s">
        <v>370</v>
      </c>
      <c r="BH554" s="85" t="s">
        <v>371</v>
      </c>
      <c r="BI554" s="85"/>
      <c r="BJ554" s="85"/>
      <c r="BK554" s="85">
        <v>5</v>
      </c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  <c r="CW554" s="85"/>
    </row>
    <row r="555" spans="1:101" s="86" customFormat="1" ht="31.5" hidden="1" customHeight="1" x14ac:dyDescent="0.35">
      <c r="A555" s="73">
        <v>2021</v>
      </c>
      <c r="B555" s="74">
        <v>2</v>
      </c>
      <c r="C555" s="288">
        <v>44228</v>
      </c>
      <c r="D555" s="74">
        <v>295</v>
      </c>
      <c r="E555" s="74">
        <v>219</v>
      </c>
      <c r="F555" s="74">
        <v>6</v>
      </c>
      <c r="G555" s="75" t="s">
        <v>222</v>
      </c>
      <c r="H555" s="76" t="s">
        <v>223</v>
      </c>
      <c r="I555" s="76" t="s">
        <v>144</v>
      </c>
      <c r="J555" s="76">
        <v>6</v>
      </c>
      <c r="K555" s="76">
        <v>1</v>
      </c>
      <c r="L555" s="285">
        <v>114.16666669999999</v>
      </c>
      <c r="M555" s="286">
        <v>106.175</v>
      </c>
      <c r="N555" s="287">
        <v>122.1583333</v>
      </c>
      <c r="O555" s="111"/>
      <c r="P555" s="111"/>
      <c r="Q555" s="111"/>
      <c r="R555" s="111"/>
      <c r="S555" s="111"/>
      <c r="T555" s="77"/>
      <c r="U555" s="77"/>
      <c r="V555" s="111"/>
      <c r="W555" s="111"/>
      <c r="X555" s="111"/>
      <c r="Y555" s="111">
        <v>126</v>
      </c>
      <c r="Z555" s="111">
        <v>121</v>
      </c>
      <c r="AA555" s="77"/>
      <c r="AB555" s="77">
        <v>85</v>
      </c>
      <c r="AC555" s="111"/>
      <c r="AD555" s="111"/>
      <c r="AE555" s="111"/>
      <c r="AF555" s="111"/>
      <c r="AG555" s="111"/>
      <c r="AH555" s="77"/>
      <c r="AI555" s="77"/>
      <c r="AJ555" s="78">
        <v>123.5</v>
      </c>
      <c r="AK555" s="79">
        <v>238</v>
      </c>
      <c r="AL555" s="80">
        <v>91</v>
      </c>
      <c r="AM555" s="77">
        <v>254</v>
      </c>
      <c r="AN555" s="77">
        <v>85</v>
      </c>
      <c r="AO555" s="81"/>
      <c r="AP555" s="81"/>
      <c r="AQ555" s="81"/>
      <c r="AR555" s="81"/>
      <c r="AS555" s="81"/>
      <c r="AT555" s="81"/>
      <c r="AU555" s="81"/>
      <c r="AV555" s="81"/>
      <c r="AW555" s="81"/>
      <c r="AX555" s="82"/>
      <c r="AY555" s="83"/>
      <c r="AZ555" s="149">
        <v>1.4999999999999999E-2</v>
      </c>
      <c r="BA555" s="84"/>
      <c r="BB555" s="83"/>
      <c r="BC555" s="83"/>
      <c r="BD555" s="83"/>
      <c r="BE555" s="83"/>
      <c r="BF555" s="83"/>
      <c r="BG555" s="28" t="s">
        <v>145</v>
      </c>
      <c r="BH555" s="85" t="s">
        <v>145</v>
      </c>
      <c r="BI555" s="85"/>
      <c r="BJ555" s="85"/>
      <c r="BK555" s="85">
        <v>5</v>
      </c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  <c r="CW555" s="85"/>
    </row>
    <row r="556" spans="1:101" s="86" customFormat="1" ht="31.5" hidden="1" customHeight="1" x14ac:dyDescent="0.35">
      <c r="A556" s="73">
        <v>2021</v>
      </c>
      <c r="B556" s="74">
        <v>2</v>
      </c>
      <c r="C556" s="288">
        <v>44228</v>
      </c>
      <c r="D556" s="74">
        <v>241</v>
      </c>
      <c r="E556" s="74">
        <v>165</v>
      </c>
      <c r="F556" s="74">
        <v>7</v>
      </c>
      <c r="G556" s="75" t="s">
        <v>171</v>
      </c>
      <c r="H556" s="76" t="s">
        <v>172</v>
      </c>
      <c r="I556" s="76" t="s">
        <v>144</v>
      </c>
      <c r="J556" s="76">
        <v>2</v>
      </c>
      <c r="K556" s="76">
        <v>2</v>
      </c>
      <c r="L556" s="285">
        <v>706</v>
      </c>
      <c r="M556" s="286">
        <v>656.58</v>
      </c>
      <c r="N556" s="287">
        <v>755.42</v>
      </c>
      <c r="O556" s="111"/>
      <c r="P556" s="111"/>
      <c r="Q556" s="111">
        <v>675</v>
      </c>
      <c r="R556" s="111">
        <v>713</v>
      </c>
      <c r="S556" s="111">
        <v>730</v>
      </c>
      <c r="T556" s="77"/>
      <c r="U556" s="77">
        <v>127</v>
      </c>
      <c r="V556" s="111">
        <v>737</v>
      </c>
      <c r="W556" s="111">
        <v>742</v>
      </c>
      <c r="X556" s="111">
        <v>702</v>
      </c>
      <c r="Y556" s="111">
        <v>691</v>
      </c>
      <c r="Z556" s="111">
        <v>708</v>
      </c>
      <c r="AA556" s="77">
        <v>121</v>
      </c>
      <c r="AB556" s="77">
        <v>125</v>
      </c>
      <c r="AC556" s="111"/>
      <c r="AD556" s="111"/>
      <c r="AE556" s="111"/>
      <c r="AF556" s="111"/>
      <c r="AG556" s="111"/>
      <c r="AH556" s="77"/>
      <c r="AI556" s="77"/>
      <c r="AJ556" s="78">
        <v>712.3</v>
      </c>
      <c r="AK556" s="79">
        <v>60</v>
      </c>
      <c r="AL556" s="80">
        <v>120</v>
      </c>
      <c r="AM556" s="77">
        <v>58</v>
      </c>
      <c r="AN556" s="77">
        <v>124</v>
      </c>
      <c r="AO556" s="81">
        <v>7</v>
      </c>
      <c r="AP556" s="81"/>
      <c r="AQ556" s="81">
        <v>3</v>
      </c>
      <c r="AR556" s="81"/>
      <c r="AS556" s="81">
        <v>1</v>
      </c>
      <c r="AT556" s="81"/>
      <c r="AU556" s="81"/>
      <c r="AV556" s="81"/>
      <c r="AW556" s="81"/>
      <c r="AX556" s="82">
        <v>10</v>
      </c>
      <c r="AY556" s="83">
        <v>960</v>
      </c>
      <c r="AZ556" s="149">
        <v>1.4999999999999999E-2</v>
      </c>
      <c r="BA556" s="84">
        <v>0.01</v>
      </c>
      <c r="BB556" s="83">
        <v>1</v>
      </c>
      <c r="BC556" s="83">
        <v>0</v>
      </c>
      <c r="BD556" s="83">
        <v>1.4</v>
      </c>
      <c r="BE556" s="83">
        <v>7.1</v>
      </c>
      <c r="BF556" s="83">
        <v>683.8</v>
      </c>
      <c r="BG556" s="28" t="s">
        <v>145</v>
      </c>
      <c r="BH556" s="85" t="s">
        <v>145</v>
      </c>
      <c r="BI556" s="85"/>
      <c r="BJ556" s="85"/>
      <c r="BK556" s="85">
        <v>5</v>
      </c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  <c r="CW556" s="85"/>
    </row>
    <row r="557" spans="1:101" s="86" customFormat="1" ht="31.5" customHeight="1" x14ac:dyDescent="0.35">
      <c r="A557" s="73">
        <v>2021</v>
      </c>
      <c r="B557" s="74">
        <v>2</v>
      </c>
      <c r="C557" s="288">
        <v>44228</v>
      </c>
      <c r="D557" s="74">
        <v>405</v>
      </c>
      <c r="E557" s="74">
        <v>619</v>
      </c>
      <c r="F557" s="74">
        <v>7</v>
      </c>
      <c r="G557" s="75" t="s">
        <v>288</v>
      </c>
      <c r="H557" s="76" t="s">
        <v>289</v>
      </c>
      <c r="I557" s="76" t="s">
        <v>144</v>
      </c>
      <c r="J557" s="76">
        <v>1</v>
      </c>
      <c r="K557" s="76">
        <v>5</v>
      </c>
      <c r="L557" s="285">
        <v>420</v>
      </c>
      <c r="M557" s="286">
        <v>385.98</v>
      </c>
      <c r="N557" s="287">
        <v>454.02</v>
      </c>
      <c r="O557" s="111">
        <v>480</v>
      </c>
      <c r="P557" s="111"/>
      <c r="Q557" s="111"/>
      <c r="R557" s="111"/>
      <c r="S557" s="111"/>
      <c r="T557" s="77">
        <v>141</v>
      </c>
      <c r="U557" s="77"/>
      <c r="V557" s="111"/>
      <c r="W557" s="111"/>
      <c r="X557" s="111"/>
      <c r="Y557" s="111"/>
      <c r="Z557" s="111"/>
      <c r="AA557" s="77"/>
      <c r="AB557" s="77"/>
      <c r="AC557" s="111"/>
      <c r="AD557" s="111"/>
      <c r="AE557" s="111"/>
      <c r="AF557" s="111"/>
      <c r="AG557" s="111"/>
      <c r="AH557" s="77"/>
      <c r="AI557" s="77"/>
      <c r="AJ557" s="78">
        <v>480</v>
      </c>
      <c r="AK557" s="79">
        <v>18</v>
      </c>
      <c r="AL557" s="80">
        <v>200</v>
      </c>
      <c r="AM557" s="77">
        <v>26</v>
      </c>
      <c r="AN557" s="77">
        <v>141</v>
      </c>
      <c r="AO557" s="81">
        <v>1</v>
      </c>
      <c r="AP557" s="81"/>
      <c r="AQ557" s="81">
        <v>2</v>
      </c>
      <c r="AR557" s="81"/>
      <c r="AS557" s="81"/>
      <c r="AT557" s="81"/>
      <c r="AU557" s="81"/>
      <c r="AV557" s="81"/>
      <c r="AW557" s="81"/>
      <c r="AX557" s="82">
        <v>3</v>
      </c>
      <c r="AY557" s="83">
        <v>78</v>
      </c>
      <c r="AZ557" s="149">
        <v>1.4999999999999999E-2</v>
      </c>
      <c r="BA557" s="84">
        <v>3.7999999999999999E-2</v>
      </c>
      <c r="BB557" s="83"/>
      <c r="BC557" s="83">
        <v>0</v>
      </c>
      <c r="BD557" s="83">
        <v>0.2</v>
      </c>
      <c r="BE557" s="83">
        <v>1.4</v>
      </c>
      <c r="BF557" s="83">
        <v>37.4</v>
      </c>
      <c r="BG557" s="28" t="s">
        <v>148</v>
      </c>
      <c r="BH557" s="85" t="s">
        <v>149</v>
      </c>
      <c r="BI557" s="85" t="s">
        <v>290</v>
      </c>
      <c r="BJ557" s="85"/>
      <c r="BK557" s="85">
        <v>5</v>
      </c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  <c r="CW557" s="85"/>
    </row>
    <row r="558" spans="1:101" s="86" customFormat="1" ht="31.5" customHeight="1" x14ac:dyDescent="0.35">
      <c r="A558" s="73">
        <v>2021</v>
      </c>
      <c r="B558" s="74">
        <v>2</v>
      </c>
      <c r="C558" s="288">
        <v>44228</v>
      </c>
      <c r="D558" s="74">
        <v>405</v>
      </c>
      <c r="E558" s="74">
        <v>620</v>
      </c>
      <c r="F558" s="74">
        <v>7</v>
      </c>
      <c r="G558" s="75" t="s">
        <v>291</v>
      </c>
      <c r="H558" s="76" t="s">
        <v>292</v>
      </c>
      <c r="I558" s="76" t="s">
        <v>144</v>
      </c>
      <c r="J558" s="76">
        <v>1</v>
      </c>
      <c r="K558" s="76">
        <v>5</v>
      </c>
      <c r="L558" s="285">
        <v>233</v>
      </c>
      <c r="M558" s="286">
        <v>214.01050000000001</v>
      </c>
      <c r="N558" s="287">
        <v>251.98949999999999</v>
      </c>
      <c r="O558" s="111">
        <v>258</v>
      </c>
      <c r="P558" s="111"/>
      <c r="Q558" s="111"/>
      <c r="R558" s="111"/>
      <c r="S558" s="111"/>
      <c r="T558" s="77">
        <v>141</v>
      </c>
      <c r="U558" s="77"/>
      <c r="V558" s="111"/>
      <c r="W558" s="111"/>
      <c r="X558" s="111"/>
      <c r="Y558" s="111"/>
      <c r="Z558" s="111"/>
      <c r="AA558" s="77"/>
      <c r="AB558" s="77"/>
      <c r="AC558" s="111"/>
      <c r="AD558" s="111"/>
      <c r="AE558" s="111"/>
      <c r="AF558" s="111"/>
      <c r="AG558" s="111"/>
      <c r="AH558" s="77"/>
      <c r="AI558" s="77"/>
      <c r="AJ558" s="78">
        <v>258</v>
      </c>
      <c r="AK558" s="79">
        <v>18</v>
      </c>
      <c r="AL558" s="80">
        <v>200</v>
      </c>
      <c r="AM558" s="77">
        <v>26</v>
      </c>
      <c r="AN558" s="77">
        <v>141</v>
      </c>
      <c r="AO558" s="81">
        <v>2</v>
      </c>
      <c r="AP558" s="81"/>
      <c r="AQ558" s="81">
        <v>1</v>
      </c>
      <c r="AR558" s="81"/>
      <c r="AS558" s="81"/>
      <c r="AT558" s="81"/>
      <c r="AU558" s="81"/>
      <c r="AV558" s="81"/>
      <c r="AW558" s="81"/>
      <c r="AX558" s="82">
        <v>3</v>
      </c>
      <c r="AY558" s="83">
        <v>78</v>
      </c>
      <c r="AZ558" s="149">
        <v>1.4999999999999999E-2</v>
      </c>
      <c r="BA558" s="84">
        <v>3.7999999999999999E-2</v>
      </c>
      <c r="BB558" s="83"/>
      <c r="BC558" s="83">
        <v>0</v>
      </c>
      <c r="BD558" s="83">
        <v>0.3</v>
      </c>
      <c r="BE558" s="83">
        <v>0.8</v>
      </c>
      <c r="BF558" s="83">
        <v>20.100000000000001</v>
      </c>
      <c r="BG558" s="28" t="s">
        <v>148</v>
      </c>
      <c r="BH558" s="85" t="s">
        <v>149</v>
      </c>
      <c r="BI558" s="85" t="s">
        <v>217</v>
      </c>
      <c r="BJ558" s="85"/>
      <c r="BK558" s="85">
        <v>5</v>
      </c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  <c r="CW558" s="85"/>
    </row>
    <row r="559" spans="1:101" s="86" customFormat="1" ht="31.5" customHeight="1" x14ac:dyDescent="0.35">
      <c r="A559" s="73">
        <v>2021</v>
      </c>
      <c r="B559" s="74">
        <v>2</v>
      </c>
      <c r="C559" s="288">
        <v>44228</v>
      </c>
      <c r="D559" s="74">
        <v>405</v>
      </c>
      <c r="E559" s="74">
        <v>621</v>
      </c>
      <c r="F559" s="74">
        <v>7</v>
      </c>
      <c r="G559" s="75" t="s">
        <v>293</v>
      </c>
      <c r="H559" s="76" t="s">
        <v>294</v>
      </c>
      <c r="I559" s="76" t="s">
        <v>144</v>
      </c>
      <c r="J559" s="76">
        <v>1</v>
      </c>
      <c r="K559" s="76">
        <v>5</v>
      </c>
      <c r="L559" s="285">
        <v>191.5</v>
      </c>
      <c r="M559" s="286">
        <v>175.98849999999999</v>
      </c>
      <c r="N559" s="287">
        <v>207.01150000000001</v>
      </c>
      <c r="O559" s="111">
        <v>220</v>
      </c>
      <c r="P559" s="111"/>
      <c r="Q559" s="111"/>
      <c r="R559" s="111"/>
      <c r="S559" s="111"/>
      <c r="T559" s="77">
        <v>141</v>
      </c>
      <c r="U559" s="77"/>
      <c r="V559" s="111"/>
      <c r="W559" s="111"/>
      <c r="X559" s="111"/>
      <c r="Y559" s="111"/>
      <c r="Z559" s="111"/>
      <c r="AA559" s="77"/>
      <c r="AB559" s="77"/>
      <c r="AC559" s="111"/>
      <c r="AD559" s="111"/>
      <c r="AE559" s="111"/>
      <c r="AF559" s="111"/>
      <c r="AG559" s="111"/>
      <c r="AH559" s="77"/>
      <c r="AI559" s="77"/>
      <c r="AJ559" s="78">
        <v>220</v>
      </c>
      <c r="AK559" s="79">
        <v>18</v>
      </c>
      <c r="AL559" s="80">
        <v>200</v>
      </c>
      <c r="AM559" s="77">
        <v>26</v>
      </c>
      <c r="AN559" s="77">
        <v>141</v>
      </c>
      <c r="AO559" s="81">
        <v>3</v>
      </c>
      <c r="AP559" s="81"/>
      <c r="AQ559" s="81">
        <v>1</v>
      </c>
      <c r="AR559" s="81"/>
      <c r="AS559" s="81"/>
      <c r="AT559" s="81"/>
      <c r="AU559" s="81"/>
      <c r="AV559" s="81"/>
      <c r="AW559" s="81"/>
      <c r="AX559" s="82">
        <v>4</v>
      </c>
      <c r="AY559" s="83">
        <v>79</v>
      </c>
      <c r="AZ559" s="149">
        <v>1.4999999999999999E-2</v>
      </c>
      <c r="BA559" s="84">
        <v>5.0999999999999997E-2</v>
      </c>
      <c r="BB559" s="83"/>
      <c r="BC559" s="83">
        <v>0</v>
      </c>
      <c r="BD559" s="83">
        <v>0.4</v>
      </c>
      <c r="BE559" s="83">
        <v>0.9</v>
      </c>
      <c r="BF559" s="83">
        <v>17.399999999999999</v>
      </c>
      <c r="BG559" s="28" t="s">
        <v>148</v>
      </c>
      <c r="BH559" s="85" t="s">
        <v>149</v>
      </c>
      <c r="BI559" s="85" t="s">
        <v>217</v>
      </c>
      <c r="BJ559" s="85"/>
      <c r="BK559" s="85">
        <v>5</v>
      </c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  <c r="CW559" s="85"/>
    </row>
    <row r="560" spans="1:101" s="86" customFormat="1" ht="31.5" customHeight="1" x14ac:dyDescent="0.35">
      <c r="A560" s="73">
        <v>2021</v>
      </c>
      <c r="B560" s="74">
        <v>2</v>
      </c>
      <c r="C560" s="288">
        <v>44228</v>
      </c>
      <c r="D560" s="74">
        <v>405</v>
      </c>
      <c r="E560" s="74">
        <v>622</v>
      </c>
      <c r="F560" s="74">
        <v>7</v>
      </c>
      <c r="G560" s="75" t="s">
        <v>295</v>
      </c>
      <c r="H560" s="76" t="s">
        <v>296</v>
      </c>
      <c r="I560" s="76" t="s">
        <v>144</v>
      </c>
      <c r="J560" s="76">
        <v>1</v>
      </c>
      <c r="K560" s="76">
        <v>5</v>
      </c>
      <c r="L560" s="285">
        <v>187</v>
      </c>
      <c r="M560" s="286">
        <v>172.41399999999999</v>
      </c>
      <c r="N560" s="287">
        <v>201.58600000000001</v>
      </c>
      <c r="O560" s="111">
        <v>208</v>
      </c>
      <c r="P560" s="111"/>
      <c r="Q560" s="111"/>
      <c r="R560" s="111"/>
      <c r="S560" s="111"/>
      <c r="T560" s="77">
        <v>141</v>
      </c>
      <c r="U560" s="77"/>
      <c r="V560" s="111"/>
      <c r="W560" s="111"/>
      <c r="X560" s="111"/>
      <c r="Y560" s="111"/>
      <c r="Z560" s="111"/>
      <c r="AA560" s="77"/>
      <c r="AB560" s="77"/>
      <c r="AC560" s="111"/>
      <c r="AD560" s="111"/>
      <c r="AE560" s="111"/>
      <c r="AF560" s="111"/>
      <c r="AG560" s="111"/>
      <c r="AH560" s="77"/>
      <c r="AI560" s="77"/>
      <c r="AJ560" s="78">
        <v>208</v>
      </c>
      <c r="AK560" s="79">
        <v>18</v>
      </c>
      <c r="AL560" s="80">
        <v>200</v>
      </c>
      <c r="AM560" s="77">
        <v>26</v>
      </c>
      <c r="AN560" s="77">
        <v>141</v>
      </c>
      <c r="AO560" s="81">
        <v>6</v>
      </c>
      <c r="AP560" s="81"/>
      <c r="AQ560" s="81">
        <v>4</v>
      </c>
      <c r="AR560" s="81"/>
      <c r="AS560" s="81"/>
      <c r="AT560" s="81"/>
      <c r="AU560" s="81"/>
      <c r="AV560" s="81"/>
      <c r="AW560" s="81"/>
      <c r="AX560" s="82">
        <v>10</v>
      </c>
      <c r="AY560" s="83">
        <v>85</v>
      </c>
      <c r="AZ560" s="149">
        <v>1.4999999999999999E-2</v>
      </c>
      <c r="BA560" s="84">
        <v>0.11799999999999999</v>
      </c>
      <c r="BB560" s="83"/>
      <c r="BC560" s="83">
        <v>0.1</v>
      </c>
      <c r="BD560" s="83">
        <v>0.5</v>
      </c>
      <c r="BE560" s="83">
        <v>2.1</v>
      </c>
      <c r="BF560" s="83">
        <v>17.7</v>
      </c>
      <c r="BG560" s="28" t="s">
        <v>148</v>
      </c>
      <c r="BH560" s="85" t="s">
        <v>149</v>
      </c>
      <c r="BI560" s="85" t="s">
        <v>217</v>
      </c>
      <c r="BJ560" s="85"/>
      <c r="BK560" s="85">
        <v>5</v>
      </c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  <c r="CW560" s="85"/>
    </row>
    <row r="561" spans="1:101" s="86" customFormat="1" ht="31.5" hidden="1" customHeight="1" x14ac:dyDescent="0.35">
      <c r="A561" s="73">
        <v>2021</v>
      </c>
      <c r="B561" s="74">
        <v>2</v>
      </c>
      <c r="C561" s="288">
        <v>44228</v>
      </c>
      <c r="D561" s="74">
        <v>148</v>
      </c>
      <c r="E561" s="74">
        <v>347</v>
      </c>
      <c r="F561" s="74">
        <v>8</v>
      </c>
      <c r="G561" s="75" t="s">
        <v>157</v>
      </c>
      <c r="H561" s="76" t="s">
        <v>158</v>
      </c>
      <c r="I561" s="76" t="s">
        <v>159</v>
      </c>
      <c r="J561" s="76">
        <v>1</v>
      </c>
      <c r="K561" s="76">
        <v>1</v>
      </c>
      <c r="L561" s="285">
        <v>500</v>
      </c>
      <c r="M561" s="286">
        <v>465</v>
      </c>
      <c r="N561" s="287">
        <v>535</v>
      </c>
      <c r="O561" s="111">
        <v>520</v>
      </c>
      <c r="P561" s="111">
        <v>509</v>
      </c>
      <c r="Q561" s="111">
        <v>500</v>
      </c>
      <c r="R561" s="111">
        <v>496</v>
      </c>
      <c r="S561" s="111">
        <v>503</v>
      </c>
      <c r="T561" s="77">
        <v>169</v>
      </c>
      <c r="U561" s="77">
        <v>165</v>
      </c>
      <c r="V561" s="111">
        <v>508</v>
      </c>
      <c r="W561" s="111">
        <v>550</v>
      </c>
      <c r="X561" s="111">
        <v>472</v>
      </c>
      <c r="Y561" s="111">
        <v>522</v>
      </c>
      <c r="Z561" s="111">
        <v>510</v>
      </c>
      <c r="AA561" s="77">
        <v>170</v>
      </c>
      <c r="AB561" s="77">
        <v>173</v>
      </c>
      <c r="AC561" s="111"/>
      <c r="AD561" s="111"/>
      <c r="AE561" s="111"/>
      <c r="AF561" s="111"/>
      <c r="AG561" s="111"/>
      <c r="AH561" s="77"/>
      <c r="AI561" s="77"/>
      <c r="AJ561" s="78">
        <v>509</v>
      </c>
      <c r="AK561" s="79">
        <v>40</v>
      </c>
      <c r="AL561" s="80">
        <v>144</v>
      </c>
      <c r="AM561" s="77">
        <v>43</v>
      </c>
      <c r="AN561" s="77">
        <v>169</v>
      </c>
      <c r="AO561" s="81">
        <v>11</v>
      </c>
      <c r="AP561" s="81"/>
      <c r="AQ561" s="81">
        <v>3</v>
      </c>
      <c r="AR561" s="81"/>
      <c r="AS561" s="81"/>
      <c r="AT561" s="81"/>
      <c r="AU561" s="81"/>
      <c r="AV561" s="81"/>
      <c r="AW561" s="81"/>
      <c r="AX561" s="82">
        <v>14</v>
      </c>
      <c r="AY561" s="83">
        <v>462</v>
      </c>
      <c r="AZ561" s="149">
        <v>1.4999999999999999E-2</v>
      </c>
      <c r="BA561" s="84">
        <v>0.03</v>
      </c>
      <c r="BB561" s="83"/>
      <c r="BC561" s="83">
        <v>0</v>
      </c>
      <c r="BD561" s="83">
        <v>0.9</v>
      </c>
      <c r="BE561" s="83">
        <v>7.1</v>
      </c>
      <c r="BF561" s="83">
        <v>235.2</v>
      </c>
      <c r="BG561" s="28" t="s">
        <v>160</v>
      </c>
      <c r="BH561" s="85" t="s">
        <v>160</v>
      </c>
      <c r="BI561" s="85"/>
      <c r="BJ561" s="85"/>
      <c r="BK561" s="85">
        <v>5</v>
      </c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  <c r="CW561" s="85"/>
    </row>
    <row r="562" spans="1:101" s="86" customFormat="1" ht="31.5" hidden="1" customHeight="1" x14ac:dyDescent="0.35">
      <c r="A562" s="73">
        <v>2021</v>
      </c>
      <c r="B562" s="74">
        <v>2</v>
      </c>
      <c r="C562" s="288">
        <v>44228</v>
      </c>
      <c r="D562" s="74">
        <v>148</v>
      </c>
      <c r="E562" s="74">
        <v>348</v>
      </c>
      <c r="F562" s="74">
        <v>8</v>
      </c>
      <c r="G562" s="75" t="s">
        <v>161</v>
      </c>
      <c r="H562" s="76" t="s">
        <v>162</v>
      </c>
      <c r="I562" s="76" t="s">
        <v>159</v>
      </c>
      <c r="J562" s="76">
        <v>1</v>
      </c>
      <c r="K562" s="76">
        <v>1</v>
      </c>
      <c r="L562" s="285">
        <v>500</v>
      </c>
      <c r="M562" s="286">
        <v>465</v>
      </c>
      <c r="N562" s="287">
        <v>535</v>
      </c>
      <c r="O562" s="111">
        <v>983</v>
      </c>
      <c r="P562" s="111">
        <v>908</v>
      </c>
      <c r="Q562" s="111">
        <v>963</v>
      </c>
      <c r="R562" s="111">
        <v>951</v>
      </c>
      <c r="S562" s="111">
        <v>947</v>
      </c>
      <c r="T562" s="77">
        <v>169</v>
      </c>
      <c r="U562" s="77">
        <v>165</v>
      </c>
      <c r="V562" s="111">
        <v>1035</v>
      </c>
      <c r="W562" s="111">
        <v>972</v>
      </c>
      <c r="X562" s="111">
        <v>1002</v>
      </c>
      <c r="Y562" s="111">
        <v>999</v>
      </c>
      <c r="Z562" s="111">
        <v>987</v>
      </c>
      <c r="AA562" s="77">
        <v>170</v>
      </c>
      <c r="AB562" s="77">
        <v>173</v>
      </c>
      <c r="AC562" s="111"/>
      <c r="AD562" s="111"/>
      <c r="AE562" s="111"/>
      <c r="AF562" s="111"/>
      <c r="AG562" s="111"/>
      <c r="AH562" s="77"/>
      <c r="AI562" s="77"/>
      <c r="AJ562" s="78">
        <v>974.7</v>
      </c>
      <c r="AK562" s="79">
        <v>40</v>
      </c>
      <c r="AL562" s="80">
        <v>144</v>
      </c>
      <c r="AM562" s="77">
        <v>43</v>
      </c>
      <c r="AN562" s="77">
        <v>169</v>
      </c>
      <c r="AO562" s="81">
        <v>13</v>
      </c>
      <c r="AP562" s="81"/>
      <c r="AQ562" s="81">
        <v>6</v>
      </c>
      <c r="AR562" s="81"/>
      <c r="AS562" s="81"/>
      <c r="AT562" s="81"/>
      <c r="AU562" s="81"/>
      <c r="AV562" s="81"/>
      <c r="AW562" s="81"/>
      <c r="AX562" s="82">
        <v>19</v>
      </c>
      <c r="AY562" s="83">
        <v>1405</v>
      </c>
      <c r="AZ562" s="149">
        <v>1.4999999999999999E-2</v>
      </c>
      <c r="BA562" s="84">
        <v>1.4E-2</v>
      </c>
      <c r="BB562" s="83">
        <v>1</v>
      </c>
      <c r="BC562" s="83">
        <v>0</v>
      </c>
      <c r="BD562" s="83">
        <v>2.8</v>
      </c>
      <c r="BE562" s="83">
        <v>18.5</v>
      </c>
      <c r="BF562" s="83">
        <v>1369.5</v>
      </c>
      <c r="BG562" s="28" t="s">
        <v>160</v>
      </c>
      <c r="BH562" s="85" t="s">
        <v>160</v>
      </c>
      <c r="BI562" s="85"/>
      <c r="BJ562" s="85"/>
      <c r="BK562" s="85">
        <v>5</v>
      </c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  <c r="CW562" s="85"/>
    </row>
    <row r="563" spans="1:101" s="86" customFormat="1" ht="31.5" customHeight="1" x14ac:dyDescent="0.35">
      <c r="A563" s="73">
        <v>2021</v>
      </c>
      <c r="B563" s="74">
        <v>2</v>
      </c>
      <c r="C563" s="288">
        <v>44228</v>
      </c>
      <c r="D563" s="74">
        <v>52</v>
      </c>
      <c r="E563" s="74">
        <v>130</v>
      </c>
      <c r="F563" s="74">
        <v>26</v>
      </c>
      <c r="G563" s="75" t="s">
        <v>372</v>
      </c>
      <c r="H563" s="76" t="s">
        <v>373</v>
      </c>
      <c r="I563" s="76" t="s">
        <v>360</v>
      </c>
      <c r="J563" s="76">
        <v>9</v>
      </c>
      <c r="K563" s="76">
        <v>1</v>
      </c>
      <c r="L563" s="285">
        <v>12</v>
      </c>
      <c r="M563" s="286">
        <v>11.16</v>
      </c>
      <c r="N563" s="287">
        <v>12.84</v>
      </c>
      <c r="O563" s="111"/>
      <c r="P563" s="111"/>
      <c r="Q563" s="111"/>
      <c r="R563" s="111">
        <v>11</v>
      </c>
      <c r="S563" s="111">
        <v>12</v>
      </c>
      <c r="T563" s="77"/>
      <c r="U563" s="77">
        <v>123</v>
      </c>
      <c r="V563" s="111">
        <v>12</v>
      </c>
      <c r="W563" s="111">
        <v>12</v>
      </c>
      <c r="X563" s="111">
        <v>10</v>
      </c>
      <c r="Y563" s="111">
        <v>12</v>
      </c>
      <c r="Z563" s="111">
        <v>12</v>
      </c>
      <c r="AA563" s="77">
        <v>125</v>
      </c>
      <c r="AB563" s="77">
        <v>125</v>
      </c>
      <c r="AC563" s="111"/>
      <c r="AD563" s="111"/>
      <c r="AE563" s="111"/>
      <c r="AF563" s="111"/>
      <c r="AG563" s="111"/>
      <c r="AH563" s="77"/>
      <c r="AI563" s="77"/>
      <c r="AJ563" s="78">
        <v>11.5</v>
      </c>
      <c r="AK563" s="79">
        <v>336</v>
      </c>
      <c r="AL563" s="80">
        <v>96</v>
      </c>
      <c r="AM563" s="77">
        <v>261</v>
      </c>
      <c r="AN563" s="77">
        <v>124</v>
      </c>
      <c r="AO563" s="81">
        <v>11</v>
      </c>
      <c r="AP563" s="81">
        <v>26</v>
      </c>
      <c r="AQ563" s="81">
        <v>3</v>
      </c>
      <c r="AR563" s="81"/>
      <c r="AS563" s="81"/>
      <c r="AT563" s="81"/>
      <c r="AU563" s="81"/>
      <c r="AV563" s="81"/>
      <c r="AW563" s="81"/>
      <c r="AX563" s="82">
        <v>40</v>
      </c>
      <c r="AY563" s="83">
        <v>4040</v>
      </c>
      <c r="AZ563" s="149">
        <v>0.02</v>
      </c>
      <c r="BA563" s="84">
        <v>0.01</v>
      </c>
      <c r="BB563" s="83">
        <v>1</v>
      </c>
      <c r="BC563" s="83">
        <v>3.3</v>
      </c>
      <c r="BD563" s="83">
        <v>336.7</v>
      </c>
      <c r="BE563" s="83">
        <v>0.5</v>
      </c>
      <c r="BF563" s="83">
        <v>46.5</v>
      </c>
      <c r="BG563" s="28" t="s">
        <v>148</v>
      </c>
      <c r="BH563" s="85" t="s">
        <v>187</v>
      </c>
      <c r="BI563" s="85" t="s">
        <v>374</v>
      </c>
      <c r="BJ563" s="85"/>
      <c r="BK563" s="85">
        <v>5</v>
      </c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  <c r="CW563" s="85"/>
    </row>
    <row r="564" spans="1:101" s="86" customFormat="1" ht="31.5" customHeight="1" x14ac:dyDescent="0.35">
      <c r="A564" s="73">
        <v>2021</v>
      </c>
      <c r="B564" s="74">
        <v>2</v>
      </c>
      <c r="C564" s="288">
        <v>44228</v>
      </c>
      <c r="D564" s="74">
        <v>159</v>
      </c>
      <c r="E564" s="74">
        <v>299</v>
      </c>
      <c r="F564" s="74">
        <v>28</v>
      </c>
      <c r="G564" s="75" t="s">
        <v>181</v>
      </c>
      <c r="H564" s="76" t="s">
        <v>182</v>
      </c>
      <c r="I564" s="76" t="s">
        <v>183</v>
      </c>
      <c r="J564" s="76">
        <v>3</v>
      </c>
      <c r="K564" s="76">
        <v>2</v>
      </c>
      <c r="L564" s="285">
        <v>115</v>
      </c>
      <c r="M564" s="286">
        <v>106.95</v>
      </c>
      <c r="N564" s="287">
        <v>123.05</v>
      </c>
      <c r="O564" s="111">
        <v>103</v>
      </c>
      <c r="P564" s="111">
        <v>109</v>
      </c>
      <c r="Q564" s="111">
        <v>106</v>
      </c>
      <c r="R564" s="111">
        <v>108</v>
      </c>
      <c r="S564" s="111">
        <v>113</v>
      </c>
      <c r="T564" s="77">
        <v>119</v>
      </c>
      <c r="U564" s="77">
        <v>119</v>
      </c>
      <c r="V564" s="111">
        <v>109</v>
      </c>
      <c r="W564" s="111">
        <v>112</v>
      </c>
      <c r="X564" s="111">
        <v>102</v>
      </c>
      <c r="Y564" s="111">
        <v>108</v>
      </c>
      <c r="Z564" s="111">
        <v>113</v>
      </c>
      <c r="AA564" s="77">
        <v>119</v>
      </c>
      <c r="AB564" s="77">
        <v>121</v>
      </c>
      <c r="AC564" s="111"/>
      <c r="AD564" s="111"/>
      <c r="AE564" s="111"/>
      <c r="AF564" s="111"/>
      <c r="AG564" s="111"/>
      <c r="AH564" s="77"/>
      <c r="AI564" s="77"/>
      <c r="AJ564" s="78">
        <v>108.3</v>
      </c>
      <c r="AK564" s="79">
        <v>70</v>
      </c>
      <c r="AL564" s="80">
        <v>154</v>
      </c>
      <c r="AM564" s="77">
        <v>90</v>
      </c>
      <c r="AN564" s="77">
        <v>120</v>
      </c>
      <c r="AO564" s="81">
        <v>9</v>
      </c>
      <c r="AP564" s="81"/>
      <c r="AQ564" s="81">
        <v>8</v>
      </c>
      <c r="AR564" s="81"/>
      <c r="AS564" s="81"/>
      <c r="AT564" s="81"/>
      <c r="AU564" s="81"/>
      <c r="AV564" s="81"/>
      <c r="AW564" s="81"/>
      <c r="AX564" s="82">
        <v>17</v>
      </c>
      <c r="AY564" s="83">
        <v>1937</v>
      </c>
      <c r="AZ564" s="149">
        <v>0.02</v>
      </c>
      <c r="BA564" s="84">
        <v>8.9999999999999993E-3</v>
      </c>
      <c r="BB564" s="83">
        <v>1</v>
      </c>
      <c r="BC564" s="83">
        <v>0.1</v>
      </c>
      <c r="BD564" s="83">
        <v>16.8</v>
      </c>
      <c r="BE564" s="83">
        <v>1.8</v>
      </c>
      <c r="BF564" s="83">
        <v>209.8</v>
      </c>
      <c r="BG564" s="28" t="s">
        <v>148</v>
      </c>
      <c r="BH564" s="85" t="s">
        <v>184</v>
      </c>
      <c r="BI564" s="85"/>
      <c r="BJ564" s="85"/>
      <c r="BK564" s="85">
        <v>5</v>
      </c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  <c r="CW564" s="85"/>
    </row>
    <row r="565" spans="1:101" s="86" customFormat="1" ht="31.5" hidden="1" customHeight="1" x14ac:dyDescent="0.35">
      <c r="A565" s="73">
        <v>2021</v>
      </c>
      <c r="B565" s="74">
        <v>2</v>
      </c>
      <c r="C565" s="288">
        <v>44228</v>
      </c>
      <c r="D565" s="74">
        <v>393</v>
      </c>
      <c r="E565" s="74">
        <v>605</v>
      </c>
      <c r="F565" s="74">
        <v>34</v>
      </c>
      <c r="G565" s="75" t="s">
        <v>268</v>
      </c>
      <c r="H565" s="76" t="s">
        <v>269</v>
      </c>
      <c r="I565" s="76" t="s">
        <v>270</v>
      </c>
      <c r="J565" s="76">
        <v>1</v>
      </c>
      <c r="K565" s="76">
        <v>2</v>
      </c>
      <c r="L565" s="285">
        <v>1293</v>
      </c>
      <c r="M565" s="286">
        <v>1202.49</v>
      </c>
      <c r="N565" s="287">
        <v>1383.51</v>
      </c>
      <c r="O565" s="111">
        <v>1308</v>
      </c>
      <c r="P565" s="111">
        <v>1294</v>
      </c>
      <c r="Q565" s="111">
        <v>1244</v>
      </c>
      <c r="R565" s="111">
        <v>1390</v>
      </c>
      <c r="S565" s="111">
        <v>1346</v>
      </c>
      <c r="T565" s="77">
        <v>247</v>
      </c>
      <c r="U565" s="77">
        <v>245</v>
      </c>
      <c r="V565" s="111">
        <v>1499</v>
      </c>
      <c r="W565" s="111">
        <v>1344</v>
      </c>
      <c r="X565" s="111">
        <v>1276</v>
      </c>
      <c r="Y565" s="111">
        <v>1306</v>
      </c>
      <c r="Z565" s="111">
        <v>1329</v>
      </c>
      <c r="AA565" s="77">
        <v>250</v>
      </c>
      <c r="AB565" s="77">
        <v>250</v>
      </c>
      <c r="AC565" s="111"/>
      <c r="AD565" s="111"/>
      <c r="AE565" s="111"/>
      <c r="AF565" s="111"/>
      <c r="AG565" s="111"/>
      <c r="AH565" s="77"/>
      <c r="AI565" s="77"/>
      <c r="AJ565" s="78">
        <v>1333.6</v>
      </c>
      <c r="AK565" s="79">
        <v>13</v>
      </c>
      <c r="AL565" s="80">
        <v>200</v>
      </c>
      <c r="AM565" s="77">
        <v>15</v>
      </c>
      <c r="AN565" s="77">
        <v>248</v>
      </c>
      <c r="AO565" s="81">
        <v>8</v>
      </c>
      <c r="AP565" s="81"/>
      <c r="AQ565" s="81">
        <v>4</v>
      </c>
      <c r="AR565" s="81"/>
      <c r="AS565" s="81"/>
      <c r="AT565" s="81"/>
      <c r="AU565" s="81"/>
      <c r="AV565" s="81"/>
      <c r="AW565" s="81"/>
      <c r="AX565" s="82">
        <v>12</v>
      </c>
      <c r="AY565" s="83">
        <v>328</v>
      </c>
      <c r="AZ565" s="149">
        <v>0.02</v>
      </c>
      <c r="BA565" s="84">
        <v>3.6999999999999998E-2</v>
      </c>
      <c r="BB565" s="83"/>
      <c r="BC565" s="83">
        <v>0</v>
      </c>
      <c r="BD565" s="83">
        <v>0.3</v>
      </c>
      <c r="BE565" s="83">
        <v>16</v>
      </c>
      <c r="BF565" s="83">
        <v>437.4</v>
      </c>
      <c r="BG565" s="28" t="s">
        <v>271</v>
      </c>
      <c r="BH565" s="85" t="s">
        <v>271</v>
      </c>
      <c r="BI565" s="85"/>
      <c r="BJ565" s="85"/>
      <c r="BK565" s="85">
        <v>5</v>
      </c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  <c r="CW565" s="85"/>
    </row>
    <row r="566" spans="1:101" s="86" customFormat="1" ht="31.5" customHeight="1" x14ac:dyDescent="0.35">
      <c r="A566" s="73">
        <v>2021</v>
      </c>
      <c r="B566" s="74">
        <v>2</v>
      </c>
      <c r="C566" s="288">
        <v>44228</v>
      </c>
      <c r="D566" s="74">
        <v>334</v>
      </c>
      <c r="E566" s="74">
        <v>254</v>
      </c>
      <c r="F566" s="74">
        <v>49</v>
      </c>
      <c r="G566" s="75" t="s">
        <v>189</v>
      </c>
      <c r="H566" s="76" t="s">
        <v>190</v>
      </c>
      <c r="I566" s="76" t="s">
        <v>191</v>
      </c>
      <c r="J566" s="76">
        <v>4</v>
      </c>
      <c r="K566" s="76">
        <v>2</v>
      </c>
      <c r="L566" s="285">
        <v>203</v>
      </c>
      <c r="M566" s="286">
        <v>188.79</v>
      </c>
      <c r="N566" s="287">
        <v>217.21</v>
      </c>
      <c r="O566" s="111">
        <v>213</v>
      </c>
      <c r="P566" s="111">
        <v>219</v>
      </c>
      <c r="Q566" s="111">
        <v>203</v>
      </c>
      <c r="R566" s="111">
        <v>213</v>
      </c>
      <c r="S566" s="111">
        <v>200</v>
      </c>
      <c r="T566" s="77">
        <v>135</v>
      </c>
      <c r="U566" s="77">
        <v>140</v>
      </c>
      <c r="V566" s="111">
        <v>207</v>
      </c>
      <c r="W566" s="111">
        <v>209</v>
      </c>
      <c r="X566" s="111">
        <v>219</v>
      </c>
      <c r="Y566" s="111">
        <v>202</v>
      </c>
      <c r="Z566" s="111">
        <v>211</v>
      </c>
      <c r="AA566" s="77"/>
      <c r="AB566" s="77">
        <v>144</v>
      </c>
      <c r="AC566" s="111"/>
      <c r="AD566" s="111"/>
      <c r="AE566" s="111"/>
      <c r="AF566" s="111"/>
      <c r="AG566" s="111"/>
      <c r="AH566" s="77"/>
      <c r="AI566" s="77"/>
      <c r="AJ566" s="78">
        <v>209.6</v>
      </c>
      <c r="AK566" s="79">
        <v>88</v>
      </c>
      <c r="AL566" s="80">
        <v>164</v>
      </c>
      <c r="AM566" s="77">
        <v>103</v>
      </c>
      <c r="AN566" s="77">
        <v>140</v>
      </c>
      <c r="AO566" s="81">
        <v>10</v>
      </c>
      <c r="AP566" s="81"/>
      <c r="AQ566" s="81">
        <v>9</v>
      </c>
      <c r="AR566" s="81"/>
      <c r="AS566" s="81"/>
      <c r="AT566" s="81"/>
      <c r="AU566" s="81"/>
      <c r="AV566" s="81"/>
      <c r="AW566" s="81"/>
      <c r="AX566" s="82">
        <v>19</v>
      </c>
      <c r="AY566" s="83">
        <v>1999</v>
      </c>
      <c r="AZ566" s="149">
        <v>0.02</v>
      </c>
      <c r="BA566" s="84">
        <v>0.01</v>
      </c>
      <c r="BB566" s="83">
        <v>1</v>
      </c>
      <c r="BC566" s="83">
        <v>0.1</v>
      </c>
      <c r="BD566" s="83">
        <v>9.8000000000000007</v>
      </c>
      <c r="BE566" s="83">
        <v>4</v>
      </c>
      <c r="BF566" s="83">
        <v>419</v>
      </c>
      <c r="BG566" s="28" t="s">
        <v>148</v>
      </c>
      <c r="BH566" s="85" t="s">
        <v>184</v>
      </c>
      <c r="BI566" s="85" t="s">
        <v>192</v>
      </c>
      <c r="BJ566" s="85"/>
      <c r="BK566" s="85">
        <v>5</v>
      </c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  <c r="CW566" s="85"/>
    </row>
    <row r="567" spans="1:101" s="86" customFormat="1" ht="31.5" hidden="1" customHeight="1" x14ac:dyDescent="0.35">
      <c r="A567" s="73">
        <v>2021</v>
      </c>
      <c r="B567" s="74">
        <v>2</v>
      </c>
      <c r="C567" s="288">
        <v>44229</v>
      </c>
      <c r="D567" s="74">
        <v>384</v>
      </c>
      <c r="E567" s="74">
        <v>556</v>
      </c>
      <c r="F567" s="74">
        <v>2</v>
      </c>
      <c r="G567" s="75" t="s">
        <v>175</v>
      </c>
      <c r="H567" s="76" t="s">
        <v>176</v>
      </c>
      <c r="I567" s="76" t="s">
        <v>144</v>
      </c>
      <c r="J567" s="76">
        <v>1</v>
      </c>
      <c r="K567" s="76">
        <v>6</v>
      </c>
      <c r="L567" s="285">
        <v>1066</v>
      </c>
      <c r="M567" s="286">
        <v>1003.106</v>
      </c>
      <c r="N567" s="287">
        <v>1141.6859999999999</v>
      </c>
      <c r="O567" s="111">
        <v>1123</v>
      </c>
      <c r="P567" s="111">
        <v>1095</v>
      </c>
      <c r="Q567" s="111">
        <v>1072</v>
      </c>
      <c r="R567" s="111">
        <v>1039</v>
      </c>
      <c r="S567" s="111">
        <v>1032</v>
      </c>
      <c r="T567" s="77">
        <v>136</v>
      </c>
      <c r="U567" s="77">
        <v>131</v>
      </c>
      <c r="V567" s="111">
        <v>1089</v>
      </c>
      <c r="W567" s="111">
        <v>1079</v>
      </c>
      <c r="X567" s="111">
        <v>1061</v>
      </c>
      <c r="Y567" s="111">
        <v>968</v>
      </c>
      <c r="Z567" s="111">
        <v>989</v>
      </c>
      <c r="AA567" s="77">
        <v>135</v>
      </c>
      <c r="AB567" s="77">
        <v>132</v>
      </c>
      <c r="AC567" s="111"/>
      <c r="AD567" s="111"/>
      <c r="AE567" s="111"/>
      <c r="AF567" s="111"/>
      <c r="AG567" s="111"/>
      <c r="AH567" s="77"/>
      <c r="AI567" s="77"/>
      <c r="AJ567" s="78">
        <v>1054.7</v>
      </c>
      <c r="AK567" s="79">
        <v>20</v>
      </c>
      <c r="AL567" s="80">
        <v>180</v>
      </c>
      <c r="AM567" s="77">
        <v>27</v>
      </c>
      <c r="AN567" s="77">
        <v>134</v>
      </c>
      <c r="AO567" s="81">
        <v>3</v>
      </c>
      <c r="AP567" s="81">
        <v>4</v>
      </c>
      <c r="AQ567" s="81">
        <v>4</v>
      </c>
      <c r="AR567" s="81"/>
      <c r="AS567" s="81">
        <v>2</v>
      </c>
      <c r="AT567" s="81"/>
      <c r="AU567" s="81"/>
      <c r="AV567" s="81"/>
      <c r="AW567" s="81"/>
      <c r="AX567" s="82">
        <v>12</v>
      </c>
      <c r="AY567" s="83">
        <v>612</v>
      </c>
      <c r="AZ567" s="149">
        <v>1.4999999999999999E-2</v>
      </c>
      <c r="BA567" s="84">
        <v>0.02</v>
      </c>
      <c r="BB567" s="83"/>
      <c r="BC567" s="83">
        <v>0</v>
      </c>
      <c r="BD567" s="83">
        <v>0.6</v>
      </c>
      <c r="BE567" s="83">
        <v>12.7</v>
      </c>
      <c r="BF567" s="83">
        <v>645.5</v>
      </c>
      <c r="BG567" s="28" t="s">
        <v>153</v>
      </c>
      <c r="BH567" s="85" t="s">
        <v>154</v>
      </c>
      <c r="BI567" s="85" t="s">
        <v>177</v>
      </c>
      <c r="BJ567" s="85"/>
      <c r="BK567" s="85">
        <v>5</v>
      </c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  <c r="CW567" s="85"/>
    </row>
    <row r="568" spans="1:101" s="86" customFormat="1" ht="31.5" hidden="1" customHeight="1" x14ac:dyDescent="0.35">
      <c r="A568" s="73">
        <v>2021</v>
      </c>
      <c r="B568" s="74">
        <v>2</v>
      </c>
      <c r="C568" s="288">
        <v>44229</v>
      </c>
      <c r="D568" s="74">
        <v>384</v>
      </c>
      <c r="E568" s="74">
        <v>557</v>
      </c>
      <c r="F568" s="74">
        <v>2</v>
      </c>
      <c r="G568" s="75" t="s">
        <v>178</v>
      </c>
      <c r="H568" s="76" t="s">
        <v>179</v>
      </c>
      <c r="I568" s="76" t="s">
        <v>144</v>
      </c>
      <c r="J568" s="76">
        <v>1</v>
      </c>
      <c r="K568" s="76">
        <v>6</v>
      </c>
      <c r="L568" s="285">
        <v>182</v>
      </c>
      <c r="M568" s="286">
        <v>171.262</v>
      </c>
      <c r="N568" s="287">
        <v>194.922</v>
      </c>
      <c r="O568" s="111">
        <v>220</v>
      </c>
      <c r="P568" s="111">
        <v>193</v>
      </c>
      <c r="Q568" s="111">
        <v>185</v>
      </c>
      <c r="R568" s="111">
        <v>182</v>
      </c>
      <c r="S568" s="111">
        <v>178</v>
      </c>
      <c r="T568" s="77">
        <v>136</v>
      </c>
      <c r="U568" s="77">
        <v>131</v>
      </c>
      <c r="V568" s="111">
        <v>191</v>
      </c>
      <c r="W568" s="111">
        <v>191</v>
      </c>
      <c r="X568" s="111">
        <v>190</v>
      </c>
      <c r="Y568" s="111">
        <v>172</v>
      </c>
      <c r="Z568" s="111">
        <v>178</v>
      </c>
      <c r="AA568" s="77">
        <v>135</v>
      </c>
      <c r="AB568" s="77">
        <v>132</v>
      </c>
      <c r="AC568" s="111"/>
      <c r="AD568" s="111"/>
      <c r="AE568" s="111"/>
      <c r="AF568" s="111"/>
      <c r="AG568" s="111"/>
      <c r="AH568" s="77"/>
      <c r="AI568" s="77"/>
      <c r="AJ568" s="78">
        <v>188</v>
      </c>
      <c r="AK568" s="79">
        <v>20</v>
      </c>
      <c r="AL568" s="80">
        <v>180</v>
      </c>
      <c r="AM568" s="77">
        <v>27</v>
      </c>
      <c r="AN568" s="77">
        <v>134</v>
      </c>
      <c r="AO568" s="81">
        <v>2</v>
      </c>
      <c r="AP568" s="81">
        <v>2</v>
      </c>
      <c r="AQ568" s="81">
        <v>3</v>
      </c>
      <c r="AR568" s="81"/>
      <c r="AS568" s="81">
        <v>4</v>
      </c>
      <c r="AT568" s="81"/>
      <c r="AU568" s="81"/>
      <c r="AV568" s="81"/>
      <c r="AW568" s="81"/>
      <c r="AX568" s="82">
        <v>11</v>
      </c>
      <c r="AY568" s="83">
        <v>611</v>
      </c>
      <c r="AZ568" s="149">
        <v>1.4999999999999999E-2</v>
      </c>
      <c r="BA568" s="84">
        <v>1.7999999999999999E-2</v>
      </c>
      <c r="BB568" s="83"/>
      <c r="BC568" s="83">
        <v>0.1</v>
      </c>
      <c r="BD568" s="83">
        <v>3.4</v>
      </c>
      <c r="BE568" s="83">
        <v>2.1</v>
      </c>
      <c r="BF568" s="83">
        <v>114.9</v>
      </c>
      <c r="BG568" s="28" t="s">
        <v>153</v>
      </c>
      <c r="BH568" s="85" t="s">
        <v>154</v>
      </c>
      <c r="BI568" s="85" t="s">
        <v>177</v>
      </c>
      <c r="BJ568" s="85" t="s">
        <v>180</v>
      </c>
      <c r="BK568" s="85">
        <v>5</v>
      </c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  <c r="CW568" s="85"/>
    </row>
    <row r="569" spans="1:101" s="86" customFormat="1" ht="31.5" hidden="1" customHeight="1" x14ac:dyDescent="0.35">
      <c r="A569" s="73">
        <v>2021</v>
      </c>
      <c r="B569" s="74">
        <v>2</v>
      </c>
      <c r="C569" s="288">
        <v>44229</v>
      </c>
      <c r="D569" s="74">
        <v>376</v>
      </c>
      <c r="E569" s="74">
        <v>438</v>
      </c>
      <c r="F569" s="74">
        <v>3</v>
      </c>
      <c r="G569" s="75" t="s">
        <v>151</v>
      </c>
      <c r="H569" s="76" t="s">
        <v>152</v>
      </c>
      <c r="I569" s="76" t="s">
        <v>144</v>
      </c>
      <c r="J569" s="76">
        <v>3</v>
      </c>
      <c r="K569" s="76">
        <v>2</v>
      </c>
      <c r="L569" s="285">
        <v>336</v>
      </c>
      <c r="M569" s="286">
        <v>316.17599999999999</v>
      </c>
      <c r="N569" s="287">
        <v>359.85599999999999</v>
      </c>
      <c r="O569" s="111">
        <v>368</v>
      </c>
      <c r="P569" s="111">
        <v>355</v>
      </c>
      <c r="Q569" s="111">
        <v>391</v>
      </c>
      <c r="R569" s="111">
        <v>368</v>
      </c>
      <c r="S569" s="111">
        <v>355</v>
      </c>
      <c r="T569" s="77">
        <v>90</v>
      </c>
      <c r="U569" s="77">
        <v>89</v>
      </c>
      <c r="V569" s="111">
        <v>374</v>
      </c>
      <c r="W569" s="111">
        <v>341</v>
      </c>
      <c r="X569" s="111">
        <v>351</v>
      </c>
      <c r="Y569" s="111">
        <v>316</v>
      </c>
      <c r="Z569" s="111">
        <v>324</v>
      </c>
      <c r="AA569" s="77">
        <v>133</v>
      </c>
      <c r="AB569" s="77">
        <v>132</v>
      </c>
      <c r="AC569" s="111"/>
      <c r="AD569" s="111"/>
      <c r="AE569" s="111"/>
      <c r="AF569" s="111"/>
      <c r="AG569" s="111"/>
      <c r="AH569" s="77"/>
      <c r="AI569" s="77"/>
      <c r="AJ569" s="78">
        <v>354.3</v>
      </c>
      <c r="AK569" s="79">
        <v>67</v>
      </c>
      <c r="AL569" s="80">
        <v>161</v>
      </c>
      <c r="AM569" s="77">
        <v>97</v>
      </c>
      <c r="AN569" s="77">
        <v>111</v>
      </c>
      <c r="AO569" s="81">
        <v>7</v>
      </c>
      <c r="AP569" s="81">
        <v>4</v>
      </c>
      <c r="AQ569" s="81">
        <v>8</v>
      </c>
      <c r="AR569" s="81"/>
      <c r="AS569" s="81"/>
      <c r="AT569" s="81"/>
      <c r="AU569" s="81"/>
      <c r="AV569" s="81"/>
      <c r="AW569" s="81"/>
      <c r="AX569" s="82">
        <v>19</v>
      </c>
      <c r="AY569" s="83">
        <v>1927</v>
      </c>
      <c r="AZ569" s="149">
        <v>1.4999999999999999E-2</v>
      </c>
      <c r="BA569" s="84">
        <v>0.01</v>
      </c>
      <c r="BB569" s="83">
        <v>1</v>
      </c>
      <c r="BC569" s="83">
        <v>0.1</v>
      </c>
      <c r="BD569" s="83">
        <v>5.7</v>
      </c>
      <c r="BE569" s="83">
        <v>6.7</v>
      </c>
      <c r="BF569" s="83">
        <v>682.7</v>
      </c>
      <c r="BG569" s="28" t="s">
        <v>153</v>
      </c>
      <c r="BH569" s="85" t="s">
        <v>154</v>
      </c>
      <c r="BI569" s="85" t="s">
        <v>155</v>
      </c>
      <c r="BJ569" s="85" t="s">
        <v>156</v>
      </c>
      <c r="BK569" s="85">
        <v>5</v>
      </c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  <c r="CW569" s="85"/>
    </row>
    <row r="570" spans="1:101" s="86" customFormat="1" ht="31.5" hidden="1" customHeight="1" x14ac:dyDescent="0.35">
      <c r="A570" s="73">
        <v>2021</v>
      </c>
      <c r="B570" s="74">
        <v>2</v>
      </c>
      <c r="C570" s="288">
        <v>44229</v>
      </c>
      <c r="D570" s="74">
        <v>1</v>
      </c>
      <c r="E570" s="74">
        <v>1</v>
      </c>
      <c r="F570" s="74">
        <v>4</v>
      </c>
      <c r="G570" s="75" t="s">
        <v>328</v>
      </c>
      <c r="H570" s="76" t="s">
        <v>329</v>
      </c>
      <c r="I570" s="76" t="s">
        <v>144</v>
      </c>
      <c r="J570" s="76">
        <v>3</v>
      </c>
      <c r="K570" s="76">
        <v>2</v>
      </c>
      <c r="L570" s="285">
        <v>111</v>
      </c>
      <c r="M570" s="286">
        <v>103.23</v>
      </c>
      <c r="N570" s="287">
        <v>118.77</v>
      </c>
      <c r="O570" s="111">
        <v>131</v>
      </c>
      <c r="P570" s="111">
        <v>118</v>
      </c>
      <c r="Q570" s="111">
        <v>113</v>
      </c>
      <c r="R570" s="111">
        <v>115</v>
      </c>
      <c r="S570" s="111">
        <v>113</v>
      </c>
      <c r="T570" s="77">
        <v>123</v>
      </c>
      <c r="U570" s="77">
        <v>120</v>
      </c>
      <c r="V570" s="111">
        <v>116</v>
      </c>
      <c r="W570" s="111">
        <v>118</v>
      </c>
      <c r="X570" s="111">
        <v>108</v>
      </c>
      <c r="Y570" s="111">
        <v>105</v>
      </c>
      <c r="Z570" s="111">
        <v>109</v>
      </c>
      <c r="AA570" s="77">
        <v>94</v>
      </c>
      <c r="AB570" s="77">
        <v>92</v>
      </c>
      <c r="AC570" s="111"/>
      <c r="AD570" s="111"/>
      <c r="AE570" s="111"/>
      <c r="AF570" s="111"/>
      <c r="AG570" s="111"/>
      <c r="AH570" s="77"/>
      <c r="AI570" s="77"/>
      <c r="AJ570" s="78">
        <v>114.6</v>
      </c>
      <c r="AK570" s="79">
        <v>108</v>
      </c>
      <c r="AL570" s="80">
        <v>100</v>
      </c>
      <c r="AM570" s="77">
        <v>101</v>
      </c>
      <c r="AN570" s="77">
        <v>107</v>
      </c>
      <c r="AO570" s="81">
        <v>8</v>
      </c>
      <c r="AP570" s="81">
        <v>4</v>
      </c>
      <c r="AQ570" s="81">
        <v>8</v>
      </c>
      <c r="AR570" s="81"/>
      <c r="AS570" s="81"/>
      <c r="AT570" s="81"/>
      <c r="AU570" s="81"/>
      <c r="AV570" s="81"/>
      <c r="AW570" s="81"/>
      <c r="AX570" s="82">
        <v>20</v>
      </c>
      <c r="AY570" s="83">
        <v>2516</v>
      </c>
      <c r="AZ570" s="149">
        <v>1.4999999999999999E-2</v>
      </c>
      <c r="BA570" s="84">
        <v>8.0000000000000002E-3</v>
      </c>
      <c r="BB570" s="83">
        <v>1</v>
      </c>
      <c r="BC570" s="83">
        <v>0.2</v>
      </c>
      <c r="BD570" s="83">
        <v>22.7</v>
      </c>
      <c r="BE570" s="83">
        <v>2.2999999999999998</v>
      </c>
      <c r="BF570" s="83">
        <v>288.3</v>
      </c>
      <c r="BG570" s="28" t="s">
        <v>229</v>
      </c>
      <c r="BH570" s="85" t="s">
        <v>229</v>
      </c>
      <c r="BI570" s="85"/>
      <c r="BJ570" s="85"/>
      <c r="BK570" s="85">
        <v>5</v>
      </c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  <c r="CW570" s="85"/>
    </row>
    <row r="571" spans="1:101" s="86" customFormat="1" ht="31.5" hidden="1" customHeight="1" x14ac:dyDescent="0.35">
      <c r="A571" s="73">
        <v>2021</v>
      </c>
      <c r="B571" s="74">
        <v>2</v>
      </c>
      <c r="C571" s="288">
        <v>44229</v>
      </c>
      <c r="D571" s="74">
        <v>1</v>
      </c>
      <c r="E571" s="74">
        <v>2</v>
      </c>
      <c r="F571" s="74">
        <v>4</v>
      </c>
      <c r="G571" s="75" t="s">
        <v>330</v>
      </c>
      <c r="H571" s="76" t="s">
        <v>331</v>
      </c>
      <c r="I571" s="76" t="s">
        <v>144</v>
      </c>
      <c r="J571" s="76">
        <v>3</v>
      </c>
      <c r="K571" s="76">
        <v>2</v>
      </c>
      <c r="L571" s="285">
        <v>113</v>
      </c>
      <c r="M571" s="286">
        <v>105.09</v>
      </c>
      <c r="N571" s="287">
        <v>120.91</v>
      </c>
      <c r="O571" s="111">
        <v>130</v>
      </c>
      <c r="P571" s="111">
        <v>113</v>
      </c>
      <c r="Q571" s="111">
        <v>109</v>
      </c>
      <c r="R571" s="111">
        <v>123</v>
      </c>
      <c r="S571" s="111">
        <v>110</v>
      </c>
      <c r="T571" s="77">
        <v>123</v>
      </c>
      <c r="U571" s="77">
        <v>120</v>
      </c>
      <c r="V571" s="111">
        <v>98</v>
      </c>
      <c r="W571" s="111">
        <v>110</v>
      </c>
      <c r="X571" s="111">
        <v>115</v>
      </c>
      <c r="Y571" s="111">
        <v>108</v>
      </c>
      <c r="Z571" s="111">
        <v>118</v>
      </c>
      <c r="AA571" s="77">
        <v>94</v>
      </c>
      <c r="AB571" s="77">
        <v>92</v>
      </c>
      <c r="AC571" s="111"/>
      <c r="AD571" s="111"/>
      <c r="AE571" s="111"/>
      <c r="AF571" s="111"/>
      <c r="AG571" s="111"/>
      <c r="AH571" s="77"/>
      <c r="AI571" s="77"/>
      <c r="AJ571" s="78">
        <v>113.4</v>
      </c>
      <c r="AK571" s="79">
        <v>108</v>
      </c>
      <c r="AL571" s="80">
        <v>100</v>
      </c>
      <c r="AM571" s="77">
        <v>101</v>
      </c>
      <c r="AN571" s="77">
        <v>107</v>
      </c>
      <c r="AO571" s="81">
        <v>10</v>
      </c>
      <c r="AP571" s="81">
        <v>4</v>
      </c>
      <c r="AQ571" s="81">
        <v>7</v>
      </c>
      <c r="AR571" s="81"/>
      <c r="AS571" s="81"/>
      <c r="AT571" s="81"/>
      <c r="AU571" s="81"/>
      <c r="AV571" s="81"/>
      <c r="AW571" s="81"/>
      <c r="AX571" s="82">
        <v>21</v>
      </c>
      <c r="AY571" s="83">
        <v>2517</v>
      </c>
      <c r="AZ571" s="149">
        <v>1.4999999999999999E-2</v>
      </c>
      <c r="BA571" s="84">
        <v>8.0000000000000002E-3</v>
      </c>
      <c r="BB571" s="83">
        <v>1</v>
      </c>
      <c r="BC571" s="83">
        <v>0.2</v>
      </c>
      <c r="BD571" s="83">
        <v>22.3</v>
      </c>
      <c r="BE571" s="83">
        <v>2.4</v>
      </c>
      <c r="BF571" s="83">
        <v>285.39999999999998</v>
      </c>
      <c r="BG571" s="28" t="s">
        <v>229</v>
      </c>
      <c r="BH571" s="85" t="s">
        <v>229</v>
      </c>
      <c r="BI571" s="85"/>
      <c r="BJ571" s="85"/>
      <c r="BK571" s="85">
        <v>5</v>
      </c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  <c r="CW571" s="85"/>
    </row>
    <row r="572" spans="1:101" s="86" customFormat="1" ht="31.5" hidden="1" customHeight="1" x14ac:dyDescent="0.35">
      <c r="A572" s="73">
        <v>2021</v>
      </c>
      <c r="B572" s="74">
        <v>2</v>
      </c>
      <c r="C572" s="288">
        <v>44229</v>
      </c>
      <c r="D572" s="74">
        <v>135</v>
      </c>
      <c r="E572" s="74">
        <v>271</v>
      </c>
      <c r="F572" s="74">
        <v>4</v>
      </c>
      <c r="G572" s="75" t="s">
        <v>335</v>
      </c>
      <c r="H572" s="76" t="s">
        <v>336</v>
      </c>
      <c r="I572" s="76" t="s">
        <v>144</v>
      </c>
      <c r="J572" s="76">
        <v>4</v>
      </c>
      <c r="K572" s="76">
        <v>2</v>
      </c>
      <c r="L572" s="285">
        <v>161</v>
      </c>
      <c r="M572" s="286">
        <v>149.72999999999999</v>
      </c>
      <c r="N572" s="287">
        <v>172.27</v>
      </c>
      <c r="O572" s="111"/>
      <c r="P572" s="111"/>
      <c r="Q572" s="111"/>
      <c r="R572" s="111"/>
      <c r="S572" s="111"/>
      <c r="T572" s="77"/>
      <c r="U572" s="77"/>
      <c r="V572" s="111"/>
      <c r="W572" s="111"/>
      <c r="X572" s="111"/>
      <c r="Y572" s="111"/>
      <c r="Z572" s="111"/>
      <c r="AA572" s="77"/>
      <c r="AB572" s="77"/>
      <c r="AC572" s="111"/>
      <c r="AD572" s="111"/>
      <c r="AE572" s="111"/>
      <c r="AF572" s="111"/>
      <c r="AG572" s="111"/>
      <c r="AH572" s="77"/>
      <c r="AI572" s="77"/>
      <c r="AJ572" s="78"/>
      <c r="AK572" s="79">
        <v>151</v>
      </c>
      <c r="AL572" s="80">
        <v>95</v>
      </c>
      <c r="AM572" s="77"/>
      <c r="AN572" s="77"/>
      <c r="AO572" s="81"/>
      <c r="AP572" s="81"/>
      <c r="AQ572" s="81"/>
      <c r="AR572" s="81"/>
      <c r="AS572" s="81"/>
      <c r="AT572" s="81"/>
      <c r="AU572" s="81"/>
      <c r="AV572" s="81"/>
      <c r="AW572" s="81"/>
      <c r="AX572" s="82"/>
      <c r="AY572" s="83"/>
      <c r="AZ572" s="149">
        <v>1.4999999999999999E-2</v>
      </c>
      <c r="BA572" s="84"/>
      <c r="BB572" s="83"/>
      <c r="BC572" s="83"/>
      <c r="BD572" s="83"/>
      <c r="BE572" s="83"/>
      <c r="BF572" s="83"/>
      <c r="BG572" s="28" t="s">
        <v>145</v>
      </c>
      <c r="BH572" s="85"/>
      <c r="BI572" s="85"/>
      <c r="BJ572" s="85"/>
      <c r="BK572" s="85">
        <v>5</v>
      </c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  <c r="CW572" s="85"/>
    </row>
    <row r="573" spans="1:101" s="86" customFormat="1" ht="31.5" customHeight="1" x14ac:dyDescent="0.35">
      <c r="A573" s="73">
        <v>2021</v>
      </c>
      <c r="B573" s="74">
        <v>2</v>
      </c>
      <c r="C573" s="288">
        <v>44229</v>
      </c>
      <c r="D573" s="74">
        <v>34</v>
      </c>
      <c r="E573" s="74">
        <v>99</v>
      </c>
      <c r="F573" s="74">
        <v>5</v>
      </c>
      <c r="G573" s="75" t="s">
        <v>299</v>
      </c>
      <c r="H573" s="76" t="s">
        <v>300</v>
      </c>
      <c r="I573" s="76" t="s">
        <v>144</v>
      </c>
      <c r="J573" s="76">
        <v>4</v>
      </c>
      <c r="K573" s="76">
        <v>6</v>
      </c>
      <c r="L573" s="285">
        <v>20</v>
      </c>
      <c r="M573" s="286">
        <v>18.600000000000001</v>
      </c>
      <c r="N573" s="287">
        <v>21.4</v>
      </c>
      <c r="O573" s="111"/>
      <c r="P573" s="111"/>
      <c r="Q573" s="111"/>
      <c r="R573" s="111"/>
      <c r="S573" s="111"/>
      <c r="T573" s="77"/>
      <c r="U573" s="77"/>
      <c r="V573" s="111"/>
      <c r="W573" s="111">
        <v>20</v>
      </c>
      <c r="X573" s="111">
        <v>20</v>
      </c>
      <c r="Y573" s="111">
        <v>20</v>
      </c>
      <c r="Z573" s="111">
        <v>21</v>
      </c>
      <c r="AA573" s="77"/>
      <c r="AB573" s="77">
        <v>103</v>
      </c>
      <c r="AC573" s="111"/>
      <c r="AD573" s="111"/>
      <c r="AE573" s="111"/>
      <c r="AF573" s="111"/>
      <c r="AG573" s="111"/>
      <c r="AH573" s="77"/>
      <c r="AI573" s="77"/>
      <c r="AJ573" s="78">
        <v>20.3</v>
      </c>
      <c r="AK573" s="79">
        <v>140</v>
      </c>
      <c r="AL573" s="80">
        <v>103</v>
      </c>
      <c r="AM573" s="77">
        <v>140</v>
      </c>
      <c r="AN573" s="77">
        <v>103</v>
      </c>
      <c r="AO573" s="81">
        <v>6</v>
      </c>
      <c r="AP573" s="81">
        <v>6</v>
      </c>
      <c r="AQ573" s="81">
        <v>4</v>
      </c>
      <c r="AR573" s="81"/>
      <c r="AS573" s="81"/>
      <c r="AT573" s="81"/>
      <c r="AU573" s="81"/>
      <c r="AV573" s="81"/>
      <c r="AW573" s="81"/>
      <c r="AX573" s="82">
        <v>16</v>
      </c>
      <c r="AY573" s="83">
        <v>736</v>
      </c>
      <c r="AZ573" s="149">
        <v>1.4999999999999999E-2</v>
      </c>
      <c r="BA573" s="84">
        <v>2.1999999999999999E-2</v>
      </c>
      <c r="BB573" s="83"/>
      <c r="BC573" s="83">
        <v>0.8</v>
      </c>
      <c r="BD573" s="83">
        <v>36.799999999999997</v>
      </c>
      <c r="BE573" s="83">
        <v>0.3</v>
      </c>
      <c r="BF573" s="83">
        <v>14.9</v>
      </c>
      <c r="BG573" s="28" t="s">
        <v>148</v>
      </c>
      <c r="BH573" s="85" t="s">
        <v>149</v>
      </c>
      <c r="BI573" s="85" t="s">
        <v>301</v>
      </c>
      <c r="BJ573" s="85"/>
      <c r="BK573" s="85">
        <v>5</v>
      </c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  <c r="CW573" s="85"/>
    </row>
    <row r="574" spans="1:101" s="86" customFormat="1" ht="31.5" customHeight="1" x14ac:dyDescent="0.35">
      <c r="A574" s="73">
        <v>2021</v>
      </c>
      <c r="B574" s="74">
        <v>2</v>
      </c>
      <c r="C574" s="288">
        <v>44229</v>
      </c>
      <c r="D574" s="74">
        <v>34</v>
      </c>
      <c r="E574" s="74">
        <v>100</v>
      </c>
      <c r="F574" s="74">
        <v>5</v>
      </c>
      <c r="G574" s="75" t="s">
        <v>302</v>
      </c>
      <c r="H574" s="76" t="s">
        <v>303</v>
      </c>
      <c r="I574" s="76" t="s">
        <v>144</v>
      </c>
      <c r="J574" s="76">
        <v>4</v>
      </c>
      <c r="K574" s="76">
        <v>6</v>
      </c>
      <c r="L574" s="285">
        <v>20</v>
      </c>
      <c r="M574" s="286">
        <v>18.600000000000001</v>
      </c>
      <c r="N574" s="287">
        <v>21.4</v>
      </c>
      <c r="O574" s="111"/>
      <c r="P574" s="111"/>
      <c r="Q574" s="111"/>
      <c r="R574" s="111"/>
      <c r="S574" s="111"/>
      <c r="T574" s="77"/>
      <c r="U574" s="77"/>
      <c r="V574" s="111"/>
      <c r="W574" s="111">
        <v>20</v>
      </c>
      <c r="X574" s="111">
        <v>20</v>
      </c>
      <c r="Y574" s="111">
        <v>20</v>
      </c>
      <c r="Z574" s="111">
        <v>21</v>
      </c>
      <c r="AA574" s="77"/>
      <c r="AB574" s="77">
        <v>103</v>
      </c>
      <c r="AC574" s="111"/>
      <c r="AD574" s="111"/>
      <c r="AE574" s="111"/>
      <c r="AF574" s="111"/>
      <c r="AG574" s="111"/>
      <c r="AH574" s="77"/>
      <c r="AI574" s="77"/>
      <c r="AJ574" s="78">
        <v>20.3</v>
      </c>
      <c r="AK574" s="79">
        <v>140</v>
      </c>
      <c r="AL574" s="80">
        <v>103</v>
      </c>
      <c r="AM574" s="77">
        <v>140</v>
      </c>
      <c r="AN574" s="77">
        <v>103</v>
      </c>
      <c r="AO574" s="81">
        <v>6</v>
      </c>
      <c r="AP574" s="81">
        <v>6</v>
      </c>
      <c r="AQ574" s="81">
        <v>4</v>
      </c>
      <c r="AR574" s="81"/>
      <c r="AS574" s="81"/>
      <c r="AT574" s="81"/>
      <c r="AU574" s="81"/>
      <c r="AV574" s="81"/>
      <c r="AW574" s="81"/>
      <c r="AX574" s="82">
        <v>16</v>
      </c>
      <c r="AY574" s="83">
        <v>736</v>
      </c>
      <c r="AZ574" s="149">
        <v>1.4999999999999999E-2</v>
      </c>
      <c r="BA574" s="84">
        <v>2.1999999999999999E-2</v>
      </c>
      <c r="BB574" s="83"/>
      <c r="BC574" s="83">
        <v>0.8</v>
      </c>
      <c r="BD574" s="83">
        <v>36.799999999999997</v>
      </c>
      <c r="BE574" s="83">
        <v>0.3</v>
      </c>
      <c r="BF574" s="83">
        <v>14.9</v>
      </c>
      <c r="BG574" s="28" t="s">
        <v>148</v>
      </c>
      <c r="BH574" s="85" t="s">
        <v>149</v>
      </c>
      <c r="BI574" s="85" t="s">
        <v>304</v>
      </c>
      <c r="BJ574" s="85"/>
      <c r="BK574" s="85">
        <v>5</v>
      </c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  <c r="CW574" s="85"/>
    </row>
    <row r="575" spans="1:101" s="86" customFormat="1" ht="31.5" customHeight="1" x14ac:dyDescent="0.35">
      <c r="A575" s="73">
        <v>2021</v>
      </c>
      <c r="B575" s="74">
        <v>2</v>
      </c>
      <c r="C575" s="288">
        <v>44229</v>
      </c>
      <c r="D575" s="74">
        <v>34</v>
      </c>
      <c r="E575" s="74">
        <v>101</v>
      </c>
      <c r="F575" s="74">
        <v>5</v>
      </c>
      <c r="G575" s="75" t="s">
        <v>305</v>
      </c>
      <c r="H575" s="76" t="s">
        <v>306</v>
      </c>
      <c r="I575" s="76" t="s">
        <v>144</v>
      </c>
      <c r="J575" s="76">
        <v>4</v>
      </c>
      <c r="K575" s="76">
        <v>6</v>
      </c>
      <c r="L575" s="285">
        <v>20</v>
      </c>
      <c r="M575" s="286">
        <v>18.600000000000001</v>
      </c>
      <c r="N575" s="287">
        <v>21.4</v>
      </c>
      <c r="O575" s="111"/>
      <c r="P575" s="111"/>
      <c r="Q575" s="111"/>
      <c r="R575" s="111"/>
      <c r="S575" s="111"/>
      <c r="T575" s="77"/>
      <c r="U575" s="77"/>
      <c r="V575" s="111"/>
      <c r="W575" s="111">
        <v>20</v>
      </c>
      <c r="X575" s="111">
        <v>20</v>
      </c>
      <c r="Y575" s="111">
        <v>20</v>
      </c>
      <c r="Z575" s="111">
        <v>21</v>
      </c>
      <c r="AA575" s="77"/>
      <c r="AB575" s="77">
        <v>103</v>
      </c>
      <c r="AC575" s="111"/>
      <c r="AD575" s="111"/>
      <c r="AE575" s="111"/>
      <c r="AF575" s="111"/>
      <c r="AG575" s="111"/>
      <c r="AH575" s="77"/>
      <c r="AI575" s="77"/>
      <c r="AJ575" s="78">
        <v>20.3</v>
      </c>
      <c r="AK575" s="79">
        <v>140</v>
      </c>
      <c r="AL575" s="80">
        <v>103</v>
      </c>
      <c r="AM575" s="77">
        <v>140</v>
      </c>
      <c r="AN575" s="77">
        <v>103</v>
      </c>
      <c r="AO575" s="81">
        <v>6</v>
      </c>
      <c r="AP575" s="81">
        <v>6</v>
      </c>
      <c r="AQ575" s="81">
        <v>4</v>
      </c>
      <c r="AR575" s="81"/>
      <c r="AS575" s="81"/>
      <c r="AT575" s="81"/>
      <c r="AU575" s="81"/>
      <c r="AV575" s="81"/>
      <c r="AW575" s="81"/>
      <c r="AX575" s="82">
        <v>16</v>
      </c>
      <c r="AY575" s="83">
        <v>736</v>
      </c>
      <c r="AZ575" s="149">
        <v>1.4999999999999999E-2</v>
      </c>
      <c r="BA575" s="84">
        <v>2.1999999999999999E-2</v>
      </c>
      <c r="BB575" s="83"/>
      <c r="BC575" s="83">
        <v>0.8</v>
      </c>
      <c r="BD575" s="83">
        <v>36.799999999999997</v>
      </c>
      <c r="BE575" s="83">
        <v>0.3</v>
      </c>
      <c r="BF575" s="83">
        <v>14.9</v>
      </c>
      <c r="BG575" s="28" t="s">
        <v>148</v>
      </c>
      <c r="BH575" s="85" t="s">
        <v>149</v>
      </c>
      <c r="BI575" s="85" t="s">
        <v>307</v>
      </c>
      <c r="BJ575" s="85"/>
      <c r="BK575" s="85">
        <v>5</v>
      </c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  <c r="CW575" s="85"/>
    </row>
    <row r="576" spans="1:101" s="86" customFormat="1" ht="31.5" customHeight="1" x14ac:dyDescent="0.35">
      <c r="A576" s="73">
        <v>2021</v>
      </c>
      <c r="B576" s="74">
        <v>2</v>
      </c>
      <c r="C576" s="288">
        <v>44229</v>
      </c>
      <c r="D576" s="74">
        <v>34</v>
      </c>
      <c r="E576" s="74">
        <v>102</v>
      </c>
      <c r="F576" s="74">
        <v>5</v>
      </c>
      <c r="G576" s="75" t="s">
        <v>308</v>
      </c>
      <c r="H576" s="76" t="s">
        <v>309</v>
      </c>
      <c r="I576" s="76" t="s">
        <v>144</v>
      </c>
      <c r="J576" s="76">
        <v>4</v>
      </c>
      <c r="K576" s="76">
        <v>6</v>
      </c>
      <c r="L576" s="285">
        <v>20</v>
      </c>
      <c r="M576" s="286">
        <v>18.600000000000001</v>
      </c>
      <c r="N576" s="287">
        <v>21.4</v>
      </c>
      <c r="O576" s="111"/>
      <c r="P576" s="111"/>
      <c r="Q576" s="111"/>
      <c r="R576" s="111"/>
      <c r="S576" s="111"/>
      <c r="T576" s="77"/>
      <c r="U576" s="77"/>
      <c r="V576" s="111"/>
      <c r="W576" s="111">
        <v>20</v>
      </c>
      <c r="X576" s="111">
        <v>20</v>
      </c>
      <c r="Y576" s="111">
        <v>20</v>
      </c>
      <c r="Z576" s="111">
        <v>21</v>
      </c>
      <c r="AA576" s="77"/>
      <c r="AB576" s="77">
        <v>103</v>
      </c>
      <c r="AC576" s="111"/>
      <c r="AD576" s="111"/>
      <c r="AE576" s="111"/>
      <c r="AF576" s="111"/>
      <c r="AG576" s="111"/>
      <c r="AH576" s="77"/>
      <c r="AI576" s="77"/>
      <c r="AJ576" s="78">
        <v>20.3</v>
      </c>
      <c r="AK576" s="79">
        <v>140</v>
      </c>
      <c r="AL576" s="80">
        <v>103</v>
      </c>
      <c r="AM576" s="77">
        <v>140</v>
      </c>
      <c r="AN576" s="77">
        <v>103</v>
      </c>
      <c r="AO576" s="81">
        <v>6</v>
      </c>
      <c r="AP576" s="81">
        <v>6</v>
      </c>
      <c r="AQ576" s="81">
        <v>4</v>
      </c>
      <c r="AR576" s="81"/>
      <c r="AS576" s="81"/>
      <c r="AT576" s="81"/>
      <c r="AU576" s="81"/>
      <c r="AV576" s="81"/>
      <c r="AW576" s="81"/>
      <c r="AX576" s="82">
        <v>16</v>
      </c>
      <c r="AY576" s="83">
        <v>736</v>
      </c>
      <c r="AZ576" s="149">
        <v>1.4999999999999999E-2</v>
      </c>
      <c r="BA576" s="84">
        <v>2.1999999999999999E-2</v>
      </c>
      <c r="BB576" s="83"/>
      <c r="BC576" s="83">
        <v>0.8</v>
      </c>
      <c r="BD576" s="83">
        <v>36.799999999999997</v>
      </c>
      <c r="BE576" s="83">
        <v>0.3</v>
      </c>
      <c r="BF576" s="83">
        <v>14.9</v>
      </c>
      <c r="BG576" s="28" t="s">
        <v>148</v>
      </c>
      <c r="BH576" s="85" t="s">
        <v>149</v>
      </c>
      <c r="BI576" s="85" t="s">
        <v>310</v>
      </c>
      <c r="BJ576" s="85"/>
      <c r="BK576" s="85">
        <v>5</v>
      </c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  <c r="CW576" s="85"/>
    </row>
    <row r="577" spans="1:101" s="86" customFormat="1" ht="31.5" customHeight="1" x14ac:dyDescent="0.35">
      <c r="A577" s="73">
        <v>2021</v>
      </c>
      <c r="B577" s="74">
        <v>2</v>
      </c>
      <c r="C577" s="288">
        <v>44229</v>
      </c>
      <c r="D577" s="74">
        <v>34</v>
      </c>
      <c r="E577" s="74">
        <v>103</v>
      </c>
      <c r="F577" s="74">
        <v>5</v>
      </c>
      <c r="G577" s="75" t="s">
        <v>311</v>
      </c>
      <c r="H577" s="76" t="s">
        <v>312</v>
      </c>
      <c r="I577" s="76" t="s">
        <v>144</v>
      </c>
      <c r="J577" s="76">
        <v>4</v>
      </c>
      <c r="K577" s="76">
        <v>6</v>
      </c>
      <c r="L577" s="285">
        <v>89</v>
      </c>
      <c r="M577" s="286">
        <v>82.77</v>
      </c>
      <c r="N577" s="287">
        <v>95.23</v>
      </c>
      <c r="O577" s="111"/>
      <c r="P577" s="111"/>
      <c r="Q577" s="111"/>
      <c r="R577" s="111"/>
      <c r="S577" s="111"/>
      <c r="T577" s="77"/>
      <c r="U577" s="77"/>
      <c r="V577" s="111"/>
      <c r="W577" s="111">
        <v>91</v>
      </c>
      <c r="X577" s="111">
        <v>92</v>
      </c>
      <c r="Y577" s="111">
        <v>97</v>
      </c>
      <c r="Z577" s="111">
        <v>99</v>
      </c>
      <c r="AA577" s="77"/>
      <c r="AB577" s="77">
        <v>103</v>
      </c>
      <c r="AC577" s="111"/>
      <c r="AD577" s="111"/>
      <c r="AE577" s="111"/>
      <c r="AF577" s="111"/>
      <c r="AG577" s="111"/>
      <c r="AH577" s="77"/>
      <c r="AI577" s="77"/>
      <c r="AJ577" s="78">
        <v>94.6</v>
      </c>
      <c r="AK577" s="79">
        <v>140</v>
      </c>
      <c r="AL577" s="80">
        <v>103</v>
      </c>
      <c r="AM577" s="77">
        <v>140</v>
      </c>
      <c r="AN577" s="77">
        <v>103</v>
      </c>
      <c r="AO577" s="81">
        <v>4</v>
      </c>
      <c r="AP577" s="81">
        <v>8</v>
      </c>
      <c r="AQ577" s="81">
        <v>4</v>
      </c>
      <c r="AR577" s="81"/>
      <c r="AS577" s="81"/>
      <c r="AT577" s="81"/>
      <c r="AU577" s="81"/>
      <c r="AV577" s="81"/>
      <c r="AW577" s="81"/>
      <c r="AX577" s="82">
        <v>16</v>
      </c>
      <c r="AY577" s="83">
        <v>736</v>
      </c>
      <c r="AZ577" s="149">
        <v>1.4999999999999999E-2</v>
      </c>
      <c r="BA577" s="84">
        <v>2.1999999999999999E-2</v>
      </c>
      <c r="BB577" s="83"/>
      <c r="BC577" s="83">
        <v>0.2</v>
      </c>
      <c r="BD577" s="83">
        <v>8.3000000000000007</v>
      </c>
      <c r="BE577" s="83">
        <v>1.5</v>
      </c>
      <c r="BF577" s="83">
        <v>69.599999999999994</v>
      </c>
      <c r="BG577" s="28" t="s">
        <v>148</v>
      </c>
      <c r="BH577" s="85" t="s">
        <v>149</v>
      </c>
      <c r="BI577" s="85" t="s">
        <v>313</v>
      </c>
      <c r="BJ577" s="85"/>
      <c r="BK577" s="85">
        <v>5</v>
      </c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  <c r="CW577" s="85"/>
    </row>
    <row r="578" spans="1:101" s="86" customFormat="1" ht="31.5" customHeight="1" x14ac:dyDescent="0.35">
      <c r="A578" s="73">
        <v>2021</v>
      </c>
      <c r="B578" s="74">
        <v>2</v>
      </c>
      <c r="C578" s="288">
        <v>44229</v>
      </c>
      <c r="D578" s="74">
        <v>34</v>
      </c>
      <c r="E578" s="74">
        <v>104</v>
      </c>
      <c r="F578" s="74">
        <v>5</v>
      </c>
      <c r="G578" s="75" t="s">
        <v>314</v>
      </c>
      <c r="H578" s="76" t="s">
        <v>315</v>
      </c>
      <c r="I578" s="76" t="s">
        <v>144</v>
      </c>
      <c r="J578" s="76">
        <v>4</v>
      </c>
      <c r="K578" s="76">
        <v>6</v>
      </c>
      <c r="L578" s="285">
        <v>89</v>
      </c>
      <c r="M578" s="286">
        <v>82.77</v>
      </c>
      <c r="N578" s="287">
        <v>95.23</v>
      </c>
      <c r="O578" s="111"/>
      <c r="P578" s="111"/>
      <c r="Q578" s="111"/>
      <c r="R578" s="111"/>
      <c r="S578" s="111"/>
      <c r="T578" s="77"/>
      <c r="U578" s="77"/>
      <c r="V578" s="111"/>
      <c r="W578" s="111">
        <v>91</v>
      </c>
      <c r="X578" s="111">
        <v>92</v>
      </c>
      <c r="Y578" s="111">
        <v>97</v>
      </c>
      <c r="Z578" s="111">
        <v>99</v>
      </c>
      <c r="AA578" s="77"/>
      <c r="AB578" s="77">
        <v>103</v>
      </c>
      <c r="AC578" s="111"/>
      <c r="AD578" s="111"/>
      <c r="AE578" s="111"/>
      <c r="AF578" s="111"/>
      <c r="AG578" s="111"/>
      <c r="AH578" s="77"/>
      <c r="AI578" s="77"/>
      <c r="AJ578" s="78">
        <v>94.6</v>
      </c>
      <c r="AK578" s="79">
        <v>140</v>
      </c>
      <c r="AL578" s="80">
        <v>103</v>
      </c>
      <c r="AM578" s="77">
        <v>140</v>
      </c>
      <c r="AN578" s="77">
        <v>103</v>
      </c>
      <c r="AO578" s="81">
        <v>4</v>
      </c>
      <c r="AP578" s="81">
        <v>8</v>
      </c>
      <c r="AQ578" s="81">
        <v>4</v>
      </c>
      <c r="AR578" s="81"/>
      <c r="AS578" s="81"/>
      <c r="AT578" s="81"/>
      <c r="AU578" s="81"/>
      <c r="AV578" s="81"/>
      <c r="AW578" s="81"/>
      <c r="AX578" s="82">
        <v>16</v>
      </c>
      <c r="AY578" s="83">
        <v>736</v>
      </c>
      <c r="AZ578" s="149">
        <v>1.4999999999999999E-2</v>
      </c>
      <c r="BA578" s="84">
        <v>2.1999999999999999E-2</v>
      </c>
      <c r="BB578" s="83"/>
      <c r="BC578" s="83">
        <v>0.2</v>
      </c>
      <c r="BD578" s="83">
        <v>8.3000000000000007</v>
      </c>
      <c r="BE578" s="83">
        <v>1.5</v>
      </c>
      <c r="BF578" s="83">
        <v>69.599999999999994</v>
      </c>
      <c r="BG578" s="28" t="s">
        <v>148</v>
      </c>
      <c r="BH578" s="85" t="s">
        <v>149</v>
      </c>
      <c r="BI578" s="85" t="s">
        <v>316</v>
      </c>
      <c r="BJ578" s="85"/>
      <c r="BK578" s="85">
        <v>5</v>
      </c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  <c r="CW578" s="85"/>
    </row>
    <row r="579" spans="1:101" s="86" customFormat="1" ht="31.5" hidden="1" customHeight="1" x14ac:dyDescent="0.35">
      <c r="A579" s="73">
        <v>2021</v>
      </c>
      <c r="B579" s="74">
        <v>2</v>
      </c>
      <c r="C579" s="288">
        <v>44229</v>
      </c>
      <c r="D579" s="74">
        <v>301</v>
      </c>
      <c r="E579" s="74">
        <v>225</v>
      </c>
      <c r="F579" s="74">
        <v>5</v>
      </c>
      <c r="G579" s="75" t="s">
        <v>142</v>
      </c>
      <c r="H579" s="76" t="s">
        <v>143</v>
      </c>
      <c r="I579" s="76" t="s">
        <v>144</v>
      </c>
      <c r="J579" s="76">
        <v>6</v>
      </c>
      <c r="K579" s="76">
        <v>1</v>
      </c>
      <c r="L579" s="285">
        <v>372</v>
      </c>
      <c r="M579" s="286">
        <v>345.96</v>
      </c>
      <c r="N579" s="287">
        <v>398.04</v>
      </c>
      <c r="O579" s="111">
        <v>397</v>
      </c>
      <c r="P579" s="111">
        <v>395</v>
      </c>
      <c r="Q579" s="111">
        <v>396</v>
      </c>
      <c r="R579" s="111">
        <v>365</v>
      </c>
      <c r="S579" s="111"/>
      <c r="T579" s="77">
        <v>145</v>
      </c>
      <c r="U579" s="77"/>
      <c r="V579" s="111"/>
      <c r="W579" s="111"/>
      <c r="X579" s="111"/>
      <c r="Y579" s="111"/>
      <c r="Z579" s="111"/>
      <c r="AA579" s="77"/>
      <c r="AB579" s="77"/>
      <c r="AC579" s="111"/>
      <c r="AD579" s="111"/>
      <c r="AE579" s="111"/>
      <c r="AF579" s="111"/>
      <c r="AG579" s="111"/>
      <c r="AH579" s="77"/>
      <c r="AI579" s="77"/>
      <c r="AJ579" s="78">
        <v>388.3</v>
      </c>
      <c r="AK579" s="79">
        <v>169</v>
      </c>
      <c r="AL579" s="80">
        <v>128</v>
      </c>
      <c r="AM579" s="77">
        <v>149</v>
      </c>
      <c r="AN579" s="77">
        <v>145</v>
      </c>
      <c r="AO579" s="81">
        <v>10</v>
      </c>
      <c r="AP579" s="81"/>
      <c r="AQ579" s="81">
        <v>3</v>
      </c>
      <c r="AR579" s="81"/>
      <c r="AS579" s="81"/>
      <c r="AT579" s="81"/>
      <c r="AU579" s="81"/>
      <c r="AV579" s="81"/>
      <c r="AW579" s="81"/>
      <c r="AX579" s="82">
        <v>13</v>
      </c>
      <c r="AY579" s="83">
        <v>301</v>
      </c>
      <c r="AZ579" s="149">
        <v>1.4999999999999999E-2</v>
      </c>
      <c r="BA579" s="84">
        <v>4.2999999999999997E-2</v>
      </c>
      <c r="BB579" s="83"/>
      <c r="BC579" s="83">
        <v>0</v>
      </c>
      <c r="BD579" s="83">
        <v>0.8</v>
      </c>
      <c r="BE579" s="83">
        <v>5</v>
      </c>
      <c r="BF579" s="83">
        <v>116.9</v>
      </c>
      <c r="BG579" s="28" t="s">
        <v>145</v>
      </c>
      <c r="BH579" s="85" t="s">
        <v>145</v>
      </c>
      <c r="BI579" s="85"/>
      <c r="BJ579" s="85"/>
      <c r="BK579" s="85">
        <v>5</v>
      </c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  <c r="CW579" s="85"/>
    </row>
    <row r="580" spans="1:101" s="86" customFormat="1" ht="31.5" hidden="1" customHeight="1" x14ac:dyDescent="0.35">
      <c r="A580" s="73">
        <v>2021</v>
      </c>
      <c r="B580" s="74">
        <v>2</v>
      </c>
      <c r="C580" s="288">
        <v>44229</v>
      </c>
      <c r="D580" s="74">
        <v>382</v>
      </c>
      <c r="E580" s="74">
        <v>449</v>
      </c>
      <c r="F580" s="74">
        <v>5</v>
      </c>
      <c r="G580" s="75" t="s">
        <v>272</v>
      </c>
      <c r="H580" s="76" t="s">
        <v>273</v>
      </c>
      <c r="I580" s="76" t="s">
        <v>144</v>
      </c>
      <c r="J580" s="76">
        <v>3</v>
      </c>
      <c r="K580" s="76">
        <v>1</v>
      </c>
      <c r="L580" s="285">
        <v>46</v>
      </c>
      <c r="M580" s="286">
        <v>40.985999999999997</v>
      </c>
      <c r="N580" s="287">
        <v>50.048000000000002</v>
      </c>
      <c r="O580" s="111"/>
      <c r="P580" s="111"/>
      <c r="Q580" s="111"/>
      <c r="R580" s="111"/>
      <c r="S580" s="111"/>
      <c r="T580" s="77"/>
      <c r="U580" s="77"/>
      <c r="V580" s="111"/>
      <c r="W580" s="111"/>
      <c r="X580" s="111"/>
      <c r="Y580" s="111"/>
      <c r="Z580" s="111"/>
      <c r="AA580" s="77"/>
      <c r="AB580" s="77"/>
      <c r="AC580" s="111"/>
      <c r="AD580" s="111"/>
      <c r="AE580" s="111"/>
      <c r="AF580" s="111"/>
      <c r="AG580" s="111"/>
      <c r="AH580" s="77"/>
      <c r="AI580" s="77"/>
      <c r="AJ580" s="78"/>
      <c r="AK580" s="79">
        <v>108</v>
      </c>
      <c r="AL580" s="80">
        <v>100</v>
      </c>
      <c r="AM580" s="77"/>
      <c r="AN580" s="77"/>
      <c r="AO580" s="81"/>
      <c r="AP580" s="81"/>
      <c r="AQ580" s="81"/>
      <c r="AR580" s="81"/>
      <c r="AS580" s="81"/>
      <c r="AT580" s="81"/>
      <c r="AU580" s="81"/>
      <c r="AV580" s="81"/>
      <c r="AW580" s="81"/>
      <c r="AX580" s="82"/>
      <c r="AY580" s="83"/>
      <c r="AZ580" s="149">
        <v>1.4999999999999999E-2</v>
      </c>
      <c r="BA580" s="84"/>
      <c r="BB580" s="83"/>
      <c r="BC580" s="83"/>
      <c r="BD580" s="83"/>
      <c r="BE580" s="83"/>
      <c r="BF580" s="83"/>
      <c r="BG580" s="28" t="s">
        <v>153</v>
      </c>
      <c r="BH580" s="85" t="s">
        <v>154</v>
      </c>
      <c r="BI580" s="85" t="s">
        <v>274</v>
      </c>
      <c r="BJ580" s="85" t="s">
        <v>156</v>
      </c>
      <c r="BK580" s="85">
        <v>5</v>
      </c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  <c r="CW580" s="85"/>
    </row>
    <row r="581" spans="1:101" s="86" customFormat="1" ht="31.5" hidden="1" customHeight="1" x14ac:dyDescent="0.35">
      <c r="A581" s="73">
        <v>2021</v>
      </c>
      <c r="B581" s="74">
        <v>2</v>
      </c>
      <c r="C581" s="288">
        <v>44229</v>
      </c>
      <c r="D581" s="74">
        <v>224</v>
      </c>
      <c r="E581" s="74">
        <v>152</v>
      </c>
      <c r="F581" s="74">
        <v>6</v>
      </c>
      <c r="G581" s="75" t="s">
        <v>368</v>
      </c>
      <c r="H581" s="76" t="s">
        <v>369</v>
      </c>
      <c r="I581" s="76" t="s">
        <v>144</v>
      </c>
      <c r="J581" s="76">
        <v>4</v>
      </c>
      <c r="K581" s="76">
        <v>2</v>
      </c>
      <c r="L581" s="285">
        <v>155</v>
      </c>
      <c r="M581" s="286">
        <v>144.15</v>
      </c>
      <c r="N581" s="287">
        <v>165.85</v>
      </c>
      <c r="O581" s="111"/>
      <c r="P581" s="111"/>
      <c r="Q581" s="111"/>
      <c r="R581" s="111"/>
      <c r="S581" s="111"/>
      <c r="T581" s="77"/>
      <c r="U581" s="77"/>
      <c r="V581" s="111"/>
      <c r="W581" s="111"/>
      <c r="X581" s="111"/>
      <c r="Y581" s="111"/>
      <c r="Z581" s="111"/>
      <c r="AA581" s="77"/>
      <c r="AB581" s="77"/>
      <c r="AC581" s="111"/>
      <c r="AD581" s="111"/>
      <c r="AE581" s="111"/>
      <c r="AF581" s="111"/>
      <c r="AG581" s="111"/>
      <c r="AH581" s="77"/>
      <c r="AI581" s="77"/>
      <c r="AJ581" s="78"/>
      <c r="AK581" s="79">
        <v>142</v>
      </c>
      <c r="AL581" s="80">
        <v>101</v>
      </c>
      <c r="AM581" s="77"/>
      <c r="AN581" s="77"/>
      <c r="AO581" s="81"/>
      <c r="AP581" s="81"/>
      <c r="AQ581" s="81"/>
      <c r="AR581" s="81"/>
      <c r="AS581" s="81"/>
      <c r="AT581" s="81"/>
      <c r="AU581" s="81"/>
      <c r="AV581" s="81"/>
      <c r="AW581" s="81"/>
      <c r="AX581" s="82"/>
      <c r="AY581" s="83"/>
      <c r="AZ581" s="149">
        <v>1.4999999999999999E-2</v>
      </c>
      <c r="BA581" s="84"/>
      <c r="BB581" s="83"/>
      <c r="BC581" s="83"/>
      <c r="BD581" s="83"/>
      <c r="BE581" s="83"/>
      <c r="BF581" s="83"/>
      <c r="BG581" s="28" t="s">
        <v>370</v>
      </c>
      <c r="BH581" s="85" t="s">
        <v>371</v>
      </c>
      <c r="BI581" s="85"/>
      <c r="BJ581" s="85"/>
      <c r="BK581" s="85">
        <v>5</v>
      </c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  <c r="CW581" s="85"/>
    </row>
    <row r="582" spans="1:101" s="86" customFormat="1" ht="31.5" hidden="1" customHeight="1" x14ac:dyDescent="0.35">
      <c r="A582" s="73">
        <v>2021</v>
      </c>
      <c r="B582" s="74">
        <v>2</v>
      </c>
      <c r="C582" s="288">
        <v>44229</v>
      </c>
      <c r="D582" s="74">
        <v>295</v>
      </c>
      <c r="E582" s="74">
        <v>219</v>
      </c>
      <c r="F582" s="74">
        <v>6</v>
      </c>
      <c r="G582" s="75" t="s">
        <v>222</v>
      </c>
      <c r="H582" s="76" t="s">
        <v>223</v>
      </c>
      <c r="I582" s="76" t="s">
        <v>144</v>
      </c>
      <c r="J582" s="76">
        <v>6</v>
      </c>
      <c r="K582" s="76">
        <v>1</v>
      </c>
      <c r="L582" s="285">
        <v>114.16666669999999</v>
      </c>
      <c r="M582" s="286">
        <v>106.175</v>
      </c>
      <c r="N582" s="287">
        <v>122.1583333</v>
      </c>
      <c r="O582" s="111">
        <v>121</v>
      </c>
      <c r="P582" s="111">
        <v>107</v>
      </c>
      <c r="Q582" s="111">
        <v>111</v>
      </c>
      <c r="R582" s="111">
        <v>108</v>
      </c>
      <c r="S582" s="111">
        <v>112</v>
      </c>
      <c r="T582" s="77">
        <v>86</v>
      </c>
      <c r="U582" s="77">
        <v>83</v>
      </c>
      <c r="V582" s="111"/>
      <c r="W582" s="111"/>
      <c r="X582" s="111"/>
      <c r="Y582" s="111"/>
      <c r="Z582" s="111"/>
      <c r="AA582" s="77"/>
      <c r="AB582" s="77"/>
      <c r="AC582" s="111"/>
      <c r="AD582" s="111"/>
      <c r="AE582" s="111"/>
      <c r="AF582" s="111"/>
      <c r="AG582" s="111"/>
      <c r="AH582" s="77"/>
      <c r="AI582" s="77"/>
      <c r="AJ582" s="78">
        <v>111.8</v>
      </c>
      <c r="AK582" s="79">
        <v>238</v>
      </c>
      <c r="AL582" s="80">
        <v>91</v>
      </c>
      <c r="AM582" s="77">
        <v>256</v>
      </c>
      <c r="AN582" s="77">
        <v>85</v>
      </c>
      <c r="AO582" s="81">
        <v>8</v>
      </c>
      <c r="AP582" s="81">
        <v>4</v>
      </c>
      <c r="AQ582" s="81">
        <v>4</v>
      </c>
      <c r="AR582" s="81"/>
      <c r="AS582" s="81"/>
      <c r="AT582" s="81"/>
      <c r="AU582" s="81"/>
      <c r="AV582" s="81"/>
      <c r="AW582" s="81"/>
      <c r="AX582" s="82">
        <v>16</v>
      </c>
      <c r="AY582" s="83">
        <v>5497</v>
      </c>
      <c r="AZ582" s="149">
        <v>1.4999999999999999E-2</v>
      </c>
      <c r="BA582" s="84">
        <v>3.0000000000000001E-3</v>
      </c>
      <c r="BB582" s="83">
        <v>1</v>
      </c>
      <c r="BC582" s="83">
        <v>0.1</v>
      </c>
      <c r="BD582" s="83">
        <v>48.1</v>
      </c>
      <c r="BE582" s="83">
        <v>1.8</v>
      </c>
      <c r="BF582" s="83">
        <v>614.6</v>
      </c>
      <c r="BG582" s="28" t="s">
        <v>145</v>
      </c>
      <c r="BH582" s="85" t="s">
        <v>145</v>
      </c>
      <c r="BI582" s="85"/>
      <c r="BJ582" s="85"/>
      <c r="BK582" s="85">
        <v>5</v>
      </c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  <c r="CW582" s="85"/>
    </row>
    <row r="583" spans="1:101" s="86" customFormat="1" ht="31.5" hidden="1" customHeight="1" x14ac:dyDescent="0.35">
      <c r="A583" s="73">
        <v>2021</v>
      </c>
      <c r="B583" s="74">
        <v>2</v>
      </c>
      <c r="C583" s="288">
        <v>44229</v>
      </c>
      <c r="D583" s="74">
        <v>47</v>
      </c>
      <c r="E583" s="74">
        <v>122</v>
      </c>
      <c r="F583" s="74">
        <v>7</v>
      </c>
      <c r="G583" s="75" t="s">
        <v>163</v>
      </c>
      <c r="H583" s="76" t="s">
        <v>164</v>
      </c>
      <c r="I583" s="76" t="s">
        <v>165</v>
      </c>
      <c r="J583" s="76">
        <v>2</v>
      </c>
      <c r="K583" s="76">
        <v>1</v>
      </c>
      <c r="L583" s="285">
        <v>280</v>
      </c>
      <c r="M583" s="286">
        <v>267.39999999999998</v>
      </c>
      <c r="N583" s="287">
        <v>292.60000000000002</v>
      </c>
      <c r="O583" s="111"/>
      <c r="P583" s="111"/>
      <c r="Q583" s="111"/>
      <c r="R583" s="111"/>
      <c r="S583" s="111"/>
      <c r="T583" s="77"/>
      <c r="U583" s="77"/>
      <c r="V583" s="111"/>
      <c r="W583" s="111"/>
      <c r="X583" s="111"/>
      <c r="Y583" s="111"/>
      <c r="Z583" s="111"/>
      <c r="AA583" s="77"/>
      <c r="AB583" s="77"/>
      <c r="AC583" s="111"/>
      <c r="AD583" s="111"/>
      <c r="AE583" s="111"/>
      <c r="AF583" s="111"/>
      <c r="AG583" s="111"/>
      <c r="AH583" s="77"/>
      <c r="AI583" s="77"/>
      <c r="AJ583" s="78"/>
      <c r="AK583" s="79">
        <v>63</v>
      </c>
      <c r="AL583" s="80">
        <v>115</v>
      </c>
      <c r="AM583" s="77"/>
      <c r="AN583" s="77"/>
      <c r="AO583" s="81"/>
      <c r="AP583" s="81"/>
      <c r="AQ583" s="81"/>
      <c r="AR583" s="81"/>
      <c r="AS583" s="81"/>
      <c r="AT583" s="81"/>
      <c r="AU583" s="81"/>
      <c r="AV583" s="81"/>
      <c r="AW583" s="81"/>
      <c r="AX583" s="82"/>
      <c r="AY583" s="83">
        <v>700</v>
      </c>
      <c r="AZ583" s="149">
        <v>1.4999999999999999E-2</v>
      </c>
      <c r="BA583" s="84"/>
      <c r="BB583" s="83"/>
      <c r="BC583" s="83"/>
      <c r="BD583" s="83">
        <v>2.5</v>
      </c>
      <c r="BE583" s="83"/>
      <c r="BF583" s="83"/>
      <c r="BG583" s="28" t="s">
        <v>153</v>
      </c>
      <c r="BH583" s="85" t="s">
        <v>154</v>
      </c>
      <c r="BI583" s="85" t="s">
        <v>166</v>
      </c>
      <c r="BJ583" s="85" t="s">
        <v>167</v>
      </c>
      <c r="BK583" s="85">
        <v>5</v>
      </c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  <c r="CW583" s="85"/>
    </row>
    <row r="584" spans="1:101" s="86" customFormat="1" ht="31.5" hidden="1" customHeight="1" x14ac:dyDescent="0.35">
      <c r="A584" s="73">
        <v>2021</v>
      </c>
      <c r="B584" s="74">
        <v>2</v>
      </c>
      <c r="C584" s="288">
        <v>44229</v>
      </c>
      <c r="D584" s="74">
        <v>157</v>
      </c>
      <c r="E584" s="74">
        <v>430</v>
      </c>
      <c r="F584" s="74">
        <v>7</v>
      </c>
      <c r="G584" s="75" t="s">
        <v>375</v>
      </c>
      <c r="H584" s="76" t="s">
        <v>376</v>
      </c>
      <c r="I584" s="76" t="s">
        <v>144</v>
      </c>
      <c r="J584" s="76">
        <v>2</v>
      </c>
      <c r="K584" s="76">
        <v>4</v>
      </c>
      <c r="L584" s="285">
        <v>206</v>
      </c>
      <c r="M584" s="286">
        <v>191.58</v>
      </c>
      <c r="N584" s="287">
        <v>220.42</v>
      </c>
      <c r="O584" s="111"/>
      <c r="P584" s="111"/>
      <c r="Q584" s="111"/>
      <c r="R584" s="111">
        <v>230</v>
      </c>
      <c r="S584" s="111">
        <v>210</v>
      </c>
      <c r="T584" s="77"/>
      <c r="U584" s="77">
        <v>132</v>
      </c>
      <c r="V584" s="111">
        <v>263</v>
      </c>
      <c r="W584" s="111">
        <v>211</v>
      </c>
      <c r="X584" s="111">
        <v>216</v>
      </c>
      <c r="Y584" s="111">
        <v>219</v>
      </c>
      <c r="Z584" s="111">
        <v>215</v>
      </c>
      <c r="AA584" s="77">
        <v>150</v>
      </c>
      <c r="AB584" s="77">
        <v>136</v>
      </c>
      <c r="AC584" s="111"/>
      <c r="AD584" s="111"/>
      <c r="AE584" s="111"/>
      <c r="AF584" s="111"/>
      <c r="AG584" s="111"/>
      <c r="AH584" s="77"/>
      <c r="AI584" s="77"/>
      <c r="AJ584" s="78">
        <v>223.4</v>
      </c>
      <c r="AK584" s="79">
        <v>48</v>
      </c>
      <c r="AL584" s="80">
        <v>150</v>
      </c>
      <c r="AM584" s="77">
        <v>52</v>
      </c>
      <c r="AN584" s="77">
        <v>139</v>
      </c>
      <c r="AO584" s="81">
        <v>12</v>
      </c>
      <c r="AP584" s="81">
        <v>3</v>
      </c>
      <c r="AQ584" s="81">
        <v>3</v>
      </c>
      <c r="AR584" s="81"/>
      <c r="AS584" s="81"/>
      <c r="AT584" s="81"/>
      <c r="AU584" s="81"/>
      <c r="AV584" s="81"/>
      <c r="AW584" s="81"/>
      <c r="AX584" s="82">
        <v>18</v>
      </c>
      <c r="AY584" s="83">
        <v>378</v>
      </c>
      <c r="AZ584" s="149">
        <v>1.4999999999999999E-2</v>
      </c>
      <c r="BA584" s="84">
        <v>4.8000000000000001E-2</v>
      </c>
      <c r="BB584" s="83"/>
      <c r="BC584" s="83">
        <v>0.1</v>
      </c>
      <c r="BD584" s="83">
        <v>1.8</v>
      </c>
      <c r="BE584" s="83">
        <v>4</v>
      </c>
      <c r="BF584" s="83">
        <v>84.4</v>
      </c>
      <c r="BG584" s="28" t="s">
        <v>377</v>
      </c>
      <c r="BH584" s="85" t="s">
        <v>378</v>
      </c>
      <c r="BI584" s="85"/>
      <c r="BJ584" s="85"/>
      <c r="BK584" s="85">
        <v>5</v>
      </c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  <c r="CW584" s="85"/>
    </row>
    <row r="585" spans="1:101" s="86" customFormat="1" ht="31.5" hidden="1" customHeight="1" x14ac:dyDescent="0.35">
      <c r="A585" s="73">
        <v>2021</v>
      </c>
      <c r="B585" s="74">
        <v>2</v>
      </c>
      <c r="C585" s="288">
        <v>44229</v>
      </c>
      <c r="D585" s="74">
        <v>157</v>
      </c>
      <c r="E585" s="74">
        <v>431</v>
      </c>
      <c r="F585" s="74">
        <v>7</v>
      </c>
      <c r="G585" s="75" t="s">
        <v>379</v>
      </c>
      <c r="H585" s="76" t="s">
        <v>380</v>
      </c>
      <c r="I585" s="76" t="s">
        <v>144</v>
      </c>
      <c r="J585" s="76">
        <v>2</v>
      </c>
      <c r="K585" s="76">
        <v>4</v>
      </c>
      <c r="L585" s="285">
        <v>176</v>
      </c>
      <c r="M585" s="286">
        <v>163.68</v>
      </c>
      <c r="N585" s="287">
        <v>188.32</v>
      </c>
      <c r="O585" s="111"/>
      <c r="P585" s="111"/>
      <c r="Q585" s="111"/>
      <c r="R585" s="111">
        <v>193</v>
      </c>
      <c r="S585" s="111">
        <v>183</v>
      </c>
      <c r="T585" s="77"/>
      <c r="U585" s="77">
        <v>132</v>
      </c>
      <c r="V585" s="111">
        <v>210</v>
      </c>
      <c r="W585" s="111">
        <v>183</v>
      </c>
      <c r="X585" s="111">
        <v>185</v>
      </c>
      <c r="Y585" s="111">
        <v>185</v>
      </c>
      <c r="Z585" s="111">
        <v>190</v>
      </c>
      <c r="AA585" s="77">
        <v>150</v>
      </c>
      <c r="AB585" s="77">
        <v>136</v>
      </c>
      <c r="AC585" s="111"/>
      <c r="AD585" s="111"/>
      <c r="AE585" s="111"/>
      <c r="AF585" s="111"/>
      <c r="AG585" s="111"/>
      <c r="AH585" s="77"/>
      <c r="AI585" s="77"/>
      <c r="AJ585" s="78">
        <v>189.9</v>
      </c>
      <c r="AK585" s="79">
        <v>48</v>
      </c>
      <c r="AL585" s="80">
        <v>150</v>
      </c>
      <c r="AM585" s="77">
        <v>52</v>
      </c>
      <c r="AN585" s="77">
        <v>139</v>
      </c>
      <c r="AO585" s="81">
        <v>5</v>
      </c>
      <c r="AP585" s="81">
        <v>2</v>
      </c>
      <c r="AQ585" s="81">
        <v>6</v>
      </c>
      <c r="AR585" s="81"/>
      <c r="AS585" s="81"/>
      <c r="AT585" s="81"/>
      <c r="AU585" s="81"/>
      <c r="AV585" s="81"/>
      <c r="AW585" s="81"/>
      <c r="AX585" s="82">
        <v>13</v>
      </c>
      <c r="AY585" s="83">
        <v>373</v>
      </c>
      <c r="AZ585" s="149">
        <v>1.4999999999999999E-2</v>
      </c>
      <c r="BA585" s="84">
        <v>3.5000000000000003E-2</v>
      </c>
      <c r="BB585" s="83"/>
      <c r="BC585" s="83">
        <v>0.1</v>
      </c>
      <c r="BD585" s="83">
        <v>2.1</v>
      </c>
      <c r="BE585" s="83">
        <v>2.5</v>
      </c>
      <c r="BF585" s="83">
        <v>70.8</v>
      </c>
      <c r="BG585" s="28" t="s">
        <v>377</v>
      </c>
      <c r="BH585" s="85" t="s">
        <v>378</v>
      </c>
      <c r="BI585" s="85"/>
      <c r="BJ585" s="85"/>
      <c r="BK585" s="85">
        <v>5</v>
      </c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  <c r="CW585" s="85"/>
    </row>
    <row r="586" spans="1:101" s="86" customFormat="1" ht="31.5" hidden="1" customHeight="1" x14ac:dyDescent="0.35">
      <c r="A586" s="73">
        <v>2021</v>
      </c>
      <c r="B586" s="74">
        <v>2</v>
      </c>
      <c r="C586" s="288">
        <v>44229</v>
      </c>
      <c r="D586" s="74">
        <v>157</v>
      </c>
      <c r="E586" s="74">
        <v>432</v>
      </c>
      <c r="F586" s="74">
        <v>7</v>
      </c>
      <c r="G586" s="75" t="s">
        <v>381</v>
      </c>
      <c r="H586" s="76" t="s">
        <v>382</v>
      </c>
      <c r="I586" s="76" t="s">
        <v>144</v>
      </c>
      <c r="J586" s="76">
        <v>2</v>
      </c>
      <c r="K586" s="76">
        <v>4</v>
      </c>
      <c r="L586" s="285">
        <v>34.5</v>
      </c>
      <c r="M586" s="286">
        <v>32.085000000000001</v>
      </c>
      <c r="N586" s="287">
        <v>36.914999999999999</v>
      </c>
      <c r="O586" s="111"/>
      <c r="P586" s="111"/>
      <c r="Q586" s="111"/>
      <c r="R586" s="111">
        <v>73</v>
      </c>
      <c r="S586" s="111">
        <v>68</v>
      </c>
      <c r="T586" s="77"/>
      <c r="U586" s="77">
        <v>132</v>
      </c>
      <c r="V586" s="111">
        <v>96</v>
      </c>
      <c r="W586" s="111">
        <v>61</v>
      </c>
      <c r="X586" s="111">
        <v>74</v>
      </c>
      <c r="Y586" s="111">
        <v>66</v>
      </c>
      <c r="Z586" s="111">
        <v>68</v>
      </c>
      <c r="AA586" s="77">
        <v>150</v>
      </c>
      <c r="AB586" s="77">
        <v>136</v>
      </c>
      <c r="AC586" s="111"/>
      <c r="AD586" s="111"/>
      <c r="AE586" s="111"/>
      <c r="AF586" s="111"/>
      <c r="AG586" s="111"/>
      <c r="AH586" s="77"/>
      <c r="AI586" s="77"/>
      <c r="AJ586" s="78">
        <v>72.2</v>
      </c>
      <c r="AK586" s="79">
        <v>96</v>
      </c>
      <c r="AL586" s="80">
        <v>150</v>
      </c>
      <c r="AM586" s="77">
        <v>103</v>
      </c>
      <c r="AN586" s="77">
        <v>139</v>
      </c>
      <c r="AO586" s="81">
        <v>6</v>
      </c>
      <c r="AP586" s="81">
        <v>3</v>
      </c>
      <c r="AQ586" s="81">
        <v>7</v>
      </c>
      <c r="AR586" s="81"/>
      <c r="AS586" s="81"/>
      <c r="AT586" s="81"/>
      <c r="AU586" s="81"/>
      <c r="AV586" s="81"/>
      <c r="AW586" s="81"/>
      <c r="AX586" s="82">
        <v>16</v>
      </c>
      <c r="AY586" s="83">
        <v>376</v>
      </c>
      <c r="AZ586" s="149">
        <v>1.4999999999999999E-2</v>
      </c>
      <c r="BA586" s="84">
        <v>4.2999999999999997E-2</v>
      </c>
      <c r="BB586" s="83"/>
      <c r="BC586" s="83">
        <v>0.5</v>
      </c>
      <c r="BD586" s="83">
        <v>10.9</v>
      </c>
      <c r="BE586" s="83">
        <v>1.2</v>
      </c>
      <c r="BF586" s="83">
        <v>27.1</v>
      </c>
      <c r="BG586" s="28" t="s">
        <v>377</v>
      </c>
      <c r="BH586" s="85" t="s">
        <v>378</v>
      </c>
      <c r="BI586" s="85"/>
      <c r="BJ586" s="85"/>
      <c r="BK586" s="85">
        <v>5</v>
      </c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  <c r="CW586" s="85"/>
    </row>
    <row r="587" spans="1:101" s="86" customFormat="1" ht="31.5" hidden="1" customHeight="1" x14ac:dyDescent="0.35">
      <c r="A587" s="73">
        <v>2021</v>
      </c>
      <c r="B587" s="74">
        <v>2</v>
      </c>
      <c r="C587" s="288">
        <v>44229</v>
      </c>
      <c r="D587" s="74">
        <v>241</v>
      </c>
      <c r="E587" s="74">
        <v>165</v>
      </c>
      <c r="F587" s="74">
        <v>7</v>
      </c>
      <c r="G587" s="75" t="s">
        <v>171</v>
      </c>
      <c r="H587" s="76" t="s">
        <v>172</v>
      </c>
      <c r="I587" s="76" t="s">
        <v>144</v>
      </c>
      <c r="J587" s="76">
        <v>2</v>
      </c>
      <c r="K587" s="76">
        <v>2</v>
      </c>
      <c r="L587" s="285">
        <v>706</v>
      </c>
      <c r="M587" s="286">
        <v>656.58</v>
      </c>
      <c r="N587" s="287">
        <v>755.42</v>
      </c>
      <c r="O587" s="111">
        <v>681</v>
      </c>
      <c r="P587" s="111">
        <v>695</v>
      </c>
      <c r="Q587" s="111"/>
      <c r="R587" s="111"/>
      <c r="S587" s="111"/>
      <c r="T587" s="77">
        <v>131</v>
      </c>
      <c r="U587" s="77"/>
      <c r="V587" s="111"/>
      <c r="W587" s="111"/>
      <c r="X587" s="111"/>
      <c r="Y587" s="111"/>
      <c r="Z587" s="111"/>
      <c r="AA587" s="77"/>
      <c r="AB587" s="77"/>
      <c r="AC587" s="111"/>
      <c r="AD587" s="111"/>
      <c r="AE587" s="111"/>
      <c r="AF587" s="111"/>
      <c r="AG587" s="111"/>
      <c r="AH587" s="77"/>
      <c r="AI587" s="77"/>
      <c r="AJ587" s="78">
        <v>688</v>
      </c>
      <c r="AK587" s="79">
        <v>60</v>
      </c>
      <c r="AL587" s="80">
        <v>120</v>
      </c>
      <c r="AM587" s="77">
        <v>55</v>
      </c>
      <c r="AN587" s="77">
        <v>131</v>
      </c>
      <c r="AO587" s="81">
        <v>2</v>
      </c>
      <c r="AP587" s="81">
        <v>1</v>
      </c>
      <c r="AQ587" s="81">
        <v>1</v>
      </c>
      <c r="AR587" s="81"/>
      <c r="AS587" s="81"/>
      <c r="AT587" s="81"/>
      <c r="AU587" s="81"/>
      <c r="AV587" s="81"/>
      <c r="AW587" s="81"/>
      <c r="AX587" s="82">
        <v>4</v>
      </c>
      <c r="AY587" s="83">
        <v>259</v>
      </c>
      <c r="AZ587" s="149">
        <v>1.4999999999999999E-2</v>
      </c>
      <c r="BA587" s="84">
        <v>1.4999999999999999E-2</v>
      </c>
      <c r="BB587" s="83">
        <v>1</v>
      </c>
      <c r="BC587" s="83">
        <v>0</v>
      </c>
      <c r="BD587" s="83">
        <v>0.4</v>
      </c>
      <c r="BE587" s="83">
        <v>2.8</v>
      </c>
      <c r="BF587" s="83">
        <v>178.2</v>
      </c>
      <c r="BG587" s="28" t="s">
        <v>145</v>
      </c>
      <c r="BH587" s="85" t="s">
        <v>145</v>
      </c>
      <c r="BI587" s="85"/>
      <c r="BJ587" s="85"/>
      <c r="BK587" s="85">
        <v>5</v>
      </c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  <c r="CW587" s="85"/>
    </row>
    <row r="588" spans="1:101" s="86" customFormat="1" ht="31.5" hidden="1" customHeight="1" x14ac:dyDescent="0.35">
      <c r="A588" s="73">
        <v>2021</v>
      </c>
      <c r="B588" s="74">
        <v>2</v>
      </c>
      <c r="C588" s="288">
        <v>44229</v>
      </c>
      <c r="D588" s="74">
        <v>148</v>
      </c>
      <c r="E588" s="74">
        <v>347</v>
      </c>
      <c r="F588" s="74">
        <v>8</v>
      </c>
      <c r="G588" s="75" t="s">
        <v>157</v>
      </c>
      <c r="H588" s="76" t="s">
        <v>158</v>
      </c>
      <c r="I588" s="76" t="s">
        <v>159</v>
      </c>
      <c r="J588" s="76">
        <v>1</v>
      </c>
      <c r="K588" s="76">
        <v>1</v>
      </c>
      <c r="L588" s="285">
        <v>500</v>
      </c>
      <c r="M588" s="286">
        <v>465</v>
      </c>
      <c r="N588" s="287">
        <v>535</v>
      </c>
      <c r="O588" s="111"/>
      <c r="P588" s="111"/>
      <c r="Q588" s="111"/>
      <c r="R588" s="111"/>
      <c r="S588" s="111"/>
      <c r="T588" s="77"/>
      <c r="U588" s="77"/>
      <c r="V588" s="111"/>
      <c r="W588" s="111"/>
      <c r="X588" s="111"/>
      <c r="Y588" s="111"/>
      <c r="Z588" s="111"/>
      <c r="AA588" s="77"/>
      <c r="AB588" s="77"/>
      <c r="AC588" s="111"/>
      <c r="AD588" s="111"/>
      <c r="AE588" s="111"/>
      <c r="AF588" s="111"/>
      <c r="AG588" s="111"/>
      <c r="AH588" s="77"/>
      <c r="AI588" s="77"/>
      <c r="AJ588" s="78"/>
      <c r="AK588" s="79">
        <v>40</v>
      </c>
      <c r="AL588" s="80">
        <v>144</v>
      </c>
      <c r="AM588" s="77"/>
      <c r="AN588" s="77"/>
      <c r="AO588" s="81">
        <v>3</v>
      </c>
      <c r="AP588" s="81"/>
      <c r="AQ588" s="81">
        <v>1</v>
      </c>
      <c r="AR588" s="81"/>
      <c r="AS588" s="81"/>
      <c r="AT588" s="81"/>
      <c r="AU588" s="81"/>
      <c r="AV588" s="81"/>
      <c r="AW588" s="81"/>
      <c r="AX588" s="82">
        <v>4</v>
      </c>
      <c r="AY588" s="83">
        <v>46</v>
      </c>
      <c r="AZ588" s="149">
        <v>1.4999999999999999E-2</v>
      </c>
      <c r="BA588" s="84">
        <v>8.6999999999999994E-2</v>
      </c>
      <c r="BB588" s="83"/>
      <c r="BC588" s="83">
        <v>0</v>
      </c>
      <c r="BD588" s="83">
        <v>0.1</v>
      </c>
      <c r="BE588" s="83"/>
      <c r="BF588" s="83"/>
      <c r="BG588" s="28" t="s">
        <v>160</v>
      </c>
      <c r="BH588" s="85" t="s">
        <v>160</v>
      </c>
      <c r="BI588" s="85"/>
      <c r="BJ588" s="85"/>
      <c r="BK588" s="85">
        <v>5</v>
      </c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  <c r="CW588" s="85"/>
    </row>
    <row r="589" spans="1:101" s="86" customFormat="1" ht="31.5" hidden="1" customHeight="1" x14ac:dyDescent="0.35">
      <c r="A589" s="73">
        <v>2021</v>
      </c>
      <c r="B589" s="74">
        <v>2</v>
      </c>
      <c r="C589" s="288">
        <v>44229</v>
      </c>
      <c r="D589" s="74">
        <v>148</v>
      </c>
      <c r="E589" s="74">
        <v>348</v>
      </c>
      <c r="F589" s="74">
        <v>8</v>
      </c>
      <c r="G589" s="75" t="s">
        <v>161</v>
      </c>
      <c r="H589" s="76" t="s">
        <v>162</v>
      </c>
      <c r="I589" s="76" t="s">
        <v>159</v>
      </c>
      <c r="J589" s="76">
        <v>1</v>
      </c>
      <c r="K589" s="76">
        <v>1</v>
      </c>
      <c r="L589" s="285">
        <v>500</v>
      </c>
      <c r="M589" s="286">
        <v>465</v>
      </c>
      <c r="N589" s="287">
        <v>535</v>
      </c>
      <c r="O589" s="111"/>
      <c r="P589" s="111"/>
      <c r="Q589" s="111"/>
      <c r="R589" s="111"/>
      <c r="S589" s="111"/>
      <c r="T589" s="77"/>
      <c r="U589" s="77"/>
      <c r="V589" s="111"/>
      <c r="W589" s="111"/>
      <c r="X589" s="111"/>
      <c r="Y589" s="111"/>
      <c r="Z589" s="111"/>
      <c r="AA589" s="77"/>
      <c r="AB589" s="77"/>
      <c r="AC589" s="111"/>
      <c r="AD589" s="111"/>
      <c r="AE589" s="111"/>
      <c r="AF589" s="111"/>
      <c r="AG589" s="111"/>
      <c r="AH589" s="77"/>
      <c r="AI589" s="77"/>
      <c r="AJ589" s="78"/>
      <c r="AK589" s="79">
        <v>40</v>
      </c>
      <c r="AL589" s="80">
        <v>144</v>
      </c>
      <c r="AM589" s="77"/>
      <c r="AN589" s="77"/>
      <c r="AO589" s="81">
        <v>1</v>
      </c>
      <c r="AP589" s="81"/>
      <c r="AQ589" s="81">
        <v>2</v>
      </c>
      <c r="AR589" s="81"/>
      <c r="AS589" s="81"/>
      <c r="AT589" s="81"/>
      <c r="AU589" s="81"/>
      <c r="AV589" s="81"/>
      <c r="AW589" s="81"/>
      <c r="AX589" s="82">
        <v>3</v>
      </c>
      <c r="AY589" s="83">
        <v>199</v>
      </c>
      <c r="AZ589" s="149">
        <v>1.4999999999999999E-2</v>
      </c>
      <c r="BA589" s="84">
        <v>1.4999999999999999E-2</v>
      </c>
      <c r="BB589" s="83">
        <v>1</v>
      </c>
      <c r="BC589" s="83">
        <v>0</v>
      </c>
      <c r="BD589" s="83">
        <v>0.4</v>
      </c>
      <c r="BE589" s="83"/>
      <c r="BF589" s="83"/>
      <c r="BG589" s="28" t="s">
        <v>160</v>
      </c>
      <c r="BH589" s="85" t="s">
        <v>160</v>
      </c>
      <c r="BI589" s="85"/>
      <c r="BJ589" s="85"/>
      <c r="BK589" s="85">
        <v>5</v>
      </c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  <c r="CW589" s="85"/>
    </row>
    <row r="590" spans="1:101" s="86" customFormat="1" ht="31.5" hidden="1" customHeight="1" x14ac:dyDescent="0.35">
      <c r="A590" s="73">
        <v>2021</v>
      </c>
      <c r="B590" s="74">
        <v>2</v>
      </c>
      <c r="C590" s="288">
        <v>44229</v>
      </c>
      <c r="D590" s="74">
        <v>181</v>
      </c>
      <c r="E590" s="74">
        <v>330</v>
      </c>
      <c r="F590" s="74">
        <v>8</v>
      </c>
      <c r="G590" s="75" t="s">
        <v>320</v>
      </c>
      <c r="H590" s="76" t="s">
        <v>321</v>
      </c>
      <c r="I590" s="76" t="s">
        <v>144</v>
      </c>
      <c r="J590" s="76">
        <v>4</v>
      </c>
      <c r="K590" s="76">
        <v>2</v>
      </c>
      <c r="L590" s="285">
        <v>406</v>
      </c>
      <c r="M590" s="286">
        <v>382.04599999999999</v>
      </c>
      <c r="N590" s="287">
        <v>434.82600000000002</v>
      </c>
      <c r="O590" s="111"/>
      <c r="P590" s="111"/>
      <c r="Q590" s="111">
        <v>430</v>
      </c>
      <c r="R590" s="111">
        <v>416</v>
      </c>
      <c r="S590" s="111">
        <v>414</v>
      </c>
      <c r="T590" s="77"/>
      <c r="U590" s="77">
        <v>120</v>
      </c>
      <c r="V590" s="111">
        <v>422</v>
      </c>
      <c r="W590" s="111">
        <v>417</v>
      </c>
      <c r="X590" s="111">
        <v>376</v>
      </c>
      <c r="Y590" s="111">
        <v>391</v>
      </c>
      <c r="Z590" s="111">
        <v>401</v>
      </c>
      <c r="AA590" s="77">
        <v>135</v>
      </c>
      <c r="AB590" s="77">
        <v>134</v>
      </c>
      <c r="AC590" s="111"/>
      <c r="AD590" s="111"/>
      <c r="AE590" s="111"/>
      <c r="AF590" s="111"/>
      <c r="AG590" s="111"/>
      <c r="AH590" s="77"/>
      <c r="AI590" s="77"/>
      <c r="AJ590" s="78">
        <v>408.4</v>
      </c>
      <c r="AK590" s="79">
        <v>103</v>
      </c>
      <c r="AL590" s="80">
        <v>140</v>
      </c>
      <c r="AM590" s="77">
        <v>111</v>
      </c>
      <c r="AN590" s="77">
        <v>130</v>
      </c>
      <c r="AO590" s="81">
        <v>7</v>
      </c>
      <c r="AP590" s="81">
        <v>4</v>
      </c>
      <c r="AQ590" s="81">
        <v>4</v>
      </c>
      <c r="AR590" s="81"/>
      <c r="AS590" s="81"/>
      <c r="AT590" s="81"/>
      <c r="AU590" s="81"/>
      <c r="AV590" s="81"/>
      <c r="AW590" s="81"/>
      <c r="AX590" s="82">
        <v>14</v>
      </c>
      <c r="AY590" s="83">
        <v>866</v>
      </c>
      <c r="AZ590" s="149">
        <v>1.4999999999999999E-2</v>
      </c>
      <c r="BA590" s="84">
        <v>1.6E-2</v>
      </c>
      <c r="BB590" s="83"/>
      <c r="BC590" s="83">
        <v>0</v>
      </c>
      <c r="BD590" s="83">
        <v>2.1</v>
      </c>
      <c r="BE590" s="83">
        <v>5.7</v>
      </c>
      <c r="BF590" s="83">
        <v>353.7</v>
      </c>
      <c r="BG590" s="28" t="s">
        <v>153</v>
      </c>
      <c r="BH590" s="85" t="s">
        <v>154</v>
      </c>
      <c r="BI590" s="85" t="s">
        <v>322</v>
      </c>
      <c r="BJ590" s="85" t="s">
        <v>156</v>
      </c>
      <c r="BK590" s="85">
        <v>5</v>
      </c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  <c r="CW590" s="85"/>
    </row>
    <row r="591" spans="1:101" s="86" customFormat="1" ht="31.5" customHeight="1" x14ac:dyDescent="0.35">
      <c r="A591" s="73">
        <v>2021</v>
      </c>
      <c r="B591" s="74">
        <v>2</v>
      </c>
      <c r="C591" s="288">
        <v>44229</v>
      </c>
      <c r="D591" s="74">
        <v>52</v>
      </c>
      <c r="E591" s="74">
        <v>130</v>
      </c>
      <c r="F591" s="74">
        <v>26</v>
      </c>
      <c r="G591" s="75" t="s">
        <v>372</v>
      </c>
      <c r="H591" s="76" t="s">
        <v>373</v>
      </c>
      <c r="I591" s="76" t="s">
        <v>360</v>
      </c>
      <c r="J591" s="76">
        <v>9</v>
      </c>
      <c r="K591" s="76">
        <v>1</v>
      </c>
      <c r="L591" s="285">
        <v>12</v>
      </c>
      <c r="M591" s="286">
        <v>11.16</v>
      </c>
      <c r="N591" s="287">
        <v>12.84</v>
      </c>
      <c r="O591" s="111"/>
      <c r="P591" s="111">
        <v>11</v>
      </c>
      <c r="Q591" s="111">
        <v>12</v>
      </c>
      <c r="R591" s="111">
        <v>12</v>
      </c>
      <c r="S591" s="111">
        <v>13</v>
      </c>
      <c r="T591" s="77">
        <v>103</v>
      </c>
      <c r="U591" s="77">
        <v>99</v>
      </c>
      <c r="V591" s="111">
        <v>12</v>
      </c>
      <c r="W591" s="111">
        <v>12</v>
      </c>
      <c r="X591" s="111">
        <v>13</v>
      </c>
      <c r="Y591" s="111">
        <v>12</v>
      </c>
      <c r="Z591" s="111">
        <v>12</v>
      </c>
      <c r="AA591" s="77">
        <v>122</v>
      </c>
      <c r="AB591" s="77">
        <v>122</v>
      </c>
      <c r="AC591" s="111"/>
      <c r="AD591" s="111"/>
      <c r="AE591" s="111"/>
      <c r="AF591" s="111"/>
      <c r="AG591" s="111"/>
      <c r="AH591" s="77"/>
      <c r="AI591" s="77"/>
      <c r="AJ591" s="78">
        <v>12</v>
      </c>
      <c r="AK591" s="79">
        <v>336</v>
      </c>
      <c r="AL591" s="80">
        <v>96</v>
      </c>
      <c r="AM591" s="77">
        <v>291</v>
      </c>
      <c r="AN591" s="77">
        <v>112</v>
      </c>
      <c r="AO591" s="81">
        <v>16</v>
      </c>
      <c r="AP591" s="81">
        <v>8</v>
      </c>
      <c r="AQ591" s="81">
        <v>9</v>
      </c>
      <c r="AR591" s="81"/>
      <c r="AS591" s="81"/>
      <c r="AT591" s="81"/>
      <c r="AU591" s="81"/>
      <c r="AV591" s="81"/>
      <c r="AW591" s="81"/>
      <c r="AX591" s="82">
        <v>33</v>
      </c>
      <c r="AY591" s="83">
        <v>4833</v>
      </c>
      <c r="AZ591" s="149">
        <v>0.02</v>
      </c>
      <c r="BA591" s="84">
        <v>7.0000000000000001E-3</v>
      </c>
      <c r="BB591" s="83">
        <v>1</v>
      </c>
      <c r="BC591" s="83">
        <v>2.8</v>
      </c>
      <c r="BD591" s="83">
        <v>402.8</v>
      </c>
      <c r="BE591" s="83">
        <v>0.4</v>
      </c>
      <c r="BF591" s="83">
        <v>58</v>
      </c>
      <c r="BG591" s="28" t="s">
        <v>148</v>
      </c>
      <c r="BH591" s="85" t="s">
        <v>187</v>
      </c>
      <c r="BI591" s="85" t="s">
        <v>374</v>
      </c>
      <c r="BJ591" s="85"/>
      <c r="BK591" s="85">
        <v>5</v>
      </c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  <c r="CW591" s="85"/>
    </row>
    <row r="592" spans="1:101" s="86" customFormat="1" ht="31.5" customHeight="1" x14ac:dyDescent="0.35">
      <c r="A592" s="73">
        <v>2021</v>
      </c>
      <c r="B592" s="74">
        <v>2</v>
      </c>
      <c r="C592" s="288">
        <v>44229</v>
      </c>
      <c r="D592" s="74">
        <v>159</v>
      </c>
      <c r="E592" s="74">
        <v>299</v>
      </c>
      <c r="F592" s="74">
        <v>28</v>
      </c>
      <c r="G592" s="75" t="s">
        <v>181</v>
      </c>
      <c r="H592" s="76" t="s">
        <v>182</v>
      </c>
      <c r="I592" s="76" t="s">
        <v>183</v>
      </c>
      <c r="J592" s="76">
        <v>3</v>
      </c>
      <c r="K592" s="76">
        <v>2</v>
      </c>
      <c r="L592" s="285">
        <v>115</v>
      </c>
      <c r="M592" s="286">
        <v>106.95</v>
      </c>
      <c r="N592" s="287">
        <v>123.05</v>
      </c>
      <c r="O592" s="111">
        <v>110</v>
      </c>
      <c r="P592" s="111">
        <v>108</v>
      </c>
      <c r="Q592" s="111">
        <v>100</v>
      </c>
      <c r="R592" s="111">
        <v>109</v>
      </c>
      <c r="S592" s="111">
        <v>109</v>
      </c>
      <c r="T592" s="77">
        <v>119</v>
      </c>
      <c r="U592" s="77">
        <v>111</v>
      </c>
      <c r="V592" s="111">
        <v>118</v>
      </c>
      <c r="W592" s="111">
        <v>120</v>
      </c>
      <c r="X592" s="111">
        <v>109</v>
      </c>
      <c r="Y592" s="111">
        <v>98</v>
      </c>
      <c r="Z592" s="111">
        <v>101</v>
      </c>
      <c r="AA592" s="77">
        <v>115</v>
      </c>
      <c r="AB592" s="77">
        <v>114</v>
      </c>
      <c r="AC592" s="111"/>
      <c r="AD592" s="111"/>
      <c r="AE592" s="111"/>
      <c r="AF592" s="111"/>
      <c r="AG592" s="111"/>
      <c r="AH592" s="77"/>
      <c r="AI592" s="77"/>
      <c r="AJ592" s="78">
        <v>108.2</v>
      </c>
      <c r="AK592" s="79">
        <v>70</v>
      </c>
      <c r="AL592" s="80">
        <v>154</v>
      </c>
      <c r="AM592" s="77">
        <v>94</v>
      </c>
      <c r="AN592" s="77">
        <v>115</v>
      </c>
      <c r="AO592" s="81">
        <v>6</v>
      </c>
      <c r="AP592" s="81">
        <v>3</v>
      </c>
      <c r="AQ592" s="81">
        <v>9</v>
      </c>
      <c r="AR592" s="81"/>
      <c r="AS592" s="81"/>
      <c r="AT592" s="81"/>
      <c r="AU592" s="81"/>
      <c r="AV592" s="81"/>
      <c r="AW592" s="81"/>
      <c r="AX592" s="82">
        <v>18</v>
      </c>
      <c r="AY592" s="83">
        <v>1938</v>
      </c>
      <c r="AZ592" s="149">
        <v>0.02</v>
      </c>
      <c r="BA592" s="84">
        <v>8.9999999999999993E-3</v>
      </c>
      <c r="BB592" s="83">
        <v>1</v>
      </c>
      <c r="BC592" s="83">
        <v>0.2</v>
      </c>
      <c r="BD592" s="83">
        <v>16.899999999999999</v>
      </c>
      <c r="BE592" s="83">
        <v>1.9</v>
      </c>
      <c r="BF592" s="83">
        <v>209.7</v>
      </c>
      <c r="BG592" s="28" t="s">
        <v>148</v>
      </c>
      <c r="BH592" s="85" t="s">
        <v>184</v>
      </c>
      <c r="BI592" s="85"/>
      <c r="BJ592" s="85"/>
      <c r="BK592" s="85">
        <v>5</v>
      </c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  <c r="CW592" s="85"/>
    </row>
    <row r="593" spans="1:101" s="86" customFormat="1" ht="31.5" hidden="1" customHeight="1" x14ac:dyDescent="0.35">
      <c r="A593" s="73">
        <v>2021</v>
      </c>
      <c r="B593" s="74">
        <v>2</v>
      </c>
      <c r="C593" s="288">
        <v>44229</v>
      </c>
      <c r="D593" s="74">
        <v>393</v>
      </c>
      <c r="E593" s="74">
        <v>605</v>
      </c>
      <c r="F593" s="74">
        <v>34</v>
      </c>
      <c r="G593" s="75" t="s">
        <v>268</v>
      </c>
      <c r="H593" s="76" t="s">
        <v>269</v>
      </c>
      <c r="I593" s="76" t="s">
        <v>270</v>
      </c>
      <c r="J593" s="76">
        <v>1</v>
      </c>
      <c r="K593" s="76">
        <v>2</v>
      </c>
      <c r="L593" s="285">
        <v>1293</v>
      </c>
      <c r="M593" s="286">
        <v>1202.49</v>
      </c>
      <c r="N593" s="287">
        <v>1383.51</v>
      </c>
      <c r="O593" s="111">
        <v>1346</v>
      </c>
      <c r="P593" s="111">
        <v>1347</v>
      </c>
      <c r="Q593" s="111">
        <v>1303</v>
      </c>
      <c r="R593" s="111">
        <v>1304</v>
      </c>
      <c r="S593" s="111"/>
      <c r="T593" s="77">
        <v>214</v>
      </c>
      <c r="U593" s="77"/>
      <c r="V593" s="111"/>
      <c r="W593" s="111"/>
      <c r="X593" s="111"/>
      <c r="Y593" s="111"/>
      <c r="Z593" s="111"/>
      <c r="AA593" s="77"/>
      <c r="AB593" s="77"/>
      <c r="AC593" s="111"/>
      <c r="AD593" s="111"/>
      <c r="AE593" s="111"/>
      <c r="AF593" s="111"/>
      <c r="AG593" s="111"/>
      <c r="AH593" s="77"/>
      <c r="AI593" s="77"/>
      <c r="AJ593" s="78">
        <v>1325</v>
      </c>
      <c r="AK593" s="79">
        <v>13</v>
      </c>
      <c r="AL593" s="80">
        <v>200</v>
      </c>
      <c r="AM593" s="77">
        <v>17</v>
      </c>
      <c r="AN593" s="77">
        <v>214</v>
      </c>
      <c r="AO593" s="81">
        <v>3</v>
      </c>
      <c r="AP593" s="81"/>
      <c r="AQ593" s="81">
        <v>2</v>
      </c>
      <c r="AR593" s="81"/>
      <c r="AS593" s="81">
        <v>1</v>
      </c>
      <c r="AT593" s="81"/>
      <c r="AU593" s="81"/>
      <c r="AV593" s="81"/>
      <c r="AW593" s="81"/>
      <c r="AX593" s="82">
        <v>5</v>
      </c>
      <c r="AY593" s="83">
        <v>121</v>
      </c>
      <c r="AZ593" s="149">
        <v>0.02</v>
      </c>
      <c r="BA593" s="84">
        <v>4.1000000000000002E-2</v>
      </c>
      <c r="BB593" s="83"/>
      <c r="BC593" s="83">
        <v>0</v>
      </c>
      <c r="BD593" s="83">
        <v>0.1</v>
      </c>
      <c r="BE593" s="83">
        <v>6.6</v>
      </c>
      <c r="BF593" s="83">
        <v>160.30000000000001</v>
      </c>
      <c r="BG593" s="28" t="s">
        <v>271</v>
      </c>
      <c r="BH593" s="85" t="s">
        <v>271</v>
      </c>
      <c r="BI593" s="85"/>
      <c r="BJ593" s="85"/>
      <c r="BK593" s="85">
        <v>5</v>
      </c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  <c r="CW593" s="85"/>
    </row>
    <row r="594" spans="1:101" s="86" customFormat="1" ht="31.5" customHeight="1" x14ac:dyDescent="0.35">
      <c r="A594" s="73">
        <v>2021</v>
      </c>
      <c r="B594" s="74">
        <v>2</v>
      </c>
      <c r="C594" s="288">
        <v>44229</v>
      </c>
      <c r="D594" s="74">
        <v>334</v>
      </c>
      <c r="E594" s="74">
        <v>254</v>
      </c>
      <c r="F594" s="74">
        <v>49</v>
      </c>
      <c r="G594" s="75" t="s">
        <v>189</v>
      </c>
      <c r="H594" s="76" t="s">
        <v>190</v>
      </c>
      <c r="I594" s="76" t="s">
        <v>191</v>
      </c>
      <c r="J594" s="76">
        <v>4</v>
      </c>
      <c r="K594" s="76">
        <v>2</v>
      </c>
      <c r="L594" s="285">
        <v>203</v>
      </c>
      <c r="M594" s="286">
        <v>188.79</v>
      </c>
      <c r="N594" s="287">
        <v>217.21</v>
      </c>
      <c r="O594" s="111">
        <v>217</v>
      </c>
      <c r="P594" s="111">
        <v>211</v>
      </c>
      <c r="Q594" s="111">
        <v>211</v>
      </c>
      <c r="R594" s="111"/>
      <c r="S594" s="111">
        <v>213</v>
      </c>
      <c r="T594" s="77">
        <v>143</v>
      </c>
      <c r="U594" s="77">
        <v>140</v>
      </c>
      <c r="V594" s="111"/>
      <c r="W594" s="111">
        <v>215</v>
      </c>
      <c r="X594" s="111">
        <v>192</v>
      </c>
      <c r="Y594" s="111">
        <v>190</v>
      </c>
      <c r="Z594" s="111"/>
      <c r="AA594" s="77"/>
      <c r="AB594" s="77"/>
      <c r="AC594" s="111"/>
      <c r="AD594" s="111"/>
      <c r="AE594" s="111"/>
      <c r="AF594" s="111"/>
      <c r="AG594" s="111"/>
      <c r="AH594" s="77"/>
      <c r="AI594" s="77"/>
      <c r="AJ594" s="78">
        <v>207</v>
      </c>
      <c r="AK594" s="79">
        <v>88</v>
      </c>
      <c r="AL594" s="80">
        <v>164</v>
      </c>
      <c r="AM594" s="77">
        <v>102</v>
      </c>
      <c r="AN594" s="77">
        <v>142</v>
      </c>
      <c r="AO594" s="81">
        <v>7</v>
      </c>
      <c r="AP594" s="81">
        <v>3</v>
      </c>
      <c r="AQ594" s="81">
        <v>11</v>
      </c>
      <c r="AR594" s="81"/>
      <c r="AS594" s="81"/>
      <c r="AT594" s="81">
        <v>5</v>
      </c>
      <c r="AU594" s="81"/>
      <c r="AV594" s="81"/>
      <c r="AW594" s="81"/>
      <c r="AX594" s="82">
        <v>25</v>
      </c>
      <c r="AY594" s="83">
        <v>1585</v>
      </c>
      <c r="AZ594" s="149">
        <v>0.02</v>
      </c>
      <c r="BA594" s="84">
        <v>1.6E-2</v>
      </c>
      <c r="BB594" s="83">
        <v>1</v>
      </c>
      <c r="BC594" s="83">
        <v>0.1</v>
      </c>
      <c r="BD594" s="83">
        <v>7.8</v>
      </c>
      <c r="BE594" s="83">
        <v>5.2</v>
      </c>
      <c r="BF594" s="83">
        <v>328.1</v>
      </c>
      <c r="BG594" s="28" t="s">
        <v>148</v>
      </c>
      <c r="BH594" s="85" t="s">
        <v>184</v>
      </c>
      <c r="BI594" s="85" t="s">
        <v>192</v>
      </c>
      <c r="BJ594" s="85"/>
      <c r="BK594" s="85">
        <v>5</v>
      </c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  <c r="CW594" s="85"/>
    </row>
    <row r="595" spans="1:101" s="86" customFormat="1" ht="31.5" hidden="1" customHeight="1" x14ac:dyDescent="0.35">
      <c r="A595" s="73">
        <v>2021</v>
      </c>
      <c r="B595" s="74">
        <v>2</v>
      </c>
      <c r="C595" s="288">
        <v>44231</v>
      </c>
      <c r="D595" s="74">
        <v>384</v>
      </c>
      <c r="E595" s="74">
        <v>556</v>
      </c>
      <c r="F595" s="74">
        <v>2</v>
      </c>
      <c r="G595" s="75" t="s">
        <v>175</v>
      </c>
      <c r="H595" s="76" t="s">
        <v>176</v>
      </c>
      <c r="I595" s="76" t="s">
        <v>144</v>
      </c>
      <c r="J595" s="76">
        <v>1</v>
      </c>
      <c r="K595" s="76">
        <v>6</v>
      </c>
      <c r="L595" s="285">
        <v>1066</v>
      </c>
      <c r="M595" s="286">
        <v>1003.106</v>
      </c>
      <c r="N595" s="287">
        <v>1141.6859999999999</v>
      </c>
      <c r="O595" s="111">
        <v>1111</v>
      </c>
      <c r="P595" s="111">
        <v>1086</v>
      </c>
      <c r="Q595" s="111">
        <v>1044</v>
      </c>
      <c r="R595" s="111"/>
      <c r="S595" s="111">
        <v>1094</v>
      </c>
      <c r="T595" s="77">
        <v>138</v>
      </c>
      <c r="U595" s="77">
        <v>138</v>
      </c>
      <c r="V595" s="111">
        <v>1080</v>
      </c>
      <c r="W595" s="111">
        <v>1080</v>
      </c>
      <c r="X595" s="111">
        <v>1060</v>
      </c>
      <c r="Y595" s="111">
        <v>1080</v>
      </c>
      <c r="Z595" s="111">
        <v>1089</v>
      </c>
      <c r="AA595" s="77">
        <v>138</v>
      </c>
      <c r="AB595" s="77">
        <v>140</v>
      </c>
      <c r="AC595" s="111"/>
      <c r="AD595" s="111"/>
      <c r="AE595" s="111"/>
      <c r="AF595" s="111"/>
      <c r="AG595" s="111"/>
      <c r="AH595" s="77"/>
      <c r="AI595" s="77"/>
      <c r="AJ595" s="78">
        <v>1080.4000000000001</v>
      </c>
      <c r="AK595" s="79">
        <v>20</v>
      </c>
      <c r="AL595" s="80">
        <v>180</v>
      </c>
      <c r="AM595" s="77">
        <v>26</v>
      </c>
      <c r="AN595" s="77">
        <v>139</v>
      </c>
      <c r="AO595" s="81">
        <v>3</v>
      </c>
      <c r="AP595" s="81">
        <v>2</v>
      </c>
      <c r="AQ595" s="81">
        <v>1</v>
      </c>
      <c r="AR595" s="81"/>
      <c r="AS595" s="81">
        <v>1</v>
      </c>
      <c r="AT595" s="81"/>
      <c r="AU595" s="81"/>
      <c r="AV595" s="81">
        <v>0</v>
      </c>
      <c r="AW595" s="81"/>
      <c r="AX595" s="82">
        <v>6</v>
      </c>
      <c r="AY595" s="83">
        <v>558</v>
      </c>
      <c r="AZ595" s="149">
        <v>1.4999999999999999E-2</v>
      </c>
      <c r="BA595" s="84">
        <v>1.0999999999999999E-2</v>
      </c>
      <c r="BB595" s="83">
        <v>1</v>
      </c>
      <c r="BC595" s="83">
        <v>0</v>
      </c>
      <c r="BD595" s="83">
        <v>0.5</v>
      </c>
      <c r="BE595" s="83">
        <v>6.5</v>
      </c>
      <c r="BF595" s="83">
        <v>602.9</v>
      </c>
      <c r="BG595" s="28" t="s">
        <v>153</v>
      </c>
      <c r="BH595" s="85" t="s">
        <v>154</v>
      </c>
      <c r="BI595" s="85" t="s">
        <v>177</v>
      </c>
      <c r="BJ595" s="85"/>
      <c r="BK595" s="85">
        <v>5</v>
      </c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  <c r="CW595" s="85"/>
    </row>
    <row r="596" spans="1:101" s="86" customFormat="1" ht="31.5" hidden="1" customHeight="1" x14ac:dyDescent="0.35">
      <c r="A596" s="73">
        <v>2021</v>
      </c>
      <c r="B596" s="74">
        <v>2</v>
      </c>
      <c r="C596" s="288">
        <v>44231</v>
      </c>
      <c r="D596" s="74">
        <v>384</v>
      </c>
      <c r="E596" s="74">
        <v>557</v>
      </c>
      <c r="F596" s="74">
        <v>2</v>
      </c>
      <c r="G596" s="75" t="s">
        <v>178</v>
      </c>
      <c r="H596" s="76" t="s">
        <v>179</v>
      </c>
      <c r="I596" s="76" t="s">
        <v>144</v>
      </c>
      <c r="J596" s="76">
        <v>1</v>
      </c>
      <c r="K596" s="76">
        <v>6</v>
      </c>
      <c r="L596" s="285">
        <v>182</v>
      </c>
      <c r="M596" s="286">
        <v>171.262</v>
      </c>
      <c r="N596" s="287">
        <v>194.922</v>
      </c>
      <c r="O596" s="111">
        <v>220</v>
      </c>
      <c r="P596" s="111">
        <v>189</v>
      </c>
      <c r="Q596" s="111">
        <v>193</v>
      </c>
      <c r="R596" s="111"/>
      <c r="S596" s="111">
        <v>202</v>
      </c>
      <c r="T596" s="77">
        <v>138</v>
      </c>
      <c r="U596" s="77">
        <v>138</v>
      </c>
      <c r="V596" s="111">
        <v>197</v>
      </c>
      <c r="W596" s="111">
        <v>193</v>
      </c>
      <c r="X596" s="111">
        <v>188</v>
      </c>
      <c r="Y596" s="111">
        <v>193</v>
      </c>
      <c r="Z596" s="111">
        <v>191</v>
      </c>
      <c r="AA596" s="77">
        <v>138</v>
      </c>
      <c r="AB596" s="77">
        <v>140</v>
      </c>
      <c r="AC596" s="111"/>
      <c r="AD596" s="111"/>
      <c r="AE596" s="111"/>
      <c r="AF596" s="111"/>
      <c r="AG596" s="111"/>
      <c r="AH596" s="77"/>
      <c r="AI596" s="77"/>
      <c r="AJ596" s="78">
        <v>196.2</v>
      </c>
      <c r="AK596" s="79">
        <v>20</v>
      </c>
      <c r="AL596" s="80">
        <v>180</v>
      </c>
      <c r="AM596" s="77">
        <v>26</v>
      </c>
      <c r="AN596" s="77">
        <v>139</v>
      </c>
      <c r="AO596" s="81">
        <v>2</v>
      </c>
      <c r="AP596" s="81">
        <v>1</v>
      </c>
      <c r="AQ596" s="81">
        <v>1</v>
      </c>
      <c r="AR596" s="81"/>
      <c r="AS596" s="81">
        <v>1</v>
      </c>
      <c r="AT596" s="81"/>
      <c r="AU596" s="81"/>
      <c r="AV596" s="81">
        <v>1</v>
      </c>
      <c r="AW596" s="81"/>
      <c r="AX596" s="82">
        <v>5</v>
      </c>
      <c r="AY596" s="83">
        <v>557</v>
      </c>
      <c r="AZ596" s="149">
        <v>1.4999999999999999E-2</v>
      </c>
      <c r="BA596" s="84">
        <v>8.9999999999999993E-3</v>
      </c>
      <c r="BB596" s="83">
        <v>1</v>
      </c>
      <c r="BC596" s="83">
        <v>0</v>
      </c>
      <c r="BD596" s="83">
        <v>3.1</v>
      </c>
      <c r="BE596" s="83">
        <v>1</v>
      </c>
      <c r="BF596" s="83">
        <v>109.3</v>
      </c>
      <c r="BG596" s="28" t="s">
        <v>153</v>
      </c>
      <c r="BH596" s="85" t="s">
        <v>154</v>
      </c>
      <c r="BI596" s="85" t="s">
        <v>177</v>
      </c>
      <c r="BJ596" s="85" t="s">
        <v>180</v>
      </c>
      <c r="BK596" s="85">
        <v>5</v>
      </c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  <c r="CW596" s="85"/>
    </row>
    <row r="597" spans="1:101" s="86" customFormat="1" ht="31.5" hidden="1" customHeight="1" x14ac:dyDescent="0.35">
      <c r="A597" s="73">
        <v>2021</v>
      </c>
      <c r="B597" s="74">
        <v>2</v>
      </c>
      <c r="C597" s="288">
        <v>44231</v>
      </c>
      <c r="D597" s="74">
        <v>376</v>
      </c>
      <c r="E597" s="74">
        <v>438</v>
      </c>
      <c r="F597" s="74">
        <v>3</v>
      </c>
      <c r="G597" s="75" t="s">
        <v>151</v>
      </c>
      <c r="H597" s="76" t="s">
        <v>152</v>
      </c>
      <c r="I597" s="76" t="s">
        <v>144</v>
      </c>
      <c r="J597" s="76">
        <v>3</v>
      </c>
      <c r="K597" s="76">
        <v>2</v>
      </c>
      <c r="L597" s="285">
        <v>336</v>
      </c>
      <c r="M597" s="286">
        <v>316.17599999999999</v>
      </c>
      <c r="N597" s="287">
        <v>359.85599999999999</v>
      </c>
      <c r="O597" s="111">
        <v>352</v>
      </c>
      <c r="P597" s="111"/>
      <c r="Q597" s="111"/>
      <c r="R597" s="111"/>
      <c r="S597" s="111"/>
      <c r="T597" s="77">
        <v>125</v>
      </c>
      <c r="U597" s="77"/>
      <c r="V597" s="111"/>
      <c r="W597" s="111"/>
      <c r="X597" s="111"/>
      <c r="Y597" s="111"/>
      <c r="Z597" s="111"/>
      <c r="AA597" s="77"/>
      <c r="AB597" s="77"/>
      <c r="AC597" s="111"/>
      <c r="AD597" s="111"/>
      <c r="AE597" s="111"/>
      <c r="AF597" s="111"/>
      <c r="AG597" s="111"/>
      <c r="AH597" s="77"/>
      <c r="AI597" s="77"/>
      <c r="AJ597" s="78">
        <v>352</v>
      </c>
      <c r="AK597" s="79">
        <v>67</v>
      </c>
      <c r="AL597" s="80">
        <v>161</v>
      </c>
      <c r="AM597" s="77">
        <v>86</v>
      </c>
      <c r="AN597" s="77">
        <v>125</v>
      </c>
      <c r="AO597" s="81">
        <v>2</v>
      </c>
      <c r="AP597" s="81"/>
      <c r="AQ597" s="81"/>
      <c r="AR597" s="81">
        <v>2</v>
      </c>
      <c r="AS597" s="81"/>
      <c r="AT597" s="81"/>
      <c r="AU597" s="81"/>
      <c r="AV597" s="81"/>
      <c r="AW597" s="81"/>
      <c r="AX597" s="82">
        <v>4</v>
      </c>
      <c r="AY597" s="83">
        <v>652</v>
      </c>
      <c r="AZ597" s="149">
        <v>1.4999999999999999E-2</v>
      </c>
      <c r="BA597" s="84">
        <v>6.0000000000000001E-3</v>
      </c>
      <c r="BB597" s="83">
        <v>1</v>
      </c>
      <c r="BC597" s="83">
        <v>0</v>
      </c>
      <c r="BD597" s="83">
        <v>1.9</v>
      </c>
      <c r="BE597" s="83">
        <v>1.4</v>
      </c>
      <c r="BF597" s="83">
        <v>229.5</v>
      </c>
      <c r="BG597" s="28" t="s">
        <v>153</v>
      </c>
      <c r="BH597" s="85" t="s">
        <v>154</v>
      </c>
      <c r="BI597" s="85" t="s">
        <v>155</v>
      </c>
      <c r="BJ597" s="85" t="s">
        <v>156</v>
      </c>
      <c r="BK597" s="85">
        <v>5</v>
      </c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  <c r="CW597" s="85"/>
    </row>
    <row r="598" spans="1:101" s="86" customFormat="1" ht="31.5" customHeight="1" x14ac:dyDescent="0.35">
      <c r="A598" s="73">
        <v>2021</v>
      </c>
      <c r="B598" s="74">
        <v>2</v>
      </c>
      <c r="C598" s="288">
        <v>44231</v>
      </c>
      <c r="D598" s="74">
        <v>377</v>
      </c>
      <c r="E598" s="74">
        <v>439</v>
      </c>
      <c r="F598" s="74">
        <v>3</v>
      </c>
      <c r="G598" s="75" t="s">
        <v>146</v>
      </c>
      <c r="H598" s="76" t="s">
        <v>147</v>
      </c>
      <c r="I598" s="76" t="s">
        <v>144</v>
      </c>
      <c r="J598" s="76">
        <v>4</v>
      </c>
      <c r="K598" s="76">
        <v>1</v>
      </c>
      <c r="L598" s="285">
        <v>343</v>
      </c>
      <c r="M598" s="286">
        <v>308.7</v>
      </c>
      <c r="N598" s="287">
        <v>377.3</v>
      </c>
      <c r="O598" s="111"/>
      <c r="P598" s="111"/>
      <c r="Q598" s="111"/>
      <c r="R598" s="111"/>
      <c r="S598" s="111">
        <v>354</v>
      </c>
      <c r="T598" s="77"/>
      <c r="U598" s="77">
        <v>280</v>
      </c>
      <c r="V598" s="111">
        <v>355</v>
      </c>
      <c r="W598" s="111">
        <v>352</v>
      </c>
      <c r="X598" s="111">
        <v>334</v>
      </c>
      <c r="Y598" s="111">
        <v>328</v>
      </c>
      <c r="Z598" s="111">
        <v>336</v>
      </c>
      <c r="AA598" s="77">
        <v>202</v>
      </c>
      <c r="AB598" s="77">
        <v>203</v>
      </c>
      <c r="AC598" s="111"/>
      <c r="AD598" s="111"/>
      <c r="AE598" s="111"/>
      <c r="AF598" s="111"/>
      <c r="AG598" s="111"/>
      <c r="AH598" s="77"/>
      <c r="AI598" s="77"/>
      <c r="AJ598" s="78">
        <v>343.2</v>
      </c>
      <c r="AK598" s="79">
        <v>45</v>
      </c>
      <c r="AL598" s="80">
        <v>320</v>
      </c>
      <c r="AM598" s="77">
        <v>63</v>
      </c>
      <c r="AN598" s="77">
        <v>228</v>
      </c>
      <c r="AO598" s="81"/>
      <c r="AP598" s="81"/>
      <c r="AQ598" s="81">
        <v>2</v>
      </c>
      <c r="AR598" s="81"/>
      <c r="AS598" s="81">
        <v>4</v>
      </c>
      <c r="AT598" s="81"/>
      <c r="AU598" s="81"/>
      <c r="AV598" s="81">
        <v>3</v>
      </c>
      <c r="AW598" s="81"/>
      <c r="AX598" s="82">
        <v>9</v>
      </c>
      <c r="AY598" s="83">
        <v>529</v>
      </c>
      <c r="AZ598" s="149">
        <v>1.4999999999999999E-2</v>
      </c>
      <c r="BA598" s="84">
        <v>1.7000000000000001E-2</v>
      </c>
      <c r="BB598" s="83"/>
      <c r="BC598" s="83">
        <v>0</v>
      </c>
      <c r="BD598" s="83">
        <v>1.5</v>
      </c>
      <c r="BE598" s="83">
        <v>3.1</v>
      </c>
      <c r="BF598" s="83">
        <v>181.6</v>
      </c>
      <c r="BG598" s="28" t="s">
        <v>148</v>
      </c>
      <c r="BH598" s="85" t="s">
        <v>149</v>
      </c>
      <c r="BI598" s="85" t="s">
        <v>150</v>
      </c>
      <c r="BJ598" s="85"/>
      <c r="BK598" s="85">
        <v>5</v>
      </c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  <c r="CW598" s="85"/>
    </row>
    <row r="599" spans="1:101" s="86" customFormat="1" ht="31.5" hidden="1" customHeight="1" x14ac:dyDescent="0.35">
      <c r="A599" s="73">
        <v>2021</v>
      </c>
      <c r="B599" s="74">
        <v>2</v>
      </c>
      <c r="C599" s="288">
        <v>44231</v>
      </c>
      <c r="D599" s="74">
        <v>1</v>
      </c>
      <c r="E599" s="74">
        <v>1</v>
      </c>
      <c r="F599" s="74">
        <v>4</v>
      </c>
      <c r="G599" s="75" t="s">
        <v>328</v>
      </c>
      <c r="H599" s="76" t="s">
        <v>329</v>
      </c>
      <c r="I599" s="76" t="s">
        <v>144</v>
      </c>
      <c r="J599" s="76">
        <v>3</v>
      </c>
      <c r="K599" s="76">
        <v>2</v>
      </c>
      <c r="L599" s="285">
        <v>111</v>
      </c>
      <c r="M599" s="286">
        <v>103.23</v>
      </c>
      <c r="N599" s="287">
        <v>118.77</v>
      </c>
      <c r="O599" s="111">
        <v>101</v>
      </c>
      <c r="P599" s="111">
        <v>107</v>
      </c>
      <c r="Q599" s="111">
        <v>109</v>
      </c>
      <c r="R599" s="111"/>
      <c r="S599" s="111">
        <v>110</v>
      </c>
      <c r="T599" s="77">
        <v>90</v>
      </c>
      <c r="U599" s="77">
        <v>92</v>
      </c>
      <c r="V599" s="111">
        <v>103</v>
      </c>
      <c r="W599" s="111">
        <v>108</v>
      </c>
      <c r="X599" s="111">
        <v>104</v>
      </c>
      <c r="Y599" s="111">
        <v>109</v>
      </c>
      <c r="Z599" s="111">
        <v>112</v>
      </c>
      <c r="AA599" s="77">
        <v>92</v>
      </c>
      <c r="AB599" s="77">
        <v>92</v>
      </c>
      <c r="AC599" s="111"/>
      <c r="AD599" s="111"/>
      <c r="AE599" s="111"/>
      <c r="AF599" s="111"/>
      <c r="AG599" s="111"/>
      <c r="AH599" s="77"/>
      <c r="AI599" s="77"/>
      <c r="AJ599" s="78">
        <v>107</v>
      </c>
      <c r="AK599" s="79">
        <v>108</v>
      </c>
      <c r="AL599" s="80">
        <v>100</v>
      </c>
      <c r="AM599" s="77">
        <v>118</v>
      </c>
      <c r="AN599" s="77">
        <v>92</v>
      </c>
      <c r="AO599" s="81">
        <v>6</v>
      </c>
      <c r="AP599" s="81">
        <v>4</v>
      </c>
      <c r="AQ599" s="81">
        <v>1</v>
      </c>
      <c r="AR599" s="81"/>
      <c r="AS599" s="81">
        <v>6</v>
      </c>
      <c r="AT599" s="81"/>
      <c r="AU599" s="81"/>
      <c r="AV599" s="81"/>
      <c r="AW599" s="81"/>
      <c r="AX599" s="82">
        <v>17</v>
      </c>
      <c r="AY599" s="83">
        <v>2417</v>
      </c>
      <c r="AZ599" s="149">
        <v>1.4999999999999999E-2</v>
      </c>
      <c r="BA599" s="84">
        <v>7.0000000000000001E-3</v>
      </c>
      <c r="BB599" s="83">
        <v>1</v>
      </c>
      <c r="BC599" s="83">
        <v>0.2</v>
      </c>
      <c r="BD599" s="83">
        <v>21.8</v>
      </c>
      <c r="BE599" s="83">
        <v>1.8</v>
      </c>
      <c r="BF599" s="83">
        <v>258.60000000000002</v>
      </c>
      <c r="BG599" s="28" t="s">
        <v>229</v>
      </c>
      <c r="BH599" s="85" t="s">
        <v>229</v>
      </c>
      <c r="BI599" s="85"/>
      <c r="BJ599" s="85"/>
      <c r="BK599" s="85">
        <v>5</v>
      </c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  <c r="CW599" s="85"/>
    </row>
    <row r="600" spans="1:101" s="86" customFormat="1" ht="31.5" hidden="1" customHeight="1" x14ac:dyDescent="0.35">
      <c r="A600" s="73">
        <v>2021</v>
      </c>
      <c r="B600" s="74">
        <v>2</v>
      </c>
      <c r="C600" s="288">
        <v>44231</v>
      </c>
      <c r="D600" s="74">
        <v>1</v>
      </c>
      <c r="E600" s="74">
        <v>2</v>
      </c>
      <c r="F600" s="74">
        <v>4</v>
      </c>
      <c r="G600" s="75" t="s">
        <v>330</v>
      </c>
      <c r="H600" s="76" t="s">
        <v>331</v>
      </c>
      <c r="I600" s="76" t="s">
        <v>144</v>
      </c>
      <c r="J600" s="76">
        <v>3</v>
      </c>
      <c r="K600" s="76">
        <v>2</v>
      </c>
      <c r="L600" s="285">
        <v>113</v>
      </c>
      <c r="M600" s="286">
        <v>105.09</v>
      </c>
      <c r="N600" s="287">
        <v>120.91</v>
      </c>
      <c r="O600" s="111">
        <v>130</v>
      </c>
      <c r="P600" s="111">
        <v>120</v>
      </c>
      <c r="Q600" s="111">
        <v>110</v>
      </c>
      <c r="R600" s="111"/>
      <c r="S600" s="111">
        <v>112</v>
      </c>
      <c r="T600" s="77">
        <v>90</v>
      </c>
      <c r="U600" s="77">
        <v>92</v>
      </c>
      <c r="V600" s="111">
        <v>112</v>
      </c>
      <c r="W600" s="111">
        <v>116</v>
      </c>
      <c r="X600" s="111">
        <v>108</v>
      </c>
      <c r="Y600" s="111">
        <v>112</v>
      </c>
      <c r="Z600" s="111">
        <v>109</v>
      </c>
      <c r="AA600" s="77">
        <v>92</v>
      </c>
      <c r="AB600" s="77">
        <v>92</v>
      </c>
      <c r="AC600" s="111"/>
      <c r="AD600" s="111"/>
      <c r="AE600" s="111"/>
      <c r="AF600" s="111"/>
      <c r="AG600" s="111"/>
      <c r="AH600" s="77"/>
      <c r="AI600" s="77"/>
      <c r="AJ600" s="78">
        <v>114.3</v>
      </c>
      <c r="AK600" s="79">
        <v>108</v>
      </c>
      <c r="AL600" s="80">
        <v>100</v>
      </c>
      <c r="AM600" s="77">
        <v>118</v>
      </c>
      <c r="AN600" s="77">
        <v>92</v>
      </c>
      <c r="AO600" s="81">
        <v>4</v>
      </c>
      <c r="AP600" s="81">
        <v>4</v>
      </c>
      <c r="AQ600" s="81">
        <v>3</v>
      </c>
      <c r="AR600" s="81"/>
      <c r="AS600" s="81">
        <v>2</v>
      </c>
      <c r="AT600" s="81"/>
      <c r="AU600" s="81"/>
      <c r="AV600" s="81"/>
      <c r="AW600" s="81"/>
      <c r="AX600" s="82">
        <v>13</v>
      </c>
      <c r="AY600" s="83">
        <v>2353</v>
      </c>
      <c r="AZ600" s="149">
        <v>1.4999999999999999E-2</v>
      </c>
      <c r="BA600" s="84">
        <v>6.0000000000000001E-3</v>
      </c>
      <c r="BB600" s="83">
        <v>1</v>
      </c>
      <c r="BC600" s="83">
        <v>0.1</v>
      </c>
      <c r="BD600" s="83">
        <v>20.8</v>
      </c>
      <c r="BE600" s="83">
        <v>1.5</v>
      </c>
      <c r="BF600" s="83">
        <v>268.89999999999998</v>
      </c>
      <c r="BG600" s="28" t="s">
        <v>229</v>
      </c>
      <c r="BH600" s="85" t="s">
        <v>229</v>
      </c>
      <c r="BI600" s="85"/>
      <c r="BJ600" s="85"/>
      <c r="BK600" s="85">
        <v>5</v>
      </c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  <c r="CW600" s="85"/>
    </row>
    <row r="601" spans="1:101" s="86" customFormat="1" ht="31.5" customHeight="1" x14ac:dyDescent="0.35">
      <c r="A601" s="73">
        <v>2021</v>
      </c>
      <c r="B601" s="74">
        <v>2</v>
      </c>
      <c r="C601" s="288">
        <v>44231</v>
      </c>
      <c r="D601" s="74">
        <v>34</v>
      </c>
      <c r="E601" s="74">
        <v>99</v>
      </c>
      <c r="F601" s="74">
        <v>5</v>
      </c>
      <c r="G601" s="75" t="s">
        <v>299</v>
      </c>
      <c r="H601" s="76" t="s">
        <v>300</v>
      </c>
      <c r="I601" s="76" t="s">
        <v>144</v>
      </c>
      <c r="J601" s="76">
        <v>4</v>
      </c>
      <c r="K601" s="76">
        <v>6</v>
      </c>
      <c r="L601" s="285">
        <v>20</v>
      </c>
      <c r="M601" s="286">
        <v>18.600000000000001</v>
      </c>
      <c r="N601" s="287">
        <v>21.4</v>
      </c>
      <c r="O601" s="111">
        <v>20</v>
      </c>
      <c r="P601" s="111">
        <v>21</v>
      </c>
      <c r="Q601" s="111">
        <v>21</v>
      </c>
      <c r="R601" s="111"/>
      <c r="S601" s="111">
        <v>23</v>
      </c>
      <c r="T601" s="77">
        <v>104</v>
      </c>
      <c r="U601" s="77">
        <v>104</v>
      </c>
      <c r="V601" s="111">
        <v>20</v>
      </c>
      <c r="W601" s="111">
        <v>22</v>
      </c>
      <c r="X601" s="111">
        <v>21</v>
      </c>
      <c r="Y601" s="111">
        <v>20</v>
      </c>
      <c r="Z601" s="111">
        <v>20</v>
      </c>
      <c r="AA601" s="77">
        <v>103</v>
      </c>
      <c r="AB601" s="77">
        <v>101</v>
      </c>
      <c r="AC601" s="111"/>
      <c r="AD601" s="111"/>
      <c r="AE601" s="111"/>
      <c r="AF601" s="111"/>
      <c r="AG601" s="111"/>
      <c r="AH601" s="77"/>
      <c r="AI601" s="77"/>
      <c r="AJ601" s="78">
        <v>20.7</v>
      </c>
      <c r="AK601" s="79">
        <v>140</v>
      </c>
      <c r="AL601" s="80">
        <v>103</v>
      </c>
      <c r="AM601" s="77">
        <v>140</v>
      </c>
      <c r="AN601" s="77">
        <v>103</v>
      </c>
      <c r="AO601" s="81">
        <v>7</v>
      </c>
      <c r="AP601" s="81">
        <v>6</v>
      </c>
      <c r="AQ601" s="81">
        <v>14</v>
      </c>
      <c r="AR601" s="81">
        <v>2</v>
      </c>
      <c r="AS601" s="81"/>
      <c r="AT601" s="81"/>
      <c r="AU601" s="81"/>
      <c r="AV601" s="81"/>
      <c r="AW601" s="81"/>
      <c r="AX601" s="82">
        <v>29</v>
      </c>
      <c r="AY601" s="83">
        <v>2657</v>
      </c>
      <c r="AZ601" s="149">
        <v>1.4999999999999999E-2</v>
      </c>
      <c r="BA601" s="84">
        <v>1.0999999999999999E-2</v>
      </c>
      <c r="BB601" s="83">
        <v>1</v>
      </c>
      <c r="BC601" s="83">
        <v>1.5</v>
      </c>
      <c r="BD601" s="83">
        <v>132.9</v>
      </c>
      <c r="BE601" s="83">
        <v>0.6</v>
      </c>
      <c r="BF601" s="83">
        <v>55</v>
      </c>
      <c r="BG601" s="28" t="s">
        <v>148</v>
      </c>
      <c r="BH601" s="85" t="s">
        <v>149</v>
      </c>
      <c r="BI601" s="85" t="s">
        <v>301</v>
      </c>
      <c r="BJ601" s="85"/>
      <c r="BK601" s="85">
        <v>5</v>
      </c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  <c r="CW601" s="85"/>
    </row>
    <row r="602" spans="1:101" s="86" customFormat="1" ht="31.5" customHeight="1" x14ac:dyDescent="0.35">
      <c r="A602" s="73">
        <v>2021</v>
      </c>
      <c r="B602" s="74">
        <v>2</v>
      </c>
      <c r="C602" s="288">
        <v>44231</v>
      </c>
      <c r="D602" s="74">
        <v>34</v>
      </c>
      <c r="E602" s="74">
        <v>100</v>
      </c>
      <c r="F602" s="74">
        <v>5</v>
      </c>
      <c r="G602" s="75" t="s">
        <v>302</v>
      </c>
      <c r="H602" s="76" t="s">
        <v>303</v>
      </c>
      <c r="I602" s="76" t="s">
        <v>144</v>
      </c>
      <c r="J602" s="76">
        <v>4</v>
      </c>
      <c r="K602" s="76">
        <v>6</v>
      </c>
      <c r="L602" s="285">
        <v>20</v>
      </c>
      <c r="M602" s="286">
        <v>18.600000000000001</v>
      </c>
      <c r="N602" s="287">
        <v>21.4</v>
      </c>
      <c r="O602" s="111">
        <v>20</v>
      </c>
      <c r="P602" s="111">
        <v>21</v>
      </c>
      <c r="Q602" s="111">
        <v>21</v>
      </c>
      <c r="R602" s="111"/>
      <c r="S602" s="111">
        <v>23</v>
      </c>
      <c r="T602" s="77">
        <v>104</v>
      </c>
      <c r="U602" s="77">
        <v>104</v>
      </c>
      <c r="V602" s="111">
        <v>20</v>
      </c>
      <c r="W602" s="111">
        <v>22</v>
      </c>
      <c r="X602" s="111">
        <v>21</v>
      </c>
      <c r="Y602" s="111">
        <v>20</v>
      </c>
      <c r="Z602" s="111">
        <v>20</v>
      </c>
      <c r="AA602" s="77">
        <v>103</v>
      </c>
      <c r="AB602" s="77">
        <v>101</v>
      </c>
      <c r="AC602" s="111"/>
      <c r="AD602" s="111"/>
      <c r="AE602" s="111"/>
      <c r="AF602" s="111"/>
      <c r="AG602" s="111"/>
      <c r="AH602" s="77"/>
      <c r="AI602" s="77"/>
      <c r="AJ602" s="78">
        <v>20.7</v>
      </c>
      <c r="AK602" s="79">
        <v>140</v>
      </c>
      <c r="AL602" s="80">
        <v>103</v>
      </c>
      <c r="AM602" s="77">
        <v>140</v>
      </c>
      <c r="AN602" s="77">
        <v>103</v>
      </c>
      <c r="AO602" s="81">
        <v>7</v>
      </c>
      <c r="AP602" s="81">
        <v>6</v>
      </c>
      <c r="AQ602" s="81">
        <v>14</v>
      </c>
      <c r="AR602" s="81">
        <v>2</v>
      </c>
      <c r="AS602" s="81"/>
      <c r="AT602" s="81"/>
      <c r="AU602" s="81"/>
      <c r="AV602" s="81"/>
      <c r="AW602" s="81"/>
      <c r="AX602" s="82">
        <v>29</v>
      </c>
      <c r="AY602" s="83">
        <v>2657</v>
      </c>
      <c r="AZ602" s="149">
        <v>1.4999999999999999E-2</v>
      </c>
      <c r="BA602" s="84">
        <v>1.0999999999999999E-2</v>
      </c>
      <c r="BB602" s="83">
        <v>1</v>
      </c>
      <c r="BC602" s="83">
        <v>1.5</v>
      </c>
      <c r="BD602" s="83">
        <v>132.9</v>
      </c>
      <c r="BE602" s="83">
        <v>0.6</v>
      </c>
      <c r="BF602" s="83">
        <v>55</v>
      </c>
      <c r="BG602" s="28" t="s">
        <v>148</v>
      </c>
      <c r="BH602" s="85" t="s">
        <v>149</v>
      </c>
      <c r="BI602" s="85" t="s">
        <v>304</v>
      </c>
      <c r="BJ602" s="85"/>
      <c r="BK602" s="85">
        <v>5</v>
      </c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  <c r="CW602" s="85"/>
    </row>
    <row r="603" spans="1:101" s="86" customFormat="1" ht="31.5" customHeight="1" x14ac:dyDescent="0.35">
      <c r="A603" s="73">
        <v>2021</v>
      </c>
      <c r="B603" s="74">
        <v>2</v>
      </c>
      <c r="C603" s="288">
        <v>44231</v>
      </c>
      <c r="D603" s="74">
        <v>34</v>
      </c>
      <c r="E603" s="74">
        <v>101</v>
      </c>
      <c r="F603" s="74">
        <v>5</v>
      </c>
      <c r="G603" s="75" t="s">
        <v>305</v>
      </c>
      <c r="H603" s="76" t="s">
        <v>306</v>
      </c>
      <c r="I603" s="76" t="s">
        <v>144</v>
      </c>
      <c r="J603" s="76">
        <v>4</v>
      </c>
      <c r="K603" s="76">
        <v>6</v>
      </c>
      <c r="L603" s="285">
        <v>20</v>
      </c>
      <c r="M603" s="286">
        <v>18.600000000000001</v>
      </c>
      <c r="N603" s="287">
        <v>21.4</v>
      </c>
      <c r="O603" s="111">
        <v>20</v>
      </c>
      <c r="P603" s="111">
        <v>21</v>
      </c>
      <c r="Q603" s="111">
        <v>21</v>
      </c>
      <c r="R603" s="111"/>
      <c r="S603" s="111">
        <v>23</v>
      </c>
      <c r="T603" s="77">
        <v>104</v>
      </c>
      <c r="U603" s="77">
        <v>104</v>
      </c>
      <c r="V603" s="111">
        <v>20</v>
      </c>
      <c r="W603" s="111">
        <v>22</v>
      </c>
      <c r="X603" s="111">
        <v>21</v>
      </c>
      <c r="Y603" s="111">
        <v>20</v>
      </c>
      <c r="Z603" s="111">
        <v>20</v>
      </c>
      <c r="AA603" s="77">
        <v>103</v>
      </c>
      <c r="AB603" s="77">
        <v>101</v>
      </c>
      <c r="AC603" s="111"/>
      <c r="AD603" s="111"/>
      <c r="AE603" s="111"/>
      <c r="AF603" s="111"/>
      <c r="AG603" s="111"/>
      <c r="AH603" s="77"/>
      <c r="AI603" s="77"/>
      <c r="AJ603" s="78">
        <v>20.7</v>
      </c>
      <c r="AK603" s="79">
        <v>140</v>
      </c>
      <c r="AL603" s="80">
        <v>103</v>
      </c>
      <c r="AM603" s="77">
        <v>140</v>
      </c>
      <c r="AN603" s="77">
        <v>103</v>
      </c>
      <c r="AO603" s="81">
        <v>7</v>
      </c>
      <c r="AP603" s="81">
        <v>6</v>
      </c>
      <c r="AQ603" s="81">
        <v>14</v>
      </c>
      <c r="AR603" s="81">
        <v>2</v>
      </c>
      <c r="AS603" s="81"/>
      <c r="AT603" s="81"/>
      <c r="AU603" s="81"/>
      <c r="AV603" s="81"/>
      <c r="AW603" s="81"/>
      <c r="AX603" s="82">
        <v>29</v>
      </c>
      <c r="AY603" s="83">
        <v>2657</v>
      </c>
      <c r="AZ603" s="149">
        <v>1.4999999999999999E-2</v>
      </c>
      <c r="BA603" s="84">
        <v>1.0999999999999999E-2</v>
      </c>
      <c r="BB603" s="83">
        <v>1</v>
      </c>
      <c r="BC603" s="83">
        <v>1.5</v>
      </c>
      <c r="BD603" s="83">
        <v>132.9</v>
      </c>
      <c r="BE603" s="83">
        <v>0.6</v>
      </c>
      <c r="BF603" s="83">
        <v>55</v>
      </c>
      <c r="BG603" s="28" t="s">
        <v>148</v>
      </c>
      <c r="BH603" s="85" t="s">
        <v>149</v>
      </c>
      <c r="BI603" s="85" t="s">
        <v>307</v>
      </c>
      <c r="BJ603" s="85"/>
      <c r="BK603" s="85">
        <v>5</v>
      </c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  <c r="CW603" s="85"/>
    </row>
    <row r="604" spans="1:101" s="86" customFormat="1" ht="31.5" customHeight="1" x14ac:dyDescent="0.35">
      <c r="A604" s="73">
        <v>2021</v>
      </c>
      <c r="B604" s="74">
        <v>2</v>
      </c>
      <c r="C604" s="288">
        <v>44231</v>
      </c>
      <c r="D604" s="74">
        <v>34</v>
      </c>
      <c r="E604" s="74">
        <v>102</v>
      </c>
      <c r="F604" s="74">
        <v>5</v>
      </c>
      <c r="G604" s="75" t="s">
        <v>308</v>
      </c>
      <c r="H604" s="76" t="s">
        <v>309</v>
      </c>
      <c r="I604" s="76" t="s">
        <v>144</v>
      </c>
      <c r="J604" s="76">
        <v>4</v>
      </c>
      <c r="K604" s="76">
        <v>6</v>
      </c>
      <c r="L604" s="285">
        <v>20</v>
      </c>
      <c r="M604" s="286">
        <v>18.600000000000001</v>
      </c>
      <c r="N604" s="287">
        <v>21.4</v>
      </c>
      <c r="O604" s="111">
        <v>20</v>
      </c>
      <c r="P604" s="111">
        <v>21</v>
      </c>
      <c r="Q604" s="111">
        <v>21</v>
      </c>
      <c r="R604" s="111"/>
      <c r="S604" s="111">
        <v>23</v>
      </c>
      <c r="T604" s="77">
        <v>104</v>
      </c>
      <c r="U604" s="77">
        <v>104</v>
      </c>
      <c r="V604" s="111">
        <v>20</v>
      </c>
      <c r="W604" s="111">
        <v>22</v>
      </c>
      <c r="X604" s="111">
        <v>21</v>
      </c>
      <c r="Y604" s="111">
        <v>20</v>
      </c>
      <c r="Z604" s="111">
        <v>20</v>
      </c>
      <c r="AA604" s="77">
        <v>103</v>
      </c>
      <c r="AB604" s="77">
        <v>101</v>
      </c>
      <c r="AC604" s="111"/>
      <c r="AD604" s="111"/>
      <c r="AE604" s="111"/>
      <c r="AF604" s="111"/>
      <c r="AG604" s="111"/>
      <c r="AH604" s="77"/>
      <c r="AI604" s="77"/>
      <c r="AJ604" s="78">
        <v>20.7</v>
      </c>
      <c r="AK604" s="79">
        <v>140</v>
      </c>
      <c r="AL604" s="80">
        <v>103</v>
      </c>
      <c r="AM604" s="77">
        <v>140</v>
      </c>
      <c r="AN604" s="77">
        <v>103</v>
      </c>
      <c r="AO604" s="81">
        <v>7</v>
      </c>
      <c r="AP604" s="81">
        <v>6</v>
      </c>
      <c r="AQ604" s="81">
        <v>14</v>
      </c>
      <c r="AR604" s="81">
        <v>2</v>
      </c>
      <c r="AS604" s="81"/>
      <c r="AT604" s="81"/>
      <c r="AU604" s="81"/>
      <c r="AV604" s="81"/>
      <c r="AW604" s="81"/>
      <c r="AX604" s="82">
        <v>29</v>
      </c>
      <c r="AY604" s="83">
        <v>2657</v>
      </c>
      <c r="AZ604" s="149">
        <v>1.4999999999999999E-2</v>
      </c>
      <c r="BA604" s="84">
        <v>1.0999999999999999E-2</v>
      </c>
      <c r="BB604" s="83">
        <v>1</v>
      </c>
      <c r="BC604" s="83">
        <v>1.5</v>
      </c>
      <c r="BD604" s="83">
        <v>132.9</v>
      </c>
      <c r="BE604" s="83">
        <v>0.6</v>
      </c>
      <c r="BF604" s="83">
        <v>55</v>
      </c>
      <c r="BG604" s="28" t="s">
        <v>148</v>
      </c>
      <c r="BH604" s="85" t="s">
        <v>149</v>
      </c>
      <c r="BI604" s="85" t="s">
        <v>310</v>
      </c>
      <c r="BJ604" s="85"/>
      <c r="BK604" s="85">
        <v>5</v>
      </c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  <c r="CW604" s="85"/>
    </row>
    <row r="605" spans="1:101" s="86" customFormat="1" ht="31.5" customHeight="1" x14ac:dyDescent="0.35">
      <c r="A605" s="73">
        <v>2021</v>
      </c>
      <c r="B605" s="74">
        <v>2</v>
      </c>
      <c r="C605" s="288">
        <v>44231</v>
      </c>
      <c r="D605" s="74">
        <v>34</v>
      </c>
      <c r="E605" s="74">
        <v>103</v>
      </c>
      <c r="F605" s="74">
        <v>5</v>
      </c>
      <c r="G605" s="75" t="s">
        <v>311</v>
      </c>
      <c r="H605" s="76" t="s">
        <v>312</v>
      </c>
      <c r="I605" s="76" t="s">
        <v>144</v>
      </c>
      <c r="J605" s="76">
        <v>4</v>
      </c>
      <c r="K605" s="76">
        <v>6</v>
      </c>
      <c r="L605" s="285">
        <v>89</v>
      </c>
      <c r="M605" s="286">
        <v>82.77</v>
      </c>
      <c r="N605" s="287">
        <v>95.23</v>
      </c>
      <c r="O605" s="111">
        <v>88</v>
      </c>
      <c r="P605" s="111">
        <v>85</v>
      </c>
      <c r="Q605" s="111">
        <v>87</v>
      </c>
      <c r="R605" s="111"/>
      <c r="S605" s="111">
        <v>100</v>
      </c>
      <c r="T605" s="77">
        <v>104</v>
      </c>
      <c r="U605" s="77">
        <v>104</v>
      </c>
      <c r="V605" s="111">
        <v>84</v>
      </c>
      <c r="W605" s="111">
        <v>86</v>
      </c>
      <c r="X605" s="111">
        <v>92</v>
      </c>
      <c r="Y605" s="111">
        <v>75</v>
      </c>
      <c r="Z605" s="111">
        <v>86</v>
      </c>
      <c r="AA605" s="77">
        <v>103</v>
      </c>
      <c r="AB605" s="77">
        <v>101</v>
      </c>
      <c r="AC605" s="111"/>
      <c r="AD605" s="111"/>
      <c r="AE605" s="111"/>
      <c r="AF605" s="111"/>
      <c r="AG605" s="111"/>
      <c r="AH605" s="77"/>
      <c r="AI605" s="77"/>
      <c r="AJ605" s="78">
        <v>86.7</v>
      </c>
      <c r="AK605" s="79">
        <v>140</v>
      </c>
      <c r="AL605" s="80">
        <v>103</v>
      </c>
      <c r="AM605" s="77">
        <v>140</v>
      </c>
      <c r="AN605" s="77">
        <v>103</v>
      </c>
      <c r="AO605" s="81">
        <v>8</v>
      </c>
      <c r="AP605" s="81">
        <v>6</v>
      </c>
      <c r="AQ605" s="81">
        <v>13</v>
      </c>
      <c r="AR605" s="81"/>
      <c r="AS605" s="81"/>
      <c r="AT605" s="81"/>
      <c r="AU605" s="81"/>
      <c r="AV605" s="81"/>
      <c r="AW605" s="81"/>
      <c r="AX605" s="82">
        <v>27</v>
      </c>
      <c r="AY605" s="83">
        <v>2655</v>
      </c>
      <c r="AZ605" s="149">
        <v>1.4999999999999999E-2</v>
      </c>
      <c r="BA605" s="84">
        <v>0.01</v>
      </c>
      <c r="BB605" s="83">
        <v>1</v>
      </c>
      <c r="BC605" s="83">
        <v>0.3</v>
      </c>
      <c r="BD605" s="83">
        <v>29.8</v>
      </c>
      <c r="BE605" s="83">
        <v>2.2999999999999998</v>
      </c>
      <c r="BF605" s="83">
        <v>230.2</v>
      </c>
      <c r="BG605" s="28" t="s">
        <v>148</v>
      </c>
      <c r="BH605" s="85" t="s">
        <v>149</v>
      </c>
      <c r="BI605" s="85" t="s">
        <v>313</v>
      </c>
      <c r="BJ605" s="85"/>
      <c r="BK605" s="85">
        <v>5</v>
      </c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  <c r="CW605" s="85"/>
    </row>
    <row r="606" spans="1:101" s="86" customFormat="1" ht="31.5" customHeight="1" x14ac:dyDescent="0.35">
      <c r="A606" s="73">
        <v>2021</v>
      </c>
      <c r="B606" s="74">
        <v>2</v>
      </c>
      <c r="C606" s="288">
        <v>44231</v>
      </c>
      <c r="D606" s="74">
        <v>34</v>
      </c>
      <c r="E606" s="74">
        <v>104</v>
      </c>
      <c r="F606" s="74">
        <v>5</v>
      </c>
      <c r="G606" s="75" t="s">
        <v>314</v>
      </c>
      <c r="H606" s="76" t="s">
        <v>315</v>
      </c>
      <c r="I606" s="76" t="s">
        <v>144</v>
      </c>
      <c r="J606" s="76">
        <v>4</v>
      </c>
      <c r="K606" s="76">
        <v>6</v>
      </c>
      <c r="L606" s="285">
        <v>89</v>
      </c>
      <c r="M606" s="286">
        <v>82.77</v>
      </c>
      <c r="N606" s="287">
        <v>95.23</v>
      </c>
      <c r="O606" s="111">
        <v>88</v>
      </c>
      <c r="P606" s="111">
        <v>85</v>
      </c>
      <c r="Q606" s="111">
        <v>87</v>
      </c>
      <c r="R606" s="111"/>
      <c r="S606" s="111">
        <v>100</v>
      </c>
      <c r="T606" s="77">
        <v>104</v>
      </c>
      <c r="U606" s="77">
        <v>104</v>
      </c>
      <c r="V606" s="111">
        <v>84</v>
      </c>
      <c r="W606" s="111">
        <v>86</v>
      </c>
      <c r="X606" s="111">
        <v>92</v>
      </c>
      <c r="Y606" s="111">
        <v>75</v>
      </c>
      <c r="Z606" s="111">
        <v>86</v>
      </c>
      <c r="AA606" s="77">
        <v>103</v>
      </c>
      <c r="AB606" s="77">
        <v>101</v>
      </c>
      <c r="AC606" s="111"/>
      <c r="AD606" s="111"/>
      <c r="AE606" s="111"/>
      <c r="AF606" s="111"/>
      <c r="AG606" s="111"/>
      <c r="AH606" s="77"/>
      <c r="AI606" s="77"/>
      <c r="AJ606" s="78">
        <v>86.7</v>
      </c>
      <c r="AK606" s="79">
        <v>140</v>
      </c>
      <c r="AL606" s="80">
        <v>103</v>
      </c>
      <c r="AM606" s="77">
        <v>140</v>
      </c>
      <c r="AN606" s="77">
        <v>103</v>
      </c>
      <c r="AO606" s="81">
        <v>8</v>
      </c>
      <c r="AP606" s="81">
        <v>6</v>
      </c>
      <c r="AQ606" s="81">
        <v>13</v>
      </c>
      <c r="AR606" s="81"/>
      <c r="AS606" s="81"/>
      <c r="AT606" s="81"/>
      <c r="AU606" s="81"/>
      <c r="AV606" s="81"/>
      <c r="AW606" s="81"/>
      <c r="AX606" s="82">
        <v>27</v>
      </c>
      <c r="AY606" s="83">
        <v>2655</v>
      </c>
      <c r="AZ606" s="149">
        <v>1.4999999999999999E-2</v>
      </c>
      <c r="BA606" s="84">
        <v>0.01</v>
      </c>
      <c r="BB606" s="83">
        <v>1</v>
      </c>
      <c r="BC606" s="83">
        <v>0.3</v>
      </c>
      <c r="BD606" s="83">
        <v>29.8</v>
      </c>
      <c r="BE606" s="83">
        <v>2.2999999999999998</v>
      </c>
      <c r="BF606" s="83">
        <v>230.2</v>
      </c>
      <c r="BG606" s="28" t="s">
        <v>148</v>
      </c>
      <c r="BH606" s="85" t="s">
        <v>149</v>
      </c>
      <c r="BI606" s="85" t="s">
        <v>316</v>
      </c>
      <c r="BJ606" s="85"/>
      <c r="BK606" s="85">
        <v>5</v>
      </c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  <c r="CW606" s="85"/>
    </row>
    <row r="607" spans="1:101" s="86" customFormat="1" ht="31.5" customHeight="1" x14ac:dyDescent="0.35">
      <c r="A607" s="73">
        <v>2021</v>
      </c>
      <c r="B607" s="74">
        <v>2</v>
      </c>
      <c r="C607" s="288">
        <v>44231</v>
      </c>
      <c r="D607" s="74">
        <v>32</v>
      </c>
      <c r="E607" s="74">
        <v>92</v>
      </c>
      <c r="F607" s="74">
        <v>6</v>
      </c>
      <c r="G607" s="75" t="s">
        <v>205</v>
      </c>
      <c r="H607" s="76" t="s">
        <v>206</v>
      </c>
      <c r="I607" s="76" t="s">
        <v>144</v>
      </c>
      <c r="J607" s="76">
        <v>2</v>
      </c>
      <c r="K607" s="76">
        <v>3</v>
      </c>
      <c r="L607" s="285">
        <v>361</v>
      </c>
      <c r="M607" s="286">
        <v>335.73</v>
      </c>
      <c r="N607" s="287">
        <v>386.27</v>
      </c>
      <c r="O607" s="111">
        <v>400</v>
      </c>
      <c r="P607" s="111">
        <v>385</v>
      </c>
      <c r="Q607" s="111">
        <v>410</v>
      </c>
      <c r="R607" s="111"/>
      <c r="S607" s="111">
        <v>382</v>
      </c>
      <c r="T607" s="77">
        <v>99</v>
      </c>
      <c r="U607" s="77">
        <v>99</v>
      </c>
      <c r="V607" s="111">
        <v>520</v>
      </c>
      <c r="W607" s="111">
        <v>373</v>
      </c>
      <c r="X607" s="111">
        <v>352</v>
      </c>
      <c r="Y607" s="111">
        <v>344</v>
      </c>
      <c r="Z607" s="111">
        <v>348</v>
      </c>
      <c r="AA607" s="77">
        <v>103</v>
      </c>
      <c r="AB607" s="77">
        <v>103</v>
      </c>
      <c r="AC607" s="111"/>
      <c r="AD607" s="111"/>
      <c r="AE607" s="111"/>
      <c r="AF607" s="111"/>
      <c r="AG607" s="111"/>
      <c r="AH607" s="77"/>
      <c r="AI607" s="77"/>
      <c r="AJ607" s="78">
        <v>390.4</v>
      </c>
      <c r="AK607" s="79">
        <v>74</v>
      </c>
      <c r="AL607" s="80">
        <v>97</v>
      </c>
      <c r="AM607" s="77">
        <v>71</v>
      </c>
      <c r="AN607" s="77">
        <v>101</v>
      </c>
      <c r="AO607" s="81">
        <v>5</v>
      </c>
      <c r="AP607" s="81">
        <v>2</v>
      </c>
      <c r="AQ607" s="81">
        <v>2</v>
      </c>
      <c r="AR607" s="81">
        <v>2</v>
      </c>
      <c r="AS607" s="81"/>
      <c r="AT607" s="81"/>
      <c r="AU607" s="81"/>
      <c r="AV607" s="81"/>
      <c r="AW607" s="81"/>
      <c r="AX607" s="82">
        <v>11</v>
      </c>
      <c r="AY607" s="83">
        <v>1595</v>
      </c>
      <c r="AZ607" s="149">
        <v>1.4999999999999999E-2</v>
      </c>
      <c r="BA607" s="84">
        <v>7.0000000000000001E-3</v>
      </c>
      <c r="BB607" s="83">
        <v>1</v>
      </c>
      <c r="BC607" s="83">
        <v>0</v>
      </c>
      <c r="BD607" s="83">
        <v>4.4000000000000004</v>
      </c>
      <c r="BE607" s="83">
        <v>4.3</v>
      </c>
      <c r="BF607" s="83">
        <v>622.70000000000005</v>
      </c>
      <c r="BG607" s="28" t="s">
        <v>148</v>
      </c>
      <c r="BH607" s="85" t="s">
        <v>149</v>
      </c>
      <c r="BI607" s="85" t="s">
        <v>207</v>
      </c>
      <c r="BJ607" s="85" t="s">
        <v>208</v>
      </c>
      <c r="BK607" s="85">
        <v>5</v>
      </c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  <c r="CW607" s="85"/>
    </row>
    <row r="608" spans="1:101" s="86" customFormat="1" ht="31.5" customHeight="1" x14ac:dyDescent="0.35">
      <c r="A608" s="73">
        <v>2021</v>
      </c>
      <c r="B608" s="74">
        <v>2</v>
      </c>
      <c r="C608" s="288">
        <v>44231</v>
      </c>
      <c r="D608" s="74">
        <v>32</v>
      </c>
      <c r="E608" s="74">
        <v>93</v>
      </c>
      <c r="F608" s="74">
        <v>6</v>
      </c>
      <c r="G608" s="75" t="s">
        <v>209</v>
      </c>
      <c r="H608" s="76" t="s">
        <v>210</v>
      </c>
      <c r="I608" s="76" t="s">
        <v>144</v>
      </c>
      <c r="J608" s="76">
        <v>2</v>
      </c>
      <c r="K608" s="76">
        <v>3</v>
      </c>
      <c r="L608" s="285">
        <v>59</v>
      </c>
      <c r="M608" s="286">
        <v>54.87</v>
      </c>
      <c r="N608" s="287">
        <v>63.13</v>
      </c>
      <c r="O608" s="111">
        <v>65</v>
      </c>
      <c r="P608" s="111">
        <v>60</v>
      </c>
      <c r="Q608" s="111">
        <v>61</v>
      </c>
      <c r="R608" s="111"/>
      <c r="S608" s="111">
        <v>71</v>
      </c>
      <c r="T608" s="77">
        <v>99</v>
      </c>
      <c r="U608" s="77">
        <v>99</v>
      </c>
      <c r="V608" s="111">
        <v>55</v>
      </c>
      <c r="W608" s="111">
        <v>56</v>
      </c>
      <c r="X608" s="111">
        <v>56</v>
      </c>
      <c r="Y608" s="111">
        <v>55</v>
      </c>
      <c r="Z608" s="111">
        <v>57</v>
      </c>
      <c r="AA608" s="77">
        <v>103</v>
      </c>
      <c r="AB608" s="77">
        <v>103</v>
      </c>
      <c r="AC608" s="111"/>
      <c r="AD608" s="111"/>
      <c r="AE608" s="111"/>
      <c r="AF608" s="111"/>
      <c r="AG608" s="111"/>
      <c r="AH608" s="77"/>
      <c r="AI608" s="77"/>
      <c r="AJ608" s="78">
        <v>59.6</v>
      </c>
      <c r="AK608" s="79">
        <v>74</v>
      </c>
      <c r="AL608" s="80">
        <v>97</v>
      </c>
      <c r="AM608" s="77">
        <v>71</v>
      </c>
      <c r="AN608" s="77">
        <v>101</v>
      </c>
      <c r="AO608" s="81">
        <v>8</v>
      </c>
      <c r="AP608" s="81">
        <v>2</v>
      </c>
      <c r="AQ608" s="81">
        <v>11</v>
      </c>
      <c r="AR608" s="81"/>
      <c r="AS608" s="81"/>
      <c r="AT608" s="81"/>
      <c r="AU608" s="81"/>
      <c r="AV608" s="81"/>
      <c r="AW608" s="81"/>
      <c r="AX608" s="82">
        <v>21</v>
      </c>
      <c r="AY608" s="83">
        <v>1425</v>
      </c>
      <c r="AZ608" s="149">
        <v>1.4999999999999999E-2</v>
      </c>
      <c r="BA608" s="84">
        <v>1.4999999999999999E-2</v>
      </c>
      <c r="BB608" s="83">
        <v>1</v>
      </c>
      <c r="BC608" s="83">
        <v>0.4</v>
      </c>
      <c r="BD608" s="83">
        <v>24.2</v>
      </c>
      <c r="BE608" s="83">
        <v>1.3</v>
      </c>
      <c r="BF608" s="83">
        <v>84.9</v>
      </c>
      <c r="BG608" s="28" t="s">
        <v>148</v>
      </c>
      <c r="BH608" s="85" t="s">
        <v>149</v>
      </c>
      <c r="BI608" s="85" t="s">
        <v>211</v>
      </c>
      <c r="BJ608" s="85" t="s">
        <v>208</v>
      </c>
      <c r="BK608" s="85">
        <v>5</v>
      </c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  <c r="CW608" s="85"/>
    </row>
    <row r="609" spans="1:101" s="86" customFormat="1" ht="31.5" customHeight="1" x14ac:dyDescent="0.35">
      <c r="A609" s="73">
        <v>2021</v>
      </c>
      <c r="B609" s="74">
        <v>2</v>
      </c>
      <c r="C609" s="288">
        <v>44231</v>
      </c>
      <c r="D609" s="74">
        <v>32</v>
      </c>
      <c r="E609" s="74">
        <v>94</v>
      </c>
      <c r="F609" s="74">
        <v>6</v>
      </c>
      <c r="G609" s="75" t="s">
        <v>332</v>
      </c>
      <c r="H609" s="76" t="s">
        <v>333</v>
      </c>
      <c r="I609" s="76" t="s">
        <v>144</v>
      </c>
      <c r="J609" s="76">
        <v>2</v>
      </c>
      <c r="K609" s="76">
        <v>3</v>
      </c>
      <c r="L609" s="285">
        <v>19</v>
      </c>
      <c r="M609" s="286">
        <v>17.670000000000002</v>
      </c>
      <c r="N609" s="287">
        <v>20.329999999999998</v>
      </c>
      <c r="O609" s="111">
        <v>23</v>
      </c>
      <c r="P609" s="111">
        <v>19</v>
      </c>
      <c r="Q609" s="111">
        <v>20</v>
      </c>
      <c r="R609" s="111"/>
      <c r="S609" s="111">
        <v>20</v>
      </c>
      <c r="T609" s="77">
        <v>99</v>
      </c>
      <c r="U609" s="77">
        <v>99</v>
      </c>
      <c r="V609" s="111">
        <v>22</v>
      </c>
      <c r="W609" s="111">
        <v>20</v>
      </c>
      <c r="X609" s="111">
        <v>18</v>
      </c>
      <c r="Y609" s="111">
        <v>18</v>
      </c>
      <c r="Z609" s="111">
        <v>18</v>
      </c>
      <c r="AA609" s="77">
        <v>103</v>
      </c>
      <c r="AB609" s="77">
        <v>103</v>
      </c>
      <c r="AC609" s="111"/>
      <c r="AD609" s="111"/>
      <c r="AE609" s="111"/>
      <c r="AF609" s="111"/>
      <c r="AG609" s="111"/>
      <c r="AH609" s="77"/>
      <c r="AI609" s="77"/>
      <c r="AJ609" s="78">
        <v>19.600000000000001</v>
      </c>
      <c r="AK609" s="79">
        <v>74</v>
      </c>
      <c r="AL609" s="80">
        <v>97</v>
      </c>
      <c r="AM609" s="77">
        <v>71</v>
      </c>
      <c r="AN609" s="77">
        <v>101</v>
      </c>
      <c r="AO609" s="81">
        <v>2</v>
      </c>
      <c r="AP609" s="81">
        <v>4</v>
      </c>
      <c r="AQ609" s="81">
        <v>9</v>
      </c>
      <c r="AR609" s="81">
        <v>3</v>
      </c>
      <c r="AS609" s="81"/>
      <c r="AT609" s="81"/>
      <c r="AU609" s="81"/>
      <c r="AV609" s="81"/>
      <c r="AW609" s="81"/>
      <c r="AX609" s="82">
        <v>18</v>
      </c>
      <c r="AY609" s="83">
        <v>1554</v>
      </c>
      <c r="AZ609" s="149">
        <v>1.4999999999999999E-2</v>
      </c>
      <c r="BA609" s="84">
        <v>1.2E-2</v>
      </c>
      <c r="BB609" s="83">
        <v>1</v>
      </c>
      <c r="BC609" s="83">
        <v>0.9</v>
      </c>
      <c r="BD609" s="83">
        <v>81.8</v>
      </c>
      <c r="BE609" s="83">
        <v>0.4</v>
      </c>
      <c r="BF609" s="83">
        <v>30.5</v>
      </c>
      <c r="BG609" s="28" t="s">
        <v>148</v>
      </c>
      <c r="BH609" s="85" t="s">
        <v>149</v>
      </c>
      <c r="BI609" s="85" t="s">
        <v>334</v>
      </c>
      <c r="BJ609" s="85" t="s">
        <v>208</v>
      </c>
      <c r="BK609" s="85">
        <v>5</v>
      </c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  <c r="CW609" s="85"/>
    </row>
    <row r="610" spans="1:101" s="86" customFormat="1" ht="31.5" hidden="1" customHeight="1" x14ac:dyDescent="0.35">
      <c r="A610" s="73">
        <v>2021</v>
      </c>
      <c r="B610" s="74">
        <v>2</v>
      </c>
      <c r="C610" s="288">
        <v>44231</v>
      </c>
      <c r="D610" s="74">
        <v>387</v>
      </c>
      <c r="E610" s="74">
        <v>560</v>
      </c>
      <c r="F610" s="74">
        <v>7</v>
      </c>
      <c r="G610" s="75" t="s">
        <v>383</v>
      </c>
      <c r="H610" s="76" t="s">
        <v>384</v>
      </c>
      <c r="I610" s="76" t="s">
        <v>144</v>
      </c>
      <c r="J610" s="76">
        <v>2</v>
      </c>
      <c r="K610" s="76">
        <v>5</v>
      </c>
      <c r="L610" s="285">
        <v>459</v>
      </c>
      <c r="M610" s="286">
        <v>426.87</v>
      </c>
      <c r="N610" s="287">
        <v>491.13</v>
      </c>
      <c r="O610" s="111">
        <v>500</v>
      </c>
      <c r="P610" s="111">
        <v>490</v>
      </c>
      <c r="Q610" s="111">
        <v>465</v>
      </c>
      <c r="R610" s="111"/>
      <c r="S610" s="111">
        <v>472</v>
      </c>
      <c r="T610" s="77">
        <v>198</v>
      </c>
      <c r="U610" s="77">
        <v>200</v>
      </c>
      <c r="V610" s="111">
        <v>552</v>
      </c>
      <c r="W610" s="111">
        <v>482</v>
      </c>
      <c r="X610" s="111">
        <v>464</v>
      </c>
      <c r="Y610" s="111">
        <v>452</v>
      </c>
      <c r="Z610" s="111">
        <v>471</v>
      </c>
      <c r="AA610" s="77">
        <v>202</v>
      </c>
      <c r="AB610" s="77">
        <v>202</v>
      </c>
      <c r="AC610" s="111"/>
      <c r="AD610" s="111"/>
      <c r="AE610" s="111"/>
      <c r="AF610" s="111"/>
      <c r="AG610" s="111"/>
      <c r="AH610" s="77"/>
      <c r="AI610" s="77"/>
      <c r="AJ610" s="78">
        <v>483.1</v>
      </c>
      <c r="AK610" s="79">
        <v>30</v>
      </c>
      <c r="AL610" s="80">
        <v>240</v>
      </c>
      <c r="AM610" s="77">
        <v>36</v>
      </c>
      <c r="AN610" s="77">
        <v>201</v>
      </c>
      <c r="AO610" s="81">
        <v>6</v>
      </c>
      <c r="AP610" s="81">
        <v>8</v>
      </c>
      <c r="AQ610" s="81">
        <v>3</v>
      </c>
      <c r="AR610" s="81"/>
      <c r="AS610" s="81">
        <v>4</v>
      </c>
      <c r="AT610" s="81"/>
      <c r="AU610" s="81"/>
      <c r="AV610" s="81"/>
      <c r="AW610" s="81"/>
      <c r="AX610" s="82">
        <v>21</v>
      </c>
      <c r="AY610" s="83">
        <v>111</v>
      </c>
      <c r="AZ610" s="149">
        <v>1.4999999999999999E-2</v>
      </c>
      <c r="BA610" s="84">
        <v>0.189</v>
      </c>
      <c r="BB610" s="83"/>
      <c r="BC610" s="83">
        <v>0</v>
      </c>
      <c r="BD610" s="83">
        <v>0.2</v>
      </c>
      <c r="BE610" s="83">
        <v>10.1</v>
      </c>
      <c r="BF610" s="83">
        <v>53.6</v>
      </c>
      <c r="BG610" s="28" t="s">
        <v>377</v>
      </c>
      <c r="BH610" s="85" t="s">
        <v>378</v>
      </c>
      <c r="BI610" s="85"/>
      <c r="BJ610" s="85"/>
      <c r="BK610" s="85">
        <v>5</v>
      </c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  <c r="CW610" s="85"/>
    </row>
    <row r="611" spans="1:101" s="86" customFormat="1" ht="31.5" hidden="1" customHeight="1" x14ac:dyDescent="0.35">
      <c r="A611" s="73">
        <v>2021</v>
      </c>
      <c r="B611" s="74">
        <v>2</v>
      </c>
      <c r="C611" s="288">
        <v>44231</v>
      </c>
      <c r="D611" s="74">
        <v>387</v>
      </c>
      <c r="E611" s="74">
        <v>561</v>
      </c>
      <c r="F611" s="74">
        <v>7</v>
      </c>
      <c r="G611" s="75" t="s">
        <v>385</v>
      </c>
      <c r="H611" s="76" t="s">
        <v>386</v>
      </c>
      <c r="I611" s="76" t="s">
        <v>144</v>
      </c>
      <c r="J611" s="76">
        <v>2</v>
      </c>
      <c r="K611" s="76">
        <v>5</v>
      </c>
      <c r="L611" s="285">
        <v>88</v>
      </c>
      <c r="M611" s="286">
        <v>81.84</v>
      </c>
      <c r="N611" s="287">
        <v>94.16</v>
      </c>
      <c r="O611" s="111">
        <v>95</v>
      </c>
      <c r="P611" s="111">
        <v>93</v>
      </c>
      <c r="Q611" s="111">
        <v>92</v>
      </c>
      <c r="R611" s="111"/>
      <c r="S611" s="111">
        <v>91</v>
      </c>
      <c r="T611" s="77">
        <v>198</v>
      </c>
      <c r="U611" s="77">
        <v>200</v>
      </c>
      <c r="V611" s="111">
        <v>92</v>
      </c>
      <c r="W611" s="111">
        <v>93</v>
      </c>
      <c r="X611" s="111">
        <v>90</v>
      </c>
      <c r="Y611" s="111">
        <v>91</v>
      </c>
      <c r="Z611" s="111">
        <v>89</v>
      </c>
      <c r="AA611" s="77">
        <v>202</v>
      </c>
      <c r="AB611" s="77">
        <v>202</v>
      </c>
      <c r="AC611" s="111"/>
      <c r="AD611" s="111"/>
      <c r="AE611" s="111"/>
      <c r="AF611" s="111"/>
      <c r="AG611" s="111"/>
      <c r="AH611" s="77"/>
      <c r="AI611" s="77"/>
      <c r="AJ611" s="78">
        <v>91.8</v>
      </c>
      <c r="AK611" s="79">
        <v>30</v>
      </c>
      <c r="AL611" s="80">
        <v>240</v>
      </c>
      <c r="AM611" s="77">
        <v>36</v>
      </c>
      <c r="AN611" s="77">
        <v>201</v>
      </c>
      <c r="AO611" s="81">
        <v>2</v>
      </c>
      <c r="AP611" s="81">
        <v>6</v>
      </c>
      <c r="AQ611" s="81">
        <v>3</v>
      </c>
      <c r="AR611" s="81"/>
      <c r="AS611" s="81">
        <v>8</v>
      </c>
      <c r="AT611" s="81"/>
      <c r="AU611" s="81"/>
      <c r="AV611" s="81"/>
      <c r="AW611" s="81"/>
      <c r="AX611" s="82">
        <v>19</v>
      </c>
      <c r="AY611" s="83">
        <v>109</v>
      </c>
      <c r="AZ611" s="149">
        <v>1.4999999999999999E-2</v>
      </c>
      <c r="BA611" s="84">
        <v>0.17399999999999999</v>
      </c>
      <c r="BB611" s="83"/>
      <c r="BC611" s="83">
        <v>0.2</v>
      </c>
      <c r="BD611" s="83">
        <v>1.2</v>
      </c>
      <c r="BE611" s="83">
        <v>1.7</v>
      </c>
      <c r="BF611" s="83">
        <v>10</v>
      </c>
      <c r="BG611" s="28" t="s">
        <v>377</v>
      </c>
      <c r="BH611" s="85" t="s">
        <v>378</v>
      </c>
      <c r="BI611" s="85"/>
      <c r="BJ611" s="85"/>
      <c r="BK611" s="85">
        <v>5</v>
      </c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  <c r="CW611" s="85"/>
    </row>
    <row r="612" spans="1:101" s="86" customFormat="1" ht="31.5" hidden="1" customHeight="1" x14ac:dyDescent="0.35">
      <c r="A612" s="73">
        <v>2021</v>
      </c>
      <c r="B612" s="74">
        <v>2</v>
      </c>
      <c r="C612" s="288">
        <v>44231</v>
      </c>
      <c r="D612" s="74">
        <v>387</v>
      </c>
      <c r="E612" s="74">
        <v>562</v>
      </c>
      <c r="F612" s="74">
        <v>7</v>
      </c>
      <c r="G612" s="75" t="s">
        <v>387</v>
      </c>
      <c r="H612" s="76" t="s">
        <v>388</v>
      </c>
      <c r="I612" s="76" t="s">
        <v>144</v>
      </c>
      <c r="J612" s="76">
        <v>2</v>
      </c>
      <c r="K612" s="76">
        <v>5</v>
      </c>
      <c r="L612" s="285">
        <v>248</v>
      </c>
      <c r="M612" s="286">
        <v>230.64</v>
      </c>
      <c r="N612" s="287">
        <v>265.36</v>
      </c>
      <c r="O612" s="111">
        <v>273</v>
      </c>
      <c r="P612" s="111">
        <v>263</v>
      </c>
      <c r="Q612" s="111">
        <v>260</v>
      </c>
      <c r="R612" s="111"/>
      <c r="S612" s="111">
        <v>256</v>
      </c>
      <c r="T612" s="77">
        <v>198</v>
      </c>
      <c r="U612" s="77">
        <v>200</v>
      </c>
      <c r="V612" s="111">
        <v>265</v>
      </c>
      <c r="W612" s="111">
        <v>255</v>
      </c>
      <c r="X612" s="111">
        <v>248</v>
      </c>
      <c r="Y612" s="111">
        <v>241</v>
      </c>
      <c r="Z612" s="111">
        <v>239</v>
      </c>
      <c r="AA612" s="77">
        <v>202</v>
      </c>
      <c r="AB612" s="77">
        <v>202</v>
      </c>
      <c r="AC612" s="111"/>
      <c r="AD612" s="111"/>
      <c r="AE612" s="111"/>
      <c r="AF612" s="111"/>
      <c r="AG612" s="111"/>
      <c r="AH612" s="77"/>
      <c r="AI612" s="77"/>
      <c r="AJ612" s="78">
        <v>255.6</v>
      </c>
      <c r="AK612" s="79">
        <v>30</v>
      </c>
      <c r="AL612" s="80">
        <v>240</v>
      </c>
      <c r="AM612" s="77">
        <v>36</v>
      </c>
      <c r="AN612" s="77">
        <v>201</v>
      </c>
      <c r="AO612" s="81">
        <v>4</v>
      </c>
      <c r="AP612" s="81">
        <v>8</v>
      </c>
      <c r="AQ612" s="81">
        <v>3</v>
      </c>
      <c r="AR612" s="81"/>
      <c r="AS612" s="81">
        <v>4</v>
      </c>
      <c r="AT612" s="81"/>
      <c r="AU612" s="81"/>
      <c r="AV612" s="81"/>
      <c r="AW612" s="81"/>
      <c r="AX612" s="82">
        <v>19</v>
      </c>
      <c r="AY612" s="83">
        <v>109</v>
      </c>
      <c r="AZ612" s="149">
        <v>1.4999999999999999E-2</v>
      </c>
      <c r="BA612" s="84">
        <v>0.17399999999999999</v>
      </c>
      <c r="BB612" s="83"/>
      <c r="BC612" s="83">
        <v>0.1</v>
      </c>
      <c r="BD612" s="83">
        <v>0.4</v>
      </c>
      <c r="BE612" s="83">
        <v>4.9000000000000004</v>
      </c>
      <c r="BF612" s="83">
        <v>27.9</v>
      </c>
      <c r="BG612" s="28" t="s">
        <v>377</v>
      </c>
      <c r="BH612" s="85" t="s">
        <v>378</v>
      </c>
      <c r="BI612" s="85"/>
      <c r="BJ612" s="85"/>
      <c r="BK612" s="85">
        <v>5</v>
      </c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  <c r="CW612" s="85"/>
    </row>
    <row r="613" spans="1:101" s="86" customFormat="1" ht="31.5" hidden="1" customHeight="1" x14ac:dyDescent="0.35">
      <c r="A613" s="73">
        <v>2021</v>
      </c>
      <c r="B613" s="74">
        <v>2</v>
      </c>
      <c r="C613" s="288">
        <v>44231</v>
      </c>
      <c r="D613" s="74">
        <v>387</v>
      </c>
      <c r="E613" s="74">
        <v>563</v>
      </c>
      <c r="F613" s="74">
        <v>7</v>
      </c>
      <c r="G613" s="75" t="s">
        <v>389</v>
      </c>
      <c r="H613" s="76" t="s">
        <v>390</v>
      </c>
      <c r="I613" s="76" t="s">
        <v>144</v>
      </c>
      <c r="J613" s="76">
        <v>2</v>
      </c>
      <c r="K613" s="76">
        <v>5</v>
      </c>
      <c r="L613" s="285">
        <v>106</v>
      </c>
      <c r="M613" s="286">
        <v>98.58</v>
      </c>
      <c r="N613" s="287">
        <v>113.42</v>
      </c>
      <c r="O613" s="111">
        <v>118</v>
      </c>
      <c r="P613" s="111">
        <v>108</v>
      </c>
      <c r="Q613" s="111">
        <v>105</v>
      </c>
      <c r="R613" s="111"/>
      <c r="S613" s="111">
        <v>110</v>
      </c>
      <c r="T613" s="77">
        <v>198</v>
      </c>
      <c r="U613" s="77">
        <v>200</v>
      </c>
      <c r="V613" s="111">
        <v>118</v>
      </c>
      <c r="W613" s="111">
        <v>110</v>
      </c>
      <c r="X613" s="111">
        <v>99</v>
      </c>
      <c r="Y613" s="111">
        <v>108</v>
      </c>
      <c r="Z613" s="111">
        <v>105</v>
      </c>
      <c r="AA613" s="77">
        <v>202</v>
      </c>
      <c r="AB613" s="77">
        <v>202</v>
      </c>
      <c r="AC613" s="111"/>
      <c r="AD613" s="111"/>
      <c r="AE613" s="111"/>
      <c r="AF613" s="111"/>
      <c r="AG613" s="111"/>
      <c r="AH613" s="77"/>
      <c r="AI613" s="77"/>
      <c r="AJ613" s="78">
        <v>109</v>
      </c>
      <c r="AK613" s="79">
        <v>60</v>
      </c>
      <c r="AL613" s="80">
        <v>240</v>
      </c>
      <c r="AM613" s="77">
        <v>72</v>
      </c>
      <c r="AN613" s="77">
        <v>201</v>
      </c>
      <c r="AO613" s="81">
        <v>3</v>
      </c>
      <c r="AP613" s="81">
        <v>1</v>
      </c>
      <c r="AQ613" s="81">
        <v>2</v>
      </c>
      <c r="AR613" s="81"/>
      <c r="AS613" s="81">
        <v>2</v>
      </c>
      <c r="AT613" s="81"/>
      <c r="AU613" s="81"/>
      <c r="AV613" s="81"/>
      <c r="AW613" s="81"/>
      <c r="AX613" s="82">
        <v>8</v>
      </c>
      <c r="AY613" s="83">
        <v>98</v>
      </c>
      <c r="AZ613" s="149">
        <v>1.4999999999999999E-2</v>
      </c>
      <c r="BA613" s="84">
        <v>8.2000000000000003E-2</v>
      </c>
      <c r="BB613" s="83"/>
      <c r="BC613" s="83">
        <v>0.1</v>
      </c>
      <c r="BD613" s="83">
        <v>0.9</v>
      </c>
      <c r="BE613" s="83">
        <v>0.9</v>
      </c>
      <c r="BF613" s="83">
        <v>10.7</v>
      </c>
      <c r="BG613" s="28" t="s">
        <v>377</v>
      </c>
      <c r="BH613" s="85" t="s">
        <v>378</v>
      </c>
      <c r="BI613" s="85"/>
      <c r="BJ613" s="85"/>
      <c r="BK613" s="85">
        <v>5</v>
      </c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  <c r="CW613" s="85"/>
    </row>
    <row r="614" spans="1:101" s="86" customFormat="1" ht="31.5" hidden="1" customHeight="1" x14ac:dyDescent="0.35">
      <c r="A614" s="73">
        <v>2021</v>
      </c>
      <c r="B614" s="74">
        <v>2</v>
      </c>
      <c r="C614" s="288">
        <v>44231</v>
      </c>
      <c r="D614" s="74">
        <v>181</v>
      </c>
      <c r="E614" s="74">
        <v>330</v>
      </c>
      <c r="F614" s="74">
        <v>8</v>
      </c>
      <c r="G614" s="75" t="s">
        <v>320</v>
      </c>
      <c r="H614" s="76" t="s">
        <v>321</v>
      </c>
      <c r="I614" s="76" t="s">
        <v>144</v>
      </c>
      <c r="J614" s="76">
        <v>4</v>
      </c>
      <c r="K614" s="76">
        <v>2</v>
      </c>
      <c r="L614" s="285">
        <v>406</v>
      </c>
      <c r="M614" s="286">
        <v>382.04599999999999</v>
      </c>
      <c r="N614" s="287">
        <v>434.82600000000002</v>
      </c>
      <c r="O614" s="111"/>
      <c r="P614" s="111">
        <v>411</v>
      </c>
      <c r="Q614" s="111">
        <v>416</v>
      </c>
      <c r="R614" s="111"/>
      <c r="S614" s="111">
        <v>410</v>
      </c>
      <c r="T614" s="77">
        <v>136</v>
      </c>
      <c r="U614" s="77">
        <v>136</v>
      </c>
      <c r="V614" s="111">
        <v>420</v>
      </c>
      <c r="W614" s="111">
        <v>408</v>
      </c>
      <c r="X614" s="111">
        <v>406</v>
      </c>
      <c r="Y614" s="111">
        <v>406</v>
      </c>
      <c r="Z614" s="111">
        <v>417</v>
      </c>
      <c r="AA614" s="77">
        <v>136</v>
      </c>
      <c r="AB614" s="77">
        <v>138</v>
      </c>
      <c r="AC614" s="111"/>
      <c r="AD614" s="111"/>
      <c r="AE614" s="111"/>
      <c r="AF614" s="111"/>
      <c r="AG614" s="111"/>
      <c r="AH614" s="77"/>
      <c r="AI614" s="77"/>
      <c r="AJ614" s="78">
        <v>411.8</v>
      </c>
      <c r="AK614" s="79">
        <v>103</v>
      </c>
      <c r="AL614" s="80">
        <v>140</v>
      </c>
      <c r="AM614" s="77">
        <v>105</v>
      </c>
      <c r="AN614" s="77">
        <v>137</v>
      </c>
      <c r="AO614" s="81">
        <v>5</v>
      </c>
      <c r="AP614" s="81">
        <v>2</v>
      </c>
      <c r="AQ614" s="81">
        <v>2</v>
      </c>
      <c r="AR614" s="81">
        <v>4</v>
      </c>
      <c r="AS614" s="81"/>
      <c r="AT614" s="81"/>
      <c r="AU614" s="81"/>
      <c r="AV614" s="81"/>
      <c r="AW614" s="81"/>
      <c r="AX614" s="82">
        <v>13</v>
      </c>
      <c r="AY614" s="83">
        <v>1837</v>
      </c>
      <c r="AZ614" s="149">
        <v>1.4999999999999999E-2</v>
      </c>
      <c r="BA614" s="84">
        <v>7.0000000000000001E-3</v>
      </c>
      <c r="BB614" s="83">
        <v>1</v>
      </c>
      <c r="BC614" s="83">
        <v>0</v>
      </c>
      <c r="BD614" s="83">
        <v>4.5</v>
      </c>
      <c r="BE614" s="83">
        <v>5.4</v>
      </c>
      <c r="BF614" s="83">
        <v>756.5</v>
      </c>
      <c r="BG614" s="28" t="s">
        <v>153</v>
      </c>
      <c r="BH614" s="85" t="s">
        <v>154</v>
      </c>
      <c r="BI614" s="85" t="s">
        <v>322</v>
      </c>
      <c r="BJ614" s="85" t="s">
        <v>156</v>
      </c>
      <c r="BK614" s="85">
        <v>5</v>
      </c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  <c r="CW614" s="85"/>
    </row>
    <row r="615" spans="1:101" s="86" customFormat="1" ht="31.5" customHeight="1" x14ac:dyDescent="0.35">
      <c r="A615" s="73">
        <v>2021</v>
      </c>
      <c r="B615" s="74">
        <v>2</v>
      </c>
      <c r="C615" s="288">
        <v>44231</v>
      </c>
      <c r="D615" s="74">
        <v>227</v>
      </c>
      <c r="E615" s="74">
        <v>155</v>
      </c>
      <c r="F615" s="74">
        <v>30</v>
      </c>
      <c r="G615" s="75" t="s">
        <v>324</v>
      </c>
      <c r="H615" s="76" t="s">
        <v>325</v>
      </c>
      <c r="I615" s="76" t="s">
        <v>326</v>
      </c>
      <c r="J615" s="76">
        <v>3</v>
      </c>
      <c r="K615" s="76">
        <v>2</v>
      </c>
      <c r="L615" s="285">
        <v>122</v>
      </c>
      <c r="M615" s="286">
        <v>113.46</v>
      </c>
      <c r="N615" s="287">
        <v>130.54</v>
      </c>
      <c r="O615" s="111"/>
      <c r="P615" s="111"/>
      <c r="Q615" s="111">
        <v>118</v>
      </c>
      <c r="R615" s="111"/>
      <c r="S615" s="111"/>
      <c r="T615" s="77"/>
      <c r="U615" s="77">
        <v>120</v>
      </c>
      <c r="V615" s="111">
        <v>126</v>
      </c>
      <c r="W615" s="111">
        <v>122</v>
      </c>
      <c r="X615" s="111">
        <v>126</v>
      </c>
      <c r="Y615" s="111">
        <v>124</v>
      </c>
      <c r="Z615" s="111">
        <v>118</v>
      </c>
      <c r="AA615" s="77">
        <v>142</v>
      </c>
      <c r="AB615" s="77">
        <v>143</v>
      </c>
      <c r="AC615" s="111"/>
      <c r="AD615" s="111"/>
      <c r="AE615" s="111"/>
      <c r="AF615" s="111"/>
      <c r="AG615" s="111"/>
      <c r="AH615" s="77"/>
      <c r="AI615" s="77"/>
      <c r="AJ615" s="78">
        <v>122.3</v>
      </c>
      <c r="AK615" s="79">
        <v>61</v>
      </c>
      <c r="AL615" s="80">
        <v>177</v>
      </c>
      <c r="AM615" s="77">
        <v>80</v>
      </c>
      <c r="AN615" s="77">
        <v>135</v>
      </c>
      <c r="AO615" s="81">
        <v>5</v>
      </c>
      <c r="AP615" s="81">
        <v>1</v>
      </c>
      <c r="AQ615" s="81">
        <v>1</v>
      </c>
      <c r="AR615" s="81">
        <v>2</v>
      </c>
      <c r="AS615" s="81"/>
      <c r="AT615" s="81"/>
      <c r="AU615" s="81"/>
      <c r="AV615" s="81"/>
      <c r="AW615" s="81"/>
      <c r="AX615" s="82">
        <v>8</v>
      </c>
      <c r="AY615" s="83">
        <v>944</v>
      </c>
      <c r="AZ615" s="149">
        <v>0.02</v>
      </c>
      <c r="BA615" s="84">
        <v>8.0000000000000002E-3</v>
      </c>
      <c r="BB615" s="83">
        <v>1</v>
      </c>
      <c r="BC615" s="83">
        <v>0.1</v>
      </c>
      <c r="BD615" s="83">
        <v>7.7</v>
      </c>
      <c r="BE615" s="83">
        <v>1</v>
      </c>
      <c r="BF615" s="83">
        <v>115.5</v>
      </c>
      <c r="BG615" s="28" t="s">
        <v>148</v>
      </c>
      <c r="BH615" s="85" t="s">
        <v>184</v>
      </c>
      <c r="BI615" s="85" t="s">
        <v>327</v>
      </c>
      <c r="BJ615" s="85"/>
      <c r="BK615" s="85">
        <v>5</v>
      </c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  <c r="CW615" s="85"/>
    </row>
    <row r="616" spans="1:101" s="86" customFormat="1" ht="31.5" hidden="1" customHeight="1" x14ac:dyDescent="0.35">
      <c r="A616" s="73">
        <v>2021</v>
      </c>
      <c r="B616" s="74">
        <v>2</v>
      </c>
      <c r="C616" s="288">
        <v>44231</v>
      </c>
      <c r="D616" s="74">
        <v>164</v>
      </c>
      <c r="E616" s="74">
        <v>652</v>
      </c>
      <c r="F616" s="74">
        <v>34</v>
      </c>
      <c r="G616" s="75" t="s">
        <v>239</v>
      </c>
      <c r="H616" s="76" t="s">
        <v>240</v>
      </c>
      <c r="I616" s="76"/>
      <c r="J616" s="76"/>
      <c r="K616" s="76"/>
      <c r="L616" s="285">
        <v>17.100000000000001</v>
      </c>
      <c r="M616" s="286">
        <v>15.903</v>
      </c>
      <c r="N616" s="287">
        <v>18.297000000000001</v>
      </c>
      <c r="O616" s="111"/>
      <c r="P616" s="111"/>
      <c r="Q616" s="111"/>
      <c r="R616" s="111"/>
      <c r="S616" s="111"/>
      <c r="T616" s="77"/>
      <c r="U616" s="77"/>
      <c r="V616" s="111"/>
      <c r="W616" s="111"/>
      <c r="X616" s="111"/>
      <c r="Y616" s="111"/>
      <c r="Z616" s="111"/>
      <c r="AA616" s="77"/>
      <c r="AB616" s="77">
        <v>122</v>
      </c>
      <c r="AC616" s="111"/>
      <c r="AD616" s="111"/>
      <c r="AE616" s="111"/>
      <c r="AF616" s="111"/>
      <c r="AG616" s="111"/>
      <c r="AH616" s="77"/>
      <c r="AI616" s="77"/>
      <c r="AJ616" s="78"/>
      <c r="AK616" s="79">
        <v>20</v>
      </c>
      <c r="AL616" s="80"/>
      <c r="AM616" s="77">
        <v>30</v>
      </c>
      <c r="AN616" s="77">
        <v>122</v>
      </c>
      <c r="AO616" s="81"/>
      <c r="AP616" s="81"/>
      <c r="AQ616" s="81"/>
      <c r="AR616" s="81"/>
      <c r="AS616" s="81"/>
      <c r="AT616" s="81"/>
      <c r="AU616" s="81"/>
      <c r="AV616" s="81"/>
      <c r="AW616" s="81"/>
      <c r="AX616" s="82"/>
      <c r="AY616" s="83"/>
      <c r="AZ616" s="149">
        <v>0.02</v>
      </c>
      <c r="BA616" s="84"/>
      <c r="BB616" s="83"/>
      <c r="BC616" s="83"/>
      <c r="BD616" s="83"/>
      <c r="BE616" s="83"/>
      <c r="BF616" s="83"/>
      <c r="BG616" s="28"/>
      <c r="BH616" s="85"/>
      <c r="BI616" s="85" t="s">
        <v>241</v>
      </c>
      <c r="BJ616" s="85"/>
      <c r="BK616" s="85">
        <v>5</v>
      </c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  <c r="CW616" s="85"/>
    </row>
    <row r="617" spans="1:101" s="86" customFormat="1" ht="31.5" hidden="1" customHeight="1" x14ac:dyDescent="0.35">
      <c r="A617" s="73">
        <v>2021</v>
      </c>
      <c r="B617" s="74">
        <v>2</v>
      </c>
      <c r="C617" s="288">
        <v>44231</v>
      </c>
      <c r="D617" s="74">
        <v>165</v>
      </c>
      <c r="E617" s="74">
        <v>306</v>
      </c>
      <c r="F617" s="74">
        <v>34</v>
      </c>
      <c r="G617" s="75" t="s">
        <v>391</v>
      </c>
      <c r="H617" s="76" t="s">
        <v>392</v>
      </c>
      <c r="I617" s="76" t="s">
        <v>159</v>
      </c>
      <c r="J617" s="76">
        <v>1</v>
      </c>
      <c r="K617" s="76">
        <v>3</v>
      </c>
      <c r="L617" s="285">
        <v>196</v>
      </c>
      <c r="M617" s="286">
        <v>182.28</v>
      </c>
      <c r="N617" s="287">
        <v>209.72</v>
      </c>
      <c r="O617" s="111"/>
      <c r="P617" s="111"/>
      <c r="Q617" s="111"/>
      <c r="R617" s="111"/>
      <c r="S617" s="111"/>
      <c r="T617" s="77"/>
      <c r="U617" s="77"/>
      <c r="V617" s="111"/>
      <c r="W617" s="111"/>
      <c r="X617" s="111">
        <v>208</v>
      </c>
      <c r="Y617" s="111">
        <v>222</v>
      </c>
      <c r="Z617" s="111">
        <v>210</v>
      </c>
      <c r="AA617" s="77"/>
      <c r="AB617" s="77">
        <v>122</v>
      </c>
      <c r="AC617" s="111"/>
      <c r="AD617" s="111"/>
      <c r="AE617" s="111"/>
      <c r="AF617" s="111"/>
      <c r="AG617" s="111"/>
      <c r="AH617" s="77"/>
      <c r="AI617" s="77"/>
      <c r="AJ617" s="78">
        <v>213.3</v>
      </c>
      <c r="AK617" s="79">
        <v>20</v>
      </c>
      <c r="AL617" s="80">
        <v>180</v>
      </c>
      <c r="AM617" s="77">
        <v>30</v>
      </c>
      <c r="AN617" s="77">
        <v>122</v>
      </c>
      <c r="AO617" s="81"/>
      <c r="AP617" s="81"/>
      <c r="AQ617" s="81"/>
      <c r="AR617" s="81"/>
      <c r="AS617" s="81"/>
      <c r="AT617" s="81"/>
      <c r="AU617" s="81"/>
      <c r="AV617" s="81"/>
      <c r="AW617" s="81"/>
      <c r="AX617" s="82"/>
      <c r="AY617" s="83"/>
      <c r="AZ617" s="149">
        <v>0.02</v>
      </c>
      <c r="BA617" s="84"/>
      <c r="BB617" s="83"/>
      <c r="BC617" s="83"/>
      <c r="BD617" s="83"/>
      <c r="BE617" s="83"/>
      <c r="BF617" s="83"/>
      <c r="BG617" s="28"/>
      <c r="BH617" s="85"/>
      <c r="BI617" s="85"/>
      <c r="BJ617" s="85"/>
      <c r="BK617" s="85">
        <v>5</v>
      </c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  <c r="CW617" s="85"/>
    </row>
    <row r="618" spans="1:101" s="86" customFormat="1" ht="31.5" customHeight="1" x14ac:dyDescent="0.35">
      <c r="A618" s="73">
        <v>2021</v>
      </c>
      <c r="B618" s="74">
        <v>2</v>
      </c>
      <c r="C618" s="288">
        <v>44231</v>
      </c>
      <c r="D618" s="74">
        <v>415</v>
      </c>
      <c r="E618" s="74">
        <v>655</v>
      </c>
      <c r="F618" s="74">
        <v>47</v>
      </c>
      <c r="G618" s="75" t="s">
        <v>246</v>
      </c>
      <c r="H618" s="76" t="s">
        <v>247</v>
      </c>
      <c r="I618" s="76" t="s">
        <v>191</v>
      </c>
      <c r="J618" s="76">
        <v>3</v>
      </c>
      <c r="K618" s="76">
        <v>1</v>
      </c>
      <c r="L618" s="285">
        <v>148</v>
      </c>
      <c r="M618" s="286">
        <v>137.63999999999999</v>
      </c>
      <c r="N618" s="287">
        <v>158.36000000000001</v>
      </c>
      <c r="O618" s="111"/>
      <c r="P618" s="111">
        <v>150</v>
      </c>
      <c r="Q618" s="111">
        <v>148</v>
      </c>
      <c r="R618" s="111"/>
      <c r="S618" s="111"/>
      <c r="T618" s="77"/>
      <c r="U618" s="77">
        <v>167</v>
      </c>
      <c r="V618" s="111"/>
      <c r="W618" s="111"/>
      <c r="X618" s="111"/>
      <c r="Y618" s="111"/>
      <c r="Z618" s="111"/>
      <c r="AA618" s="77"/>
      <c r="AB618" s="77"/>
      <c r="AC618" s="111"/>
      <c r="AD618" s="111"/>
      <c r="AE618" s="111"/>
      <c r="AF618" s="111"/>
      <c r="AG618" s="111"/>
      <c r="AH618" s="77"/>
      <c r="AI618" s="77"/>
      <c r="AJ618" s="78">
        <v>148.80000000000001</v>
      </c>
      <c r="AK618" s="79">
        <v>60</v>
      </c>
      <c r="AL618" s="80">
        <v>180</v>
      </c>
      <c r="AM618" s="77">
        <v>65</v>
      </c>
      <c r="AN618" s="77">
        <v>167</v>
      </c>
      <c r="AO618" s="81"/>
      <c r="AP618" s="81"/>
      <c r="AQ618" s="81">
        <v>2</v>
      </c>
      <c r="AR618" s="81"/>
      <c r="AS618" s="81"/>
      <c r="AT618" s="81"/>
      <c r="AU618" s="81"/>
      <c r="AV618" s="81"/>
      <c r="AW618" s="81"/>
      <c r="AX618" s="82">
        <v>2</v>
      </c>
      <c r="AY618" s="83">
        <v>272</v>
      </c>
      <c r="AZ618" s="149">
        <v>0.02</v>
      </c>
      <c r="BA618" s="84">
        <v>7.0000000000000001E-3</v>
      </c>
      <c r="BB618" s="83">
        <v>1</v>
      </c>
      <c r="BC618" s="83">
        <v>0</v>
      </c>
      <c r="BD618" s="83">
        <v>1.8</v>
      </c>
      <c r="BE618" s="83">
        <v>0.3</v>
      </c>
      <c r="BF618" s="83">
        <v>40.5</v>
      </c>
      <c r="BG618" s="28" t="s">
        <v>148</v>
      </c>
      <c r="BH618" s="85" t="s">
        <v>149</v>
      </c>
      <c r="BI618" s="85" t="s">
        <v>248</v>
      </c>
      <c r="BJ618" s="85"/>
      <c r="BK618" s="85">
        <v>5</v>
      </c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  <c r="CW618" s="85"/>
    </row>
    <row r="619" spans="1:101" s="86" customFormat="1" ht="31.5" customHeight="1" x14ac:dyDescent="0.35">
      <c r="A619" s="73">
        <v>2021</v>
      </c>
      <c r="B619" s="74">
        <v>2</v>
      </c>
      <c r="C619" s="288">
        <v>44231</v>
      </c>
      <c r="D619" s="74">
        <v>415</v>
      </c>
      <c r="E619" s="74">
        <v>656</v>
      </c>
      <c r="F619" s="74">
        <v>47</v>
      </c>
      <c r="G619" s="75" t="s">
        <v>249</v>
      </c>
      <c r="H619" s="76" t="s">
        <v>250</v>
      </c>
      <c r="I619" s="76" t="s">
        <v>191</v>
      </c>
      <c r="J619" s="76">
        <v>3</v>
      </c>
      <c r="K619" s="76">
        <v>1</v>
      </c>
      <c r="L619" s="285">
        <v>148</v>
      </c>
      <c r="M619" s="286">
        <v>137.63999999999999</v>
      </c>
      <c r="N619" s="287">
        <v>158.36000000000001</v>
      </c>
      <c r="O619" s="111"/>
      <c r="P619" s="111">
        <v>150</v>
      </c>
      <c r="Q619" s="111">
        <v>148</v>
      </c>
      <c r="R619" s="111"/>
      <c r="S619" s="111"/>
      <c r="T619" s="77"/>
      <c r="U619" s="77">
        <v>167</v>
      </c>
      <c r="V619" s="111"/>
      <c r="W619" s="111"/>
      <c r="X619" s="111"/>
      <c r="Y619" s="111"/>
      <c r="Z619" s="111"/>
      <c r="AA619" s="77"/>
      <c r="AB619" s="77"/>
      <c r="AC619" s="111"/>
      <c r="AD619" s="111"/>
      <c r="AE619" s="111"/>
      <c r="AF619" s="111"/>
      <c r="AG619" s="111"/>
      <c r="AH619" s="77"/>
      <c r="AI619" s="77"/>
      <c r="AJ619" s="78">
        <v>148.80000000000001</v>
      </c>
      <c r="AK619" s="79">
        <v>60</v>
      </c>
      <c r="AL619" s="80">
        <v>180</v>
      </c>
      <c r="AM619" s="77">
        <v>65</v>
      </c>
      <c r="AN619" s="77">
        <v>167</v>
      </c>
      <c r="AO619" s="81"/>
      <c r="AP619" s="81"/>
      <c r="AQ619" s="81">
        <v>2</v>
      </c>
      <c r="AR619" s="81"/>
      <c r="AS619" s="81"/>
      <c r="AT619" s="81"/>
      <c r="AU619" s="81"/>
      <c r="AV619" s="81"/>
      <c r="AW619" s="81"/>
      <c r="AX619" s="82">
        <v>2</v>
      </c>
      <c r="AY619" s="83">
        <v>272</v>
      </c>
      <c r="AZ619" s="149">
        <v>0.02</v>
      </c>
      <c r="BA619" s="84">
        <v>7.0000000000000001E-3</v>
      </c>
      <c r="BB619" s="83">
        <v>1</v>
      </c>
      <c r="BC619" s="83">
        <v>0</v>
      </c>
      <c r="BD619" s="83">
        <v>1.8</v>
      </c>
      <c r="BE619" s="83">
        <v>0.3</v>
      </c>
      <c r="BF619" s="83">
        <v>40.5</v>
      </c>
      <c r="BG619" s="28" t="s">
        <v>148</v>
      </c>
      <c r="BH619" s="85" t="s">
        <v>149</v>
      </c>
      <c r="BI619" s="85" t="s">
        <v>251</v>
      </c>
      <c r="BJ619" s="85"/>
      <c r="BK619" s="85">
        <v>5</v>
      </c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  <c r="CW619" s="85"/>
    </row>
    <row r="620" spans="1:101" s="86" customFormat="1" ht="31.5" customHeight="1" x14ac:dyDescent="0.35">
      <c r="A620" s="73">
        <v>2021</v>
      </c>
      <c r="B620" s="74">
        <v>2</v>
      </c>
      <c r="C620" s="288">
        <v>44231</v>
      </c>
      <c r="D620" s="74">
        <v>415</v>
      </c>
      <c r="E620" s="74">
        <v>657</v>
      </c>
      <c r="F620" s="74">
        <v>47</v>
      </c>
      <c r="G620" s="75" t="s">
        <v>252</v>
      </c>
      <c r="H620" s="76" t="s">
        <v>253</v>
      </c>
      <c r="I620" s="76" t="s">
        <v>191</v>
      </c>
      <c r="J620" s="76">
        <v>3</v>
      </c>
      <c r="K620" s="76">
        <v>1</v>
      </c>
      <c r="L620" s="285">
        <v>90</v>
      </c>
      <c r="M620" s="286">
        <v>83.7</v>
      </c>
      <c r="N620" s="287">
        <v>96.3</v>
      </c>
      <c r="O620" s="111"/>
      <c r="P620" s="111">
        <v>95</v>
      </c>
      <c r="Q620" s="111">
        <v>95</v>
      </c>
      <c r="R620" s="111"/>
      <c r="S620" s="111"/>
      <c r="T620" s="77"/>
      <c r="U620" s="77">
        <v>167</v>
      </c>
      <c r="V620" s="111"/>
      <c r="W620" s="111"/>
      <c r="X620" s="111"/>
      <c r="Y620" s="111"/>
      <c r="Z620" s="111"/>
      <c r="AA620" s="77"/>
      <c r="AB620" s="77"/>
      <c r="AC620" s="111"/>
      <c r="AD620" s="111"/>
      <c r="AE620" s="111"/>
      <c r="AF620" s="111"/>
      <c r="AG620" s="111"/>
      <c r="AH620" s="77"/>
      <c r="AI620" s="77"/>
      <c r="AJ620" s="78">
        <v>95</v>
      </c>
      <c r="AK620" s="79">
        <v>60</v>
      </c>
      <c r="AL620" s="80">
        <v>180</v>
      </c>
      <c r="AM620" s="77">
        <v>65</v>
      </c>
      <c r="AN620" s="77">
        <v>167</v>
      </c>
      <c r="AO620" s="81"/>
      <c r="AP620" s="81"/>
      <c r="AQ620" s="81">
        <v>2</v>
      </c>
      <c r="AR620" s="81"/>
      <c r="AS620" s="81"/>
      <c r="AT620" s="81"/>
      <c r="AU620" s="81"/>
      <c r="AV620" s="81"/>
      <c r="AW620" s="81"/>
      <c r="AX620" s="82">
        <v>2</v>
      </c>
      <c r="AY620" s="83">
        <v>257</v>
      </c>
      <c r="AZ620" s="149">
        <v>0.02</v>
      </c>
      <c r="BA620" s="84">
        <v>8.0000000000000002E-3</v>
      </c>
      <c r="BB620" s="83">
        <v>1</v>
      </c>
      <c r="BC620" s="83">
        <v>0</v>
      </c>
      <c r="BD620" s="83">
        <v>2.9</v>
      </c>
      <c r="BE620" s="83">
        <v>0.2</v>
      </c>
      <c r="BF620" s="83">
        <v>24.4</v>
      </c>
      <c r="BG620" s="28" t="s">
        <v>148</v>
      </c>
      <c r="BH620" s="85" t="s">
        <v>149</v>
      </c>
      <c r="BI620" s="85" t="s">
        <v>254</v>
      </c>
      <c r="BJ620" s="85"/>
      <c r="BK620" s="85">
        <v>5</v>
      </c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  <c r="CW620" s="85"/>
    </row>
    <row r="621" spans="1:101" s="86" customFormat="1" ht="31.5" customHeight="1" x14ac:dyDescent="0.35">
      <c r="A621" s="73">
        <v>2021</v>
      </c>
      <c r="B621" s="74">
        <v>2</v>
      </c>
      <c r="C621" s="288">
        <v>44231</v>
      </c>
      <c r="D621" s="74">
        <v>415</v>
      </c>
      <c r="E621" s="74">
        <v>658</v>
      </c>
      <c r="F621" s="74">
        <v>47</v>
      </c>
      <c r="G621" s="75" t="s">
        <v>255</v>
      </c>
      <c r="H621" s="76" t="s">
        <v>256</v>
      </c>
      <c r="I621" s="76" t="s">
        <v>191</v>
      </c>
      <c r="J621" s="76">
        <v>3</v>
      </c>
      <c r="K621" s="76">
        <v>1</v>
      </c>
      <c r="L621" s="285">
        <v>90</v>
      </c>
      <c r="M621" s="286">
        <v>83.7</v>
      </c>
      <c r="N621" s="287">
        <v>96.3</v>
      </c>
      <c r="O621" s="111"/>
      <c r="P621" s="111">
        <v>95</v>
      </c>
      <c r="Q621" s="111">
        <v>95</v>
      </c>
      <c r="R621" s="111"/>
      <c r="S621" s="111"/>
      <c r="T621" s="77"/>
      <c r="U621" s="77">
        <v>167</v>
      </c>
      <c r="V621" s="111"/>
      <c r="W621" s="111"/>
      <c r="X621" s="111"/>
      <c r="Y621" s="111"/>
      <c r="Z621" s="111"/>
      <c r="AA621" s="77"/>
      <c r="AB621" s="77"/>
      <c r="AC621" s="111"/>
      <c r="AD621" s="111"/>
      <c r="AE621" s="111"/>
      <c r="AF621" s="111"/>
      <c r="AG621" s="111"/>
      <c r="AH621" s="77"/>
      <c r="AI621" s="77"/>
      <c r="AJ621" s="78">
        <v>95</v>
      </c>
      <c r="AK621" s="79">
        <v>60</v>
      </c>
      <c r="AL621" s="80">
        <v>180</v>
      </c>
      <c r="AM621" s="77">
        <v>65</v>
      </c>
      <c r="AN621" s="77">
        <v>167</v>
      </c>
      <c r="AO621" s="81"/>
      <c r="AP621" s="81"/>
      <c r="AQ621" s="81">
        <v>2</v>
      </c>
      <c r="AR621" s="81"/>
      <c r="AS621" s="81"/>
      <c r="AT621" s="81"/>
      <c r="AU621" s="81"/>
      <c r="AV621" s="81"/>
      <c r="AW621" s="81"/>
      <c r="AX621" s="82">
        <v>2</v>
      </c>
      <c r="AY621" s="83">
        <v>257</v>
      </c>
      <c r="AZ621" s="149">
        <v>0.02</v>
      </c>
      <c r="BA621" s="84">
        <v>8.0000000000000002E-3</v>
      </c>
      <c r="BB621" s="83">
        <v>1</v>
      </c>
      <c r="BC621" s="83">
        <v>0</v>
      </c>
      <c r="BD621" s="83">
        <v>2.9</v>
      </c>
      <c r="BE621" s="83">
        <v>0.2</v>
      </c>
      <c r="BF621" s="83">
        <v>24.4</v>
      </c>
      <c r="BG621" s="28" t="s">
        <v>148</v>
      </c>
      <c r="BH621" s="85" t="s">
        <v>149</v>
      </c>
      <c r="BI621" s="85" t="s">
        <v>257</v>
      </c>
      <c r="BJ621" s="85"/>
      <c r="BK621" s="85">
        <v>5</v>
      </c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  <c r="CW621" s="85"/>
    </row>
    <row r="622" spans="1:101" s="86" customFormat="1" ht="31.5" customHeight="1" x14ac:dyDescent="0.35">
      <c r="A622" s="73">
        <v>2021</v>
      </c>
      <c r="B622" s="74">
        <v>2</v>
      </c>
      <c r="C622" s="288">
        <v>44231</v>
      </c>
      <c r="D622" s="74">
        <v>334</v>
      </c>
      <c r="E622" s="74">
        <v>254</v>
      </c>
      <c r="F622" s="74">
        <v>49</v>
      </c>
      <c r="G622" s="75" t="s">
        <v>189</v>
      </c>
      <c r="H622" s="76" t="s">
        <v>190</v>
      </c>
      <c r="I622" s="76" t="s">
        <v>191</v>
      </c>
      <c r="J622" s="76">
        <v>4</v>
      </c>
      <c r="K622" s="76">
        <v>2</v>
      </c>
      <c r="L622" s="285">
        <v>203</v>
      </c>
      <c r="M622" s="286">
        <v>188.79</v>
      </c>
      <c r="N622" s="287">
        <v>217.21</v>
      </c>
      <c r="O622" s="111"/>
      <c r="P622" s="111"/>
      <c r="Q622" s="111">
        <v>220</v>
      </c>
      <c r="R622" s="111"/>
      <c r="S622" s="111">
        <v>206</v>
      </c>
      <c r="T622" s="77"/>
      <c r="U622" s="77">
        <v>130</v>
      </c>
      <c r="V622" s="111">
        <v>195</v>
      </c>
      <c r="W622" s="111">
        <v>201</v>
      </c>
      <c r="X622" s="111">
        <v>215</v>
      </c>
      <c r="Y622" s="111">
        <v>211</v>
      </c>
      <c r="Z622" s="111">
        <v>209</v>
      </c>
      <c r="AA622" s="77">
        <v>146</v>
      </c>
      <c r="AB622" s="77">
        <v>142</v>
      </c>
      <c r="AC622" s="111"/>
      <c r="AD622" s="111"/>
      <c r="AE622" s="111"/>
      <c r="AF622" s="111"/>
      <c r="AG622" s="111"/>
      <c r="AH622" s="77"/>
      <c r="AI622" s="77"/>
      <c r="AJ622" s="78">
        <v>208.1</v>
      </c>
      <c r="AK622" s="79">
        <v>88</v>
      </c>
      <c r="AL622" s="80">
        <v>164</v>
      </c>
      <c r="AM622" s="77">
        <v>103</v>
      </c>
      <c r="AN622" s="77">
        <v>139</v>
      </c>
      <c r="AO622" s="81">
        <v>4</v>
      </c>
      <c r="AP622" s="81">
        <v>4</v>
      </c>
      <c r="AQ622" s="81">
        <v>5</v>
      </c>
      <c r="AR622" s="81">
        <v>1</v>
      </c>
      <c r="AS622" s="81">
        <v>1</v>
      </c>
      <c r="AT622" s="81"/>
      <c r="AU622" s="81"/>
      <c r="AV622" s="81"/>
      <c r="AW622" s="81"/>
      <c r="AX622" s="82">
        <v>14</v>
      </c>
      <c r="AY622" s="83">
        <v>2114</v>
      </c>
      <c r="AZ622" s="149">
        <v>0.02</v>
      </c>
      <c r="BA622" s="84">
        <v>7.0000000000000001E-3</v>
      </c>
      <c r="BB622" s="83">
        <v>1</v>
      </c>
      <c r="BC622" s="83">
        <v>0.1</v>
      </c>
      <c r="BD622" s="83">
        <v>10.4</v>
      </c>
      <c r="BE622" s="83">
        <v>2.9</v>
      </c>
      <c r="BF622" s="83">
        <v>439.9</v>
      </c>
      <c r="BG622" s="28" t="s">
        <v>148</v>
      </c>
      <c r="BH622" s="85" t="s">
        <v>184</v>
      </c>
      <c r="BI622" s="85" t="s">
        <v>192</v>
      </c>
      <c r="BJ622" s="85"/>
      <c r="BK622" s="85">
        <v>5</v>
      </c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  <c r="CW622" s="85"/>
    </row>
    <row r="623" spans="1:101" s="86" customFormat="1" ht="31.5" hidden="1" customHeight="1" x14ac:dyDescent="0.35">
      <c r="A623" s="73">
        <v>2021</v>
      </c>
      <c r="B623" s="74">
        <v>2</v>
      </c>
      <c r="C623" s="288">
        <v>44234</v>
      </c>
      <c r="D623" s="74">
        <v>384</v>
      </c>
      <c r="E623" s="74">
        <v>556</v>
      </c>
      <c r="F623" s="74">
        <v>2</v>
      </c>
      <c r="G623" s="75" t="s">
        <v>175</v>
      </c>
      <c r="H623" s="76" t="s">
        <v>176</v>
      </c>
      <c r="I623" s="76" t="s">
        <v>144</v>
      </c>
      <c r="J623" s="76">
        <v>1</v>
      </c>
      <c r="K623" s="76">
        <v>6</v>
      </c>
      <c r="L623" s="285">
        <v>1066</v>
      </c>
      <c r="M623" s="286">
        <v>1003.106</v>
      </c>
      <c r="N623" s="287">
        <v>1141.6859999999999</v>
      </c>
      <c r="O623" s="111"/>
      <c r="P623" s="111">
        <v>1157</v>
      </c>
      <c r="Q623" s="111">
        <v>1109</v>
      </c>
      <c r="R623" s="111">
        <v>1074</v>
      </c>
      <c r="S623" s="111">
        <v>1056</v>
      </c>
      <c r="T623" s="77">
        <v>131</v>
      </c>
      <c r="U623" s="77">
        <v>132</v>
      </c>
      <c r="V623" s="111">
        <v>1118</v>
      </c>
      <c r="W623" s="111">
        <v>1091</v>
      </c>
      <c r="X623" s="111">
        <v>1051</v>
      </c>
      <c r="Y623" s="111">
        <v>1047</v>
      </c>
      <c r="Z623" s="111">
        <v>1040</v>
      </c>
      <c r="AA623" s="77">
        <v>136</v>
      </c>
      <c r="AB623" s="77">
        <v>135</v>
      </c>
      <c r="AC623" s="111"/>
      <c r="AD623" s="111"/>
      <c r="AE623" s="111"/>
      <c r="AF623" s="111"/>
      <c r="AG623" s="111"/>
      <c r="AH623" s="77"/>
      <c r="AI623" s="77"/>
      <c r="AJ623" s="78">
        <v>1082.5999999999999</v>
      </c>
      <c r="AK623" s="79">
        <v>20</v>
      </c>
      <c r="AL623" s="80">
        <v>180</v>
      </c>
      <c r="AM623" s="77">
        <v>27</v>
      </c>
      <c r="AN623" s="77">
        <v>134</v>
      </c>
      <c r="AO623" s="81">
        <v>2</v>
      </c>
      <c r="AP623" s="81">
        <v>3</v>
      </c>
      <c r="AQ623" s="81">
        <v>2</v>
      </c>
      <c r="AR623" s="81"/>
      <c r="AS623" s="81">
        <v>3</v>
      </c>
      <c r="AT623" s="81"/>
      <c r="AU623" s="81"/>
      <c r="AV623" s="81"/>
      <c r="AW623" s="81"/>
      <c r="AX623" s="82">
        <v>11</v>
      </c>
      <c r="AY623" s="83">
        <v>587</v>
      </c>
      <c r="AZ623" s="149">
        <v>1.4999999999999999E-2</v>
      </c>
      <c r="BA623" s="84">
        <v>1.9E-2</v>
      </c>
      <c r="BB623" s="83"/>
      <c r="BC623" s="83">
        <v>0</v>
      </c>
      <c r="BD623" s="83">
        <v>0.6</v>
      </c>
      <c r="BE623" s="83">
        <v>11.9</v>
      </c>
      <c r="BF623" s="83">
        <v>635.5</v>
      </c>
      <c r="BG623" s="28" t="s">
        <v>153</v>
      </c>
      <c r="BH623" s="85" t="s">
        <v>154</v>
      </c>
      <c r="BI623" s="85" t="s">
        <v>177</v>
      </c>
      <c r="BJ623" s="85"/>
      <c r="BK623" s="85">
        <v>5</v>
      </c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  <c r="CW623" s="85"/>
    </row>
    <row r="624" spans="1:101" s="86" customFormat="1" ht="31.5" hidden="1" customHeight="1" x14ac:dyDescent="0.35">
      <c r="A624" s="73">
        <v>2021</v>
      </c>
      <c r="B624" s="74">
        <v>2</v>
      </c>
      <c r="C624" s="288">
        <v>44234</v>
      </c>
      <c r="D624" s="74">
        <v>384</v>
      </c>
      <c r="E624" s="74">
        <v>557</v>
      </c>
      <c r="F624" s="74">
        <v>2</v>
      </c>
      <c r="G624" s="75" t="s">
        <v>178</v>
      </c>
      <c r="H624" s="76" t="s">
        <v>179</v>
      </c>
      <c r="I624" s="76" t="s">
        <v>144</v>
      </c>
      <c r="J624" s="76">
        <v>1</v>
      </c>
      <c r="K624" s="76">
        <v>6</v>
      </c>
      <c r="L624" s="285">
        <v>182</v>
      </c>
      <c r="M624" s="286">
        <v>171.262</v>
      </c>
      <c r="N624" s="287">
        <v>194.922</v>
      </c>
      <c r="O624" s="111"/>
      <c r="P624" s="111">
        <v>209</v>
      </c>
      <c r="Q624" s="111">
        <v>190</v>
      </c>
      <c r="R624" s="111">
        <v>193</v>
      </c>
      <c r="S624" s="111">
        <v>191</v>
      </c>
      <c r="T624" s="77">
        <v>131</v>
      </c>
      <c r="U624" s="77">
        <v>132</v>
      </c>
      <c r="V624" s="111">
        <v>203</v>
      </c>
      <c r="W624" s="111">
        <v>193</v>
      </c>
      <c r="X624" s="111">
        <v>187</v>
      </c>
      <c r="Y624" s="111">
        <v>192</v>
      </c>
      <c r="Z624" s="111">
        <v>193</v>
      </c>
      <c r="AA624" s="77">
        <v>136</v>
      </c>
      <c r="AB624" s="77">
        <v>135</v>
      </c>
      <c r="AC624" s="111"/>
      <c r="AD624" s="111"/>
      <c r="AE624" s="111"/>
      <c r="AF624" s="111"/>
      <c r="AG624" s="111"/>
      <c r="AH624" s="77"/>
      <c r="AI624" s="77"/>
      <c r="AJ624" s="78">
        <v>194.6</v>
      </c>
      <c r="AK624" s="79">
        <v>20</v>
      </c>
      <c r="AL624" s="80">
        <v>180</v>
      </c>
      <c r="AM624" s="77">
        <v>27</v>
      </c>
      <c r="AN624" s="77">
        <v>134</v>
      </c>
      <c r="AO624" s="81">
        <v>2</v>
      </c>
      <c r="AP624" s="81">
        <v>2</v>
      </c>
      <c r="AQ624" s="81">
        <v>3</v>
      </c>
      <c r="AR624" s="81"/>
      <c r="AS624" s="81">
        <v>3</v>
      </c>
      <c r="AT624" s="81"/>
      <c r="AU624" s="81"/>
      <c r="AV624" s="81"/>
      <c r="AW624" s="81"/>
      <c r="AX624" s="82">
        <v>9</v>
      </c>
      <c r="AY624" s="83">
        <v>585</v>
      </c>
      <c r="AZ624" s="149">
        <v>1.4999999999999999E-2</v>
      </c>
      <c r="BA624" s="84">
        <v>1.4999999999999999E-2</v>
      </c>
      <c r="BB624" s="83">
        <v>1</v>
      </c>
      <c r="BC624" s="83">
        <v>0</v>
      </c>
      <c r="BD624" s="83">
        <v>3.2</v>
      </c>
      <c r="BE624" s="83">
        <v>1.8</v>
      </c>
      <c r="BF624" s="83">
        <v>113.8</v>
      </c>
      <c r="BG624" s="28" t="s">
        <v>153</v>
      </c>
      <c r="BH624" s="85" t="s">
        <v>154</v>
      </c>
      <c r="BI624" s="85" t="s">
        <v>177</v>
      </c>
      <c r="BJ624" s="85" t="s">
        <v>180</v>
      </c>
      <c r="BK624" s="85">
        <v>5</v>
      </c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  <c r="CW624" s="85"/>
    </row>
    <row r="625" spans="1:101" s="86" customFormat="1" ht="31.5" customHeight="1" x14ac:dyDescent="0.35">
      <c r="A625" s="73">
        <v>2021</v>
      </c>
      <c r="B625" s="74">
        <v>2</v>
      </c>
      <c r="C625" s="288">
        <v>44234</v>
      </c>
      <c r="D625" s="74">
        <v>377</v>
      </c>
      <c r="E625" s="74">
        <v>439</v>
      </c>
      <c r="F625" s="74">
        <v>3</v>
      </c>
      <c r="G625" s="75" t="s">
        <v>146</v>
      </c>
      <c r="H625" s="76" t="s">
        <v>147</v>
      </c>
      <c r="I625" s="76" t="s">
        <v>144</v>
      </c>
      <c r="J625" s="76">
        <v>4</v>
      </c>
      <c r="K625" s="76">
        <v>1</v>
      </c>
      <c r="L625" s="285">
        <v>343</v>
      </c>
      <c r="M625" s="286">
        <v>308.7</v>
      </c>
      <c r="N625" s="287">
        <v>377.3</v>
      </c>
      <c r="O625" s="111"/>
      <c r="P625" s="111">
        <v>357</v>
      </c>
      <c r="Q625" s="111">
        <v>361</v>
      </c>
      <c r="R625" s="111">
        <v>366</v>
      </c>
      <c r="S625" s="111">
        <v>344</v>
      </c>
      <c r="T625" s="77">
        <v>204</v>
      </c>
      <c r="U625" s="77">
        <v>207</v>
      </c>
      <c r="V625" s="111">
        <v>365</v>
      </c>
      <c r="W625" s="111"/>
      <c r="X625" s="111"/>
      <c r="Y625" s="111"/>
      <c r="Z625" s="111"/>
      <c r="AA625" s="77">
        <v>320</v>
      </c>
      <c r="AB625" s="77">
        <v>335</v>
      </c>
      <c r="AC625" s="111"/>
      <c r="AD625" s="111"/>
      <c r="AE625" s="111"/>
      <c r="AF625" s="111"/>
      <c r="AG625" s="111"/>
      <c r="AH625" s="77"/>
      <c r="AI625" s="77"/>
      <c r="AJ625" s="78">
        <v>358.6</v>
      </c>
      <c r="AK625" s="79">
        <v>45</v>
      </c>
      <c r="AL625" s="80">
        <v>320</v>
      </c>
      <c r="AM625" s="77">
        <v>54</v>
      </c>
      <c r="AN625" s="77">
        <v>267</v>
      </c>
      <c r="AO625" s="81">
        <v>3</v>
      </c>
      <c r="AP625" s="81">
        <v>2</v>
      </c>
      <c r="AQ625" s="81">
        <v>7</v>
      </c>
      <c r="AR625" s="81"/>
      <c r="AS625" s="81">
        <v>6</v>
      </c>
      <c r="AT625" s="81"/>
      <c r="AU625" s="81"/>
      <c r="AV625" s="81"/>
      <c r="AW625" s="81"/>
      <c r="AX625" s="82">
        <v>18</v>
      </c>
      <c r="AY625" s="83">
        <v>553</v>
      </c>
      <c r="AZ625" s="149">
        <v>1.4999999999999999E-2</v>
      </c>
      <c r="BA625" s="84">
        <v>3.3000000000000002E-2</v>
      </c>
      <c r="BB625" s="83"/>
      <c r="BC625" s="83">
        <v>0.1</v>
      </c>
      <c r="BD625" s="83">
        <v>1.6</v>
      </c>
      <c r="BE625" s="83">
        <v>6.5</v>
      </c>
      <c r="BF625" s="83">
        <v>198.3</v>
      </c>
      <c r="BG625" s="28" t="s">
        <v>148</v>
      </c>
      <c r="BH625" s="85" t="s">
        <v>149</v>
      </c>
      <c r="BI625" s="85" t="s">
        <v>150</v>
      </c>
      <c r="BJ625" s="85"/>
      <c r="BK625" s="85">
        <v>5</v>
      </c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  <c r="CW625" s="85"/>
    </row>
    <row r="626" spans="1:101" s="86" customFormat="1" ht="31.5" hidden="1" customHeight="1" x14ac:dyDescent="0.35">
      <c r="A626" s="73">
        <v>2021</v>
      </c>
      <c r="B626" s="74">
        <v>2</v>
      </c>
      <c r="C626" s="288">
        <v>44234</v>
      </c>
      <c r="D626" s="74">
        <v>1</v>
      </c>
      <c r="E626" s="74">
        <v>1</v>
      </c>
      <c r="F626" s="74">
        <v>4</v>
      </c>
      <c r="G626" s="75" t="s">
        <v>328</v>
      </c>
      <c r="H626" s="76" t="s">
        <v>329</v>
      </c>
      <c r="I626" s="76" t="s">
        <v>144</v>
      </c>
      <c r="J626" s="76">
        <v>3</v>
      </c>
      <c r="K626" s="76">
        <v>2</v>
      </c>
      <c r="L626" s="285">
        <v>111</v>
      </c>
      <c r="M626" s="286">
        <v>103.23</v>
      </c>
      <c r="N626" s="287">
        <v>118.77</v>
      </c>
      <c r="O626" s="111"/>
      <c r="P626" s="111"/>
      <c r="Q626" s="111"/>
      <c r="R626" s="111"/>
      <c r="S626" s="111"/>
      <c r="T626" s="77"/>
      <c r="U626" s="77"/>
      <c r="V626" s="111">
        <v>105</v>
      </c>
      <c r="W626" s="111">
        <v>115</v>
      </c>
      <c r="X626" s="111">
        <v>119</v>
      </c>
      <c r="Y626" s="111">
        <v>112</v>
      </c>
      <c r="Z626" s="111">
        <v>116</v>
      </c>
      <c r="AA626" s="77">
        <v>83</v>
      </c>
      <c r="AB626" s="77">
        <v>82</v>
      </c>
      <c r="AC626" s="111"/>
      <c r="AD626" s="111"/>
      <c r="AE626" s="111"/>
      <c r="AF626" s="111"/>
      <c r="AG626" s="111"/>
      <c r="AH626" s="77"/>
      <c r="AI626" s="77"/>
      <c r="AJ626" s="78">
        <v>113.4</v>
      </c>
      <c r="AK626" s="79">
        <v>108</v>
      </c>
      <c r="AL626" s="80">
        <v>100</v>
      </c>
      <c r="AM626" s="77">
        <v>131</v>
      </c>
      <c r="AN626" s="77">
        <v>83</v>
      </c>
      <c r="AO626" s="81">
        <v>7</v>
      </c>
      <c r="AP626" s="81">
        <v>2</v>
      </c>
      <c r="AQ626" s="81">
        <v>6</v>
      </c>
      <c r="AR626" s="81"/>
      <c r="AS626" s="81"/>
      <c r="AT626" s="81"/>
      <c r="AU626" s="81"/>
      <c r="AV626" s="81"/>
      <c r="AW626" s="81"/>
      <c r="AX626" s="82">
        <v>15</v>
      </c>
      <c r="AY626" s="83">
        <v>2511</v>
      </c>
      <c r="AZ626" s="149">
        <v>1.4999999999999999E-2</v>
      </c>
      <c r="BA626" s="84">
        <v>6.0000000000000001E-3</v>
      </c>
      <c r="BB626" s="83">
        <v>1</v>
      </c>
      <c r="BC626" s="83">
        <v>0.1</v>
      </c>
      <c r="BD626" s="83">
        <v>22.6</v>
      </c>
      <c r="BE626" s="83">
        <v>1.7</v>
      </c>
      <c r="BF626" s="83">
        <v>284.7</v>
      </c>
      <c r="BG626" s="28" t="s">
        <v>229</v>
      </c>
      <c r="BH626" s="85" t="s">
        <v>229</v>
      </c>
      <c r="BI626" s="85"/>
      <c r="BJ626" s="85"/>
      <c r="BK626" s="85">
        <v>5</v>
      </c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  <c r="CW626" s="85"/>
    </row>
    <row r="627" spans="1:101" s="86" customFormat="1" ht="31.5" hidden="1" customHeight="1" x14ac:dyDescent="0.35">
      <c r="A627" s="73">
        <v>2021</v>
      </c>
      <c r="B627" s="74">
        <v>2</v>
      </c>
      <c r="C627" s="288">
        <v>44234</v>
      </c>
      <c r="D627" s="74">
        <v>1</v>
      </c>
      <c r="E627" s="74">
        <v>2</v>
      </c>
      <c r="F627" s="74">
        <v>4</v>
      </c>
      <c r="G627" s="75" t="s">
        <v>330</v>
      </c>
      <c r="H627" s="76" t="s">
        <v>331</v>
      </c>
      <c r="I627" s="76" t="s">
        <v>144</v>
      </c>
      <c r="J627" s="76">
        <v>3</v>
      </c>
      <c r="K627" s="76">
        <v>2</v>
      </c>
      <c r="L627" s="285">
        <v>113</v>
      </c>
      <c r="M627" s="286">
        <v>105.09</v>
      </c>
      <c r="N627" s="287">
        <v>120.91</v>
      </c>
      <c r="O627" s="111"/>
      <c r="P627" s="111"/>
      <c r="Q627" s="111"/>
      <c r="R627" s="111"/>
      <c r="S627" s="111"/>
      <c r="T627" s="77"/>
      <c r="U627" s="77"/>
      <c r="V627" s="111">
        <v>100</v>
      </c>
      <c r="W627" s="111">
        <v>109</v>
      </c>
      <c r="X627" s="111">
        <v>111</v>
      </c>
      <c r="Y627" s="111">
        <v>108</v>
      </c>
      <c r="Z627" s="111">
        <v>106</v>
      </c>
      <c r="AA627" s="77">
        <v>83</v>
      </c>
      <c r="AB627" s="77">
        <v>82</v>
      </c>
      <c r="AC627" s="111"/>
      <c r="AD627" s="111"/>
      <c r="AE627" s="111"/>
      <c r="AF627" s="111"/>
      <c r="AG627" s="111"/>
      <c r="AH627" s="77"/>
      <c r="AI627" s="77"/>
      <c r="AJ627" s="78">
        <v>106.8</v>
      </c>
      <c r="AK627" s="79">
        <v>108</v>
      </c>
      <c r="AL627" s="80">
        <v>100</v>
      </c>
      <c r="AM627" s="77">
        <v>131</v>
      </c>
      <c r="AN627" s="77">
        <v>83</v>
      </c>
      <c r="AO627" s="81">
        <v>8</v>
      </c>
      <c r="AP627" s="81">
        <v>2</v>
      </c>
      <c r="AQ627" s="81">
        <v>4</v>
      </c>
      <c r="AR627" s="81"/>
      <c r="AS627" s="81"/>
      <c r="AT627" s="81"/>
      <c r="AU627" s="81"/>
      <c r="AV627" s="81"/>
      <c r="AW627" s="81"/>
      <c r="AX627" s="82">
        <v>14</v>
      </c>
      <c r="AY627" s="83">
        <v>2510</v>
      </c>
      <c r="AZ627" s="149">
        <v>1.4999999999999999E-2</v>
      </c>
      <c r="BA627" s="84">
        <v>6.0000000000000001E-3</v>
      </c>
      <c r="BB627" s="83">
        <v>1</v>
      </c>
      <c r="BC627" s="83">
        <v>0.1</v>
      </c>
      <c r="BD627" s="83">
        <v>22.2</v>
      </c>
      <c r="BE627" s="83">
        <v>1.5</v>
      </c>
      <c r="BF627" s="83">
        <v>268.10000000000002</v>
      </c>
      <c r="BG627" s="28" t="s">
        <v>229</v>
      </c>
      <c r="BH627" s="85" t="s">
        <v>229</v>
      </c>
      <c r="BI627" s="85"/>
      <c r="BJ627" s="85"/>
      <c r="BK627" s="85">
        <v>5</v>
      </c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  <c r="CW627" s="85"/>
    </row>
    <row r="628" spans="1:101" s="86" customFormat="1" ht="31.5" customHeight="1" x14ac:dyDescent="0.35">
      <c r="A628" s="73">
        <v>2021</v>
      </c>
      <c r="B628" s="74">
        <v>2</v>
      </c>
      <c r="C628" s="288">
        <v>44234</v>
      </c>
      <c r="D628" s="74">
        <v>34</v>
      </c>
      <c r="E628" s="74">
        <v>99</v>
      </c>
      <c r="F628" s="74">
        <v>5</v>
      </c>
      <c r="G628" s="75" t="s">
        <v>299</v>
      </c>
      <c r="H628" s="76" t="s">
        <v>300</v>
      </c>
      <c r="I628" s="76" t="s">
        <v>144</v>
      </c>
      <c r="J628" s="76">
        <v>4</v>
      </c>
      <c r="K628" s="76">
        <v>6</v>
      </c>
      <c r="L628" s="285">
        <v>20</v>
      </c>
      <c r="M628" s="286">
        <v>18.600000000000001</v>
      </c>
      <c r="N628" s="287">
        <v>21.4</v>
      </c>
      <c r="O628" s="111"/>
      <c r="P628" s="111">
        <v>20</v>
      </c>
      <c r="Q628" s="111">
        <v>20</v>
      </c>
      <c r="R628" s="111"/>
      <c r="S628" s="111"/>
      <c r="T628" s="77">
        <v>95</v>
      </c>
      <c r="U628" s="77"/>
      <c r="V628" s="111"/>
      <c r="W628" s="111"/>
      <c r="X628" s="111"/>
      <c r="Y628" s="111"/>
      <c r="Z628" s="111"/>
      <c r="AA628" s="77"/>
      <c r="AB628" s="77"/>
      <c r="AC628" s="111"/>
      <c r="AD628" s="111"/>
      <c r="AE628" s="111"/>
      <c r="AF628" s="111"/>
      <c r="AG628" s="111"/>
      <c r="AH628" s="77"/>
      <c r="AI628" s="77"/>
      <c r="AJ628" s="78">
        <v>20.3</v>
      </c>
      <c r="AK628" s="79">
        <v>140</v>
      </c>
      <c r="AL628" s="80">
        <v>103</v>
      </c>
      <c r="AM628" s="77">
        <v>152</v>
      </c>
      <c r="AN628" s="77">
        <v>95</v>
      </c>
      <c r="AO628" s="81">
        <v>2</v>
      </c>
      <c r="AP628" s="81">
        <v>1</v>
      </c>
      <c r="AQ628" s="81"/>
      <c r="AR628" s="81"/>
      <c r="AS628" s="81">
        <v>2</v>
      </c>
      <c r="AT628" s="81"/>
      <c r="AU628" s="81"/>
      <c r="AV628" s="81"/>
      <c r="AW628" s="81"/>
      <c r="AX628" s="82">
        <v>5</v>
      </c>
      <c r="AY628" s="83">
        <v>941</v>
      </c>
      <c r="AZ628" s="149">
        <v>1.4999999999999999E-2</v>
      </c>
      <c r="BA628" s="84">
        <v>5.0000000000000001E-3</v>
      </c>
      <c r="BB628" s="83">
        <v>1</v>
      </c>
      <c r="BC628" s="83">
        <v>0.3</v>
      </c>
      <c r="BD628" s="83">
        <v>47.1</v>
      </c>
      <c r="BE628" s="83">
        <v>0.1</v>
      </c>
      <c r="BF628" s="83">
        <v>19.100000000000001</v>
      </c>
      <c r="BG628" s="28" t="s">
        <v>148</v>
      </c>
      <c r="BH628" s="85" t="s">
        <v>149</v>
      </c>
      <c r="BI628" s="85" t="s">
        <v>301</v>
      </c>
      <c r="BJ628" s="85"/>
      <c r="BK628" s="85">
        <v>5</v>
      </c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  <c r="CW628" s="85"/>
    </row>
    <row r="629" spans="1:101" s="86" customFormat="1" ht="31.5" customHeight="1" x14ac:dyDescent="0.35">
      <c r="A629" s="73">
        <v>2021</v>
      </c>
      <c r="B629" s="74">
        <v>2</v>
      </c>
      <c r="C629" s="288">
        <v>44234</v>
      </c>
      <c r="D629" s="74">
        <v>34</v>
      </c>
      <c r="E629" s="74">
        <v>100</v>
      </c>
      <c r="F629" s="74">
        <v>5</v>
      </c>
      <c r="G629" s="75" t="s">
        <v>302</v>
      </c>
      <c r="H629" s="76" t="s">
        <v>303</v>
      </c>
      <c r="I629" s="76" t="s">
        <v>144</v>
      </c>
      <c r="J629" s="76">
        <v>4</v>
      </c>
      <c r="K629" s="76">
        <v>6</v>
      </c>
      <c r="L629" s="285">
        <v>20</v>
      </c>
      <c r="M629" s="286">
        <v>18.600000000000001</v>
      </c>
      <c r="N629" s="287">
        <v>21.4</v>
      </c>
      <c r="O629" s="111"/>
      <c r="P629" s="111">
        <v>20</v>
      </c>
      <c r="Q629" s="111">
        <v>20</v>
      </c>
      <c r="R629" s="111"/>
      <c r="S629" s="111"/>
      <c r="T629" s="77">
        <v>95</v>
      </c>
      <c r="U629" s="77"/>
      <c r="V629" s="111"/>
      <c r="W629" s="111"/>
      <c r="X629" s="111"/>
      <c r="Y629" s="111"/>
      <c r="Z629" s="111"/>
      <c r="AA629" s="77"/>
      <c r="AB629" s="77"/>
      <c r="AC629" s="111"/>
      <c r="AD629" s="111"/>
      <c r="AE629" s="111"/>
      <c r="AF629" s="111"/>
      <c r="AG629" s="111"/>
      <c r="AH629" s="77"/>
      <c r="AI629" s="77"/>
      <c r="AJ629" s="78">
        <v>20.3</v>
      </c>
      <c r="AK629" s="79">
        <v>140</v>
      </c>
      <c r="AL629" s="80">
        <v>103</v>
      </c>
      <c r="AM629" s="77">
        <v>152</v>
      </c>
      <c r="AN629" s="77">
        <v>95</v>
      </c>
      <c r="AO629" s="81">
        <v>2</v>
      </c>
      <c r="AP629" s="81">
        <v>1</v>
      </c>
      <c r="AQ629" s="81"/>
      <c r="AR629" s="81"/>
      <c r="AS629" s="81">
        <v>2</v>
      </c>
      <c r="AT629" s="81"/>
      <c r="AU629" s="81"/>
      <c r="AV629" s="81"/>
      <c r="AW629" s="81"/>
      <c r="AX629" s="82">
        <v>5</v>
      </c>
      <c r="AY629" s="83">
        <v>941</v>
      </c>
      <c r="AZ629" s="149">
        <v>1.4999999999999999E-2</v>
      </c>
      <c r="BA629" s="84">
        <v>5.0000000000000001E-3</v>
      </c>
      <c r="BB629" s="83">
        <v>1</v>
      </c>
      <c r="BC629" s="83">
        <v>0.3</v>
      </c>
      <c r="BD629" s="83">
        <v>47.1</v>
      </c>
      <c r="BE629" s="83">
        <v>0.1</v>
      </c>
      <c r="BF629" s="83">
        <v>19.100000000000001</v>
      </c>
      <c r="BG629" s="28" t="s">
        <v>148</v>
      </c>
      <c r="BH629" s="85" t="s">
        <v>149</v>
      </c>
      <c r="BI629" s="85" t="s">
        <v>304</v>
      </c>
      <c r="BJ629" s="85"/>
      <c r="BK629" s="85">
        <v>5</v>
      </c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  <c r="CW629" s="85"/>
    </row>
    <row r="630" spans="1:101" s="86" customFormat="1" ht="31.5" customHeight="1" x14ac:dyDescent="0.35">
      <c r="A630" s="73">
        <v>2021</v>
      </c>
      <c r="B630" s="74">
        <v>2</v>
      </c>
      <c r="C630" s="288">
        <v>44234</v>
      </c>
      <c r="D630" s="74">
        <v>34</v>
      </c>
      <c r="E630" s="74">
        <v>101</v>
      </c>
      <c r="F630" s="74">
        <v>5</v>
      </c>
      <c r="G630" s="75" t="s">
        <v>305</v>
      </c>
      <c r="H630" s="76" t="s">
        <v>306</v>
      </c>
      <c r="I630" s="76" t="s">
        <v>144</v>
      </c>
      <c r="J630" s="76">
        <v>4</v>
      </c>
      <c r="K630" s="76">
        <v>6</v>
      </c>
      <c r="L630" s="285">
        <v>20</v>
      </c>
      <c r="M630" s="286">
        <v>18.600000000000001</v>
      </c>
      <c r="N630" s="287">
        <v>21.4</v>
      </c>
      <c r="O630" s="111"/>
      <c r="P630" s="111">
        <v>20</v>
      </c>
      <c r="Q630" s="111">
        <v>20</v>
      </c>
      <c r="R630" s="111"/>
      <c r="S630" s="111"/>
      <c r="T630" s="77">
        <v>95</v>
      </c>
      <c r="U630" s="77"/>
      <c r="V630" s="111"/>
      <c r="W630" s="111"/>
      <c r="X630" s="111"/>
      <c r="Y630" s="111"/>
      <c r="Z630" s="111"/>
      <c r="AA630" s="77"/>
      <c r="AB630" s="77"/>
      <c r="AC630" s="111"/>
      <c r="AD630" s="111"/>
      <c r="AE630" s="111"/>
      <c r="AF630" s="111"/>
      <c r="AG630" s="111"/>
      <c r="AH630" s="77"/>
      <c r="AI630" s="77"/>
      <c r="AJ630" s="78">
        <v>20.3</v>
      </c>
      <c r="AK630" s="79">
        <v>140</v>
      </c>
      <c r="AL630" s="80">
        <v>103</v>
      </c>
      <c r="AM630" s="77">
        <v>152</v>
      </c>
      <c r="AN630" s="77">
        <v>95</v>
      </c>
      <c r="AO630" s="81">
        <v>2</v>
      </c>
      <c r="AP630" s="81">
        <v>1</v>
      </c>
      <c r="AQ630" s="81"/>
      <c r="AR630" s="81"/>
      <c r="AS630" s="81">
        <v>2</v>
      </c>
      <c r="AT630" s="81"/>
      <c r="AU630" s="81"/>
      <c r="AV630" s="81"/>
      <c r="AW630" s="81"/>
      <c r="AX630" s="82">
        <v>5</v>
      </c>
      <c r="AY630" s="83">
        <v>941</v>
      </c>
      <c r="AZ630" s="149">
        <v>1.4999999999999999E-2</v>
      </c>
      <c r="BA630" s="84">
        <v>5.0000000000000001E-3</v>
      </c>
      <c r="BB630" s="83">
        <v>1</v>
      </c>
      <c r="BC630" s="83">
        <v>0.3</v>
      </c>
      <c r="BD630" s="83">
        <v>47.1</v>
      </c>
      <c r="BE630" s="83">
        <v>0.1</v>
      </c>
      <c r="BF630" s="83">
        <v>19.100000000000001</v>
      </c>
      <c r="BG630" s="28" t="s">
        <v>148</v>
      </c>
      <c r="BH630" s="85" t="s">
        <v>149</v>
      </c>
      <c r="BI630" s="85" t="s">
        <v>307</v>
      </c>
      <c r="BJ630" s="85"/>
      <c r="BK630" s="85">
        <v>5</v>
      </c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  <c r="CW630" s="85"/>
    </row>
    <row r="631" spans="1:101" s="86" customFormat="1" ht="31.5" customHeight="1" x14ac:dyDescent="0.35">
      <c r="A631" s="73">
        <v>2021</v>
      </c>
      <c r="B631" s="74">
        <v>2</v>
      </c>
      <c r="C631" s="288">
        <v>44234</v>
      </c>
      <c r="D631" s="74">
        <v>34</v>
      </c>
      <c r="E631" s="74">
        <v>102</v>
      </c>
      <c r="F631" s="74">
        <v>5</v>
      </c>
      <c r="G631" s="75" t="s">
        <v>308</v>
      </c>
      <c r="H631" s="76" t="s">
        <v>309</v>
      </c>
      <c r="I631" s="76" t="s">
        <v>144</v>
      </c>
      <c r="J631" s="76">
        <v>4</v>
      </c>
      <c r="K631" s="76">
        <v>6</v>
      </c>
      <c r="L631" s="285">
        <v>20</v>
      </c>
      <c r="M631" s="286">
        <v>18.600000000000001</v>
      </c>
      <c r="N631" s="287">
        <v>21.4</v>
      </c>
      <c r="O631" s="111"/>
      <c r="P631" s="111">
        <v>20</v>
      </c>
      <c r="Q631" s="111">
        <v>20</v>
      </c>
      <c r="R631" s="111"/>
      <c r="S631" s="111"/>
      <c r="T631" s="77">
        <v>95</v>
      </c>
      <c r="U631" s="77"/>
      <c r="V631" s="111"/>
      <c r="W631" s="111"/>
      <c r="X631" s="111"/>
      <c r="Y631" s="111"/>
      <c r="Z631" s="111"/>
      <c r="AA631" s="77"/>
      <c r="AB631" s="77"/>
      <c r="AC631" s="111"/>
      <c r="AD631" s="111"/>
      <c r="AE631" s="111"/>
      <c r="AF631" s="111"/>
      <c r="AG631" s="111"/>
      <c r="AH631" s="77"/>
      <c r="AI631" s="77"/>
      <c r="AJ631" s="78">
        <v>20.3</v>
      </c>
      <c r="AK631" s="79">
        <v>140</v>
      </c>
      <c r="AL631" s="80">
        <v>103</v>
      </c>
      <c r="AM631" s="77">
        <v>152</v>
      </c>
      <c r="AN631" s="77">
        <v>95</v>
      </c>
      <c r="AO631" s="81">
        <v>2</v>
      </c>
      <c r="AP631" s="81">
        <v>1</v>
      </c>
      <c r="AQ631" s="81"/>
      <c r="AR631" s="81"/>
      <c r="AS631" s="81">
        <v>2</v>
      </c>
      <c r="AT631" s="81"/>
      <c r="AU631" s="81"/>
      <c r="AV631" s="81"/>
      <c r="AW631" s="81"/>
      <c r="AX631" s="82">
        <v>5</v>
      </c>
      <c r="AY631" s="83">
        <v>941</v>
      </c>
      <c r="AZ631" s="149">
        <v>1.4999999999999999E-2</v>
      </c>
      <c r="BA631" s="84">
        <v>5.0000000000000001E-3</v>
      </c>
      <c r="BB631" s="83">
        <v>1</v>
      </c>
      <c r="BC631" s="83">
        <v>0.3</v>
      </c>
      <c r="BD631" s="83">
        <v>47.1</v>
      </c>
      <c r="BE631" s="83">
        <v>0.1</v>
      </c>
      <c r="BF631" s="83">
        <v>19.100000000000001</v>
      </c>
      <c r="BG631" s="28" t="s">
        <v>148</v>
      </c>
      <c r="BH631" s="85" t="s">
        <v>149</v>
      </c>
      <c r="BI631" s="85" t="s">
        <v>310</v>
      </c>
      <c r="BJ631" s="85"/>
      <c r="BK631" s="85">
        <v>5</v>
      </c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  <c r="CW631" s="85"/>
    </row>
    <row r="632" spans="1:101" s="86" customFormat="1" ht="31.5" customHeight="1" x14ac:dyDescent="0.35">
      <c r="A632" s="73">
        <v>2021</v>
      </c>
      <c r="B632" s="74">
        <v>2</v>
      </c>
      <c r="C632" s="288">
        <v>44234</v>
      </c>
      <c r="D632" s="74">
        <v>34</v>
      </c>
      <c r="E632" s="74">
        <v>103</v>
      </c>
      <c r="F632" s="74">
        <v>5</v>
      </c>
      <c r="G632" s="75" t="s">
        <v>311</v>
      </c>
      <c r="H632" s="76" t="s">
        <v>312</v>
      </c>
      <c r="I632" s="76" t="s">
        <v>144</v>
      </c>
      <c r="J632" s="76">
        <v>4</v>
      </c>
      <c r="K632" s="76">
        <v>6</v>
      </c>
      <c r="L632" s="285">
        <v>89</v>
      </c>
      <c r="M632" s="286">
        <v>82.77</v>
      </c>
      <c r="N632" s="287">
        <v>95.23</v>
      </c>
      <c r="O632" s="87"/>
      <c r="P632" s="87">
        <v>83</v>
      </c>
      <c r="Q632" s="87">
        <v>86</v>
      </c>
      <c r="R632" s="87"/>
      <c r="S632" s="87"/>
      <c r="T632" s="77">
        <v>95</v>
      </c>
      <c r="U632" s="110"/>
      <c r="V632" s="87"/>
      <c r="W632" s="87"/>
      <c r="X632" s="87"/>
      <c r="Y632" s="87"/>
      <c r="Z632" s="87"/>
      <c r="AA632" s="88"/>
      <c r="AB632" s="89"/>
      <c r="AC632" s="87"/>
      <c r="AD632" s="87"/>
      <c r="AE632" s="87"/>
      <c r="AF632" s="87"/>
      <c r="AG632" s="87"/>
      <c r="AH632" s="77"/>
      <c r="AI632" s="110"/>
      <c r="AJ632" s="78">
        <v>84.3</v>
      </c>
      <c r="AK632" s="79">
        <v>140</v>
      </c>
      <c r="AL632" s="80">
        <v>103</v>
      </c>
      <c r="AM632" s="77">
        <v>152</v>
      </c>
      <c r="AN632" s="77">
        <v>95</v>
      </c>
      <c r="AO632" s="81">
        <v>2</v>
      </c>
      <c r="AP632" s="81">
        <v>3</v>
      </c>
      <c r="AQ632" s="81"/>
      <c r="AR632" s="81"/>
      <c r="AS632" s="81">
        <v>2</v>
      </c>
      <c r="AT632" s="81"/>
      <c r="AU632" s="81"/>
      <c r="AV632" s="81"/>
      <c r="AW632" s="81"/>
      <c r="AX632" s="82">
        <v>7</v>
      </c>
      <c r="AY632" s="83">
        <v>943</v>
      </c>
      <c r="AZ632" s="149">
        <v>1.4999999999999999E-2</v>
      </c>
      <c r="BA632" s="84">
        <v>7.0000000000000001E-3</v>
      </c>
      <c r="BB632" s="83">
        <v>1</v>
      </c>
      <c r="BC632" s="83">
        <v>0.1</v>
      </c>
      <c r="BD632" s="83">
        <v>10.6</v>
      </c>
      <c r="BE632" s="83">
        <v>0.6</v>
      </c>
      <c r="BF632" s="83">
        <v>79.5</v>
      </c>
      <c r="BG632" s="28" t="s">
        <v>148</v>
      </c>
      <c r="BH632" s="85" t="s">
        <v>149</v>
      </c>
      <c r="BI632" s="85" t="s">
        <v>313</v>
      </c>
      <c r="BJ632" s="85"/>
      <c r="BK632" s="85">
        <v>5</v>
      </c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  <c r="CW632" s="85"/>
    </row>
    <row r="633" spans="1:101" s="86" customFormat="1" ht="31.5" customHeight="1" x14ac:dyDescent="0.35">
      <c r="A633" s="73">
        <v>2021</v>
      </c>
      <c r="B633" s="74">
        <v>2</v>
      </c>
      <c r="C633" s="288">
        <v>44234</v>
      </c>
      <c r="D633" s="74">
        <v>34</v>
      </c>
      <c r="E633" s="74">
        <v>104</v>
      </c>
      <c r="F633" s="74">
        <v>5</v>
      </c>
      <c r="G633" s="75" t="s">
        <v>314</v>
      </c>
      <c r="H633" s="76" t="s">
        <v>315</v>
      </c>
      <c r="I633" s="76" t="s">
        <v>144</v>
      </c>
      <c r="J633" s="76">
        <v>4</v>
      </c>
      <c r="K633" s="76">
        <v>6</v>
      </c>
      <c r="L633" s="285">
        <v>89</v>
      </c>
      <c r="M633" s="286">
        <v>82.77</v>
      </c>
      <c r="N633" s="287">
        <v>95.23</v>
      </c>
      <c r="O633" s="87"/>
      <c r="P633" s="87">
        <v>83</v>
      </c>
      <c r="Q633" s="87">
        <v>86</v>
      </c>
      <c r="R633" s="87"/>
      <c r="S633" s="87"/>
      <c r="T633" s="77">
        <v>95</v>
      </c>
      <c r="U633" s="110"/>
      <c r="V633" s="87"/>
      <c r="W633" s="87"/>
      <c r="X633" s="87"/>
      <c r="Y633" s="87"/>
      <c r="Z633" s="87"/>
      <c r="AA633" s="88"/>
      <c r="AB633" s="89"/>
      <c r="AC633" s="87"/>
      <c r="AD633" s="87"/>
      <c r="AE633" s="87"/>
      <c r="AF633" s="87"/>
      <c r="AG633" s="87"/>
      <c r="AH633" s="77"/>
      <c r="AI633" s="110"/>
      <c r="AJ633" s="78">
        <v>84.3</v>
      </c>
      <c r="AK633" s="79">
        <v>140</v>
      </c>
      <c r="AL633" s="80">
        <v>103</v>
      </c>
      <c r="AM633" s="77">
        <v>152</v>
      </c>
      <c r="AN633" s="77">
        <v>95</v>
      </c>
      <c r="AO633" s="81"/>
      <c r="AP633" s="81"/>
      <c r="AQ633" s="81"/>
      <c r="AR633" s="81"/>
      <c r="AS633" s="81"/>
      <c r="AT633" s="81"/>
      <c r="AU633" s="81"/>
      <c r="AV633" s="81"/>
      <c r="AW633" s="81"/>
      <c r="AX633" s="82"/>
      <c r="AY633" s="83"/>
      <c r="AZ633" s="149">
        <v>1.4999999999999999E-2</v>
      </c>
      <c r="BA633" s="84"/>
      <c r="BB633" s="83"/>
      <c r="BC633" s="83"/>
      <c r="BD633" s="83"/>
      <c r="BE633" s="83"/>
      <c r="BF633" s="83"/>
      <c r="BG633" s="28" t="s">
        <v>148</v>
      </c>
      <c r="BH633" s="85" t="s">
        <v>149</v>
      </c>
      <c r="BI633" s="85" t="s">
        <v>316</v>
      </c>
      <c r="BJ633" s="85"/>
      <c r="BK633" s="85">
        <v>5</v>
      </c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  <c r="CW633" s="85"/>
    </row>
    <row r="634" spans="1:101" s="86" customFormat="1" ht="31.5" hidden="1" customHeight="1" x14ac:dyDescent="0.35">
      <c r="A634" s="73">
        <v>2021</v>
      </c>
      <c r="B634" s="74">
        <v>2</v>
      </c>
      <c r="C634" s="288">
        <v>44234</v>
      </c>
      <c r="D634" s="74">
        <v>301</v>
      </c>
      <c r="E634" s="74">
        <v>225</v>
      </c>
      <c r="F634" s="74">
        <v>5</v>
      </c>
      <c r="G634" s="75" t="s">
        <v>142</v>
      </c>
      <c r="H634" s="76" t="s">
        <v>143</v>
      </c>
      <c r="I634" s="76" t="s">
        <v>144</v>
      </c>
      <c r="J634" s="76">
        <v>6</v>
      </c>
      <c r="K634" s="76">
        <v>1</v>
      </c>
      <c r="L634" s="285">
        <v>372</v>
      </c>
      <c r="M634" s="286">
        <v>345.96</v>
      </c>
      <c r="N634" s="287">
        <v>398.04</v>
      </c>
      <c r="O634" s="87"/>
      <c r="P634" s="87"/>
      <c r="Q634" s="87"/>
      <c r="R634" s="87"/>
      <c r="S634" s="87"/>
      <c r="T634" s="77"/>
      <c r="U634" s="110"/>
      <c r="V634" s="87"/>
      <c r="W634" s="87"/>
      <c r="X634" s="87"/>
      <c r="Y634" s="87"/>
      <c r="Z634" s="87"/>
      <c r="AA634" s="88"/>
      <c r="AB634" s="89"/>
      <c r="AC634" s="87"/>
      <c r="AD634" s="87"/>
      <c r="AE634" s="87"/>
      <c r="AF634" s="87"/>
      <c r="AG634" s="87"/>
      <c r="AH634" s="77"/>
      <c r="AI634" s="110"/>
      <c r="AJ634" s="78"/>
      <c r="AK634" s="79">
        <v>169</v>
      </c>
      <c r="AL634" s="80">
        <v>128</v>
      </c>
      <c r="AM634" s="77"/>
      <c r="AN634" s="77"/>
      <c r="AO634" s="81"/>
      <c r="AP634" s="81"/>
      <c r="AQ634" s="81"/>
      <c r="AR634" s="81"/>
      <c r="AS634" s="81"/>
      <c r="AT634" s="81"/>
      <c r="AU634" s="81"/>
      <c r="AV634" s="81"/>
      <c r="AW634" s="81"/>
      <c r="AX634" s="82"/>
      <c r="AY634" s="83">
        <v>222</v>
      </c>
      <c r="AZ634" s="149">
        <v>1.4999999999999999E-2</v>
      </c>
      <c r="BA634" s="84"/>
      <c r="BB634" s="83"/>
      <c r="BC634" s="83"/>
      <c r="BD634" s="83">
        <v>0.6</v>
      </c>
      <c r="BE634" s="83"/>
      <c r="BF634" s="83"/>
      <c r="BG634" s="28" t="s">
        <v>145</v>
      </c>
      <c r="BH634" s="85" t="s">
        <v>145</v>
      </c>
      <c r="BI634" s="85"/>
      <c r="BJ634" s="85"/>
      <c r="BK634" s="85">
        <v>5</v>
      </c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  <c r="CW634" s="85"/>
    </row>
    <row r="635" spans="1:101" s="86" customFormat="1" ht="31.5" customHeight="1" x14ac:dyDescent="0.35">
      <c r="A635" s="73">
        <v>2021</v>
      </c>
      <c r="B635" s="74">
        <v>2</v>
      </c>
      <c r="C635" s="288">
        <v>44234</v>
      </c>
      <c r="D635" s="74">
        <v>381</v>
      </c>
      <c r="E635" s="74">
        <v>445</v>
      </c>
      <c r="F635" s="74">
        <v>5</v>
      </c>
      <c r="G635" s="75" t="s">
        <v>230</v>
      </c>
      <c r="H635" s="76" t="s">
        <v>231</v>
      </c>
      <c r="I635" s="76" t="s">
        <v>144</v>
      </c>
      <c r="J635" s="76">
        <v>3</v>
      </c>
      <c r="K635" s="76">
        <v>4</v>
      </c>
      <c r="L635" s="285">
        <v>28</v>
      </c>
      <c r="M635" s="286">
        <v>25.2</v>
      </c>
      <c r="N635" s="287">
        <v>30.8</v>
      </c>
      <c r="O635" s="87"/>
      <c r="P635" s="87"/>
      <c r="Q635" s="87"/>
      <c r="R635" s="87"/>
      <c r="S635" s="87"/>
      <c r="T635" s="77"/>
      <c r="U635" s="110"/>
      <c r="V635" s="87"/>
      <c r="W635" s="87"/>
      <c r="X635" s="87">
        <v>26</v>
      </c>
      <c r="Y635" s="87">
        <v>29</v>
      </c>
      <c r="Z635" s="87">
        <v>28</v>
      </c>
      <c r="AA635" s="88"/>
      <c r="AB635" s="89">
        <v>130</v>
      </c>
      <c r="AC635" s="87"/>
      <c r="AD635" s="87"/>
      <c r="AE635" s="87"/>
      <c r="AF635" s="87"/>
      <c r="AG635" s="87"/>
      <c r="AH635" s="77"/>
      <c r="AI635" s="110"/>
      <c r="AJ635" s="78">
        <v>27.6</v>
      </c>
      <c r="AK635" s="79">
        <v>60</v>
      </c>
      <c r="AL635" s="80">
        <v>180</v>
      </c>
      <c r="AM635" s="77">
        <v>83</v>
      </c>
      <c r="AN635" s="77">
        <v>130</v>
      </c>
      <c r="AO635" s="81">
        <v>2</v>
      </c>
      <c r="AP635" s="81"/>
      <c r="AQ635" s="81">
        <v>3</v>
      </c>
      <c r="AR635" s="81"/>
      <c r="AS635" s="81"/>
      <c r="AT635" s="81"/>
      <c r="AU635" s="81"/>
      <c r="AV635" s="81"/>
      <c r="AW635" s="81"/>
      <c r="AX635" s="82">
        <v>5</v>
      </c>
      <c r="AY635" s="83">
        <v>405</v>
      </c>
      <c r="AZ635" s="149">
        <v>1.4999999999999999E-2</v>
      </c>
      <c r="BA635" s="84">
        <v>1.2E-2</v>
      </c>
      <c r="BB635" s="83">
        <v>1</v>
      </c>
      <c r="BC635" s="83">
        <v>0.2</v>
      </c>
      <c r="BD635" s="83">
        <v>14.5</v>
      </c>
      <c r="BE635" s="83">
        <v>0.1</v>
      </c>
      <c r="BF635" s="83">
        <v>11.2</v>
      </c>
      <c r="BG635" s="28" t="s">
        <v>148</v>
      </c>
      <c r="BH635" s="85" t="s">
        <v>149</v>
      </c>
      <c r="BI635" s="85" t="s">
        <v>232</v>
      </c>
      <c r="BJ635" s="85"/>
      <c r="BK635" s="85">
        <v>5</v>
      </c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  <c r="CW635" s="85"/>
    </row>
    <row r="636" spans="1:101" s="86" customFormat="1" ht="31.5" customHeight="1" x14ac:dyDescent="0.35">
      <c r="A636" s="73">
        <v>2021</v>
      </c>
      <c r="B636" s="74">
        <v>2</v>
      </c>
      <c r="C636" s="288">
        <v>44234</v>
      </c>
      <c r="D636" s="74">
        <v>381</v>
      </c>
      <c r="E636" s="74">
        <v>446</v>
      </c>
      <c r="F636" s="74">
        <v>5</v>
      </c>
      <c r="G636" s="75" t="s">
        <v>233</v>
      </c>
      <c r="H636" s="76" t="s">
        <v>234</v>
      </c>
      <c r="I636" s="76" t="s">
        <v>144</v>
      </c>
      <c r="J636" s="76">
        <v>3</v>
      </c>
      <c r="K636" s="76">
        <v>4</v>
      </c>
      <c r="L636" s="285">
        <v>167</v>
      </c>
      <c r="M636" s="286">
        <v>150.30000000000001</v>
      </c>
      <c r="N636" s="287">
        <v>183.7</v>
      </c>
      <c r="O636" s="87"/>
      <c r="P636" s="87"/>
      <c r="Q636" s="87"/>
      <c r="R636" s="87"/>
      <c r="S636" s="87"/>
      <c r="T636" s="77"/>
      <c r="U636" s="110"/>
      <c r="V636" s="87"/>
      <c r="W636" s="87"/>
      <c r="X636" s="87">
        <v>176</v>
      </c>
      <c r="Y636" s="87">
        <v>171</v>
      </c>
      <c r="Z636" s="87">
        <v>178</v>
      </c>
      <c r="AA636" s="88"/>
      <c r="AB636" s="89">
        <v>130</v>
      </c>
      <c r="AC636" s="87"/>
      <c r="AD636" s="87"/>
      <c r="AE636" s="87"/>
      <c r="AF636" s="87"/>
      <c r="AG636" s="87"/>
      <c r="AH636" s="77"/>
      <c r="AI636" s="110"/>
      <c r="AJ636" s="78">
        <v>175</v>
      </c>
      <c r="AK636" s="79">
        <v>60</v>
      </c>
      <c r="AL636" s="80">
        <v>180</v>
      </c>
      <c r="AM636" s="77">
        <v>83</v>
      </c>
      <c r="AN636" s="77">
        <v>130</v>
      </c>
      <c r="AO636" s="81">
        <v>6</v>
      </c>
      <c r="AP636" s="81"/>
      <c r="AQ636" s="81">
        <v>1</v>
      </c>
      <c r="AR636" s="81"/>
      <c r="AS636" s="81"/>
      <c r="AT636" s="81"/>
      <c r="AU636" s="81"/>
      <c r="AV636" s="81"/>
      <c r="AW636" s="81"/>
      <c r="AX636" s="82">
        <v>7</v>
      </c>
      <c r="AY636" s="83">
        <v>427</v>
      </c>
      <c r="AZ636" s="149">
        <v>1.4999999999999999E-2</v>
      </c>
      <c r="BA636" s="84">
        <v>1.6E-2</v>
      </c>
      <c r="BB636" s="83"/>
      <c r="BC636" s="83">
        <v>0</v>
      </c>
      <c r="BD636" s="83">
        <v>2.6</v>
      </c>
      <c r="BE636" s="83">
        <v>1.2</v>
      </c>
      <c r="BF636" s="83">
        <v>74.7</v>
      </c>
      <c r="BG636" s="28" t="s">
        <v>148</v>
      </c>
      <c r="BH636" s="85" t="s">
        <v>149</v>
      </c>
      <c r="BI636" s="85" t="s">
        <v>235</v>
      </c>
      <c r="BJ636" s="85"/>
      <c r="BK636" s="85">
        <v>5</v>
      </c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  <c r="CW636" s="85"/>
    </row>
    <row r="637" spans="1:101" s="86" customFormat="1" ht="31.5" customHeight="1" x14ac:dyDescent="0.35">
      <c r="A637" s="73">
        <v>2021</v>
      </c>
      <c r="B637" s="74">
        <v>2</v>
      </c>
      <c r="C637" s="288">
        <v>44234</v>
      </c>
      <c r="D637" s="74">
        <v>381</v>
      </c>
      <c r="E637" s="74">
        <v>447</v>
      </c>
      <c r="F637" s="74">
        <v>5</v>
      </c>
      <c r="G637" s="75" t="s">
        <v>236</v>
      </c>
      <c r="H637" s="76" t="s">
        <v>237</v>
      </c>
      <c r="I637" s="76" t="s">
        <v>144</v>
      </c>
      <c r="J637" s="76">
        <v>3</v>
      </c>
      <c r="K637" s="76">
        <v>4</v>
      </c>
      <c r="L637" s="285">
        <v>177</v>
      </c>
      <c r="M637" s="286">
        <v>159.30000000000001</v>
      </c>
      <c r="N637" s="287">
        <v>194.7</v>
      </c>
      <c r="O637" s="87"/>
      <c r="P637" s="87"/>
      <c r="Q637" s="87"/>
      <c r="R637" s="87"/>
      <c r="S637" s="87"/>
      <c r="T637" s="77"/>
      <c r="U637" s="110"/>
      <c r="V637" s="87"/>
      <c r="W637" s="87"/>
      <c r="X637" s="87">
        <v>183</v>
      </c>
      <c r="Y637" s="87">
        <v>179</v>
      </c>
      <c r="Z637" s="87">
        <v>180</v>
      </c>
      <c r="AA637" s="88"/>
      <c r="AB637" s="89">
        <v>130</v>
      </c>
      <c r="AC637" s="87"/>
      <c r="AD637" s="87"/>
      <c r="AE637" s="87"/>
      <c r="AF637" s="87"/>
      <c r="AG637" s="87"/>
      <c r="AH637" s="77"/>
      <c r="AI637" s="110"/>
      <c r="AJ637" s="78">
        <v>180.7</v>
      </c>
      <c r="AK637" s="79">
        <v>60</v>
      </c>
      <c r="AL637" s="80">
        <v>180</v>
      </c>
      <c r="AM637" s="77">
        <v>83</v>
      </c>
      <c r="AN637" s="77">
        <v>130</v>
      </c>
      <c r="AO637" s="81">
        <v>3</v>
      </c>
      <c r="AP637" s="81"/>
      <c r="AQ637" s="81">
        <v>4</v>
      </c>
      <c r="AR637" s="81"/>
      <c r="AS637" s="81"/>
      <c r="AT637" s="81"/>
      <c r="AU637" s="81"/>
      <c r="AV637" s="81"/>
      <c r="AW637" s="81"/>
      <c r="AX637" s="82">
        <v>7</v>
      </c>
      <c r="AY637" s="83">
        <v>467</v>
      </c>
      <c r="AZ637" s="149">
        <v>1.4999999999999999E-2</v>
      </c>
      <c r="BA637" s="84">
        <v>1.4999999999999999E-2</v>
      </c>
      <c r="BB637" s="83">
        <v>1</v>
      </c>
      <c r="BC637" s="83">
        <v>0</v>
      </c>
      <c r="BD637" s="83">
        <v>2.6</v>
      </c>
      <c r="BE637" s="83">
        <v>1.3</v>
      </c>
      <c r="BF637" s="83">
        <v>84.4</v>
      </c>
      <c r="BG637" s="28" t="s">
        <v>148</v>
      </c>
      <c r="BH637" s="85" t="s">
        <v>149</v>
      </c>
      <c r="BI637" s="85" t="s">
        <v>238</v>
      </c>
      <c r="BJ637" s="85"/>
      <c r="BK637" s="85">
        <v>5</v>
      </c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  <c r="CW637" s="85"/>
    </row>
    <row r="638" spans="1:101" s="86" customFormat="1" ht="31.5" customHeight="1" x14ac:dyDescent="0.35">
      <c r="A638" s="73">
        <v>2021</v>
      </c>
      <c r="B638" s="74">
        <v>2</v>
      </c>
      <c r="C638" s="288">
        <v>44234</v>
      </c>
      <c r="D638" s="74">
        <v>381</v>
      </c>
      <c r="E638" s="74">
        <v>448</v>
      </c>
      <c r="F638" s="74">
        <v>5</v>
      </c>
      <c r="G638" s="75" t="s">
        <v>239</v>
      </c>
      <c r="H638" s="76" t="s">
        <v>240</v>
      </c>
      <c r="I638" s="76" t="s">
        <v>144</v>
      </c>
      <c r="J638" s="76">
        <v>3</v>
      </c>
      <c r="K638" s="76">
        <v>4</v>
      </c>
      <c r="L638" s="285">
        <v>23</v>
      </c>
      <c r="M638" s="286">
        <v>20.7</v>
      </c>
      <c r="N638" s="287">
        <v>25.3</v>
      </c>
      <c r="O638" s="87"/>
      <c r="P638" s="87"/>
      <c r="Q638" s="87"/>
      <c r="R638" s="87"/>
      <c r="S638" s="87"/>
      <c r="T638" s="77"/>
      <c r="U638" s="110"/>
      <c r="V638" s="87"/>
      <c r="W638" s="87"/>
      <c r="X638" s="87">
        <v>23</v>
      </c>
      <c r="Y638" s="87">
        <v>24</v>
      </c>
      <c r="Z638" s="87">
        <v>24</v>
      </c>
      <c r="AA638" s="88"/>
      <c r="AB638" s="89">
        <v>130</v>
      </c>
      <c r="AC638" s="87"/>
      <c r="AD638" s="87"/>
      <c r="AE638" s="87"/>
      <c r="AF638" s="87"/>
      <c r="AG638" s="87"/>
      <c r="AH638" s="77"/>
      <c r="AI638" s="110"/>
      <c r="AJ638" s="78">
        <v>23.5</v>
      </c>
      <c r="AK638" s="79">
        <v>60</v>
      </c>
      <c r="AL638" s="80">
        <v>180</v>
      </c>
      <c r="AM638" s="77">
        <v>83</v>
      </c>
      <c r="AN638" s="77">
        <v>130</v>
      </c>
      <c r="AO638" s="81">
        <v>5</v>
      </c>
      <c r="AP638" s="81"/>
      <c r="AQ638" s="81">
        <v>2</v>
      </c>
      <c r="AR638" s="81"/>
      <c r="AS638" s="81"/>
      <c r="AT638" s="81"/>
      <c r="AU638" s="81"/>
      <c r="AV638" s="81"/>
      <c r="AW638" s="81"/>
      <c r="AX638" s="82">
        <v>7</v>
      </c>
      <c r="AY638" s="83">
        <v>467</v>
      </c>
      <c r="AZ638" s="149">
        <v>1.4999999999999999E-2</v>
      </c>
      <c r="BA638" s="84">
        <v>1.4999999999999999E-2</v>
      </c>
      <c r="BB638" s="83">
        <v>1</v>
      </c>
      <c r="BC638" s="83">
        <v>0.3</v>
      </c>
      <c r="BD638" s="83">
        <v>20.3</v>
      </c>
      <c r="BE638" s="83">
        <v>0.2</v>
      </c>
      <c r="BF638" s="83">
        <v>11</v>
      </c>
      <c r="BG638" s="28" t="s">
        <v>148</v>
      </c>
      <c r="BH638" s="85" t="s">
        <v>149</v>
      </c>
      <c r="BI638" s="85" t="s">
        <v>241</v>
      </c>
      <c r="BJ638" s="85"/>
      <c r="BK638" s="85">
        <v>5</v>
      </c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  <c r="CW638" s="85"/>
    </row>
    <row r="639" spans="1:101" s="86" customFormat="1" ht="31.5" customHeight="1" x14ac:dyDescent="0.35">
      <c r="A639" s="73">
        <v>2021</v>
      </c>
      <c r="B639" s="74">
        <v>2</v>
      </c>
      <c r="C639" s="288">
        <v>44234</v>
      </c>
      <c r="D639" s="74">
        <v>32</v>
      </c>
      <c r="E639" s="74">
        <v>92</v>
      </c>
      <c r="F639" s="74">
        <v>6</v>
      </c>
      <c r="G639" s="75" t="s">
        <v>205</v>
      </c>
      <c r="H639" s="76" t="s">
        <v>206</v>
      </c>
      <c r="I639" s="76" t="s">
        <v>144</v>
      </c>
      <c r="J639" s="76">
        <v>2</v>
      </c>
      <c r="K639" s="76">
        <v>3</v>
      </c>
      <c r="L639" s="285">
        <v>361</v>
      </c>
      <c r="M639" s="286">
        <v>335.73</v>
      </c>
      <c r="N639" s="287">
        <v>386.27</v>
      </c>
      <c r="O639" s="87"/>
      <c r="P639" s="87">
        <v>374</v>
      </c>
      <c r="Q639" s="87">
        <v>392</v>
      </c>
      <c r="R639" s="87">
        <v>371</v>
      </c>
      <c r="S639" s="87">
        <v>362</v>
      </c>
      <c r="T639" s="77">
        <v>96</v>
      </c>
      <c r="U639" s="110">
        <v>96</v>
      </c>
      <c r="V639" s="87">
        <v>365</v>
      </c>
      <c r="W639" s="87">
        <v>370</v>
      </c>
      <c r="X639" s="87">
        <v>390</v>
      </c>
      <c r="Y639" s="87">
        <v>375</v>
      </c>
      <c r="Z639" s="87">
        <v>382</v>
      </c>
      <c r="AA639" s="88">
        <v>97</v>
      </c>
      <c r="AB639" s="89">
        <v>95</v>
      </c>
      <c r="AC639" s="87"/>
      <c r="AD639" s="87"/>
      <c r="AE639" s="87"/>
      <c r="AF639" s="87"/>
      <c r="AG639" s="87"/>
      <c r="AH639" s="77"/>
      <c r="AI639" s="110"/>
      <c r="AJ639" s="78">
        <v>375.7</v>
      </c>
      <c r="AK639" s="79">
        <v>74</v>
      </c>
      <c r="AL639" s="80">
        <v>97</v>
      </c>
      <c r="AM639" s="77">
        <v>75</v>
      </c>
      <c r="AN639" s="77">
        <v>96</v>
      </c>
      <c r="AO639" s="81">
        <v>10</v>
      </c>
      <c r="AP639" s="81">
        <v>1</v>
      </c>
      <c r="AQ639" s="81">
        <v>2</v>
      </c>
      <c r="AR639" s="81"/>
      <c r="AS639" s="81"/>
      <c r="AT639" s="81"/>
      <c r="AU639" s="81"/>
      <c r="AV639" s="81"/>
      <c r="AW639" s="81"/>
      <c r="AX639" s="82">
        <v>13</v>
      </c>
      <c r="AY639" s="83">
        <v>1517</v>
      </c>
      <c r="AZ639" s="149">
        <v>1.4999999999999999E-2</v>
      </c>
      <c r="BA639" s="84">
        <v>8.9999999999999993E-3</v>
      </c>
      <c r="BB639" s="83">
        <v>1</v>
      </c>
      <c r="BC639" s="83">
        <v>0</v>
      </c>
      <c r="BD639" s="83">
        <v>4.2</v>
      </c>
      <c r="BE639" s="83">
        <v>4.9000000000000004</v>
      </c>
      <c r="BF639" s="83">
        <v>569.9</v>
      </c>
      <c r="BG639" s="28" t="s">
        <v>148</v>
      </c>
      <c r="BH639" s="85" t="s">
        <v>149</v>
      </c>
      <c r="BI639" s="85" t="s">
        <v>207</v>
      </c>
      <c r="BJ639" s="85" t="s">
        <v>208</v>
      </c>
      <c r="BK639" s="85">
        <v>5</v>
      </c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  <c r="CW639" s="85"/>
    </row>
    <row r="640" spans="1:101" s="86" customFormat="1" ht="31.5" customHeight="1" x14ac:dyDescent="0.35">
      <c r="A640" s="73">
        <v>2021</v>
      </c>
      <c r="B640" s="74">
        <v>2</v>
      </c>
      <c r="C640" s="288">
        <v>44234</v>
      </c>
      <c r="D640" s="74">
        <v>32</v>
      </c>
      <c r="E640" s="74">
        <v>93</v>
      </c>
      <c r="F640" s="74">
        <v>6</v>
      </c>
      <c r="G640" s="75" t="s">
        <v>209</v>
      </c>
      <c r="H640" s="76" t="s">
        <v>210</v>
      </c>
      <c r="I640" s="76" t="s">
        <v>144</v>
      </c>
      <c r="J640" s="76">
        <v>2</v>
      </c>
      <c r="K640" s="76">
        <v>3</v>
      </c>
      <c r="L640" s="285">
        <v>59</v>
      </c>
      <c r="M640" s="286">
        <v>54.87</v>
      </c>
      <c r="N640" s="287">
        <v>63.13</v>
      </c>
      <c r="O640" s="87"/>
      <c r="P640" s="87">
        <v>60</v>
      </c>
      <c r="Q640" s="87">
        <v>57</v>
      </c>
      <c r="R640" s="87">
        <v>58</v>
      </c>
      <c r="S640" s="87">
        <v>58</v>
      </c>
      <c r="T640" s="77">
        <v>96</v>
      </c>
      <c r="U640" s="110">
        <v>96</v>
      </c>
      <c r="V640" s="87">
        <v>61</v>
      </c>
      <c r="W640" s="87">
        <v>59</v>
      </c>
      <c r="X640" s="87">
        <v>63</v>
      </c>
      <c r="Y640" s="87">
        <v>57</v>
      </c>
      <c r="Z640" s="87">
        <v>61</v>
      </c>
      <c r="AA640" s="88">
        <v>97</v>
      </c>
      <c r="AB640" s="89">
        <v>95</v>
      </c>
      <c r="AC640" s="87"/>
      <c r="AD640" s="87"/>
      <c r="AE640" s="87"/>
      <c r="AF640" s="87"/>
      <c r="AG640" s="87"/>
      <c r="AH640" s="77"/>
      <c r="AI640" s="110"/>
      <c r="AJ640" s="78">
        <v>59.3</v>
      </c>
      <c r="AK640" s="79">
        <v>74</v>
      </c>
      <c r="AL640" s="80">
        <v>97</v>
      </c>
      <c r="AM640" s="77">
        <v>75</v>
      </c>
      <c r="AN640" s="77">
        <v>96</v>
      </c>
      <c r="AO640" s="81">
        <v>9</v>
      </c>
      <c r="AP640" s="81">
        <v>8</v>
      </c>
      <c r="AQ640" s="81">
        <v>5</v>
      </c>
      <c r="AR640" s="81"/>
      <c r="AS640" s="81"/>
      <c r="AT640" s="81"/>
      <c r="AU640" s="81"/>
      <c r="AV640" s="81"/>
      <c r="AW640" s="81"/>
      <c r="AX640" s="82">
        <v>22</v>
      </c>
      <c r="AY640" s="83">
        <v>1480</v>
      </c>
      <c r="AZ640" s="149">
        <v>1.4999999999999999E-2</v>
      </c>
      <c r="BA640" s="84">
        <v>1.4999999999999999E-2</v>
      </c>
      <c r="BB640" s="83">
        <v>1</v>
      </c>
      <c r="BC640" s="83">
        <v>0.4</v>
      </c>
      <c r="BD640" s="83">
        <v>25.1</v>
      </c>
      <c r="BE640" s="83">
        <v>1.3</v>
      </c>
      <c r="BF640" s="83">
        <v>87.8</v>
      </c>
      <c r="BG640" s="28" t="s">
        <v>148</v>
      </c>
      <c r="BH640" s="85" t="s">
        <v>149</v>
      </c>
      <c r="BI640" s="85" t="s">
        <v>211</v>
      </c>
      <c r="BJ640" s="85" t="s">
        <v>208</v>
      </c>
      <c r="BK640" s="85">
        <v>5</v>
      </c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  <c r="CW640" s="85"/>
    </row>
    <row r="641" spans="1:101" s="86" customFormat="1" ht="31.5" customHeight="1" x14ac:dyDescent="0.35">
      <c r="A641" s="73">
        <v>2021</v>
      </c>
      <c r="B641" s="74">
        <v>2</v>
      </c>
      <c r="C641" s="288">
        <v>44234</v>
      </c>
      <c r="D641" s="74">
        <v>32</v>
      </c>
      <c r="E641" s="74">
        <v>94</v>
      </c>
      <c r="F641" s="74">
        <v>6</v>
      </c>
      <c r="G641" s="75" t="s">
        <v>332</v>
      </c>
      <c r="H641" s="76" t="s">
        <v>333</v>
      </c>
      <c r="I641" s="76" t="s">
        <v>144</v>
      </c>
      <c r="J641" s="76">
        <v>2</v>
      </c>
      <c r="K641" s="76">
        <v>3</v>
      </c>
      <c r="L641" s="285">
        <v>19</v>
      </c>
      <c r="M641" s="286">
        <v>17.670000000000002</v>
      </c>
      <c r="N641" s="287">
        <v>20.329999999999998</v>
      </c>
      <c r="O641" s="87"/>
      <c r="P641" s="87">
        <v>21</v>
      </c>
      <c r="Q641" s="87">
        <v>19</v>
      </c>
      <c r="R641" s="87">
        <v>20</v>
      </c>
      <c r="S641" s="87">
        <v>18</v>
      </c>
      <c r="T641" s="77">
        <v>96</v>
      </c>
      <c r="U641" s="110">
        <v>96</v>
      </c>
      <c r="V641" s="87"/>
      <c r="W641" s="87"/>
      <c r="X641" s="87"/>
      <c r="Y641" s="87"/>
      <c r="Z641" s="87"/>
      <c r="AA641" s="88"/>
      <c r="AB641" s="89"/>
      <c r="AC641" s="87"/>
      <c r="AD641" s="87"/>
      <c r="AE641" s="87"/>
      <c r="AF641" s="87"/>
      <c r="AG641" s="87"/>
      <c r="AH641" s="77"/>
      <c r="AI641" s="110"/>
      <c r="AJ641" s="78">
        <v>19.5</v>
      </c>
      <c r="AK641" s="79">
        <v>74</v>
      </c>
      <c r="AL641" s="80">
        <v>97</v>
      </c>
      <c r="AM641" s="77">
        <v>75</v>
      </c>
      <c r="AN641" s="77">
        <v>96</v>
      </c>
      <c r="AO641" s="81">
        <v>2</v>
      </c>
      <c r="AP641" s="81">
        <v>4</v>
      </c>
      <c r="AQ641" s="81">
        <v>2</v>
      </c>
      <c r="AR641" s="81"/>
      <c r="AS641" s="81"/>
      <c r="AT641" s="81"/>
      <c r="AU641" s="81"/>
      <c r="AV641" s="81"/>
      <c r="AW641" s="81"/>
      <c r="AX641" s="82">
        <v>8</v>
      </c>
      <c r="AY641" s="83">
        <v>392</v>
      </c>
      <c r="AZ641" s="149">
        <v>1.4999999999999999E-2</v>
      </c>
      <c r="BA641" s="84">
        <v>0.02</v>
      </c>
      <c r="BB641" s="83"/>
      <c r="BC641" s="83">
        <v>0.4</v>
      </c>
      <c r="BD641" s="83">
        <v>20.6</v>
      </c>
      <c r="BE641" s="83">
        <v>0.2</v>
      </c>
      <c r="BF641" s="83">
        <v>7.6</v>
      </c>
      <c r="BG641" s="28" t="s">
        <v>148</v>
      </c>
      <c r="BH641" s="85" t="s">
        <v>149</v>
      </c>
      <c r="BI641" s="85" t="s">
        <v>334</v>
      </c>
      <c r="BJ641" s="85" t="s">
        <v>208</v>
      </c>
      <c r="BK641" s="85">
        <v>5</v>
      </c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  <c r="CW641" s="85"/>
    </row>
    <row r="642" spans="1:101" s="86" customFormat="1" ht="31.5" hidden="1" customHeight="1" x14ac:dyDescent="0.35">
      <c r="A642" s="73">
        <v>2021</v>
      </c>
      <c r="B642" s="74">
        <v>2</v>
      </c>
      <c r="C642" s="288">
        <v>44234</v>
      </c>
      <c r="D642" s="74">
        <v>47</v>
      </c>
      <c r="E642" s="74">
        <v>122</v>
      </c>
      <c r="F642" s="74">
        <v>7</v>
      </c>
      <c r="G642" s="75" t="s">
        <v>163</v>
      </c>
      <c r="H642" s="76" t="s">
        <v>164</v>
      </c>
      <c r="I642" s="76" t="s">
        <v>165</v>
      </c>
      <c r="J642" s="76">
        <v>2</v>
      </c>
      <c r="K642" s="76">
        <v>1</v>
      </c>
      <c r="L642" s="285">
        <v>280</v>
      </c>
      <c r="M642" s="286">
        <v>267.39999999999998</v>
      </c>
      <c r="N642" s="287">
        <v>292.60000000000002</v>
      </c>
      <c r="O642" s="87"/>
      <c r="P642" s="87"/>
      <c r="Q642" s="87"/>
      <c r="R642" s="87"/>
      <c r="S642" s="87"/>
      <c r="T642" s="77"/>
      <c r="U642" s="110"/>
      <c r="V642" s="87"/>
      <c r="W642" s="87"/>
      <c r="X642" s="87"/>
      <c r="Y642" s="87"/>
      <c r="Z642" s="87"/>
      <c r="AA642" s="88"/>
      <c r="AB642" s="89"/>
      <c r="AC642" s="87"/>
      <c r="AD642" s="87"/>
      <c r="AE642" s="87"/>
      <c r="AF642" s="87"/>
      <c r="AG642" s="87"/>
      <c r="AH642" s="77"/>
      <c r="AI642" s="110"/>
      <c r="AJ642" s="78"/>
      <c r="AK642" s="79">
        <v>63</v>
      </c>
      <c r="AL642" s="80">
        <v>115</v>
      </c>
      <c r="AM642" s="77"/>
      <c r="AN642" s="77"/>
      <c r="AO642" s="81"/>
      <c r="AP642" s="81"/>
      <c r="AQ642" s="81"/>
      <c r="AR642" s="81"/>
      <c r="AS642" s="81"/>
      <c r="AT642" s="81"/>
      <c r="AU642" s="81"/>
      <c r="AV642" s="81"/>
      <c r="AW642" s="81"/>
      <c r="AX642" s="82"/>
      <c r="AY642" s="83">
        <v>380</v>
      </c>
      <c r="AZ642" s="149">
        <v>1.4999999999999999E-2</v>
      </c>
      <c r="BA642" s="84"/>
      <c r="BB642" s="83"/>
      <c r="BC642" s="83"/>
      <c r="BD642" s="83">
        <v>1.4</v>
      </c>
      <c r="BE642" s="83"/>
      <c r="BF642" s="83"/>
      <c r="BG642" s="28" t="s">
        <v>153</v>
      </c>
      <c r="BH642" s="85" t="s">
        <v>154</v>
      </c>
      <c r="BI642" s="85" t="s">
        <v>166</v>
      </c>
      <c r="BJ642" s="85" t="s">
        <v>167</v>
      </c>
      <c r="BK642" s="85">
        <v>5</v>
      </c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  <c r="CW642" s="85"/>
    </row>
    <row r="643" spans="1:101" s="86" customFormat="1" ht="31.5" hidden="1" customHeight="1" x14ac:dyDescent="0.35">
      <c r="A643" s="73">
        <v>2021</v>
      </c>
      <c r="B643" s="74">
        <v>2</v>
      </c>
      <c r="C643" s="288">
        <v>44234</v>
      </c>
      <c r="D643" s="74">
        <v>387</v>
      </c>
      <c r="E643" s="74">
        <v>560</v>
      </c>
      <c r="F643" s="74">
        <v>7</v>
      </c>
      <c r="G643" s="75" t="s">
        <v>383</v>
      </c>
      <c r="H643" s="76" t="s">
        <v>384</v>
      </c>
      <c r="I643" s="76" t="s">
        <v>144</v>
      </c>
      <c r="J643" s="76">
        <v>2</v>
      </c>
      <c r="K643" s="76">
        <v>5</v>
      </c>
      <c r="L643" s="285">
        <v>459</v>
      </c>
      <c r="M643" s="286">
        <v>426.87</v>
      </c>
      <c r="N643" s="287">
        <v>491.13</v>
      </c>
      <c r="O643" s="87"/>
      <c r="P643" s="87"/>
      <c r="Q643" s="87">
        <v>442</v>
      </c>
      <c r="R643" s="87"/>
      <c r="S643" s="87"/>
      <c r="T643" s="77">
        <v>239</v>
      </c>
      <c r="U643" s="110"/>
      <c r="V643" s="87"/>
      <c r="W643" s="87"/>
      <c r="X643" s="87"/>
      <c r="Y643" s="87"/>
      <c r="Z643" s="87"/>
      <c r="AA643" s="88"/>
      <c r="AB643" s="89"/>
      <c r="AC643" s="87"/>
      <c r="AD643" s="87"/>
      <c r="AE643" s="87"/>
      <c r="AF643" s="87"/>
      <c r="AG643" s="87"/>
      <c r="AH643" s="77"/>
      <c r="AI643" s="110"/>
      <c r="AJ643" s="78">
        <v>442</v>
      </c>
      <c r="AK643" s="79">
        <v>30</v>
      </c>
      <c r="AL643" s="80">
        <v>240</v>
      </c>
      <c r="AM643" s="77">
        <v>30</v>
      </c>
      <c r="AN643" s="77">
        <v>239</v>
      </c>
      <c r="AO643" s="81">
        <v>2</v>
      </c>
      <c r="AP643" s="81">
        <v>4</v>
      </c>
      <c r="AQ643" s="81">
        <v>4</v>
      </c>
      <c r="AR643" s="81"/>
      <c r="AS643" s="81"/>
      <c r="AT643" s="81"/>
      <c r="AU643" s="81"/>
      <c r="AV643" s="81"/>
      <c r="AW643" s="81"/>
      <c r="AX643" s="82">
        <v>10</v>
      </c>
      <c r="AY643" s="83">
        <v>550</v>
      </c>
      <c r="AZ643" s="149">
        <v>1.4999999999999999E-2</v>
      </c>
      <c r="BA643" s="84">
        <v>1.7999999999999999E-2</v>
      </c>
      <c r="BB643" s="83"/>
      <c r="BC643" s="83">
        <v>0</v>
      </c>
      <c r="BD643" s="83">
        <v>1.2</v>
      </c>
      <c r="BE643" s="83">
        <v>4.4000000000000004</v>
      </c>
      <c r="BF643" s="83">
        <v>243.1</v>
      </c>
      <c r="BG643" s="28" t="s">
        <v>377</v>
      </c>
      <c r="BH643" s="85" t="s">
        <v>378</v>
      </c>
      <c r="BI643" s="85"/>
      <c r="BJ643" s="85"/>
      <c r="BK643" s="85">
        <v>5</v>
      </c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  <c r="CW643" s="85"/>
    </row>
    <row r="644" spans="1:101" s="86" customFormat="1" ht="31.5" hidden="1" customHeight="1" x14ac:dyDescent="0.35">
      <c r="A644" s="73">
        <v>2021</v>
      </c>
      <c r="B644" s="74">
        <v>2</v>
      </c>
      <c r="C644" s="288">
        <v>44234</v>
      </c>
      <c r="D644" s="74">
        <v>387</v>
      </c>
      <c r="E644" s="74">
        <v>561</v>
      </c>
      <c r="F644" s="74">
        <v>7</v>
      </c>
      <c r="G644" s="75" t="s">
        <v>385</v>
      </c>
      <c r="H644" s="76" t="s">
        <v>386</v>
      </c>
      <c r="I644" s="76" t="s">
        <v>144</v>
      </c>
      <c r="J644" s="76">
        <v>2</v>
      </c>
      <c r="K644" s="76">
        <v>5</v>
      </c>
      <c r="L644" s="285">
        <v>88</v>
      </c>
      <c r="M644" s="286">
        <v>81.84</v>
      </c>
      <c r="N644" s="287">
        <v>94.16</v>
      </c>
      <c r="O644" s="87"/>
      <c r="P644" s="87"/>
      <c r="Q644" s="87">
        <v>86</v>
      </c>
      <c r="R644" s="87"/>
      <c r="S644" s="87"/>
      <c r="T644" s="77">
        <v>239</v>
      </c>
      <c r="U644" s="110"/>
      <c r="V644" s="87"/>
      <c r="W644" s="87"/>
      <c r="X644" s="87"/>
      <c r="Y644" s="87"/>
      <c r="Z644" s="87"/>
      <c r="AA644" s="88"/>
      <c r="AB644" s="89"/>
      <c r="AC644" s="87"/>
      <c r="AD644" s="87"/>
      <c r="AE644" s="87"/>
      <c r="AF644" s="87"/>
      <c r="AG644" s="87"/>
      <c r="AH644" s="77"/>
      <c r="AI644" s="110"/>
      <c r="AJ644" s="78">
        <v>86</v>
      </c>
      <c r="AK644" s="79">
        <v>30</v>
      </c>
      <c r="AL644" s="80">
        <v>240</v>
      </c>
      <c r="AM644" s="77">
        <v>30</v>
      </c>
      <c r="AN644" s="77">
        <v>239</v>
      </c>
      <c r="AO644" s="81">
        <v>6</v>
      </c>
      <c r="AP644" s="81">
        <v>2</v>
      </c>
      <c r="AQ644" s="81">
        <v>2</v>
      </c>
      <c r="AR644" s="81"/>
      <c r="AS644" s="81"/>
      <c r="AT644" s="81"/>
      <c r="AU644" s="81"/>
      <c r="AV644" s="81"/>
      <c r="AW644" s="81"/>
      <c r="AX644" s="82">
        <v>10</v>
      </c>
      <c r="AY644" s="83">
        <v>550</v>
      </c>
      <c r="AZ644" s="149">
        <v>1.4999999999999999E-2</v>
      </c>
      <c r="BA644" s="84">
        <v>1.7999999999999999E-2</v>
      </c>
      <c r="BB644" s="83"/>
      <c r="BC644" s="83">
        <v>0.1</v>
      </c>
      <c r="BD644" s="83">
        <v>6.3</v>
      </c>
      <c r="BE644" s="83">
        <v>0.9</v>
      </c>
      <c r="BF644" s="83">
        <v>47.3</v>
      </c>
      <c r="BG644" s="28" t="s">
        <v>377</v>
      </c>
      <c r="BH644" s="85" t="s">
        <v>378</v>
      </c>
      <c r="BI644" s="85"/>
      <c r="BJ644" s="85"/>
      <c r="BK644" s="85">
        <v>5</v>
      </c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  <c r="CW644" s="85"/>
    </row>
    <row r="645" spans="1:101" s="86" customFormat="1" ht="31.5" hidden="1" customHeight="1" x14ac:dyDescent="0.35">
      <c r="A645" s="73">
        <v>2021</v>
      </c>
      <c r="B645" s="74">
        <v>2</v>
      </c>
      <c r="C645" s="288">
        <v>44234</v>
      </c>
      <c r="D645" s="74">
        <v>387</v>
      </c>
      <c r="E645" s="74">
        <v>562</v>
      </c>
      <c r="F645" s="74">
        <v>7</v>
      </c>
      <c r="G645" s="75" t="s">
        <v>387</v>
      </c>
      <c r="H645" s="76" t="s">
        <v>388</v>
      </c>
      <c r="I645" s="76" t="s">
        <v>144</v>
      </c>
      <c r="J645" s="76">
        <v>2</v>
      </c>
      <c r="K645" s="76">
        <v>5</v>
      </c>
      <c r="L645" s="285">
        <v>248</v>
      </c>
      <c r="M645" s="286">
        <v>230.64</v>
      </c>
      <c r="N645" s="287">
        <v>265.36</v>
      </c>
      <c r="O645" s="87"/>
      <c r="P645" s="87"/>
      <c r="Q645" s="87">
        <v>236</v>
      </c>
      <c r="R645" s="87"/>
      <c r="S645" s="87"/>
      <c r="T645" s="77">
        <v>239</v>
      </c>
      <c r="U645" s="110"/>
      <c r="V645" s="87"/>
      <c r="W645" s="87"/>
      <c r="X645" s="87"/>
      <c r="Y645" s="87"/>
      <c r="Z645" s="87"/>
      <c r="AA645" s="88"/>
      <c r="AB645" s="89"/>
      <c r="AC645" s="87"/>
      <c r="AD645" s="87"/>
      <c r="AE645" s="87"/>
      <c r="AF645" s="87"/>
      <c r="AG645" s="87"/>
      <c r="AH645" s="77"/>
      <c r="AI645" s="110"/>
      <c r="AJ645" s="78">
        <v>236</v>
      </c>
      <c r="AK645" s="79">
        <v>30</v>
      </c>
      <c r="AL645" s="80">
        <v>240</v>
      </c>
      <c r="AM645" s="77">
        <v>30</v>
      </c>
      <c r="AN645" s="77">
        <v>239</v>
      </c>
      <c r="AO645" s="81">
        <v>2</v>
      </c>
      <c r="AP645" s="81">
        <v>4</v>
      </c>
      <c r="AQ645" s="81">
        <v>6</v>
      </c>
      <c r="AR645" s="81"/>
      <c r="AS645" s="81"/>
      <c r="AT645" s="81"/>
      <c r="AU645" s="81"/>
      <c r="AV645" s="81"/>
      <c r="AW645" s="81"/>
      <c r="AX645" s="82">
        <v>12</v>
      </c>
      <c r="AY645" s="83">
        <v>552</v>
      </c>
      <c r="AZ645" s="149">
        <v>1.4999999999999999E-2</v>
      </c>
      <c r="BA645" s="84">
        <v>2.1999999999999999E-2</v>
      </c>
      <c r="BB645" s="83"/>
      <c r="BC645" s="83">
        <v>0</v>
      </c>
      <c r="BD645" s="83">
        <v>2.2000000000000002</v>
      </c>
      <c r="BE645" s="83">
        <v>2.8</v>
      </c>
      <c r="BF645" s="83">
        <v>130.30000000000001</v>
      </c>
      <c r="BG645" s="28" t="s">
        <v>377</v>
      </c>
      <c r="BH645" s="85" t="s">
        <v>378</v>
      </c>
      <c r="BI645" s="85"/>
      <c r="BJ645" s="85"/>
      <c r="BK645" s="85">
        <v>5</v>
      </c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  <c r="CW645" s="85"/>
    </row>
    <row r="646" spans="1:101" s="86" customFormat="1" ht="31.5" hidden="1" customHeight="1" x14ac:dyDescent="0.35">
      <c r="A646" s="73">
        <v>2021</v>
      </c>
      <c r="B646" s="74">
        <v>2</v>
      </c>
      <c r="C646" s="288">
        <v>44234</v>
      </c>
      <c r="D646" s="74">
        <v>387</v>
      </c>
      <c r="E646" s="74">
        <v>563</v>
      </c>
      <c r="F646" s="74">
        <v>7</v>
      </c>
      <c r="G646" s="75" t="s">
        <v>389</v>
      </c>
      <c r="H646" s="76" t="s">
        <v>390</v>
      </c>
      <c r="I646" s="76" t="s">
        <v>144</v>
      </c>
      <c r="J646" s="76">
        <v>2</v>
      </c>
      <c r="K646" s="76">
        <v>5</v>
      </c>
      <c r="L646" s="285">
        <v>106</v>
      </c>
      <c r="M646" s="286">
        <v>98.58</v>
      </c>
      <c r="N646" s="287">
        <v>113.42</v>
      </c>
      <c r="O646" s="87"/>
      <c r="P646" s="87"/>
      <c r="Q646" s="87">
        <v>103</v>
      </c>
      <c r="R646" s="87"/>
      <c r="S646" s="87"/>
      <c r="T646" s="77">
        <v>239</v>
      </c>
      <c r="U646" s="110"/>
      <c r="V646" s="87"/>
      <c r="W646" s="87"/>
      <c r="X646" s="87"/>
      <c r="Y646" s="87"/>
      <c r="Z646" s="87"/>
      <c r="AA646" s="88"/>
      <c r="AB646" s="89"/>
      <c r="AC646" s="87"/>
      <c r="AD646" s="87"/>
      <c r="AE646" s="87"/>
      <c r="AF646" s="87"/>
      <c r="AG646" s="87"/>
      <c r="AH646" s="77"/>
      <c r="AI646" s="110"/>
      <c r="AJ646" s="78">
        <v>103</v>
      </c>
      <c r="AK646" s="79">
        <v>60</v>
      </c>
      <c r="AL646" s="80">
        <v>240</v>
      </c>
      <c r="AM646" s="77">
        <v>60</v>
      </c>
      <c r="AN646" s="77">
        <v>239</v>
      </c>
      <c r="AO646" s="81">
        <v>1</v>
      </c>
      <c r="AP646" s="81">
        <v>2</v>
      </c>
      <c r="AQ646" s="81">
        <v>1</v>
      </c>
      <c r="AR646" s="81"/>
      <c r="AS646" s="81"/>
      <c r="AT646" s="81"/>
      <c r="AU646" s="81"/>
      <c r="AV646" s="81"/>
      <c r="AW646" s="81"/>
      <c r="AX646" s="82">
        <v>4</v>
      </c>
      <c r="AY646" s="83">
        <v>544</v>
      </c>
      <c r="AZ646" s="149">
        <v>1.4999999999999999E-2</v>
      </c>
      <c r="BA646" s="84">
        <v>7.0000000000000001E-3</v>
      </c>
      <c r="BB646" s="83">
        <v>1</v>
      </c>
      <c r="BC646" s="83">
        <v>0</v>
      </c>
      <c r="BD646" s="83">
        <v>5.0999999999999996</v>
      </c>
      <c r="BE646" s="83">
        <v>0.4</v>
      </c>
      <c r="BF646" s="83">
        <v>56</v>
      </c>
      <c r="BG646" s="28" t="s">
        <v>377</v>
      </c>
      <c r="BH646" s="85" t="s">
        <v>378</v>
      </c>
      <c r="BI646" s="85"/>
      <c r="BJ646" s="85"/>
      <c r="BK646" s="85">
        <v>5</v>
      </c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  <c r="CW646" s="85"/>
    </row>
    <row r="647" spans="1:101" s="86" customFormat="1" ht="31.5" hidden="1" customHeight="1" x14ac:dyDescent="0.35">
      <c r="A647" s="73">
        <v>2021</v>
      </c>
      <c r="B647" s="74">
        <v>2</v>
      </c>
      <c r="C647" s="288">
        <v>44234</v>
      </c>
      <c r="D647" s="74">
        <v>181</v>
      </c>
      <c r="E647" s="74">
        <v>330</v>
      </c>
      <c r="F647" s="74">
        <v>8</v>
      </c>
      <c r="G647" s="75" t="s">
        <v>320</v>
      </c>
      <c r="H647" s="76" t="s">
        <v>321</v>
      </c>
      <c r="I647" s="76" t="s">
        <v>144</v>
      </c>
      <c r="J647" s="76">
        <v>4</v>
      </c>
      <c r="K647" s="76">
        <v>2</v>
      </c>
      <c r="L647" s="285">
        <v>406</v>
      </c>
      <c r="M647" s="286">
        <v>382.04599999999999</v>
      </c>
      <c r="N647" s="287">
        <v>434.82600000000002</v>
      </c>
      <c r="O647" s="87"/>
      <c r="P647" s="87">
        <v>460</v>
      </c>
      <c r="Q647" s="87">
        <v>422</v>
      </c>
      <c r="R647" s="87">
        <v>419</v>
      </c>
      <c r="S647" s="87">
        <v>410</v>
      </c>
      <c r="T647" s="77">
        <v>141</v>
      </c>
      <c r="U647" s="110">
        <v>142</v>
      </c>
      <c r="V647" s="87">
        <v>405</v>
      </c>
      <c r="W647" s="87">
        <v>394</v>
      </c>
      <c r="X647" s="87">
        <v>398</v>
      </c>
      <c r="Y647" s="87">
        <v>392</v>
      </c>
      <c r="Z647" s="87">
        <v>399</v>
      </c>
      <c r="AA647" s="88">
        <v>143</v>
      </c>
      <c r="AB647" s="89">
        <v>140</v>
      </c>
      <c r="AC647" s="87"/>
      <c r="AD647" s="87"/>
      <c r="AE647" s="87"/>
      <c r="AF647" s="87"/>
      <c r="AG647" s="87"/>
      <c r="AH647" s="77"/>
      <c r="AI647" s="110"/>
      <c r="AJ647" s="78">
        <v>411</v>
      </c>
      <c r="AK647" s="79">
        <v>103</v>
      </c>
      <c r="AL647" s="80">
        <v>140</v>
      </c>
      <c r="AM647" s="77">
        <v>102</v>
      </c>
      <c r="AN647" s="77">
        <v>142</v>
      </c>
      <c r="AO647" s="81">
        <v>8</v>
      </c>
      <c r="AP647" s="81">
        <v>4</v>
      </c>
      <c r="AQ647" s="81">
        <v>8</v>
      </c>
      <c r="AR647" s="81"/>
      <c r="AS647" s="81"/>
      <c r="AT647" s="81"/>
      <c r="AU647" s="81"/>
      <c r="AV647" s="81"/>
      <c r="AW647" s="81"/>
      <c r="AX647" s="82">
        <v>20</v>
      </c>
      <c r="AY647" s="83">
        <v>2300</v>
      </c>
      <c r="AZ647" s="149">
        <v>1.4999999999999999E-2</v>
      </c>
      <c r="BA647" s="84">
        <v>8.9999999999999993E-3</v>
      </c>
      <c r="BB647" s="83">
        <v>1</v>
      </c>
      <c r="BC647" s="83">
        <v>0</v>
      </c>
      <c r="BD647" s="83">
        <v>5.7</v>
      </c>
      <c r="BE647" s="83">
        <v>8.1999999999999993</v>
      </c>
      <c r="BF647" s="83">
        <v>945.3</v>
      </c>
      <c r="BG647" s="28" t="s">
        <v>153</v>
      </c>
      <c r="BH647" s="85" t="s">
        <v>154</v>
      </c>
      <c r="BI647" s="85" t="s">
        <v>322</v>
      </c>
      <c r="BJ647" s="85" t="s">
        <v>156</v>
      </c>
      <c r="BK647" s="85">
        <v>5</v>
      </c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  <c r="CW647" s="85"/>
    </row>
    <row r="648" spans="1:101" s="86" customFormat="1" ht="31.5" customHeight="1" x14ac:dyDescent="0.35">
      <c r="A648" s="73">
        <v>2021</v>
      </c>
      <c r="B648" s="74">
        <v>2</v>
      </c>
      <c r="C648" s="288">
        <v>44234</v>
      </c>
      <c r="D648" s="74">
        <v>227</v>
      </c>
      <c r="E648" s="74">
        <v>155</v>
      </c>
      <c r="F648" s="74">
        <v>30</v>
      </c>
      <c r="G648" s="75" t="s">
        <v>324</v>
      </c>
      <c r="H648" s="76" t="s">
        <v>325</v>
      </c>
      <c r="I648" s="76" t="s">
        <v>326</v>
      </c>
      <c r="J648" s="76">
        <v>3</v>
      </c>
      <c r="K648" s="76">
        <v>2</v>
      </c>
      <c r="L648" s="285">
        <v>122</v>
      </c>
      <c r="M648" s="286">
        <v>113.46</v>
      </c>
      <c r="N648" s="287">
        <v>130.54</v>
      </c>
      <c r="O648" s="87"/>
      <c r="P648" s="87">
        <v>142</v>
      </c>
      <c r="Q648" s="87">
        <v>125</v>
      </c>
      <c r="R648" s="87">
        <v>122</v>
      </c>
      <c r="S648" s="87">
        <v>120</v>
      </c>
      <c r="T648" s="77">
        <v>132</v>
      </c>
      <c r="U648" s="110">
        <v>132</v>
      </c>
      <c r="V648" s="87">
        <v>134</v>
      </c>
      <c r="W648" s="87">
        <v>125</v>
      </c>
      <c r="X648" s="87">
        <v>121</v>
      </c>
      <c r="Y648" s="87">
        <v>115</v>
      </c>
      <c r="Z648" s="87">
        <v>123</v>
      </c>
      <c r="AA648" s="88">
        <v>130</v>
      </c>
      <c r="AB648" s="89">
        <v>122</v>
      </c>
      <c r="AC648" s="87"/>
      <c r="AD648" s="87"/>
      <c r="AE648" s="87"/>
      <c r="AF648" s="87"/>
      <c r="AG648" s="87"/>
      <c r="AH648" s="77"/>
      <c r="AI648" s="110"/>
      <c r="AJ648" s="78">
        <v>125.2</v>
      </c>
      <c r="AK648" s="79">
        <v>61</v>
      </c>
      <c r="AL648" s="80">
        <v>177</v>
      </c>
      <c r="AM648" s="77">
        <v>84</v>
      </c>
      <c r="AN648" s="77">
        <v>129</v>
      </c>
      <c r="AO648" s="81">
        <v>5</v>
      </c>
      <c r="AP648" s="81">
        <v>2</v>
      </c>
      <c r="AQ648" s="81">
        <v>7</v>
      </c>
      <c r="AR648" s="81"/>
      <c r="AS648" s="81"/>
      <c r="AT648" s="81"/>
      <c r="AU648" s="81"/>
      <c r="AV648" s="81"/>
      <c r="AW648" s="81"/>
      <c r="AX648" s="82">
        <v>14</v>
      </c>
      <c r="AY648" s="83">
        <v>1598</v>
      </c>
      <c r="AZ648" s="149">
        <v>0.02</v>
      </c>
      <c r="BA648" s="84">
        <v>8.9999999999999993E-3</v>
      </c>
      <c r="BB648" s="83">
        <v>1</v>
      </c>
      <c r="BC648" s="83">
        <v>0.1</v>
      </c>
      <c r="BD648" s="83">
        <v>13.1</v>
      </c>
      <c r="BE648" s="83">
        <v>1.8</v>
      </c>
      <c r="BF648" s="83">
        <v>200.1</v>
      </c>
      <c r="BG648" s="28" t="s">
        <v>148</v>
      </c>
      <c r="BH648" s="85" t="s">
        <v>184</v>
      </c>
      <c r="BI648" s="85" t="s">
        <v>327</v>
      </c>
      <c r="BJ648" s="85"/>
      <c r="BK648" s="85">
        <v>5</v>
      </c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  <c r="CW648" s="85"/>
    </row>
    <row r="649" spans="1:101" s="86" customFormat="1" ht="31.5" hidden="1" customHeight="1" x14ac:dyDescent="0.35">
      <c r="A649" s="73">
        <v>2021</v>
      </c>
      <c r="B649" s="74">
        <v>2</v>
      </c>
      <c r="C649" s="288">
        <v>44234</v>
      </c>
      <c r="D649" s="74">
        <v>164</v>
      </c>
      <c r="E649" s="74">
        <v>652</v>
      </c>
      <c r="F649" s="74">
        <v>34</v>
      </c>
      <c r="G649" s="75" t="s">
        <v>239</v>
      </c>
      <c r="H649" s="76" t="s">
        <v>240</v>
      </c>
      <c r="I649" s="76"/>
      <c r="J649" s="76"/>
      <c r="K649" s="76"/>
      <c r="L649" s="285">
        <v>17.100000000000001</v>
      </c>
      <c r="M649" s="286">
        <v>15.903</v>
      </c>
      <c r="N649" s="287">
        <v>18.297000000000001</v>
      </c>
      <c r="O649" s="87"/>
      <c r="P649" s="87"/>
      <c r="Q649" s="87"/>
      <c r="R649" s="87"/>
      <c r="S649" s="87"/>
      <c r="T649" s="77">
        <v>222</v>
      </c>
      <c r="U649" s="110"/>
      <c r="V649" s="87"/>
      <c r="W649" s="87"/>
      <c r="X649" s="87"/>
      <c r="Y649" s="87"/>
      <c r="Z649" s="87"/>
      <c r="AA649" s="88"/>
      <c r="AB649" s="89"/>
      <c r="AC649" s="87"/>
      <c r="AD649" s="87"/>
      <c r="AE649" s="87"/>
      <c r="AF649" s="87"/>
      <c r="AG649" s="87"/>
      <c r="AH649" s="77"/>
      <c r="AI649" s="110"/>
      <c r="AJ649" s="78"/>
      <c r="AK649" s="79">
        <v>20</v>
      </c>
      <c r="AL649" s="80"/>
      <c r="AM649" s="77">
        <v>16</v>
      </c>
      <c r="AN649" s="77">
        <v>222</v>
      </c>
      <c r="AO649" s="81"/>
      <c r="AP649" s="81"/>
      <c r="AQ649" s="81"/>
      <c r="AR649" s="81"/>
      <c r="AS649" s="81"/>
      <c r="AT649" s="81"/>
      <c r="AU649" s="81"/>
      <c r="AV649" s="81"/>
      <c r="AW649" s="81"/>
      <c r="AX649" s="82"/>
      <c r="AY649" s="83">
        <v>290</v>
      </c>
      <c r="AZ649" s="149">
        <v>0.02</v>
      </c>
      <c r="BA649" s="84"/>
      <c r="BB649" s="83"/>
      <c r="BC649" s="83"/>
      <c r="BD649" s="83">
        <v>17</v>
      </c>
      <c r="BE649" s="83"/>
      <c r="BF649" s="83"/>
      <c r="BG649" s="28"/>
      <c r="BH649" s="85"/>
      <c r="BI649" s="85" t="s">
        <v>241</v>
      </c>
      <c r="BJ649" s="85"/>
      <c r="BK649" s="85">
        <v>5</v>
      </c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  <c r="CW649" s="85"/>
    </row>
    <row r="650" spans="1:101" s="86" customFormat="1" ht="31.5" hidden="1" customHeight="1" x14ac:dyDescent="0.35">
      <c r="A650" s="73">
        <v>2021</v>
      </c>
      <c r="B650" s="74">
        <v>2</v>
      </c>
      <c r="C650" s="288">
        <v>44234</v>
      </c>
      <c r="D650" s="74">
        <v>165</v>
      </c>
      <c r="E650" s="74">
        <v>306</v>
      </c>
      <c r="F650" s="74">
        <v>34</v>
      </c>
      <c r="G650" s="75" t="s">
        <v>391</v>
      </c>
      <c r="H650" s="76" t="s">
        <v>392</v>
      </c>
      <c r="I650" s="76" t="s">
        <v>159</v>
      </c>
      <c r="J650" s="76">
        <v>1</v>
      </c>
      <c r="K650" s="76">
        <v>3</v>
      </c>
      <c r="L650" s="285">
        <v>196</v>
      </c>
      <c r="M650" s="286">
        <v>182.28</v>
      </c>
      <c r="N650" s="287">
        <v>209.72</v>
      </c>
      <c r="O650" s="87"/>
      <c r="P650" s="87">
        <v>184</v>
      </c>
      <c r="Q650" s="87">
        <v>192</v>
      </c>
      <c r="R650" s="87">
        <v>191</v>
      </c>
      <c r="S650" s="87"/>
      <c r="T650" s="77">
        <v>222</v>
      </c>
      <c r="U650" s="110"/>
      <c r="V650" s="87"/>
      <c r="W650" s="87"/>
      <c r="X650" s="87"/>
      <c r="Y650" s="87"/>
      <c r="Z650" s="87"/>
      <c r="AA650" s="88"/>
      <c r="AB650" s="89"/>
      <c r="AC650" s="87"/>
      <c r="AD650" s="87"/>
      <c r="AE650" s="87"/>
      <c r="AF650" s="87"/>
      <c r="AG650" s="87"/>
      <c r="AH650" s="77"/>
      <c r="AI650" s="110"/>
      <c r="AJ650" s="78">
        <v>189</v>
      </c>
      <c r="AK650" s="79">
        <v>20</v>
      </c>
      <c r="AL650" s="80">
        <v>180</v>
      </c>
      <c r="AM650" s="77">
        <v>16</v>
      </c>
      <c r="AN650" s="77">
        <v>222</v>
      </c>
      <c r="AO650" s="81">
        <v>1</v>
      </c>
      <c r="AP650" s="81">
        <v>2</v>
      </c>
      <c r="AQ650" s="81">
        <v>2</v>
      </c>
      <c r="AR650" s="81"/>
      <c r="AS650" s="81"/>
      <c r="AT650" s="81"/>
      <c r="AU650" s="81"/>
      <c r="AV650" s="81"/>
      <c r="AW650" s="81"/>
      <c r="AX650" s="82">
        <v>5</v>
      </c>
      <c r="AY650" s="83">
        <v>185</v>
      </c>
      <c r="AZ650" s="149">
        <v>0.02</v>
      </c>
      <c r="BA650" s="84">
        <v>2.7E-2</v>
      </c>
      <c r="BB650" s="83"/>
      <c r="BC650" s="83">
        <v>0</v>
      </c>
      <c r="BD650" s="83">
        <v>0.9</v>
      </c>
      <c r="BE650" s="83">
        <v>0.9</v>
      </c>
      <c r="BF650" s="83">
        <v>35</v>
      </c>
      <c r="BG650" s="28"/>
      <c r="BH650" s="85"/>
      <c r="BI650" s="85"/>
      <c r="BJ650" s="85"/>
      <c r="BK650" s="85">
        <v>5</v>
      </c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  <c r="CW650" s="85"/>
    </row>
    <row r="651" spans="1:101" s="86" customFormat="1" ht="31.5" customHeight="1" x14ac:dyDescent="0.35">
      <c r="A651" s="73">
        <v>2021</v>
      </c>
      <c r="B651" s="74">
        <v>2</v>
      </c>
      <c r="C651" s="288">
        <v>44234</v>
      </c>
      <c r="D651" s="74">
        <v>415</v>
      </c>
      <c r="E651" s="74">
        <v>655</v>
      </c>
      <c r="F651" s="74">
        <v>47</v>
      </c>
      <c r="G651" s="75" t="s">
        <v>246</v>
      </c>
      <c r="H651" s="76" t="s">
        <v>247</v>
      </c>
      <c r="I651" s="76" t="s">
        <v>191</v>
      </c>
      <c r="J651" s="76">
        <v>3</v>
      </c>
      <c r="K651" s="76">
        <v>1</v>
      </c>
      <c r="L651" s="285">
        <v>148</v>
      </c>
      <c r="M651" s="286">
        <v>137.63999999999999</v>
      </c>
      <c r="N651" s="287">
        <v>158.36000000000001</v>
      </c>
      <c r="O651" s="111"/>
      <c r="P651" s="111"/>
      <c r="Q651" s="111"/>
      <c r="R651" s="111"/>
      <c r="S651" s="111"/>
      <c r="T651" s="77"/>
      <c r="U651" s="77"/>
      <c r="V651" s="111">
        <v>150</v>
      </c>
      <c r="W651" s="111">
        <v>143</v>
      </c>
      <c r="X651" s="111">
        <v>148</v>
      </c>
      <c r="Y651" s="111">
        <v>143</v>
      </c>
      <c r="Z651" s="111">
        <v>143</v>
      </c>
      <c r="AA651" s="77">
        <v>178</v>
      </c>
      <c r="AB651" s="77">
        <v>175</v>
      </c>
      <c r="AC651" s="111"/>
      <c r="AD651" s="111"/>
      <c r="AE651" s="111"/>
      <c r="AF651" s="111"/>
      <c r="AG651" s="111"/>
      <c r="AH651" s="77"/>
      <c r="AI651" s="77"/>
      <c r="AJ651" s="78">
        <v>145.1</v>
      </c>
      <c r="AK651" s="79">
        <v>60</v>
      </c>
      <c r="AL651" s="80">
        <v>180</v>
      </c>
      <c r="AM651" s="77">
        <v>61</v>
      </c>
      <c r="AN651" s="77">
        <v>177</v>
      </c>
      <c r="AO651" s="81">
        <v>2</v>
      </c>
      <c r="AP651" s="81"/>
      <c r="AQ651" s="81"/>
      <c r="AR651" s="81">
        <v>6</v>
      </c>
      <c r="AS651" s="81"/>
      <c r="AT651" s="81"/>
      <c r="AU651" s="81"/>
      <c r="AV651" s="81"/>
      <c r="AW651" s="81"/>
      <c r="AX651" s="82">
        <v>8</v>
      </c>
      <c r="AY651" s="83">
        <v>608</v>
      </c>
      <c r="AZ651" s="149">
        <v>0.02</v>
      </c>
      <c r="BA651" s="84">
        <v>1.2999999999999999E-2</v>
      </c>
      <c r="BB651" s="83">
        <v>1</v>
      </c>
      <c r="BC651" s="83">
        <v>0.1</v>
      </c>
      <c r="BD651" s="83">
        <v>4.0999999999999996</v>
      </c>
      <c r="BE651" s="83">
        <v>1.2</v>
      </c>
      <c r="BF651" s="83">
        <v>88.2</v>
      </c>
      <c r="BG651" s="28" t="s">
        <v>148</v>
      </c>
      <c r="BH651" s="85" t="s">
        <v>149</v>
      </c>
      <c r="BI651" s="85" t="s">
        <v>248</v>
      </c>
      <c r="BJ651" s="85"/>
      <c r="BK651" s="85">
        <v>5</v>
      </c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  <c r="CW651" s="85"/>
    </row>
    <row r="652" spans="1:101" s="86" customFormat="1" ht="31.5" customHeight="1" x14ac:dyDescent="0.35">
      <c r="A652" s="73">
        <v>2021</v>
      </c>
      <c r="B652" s="74">
        <v>2</v>
      </c>
      <c r="C652" s="288">
        <v>44234</v>
      </c>
      <c r="D652" s="74">
        <v>415</v>
      </c>
      <c r="E652" s="74">
        <v>656</v>
      </c>
      <c r="F652" s="74">
        <v>47</v>
      </c>
      <c r="G652" s="75" t="s">
        <v>249</v>
      </c>
      <c r="H652" s="76" t="s">
        <v>250</v>
      </c>
      <c r="I652" s="76" t="s">
        <v>191</v>
      </c>
      <c r="J652" s="76">
        <v>3</v>
      </c>
      <c r="K652" s="76">
        <v>1</v>
      </c>
      <c r="L652" s="285">
        <v>148</v>
      </c>
      <c r="M652" s="286">
        <v>137.63999999999999</v>
      </c>
      <c r="N652" s="287">
        <v>158.36000000000001</v>
      </c>
      <c r="O652" s="111"/>
      <c r="P652" s="111"/>
      <c r="Q652" s="111"/>
      <c r="R652" s="111"/>
      <c r="S652" s="111"/>
      <c r="T652" s="77"/>
      <c r="U652" s="77"/>
      <c r="V652" s="111">
        <v>150</v>
      </c>
      <c r="W652" s="111">
        <v>143</v>
      </c>
      <c r="X652" s="111">
        <v>148</v>
      </c>
      <c r="Y652" s="111">
        <v>143</v>
      </c>
      <c r="Z652" s="111">
        <v>143</v>
      </c>
      <c r="AA652" s="77">
        <v>178</v>
      </c>
      <c r="AB652" s="77">
        <v>175</v>
      </c>
      <c r="AC652" s="111"/>
      <c r="AD652" s="111"/>
      <c r="AE652" s="111"/>
      <c r="AF652" s="111"/>
      <c r="AG652" s="111"/>
      <c r="AH652" s="77"/>
      <c r="AI652" s="77"/>
      <c r="AJ652" s="78">
        <v>145.1</v>
      </c>
      <c r="AK652" s="79">
        <v>60</v>
      </c>
      <c r="AL652" s="80">
        <v>180</v>
      </c>
      <c r="AM652" s="77">
        <v>61</v>
      </c>
      <c r="AN652" s="77">
        <v>177</v>
      </c>
      <c r="AO652" s="81">
        <v>2</v>
      </c>
      <c r="AP652" s="81"/>
      <c r="AQ652" s="81"/>
      <c r="AR652" s="81">
        <v>6</v>
      </c>
      <c r="AS652" s="81"/>
      <c r="AT652" s="81"/>
      <c r="AU652" s="81"/>
      <c r="AV652" s="81"/>
      <c r="AW652" s="81"/>
      <c r="AX652" s="82">
        <v>8</v>
      </c>
      <c r="AY652" s="83">
        <v>608</v>
      </c>
      <c r="AZ652" s="149">
        <v>0.02</v>
      </c>
      <c r="BA652" s="84">
        <v>1.2999999999999999E-2</v>
      </c>
      <c r="BB652" s="83">
        <v>1</v>
      </c>
      <c r="BC652" s="83">
        <v>0.1</v>
      </c>
      <c r="BD652" s="83">
        <v>4.0999999999999996</v>
      </c>
      <c r="BE652" s="83">
        <v>1.2</v>
      </c>
      <c r="BF652" s="83">
        <v>88.2</v>
      </c>
      <c r="BG652" s="28" t="s">
        <v>148</v>
      </c>
      <c r="BH652" s="85" t="s">
        <v>149</v>
      </c>
      <c r="BI652" s="85" t="s">
        <v>251</v>
      </c>
      <c r="BJ652" s="85"/>
      <c r="BK652" s="85">
        <v>5</v>
      </c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  <c r="CW652" s="85"/>
    </row>
    <row r="653" spans="1:101" s="86" customFormat="1" ht="31.5" customHeight="1" x14ac:dyDescent="0.35">
      <c r="A653" s="73">
        <v>2021</v>
      </c>
      <c r="B653" s="74">
        <v>2</v>
      </c>
      <c r="C653" s="288">
        <v>44234</v>
      </c>
      <c r="D653" s="74">
        <v>415</v>
      </c>
      <c r="E653" s="74">
        <v>657</v>
      </c>
      <c r="F653" s="74">
        <v>47</v>
      </c>
      <c r="G653" s="75" t="s">
        <v>252</v>
      </c>
      <c r="H653" s="76" t="s">
        <v>253</v>
      </c>
      <c r="I653" s="76" t="s">
        <v>191</v>
      </c>
      <c r="J653" s="76">
        <v>3</v>
      </c>
      <c r="K653" s="76">
        <v>1</v>
      </c>
      <c r="L653" s="285">
        <v>90</v>
      </c>
      <c r="M653" s="286">
        <v>83.7</v>
      </c>
      <c r="N653" s="287">
        <v>96.3</v>
      </c>
      <c r="O653" s="111"/>
      <c r="P653" s="111"/>
      <c r="Q653" s="111"/>
      <c r="R653" s="111"/>
      <c r="S653" s="111"/>
      <c r="T653" s="77"/>
      <c r="U653" s="77"/>
      <c r="V653" s="111">
        <v>105</v>
      </c>
      <c r="W653" s="111">
        <v>92</v>
      </c>
      <c r="X653" s="111">
        <v>95</v>
      </c>
      <c r="Y653" s="111">
        <v>95</v>
      </c>
      <c r="Z653" s="111">
        <v>92</v>
      </c>
      <c r="AA653" s="77">
        <v>178</v>
      </c>
      <c r="AB653" s="77">
        <v>175</v>
      </c>
      <c r="AC653" s="111"/>
      <c r="AD653" s="111"/>
      <c r="AE653" s="111"/>
      <c r="AF653" s="111"/>
      <c r="AG653" s="111"/>
      <c r="AH653" s="77"/>
      <c r="AI653" s="77"/>
      <c r="AJ653" s="78">
        <v>95.6</v>
      </c>
      <c r="AK653" s="79">
        <v>60</v>
      </c>
      <c r="AL653" s="80">
        <v>180</v>
      </c>
      <c r="AM653" s="77">
        <v>61</v>
      </c>
      <c r="AN653" s="77">
        <v>177</v>
      </c>
      <c r="AO653" s="81">
        <v>4</v>
      </c>
      <c r="AP653" s="81"/>
      <c r="AQ653" s="81"/>
      <c r="AR653" s="81">
        <v>5</v>
      </c>
      <c r="AS653" s="81"/>
      <c r="AT653" s="81"/>
      <c r="AU653" s="81"/>
      <c r="AV653" s="81"/>
      <c r="AW653" s="81"/>
      <c r="AX653" s="82">
        <v>9</v>
      </c>
      <c r="AY653" s="83">
        <v>609</v>
      </c>
      <c r="AZ653" s="149">
        <v>0.02</v>
      </c>
      <c r="BA653" s="84">
        <v>1.4999999999999999E-2</v>
      </c>
      <c r="BB653" s="83">
        <v>1</v>
      </c>
      <c r="BC653" s="83">
        <v>0.1</v>
      </c>
      <c r="BD653" s="83">
        <v>6.8</v>
      </c>
      <c r="BE653" s="83">
        <v>0.9</v>
      </c>
      <c r="BF653" s="83">
        <v>58.2</v>
      </c>
      <c r="BG653" s="28" t="s">
        <v>148</v>
      </c>
      <c r="BH653" s="85" t="s">
        <v>149</v>
      </c>
      <c r="BI653" s="85" t="s">
        <v>254</v>
      </c>
      <c r="BJ653" s="85"/>
      <c r="BK653" s="85">
        <v>5</v>
      </c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  <c r="CW653" s="85"/>
    </row>
    <row r="654" spans="1:101" s="86" customFormat="1" ht="31.5" customHeight="1" x14ac:dyDescent="0.35">
      <c r="A654" s="73">
        <v>2021</v>
      </c>
      <c r="B654" s="74">
        <v>2</v>
      </c>
      <c r="C654" s="288">
        <v>44234</v>
      </c>
      <c r="D654" s="74">
        <v>415</v>
      </c>
      <c r="E654" s="74">
        <v>658</v>
      </c>
      <c r="F654" s="74">
        <v>47</v>
      </c>
      <c r="G654" s="75" t="s">
        <v>255</v>
      </c>
      <c r="H654" s="76" t="s">
        <v>256</v>
      </c>
      <c r="I654" s="76" t="s">
        <v>191</v>
      </c>
      <c r="J654" s="76">
        <v>3</v>
      </c>
      <c r="K654" s="76">
        <v>1</v>
      </c>
      <c r="L654" s="285">
        <v>90</v>
      </c>
      <c r="M654" s="286">
        <v>83.7</v>
      </c>
      <c r="N654" s="287">
        <v>96.3</v>
      </c>
      <c r="O654" s="111"/>
      <c r="P654" s="111"/>
      <c r="Q654" s="111"/>
      <c r="R654" s="111"/>
      <c r="S654" s="111"/>
      <c r="T654" s="77"/>
      <c r="U654" s="77"/>
      <c r="V654" s="111">
        <v>105</v>
      </c>
      <c r="W654" s="111">
        <v>92</v>
      </c>
      <c r="X654" s="111">
        <v>95</v>
      </c>
      <c r="Y654" s="111">
        <v>95</v>
      </c>
      <c r="Z654" s="111">
        <v>92</v>
      </c>
      <c r="AA654" s="77">
        <v>178</v>
      </c>
      <c r="AB654" s="77">
        <v>175</v>
      </c>
      <c r="AC654" s="111"/>
      <c r="AD654" s="111"/>
      <c r="AE654" s="111"/>
      <c r="AF654" s="111"/>
      <c r="AG654" s="111"/>
      <c r="AH654" s="77"/>
      <c r="AI654" s="77"/>
      <c r="AJ654" s="78">
        <v>95.6</v>
      </c>
      <c r="AK654" s="79">
        <v>60</v>
      </c>
      <c r="AL654" s="80">
        <v>180</v>
      </c>
      <c r="AM654" s="77">
        <v>61</v>
      </c>
      <c r="AN654" s="77">
        <v>177</v>
      </c>
      <c r="AO654" s="81">
        <v>4</v>
      </c>
      <c r="AP654" s="81"/>
      <c r="AQ654" s="81"/>
      <c r="AR654" s="81">
        <v>5</v>
      </c>
      <c r="AS654" s="81"/>
      <c r="AT654" s="81"/>
      <c r="AU654" s="81"/>
      <c r="AV654" s="81"/>
      <c r="AW654" s="81"/>
      <c r="AX654" s="82">
        <v>9</v>
      </c>
      <c r="AY654" s="83">
        <v>609</v>
      </c>
      <c r="AZ654" s="149">
        <v>0.02</v>
      </c>
      <c r="BA654" s="84">
        <v>1.4999999999999999E-2</v>
      </c>
      <c r="BB654" s="83">
        <v>1</v>
      </c>
      <c r="BC654" s="83">
        <v>0.1</v>
      </c>
      <c r="BD654" s="83">
        <v>6.8</v>
      </c>
      <c r="BE654" s="83">
        <v>0.9</v>
      </c>
      <c r="BF654" s="83">
        <v>58.2</v>
      </c>
      <c r="BG654" s="28" t="s">
        <v>148</v>
      </c>
      <c r="BH654" s="85" t="s">
        <v>149</v>
      </c>
      <c r="BI654" s="85" t="s">
        <v>257</v>
      </c>
      <c r="BJ654" s="85"/>
      <c r="BK654" s="85">
        <v>5</v>
      </c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  <c r="CW654" s="85"/>
    </row>
    <row r="655" spans="1:101" s="86" customFormat="1" ht="31.5" customHeight="1" x14ac:dyDescent="0.35">
      <c r="A655" s="73">
        <v>2021</v>
      </c>
      <c r="B655" s="74">
        <v>2</v>
      </c>
      <c r="C655" s="288">
        <v>44234</v>
      </c>
      <c r="D655" s="74">
        <v>334</v>
      </c>
      <c r="E655" s="74">
        <v>254</v>
      </c>
      <c r="F655" s="74">
        <v>49</v>
      </c>
      <c r="G655" s="75" t="s">
        <v>189</v>
      </c>
      <c r="H655" s="76" t="s">
        <v>190</v>
      </c>
      <c r="I655" s="76" t="s">
        <v>191</v>
      </c>
      <c r="J655" s="76">
        <v>4</v>
      </c>
      <c r="K655" s="76">
        <v>2</v>
      </c>
      <c r="L655" s="285">
        <v>203</v>
      </c>
      <c r="M655" s="286">
        <v>188.79</v>
      </c>
      <c r="N655" s="287">
        <v>217.21</v>
      </c>
      <c r="O655" s="111"/>
      <c r="P655" s="111">
        <v>245</v>
      </c>
      <c r="Q655" s="111"/>
      <c r="R655" s="111"/>
      <c r="S655" s="111"/>
      <c r="T655" s="77">
        <v>144</v>
      </c>
      <c r="U655" s="77"/>
      <c r="V655" s="111"/>
      <c r="W655" s="111"/>
      <c r="X655" s="111"/>
      <c r="Y655" s="111"/>
      <c r="Z655" s="111"/>
      <c r="AA655" s="77"/>
      <c r="AB655" s="77"/>
      <c r="AC655" s="111"/>
      <c r="AD655" s="111"/>
      <c r="AE655" s="111"/>
      <c r="AF655" s="111"/>
      <c r="AG655" s="111"/>
      <c r="AH655" s="77"/>
      <c r="AI655" s="77"/>
      <c r="AJ655" s="78">
        <v>245</v>
      </c>
      <c r="AK655" s="79">
        <v>88</v>
      </c>
      <c r="AL655" s="80">
        <v>164</v>
      </c>
      <c r="AM655" s="77">
        <v>100</v>
      </c>
      <c r="AN655" s="77">
        <v>144</v>
      </c>
      <c r="AO655" s="81">
        <v>8</v>
      </c>
      <c r="AP655" s="81">
        <v>4</v>
      </c>
      <c r="AQ655" s="81">
        <v>12</v>
      </c>
      <c r="AR655" s="81"/>
      <c r="AS655" s="81"/>
      <c r="AT655" s="81"/>
      <c r="AU655" s="81"/>
      <c r="AV655" s="81"/>
      <c r="AW655" s="81"/>
      <c r="AX655" s="82">
        <v>24</v>
      </c>
      <c r="AY655" s="83">
        <v>144</v>
      </c>
      <c r="AZ655" s="149">
        <v>0.02</v>
      </c>
      <c r="BA655" s="84">
        <v>0.16700000000000001</v>
      </c>
      <c r="BB655" s="83"/>
      <c r="BC655" s="83">
        <v>0.1</v>
      </c>
      <c r="BD655" s="83">
        <v>0.7</v>
      </c>
      <c r="BE655" s="83">
        <v>5.9</v>
      </c>
      <c r="BF655" s="83">
        <v>35.299999999999997</v>
      </c>
      <c r="BG655" s="28" t="s">
        <v>148</v>
      </c>
      <c r="BH655" s="85" t="s">
        <v>184</v>
      </c>
      <c r="BI655" s="85" t="s">
        <v>192</v>
      </c>
      <c r="BJ655" s="85"/>
      <c r="BK655" s="85">
        <v>5</v>
      </c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  <c r="CW655" s="85"/>
    </row>
    <row r="656" spans="1:101" s="86" customFormat="1" ht="31.5" hidden="1" customHeight="1" x14ac:dyDescent="0.35">
      <c r="A656" s="73">
        <v>2021</v>
      </c>
      <c r="B656" s="74">
        <v>2</v>
      </c>
      <c r="C656" s="288">
        <v>44235</v>
      </c>
      <c r="D656" s="74">
        <v>384</v>
      </c>
      <c r="E656" s="74">
        <v>556</v>
      </c>
      <c r="F656" s="74">
        <v>2</v>
      </c>
      <c r="G656" s="75" t="s">
        <v>175</v>
      </c>
      <c r="H656" s="76" t="s">
        <v>176</v>
      </c>
      <c r="I656" s="76" t="s">
        <v>144</v>
      </c>
      <c r="J656" s="76">
        <v>1</v>
      </c>
      <c r="K656" s="76">
        <v>6</v>
      </c>
      <c r="L656" s="285">
        <v>1066</v>
      </c>
      <c r="M656" s="286">
        <v>1003.106</v>
      </c>
      <c r="N656" s="287">
        <v>1141.6859999999999</v>
      </c>
      <c r="O656" s="111">
        <v>1142</v>
      </c>
      <c r="P656" s="111">
        <v>1074</v>
      </c>
      <c r="Q656" s="111">
        <v>1097</v>
      </c>
      <c r="R656" s="111">
        <v>1067</v>
      </c>
      <c r="S656" s="111">
        <v>1053</v>
      </c>
      <c r="T656" s="77">
        <v>128</v>
      </c>
      <c r="U656" s="77">
        <v>127</v>
      </c>
      <c r="V656" s="111">
        <v>1087</v>
      </c>
      <c r="W656" s="111">
        <v>1050</v>
      </c>
      <c r="X656" s="111">
        <v>1082</v>
      </c>
      <c r="Y656" s="111">
        <v>1063</v>
      </c>
      <c r="Z656" s="111">
        <v>1036</v>
      </c>
      <c r="AA656" s="77">
        <v>136</v>
      </c>
      <c r="AB656" s="77">
        <v>135</v>
      </c>
      <c r="AC656" s="111"/>
      <c r="AD656" s="111"/>
      <c r="AE656" s="111"/>
      <c r="AF656" s="111"/>
      <c r="AG656" s="111"/>
      <c r="AH656" s="77"/>
      <c r="AI656" s="77"/>
      <c r="AJ656" s="78">
        <v>1075.0999999999999</v>
      </c>
      <c r="AK656" s="79">
        <v>20</v>
      </c>
      <c r="AL656" s="80">
        <v>180</v>
      </c>
      <c r="AM656" s="77">
        <v>27</v>
      </c>
      <c r="AN656" s="77">
        <v>132</v>
      </c>
      <c r="AO656" s="81">
        <v>2</v>
      </c>
      <c r="AP656" s="81">
        <v>3</v>
      </c>
      <c r="AQ656" s="81">
        <v>3</v>
      </c>
      <c r="AR656" s="81"/>
      <c r="AS656" s="81">
        <v>2</v>
      </c>
      <c r="AT656" s="81"/>
      <c r="AU656" s="81"/>
      <c r="AV656" s="81"/>
      <c r="AW656" s="81"/>
      <c r="AX656" s="82">
        <v>10</v>
      </c>
      <c r="AY656" s="83">
        <v>562</v>
      </c>
      <c r="AZ656" s="149">
        <v>1.4999999999999999E-2</v>
      </c>
      <c r="BA656" s="84">
        <v>1.7999999999999999E-2</v>
      </c>
      <c r="BB656" s="83"/>
      <c r="BC656" s="83">
        <v>0</v>
      </c>
      <c r="BD656" s="83">
        <v>0.5</v>
      </c>
      <c r="BE656" s="83">
        <v>10.8</v>
      </c>
      <c r="BF656" s="83">
        <v>604.20000000000005</v>
      </c>
      <c r="BG656" s="28" t="s">
        <v>153</v>
      </c>
      <c r="BH656" s="85" t="s">
        <v>154</v>
      </c>
      <c r="BI656" s="85" t="s">
        <v>177</v>
      </c>
      <c r="BJ656" s="85"/>
      <c r="BK656" s="85">
        <v>6</v>
      </c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  <c r="CW656" s="85"/>
    </row>
    <row r="657" spans="1:63" ht="18.75" hidden="1" x14ac:dyDescent="0.25">
      <c r="A657">
        <v>2021</v>
      </c>
      <c r="B657">
        <v>2</v>
      </c>
      <c r="C657" s="289">
        <v>44235</v>
      </c>
      <c r="D657">
        <v>384</v>
      </c>
      <c r="E657">
        <v>557</v>
      </c>
      <c r="F657">
        <v>2</v>
      </c>
      <c r="G657" t="s">
        <v>178</v>
      </c>
      <c r="H657" t="s">
        <v>179</v>
      </c>
      <c r="I657" t="s">
        <v>144</v>
      </c>
      <c r="J657">
        <v>1</v>
      </c>
      <c r="K657">
        <v>6</v>
      </c>
      <c r="L657">
        <v>182</v>
      </c>
      <c r="M657">
        <v>171.262</v>
      </c>
      <c r="N657">
        <v>194.922</v>
      </c>
      <c r="O657">
        <v>211</v>
      </c>
      <c r="P657">
        <v>193</v>
      </c>
      <c r="Q657">
        <v>190</v>
      </c>
      <c r="R657">
        <v>191</v>
      </c>
      <c r="S657">
        <v>184</v>
      </c>
      <c r="T657">
        <v>128</v>
      </c>
      <c r="U657">
        <v>127</v>
      </c>
      <c r="V657">
        <v>203</v>
      </c>
      <c r="W657">
        <v>193</v>
      </c>
      <c r="X657">
        <v>182</v>
      </c>
      <c r="Y657">
        <v>181</v>
      </c>
      <c r="Z657">
        <v>181</v>
      </c>
      <c r="AA657">
        <v>136</v>
      </c>
      <c r="AB657">
        <v>135</v>
      </c>
      <c r="AJ657">
        <v>190.9</v>
      </c>
      <c r="AK657">
        <v>20</v>
      </c>
      <c r="AL657">
        <v>180</v>
      </c>
      <c r="AM657">
        <v>27</v>
      </c>
      <c r="AN657">
        <v>132</v>
      </c>
      <c r="AO657">
        <v>3</v>
      </c>
      <c r="AP657">
        <v>3</v>
      </c>
      <c r="AQ657">
        <v>3</v>
      </c>
      <c r="AS657">
        <v>2</v>
      </c>
      <c r="AX657">
        <v>10</v>
      </c>
      <c r="AY657">
        <v>562</v>
      </c>
      <c r="AZ657">
        <v>1.4999999999999999E-2</v>
      </c>
      <c r="BA657">
        <v>1.7999999999999999E-2</v>
      </c>
      <c r="BC657">
        <v>0.1</v>
      </c>
      <c r="BD657">
        <v>3.1</v>
      </c>
      <c r="BE657">
        <v>1.9</v>
      </c>
      <c r="BF657">
        <v>107.3</v>
      </c>
      <c r="BG657" t="s">
        <v>153</v>
      </c>
      <c r="BH657" t="s">
        <v>154</v>
      </c>
      <c r="BI657" t="s">
        <v>177</v>
      </c>
      <c r="BJ657" t="s">
        <v>180</v>
      </c>
      <c r="BK657">
        <v>6</v>
      </c>
    </row>
    <row r="658" spans="1:63" ht="18.75" hidden="1" x14ac:dyDescent="0.25">
      <c r="A658">
        <v>2021</v>
      </c>
      <c r="B658">
        <v>2</v>
      </c>
      <c r="C658" s="289">
        <v>44235</v>
      </c>
      <c r="D658">
        <v>236</v>
      </c>
      <c r="E658">
        <v>160</v>
      </c>
      <c r="F658">
        <v>3</v>
      </c>
      <c r="G658" t="s">
        <v>265</v>
      </c>
      <c r="H658" t="s">
        <v>266</v>
      </c>
      <c r="I658" t="s">
        <v>144</v>
      </c>
      <c r="J658">
        <v>2</v>
      </c>
      <c r="K658">
        <v>1</v>
      </c>
      <c r="L658">
        <v>200</v>
      </c>
      <c r="M658">
        <v>186</v>
      </c>
      <c r="N658">
        <v>214</v>
      </c>
      <c r="R658">
        <v>204</v>
      </c>
      <c r="S658">
        <v>218</v>
      </c>
      <c r="V658">
        <v>203</v>
      </c>
      <c r="W658">
        <v>200</v>
      </c>
      <c r="X658">
        <v>185</v>
      </c>
      <c r="Y658">
        <v>206</v>
      </c>
      <c r="Z658">
        <v>209</v>
      </c>
      <c r="AA658">
        <v>90</v>
      </c>
      <c r="AB658">
        <v>85</v>
      </c>
      <c r="AJ658">
        <v>203.6</v>
      </c>
      <c r="AK658">
        <v>76</v>
      </c>
      <c r="AL658">
        <v>95</v>
      </c>
      <c r="AM658">
        <v>82</v>
      </c>
      <c r="AN658">
        <v>88</v>
      </c>
      <c r="AO658">
        <v>8</v>
      </c>
      <c r="AP658">
        <v>2</v>
      </c>
      <c r="AQ658">
        <v>4</v>
      </c>
      <c r="AX658">
        <v>14</v>
      </c>
      <c r="AY658">
        <v>1208</v>
      </c>
      <c r="AZ658">
        <v>1.4999999999999999E-2</v>
      </c>
      <c r="BA658">
        <v>1.2E-2</v>
      </c>
      <c r="BB658">
        <v>1</v>
      </c>
      <c r="BC658">
        <v>0.1</v>
      </c>
      <c r="BD658">
        <v>6</v>
      </c>
      <c r="BE658">
        <v>2.9</v>
      </c>
      <c r="BF658">
        <v>245.9</v>
      </c>
      <c r="BG658" t="s">
        <v>267</v>
      </c>
      <c r="BH658" t="s">
        <v>267</v>
      </c>
      <c r="BK658">
        <v>6</v>
      </c>
    </row>
    <row r="659" spans="1:63" ht="18.75" hidden="1" x14ac:dyDescent="0.25">
      <c r="A659">
        <v>2021</v>
      </c>
      <c r="B659">
        <v>2</v>
      </c>
      <c r="C659" s="289">
        <v>44235</v>
      </c>
      <c r="D659">
        <v>1</v>
      </c>
      <c r="E659">
        <v>1</v>
      </c>
      <c r="F659">
        <v>4</v>
      </c>
      <c r="G659" t="s">
        <v>328</v>
      </c>
      <c r="H659" t="s">
        <v>329</v>
      </c>
      <c r="I659" t="s">
        <v>144</v>
      </c>
      <c r="J659">
        <v>3</v>
      </c>
      <c r="K659">
        <v>2</v>
      </c>
      <c r="L659">
        <v>111</v>
      </c>
      <c r="M659">
        <v>103.23</v>
      </c>
      <c r="N659">
        <v>118.77</v>
      </c>
      <c r="O659">
        <v>114</v>
      </c>
      <c r="P659">
        <v>112</v>
      </c>
      <c r="Q659">
        <v>115</v>
      </c>
      <c r="R659">
        <v>95</v>
      </c>
      <c r="S659">
        <v>119</v>
      </c>
      <c r="U659">
        <v>86</v>
      </c>
      <c r="V659">
        <v>118</v>
      </c>
      <c r="W659">
        <v>116</v>
      </c>
      <c r="X659">
        <v>119</v>
      </c>
      <c r="Y659">
        <v>118</v>
      </c>
      <c r="Z659">
        <v>125</v>
      </c>
      <c r="AA659">
        <v>88</v>
      </c>
      <c r="AB659">
        <v>89</v>
      </c>
      <c r="AJ659">
        <v>115.1</v>
      </c>
      <c r="AK659">
        <v>108</v>
      </c>
      <c r="AL659">
        <v>100</v>
      </c>
      <c r="AM659">
        <v>123</v>
      </c>
      <c r="AN659">
        <v>88</v>
      </c>
      <c r="AO659">
        <v>7</v>
      </c>
      <c r="AP659">
        <v>2</v>
      </c>
      <c r="AQ659">
        <v>9</v>
      </c>
      <c r="AX659">
        <v>18</v>
      </c>
      <c r="AY659">
        <v>2146</v>
      </c>
      <c r="AZ659">
        <v>1.4999999999999999E-2</v>
      </c>
      <c r="BA659">
        <v>8.0000000000000002E-3</v>
      </c>
      <c r="BB659">
        <v>1</v>
      </c>
      <c r="BC659">
        <v>0.2</v>
      </c>
      <c r="BD659">
        <v>19.3</v>
      </c>
      <c r="BE659">
        <v>2.1</v>
      </c>
      <c r="BF659">
        <v>247</v>
      </c>
      <c r="BG659" t="s">
        <v>229</v>
      </c>
      <c r="BH659" t="s">
        <v>229</v>
      </c>
      <c r="BK659">
        <v>6</v>
      </c>
    </row>
    <row r="660" spans="1:63" ht="18.75" hidden="1" x14ac:dyDescent="0.25">
      <c r="A660">
        <v>2021</v>
      </c>
      <c r="B660">
        <v>2</v>
      </c>
      <c r="C660" s="289">
        <v>44235</v>
      </c>
      <c r="D660">
        <v>1</v>
      </c>
      <c r="E660">
        <v>2</v>
      </c>
      <c r="F660">
        <v>4</v>
      </c>
      <c r="G660" t="s">
        <v>330</v>
      </c>
      <c r="H660" t="s">
        <v>331</v>
      </c>
      <c r="I660" t="s">
        <v>144</v>
      </c>
      <c r="J660">
        <v>3</v>
      </c>
      <c r="K660">
        <v>2</v>
      </c>
      <c r="L660">
        <v>113</v>
      </c>
      <c r="M660">
        <v>105.09</v>
      </c>
      <c r="N660">
        <v>120.91</v>
      </c>
      <c r="O660">
        <v>106</v>
      </c>
      <c r="P660">
        <v>108</v>
      </c>
      <c r="Q660">
        <v>110</v>
      </c>
      <c r="R660">
        <v>122</v>
      </c>
      <c r="S660">
        <v>109</v>
      </c>
      <c r="U660">
        <v>86</v>
      </c>
      <c r="V660">
        <v>106</v>
      </c>
      <c r="W660">
        <v>107</v>
      </c>
      <c r="X660">
        <v>111</v>
      </c>
      <c r="Y660">
        <v>115</v>
      </c>
      <c r="Z660">
        <v>130</v>
      </c>
      <c r="AA660">
        <v>88</v>
      </c>
      <c r="AB660">
        <v>89</v>
      </c>
      <c r="AJ660">
        <v>112.4</v>
      </c>
      <c r="AK660">
        <v>108</v>
      </c>
      <c r="AL660">
        <v>100</v>
      </c>
      <c r="AM660">
        <v>123</v>
      </c>
      <c r="AN660">
        <v>88</v>
      </c>
      <c r="AO660">
        <v>6</v>
      </c>
      <c r="AP660">
        <v>2</v>
      </c>
      <c r="AQ660">
        <v>8</v>
      </c>
      <c r="AX660">
        <v>16</v>
      </c>
      <c r="AY660">
        <v>2642</v>
      </c>
      <c r="AZ660">
        <v>1.4999999999999999E-2</v>
      </c>
      <c r="BA660">
        <v>6.0000000000000001E-3</v>
      </c>
      <c r="BB660">
        <v>1</v>
      </c>
      <c r="BC660">
        <v>0.1</v>
      </c>
      <c r="BD660">
        <v>23.4</v>
      </c>
      <c r="BE660">
        <v>1.8</v>
      </c>
      <c r="BF660">
        <v>297</v>
      </c>
      <c r="BG660" t="s">
        <v>229</v>
      </c>
      <c r="BH660" t="s">
        <v>229</v>
      </c>
      <c r="BK660">
        <v>6</v>
      </c>
    </row>
    <row r="661" spans="1:63" hidden="1" x14ac:dyDescent="0.25">
      <c r="A661">
        <v>2021</v>
      </c>
      <c r="B661">
        <v>2</v>
      </c>
      <c r="C661" s="289">
        <v>44235</v>
      </c>
      <c r="D661">
        <v>301</v>
      </c>
      <c r="E661">
        <v>225</v>
      </c>
      <c r="F661">
        <v>5</v>
      </c>
      <c r="G661" t="s">
        <v>142</v>
      </c>
      <c r="H661" t="s">
        <v>143</v>
      </c>
      <c r="I661" t="s">
        <v>144</v>
      </c>
      <c r="J661">
        <v>6</v>
      </c>
      <c r="K661">
        <v>1</v>
      </c>
      <c r="L661">
        <v>372</v>
      </c>
      <c r="M661">
        <v>345.96</v>
      </c>
      <c r="N661">
        <v>398.04</v>
      </c>
      <c r="AK661">
        <v>169</v>
      </c>
      <c r="AL661">
        <v>128</v>
      </c>
      <c r="AY661">
        <v>780</v>
      </c>
      <c r="AZ661">
        <v>1.4999999999999999E-2</v>
      </c>
      <c r="BD661">
        <v>2.1</v>
      </c>
      <c r="BG661" t="s">
        <v>145</v>
      </c>
      <c r="BH661" t="s">
        <v>145</v>
      </c>
      <c r="BK661">
        <v>6</v>
      </c>
    </row>
    <row r="662" spans="1:63" ht="18.75" x14ac:dyDescent="0.25">
      <c r="A662">
        <v>2021</v>
      </c>
      <c r="B662">
        <v>2</v>
      </c>
      <c r="C662" s="289">
        <v>44235</v>
      </c>
      <c r="D662">
        <v>381</v>
      </c>
      <c r="E662">
        <v>445</v>
      </c>
      <c r="F662">
        <v>5</v>
      </c>
      <c r="G662" t="s">
        <v>230</v>
      </c>
      <c r="H662" t="s">
        <v>231</v>
      </c>
      <c r="I662" t="s">
        <v>144</v>
      </c>
      <c r="J662">
        <v>3</v>
      </c>
      <c r="K662">
        <v>4</v>
      </c>
      <c r="L662">
        <v>28</v>
      </c>
      <c r="M662">
        <v>25.2</v>
      </c>
      <c r="N662">
        <v>30.8</v>
      </c>
      <c r="O662">
        <v>26</v>
      </c>
      <c r="P662">
        <v>26</v>
      </c>
      <c r="Q662">
        <v>27</v>
      </c>
      <c r="R662">
        <v>26</v>
      </c>
      <c r="S662">
        <v>27</v>
      </c>
      <c r="T662">
        <v>113</v>
      </c>
      <c r="U662">
        <v>106</v>
      </c>
      <c r="V662">
        <v>30</v>
      </c>
      <c r="W662">
        <v>29</v>
      </c>
      <c r="X662">
        <v>28</v>
      </c>
      <c r="Y662">
        <v>29</v>
      </c>
      <c r="Z662">
        <v>32</v>
      </c>
      <c r="AA662">
        <v>107</v>
      </c>
      <c r="AB662">
        <v>111</v>
      </c>
      <c r="AJ662">
        <v>28</v>
      </c>
      <c r="AK662">
        <v>60</v>
      </c>
      <c r="AL662">
        <v>180</v>
      </c>
      <c r="AM662">
        <v>99</v>
      </c>
      <c r="AN662">
        <v>109</v>
      </c>
      <c r="AO662">
        <v>4</v>
      </c>
      <c r="AP662">
        <v>1</v>
      </c>
      <c r="AQ662">
        <v>6</v>
      </c>
      <c r="AX662">
        <v>11</v>
      </c>
      <c r="AY662">
        <v>1411</v>
      </c>
      <c r="AZ662">
        <v>1.4999999999999999E-2</v>
      </c>
      <c r="BA662">
        <v>8.0000000000000002E-3</v>
      </c>
      <c r="BB662">
        <v>1</v>
      </c>
      <c r="BC662">
        <v>0.4</v>
      </c>
      <c r="BD662">
        <v>50.4</v>
      </c>
      <c r="BE662">
        <v>0.3</v>
      </c>
      <c r="BF662">
        <v>39.5</v>
      </c>
      <c r="BG662" t="s">
        <v>148</v>
      </c>
      <c r="BH662" t="s">
        <v>149</v>
      </c>
      <c r="BI662" t="s">
        <v>232</v>
      </c>
      <c r="BK662">
        <v>6</v>
      </c>
    </row>
    <row r="663" spans="1:63" ht="18.75" x14ac:dyDescent="0.25">
      <c r="A663">
        <v>2021</v>
      </c>
      <c r="B663">
        <v>2</v>
      </c>
      <c r="C663" s="289">
        <v>44235</v>
      </c>
      <c r="D663">
        <v>381</v>
      </c>
      <c r="E663">
        <v>446</v>
      </c>
      <c r="F663">
        <v>5</v>
      </c>
      <c r="G663" t="s">
        <v>233</v>
      </c>
      <c r="H663" t="s">
        <v>234</v>
      </c>
      <c r="I663" t="s">
        <v>144</v>
      </c>
      <c r="J663">
        <v>3</v>
      </c>
      <c r="K663">
        <v>4</v>
      </c>
      <c r="L663">
        <v>167</v>
      </c>
      <c r="M663">
        <v>150.30000000000001</v>
      </c>
      <c r="N663">
        <v>183.7</v>
      </c>
      <c r="O663">
        <v>161</v>
      </c>
      <c r="P663">
        <v>171</v>
      </c>
      <c r="Q663">
        <v>170</v>
      </c>
      <c r="R663">
        <v>173</v>
      </c>
      <c r="S663">
        <v>177</v>
      </c>
      <c r="T663">
        <v>113</v>
      </c>
      <c r="U663">
        <v>106</v>
      </c>
      <c r="V663">
        <v>175</v>
      </c>
      <c r="W663">
        <v>179</v>
      </c>
      <c r="X663">
        <v>180</v>
      </c>
      <c r="Y663">
        <v>188</v>
      </c>
      <c r="Z663">
        <v>175</v>
      </c>
      <c r="AA663">
        <v>107</v>
      </c>
      <c r="AB663">
        <v>111</v>
      </c>
      <c r="AJ663">
        <v>174.9</v>
      </c>
      <c r="AK663">
        <v>60</v>
      </c>
      <c r="AL663">
        <v>180</v>
      </c>
      <c r="AM663">
        <v>99</v>
      </c>
      <c r="AN663">
        <v>109</v>
      </c>
      <c r="AO663">
        <v>7</v>
      </c>
      <c r="AP663">
        <v>2</v>
      </c>
      <c r="AQ663">
        <v>5</v>
      </c>
      <c r="AX663">
        <v>14</v>
      </c>
      <c r="AY663">
        <v>1784</v>
      </c>
      <c r="AZ663">
        <v>1.4999999999999999E-2</v>
      </c>
      <c r="BA663">
        <v>8.0000000000000002E-3</v>
      </c>
      <c r="BB663">
        <v>1</v>
      </c>
      <c r="BC663">
        <v>0.1</v>
      </c>
      <c r="BD663">
        <v>10.7</v>
      </c>
      <c r="BE663">
        <v>2.4</v>
      </c>
      <c r="BF663">
        <v>312</v>
      </c>
      <c r="BG663" t="s">
        <v>148</v>
      </c>
      <c r="BH663" t="s">
        <v>149</v>
      </c>
      <c r="BI663" t="s">
        <v>235</v>
      </c>
      <c r="BK663">
        <v>6</v>
      </c>
    </row>
    <row r="664" spans="1:63" ht="18.75" x14ac:dyDescent="0.25">
      <c r="A664">
        <v>2021</v>
      </c>
      <c r="B664">
        <v>2</v>
      </c>
      <c r="C664" s="289">
        <v>44235</v>
      </c>
      <c r="D664">
        <v>381</v>
      </c>
      <c r="E664">
        <v>447</v>
      </c>
      <c r="F664">
        <v>5</v>
      </c>
      <c r="G664" t="s">
        <v>236</v>
      </c>
      <c r="H664" t="s">
        <v>237</v>
      </c>
      <c r="I664" t="s">
        <v>144</v>
      </c>
      <c r="J664">
        <v>3</v>
      </c>
      <c r="K664">
        <v>4</v>
      </c>
      <c r="L664">
        <v>177</v>
      </c>
      <c r="M664">
        <v>159.30000000000001</v>
      </c>
      <c r="N664">
        <v>194.7</v>
      </c>
      <c r="O664">
        <v>189</v>
      </c>
      <c r="P664">
        <v>191</v>
      </c>
      <c r="Q664">
        <v>183</v>
      </c>
      <c r="R664">
        <v>188</v>
      </c>
      <c r="S664">
        <v>191</v>
      </c>
      <c r="T664">
        <v>113</v>
      </c>
      <c r="U664">
        <v>106</v>
      </c>
      <c r="V664">
        <v>187</v>
      </c>
      <c r="W664">
        <v>180</v>
      </c>
      <c r="X664">
        <v>185</v>
      </c>
      <c r="Y664">
        <v>178</v>
      </c>
      <c r="Z664">
        <v>185</v>
      </c>
      <c r="AA664">
        <v>107</v>
      </c>
      <c r="AB664">
        <v>111</v>
      </c>
      <c r="AJ664">
        <v>185.7</v>
      </c>
      <c r="AK664">
        <v>60</v>
      </c>
      <c r="AL664">
        <v>180</v>
      </c>
      <c r="AM664">
        <v>99</v>
      </c>
      <c r="AN664">
        <v>109</v>
      </c>
      <c r="AO664">
        <v>8</v>
      </c>
      <c r="AP664">
        <v>1</v>
      </c>
      <c r="AQ664">
        <v>2</v>
      </c>
      <c r="AX664">
        <v>11</v>
      </c>
      <c r="AY664">
        <v>1771</v>
      </c>
      <c r="AZ664">
        <v>1.4999999999999999E-2</v>
      </c>
      <c r="BA664">
        <v>6.0000000000000001E-3</v>
      </c>
      <c r="BB664">
        <v>1</v>
      </c>
      <c r="BC664">
        <v>0.1</v>
      </c>
      <c r="BD664">
        <v>10</v>
      </c>
      <c r="BE664">
        <v>2</v>
      </c>
      <c r="BF664">
        <v>328.9</v>
      </c>
      <c r="BG664" t="s">
        <v>148</v>
      </c>
      <c r="BH664" t="s">
        <v>149</v>
      </c>
      <c r="BI664" t="s">
        <v>238</v>
      </c>
      <c r="BK664">
        <v>6</v>
      </c>
    </row>
    <row r="665" spans="1:63" ht="18.75" x14ac:dyDescent="0.25">
      <c r="A665">
        <v>2021</v>
      </c>
      <c r="B665">
        <v>2</v>
      </c>
      <c r="C665" s="289">
        <v>44235</v>
      </c>
      <c r="D665">
        <v>381</v>
      </c>
      <c r="E665">
        <v>448</v>
      </c>
      <c r="F665">
        <v>5</v>
      </c>
      <c r="G665" t="s">
        <v>239</v>
      </c>
      <c r="H665" t="s">
        <v>240</v>
      </c>
      <c r="I665" t="s">
        <v>144</v>
      </c>
      <c r="J665">
        <v>3</v>
      </c>
      <c r="K665">
        <v>4</v>
      </c>
      <c r="L665">
        <v>23</v>
      </c>
      <c r="M665">
        <v>20.7</v>
      </c>
      <c r="N665">
        <v>25.3</v>
      </c>
      <c r="O665">
        <v>22</v>
      </c>
      <c r="P665">
        <v>23</v>
      </c>
      <c r="Q665">
        <v>22</v>
      </c>
      <c r="R665">
        <v>23</v>
      </c>
      <c r="S665">
        <v>23</v>
      </c>
      <c r="T665">
        <v>113</v>
      </c>
      <c r="U665">
        <v>106</v>
      </c>
      <c r="V665">
        <v>27</v>
      </c>
      <c r="W665">
        <v>23</v>
      </c>
      <c r="X665">
        <v>25</v>
      </c>
      <c r="Y665">
        <v>25</v>
      </c>
      <c r="Z665">
        <v>24</v>
      </c>
      <c r="AA665">
        <v>107</v>
      </c>
      <c r="AB665">
        <v>111</v>
      </c>
      <c r="AJ665">
        <v>23.7</v>
      </c>
      <c r="AK665">
        <v>60</v>
      </c>
      <c r="AL665">
        <v>180</v>
      </c>
      <c r="AM665">
        <v>99</v>
      </c>
      <c r="AN665">
        <v>109</v>
      </c>
      <c r="AO665">
        <v>5</v>
      </c>
      <c r="AP665">
        <v>4</v>
      </c>
      <c r="AQ665">
        <v>7</v>
      </c>
      <c r="AX665">
        <v>16</v>
      </c>
      <c r="AY665">
        <v>1776</v>
      </c>
      <c r="AZ665">
        <v>1.4999999999999999E-2</v>
      </c>
      <c r="BA665">
        <v>8.9999999999999993E-3</v>
      </c>
      <c r="BB665">
        <v>1</v>
      </c>
      <c r="BC665">
        <v>0.7</v>
      </c>
      <c r="BD665">
        <v>77.2</v>
      </c>
      <c r="BE665">
        <v>0.4</v>
      </c>
      <c r="BF665">
        <v>42.1</v>
      </c>
      <c r="BG665" t="s">
        <v>148</v>
      </c>
      <c r="BH665" t="s">
        <v>149</v>
      </c>
      <c r="BI665" t="s">
        <v>241</v>
      </c>
      <c r="BK665">
        <v>6</v>
      </c>
    </row>
    <row r="666" spans="1:63" ht="18.75" x14ac:dyDescent="0.25">
      <c r="A666">
        <v>2021</v>
      </c>
      <c r="B666">
        <v>2</v>
      </c>
      <c r="C666" s="289">
        <v>44235</v>
      </c>
      <c r="D666">
        <v>32</v>
      </c>
      <c r="E666">
        <v>92</v>
      </c>
      <c r="F666">
        <v>6</v>
      </c>
      <c r="G666" t="s">
        <v>205</v>
      </c>
      <c r="H666" t="s">
        <v>206</v>
      </c>
      <c r="I666" t="s">
        <v>144</v>
      </c>
      <c r="J666">
        <v>2</v>
      </c>
      <c r="K666">
        <v>3</v>
      </c>
      <c r="L666">
        <v>361</v>
      </c>
      <c r="M666">
        <v>335.73</v>
      </c>
      <c r="N666">
        <v>386.27</v>
      </c>
      <c r="P666">
        <v>396</v>
      </c>
      <c r="Q666">
        <v>365</v>
      </c>
      <c r="R666">
        <v>352</v>
      </c>
      <c r="S666">
        <v>368</v>
      </c>
      <c r="T666">
        <v>96</v>
      </c>
      <c r="U666">
        <v>97</v>
      </c>
      <c r="V666">
        <v>351</v>
      </c>
      <c r="W666">
        <v>365</v>
      </c>
      <c r="X666">
        <v>390</v>
      </c>
      <c r="Y666">
        <v>380</v>
      </c>
      <c r="Z666">
        <v>379</v>
      </c>
      <c r="AA666">
        <v>99</v>
      </c>
      <c r="AB666">
        <v>98</v>
      </c>
      <c r="AJ666">
        <v>371.8</v>
      </c>
      <c r="AK666">
        <v>74</v>
      </c>
      <c r="AL666">
        <v>97</v>
      </c>
      <c r="AM666">
        <v>74</v>
      </c>
      <c r="AN666">
        <v>98</v>
      </c>
      <c r="AO666">
        <v>11</v>
      </c>
      <c r="AP666">
        <v>2</v>
      </c>
      <c r="AQ666">
        <v>1</v>
      </c>
      <c r="AS666">
        <v>3</v>
      </c>
      <c r="AX666">
        <v>17</v>
      </c>
      <c r="AY666">
        <v>1625</v>
      </c>
      <c r="AZ666">
        <v>1.4999999999999999E-2</v>
      </c>
      <c r="BA666">
        <v>0.01</v>
      </c>
      <c r="BB666">
        <v>1</v>
      </c>
      <c r="BC666">
        <v>0</v>
      </c>
      <c r="BD666">
        <v>4.5</v>
      </c>
      <c r="BE666">
        <v>6.3</v>
      </c>
      <c r="BF666">
        <v>604.20000000000005</v>
      </c>
      <c r="BG666" t="s">
        <v>148</v>
      </c>
      <c r="BH666" t="s">
        <v>149</v>
      </c>
      <c r="BI666" t="s">
        <v>207</v>
      </c>
      <c r="BJ666" t="s">
        <v>208</v>
      </c>
      <c r="BK666">
        <v>6</v>
      </c>
    </row>
    <row r="667" spans="1:63" ht="18.75" x14ac:dyDescent="0.25">
      <c r="A667">
        <v>2021</v>
      </c>
      <c r="B667">
        <v>2</v>
      </c>
      <c r="C667" s="289">
        <v>44235</v>
      </c>
      <c r="D667">
        <v>32</v>
      </c>
      <c r="E667">
        <v>93</v>
      </c>
      <c r="F667">
        <v>6</v>
      </c>
      <c r="G667" t="s">
        <v>209</v>
      </c>
      <c r="H667" t="s">
        <v>210</v>
      </c>
      <c r="I667" t="s">
        <v>144</v>
      </c>
      <c r="J667">
        <v>2</v>
      </c>
      <c r="K667">
        <v>3</v>
      </c>
      <c r="L667">
        <v>59</v>
      </c>
      <c r="M667">
        <v>54.87</v>
      </c>
      <c r="N667">
        <v>63.13</v>
      </c>
      <c r="P667">
        <v>56</v>
      </c>
      <c r="Q667">
        <v>57</v>
      </c>
      <c r="R667">
        <v>58</v>
      </c>
      <c r="S667">
        <v>56</v>
      </c>
      <c r="T667">
        <v>96</v>
      </c>
      <c r="U667">
        <v>97</v>
      </c>
      <c r="V667">
        <v>58</v>
      </c>
      <c r="W667">
        <v>60</v>
      </c>
      <c r="X667">
        <v>65</v>
      </c>
      <c r="Y667">
        <v>60</v>
      </c>
      <c r="Z667">
        <v>59</v>
      </c>
      <c r="AA667">
        <v>99</v>
      </c>
      <c r="AB667">
        <v>98</v>
      </c>
      <c r="AJ667">
        <v>58.8</v>
      </c>
      <c r="AK667">
        <v>74</v>
      </c>
      <c r="AL667">
        <v>97</v>
      </c>
      <c r="AM667">
        <v>74</v>
      </c>
      <c r="AN667">
        <v>98</v>
      </c>
      <c r="AO667">
        <v>14</v>
      </c>
      <c r="AP667">
        <v>2</v>
      </c>
      <c r="AQ667">
        <v>2</v>
      </c>
      <c r="AS667">
        <v>6</v>
      </c>
      <c r="AX667">
        <v>24</v>
      </c>
      <c r="AY667">
        <v>1590</v>
      </c>
      <c r="AZ667">
        <v>1.4999999999999999E-2</v>
      </c>
      <c r="BA667">
        <v>1.4999999999999999E-2</v>
      </c>
      <c r="BB667">
        <v>1</v>
      </c>
      <c r="BC667">
        <v>0.4</v>
      </c>
      <c r="BD667">
        <v>26.9</v>
      </c>
      <c r="BE667">
        <v>1.4</v>
      </c>
      <c r="BF667">
        <v>93.5</v>
      </c>
      <c r="BG667" t="s">
        <v>148</v>
      </c>
      <c r="BH667" t="s">
        <v>149</v>
      </c>
      <c r="BI667" t="s">
        <v>211</v>
      </c>
      <c r="BJ667" t="s">
        <v>208</v>
      </c>
      <c r="BK667">
        <v>6</v>
      </c>
    </row>
    <row r="668" spans="1:63" x14ac:dyDescent="0.25">
      <c r="A668">
        <v>2021</v>
      </c>
      <c r="B668">
        <v>2</v>
      </c>
      <c r="C668" s="289">
        <v>44235</v>
      </c>
      <c r="D668">
        <v>32</v>
      </c>
      <c r="E668">
        <v>94</v>
      </c>
      <c r="F668">
        <v>6</v>
      </c>
      <c r="G668" t="s">
        <v>332</v>
      </c>
      <c r="H668" t="s">
        <v>333</v>
      </c>
      <c r="I668" t="s">
        <v>144</v>
      </c>
      <c r="J668">
        <v>2</v>
      </c>
      <c r="K668">
        <v>3</v>
      </c>
      <c r="L668">
        <v>19</v>
      </c>
      <c r="M668">
        <v>17.670000000000002</v>
      </c>
      <c r="N668">
        <v>20.329999999999998</v>
      </c>
      <c r="T668">
        <v>96</v>
      </c>
      <c r="U668">
        <v>97</v>
      </c>
      <c r="AA668">
        <v>99</v>
      </c>
      <c r="AB668">
        <v>98</v>
      </c>
      <c r="AK668">
        <v>74</v>
      </c>
      <c r="AL668">
        <v>97</v>
      </c>
      <c r="AM668">
        <v>74</v>
      </c>
      <c r="AN668">
        <v>98</v>
      </c>
      <c r="AY668">
        <v>192</v>
      </c>
      <c r="AZ668">
        <v>1.4999999999999999E-2</v>
      </c>
      <c r="BD668">
        <v>10.1</v>
      </c>
      <c r="BG668" t="s">
        <v>148</v>
      </c>
      <c r="BH668" t="s">
        <v>149</v>
      </c>
      <c r="BI668" t="s">
        <v>334</v>
      </c>
      <c r="BJ668" t="s">
        <v>208</v>
      </c>
      <c r="BK668">
        <v>6</v>
      </c>
    </row>
    <row r="669" spans="1:63" ht="18.75" hidden="1" x14ac:dyDescent="0.25">
      <c r="A669">
        <v>2021</v>
      </c>
      <c r="B669">
        <v>2</v>
      </c>
      <c r="C669" s="289">
        <v>44235</v>
      </c>
      <c r="D669">
        <v>243</v>
      </c>
      <c r="E669">
        <v>167</v>
      </c>
      <c r="F669">
        <v>7</v>
      </c>
      <c r="G669" t="s">
        <v>244</v>
      </c>
      <c r="H669" t="s">
        <v>245</v>
      </c>
      <c r="I669" t="s">
        <v>144</v>
      </c>
      <c r="J669">
        <v>2</v>
      </c>
      <c r="K669">
        <v>2</v>
      </c>
      <c r="L669">
        <v>888</v>
      </c>
      <c r="M669">
        <v>825.84</v>
      </c>
      <c r="N669">
        <v>950.16</v>
      </c>
      <c r="V669">
        <v>1060</v>
      </c>
      <c r="W669">
        <v>988</v>
      </c>
      <c r="X669">
        <v>945</v>
      </c>
      <c r="Y669">
        <v>935</v>
      </c>
      <c r="Z669">
        <v>920</v>
      </c>
      <c r="AA669">
        <v>122</v>
      </c>
      <c r="AB669">
        <v>132</v>
      </c>
      <c r="AJ669">
        <v>969.6</v>
      </c>
      <c r="AK669">
        <v>55</v>
      </c>
      <c r="AL669">
        <v>131</v>
      </c>
      <c r="AM669">
        <v>57</v>
      </c>
      <c r="AN669">
        <v>127</v>
      </c>
      <c r="AO669">
        <v>4</v>
      </c>
      <c r="AP669">
        <v>2</v>
      </c>
      <c r="AQ669">
        <v>2</v>
      </c>
      <c r="AX669">
        <v>8</v>
      </c>
      <c r="AY669">
        <v>508</v>
      </c>
      <c r="AZ669">
        <v>1.4999999999999999E-2</v>
      </c>
      <c r="BA669">
        <v>1.6E-2</v>
      </c>
      <c r="BC669">
        <v>0</v>
      </c>
      <c r="BD669">
        <v>0.6</v>
      </c>
      <c r="BE669">
        <v>7.8</v>
      </c>
      <c r="BF669">
        <v>492.6</v>
      </c>
      <c r="BG669" t="s">
        <v>145</v>
      </c>
      <c r="BH669" t="s">
        <v>145</v>
      </c>
      <c r="BK669">
        <v>6</v>
      </c>
    </row>
    <row r="670" spans="1:63" ht="18.75" hidden="1" x14ac:dyDescent="0.25">
      <c r="A670">
        <v>2021</v>
      </c>
      <c r="B670">
        <v>2</v>
      </c>
      <c r="C670" s="289">
        <v>44235</v>
      </c>
      <c r="D670">
        <v>18</v>
      </c>
      <c r="E670">
        <v>49</v>
      </c>
      <c r="F670">
        <v>8</v>
      </c>
      <c r="G670" t="s">
        <v>275</v>
      </c>
      <c r="H670" t="s">
        <v>276</v>
      </c>
      <c r="I670" t="s">
        <v>165</v>
      </c>
      <c r="J670">
        <v>2</v>
      </c>
      <c r="K670">
        <v>3</v>
      </c>
      <c r="L670">
        <v>100</v>
      </c>
      <c r="M670">
        <v>95.5</v>
      </c>
      <c r="N670">
        <v>104.5</v>
      </c>
      <c r="S670">
        <v>112</v>
      </c>
      <c r="U670">
        <v>109</v>
      </c>
      <c r="V670">
        <v>120</v>
      </c>
      <c r="W670">
        <v>104</v>
      </c>
      <c r="X670">
        <v>103</v>
      </c>
      <c r="Y670">
        <v>100</v>
      </c>
      <c r="Z670">
        <v>109</v>
      </c>
      <c r="AA670">
        <v>110</v>
      </c>
      <c r="AB670">
        <v>105</v>
      </c>
      <c r="AJ670">
        <v>108</v>
      </c>
      <c r="AK670">
        <v>101</v>
      </c>
      <c r="AL670">
        <v>107</v>
      </c>
      <c r="AM670">
        <v>67</v>
      </c>
      <c r="AN670">
        <v>108</v>
      </c>
      <c r="AO670">
        <v>6</v>
      </c>
      <c r="AQ670">
        <v>3</v>
      </c>
      <c r="AX670">
        <v>9</v>
      </c>
      <c r="AY670">
        <v>597</v>
      </c>
      <c r="AZ670">
        <v>1.4999999999999999E-2</v>
      </c>
      <c r="BA670">
        <v>1.4999999999999999E-2</v>
      </c>
      <c r="BB670">
        <v>1</v>
      </c>
      <c r="BC670">
        <v>0.1</v>
      </c>
      <c r="BD670">
        <v>6</v>
      </c>
      <c r="BE670">
        <v>1</v>
      </c>
      <c r="BF670">
        <v>64.5</v>
      </c>
      <c r="BG670" t="s">
        <v>153</v>
      </c>
      <c r="BH670" t="s">
        <v>154</v>
      </c>
      <c r="BI670" t="s">
        <v>277</v>
      </c>
      <c r="BJ670" t="s">
        <v>167</v>
      </c>
      <c r="BK670">
        <v>6</v>
      </c>
    </row>
    <row r="671" spans="1:63" ht="18.75" hidden="1" x14ac:dyDescent="0.25">
      <c r="A671">
        <v>2021</v>
      </c>
      <c r="B671">
        <v>2</v>
      </c>
      <c r="C671" s="289">
        <v>44235</v>
      </c>
      <c r="D671">
        <v>18</v>
      </c>
      <c r="E671">
        <v>50</v>
      </c>
      <c r="F671">
        <v>8</v>
      </c>
      <c r="G671" t="s">
        <v>278</v>
      </c>
      <c r="H671" t="s">
        <v>279</v>
      </c>
      <c r="I671" t="s">
        <v>165</v>
      </c>
      <c r="J671">
        <v>2</v>
      </c>
      <c r="K671">
        <v>3</v>
      </c>
      <c r="L671">
        <v>54</v>
      </c>
      <c r="M671">
        <v>51.57</v>
      </c>
      <c r="N671">
        <v>56.43</v>
      </c>
      <c r="S671">
        <v>72</v>
      </c>
      <c r="U671">
        <v>109</v>
      </c>
      <c r="V671">
        <v>64</v>
      </c>
      <c r="W671">
        <v>53</v>
      </c>
      <c r="X671">
        <v>56</v>
      </c>
      <c r="Y671">
        <v>55</v>
      </c>
      <c r="Z671">
        <v>57</v>
      </c>
      <c r="AA671">
        <v>110</v>
      </c>
      <c r="AB671">
        <v>105</v>
      </c>
      <c r="AJ671">
        <v>59.5</v>
      </c>
      <c r="AK671">
        <v>101</v>
      </c>
      <c r="AL671">
        <v>107</v>
      </c>
      <c r="AM671">
        <v>67</v>
      </c>
      <c r="AN671">
        <v>108</v>
      </c>
      <c r="AO671">
        <v>4</v>
      </c>
      <c r="AQ671">
        <v>3</v>
      </c>
      <c r="AX671">
        <v>7</v>
      </c>
      <c r="AY671">
        <v>63</v>
      </c>
      <c r="AZ671">
        <v>1.4999999999999999E-2</v>
      </c>
      <c r="BA671">
        <v>0.111</v>
      </c>
      <c r="BC671">
        <v>0.1</v>
      </c>
      <c r="BD671">
        <v>1.2</v>
      </c>
      <c r="BE671">
        <v>0.4</v>
      </c>
      <c r="BF671">
        <v>3.7</v>
      </c>
      <c r="BG671" t="s">
        <v>153</v>
      </c>
      <c r="BH671" t="s">
        <v>154</v>
      </c>
      <c r="BI671" t="s">
        <v>280</v>
      </c>
      <c r="BJ671" t="s">
        <v>167</v>
      </c>
      <c r="BK671">
        <v>6</v>
      </c>
    </row>
    <row r="672" spans="1:63" ht="18.75" hidden="1" x14ac:dyDescent="0.25">
      <c r="A672">
        <v>2021</v>
      </c>
      <c r="B672">
        <v>2</v>
      </c>
      <c r="C672" s="289">
        <v>44235</v>
      </c>
      <c r="D672">
        <v>181</v>
      </c>
      <c r="E672">
        <v>330</v>
      </c>
      <c r="F672">
        <v>8</v>
      </c>
      <c r="G672" t="s">
        <v>320</v>
      </c>
      <c r="H672" t="s">
        <v>321</v>
      </c>
      <c r="I672" t="s">
        <v>144</v>
      </c>
      <c r="J672">
        <v>4</v>
      </c>
      <c r="K672">
        <v>2</v>
      </c>
      <c r="L672">
        <v>406</v>
      </c>
      <c r="M672">
        <v>382.04599999999999</v>
      </c>
      <c r="N672">
        <v>434.82600000000002</v>
      </c>
      <c r="O672">
        <v>499</v>
      </c>
      <c r="P672">
        <v>424</v>
      </c>
      <c r="Q672">
        <v>408</v>
      </c>
      <c r="T672">
        <v>132</v>
      </c>
      <c r="AJ672">
        <v>443.7</v>
      </c>
      <c r="AK672">
        <v>103</v>
      </c>
      <c r="AL672">
        <v>140</v>
      </c>
      <c r="AM672">
        <v>109</v>
      </c>
      <c r="AN672">
        <v>132</v>
      </c>
      <c r="AO672">
        <v>3</v>
      </c>
      <c r="AP672">
        <v>2</v>
      </c>
      <c r="AQ672">
        <v>2</v>
      </c>
      <c r="AX672">
        <v>7</v>
      </c>
      <c r="AY672">
        <v>1351</v>
      </c>
      <c r="AZ672">
        <v>1.4999999999999999E-2</v>
      </c>
      <c r="BA672">
        <v>5.0000000000000001E-3</v>
      </c>
      <c r="BB672">
        <v>1</v>
      </c>
      <c r="BC672">
        <v>0</v>
      </c>
      <c r="BD672">
        <v>3.3</v>
      </c>
      <c r="BE672">
        <v>3.1</v>
      </c>
      <c r="BF672">
        <v>599.4</v>
      </c>
      <c r="BG672" t="s">
        <v>153</v>
      </c>
      <c r="BH672" t="s">
        <v>154</v>
      </c>
      <c r="BI672" t="s">
        <v>322</v>
      </c>
      <c r="BJ672" t="s">
        <v>156</v>
      </c>
      <c r="BK672">
        <v>6</v>
      </c>
    </row>
    <row r="673" spans="1:63" ht="18.75" x14ac:dyDescent="0.25">
      <c r="A673">
        <v>2021</v>
      </c>
      <c r="B673">
        <v>2</v>
      </c>
      <c r="C673" s="289">
        <v>44235</v>
      </c>
      <c r="D673">
        <v>227</v>
      </c>
      <c r="E673">
        <v>155</v>
      </c>
      <c r="F673">
        <v>30</v>
      </c>
      <c r="G673" t="s">
        <v>324</v>
      </c>
      <c r="H673" t="s">
        <v>325</v>
      </c>
      <c r="I673" t="s">
        <v>326</v>
      </c>
      <c r="J673">
        <v>3</v>
      </c>
      <c r="K673">
        <v>2</v>
      </c>
      <c r="L673">
        <v>122</v>
      </c>
      <c r="M673">
        <v>113.46</v>
      </c>
      <c r="N673">
        <v>130.54</v>
      </c>
      <c r="O673">
        <v>123</v>
      </c>
      <c r="R673">
        <v>128</v>
      </c>
      <c r="S673">
        <v>123</v>
      </c>
      <c r="T673">
        <v>123</v>
      </c>
      <c r="U673">
        <v>130</v>
      </c>
      <c r="V673">
        <v>126</v>
      </c>
      <c r="W673">
        <v>123</v>
      </c>
      <c r="X673">
        <v>120</v>
      </c>
      <c r="Y673">
        <v>118</v>
      </c>
      <c r="Z673">
        <v>121</v>
      </c>
      <c r="AA673">
        <v>128</v>
      </c>
      <c r="AB673">
        <v>125</v>
      </c>
      <c r="AJ673">
        <v>122.8</v>
      </c>
      <c r="AK673">
        <v>61</v>
      </c>
      <c r="AL673">
        <v>177</v>
      </c>
      <c r="AM673">
        <v>85</v>
      </c>
      <c r="AN673">
        <v>127</v>
      </c>
      <c r="AO673">
        <v>4</v>
      </c>
      <c r="AP673">
        <v>3</v>
      </c>
      <c r="AQ673">
        <v>1</v>
      </c>
      <c r="AS673">
        <v>2</v>
      </c>
      <c r="AX673">
        <v>10</v>
      </c>
      <c r="AY673">
        <v>1306</v>
      </c>
      <c r="AZ673">
        <v>0.02</v>
      </c>
      <c r="BA673">
        <v>8.0000000000000002E-3</v>
      </c>
      <c r="BB673">
        <v>1</v>
      </c>
      <c r="BC673">
        <v>0.1</v>
      </c>
      <c r="BD673">
        <v>10.7</v>
      </c>
      <c r="BE673">
        <v>1.2</v>
      </c>
      <c r="BF673">
        <v>160.4</v>
      </c>
      <c r="BG673" t="s">
        <v>148</v>
      </c>
      <c r="BH673" t="s">
        <v>184</v>
      </c>
      <c r="BI673" t="s">
        <v>327</v>
      </c>
      <c r="BK673">
        <v>6</v>
      </c>
    </row>
    <row r="674" spans="1:63" ht="18.75" x14ac:dyDescent="0.25">
      <c r="A674">
        <v>2021</v>
      </c>
      <c r="B674">
        <v>2</v>
      </c>
      <c r="C674" s="289">
        <v>44235</v>
      </c>
      <c r="D674">
        <v>415</v>
      </c>
      <c r="E674">
        <v>655</v>
      </c>
      <c r="F674">
        <v>47</v>
      </c>
      <c r="G674" t="s">
        <v>246</v>
      </c>
      <c r="H674" t="s">
        <v>247</v>
      </c>
      <c r="I674" t="s">
        <v>191</v>
      </c>
      <c r="J674">
        <v>3</v>
      </c>
      <c r="K674">
        <v>1</v>
      </c>
      <c r="L674">
        <v>148</v>
      </c>
      <c r="M674">
        <v>137.63999999999999</v>
      </c>
      <c r="N674">
        <v>158.36000000000001</v>
      </c>
      <c r="O674">
        <v>138</v>
      </c>
      <c r="P674">
        <v>143</v>
      </c>
      <c r="Q674">
        <v>146</v>
      </c>
      <c r="R674">
        <v>147</v>
      </c>
      <c r="S674">
        <v>156</v>
      </c>
      <c r="T674">
        <v>140</v>
      </c>
      <c r="U674">
        <v>135</v>
      </c>
      <c r="AJ674">
        <v>145.69999999999999</v>
      </c>
      <c r="AK674">
        <v>60</v>
      </c>
      <c r="AL674">
        <v>180</v>
      </c>
      <c r="AM674">
        <v>79</v>
      </c>
      <c r="AN674">
        <v>138</v>
      </c>
      <c r="AO674">
        <v>6</v>
      </c>
      <c r="AP674">
        <v>4</v>
      </c>
      <c r="AQ674">
        <v>4</v>
      </c>
      <c r="AX674">
        <v>14</v>
      </c>
      <c r="AY674">
        <v>704</v>
      </c>
      <c r="AZ674">
        <v>0.02</v>
      </c>
      <c r="BA674">
        <v>0.02</v>
      </c>
      <c r="BB674">
        <v>1</v>
      </c>
      <c r="BC674">
        <v>0.1</v>
      </c>
      <c r="BD674">
        <v>4.8</v>
      </c>
      <c r="BE674">
        <v>2</v>
      </c>
      <c r="BF674">
        <v>102.6</v>
      </c>
      <c r="BG674" t="s">
        <v>148</v>
      </c>
      <c r="BH674" t="s">
        <v>149</v>
      </c>
      <c r="BI674" t="s">
        <v>248</v>
      </c>
      <c r="BK674">
        <v>6</v>
      </c>
    </row>
    <row r="675" spans="1:63" ht="18.75" x14ac:dyDescent="0.25">
      <c r="A675">
        <v>2021</v>
      </c>
      <c r="B675">
        <v>2</v>
      </c>
      <c r="C675" s="289">
        <v>44235</v>
      </c>
      <c r="D675">
        <v>415</v>
      </c>
      <c r="E675">
        <v>656</v>
      </c>
      <c r="F675">
        <v>47</v>
      </c>
      <c r="G675" t="s">
        <v>249</v>
      </c>
      <c r="H675" t="s">
        <v>250</v>
      </c>
      <c r="I675" t="s">
        <v>191</v>
      </c>
      <c r="J675">
        <v>3</v>
      </c>
      <c r="K675">
        <v>1</v>
      </c>
      <c r="L675">
        <v>148</v>
      </c>
      <c r="M675">
        <v>137.63999999999999</v>
      </c>
      <c r="N675">
        <v>158.36000000000001</v>
      </c>
      <c r="O675">
        <v>138</v>
      </c>
      <c r="P675">
        <v>143</v>
      </c>
      <c r="Q675">
        <v>146</v>
      </c>
      <c r="R675">
        <v>147</v>
      </c>
      <c r="S675">
        <v>156</v>
      </c>
      <c r="T675">
        <v>140</v>
      </c>
      <c r="U675">
        <v>135</v>
      </c>
      <c r="AJ675">
        <v>145.69999999999999</v>
      </c>
      <c r="AK675">
        <v>60</v>
      </c>
      <c r="AL675">
        <v>180</v>
      </c>
      <c r="AM675">
        <v>79</v>
      </c>
      <c r="AN675">
        <v>138</v>
      </c>
      <c r="AO675">
        <v>6</v>
      </c>
      <c r="AP675">
        <v>4</v>
      </c>
      <c r="AQ675">
        <v>4</v>
      </c>
      <c r="AX675">
        <v>14</v>
      </c>
      <c r="AY675">
        <v>704</v>
      </c>
      <c r="AZ675">
        <v>0.02</v>
      </c>
      <c r="BA675">
        <v>0.02</v>
      </c>
      <c r="BB675">
        <v>1</v>
      </c>
      <c r="BC675">
        <v>0.1</v>
      </c>
      <c r="BD675">
        <v>4.8</v>
      </c>
      <c r="BE675">
        <v>2</v>
      </c>
      <c r="BF675">
        <v>102.6</v>
      </c>
      <c r="BG675" t="s">
        <v>148</v>
      </c>
      <c r="BH675" t="s">
        <v>149</v>
      </c>
      <c r="BI675" t="s">
        <v>251</v>
      </c>
      <c r="BK675">
        <v>6</v>
      </c>
    </row>
    <row r="676" spans="1:63" ht="18.75" x14ac:dyDescent="0.25">
      <c r="A676">
        <v>2021</v>
      </c>
      <c r="B676">
        <v>2</v>
      </c>
      <c r="C676" s="289">
        <v>44235</v>
      </c>
      <c r="D676">
        <v>415</v>
      </c>
      <c r="E676">
        <v>657</v>
      </c>
      <c r="F676">
        <v>47</v>
      </c>
      <c r="G676" t="s">
        <v>252</v>
      </c>
      <c r="H676" t="s">
        <v>253</v>
      </c>
      <c r="I676" t="s">
        <v>191</v>
      </c>
      <c r="J676">
        <v>3</v>
      </c>
      <c r="K676">
        <v>1</v>
      </c>
      <c r="L676">
        <v>90</v>
      </c>
      <c r="M676">
        <v>83.7</v>
      </c>
      <c r="N676">
        <v>96.3</v>
      </c>
      <c r="O676">
        <v>93</v>
      </c>
      <c r="P676">
        <v>95</v>
      </c>
      <c r="Q676">
        <v>94</v>
      </c>
      <c r="R676">
        <v>92</v>
      </c>
      <c r="S676">
        <v>93</v>
      </c>
      <c r="T676">
        <v>140</v>
      </c>
      <c r="U676">
        <v>135</v>
      </c>
      <c r="AJ676">
        <v>93.1</v>
      </c>
      <c r="AK676">
        <v>60</v>
      </c>
      <c r="AL676">
        <v>180</v>
      </c>
      <c r="AM676">
        <v>79</v>
      </c>
      <c r="AN676">
        <v>138</v>
      </c>
      <c r="AO676">
        <v>4</v>
      </c>
      <c r="AP676">
        <v>8</v>
      </c>
      <c r="AQ676">
        <v>4</v>
      </c>
      <c r="AX676">
        <v>16</v>
      </c>
      <c r="AY676">
        <v>706</v>
      </c>
      <c r="AZ676">
        <v>0.02</v>
      </c>
      <c r="BA676">
        <v>2.3E-2</v>
      </c>
      <c r="BC676">
        <v>0.2</v>
      </c>
      <c r="BD676">
        <v>7.8</v>
      </c>
      <c r="BE676">
        <v>1.5</v>
      </c>
      <c r="BF676">
        <v>65.7</v>
      </c>
      <c r="BG676" t="s">
        <v>148</v>
      </c>
      <c r="BH676" t="s">
        <v>149</v>
      </c>
      <c r="BI676" t="s">
        <v>254</v>
      </c>
      <c r="BK676">
        <v>6</v>
      </c>
    </row>
    <row r="677" spans="1:63" ht="18.75" x14ac:dyDescent="0.25">
      <c r="A677">
        <v>2021</v>
      </c>
      <c r="B677">
        <v>2</v>
      </c>
      <c r="C677" s="289">
        <v>44235</v>
      </c>
      <c r="D677">
        <v>415</v>
      </c>
      <c r="E677">
        <v>658</v>
      </c>
      <c r="F677">
        <v>47</v>
      </c>
      <c r="G677" t="s">
        <v>255</v>
      </c>
      <c r="H677" t="s">
        <v>256</v>
      </c>
      <c r="I677" t="s">
        <v>191</v>
      </c>
      <c r="J677">
        <v>3</v>
      </c>
      <c r="K677">
        <v>1</v>
      </c>
      <c r="L677">
        <v>90</v>
      </c>
      <c r="M677">
        <v>83.7</v>
      </c>
      <c r="N677">
        <v>96.3</v>
      </c>
      <c r="O677">
        <v>93</v>
      </c>
      <c r="P677">
        <v>95</v>
      </c>
      <c r="Q677">
        <v>94</v>
      </c>
      <c r="R677">
        <v>92</v>
      </c>
      <c r="S677">
        <v>93</v>
      </c>
      <c r="T677">
        <v>140</v>
      </c>
      <c r="U677">
        <v>135</v>
      </c>
      <c r="AJ677">
        <v>93.1</v>
      </c>
      <c r="AK677">
        <v>60</v>
      </c>
      <c r="AL677">
        <v>180</v>
      </c>
      <c r="AM677">
        <v>79</v>
      </c>
      <c r="AN677">
        <v>138</v>
      </c>
      <c r="AO677">
        <v>4</v>
      </c>
      <c r="AP677">
        <v>8</v>
      </c>
      <c r="AQ677">
        <v>4</v>
      </c>
      <c r="AX677">
        <v>16</v>
      </c>
      <c r="AY677">
        <v>706</v>
      </c>
      <c r="AZ677">
        <v>0.02</v>
      </c>
      <c r="BA677">
        <v>2.3E-2</v>
      </c>
      <c r="BC677">
        <v>0.2</v>
      </c>
      <c r="BD677">
        <v>7.8</v>
      </c>
      <c r="BE677">
        <v>1.5</v>
      </c>
      <c r="BF677">
        <v>65.7</v>
      </c>
      <c r="BG677" t="s">
        <v>148</v>
      </c>
      <c r="BH677" t="s">
        <v>149</v>
      </c>
      <c r="BI677" t="s">
        <v>257</v>
      </c>
      <c r="BK677">
        <v>6</v>
      </c>
    </row>
    <row r="678" spans="1:63" ht="18.75" x14ac:dyDescent="0.25">
      <c r="A678">
        <v>2021</v>
      </c>
      <c r="B678">
        <v>2</v>
      </c>
      <c r="C678" s="289">
        <v>44235</v>
      </c>
      <c r="D678">
        <v>4</v>
      </c>
      <c r="E678">
        <v>11</v>
      </c>
      <c r="F678">
        <v>48</v>
      </c>
      <c r="G678" t="s">
        <v>193</v>
      </c>
      <c r="H678" t="s">
        <v>194</v>
      </c>
      <c r="I678" t="s">
        <v>191</v>
      </c>
      <c r="J678">
        <v>2</v>
      </c>
      <c r="K678">
        <v>2</v>
      </c>
      <c r="L678">
        <v>212</v>
      </c>
      <c r="M678">
        <v>197.16</v>
      </c>
      <c r="N678">
        <v>226.84</v>
      </c>
      <c r="W678">
        <v>230</v>
      </c>
      <c r="X678">
        <v>225</v>
      </c>
      <c r="Y678">
        <v>205</v>
      </c>
      <c r="Z678">
        <v>209</v>
      </c>
      <c r="AA678">
        <v>138</v>
      </c>
      <c r="AB678">
        <v>143</v>
      </c>
      <c r="AJ678">
        <v>217.3</v>
      </c>
      <c r="AK678">
        <v>37</v>
      </c>
      <c r="AL678">
        <v>195</v>
      </c>
      <c r="AM678">
        <v>51</v>
      </c>
      <c r="AN678">
        <v>141</v>
      </c>
      <c r="AO678">
        <v>6</v>
      </c>
      <c r="AQ678">
        <v>2</v>
      </c>
      <c r="AX678">
        <v>8</v>
      </c>
      <c r="AY678">
        <v>56</v>
      </c>
      <c r="AZ678">
        <v>0.02</v>
      </c>
      <c r="BA678">
        <v>0.14299999999999999</v>
      </c>
      <c r="BC678">
        <v>0</v>
      </c>
      <c r="BD678">
        <v>0.3</v>
      </c>
      <c r="BE678">
        <v>1.7</v>
      </c>
      <c r="BF678">
        <v>12.2</v>
      </c>
      <c r="BG678" t="s">
        <v>148</v>
      </c>
      <c r="BH678" t="s">
        <v>187</v>
      </c>
      <c r="BI678" t="s">
        <v>195</v>
      </c>
      <c r="BK678">
        <v>6</v>
      </c>
    </row>
    <row r="679" spans="1:63" ht="18.75" x14ac:dyDescent="0.25">
      <c r="A679">
        <v>2021</v>
      </c>
      <c r="B679">
        <v>2</v>
      </c>
      <c r="C679" s="289">
        <v>44235</v>
      </c>
      <c r="D679">
        <v>4</v>
      </c>
      <c r="E679">
        <v>12</v>
      </c>
      <c r="F679">
        <v>48</v>
      </c>
      <c r="G679" t="s">
        <v>196</v>
      </c>
      <c r="H679" t="s">
        <v>197</v>
      </c>
      <c r="I679" t="s">
        <v>191</v>
      </c>
      <c r="J679">
        <v>2</v>
      </c>
      <c r="K679">
        <v>2</v>
      </c>
      <c r="L679">
        <v>212</v>
      </c>
      <c r="M679">
        <v>197.16</v>
      </c>
      <c r="N679">
        <v>226.84</v>
      </c>
      <c r="W679">
        <v>233</v>
      </c>
      <c r="X679">
        <v>218</v>
      </c>
      <c r="Y679">
        <v>212</v>
      </c>
      <c r="Z679">
        <v>220</v>
      </c>
      <c r="AA679">
        <v>138</v>
      </c>
      <c r="AB679">
        <v>143</v>
      </c>
      <c r="AJ679">
        <v>220.8</v>
      </c>
      <c r="AK679">
        <v>37</v>
      </c>
      <c r="AL679">
        <v>195</v>
      </c>
      <c r="AM679">
        <v>51</v>
      </c>
      <c r="AN679">
        <v>141</v>
      </c>
      <c r="AO679">
        <v>4</v>
      </c>
      <c r="AQ679">
        <v>5</v>
      </c>
      <c r="AX679">
        <v>9</v>
      </c>
      <c r="AY679">
        <v>57</v>
      </c>
      <c r="AZ679">
        <v>0.02</v>
      </c>
      <c r="BA679">
        <v>0.158</v>
      </c>
      <c r="BC679">
        <v>0</v>
      </c>
      <c r="BD679">
        <v>0.3</v>
      </c>
      <c r="BE679">
        <v>2</v>
      </c>
      <c r="BF679">
        <v>12.6</v>
      </c>
      <c r="BG679" t="s">
        <v>148</v>
      </c>
      <c r="BH679" t="s">
        <v>187</v>
      </c>
      <c r="BI679" t="s">
        <v>198</v>
      </c>
      <c r="BK679">
        <v>6</v>
      </c>
    </row>
    <row r="680" spans="1:63" ht="18.75" x14ac:dyDescent="0.25">
      <c r="A680">
        <v>2021</v>
      </c>
      <c r="B680">
        <v>2</v>
      </c>
      <c r="C680" s="289">
        <v>44235</v>
      </c>
      <c r="D680">
        <v>334</v>
      </c>
      <c r="E680">
        <v>254</v>
      </c>
      <c r="F680">
        <v>49</v>
      </c>
      <c r="G680" t="s">
        <v>189</v>
      </c>
      <c r="H680" t="s">
        <v>190</v>
      </c>
      <c r="I680" t="s">
        <v>191</v>
      </c>
      <c r="J680">
        <v>4</v>
      </c>
      <c r="K680">
        <v>2</v>
      </c>
      <c r="L680">
        <v>203</v>
      </c>
      <c r="M680">
        <v>188.79</v>
      </c>
      <c r="N680">
        <v>217.21</v>
      </c>
      <c r="O680">
        <v>215</v>
      </c>
      <c r="P680">
        <v>211</v>
      </c>
      <c r="Q680">
        <v>208</v>
      </c>
      <c r="R680">
        <v>204</v>
      </c>
      <c r="S680">
        <v>201</v>
      </c>
      <c r="T680">
        <v>145</v>
      </c>
      <c r="U680">
        <v>142</v>
      </c>
      <c r="V680">
        <v>205</v>
      </c>
      <c r="W680">
        <v>212</v>
      </c>
      <c r="X680">
        <v>217</v>
      </c>
      <c r="Y680">
        <v>218</v>
      </c>
      <c r="Z680">
        <v>213</v>
      </c>
      <c r="AA680">
        <v>135</v>
      </c>
      <c r="AB680">
        <v>130</v>
      </c>
      <c r="AJ680">
        <v>210.4</v>
      </c>
      <c r="AK680">
        <v>88</v>
      </c>
      <c r="AL680">
        <v>164</v>
      </c>
      <c r="AM680">
        <v>104</v>
      </c>
      <c r="AN680">
        <v>138</v>
      </c>
      <c r="AO680">
        <v>7</v>
      </c>
      <c r="AP680">
        <v>3</v>
      </c>
      <c r="AQ680">
        <v>10</v>
      </c>
      <c r="AX680">
        <v>20</v>
      </c>
      <c r="AY680">
        <v>2300</v>
      </c>
      <c r="AZ680">
        <v>0.02</v>
      </c>
      <c r="BA680">
        <v>8.9999999999999993E-3</v>
      </c>
      <c r="BB680">
        <v>1</v>
      </c>
      <c r="BC680">
        <v>0.1</v>
      </c>
      <c r="BD680">
        <v>11.3</v>
      </c>
      <c r="BE680">
        <v>4.2</v>
      </c>
      <c r="BF680">
        <v>483.9</v>
      </c>
      <c r="BG680" t="s">
        <v>148</v>
      </c>
      <c r="BH680" t="s">
        <v>184</v>
      </c>
      <c r="BI680" t="s">
        <v>192</v>
      </c>
      <c r="BK680">
        <v>6</v>
      </c>
    </row>
    <row r="681" spans="1:63" ht="18.75" hidden="1" x14ac:dyDescent="0.25">
      <c r="A681">
        <v>2021</v>
      </c>
      <c r="B681">
        <v>2</v>
      </c>
      <c r="C681" s="289">
        <v>44236</v>
      </c>
      <c r="D681">
        <v>375</v>
      </c>
      <c r="E681">
        <v>437</v>
      </c>
      <c r="F681">
        <v>2</v>
      </c>
      <c r="G681" t="s">
        <v>349</v>
      </c>
      <c r="H681" t="s">
        <v>350</v>
      </c>
      <c r="I681" t="s">
        <v>144</v>
      </c>
      <c r="J681">
        <v>4</v>
      </c>
      <c r="K681">
        <v>2</v>
      </c>
      <c r="L681">
        <v>168</v>
      </c>
      <c r="M681">
        <v>158.08799999999999</v>
      </c>
      <c r="N681">
        <v>179.928</v>
      </c>
      <c r="R681">
        <v>170</v>
      </c>
      <c r="S681">
        <v>173</v>
      </c>
      <c r="U681">
        <v>104</v>
      </c>
      <c r="V681">
        <v>180</v>
      </c>
      <c r="W681">
        <v>176</v>
      </c>
      <c r="X681">
        <v>186</v>
      </c>
      <c r="Y681">
        <v>172</v>
      </c>
      <c r="Z681">
        <v>166</v>
      </c>
      <c r="AA681">
        <v>106</v>
      </c>
      <c r="AB681">
        <v>103</v>
      </c>
      <c r="AJ681">
        <v>174.7</v>
      </c>
      <c r="AK681">
        <v>120</v>
      </c>
      <c r="AL681">
        <v>120</v>
      </c>
      <c r="AM681">
        <v>138</v>
      </c>
      <c r="AN681">
        <v>104</v>
      </c>
      <c r="AO681">
        <v>29</v>
      </c>
      <c r="AP681">
        <v>15</v>
      </c>
      <c r="AQ681">
        <v>5</v>
      </c>
      <c r="AS681">
        <v>15</v>
      </c>
      <c r="AT681">
        <v>8</v>
      </c>
      <c r="AX681">
        <v>72</v>
      </c>
      <c r="AY681">
        <v>472</v>
      </c>
      <c r="AZ681">
        <v>1.4999999999999999E-2</v>
      </c>
      <c r="BA681">
        <v>0.153</v>
      </c>
      <c r="BC681">
        <v>0.4</v>
      </c>
      <c r="BD681">
        <v>2.8</v>
      </c>
      <c r="BE681">
        <v>12.6</v>
      </c>
      <c r="BF681">
        <v>82.5</v>
      </c>
      <c r="BG681" t="s">
        <v>153</v>
      </c>
      <c r="BH681" t="s">
        <v>154</v>
      </c>
      <c r="BI681" t="s">
        <v>351</v>
      </c>
      <c r="BJ681" t="s">
        <v>156</v>
      </c>
      <c r="BK681">
        <v>6</v>
      </c>
    </row>
    <row r="682" spans="1:63" ht="18.75" hidden="1" x14ac:dyDescent="0.25">
      <c r="A682">
        <v>2021</v>
      </c>
      <c r="B682">
        <v>2</v>
      </c>
      <c r="C682" s="289">
        <v>44236</v>
      </c>
      <c r="D682">
        <v>384</v>
      </c>
      <c r="E682">
        <v>556</v>
      </c>
      <c r="F682">
        <v>2</v>
      </c>
      <c r="G682" t="s">
        <v>175</v>
      </c>
      <c r="H682" t="s">
        <v>176</v>
      </c>
      <c r="I682" t="s">
        <v>144</v>
      </c>
      <c r="J682">
        <v>1</v>
      </c>
      <c r="K682">
        <v>6</v>
      </c>
      <c r="L682">
        <v>1066</v>
      </c>
      <c r="M682">
        <v>1003.106</v>
      </c>
      <c r="N682">
        <v>1141.6859999999999</v>
      </c>
      <c r="O682">
        <v>1057</v>
      </c>
      <c r="P682">
        <v>1087</v>
      </c>
      <c r="T682">
        <v>136</v>
      </c>
      <c r="AJ682">
        <v>1072</v>
      </c>
      <c r="AK682">
        <v>20</v>
      </c>
      <c r="AL682">
        <v>180</v>
      </c>
      <c r="AM682">
        <v>26</v>
      </c>
      <c r="AN682">
        <v>136</v>
      </c>
      <c r="AO682">
        <v>1</v>
      </c>
      <c r="AP682">
        <v>1</v>
      </c>
      <c r="AQ682">
        <v>2</v>
      </c>
      <c r="AX682">
        <v>3</v>
      </c>
      <c r="AY682">
        <v>315</v>
      </c>
      <c r="AZ682">
        <v>1.4999999999999999E-2</v>
      </c>
      <c r="BA682">
        <v>0.01</v>
      </c>
      <c r="BB682">
        <v>1</v>
      </c>
      <c r="BC682">
        <v>0</v>
      </c>
      <c r="BD682">
        <v>0.3</v>
      </c>
      <c r="BE682">
        <v>3.2</v>
      </c>
      <c r="BF682">
        <v>337.7</v>
      </c>
      <c r="BG682" t="s">
        <v>153</v>
      </c>
      <c r="BH682" t="s">
        <v>154</v>
      </c>
      <c r="BI682" t="s">
        <v>177</v>
      </c>
      <c r="BK682">
        <v>6</v>
      </c>
    </row>
    <row r="683" spans="1:63" ht="18.75" hidden="1" x14ac:dyDescent="0.25">
      <c r="A683">
        <v>2021</v>
      </c>
      <c r="B683">
        <v>2</v>
      </c>
      <c r="C683" s="289">
        <v>44236</v>
      </c>
      <c r="D683">
        <v>384</v>
      </c>
      <c r="E683">
        <v>557</v>
      </c>
      <c r="F683">
        <v>2</v>
      </c>
      <c r="G683" t="s">
        <v>178</v>
      </c>
      <c r="H683" t="s">
        <v>179</v>
      </c>
      <c r="I683" t="s">
        <v>144</v>
      </c>
      <c r="J683">
        <v>1</v>
      </c>
      <c r="K683">
        <v>6</v>
      </c>
      <c r="L683">
        <v>182</v>
      </c>
      <c r="M683">
        <v>171.262</v>
      </c>
      <c r="N683">
        <v>194.922</v>
      </c>
      <c r="O683">
        <v>192</v>
      </c>
      <c r="P683">
        <v>193</v>
      </c>
      <c r="T683">
        <v>136</v>
      </c>
      <c r="AJ683">
        <v>192.5</v>
      </c>
      <c r="AK683">
        <v>20</v>
      </c>
      <c r="AL683">
        <v>180</v>
      </c>
      <c r="AM683">
        <v>26</v>
      </c>
      <c r="AN683">
        <v>136</v>
      </c>
      <c r="AO683">
        <v>1</v>
      </c>
      <c r="AP683">
        <v>1</v>
      </c>
      <c r="AQ683">
        <v>1</v>
      </c>
      <c r="AX683">
        <v>3</v>
      </c>
      <c r="AY683">
        <v>315</v>
      </c>
      <c r="AZ683">
        <v>1.4999999999999999E-2</v>
      </c>
      <c r="BA683">
        <v>0.01</v>
      </c>
      <c r="BB683">
        <v>1</v>
      </c>
      <c r="BC683">
        <v>0</v>
      </c>
      <c r="BD683">
        <v>1.7</v>
      </c>
      <c r="BE683">
        <v>0.6</v>
      </c>
      <c r="BF683">
        <v>60.6</v>
      </c>
      <c r="BG683" t="s">
        <v>153</v>
      </c>
      <c r="BH683" t="s">
        <v>154</v>
      </c>
      <c r="BI683" t="s">
        <v>177</v>
      </c>
      <c r="BJ683" t="s">
        <v>180</v>
      </c>
      <c r="BK683">
        <v>6</v>
      </c>
    </row>
    <row r="684" spans="1:63" ht="18.75" hidden="1" x14ac:dyDescent="0.25">
      <c r="A684">
        <v>2021</v>
      </c>
      <c r="B684">
        <v>2</v>
      </c>
      <c r="C684" s="289">
        <v>44236</v>
      </c>
      <c r="D684">
        <v>236</v>
      </c>
      <c r="E684">
        <v>160</v>
      </c>
      <c r="F684">
        <v>3</v>
      </c>
      <c r="G684" t="s">
        <v>265</v>
      </c>
      <c r="H684" t="s">
        <v>266</v>
      </c>
      <c r="I684" t="s">
        <v>144</v>
      </c>
      <c r="J684">
        <v>2</v>
      </c>
      <c r="K684">
        <v>1</v>
      </c>
      <c r="L684">
        <v>200</v>
      </c>
      <c r="M684">
        <v>186</v>
      </c>
      <c r="N684">
        <v>214</v>
      </c>
      <c r="O684">
        <v>202</v>
      </c>
      <c r="P684">
        <v>206</v>
      </c>
      <c r="Q684">
        <v>212</v>
      </c>
      <c r="R684">
        <v>218</v>
      </c>
      <c r="S684">
        <v>211</v>
      </c>
      <c r="T684">
        <v>92</v>
      </c>
      <c r="U684">
        <v>82</v>
      </c>
      <c r="V684">
        <v>199</v>
      </c>
      <c r="W684">
        <v>185</v>
      </c>
      <c r="X684">
        <v>193</v>
      </c>
      <c r="Y684">
        <v>203</v>
      </c>
      <c r="Z684">
        <v>211</v>
      </c>
      <c r="AA684">
        <v>89</v>
      </c>
      <c r="AB684">
        <v>85</v>
      </c>
      <c r="AJ684">
        <v>204</v>
      </c>
      <c r="AK684">
        <v>76</v>
      </c>
      <c r="AL684">
        <v>95</v>
      </c>
      <c r="AM684">
        <v>83</v>
      </c>
      <c r="AN684">
        <v>87</v>
      </c>
      <c r="AO684">
        <v>8</v>
      </c>
      <c r="AP684">
        <v>3</v>
      </c>
      <c r="AQ684">
        <v>7</v>
      </c>
      <c r="AX684">
        <v>18</v>
      </c>
      <c r="AY684">
        <v>1812</v>
      </c>
      <c r="AZ684">
        <v>1.4999999999999999E-2</v>
      </c>
      <c r="BA684">
        <v>0.01</v>
      </c>
      <c r="BB684">
        <v>1</v>
      </c>
      <c r="BC684">
        <v>0.1</v>
      </c>
      <c r="BD684">
        <v>9.1</v>
      </c>
      <c r="BE684">
        <v>3.7</v>
      </c>
      <c r="BF684">
        <v>369.6</v>
      </c>
      <c r="BG684" t="s">
        <v>267</v>
      </c>
      <c r="BH684" t="s">
        <v>267</v>
      </c>
      <c r="BK684">
        <v>6</v>
      </c>
    </row>
    <row r="685" spans="1:63" ht="18.75" hidden="1" x14ac:dyDescent="0.25">
      <c r="A685">
        <v>2021</v>
      </c>
      <c r="B685">
        <v>2</v>
      </c>
      <c r="C685" s="289">
        <v>44236</v>
      </c>
      <c r="D685">
        <v>1</v>
      </c>
      <c r="E685">
        <v>1</v>
      </c>
      <c r="F685">
        <v>4</v>
      </c>
      <c r="G685" t="s">
        <v>328</v>
      </c>
      <c r="H685" t="s">
        <v>329</v>
      </c>
      <c r="I685" t="s">
        <v>144</v>
      </c>
      <c r="J685">
        <v>3</v>
      </c>
      <c r="K685">
        <v>2</v>
      </c>
      <c r="L685">
        <v>111</v>
      </c>
      <c r="M685">
        <v>103.23</v>
      </c>
      <c r="N685">
        <v>118.77</v>
      </c>
      <c r="O685">
        <v>110</v>
      </c>
      <c r="P685">
        <v>113</v>
      </c>
      <c r="Q685">
        <v>123</v>
      </c>
      <c r="R685">
        <v>110</v>
      </c>
      <c r="S685">
        <v>108</v>
      </c>
      <c r="T685">
        <v>98</v>
      </c>
      <c r="U685">
        <v>93</v>
      </c>
      <c r="V685">
        <v>108</v>
      </c>
      <c r="W685">
        <v>118</v>
      </c>
      <c r="X685">
        <v>116</v>
      </c>
      <c r="Y685">
        <v>125</v>
      </c>
      <c r="Z685">
        <v>117</v>
      </c>
      <c r="AA685">
        <v>83</v>
      </c>
      <c r="AB685">
        <v>89</v>
      </c>
      <c r="AJ685">
        <v>114.8</v>
      </c>
      <c r="AK685">
        <v>108</v>
      </c>
      <c r="AL685">
        <v>100</v>
      </c>
      <c r="AM685">
        <v>119</v>
      </c>
      <c r="AN685">
        <v>91</v>
      </c>
      <c r="AO685">
        <v>8</v>
      </c>
      <c r="AP685">
        <v>1</v>
      </c>
      <c r="AQ685">
        <v>5</v>
      </c>
      <c r="AX685">
        <v>14</v>
      </c>
      <c r="AY685">
        <v>2606</v>
      </c>
      <c r="AZ685">
        <v>1.4999999999999999E-2</v>
      </c>
      <c r="BA685">
        <v>5.0000000000000001E-3</v>
      </c>
      <c r="BB685">
        <v>1</v>
      </c>
      <c r="BC685">
        <v>0.1</v>
      </c>
      <c r="BD685">
        <v>23.5</v>
      </c>
      <c r="BE685">
        <v>1.6</v>
      </c>
      <c r="BF685">
        <v>299.2</v>
      </c>
      <c r="BG685" t="s">
        <v>229</v>
      </c>
      <c r="BH685" t="s">
        <v>229</v>
      </c>
      <c r="BK685">
        <v>6</v>
      </c>
    </row>
    <row r="686" spans="1:63" ht="18.75" hidden="1" x14ac:dyDescent="0.25">
      <c r="A686">
        <v>2021</v>
      </c>
      <c r="B686">
        <v>2</v>
      </c>
      <c r="C686" s="289">
        <v>44236</v>
      </c>
      <c r="D686">
        <v>1</v>
      </c>
      <c r="E686">
        <v>2</v>
      </c>
      <c r="F686">
        <v>4</v>
      </c>
      <c r="G686" t="s">
        <v>330</v>
      </c>
      <c r="H686" t="s">
        <v>331</v>
      </c>
      <c r="I686" t="s">
        <v>144</v>
      </c>
      <c r="J686">
        <v>3</v>
      </c>
      <c r="K686">
        <v>2</v>
      </c>
      <c r="L686">
        <v>113</v>
      </c>
      <c r="M686">
        <v>105.09</v>
      </c>
      <c r="N686">
        <v>120.91</v>
      </c>
      <c r="O686">
        <v>100</v>
      </c>
      <c r="P686">
        <v>106</v>
      </c>
      <c r="Q686">
        <v>110</v>
      </c>
      <c r="R686">
        <v>115</v>
      </c>
      <c r="S686">
        <v>112</v>
      </c>
      <c r="T686">
        <v>98</v>
      </c>
      <c r="U686">
        <v>93</v>
      </c>
      <c r="V686">
        <v>100</v>
      </c>
      <c r="W686">
        <v>110</v>
      </c>
      <c r="X686">
        <v>113</v>
      </c>
      <c r="Y686">
        <v>120</v>
      </c>
      <c r="Z686">
        <v>106</v>
      </c>
      <c r="AA686">
        <v>83</v>
      </c>
      <c r="AB686">
        <v>89</v>
      </c>
      <c r="AJ686">
        <v>109.2</v>
      </c>
      <c r="AK686">
        <v>108</v>
      </c>
      <c r="AL686">
        <v>100</v>
      </c>
      <c r="AM686">
        <v>119</v>
      </c>
      <c r="AN686">
        <v>91</v>
      </c>
      <c r="AO686">
        <v>14</v>
      </c>
      <c r="AP686">
        <v>2</v>
      </c>
      <c r="AQ686">
        <v>5</v>
      </c>
      <c r="AX686">
        <v>21</v>
      </c>
      <c r="AY686">
        <v>2569</v>
      </c>
      <c r="AZ686">
        <v>1.4999999999999999E-2</v>
      </c>
      <c r="BA686">
        <v>8.0000000000000002E-3</v>
      </c>
      <c r="BB686">
        <v>1</v>
      </c>
      <c r="BC686">
        <v>0.2</v>
      </c>
      <c r="BD686">
        <v>22.7</v>
      </c>
      <c r="BE686">
        <v>2.2999999999999998</v>
      </c>
      <c r="BF686">
        <v>280.5</v>
      </c>
      <c r="BG686" t="s">
        <v>229</v>
      </c>
      <c r="BH686" t="s">
        <v>229</v>
      </c>
      <c r="BK686">
        <v>6</v>
      </c>
    </row>
    <row r="687" spans="1:63" ht="18.75" hidden="1" x14ac:dyDescent="0.25">
      <c r="A687">
        <v>2021</v>
      </c>
      <c r="B687">
        <v>2</v>
      </c>
      <c r="C687" s="289">
        <v>44236</v>
      </c>
      <c r="D687">
        <v>47</v>
      </c>
      <c r="E687">
        <v>122</v>
      </c>
      <c r="F687">
        <v>5</v>
      </c>
      <c r="G687" t="s">
        <v>163</v>
      </c>
      <c r="H687" t="s">
        <v>164</v>
      </c>
      <c r="I687" t="s">
        <v>165</v>
      </c>
      <c r="J687">
        <v>2</v>
      </c>
      <c r="K687">
        <v>1</v>
      </c>
      <c r="L687">
        <v>280</v>
      </c>
      <c r="M687">
        <v>267.39999999999998</v>
      </c>
      <c r="N687">
        <v>292.60000000000002</v>
      </c>
      <c r="Y687">
        <v>325</v>
      </c>
      <c r="Z687">
        <v>290</v>
      </c>
      <c r="AB687">
        <v>99</v>
      </c>
      <c r="AJ687">
        <v>307.5</v>
      </c>
      <c r="AK687">
        <v>63</v>
      </c>
      <c r="AL687">
        <v>115</v>
      </c>
      <c r="AM687">
        <v>73</v>
      </c>
      <c r="AN687">
        <v>99</v>
      </c>
      <c r="AO687">
        <v>2</v>
      </c>
      <c r="AP687">
        <v>1</v>
      </c>
      <c r="AQ687">
        <v>3</v>
      </c>
      <c r="AX687">
        <v>6</v>
      </c>
      <c r="AY687">
        <v>6</v>
      </c>
      <c r="AZ687">
        <v>1.4999999999999999E-2</v>
      </c>
      <c r="BA687">
        <v>1</v>
      </c>
      <c r="BC687">
        <v>0</v>
      </c>
      <c r="BD687">
        <v>0</v>
      </c>
      <c r="BE687">
        <v>1.8</v>
      </c>
      <c r="BF687">
        <v>1.8</v>
      </c>
      <c r="BG687" t="s">
        <v>153</v>
      </c>
      <c r="BH687" t="s">
        <v>154</v>
      </c>
      <c r="BI687" t="s">
        <v>166</v>
      </c>
      <c r="BJ687" t="s">
        <v>167</v>
      </c>
      <c r="BK687">
        <v>6</v>
      </c>
    </row>
    <row r="688" spans="1:63" hidden="1" x14ac:dyDescent="0.25">
      <c r="A688">
        <v>2021</v>
      </c>
      <c r="B688">
        <v>2</v>
      </c>
      <c r="C688" s="289">
        <v>44236</v>
      </c>
      <c r="D688">
        <v>301</v>
      </c>
      <c r="E688">
        <v>225</v>
      </c>
      <c r="F688">
        <v>5</v>
      </c>
      <c r="G688" t="s">
        <v>142</v>
      </c>
      <c r="H688" t="s">
        <v>143</v>
      </c>
      <c r="I688" t="s">
        <v>144</v>
      </c>
      <c r="J688">
        <v>6</v>
      </c>
      <c r="K688">
        <v>1</v>
      </c>
      <c r="L688">
        <v>372</v>
      </c>
      <c r="M688">
        <v>345.96</v>
      </c>
      <c r="N688">
        <v>398.04</v>
      </c>
      <c r="AK688">
        <v>169</v>
      </c>
      <c r="AL688">
        <v>128</v>
      </c>
      <c r="AY688">
        <v>111</v>
      </c>
      <c r="AZ688">
        <v>1.4999999999999999E-2</v>
      </c>
      <c r="BD688">
        <v>0.3</v>
      </c>
      <c r="BG688" t="s">
        <v>145</v>
      </c>
      <c r="BH688" t="s">
        <v>145</v>
      </c>
      <c r="BK688">
        <v>6</v>
      </c>
    </row>
    <row r="689" spans="1:63" ht="18.75" x14ac:dyDescent="0.25">
      <c r="A689">
        <v>2021</v>
      </c>
      <c r="B689">
        <v>2</v>
      </c>
      <c r="C689" s="289">
        <v>44236</v>
      </c>
      <c r="D689">
        <v>381</v>
      </c>
      <c r="E689">
        <v>445</v>
      </c>
      <c r="F689">
        <v>5</v>
      </c>
      <c r="G689" t="s">
        <v>230</v>
      </c>
      <c r="H689" t="s">
        <v>231</v>
      </c>
      <c r="I689" t="s">
        <v>144</v>
      </c>
      <c r="J689">
        <v>3</v>
      </c>
      <c r="K689">
        <v>4</v>
      </c>
      <c r="L689">
        <v>28</v>
      </c>
      <c r="M689">
        <v>25.2</v>
      </c>
      <c r="N689">
        <v>30.8</v>
      </c>
      <c r="O689">
        <v>26</v>
      </c>
      <c r="P689">
        <v>26</v>
      </c>
      <c r="Q689">
        <v>27</v>
      </c>
      <c r="R689">
        <v>26</v>
      </c>
      <c r="S689">
        <v>27</v>
      </c>
      <c r="T689">
        <v>138</v>
      </c>
      <c r="U689">
        <v>106</v>
      </c>
      <c r="AJ689">
        <v>26.4</v>
      </c>
      <c r="AK689">
        <v>60</v>
      </c>
      <c r="AL689">
        <v>180</v>
      </c>
      <c r="AM689">
        <v>89</v>
      </c>
      <c r="AN689">
        <v>122</v>
      </c>
      <c r="AO689">
        <v>2</v>
      </c>
      <c r="AP689">
        <v>1</v>
      </c>
      <c r="AQ689">
        <v>1</v>
      </c>
      <c r="AX689">
        <v>4</v>
      </c>
      <c r="AY689">
        <v>1604</v>
      </c>
      <c r="AZ689">
        <v>1.4999999999999999E-2</v>
      </c>
      <c r="BA689">
        <v>2E-3</v>
      </c>
      <c r="BB689">
        <v>1</v>
      </c>
      <c r="BC689">
        <v>0.1</v>
      </c>
      <c r="BD689">
        <v>57.3</v>
      </c>
      <c r="BE689">
        <v>0.1</v>
      </c>
      <c r="BF689">
        <v>42.3</v>
      </c>
      <c r="BG689" t="s">
        <v>148</v>
      </c>
      <c r="BH689" t="s">
        <v>149</v>
      </c>
      <c r="BI689" t="s">
        <v>232</v>
      </c>
      <c r="BK689">
        <v>6</v>
      </c>
    </row>
    <row r="690" spans="1:63" ht="18.75" x14ac:dyDescent="0.25">
      <c r="A690">
        <v>2021</v>
      </c>
      <c r="B690">
        <v>2</v>
      </c>
      <c r="C690" s="289">
        <v>44236</v>
      </c>
      <c r="D690">
        <v>381</v>
      </c>
      <c r="E690">
        <v>446</v>
      </c>
      <c r="F690">
        <v>5</v>
      </c>
      <c r="G690" t="s">
        <v>233</v>
      </c>
      <c r="H690" t="s">
        <v>234</v>
      </c>
      <c r="I690" t="s">
        <v>144</v>
      </c>
      <c r="J690">
        <v>3</v>
      </c>
      <c r="K690">
        <v>4</v>
      </c>
      <c r="L690">
        <v>167</v>
      </c>
      <c r="M690">
        <v>150.30000000000001</v>
      </c>
      <c r="N690">
        <v>183.7</v>
      </c>
      <c r="O690">
        <v>179</v>
      </c>
      <c r="P690">
        <v>180</v>
      </c>
      <c r="Q690">
        <v>181</v>
      </c>
      <c r="R690">
        <v>176</v>
      </c>
      <c r="S690">
        <v>181</v>
      </c>
      <c r="T690">
        <v>138</v>
      </c>
      <c r="U690">
        <v>106</v>
      </c>
      <c r="AJ690">
        <v>179.4</v>
      </c>
      <c r="AK690">
        <v>60</v>
      </c>
      <c r="AL690">
        <v>180</v>
      </c>
      <c r="AM690">
        <v>89</v>
      </c>
      <c r="AN690">
        <v>122</v>
      </c>
      <c r="AO690">
        <v>6</v>
      </c>
      <c r="AP690">
        <v>4</v>
      </c>
      <c r="AX690">
        <v>10</v>
      </c>
      <c r="AY690">
        <v>1472</v>
      </c>
      <c r="AZ690">
        <v>1.4999999999999999E-2</v>
      </c>
      <c r="BA690">
        <v>7.0000000000000001E-3</v>
      </c>
      <c r="BB690">
        <v>1</v>
      </c>
      <c r="BC690">
        <v>0.1</v>
      </c>
      <c r="BD690">
        <v>8.8000000000000007</v>
      </c>
      <c r="BE690">
        <v>1.8</v>
      </c>
      <c r="BF690">
        <v>264.10000000000002</v>
      </c>
      <c r="BG690" t="s">
        <v>148</v>
      </c>
      <c r="BH690" t="s">
        <v>149</v>
      </c>
      <c r="BI690" t="s">
        <v>235</v>
      </c>
      <c r="BK690">
        <v>6</v>
      </c>
    </row>
    <row r="691" spans="1:63" ht="18.75" x14ac:dyDescent="0.25">
      <c r="A691">
        <v>2021</v>
      </c>
      <c r="B691">
        <v>2</v>
      </c>
      <c r="C691" s="289">
        <v>44236</v>
      </c>
      <c r="D691">
        <v>381</v>
      </c>
      <c r="E691">
        <v>447</v>
      </c>
      <c r="F691">
        <v>5</v>
      </c>
      <c r="G691" t="s">
        <v>236</v>
      </c>
      <c r="H691" t="s">
        <v>237</v>
      </c>
      <c r="I691" t="s">
        <v>144</v>
      </c>
      <c r="J691">
        <v>3</v>
      </c>
      <c r="K691">
        <v>4</v>
      </c>
      <c r="L691">
        <v>177</v>
      </c>
      <c r="M691">
        <v>159.30000000000001</v>
      </c>
      <c r="N691">
        <v>194.7</v>
      </c>
      <c r="O691">
        <v>176</v>
      </c>
      <c r="P691">
        <v>178</v>
      </c>
      <c r="Q691">
        <v>182</v>
      </c>
      <c r="R691">
        <v>171</v>
      </c>
      <c r="S691">
        <v>184</v>
      </c>
      <c r="T691">
        <v>138</v>
      </c>
      <c r="U691">
        <v>106</v>
      </c>
      <c r="AJ691">
        <v>178.2</v>
      </c>
      <c r="AK691">
        <v>60</v>
      </c>
      <c r="AL691">
        <v>180</v>
      </c>
      <c r="AM691">
        <v>89</v>
      </c>
      <c r="AN691">
        <v>122</v>
      </c>
      <c r="AO691">
        <v>4</v>
      </c>
      <c r="AP691">
        <v>2</v>
      </c>
      <c r="AQ691">
        <v>2</v>
      </c>
      <c r="AX691">
        <v>8</v>
      </c>
      <c r="AY691">
        <v>1428</v>
      </c>
      <c r="AZ691">
        <v>1.4999999999999999E-2</v>
      </c>
      <c r="BA691">
        <v>6.0000000000000001E-3</v>
      </c>
      <c r="BB691">
        <v>1</v>
      </c>
      <c r="BC691">
        <v>0</v>
      </c>
      <c r="BD691">
        <v>8.1</v>
      </c>
      <c r="BE691">
        <v>1.4</v>
      </c>
      <c r="BF691">
        <v>254.5</v>
      </c>
      <c r="BG691" t="s">
        <v>148</v>
      </c>
      <c r="BH691" t="s">
        <v>149</v>
      </c>
      <c r="BI691" t="s">
        <v>238</v>
      </c>
      <c r="BK691">
        <v>6</v>
      </c>
    </row>
    <row r="692" spans="1:63" ht="18.75" x14ac:dyDescent="0.25">
      <c r="A692">
        <v>2021</v>
      </c>
      <c r="B692">
        <v>2</v>
      </c>
      <c r="C692" s="289">
        <v>44236</v>
      </c>
      <c r="D692">
        <v>381</v>
      </c>
      <c r="E692">
        <v>448</v>
      </c>
      <c r="F692">
        <v>5</v>
      </c>
      <c r="G692" t="s">
        <v>239</v>
      </c>
      <c r="H692" t="s">
        <v>240</v>
      </c>
      <c r="I692" t="s">
        <v>144</v>
      </c>
      <c r="J692">
        <v>3</v>
      </c>
      <c r="K692">
        <v>4</v>
      </c>
      <c r="L692">
        <v>23</v>
      </c>
      <c r="M692">
        <v>20.7</v>
      </c>
      <c r="N692">
        <v>25.3</v>
      </c>
      <c r="O692">
        <v>24</v>
      </c>
      <c r="P692">
        <v>23</v>
      </c>
      <c r="Q692">
        <v>24</v>
      </c>
      <c r="R692">
        <v>23</v>
      </c>
      <c r="S692">
        <v>22</v>
      </c>
      <c r="T692">
        <v>138</v>
      </c>
      <c r="U692">
        <v>106</v>
      </c>
      <c r="AJ692">
        <v>23.2</v>
      </c>
      <c r="AK692">
        <v>60</v>
      </c>
      <c r="AL692">
        <v>180</v>
      </c>
      <c r="AM692">
        <v>89</v>
      </c>
      <c r="AN692">
        <v>122</v>
      </c>
      <c r="AO692">
        <v>6</v>
      </c>
      <c r="AP692">
        <v>4</v>
      </c>
      <c r="AQ692">
        <v>2</v>
      </c>
      <c r="AX692">
        <v>12</v>
      </c>
      <c r="AY692">
        <v>1432</v>
      </c>
      <c r="AZ692">
        <v>1.4999999999999999E-2</v>
      </c>
      <c r="BA692">
        <v>8.0000000000000002E-3</v>
      </c>
      <c r="BB692">
        <v>1</v>
      </c>
      <c r="BC692">
        <v>0.5</v>
      </c>
      <c r="BD692">
        <v>62.3</v>
      </c>
      <c r="BE692">
        <v>0.3</v>
      </c>
      <c r="BF692">
        <v>33.200000000000003</v>
      </c>
      <c r="BG692" t="s">
        <v>148</v>
      </c>
      <c r="BH692" t="s">
        <v>149</v>
      </c>
      <c r="BI692" t="s">
        <v>241</v>
      </c>
      <c r="BK692">
        <v>6</v>
      </c>
    </row>
    <row r="693" spans="1:63" ht="18.75" x14ac:dyDescent="0.25">
      <c r="A693">
        <v>2021</v>
      </c>
      <c r="B693">
        <v>2</v>
      </c>
      <c r="C693" s="289">
        <v>44236</v>
      </c>
      <c r="D693">
        <v>32</v>
      </c>
      <c r="E693">
        <v>92</v>
      </c>
      <c r="F693">
        <v>6</v>
      </c>
      <c r="G693" t="s">
        <v>205</v>
      </c>
      <c r="H693" t="s">
        <v>206</v>
      </c>
      <c r="I693" t="s">
        <v>144</v>
      </c>
      <c r="J693">
        <v>2</v>
      </c>
      <c r="K693">
        <v>3</v>
      </c>
      <c r="L693">
        <v>361</v>
      </c>
      <c r="M693">
        <v>335.73</v>
      </c>
      <c r="N693">
        <v>386.27</v>
      </c>
      <c r="O693">
        <v>352</v>
      </c>
      <c r="P693">
        <v>389</v>
      </c>
      <c r="Q693">
        <v>375</v>
      </c>
      <c r="R693">
        <v>347</v>
      </c>
      <c r="S693">
        <v>372</v>
      </c>
      <c r="T693">
        <v>98</v>
      </c>
      <c r="U693">
        <v>94</v>
      </c>
      <c r="V693">
        <v>381</v>
      </c>
      <c r="W693">
        <v>379</v>
      </c>
      <c r="X693">
        <v>361</v>
      </c>
      <c r="Y693">
        <v>375</v>
      </c>
      <c r="Z693">
        <v>379</v>
      </c>
      <c r="AA693">
        <v>93</v>
      </c>
      <c r="AB693">
        <v>95</v>
      </c>
      <c r="AJ693">
        <v>371</v>
      </c>
      <c r="AK693">
        <v>74</v>
      </c>
      <c r="AL693">
        <v>97</v>
      </c>
      <c r="AM693">
        <v>76</v>
      </c>
      <c r="AN693">
        <v>95</v>
      </c>
      <c r="AO693">
        <v>8</v>
      </c>
      <c r="AP693">
        <v>2</v>
      </c>
      <c r="AQ693">
        <v>3</v>
      </c>
      <c r="AX693">
        <v>13</v>
      </c>
      <c r="AY693">
        <v>1597</v>
      </c>
      <c r="AZ693">
        <v>1.4999999999999999E-2</v>
      </c>
      <c r="BA693">
        <v>8.0000000000000002E-3</v>
      </c>
      <c r="BB693">
        <v>1</v>
      </c>
      <c r="BC693">
        <v>0</v>
      </c>
      <c r="BD693">
        <v>4.4000000000000004</v>
      </c>
      <c r="BE693">
        <v>4.8</v>
      </c>
      <c r="BF693">
        <v>592.5</v>
      </c>
      <c r="BG693" t="s">
        <v>148</v>
      </c>
      <c r="BH693" t="s">
        <v>149</v>
      </c>
      <c r="BI693" t="s">
        <v>207</v>
      </c>
      <c r="BJ693" t="s">
        <v>208</v>
      </c>
      <c r="BK693">
        <v>6</v>
      </c>
    </row>
    <row r="694" spans="1:63" ht="18.75" x14ac:dyDescent="0.25">
      <c r="A694">
        <v>2021</v>
      </c>
      <c r="B694">
        <v>2</v>
      </c>
      <c r="C694" s="289">
        <v>44236</v>
      </c>
      <c r="D694">
        <v>32</v>
      </c>
      <c r="E694">
        <v>93</v>
      </c>
      <c r="F694">
        <v>6</v>
      </c>
      <c r="G694" t="s">
        <v>209</v>
      </c>
      <c r="H694" t="s">
        <v>210</v>
      </c>
      <c r="I694" t="s">
        <v>144</v>
      </c>
      <c r="J694">
        <v>2</v>
      </c>
      <c r="K694">
        <v>3</v>
      </c>
      <c r="L694">
        <v>59</v>
      </c>
      <c r="M694">
        <v>54.87</v>
      </c>
      <c r="N694">
        <v>63.13</v>
      </c>
      <c r="O694">
        <v>56</v>
      </c>
      <c r="P694">
        <v>56</v>
      </c>
      <c r="Q694">
        <v>58</v>
      </c>
      <c r="R694">
        <v>55</v>
      </c>
      <c r="S694">
        <v>58</v>
      </c>
      <c r="T694">
        <v>98</v>
      </c>
      <c r="U694">
        <v>94</v>
      </c>
      <c r="V694">
        <v>64</v>
      </c>
      <c r="W694">
        <v>59</v>
      </c>
      <c r="X694">
        <v>56</v>
      </c>
      <c r="Y694">
        <v>58</v>
      </c>
      <c r="Z694">
        <v>62</v>
      </c>
      <c r="AA694">
        <v>3</v>
      </c>
      <c r="AB694">
        <v>95</v>
      </c>
      <c r="AJ694">
        <v>58.2</v>
      </c>
      <c r="AK694">
        <v>74</v>
      </c>
      <c r="AL694">
        <v>97</v>
      </c>
      <c r="AM694">
        <v>99</v>
      </c>
      <c r="AN694">
        <v>73</v>
      </c>
      <c r="AO694">
        <v>9</v>
      </c>
      <c r="AP694">
        <v>4</v>
      </c>
      <c r="AQ694">
        <v>10</v>
      </c>
      <c r="AX694">
        <v>23</v>
      </c>
      <c r="AY694">
        <v>1589</v>
      </c>
      <c r="AZ694">
        <v>1.4999999999999999E-2</v>
      </c>
      <c r="BA694">
        <v>1.4E-2</v>
      </c>
      <c r="BB694">
        <v>1</v>
      </c>
      <c r="BC694">
        <v>0.4</v>
      </c>
      <c r="BD694">
        <v>26.9</v>
      </c>
      <c r="BE694">
        <v>1.3</v>
      </c>
      <c r="BF694">
        <v>92.5</v>
      </c>
      <c r="BG694" t="s">
        <v>148</v>
      </c>
      <c r="BH694" t="s">
        <v>149</v>
      </c>
      <c r="BI694" t="s">
        <v>211</v>
      </c>
      <c r="BJ694" t="s">
        <v>208</v>
      </c>
      <c r="BK694">
        <v>6</v>
      </c>
    </row>
    <row r="695" spans="1:63" ht="18.75" hidden="1" x14ac:dyDescent="0.25">
      <c r="A695">
        <v>2021</v>
      </c>
      <c r="B695">
        <v>2</v>
      </c>
      <c r="C695" s="289">
        <v>44236</v>
      </c>
      <c r="D695">
        <v>243</v>
      </c>
      <c r="E695">
        <v>167</v>
      </c>
      <c r="F695">
        <v>7</v>
      </c>
      <c r="G695" t="s">
        <v>244</v>
      </c>
      <c r="H695" t="s">
        <v>245</v>
      </c>
      <c r="I695" t="s">
        <v>144</v>
      </c>
      <c r="J695">
        <v>2</v>
      </c>
      <c r="K695">
        <v>2</v>
      </c>
      <c r="L695">
        <v>888</v>
      </c>
      <c r="M695">
        <v>825.84</v>
      </c>
      <c r="N695">
        <v>950.16</v>
      </c>
      <c r="O695">
        <v>851</v>
      </c>
      <c r="P695">
        <v>882</v>
      </c>
      <c r="Q695">
        <v>863</v>
      </c>
      <c r="R695">
        <v>895</v>
      </c>
      <c r="S695">
        <v>908</v>
      </c>
      <c r="T695">
        <v>140</v>
      </c>
      <c r="U695">
        <v>150</v>
      </c>
      <c r="V695">
        <v>887</v>
      </c>
      <c r="W695">
        <v>893</v>
      </c>
      <c r="X695">
        <v>889</v>
      </c>
      <c r="Y695">
        <v>905</v>
      </c>
      <c r="Z695">
        <v>868</v>
      </c>
      <c r="AA695">
        <v>158</v>
      </c>
      <c r="AB695">
        <v>147</v>
      </c>
      <c r="AJ695">
        <v>884.1</v>
      </c>
      <c r="AK695">
        <v>55</v>
      </c>
      <c r="AL695">
        <v>131</v>
      </c>
      <c r="AM695">
        <v>48</v>
      </c>
      <c r="AN695">
        <v>149</v>
      </c>
      <c r="AO695">
        <v>7</v>
      </c>
      <c r="AP695">
        <v>1</v>
      </c>
      <c r="AQ695">
        <v>3</v>
      </c>
      <c r="AX695">
        <v>11</v>
      </c>
      <c r="AY695">
        <v>1003</v>
      </c>
      <c r="AZ695">
        <v>1.4999999999999999E-2</v>
      </c>
      <c r="BA695">
        <v>1.0999999999999999E-2</v>
      </c>
      <c r="BB695">
        <v>1</v>
      </c>
      <c r="BC695">
        <v>0</v>
      </c>
      <c r="BD695">
        <v>1.1000000000000001</v>
      </c>
      <c r="BE695">
        <v>9.6999999999999993</v>
      </c>
      <c r="BF695">
        <v>886.8</v>
      </c>
      <c r="BG695" t="s">
        <v>145</v>
      </c>
      <c r="BH695" t="s">
        <v>145</v>
      </c>
      <c r="BK695">
        <v>6</v>
      </c>
    </row>
    <row r="696" spans="1:63" ht="18.75" hidden="1" x14ac:dyDescent="0.25">
      <c r="A696">
        <v>2021</v>
      </c>
      <c r="B696">
        <v>2</v>
      </c>
      <c r="C696" s="289">
        <v>44236</v>
      </c>
      <c r="D696">
        <v>18</v>
      </c>
      <c r="E696">
        <v>49</v>
      </c>
      <c r="F696">
        <v>8</v>
      </c>
      <c r="G696" t="s">
        <v>275</v>
      </c>
      <c r="H696" t="s">
        <v>276</v>
      </c>
      <c r="I696" t="s">
        <v>165</v>
      </c>
      <c r="J696">
        <v>2</v>
      </c>
      <c r="K696">
        <v>3</v>
      </c>
      <c r="L696">
        <v>100</v>
      </c>
      <c r="M696">
        <v>95.5</v>
      </c>
      <c r="N696">
        <v>104.5</v>
      </c>
      <c r="O696">
        <v>118</v>
      </c>
      <c r="P696">
        <v>102</v>
      </c>
      <c r="Q696">
        <v>101</v>
      </c>
      <c r="R696">
        <v>100</v>
      </c>
      <c r="S696">
        <v>102</v>
      </c>
      <c r="T696">
        <v>108</v>
      </c>
      <c r="U696">
        <v>105</v>
      </c>
      <c r="V696">
        <v>105</v>
      </c>
      <c r="W696">
        <v>103</v>
      </c>
      <c r="X696">
        <v>101</v>
      </c>
      <c r="Y696">
        <v>99</v>
      </c>
      <c r="Z696">
        <v>106</v>
      </c>
      <c r="AA696">
        <v>102</v>
      </c>
      <c r="AB696">
        <v>98</v>
      </c>
      <c r="AJ696">
        <v>103.7</v>
      </c>
      <c r="AK696">
        <v>101</v>
      </c>
      <c r="AL696">
        <v>107</v>
      </c>
      <c r="AM696">
        <v>70</v>
      </c>
      <c r="AN696">
        <v>103</v>
      </c>
      <c r="AO696">
        <v>5</v>
      </c>
      <c r="AP696">
        <v>3</v>
      </c>
      <c r="AQ696">
        <v>7</v>
      </c>
      <c r="AX696">
        <v>15</v>
      </c>
      <c r="AY696">
        <v>2115</v>
      </c>
      <c r="AZ696">
        <v>1.4999999999999999E-2</v>
      </c>
      <c r="BA696">
        <v>7.0000000000000001E-3</v>
      </c>
      <c r="BB696">
        <v>1</v>
      </c>
      <c r="BC696">
        <v>0.2</v>
      </c>
      <c r="BD696">
        <v>21.2</v>
      </c>
      <c r="BE696">
        <v>1.6</v>
      </c>
      <c r="BF696">
        <v>219.3</v>
      </c>
      <c r="BG696" t="s">
        <v>153</v>
      </c>
      <c r="BH696" t="s">
        <v>154</v>
      </c>
      <c r="BI696" t="s">
        <v>277</v>
      </c>
      <c r="BJ696" t="s">
        <v>167</v>
      </c>
      <c r="BK696">
        <v>6</v>
      </c>
    </row>
    <row r="697" spans="1:63" ht="18.75" hidden="1" x14ac:dyDescent="0.25">
      <c r="A697">
        <v>2021</v>
      </c>
      <c r="B697">
        <v>2</v>
      </c>
      <c r="C697" s="289">
        <v>44236</v>
      </c>
      <c r="D697">
        <v>18</v>
      </c>
      <c r="E697">
        <v>50</v>
      </c>
      <c r="F697">
        <v>8</v>
      </c>
      <c r="G697" t="s">
        <v>278</v>
      </c>
      <c r="H697" t="s">
        <v>279</v>
      </c>
      <c r="I697" t="s">
        <v>165</v>
      </c>
      <c r="J697">
        <v>2</v>
      </c>
      <c r="K697">
        <v>3</v>
      </c>
      <c r="L697">
        <v>54</v>
      </c>
      <c r="M697">
        <v>51.57</v>
      </c>
      <c r="N697">
        <v>56.43</v>
      </c>
      <c r="O697">
        <v>62</v>
      </c>
      <c r="P697">
        <v>54</v>
      </c>
      <c r="Q697">
        <v>55</v>
      </c>
      <c r="R697">
        <v>54</v>
      </c>
      <c r="S697">
        <v>55</v>
      </c>
      <c r="T697">
        <v>108</v>
      </c>
      <c r="U697">
        <v>105</v>
      </c>
      <c r="V697">
        <v>57</v>
      </c>
      <c r="W697">
        <v>54</v>
      </c>
      <c r="X697">
        <v>53</v>
      </c>
      <c r="Y697">
        <v>52</v>
      </c>
      <c r="Z697">
        <v>56</v>
      </c>
      <c r="AA697">
        <v>102</v>
      </c>
      <c r="AB697">
        <v>98</v>
      </c>
      <c r="AJ697">
        <v>55.2</v>
      </c>
      <c r="AK697">
        <v>101</v>
      </c>
      <c r="AL697">
        <v>107</v>
      </c>
      <c r="AM697">
        <v>70</v>
      </c>
      <c r="AN697">
        <v>103</v>
      </c>
      <c r="AO697">
        <v>12</v>
      </c>
      <c r="AP697">
        <v>2</v>
      </c>
      <c r="AQ697">
        <v>8</v>
      </c>
      <c r="AX697">
        <v>22</v>
      </c>
      <c r="AY697">
        <v>2122</v>
      </c>
      <c r="AZ697">
        <v>1.4999999999999999E-2</v>
      </c>
      <c r="BA697">
        <v>0.01</v>
      </c>
      <c r="BB697">
        <v>1</v>
      </c>
      <c r="BC697">
        <v>0.4</v>
      </c>
      <c r="BD697">
        <v>39.299999999999997</v>
      </c>
      <c r="BE697">
        <v>1.2</v>
      </c>
      <c r="BF697">
        <v>117.1</v>
      </c>
      <c r="BG697" t="s">
        <v>153</v>
      </c>
      <c r="BH697" t="s">
        <v>154</v>
      </c>
      <c r="BI697" t="s">
        <v>280</v>
      </c>
      <c r="BJ697" t="s">
        <v>167</v>
      </c>
      <c r="BK697">
        <v>6</v>
      </c>
    </row>
    <row r="698" spans="1:63" ht="18.75" x14ac:dyDescent="0.25">
      <c r="A698">
        <v>2021</v>
      </c>
      <c r="B698">
        <v>2</v>
      </c>
      <c r="C698" s="289">
        <v>44236</v>
      </c>
      <c r="D698">
        <v>227</v>
      </c>
      <c r="E698">
        <v>155</v>
      </c>
      <c r="F698">
        <v>30</v>
      </c>
      <c r="G698" t="s">
        <v>324</v>
      </c>
      <c r="H698" t="s">
        <v>325</v>
      </c>
      <c r="I698" t="s">
        <v>326</v>
      </c>
      <c r="J698">
        <v>3</v>
      </c>
      <c r="K698">
        <v>2</v>
      </c>
      <c r="L698">
        <v>122</v>
      </c>
      <c r="M698">
        <v>113.46</v>
      </c>
      <c r="N698">
        <v>130.54</v>
      </c>
      <c r="O698">
        <v>130</v>
      </c>
      <c r="P698">
        <v>128</v>
      </c>
      <c r="Q698">
        <v>121</v>
      </c>
      <c r="R698">
        <v>120</v>
      </c>
      <c r="S698">
        <v>116</v>
      </c>
      <c r="T698">
        <v>131</v>
      </c>
      <c r="U698">
        <v>134</v>
      </c>
      <c r="V698">
        <v>119</v>
      </c>
      <c r="W698">
        <v>115</v>
      </c>
      <c r="X698">
        <v>123</v>
      </c>
      <c r="Y698">
        <v>118</v>
      </c>
      <c r="Z698">
        <v>125</v>
      </c>
      <c r="AA698">
        <v>133</v>
      </c>
      <c r="AB698">
        <v>130</v>
      </c>
      <c r="AJ698">
        <v>121.5</v>
      </c>
      <c r="AK698">
        <v>61</v>
      </c>
      <c r="AL698">
        <v>177</v>
      </c>
      <c r="AM698">
        <v>82</v>
      </c>
      <c r="AN698">
        <v>132</v>
      </c>
      <c r="AO698">
        <v>8</v>
      </c>
      <c r="AP698">
        <v>4</v>
      </c>
      <c r="AQ698">
        <v>10</v>
      </c>
      <c r="AX698">
        <v>22</v>
      </c>
      <c r="AY698">
        <v>1798</v>
      </c>
      <c r="AZ698">
        <v>0.02</v>
      </c>
      <c r="BA698">
        <v>1.2E-2</v>
      </c>
      <c r="BB698">
        <v>1</v>
      </c>
      <c r="BC698">
        <v>0.2</v>
      </c>
      <c r="BD698">
        <v>14.7</v>
      </c>
      <c r="BE698">
        <v>2.7</v>
      </c>
      <c r="BF698">
        <v>218.5</v>
      </c>
      <c r="BG698" t="s">
        <v>148</v>
      </c>
      <c r="BH698" t="s">
        <v>184</v>
      </c>
      <c r="BI698" t="s">
        <v>327</v>
      </c>
      <c r="BK698">
        <v>6</v>
      </c>
    </row>
    <row r="699" spans="1:63" ht="18.75" hidden="1" x14ac:dyDescent="0.25">
      <c r="A699">
        <v>2021</v>
      </c>
      <c r="B699">
        <v>2</v>
      </c>
      <c r="C699" s="289">
        <v>44236</v>
      </c>
      <c r="D699">
        <v>123</v>
      </c>
      <c r="E699">
        <v>645</v>
      </c>
      <c r="F699">
        <v>34</v>
      </c>
      <c r="G699" t="s">
        <v>226</v>
      </c>
      <c r="H699" t="s">
        <v>227</v>
      </c>
      <c r="I699" t="s">
        <v>228</v>
      </c>
      <c r="J699">
        <v>4</v>
      </c>
      <c r="K699">
        <v>1</v>
      </c>
      <c r="L699">
        <v>133</v>
      </c>
      <c r="M699">
        <v>123.69</v>
      </c>
      <c r="N699">
        <v>142.31</v>
      </c>
      <c r="X699">
        <v>119</v>
      </c>
      <c r="Y699">
        <v>145</v>
      </c>
      <c r="Z699">
        <v>148</v>
      </c>
      <c r="AB699">
        <v>221</v>
      </c>
      <c r="AJ699">
        <v>137.30000000000001</v>
      </c>
      <c r="AK699">
        <v>80</v>
      </c>
      <c r="AL699">
        <v>180</v>
      </c>
      <c r="AM699">
        <v>65</v>
      </c>
      <c r="AN699">
        <v>221</v>
      </c>
      <c r="AO699">
        <v>6</v>
      </c>
      <c r="AQ699">
        <v>2</v>
      </c>
      <c r="AX699">
        <v>8</v>
      </c>
      <c r="AY699">
        <v>8</v>
      </c>
      <c r="AZ699">
        <v>0.02</v>
      </c>
      <c r="BA699">
        <v>1</v>
      </c>
      <c r="BC699">
        <v>0.1</v>
      </c>
      <c r="BD699">
        <v>0.1</v>
      </c>
      <c r="BE699">
        <v>1.1000000000000001</v>
      </c>
      <c r="BF699">
        <v>1.1000000000000001</v>
      </c>
      <c r="BG699" t="s">
        <v>229</v>
      </c>
      <c r="BH699" t="s">
        <v>229</v>
      </c>
      <c r="BK699">
        <v>6</v>
      </c>
    </row>
    <row r="700" spans="1:63" ht="18.75" x14ac:dyDescent="0.25">
      <c r="A700">
        <v>2021</v>
      </c>
      <c r="B700">
        <v>2</v>
      </c>
      <c r="C700" s="289">
        <v>44236</v>
      </c>
      <c r="D700">
        <v>4</v>
      </c>
      <c r="E700">
        <v>11</v>
      </c>
      <c r="F700">
        <v>48</v>
      </c>
      <c r="G700" t="s">
        <v>193</v>
      </c>
      <c r="H700" t="s">
        <v>194</v>
      </c>
      <c r="I700" t="s">
        <v>191</v>
      </c>
      <c r="J700">
        <v>2</v>
      </c>
      <c r="K700">
        <v>2</v>
      </c>
      <c r="L700">
        <v>212</v>
      </c>
      <c r="M700">
        <v>197.16</v>
      </c>
      <c r="N700">
        <v>226.84</v>
      </c>
      <c r="O700">
        <v>231</v>
      </c>
      <c r="P700">
        <v>224</v>
      </c>
      <c r="Q700">
        <v>218</v>
      </c>
      <c r="R700">
        <v>215</v>
      </c>
      <c r="S700">
        <v>222</v>
      </c>
      <c r="T700">
        <v>125</v>
      </c>
      <c r="U700">
        <v>113</v>
      </c>
      <c r="V700">
        <v>226</v>
      </c>
      <c r="W700">
        <v>222</v>
      </c>
      <c r="X700">
        <v>232</v>
      </c>
      <c r="Y700">
        <v>211</v>
      </c>
      <c r="Z700">
        <v>213</v>
      </c>
      <c r="AA700">
        <v>127</v>
      </c>
      <c r="AB700">
        <v>127</v>
      </c>
      <c r="AJ700">
        <v>221.4</v>
      </c>
      <c r="AK700">
        <v>37</v>
      </c>
      <c r="AL700">
        <v>195</v>
      </c>
      <c r="AM700">
        <v>59</v>
      </c>
      <c r="AN700">
        <v>123</v>
      </c>
      <c r="AO700">
        <v>8</v>
      </c>
      <c r="AP700">
        <v>2</v>
      </c>
      <c r="AQ700">
        <v>5</v>
      </c>
      <c r="AX700">
        <v>15</v>
      </c>
      <c r="AY700">
        <v>1303</v>
      </c>
      <c r="AZ700">
        <v>0.02</v>
      </c>
      <c r="BA700">
        <v>1.2E-2</v>
      </c>
      <c r="BB700">
        <v>1</v>
      </c>
      <c r="BC700">
        <v>0.1</v>
      </c>
      <c r="BD700">
        <v>6.1</v>
      </c>
      <c r="BE700">
        <v>3.3</v>
      </c>
      <c r="BF700">
        <v>288.5</v>
      </c>
      <c r="BG700" t="s">
        <v>148</v>
      </c>
      <c r="BH700" t="s">
        <v>187</v>
      </c>
      <c r="BI700" t="s">
        <v>195</v>
      </c>
      <c r="BK700">
        <v>6</v>
      </c>
    </row>
    <row r="701" spans="1:63" ht="18.75" x14ac:dyDescent="0.25">
      <c r="A701">
        <v>2021</v>
      </c>
      <c r="B701">
        <v>2</v>
      </c>
      <c r="C701" s="289">
        <v>44236</v>
      </c>
      <c r="D701">
        <v>4</v>
      </c>
      <c r="E701">
        <v>12</v>
      </c>
      <c r="F701">
        <v>48</v>
      </c>
      <c r="G701" t="s">
        <v>196</v>
      </c>
      <c r="H701" t="s">
        <v>197</v>
      </c>
      <c r="I701" t="s">
        <v>191</v>
      </c>
      <c r="J701">
        <v>2</v>
      </c>
      <c r="K701">
        <v>2</v>
      </c>
      <c r="L701">
        <v>212</v>
      </c>
      <c r="M701">
        <v>197.16</v>
      </c>
      <c r="N701">
        <v>226.84</v>
      </c>
      <c r="O701">
        <v>231</v>
      </c>
      <c r="P701">
        <v>224</v>
      </c>
      <c r="Q701">
        <v>220</v>
      </c>
      <c r="R701">
        <v>215</v>
      </c>
      <c r="S701">
        <v>221</v>
      </c>
      <c r="T701">
        <v>125</v>
      </c>
      <c r="U701">
        <v>113</v>
      </c>
      <c r="V701">
        <v>218</v>
      </c>
      <c r="W701">
        <v>213</v>
      </c>
      <c r="X701">
        <v>228</v>
      </c>
      <c r="Y701">
        <v>208</v>
      </c>
      <c r="Z701">
        <v>206</v>
      </c>
      <c r="AA701">
        <v>127</v>
      </c>
      <c r="AB701">
        <v>127</v>
      </c>
      <c r="AJ701">
        <v>218.4</v>
      </c>
      <c r="AK701">
        <v>37</v>
      </c>
      <c r="AL701">
        <v>195</v>
      </c>
      <c r="AM701">
        <v>59</v>
      </c>
      <c r="AN701">
        <v>123</v>
      </c>
      <c r="AO701">
        <v>5</v>
      </c>
      <c r="AP701">
        <v>5</v>
      </c>
      <c r="AQ701">
        <v>5</v>
      </c>
      <c r="AX701">
        <v>15</v>
      </c>
      <c r="AY701">
        <v>1303</v>
      </c>
      <c r="AZ701">
        <v>0.02</v>
      </c>
      <c r="BA701">
        <v>1.2E-2</v>
      </c>
      <c r="BB701">
        <v>1</v>
      </c>
      <c r="BC701">
        <v>0.1</v>
      </c>
      <c r="BD701">
        <v>6.1</v>
      </c>
      <c r="BE701">
        <v>3.3</v>
      </c>
      <c r="BF701">
        <v>284.60000000000002</v>
      </c>
      <c r="BG701" t="s">
        <v>148</v>
      </c>
      <c r="BH701" t="s">
        <v>187</v>
      </c>
      <c r="BI701" t="s">
        <v>198</v>
      </c>
      <c r="BK701">
        <v>6</v>
      </c>
    </row>
    <row r="702" spans="1:63" ht="18.75" x14ac:dyDescent="0.25">
      <c r="A702">
        <v>2021</v>
      </c>
      <c r="B702">
        <v>2</v>
      </c>
      <c r="C702" s="289">
        <v>44236</v>
      </c>
      <c r="D702">
        <v>334</v>
      </c>
      <c r="E702">
        <v>254</v>
      </c>
      <c r="F702">
        <v>49</v>
      </c>
      <c r="G702" t="s">
        <v>189</v>
      </c>
      <c r="H702" t="s">
        <v>190</v>
      </c>
      <c r="I702" t="s">
        <v>191</v>
      </c>
      <c r="J702">
        <v>4</v>
      </c>
      <c r="K702">
        <v>2</v>
      </c>
      <c r="L702">
        <v>203</v>
      </c>
      <c r="M702">
        <v>188.79</v>
      </c>
      <c r="N702">
        <v>217.21</v>
      </c>
      <c r="O702">
        <v>208</v>
      </c>
      <c r="P702">
        <v>205</v>
      </c>
      <c r="Q702">
        <v>211</v>
      </c>
      <c r="R702">
        <v>204</v>
      </c>
      <c r="S702">
        <v>209</v>
      </c>
      <c r="T702">
        <v>143</v>
      </c>
      <c r="U702">
        <v>142</v>
      </c>
      <c r="V702">
        <v>200</v>
      </c>
      <c r="W702">
        <v>211</v>
      </c>
      <c r="X702">
        <v>206</v>
      </c>
      <c r="Y702">
        <v>209</v>
      </c>
      <c r="Z702">
        <v>205</v>
      </c>
      <c r="AA702">
        <v>137</v>
      </c>
      <c r="AB702">
        <v>135</v>
      </c>
      <c r="AJ702">
        <v>206.8</v>
      </c>
      <c r="AK702">
        <v>88</v>
      </c>
      <c r="AL702">
        <v>164</v>
      </c>
      <c r="AM702">
        <v>103</v>
      </c>
      <c r="AN702">
        <v>139</v>
      </c>
      <c r="AO702">
        <v>7</v>
      </c>
      <c r="AP702">
        <v>6</v>
      </c>
      <c r="AQ702">
        <v>7</v>
      </c>
      <c r="AS702">
        <v>4</v>
      </c>
      <c r="AX702">
        <v>23</v>
      </c>
      <c r="AY702">
        <v>2063</v>
      </c>
      <c r="AZ702">
        <v>0.02</v>
      </c>
      <c r="BA702">
        <v>1.0999999999999999E-2</v>
      </c>
      <c r="BB702">
        <v>1</v>
      </c>
      <c r="BC702">
        <v>0.1</v>
      </c>
      <c r="BD702">
        <v>10.199999999999999</v>
      </c>
      <c r="BE702">
        <v>4.8</v>
      </c>
      <c r="BF702">
        <v>426.6</v>
      </c>
      <c r="BG702" t="s">
        <v>148</v>
      </c>
      <c r="BH702" t="s">
        <v>184</v>
      </c>
      <c r="BI702" t="s">
        <v>192</v>
      </c>
      <c r="BK702">
        <v>6</v>
      </c>
    </row>
    <row r="703" spans="1:63" ht="18.75" hidden="1" x14ac:dyDescent="0.25">
      <c r="A703">
        <v>2021</v>
      </c>
      <c r="B703">
        <v>2</v>
      </c>
      <c r="C703" s="289">
        <v>44237</v>
      </c>
      <c r="D703">
        <v>375</v>
      </c>
      <c r="E703">
        <v>437</v>
      </c>
      <c r="F703">
        <v>2</v>
      </c>
      <c r="G703" t="s">
        <v>349</v>
      </c>
      <c r="H703" t="s">
        <v>350</v>
      </c>
      <c r="I703" t="s">
        <v>144</v>
      </c>
      <c r="J703">
        <v>4</v>
      </c>
      <c r="K703">
        <v>2</v>
      </c>
      <c r="L703">
        <v>168</v>
      </c>
      <c r="M703">
        <v>158.08799999999999</v>
      </c>
      <c r="N703">
        <v>179.928</v>
      </c>
      <c r="O703">
        <v>196</v>
      </c>
      <c r="P703">
        <v>172</v>
      </c>
      <c r="Q703">
        <v>170</v>
      </c>
      <c r="R703">
        <v>173</v>
      </c>
      <c r="S703">
        <v>168</v>
      </c>
      <c r="T703">
        <v>113</v>
      </c>
      <c r="U703">
        <v>113</v>
      </c>
      <c r="V703">
        <v>190</v>
      </c>
      <c r="W703">
        <v>177</v>
      </c>
      <c r="X703">
        <v>168</v>
      </c>
      <c r="Y703">
        <v>172</v>
      </c>
      <c r="Z703">
        <v>168</v>
      </c>
      <c r="AA703">
        <v>117</v>
      </c>
      <c r="AB703">
        <v>113</v>
      </c>
      <c r="AJ703">
        <v>175.4</v>
      </c>
      <c r="AK703">
        <v>120</v>
      </c>
      <c r="AL703">
        <v>120</v>
      </c>
      <c r="AM703">
        <v>126</v>
      </c>
      <c r="AN703">
        <v>114</v>
      </c>
      <c r="AO703">
        <v>5</v>
      </c>
      <c r="AP703">
        <v>4</v>
      </c>
      <c r="AQ703">
        <v>5</v>
      </c>
      <c r="AX703">
        <v>14</v>
      </c>
      <c r="AY703">
        <v>2389</v>
      </c>
      <c r="AZ703">
        <v>1.4999999999999999E-2</v>
      </c>
      <c r="BA703">
        <v>6.0000000000000001E-3</v>
      </c>
      <c r="BB703">
        <v>1</v>
      </c>
      <c r="BC703">
        <v>0.1</v>
      </c>
      <c r="BD703">
        <v>14.2</v>
      </c>
      <c r="BE703">
        <v>2.5</v>
      </c>
      <c r="BF703">
        <v>419</v>
      </c>
      <c r="BG703" t="s">
        <v>153</v>
      </c>
      <c r="BH703" t="s">
        <v>154</v>
      </c>
      <c r="BI703" t="s">
        <v>351</v>
      </c>
      <c r="BJ703" t="s">
        <v>156</v>
      </c>
      <c r="BK703">
        <v>6</v>
      </c>
    </row>
    <row r="704" spans="1:63" ht="18.75" hidden="1" x14ac:dyDescent="0.25">
      <c r="A704">
        <v>2021</v>
      </c>
      <c r="B704">
        <v>2</v>
      </c>
      <c r="C704" s="289">
        <v>44237</v>
      </c>
      <c r="D704">
        <v>236</v>
      </c>
      <c r="E704">
        <v>160</v>
      </c>
      <c r="F704">
        <v>3</v>
      </c>
      <c r="G704" t="s">
        <v>265</v>
      </c>
      <c r="H704" t="s">
        <v>266</v>
      </c>
      <c r="I704" t="s">
        <v>144</v>
      </c>
      <c r="J704">
        <v>2</v>
      </c>
      <c r="K704">
        <v>1</v>
      </c>
      <c r="L704">
        <v>200</v>
      </c>
      <c r="M704">
        <v>186</v>
      </c>
      <c r="N704">
        <v>214</v>
      </c>
      <c r="O704">
        <v>200</v>
      </c>
      <c r="P704">
        <v>203</v>
      </c>
      <c r="Q704">
        <v>218</v>
      </c>
      <c r="R704">
        <v>207</v>
      </c>
      <c r="S704">
        <v>201</v>
      </c>
      <c r="T704">
        <v>88</v>
      </c>
      <c r="U704">
        <v>88</v>
      </c>
      <c r="V704">
        <v>200</v>
      </c>
      <c r="W704">
        <v>203</v>
      </c>
      <c r="X704">
        <v>183</v>
      </c>
      <c r="Y704">
        <v>199</v>
      </c>
      <c r="Z704">
        <v>201</v>
      </c>
      <c r="AA704">
        <v>86</v>
      </c>
      <c r="AB704">
        <v>82</v>
      </c>
      <c r="AJ704">
        <v>201.5</v>
      </c>
      <c r="AK704">
        <v>76</v>
      </c>
      <c r="AL704">
        <v>95</v>
      </c>
      <c r="AM704">
        <v>84</v>
      </c>
      <c r="AN704">
        <v>86</v>
      </c>
      <c r="AO704">
        <v>12</v>
      </c>
      <c r="AP704">
        <v>1</v>
      </c>
      <c r="AQ704">
        <v>2</v>
      </c>
      <c r="AX704">
        <v>15</v>
      </c>
      <c r="AY704">
        <v>1869</v>
      </c>
      <c r="AZ704">
        <v>1.4999999999999999E-2</v>
      </c>
      <c r="BA704">
        <v>8.0000000000000002E-3</v>
      </c>
      <c r="BB704">
        <v>1</v>
      </c>
      <c r="BC704">
        <v>0.1</v>
      </c>
      <c r="BD704">
        <v>9.3000000000000007</v>
      </c>
      <c r="BE704">
        <v>3</v>
      </c>
      <c r="BF704">
        <v>376.6</v>
      </c>
      <c r="BG704" t="s">
        <v>267</v>
      </c>
      <c r="BH704" t="s">
        <v>267</v>
      </c>
      <c r="BK704">
        <v>6</v>
      </c>
    </row>
    <row r="705" spans="1:63" ht="18.75" hidden="1" x14ac:dyDescent="0.25">
      <c r="A705">
        <v>2021</v>
      </c>
      <c r="B705">
        <v>2</v>
      </c>
      <c r="C705" s="289">
        <v>44237</v>
      </c>
      <c r="D705">
        <v>1</v>
      </c>
      <c r="E705">
        <v>1</v>
      </c>
      <c r="F705">
        <v>4</v>
      </c>
      <c r="G705" t="s">
        <v>328</v>
      </c>
      <c r="H705" t="s">
        <v>329</v>
      </c>
      <c r="I705" t="s">
        <v>144</v>
      </c>
      <c r="J705">
        <v>3</v>
      </c>
      <c r="K705">
        <v>2</v>
      </c>
      <c r="L705">
        <v>111</v>
      </c>
      <c r="M705">
        <v>103.23</v>
      </c>
      <c r="N705">
        <v>118.77</v>
      </c>
      <c r="O705">
        <v>108</v>
      </c>
      <c r="P705">
        <v>112</v>
      </c>
      <c r="Q705">
        <v>115</v>
      </c>
      <c r="R705">
        <v>119</v>
      </c>
      <c r="S705">
        <v>111</v>
      </c>
      <c r="T705">
        <v>93</v>
      </c>
      <c r="U705">
        <v>85</v>
      </c>
      <c r="V705">
        <v>120</v>
      </c>
      <c r="W705">
        <v>117</v>
      </c>
      <c r="X705">
        <v>119</v>
      </c>
      <c r="Y705">
        <v>117</v>
      </c>
      <c r="Z705">
        <v>113</v>
      </c>
      <c r="AA705">
        <v>89</v>
      </c>
      <c r="AB705">
        <v>91</v>
      </c>
      <c r="AJ705">
        <v>115.1</v>
      </c>
      <c r="AK705">
        <v>108</v>
      </c>
      <c r="AL705">
        <v>100</v>
      </c>
      <c r="AM705">
        <v>121</v>
      </c>
      <c r="AN705">
        <v>90</v>
      </c>
      <c r="AO705">
        <v>8</v>
      </c>
      <c r="AP705">
        <v>4</v>
      </c>
      <c r="AQ705">
        <v>3</v>
      </c>
      <c r="AX705">
        <v>15</v>
      </c>
      <c r="AY705">
        <v>2671</v>
      </c>
      <c r="AZ705">
        <v>1.4999999999999999E-2</v>
      </c>
      <c r="BA705">
        <v>6.0000000000000001E-3</v>
      </c>
      <c r="BB705">
        <v>1</v>
      </c>
      <c r="BC705">
        <v>0.1</v>
      </c>
      <c r="BD705">
        <v>24.1</v>
      </c>
      <c r="BE705">
        <v>1.7</v>
      </c>
      <c r="BF705">
        <v>307.39999999999998</v>
      </c>
      <c r="BG705" t="s">
        <v>229</v>
      </c>
      <c r="BH705" t="s">
        <v>229</v>
      </c>
      <c r="BK705">
        <v>6</v>
      </c>
    </row>
    <row r="706" spans="1:63" ht="18.75" hidden="1" x14ac:dyDescent="0.25">
      <c r="A706">
        <v>2021</v>
      </c>
      <c r="B706">
        <v>2</v>
      </c>
      <c r="C706" s="289">
        <v>44237</v>
      </c>
      <c r="D706">
        <v>1</v>
      </c>
      <c r="E706">
        <v>2</v>
      </c>
      <c r="F706">
        <v>4</v>
      </c>
      <c r="G706" t="s">
        <v>330</v>
      </c>
      <c r="H706" t="s">
        <v>331</v>
      </c>
      <c r="I706" t="s">
        <v>144</v>
      </c>
      <c r="J706">
        <v>3</v>
      </c>
      <c r="K706">
        <v>2</v>
      </c>
      <c r="L706">
        <v>113</v>
      </c>
      <c r="M706">
        <v>105.09</v>
      </c>
      <c r="N706">
        <v>120.91</v>
      </c>
      <c r="O706">
        <v>98</v>
      </c>
      <c r="P706">
        <v>107</v>
      </c>
      <c r="Q706">
        <v>109</v>
      </c>
      <c r="R706">
        <v>116</v>
      </c>
      <c r="S706">
        <v>106</v>
      </c>
      <c r="T706">
        <v>93</v>
      </c>
      <c r="U706">
        <v>85</v>
      </c>
      <c r="V706">
        <v>101</v>
      </c>
      <c r="W706">
        <v>106</v>
      </c>
      <c r="X706">
        <v>113</v>
      </c>
      <c r="Y706">
        <v>118</v>
      </c>
      <c r="Z706">
        <v>106</v>
      </c>
      <c r="AA706">
        <v>89</v>
      </c>
      <c r="AB706">
        <v>91</v>
      </c>
      <c r="AJ706">
        <v>108</v>
      </c>
      <c r="AK706">
        <v>108</v>
      </c>
      <c r="AL706">
        <v>100</v>
      </c>
      <c r="AM706">
        <v>121</v>
      </c>
      <c r="AN706">
        <v>90</v>
      </c>
      <c r="AO706">
        <v>7</v>
      </c>
      <c r="AP706">
        <v>5</v>
      </c>
      <c r="AQ706">
        <v>5</v>
      </c>
      <c r="AX706">
        <v>17</v>
      </c>
      <c r="AY706">
        <v>2669</v>
      </c>
      <c r="AZ706">
        <v>1.4999999999999999E-2</v>
      </c>
      <c r="BA706">
        <v>6.0000000000000001E-3</v>
      </c>
      <c r="BB706">
        <v>1</v>
      </c>
      <c r="BC706">
        <v>0.2</v>
      </c>
      <c r="BD706">
        <v>23.6</v>
      </c>
      <c r="BE706">
        <v>1.8</v>
      </c>
      <c r="BF706">
        <v>288.3</v>
      </c>
      <c r="BG706" t="s">
        <v>229</v>
      </c>
      <c r="BH706" t="s">
        <v>229</v>
      </c>
      <c r="BK706">
        <v>6</v>
      </c>
    </row>
    <row r="707" spans="1:63" ht="18.75" hidden="1" x14ac:dyDescent="0.25">
      <c r="A707">
        <v>2021</v>
      </c>
      <c r="B707">
        <v>2</v>
      </c>
      <c r="C707" s="289">
        <v>44237</v>
      </c>
      <c r="D707">
        <v>47</v>
      </c>
      <c r="E707">
        <v>122</v>
      </c>
      <c r="F707">
        <v>5</v>
      </c>
      <c r="G707" t="s">
        <v>163</v>
      </c>
      <c r="H707" t="s">
        <v>164</v>
      </c>
      <c r="I707" t="s">
        <v>165</v>
      </c>
      <c r="J707">
        <v>2</v>
      </c>
      <c r="K707">
        <v>1</v>
      </c>
      <c r="L707">
        <v>280</v>
      </c>
      <c r="M707">
        <v>267.39999999999998</v>
      </c>
      <c r="N707">
        <v>292.60000000000002</v>
      </c>
      <c r="O707">
        <v>275</v>
      </c>
      <c r="P707">
        <v>278</v>
      </c>
      <c r="Q707">
        <v>284</v>
      </c>
      <c r="R707">
        <v>283</v>
      </c>
      <c r="S707">
        <v>271</v>
      </c>
      <c r="T707">
        <v>99</v>
      </c>
      <c r="U707">
        <v>106</v>
      </c>
      <c r="V707">
        <v>263</v>
      </c>
      <c r="W707">
        <v>275</v>
      </c>
      <c r="X707">
        <v>283</v>
      </c>
      <c r="Y707">
        <v>275</v>
      </c>
      <c r="Z707">
        <v>269</v>
      </c>
      <c r="AA707">
        <v>107</v>
      </c>
      <c r="AB707">
        <v>115</v>
      </c>
      <c r="AJ707">
        <v>275.60000000000002</v>
      </c>
      <c r="AK707">
        <v>63</v>
      </c>
      <c r="AL707">
        <v>115</v>
      </c>
      <c r="AM707">
        <v>67</v>
      </c>
      <c r="AN707">
        <v>107</v>
      </c>
      <c r="AO707">
        <v>7</v>
      </c>
      <c r="AP707">
        <v>2</v>
      </c>
      <c r="AQ707">
        <v>6</v>
      </c>
      <c r="AT707">
        <v>20</v>
      </c>
      <c r="AX707">
        <v>35</v>
      </c>
      <c r="AY707">
        <v>135</v>
      </c>
      <c r="AZ707">
        <v>1.4999999999999999E-2</v>
      </c>
      <c r="BA707">
        <v>0.25900000000000001</v>
      </c>
      <c r="BC707">
        <v>0.1</v>
      </c>
      <c r="BD707">
        <v>0.5</v>
      </c>
      <c r="BE707">
        <v>9.6</v>
      </c>
      <c r="BF707">
        <v>37.200000000000003</v>
      </c>
      <c r="BG707" t="s">
        <v>153</v>
      </c>
      <c r="BH707" t="s">
        <v>154</v>
      </c>
      <c r="BI707" t="s">
        <v>166</v>
      </c>
      <c r="BJ707" t="s">
        <v>167</v>
      </c>
      <c r="BK707">
        <v>6</v>
      </c>
    </row>
    <row r="708" spans="1:63" ht="18.75" x14ac:dyDescent="0.25">
      <c r="A708">
        <v>2021</v>
      </c>
      <c r="B708">
        <v>2</v>
      </c>
      <c r="C708" s="289">
        <v>44237</v>
      </c>
      <c r="D708">
        <v>32</v>
      </c>
      <c r="E708">
        <v>92</v>
      </c>
      <c r="F708">
        <v>6</v>
      </c>
      <c r="G708" t="s">
        <v>205</v>
      </c>
      <c r="H708" t="s">
        <v>206</v>
      </c>
      <c r="I708" t="s">
        <v>144</v>
      </c>
      <c r="J708">
        <v>2</v>
      </c>
      <c r="K708">
        <v>3</v>
      </c>
      <c r="L708">
        <v>361</v>
      </c>
      <c r="M708">
        <v>335.73</v>
      </c>
      <c r="N708">
        <v>386.27</v>
      </c>
      <c r="O708">
        <v>383</v>
      </c>
      <c r="P708">
        <v>375</v>
      </c>
      <c r="Q708">
        <v>370</v>
      </c>
      <c r="R708">
        <v>362</v>
      </c>
      <c r="S708">
        <v>316</v>
      </c>
      <c r="T708">
        <v>87</v>
      </c>
      <c r="U708">
        <v>89</v>
      </c>
      <c r="V708">
        <v>395</v>
      </c>
      <c r="AA708">
        <v>101</v>
      </c>
      <c r="AJ708">
        <v>366.8</v>
      </c>
      <c r="AK708">
        <v>74</v>
      </c>
      <c r="AL708">
        <v>97</v>
      </c>
      <c r="AM708">
        <v>78</v>
      </c>
      <c r="AN708">
        <v>92</v>
      </c>
      <c r="AO708">
        <v>4</v>
      </c>
      <c r="AP708">
        <v>2</v>
      </c>
      <c r="AQ708">
        <v>2</v>
      </c>
      <c r="AX708">
        <v>8</v>
      </c>
      <c r="AY708">
        <v>1264</v>
      </c>
      <c r="AZ708">
        <v>1.4999999999999999E-2</v>
      </c>
      <c r="BA708">
        <v>6.0000000000000001E-3</v>
      </c>
      <c r="BB708">
        <v>1</v>
      </c>
      <c r="BC708">
        <v>0</v>
      </c>
      <c r="BD708">
        <v>3.5</v>
      </c>
      <c r="BE708">
        <v>2.9</v>
      </c>
      <c r="BF708">
        <v>463.6</v>
      </c>
      <c r="BG708" t="s">
        <v>148</v>
      </c>
      <c r="BH708" t="s">
        <v>149</v>
      </c>
      <c r="BI708" t="s">
        <v>207</v>
      </c>
      <c r="BJ708" t="s">
        <v>208</v>
      </c>
      <c r="BK708">
        <v>6</v>
      </c>
    </row>
    <row r="709" spans="1:63" ht="18.75" x14ac:dyDescent="0.25">
      <c r="A709">
        <v>2021</v>
      </c>
      <c r="B709">
        <v>2</v>
      </c>
      <c r="C709" s="289">
        <v>44237</v>
      </c>
      <c r="D709">
        <v>32</v>
      </c>
      <c r="E709">
        <v>93</v>
      </c>
      <c r="F709">
        <v>6</v>
      </c>
      <c r="G709" t="s">
        <v>209</v>
      </c>
      <c r="H709" t="s">
        <v>210</v>
      </c>
      <c r="I709" t="s">
        <v>144</v>
      </c>
      <c r="J709">
        <v>2</v>
      </c>
      <c r="K709">
        <v>3</v>
      </c>
      <c r="L709">
        <v>59</v>
      </c>
      <c r="M709">
        <v>54.87</v>
      </c>
      <c r="N709">
        <v>63.13</v>
      </c>
      <c r="O709">
        <v>61</v>
      </c>
      <c r="P709">
        <v>59</v>
      </c>
      <c r="Q709">
        <v>60</v>
      </c>
      <c r="R709">
        <v>56</v>
      </c>
      <c r="S709">
        <v>54</v>
      </c>
      <c r="T709">
        <v>87</v>
      </c>
      <c r="U709">
        <v>89</v>
      </c>
      <c r="V709">
        <v>65</v>
      </c>
      <c r="AA709">
        <v>101</v>
      </c>
      <c r="AJ709">
        <v>59.2</v>
      </c>
      <c r="AK709">
        <v>74</v>
      </c>
      <c r="AL709">
        <v>97</v>
      </c>
      <c r="AM709">
        <v>78</v>
      </c>
      <c r="AN709">
        <v>92</v>
      </c>
      <c r="AO709">
        <v>5</v>
      </c>
      <c r="AP709">
        <v>2</v>
      </c>
      <c r="AQ709">
        <v>4</v>
      </c>
      <c r="AX709">
        <v>11</v>
      </c>
      <c r="AY709">
        <v>6221</v>
      </c>
      <c r="AZ709">
        <v>1.4999999999999999E-2</v>
      </c>
      <c r="BA709">
        <v>2E-3</v>
      </c>
      <c r="BB709">
        <v>1</v>
      </c>
      <c r="BC709">
        <v>0.2</v>
      </c>
      <c r="BD709">
        <v>105.4</v>
      </c>
      <c r="BE709">
        <v>0.7</v>
      </c>
      <c r="BF709">
        <v>368.3</v>
      </c>
      <c r="BG709" t="s">
        <v>148</v>
      </c>
      <c r="BH709" t="s">
        <v>149</v>
      </c>
      <c r="BI709" t="s">
        <v>211</v>
      </c>
      <c r="BJ709" t="s">
        <v>208</v>
      </c>
      <c r="BK709">
        <v>6</v>
      </c>
    </row>
    <row r="710" spans="1:63" ht="18.75" hidden="1" x14ac:dyDescent="0.25">
      <c r="A710">
        <v>2021</v>
      </c>
      <c r="B710">
        <v>2</v>
      </c>
      <c r="C710" s="289">
        <v>44237</v>
      </c>
      <c r="D710">
        <v>142</v>
      </c>
      <c r="E710">
        <v>280</v>
      </c>
      <c r="F710">
        <v>6</v>
      </c>
      <c r="G710" t="s">
        <v>297</v>
      </c>
      <c r="H710" t="s">
        <v>298</v>
      </c>
      <c r="I710" t="s">
        <v>144</v>
      </c>
      <c r="J710">
        <v>3</v>
      </c>
      <c r="K710">
        <v>2</v>
      </c>
      <c r="L710">
        <v>323</v>
      </c>
      <c r="M710">
        <v>300.39</v>
      </c>
      <c r="N710">
        <v>345.61</v>
      </c>
      <c r="Z710">
        <v>345</v>
      </c>
      <c r="AB710">
        <v>104</v>
      </c>
      <c r="AJ710">
        <v>345</v>
      </c>
      <c r="AK710">
        <v>105</v>
      </c>
      <c r="AL710">
        <v>103</v>
      </c>
      <c r="AM710">
        <v>104</v>
      </c>
      <c r="AN710">
        <v>104</v>
      </c>
      <c r="AO710">
        <v>3</v>
      </c>
      <c r="AQ710">
        <v>1</v>
      </c>
      <c r="AX710">
        <v>4</v>
      </c>
      <c r="AY710">
        <v>4</v>
      </c>
      <c r="AZ710">
        <v>1.4999999999999999E-2</v>
      </c>
      <c r="BA710">
        <v>1</v>
      </c>
      <c r="BC710">
        <v>0</v>
      </c>
      <c r="BD710">
        <v>0</v>
      </c>
      <c r="BE710">
        <v>1.4</v>
      </c>
      <c r="BF710">
        <v>1.4</v>
      </c>
      <c r="BG710" t="s">
        <v>145</v>
      </c>
      <c r="BK710">
        <v>6</v>
      </c>
    </row>
    <row r="711" spans="1:63" ht="18.75" hidden="1" x14ac:dyDescent="0.25">
      <c r="A711">
        <v>2021</v>
      </c>
      <c r="B711">
        <v>2</v>
      </c>
      <c r="C711" s="289">
        <v>44237</v>
      </c>
      <c r="D711">
        <v>243</v>
      </c>
      <c r="E711">
        <v>167</v>
      </c>
      <c r="F711">
        <v>7</v>
      </c>
      <c r="G711" t="s">
        <v>244</v>
      </c>
      <c r="H711" t="s">
        <v>245</v>
      </c>
      <c r="I711" t="s">
        <v>144</v>
      </c>
      <c r="J711">
        <v>2</v>
      </c>
      <c r="K711">
        <v>2</v>
      </c>
      <c r="L711">
        <v>888</v>
      </c>
      <c r="M711">
        <v>825.84</v>
      </c>
      <c r="N711">
        <v>950.16</v>
      </c>
      <c r="O711">
        <v>874</v>
      </c>
      <c r="T711">
        <v>158</v>
      </c>
      <c r="AJ711">
        <v>874</v>
      </c>
      <c r="AK711">
        <v>55</v>
      </c>
      <c r="AL711">
        <v>131</v>
      </c>
      <c r="AM711">
        <v>46</v>
      </c>
      <c r="AN711">
        <v>158</v>
      </c>
      <c r="AO711">
        <v>1</v>
      </c>
      <c r="AP711">
        <v>1</v>
      </c>
      <c r="AQ711">
        <v>1</v>
      </c>
      <c r="AX711">
        <v>2</v>
      </c>
      <c r="AY711">
        <v>138</v>
      </c>
      <c r="AZ711">
        <v>1.4999999999999999E-2</v>
      </c>
      <c r="BA711">
        <v>1.4E-2</v>
      </c>
      <c r="BB711">
        <v>1</v>
      </c>
      <c r="BC711">
        <v>0</v>
      </c>
      <c r="BD711">
        <v>0.2</v>
      </c>
      <c r="BE711">
        <v>1.7</v>
      </c>
      <c r="BF711">
        <v>120.6</v>
      </c>
      <c r="BG711" t="s">
        <v>145</v>
      </c>
      <c r="BH711" t="s">
        <v>145</v>
      </c>
      <c r="BK711">
        <v>6</v>
      </c>
    </row>
    <row r="712" spans="1:63" ht="18.75" x14ac:dyDescent="0.25">
      <c r="A712">
        <v>2021</v>
      </c>
      <c r="B712">
        <v>2</v>
      </c>
      <c r="C712" s="289">
        <v>44237</v>
      </c>
      <c r="D712">
        <v>407</v>
      </c>
      <c r="E712">
        <v>627</v>
      </c>
      <c r="F712">
        <v>7</v>
      </c>
      <c r="G712" t="s">
        <v>340</v>
      </c>
      <c r="H712" t="s">
        <v>341</v>
      </c>
      <c r="I712" t="s">
        <v>144</v>
      </c>
      <c r="J712">
        <v>1</v>
      </c>
      <c r="K712">
        <v>5</v>
      </c>
      <c r="L712">
        <v>418.5</v>
      </c>
      <c r="M712">
        <v>384.97815000000003</v>
      </c>
      <c r="N712">
        <v>452.02184999999997</v>
      </c>
      <c r="Q712">
        <v>412</v>
      </c>
      <c r="R712">
        <v>422</v>
      </c>
      <c r="S712">
        <v>472</v>
      </c>
      <c r="U712">
        <v>158</v>
      </c>
      <c r="V712">
        <v>439</v>
      </c>
      <c r="W712">
        <v>443</v>
      </c>
      <c r="X712">
        <v>436</v>
      </c>
      <c r="Y712">
        <v>450</v>
      </c>
      <c r="Z712">
        <v>433</v>
      </c>
      <c r="AA712">
        <v>164</v>
      </c>
      <c r="AB712">
        <v>160</v>
      </c>
      <c r="AJ712">
        <v>438.4</v>
      </c>
      <c r="AK712">
        <v>18</v>
      </c>
      <c r="AL712">
        <v>200</v>
      </c>
      <c r="AM712">
        <v>22</v>
      </c>
      <c r="AN712">
        <v>161</v>
      </c>
      <c r="AO712">
        <v>4</v>
      </c>
      <c r="AP712">
        <v>1</v>
      </c>
      <c r="AQ712">
        <v>2</v>
      </c>
      <c r="AX712">
        <v>7</v>
      </c>
      <c r="AY712">
        <v>367</v>
      </c>
      <c r="AZ712">
        <v>1.4999999999999999E-2</v>
      </c>
      <c r="BA712">
        <v>1.9E-2</v>
      </c>
      <c r="BC712">
        <v>0</v>
      </c>
      <c r="BD712">
        <v>0.9</v>
      </c>
      <c r="BE712">
        <v>3.1</v>
      </c>
      <c r="BF712">
        <v>160.9</v>
      </c>
      <c r="BG712" t="s">
        <v>148</v>
      </c>
      <c r="BH712" t="s">
        <v>149</v>
      </c>
      <c r="BI712" t="s">
        <v>342</v>
      </c>
      <c r="BK712">
        <v>6</v>
      </c>
    </row>
    <row r="713" spans="1:63" ht="18.75" x14ac:dyDescent="0.25">
      <c r="A713">
        <v>2021</v>
      </c>
      <c r="B713">
        <v>2</v>
      </c>
      <c r="C713" s="289">
        <v>44237</v>
      </c>
      <c r="D713">
        <v>407</v>
      </c>
      <c r="E713">
        <v>628</v>
      </c>
      <c r="F713">
        <v>7</v>
      </c>
      <c r="G713" t="s">
        <v>343</v>
      </c>
      <c r="H713" t="s">
        <v>344</v>
      </c>
      <c r="I713" t="s">
        <v>144</v>
      </c>
      <c r="J713">
        <v>1</v>
      </c>
      <c r="K713">
        <v>5</v>
      </c>
      <c r="L713">
        <v>330</v>
      </c>
      <c r="M713">
        <v>303.99599999999998</v>
      </c>
      <c r="N713">
        <v>356.00400000000002</v>
      </c>
      <c r="Q713">
        <v>332</v>
      </c>
      <c r="R713">
        <v>341</v>
      </c>
      <c r="S713">
        <v>356</v>
      </c>
      <c r="U713">
        <v>158</v>
      </c>
      <c r="V713">
        <v>336</v>
      </c>
      <c r="W713">
        <v>338</v>
      </c>
      <c r="X713">
        <v>352</v>
      </c>
      <c r="Y713">
        <v>343</v>
      </c>
      <c r="Z713">
        <v>348</v>
      </c>
      <c r="AA713">
        <v>164</v>
      </c>
      <c r="AB713">
        <v>160</v>
      </c>
      <c r="AJ713">
        <v>343.3</v>
      </c>
      <c r="AK713">
        <v>18</v>
      </c>
      <c r="AL713">
        <v>200</v>
      </c>
      <c r="AM713">
        <v>22</v>
      </c>
      <c r="AN713">
        <v>161</v>
      </c>
      <c r="AO713">
        <v>13</v>
      </c>
      <c r="AP713">
        <v>2</v>
      </c>
      <c r="AQ713">
        <v>1</v>
      </c>
      <c r="AX713">
        <v>16</v>
      </c>
      <c r="AY713">
        <v>376</v>
      </c>
      <c r="AZ713">
        <v>1.4999999999999999E-2</v>
      </c>
      <c r="BA713">
        <v>4.2999999999999997E-2</v>
      </c>
      <c r="BC713">
        <v>0</v>
      </c>
      <c r="BD713">
        <v>1.1000000000000001</v>
      </c>
      <c r="BE713">
        <v>5.5</v>
      </c>
      <c r="BF713">
        <v>129.1</v>
      </c>
      <c r="BG713" t="s">
        <v>148</v>
      </c>
      <c r="BH713" t="s">
        <v>149</v>
      </c>
      <c r="BI713" t="s">
        <v>217</v>
      </c>
      <c r="BK713">
        <v>6</v>
      </c>
    </row>
    <row r="714" spans="1:63" ht="18.75" x14ac:dyDescent="0.25">
      <c r="A714">
        <v>2021</v>
      </c>
      <c r="B714">
        <v>2</v>
      </c>
      <c r="C714" s="289">
        <v>44237</v>
      </c>
      <c r="D714">
        <v>407</v>
      </c>
      <c r="E714">
        <v>629</v>
      </c>
      <c r="F714">
        <v>7</v>
      </c>
      <c r="G714" t="s">
        <v>345</v>
      </c>
      <c r="H714" t="s">
        <v>346</v>
      </c>
      <c r="I714" t="s">
        <v>144</v>
      </c>
      <c r="J714">
        <v>1</v>
      </c>
      <c r="K714">
        <v>5</v>
      </c>
      <c r="L714">
        <v>221</v>
      </c>
      <c r="M714">
        <v>203.983</v>
      </c>
      <c r="N714">
        <v>238.017</v>
      </c>
      <c r="Q714">
        <v>225</v>
      </c>
      <c r="R714">
        <v>231</v>
      </c>
      <c r="S714">
        <v>247</v>
      </c>
      <c r="U714">
        <v>158</v>
      </c>
      <c r="V714">
        <v>230</v>
      </c>
      <c r="W714">
        <v>223</v>
      </c>
      <c r="X714">
        <v>235</v>
      </c>
      <c r="Y714">
        <v>233</v>
      </c>
      <c r="Z714">
        <v>239</v>
      </c>
      <c r="AA714">
        <v>164</v>
      </c>
      <c r="AB714">
        <v>160</v>
      </c>
      <c r="AJ714">
        <v>232.9</v>
      </c>
      <c r="AK714">
        <v>18</v>
      </c>
      <c r="AL714">
        <v>200</v>
      </c>
      <c r="AM714">
        <v>22</v>
      </c>
      <c r="AN714">
        <v>161</v>
      </c>
      <c r="AO714">
        <v>4</v>
      </c>
      <c r="AP714">
        <v>2</v>
      </c>
      <c r="AQ714">
        <v>3</v>
      </c>
      <c r="AX714">
        <v>9</v>
      </c>
      <c r="AY714">
        <v>369</v>
      </c>
      <c r="AZ714">
        <v>1.4999999999999999E-2</v>
      </c>
      <c r="BA714">
        <v>2.4E-2</v>
      </c>
      <c r="BC714">
        <v>0</v>
      </c>
      <c r="BD714">
        <v>1.7</v>
      </c>
      <c r="BE714">
        <v>2.1</v>
      </c>
      <c r="BF714">
        <v>85.9</v>
      </c>
      <c r="BG714" t="s">
        <v>148</v>
      </c>
      <c r="BH714" t="s">
        <v>149</v>
      </c>
      <c r="BI714" t="s">
        <v>217</v>
      </c>
      <c r="BK714">
        <v>6</v>
      </c>
    </row>
    <row r="715" spans="1:63" ht="18.75" x14ac:dyDescent="0.25">
      <c r="A715">
        <v>2021</v>
      </c>
      <c r="B715">
        <v>2</v>
      </c>
      <c r="C715" s="289">
        <v>44237</v>
      </c>
      <c r="D715">
        <v>407</v>
      </c>
      <c r="E715">
        <v>630</v>
      </c>
      <c r="F715">
        <v>7</v>
      </c>
      <c r="G715" t="s">
        <v>347</v>
      </c>
      <c r="H715" t="s">
        <v>348</v>
      </c>
      <c r="I715" t="s">
        <v>144</v>
      </c>
      <c r="J715">
        <v>1</v>
      </c>
      <c r="K715">
        <v>5</v>
      </c>
      <c r="L715">
        <v>214</v>
      </c>
      <c r="M715">
        <v>197.84299999999999</v>
      </c>
      <c r="N715">
        <v>230.15700000000001</v>
      </c>
      <c r="Q715">
        <v>217</v>
      </c>
      <c r="R715">
        <v>215</v>
      </c>
      <c r="S715">
        <v>240</v>
      </c>
      <c r="U715">
        <v>158</v>
      </c>
      <c r="V715">
        <v>226</v>
      </c>
      <c r="W715">
        <v>220</v>
      </c>
      <c r="X715">
        <v>212</v>
      </c>
      <c r="Y715">
        <v>215</v>
      </c>
      <c r="Z715">
        <v>217</v>
      </c>
      <c r="AA715">
        <v>164</v>
      </c>
      <c r="AB715">
        <v>160</v>
      </c>
      <c r="AJ715">
        <v>220.3</v>
      </c>
      <c r="AK715">
        <v>18</v>
      </c>
      <c r="AL715">
        <v>200</v>
      </c>
      <c r="AM715">
        <v>22</v>
      </c>
      <c r="AN715">
        <v>161</v>
      </c>
      <c r="AO715">
        <v>17</v>
      </c>
      <c r="AP715">
        <v>4</v>
      </c>
      <c r="AQ715">
        <v>13</v>
      </c>
      <c r="AX715">
        <v>34</v>
      </c>
      <c r="AY715">
        <v>394</v>
      </c>
      <c r="AZ715">
        <v>1.4999999999999999E-2</v>
      </c>
      <c r="BA715">
        <v>8.5999999999999993E-2</v>
      </c>
      <c r="BC715">
        <v>0.2</v>
      </c>
      <c r="BD715">
        <v>1.8</v>
      </c>
      <c r="BE715">
        <v>7.5</v>
      </c>
      <c r="BF715">
        <v>86.8</v>
      </c>
      <c r="BG715" t="s">
        <v>148</v>
      </c>
      <c r="BH715" t="s">
        <v>149</v>
      </c>
      <c r="BI715" t="s">
        <v>217</v>
      </c>
      <c r="BK715">
        <v>6</v>
      </c>
    </row>
    <row r="716" spans="1:63" ht="18.75" hidden="1" x14ac:dyDescent="0.25">
      <c r="A716">
        <v>2021</v>
      </c>
      <c r="B716">
        <v>2</v>
      </c>
      <c r="C716" s="289">
        <v>44237</v>
      </c>
      <c r="D716">
        <v>18</v>
      </c>
      <c r="E716">
        <v>49</v>
      </c>
      <c r="F716">
        <v>8</v>
      </c>
      <c r="G716" t="s">
        <v>275</v>
      </c>
      <c r="H716" t="s">
        <v>276</v>
      </c>
      <c r="I716" t="s">
        <v>165</v>
      </c>
      <c r="J716">
        <v>2</v>
      </c>
      <c r="K716">
        <v>3</v>
      </c>
      <c r="L716">
        <v>100</v>
      </c>
      <c r="M716">
        <v>95.5</v>
      </c>
      <c r="N716">
        <v>104.5</v>
      </c>
      <c r="O716">
        <v>115</v>
      </c>
      <c r="P716">
        <v>101</v>
      </c>
      <c r="Q716">
        <v>106</v>
      </c>
      <c r="R716">
        <v>101</v>
      </c>
      <c r="S716">
        <v>100</v>
      </c>
      <c r="T716">
        <v>103</v>
      </c>
      <c r="U716">
        <v>103</v>
      </c>
      <c r="V716">
        <v>117</v>
      </c>
      <c r="W716">
        <v>103</v>
      </c>
      <c r="X716">
        <v>101</v>
      </c>
      <c r="Y716">
        <v>100</v>
      </c>
      <c r="Z716">
        <v>102</v>
      </c>
      <c r="AA716">
        <v>109</v>
      </c>
      <c r="AB716">
        <v>102</v>
      </c>
      <c r="AJ716">
        <v>104.6</v>
      </c>
      <c r="AK716">
        <v>101</v>
      </c>
      <c r="AL716">
        <v>107</v>
      </c>
      <c r="AM716">
        <v>69</v>
      </c>
      <c r="AN716">
        <v>104</v>
      </c>
      <c r="AO716">
        <v>8</v>
      </c>
      <c r="AP716">
        <v>2</v>
      </c>
      <c r="AQ716">
        <v>6</v>
      </c>
      <c r="AX716">
        <v>16</v>
      </c>
      <c r="AY716">
        <v>2284</v>
      </c>
      <c r="AZ716">
        <v>1.4999999999999999E-2</v>
      </c>
      <c r="BA716">
        <v>7.0000000000000001E-3</v>
      </c>
      <c r="BB716">
        <v>1</v>
      </c>
      <c r="BC716">
        <v>0.2</v>
      </c>
      <c r="BD716">
        <v>22.8</v>
      </c>
      <c r="BE716">
        <v>1.7</v>
      </c>
      <c r="BF716">
        <v>238.9</v>
      </c>
      <c r="BG716" t="s">
        <v>153</v>
      </c>
      <c r="BH716" t="s">
        <v>154</v>
      </c>
      <c r="BI716" t="s">
        <v>277</v>
      </c>
      <c r="BJ716" t="s">
        <v>167</v>
      </c>
      <c r="BK716">
        <v>6</v>
      </c>
    </row>
    <row r="717" spans="1:63" ht="18.75" hidden="1" x14ac:dyDescent="0.25">
      <c r="A717">
        <v>2021</v>
      </c>
      <c r="B717">
        <v>2</v>
      </c>
      <c r="C717" s="289">
        <v>44237</v>
      </c>
      <c r="D717">
        <v>18</v>
      </c>
      <c r="E717">
        <v>50</v>
      </c>
      <c r="F717">
        <v>8</v>
      </c>
      <c r="G717" t="s">
        <v>278</v>
      </c>
      <c r="H717" t="s">
        <v>279</v>
      </c>
      <c r="I717" t="s">
        <v>165</v>
      </c>
      <c r="J717">
        <v>2</v>
      </c>
      <c r="K717">
        <v>3</v>
      </c>
      <c r="L717">
        <v>54</v>
      </c>
      <c r="M717">
        <v>51.57</v>
      </c>
      <c r="N717">
        <v>56.43</v>
      </c>
      <c r="O717">
        <v>53</v>
      </c>
      <c r="P717">
        <v>54</v>
      </c>
      <c r="Q717">
        <v>55</v>
      </c>
      <c r="R717">
        <v>53</v>
      </c>
      <c r="S717">
        <v>52</v>
      </c>
      <c r="T717">
        <v>103</v>
      </c>
      <c r="U717">
        <v>103</v>
      </c>
      <c r="V717">
        <v>59</v>
      </c>
      <c r="W717">
        <v>53</v>
      </c>
      <c r="X717">
        <v>52</v>
      </c>
      <c r="Y717">
        <v>54</v>
      </c>
      <c r="Z717">
        <v>53</v>
      </c>
      <c r="AA717">
        <v>109</v>
      </c>
      <c r="AB717">
        <v>102</v>
      </c>
      <c r="AJ717">
        <v>53.8</v>
      </c>
      <c r="AK717">
        <v>101</v>
      </c>
      <c r="AL717">
        <v>107</v>
      </c>
      <c r="AM717">
        <v>69</v>
      </c>
      <c r="AN717">
        <v>104</v>
      </c>
      <c r="AO717">
        <v>7</v>
      </c>
      <c r="AP717">
        <v>7</v>
      </c>
      <c r="AQ717">
        <v>5</v>
      </c>
      <c r="AX717">
        <v>19</v>
      </c>
      <c r="AY717">
        <v>2287</v>
      </c>
      <c r="AZ717">
        <v>1.4999999999999999E-2</v>
      </c>
      <c r="BA717">
        <v>8.0000000000000002E-3</v>
      </c>
      <c r="BB717">
        <v>1</v>
      </c>
      <c r="BC717">
        <v>0.4</v>
      </c>
      <c r="BD717">
        <v>42.4</v>
      </c>
      <c r="BE717">
        <v>1</v>
      </c>
      <c r="BF717">
        <v>123</v>
      </c>
      <c r="BG717" t="s">
        <v>153</v>
      </c>
      <c r="BH717" t="s">
        <v>154</v>
      </c>
      <c r="BI717" t="s">
        <v>280</v>
      </c>
      <c r="BJ717" t="s">
        <v>167</v>
      </c>
      <c r="BK717">
        <v>6</v>
      </c>
    </row>
    <row r="718" spans="1:63" ht="18.75" hidden="1" x14ac:dyDescent="0.25">
      <c r="A718">
        <v>2021</v>
      </c>
      <c r="B718">
        <v>2</v>
      </c>
      <c r="C718" s="289">
        <v>44237</v>
      </c>
      <c r="D718">
        <v>259</v>
      </c>
      <c r="E718">
        <v>183</v>
      </c>
      <c r="F718">
        <v>25</v>
      </c>
      <c r="G718" t="s">
        <v>393</v>
      </c>
      <c r="H718" t="s">
        <v>394</v>
      </c>
      <c r="I718" t="s">
        <v>360</v>
      </c>
      <c r="J718">
        <v>12</v>
      </c>
      <c r="K718">
        <v>1</v>
      </c>
      <c r="L718">
        <v>3</v>
      </c>
      <c r="M718">
        <v>2.79</v>
      </c>
      <c r="N718">
        <v>3.21</v>
      </c>
      <c r="Y718">
        <v>4</v>
      </c>
      <c r="Z718">
        <v>3</v>
      </c>
      <c r="AB718">
        <v>101</v>
      </c>
      <c r="AJ718">
        <v>3.5</v>
      </c>
      <c r="AK718">
        <v>508</v>
      </c>
      <c r="AL718">
        <v>85</v>
      </c>
      <c r="AM718">
        <v>428</v>
      </c>
      <c r="AN718">
        <v>101</v>
      </c>
      <c r="AO718">
        <v>10</v>
      </c>
      <c r="AQ718">
        <v>14</v>
      </c>
      <c r="AX718">
        <v>24</v>
      </c>
      <c r="AY718">
        <v>24</v>
      </c>
      <c r="AZ718">
        <v>0.02</v>
      </c>
      <c r="BA718">
        <v>1</v>
      </c>
      <c r="BC718">
        <v>8</v>
      </c>
      <c r="BD718">
        <v>8</v>
      </c>
      <c r="BE718">
        <v>0.1</v>
      </c>
      <c r="BF718">
        <v>0.1</v>
      </c>
      <c r="BG718" t="s">
        <v>229</v>
      </c>
      <c r="BH718" t="s">
        <v>229</v>
      </c>
      <c r="BK718">
        <v>6</v>
      </c>
    </row>
    <row r="719" spans="1:63" ht="18.75" x14ac:dyDescent="0.25">
      <c r="A719">
        <v>2021</v>
      </c>
      <c r="B719">
        <v>2</v>
      </c>
      <c r="C719" s="289">
        <v>44237</v>
      </c>
      <c r="D719">
        <v>227</v>
      </c>
      <c r="E719">
        <v>155</v>
      </c>
      <c r="F719">
        <v>30</v>
      </c>
      <c r="G719" t="s">
        <v>324</v>
      </c>
      <c r="H719" t="s">
        <v>325</v>
      </c>
      <c r="I719" t="s">
        <v>326</v>
      </c>
      <c r="J719">
        <v>3</v>
      </c>
      <c r="K719">
        <v>2</v>
      </c>
      <c r="L719">
        <v>122</v>
      </c>
      <c r="M719">
        <v>113.46</v>
      </c>
      <c r="N719">
        <v>130.54</v>
      </c>
      <c r="V719">
        <v>121</v>
      </c>
      <c r="W719">
        <v>118</v>
      </c>
      <c r="X719">
        <v>123</v>
      </c>
      <c r="Y719">
        <v>120</v>
      </c>
      <c r="Z719">
        <v>115</v>
      </c>
      <c r="AA719">
        <v>123</v>
      </c>
      <c r="AB719">
        <v>130</v>
      </c>
      <c r="AJ719">
        <v>119.4</v>
      </c>
      <c r="AK719">
        <v>61</v>
      </c>
      <c r="AL719">
        <v>177</v>
      </c>
      <c r="AM719">
        <v>85</v>
      </c>
      <c r="AN719">
        <v>127</v>
      </c>
      <c r="AO719">
        <v>5</v>
      </c>
      <c r="AQ719">
        <v>6</v>
      </c>
      <c r="AX719">
        <v>11</v>
      </c>
      <c r="AY719">
        <v>587</v>
      </c>
      <c r="AZ719">
        <v>0.02</v>
      </c>
      <c r="BA719">
        <v>1.9E-2</v>
      </c>
      <c r="BB719">
        <v>1</v>
      </c>
      <c r="BC719">
        <v>0.1</v>
      </c>
      <c r="BD719">
        <v>4.8</v>
      </c>
      <c r="BE719">
        <v>1.3</v>
      </c>
      <c r="BF719">
        <v>70.099999999999994</v>
      </c>
      <c r="BG719" t="s">
        <v>148</v>
      </c>
      <c r="BH719" t="s">
        <v>184</v>
      </c>
      <c r="BI719" t="s">
        <v>327</v>
      </c>
      <c r="BK719">
        <v>6</v>
      </c>
    </row>
    <row r="720" spans="1:63" ht="18.75" hidden="1" x14ac:dyDescent="0.25">
      <c r="A720">
        <v>2021</v>
      </c>
      <c r="B720">
        <v>2</v>
      </c>
      <c r="C720" s="289">
        <v>44237</v>
      </c>
      <c r="D720">
        <v>123</v>
      </c>
      <c r="E720">
        <v>645</v>
      </c>
      <c r="F720">
        <v>34</v>
      </c>
      <c r="G720" t="s">
        <v>226</v>
      </c>
      <c r="H720" t="s">
        <v>227</v>
      </c>
      <c r="I720" t="s">
        <v>228</v>
      </c>
      <c r="J720">
        <v>4</v>
      </c>
      <c r="K720">
        <v>1</v>
      </c>
      <c r="L720">
        <v>133</v>
      </c>
      <c r="M720">
        <v>123.69</v>
      </c>
      <c r="N720">
        <v>142.31</v>
      </c>
      <c r="V720">
        <v>169</v>
      </c>
      <c r="W720">
        <v>165</v>
      </c>
      <c r="X720">
        <v>179</v>
      </c>
      <c r="Y720">
        <v>170</v>
      </c>
      <c r="Z720">
        <v>179</v>
      </c>
      <c r="AA720">
        <v>210</v>
      </c>
      <c r="AB720">
        <v>230</v>
      </c>
      <c r="AJ720">
        <v>172.4</v>
      </c>
      <c r="AK720">
        <v>80</v>
      </c>
      <c r="AL720">
        <v>180</v>
      </c>
      <c r="AM720">
        <v>65</v>
      </c>
      <c r="AN720">
        <v>220</v>
      </c>
      <c r="AO720">
        <v>12</v>
      </c>
      <c r="AP720">
        <v>8</v>
      </c>
      <c r="AQ720">
        <v>14</v>
      </c>
      <c r="AX720">
        <v>34</v>
      </c>
      <c r="AY720">
        <v>34</v>
      </c>
      <c r="AZ720">
        <v>0.02</v>
      </c>
      <c r="BA720">
        <v>1</v>
      </c>
      <c r="BC720">
        <v>0.3</v>
      </c>
      <c r="BD720">
        <v>0.3</v>
      </c>
      <c r="BE720">
        <v>5.9</v>
      </c>
      <c r="BF720">
        <v>5.9</v>
      </c>
      <c r="BG720" t="s">
        <v>229</v>
      </c>
      <c r="BH720" t="s">
        <v>229</v>
      </c>
      <c r="BK720">
        <v>6</v>
      </c>
    </row>
    <row r="721" spans="1:63" ht="18.75" x14ac:dyDescent="0.25">
      <c r="A721">
        <v>2021</v>
      </c>
      <c r="B721">
        <v>2</v>
      </c>
      <c r="C721" s="289">
        <v>44237</v>
      </c>
      <c r="D721">
        <v>4</v>
      </c>
      <c r="E721">
        <v>11</v>
      </c>
      <c r="F721">
        <v>48</v>
      </c>
      <c r="G721" t="s">
        <v>193</v>
      </c>
      <c r="H721" t="s">
        <v>194</v>
      </c>
      <c r="I721" t="s">
        <v>191</v>
      </c>
      <c r="J721">
        <v>2</v>
      </c>
      <c r="K721">
        <v>2</v>
      </c>
      <c r="L721">
        <v>212</v>
      </c>
      <c r="M721">
        <v>197.16</v>
      </c>
      <c r="N721">
        <v>226.84</v>
      </c>
      <c r="O721">
        <v>235</v>
      </c>
      <c r="P721">
        <v>222</v>
      </c>
      <c r="Q721">
        <v>218</v>
      </c>
      <c r="R721">
        <v>212</v>
      </c>
      <c r="S721">
        <v>214</v>
      </c>
      <c r="T721">
        <v>128</v>
      </c>
      <c r="U721">
        <v>117</v>
      </c>
      <c r="AJ721">
        <v>220.2</v>
      </c>
      <c r="AK721">
        <v>37</v>
      </c>
      <c r="AL721">
        <v>195</v>
      </c>
      <c r="AM721">
        <v>59</v>
      </c>
      <c r="AN721">
        <v>123</v>
      </c>
      <c r="AO721">
        <v>2</v>
      </c>
      <c r="AP721">
        <v>4</v>
      </c>
      <c r="AQ721">
        <v>1</v>
      </c>
      <c r="AX721">
        <v>7</v>
      </c>
      <c r="AY721">
        <v>1143</v>
      </c>
      <c r="AZ721">
        <v>0.02</v>
      </c>
      <c r="BA721">
        <v>6.0000000000000001E-3</v>
      </c>
      <c r="BB721">
        <v>1</v>
      </c>
      <c r="BC721">
        <v>0</v>
      </c>
      <c r="BD721">
        <v>5.4</v>
      </c>
      <c r="BE721">
        <v>1.5</v>
      </c>
      <c r="BF721">
        <v>251.7</v>
      </c>
      <c r="BG721" t="s">
        <v>148</v>
      </c>
      <c r="BH721" t="s">
        <v>187</v>
      </c>
      <c r="BI721" t="s">
        <v>195</v>
      </c>
      <c r="BK721">
        <v>6</v>
      </c>
    </row>
    <row r="722" spans="1:63" ht="18.75" x14ac:dyDescent="0.25">
      <c r="A722">
        <v>2021</v>
      </c>
      <c r="B722">
        <v>2</v>
      </c>
      <c r="C722" s="289">
        <v>44237</v>
      </c>
      <c r="D722">
        <v>4</v>
      </c>
      <c r="E722">
        <v>12</v>
      </c>
      <c r="F722">
        <v>48</v>
      </c>
      <c r="G722" t="s">
        <v>196</v>
      </c>
      <c r="H722" t="s">
        <v>197</v>
      </c>
      <c r="I722" t="s">
        <v>191</v>
      </c>
      <c r="J722">
        <v>2</v>
      </c>
      <c r="K722">
        <v>2</v>
      </c>
      <c r="L722">
        <v>212</v>
      </c>
      <c r="M722">
        <v>197.16</v>
      </c>
      <c r="N722">
        <v>226.84</v>
      </c>
      <c r="O722">
        <v>247</v>
      </c>
      <c r="P722">
        <v>218</v>
      </c>
      <c r="Q722">
        <v>219</v>
      </c>
      <c r="R722">
        <v>217</v>
      </c>
      <c r="S722">
        <v>214</v>
      </c>
      <c r="T722">
        <v>128</v>
      </c>
      <c r="U722">
        <v>117</v>
      </c>
      <c r="AJ722">
        <v>223</v>
      </c>
      <c r="AK722">
        <v>37</v>
      </c>
      <c r="AL722">
        <v>195</v>
      </c>
      <c r="AM722">
        <v>59</v>
      </c>
      <c r="AN722">
        <v>123</v>
      </c>
      <c r="AO722">
        <v>2</v>
      </c>
      <c r="AP722">
        <v>2</v>
      </c>
      <c r="AQ722">
        <v>1</v>
      </c>
      <c r="AX722">
        <v>5</v>
      </c>
      <c r="AY722">
        <v>1141</v>
      </c>
      <c r="AZ722">
        <v>0.02</v>
      </c>
      <c r="BA722">
        <v>4.0000000000000001E-3</v>
      </c>
      <c r="BB722">
        <v>1</v>
      </c>
      <c r="BC722">
        <v>0</v>
      </c>
      <c r="BD722">
        <v>5.4</v>
      </c>
      <c r="BE722">
        <v>1.1000000000000001</v>
      </c>
      <c r="BF722">
        <v>254.4</v>
      </c>
      <c r="BG722" t="s">
        <v>148</v>
      </c>
      <c r="BH722" t="s">
        <v>187</v>
      </c>
      <c r="BI722" t="s">
        <v>198</v>
      </c>
      <c r="BK722">
        <v>6</v>
      </c>
    </row>
    <row r="723" spans="1:63" ht="18.75" x14ac:dyDescent="0.25">
      <c r="A723">
        <v>2021</v>
      </c>
      <c r="B723">
        <v>2</v>
      </c>
      <c r="C723" s="289">
        <v>44237</v>
      </c>
      <c r="D723">
        <v>334</v>
      </c>
      <c r="E723">
        <v>254</v>
      </c>
      <c r="F723">
        <v>49</v>
      </c>
      <c r="G723" t="s">
        <v>189</v>
      </c>
      <c r="H723" t="s">
        <v>190</v>
      </c>
      <c r="I723" t="s">
        <v>191</v>
      </c>
      <c r="J723">
        <v>4</v>
      </c>
      <c r="K723">
        <v>2</v>
      </c>
      <c r="L723">
        <v>203</v>
      </c>
      <c r="M723">
        <v>188.79</v>
      </c>
      <c r="N723">
        <v>217.21</v>
      </c>
      <c r="O723">
        <v>243</v>
      </c>
      <c r="P723">
        <v>211</v>
      </c>
      <c r="Q723">
        <v>215</v>
      </c>
      <c r="R723">
        <v>204</v>
      </c>
      <c r="S723">
        <v>201</v>
      </c>
      <c r="T723">
        <v>139</v>
      </c>
      <c r="U723">
        <v>142</v>
      </c>
      <c r="V723">
        <v>206</v>
      </c>
      <c r="W723">
        <v>211</v>
      </c>
      <c r="X723">
        <v>205</v>
      </c>
      <c r="Y723">
        <v>203</v>
      </c>
      <c r="Z723">
        <v>200</v>
      </c>
      <c r="AA723">
        <v>138</v>
      </c>
      <c r="AB723">
        <v>135</v>
      </c>
      <c r="AJ723">
        <v>209.9</v>
      </c>
      <c r="AK723">
        <v>88</v>
      </c>
      <c r="AL723">
        <v>164</v>
      </c>
      <c r="AM723">
        <v>104</v>
      </c>
      <c r="AN723">
        <v>139</v>
      </c>
      <c r="AO723">
        <v>7</v>
      </c>
      <c r="AP723">
        <v>3</v>
      </c>
      <c r="AQ723">
        <v>8</v>
      </c>
      <c r="AX723">
        <v>18</v>
      </c>
      <c r="AY723">
        <v>1818</v>
      </c>
      <c r="AZ723">
        <v>0.02</v>
      </c>
      <c r="BA723">
        <v>0.01</v>
      </c>
      <c r="BB723">
        <v>1</v>
      </c>
      <c r="BC723">
        <v>0.1</v>
      </c>
      <c r="BD723">
        <v>9</v>
      </c>
      <c r="BE723">
        <v>3.8</v>
      </c>
      <c r="BF723">
        <v>381.6</v>
      </c>
      <c r="BG723" t="s">
        <v>148</v>
      </c>
      <c r="BH723" t="s">
        <v>184</v>
      </c>
      <c r="BI723" t="s">
        <v>192</v>
      </c>
      <c r="BK723">
        <v>6</v>
      </c>
    </row>
    <row r="724" spans="1:63" ht="18.75" hidden="1" x14ac:dyDescent="0.25">
      <c r="A724">
        <v>2021</v>
      </c>
      <c r="B724">
        <v>2</v>
      </c>
      <c r="C724" s="289">
        <v>44238</v>
      </c>
      <c r="D724">
        <v>375</v>
      </c>
      <c r="E724">
        <v>437</v>
      </c>
      <c r="F724">
        <v>2</v>
      </c>
      <c r="G724" t="s">
        <v>349</v>
      </c>
      <c r="H724" t="s">
        <v>350</v>
      </c>
      <c r="I724" t="s">
        <v>144</v>
      </c>
      <c r="J724">
        <v>4</v>
      </c>
      <c r="K724">
        <v>2</v>
      </c>
      <c r="L724">
        <v>168</v>
      </c>
      <c r="M724">
        <v>158.08799999999999</v>
      </c>
      <c r="N724">
        <v>179.928</v>
      </c>
      <c r="O724">
        <v>238</v>
      </c>
      <c r="Q724">
        <v>176</v>
      </c>
      <c r="R724">
        <v>170</v>
      </c>
      <c r="S724">
        <v>178</v>
      </c>
      <c r="T724">
        <v>101</v>
      </c>
      <c r="U724">
        <v>178</v>
      </c>
      <c r="V724">
        <v>204</v>
      </c>
      <c r="W724">
        <v>179</v>
      </c>
      <c r="X724">
        <v>181</v>
      </c>
      <c r="Y724">
        <v>177</v>
      </c>
      <c r="Z724">
        <v>170</v>
      </c>
      <c r="AA724">
        <v>122</v>
      </c>
      <c r="AB724">
        <v>120</v>
      </c>
      <c r="AJ724">
        <v>185.9</v>
      </c>
      <c r="AK724">
        <v>120</v>
      </c>
      <c r="AL724">
        <v>120</v>
      </c>
      <c r="AM724">
        <v>111</v>
      </c>
      <c r="AN724">
        <v>130</v>
      </c>
      <c r="AO724">
        <v>5</v>
      </c>
      <c r="AP724">
        <v>4</v>
      </c>
      <c r="AQ724">
        <v>8</v>
      </c>
      <c r="AX724">
        <v>17</v>
      </c>
      <c r="AY724">
        <v>2292</v>
      </c>
      <c r="AZ724">
        <v>1.4999999999999999E-2</v>
      </c>
      <c r="BA724">
        <v>7.0000000000000001E-3</v>
      </c>
      <c r="BB724">
        <v>1</v>
      </c>
      <c r="BC724">
        <v>0.1</v>
      </c>
      <c r="BD724">
        <v>13.6</v>
      </c>
      <c r="BE724">
        <v>3.2</v>
      </c>
      <c r="BF724">
        <v>426.1</v>
      </c>
      <c r="BG724" t="s">
        <v>153</v>
      </c>
      <c r="BH724" t="s">
        <v>154</v>
      </c>
      <c r="BI724" t="s">
        <v>351</v>
      </c>
      <c r="BJ724" t="s">
        <v>156</v>
      </c>
      <c r="BK724">
        <v>6</v>
      </c>
    </row>
    <row r="725" spans="1:63" ht="18.75" hidden="1" x14ac:dyDescent="0.25">
      <c r="A725">
        <v>2021</v>
      </c>
      <c r="B725">
        <v>2</v>
      </c>
      <c r="C725" s="289">
        <v>44238</v>
      </c>
      <c r="D725">
        <v>236</v>
      </c>
      <c r="E725">
        <v>160</v>
      </c>
      <c r="F725">
        <v>3</v>
      </c>
      <c r="G725" t="s">
        <v>265</v>
      </c>
      <c r="H725" t="s">
        <v>266</v>
      </c>
      <c r="I725" t="s">
        <v>144</v>
      </c>
      <c r="J725">
        <v>2</v>
      </c>
      <c r="K725">
        <v>1</v>
      </c>
      <c r="L725">
        <v>200</v>
      </c>
      <c r="M725">
        <v>186</v>
      </c>
      <c r="N725">
        <v>214</v>
      </c>
      <c r="P725">
        <v>187</v>
      </c>
      <c r="Q725">
        <v>189</v>
      </c>
      <c r="R725">
        <v>198</v>
      </c>
      <c r="S725">
        <v>200</v>
      </c>
      <c r="T725">
        <v>83</v>
      </c>
      <c r="U725">
        <v>83</v>
      </c>
      <c r="V725">
        <v>200</v>
      </c>
      <c r="W725">
        <v>196</v>
      </c>
      <c r="X725">
        <v>181</v>
      </c>
      <c r="Y725">
        <v>188</v>
      </c>
      <c r="Z725">
        <v>195</v>
      </c>
      <c r="AA725">
        <v>85</v>
      </c>
      <c r="AB725">
        <v>83</v>
      </c>
      <c r="AJ725">
        <v>192.7</v>
      </c>
      <c r="AK725">
        <v>76</v>
      </c>
      <c r="AL725">
        <v>95</v>
      </c>
      <c r="AM725">
        <v>86</v>
      </c>
      <c r="AN725">
        <v>84</v>
      </c>
      <c r="AO725">
        <v>12</v>
      </c>
      <c r="AP725">
        <v>2</v>
      </c>
      <c r="AQ725">
        <v>3</v>
      </c>
      <c r="AX725">
        <v>17</v>
      </c>
      <c r="AY725">
        <v>1583</v>
      </c>
      <c r="AZ725">
        <v>1.4999999999999999E-2</v>
      </c>
      <c r="BA725">
        <v>1.0999999999999999E-2</v>
      </c>
      <c r="BB725">
        <v>1</v>
      </c>
      <c r="BC725">
        <v>0.1</v>
      </c>
      <c r="BD725">
        <v>7.9</v>
      </c>
      <c r="BE725">
        <v>3.3</v>
      </c>
      <c r="BF725">
        <v>305</v>
      </c>
      <c r="BG725" t="s">
        <v>267</v>
      </c>
      <c r="BH725" t="s">
        <v>267</v>
      </c>
      <c r="BK725">
        <v>6</v>
      </c>
    </row>
    <row r="726" spans="1:63" hidden="1" x14ac:dyDescent="0.25">
      <c r="A726">
        <v>2021</v>
      </c>
      <c r="B726">
        <v>2</v>
      </c>
      <c r="C726" s="289">
        <v>44238</v>
      </c>
      <c r="D726">
        <v>1</v>
      </c>
      <c r="E726">
        <v>1</v>
      </c>
      <c r="F726">
        <v>4</v>
      </c>
      <c r="G726" t="s">
        <v>328</v>
      </c>
      <c r="H726" t="s">
        <v>329</v>
      </c>
      <c r="I726" t="s">
        <v>144</v>
      </c>
      <c r="J726">
        <v>3</v>
      </c>
      <c r="K726">
        <v>2</v>
      </c>
      <c r="L726">
        <v>111</v>
      </c>
      <c r="M726">
        <v>103.23</v>
      </c>
      <c r="N726">
        <v>118.77</v>
      </c>
      <c r="AK726">
        <v>108</v>
      </c>
      <c r="AL726">
        <v>100</v>
      </c>
      <c r="AO726">
        <v>8</v>
      </c>
      <c r="AP726">
        <v>2</v>
      </c>
      <c r="AQ726">
        <v>2</v>
      </c>
      <c r="AX726">
        <v>12</v>
      </c>
      <c r="AY726">
        <v>380</v>
      </c>
      <c r="AZ726">
        <v>1.4999999999999999E-2</v>
      </c>
      <c r="BA726">
        <v>3.2000000000000001E-2</v>
      </c>
      <c r="BC726">
        <v>0.1</v>
      </c>
      <c r="BD726">
        <v>3.4</v>
      </c>
      <c r="BG726" t="s">
        <v>229</v>
      </c>
      <c r="BH726" t="s">
        <v>229</v>
      </c>
      <c r="BK726">
        <v>6</v>
      </c>
    </row>
    <row r="727" spans="1:63" hidden="1" x14ac:dyDescent="0.25">
      <c r="A727">
        <v>2021</v>
      </c>
      <c r="B727">
        <v>2</v>
      </c>
      <c r="C727" s="289">
        <v>44238</v>
      </c>
      <c r="D727">
        <v>1</v>
      </c>
      <c r="E727">
        <v>2</v>
      </c>
      <c r="F727">
        <v>4</v>
      </c>
      <c r="G727" t="s">
        <v>330</v>
      </c>
      <c r="H727" t="s">
        <v>331</v>
      </c>
      <c r="I727" t="s">
        <v>144</v>
      </c>
      <c r="J727">
        <v>3</v>
      </c>
      <c r="K727">
        <v>2</v>
      </c>
      <c r="L727">
        <v>113</v>
      </c>
      <c r="M727">
        <v>105.09</v>
      </c>
      <c r="N727">
        <v>120.91</v>
      </c>
      <c r="AK727">
        <v>108</v>
      </c>
      <c r="AL727">
        <v>100</v>
      </c>
      <c r="AO727">
        <v>2</v>
      </c>
      <c r="AP727">
        <v>4</v>
      </c>
      <c r="AQ727">
        <v>6</v>
      </c>
      <c r="AX727">
        <v>12</v>
      </c>
      <c r="AY727">
        <v>376</v>
      </c>
      <c r="AZ727">
        <v>1.4999999999999999E-2</v>
      </c>
      <c r="BA727">
        <v>3.2000000000000001E-2</v>
      </c>
      <c r="BC727">
        <v>0.1</v>
      </c>
      <c r="BD727">
        <v>3.3</v>
      </c>
      <c r="BG727" t="s">
        <v>229</v>
      </c>
      <c r="BH727" t="s">
        <v>229</v>
      </c>
      <c r="BK727">
        <v>6</v>
      </c>
    </row>
    <row r="728" spans="1:63" ht="18.75" hidden="1" x14ac:dyDescent="0.25">
      <c r="A728">
        <v>2021</v>
      </c>
      <c r="B728">
        <v>2</v>
      </c>
      <c r="C728" s="289">
        <v>44238</v>
      </c>
      <c r="D728">
        <v>418</v>
      </c>
      <c r="E728">
        <v>665</v>
      </c>
      <c r="F728">
        <v>4</v>
      </c>
      <c r="G728" t="s">
        <v>395</v>
      </c>
      <c r="H728" t="s">
        <v>396</v>
      </c>
      <c r="I728" t="s">
        <v>397</v>
      </c>
      <c r="J728">
        <v>1</v>
      </c>
      <c r="K728">
        <v>4</v>
      </c>
      <c r="L728">
        <v>110</v>
      </c>
      <c r="M728">
        <v>101.2</v>
      </c>
      <c r="N728">
        <v>118.8</v>
      </c>
      <c r="R728">
        <v>300</v>
      </c>
      <c r="S728">
        <v>310</v>
      </c>
      <c r="U728">
        <v>165</v>
      </c>
      <c r="V728">
        <v>332</v>
      </c>
      <c r="W728">
        <v>308</v>
      </c>
      <c r="X728">
        <v>300</v>
      </c>
      <c r="Y728">
        <v>311</v>
      </c>
      <c r="Z728">
        <v>307</v>
      </c>
      <c r="AA728">
        <v>187</v>
      </c>
      <c r="AB728">
        <v>181</v>
      </c>
      <c r="AJ728">
        <v>309.7</v>
      </c>
      <c r="AK728">
        <v>20</v>
      </c>
      <c r="AL728">
        <v>180</v>
      </c>
      <c r="AM728">
        <v>20</v>
      </c>
      <c r="AN728">
        <v>178</v>
      </c>
      <c r="AZ728">
        <v>1.4999999999999999E-2</v>
      </c>
      <c r="BG728" t="s">
        <v>377</v>
      </c>
      <c r="BH728" t="s">
        <v>378</v>
      </c>
      <c r="BK728">
        <v>6</v>
      </c>
    </row>
    <row r="729" spans="1:63" ht="18.75" hidden="1" x14ac:dyDescent="0.25">
      <c r="A729">
        <v>2021</v>
      </c>
      <c r="B729">
        <v>2</v>
      </c>
      <c r="C729" s="289">
        <v>44238</v>
      </c>
      <c r="D729">
        <v>47</v>
      </c>
      <c r="E729">
        <v>122</v>
      </c>
      <c r="F729">
        <v>5</v>
      </c>
      <c r="G729" t="s">
        <v>163</v>
      </c>
      <c r="H729" t="s">
        <v>164</v>
      </c>
      <c r="I729" t="s">
        <v>165</v>
      </c>
      <c r="J729">
        <v>2</v>
      </c>
      <c r="K729">
        <v>1</v>
      </c>
      <c r="L729">
        <v>280</v>
      </c>
      <c r="M729">
        <v>267.39999999999998</v>
      </c>
      <c r="N729">
        <v>292.60000000000002</v>
      </c>
      <c r="O729">
        <v>355</v>
      </c>
      <c r="P729">
        <v>368</v>
      </c>
      <c r="Q729">
        <v>271</v>
      </c>
      <c r="R729">
        <v>281</v>
      </c>
      <c r="S729">
        <v>285</v>
      </c>
      <c r="T729">
        <v>96</v>
      </c>
      <c r="U729">
        <v>99</v>
      </c>
      <c r="V729">
        <v>265</v>
      </c>
      <c r="W729">
        <v>275</v>
      </c>
      <c r="X729">
        <v>273</v>
      </c>
      <c r="Y729">
        <v>269</v>
      </c>
      <c r="Z729">
        <v>270</v>
      </c>
      <c r="AA729">
        <v>101</v>
      </c>
      <c r="AB729">
        <v>100</v>
      </c>
      <c r="AJ729">
        <v>291.2</v>
      </c>
      <c r="AK729">
        <v>63</v>
      </c>
      <c r="AL729">
        <v>115</v>
      </c>
      <c r="AM729">
        <v>73</v>
      </c>
      <c r="AN729">
        <v>99</v>
      </c>
      <c r="AO729">
        <v>7</v>
      </c>
      <c r="AP729">
        <v>2</v>
      </c>
      <c r="AQ729">
        <v>6</v>
      </c>
      <c r="AX729">
        <v>15</v>
      </c>
      <c r="AY729">
        <v>615</v>
      </c>
      <c r="AZ729">
        <v>1.4999999999999999E-2</v>
      </c>
      <c r="BA729">
        <v>2.4E-2</v>
      </c>
      <c r="BC729">
        <v>0.1</v>
      </c>
      <c r="BD729">
        <v>2.2000000000000002</v>
      </c>
      <c r="BE729">
        <v>4.4000000000000004</v>
      </c>
      <c r="BF729">
        <v>179.1</v>
      </c>
      <c r="BG729" t="s">
        <v>153</v>
      </c>
      <c r="BH729" t="s">
        <v>154</v>
      </c>
      <c r="BI729" t="s">
        <v>166</v>
      </c>
      <c r="BJ729" t="s">
        <v>167</v>
      </c>
      <c r="BK729">
        <v>6</v>
      </c>
    </row>
    <row r="730" spans="1:63" ht="18.75" hidden="1" x14ac:dyDescent="0.25">
      <c r="A730">
        <v>2021</v>
      </c>
      <c r="B730">
        <v>2</v>
      </c>
      <c r="C730" s="289">
        <v>44238</v>
      </c>
      <c r="D730">
        <v>142</v>
      </c>
      <c r="E730">
        <v>280</v>
      </c>
      <c r="F730">
        <v>6</v>
      </c>
      <c r="G730" t="s">
        <v>297</v>
      </c>
      <c r="H730" t="s">
        <v>298</v>
      </c>
      <c r="I730" t="s">
        <v>144</v>
      </c>
      <c r="J730">
        <v>3</v>
      </c>
      <c r="K730">
        <v>2</v>
      </c>
      <c r="L730">
        <v>323</v>
      </c>
      <c r="M730">
        <v>300.39</v>
      </c>
      <c r="N730">
        <v>345.61</v>
      </c>
      <c r="O730">
        <v>362</v>
      </c>
      <c r="P730">
        <v>332</v>
      </c>
      <c r="Q730">
        <v>335</v>
      </c>
      <c r="R730">
        <v>341</v>
      </c>
      <c r="S730">
        <v>340</v>
      </c>
      <c r="T730">
        <v>126</v>
      </c>
      <c r="U730">
        <v>146</v>
      </c>
      <c r="V730">
        <v>326</v>
      </c>
      <c r="W730">
        <v>335</v>
      </c>
      <c r="X730">
        <v>320</v>
      </c>
      <c r="Y730">
        <v>312</v>
      </c>
      <c r="Z730">
        <v>305</v>
      </c>
      <c r="AA730">
        <v>133</v>
      </c>
      <c r="AB730">
        <v>135</v>
      </c>
      <c r="AJ730">
        <v>330.8</v>
      </c>
      <c r="AK730">
        <v>105</v>
      </c>
      <c r="AL730">
        <v>103</v>
      </c>
      <c r="AM730">
        <v>80</v>
      </c>
      <c r="AN730">
        <v>135</v>
      </c>
      <c r="AO730">
        <v>4</v>
      </c>
      <c r="AP730">
        <v>5</v>
      </c>
      <c r="AQ730">
        <v>6</v>
      </c>
      <c r="AX730">
        <v>14</v>
      </c>
      <c r="AY730">
        <v>1759</v>
      </c>
      <c r="AZ730">
        <v>1.4999999999999999E-2</v>
      </c>
      <c r="BA730">
        <v>8.0000000000000002E-3</v>
      </c>
      <c r="BB730">
        <v>1</v>
      </c>
      <c r="BC730">
        <v>0</v>
      </c>
      <c r="BD730">
        <v>5.4</v>
      </c>
      <c r="BE730">
        <v>4.5999999999999996</v>
      </c>
      <c r="BF730">
        <v>581.9</v>
      </c>
      <c r="BG730" t="s">
        <v>145</v>
      </c>
      <c r="BK730">
        <v>6</v>
      </c>
    </row>
    <row r="731" spans="1:63" ht="18.75" x14ac:dyDescent="0.25">
      <c r="A731">
        <v>2021</v>
      </c>
      <c r="B731">
        <v>2</v>
      </c>
      <c r="C731" s="289">
        <v>44238</v>
      </c>
      <c r="D731">
        <v>407</v>
      </c>
      <c r="E731">
        <v>627</v>
      </c>
      <c r="F731">
        <v>7</v>
      </c>
      <c r="G731" t="s">
        <v>340</v>
      </c>
      <c r="H731" t="s">
        <v>341</v>
      </c>
      <c r="I731" t="s">
        <v>144</v>
      </c>
      <c r="J731">
        <v>1</v>
      </c>
      <c r="K731">
        <v>5</v>
      </c>
      <c r="L731">
        <v>418.5</v>
      </c>
      <c r="M731">
        <v>384.97815000000003</v>
      </c>
      <c r="N731">
        <v>452.02184999999997</v>
      </c>
      <c r="O731">
        <v>496</v>
      </c>
      <c r="P731">
        <v>413</v>
      </c>
      <c r="Q731">
        <v>425</v>
      </c>
      <c r="R731">
        <v>431</v>
      </c>
      <c r="S731">
        <v>437</v>
      </c>
      <c r="T731">
        <v>193</v>
      </c>
      <c r="U731">
        <v>163</v>
      </c>
      <c r="V731">
        <v>431</v>
      </c>
      <c r="W731">
        <v>400</v>
      </c>
      <c r="X731">
        <v>406</v>
      </c>
      <c r="Y731">
        <v>425</v>
      </c>
      <c r="Z731">
        <v>430</v>
      </c>
      <c r="AA731">
        <v>158</v>
      </c>
      <c r="AB731">
        <v>165</v>
      </c>
      <c r="AJ731">
        <v>429.4</v>
      </c>
      <c r="AK731">
        <v>18</v>
      </c>
      <c r="AL731">
        <v>200</v>
      </c>
      <c r="AM731">
        <v>21</v>
      </c>
      <c r="AN731">
        <v>170</v>
      </c>
      <c r="AO731">
        <v>3</v>
      </c>
      <c r="AP731">
        <v>1</v>
      </c>
      <c r="AQ731">
        <v>1</v>
      </c>
      <c r="AX731">
        <v>5</v>
      </c>
      <c r="AY731">
        <v>485</v>
      </c>
      <c r="AZ731">
        <v>1.4999999999999999E-2</v>
      </c>
      <c r="BA731">
        <v>0.01</v>
      </c>
      <c r="BB731">
        <v>1</v>
      </c>
      <c r="BC731">
        <v>0</v>
      </c>
      <c r="BD731">
        <v>1.2</v>
      </c>
      <c r="BE731">
        <v>2.1</v>
      </c>
      <c r="BF731">
        <v>208.3</v>
      </c>
      <c r="BG731" t="s">
        <v>148</v>
      </c>
      <c r="BH731" t="s">
        <v>149</v>
      </c>
      <c r="BI731" t="s">
        <v>342</v>
      </c>
      <c r="BK731">
        <v>6</v>
      </c>
    </row>
    <row r="732" spans="1:63" ht="18.75" x14ac:dyDescent="0.25">
      <c r="A732">
        <v>2021</v>
      </c>
      <c r="B732">
        <v>2</v>
      </c>
      <c r="C732" s="289">
        <v>44238</v>
      </c>
      <c r="D732">
        <v>407</v>
      </c>
      <c r="E732">
        <v>628</v>
      </c>
      <c r="F732">
        <v>7</v>
      </c>
      <c r="G732" t="s">
        <v>343</v>
      </c>
      <c r="H732" t="s">
        <v>344</v>
      </c>
      <c r="I732" t="s">
        <v>144</v>
      </c>
      <c r="J732">
        <v>1</v>
      </c>
      <c r="K732">
        <v>5</v>
      </c>
      <c r="L732">
        <v>330</v>
      </c>
      <c r="M732">
        <v>303.99599999999998</v>
      </c>
      <c r="N732">
        <v>356.00400000000002</v>
      </c>
      <c r="O732">
        <v>424</v>
      </c>
      <c r="P732">
        <v>341</v>
      </c>
      <c r="Q732">
        <v>346</v>
      </c>
      <c r="R732">
        <v>358</v>
      </c>
      <c r="S732">
        <v>348</v>
      </c>
      <c r="T732">
        <v>193</v>
      </c>
      <c r="U732">
        <v>163</v>
      </c>
      <c r="V732">
        <v>318</v>
      </c>
      <c r="W732">
        <v>311</v>
      </c>
      <c r="X732">
        <v>309</v>
      </c>
      <c r="Y732">
        <v>352</v>
      </c>
      <c r="Z732">
        <v>320</v>
      </c>
      <c r="AA732">
        <v>158</v>
      </c>
      <c r="AB732">
        <v>165</v>
      </c>
      <c r="AJ732">
        <v>342.7</v>
      </c>
      <c r="AK732">
        <v>18</v>
      </c>
      <c r="AL732">
        <v>200</v>
      </c>
      <c r="AM732">
        <v>21</v>
      </c>
      <c r="AN732">
        <v>170</v>
      </c>
      <c r="AO732">
        <v>2</v>
      </c>
      <c r="AP732">
        <v>1</v>
      </c>
      <c r="AQ732">
        <v>3</v>
      </c>
      <c r="AX732">
        <v>6</v>
      </c>
      <c r="AY732">
        <v>486</v>
      </c>
      <c r="AZ732">
        <v>1.4999999999999999E-2</v>
      </c>
      <c r="BA732">
        <v>1.2E-2</v>
      </c>
      <c r="BB732">
        <v>1</v>
      </c>
      <c r="BC732">
        <v>0</v>
      </c>
      <c r="BD732">
        <v>1.5</v>
      </c>
      <c r="BE732">
        <v>2.1</v>
      </c>
      <c r="BF732">
        <v>166.6</v>
      </c>
      <c r="BG732" t="s">
        <v>148</v>
      </c>
      <c r="BH732" t="s">
        <v>149</v>
      </c>
      <c r="BI732" t="s">
        <v>217</v>
      </c>
      <c r="BK732">
        <v>6</v>
      </c>
    </row>
    <row r="733" spans="1:63" ht="18.75" x14ac:dyDescent="0.25">
      <c r="A733">
        <v>2021</v>
      </c>
      <c r="B733">
        <v>2</v>
      </c>
      <c r="C733" s="289">
        <v>44238</v>
      </c>
      <c r="D733">
        <v>407</v>
      </c>
      <c r="E733">
        <v>629</v>
      </c>
      <c r="F733">
        <v>7</v>
      </c>
      <c r="G733" t="s">
        <v>345</v>
      </c>
      <c r="H733" t="s">
        <v>346</v>
      </c>
      <c r="I733" t="s">
        <v>144</v>
      </c>
      <c r="J733">
        <v>1</v>
      </c>
      <c r="K733">
        <v>5</v>
      </c>
      <c r="L733">
        <v>221</v>
      </c>
      <c r="M733">
        <v>203.983</v>
      </c>
      <c r="N733">
        <v>238.017</v>
      </c>
      <c r="O733">
        <v>305</v>
      </c>
      <c r="P733">
        <v>220</v>
      </c>
      <c r="Q733">
        <v>218</v>
      </c>
      <c r="R733">
        <v>242</v>
      </c>
      <c r="S733">
        <v>231</v>
      </c>
      <c r="T733">
        <v>193</v>
      </c>
      <c r="U733">
        <v>163</v>
      </c>
      <c r="V733">
        <v>218</v>
      </c>
      <c r="W733">
        <v>229</v>
      </c>
      <c r="X733">
        <v>225</v>
      </c>
      <c r="Y733">
        <v>233</v>
      </c>
      <c r="Z733">
        <v>215</v>
      </c>
      <c r="AA733">
        <v>158</v>
      </c>
      <c r="AB733">
        <v>165</v>
      </c>
      <c r="AJ733">
        <v>233.6</v>
      </c>
      <c r="AK733">
        <v>18</v>
      </c>
      <c r="AL733">
        <v>200</v>
      </c>
      <c r="AM733">
        <v>21</v>
      </c>
      <c r="AN733">
        <v>170</v>
      </c>
      <c r="AO733">
        <v>5</v>
      </c>
      <c r="AP733">
        <v>2</v>
      </c>
      <c r="AQ733">
        <v>2</v>
      </c>
      <c r="AX733">
        <v>9</v>
      </c>
      <c r="AY733">
        <v>489</v>
      </c>
      <c r="AZ733">
        <v>1.4999999999999999E-2</v>
      </c>
      <c r="BA733">
        <v>1.7999999999999999E-2</v>
      </c>
      <c r="BC733">
        <v>0</v>
      </c>
      <c r="BD733">
        <v>2.2000000000000002</v>
      </c>
      <c r="BE733">
        <v>2.1</v>
      </c>
      <c r="BF733">
        <v>114.2</v>
      </c>
      <c r="BG733" t="s">
        <v>148</v>
      </c>
      <c r="BH733" t="s">
        <v>149</v>
      </c>
      <c r="BI733" t="s">
        <v>217</v>
      </c>
      <c r="BK733">
        <v>6</v>
      </c>
    </row>
    <row r="734" spans="1:63" ht="18.75" x14ac:dyDescent="0.25">
      <c r="A734">
        <v>2021</v>
      </c>
      <c r="B734">
        <v>2</v>
      </c>
      <c r="C734" s="289">
        <v>44238</v>
      </c>
      <c r="D734">
        <v>407</v>
      </c>
      <c r="E734">
        <v>630</v>
      </c>
      <c r="F734">
        <v>7</v>
      </c>
      <c r="G734" t="s">
        <v>347</v>
      </c>
      <c r="H734" t="s">
        <v>348</v>
      </c>
      <c r="I734" t="s">
        <v>144</v>
      </c>
      <c r="J734">
        <v>1</v>
      </c>
      <c r="K734">
        <v>5</v>
      </c>
      <c r="L734">
        <v>214</v>
      </c>
      <c r="M734">
        <v>197.84299999999999</v>
      </c>
      <c r="N734">
        <v>230.15700000000001</v>
      </c>
      <c r="O734">
        <v>282</v>
      </c>
      <c r="P734">
        <v>219</v>
      </c>
      <c r="Q734">
        <v>222</v>
      </c>
      <c r="R734">
        <v>226</v>
      </c>
      <c r="S734">
        <v>246</v>
      </c>
      <c r="T734">
        <v>193</v>
      </c>
      <c r="U734">
        <v>163</v>
      </c>
      <c r="V734">
        <v>209</v>
      </c>
      <c r="W734">
        <v>216</v>
      </c>
      <c r="X734">
        <v>222</v>
      </c>
      <c r="Y734">
        <v>229</v>
      </c>
      <c r="Z734">
        <v>208</v>
      </c>
      <c r="AA734">
        <v>158</v>
      </c>
      <c r="AB734">
        <v>165</v>
      </c>
      <c r="AJ734">
        <v>227.9</v>
      </c>
      <c r="AK734">
        <v>18</v>
      </c>
      <c r="AL734">
        <v>200</v>
      </c>
      <c r="AM734">
        <v>21</v>
      </c>
      <c r="AN734">
        <v>170</v>
      </c>
      <c r="AO734">
        <v>10</v>
      </c>
      <c r="AP734">
        <v>7</v>
      </c>
      <c r="AQ734">
        <v>11</v>
      </c>
      <c r="AX734">
        <v>28</v>
      </c>
      <c r="AY734">
        <v>508</v>
      </c>
      <c r="AZ734">
        <v>1.4999999999999999E-2</v>
      </c>
      <c r="BA734">
        <v>5.5E-2</v>
      </c>
      <c r="BC734">
        <v>0.1</v>
      </c>
      <c r="BD734">
        <v>2.4</v>
      </c>
      <c r="BE734">
        <v>6.4</v>
      </c>
      <c r="BF734">
        <v>115.8</v>
      </c>
      <c r="BG734" t="s">
        <v>148</v>
      </c>
      <c r="BH734" t="s">
        <v>149</v>
      </c>
      <c r="BI734" t="s">
        <v>217</v>
      </c>
      <c r="BK734">
        <v>6</v>
      </c>
    </row>
    <row r="735" spans="1:63" ht="18.75" hidden="1" x14ac:dyDescent="0.25">
      <c r="A735">
        <v>2021</v>
      </c>
      <c r="B735">
        <v>2</v>
      </c>
      <c r="C735" s="289">
        <v>44238</v>
      </c>
      <c r="D735">
        <v>18</v>
      </c>
      <c r="E735">
        <v>49</v>
      </c>
      <c r="F735">
        <v>8</v>
      </c>
      <c r="G735" t="s">
        <v>275</v>
      </c>
      <c r="H735" t="s">
        <v>276</v>
      </c>
      <c r="I735" t="s">
        <v>165</v>
      </c>
      <c r="J735">
        <v>2</v>
      </c>
      <c r="K735">
        <v>3</v>
      </c>
      <c r="L735">
        <v>100</v>
      </c>
      <c r="M735">
        <v>95.5</v>
      </c>
      <c r="N735">
        <v>104.5</v>
      </c>
      <c r="O735">
        <v>133</v>
      </c>
      <c r="P735">
        <v>102</v>
      </c>
      <c r="Q735">
        <v>100</v>
      </c>
      <c r="R735">
        <v>102</v>
      </c>
      <c r="S735">
        <v>103</v>
      </c>
      <c r="T735">
        <v>98</v>
      </c>
      <c r="U735">
        <v>92</v>
      </c>
      <c r="V735">
        <v>103</v>
      </c>
      <c r="W735">
        <v>101</v>
      </c>
      <c r="X735">
        <v>100</v>
      </c>
      <c r="Y735">
        <v>108</v>
      </c>
      <c r="Z735">
        <v>103</v>
      </c>
      <c r="AA735">
        <v>114</v>
      </c>
      <c r="AB735">
        <v>106</v>
      </c>
      <c r="AJ735">
        <v>105.5</v>
      </c>
      <c r="AK735">
        <v>101</v>
      </c>
      <c r="AL735">
        <v>107</v>
      </c>
      <c r="AM735">
        <v>70</v>
      </c>
      <c r="AN735">
        <v>103</v>
      </c>
      <c r="AO735">
        <v>10</v>
      </c>
      <c r="AP735">
        <v>8</v>
      </c>
      <c r="AQ735">
        <v>8</v>
      </c>
      <c r="AX735">
        <v>26</v>
      </c>
      <c r="AY735">
        <v>1874</v>
      </c>
      <c r="AZ735">
        <v>1.4999999999999999E-2</v>
      </c>
      <c r="BA735">
        <v>1.4E-2</v>
      </c>
      <c r="BB735">
        <v>1</v>
      </c>
      <c r="BC735">
        <v>0.3</v>
      </c>
      <c r="BD735">
        <v>18.7</v>
      </c>
      <c r="BE735">
        <v>2.7</v>
      </c>
      <c r="BF735">
        <v>197.7</v>
      </c>
      <c r="BG735" t="s">
        <v>153</v>
      </c>
      <c r="BH735" t="s">
        <v>154</v>
      </c>
      <c r="BI735" t="s">
        <v>277</v>
      </c>
      <c r="BJ735" t="s">
        <v>167</v>
      </c>
      <c r="BK735">
        <v>6</v>
      </c>
    </row>
    <row r="736" spans="1:63" ht="18.75" hidden="1" x14ac:dyDescent="0.25">
      <c r="A736">
        <v>2021</v>
      </c>
      <c r="B736">
        <v>2</v>
      </c>
      <c r="C736" s="289">
        <v>44238</v>
      </c>
      <c r="D736">
        <v>18</v>
      </c>
      <c r="E736">
        <v>50</v>
      </c>
      <c r="F736">
        <v>8</v>
      </c>
      <c r="G736" t="s">
        <v>278</v>
      </c>
      <c r="H736" t="s">
        <v>279</v>
      </c>
      <c r="I736" t="s">
        <v>165</v>
      </c>
      <c r="J736">
        <v>2</v>
      </c>
      <c r="K736">
        <v>3</v>
      </c>
      <c r="L736">
        <v>54</v>
      </c>
      <c r="M736">
        <v>51.57</v>
      </c>
      <c r="N736">
        <v>56.43</v>
      </c>
      <c r="O736">
        <v>84</v>
      </c>
      <c r="P736">
        <v>56</v>
      </c>
      <c r="Q736">
        <v>54</v>
      </c>
      <c r="R736">
        <v>53</v>
      </c>
      <c r="S736">
        <v>54</v>
      </c>
      <c r="T736">
        <v>98</v>
      </c>
      <c r="U736">
        <v>92</v>
      </c>
      <c r="V736">
        <v>58</v>
      </c>
      <c r="W736">
        <v>53</v>
      </c>
      <c r="X736">
        <v>55</v>
      </c>
      <c r="Y736">
        <v>52</v>
      </c>
      <c r="Z736">
        <v>56</v>
      </c>
      <c r="AA736">
        <v>114</v>
      </c>
      <c r="AB736">
        <v>106</v>
      </c>
      <c r="AJ736">
        <v>57.5</v>
      </c>
      <c r="AK736">
        <v>101</v>
      </c>
      <c r="AL736">
        <v>107</v>
      </c>
      <c r="AM736">
        <v>70</v>
      </c>
      <c r="AN736">
        <v>103</v>
      </c>
      <c r="AO736">
        <v>6</v>
      </c>
      <c r="AP736">
        <v>4</v>
      </c>
      <c r="AQ736">
        <v>12</v>
      </c>
      <c r="AX736">
        <v>22</v>
      </c>
      <c r="AY736">
        <v>1870</v>
      </c>
      <c r="AZ736">
        <v>1.4999999999999999E-2</v>
      </c>
      <c r="BA736">
        <v>1.2E-2</v>
      </c>
      <c r="BB736">
        <v>1</v>
      </c>
      <c r="BC736">
        <v>0.4</v>
      </c>
      <c r="BD736">
        <v>34.6</v>
      </c>
      <c r="BE736">
        <v>1.3</v>
      </c>
      <c r="BF736">
        <v>107.5</v>
      </c>
      <c r="BG736" t="s">
        <v>153</v>
      </c>
      <c r="BH736" t="s">
        <v>154</v>
      </c>
      <c r="BI736" t="s">
        <v>280</v>
      </c>
      <c r="BJ736" t="s">
        <v>167</v>
      </c>
      <c r="BK736">
        <v>6</v>
      </c>
    </row>
    <row r="737" spans="1:63" ht="18.75" hidden="1" x14ac:dyDescent="0.25">
      <c r="A737">
        <v>2021</v>
      </c>
      <c r="B737">
        <v>2</v>
      </c>
      <c r="C737" s="289">
        <v>44238</v>
      </c>
      <c r="D737">
        <v>259</v>
      </c>
      <c r="E737">
        <v>183</v>
      </c>
      <c r="F737">
        <v>25</v>
      </c>
      <c r="G737" t="s">
        <v>393</v>
      </c>
      <c r="H737" t="s">
        <v>394</v>
      </c>
      <c r="I737" t="s">
        <v>360</v>
      </c>
      <c r="J737">
        <v>12</v>
      </c>
      <c r="K737">
        <v>1</v>
      </c>
      <c r="L737">
        <v>3</v>
      </c>
      <c r="M737">
        <v>2.79</v>
      </c>
      <c r="N737">
        <v>3.21</v>
      </c>
      <c r="O737">
        <v>2</v>
      </c>
      <c r="Q737">
        <v>3</v>
      </c>
      <c r="R737">
        <v>3</v>
      </c>
      <c r="S737">
        <v>4</v>
      </c>
      <c r="T737">
        <v>115</v>
      </c>
      <c r="U737">
        <v>115</v>
      </c>
      <c r="V737">
        <v>3</v>
      </c>
      <c r="AA737">
        <v>100</v>
      </c>
      <c r="AJ737">
        <v>3</v>
      </c>
      <c r="AK737">
        <v>508</v>
      </c>
      <c r="AL737">
        <v>85</v>
      </c>
      <c r="AM737">
        <v>393</v>
      </c>
      <c r="AN737">
        <v>110</v>
      </c>
      <c r="AO737">
        <v>14</v>
      </c>
      <c r="AP737">
        <v>12</v>
      </c>
      <c r="AQ737">
        <v>16</v>
      </c>
      <c r="AX737">
        <v>42</v>
      </c>
      <c r="AY737">
        <v>3042</v>
      </c>
      <c r="AZ737">
        <v>0.02</v>
      </c>
      <c r="BA737">
        <v>1.4E-2</v>
      </c>
      <c r="BB737">
        <v>1</v>
      </c>
      <c r="BC737">
        <v>14</v>
      </c>
      <c r="BD737">
        <v>1014</v>
      </c>
      <c r="BE737">
        <v>0.1</v>
      </c>
      <c r="BF737">
        <v>9.1</v>
      </c>
      <c r="BG737" t="s">
        <v>229</v>
      </c>
      <c r="BH737" t="s">
        <v>229</v>
      </c>
      <c r="BK737">
        <v>6</v>
      </c>
    </row>
    <row r="738" spans="1:63" ht="18.75" x14ac:dyDescent="0.25">
      <c r="A738">
        <v>2021</v>
      </c>
      <c r="B738">
        <v>2</v>
      </c>
      <c r="C738" s="289">
        <v>44238</v>
      </c>
      <c r="D738">
        <v>159</v>
      </c>
      <c r="E738">
        <v>299</v>
      </c>
      <c r="F738">
        <v>30</v>
      </c>
      <c r="G738" t="s">
        <v>181</v>
      </c>
      <c r="H738" t="s">
        <v>182</v>
      </c>
      <c r="I738" t="s">
        <v>183</v>
      </c>
      <c r="J738">
        <v>3</v>
      </c>
      <c r="K738">
        <v>2</v>
      </c>
      <c r="L738">
        <v>115</v>
      </c>
      <c r="M738">
        <v>106.95</v>
      </c>
      <c r="N738">
        <v>123.05</v>
      </c>
      <c r="V738">
        <v>116</v>
      </c>
      <c r="W738">
        <v>105</v>
      </c>
      <c r="X738">
        <v>111</v>
      </c>
      <c r="Y738">
        <v>109</v>
      </c>
      <c r="Z738">
        <v>112</v>
      </c>
      <c r="AA738">
        <v>119</v>
      </c>
      <c r="AB738">
        <v>110</v>
      </c>
      <c r="AJ738">
        <v>110.6</v>
      </c>
      <c r="AK738">
        <v>70</v>
      </c>
      <c r="AL738">
        <v>154</v>
      </c>
      <c r="AM738">
        <v>94</v>
      </c>
      <c r="AN738">
        <v>115</v>
      </c>
      <c r="AO738">
        <v>4</v>
      </c>
      <c r="AQ738">
        <v>3</v>
      </c>
      <c r="AX738">
        <v>7</v>
      </c>
      <c r="AY738">
        <v>439</v>
      </c>
      <c r="AZ738">
        <v>0.02</v>
      </c>
      <c r="BA738">
        <v>1.6E-2</v>
      </c>
      <c r="BB738">
        <v>1</v>
      </c>
      <c r="BC738">
        <v>0.1</v>
      </c>
      <c r="BD738">
        <v>3.8</v>
      </c>
      <c r="BE738">
        <v>0.8</v>
      </c>
      <c r="BF738">
        <v>48.6</v>
      </c>
      <c r="BG738" t="s">
        <v>148</v>
      </c>
      <c r="BH738" t="s">
        <v>184</v>
      </c>
      <c r="BK738">
        <v>6</v>
      </c>
    </row>
    <row r="739" spans="1:63" x14ac:dyDescent="0.25">
      <c r="A739">
        <v>2021</v>
      </c>
      <c r="B739">
        <v>2</v>
      </c>
      <c r="C739" s="289">
        <v>44238</v>
      </c>
      <c r="D739">
        <v>227</v>
      </c>
      <c r="E739">
        <v>155</v>
      </c>
      <c r="F739">
        <v>30</v>
      </c>
      <c r="G739" t="s">
        <v>324</v>
      </c>
      <c r="H739" t="s">
        <v>325</v>
      </c>
      <c r="I739" t="s">
        <v>326</v>
      </c>
      <c r="J739">
        <v>3</v>
      </c>
      <c r="K739">
        <v>2</v>
      </c>
      <c r="L739">
        <v>122</v>
      </c>
      <c r="M739">
        <v>113.46</v>
      </c>
      <c r="N739">
        <v>130.54</v>
      </c>
      <c r="AK739">
        <v>61</v>
      </c>
      <c r="AL739">
        <v>177</v>
      </c>
      <c r="AY739">
        <v>432</v>
      </c>
      <c r="AZ739">
        <v>0.02</v>
      </c>
      <c r="BD739">
        <v>3.5</v>
      </c>
      <c r="BG739" t="s">
        <v>148</v>
      </c>
      <c r="BH739" t="s">
        <v>184</v>
      </c>
      <c r="BI739" t="s">
        <v>327</v>
      </c>
      <c r="BK739">
        <v>6</v>
      </c>
    </row>
    <row r="740" spans="1:63" ht="18.75" hidden="1" x14ac:dyDescent="0.25">
      <c r="A740">
        <v>2021</v>
      </c>
      <c r="B740">
        <v>2</v>
      </c>
      <c r="C740" s="289">
        <v>44238</v>
      </c>
      <c r="D740">
        <v>123</v>
      </c>
      <c r="E740">
        <v>645</v>
      </c>
      <c r="F740">
        <v>34</v>
      </c>
      <c r="G740" t="s">
        <v>226</v>
      </c>
      <c r="H740" t="s">
        <v>227</v>
      </c>
      <c r="I740" t="s">
        <v>228</v>
      </c>
      <c r="J740">
        <v>4</v>
      </c>
      <c r="K740">
        <v>1</v>
      </c>
      <c r="L740">
        <v>133</v>
      </c>
      <c r="M740">
        <v>123.69</v>
      </c>
      <c r="N740">
        <v>142.31</v>
      </c>
      <c r="O740">
        <v>181</v>
      </c>
      <c r="P740">
        <v>163</v>
      </c>
      <c r="Q740">
        <v>187</v>
      </c>
      <c r="R740">
        <v>189</v>
      </c>
      <c r="S740">
        <v>195</v>
      </c>
      <c r="T740">
        <v>225</v>
      </c>
      <c r="U740">
        <v>228</v>
      </c>
      <c r="AJ740">
        <v>183</v>
      </c>
      <c r="AK740">
        <v>80</v>
      </c>
      <c r="AL740">
        <v>180</v>
      </c>
      <c r="AM740">
        <v>64</v>
      </c>
      <c r="AN740">
        <v>227</v>
      </c>
      <c r="AO740">
        <v>4</v>
      </c>
      <c r="AP740">
        <v>6</v>
      </c>
      <c r="AQ740">
        <v>2</v>
      </c>
      <c r="AX740">
        <v>12</v>
      </c>
      <c r="AY740">
        <v>1812</v>
      </c>
      <c r="AZ740">
        <v>0.02</v>
      </c>
      <c r="BA740">
        <v>7.0000000000000001E-3</v>
      </c>
      <c r="BB740">
        <v>1</v>
      </c>
      <c r="BC740">
        <v>0.1</v>
      </c>
      <c r="BD740">
        <v>13.6</v>
      </c>
      <c r="BE740">
        <v>2.2000000000000002</v>
      </c>
      <c r="BF740">
        <v>331.6</v>
      </c>
      <c r="BG740" t="s">
        <v>229</v>
      </c>
      <c r="BH740" t="s">
        <v>229</v>
      </c>
      <c r="BK740">
        <v>6</v>
      </c>
    </row>
    <row r="741" spans="1:63" ht="18.75" x14ac:dyDescent="0.25">
      <c r="A741">
        <v>2021</v>
      </c>
      <c r="B741">
        <v>2</v>
      </c>
      <c r="C741" s="289">
        <v>44238</v>
      </c>
      <c r="D741">
        <v>334</v>
      </c>
      <c r="E741">
        <v>254</v>
      </c>
      <c r="F741">
        <v>49</v>
      </c>
      <c r="G741" t="s">
        <v>189</v>
      </c>
      <c r="H741" t="s">
        <v>190</v>
      </c>
      <c r="I741" t="s">
        <v>191</v>
      </c>
      <c r="J741">
        <v>4</v>
      </c>
      <c r="K741">
        <v>2</v>
      </c>
      <c r="L741">
        <v>203</v>
      </c>
      <c r="M741">
        <v>188.79</v>
      </c>
      <c r="N741">
        <v>217.21</v>
      </c>
      <c r="O741">
        <v>215</v>
      </c>
      <c r="R741">
        <v>201</v>
      </c>
      <c r="S741">
        <v>210</v>
      </c>
      <c r="T741">
        <v>141</v>
      </c>
      <c r="U741">
        <v>144</v>
      </c>
      <c r="V741">
        <v>220</v>
      </c>
      <c r="W741">
        <v>209</v>
      </c>
      <c r="X741">
        <v>215</v>
      </c>
      <c r="Y741">
        <v>210</v>
      </c>
      <c r="Z741">
        <v>208</v>
      </c>
      <c r="AA741">
        <v>135</v>
      </c>
      <c r="AB741">
        <v>128</v>
      </c>
      <c r="AJ741">
        <v>211</v>
      </c>
      <c r="AK741">
        <v>88</v>
      </c>
      <c r="AL741">
        <v>164</v>
      </c>
      <c r="AM741">
        <v>105</v>
      </c>
      <c r="AN741">
        <v>137</v>
      </c>
      <c r="AO741">
        <v>9</v>
      </c>
      <c r="AP741">
        <v>9</v>
      </c>
      <c r="AQ741">
        <v>9</v>
      </c>
      <c r="AS741">
        <v>2</v>
      </c>
      <c r="AX741">
        <v>28</v>
      </c>
      <c r="AY741">
        <v>1708</v>
      </c>
      <c r="AZ741">
        <v>0.02</v>
      </c>
      <c r="BA741">
        <v>1.6E-2</v>
      </c>
      <c r="BB741">
        <v>1</v>
      </c>
      <c r="BC741">
        <v>0.1</v>
      </c>
      <c r="BD741">
        <v>8.4</v>
      </c>
      <c r="BE741">
        <v>5.9</v>
      </c>
      <c r="BF741">
        <v>360.4</v>
      </c>
      <c r="BG741" t="s">
        <v>148</v>
      </c>
      <c r="BH741" t="s">
        <v>184</v>
      </c>
      <c r="BI741" t="s">
        <v>192</v>
      </c>
      <c r="BK741">
        <v>6</v>
      </c>
    </row>
    <row r="742" spans="1:63" ht="18.75" hidden="1" x14ac:dyDescent="0.25">
      <c r="A742">
        <v>2021</v>
      </c>
      <c r="B742">
        <v>2</v>
      </c>
      <c r="C742" s="289">
        <v>44241</v>
      </c>
      <c r="D742">
        <v>375</v>
      </c>
      <c r="E742">
        <v>437</v>
      </c>
      <c r="F742">
        <v>2</v>
      </c>
      <c r="G742" t="s">
        <v>349</v>
      </c>
      <c r="H742" t="s">
        <v>350</v>
      </c>
      <c r="I742" t="s">
        <v>144</v>
      </c>
      <c r="J742">
        <v>4</v>
      </c>
      <c r="K742">
        <v>2</v>
      </c>
      <c r="L742">
        <v>168</v>
      </c>
      <c r="M742">
        <v>158.08799999999999</v>
      </c>
      <c r="N742">
        <v>179.928</v>
      </c>
      <c r="P742">
        <v>194</v>
      </c>
      <c r="Q742">
        <v>179</v>
      </c>
      <c r="R742">
        <v>171</v>
      </c>
      <c r="S742">
        <v>167</v>
      </c>
      <c r="T742">
        <v>118</v>
      </c>
      <c r="U742">
        <v>108</v>
      </c>
      <c r="V742">
        <v>191</v>
      </c>
      <c r="W742">
        <v>173</v>
      </c>
      <c r="X742">
        <v>169</v>
      </c>
      <c r="Y742">
        <v>174</v>
      </c>
      <c r="Z742">
        <v>175</v>
      </c>
      <c r="AA742">
        <v>119</v>
      </c>
      <c r="AB742">
        <v>120</v>
      </c>
      <c r="AJ742">
        <v>177</v>
      </c>
      <c r="AK742">
        <v>120</v>
      </c>
      <c r="AL742">
        <v>120</v>
      </c>
      <c r="AM742">
        <v>124</v>
      </c>
      <c r="AN742">
        <v>116</v>
      </c>
      <c r="AO742">
        <v>7</v>
      </c>
      <c r="AP742">
        <v>1</v>
      </c>
      <c r="AQ742">
        <v>7</v>
      </c>
      <c r="AX742">
        <v>15</v>
      </c>
      <c r="AY742">
        <v>2740</v>
      </c>
      <c r="AZ742">
        <v>1.4999999999999999E-2</v>
      </c>
      <c r="BA742">
        <v>5.0000000000000001E-3</v>
      </c>
      <c r="BB742">
        <v>1</v>
      </c>
      <c r="BC742">
        <v>0.1</v>
      </c>
      <c r="BD742">
        <v>16.3</v>
      </c>
      <c r="BE742">
        <v>2.7</v>
      </c>
      <c r="BF742">
        <v>485</v>
      </c>
      <c r="BG742" t="s">
        <v>153</v>
      </c>
      <c r="BH742" t="s">
        <v>154</v>
      </c>
      <c r="BI742" t="s">
        <v>351</v>
      </c>
      <c r="BJ742" t="s">
        <v>156</v>
      </c>
      <c r="BK742">
        <v>6</v>
      </c>
    </row>
    <row r="743" spans="1:63" hidden="1" x14ac:dyDescent="0.25">
      <c r="A743">
        <v>2021</v>
      </c>
      <c r="B743">
        <v>2</v>
      </c>
      <c r="C743" s="289">
        <v>44241</v>
      </c>
      <c r="D743">
        <v>236</v>
      </c>
      <c r="E743">
        <v>160</v>
      </c>
      <c r="F743">
        <v>3</v>
      </c>
      <c r="G743" t="s">
        <v>265</v>
      </c>
      <c r="H743" t="s">
        <v>266</v>
      </c>
      <c r="I743" t="s">
        <v>144</v>
      </c>
      <c r="J743">
        <v>2</v>
      </c>
      <c r="K743">
        <v>1</v>
      </c>
      <c r="L743">
        <v>200</v>
      </c>
      <c r="M743">
        <v>186</v>
      </c>
      <c r="N743">
        <v>214</v>
      </c>
      <c r="AK743">
        <v>76</v>
      </c>
      <c r="AL743">
        <v>95</v>
      </c>
      <c r="AY743">
        <v>72</v>
      </c>
      <c r="AZ743">
        <v>1.4999999999999999E-2</v>
      </c>
      <c r="BD743">
        <v>0.4</v>
      </c>
      <c r="BG743" t="s">
        <v>267</v>
      </c>
      <c r="BH743" t="s">
        <v>267</v>
      </c>
      <c r="BK743">
        <v>6</v>
      </c>
    </row>
    <row r="744" spans="1:63" ht="18.75" x14ac:dyDescent="0.25">
      <c r="A744">
        <v>2021</v>
      </c>
      <c r="B744">
        <v>2</v>
      </c>
      <c r="C744" s="289">
        <v>44241</v>
      </c>
      <c r="D744">
        <v>406</v>
      </c>
      <c r="E744">
        <v>623</v>
      </c>
      <c r="F744">
        <v>3</v>
      </c>
      <c r="G744" t="s">
        <v>212</v>
      </c>
      <c r="H744" t="s">
        <v>213</v>
      </c>
      <c r="I744" t="s">
        <v>144</v>
      </c>
      <c r="J744">
        <v>1</v>
      </c>
      <c r="K744">
        <v>5</v>
      </c>
      <c r="L744">
        <v>599</v>
      </c>
      <c r="M744">
        <v>551.02009999999996</v>
      </c>
      <c r="N744">
        <v>646.97990000000004</v>
      </c>
      <c r="P744">
        <v>647</v>
      </c>
      <c r="Q744">
        <v>658</v>
      </c>
      <c r="R744">
        <v>665</v>
      </c>
      <c r="S744">
        <v>673</v>
      </c>
      <c r="T744">
        <v>157</v>
      </c>
      <c r="U744">
        <v>153</v>
      </c>
      <c r="V744">
        <v>602</v>
      </c>
      <c r="W744">
        <v>608</v>
      </c>
      <c r="X744">
        <v>598</v>
      </c>
      <c r="Y744">
        <v>547</v>
      </c>
      <c r="Z744">
        <v>556</v>
      </c>
      <c r="AA744">
        <v>146</v>
      </c>
      <c r="AB744">
        <v>153</v>
      </c>
      <c r="AJ744">
        <v>617.1</v>
      </c>
      <c r="AK744">
        <v>18</v>
      </c>
      <c r="AL744">
        <v>200</v>
      </c>
      <c r="AM744">
        <v>24</v>
      </c>
      <c r="AN744">
        <v>152</v>
      </c>
      <c r="AO744">
        <v>8</v>
      </c>
      <c r="AP744">
        <v>2</v>
      </c>
      <c r="AQ744">
        <v>3</v>
      </c>
      <c r="AX744">
        <v>13</v>
      </c>
      <c r="AY744">
        <v>403</v>
      </c>
      <c r="AZ744">
        <v>1.4999999999999999E-2</v>
      </c>
      <c r="BA744">
        <v>3.2000000000000001E-2</v>
      </c>
      <c r="BC744">
        <v>0</v>
      </c>
      <c r="BD744">
        <v>0.7</v>
      </c>
      <c r="BE744">
        <v>8</v>
      </c>
      <c r="BF744">
        <v>248.7</v>
      </c>
      <c r="BG744" t="s">
        <v>148</v>
      </c>
      <c r="BH744" t="s">
        <v>149</v>
      </c>
      <c r="BI744" t="s">
        <v>214</v>
      </c>
      <c r="BK744">
        <v>6</v>
      </c>
    </row>
    <row r="745" spans="1:63" ht="18.75" x14ac:dyDescent="0.25">
      <c r="A745">
        <v>2021</v>
      </c>
      <c r="B745">
        <v>2</v>
      </c>
      <c r="C745" s="289">
        <v>44241</v>
      </c>
      <c r="D745">
        <v>406</v>
      </c>
      <c r="E745">
        <v>624</v>
      </c>
      <c r="F745">
        <v>3</v>
      </c>
      <c r="G745" t="s">
        <v>215</v>
      </c>
      <c r="H745" t="s">
        <v>216</v>
      </c>
      <c r="I745" t="s">
        <v>144</v>
      </c>
      <c r="J745">
        <v>1</v>
      </c>
      <c r="K745">
        <v>5</v>
      </c>
      <c r="L745">
        <v>374</v>
      </c>
      <c r="M745">
        <v>344.04259999999999</v>
      </c>
      <c r="N745">
        <v>403.95740000000001</v>
      </c>
      <c r="P745">
        <v>332</v>
      </c>
      <c r="Q745">
        <v>409</v>
      </c>
      <c r="R745">
        <v>403</v>
      </c>
      <c r="S745">
        <v>400</v>
      </c>
      <c r="T745">
        <v>157</v>
      </c>
      <c r="U745">
        <v>153</v>
      </c>
      <c r="V745">
        <v>375</v>
      </c>
      <c r="W745">
        <v>388</v>
      </c>
      <c r="X745">
        <v>382</v>
      </c>
      <c r="Y745">
        <v>346</v>
      </c>
      <c r="Z745">
        <v>354</v>
      </c>
      <c r="AA745">
        <v>146</v>
      </c>
      <c r="AB745">
        <v>153</v>
      </c>
      <c r="AJ745">
        <v>376.6</v>
      </c>
      <c r="AK745">
        <v>18</v>
      </c>
      <c r="AL745">
        <v>200</v>
      </c>
      <c r="AM745">
        <v>24</v>
      </c>
      <c r="AN745">
        <v>152</v>
      </c>
      <c r="AO745">
        <v>5</v>
      </c>
      <c r="AP745">
        <v>3</v>
      </c>
      <c r="AQ745">
        <v>5</v>
      </c>
      <c r="AX745">
        <v>13</v>
      </c>
      <c r="AY745">
        <v>403</v>
      </c>
      <c r="AZ745">
        <v>1.4999999999999999E-2</v>
      </c>
      <c r="BA745">
        <v>3.2000000000000001E-2</v>
      </c>
      <c r="BC745">
        <v>0</v>
      </c>
      <c r="BD745">
        <v>1.1000000000000001</v>
      </c>
      <c r="BE745">
        <v>4.9000000000000004</v>
      </c>
      <c r="BF745">
        <v>151.80000000000001</v>
      </c>
      <c r="BG745" t="s">
        <v>148</v>
      </c>
      <c r="BH745" t="s">
        <v>149</v>
      </c>
      <c r="BI745" t="s">
        <v>217</v>
      </c>
      <c r="BK745">
        <v>6</v>
      </c>
    </row>
    <row r="746" spans="1:63" ht="18.75" x14ac:dyDescent="0.25">
      <c r="A746">
        <v>2021</v>
      </c>
      <c r="B746">
        <v>2</v>
      </c>
      <c r="C746" s="289">
        <v>44241</v>
      </c>
      <c r="D746">
        <v>406</v>
      </c>
      <c r="E746">
        <v>625</v>
      </c>
      <c r="F746">
        <v>3</v>
      </c>
      <c r="G746" t="s">
        <v>218</v>
      </c>
      <c r="H746" t="s">
        <v>219</v>
      </c>
      <c r="I746" t="s">
        <v>144</v>
      </c>
      <c r="J746">
        <v>1</v>
      </c>
      <c r="K746">
        <v>5</v>
      </c>
      <c r="L746">
        <v>140</v>
      </c>
      <c r="M746">
        <v>129.01</v>
      </c>
      <c r="N746">
        <v>150.99</v>
      </c>
      <c r="P746">
        <v>127</v>
      </c>
      <c r="Q746">
        <v>143</v>
      </c>
      <c r="R746">
        <v>145</v>
      </c>
      <c r="S746">
        <v>150</v>
      </c>
      <c r="T746">
        <v>157</v>
      </c>
      <c r="U746">
        <v>153</v>
      </c>
      <c r="V746">
        <v>140</v>
      </c>
      <c r="W746">
        <v>142</v>
      </c>
      <c r="X746">
        <v>145</v>
      </c>
      <c r="Y746">
        <v>148</v>
      </c>
      <c r="Z746">
        <v>146</v>
      </c>
      <c r="AA746">
        <v>146</v>
      </c>
      <c r="AB746">
        <v>153</v>
      </c>
      <c r="AJ746">
        <v>142.9</v>
      </c>
      <c r="AK746">
        <v>18</v>
      </c>
      <c r="AL746">
        <v>200</v>
      </c>
      <c r="AM746">
        <v>24</v>
      </c>
      <c r="AN746">
        <v>152</v>
      </c>
      <c r="AO746">
        <v>7</v>
      </c>
      <c r="AP746">
        <v>1</v>
      </c>
      <c r="AQ746">
        <v>4</v>
      </c>
      <c r="AX746">
        <v>12</v>
      </c>
      <c r="AY746">
        <v>402</v>
      </c>
      <c r="AZ746">
        <v>1.4999999999999999E-2</v>
      </c>
      <c r="BA746">
        <v>0.03</v>
      </c>
      <c r="BC746">
        <v>0.1</v>
      </c>
      <c r="BD746">
        <v>2.9</v>
      </c>
      <c r="BE746">
        <v>1.7</v>
      </c>
      <c r="BF746">
        <v>57.4</v>
      </c>
      <c r="BG746" t="s">
        <v>148</v>
      </c>
      <c r="BH746" t="s">
        <v>149</v>
      </c>
      <c r="BI746" t="s">
        <v>217</v>
      </c>
      <c r="BK746">
        <v>6</v>
      </c>
    </row>
    <row r="747" spans="1:63" ht="18.75" x14ac:dyDescent="0.25">
      <c r="A747">
        <v>2021</v>
      </c>
      <c r="B747">
        <v>2</v>
      </c>
      <c r="C747" s="289">
        <v>44241</v>
      </c>
      <c r="D747">
        <v>406</v>
      </c>
      <c r="E747">
        <v>626</v>
      </c>
      <c r="F747">
        <v>3</v>
      </c>
      <c r="G747" t="s">
        <v>220</v>
      </c>
      <c r="H747" t="s">
        <v>221</v>
      </c>
      <c r="I747" t="s">
        <v>144</v>
      </c>
      <c r="J747">
        <v>1</v>
      </c>
      <c r="K747">
        <v>5</v>
      </c>
      <c r="L747">
        <v>138</v>
      </c>
      <c r="M747">
        <v>127.029</v>
      </c>
      <c r="N747">
        <v>148.971</v>
      </c>
      <c r="P747">
        <v>235</v>
      </c>
      <c r="Q747">
        <v>267</v>
      </c>
      <c r="R747">
        <v>283</v>
      </c>
      <c r="S747">
        <v>287</v>
      </c>
      <c r="T747">
        <v>157</v>
      </c>
      <c r="U747">
        <v>153</v>
      </c>
      <c r="V747">
        <v>301</v>
      </c>
      <c r="W747">
        <v>287</v>
      </c>
      <c r="X747">
        <v>284</v>
      </c>
      <c r="Y747">
        <v>270</v>
      </c>
      <c r="Z747">
        <v>277</v>
      </c>
      <c r="AA747">
        <v>146</v>
      </c>
      <c r="AB747">
        <v>153</v>
      </c>
      <c r="AJ747">
        <v>276.8</v>
      </c>
      <c r="AK747">
        <v>18</v>
      </c>
      <c r="AL747">
        <v>200</v>
      </c>
      <c r="AM747">
        <v>24</v>
      </c>
      <c r="AN747">
        <v>152</v>
      </c>
      <c r="AO747">
        <v>15</v>
      </c>
      <c r="AP747">
        <v>4</v>
      </c>
      <c r="AQ747">
        <v>9</v>
      </c>
      <c r="AX747">
        <v>28</v>
      </c>
      <c r="AY747">
        <v>418</v>
      </c>
      <c r="AZ747">
        <v>1.4999999999999999E-2</v>
      </c>
      <c r="BA747">
        <v>6.7000000000000004E-2</v>
      </c>
      <c r="BC747">
        <v>0.2</v>
      </c>
      <c r="BD747">
        <v>3</v>
      </c>
      <c r="BE747">
        <v>7.8</v>
      </c>
      <c r="BF747">
        <v>115.7</v>
      </c>
      <c r="BG747" t="s">
        <v>148</v>
      </c>
      <c r="BH747" t="s">
        <v>149</v>
      </c>
      <c r="BI747" t="s">
        <v>217</v>
      </c>
      <c r="BK747">
        <v>6</v>
      </c>
    </row>
    <row r="748" spans="1:63" hidden="1" x14ac:dyDescent="0.25">
      <c r="A748">
        <v>2021</v>
      </c>
      <c r="B748">
        <v>2</v>
      </c>
      <c r="C748" s="289">
        <v>44241</v>
      </c>
      <c r="D748">
        <v>1</v>
      </c>
      <c r="E748">
        <v>2</v>
      </c>
      <c r="F748">
        <v>4</v>
      </c>
      <c r="G748" t="s">
        <v>330</v>
      </c>
      <c r="H748" t="s">
        <v>331</v>
      </c>
      <c r="I748" t="s">
        <v>144</v>
      </c>
      <c r="J748">
        <v>3</v>
      </c>
      <c r="K748">
        <v>2</v>
      </c>
      <c r="L748">
        <v>113</v>
      </c>
      <c r="M748">
        <v>105.09</v>
      </c>
      <c r="N748">
        <v>120.91</v>
      </c>
      <c r="AK748">
        <v>108</v>
      </c>
      <c r="AL748">
        <v>100</v>
      </c>
      <c r="AZ748">
        <v>1.4999999999999999E-2</v>
      </c>
      <c r="BG748" t="s">
        <v>229</v>
      </c>
      <c r="BH748" t="s">
        <v>229</v>
      </c>
      <c r="BK748">
        <v>6</v>
      </c>
    </row>
    <row r="749" spans="1:63" ht="18.75" hidden="1" x14ac:dyDescent="0.25">
      <c r="A749">
        <v>2021</v>
      </c>
      <c r="B749">
        <v>2</v>
      </c>
      <c r="C749" s="289">
        <v>44241</v>
      </c>
      <c r="D749">
        <v>418</v>
      </c>
      <c r="E749">
        <v>665</v>
      </c>
      <c r="F749">
        <v>4</v>
      </c>
      <c r="G749" t="s">
        <v>395</v>
      </c>
      <c r="H749" t="s">
        <v>396</v>
      </c>
      <c r="I749" t="s">
        <v>397</v>
      </c>
      <c r="J749">
        <v>1</v>
      </c>
      <c r="K749">
        <v>4</v>
      </c>
      <c r="L749">
        <v>110</v>
      </c>
      <c r="M749">
        <v>101.2</v>
      </c>
      <c r="N749">
        <v>118.8</v>
      </c>
      <c r="P749">
        <v>321</v>
      </c>
      <c r="Q749">
        <v>305</v>
      </c>
      <c r="R749">
        <v>310</v>
      </c>
      <c r="S749">
        <v>300</v>
      </c>
      <c r="T749">
        <v>160</v>
      </c>
      <c r="U749">
        <v>159</v>
      </c>
      <c r="AJ749">
        <v>309</v>
      </c>
      <c r="AK749">
        <v>20</v>
      </c>
      <c r="AL749">
        <v>180</v>
      </c>
      <c r="AM749">
        <v>23</v>
      </c>
      <c r="AN749">
        <v>160</v>
      </c>
      <c r="AZ749">
        <v>1.4999999999999999E-2</v>
      </c>
      <c r="BG749" t="s">
        <v>377</v>
      </c>
      <c r="BH749" t="s">
        <v>378</v>
      </c>
      <c r="BK749">
        <v>6</v>
      </c>
    </row>
    <row r="750" spans="1:63" ht="18.75" hidden="1" x14ac:dyDescent="0.25">
      <c r="A750">
        <v>2021</v>
      </c>
      <c r="B750">
        <v>2</v>
      </c>
      <c r="C750" s="289">
        <v>44241</v>
      </c>
      <c r="D750">
        <v>47</v>
      </c>
      <c r="E750">
        <v>122</v>
      </c>
      <c r="F750">
        <v>5</v>
      </c>
      <c r="G750" t="s">
        <v>163</v>
      </c>
      <c r="H750" t="s">
        <v>164</v>
      </c>
      <c r="I750" t="s">
        <v>165</v>
      </c>
      <c r="J750">
        <v>2</v>
      </c>
      <c r="K750">
        <v>1</v>
      </c>
      <c r="L750">
        <v>280</v>
      </c>
      <c r="M750">
        <v>267.39999999999998</v>
      </c>
      <c r="N750">
        <v>292.60000000000002</v>
      </c>
      <c r="P750">
        <v>279</v>
      </c>
      <c r="Q750">
        <v>275</v>
      </c>
      <c r="R750">
        <v>269</v>
      </c>
      <c r="S750">
        <v>280</v>
      </c>
      <c r="T750">
        <v>115</v>
      </c>
      <c r="U750">
        <v>113</v>
      </c>
      <c r="V750">
        <v>312</v>
      </c>
      <c r="W750">
        <v>281</v>
      </c>
      <c r="X750">
        <v>275</v>
      </c>
      <c r="Y750">
        <v>226</v>
      </c>
      <c r="Z750">
        <v>273</v>
      </c>
      <c r="AA750">
        <v>101</v>
      </c>
      <c r="AB750">
        <v>101</v>
      </c>
      <c r="AJ750">
        <v>274.39999999999998</v>
      </c>
      <c r="AK750">
        <v>63</v>
      </c>
      <c r="AL750">
        <v>115</v>
      </c>
      <c r="AM750">
        <v>67</v>
      </c>
      <c r="AN750">
        <v>108</v>
      </c>
      <c r="AO750">
        <v>4</v>
      </c>
      <c r="AP750">
        <v>4</v>
      </c>
      <c r="AQ750">
        <v>7</v>
      </c>
      <c r="AX750">
        <v>15</v>
      </c>
      <c r="AY750">
        <v>415</v>
      </c>
      <c r="AZ750">
        <v>1.4999999999999999E-2</v>
      </c>
      <c r="BA750">
        <v>3.5999999999999997E-2</v>
      </c>
      <c r="BC750">
        <v>0.1</v>
      </c>
      <c r="BD750">
        <v>1.5</v>
      </c>
      <c r="BE750">
        <v>4.0999999999999996</v>
      </c>
      <c r="BF750">
        <v>113.9</v>
      </c>
      <c r="BG750" t="s">
        <v>153</v>
      </c>
      <c r="BH750" t="s">
        <v>154</v>
      </c>
      <c r="BI750" t="s">
        <v>166</v>
      </c>
      <c r="BJ750" t="s">
        <v>167</v>
      </c>
      <c r="BK750">
        <v>6</v>
      </c>
    </row>
    <row r="751" spans="1:63" ht="18.75" hidden="1" x14ac:dyDescent="0.25">
      <c r="A751">
        <v>2021</v>
      </c>
      <c r="B751">
        <v>2</v>
      </c>
      <c r="C751" s="289">
        <v>44241</v>
      </c>
      <c r="D751">
        <v>142</v>
      </c>
      <c r="E751">
        <v>280</v>
      </c>
      <c r="F751">
        <v>6</v>
      </c>
      <c r="G751" t="s">
        <v>297</v>
      </c>
      <c r="H751" t="s">
        <v>298</v>
      </c>
      <c r="I751" t="s">
        <v>144</v>
      </c>
      <c r="J751">
        <v>3</v>
      </c>
      <c r="K751">
        <v>2</v>
      </c>
      <c r="L751">
        <v>323</v>
      </c>
      <c r="M751">
        <v>300.39</v>
      </c>
      <c r="N751">
        <v>345.61</v>
      </c>
      <c r="P751">
        <v>335</v>
      </c>
      <c r="Q751">
        <v>315</v>
      </c>
      <c r="R751">
        <v>360</v>
      </c>
      <c r="S751">
        <v>305</v>
      </c>
      <c r="T751">
        <v>119</v>
      </c>
      <c r="U751">
        <v>119</v>
      </c>
      <c r="V751">
        <v>336</v>
      </c>
      <c r="W751">
        <v>352</v>
      </c>
      <c r="X751">
        <v>331</v>
      </c>
      <c r="Y751">
        <v>324</v>
      </c>
      <c r="Z751">
        <v>325</v>
      </c>
      <c r="AA751">
        <v>137</v>
      </c>
      <c r="AB751">
        <v>142</v>
      </c>
      <c r="AJ751">
        <v>331.4</v>
      </c>
      <c r="AK751">
        <v>105</v>
      </c>
      <c r="AL751">
        <v>103</v>
      </c>
      <c r="AM751">
        <v>84</v>
      </c>
      <c r="AN751">
        <v>129</v>
      </c>
      <c r="AO751">
        <v>7</v>
      </c>
      <c r="AP751">
        <v>3</v>
      </c>
      <c r="AQ751">
        <v>5</v>
      </c>
      <c r="AX751">
        <v>14</v>
      </c>
      <c r="AY751">
        <v>1554</v>
      </c>
      <c r="AZ751">
        <v>1.4999999999999999E-2</v>
      </c>
      <c r="BA751">
        <v>8.9999999999999993E-3</v>
      </c>
      <c r="BB751">
        <v>1</v>
      </c>
      <c r="BC751">
        <v>0</v>
      </c>
      <c r="BD751">
        <v>4.8</v>
      </c>
      <c r="BE751">
        <v>4.5999999999999996</v>
      </c>
      <c r="BF751">
        <v>515</v>
      </c>
      <c r="BG751" t="s">
        <v>145</v>
      </c>
      <c r="BK751">
        <v>6</v>
      </c>
    </row>
    <row r="752" spans="1:63" ht="18.75" hidden="1" x14ac:dyDescent="0.25">
      <c r="A752">
        <v>2021</v>
      </c>
      <c r="B752">
        <v>2</v>
      </c>
      <c r="C752" s="289">
        <v>44241</v>
      </c>
      <c r="D752">
        <v>153</v>
      </c>
      <c r="E752">
        <v>422</v>
      </c>
      <c r="F752">
        <v>7</v>
      </c>
      <c r="G752" t="s">
        <v>398</v>
      </c>
      <c r="H752" t="s">
        <v>399</v>
      </c>
      <c r="I752" t="s">
        <v>144</v>
      </c>
      <c r="J752">
        <v>2</v>
      </c>
      <c r="K752">
        <v>3</v>
      </c>
      <c r="L752">
        <v>910</v>
      </c>
      <c r="M752">
        <v>846.3</v>
      </c>
      <c r="N752">
        <v>973.7</v>
      </c>
      <c r="Q752">
        <v>885</v>
      </c>
      <c r="R752">
        <v>891</v>
      </c>
      <c r="S752">
        <v>905</v>
      </c>
      <c r="T752">
        <v>160</v>
      </c>
      <c r="U752">
        <v>159</v>
      </c>
      <c r="V752">
        <v>1025</v>
      </c>
      <c r="W752">
        <v>920</v>
      </c>
      <c r="X752">
        <v>914</v>
      </c>
      <c r="Y752">
        <v>746</v>
      </c>
      <c r="Z752">
        <v>715</v>
      </c>
      <c r="AA752">
        <v>168</v>
      </c>
      <c r="AB752">
        <v>169</v>
      </c>
      <c r="AJ752">
        <v>925.3</v>
      </c>
      <c r="AK752">
        <v>40</v>
      </c>
      <c r="AL752">
        <v>180</v>
      </c>
      <c r="AM752">
        <v>44</v>
      </c>
      <c r="AN752">
        <v>164</v>
      </c>
      <c r="AO752">
        <v>6</v>
      </c>
      <c r="AP752">
        <v>2</v>
      </c>
      <c r="AQ752">
        <v>5</v>
      </c>
      <c r="AX752">
        <v>13</v>
      </c>
      <c r="AY752">
        <v>2077</v>
      </c>
      <c r="AZ752">
        <v>1.4999999999999999E-2</v>
      </c>
      <c r="BA752">
        <v>6.0000000000000001E-3</v>
      </c>
      <c r="BB752">
        <v>1</v>
      </c>
      <c r="BC752">
        <v>0</v>
      </c>
      <c r="BD752">
        <v>2.2999999999999998</v>
      </c>
      <c r="BE752">
        <v>12</v>
      </c>
      <c r="BF752">
        <v>1921.8</v>
      </c>
      <c r="BG752" t="s">
        <v>400</v>
      </c>
      <c r="BH752" t="s">
        <v>400</v>
      </c>
      <c r="BK752">
        <v>6</v>
      </c>
    </row>
    <row r="753" spans="1:63" hidden="1" x14ac:dyDescent="0.25">
      <c r="A753">
        <v>2021</v>
      </c>
      <c r="B753">
        <v>2</v>
      </c>
      <c r="C753" s="289">
        <v>44241</v>
      </c>
      <c r="D753">
        <v>18</v>
      </c>
      <c r="E753">
        <v>49</v>
      </c>
      <c r="F753">
        <v>8</v>
      </c>
      <c r="G753" t="s">
        <v>275</v>
      </c>
      <c r="H753" t="s">
        <v>276</v>
      </c>
      <c r="I753" t="s">
        <v>165</v>
      </c>
      <c r="J753">
        <v>2</v>
      </c>
      <c r="K753">
        <v>3</v>
      </c>
      <c r="L753">
        <v>100</v>
      </c>
      <c r="M753">
        <v>95.5</v>
      </c>
      <c r="N753">
        <v>104.5</v>
      </c>
      <c r="AK753">
        <v>101</v>
      </c>
      <c r="AL753">
        <v>107</v>
      </c>
      <c r="AQ753">
        <v>10</v>
      </c>
      <c r="AX753">
        <v>10</v>
      </c>
      <c r="AY753">
        <v>1270</v>
      </c>
      <c r="AZ753">
        <v>1.4999999999999999E-2</v>
      </c>
      <c r="BA753">
        <v>8.0000000000000002E-3</v>
      </c>
      <c r="BB753">
        <v>1</v>
      </c>
      <c r="BC753">
        <v>0.1</v>
      </c>
      <c r="BD753">
        <v>12.7</v>
      </c>
      <c r="BG753" t="s">
        <v>153</v>
      </c>
      <c r="BH753" t="s">
        <v>154</v>
      </c>
      <c r="BI753" t="s">
        <v>277</v>
      </c>
      <c r="BJ753" t="s">
        <v>167</v>
      </c>
      <c r="BK753">
        <v>6</v>
      </c>
    </row>
    <row r="754" spans="1:63" hidden="1" x14ac:dyDescent="0.25">
      <c r="A754">
        <v>2021</v>
      </c>
      <c r="B754">
        <v>2</v>
      </c>
      <c r="C754" s="289">
        <v>44241</v>
      </c>
      <c r="D754">
        <v>18</v>
      </c>
      <c r="E754">
        <v>50</v>
      </c>
      <c r="F754">
        <v>8</v>
      </c>
      <c r="G754" t="s">
        <v>278</v>
      </c>
      <c r="H754" t="s">
        <v>279</v>
      </c>
      <c r="I754" t="s">
        <v>165</v>
      </c>
      <c r="J754">
        <v>2</v>
      </c>
      <c r="K754">
        <v>3</v>
      </c>
      <c r="L754">
        <v>54</v>
      </c>
      <c r="M754">
        <v>51.57</v>
      </c>
      <c r="N754">
        <v>56.43</v>
      </c>
      <c r="AK754">
        <v>101</v>
      </c>
      <c r="AL754">
        <v>107</v>
      </c>
      <c r="AQ754">
        <v>15</v>
      </c>
      <c r="AX754">
        <v>15</v>
      </c>
      <c r="AY754">
        <v>1275</v>
      </c>
      <c r="AZ754">
        <v>1.4999999999999999E-2</v>
      </c>
      <c r="BA754">
        <v>1.2E-2</v>
      </c>
      <c r="BB754">
        <v>1</v>
      </c>
      <c r="BC754">
        <v>0.3</v>
      </c>
      <c r="BD754">
        <v>23.6</v>
      </c>
      <c r="BG754" t="s">
        <v>153</v>
      </c>
      <c r="BH754" t="s">
        <v>154</v>
      </c>
      <c r="BI754" t="s">
        <v>280</v>
      </c>
      <c r="BJ754" t="s">
        <v>167</v>
      </c>
      <c r="BK754">
        <v>6</v>
      </c>
    </row>
    <row r="755" spans="1:63" ht="18.75" hidden="1" x14ac:dyDescent="0.25">
      <c r="A755">
        <v>2021</v>
      </c>
      <c r="B755">
        <v>2</v>
      </c>
      <c r="C755" s="289">
        <v>44241</v>
      </c>
      <c r="D755">
        <v>382</v>
      </c>
      <c r="E755">
        <v>449</v>
      </c>
      <c r="F755">
        <v>8</v>
      </c>
      <c r="G755" t="s">
        <v>272</v>
      </c>
      <c r="H755" t="s">
        <v>273</v>
      </c>
      <c r="I755" t="s">
        <v>144</v>
      </c>
      <c r="J755">
        <v>3</v>
      </c>
      <c r="K755">
        <v>1</v>
      </c>
      <c r="L755">
        <v>46</v>
      </c>
      <c r="M755">
        <v>40.985999999999997</v>
      </c>
      <c r="N755">
        <v>50.048000000000002</v>
      </c>
      <c r="Q755">
        <v>49</v>
      </c>
      <c r="R755">
        <v>43</v>
      </c>
      <c r="S755">
        <v>46</v>
      </c>
      <c r="T755">
        <v>96</v>
      </c>
      <c r="U755">
        <v>93</v>
      </c>
      <c r="V755">
        <v>48</v>
      </c>
      <c r="W755">
        <v>45</v>
      </c>
      <c r="X755">
        <v>46</v>
      </c>
      <c r="Y755">
        <v>41</v>
      </c>
      <c r="Z755">
        <v>45</v>
      </c>
      <c r="AA755">
        <v>87</v>
      </c>
      <c r="AB755">
        <v>90</v>
      </c>
      <c r="AJ755">
        <v>45.4</v>
      </c>
      <c r="AK755">
        <v>108</v>
      </c>
      <c r="AL755">
        <v>100</v>
      </c>
      <c r="AM755">
        <v>118</v>
      </c>
      <c r="AN755">
        <v>92</v>
      </c>
      <c r="AO755">
        <v>14</v>
      </c>
      <c r="AP755">
        <v>4</v>
      </c>
      <c r="AQ755">
        <v>8</v>
      </c>
      <c r="AX755">
        <v>26</v>
      </c>
      <c r="AY755">
        <v>26</v>
      </c>
      <c r="AZ755">
        <v>1.4999999999999999E-2</v>
      </c>
      <c r="BA755">
        <v>1</v>
      </c>
      <c r="BC755">
        <v>0.6</v>
      </c>
      <c r="BD755">
        <v>0.6</v>
      </c>
      <c r="BE755">
        <v>1.2</v>
      </c>
      <c r="BF755">
        <v>1.2</v>
      </c>
      <c r="BG755" t="s">
        <v>153</v>
      </c>
      <c r="BH755" t="s">
        <v>154</v>
      </c>
      <c r="BI755" t="s">
        <v>274</v>
      </c>
      <c r="BJ755" t="s">
        <v>156</v>
      </c>
      <c r="BK755">
        <v>6</v>
      </c>
    </row>
    <row r="756" spans="1:63" ht="18.75" hidden="1" x14ac:dyDescent="0.25">
      <c r="A756">
        <v>2021</v>
      </c>
      <c r="B756">
        <v>2</v>
      </c>
      <c r="C756" s="289">
        <v>44241</v>
      </c>
      <c r="D756">
        <v>259</v>
      </c>
      <c r="E756">
        <v>183</v>
      </c>
      <c r="F756">
        <v>25</v>
      </c>
      <c r="G756" t="s">
        <v>393</v>
      </c>
      <c r="H756" t="s">
        <v>394</v>
      </c>
      <c r="I756" t="s">
        <v>360</v>
      </c>
      <c r="J756">
        <v>12</v>
      </c>
      <c r="K756">
        <v>1</v>
      </c>
      <c r="L756">
        <v>3</v>
      </c>
      <c r="M756">
        <v>2.79</v>
      </c>
      <c r="N756">
        <v>3.21</v>
      </c>
      <c r="P756">
        <v>3</v>
      </c>
      <c r="Q756">
        <v>3</v>
      </c>
      <c r="R756">
        <v>3</v>
      </c>
      <c r="S756">
        <v>3</v>
      </c>
      <c r="T756">
        <v>130</v>
      </c>
      <c r="U756">
        <v>123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116</v>
      </c>
      <c r="AB756">
        <v>116</v>
      </c>
      <c r="AJ756">
        <v>2.8</v>
      </c>
      <c r="AK756">
        <v>508</v>
      </c>
      <c r="AL756">
        <v>85</v>
      </c>
      <c r="AM756">
        <v>356</v>
      </c>
      <c r="AN756">
        <v>121</v>
      </c>
      <c r="AO756">
        <v>12</v>
      </c>
      <c r="AP756">
        <v>8</v>
      </c>
      <c r="AQ756">
        <v>16</v>
      </c>
      <c r="AX756">
        <v>36</v>
      </c>
      <c r="AY756">
        <v>6036</v>
      </c>
      <c r="AZ756">
        <v>0.02</v>
      </c>
      <c r="BA756">
        <v>6.0000000000000001E-3</v>
      </c>
      <c r="BB756">
        <v>1</v>
      </c>
      <c r="BC756">
        <v>12</v>
      </c>
      <c r="BD756">
        <v>2012</v>
      </c>
      <c r="BE756">
        <v>0.1</v>
      </c>
      <c r="BF756">
        <v>16.899999999999999</v>
      </c>
      <c r="BG756" t="s">
        <v>229</v>
      </c>
      <c r="BH756" t="s">
        <v>229</v>
      </c>
      <c r="BK756">
        <v>6</v>
      </c>
    </row>
    <row r="757" spans="1:63" ht="18.75" x14ac:dyDescent="0.25">
      <c r="A757">
        <v>2021</v>
      </c>
      <c r="B757">
        <v>2</v>
      </c>
      <c r="C757" s="289">
        <v>44241</v>
      </c>
      <c r="D757">
        <v>159</v>
      </c>
      <c r="E757">
        <v>299</v>
      </c>
      <c r="F757">
        <v>28</v>
      </c>
      <c r="G757" t="s">
        <v>181</v>
      </c>
      <c r="H757" t="s">
        <v>182</v>
      </c>
      <c r="I757" t="s">
        <v>183</v>
      </c>
      <c r="J757">
        <v>3</v>
      </c>
      <c r="K757">
        <v>2</v>
      </c>
      <c r="L757">
        <v>115</v>
      </c>
      <c r="M757">
        <v>106.95</v>
      </c>
      <c r="N757">
        <v>123.05</v>
      </c>
      <c r="P757">
        <v>110</v>
      </c>
      <c r="Q757">
        <v>111</v>
      </c>
      <c r="R757">
        <v>106</v>
      </c>
      <c r="S757">
        <v>108</v>
      </c>
      <c r="T757">
        <v>120</v>
      </c>
      <c r="U757">
        <v>109</v>
      </c>
      <c r="V757">
        <v>122</v>
      </c>
      <c r="W757">
        <v>124</v>
      </c>
      <c r="X757">
        <v>121</v>
      </c>
      <c r="Y757">
        <v>120</v>
      </c>
      <c r="Z757">
        <v>102</v>
      </c>
      <c r="AA757">
        <v>115</v>
      </c>
      <c r="AB757">
        <v>115</v>
      </c>
      <c r="AJ757">
        <v>113.8</v>
      </c>
      <c r="AK757">
        <v>70</v>
      </c>
      <c r="AL757">
        <v>154</v>
      </c>
      <c r="AM757">
        <v>94</v>
      </c>
      <c r="AN757">
        <v>115</v>
      </c>
      <c r="AO757">
        <v>7</v>
      </c>
      <c r="AP757">
        <v>2</v>
      </c>
      <c r="AQ757">
        <v>7</v>
      </c>
      <c r="AX757">
        <v>16</v>
      </c>
      <c r="AY757">
        <v>1264</v>
      </c>
      <c r="AZ757">
        <v>0.02</v>
      </c>
      <c r="BA757">
        <v>1.2999999999999999E-2</v>
      </c>
      <c r="BB757">
        <v>1</v>
      </c>
      <c r="BC757">
        <v>0.1</v>
      </c>
      <c r="BD757">
        <v>11</v>
      </c>
      <c r="BE757">
        <v>1.8</v>
      </c>
      <c r="BF757">
        <v>143.80000000000001</v>
      </c>
      <c r="BG757" t="s">
        <v>148</v>
      </c>
      <c r="BH757" t="s">
        <v>184</v>
      </c>
      <c r="BK757">
        <v>6</v>
      </c>
    </row>
    <row r="758" spans="1:63" ht="18.75" hidden="1" x14ac:dyDescent="0.25">
      <c r="A758">
        <v>2021</v>
      </c>
      <c r="B758">
        <v>2</v>
      </c>
      <c r="C758" s="289">
        <v>44241</v>
      </c>
      <c r="D758">
        <v>123</v>
      </c>
      <c r="E758">
        <v>645</v>
      </c>
      <c r="F758">
        <v>34</v>
      </c>
      <c r="G758" t="s">
        <v>226</v>
      </c>
      <c r="H758" t="s">
        <v>227</v>
      </c>
      <c r="I758" t="s">
        <v>228</v>
      </c>
      <c r="J758">
        <v>4</v>
      </c>
      <c r="K758">
        <v>1</v>
      </c>
      <c r="L758">
        <v>133</v>
      </c>
      <c r="M758">
        <v>123.69</v>
      </c>
      <c r="N758">
        <v>142.31</v>
      </c>
      <c r="Q758">
        <v>170</v>
      </c>
      <c r="T758">
        <v>85</v>
      </c>
      <c r="AJ758">
        <v>170</v>
      </c>
      <c r="AK758">
        <v>80</v>
      </c>
      <c r="AL758">
        <v>180</v>
      </c>
      <c r="AM758">
        <v>169</v>
      </c>
      <c r="AN758">
        <v>85</v>
      </c>
      <c r="AO758">
        <v>6</v>
      </c>
      <c r="AQ758">
        <v>2</v>
      </c>
      <c r="AX758">
        <v>8</v>
      </c>
      <c r="AY758">
        <v>8</v>
      </c>
      <c r="AZ758">
        <v>0.02</v>
      </c>
      <c r="BA758">
        <v>1</v>
      </c>
      <c r="BC758">
        <v>0.1</v>
      </c>
      <c r="BD758">
        <v>0.1</v>
      </c>
      <c r="BE758">
        <v>1.4</v>
      </c>
      <c r="BF758">
        <v>1.4</v>
      </c>
      <c r="BG758" t="s">
        <v>229</v>
      </c>
      <c r="BH758" t="s">
        <v>229</v>
      </c>
      <c r="BK758">
        <v>6</v>
      </c>
    </row>
    <row r="759" spans="1:63" ht="18.75" x14ac:dyDescent="0.25">
      <c r="A759">
        <v>2021</v>
      </c>
      <c r="B759">
        <v>2</v>
      </c>
      <c r="C759" s="289">
        <v>44241</v>
      </c>
      <c r="D759">
        <v>334</v>
      </c>
      <c r="E759">
        <v>254</v>
      </c>
      <c r="F759">
        <v>49</v>
      </c>
      <c r="G759" t="s">
        <v>189</v>
      </c>
      <c r="H759" t="s">
        <v>190</v>
      </c>
      <c r="I759" t="s">
        <v>191</v>
      </c>
      <c r="J759">
        <v>4</v>
      </c>
      <c r="K759">
        <v>2</v>
      </c>
      <c r="L759">
        <v>203</v>
      </c>
      <c r="M759">
        <v>188.79</v>
      </c>
      <c r="N759">
        <v>217.21</v>
      </c>
      <c r="P759">
        <v>215</v>
      </c>
      <c r="Q759">
        <v>212</v>
      </c>
      <c r="R759">
        <v>218</v>
      </c>
      <c r="S759">
        <v>213</v>
      </c>
      <c r="T759">
        <v>135</v>
      </c>
      <c r="U759">
        <v>128</v>
      </c>
      <c r="V759">
        <v>221</v>
      </c>
      <c r="W759">
        <v>211</v>
      </c>
      <c r="X759">
        <v>198</v>
      </c>
      <c r="Y759">
        <v>204</v>
      </c>
      <c r="Z759">
        <v>202</v>
      </c>
      <c r="AA759">
        <v>130</v>
      </c>
      <c r="AB759">
        <v>136</v>
      </c>
      <c r="AJ759">
        <v>210.4</v>
      </c>
      <c r="AK759">
        <v>88</v>
      </c>
      <c r="AL759">
        <v>164</v>
      </c>
      <c r="AM759">
        <v>109</v>
      </c>
      <c r="AN759">
        <v>132</v>
      </c>
      <c r="AO759">
        <v>7</v>
      </c>
      <c r="AP759">
        <v>2</v>
      </c>
      <c r="AQ759">
        <v>9</v>
      </c>
      <c r="AX759">
        <v>18</v>
      </c>
      <c r="AY759">
        <v>2358</v>
      </c>
      <c r="AZ759">
        <v>0.02</v>
      </c>
      <c r="BA759">
        <v>8.0000000000000002E-3</v>
      </c>
      <c r="BB759">
        <v>1</v>
      </c>
      <c r="BC759">
        <v>0.1</v>
      </c>
      <c r="BD759">
        <v>11.6</v>
      </c>
      <c r="BE759">
        <v>3.8</v>
      </c>
      <c r="BF759">
        <v>496.1</v>
      </c>
      <c r="BG759" t="s">
        <v>148</v>
      </c>
      <c r="BH759" t="s">
        <v>184</v>
      </c>
      <c r="BI759" t="s">
        <v>192</v>
      </c>
      <c r="BK759">
        <v>6</v>
      </c>
    </row>
    <row r="760" spans="1:63" ht="18.75" hidden="1" x14ac:dyDescent="0.25">
      <c r="A760">
        <v>2021</v>
      </c>
      <c r="B760">
        <v>2</v>
      </c>
      <c r="C760" s="289">
        <v>44242</v>
      </c>
      <c r="D760">
        <v>137</v>
      </c>
      <c r="E760">
        <v>273</v>
      </c>
      <c r="F760">
        <v>2</v>
      </c>
      <c r="G760" t="s">
        <v>242</v>
      </c>
      <c r="H760" t="s">
        <v>243</v>
      </c>
      <c r="I760" t="s">
        <v>144</v>
      </c>
      <c r="J760">
        <v>3</v>
      </c>
      <c r="K760">
        <v>2</v>
      </c>
      <c r="L760">
        <v>564</v>
      </c>
      <c r="M760">
        <v>524.52</v>
      </c>
      <c r="N760">
        <v>603.48</v>
      </c>
      <c r="Q760">
        <v>630</v>
      </c>
      <c r="R760">
        <v>600</v>
      </c>
      <c r="S760">
        <v>596</v>
      </c>
      <c r="U760">
        <v>122</v>
      </c>
      <c r="V760">
        <v>562</v>
      </c>
      <c r="W760">
        <v>583</v>
      </c>
      <c r="X760">
        <v>601</v>
      </c>
      <c r="Y760">
        <v>600</v>
      </c>
      <c r="Z760">
        <v>588</v>
      </c>
      <c r="AA760">
        <v>146</v>
      </c>
      <c r="AB760">
        <v>146</v>
      </c>
      <c r="AJ760">
        <v>595</v>
      </c>
      <c r="AK760">
        <v>93</v>
      </c>
      <c r="AL760">
        <v>116</v>
      </c>
      <c r="AM760">
        <v>78</v>
      </c>
      <c r="AN760">
        <v>138</v>
      </c>
      <c r="AO760">
        <v>6</v>
      </c>
      <c r="AP760">
        <v>1</v>
      </c>
      <c r="AQ760">
        <v>2</v>
      </c>
      <c r="AX760">
        <v>9</v>
      </c>
      <c r="AY760">
        <v>1077</v>
      </c>
      <c r="AZ760">
        <v>1.4999999999999999E-2</v>
      </c>
      <c r="BA760">
        <v>8.0000000000000002E-3</v>
      </c>
      <c r="BB760">
        <v>1</v>
      </c>
      <c r="BC760">
        <v>0</v>
      </c>
      <c r="BD760">
        <v>1.9</v>
      </c>
      <c r="BE760">
        <v>5.4</v>
      </c>
      <c r="BF760">
        <v>640.79999999999995</v>
      </c>
      <c r="BG760" t="s">
        <v>145</v>
      </c>
      <c r="BK760">
        <v>7</v>
      </c>
    </row>
    <row r="761" spans="1:63" hidden="1" x14ac:dyDescent="0.25">
      <c r="A761">
        <v>2021</v>
      </c>
      <c r="B761">
        <v>2</v>
      </c>
      <c r="C761" s="289">
        <v>44242</v>
      </c>
      <c r="D761">
        <v>375</v>
      </c>
      <c r="E761">
        <v>437</v>
      </c>
      <c r="F761">
        <v>2</v>
      </c>
      <c r="G761" t="s">
        <v>349</v>
      </c>
      <c r="H761" t="s">
        <v>350</v>
      </c>
      <c r="I761" t="s">
        <v>144</v>
      </c>
      <c r="J761">
        <v>4</v>
      </c>
      <c r="K761">
        <v>2</v>
      </c>
      <c r="L761">
        <v>168</v>
      </c>
      <c r="M761">
        <v>158.08799999999999</v>
      </c>
      <c r="N761">
        <v>179.928</v>
      </c>
      <c r="AK761">
        <v>120</v>
      </c>
      <c r="AL761">
        <v>120</v>
      </c>
      <c r="AO761">
        <v>3</v>
      </c>
      <c r="AQ761">
        <v>1</v>
      </c>
      <c r="AX761">
        <v>4</v>
      </c>
      <c r="AY761">
        <v>1379</v>
      </c>
      <c r="AZ761">
        <v>1.4999999999999999E-2</v>
      </c>
      <c r="BA761">
        <v>3.0000000000000001E-3</v>
      </c>
      <c r="BB761">
        <v>1</v>
      </c>
      <c r="BC761">
        <v>0</v>
      </c>
      <c r="BD761">
        <v>8.1999999999999993</v>
      </c>
      <c r="BG761" t="s">
        <v>153</v>
      </c>
      <c r="BH761" t="s">
        <v>154</v>
      </c>
      <c r="BI761" t="s">
        <v>351</v>
      </c>
      <c r="BJ761" t="s">
        <v>156</v>
      </c>
      <c r="BK761">
        <v>7</v>
      </c>
    </row>
    <row r="762" spans="1:63" ht="18.75" x14ac:dyDescent="0.25">
      <c r="A762">
        <v>2021</v>
      </c>
      <c r="B762">
        <v>2</v>
      </c>
      <c r="C762" s="289">
        <v>44242</v>
      </c>
      <c r="D762">
        <v>406</v>
      </c>
      <c r="E762">
        <v>623</v>
      </c>
      <c r="F762">
        <v>3</v>
      </c>
      <c r="G762" t="s">
        <v>212</v>
      </c>
      <c r="H762" t="s">
        <v>213</v>
      </c>
      <c r="I762" t="s">
        <v>144</v>
      </c>
      <c r="J762">
        <v>1</v>
      </c>
      <c r="K762">
        <v>5</v>
      </c>
      <c r="L762">
        <v>599</v>
      </c>
      <c r="M762">
        <v>551.02009999999996</v>
      </c>
      <c r="N762">
        <v>646.97990000000004</v>
      </c>
      <c r="O762">
        <v>619</v>
      </c>
      <c r="P762">
        <v>610</v>
      </c>
      <c r="Q762">
        <v>618</v>
      </c>
      <c r="R762">
        <v>602</v>
      </c>
      <c r="S762">
        <v>635</v>
      </c>
      <c r="T762">
        <v>135</v>
      </c>
      <c r="U762">
        <v>143</v>
      </c>
      <c r="V762">
        <v>637</v>
      </c>
      <c r="W762">
        <v>622</v>
      </c>
      <c r="X762">
        <v>631</v>
      </c>
      <c r="Y762">
        <v>637</v>
      </c>
      <c r="Z762">
        <v>641</v>
      </c>
      <c r="AA762">
        <v>138</v>
      </c>
      <c r="AB762">
        <v>140</v>
      </c>
      <c r="AJ762">
        <v>625.20000000000005</v>
      </c>
      <c r="AK762">
        <v>18</v>
      </c>
      <c r="AL762">
        <v>200</v>
      </c>
      <c r="AM762">
        <v>26</v>
      </c>
      <c r="AN762">
        <v>139</v>
      </c>
      <c r="AO762">
        <v>5</v>
      </c>
      <c r="AP762">
        <v>1</v>
      </c>
      <c r="AQ762">
        <v>3</v>
      </c>
      <c r="AX762">
        <v>9</v>
      </c>
      <c r="AY762">
        <v>474</v>
      </c>
      <c r="AZ762">
        <v>1.4999999999999999E-2</v>
      </c>
      <c r="BA762">
        <v>1.9E-2</v>
      </c>
      <c r="BC762">
        <v>0</v>
      </c>
      <c r="BD762">
        <v>0.8</v>
      </c>
      <c r="BE762">
        <v>5.6</v>
      </c>
      <c r="BF762">
        <v>296.3</v>
      </c>
      <c r="BG762" t="s">
        <v>148</v>
      </c>
      <c r="BH762" t="s">
        <v>149</v>
      </c>
      <c r="BI762" t="s">
        <v>214</v>
      </c>
      <c r="BK762">
        <v>7</v>
      </c>
    </row>
    <row r="763" spans="1:63" ht="18.75" x14ac:dyDescent="0.25">
      <c r="A763">
        <v>2021</v>
      </c>
      <c r="B763">
        <v>2</v>
      </c>
      <c r="C763" s="289">
        <v>44242</v>
      </c>
      <c r="D763">
        <v>406</v>
      </c>
      <c r="E763">
        <v>624</v>
      </c>
      <c r="F763">
        <v>3</v>
      </c>
      <c r="G763" t="s">
        <v>215</v>
      </c>
      <c r="H763" t="s">
        <v>216</v>
      </c>
      <c r="I763" t="s">
        <v>144</v>
      </c>
      <c r="J763">
        <v>1</v>
      </c>
      <c r="K763">
        <v>5</v>
      </c>
      <c r="L763">
        <v>374</v>
      </c>
      <c r="M763">
        <v>344.04259999999999</v>
      </c>
      <c r="N763">
        <v>403.95740000000001</v>
      </c>
      <c r="O763">
        <v>372</v>
      </c>
      <c r="P763">
        <v>385</v>
      </c>
      <c r="Q763">
        <v>389</v>
      </c>
      <c r="R763">
        <v>379</v>
      </c>
      <c r="S763">
        <v>395</v>
      </c>
      <c r="T763">
        <v>135</v>
      </c>
      <c r="U763">
        <v>143</v>
      </c>
      <c r="V763">
        <v>394</v>
      </c>
      <c r="W763">
        <v>388</v>
      </c>
      <c r="X763">
        <v>399</v>
      </c>
      <c r="Y763">
        <v>382</v>
      </c>
      <c r="Z763">
        <v>395</v>
      </c>
      <c r="AA763">
        <v>138</v>
      </c>
      <c r="AB763">
        <v>140</v>
      </c>
      <c r="AJ763">
        <v>387.8</v>
      </c>
      <c r="AK763">
        <v>18</v>
      </c>
      <c r="AL763">
        <v>200</v>
      </c>
      <c r="AM763">
        <v>26</v>
      </c>
      <c r="AN763">
        <v>139</v>
      </c>
      <c r="AO763">
        <v>3</v>
      </c>
      <c r="AP763">
        <v>1</v>
      </c>
      <c r="AQ763">
        <v>1</v>
      </c>
      <c r="AX763">
        <v>5</v>
      </c>
      <c r="AY763">
        <v>320</v>
      </c>
      <c r="AZ763">
        <v>1.4999999999999999E-2</v>
      </c>
      <c r="BA763">
        <v>1.6E-2</v>
      </c>
      <c r="BC763">
        <v>0</v>
      </c>
      <c r="BD763">
        <v>0.9</v>
      </c>
      <c r="BE763">
        <v>1.9</v>
      </c>
      <c r="BF763">
        <v>124.1</v>
      </c>
      <c r="BG763" t="s">
        <v>148</v>
      </c>
      <c r="BH763" t="s">
        <v>149</v>
      </c>
      <c r="BI763" t="s">
        <v>217</v>
      </c>
      <c r="BK763">
        <v>7</v>
      </c>
    </row>
    <row r="764" spans="1:63" ht="18.75" x14ac:dyDescent="0.25">
      <c r="A764">
        <v>2021</v>
      </c>
      <c r="B764">
        <v>2</v>
      </c>
      <c r="C764" s="289">
        <v>44242</v>
      </c>
      <c r="D764">
        <v>406</v>
      </c>
      <c r="E764">
        <v>625</v>
      </c>
      <c r="F764">
        <v>3</v>
      </c>
      <c r="G764" t="s">
        <v>218</v>
      </c>
      <c r="H764" t="s">
        <v>219</v>
      </c>
      <c r="I764" t="s">
        <v>144</v>
      </c>
      <c r="J764">
        <v>1</v>
      </c>
      <c r="K764">
        <v>5</v>
      </c>
      <c r="L764">
        <v>140</v>
      </c>
      <c r="M764">
        <v>129.01</v>
      </c>
      <c r="N764">
        <v>150.99</v>
      </c>
      <c r="O764">
        <v>138</v>
      </c>
      <c r="P764">
        <v>140</v>
      </c>
      <c r="Q764">
        <v>139</v>
      </c>
      <c r="R764">
        <v>145</v>
      </c>
      <c r="S764">
        <v>140</v>
      </c>
      <c r="T764">
        <v>135</v>
      </c>
      <c r="U764">
        <v>143</v>
      </c>
      <c r="V764">
        <v>141</v>
      </c>
      <c r="W764">
        <v>148</v>
      </c>
      <c r="X764">
        <v>148</v>
      </c>
      <c r="Y764">
        <v>141</v>
      </c>
      <c r="Z764">
        <v>146</v>
      </c>
      <c r="AA764">
        <v>138</v>
      </c>
      <c r="AB764">
        <v>140</v>
      </c>
      <c r="AJ764">
        <v>142.6</v>
      </c>
      <c r="AK764">
        <v>18</v>
      </c>
      <c r="AL764">
        <v>200</v>
      </c>
      <c r="AM764">
        <v>26</v>
      </c>
      <c r="AN764">
        <v>139</v>
      </c>
      <c r="AO764">
        <v>6</v>
      </c>
      <c r="AP764">
        <v>1</v>
      </c>
      <c r="AQ764">
        <v>2</v>
      </c>
      <c r="AX764">
        <v>9</v>
      </c>
      <c r="AY764">
        <v>474</v>
      </c>
      <c r="AZ764">
        <v>1.4999999999999999E-2</v>
      </c>
      <c r="BA764">
        <v>1.9E-2</v>
      </c>
      <c r="BC764">
        <v>0.1</v>
      </c>
      <c r="BD764">
        <v>3.4</v>
      </c>
      <c r="BE764">
        <v>1.3</v>
      </c>
      <c r="BF764">
        <v>67.599999999999994</v>
      </c>
      <c r="BG764" t="s">
        <v>148</v>
      </c>
      <c r="BH764" t="s">
        <v>149</v>
      </c>
      <c r="BI764" t="s">
        <v>217</v>
      </c>
      <c r="BK764">
        <v>7</v>
      </c>
    </row>
    <row r="765" spans="1:63" ht="18.75" x14ac:dyDescent="0.25">
      <c r="A765">
        <v>2021</v>
      </c>
      <c r="B765">
        <v>2</v>
      </c>
      <c r="C765" s="289">
        <v>44242</v>
      </c>
      <c r="D765">
        <v>406</v>
      </c>
      <c r="E765">
        <v>626</v>
      </c>
      <c r="F765">
        <v>3</v>
      </c>
      <c r="G765" t="s">
        <v>220</v>
      </c>
      <c r="H765" t="s">
        <v>221</v>
      </c>
      <c r="I765" t="s">
        <v>144</v>
      </c>
      <c r="J765">
        <v>1</v>
      </c>
      <c r="K765">
        <v>5</v>
      </c>
      <c r="L765">
        <v>138</v>
      </c>
      <c r="M765">
        <v>127.029</v>
      </c>
      <c r="N765">
        <v>148.971</v>
      </c>
      <c r="O765">
        <v>290</v>
      </c>
      <c r="P765">
        <v>274</v>
      </c>
      <c r="Q765">
        <v>293</v>
      </c>
      <c r="R765">
        <v>263</v>
      </c>
      <c r="S765">
        <v>263</v>
      </c>
      <c r="T765">
        <v>135</v>
      </c>
      <c r="U765">
        <v>143</v>
      </c>
      <c r="V765">
        <v>296</v>
      </c>
      <c r="W765">
        <v>285</v>
      </c>
      <c r="X765">
        <v>292</v>
      </c>
      <c r="Y765">
        <v>281</v>
      </c>
      <c r="Z765">
        <v>290</v>
      </c>
      <c r="AA765">
        <v>138</v>
      </c>
      <c r="AB765">
        <v>140</v>
      </c>
      <c r="AJ765">
        <v>282.7</v>
      </c>
      <c r="AK765">
        <v>18</v>
      </c>
      <c r="AL765">
        <v>200</v>
      </c>
      <c r="AM765">
        <v>26</v>
      </c>
      <c r="AN765">
        <v>139</v>
      </c>
      <c r="AO765">
        <v>13</v>
      </c>
      <c r="AP765">
        <v>4</v>
      </c>
      <c r="AQ765">
        <v>5</v>
      </c>
      <c r="AX765">
        <v>22</v>
      </c>
      <c r="AY765">
        <v>487</v>
      </c>
      <c r="AZ765">
        <v>1.4999999999999999E-2</v>
      </c>
      <c r="BA765">
        <v>4.4999999999999998E-2</v>
      </c>
      <c r="BC765">
        <v>0.2</v>
      </c>
      <c r="BD765">
        <v>3.5</v>
      </c>
      <c r="BE765">
        <v>6.2</v>
      </c>
      <c r="BF765">
        <v>137.69999999999999</v>
      </c>
      <c r="BG765" t="s">
        <v>148</v>
      </c>
      <c r="BH765" t="s">
        <v>149</v>
      </c>
      <c r="BI765" t="s">
        <v>217</v>
      </c>
      <c r="BK765">
        <v>7</v>
      </c>
    </row>
    <row r="766" spans="1:63" ht="18.75" hidden="1" x14ac:dyDescent="0.25">
      <c r="A766">
        <v>2021</v>
      </c>
      <c r="B766">
        <v>2</v>
      </c>
      <c r="C766" s="289">
        <v>44242</v>
      </c>
      <c r="D766">
        <v>395</v>
      </c>
      <c r="E766">
        <v>607</v>
      </c>
      <c r="F766">
        <v>4</v>
      </c>
      <c r="G766" t="s">
        <v>281</v>
      </c>
      <c r="H766" t="s">
        <v>282</v>
      </c>
      <c r="I766" t="s">
        <v>144</v>
      </c>
      <c r="J766">
        <v>3</v>
      </c>
      <c r="K766">
        <v>3</v>
      </c>
      <c r="L766">
        <v>120</v>
      </c>
      <c r="M766">
        <v>111.6</v>
      </c>
      <c r="N766">
        <v>128.4</v>
      </c>
      <c r="P766">
        <v>130</v>
      </c>
      <c r="Q766">
        <v>125</v>
      </c>
      <c r="R766">
        <v>112</v>
      </c>
      <c r="S766">
        <v>118</v>
      </c>
      <c r="U766">
        <v>107</v>
      </c>
      <c r="V766">
        <v>124</v>
      </c>
      <c r="W766">
        <v>129</v>
      </c>
      <c r="X766">
        <v>125</v>
      </c>
      <c r="Y766">
        <v>118</v>
      </c>
      <c r="Z766">
        <v>124</v>
      </c>
      <c r="AA766">
        <v>116</v>
      </c>
      <c r="AB766">
        <v>114</v>
      </c>
      <c r="AJ766">
        <v>122.8</v>
      </c>
      <c r="AK766">
        <v>90</v>
      </c>
      <c r="AL766">
        <v>120</v>
      </c>
      <c r="AM766">
        <v>96</v>
      </c>
      <c r="AN766">
        <v>112</v>
      </c>
      <c r="AO766">
        <v>10</v>
      </c>
      <c r="AP766">
        <v>2</v>
      </c>
      <c r="AQ766">
        <v>5</v>
      </c>
      <c r="AX766">
        <v>17</v>
      </c>
      <c r="AY766">
        <v>17</v>
      </c>
      <c r="AZ766">
        <v>1.4999999999999999E-2</v>
      </c>
      <c r="BA766">
        <v>1</v>
      </c>
      <c r="BC766">
        <v>0.1</v>
      </c>
      <c r="BD766">
        <v>0.1</v>
      </c>
      <c r="BE766">
        <v>2.1</v>
      </c>
      <c r="BF766">
        <v>2.1</v>
      </c>
      <c r="BG766" t="s">
        <v>283</v>
      </c>
      <c r="BH766" t="s">
        <v>283</v>
      </c>
      <c r="BK766">
        <v>7</v>
      </c>
    </row>
    <row r="767" spans="1:63" ht="18.75" hidden="1" x14ac:dyDescent="0.25">
      <c r="A767">
        <v>2021</v>
      </c>
      <c r="B767">
        <v>2</v>
      </c>
      <c r="C767" s="289">
        <v>44242</v>
      </c>
      <c r="D767">
        <v>395</v>
      </c>
      <c r="E767">
        <v>608</v>
      </c>
      <c r="F767">
        <v>4</v>
      </c>
      <c r="G767" t="s">
        <v>284</v>
      </c>
      <c r="H767" t="s">
        <v>285</v>
      </c>
      <c r="I767" t="s">
        <v>144</v>
      </c>
      <c r="J767">
        <v>3</v>
      </c>
      <c r="K767">
        <v>3</v>
      </c>
      <c r="L767">
        <v>110</v>
      </c>
      <c r="M767">
        <v>102.3</v>
      </c>
      <c r="N767">
        <v>117.7</v>
      </c>
      <c r="P767">
        <v>125</v>
      </c>
      <c r="Q767">
        <v>116</v>
      </c>
      <c r="R767">
        <v>108</v>
      </c>
      <c r="S767">
        <v>105</v>
      </c>
      <c r="U767">
        <v>107</v>
      </c>
      <c r="V767">
        <v>101</v>
      </c>
      <c r="W767">
        <v>103</v>
      </c>
      <c r="X767">
        <v>111</v>
      </c>
      <c r="Y767">
        <v>106</v>
      </c>
      <c r="Z767">
        <v>109</v>
      </c>
      <c r="AA767">
        <v>116</v>
      </c>
      <c r="AB767">
        <v>114</v>
      </c>
      <c r="AJ767">
        <v>109.3</v>
      </c>
      <c r="AK767">
        <v>90</v>
      </c>
      <c r="AL767">
        <v>120</v>
      </c>
      <c r="AM767">
        <v>96</v>
      </c>
      <c r="AN767">
        <v>112</v>
      </c>
      <c r="AO767">
        <v>6</v>
      </c>
      <c r="AP767">
        <v>4</v>
      </c>
      <c r="AQ767">
        <v>7</v>
      </c>
      <c r="AX767">
        <v>17</v>
      </c>
      <c r="AY767">
        <v>17</v>
      </c>
      <c r="AZ767">
        <v>1.4999999999999999E-2</v>
      </c>
      <c r="BA767">
        <v>1</v>
      </c>
      <c r="BC767">
        <v>0.2</v>
      </c>
      <c r="BD767">
        <v>0.2</v>
      </c>
      <c r="BE767">
        <v>1.9</v>
      </c>
      <c r="BF767">
        <v>1.9</v>
      </c>
      <c r="BG767" t="s">
        <v>283</v>
      </c>
      <c r="BH767" t="s">
        <v>283</v>
      </c>
      <c r="BK767">
        <v>7</v>
      </c>
    </row>
    <row r="768" spans="1:63" ht="18.75" hidden="1" x14ac:dyDescent="0.25">
      <c r="A768">
        <v>2021</v>
      </c>
      <c r="B768">
        <v>2</v>
      </c>
      <c r="C768" s="289">
        <v>44242</v>
      </c>
      <c r="D768">
        <v>395</v>
      </c>
      <c r="E768">
        <v>609</v>
      </c>
      <c r="F768">
        <v>4</v>
      </c>
      <c r="G768" t="s">
        <v>286</v>
      </c>
      <c r="H768" t="s">
        <v>287</v>
      </c>
      <c r="I768" t="s">
        <v>144</v>
      </c>
      <c r="J768">
        <v>3</v>
      </c>
      <c r="K768">
        <v>3</v>
      </c>
      <c r="L768">
        <v>50</v>
      </c>
      <c r="M768">
        <v>46.5</v>
      </c>
      <c r="N768">
        <v>53.5</v>
      </c>
      <c r="P768">
        <v>56</v>
      </c>
      <c r="Q768">
        <v>50</v>
      </c>
      <c r="R768">
        <v>52</v>
      </c>
      <c r="S768">
        <v>49</v>
      </c>
      <c r="U768">
        <v>107</v>
      </c>
      <c r="V768">
        <v>66</v>
      </c>
      <c r="W768">
        <v>52</v>
      </c>
      <c r="X768">
        <v>51</v>
      </c>
      <c r="Y768">
        <v>53</v>
      </c>
      <c r="Z768">
        <v>50</v>
      </c>
      <c r="AA768">
        <v>116</v>
      </c>
      <c r="AB768">
        <v>114</v>
      </c>
      <c r="AJ768">
        <v>53.2</v>
      </c>
      <c r="AK768">
        <v>90</v>
      </c>
      <c r="AL768">
        <v>120</v>
      </c>
      <c r="AM768">
        <v>96</v>
      </c>
      <c r="AN768">
        <v>112</v>
      </c>
      <c r="AO768">
        <v>9</v>
      </c>
      <c r="AP768">
        <v>2</v>
      </c>
      <c r="AQ768">
        <v>4</v>
      </c>
      <c r="AX768">
        <v>15</v>
      </c>
      <c r="AY768">
        <v>15</v>
      </c>
      <c r="AZ768">
        <v>1.4999999999999999E-2</v>
      </c>
      <c r="BA768">
        <v>1</v>
      </c>
      <c r="BC768">
        <v>0.3</v>
      </c>
      <c r="BD768">
        <v>0.3</v>
      </c>
      <c r="BE768">
        <v>0.8</v>
      </c>
      <c r="BF768">
        <v>0.8</v>
      </c>
      <c r="BG768" t="s">
        <v>283</v>
      </c>
      <c r="BH768" t="s">
        <v>283</v>
      </c>
      <c r="BK768">
        <v>7</v>
      </c>
    </row>
    <row r="769" spans="1:63" hidden="1" x14ac:dyDescent="0.25">
      <c r="A769">
        <v>2021</v>
      </c>
      <c r="B769">
        <v>2</v>
      </c>
      <c r="C769" s="289">
        <v>44242</v>
      </c>
      <c r="D769">
        <v>418</v>
      </c>
      <c r="E769">
        <v>665</v>
      </c>
      <c r="F769">
        <v>4</v>
      </c>
      <c r="G769" t="s">
        <v>395</v>
      </c>
      <c r="H769" t="s">
        <v>396</v>
      </c>
      <c r="I769" t="s">
        <v>397</v>
      </c>
      <c r="J769">
        <v>1</v>
      </c>
      <c r="K769">
        <v>4</v>
      </c>
      <c r="L769">
        <v>110</v>
      </c>
      <c r="M769">
        <v>101.2</v>
      </c>
      <c r="N769">
        <v>118.8</v>
      </c>
      <c r="AK769">
        <v>20</v>
      </c>
      <c r="AL769">
        <v>180</v>
      </c>
      <c r="AZ769">
        <v>1.4999999999999999E-2</v>
      </c>
      <c r="BG769" t="s">
        <v>377</v>
      </c>
      <c r="BH769" t="s">
        <v>378</v>
      </c>
      <c r="BK769">
        <v>7</v>
      </c>
    </row>
    <row r="770" spans="1:63" ht="18.75" hidden="1" x14ac:dyDescent="0.25">
      <c r="A770">
        <v>2021</v>
      </c>
      <c r="B770">
        <v>2</v>
      </c>
      <c r="C770" s="289">
        <v>44242</v>
      </c>
      <c r="D770">
        <v>47</v>
      </c>
      <c r="E770">
        <v>122</v>
      </c>
      <c r="F770">
        <v>5</v>
      </c>
      <c r="G770" t="s">
        <v>163</v>
      </c>
      <c r="H770" t="s">
        <v>164</v>
      </c>
      <c r="I770" t="s">
        <v>165</v>
      </c>
      <c r="J770">
        <v>2</v>
      </c>
      <c r="K770">
        <v>1</v>
      </c>
      <c r="L770">
        <v>280</v>
      </c>
      <c r="M770">
        <v>267.39999999999998</v>
      </c>
      <c r="N770">
        <v>292.60000000000002</v>
      </c>
      <c r="O770">
        <v>310</v>
      </c>
      <c r="P770">
        <v>295</v>
      </c>
      <c r="Q770">
        <v>293</v>
      </c>
      <c r="R770">
        <v>285</v>
      </c>
      <c r="S770">
        <v>273</v>
      </c>
      <c r="T770">
        <v>101</v>
      </c>
      <c r="U770">
        <v>106</v>
      </c>
      <c r="V770">
        <v>286</v>
      </c>
      <c r="W770">
        <v>283</v>
      </c>
      <c r="X770">
        <v>277</v>
      </c>
      <c r="Y770">
        <v>252</v>
      </c>
      <c r="Z770">
        <v>273</v>
      </c>
      <c r="AA770">
        <v>101</v>
      </c>
      <c r="AB770">
        <v>98</v>
      </c>
      <c r="AJ770">
        <v>282.7</v>
      </c>
      <c r="AK770">
        <v>63</v>
      </c>
      <c r="AL770">
        <v>115</v>
      </c>
      <c r="AM770">
        <v>71</v>
      </c>
      <c r="AN770">
        <v>102</v>
      </c>
      <c r="AO770">
        <v>7</v>
      </c>
      <c r="AP770">
        <v>2</v>
      </c>
      <c r="AQ770">
        <v>6</v>
      </c>
      <c r="AX770">
        <v>15</v>
      </c>
      <c r="AY770">
        <v>915</v>
      </c>
      <c r="AZ770">
        <v>1.4999999999999999E-2</v>
      </c>
      <c r="BA770">
        <v>1.6E-2</v>
      </c>
      <c r="BC770">
        <v>0.1</v>
      </c>
      <c r="BD770">
        <v>3.3</v>
      </c>
      <c r="BE770">
        <v>4.2</v>
      </c>
      <c r="BF770">
        <v>258.7</v>
      </c>
      <c r="BG770" t="s">
        <v>153</v>
      </c>
      <c r="BH770" t="s">
        <v>154</v>
      </c>
      <c r="BI770" t="s">
        <v>166</v>
      </c>
      <c r="BJ770" t="s">
        <v>167</v>
      </c>
      <c r="BK770">
        <v>7</v>
      </c>
    </row>
    <row r="771" spans="1:63" ht="18.75" hidden="1" x14ac:dyDescent="0.25">
      <c r="A771">
        <v>2021</v>
      </c>
      <c r="B771">
        <v>2</v>
      </c>
      <c r="C771" s="289">
        <v>44242</v>
      </c>
      <c r="D771">
        <v>142</v>
      </c>
      <c r="E771">
        <v>280</v>
      </c>
      <c r="F771">
        <v>6</v>
      </c>
      <c r="G771" t="s">
        <v>297</v>
      </c>
      <c r="H771" t="s">
        <v>298</v>
      </c>
      <c r="I771" t="s">
        <v>144</v>
      </c>
      <c r="J771">
        <v>3</v>
      </c>
      <c r="K771">
        <v>2</v>
      </c>
      <c r="L771">
        <v>323</v>
      </c>
      <c r="M771">
        <v>300.39</v>
      </c>
      <c r="N771">
        <v>345.61</v>
      </c>
      <c r="O771">
        <v>359</v>
      </c>
      <c r="P771">
        <v>338</v>
      </c>
      <c r="T771">
        <v>129</v>
      </c>
      <c r="AJ771">
        <v>348.5</v>
      </c>
      <c r="AK771">
        <v>105</v>
      </c>
      <c r="AL771">
        <v>103</v>
      </c>
      <c r="AM771">
        <v>84</v>
      </c>
      <c r="AN771">
        <v>129</v>
      </c>
      <c r="AO771">
        <v>5</v>
      </c>
      <c r="AQ771">
        <v>1</v>
      </c>
      <c r="AX771">
        <v>6</v>
      </c>
      <c r="AY771">
        <v>306</v>
      </c>
      <c r="AZ771">
        <v>1.4999999999999999E-2</v>
      </c>
      <c r="BA771">
        <v>0.02</v>
      </c>
      <c r="BC771">
        <v>0</v>
      </c>
      <c r="BD771">
        <v>0.9</v>
      </c>
      <c r="BE771">
        <v>2.1</v>
      </c>
      <c r="BF771">
        <v>106.6</v>
      </c>
      <c r="BG771" t="s">
        <v>145</v>
      </c>
      <c r="BK771">
        <v>7</v>
      </c>
    </row>
    <row r="772" spans="1:63" ht="18.75" x14ac:dyDescent="0.25">
      <c r="A772">
        <v>2021</v>
      </c>
      <c r="B772">
        <v>2</v>
      </c>
      <c r="C772" s="289">
        <v>44242</v>
      </c>
      <c r="D772">
        <v>378</v>
      </c>
      <c r="E772">
        <v>440</v>
      </c>
      <c r="F772">
        <v>6</v>
      </c>
      <c r="G772" t="s">
        <v>224</v>
      </c>
      <c r="H772" t="s">
        <v>225</v>
      </c>
      <c r="I772" t="s">
        <v>144</v>
      </c>
      <c r="J772">
        <v>3</v>
      </c>
      <c r="K772">
        <v>2</v>
      </c>
      <c r="L772">
        <v>258</v>
      </c>
      <c r="M772">
        <v>239.94</v>
      </c>
      <c r="N772">
        <v>276.06</v>
      </c>
      <c r="Q772">
        <v>267</v>
      </c>
      <c r="R772">
        <v>238</v>
      </c>
      <c r="S772">
        <v>241</v>
      </c>
      <c r="U772">
        <v>117</v>
      </c>
      <c r="V772">
        <v>272</v>
      </c>
      <c r="W772">
        <v>252</v>
      </c>
      <c r="X772">
        <v>264</v>
      </c>
      <c r="Y772">
        <v>254</v>
      </c>
      <c r="Z772">
        <v>266</v>
      </c>
      <c r="AA772">
        <v>91</v>
      </c>
      <c r="AB772">
        <v>92</v>
      </c>
      <c r="AJ772">
        <v>256.8</v>
      </c>
      <c r="AK772">
        <v>90</v>
      </c>
      <c r="AL772">
        <v>120</v>
      </c>
      <c r="AM772">
        <v>108</v>
      </c>
      <c r="AN772">
        <v>100</v>
      </c>
      <c r="AO772">
        <v>7</v>
      </c>
      <c r="AP772">
        <v>3</v>
      </c>
      <c r="AQ772">
        <v>5</v>
      </c>
      <c r="AX772">
        <v>15</v>
      </c>
      <c r="AY772">
        <v>2355</v>
      </c>
      <c r="AZ772">
        <v>1.4999999999999999E-2</v>
      </c>
      <c r="BA772">
        <v>6.0000000000000001E-3</v>
      </c>
      <c r="BB772">
        <v>1</v>
      </c>
      <c r="BC772">
        <v>0.1</v>
      </c>
      <c r="BD772">
        <v>9.1</v>
      </c>
      <c r="BE772">
        <v>3.9</v>
      </c>
      <c r="BF772">
        <v>604.79999999999995</v>
      </c>
      <c r="BG772" t="s">
        <v>148</v>
      </c>
      <c r="BH772" t="s">
        <v>184</v>
      </c>
      <c r="BK772">
        <v>7</v>
      </c>
    </row>
    <row r="773" spans="1:63" ht="18.75" hidden="1" x14ac:dyDescent="0.25">
      <c r="A773">
        <v>2021</v>
      </c>
      <c r="B773">
        <v>2</v>
      </c>
      <c r="C773" s="289">
        <v>44242</v>
      </c>
      <c r="D773">
        <v>153</v>
      </c>
      <c r="E773">
        <v>422</v>
      </c>
      <c r="F773">
        <v>7</v>
      </c>
      <c r="G773" t="s">
        <v>398</v>
      </c>
      <c r="H773" t="s">
        <v>399</v>
      </c>
      <c r="I773" t="s">
        <v>144</v>
      </c>
      <c r="J773">
        <v>2</v>
      </c>
      <c r="K773">
        <v>3</v>
      </c>
      <c r="L773">
        <v>910</v>
      </c>
      <c r="M773">
        <v>846.3</v>
      </c>
      <c r="N773">
        <v>973.7</v>
      </c>
      <c r="O773">
        <v>1007</v>
      </c>
      <c r="P773">
        <v>923</v>
      </c>
      <c r="Q773">
        <v>908</v>
      </c>
      <c r="R773">
        <v>906</v>
      </c>
      <c r="S773">
        <v>940</v>
      </c>
      <c r="T773">
        <v>159</v>
      </c>
      <c r="U773">
        <v>155</v>
      </c>
      <c r="V773">
        <v>1030</v>
      </c>
      <c r="W773">
        <v>913</v>
      </c>
      <c r="X773">
        <v>906</v>
      </c>
      <c r="Y773">
        <v>901</v>
      </c>
      <c r="Z773">
        <v>934</v>
      </c>
      <c r="AA773">
        <v>176</v>
      </c>
      <c r="AB773">
        <v>176</v>
      </c>
      <c r="AJ773">
        <v>936.8</v>
      </c>
      <c r="AK773">
        <v>40</v>
      </c>
      <c r="AL773">
        <v>180</v>
      </c>
      <c r="AM773">
        <v>43</v>
      </c>
      <c r="AN773">
        <v>167</v>
      </c>
      <c r="AO773">
        <v>3</v>
      </c>
      <c r="AP773">
        <v>3</v>
      </c>
      <c r="AQ773">
        <v>4</v>
      </c>
      <c r="AX773">
        <v>11</v>
      </c>
      <c r="AY773">
        <v>2843</v>
      </c>
      <c r="AZ773">
        <v>1.4999999999999999E-2</v>
      </c>
      <c r="BA773">
        <v>4.0000000000000001E-3</v>
      </c>
      <c r="BB773">
        <v>1</v>
      </c>
      <c r="BC773">
        <v>0</v>
      </c>
      <c r="BD773">
        <v>3.1</v>
      </c>
      <c r="BE773">
        <v>10.3</v>
      </c>
      <c r="BF773">
        <v>2663.3</v>
      </c>
      <c r="BG773" t="s">
        <v>400</v>
      </c>
      <c r="BH773" t="s">
        <v>400</v>
      </c>
      <c r="BK773">
        <v>7</v>
      </c>
    </row>
    <row r="774" spans="1:63" ht="18.75" x14ac:dyDescent="0.25">
      <c r="A774">
        <v>2021</v>
      </c>
      <c r="B774">
        <v>2</v>
      </c>
      <c r="C774" s="289">
        <v>44242</v>
      </c>
      <c r="D774">
        <v>29</v>
      </c>
      <c r="E774">
        <v>81</v>
      </c>
      <c r="F774">
        <v>8</v>
      </c>
      <c r="G774" t="s">
        <v>401</v>
      </c>
      <c r="H774" t="s">
        <v>402</v>
      </c>
      <c r="I774" t="s">
        <v>144</v>
      </c>
      <c r="J774">
        <v>2</v>
      </c>
      <c r="K774">
        <v>3</v>
      </c>
      <c r="L774">
        <v>388</v>
      </c>
      <c r="M774">
        <v>360.84</v>
      </c>
      <c r="N774">
        <v>415.16</v>
      </c>
      <c r="Z774">
        <v>403</v>
      </c>
      <c r="AB774">
        <v>115</v>
      </c>
      <c r="AJ774">
        <v>403</v>
      </c>
      <c r="AK774">
        <v>60</v>
      </c>
      <c r="AL774">
        <v>120</v>
      </c>
      <c r="AM774">
        <v>63</v>
      </c>
      <c r="AN774">
        <v>115</v>
      </c>
      <c r="AO774">
        <v>2</v>
      </c>
      <c r="AP774">
        <v>1</v>
      </c>
      <c r="AQ774">
        <v>1</v>
      </c>
      <c r="AX774">
        <v>4</v>
      </c>
      <c r="AY774">
        <v>94</v>
      </c>
      <c r="AZ774">
        <v>1.4999999999999999E-2</v>
      </c>
      <c r="BA774">
        <v>4.2999999999999997E-2</v>
      </c>
      <c r="BC774">
        <v>0</v>
      </c>
      <c r="BD774">
        <v>0.2</v>
      </c>
      <c r="BE774">
        <v>1.6</v>
      </c>
      <c r="BF774">
        <v>37.9</v>
      </c>
      <c r="BG774" t="s">
        <v>148</v>
      </c>
      <c r="BH774" t="s">
        <v>187</v>
      </c>
      <c r="BI774" t="s">
        <v>403</v>
      </c>
      <c r="BK774">
        <v>7</v>
      </c>
    </row>
    <row r="775" spans="1:63" ht="18.75" hidden="1" x14ac:dyDescent="0.25">
      <c r="A775">
        <v>2021</v>
      </c>
      <c r="B775">
        <v>2</v>
      </c>
      <c r="C775" s="289">
        <v>44242</v>
      </c>
      <c r="D775">
        <v>382</v>
      </c>
      <c r="E775">
        <v>449</v>
      </c>
      <c r="F775">
        <v>8</v>
      </c>
      <c r="G775" t="s">
        <v>272</v>
      </c>
      <c r="H775" t="s">
        <v>273</v>
      </c>
      <c r="I775" t="s">
        <v>144</v>
      </c>
      <c r="J775">
        <v>3</v>
      </c>
      <c r="K775">
        <v>1</v>
      </c>
      <c r="L775">
        <v>46</v>
      </c>
      <c r="M775">
        <v>40.985999999999997</v>
      </c>
      <c r="N775">
        <v>50.048000000000002</v>
      </c>
      <c r="O775">
        <v>45</v>
      </c>
      <c r="P775">
        <v>43</v>
      </c>
      <c r="Q775">
        <v>46</v>
      </c>
      <c r="R775">
        <v>44</v>
      </c>
      <c r="S775">
        <v>45</v>
      </c>
      <c r="T775">
        <v>89</v>
      </c>
      <c r="U775">
        <v>85</v>
      </c>
      <c r="AJ775">
        <v>44.6</v>
      </c>
      <c r="AK775">
        <v>108</v>
      </c>
      <c r="AL775">
        <v>100</v>
      </c>
      <c r="AM775">
        <v>124</v>
      </c>
      <c r="AN775">
        <v>87</v>
      </c>
      <c r="AO775">
        <v>12</v>
      </c>
      <c r="AP775">
        <v>8</v>
      </c>
      <c r="AQ775">
        <v>10</v>
      </c>
      <c r="AX775">
        <v>30</v>
      </c>
      <c r="AY775">
        <v>2370</v>
      </c>
      <c r="AZ775">
        <v>1.4999999999999999E-2</v>
      </c>
      <c r="BA775">
        <v>1.2999999999999999E-2</v>
      </c>
      <c r="BB775">
        <v>1</v>
      </c>
      <c r="BC775">
        <v>0.7</v>
      </c>
      <c r="BD775">
        <v>51.5</v>
      </c>
      <c r="BE775">
        <v>1.3</v>
      </c>
      <c r="BF775">
        <v>105.7</v>
      </c>
      <c r="BG775" t="s">
        <v>153</v>
      </c>
      <c r="BH775" t="s">
        <v>154</v>
      </c>
      <c r="BI775" t="s">
        <v>274</v>
      </c>
      <c r="BJ775" t="s">
        <v>156</v>
      </c>
      <c r="BK775">
        <v>7</v>
      </c>
    </row>
    <row r="776" spans="1:63" ht="18.75" hidden="1" x14ac:dyDescent="0.25">
      <c r="A776">
        <v>2021</v>
      </c>
      <c r="B776">
        <v>2</v>
      </c>
      <c r="C776" s="289">
        <v>44242</v>
      </c>
      <c r="D776">
        <v>259</v>
      </c>
      <c r="E776">
        <v>183</v>
      </c>
      <c r="F776">
        <v>25</v>
      </c>
      <c r="G776" t="s">
        <v>393</v>
      </c>
      <c r="H776" t="s">
        <v>394</v>
      </c>
      <c r="I776" t="s">
        <v>360</v>
      </c>
      <c r="J776">
        <v>12</v>
      </c>
      <c r="K776">
        <v>1</v>
      </c>
      <c r="L776">
        <v>3</v>
      </c>
      <c r="M776">
        <v>2.79</v>
      </c>
      <c r="N776">
        <v>3.21</v>
      </c>
      <c r="O776">
        <v>2</v>
      </c>
      <c r="P776">
        <v>3</v>
      </c>
      <c r="Q776">
        <v>3</v>
      </c>
      <c r="R776">
        <v>3</v>
      </c>
      <c r="S776">
        <v>4</v>
      </c>
      <c r="T776">
        <v>105</v>
      </c>
      <c r="U776">
        <v>100</v>
      </c>
      <c r="V776">
        <v>2</v>
      </c>
      <c r="W776">
        <v>3</v>
      </c>
      <c r="X776">
        <v>3</v>
      </c>
      <c r="Y776">
        <v>3</v>
      </c>
      <c r="Z776">
        <v>3</v>
      </c>
      <c r="AA776">
        <v>125</v>
      </c>
      <c r="AB776">
        <v>125</v>
      </c>
      <c r="AJ776">
        <v>2.9</v>
      </c>
      <c r="AK776">
        <v>508</v>
      </c>
      <c r="AL776">
        <v>85</v>
      </c>
      <c r="AM776">
        <v>380</v>
      </c>
      <c r="AN776">
        <v>114</v>
      </c>
      <c r="AO776">
        <v>16</v>
      </c>
      <c r="AP776">
        <v>14</v>
      </c>
      <c r="AQ776">
        <v>18</v>
      </c>
      <c r="AS776">
        <v>5</v>
      </c>
      <c r="AX776">
        <v>53</v>
      </c>
      <c r="AY776">
        <v>6053</v>
      </c>
      <c r="AZ776">
        <v>0.02</v>
      </c>
      <c r="BA776">
        <v>8.9999999999999993E-3</v>
      </c>
      <c r="BB776">
        <v>1</v>
      </c>
      <c r="BC776">
        <v>17.7</v>
      </c>
      <c r="BD776">
        <v>2017.7</v>
      </c>
      <c r="BE776">
        <v>0.2</v>
      </c>
      <c r="BF776">
        <v>17.600000000000001</v>
      </c>
      <c r="BG776" t="s">
        <v>229</v>
      </c>
      <c r="BH776" t="s">
        <v>229</v>
      </c>
      <c r="BK776">
        <v>7</v>
      </c>
    </row>
    <row r="777" spans="1:63" ht="18.75" x14ac:dyDescent="0.25">
      <c r="A777">
        <v>2021</v>
      </c>
      <c r="B777">
        <v>2</v>
      </c>
      <c r="C777" s="289">
        <v>44242</v>
      </c>
      <c r="D777">
        <v>159</v>
      </c>
      <c r="E777">
        <v>299</v>
      </c>
      <c r="F777">
        <v>28</v>
      </c>
      <c r="G777" t="s">
        <v>181</v>
      </c>
      <c r="H777" t="s">
        <v>182</v>
      </c>
      <c r="I777" t="s">
        <v>183</v>
      </c>
      <c r="J777">
        <v>3</v>
      </c>
      <c r="K777">
        <v>2</v>
      </c>
      <c r="L777">
        <v>115</v>
      </c>
      <c r="M777">
        <v>106.95</v>
      </c>
      <c r="N777">
        <v>123.05</v>
      </c>
      <c r="O777">
        <v>116</v>
      </c>
      <c r="P777">
        <v>110</v>
      </c>
      <c r="Q777">
        <v>109</v>
      </c>
      <c r="R777">
        <v>106</v>
      </c>
      <c r="S777">
        <v>109</v>
      </c>
      <c r="T777">
        <v>116</v>
      </c>
      <c r="U777">
        <v>113</v>
      </c>
      <c r="V777">
        <v>104</v>
      </c>
      <c r="W777">
        <v>109</v>
      </c>
      <c r="X777">
        <v>112</v>
      </c>
      <c r="Y777">
        <v>117</v>
      </c>
      <c r="Z777">
        <v>119</v>
      </c>
      <c r="AA777">
        <v>112</v>
      </c>
      <c r="AB777">
        <v>112</v>
      </c>
      <c r="AJ777">
        <v>111.1</v>
      </c>
      <c r="AK777">
        <v>70</v>
      </c>
      <c r="AL777">
        <v>154</v>
      </c>
      <c r="AM777">
        <v>95</v>
      </c>
      <c r="AN777">
        <v>113</v>
      </c>
      <c r="AO777">
        <v>7</v>
      </c>
      <c r="AP777">
        <v>6</v>
      </c>
      <c r="AQ777">
        <v>3</v>
      </c>
      <c r="AS777">
        <v>5</v>
      </c>
      <c r="AX777">
        <v>20</v>
      </c>
      <c r="AY777">
        <v>2204</v>
      </c>
      <c r="AZ777">
        <v>0.02</v>
      </c>
      <c r="BA777">
        <v>8.9999999999999993E-3</v>
      </c>
      <c r="BB777">
        <v>1</v>
      </c>
      <c r="BC777">
        <v>0.2</v>
      </c>
      <c r="BD777">
        <v>19.2</v>
      </c>
      <c r="BE777">
        <v>2.2000000000000002</v>
      </c>
      <c r="BF777">
        <v>244.9</v>
      </c>
      <c r="BG777" t="s">
        <v>148</v>
      </c>
      <c r="BH777" t="s">
        <v>184</v>
      </c>
      <c r="BK777">
        <v>7</v>
      </c>
    </row>
    <row r="778" spans="1:63" ht="18.75" hidden="1" x14ac:dyDescent="0.25">
      <c r="A778">
        <v>2021</v>
      </c>
      <c r="B778">
        <v>2</v>
      </c>
      <c r="C778" s="289">
        <v>44242</v>
      </c>
      <c r="D778">
        <v>123</v>
      </c>
      <c r="E778">
        <v>645</v>
      </c>
      <c r="F778">
        <v>34</v>
      </c>
      <c r="G778" t="s">
        <v>226</v>
      </c>
      <c r="H778" t="s">
        <v>227</v>
      </c>
      <c r="I778" t="s">
        <v>228</v>
      </c>
      <c r="J778">
        <v>4</v>
      </c>
      <c r="K778">
        <v>1</v>
      </c>
      <c r="L778">
        <v>133</v>
      </c>
      <c r="M778">
        <v>123.69</v>
      </c>
      <c r="N778">
        <v>142.31</v>
      </c>
      <c r="Q778">
        <v>172</v>
      </c>
      <c r="R778">
        <v>185</v>
      </c>
      <c r="U778">
        <v>153</v>
      </c>
      <c r="V778">
        <v>186</v>
      </c>
      <c r="AA778">
        <v>241</v>
      </c>
      <c r="AJ778">
        <v>181</v>
      </c>
      <c r="AK778">
        <v>80</v>
      </c>
      <c r="AL778">
        <v>180</v>
      </c>
      <c r="AM778">
        <v>73</v>
      </c>
      <c r="AN778">
        <v>197</v>
      </c>
      <c r="AO778">
        <v>12</v>
      </c>
      <c r="AP778">
        <v>2</v>
      </c>
      <c r="AQ778">
        <v>4</v>
      </c>
      <c r="AV778">
        <v>25</v>
      </c>
      <c r="AX778">
        <v>43</v>
      </c>
      <c r="AY778">
        <v>563</v>
      </c>
      <c r="AZ778">
        <v>0.02</v>
      </c>
      <c r="BA778">
        <v>7.5999999999999998E-2</v>
      </c>
      <c r="BC778">
        <v>0.3</v>
      </c>
      <c r="BD778">
        <v>4.2</v>
      </c>
      <c r="BE778">
        <v>7.8</v>
      </c>
      <c r="BF778">
        <v>101.9</v>
      </c>
      <c r="BG778" t="s">
        <v>229</v>
      </c>
      <c r="BH778" t="s">
        <v>229</v>
      </c>
      <c r="BK778">
        <v>7</v>
      </c>
    </row>
    <row r="779" spans="1:63" ht="18.75" x14ac:dyDescent="0.25">
      <c r="A779">
        <v>2021</v>
      </c>
      <c r="B779">
        <v>2</v>
      </c>
      <c r="C779" s="289">
        <v>44242</v>
      </c>
      <c r="D779">
        <v>334</v>
      </c>
      <c r="E779">
        <v>254</v>
      </c>
      <c r="F779">
        <v>49</v>
      </c>
      <c r="G779" t="s">
        <v>189</v>
      </c>
      <c r="H779" t="s">
        <v>190</v>
      </c>
      <c r="I779" t="s">
        <v>191</v>
      </c>
      <c r="J779">
        <v>4</v>
      </c>
      <c r="K779">
        <v>2</v>
      </c>
      <c r="L779">
        <v>203</v>
      </c>
      <c r="M779">
        <v>188.79</v>
      </c>
      <c r="N779">
        <v>217.21</v>
      </c>
      <c r="O779">
        <v>219</v>
      </c>
      <c r="P779">
        <v>204</v>
      </c>
      <c r="Q779">
        <v>209</v>
      </c>
      <c r="R779">
        <v>200</v>
      </c>
      <c r="S779">
        <v>213</v>
      </c>
      <c r="T779">
        <v>137</v>
      </c>
      <c r="U779">
        <v>135</v>
      </c>
      <c r="V779">
        <v>198</v>
      </c>
      <c r="W779">
        <v>201</v>
      </c>
      <c r="X779">
        <v>208</v>
      </c>
      <c r="Y779">
        <v>200</v>
      </c>
      <c r="Z779">
        <v>193</v>
      </c>
      <c r="AA779">
        <v>141</v>
      </c>
      <c r="AB779">
        <v>136</v>
      </c>
      <c r="AJ779">
        <v>204.5</v>
      </c>
      <c r="AK779">
        <v>88</v>
      </c>
      <c r="AL779">
        <v>164</v>
      </c>
      <c r="AM779">
        <v>105</v>
      </c>
      <c r="AN779">
        <v>137</v>
      </c>
      <c r="AO779">
        <v>8</v>
      </c>
      <c r="AP779">
        <v>4</v>
      </c>
      <c r="AQ779">
        <v>9</v>
      </c>
      <c r="AX779">
        <v>21</v>
      </c>
      <c r="AY779">
        <v>2121</v>
      </c>
      <c r="AZ779">
        <v>0.02</v>
      </c>
      <c r="BA779">
        <v>0.01</v>
      </c>
      <c r="BB779">
        <v>1</v>
      </c>
      <c r="BC779">
        <v>0.1</v>
      </c>
      <c r="BD779">
        <v>10.4</v>
      </c>
      <c r="BE779">
        <v>4.3</v>
      </c>
      <c r="BF779">
        <v>433.7</v>
      </c>
      <c r="BG779" t="s">
        <v>148</v>
      </c>
      <c r="BH779" t="s">
        <v>184</v>
      </c>
      <c r="BI779" t="s">
        <v>192</v>
      </c>
      <c r="BK779">
        <v>7</v>
      </c>
    </row>
    <row r="780" spans="1:63" ht="18.75" hidden="1" x14ac:dyDescent="0.25">
      <c r="A780">
        <v>2021</v>
      </c>
      <c r="B780">
        <v>2</v>
      </c>
      <c r="C780" s="289">
        <v>44243</v>
      </c>
      <c r="D780">
        <v>137</v>
      </c>
      <c r="E780">
        <v>273</v>
      </c>
      <c r="F780">
        <v>2</v>
      </c>
      <c r="G780" t="s">
        <v>242</v>
      </c>
      <c r="H780" t="s">
        <v>243</v>
      </c>
      <c r="I780" t="s">
        <v>144</v>
      </c>
      <c r="J780">
        <v>3</v>
      </c>
      <c r="K780">
        <v>2</v>
      </c>
      <c r="L780">
        <v>564</v>
      </c>
      <c r="M780">
        <v>524.52</v>
      </c>
      <c r="N780">
        <v>603.48</v>
      </c>
      <c r="O780">
        <v>648</v>
      </c>
      <c r="P780">
        <v>600</v>
      </c>
      <c r="Q780">
        <v>593</v>
      </c>
      <c r="R780">
        <v>585</v>
      </c>
      <c r="S780">
        <v>601</v>
      </c>
      <c r="T780">
        <v>142</v>
      </c>
      <c r="U780">
        <v>145</v>
      </c>
      <c r="V780">
        <v>612</v>
      </c>
      <c r="W780">
        <v>601</v>
      </c>
      <c r="X780">
        <v>581</v>
      </c>
      <c r="Y780">
        <v>595</v>
      </c>
      <c r="Z780">
        <v>580</v>
      </c>
      <c r="AA780">
        <v>153</v>
      </c>
      <c r="AB780">
        <v>151</v>
      </c>
      <c r="AJ780">
        <v>599.6</v>
      </c>
      <c r="AK780">
        <v>93</v>
      </c>
      <c r="AL780">
        <v>116</v>
      </c>
      <c r="AM780">
        <v>73</v>
      </c>
      <c r="AN780">
        <v>148</v>
      </c>
      <c r="AO780">
        <v>5</v>
      </c>
      <c r="AQ780">
        <v>2</v>
      </c>
      <c r="AX780">
        <v>7</v>
      </c>
      <c r="AY780">
        <v>763</v>
      </c>
      <c r="AZ780">
        <v>1.4999999999999999E-2</v>
      </c>
      <c r="BA780">
        <v>8.9999999999999993E-3</v>
      </c>
      <c r="BB780">
        <v>1</v>
      </c>
      <c r="BC780">
        <v>0</v>
      </c>
      <c r="BD780">
        <v>1.4</v>
      </c>
      <c r="BE780">
        <v>4.2</v>
      </c>
      <c r="BF780">
        <v>457.5</v>
      </c>
      <c r="BG780" t="s">
        <v>145</v>
      </c>
      <c r="BK780">
        <v>7</v>
      </c>
    </row>
    <row r="781" spans="1:63" x14ac:dyDescent="0.25">
      <c r="A781">
        <v>2021</v>
      </c>
      <c r="B781">
        <v>2</v>
      </c>
      <c r="C781" s="289">
        <v>44243</v>
      </c>
      <c r="D781">
        <v>406</v>
      </c>
      <c r="E781">
        <v>623</v>
      </c>
      <c r="F781">
        <v>3</v>
      </c>
      <c r="G781" t="s">
        <v>212</v>
      </c>
      <c r="H781" t="s">
        <v>213</v>
      </c>
      <c r="I781" t="s">
        <v>144</v>
      </c>
      <c r="J781">
        <v>1</v>
      </c>
      <c r="K781">
        <v>5</v>
      </c>
      <c r="L781">
        <v>599</v>
      </c>
      <c r="M781">
        <v>551.02009999999996</v>
      </c>
      <c r="N781">
        <v>646.97990000000004</v>
      </c>
      <c r="AK781">
        <v>18</v>
      </c>
      <c r="AL781">
        <v>200</v>
      </c>
      <c r="AO781">
        <v>2</v>
      </c>
      <c r="AQ781">
        <v>3</v>
      </c>
      <c r="AX781">
        <v>5</v>
      </c>
      <c r="AY781">
        <v>65</v>
      </c>
      <c r="AZ781">
        <v>1.4999999999999999E-2</v>
      </c>
      <c r="BA781">
        <v>7.6999999999999999E-2</v>
      </c>
      <c r="BC781">
        <v>0</v>
      </c>
      <c r="BD781">
        <v>0.1</v>
      </c>
      <c r="BG781" t="s">
        <v>148</v>
      </c>
      <c r="BH781" t="s">
        <v>149</v>
      </c>
      <c r="BI781" t="s">
        <v>214</v>
      </c>
      <c r="BK781">
        <v>7</v>
      </c>
    </row>
    <row r="782" spans="1:63" x14ac:dyDescent="0.25">
      <c r="A782">
        <v>2021</v>
      </c>
      <c r="B782">
        <v>2</v>
      </c>
      <c r="C782" s="289">
        <v>44243</v>
      </c>
      <c r="D782">
        <v>406</v>
      </c>
      <c r="E782">
        <v>624</v>
      </c>
      <c r="F782">
        <v>3</v>
      </c>
      <c r="G782" t="s">
        <v>215</v>
      </c>
      <c r="H782" t="s">
        <v>216</v>
      </c>
      <c r="I782" t="s">
        <v>144</v>
      </c>
      <c r="J782">
        <v>1</v>
      </c>
      <c r="K782">
        <v>5</v>
      </c>
      <c r="L782">
        <v>374</v>
      </c>
      <c r="M782">
        <v>344.04259999999999</v>
      </c>
      <c r="N782">
        <v>403.95740000000001</v>
      </c>
      <c r="AK782">
        <v>18</v>
      </c>
      <c r="AL782">
        <v>200</v>
      </c>
      <c r="AO782">
        <v>1</v>
      </c>
      <c r="AQ782">
        <v>1</v>
      </c>
      <c r="AX782">
        <v>2</v>
      </c>
      <c r="AY782">
        <v>62</v>
      </c>
      <c r="AZ782">
        <v>1.4999999999999999E-2</v>
      </c>
      <c r="BA782">
        <v>3.2000000000000001E-2</v>
      </c>
      <c r="BC782">
        <v>0</v>
      </c>
      <c r="BD782">
        <v>0.2</v>
      </c>
      <c r="BG782" t="s">
        <v>148</v>
      </c>
      <c r="BH782" t="s">
        <v>149</v>
      </c>
      <c r="BI782" t="s">
        <v>217</v>
      </c>
      <c r="BK782">
        <v>7</v>
      </c>
    </row>
    <row r="783" spans="1:63" x14ac:dyDescent="0.25">
      <c r="A783">
        <v>2021</v>
      </c>
      <c r="B783">
        <v>2</v>
      </c>
      <c r="C783" s="289">
        <v>44243</v>
      </c>
      <c r="D783">
        <v>406</v>
      </c>
      <c r="E783">
        <v>625</v>
      </c>
      <c r="F783">
        <v>3</v>
      </c>
      <c r="G783" t="s">
        <v>218</v>
      </c>
      <c r="H783" t="s">
        <v>219</v>
      </c>
      <c r="I783" t="s">
        <v>144</v>
      </c>
      <c r="J783">
        <v>1</v>
      </c>
      <c r="K783">
        <v>5</v>
      </c>
      <c r="L783">
        <v>140</v>
      </c>
      <c r="M783">
        <v>129.01</v>
      </c>
      <c r="N783">
        <v>150.99</v>
      </c>
      <c r="AK783">
        <v>18</v>
      </c>
      <c r="AL783">
        <v>200</v>
      </c>
      <c r="AO783">
        <v>2</v>
      </c>
      <c r="AQ783">
        <v>1</v>
      </c>
      <c r="AX783">
        <v>3</v>
      </c>
      <c r="AY783">
        <v>63</v>
      </c>
      <c r="AZ783">
        <v>1.4999999999999999E-2</v>
      </c>
      <c r="BA783">
        <v>4.8000000000000001E-2</v>
      </c>
      <c r="BC783">
        <v>0</v>
      </c>
      <c r="BD783">
        <v>0.5</v>
      </c>
      <c r="BG783" t="s">
        <v>148</v>
      </c>
      <c r="BH783" t="s">
        <v>149</v>
      </c>
      <c r="BI783" t="s">
        <v>217</v>
      </c>
      <c r="BK783">
        <v>7</v>
      </c>
    </row>
    <row r="784" spans="1:63" x14ac:dyDescent="0.25">
      <c r="A784">
        <v>2021</v>
      </c>
      <c r="B784">
        <v>2</v>
      </c>
      <c r="C784" s="289">
        <v>44243</v>
      </c>
      <c r="D784">
        <v>406</v>
      </c>
      <c r="E784">
        <v>626</v>
      </c>
      <c r="F784">
        <v>3</v>
      </c>
      <c r="G784" t="s">
        <v>220</v>
      </c>
      <c r="H784" t="s">
        <v>221</v>
      </c>
      <c r="I784" t="s">
        <v>144</v>
      </c>
      <c r="J784">
        <v>1</v>
      </c>
      <c r="K784">
        <v>5</v>
      </c>
      <c r="L784">
        <v>138</v>
      </c>
      <c r="M784">
        <v>127.029</v>
      </c>
      <c r="N784">
        <v>148.971</v>
      </c>
      <c r="AK784">
        <v>18</v>
      </c>
      <c r="AL784">
        <v>200</v>
      </c>
      <c r="AO784">
        <v>3</v>
      </c>
      <c r="AQ784">
        <v>2</v>
      </c>
      <c r="AX784">
        <v>5</v>
      </c>
      <c r="AY784">
        <v>65</v>
      </c>
      <c r="AZ784">
        <v>1.4999999999999999E-2</v>
      </c>
      <c r="BA784">
        <v>7.6999999999999999E-2</v>
      </c>
      <c r="BC784">
        <v>0</v>
      </c>
      <c r="BD784">
        <v>0.5</v>
      </c>
      <c r="BG784" t="s">
        <v>148</v>
      </c>
      <c r="BH784" t="s">
        <v>149</v>
      </c>
      <c r="BI784" t="s">
        <v>217</v>
      </c>
      <c r="BK784">
        <v>7</v>
      </c>
    </row>
    <row r="785" spans="1:63" ht="18.75" hidden="1" x14ac:dyDescent="0.25">
      <c r="A785">
        <v>2021</v>
      </c>
      <c r="B785">
        <v>2</v>
      </c>
      <c r="C785" s="289">
        <v>44243</v>
      </c>
      <c r="D785">
        <v>421</v>
      </c>
      <c r="E785">
        <v>667</v>
      </c>
      <c r="F785">
        <v>3</v>
      </c>
      <c r="G785" t="s">
        <v>404</v>
      </c>
      <c r="H785" t="s">
        <v>405</v>
      </c>
      <c r="L785">
        <v>1630.2</v>
      </c>
      <c r="M785">
        <v>1534.0182</v>
      </c>
      <c r="N785">
        <v>1745.9441999999999</v>
      </c>
      <c r="R785">
        <v>1553</v>
      </c>
      <c r="S785">
        <v>1540</v>
      </c>
      <c r="U785">
        <v>184</v>
      </c>
      <c r="V785">
        <v>1667</v>
      </c>
      <c r="W785">
        <v>1636</v>
      </c>
      <c r="X785">
        <v>1590</v>
      </c>
      <c r="Y785">
        <v>1607</v>
      </c>
      <c r="Z785">
        <v>1551</v>
      </c>
      <c r="AA785">
        <v>183</v>
      </c>
      <c r="AB785">
        <v>180</v>
      </c>
      <c r="AJ785">
        <v>1592</v>
      </c>
      <c r="AK785">
        <v>20</v>
      </c>
      <c r="AM785">
        <v>20</v>
      </c>
      <c r="AN785">
        <v>182</v>
      </c>
      <c r="AO785">
        <v>3</v>
      </c>
      <c r="AQ785">
        <v>1</v>
      </c>
      <c r="AS785">
        <v>1</v>
      </c>
      <c r="AX785">
        <v>5</v>
      </c>
      <c r="AY785">
        <v>5</v>
      </c>
      <c r="AZ785">
        <v>1.4999999999999999E-2</v>
      </c>
      <c r="BA785">
        <v>1</v>
      </c>
      <c r="BC785">
        <v>0</v>
      </c>
      <c r="BD785">
        <v>0</v>
      </c>
      <c r="BE785">
        <v>8</v>
      </c>
      <c r="BF785">
        <v>8</v>
      </c>
      <c r="BJ785" t="s">
        <v>156</v>
      </c>
      <c r="BK785">
        <v>7</v>
      </c>
    </row>
    <row r="786" spans="1:63" ht="18.75" hidden="1" x14ac:dyDescent="0.25">
      <c r="A786">
        <v>2021</v>
      </c>
      <c r="B786">
        <v>2</v>
      </c>
      <c r="C786" s="289">
        <v>44243</v>
      </c>
      <c r="D786">
        <v>395</v>
      </c>
      <c r="E786">
        <v>607</v>
      </c>
      <c r="F786">
        <v>4</v>
      </c>
      <c r="G786" t="s">
        <v>281</v>
      </c>
      <c r="H786" t="s">
        <v>282</v>
      </c>
      <c r="I786" t="s">
        <v>144</v>
      </c>
      <c r="J786">
        <v>3</v>
      </c>
      <c r="K786">
        <v>3</v>
      </c>
      <c r="L786">
        <v>120</v>
      </c>
      <c r="M786">
        <v>111.6</v>
      </c>
      <c r="N786">
        <v>128.4</v>
      </c>
      <c r="O786">
        <v>125</v>
      </c>
      <c r="P786">
        <v>120</v>
      </c>
      <c r="Q786">
        <v>117</v>
      </c>
      <c r="R786">
        <v>113</v>
      </c>
      <c r="S786">
        <v>118</v>
      </c>
      <c r="T786">
        <v>104</v>
      </c>
      <c r="U786">
        <v>102</v>
      </c>
      <c r="V786">
        <v>123</v>
      </c>
      <c r="W786">
        <v>122</v>
      </c>
      <c r="X786">
        <v>125</v>
      </c>
      <c r="Y786">
        <v>120</v>
      </c>
      <c r="Z786">
        <v>123</v>
      </c>
      <c r="AA786">
        <v>110</v>
      </c>
      <c r="AB786">
        <v>111</v>
      </c>
      <c r="AJ786">
        <v>120.6</v>
      </c>
      <c r="AK786">
        <v>90</v>
      </c>
      <c r="AL786">
        <v>120</v>
      </c>
      <c r="AM786">
        <v>101</v>
      </c>
      <c r="AN786">
        <v>107</v>
      </c>
      <c r="AO786">
        <v>1</v>
      </c>
      <c r="AQ786">
        <v>6</v>
      </c>
      <c r="AX786">
        <v>7</v>
      </c>
      <c r="AY786">
        <v>1375</v>
      </c>
      <c r="AZ786">
        <v>1.4999999999999999E-2</v>
      </c>
      <c r="BA786">
        <v>5.0000000000000001E-3</v>
      </c>
      <c r="BB786">
        <v>1</v>
      </c>
      <c r="BC786">
        <v>0.1</v>
      </c>
      <c r="BD786">
        <v>11.5</v>
      </c>
      <c r="BE786">
        <v>0.8</v>
      </c>
      <c r="BF786">
        <v>165.8</v>
      </c>
      <c r="BG786" t="s">
        <v>283</v>
      </c>
      <c r="BH786" t="s">
        <v>283</v>
      </c>
      <c r="BK786">
        <v>7</v>
      </c>
    </row>
    <row r="787" spans="1:63" ht="18.75" hidden="1" x14ac:dyDescent="0.25">
      <c r="A787">
        <v>2021</v>
      </c>
      <c r="B787">
        <v>2</v>
      </c>
      <c r="C787" s="289">
        <v>44243</v>
      </c>
      <c r="D787">
        <v>395</v>
      </c>
      <c r="E787">
        <v>608</v>
      </c>
      <c r="F787">
        <v>4</v>
      </c>
      <c r="G787" t="s">
        <v>284</v>
      </c>
      <c r="H787" t="s">
        <v>285</v>
      </c>
      <c r="I787" t="s">
        <v>144</v>
      </c>
      <c r="J787">
        <v>3</v>
      </c>
      <c r="K787">
        <v>3</v>
      </c>
      <c r="L787">
        <v>110</v>
      </c>
      <c r="M787">
        <v>102.3</v>
      </c>
      <c r="N787">
        <v>117.7</v>
      </c>
      <c r="O787">
        <v>103</v>
      </c>
      <c r="P787">
        <v>106</v>
      </c>
      <c r="Q787">
        <v>109</v>
      </c>
      <c r="R787">
        <v>105</v>
      </c>
      <c r="S787">
        <v>107</v>
      </c>
      <c r="T787">
        <v>104</v>
      </c>
      <c r="U787">
        <v>102</v>
      </c>
      <c r="V787">
        <v>112</v>
      </c>
      <c r="W787">
        <v>107</v>
      </c>
      <c r="X787">
        <v>112</v>
      </c>
      <c r="Y787">
        <v>106</v>
      </c>
      <c r="Z787">
        <v>110</v>
      </c>
      <c r="AA787">
        <v>110</v>
      </c>
      <c r="AB787">
        <v>111</v>
      </c>
      <c r="AJ787">
        <v>107.7</v>
      </c>
      <c r="AK787">
        <v>90</v>
      </c>
      <c r="AL787">
        <v>120</v>
      </c>
      <c r="AM787">
        <v>101</v>
      </c>
      <c r="AN787">
        <v>107</v>
      </c>
      <c r="AO787">
        <v>3</v>
      </c>
      <c r="AQ787">
        <v>4</v>
      </c>
      <c r="AX787">
        <v>7</v>
      </c>
      <c r="AY787">
        <v>1375</v>
      </c>
      <c r="AZ787">
        <v>1.4999999999999999E-2</v>
      </c>
      <c r="BA787">
        <v>5.0000000000000001E-3</v>
      </c>
      <c r="BB787">
        <v>1</v>
      </c>
      <c r="BC787">
        <v>0.1</v>
      </c>
      <c r="BD787">
        <v>12.5</v>
      </c>
      <c r="BE787">
        <v>0.8</v>
      </c>
      <c r="BF787">
        <v>148.1</v>
      </c>
      <c r="BG787" t="s">
        <v>283</v>
      </c>
      <c r="BH787" t="s">
        <v>283</v>
      </c>
      <c r="BK787">
        <v>7</v>
      </c>
    </row>
    <row r="788" spans="1:63" ht="18.75" hidden="1" x14ac:dyDescent="0.25">
      <c r="A788">
        <v>2021</v>
      </c>
      <c r="B788">
        <v>2</v>
      </c>
      <c r="C788" s="289">
        <v>44243</v>
      </c>
      <c r="D788">
        <v>395</v>
      </c>
      <c r="E788">
        <v>609</v>
      </c>
      <c r="F788">
        <v>4</v>
      </c>
      <c r="G788" t="s">
        <v>286</v>
      </c>
      <c r="H788" t="s">
        <v>287</v>
      </c>
      <c r="I788" t="s">
        <v>144</v>
      </c>
      <c r="J788">
        <v>3</v>
      </c>
      <c r="K788">
        <v>3</v>
      </c>
      <c r="L788">
        <v>50</v>
      </c>
      <c r="M788">
        <v>46.5</v>
      </c>
      <c r="N788">
        <v>53.5</v>
      </c>
      <c r="O788">
        <v>59</v>
      </c>
      <c r="P788">
        <v>53</v>
      </c>
      <c r="Q788">
        <v>50</v>
      </c>
      <c r="R788">
        <v>49</v>
      </c>
      <c r="S788">
        <v>49</v>
      </c>
      <c r="T788">
        <v>104</v>
      </c>
      <c r="U788">
        <v>102</v>
      </c>
      <c r="V788">
        <v>51</v>
      </c>
      <c r="W788">
        <v>50</v>
      </c>
      <c r="X788">
        <v>48</v>
      </c>
      <c r="Y788">
        <v>46</v>
      </c>
      <c r="Z788">
        <v>52</v>
      </c>
      <c r="AA788">
        <v>110</v>
      </c>
      <c r="AB788">
        <v>111</v>
      </c>
      <c r="AJ788">
        <v>50.7</v>
      </c>
      <c r="AK788">
        <v>90</v>
      </c>
      <c r="AL788">
        <v>120</v>
      </c>
      <c r="AM788">
        <v>101</v>
      </c>
      <c r="AN788">
        <v>107</v>
      </c>
      <c r="AO788">
        <v>2</v>
      </c>
      <c r="AP788">
        <v>3</v>
      </c>
      <c r="AQ788">
        <v>3</v>
      </c>
      <c r="AX788">
        <v>8</v>
      </c>
      <c r="AY788">
        <v>1376</v>
      </c>
      <c r="AZ788">
        <v>1.4999999999999999E-2</v>
      </c>
      <c r="BA788">
        <v>6.0000000000000001E-3</v>
      </c>
      <c r="BB788">
        <v>1</v>
      </c>
      <c r="BC788">
        <v>0.2</v>
      </c>
      <c r="BD788">
        <v>27.5</v>
      </c>
      <c r="BE788">
        <v>0.4</v>
      </c>
      <c r="BF788">
        <v>69.8</v>
      </c>
      <c r="BG788" t="s">
        <v>283</v>
      </c>
      <c r="BH788" t="s">
        <v>283</v>
      </c>
      <c r="BK788">
        <v>7</v>
      </c>
    </row>
    <row r="789" spans="1:63" ht="18.75" hidden="1" x14ac:dyDescent="0.25">
      <c r="A789">
        <v>2021</v>
      </c>
      <c r="B789">
        <v>2</v>
      </c>
      <c r="C789" s="289">
        <v>44243</v>
      </c>
      <c r="D789">
        <v>47</v>
      </c>
      <c r="E789">
        <v>122</v>
      </c>
      <c r="F789">
        <v>5</v>
      </c>
      <c r="G789" t="s">
        <v>163</v>
      </c>
      <c r="H789" t="s">
        <v>164</v>
      </c>
      <c r="I789" t="s">
        <v>165</v>
      </c>
      <c r="J789">
        <v>2</v>
      </c>
      <c r="K789">
        <v>1</v>
      </c>
      <c r="L789">
        <v>280</v>
      </c>
      <c r="M789">
        <v>267.39999999999998</v>
      </c>
      <c r="N789">
        <v>292.60000000000002</v>
      </c>
      <c r="O789">
        <v>265</v>
      </c>
      <c r="P789">
        <v>275</v>
      </c>
      <c r="T789">
        <v>101</v>
      </c>
      <c r="AJ789">
        <v>270</v>
      </c>
      <c r="AK789">
        <v>63</v>
      </c>
      <c r="AL789">
        <v>115</v>
      </c>
      <c r="AM789">
        <v>71</v>
      </c>
      <c r="AN789">
        <v>101</v>
      </c>
      <c r="AO789">
        <v>2</v>
      </c>
      <c r="AQ789">
        <v>3</v>
      </c>
      <c r="AX789">
        <v>5</v>
      </c>
      <c r="AY789">
        <v>5</v>
      </c>
      <c r="AZ789">
        <v>1.4999999999999999E-2</v>
      </c>
      <c r="BA789">
        <v>1</v>
      </c>
      <c r="BC789">
        <v>0</v>
      </c>
      <c r="BD789">
        <v>0</v>
      </c>
      <c r="BE789">
        <v>1.4</v>
      </c>
      <c r="BF789">
        <v>1.4</v>
      </c>
      <c r="BG789" t="s">
        <v>153</v>
      </c>
      <c r="BH789" t="s">
        <v>154</v>
      </c>
      <c r="BI789" t="s">
        <v>166</v>
      </c>
      <c r="BJ789" t="s">
        <v>167</v>
      </c>
      <c r="BK789">
        <v>7</v>
      </c>
    </row>
    <row r="790" spans="1:63" ht="18.75" hidden="1" x14ac:dyDescent="0.25">
      <c r="A790">
        <v>2021</v>
      </c>
      <c r="B790">
        <v>2</v>
      </c>
      <c r="C790" s="289">
        <v>44243</v>
      </c>
      <c r="D790">
        <v>418</v>
      </c>
      <c r="E790">
        <v>662</v>
      </c>
      <c r="F790">
        <v>5</v>
      </c>
      <c r="G790" t="s">
        <v>406</v>
      </c>
      <c r="H790" t="s">
        <v>407</v>
      </c>
      <c r="I790" t="s">
        <v>397</v>
      </c>
      <c r="J790">
        <v>1</v>
      </c>
      <c r="K790">
        <v>4</v>
      </c>
      <c r="L790">
        <v>386</v>
      </c>
      <c r="M790">
        <v>355.12</v>
      </c>
      <c r="N790">
        <v>416.88</v>
      </c>
      <c r="S790">
        <v>426</v>
      </c>
      <c r="U790">
        <v>164</v>
      </c>
      <c r="AJ790">
        <v>426</v>
      </c>
      <c r="AK790">
        <v>20</v>
      </c>
      <c r="AL790">
        <v>180</v>
      </c>
      <c r="AM790">
        <v>22</v>
      </c>
      <c r="AN790">
        <v>164</v>
      </c>
      <c r="AZ790">
        <v>1.4999999999999999E-2</v>
      </c>
      <c r="BG790" t="s">
        <v>377</v>
      </c>
      <c r="BH790" t="s">
        <v>378</v>
      </c>
      <c r="BK790">
        <v>7</v>
      </c>
    </row>
    <row r="791" spans="1:63" ht="18.75" hidden="1" x14ac:dyDescent="0.25">
      <c r="A791">
        <v>2021</v>
      </c>
      <c r="B791">
        <v>2</v>
      </c>
      <c r="C791" s="289">
        <v>44243</v>
      </c>
      <c r="D791">
        <v>418</v>
      </c>
      <c r="E791">
        <v>663</v>
      </c>
      <c r="F791">
        <v>5</v>
      </c>
      <c r="G791" t="s">
        <v>408</v>
      </c>
      <c r="H791" t="s">
        <v>409</v>
      </c>
      <c r="I791" t="s">
        <v>397</v>
      </c>
      <c r="J791">
        <v>1</v>
      </c>
      <c r="K791">
        <v>4</v>
      </c>
      <c r="L791">
        <v>341</v>
      </c>
      <c r="M791">
        <v>313.72000000000003</v>
      </c>
      <c r="N791">
        <v>368.28</v>
      </c>
      <c r="S791">
        <v>370</v>
      </c>
      <c r="U791">
        <v>164</v>
      </c>
      <c r="AJ791">
        <v>370</v>
      </c>
      <c r="AK791">
        <v>20</v>
      </c>
      <c r="AL791">
        <v>180</v>
      </c>
      <c r="AM791">
        <v>22</v>
      </c>
      <c r="AN791">
        <v>164</v>
      </c>
      <c r="AZ791">
        <v>1.4999999999999999E-2</v>
      </c>
      <c r="BG791" t="s">
        <v>377</v>
      </c>
      <c r="BH791" t="s">
        <v>378</v>
      </c>
      <c r="BK791">
        <v>7</v>
      </c>
    </row>
    <row r="792" spans="1:63" ht="18.75" hidden="1" x14ac:dyDescent="0.25">
      <c r="A792">
        <v>2021</v>
      </c>
      <c r="B792">
        <v>2</v>
      </c>
      <c r="C792" s="289">
        <v>44243</v>
      </c>
      <c r="D792">
        <v>418</v>
      </c>
      <c r="E792">
        <v>664</v>
      </c>
      <c r="F792">
        <v>5</v>
      </c>
      <c r="G792" t="s">
        <v>410</v>
      </c>
      <c r="H792" t="s">
        <v>411</v>
      </c>
      <c r="I792" t="s">
        <v>397</v>
      </c>
      <c r="J792">
        <v>1</v>
      </c>
      <c r="K792">
        <v>4</v>
      </c>
      <c r="L792">
        <v>110</v>
      </c>
      <c r="M792">
        <v>101.2</v>
      </c>
      <c r="N792">
        <v>118.8</v>
      </c>
      <c r="S792">
        <v>123</v>
      </c>
      <c r="U792">
        <v>164</v>
      </c>
      <c r="AJ792">
        <v>123</v>
      </c>
      <c r="AK792">
        <v>20</v>
      </c>
      <c r="AL792">
        <v>180</v>
      </c>
      <c r="AM792">
        <v>22</v>
      </c>
      <c r="AN792">
        <v>164</v>
      </c>
      <c r="AZ792">
        <v>1.4999999999999999E-2</v>
      </c>
      <c r="BG792" t="s">
        <v>377</v>
      </c>
      <c r="BH792" t="s">
        <v>378</v>
      </c>
      <c r="BK792">
        <v>7</v>
      </c>
    </row>
    <row r="793" spans="1:63" ht="18.75" x14ac:dyDescent="0.25">
      <c r="A793">
        <v>2021</v>
      </c>
      <c r="B793">
        <v>2</v>
      </c>
      <c r="C793" s="289">
        <v>44243</v>
      </c>
      <c r="D793">
        <v>378</v>
      </c>
      <c r="E793">
        <v>440</v>
      </c>
      <c r="F793">
        <v>6</v>
      </c>
      <c r="G793" t="s">
        <v>224</v>
      </c>
      <c r="H793" t="s">
        <v>225</v>
      </c>
      <c r="I793" t="s">
        <v>144</v>
      </c>
      <c r="J793">
        <v>3</v>
      </c>
      <c r="K793">
        <v>2</v>
      </c>
      <c r="L793">
        <v>258</v>
      </c>
      <c r="M793">
        <v>239.94</v>
      </c>
      <c r="N793">
        <v>276.06</v>
      </c>
      <c r="O793">
        <v>275</v>
      </c>
      <c r="P793">
        <v>268</v>
      </c>
      <c r="Q793">
        <v>272</v>
      </c>
      <c r="T793">
        <v>97</v>
      </c>
      <c r="AJ793">
        <v>271.7</v>
      </c>
      <c r="AK793">
        <v>90</v>
      </c>
      <c r="AL793">
        <v>120</v>
      </c>
      <c r="AM793">
        <v>111</v>
      </c>
      <c r="AN793">
        <v>97</v>
      </c>
      <c r="AO793">
        <v>5</v>
      </c>
      <c r="AQ793">
        <v>3</v>
      </c>
      <c r="AX793">
        <v>8</v>
      </c>
      <c r="AY793">
        <v>1588</v>
      </c>
      <c r="AZ793">
        <v>1.4999999999999999E-2</v>
      </c>
      <c r="BA793">
        <v>5.0000000000000001E-3</v>
      </c>
      <c r="BB793">
        <v>1</v>
      </c>
      <c r="BC793">
        <v>0</v>
      </c>
      <c r="BD793">
        <v>6.2</v>
      </c>
      <c r="BE793">
        <v>2.2000000000000002</v>
      </c>
      <c r="BF793">
        <v>431.5</v>
      </c>
      <c r="BG793" t="s">
        <v>148</v>
      </c>
      <c r="BH793" t="s">
        <v>184</v>
      </c>
      <c r="BK793">
        <v>7</v>
      </c>
    </row>
    <row r="794" spans="1:63" ht="18.75" hidden="1" x14ac:dyDescent="0.25">
      <c r="A794">
        <v>2021</v>
      </c>
      <c r="B794">
        <v>2</v>
      </c>
      <c r="C794" s="289">
        <v>44243</v>
      </c>
      <c r="D794">
        <v>423</v>
      </c>
      <c r="E794">
        <v>669</v>
      </c>
      <c r="F794">
        <v>6</v>
      </c>
      <c r="G794" t="s">
        <v>412</v>
      </c>
      <c r="H794" t="s">
        <v>413</v>
      </c>
      <c r="I794" t="s">
        <v>144</v>
      </c>
      <c r="J794">
        <v>2</v>
      </c>
      <c r="K794">
        <v>2</v>
      </c>
      <c r="L794">
        <v>954</v>
      </c>
      <c r="M794">
        <v>897.71400000000006</v>
      </c>
      <c r="N794">
        <v>1021.734</v>
      </c>
      <c r="U794">
        <v>175</v>
      </c>
      <c r="V794">
        <v>960</v>
      </c>
      <c r="W794">
        <v>957</v>
      </c>
      <c r="X794">
        <v>956</v>
      </c>
      <c r="Y794">
        <v>960</v>
      </c>
      <c r="Z794">
        <v>955</v>
      </c>
      <c r="AA794">
        <v>246</v>
      </c>
      <c r="AB794">
        <v>247</v>
      </c>
      <c r="AJ794">
        <v>957.6</v>
      </c>
      <c r="AK794">
        <v>40</v>
      </c>
      <c r="AL794">
        <v>180</v>
      </c>
      <c r="AM794">
        <v>32</v>
      </c>
      <c r="AN794">
        <v>223</v>
      </c>
      <c r="AZ794">
        <v>1.4999999999999999E-2</v>
      </c>
      <c r="BG794" t="s">
        <v>153</v>
      </c>
      <c r="BH794" t="s">
        <v>154</v>
      </c>
      <c r="BI794" t="s">
        <v>414</v>
      </c>
      <c r="BJ794" t="s">
        <v>156</v>
      </c>
      <c r="BK794">
        <v>7</v>
      </c>
    </row>
    <row r="795" spans="1:63" ht="18.75" hidden="1" x14ac:dyDescent="0.25">
      <c r="A795">
        <v>2021</v>
      </c>
      <c r="B795">
        <v>2</v>
      </c>
      <c r="C795" s="289">
        <v>44243</v>
      </c>
      <c r="D795">
        <v>153</v>
      </c>
      <c r="E795">
        <v>422</v>
      </c>
      <c r="F795">
        <v>7</v>
      </c>
      <c r="G795" t="s">
        <v>398</v>
      </c>
      <c r="H795" t="s">
        <v>399</v>
      </c>
      <c r="I795" t="s">
        <v>144</v>
      </c>
      <c r="J795">
        <v>2</v>
      </c>
      <c r="K795">
        <v>3</v>
      </c>
      <c r="L795">
        <v>910</v>
      </c>
      <c r="M795">
        <v>846.3</v>
      </c>
      <c r="N795">
        <v>973.7</v>
      </c>
      <c r="O795">
        <v>979</v>
      </c>
      <c r="P795">
        <v>916</v>
      </c>
      <c r="Q795">
        <v>911</v>
      </c>
      <c r="R795">
        <v>904</v>
      </c>
      <c r="S795">
        <v>919</v>
      </c>
      <c r="T795">
        <v>163</v>
      </c>
      <c r="U795">
        <v>160</v>
      </c>
      <c r="V795">
        <v>896</v>
      </c>
      <c r="W795">
        <v>899</v>
      </c>
      <c r="X795">
        <v>894</v>
      </c>
      <c r="Y795">
        <v>887</v>
      </c>
      <c r="Z795">
        <v>928</v>
      </c>
      <c r="AA795">
        <v>170</v>
      </c>
      <c r="AB795">
        <v>172</v>
      </c>
      <c r="AJ795">
        <v>913.3</v>
      </c>
      <c r="AK795">
        <v>40</v>
      </c>
      <c r="AL795">
        <v>180</v>
      </c>
      <c r="AM795">
        <v>43</v>
      </c>
      <c r="AN795">
        <v>166</v>
      </c>
      <c r="AO795">
        <v>3</v>
      </c>
      <c r="AQ795">
        <v>2</v>
      </c>
      <c r="AX795">
        <v>4</v>
      </c>
      <c r="AY795">
        <v>1444</v>
      </c>
      <c r="AZ795">
        <v>1.4999999999999999E-2</v>
      </c>
      <c r="BA795">
        <v>3.0000000000000001E-3</v>
      </c>
      <c r="BB795">
        <v>1</v>
      </c>
      <c r="BC795">
        <v>0</v>
      </c>
      <c r="BD795">
        <v>1.6</v>
      </c>
      <c r="BE795">
        <v>3.7</v>
      </c>
      <c r="BF795">
        <v>1318.8</v>
      </c>
      <c r="BG795" t="s">
        <v>400</v>
      </c>
      <c r="BH795" t="s">
        <v>400</v>
      </c>
      <c r="BK795">
        <v>7</v>
      </c>
    </row>
    <row r="796" spans="1:63" ht="18.75" x14ac:dyDescent="0.25">
      <c r="A796">
        <v>2021</v>
      </c>
      <c r="B796">
        <v>2</v>
      </c>
      <c r="C796" s="289">
        <v>44243</v>
      </c>
      <c r="D796">
        <v>29</v>
      </c>
      <c r="E796">
        <v>81</v>
      </c>
      <c r="F796">
        <v>8</v>
      </c>
      <c r="G796" t="s">
        <v>401</v>
      </c>
      <c r="H796" t="s">
        <v>402</v>
      </c>
      <c r="I796" t="s">
        <v>144</v>
      </c>
      <c r="J796">
        <v>2</v>
      </c>
      <c r="K796">
        <v>3</v>
      </c>
      <c r="L796">
        <v>388</v>
      </c>
      <c r="M796">
        <v>360.84</v>
      </c>
      <c r="N796">
        <v>415.16</v>
      </c>
      <c r="O796">
        <v>406</v>
      </c>
      <c r="P796">
        <v>400</v>
      </c>
      <c r="Q796">
        <v>393</v>
      </c>
      <c r="R796">
        <v>385</v>
      </c>
      <c r="S796">
        <v>395</v>
      </c>
      <c r="T796">
        <v>112</v>
      </c>
      <c r="U796">
        <v>106</v>
      </c>
      <c r="V796">
        <v>369</v>
      </c>
      <c r="W796">
        <v>358</v>
      </c>
      <c r="X796">
        <v>358</v>
      </c>
      <c r="Y796">
        <v>371</v>
      </c>
      <c r="Z796">
        <v>374</v>
      </c>
      <c r="AA796">
        <v>121</v>
      </c>
      <c r="AB796">
        <v>124</v>
      </c>
      <c r="AJ796">
        <v>380.9</v>
      </c>
      <c r="AK796">
        <v>60</v>
      </c>
      <c r="AL796">
        <v>120</v>
      </c>
      <c r="AM796">
        <v>62</v>
      </c>
      <c r="AN796">
        <v>116</v>
      </c>
      <c r="AO796">
        <v>6</v>
      </c>
      <c r="AQ796">
        <v>3</v>
      </c>
      <c r="AX796">
        <v>9</v>
      </c>
      <c r="AY796">
        <v>499</v>
      </c>
      <c r="AZ796">
        <v>1.4999999999999999E-2</v>
      </c>
      <c r="BA796">
        <v>1.7999999999999999E-2</v>
      </c>
      <c r="BC796">
        <v>0</v>
      </c>
      <c r="BD796">
        <v>1.3</v>
      </c>
      <c r="BE796">
        <v>3.4</v>
      </c>
      <c r="BF796">
        <v>190.1</v>
      </c>
      <c r="BG796" t="s">
        <v>148</v>
      </c>
      <c r="BH796" t="s">
        <v>187</v>
      </c>
      <c r="BI796" t="s">
        <v>403</v>
      </c>
      <c r="BK796">
        <v>7</v>
      </c>
    </row>
    <row r="797" spans="1:63" ht="18.75" hidden="1" x14ac:dyDescent="0.25">
      <c r="A797">
        <v>2021</v>
      </c>
      <c r="B797">
        <v>2</v>
      </c>
      <c r="C797" s="289">
        <v>44243</v>
      </c>
      <c r="D797">
        <v>259</v>
      </c>
      <c r="E797">
        <v>183</v>
      </c>
      <c r="F797">
        <v>25</v>
      </c>
      <c r="G797" t="s">
        <v>393</v>
      </c>
      <c r="H797" t="s">
        <v>394</v>
      </c>
      <c r="I797" t="s">
        <v>360</v>
      </c>
      <c r="J797">
        <v>12</v>
      </c>
      <c r="K797">
        <v>1</v>
      </c>
      <c r="L797">
        <v>3</v>
      </c>
      <c r="M797">
        <v>2.79</v>
      </c>
      <c r="N797">
        <v>3.21</v>
      </c>
      <c r="O797">
        <v>2</v>
      </c>
      <c r="P797">
        <v>3</v>
      </c>
      <c r="Q797">
        <v>3</v>
      </c>
      <c r="R797">
        <v>3</v>
      </c>
      <c r="S797">
        <v>3</v>
      </c>
      <c r="T797">
        <v>100</v>
      </c>
      <c r="U797">
        <v>99</v>
      </c>
      <c r="V797">
        <v>3</v>
      </c>
      <c r="W797">
        <v>3</v>
      </c>
      <c r="X797">
        <v>3</v>
      </c>
      <c r="Y797">
        <v>3</v>
      </c>
      <c r="Z797">
        <v>3</v>
      </c>
      <c r="AA797">
        <v>101</v>
      </c>
      <c r="AB797">
        <v>103</v>
      </c>
      <c r="AJ797">
        <v>2.9</v>
      </c>
      <c r="AK797">
        <v>508</v>
      </c>
      <c r="AL797">
        <v>85</v>
      </c>
      <c r="AM797">
        <v>429</v>
      </c>
      <c r="AN797">
        <v>101</v>
      </c>
      <c r="AO797">
        <v>10</v>
      </c>
      <c r="AQ797">
        <v>15</v>
      </c>
      <c r="AX797">
        <v>25</v>
      </c>
      <c r="AY797">
        <v>5025</v>
      </c>
      <c r="AZ797">
        <v>0.02</v>
      </c>
      <c r="BA797">
        <v>5.0000000000000001E-3</v>
      </c>
      <c r="BB797">
        <v>1</v>
      </c>
      <c r="BC797">
        <v>8.3000000000000007</v>
      </c>
      <c r="BD797">
        <v>1675</v>
      </c>
      <c r="BE797">
        <v>0.1</v>
      </c>
      <c r="BF797">
        <v>14.6</v>
      </c>
      <c r="BG797" t="s">
        <v>229</v>
      </c>
      <c r="BH797" t="s">
        <v>229</v>
      </c>
      <c r="BK797">
        <v>7</v>
      </c>
    </row>
    <row r="798" spans="1:63" ht="18.75" x14ac:dyDescent="0.25">
      <c r="A798">
        <v>2021</v>
      </c>
      <c r="B798">
        <v>2</v>
      </c>
      <c r="C798" s="289">
        <v>44243</v>
      </c>
      <c r="D798">
        <v>159</v>
      </c>
      <c r="E798">
        <v>299</v>
      </c>
      <c r="F798">
        <v>28</v>
      </c>
      <c r="G798" t="s">
        <v>181</v>
      </c>
      <c r="H798" t="s">
        <v>182</v>
      </c>
      <c r="I798" t="s">
        <v>183</v>
      </c>
      <c r="J798">
        <v>3</v>
      </c>
      <c r="K798">
        <v>2</v>
      </c>
      <c r="L798">
        <v>115</v>
      </c>
      <c r="M798">
        <v>106.95</v>
      </c>
      <c r="N798">
        <v>123.05</v>
      </c>
      <c r="O798">
        <v>113</v>
      </c>
      <c r="P798">
        <v>110</v>
      </c>
      <c r="Q798">
        <v>106</v>
      </c>
      <c r="R798">
        <v>111</v>
      </c>
      <c r="S798">
        <v>118</v>
      </c>
      <c r="T798">
        <v>116</v>
      </c>
      <c r="U798">
        <v>108</v>
      </c>
      <c r="AJ798">
        <v>111.6</v>
      </c>
      <c r="AK798">
        <v>70</v>
      </c>
      <c r="AL798">
        <v>154</v>
      </c>
      <c r="AM798">
        <v>96</v>
      </c>
      <c r="AN798">
        <v>112</v>
      </c>
      <c r="AO798">
        <v>3</v>
      </c>
      <c r="AQ798">
        <v>5</v>
      </c>
      <c r="AX798">
        <v>8</v>
      </c>
      <c r="AY798">
        <v>1064</v>
      </c>
      <c r="AZ798">
        <v>0.02</v>
      </c>
      <c r="BA798">
        <v>8.0000000000000002E-3</v>
      </c>
      <c r="BB798">
        <v>1</v>
      </c>
      <c r="BC798">
        <v>0.1</v>
      </c>
      <c r="BD798">
        <v>9.3000000000000007</v>
      </c>
      <c r="BE798">
        <v>0.9</v>
      </c>
      <c r="BF798">
        <v>118.7</v>
      </c>
      <c r="BG798" t="s">
        <v>148</v>
      </c>
      <c r="BH798" t="s">
        <v>184</v>
      </c>
      <c r="BK798">
        <v>7</v>
      </c>
    </row>
    <row r="799" spans="1:63" ht="18.75" hidden="1" x14ac:dyDescent="0.25">
      <c r="A799">
        <v>2021</v>
      </c>
      <c r="B799">
        <v>2</v>
      </c>
      <c r="C799" s="289">
        <v>44243</v>
      </c>
      <c r="D799">
        <v>123</v>
      </c>
      <c r="E799">
        <v>645</v>
      </c>
      <c r="F799">
        <v>34</v>
      </c>
      <c r="G799" t="s">
        <v>226</v>
      </c>
      <c r="H799" t="s">
        <v>227</v>
      </c>
      <c r="I799" t="s">
        <v>228</v>
      </c>
      <c r="J799">
        <v>4</v>
      </c>
      <c r="K799">
        <v>1</v>
      </c>
      <c r="L799">
        <v>133</v>
      </c>
      <c r="M799">
        <v>123.69</v>
      </c>
      <c r="N799">
        <v>142.31</v>
      </c>
      <c r="R799">
        <v>170</v>
      </c>
      <c r="S799">
        <v>183</v>
      </c>
      <c r="U799">
        <v>164</v>
      </c>
      <c r="V799">
        <v>198</v>
      </c>
      <c r="W799">
        <v>203</v>
      </c>
      <c r="X799">
        <v>200</v>
      </c>
      <c r="Y799">
        <v>202</v>
      </c>
      <c r="AA799">
        <v>241</v>
      </c>
      <c r="AB799">
        <v>241</v>
      </c>
      <c r="AJ799">
        <v>192.7</v>
      </c>
      <c r="AK799">
        <v>80</v>
      </c>
      <c r="AL799">
        <v>180</v>
      </c>
      <c r="AM799">
        <v>67</v>
      </c>
      <c r="AN799">
        <v>215</v>
      </c>
      <c r="AZ799">
        <v>0.02</v>
      </c>
      <c r="BG799" t="s">
        <v>229</v>
      </c>
      <c r="BH799" t="s">
        <v>229</v>
      </c>
      <c r="BK799">
        <v>7</v>
      </c>
    </row>
    <row r="800" spans="1:63" ht="18.75" x14ac:dyDescent="0.25">
      <c r="A800">
        <v>2021</v>
      </c>
      <c r="B800">
        <v>2</v>
      </c>
      <c r="C800" s="289">
        <v>44243</v>
      </c>
      <c r="D800">
        <v>334</v>
      </c>
      <c r="E800">
        <v>254</v>
      </c>
      <c r="F800">
        <v>49</v>
      </c>
      <c r="G800" t="s">
        <v>189</v>
      </c>
      <c r="H800" t="s">
        <v>190</v>
      </c>
      <c r="I800" t="s">
        <v>191</v>
      </c>
      <c r="J800">
        <v>4</v>
      </c>
      <c r="K800">
        <v>2</v>
      </c>
      <c r="L800">
        <v>203</v>
      </c>
      <c r="M800">
        <v>188.79</v>
      </c>
      <c r="N800">
        <v>217.21</v>
      </c>
      <c r="O800">
        <v>219</v>
      </c>
      <c r="P800">
        <v>206</v>
      </c>
      <c r="Q800">
        <v>211</v>
      </c>
      <c r="R800">
        <v>200</v>
      </c>
      <c r="S800">
        <v>209</v>
      </c>
      <c r="T800">
        <v>138</v>
      </c>
      <c r="U800">
        <v>135</v>
      </c>
      <c r="V800">
        <v>201</v>
      </c>
      <c r="W800">
        <v>206</v>
      </c>
      <c r="X800">
        <v>212</v>
      </c>
      <c r="Y800">
        <v>215</v>
      </c>
      <c r="Z800">
        <v>202</v>
      </c>
      <c r="AA800">
        <v>140</v>
      </c>
      <c r="AB800">
        <v>136</v>
      </c>
      <c r="AJ800">
        <v>208.1</v>
      </c>
      <c r="AK800">
        <v>88</v>
      </c>
      <c r="AL800">
        <v>164</v>
      </c>
      <c r="AM800">
        <v>105</v>
      </c>
      <c r="AN800">
        <v>137</v>
      </c>
      <c r="AO800">
        <v>5</v>
      </c>
      <c r="AP800">
        <v>2</v>
      </c>
      <c r="AQ800">
        <v>3</v>
      </c>
      <c r="AS800">
        <v>3</v>
      </c>
      <c r="AX800">
        <v>12</v>
      </c>
      <c r="AY800">
        <v>732</v>
      </c>
      <c r="AZ800">
        <v>0.02</v>
      </c>
      <c r="BA800">
        <v>1.6E-2</v>
      </c>
      <c r="BB800">
        <v>1</v>
      </c>
      <c r="BC800">
        <v>0.1</v>
      </c>
      <c r="BD800">
        <v>3.6</v>
      </c>
      <c r="BE800">
        <v>2.5</v>
      </c>
      <c r="BF800">
        <v>152.30000000000001</v>
      </c>
      <c r="BG800" t="s">
        <v>148</v>
      </c>
      <c r="BH800" t="s">
        <v>184</v>
      </c>
      <c r="BI800" t="s">
        <v>192</v>
      </c>
      <c r="BK800">
        <v>7</v>
      </c>
    </row>
    <row r="801" spans="1:63" ht="18.75" hidden="1" x14ac:dyDescent="0.25">
      <c r="A801">
        <v>2021</v>
      </c>
      <c r="B801">
        <v>2</v>
      </c>
      <c r="C801" s="289">
        <v>44244</v>
      </c>
      <c r="D801">
        <v>137</v>
      </c>
      <c r="E801">
        <v>273</v>
      </c>
      <c r="F801">
        <v>2</v>
      </c>
      <c r="G801" t="s">
        <v>242</v>
      </c>
      <c r="H801" t="s">
        <v>243</v>
      </c>
      <c r="I801" t="s">
        <v>144</v>
      </c>
      <c r="J801">
        <v>3</v>
      </c>
      <c r="K801">
        <v>2</v>
      </c>
      <c r="L801">
        <v>564</v>
      </c>
      <c r="M801">
        <v>524.52</v>
      </c>
      <c r="N801">
        <v>603.48</v>
      </c>
      <c r="O801">
        <v>591</v>
      </c>
      <c r="P801">
        <v>593</v>
      </c>
      <c r="Q801">
        <v>600</v>
      </c>
      <c r="R801">
        <v>620</v>
      </c>
      <c r="S801">
        <v>583</v>
      </c>
      <c r="T801">
        <v>151</v>
      </c>
      <c r="U801">
        <v>150</v>
      </c>
      <c r="V801">
        <v>583</v>
      </c>
      <c r="W801">
        <v>561</v>
      </c>
      <c r="X801">
        <v>579</v>
      </c>
      <c r="Y801">
        <v>582</v>
      </c>
      <c r="Z801">
        <v>603</v>
      </c>
      <c r="AA801">
        <v>150</v>
      </c>
      <c r="AB801">
        <v>152</v>
      </c>
      <c r="AJ801">
        <v>589.5</v>
      </c>
      <c r="AK801">
        <v>93</v>
      </c>
      <c r="AL801">
        <v>116</v>
      </c>
      <c r="AM801">
        <v>72</v>
      </c>
      <c r="AN801">
        <v>151</v>
      </c>
      <c r="AO801">
        <v>6</v>
      </c>
      <c r="AP801">
        <v>3</v>
      </c>
      <c r="AQ801">
        <v>4</v>
      </c>
      <c r="AX801">
        <v>13</v>
      </c>
      <c r="AY801">
        <v>1393</v>
      </c>
      <c r="AZ801">
        <v>1.4999999999999999E-2</v>
      </c>
      <c r="BA801">
        <v>8.9999999999999993E-3</v>
      </c>
      <c r="BB801">
        <v>1</v>
      </c>
      <c r="BC801">
        <v>0</v>
      </c>
      <c r="BD801">
        <v>2.5</v>
      </c>
      <c r="BE801">
        <v>7.7</v>
      </c>
      <c r="BF801">
        <v>821.2</v>
      </c>
      <c r="BG801" t="s">
        <v>145</v>
      </c>
      <c r="BK801">
        <v>7</v>
      </c>
    </row>
    <row r="802" spans="1:63" ht="18.75" hidden="1" x14ac:dyDescent="0.25">
      <c r="A802">
        <v>2021</v>
      </c>
      <c r="B802">
        <v>2</v>
      </c>
      <c r="C802" s="289">
        <v>44244</v>
      </c>
      <c r="D802">
        <v>376</v>
      </c>
      <c r="E802">
        <v>438</v>
      </c>
      <c r="F802">
        <v>3</v>
      </c>
      <c r="G802" t="s">
        <v>151</v>
      </c>
      <c r="H802" t="s">
        <v>152</v>
      </c>
      <c r="I802" t="s">
        <v>144</v>
      </c>
      <c r="J802">
        <v>3</v>
      </c>
      <c r="K802">
        <v>2</v>
      </c>
      <c r="L802">
        <v>336</v>
      </c>
      <c r="M802">
        <v>316.17599999999999</v>
      </c>
      <c r="N802">
        <v>359.85599999999999</v>
      </c>
      <c r="W802">
        <v>351</v>
      </c>
      <c r="X802">
        <v>339</v>
      </c>
      <c r="Y802">
        <v>340</v>
      </c>
      <c r="Z802">
        <v>340</v>
      </c>
      <c r="AB802">
        <v>160</v>
      </c>
      <c r="AJ802">
        <v>342.5</v>
      </c>
      <c r="AK802">
        <v>67</v>
      </c>
      <c r="AL802">
        <v>161</v>
      </c>
      <c r="AM802">
        <v>68</v>
      </c>
      <c r="AN802">
        <v>160</v>
      </c>
      <c r="AO802">
        <v>6</v>
      </c>
      <c r="AP802">
        <v>4</v>
      </c>
      <c r="AQ802">
        <v>5</v>
      </c>
      <c r="AX802">
        <v>15</v>
      </c>
      <c r="AY802">
        <v>15</v>
      </c>
      <c r="AZ802">
        <v>1.4999999999999999E-2</v>
      </c>
      <c r="BA802">
        <v>1</v>
      </c>
      <c r="BC802">
        <v>0</v>
      </c>
      <c r="BD802">
        <v>0</v>
      </c>
      <c r="BE802">
        <v>5.0999999999999996</v>
      </c>
      <c r="BF802">
        <v>5.0999999999999996</v>
      </c>
      <c r="BG802" t="s">
        <v>153</v>
      </c>
      <c r="BH802" t="s">
        <v>154</v>
      </c>
      <c r="BI802" t="s">
        <v>155</v>
      </c>
      <c r="BJ802" t="s">
        <v>156</v>
      </c>
      <c r="BK802">
        <v>7</v>
      </c>
    </row>
    <row r="803" spans="1:63" hidden="1" x14ac:dyDescent="0.25">
      <c r="A803">
        <v>2021</v>
      </c>
      <c r="B803">
        <v>2</v>
      </c>
      <c r="C803" s="289">
        <v>44244</v>
      </c>
      <c r="D803">
        <v>421</v>
      </c>
      <c r="E803">
        <v>667</v>
      </c>
      <c r="F803">
        <v>3</v>
      </c>
      <c r="G803" t="s">
        <v>404</v>
      </c>
      <c r="H803" t="s">
        <v>405</v>
      </c>
      <c r="L803">
        <v>1630.2</v>
      </c>
      <c r="M803">
        <v>1534.0182</v>
      </c>
      <c r="N803">
        <v>1745.9441999999999</v>
      </c>
      <c r="AK803">
        <v>20</v>
      </c>
      <c r="AY803">
        <v>240</v>
      </c>
      <c r="AZ803">
        <v>1.4999999999999999E-2</v>
      </c>
      <c r="BD803">
        <v>0.1</v>
      </c>
      <c r="BJ803" t="s">
        <v>156</v>
      </c>
      <c r="BK803">
        <v>7</v>
      </c>
    </row>
    <row r="804" spans="1:63" ht="18.75" hidden="1" x14ac:dyDescent="0.25">
      <c r="A804">
        <v>2021</v>
      </c>
      <c r="B804">
        <v>2</v>
      </c>
      <c r="C804" s="289">
        <v>44244</v>
      </c>
      <c r="D804">
        <v>1</v>
      </c>
      <c r="E804">
        <v>1</v>
      </c>
      <c r="F804">
        <v>4</v>
      </c>
      <c r="G804" t="s">
        <v>328</v>
      </c>
      <c r="H804" t="s">
        <v>329</v>
      </c>
      <c r="I804" t="s">
        <v>144</v>
      </c>
      <c r="J804">
        <v>3</v>
      </c>
      <c r="K804">
        <v>2</v>
      </c>
      <c r="L804">
        <v>111</v>
      </c>
      <c r="M804">
        <v>103.23</v>
      </c>
      <c r="N804">
        <v>118.77</v>
      </c>
      <c r="S804">
        <v>106</v>
      </c>
      <c r="U804">
        <v>92</v>
      </c>
      <c r="V804">
        <v>112</v>
      </c>
      <c r="W804">
        <v>115</v>
      </c>
      <c r="X804">
        <v>107</v>
      </c>
      <c r="Y804">
        <v>112</v>
      </c>
      <c r="Z804">
        <v>108</v>
      </c>
      <c r="AA804">
        <v>97</v>
      </c>
      <c r="AB804">
        <v>95</v>
      </c>
      <c r="AJ804">
        <v>110</v>
      </c>
      <c r="AK804">
        <v>108</v>
      </c>
      <c r="AL804">
        <v>100</v>
      </c>
      <c r="AM804">
        <v>114</v>
      </c>
      <c r="AN804">
        <v>95</v>
      </c>
      <c r="AO804">
        <v>11</v>
      </c>
      <c r="AP804">
        <v>2</v>
      </c>
      <c r="AQ804">
        <v>5</v>
      </c>
      <c r="AX804">
        <v>18</v>
      </c>
      <c r="AY804">
        <v>1074</v>
      </c>
      <c r="AZ804">
        <v>1.4999999999999999E-2</v>
      </c>
      <c r="BA804">
        <v>1.7000000000000001E-2</v>
      </c>
      <c r="BC804">
        <v>0.2</v>
      </c>
      <c r="BD804">
        <v>9.6999999999999993</v>
      </c>
      <c r="BE804">
        <v>2</v>
      </c>
      <c r="BF804">
        <v>118.1</v>
      </c>
      <c r="BG804" t="s">
        <v>229</v>
      </c>
      <c r="BH804" t="s">
        <v>229</v>
      </c>
      <c r="BK804">
        <v>7</v>
      </c>
    </row>
    <row r="805" spans="1:63" ht="18.75" hidden="1" x14ac:dyDescent="0.25">
      <c r="A805">
        <v>2021</v>
      </c>
      <c r="B805">
        <v>2</v>
      </c>
      <c r="C805" s="289">
        <v>44244</v>
      </c>
      <c r="D805">
        <v>1</v>
      </c>
      <c r="E805">
        <v>2</v>
      </c>
      <c r="F805">
        <v>4</v>
      </c>
      <c r="G805" t="s">
        <v>330</v>
      </c>
      <c r="H805" t="s">
        <v>331</v>
      </c>
      <c r="I805" t="s">
        <v>144</v>
      </c>
      <c r="J805">
        <v>3</v>
      </c>
      <c r="K805">
        <v>2</v>
      </c>
      <c r="L805">
        <v>113</v>
      </c>
      <c r="M805">
        <v>105.09</v>
      </c>
      <c r="N805">
        <v>120.91</v>
      </c>
      <c r="S805">
        <v>118</v>
      </c>
      <c r="U805">
        <v>92</v>
      </c>
      <c r="V805">
        <v>119</v>
      </c>
      <c r="W805">
        <v>122</v>
      </c>
      <c r="X805">
        <v>112</v>
      </c>
      <c r="Y805">
        <v>117</v>
      </c>
      <c r="Z805">
        <v>112</v>
      </c>
      <c r="AA805">
        <v>97</v>
      </c>
      <c r="AB805">
        <v>95</v>
      </c>
      <c r="AJ805">
        <v>116.7</v>
      </c>
      <c r="AK805">
        <v>108</v>
      </c>
      <c r="AL805">
        <v>100</v>
      </c>
      <c r="AM805">
        <v>114</v>
      </c>
      <c r="AN805">
        <v>95</v>
      </c>
      <c r="AO805">
        <v>6</v>
      </c>
      <c r="AP805">
        <v>8</v>
      </c>
      <c r="AQ805">
        <v>10</v>
      </c>
      <c r="AX805">
        <v>24</v>
      </c>
      <c r="AY805">
        <v>1116</v>
      </c>
      <c r="AZ805">
        <v>1.4999999999999999E-2</v>
      </c>
      <c r="BA805">
        <v>2.1999999999999999E-2</v>
      </c>
      <c r="BC805">
        <v>0.2</v>
      </c>
      <c r="BD805">
        <v>9.9</v>
      </c>
      <c r="BE805">
        <v>2.8</v>
      </c>
      <c r="BF805">
        <v>130.19999999999999</v>
      </c>
      <c r="BG805" t="s">
        <v>229</v>
      </c>
      <c r="BH805" t="s">
        <v>229</v>
      </c>
      <c r="BK805">
        <v>7</v>
      </c>
    </row>
    <row r="806" spans="1:63" ht="18.75" hidden="1" x14ac:dyDescent="0.25">
      <c r="A806">
        <v>2021</v>
      </c>
      <c r="B806">
        <v>2</v>
      </c>
      <c r="C806" s="289">
        <v>44244</v>
      </c>
      <c r="D806">
        <v>395</v>
      </c>
      <c r="E806">
        <v>607</v>
      </c>
      <c r="F806">
        <v>4</v>
      </c>
      <c r="G806" t="s">
        <v>281</v>
      </c>
      <c r="H806" t="s">
        <v>282</v>
      </c>
      <c r="I806" t="s">
        <v>144</v>
      </c>
      <c r="J806">
        <v>3</v>
      </c>
      <c r="K806">
        <v>3</v>
      </c>
      <c r="L806">
        <v>120</v>
      </c>
      <c r="M806">
        <v>111.6</v>
      </c>
      <c r="N806">
        <v>128.4</v>
      </c>
      <c r="O806">
        <v>123</v>
      </c>
      <c r="P806">
        <v>125</v>
      </c>
      <c r="Q806">
        <v>133</v>
      </c>
      <c r="T806">
        <v>110</v>
      </c>
      <c r="U806">
        <v>100</v>
      </c>
      <c r="AJ806">
        <v>127</v>
      </c>
      <c r="AK806">
        <v>90</v>
      </c>
      <c r="AL806">
        <v>120</v>
      </c>
      <c r="AM806">
        <v>103</v>
      </c>
      <c r="AN806">
        <v>105</v>
      </c>
      <c r="AO806">
        <v>3</v>
      </c>
      <c r="AQ806">
        <v>1</v>
      </c>
      <c r="AX806">
        <v>4</v>
      </c>
      <c r="AY806">
        <v>4</v>
      </c>
      <c r="AZ806">
        <v>1.4999999999999999E-2</v>
      </c>
      <c r="BA806">
        <v>1</v>
      </c>
      <c r="BC806">
        <v>0</v>
      </c>
      <c r="BD806">
        <v>0</v>
      </c>
      <c r="BE806">
        <v>0.5</v>
      </c>
      <c r="BF806">
        <v>0.5</v>
      </c>
      <c r="BG806" t="s">
        <v>283</v>
      </c>
      <c r="BH806" t="s">
        <v>283</v>
      </c>
      <c r="BK806">
        <v>7</v>
      </c>
    </row>
    <row r="807" spans="1:63" ht="18.75" hidden="1" x14ac:dyDescent="0.25">
      <c r="A807">
        <v>2021</v>
      </c>
      <c r="B807">
        <v>2</v>
      </c>
      <c r="C807" s="289">
        <v>44244</v>
      </c>
      <c r="D807">
        <v>395</v>
      </c>
      <c r="E807">
        <v>608</v>
      </c>
      <c r="F807">
        <v>4</v>
      </c>
      <c r="G807" t="s">
        <v>284</v>
      </c>
      <c r="H807" t="s">
        <v>285</v>
      </c>
      <c r="I807" t="s">
        <v>144</v>
      </c>
      <c r="J807">
        <v>3</v>
      </c>
      <c r="K807">
        <v>3</v>
      </c>
      <c r="L807">
        <v>110</v>
      </c>
      <c r="M807">
        <v>102.3</v>
      </c>
      <c r="N807">
        <v>117.7</v>
      </c>
      <c r="O807">
        <v>106</v>
      </c>
      <c r="P807">
        <v>109</v>
      </c>
      <c r="Q807">
        <v>100</v>
      </c>
      <c r="T807">
        <v>110</v>
      </c>
      <c r="U807">
        <v>100</v>
      </c>
      <c r="AJ807">
        <v>105</v>
      </c>
      <c r="AK807">
        <v>90</v>
      </c>
      <c r="AL807">
        <v>120</v>
      </c>
      <c r="AM807">
        <v>103</v>
      </c>
      <c r="AN807">
        <v>105</v>
      </c>
      <c r="AO807">
        <v>2</v>
      </c>
      <c r="AQ807">
        <v>2</v>
      </c>
      <c r="AX807">
        <v>4</v>
      </c>
      <c r="AY807">
        <v>4</v>
      </c>
      <c r="AZ807">
        <v>1.4999999999999999E-2</v>
      </c>
      <c r="BA807">
        <v>1</v>
      </c>
      <c r="BC807">
        <v>0</v>
      </c>
      <c r="BD807">
        <v>0</v>
      </c>
      <c r="BE807">
        <v>0.4</v>
      </c>
      <c r="BF807">
        <v>0.4</v>
      </c>
      <c r="BG807" t="s">
        <v>283</v>
      </c>
      <c r="BH807" t="s">
        <v>283</v>
      </c>
      <c r="BK807">
        <v>7</v>
      </c>
    </row>
    <row r="808" spans="1:63" ht="18.75" hidden="1" x14ac:dyDescent="0.25">
      <c r="A808">
        <v>2021</v>
      </c>
      <c r="B808">
        <v>2</v>
      </c>
      <c r="C808" s="289">
        <v>44244</v>
      </c>
      <c r="D808">
        <v>395</v>
      </c>
      <c r="E808">
        <v>609</v>
      </c>
      <c r="F808">
        <v>4</v>
      </c>
      <c r="G808" t="s">
        <v>286</v>
      </c>
      <c r="H808" t="s">
        <v>287</v>
      </c>
      <c r="I808" t="s">
        <v>144</v>
      </c>
      <c r="J808">
        <v>3</v>
      </c>
      <c r="K808">
        <v>3</v>
      </c>
      <c r="L808">
        <v>50</v>
      </c>
      <c r="M808">
        <v>46.5</v>
      </c>
      <c r="N808">
        <v>53.5</v>
      </c>
      <c r="O808">
        <v>51</v>
      </c>
      <c r="P808">
        <v>50</v>
      </c>
      <c r="Q808">
        <v>56</v>
      </c>
      <c r="T808">
        <v>110</v>
      </c>
      <c r="U808">
        <v>100</v>
      </c>
      <c r="AJ808">
        <v>52.3</v>
      </c>
      <c r="AK808">
        <v>90</v>
      </c>
      <c r="AL808">
        <v>120</v>
      </c>
      <c r="AM808">
        <v>103</v>
      </c>
      <c r="AN808">
        <v>105</v>
      </c>
      <c r="AO808">
        <v>2</v>
      </c>
      <c r="AQ808">
        <v>1</v>
      </c>
      <c r="AX808">
        <v>3</v>
      </c>
      <c r="AY808">
        <v>3</v>
      </c>
      <c r="AZ808">
        <v>1.4999999999999999E-2</v>
      </c>
      <c r="BA808">
        <v>1</v>
      </c>
      <c r="BC808">
        <v>0.1</v>
      </c>
      <c r="BD808">
        <v>0.1</v>
      </c>
      <c r="BE808">
        <v>0.2</v>
      </c>
      <c r="BF808">
        <v>0.2</v>
      </c>
      <c r="BG808" t="s">
        <v>283</v>
      </c>
      <c r="BH808" t="s">
        <v>283</v>
      </c>
      <c r="BK808">
        <v>7</v>
      </c>
    </row>
    <row r="809" spans="1:63" hidden="1" x14ac:dyDescent="0.25">
      <c r="A809">
        <v>2021</v>
      </c>
      <c r="B809">
        <v>2</v>
      </c>
      <c r="C809" s="289">
        <v>44244</v>
      </c>
      <c r="D809">
        <v>47</v>
      </c>
      <c r="E809">
        <v>122</v>
      </c>
      <c r="F809">
        <v>5</v>
      </c>
      <c r="G809" t="s">
        <v>163</v>
      </c>
      <c r="H809" t="s">
        <v>164</v>
      </c>
      <c r="I809" t="s">
        <v>165</v>
      </c>
      <c r="J809">
        <v>2</v>
      </c>
      <c r="K809">
        <v>1</v>
      </c>
      <c r="L809">
        <v>280</v>
      </c>
      <c r="M809">
        <v>267.39999999999998</v>
      </c>
      <c r="N809">
        <v>292.60000000000002</v>
      </c>
      <c r="AK809">
        <v>63</v>
      </c>
      <c r="AL809">
        <v>115</v>
      </c>
      <c r="AY809">
        <v>300</v>
      </c>
      <c r="AZ809">
        <v>1.4999999999999999E-2</v>
      </c>
      <c r="BD809">
        <v>1.1000000000000001</v>
      </c>
      <c r="BG809" t="s">
        <v>153</v>
      </c>
      <c r="BH809" t="s">
        <v>154</v>
      </c>
      <c r="BI809" t="s">
        <v>166</v>
      </c>
      <c r="BJ809" t="s">
        <v>167</v>
      </c>
      <c r="BK809">
        <v>7</v>
      </c>
    </row>
    <row r="810" spans="1:63" ht="18.75" hidden="1" x14ac:dyDescent="0.25">
      <c r="A810">
        <v>2021</v>
      </c>
      <c r="B810">
        <v>2</v>
      </c>
      <c r="C810" s="289">
        <v>44244</v>
      </c>
      <c r="D810">
        <v>418</v>
      </c>
      <c r="E810">
        <v>662</v>
      </c>
      <c r="F810">
        <v>5</v>
      </c>
      <c r="G810" t="s">
        <v>406</v>
      </c>
      <c r="H810" t="s">
        <v>407</v>
      </c>
      <c r="I810" t="s">
        <v>397</v>
      </c>
      <c r="J810">
        <v>1</v>
      </c>
      <c r="K810">
        <v>4</v>
      </c>
      <c r="L810">
        <v>386</v>
      </c>
      <c r="M810">
        <v>355.12</v>
      </c>
      <c r="N810">
        <v>416.88</v>
      </c>
      <c r="O810">
        <v>500</v>
      </c>
      <c r="P810">
        <v>445</v>
      </c>
      <c r="Q810">
        <v>400</v>
      </c>
      <c r="R810">
        <v>450</v>
      </c>
      <c r="S810">
        <v>409</v>
      </c>
      <c r="T810">
        <v>163</v>
      </c>
      <c r="U810">
        <v>160</v>
      </c>
      <c r="V810">
        <v>401</v>
      </c>
      <c r="W810">
        <v>389</v>
      </c>
      <c r="X810">
        <v>402</v>
      </c>
      <c r="Y810">
        <v>392</v>
      </c>
      <c r="Z810">
        <v>405</v>
      </c>
      <c r="AA810">
        <v>159</v>
      </c>
      <c r="AB810">
        <v>159</v>
      </c>
      <c r="AJ810">
        <v>419.3</v>
      </c>
      <c r="AK810">
        <v>20</v>
      </c>
      <c r="AL810">
        <v>180</v>
      </c>
      <c r="AM810">
        <v>22</v>
      </c>
      <c r="AN810">
        <v>160</v>
      </c>
      <c r="AO810">
        <v>10</v>
      </c>
      <c r="AP810">
        <v>4</v>
      </c>
      <c r="AQ810">
        <v>5</v>
      </c>
      <c r="AX810">
        <v>19</v>
      </c>
      <c r="AY810">
        <v>283</v>
      </c>
      <c r="AZ810">
        <v>1.4999999999999999E-2</v>
      </c>
      <c r="BA810">
        <v>6.7000000000000004E-2</v>
      </c>
      <c r="BC810">
        <v>0</v>
      </c>
      <c r="BD810">
        <v>0.7</v>
      </c>
      <c r="BE810">
        <v>8</v>
      </c>
      <c r="BF810">
        <v>118.7</v>
      </c>
      <c r="BG810" t="s">
        <v>377</v>
      </c>
      <c r="BH810" t="s">
        <v>378</v>
      </c>
      <c r="BK810">
        <v>7</v>
      </c>
    </row>
    <row r="811" spans="1:63" ht="18.75" hidden="1" x14ac:dyDescent="0.25">
      <c r="A811">
        <v>2021</v>
      </c>
      <c r="B811">
        <v>2</v>
      </c>
      <c r="C811" s="289">
        <v>44244</v>
      </c>
      <c r="D811">
        <v>418</v>
      </c>
      <c r="E811">
        <v>663</v>
      </c>
      <c r="F811">
        <v>5</v>
      </c>
      <c r="G811" t="s">
        <v>408</v>
      </c>
      <c r="H811" t="s">
        <v>409</v>
      </c>
      <c r="I811" t="s">
        <v>397</v>
      </c>
      <c r="J811">
        <v>1</v>
      </c>
      <c r="K811">
        <v>4</v>
      </c>
      <c r="L811">
        <v>341</v>
      </c>
      <c r="M811">
        <v>313.72000000000003</v>
      </c>
      <c r="N811">
        <v>368.28</v>
      </c>
      <c r="O811">
        <v>452</v>
      </c>
      <c r="P811">
        <v>360</v>
      </c>
      <c r="Q811">
        <v>385</v>
      </c>
      <c r="R811">
        <v>390</v>
      </c>
      <c r="S811">
        <v>375</v>
      </c>
      <c r="T811">
        <v>163</v>
      </c>
      <c r="U811">
        <v>160</v>
      </c>
      <c r="V811">
        <v>342</v>
      </c>
      <c r="W811">
        <v>357</v>
      </c>
      <c r="X811">
        <v>347</v>
      </c>
      <c r="Y811">
        <v>351</v>
      </c>
      <c r="Z811">
        <v>348</v>
      </c>
      <c r="AA811">
        <v>159</v>
      </c>
      <c r="AB811">
        <v>159</v>
      </c>
      <c r="AJ811">
        <v>370.7</v>
      </c>
      <c r="AK811">
        <v>20</v>
      </c>
      <c r="AL811">
        <v>180</v>
      </c>
      <c r="AM811">
        <v>22</v>
      </c>
      <c r="AN811">
        <v>160</v>
      </c>
      <c r="AO811">
        <v>8</v>
      </c>
      <c r="AP811">
        <v>4</v>
      </c>
      <c r="AQ811">
        <v>9</v>
      </c>
      <c r="AX811">
        <v>21</v>
      </c>
      <c r="AY811">
        <v>285</v>
      </c>
      <c r="AZ811">
        <v>1.4999999999999999E-2</v>
      </c>
      <c r="BA811">
        <v>7.3999999999999996E-2</v>
      </c>
      <c r="BC811">
        <v>0.1</v>
      </c>
      <c r="BD811">
        <v>0.8</v>
      </c>
      <c r="BE811">
        <v>7.8</v>
      </c>
      <c r="BF811">
        <v>105.6</v>
      </c>
      <c r="BG811" t="s">
        <v>377</v>
      </c>
      <c r="BH811" t="s">
        <v>378</v>
      </c>
      <c r="BK811">
        <v>7</v>
      </c>
    </row>
    <row r="812" spans="1:63" ht="18.75" hidden="1" x14ac:dyDescent="0.25">
      <c r="A812">
        <v>2021</v>
      </c>
      <c r="B812">
        <v>2</v>
      </c>
      <c r="C812" s="289">
        <v>44244</v>
      </c>
      <c r="D812">
        <v>418</v>
      </c>
      <c r="E812">
        <v>664</v>
      </c>
      <c r="F812">
        <v>5</v>
      </c>
      <c r="G812" t="s">
        <v>410</v>
      </c>
      <c r="H812" t="s">
        <v>411</v>
      </c>
      <c r="I812" t="s">
        <v>397</v>
      </c>
      <c r="J812">
        <v>1</v>
      </c>
      <c r="K812">
        <v>4</v>
      </c>
      <c r="L812">
        <v>110</v>
      </c>
      <c r="M812">
        <v>101.2</v>
      </c>
      <c r="N812">
        <v>118.8</v>
      </c>
      <c r="O812">
        <v>128</v>
      </c>
      <c r="P812">
        <v>113</v>
      </c>
      <c r="Q812">
        <v>119</v>
      </c>
      <c r="R812">
        <v>125</v>
      </c>
      <c r="S812">
        <v>119</v>
      </c>
      <c r="T812">
        <v>163</v>
      </c>
      <c r="U812">
        <v>160</v>
      </c>
      <c r="V812">
        <v>111</v>
      </c>
      <c r="W812">
        <v>108</v>
      </c>
      <c r="X812">
        <v>111</v>
      </c>
      <c r="Y812">
        <v>116</v>
      </c>
      <c r="Z812">
        <v>109</v>
      </c>
      <c r="AA812">
        <v>159</v>
      </c>
      <c r="AB812">
        <v>159</v>
      </c>
      <c r="AJ812">
        <v>115.9</v>
      </c>
      <c r="AK812">
        <v>20</v>
      </c>
      <c r="AL812">
        <v>180</v>
      </c>
      <c r="AM812">
        <v>22</v>
      </c>
      <c r="AN812">
        <v>160</v>
      </c>
      <c r="AO812">
        <v>12</v>
      </c>
      <c r="AP812">
        <v>11</v>
      </c>
      <c r="AQ812">
        <v>6</v>
      </c>
      <c r="AX812">
        <v>29</v>
      </c>
      <c r="AY812">
        <v>293</v>
      </c>
      <c r="AZ812">
        <v>1.4999999999999999E-2</v>
      </c>
      <c r="BA812">
        <v>9.9000000000000005E-2</v>
      </c>
      <c r="BC812">
        <v>0.3</v>
      </c>
      <c r="BD812">
        <v>2.7</v>
      </c>
      <c r="BE812">
        <v>3.4</v>
      </c>
      <c r="BF812">
        <v>34</v>
      </c>
      <c r="BG812" t="s">
        <v>377</v>
      </c>
      <c r="BH812" t="s">
        <v>378</v>
      </c>
      <c r="BK812">
        <v>7</v>
      </c>
    </row>
    <row r="813" spans="1:63" ht="18.75" hidden="1" x14ac:dyDescent="0.25">
      <c r="A813">
        <v>2021</v>
      </c>
      <c r="B813">
        <v>2</v>
      </c>
      <c r="C813" s="289">
        <v>44244</v>
      </c>
      <c r="D813">
        <v>418</v>
      </c>
      <c r="E813">
        <v>665</v>
      </c>
      <c r="F813">
        <v>5</v>
      </c>
      <c r="G813" t="s">
        <v>395</v>
      </c>
      <c r="H813" t="s">
        <v>396</v>
      </c>
      <c r="I813" t="s">
        <v>397</v>
      </c>
      <c r="J813">
        <v>1</v>
      </c>
      <c r="K813">
        <v>4</v>
      </c>
      <c r="L813">
        <v>110</v>
      </c>
      <c r="M813">
        <v>101.2</v>
      </c>
      <c r="N813">
        <v>118.8</v>
      </c>
      <c r="O813">
        <v>133</v>
      </c>
      <c r="P813">
        <v>117</v>
      </c>
      <c r="Q813">
        <v>109</v>
      </c>
      <c r="R813">
        <v>128</v>
      </c>
      <c r="S813">
        <v>123</v>
      </c>
      <c r="T813">
        <v>163</v>
      </c>
      <c r="U813">
        <v>160</v>
      </c>
      <c r="V813">
        <v>110</v>
      </c>
      <c r="W813">
        <v>105</v>
      </c>
      <c r="X813">
        <v>106</v>
      </c>
      <c r="Y813">
        <v>118</v>
      </c>
      <c r="Z813">
        <v>113</v>
      </c>
      <c r="AA813">
        <v>159</v>
      </c>
      <c r="AB813">
        <v>159</v>
      </c>
      <c r="AJ813">
        <v>116.2</v>
      </c>
      <c r="AK813">
        <v>20</v>
      </c>
      <c r="AL813">
        <v>180</v>
      </c>
      <c r="AM813">
        <v>22</v>
      </c>
      <c r="AN813">
        <v>160</v>
      </c>
      <c r="AZ813">
        <v>1.4999999999999999E-2</v>
      </c>
      <c r="BG813" t="s">
        <v>377</v>
      </c>
      <c r="BH813" t="s">
        <v>378</v>
      </c>
      <c r="BK813">
        <v>7</v>
      </c>
    </row>
    <row r="814" spans="1:63" ht="18.75" hidden="1" x14ac:dyDescent="0.25">
      <c r="A814">
        <v>2021</v>
      </c>
      <c r="B814">
        <v>2</v>
      </c>
      <c r="C814" s="289">
        <v>44244</v>
      </c>
      <c r="D814">
        <v>423</v>
      </c>
      <c r="E814">
        <v>669</v>
      </c>
      <c r="F814">
        <v>6</v>
      </c>
      <c r="G814" t="s">
        <v>412</v>
      </c>
      <c r="H814" t="s">
        <v>413</v>
      </c>
      <c r="I814" t="s">
        <v>144</v>
      </c>
      <c r="J814">
        <v>2</v>
      </c>
      <c r="K814">
        <v>2</v>
      </c>
      <c r="L814">
        <v>954</v>
      </c>
      <c r="M814">
        <v>897.71400000000006</v>
      </c>
      <c r="N814">
        <v>1021.734</v>
      </c>
      <c r="O814">
        <v>1075</v>
      </c>
      <c r="P814">
        <v>998</v>
      </c>
      <c r="Q814">
        <v>973</v>
      </c>
      <c r="R814">
        <v>889</v>
      </c>
      <c r="T814">
        <v>179</v>
      </c>
      <c r="U814">
        <v>179</v>
      </c>
      <c r="X814">
        <v>1047</v>
      </c>
      <c r="Y814">
        <v>955</v>
      </c>
      <c r="Z814">
        <v>979</v>
      </c>
      <c r="AB814">
        <v>181</v>
      </c>
      <c r="AJ814">
        <v>988</v>
      </c>
      <c r="AK814">
        <v>40</v>
      </c>
      <c r="AL814">
        <v>180</v>
      </c>
      <c r="AM814">
        <v>40</v>
      </c>
      <c r="AN814">
        <v>180</v>
      </c>
      <c r="AO814">
        <v>9</v>
      </c>
      <c r="AP814">
        <v>6</v>
      </c>
      <c r="AQ814">
        <v>11</v>
      </c>
      <c r="AX814">
        <v>26</v>
      </c>
      <c r="AY814">
        <v>554</v>
      </c>
      <c r="AZ814">
        <v>1.4999999999999999E-2</v>
      </c>
      <c r="BA814">
        <v>4.7E-2</v>
      </c>
      <c r="BC814">
        <v>0</v>
      </c>
      <c r="BD814">
        <v>0.6</v>
      </c>
      <c r="BE814">
        <v>25.7</v>
      </c>
      <c r="BF814">
        <v>547.4</v>
      </c>
      <c r="BG814" t="s">
        <v>153</v>
      </c>
      <c r="BH814" t="s">
        <v>154</v>
      </c>
      <c r="BI814" t="s">
        <v>414</v>
      </c>
      <c r="BJ814" t="s">
        <v>156</v>
      </c>
      <c r="BK814">
        <v>7</v>
      </c>
    </row>
    <row r="815" spans="1:63" ht="18.75" hidden="1" x14ac:dyDescent="0.25">
      <c r="A815">
        <v>2021</v>
      </c>
      <c r="B815">
        <v>2</v>
      </c>
      <c r="C815" s="289">
        <v>44244</v>
      </c>
      <c r="D815">
        <v>143</v>
      </c>
      <c r="E815">
        <v>281</v>
      </c>
      <c r="F815">
        <v>7</v>
      </c>
      <c r="G815" t="s">
        <v>263</v>
      </c>
      <c r="H815" t="s">
        <v>264</v>
      </c>
      <c r="I815" t="s">
        <v>144</v>
      </c>
      <c r="J815">
        <v>4</v>
      </c>
      <c r="K815">
        <v>2</v>
      </c>
      <c r="L815">
        <v>285</v>
      </c>
      <c r="M815">
        <v>265.05</v>
      </c>
      <c r="N815">
        <v>304.95</v>
      </c>
      <c r="X815">
        <v>380</v>
      </c>
      <c r="Y815">
        <v>300</v>
      </c>
      <c r="Z815">
        <v>292</v>
      </c>
      <c r="AB815">
        <v>130</v>
      </c>
      <c r="AJ815">
        <v>324</v>
      </c>
      <c r="AK815">
        <v>120</v>
      </c>
      <c r="AL815">
        <v>120</v>
      </c>
      <c r="AM815">
        <v>111</v>
      </c>
      <c r="AN815">
        <v>130</v>
      </c>
      <c r="AO815">
        <v>2</v>
      </c>
      <c r="AP815">
        <v>3</v>
      </c>
      <c r="AQ815">
        <v>6</v>
      </c>
      <c r="AX815">
        <v>11</v>
      </c>
      <c r="AY815">
        <v>703</v>
      </c>
      <c r="AZ815">
        <v>1.4999999999999999E-2</v>
      </c>
      <c r="BA815">
        <v>1.6E-2</v>
      </c>
      <c r="BC815">
        <v>0</v>
      </c>
      <c r="BD815">
        <v>2.5</v>
      </c>
      <c r="BE815">
        <v>3.6</v>
      </c>
      <c r="BF815">
        <v>227.8</v>
      </c>
      <c r="BG815" t="s">
        <v>145</v>
      </c>
      <c r="BK815">
        <v>7</v>
      </c>
    </row>
    <row r="816" spans="1:63" ht="18.75" hidden="1" x14ac:dyDescent="0.25">
      <c r="A816">
        <v>2021</v>
      </c>
      <c r="B816">
        <v>2</v>
      </c>
      <c r="C816" s="289">
        <v>44244</v>
      </c>
      <c r="D816">
        <v>153</v>
      </c>
      <c r="E816">
        <v>422</v>
      </c>
      <c r="F816">
        <v>7</v>
      </c>
      <c r="G816" t="s">
        <v>398</v>
      </c>
      <c r="H816" t="s">
        <v>399</v>
      </c>
      <c r="I816" t="s">
        <v>144</v>
      </c>
      <c r="J816">
        <v>2</v>
      </c>
      <c r="K816">
        <v>3</v>
      </c>
      <c r="L816">
        <v>910</v>
      </c>
      <c r="M816">
        <v>846.3</v>
      </c>
      <c r="N816">
        <v>973.7</v>
      </c>
      <c r="O816">
        <v>931</v>
      </c>
      <c r="T816">
        <v>159</v>
      </c>
      <c r="AJ816">
        <v>931</v>
      </c>
      <c r="AK816">
        <v>40</v>
      </c>
      <c r="AL816">
        <v>180</v>
      </c>
      <c r="AM816">
        <v>45</v>
      </c>
      <c r="AN816">
        <v>159</v>
      </c>
      <c r="AO816">
        <v>1</v>
      </c>
      <c r="AQ816">
        <v>1</v>
      </c>
      <c r="AX816">
        <v>2</v>
      </c>
      <c r="AY816">
        <v>326</v>
      </c>
      <c r="AZ816">
        <v>1.4999999999999999E-2</v>
      </c>
      <c r="BA816">
        <v>6.0000000000000001E-3</v>
      </c>
      <c r="BB816">
        <v>1</v>
      </c>
      <c r="BC816">
        <v>0</v>
      </c>
      <c r="BD816">
        <v>0.4</v>
      </c>
      <c r="BE816">
        <v>1.9</v>
      </c>
      <c r="BF816">
        <v>303.5</v>
      </c>
      <c r="BG816" t="s">
        <v>400</v>
      </c>
      <c r="BH816" t="s">
        <v>400</v>
      </c>
      <c r="BK816">
        <v>7</v>
      </c>
    </row>
    <row r="817" spans="1:63" ht="18.75" hidden="1" x14ac:dyDescent="0.25">
      <c r="A817">
        <v>2021</v>
      </c>
      <c r="B817">
        <v>2</v>
      </c>
      <c r="C817" s="289">
        <v>44244</v>
      </c>
      <c r="D817">
        <v>422</v>
      </c>
      <c r="E817">
        <v>668</v>
      </c>
      <c r="F817">
        <v>7</v>
      </c>
      <c r="G817" t="s">
        <v>415</v>
      </c>
      <c r="H817" t="s">
        <v>416</v>
      </c>
      <c r="I817" t="s">
        <v>144</v>
      </c>
      <c r="J817">
        <v>2</v>
      </c>
      <c r="K817">
        <v>1</v>
      </c>
      <c r="L817">
        <v>103</v>
      </c>
      <c r="M817">
        <v>96.923000000000002</v>
      </c>
      <c r="N817">
        <v>110.313</v>
      </c>
      <c r="Q817">
        <v>106</v>
      </c>
      <c r="R817">
        <v>100</v>
      </c>
      <c r="S817">
        <v>106</v>
      </c>
      <c r="U817">
        <v>92</v>
      </c>
      <c r="AJ817">
        <v>104</v>
      </c>
      <c r="AK817">
        <v>103</v>
      </c>
      <c r="AL817">
        <v>70</v>
      </c>
      <c r="AM817">
        <v>117</v>
      </c>
      <c r="AN817">
        <v>92</v>
      </c>
      <c r="AO817">
        <v>10</v>
      </c>
      <c r="AP817">
        <v>2</v>
      </c>
      <c r="AQ817">
        <v>12</v>
      </c>
      <c r="AX817">
        <v>24</v>
      </c>
      <c r="AY817">
        <v>744</v>
      </c>
      <c r="AZ817">
        <v>1.4999999999999999E-2</v>
      </c>
      <c r="BA817">
        <v>3.2000000000000001E-2</v>
      </c>
      <c r="BC817">
        <v>0.2</v>
      </c>
      <c r="BD817">
        <v>7.2</v>
      </c>
      <c r="BE817">
        <v>2.5</v>
      </c>
      <c r="BF817">
        <v>77.400000000000006</v>
      </c>
      <c r="BG817" t="s">
        <v>153</v>
      </c>
      <c r="BH817" t="s">
        <v>154</v>
      </c>
      <c r="BI817" t="s">
        <v>417</v>
      </c>
      <c r="BJ817" t="s">
        <v>156</v>
      </c>
      <c r="BK817">
        <v>7</v>
      </c>
    </row>
    <row r="818" spans="1:63" ht="18.75" x14ac:dyDescent="0.25">
      <c r="A818">
        <v>2021</v>
      </c>
      <c r="B818">
        <v>2</v>
      </c>
      <c r="C818" s="289">
        <v>44244</v>
      </c>
      <c r="D818">
        <v>29</v>
      </c>
      <c r="E818">
        <v>81</v>
      </c>
      <c r="F818">
        <v>8</v>
      </c>
      <c r="G818" t="s">
        <v>401</v>
      </c>
      <c r="H818" t="s">
        <v>402</v>
      </c>
      <c r="I818" t="s">
        <v>144</v>
      </c>
      <c r="J818">
        <v>2</v>
      </c>
      <c r="K818">
        <v>3</v>
      </c>
      <c r="L818">
        <v>388</v>
      </c>
      <c r="M818">
        <v>360.84</v>
      </c>
      <c r="N818">
        <v>415.16</v>
      </c>
      <c r="O818">
        <v>372</v>
      </c>
      <c r="P818">
        <v>381</v>
      </c>
      <c r="Q818">
        <v>388</v>
      </c>
      <c r="R818">
        <v>375</v>
      </c>
      <c r="S818">
        <v>400</v>
      </c>
      <c r="T818">
        <v>121</v>
      </c>
      <c r="U818">
        <v>121</v>
      </c>
      <c r="V818">
        <v>482</v>
      </c>
      <c r="W818">
        <v>395</v>
      </c>
      <c r="X818">
        <v>408</v>
      </c>
      <c r="Y818">
        <v>356</v>
      </c>
      <c r="Z818">
        <v>385</v>
      </c>
      <c r="AA818">
        <v>121</v>
      </c>
      <c r="AB818">
        <v>120</v>
      </c>
      <c r="AJ818">
        <v>394.2</v>
      </c>
      <c r="AK818">
        <v>60</v>
      </c>
      <c r="AL818">
        <v>120</v>
      </c>
      <c r="AM818">
        <v>60</v>
      </c>
      <c r="AN818">
        <v>121</v>
      </c>
      <c r="AO818">
        <v>8</v>
      </c>
      <c r="AP818">
        <v>6</v>
      </c>
      <c r="AQ818">
        <v>4</v>
      </c>
      <c r="AX818">
        <v>18</v>
      </c>
      <c r="AY818">
        <v>1278</v>
      </c>
      <c r="AZ818">
        <v>1.4999999999999999E-2</v>
      </c>
      <c r="BA818">
        <v>1.4E-2</v>
      </c>
      <c r="BB818">
        <v>1</v>
      </c>
      <c r="BC818">
        <v>0</v>
      </c>
      <c r="BD818">
        <v>3.3</v>
      </c>
      <c r="BE818">
        <v>7.1</v>
      </c>
      <c r="BF818">
        <v>503.8</v>
      </c>
      <c r="BG818" t="s">
        <v>148</v>
      </c>
      <c r="BH818" t="s">
        <v>187</v>
      </c>
      <c r="BI818" t="s">
        <v>403</v>
      </c>
      <c r="BK818">
        <v>7</v>
      </c>
    </row>
    <row r="819" spans="1:63" ht="18.75" hidden="1" x14ac:dyDescent="0.25">
      <c r="A819">
        <v>2021</v>
      </c>
      <c r="B819">
        <v>2</v>
      </c>
      <c r="C819" s="289">
        <v>44244</v>
      </c>
      <c r="D819">
        <v>259</v>
      </c>
      <c r="E819">
        <v>183</v>
      </c>
      <c r="F819">
        <v>25</v>
      </c>
      <c r="G819" t="s">
        <v>393</v>
      </c>
      <c r="H819" t="s">
        <v>394</v>
      </c>
      <c r="I819" t="s">
        <v>360</v>
      </c>
      <c r="J819">
        <v>12</v>
      </c>
      <c r="K819">
        <v>1</v>
      </c>
      <c r="L819">
        <v>3</v>
      </c>
      <c r="M819">
        <v>2.79</v>
      </c>
      <c r="N819">
        <v>3.21</v>
      </c>
      <c r="O819">
        <v>2</v>
      </c>
      <c r="P819">
        <v>3</v>
      </c>
      <c r="Q819">
        <v>3</v>
      </c>
      <c r="R819">
        <v>3</v>
      </c>
      <c r="S819">
        <v>4</v>
      </c>
      <c r="T819">
        <v>100</v>
      </c>
      <c r="U819">
        <v>95</v>
      </c>
      <c r="V819">
        <v>3</v>
      </c>
      <c r="W819">
        <v>3</v>
      </c>
      <c r="X819">
        <v>3</v>
      </c>
      <c r="Y819">
        <v>3</v>
      </c>
      <c r="Z819">
        <v>3</v>
      </c>
      <c r="AA819">
        <v>101</v>
      </c>
      <c r="AB819">
        <v>101</v>
      </c>
      <c r="AJ819">
        <v>2.9</v>
      </c>
      <c r="AK819">
        <v>508</v>
      </c>
      <c r="AL819">
        <v>85</v>
      </c>
      <c r="AM819">
        <v>435</v>
      </c>
      <c r="AN819">
        <v>99</v>
      </c>
      <c r="AO819">
        <v>16</v>
      </c>
      <c r="AP819">
        <v>12</v>
      </c>
      <c r="AQ819">
        <v>20</v>
      </c>
      <c r="AX819">
        <v>48</v>
      </c>
      <c r="AY819">
        <v>7048</v>
      </c>
      <c r="AZ819">
        <v>0.02</v>
      </c>
      <c r="BA819">
        <v>7.0000000000000001E-3</v>
      </c>
      <c r="BB819">
        <v>1</v>
      </c>
      <c r="BC819">
        <v>16</v>
      </c>
      <c r="BD819">
        <v>2349.3000000000002</v>
      </c>
      <c r="BE819">
        <v>0.1</v>
      </c>
      <c r="BF819">
        <v>20.399999999999999</v>
      </c>
      <c r="BG819" t="s">
        <v>229</v>
      </c>
      <c r="BH819" t="s">
        <v>229</v>
      </c>
      <c r="BK819">
        <v>7</v>
      </c>
    </row>
    <row r="820" spans="1:63" ht="18.75" hidden="1" x14ac:dyDescent="0.25">
      <c r="A820">
        <v>2021</v>
      </c>
      <c r="B820">
        <v>2</v>
      </c>
      <c r="C820" s="289">
        <v>44244</v>
      </c>
      <c r="D820">
        <v>123</v>
      </c>
      <c r="E820">
        <v>645</v>
      </c>
      <c r="F820">
        <v>34</v>
      </c>
      <c r="G820" t="s">
        <v>226</v>
      </c>
      <c r="H820" t="s">
        <v>227</v>
      </c>
      <c r="I820" t="s">
        <v>228</v>
      </c>
      <c r="J820">
        <v>4</v>
      </c>
      <c r="K820">
        <v>1</v>
      </c>
      <c r="L820">
        <v>133</v>
      </c>
      <c r="M820">
        <v>123.69</v>
      </c>
      <c r="N820">
        <v>142.31</v>
      </c>
      <c r="O820">
        <v>165</v>
      </c>
      <c r="T820">
        <v>241</v>
      </c>
      <c r="AJ820">
        <v>165</v>
      </c>
      <c r="AK820">
        <v>80</v>
      </c>
      <c r="AL820">
        <v>180</v>
      </c>
      <c r="AM820">
        <v>60</v>
      </c>
      <c r="AN820">
        <v>241</v>
      </c>
      <c r="AO820">
        <v>2</v>
      </c>
      <c r="AQ820">
        <v>1</v>
      </c>
      <c r="AX820">
        <v>3</v>
      </c>
      <c r="AY820">
        <v>563</v>
      </c>
      <c r="AZ820">
        <v>0.02</v>
      </c>
      <c r="BA820">
        <v>5.0000000000000001E-3</v>
      </c>
      <c r="BB820">
        <v>1</v>
      </c>
      <c r="BC820">
        <v>0</v>
      </c>
      <c r="BD820">
        <v>4.2</v>
      </c>
      <c r="BE820">
        <v>0.5</v>
      </c>
      <c r="BF820">
        <v>92.9</v>
      </c>
      <c r="BG820" t="s">
        <v>229</v>
      </c>
      <c r="BH820" t="s">
        <v>229</v>
      </c>
      <c r="BK820">
        <v>7</v>
      </c>
    </row>
    <row r="821" spans="1:63" ht="18.75" x14ac:dyDescent="0.25">
      <c r="A821">
        <v>2021</v>
      </c>
      <c r="B821">
        <v>2</v>
      </c>
      <c r="C821" s="289">
        <v>44244</v>
      </c>
      <c r="D821">
        <v>334</v>
      </c>
      <c r="E821">
        <v>254</v>
      </c>
      <c r="F821">
        <v>49</v>
      </c>
      <c r="G821" t="s">
        <v>189</v>
      </c>
      <c r="H821" t="s">
        <v>190</v>
      </c>
      <c r="I821" t="s">
        <v>191</v>
      </c>
      <c r="J821">
        <v>4</v>
      </c>
      <c r="K821">
        <v>2</v>
      </c>
      <c r="L821">
        <v>203</v>
      </c>
      <c r="M821">
        <v>188.79</v>
      </c>
      <c r="N821">
        <v>217.21</v>
      </c>
      <c r="O821">
        <v>220</v>
      </c>
      <c r="P821">
        <v>213</v>
      </c>
      <c r="Q821">
        <v>209</v>
      </c>
      <c r="R821">
        <v>212</v>
      </c>
      <c r="S821">
        <v>200</v>
      </c>
      <c r="T821">
        <v>142</v>
      </c>
      <c r="U821">
        <v>138</v>
      </c>
      <c r="V821">
        <v>202</v>
      </c>
      <c r="W821">
        <v>193</v>
      </c>
      <c r="X821">
        <v>208</v>
      </c>
      <c r="AA821">
        <v>136</v>
      </c>
      <c r="AJ821">
        <v>207.1</v>
      </c>
      <c r="AK821">
        <v>88</v>
      </c>
      <c r="AL821">
        <v>164</v>
      </c>
      <c r="AM821">
        <v>104</v>
      </c>
      <c r="AN821">
        <v>139</v>
      </c>
      <c r="AO821">
        <v>11</v>
      </c>
      <c r="AP821">
        <v>11</v>
      </c>
      <c r="AQ821">
        <v>8</v>
      </c>
      <c r="AX821">
        <v>30</v>
      </c>
      <c r="AY821">
        <v>1770</v>
      </c>
      <c r="AZ821">
        <v>0.02</v>
      </c>
      <c r="BA821">
        <v>1.7000000000000001E-2</v>
      </c>
      <c r="BB821">
        <v>1</v>
      </c>
      <c r="BC821">
        <v>0.1</v>
      </c>
      <c r="BD821">
        <v>8.6999999999999993</v>
      </c>
      <c r="BE821">
        <v>6.2</v>
      </c>
      <c r="BF821">
        <v>366.6</v>
      </c>
      <c r="BG821" t="s">
        <v>148</v>
      </c>
      <c r="BH821" t="s">
        <v>184</v>
      </c>
      <c r="BI821" t="s">
        <v>192</v>
      </c>
      <c r="BK821">
        <v>7</v>
      </c>
    </row>
    <row r="822" spans="1:63" ht="18.75" hidden="1" x14ac:dyDescent="0.25">
      <c r="A822">
        <v>2021</v>
      </c>
      <c r="B822">
        <v>2</v>
      </c>
      <c r="C822" s="289">
        <v>44245</v>
      </c>
      <c r="D822">
        <v>137</v>
      </c>
      <c r="E822">
        <v>273</v>
      </c>
      <c r="F822">
        <v>2</v>
      </c>
      <c r="G822" t="s">
        <v>242</v>
      </c>
      <c r="H822" t="s">
        <v>243</v>
      </c>
      <c r="I822" t="s">
        <v>144</v>
      </c>
      <c r="J822">
        <v>3</v>
      </c>
      <c r="K822">
        <v>2</v>
      </c>
      <c r="L822">
        <v>564</v>
      </c>
      <c r="M822">
        <v>524.52</v>
      </c>
      <c r="N822">
        <v>603.48</v>
      </c>
      <c r="O822">
        <v>599</v>
      </c>
      <c r="P822">
        <v>580</v>
      </c>
      <c r="Q822">
        <v>583</v>
      </c>
      <c r="R822">
        <v>580</v>
      </c>
      <c r="S822">
        <v>574</v>
      </c>
      <c r="T822">
        <v>148</v>
      </c>
      <c r="U822">
        <v>148</v>
      </c>
      <c r="V822">
        <v>581</v>
      </c>
      <c r="W822">
        <v>589</v>
      </c>
      <c r="X822">
        <v>598</v>
      </c>
      <c r="Y822">
        <v>603</v>
      </c>
      <c r="Z822">
        <v>581</v>
      </c>
      <c r="AA822">
        <v>154</v>
      </c>
      <c r="AB822">
        <v>152</v>
      </c>
      <c r="AJ822">
        <v>586.79999999999995</v>
      </c>
      <c r="AK822">
        <v>93</v>
      </c>
      <c r="AL822">
        <v>116</v>
      </c>
      <c r="AM822">
        <v>72</v>
      </c>
      <c r="AN822">
        <v>151</v>
      </c>
      <c r="AO822">
        <v>3</v>
      </c>
      <c r="AP822">
        <v>4</v>
      </c>
      <c r="AQ822">
        <v>5</v>
      </c>
      <c r="AX822">
        <v>11</v>
      </c>
      <c r="AY822">
        <v>1553</v>
      </c>
      <c r="AZ822">
        <v>1.4999999999999999E-2</v>
      </c>
      <c r="BA822">
        <v>7.0000000000000001E-3</v>
      </c>
      <c r="BB822">
        <v>1</v>
      </c>
      <c r="BC822">
        <v>0</v>
      </c>
      <c r="BD822">
        <v>2.8</v>
      </c>
      <c r="BE822">
        <v>6.5</v>
      </c>
      <c r="BF822">
        <v>911.3</v>
      </c>
      <c r="BG822" t="s">
        <v>145</v>
      </c>
      <c r="BK822">
        <v>7</v>
      </c>
    </row>
    <row r="823" spans="1:63" ht="18.75" hidden="1" x14ac:dyDescent="0.25">
      <c r="A823">
        <v>2021</v>
      </c>
      <c r="B823">
        <v>2</v>
      </c>
      <c r="C823" s="289">
        <v>44245</v>
      </c>
      <c r="D823">
        <v>376</v>
      </c>
      <c r="E823">
        <v>438</v>
      </c>
      <c r="F823">
        <v>3</v>
      </c>
      <c r="G823" t="s">
        <v>151</v>
      </c>
      <c r="H823" t="s">
        <v>152</v>
      </c>
      <c r="I823" t="s">
        <v>144</v>
      </c>
      <c r="J823">
        <v>3</v>
      </c>
      <c r="K823">
        <v>2</v>
      </c>
      <c r="L823">
        <v>336</v>
      </c>
      <c r="M823">
        <v>316.17599999999999</v>
      </c>
      <c r="N823">
        <v>359.85599999999999</v>
      </c>
      <c r="O823">
        <v>354</v>
      </c>
      <c r="P823">
        <v>348</v>
      </c>
      <c r="Q823">
        <v>354</v>
      </c>
      <c r="R823">
        <v>322</v>
      </c>
      <c r="S823">
        <v>338</v>
      </c>
      <c r="T823">
        <v>143</v>
      </c>
      <c r="U823">
        <v>143</v>
      </c>
      <c r="V823">
        <v>339</v>
      </c>
      <c r="W823">
        <v>350</v>
      </c>
      <c r="X823">
        <v>335</v>
      </c>
      <c r="Y823">
        <v>347</v>
      </c>
      <c r="Z823">
        <v>339</v>
      </c>
      <c r="AA823">
        <v>146</v>
      </c>
      <c r="AB823">
        <v>146</v>
      </c>
      <c r="AJ823">
        <v>342.6</v>
      </c>
      <c r="AK823">
        <v>67</v>
      </c>
      <c r="AL823">
        <v>161</v>
      </c>
      <c r="AM823">
        <v>75</v>
      </c>
      <c r="AN823">
        <v>145</v>
      </c>
      <c r="AO823">
        <v>5</v>
      </c>
      <c r="AP823">
        <v>4</v>
      </c>
      <c r="AQ823">
        <v>5</v>
      </c>
      <c r="AR823">
        <v>3</v>
      </c>
      <c r="AX823">
        <v>17</v>
      </c>
      <c r="AY823">
        <v>965</v>
      </c>
      <c r="AZ823">
        <v>1.4999999999999999E-2</v>
      </c>
      <c r="BA823">
        <v>1.7999999999999999E-2</v>
      </c>
      <c r="BC823">
        <v>0.1</v>
      </c>
      <c r="BD823">
        <v>2.9</v>
      </c>
      <c r="BE823">
        <v>5.8</v>
      </c>
      <c r="BF823">
        <v>330.6</v>
      </c>
      <c r="BG823" t="s">
        <v>153</v>
      </c>
      <c r="BH823" t="s">
        <v>154</v>
      </c>
      <c r="BI823" t="s">
        <v>155</v>
      </c>
      <c r="BJ823" t="s">
        <v>156</v>
      </c>
      <c r="BK823">
        <v>7</v>
      </c>
    </row>
    <row r="824" spans="1:63" ht="18.75" hidden="1" x14ac:dyDescent="0.25">
      <c r="A824">
        <v>2021</v>
      </c>
      <c r="B824">
        <v>2</v>
      </c>
      <c r="C824" s="289">
        <v>44245</v>
      </c>
      <c r="D824">
        <v>1</v>
      </c>
      <c r="E824">
        <v>1</v>
      </c>
      <c r="F824">
        <v>4</v>
      </c>
      <c r="G824" t="s">
        <v>328</v>
      </c>
      <c r="H824" t="s">
        <v>329</v>
      </c>
      <c r="I824" t="s">
        <v>144</v>
      </c>
      <c r="J824">
        <v>3</v>
      </c>
      <c r="K824">
        <v>2</v>
      </c>
      <c r="L824">
        <v>111</v>
      </c>
      <c r="M824">
        <v>103.23</v>
      </c>
      <c r="N824">
        <v>118.77</v>
      </c>
      <c r="O824">
        <v>113</v>
      </c>
      <c r="P824">
        <v>119</v>
      </c>
      <c r="Q824">
        <v>118</v>
      </c>
      <c r="R824">
        <v>110</v>
      </c>
      <c r="S824">
        <v>117</v>
      </c>
      <c r="T824">
        <v>92</v>
      </c>
      <c r="U824">
        <v>93</v>
      </c>
      <c r="V824">
        <v>107</v>
      </c>
      <c r="W824">
        <v>105</v>
      </c>
      <c r="X824">
        <v>109</v>
      </c>
      <c r="Y824">
        <v>116</v>
      </c>
      <c r="Z824">
        <v>108</v>
      </c>
      <c r="AA824">
        <v>95</v>
      </c>
      <c r="AB824">
        <v>95</v>
      </c>
      <c r="AJ824">
        <v>112.2</v>
      </c>
      <c r="AK824">
        <v>108</v>
      </c>
      <c r="AL824">
        <v>100</v>
      </c>
      <c r="AM824">
        <v>115</v>
      </c>
      <c r="AN824">
        <v>94</v>
      </c>
      <c r="AO824">
        <v>9</v>
      </c>
      <c r="AP824">
        <v>6</v>
      </c>
      <c r="AQ824">
        <v>8</v>
      </c>
      <c r="AX824">
        <v>23</v>
      </c>
      <c r="AY824">
        <v>2567</v>
      </c>
      <c r="AZ824">
        <v>1.4999999999999999E-2</v>
      </c>
      <c r="BA824">
        <v>8.9999999999999993E-3</v>
      </c>
      <c r="BB824">
        <v>1</v>
      </c>
      <c r="BC824">
        <v>0.2</v>
      </c>
      <c r="BD824">
        <v>23.1</v>
      </c>
      <c r="BE824">
        <v>2.6</v>
      </c>
      <c r="BF824">
        <v>288</v>
      </c>
      <c r="BG824" t="s">
        <v>229</v>
      </c>
      <c r="BH824" t="s">
        <v>229</v>
      </c>
      <c r="BK824">
        <v>7</v>
      </c>
    </row>
    <row r="825" spans="1:63" ht="18.75" hidden="1" x14ac:dyDescent="0.25">
      <c r="A825">
        <v>2021</v>
      </c>
      <c r="B825">
        <v>2</v>
      </c>
      <c r="C825" s="289">
        <v>44245</v>
      </c>
      <c r="D825">
        <v>1</v>
      </c>
      <c r="E825">
        <v>2</v>
      </c>
      <c r="F825">
        <v>4</v>
      </c>
      <c r="G825" t="s">
        <v>330</v>
      </c>
      <c r="H825" t="s">
        <v>331</v>
      </c>
      <c r="I825" t="s">
        <v>144</v>
      </c>
      <c r="J825">
        <v>3</v>
      </c>
      <c r="K825">
        <v>2</v>
      </c>
      <c r="L825">
        <v>113</v>
      </c>
      <c r="M825">
        <v>105.09</v>
      </c>
      <c r="N825">
        <v>120.91</v>
      </c>
      <c r="O825">
        <v>88</v>
      </c>
      <c r="P825">
        <v>106</v>
      </c>
      <c r="Q825">
        <v>105</v>
      </c>
      <c r="R825">
        <v>89</v>
      </c>
      <c r="S825">
        <v>106</v>
      </c>
      <c r="T825">
        <v>92</v>
      </c>
      <c r="U825">
        <v>93</v>
      </c>
      <c r="V825">
        <v>112</v>
      </c>
      <c r="W825">
        <v>109</v>
      </c>
      <c r="X825">
        <v>111</v>
      </c>
      <c r="Y825">
        <v>121</v>
      </c>
      <c r="Z825">
        <v>115</v>
      </c>
      <c r="AA825">
        <v>95</v>
      </c>
      <c r="AB825">
        <v>95</v>
      </c>
      <c r="AJ825">
        <v>106.2</v>
      </c>
      <c r="AK825">
        <v>108</v>
      </c>
      <c r="AL825">
        <v>100</v>
      </c>
      <c r="AM825">
        <v>115</v>
      </c>
      <c r="AN825">
        <v>94</v>
      </c>
      <c r="AO825">
        <v>8</v>
      </c>
      <c r="AP825">
        <v>13</v>
      </c>
      <c r="AQ825">
        <v>6</v>
      </c>
      <c r="AX825">
        <v>27</v>
      </c>
      <c r="AY825">
        <v>2523</v>
      </c>
      <c r="AZ825">
        <v>1.4999999999999999E-2</v>
      </c>
      <c r="BA825">
        <v>1.0999999999999999E-2</v>
      </c>
      <c r="BB825">
        <v>1</v>
      </c>
      <c r="BC825">
        <v>0.2</v>
      </c>
      <c r="BD825">
        <v>22.3</v>
      </c>
      <c r="BE825">
        <v>2.9</v>
      </c>
      <c r="BF825">
        <v>267.89999999999998</v>
      </c>
      <c r="BG825" t="s">
        <v>229</v>
      </c>
      <c r="BH825" t="s">
        <v>229</v>
      </c>
      <c r="BK825">
        <v>7</v>
      </c>
    </row>
    <row r="826" spans="1:63" ht="18.75" hidden="1" x14ac:dyDescent="0.25">
      <c r="A826">
        <v>2021</v>
      </c>
      <c r="B826">
        <v>2</v>
      </c>
      <c r="C826" s="289">
        <v>44245</v>
      </c>
      <c r="D826">
        <v>135</v>
      </c>
      <c r="E826">
        <v>271</v>
      </c>
      <c r="F826">
        <v>5</v>
      </c>
      <c r="G826" t="s">
        <v>335</v>
      </c>
      <c r="H826" t="s">
        <v>336</v>
      </c>
      <c r="I826" t="s">
        <v>144</v>
      </c>
      <c r="J826">
        <v>4</v>
      </c>
      <c r="K826">
        <v>2</v>
      </c>
      <c r="L826">
        <v>161</v>
      </c>
      <c r="M826">
        <v>149.72999999999999</v>
      </c>
      <c r="N826">
        <v>172.27</v>
      </c>
      <c r="V826">
        <v>162</v>
      </c>
      <c r="W826">
        <v>163</v>
      </c>
      <c r="X826">
        <v>168</v>
      </c>
      <c r="Y826">
        <v>158</v>
      </c>
      <c r="Z826">
        <v>162</v>
      </c>
      <c r="AA826">
        <v>102</v>
      </c>
      <c r="AB826">
        <v>106</v>
      </c>
      <c r="AJ826">
        <v>162.6</v>
      </c>
      <c r="AK826">
        <v>151</v>
      </c>
      <c r="AL826">
        <v>95</v>
      </c>
      <c r="AM826">
        <v>138</v>
      </c>
      <c r="AN826">
        <v>104</v>
      </c>
      <c r="AO826">
        <v>2</v>
      </c>
      <c r="AP826">
        <v>3</v>
      </c>
      <c r="AQ826">
        <v>1</v>
      </c>
      <c r="AX826">
        <v>6</v>
      </c>
      <c r="AY826">
        <v>1616</v>
      </c>
      <c r="AZ826">
        <v>1.4999999999999999E-2</v>
      </c>
      <c r="BA826">
        <v>4.0000000000000001E-3</v>
      </c>
      <c r="BB826">
        <v>1</v>
      </c>
      <c r="BC826">
        <v>0</v>
      </c>
      <c r="BD826">
        <v>10</v>
      </c>
      <c r="BE826">
        <v>1</v>
      </c>
      <c r="BF826">
        <v>262.8</v>
      </c>
      <c r="BG826" t="s">
        <v>145</v>
      </c>
      <c r="BK826">
        <v>7</v>
      </c>
    </row>
    <row r="827" spans="1:63" hidden="1" x14ac:dyDescent="0.25">
      <c r="A827">
        <v>2021</v>
      </c>
      <c r="B827">
        <v>2</v>
      </c>
      <c r="C827" s="289">
        <v>44245</v>
      </c>
      <c r="D827">
        <v>418</v>
      </c>
      <c r="E827">
        <v>662</v>
      </c>
      <c r="F827">
        <v>5</v>
      </c>
      <c r="G827" t="s">
        <v>406</v>
      </c>
      <c r="H827" t="s">
        <v>407</v>
      </c>
      <c r="I827" t="s">
        <v>397</v>
      </c>
      <c r="J827">
        <v>1</v>
      </c>
      <c r="K827">
        <v>4</v>
      </c>
      <c r="L827">
        <v>386</v>
      </c>
      <c r="M827">
        <v>355.12</v>
      </c>
      <c r="N827">
        <v>416.88</v>
      </c>
      <c r="AK827">
        <v>20</v>
      </c>
      <c r="AL827">
        <v>180</v>
      </c>
      <c r="AO827">
        <v>2</v>
      </c>
      <c r="AQ827">
        <v>3</v>
      </c>
      <c r="AX827">
        <v>5</v>
      </c>
      <c r="AY827">
        <v>413</v>
      </c>
      <c r="AZ827">
        <v>1.4999999999999999E-2</v>
      </c>
      <c r="BA827">
        <v>1.2E-2</v>
      </c>
      <c r="BB827">
        <v>1</v>
      </c>
      <c r="BC827">
        <v>0</v>
      </c>
      <c r="BD827">
        <v>1.1000000000000001</v>
      </c>
      <c r="BG827" t="s">
        <v>377</v>
      </c>
      <c r="BH827" t="s">
        <v>378</v>
      </c>
      <c r="BK827">
        <v>7</v>
      </c>
    </row>
    <row r="828" spans="1:63" hidden="1" x14ac:dyDescent="0.25">
      <c r="A828">
        <v>2021</v>
      </c>
      <c r="B828">
        <v>2</v>
      </c>
      <c r="C828" s="289">
        <v>44245</v>
      </c>
      <c r="D828">
        <v>418</v>
      </c>
      <c r="E828">
        <v>663</v>
      </c>
      <c r="F828">
        <v>5</v>
      </c>
      <c r="G828" t="s">
        <v>408</v>
      </c>
      <c r="H828" t="s">
        <v>409</v>
      </c>
      <c r="I828" t="s">
        <v>397</v>
      </c>
      <c r="J828">
        <v>1</v>
      </c>
      <c r="K828">
        <v>4</v>
      </c>
      <c r="L828">
        <v>341</v>
      </c>
      <c r="M828">
        <v>313.72000000000003</v>
      </c>
      <c r="N828">
        <v>368.28</v>
      </c>
      <c r="AK828">
        <v>20</v>
      </c>
      <c r="AL828">
        <v>180</v>
      </c>
      <c r="AO828">
        <v>2</v>
      </c>
      <c r="AQ828">
        <v>3</v>
      </c>
      <c r="AX828">
        <v>5</v>
      </c>
      <c r="AY828">
        <v>413</v>
      </c>
      <c r="AZ828">
        <v>1.4999999999999999E-2</v>
      </c>
      <c r="BA828">
        <v>1.2E-2</v>
      </c>
      <c r="BB828">
        <v>1</v>
      </c>
      <c r="BC828">
        <v>0</v>
      </c>
      <c r="BD828">
        <v>1.2</v>
      </c>
      <c r="BG828" t="s">
        <v>377</v>
      </c>
      <c r="BH828" t="s">
        <v>378</v>
      </c>
      <c r="BK828">
        <v>7</v>
      </c>
    </row>
    <row r="829" spans="1:63" hidden="1" x14ac:dyDescent="0.25">
      <c r="A829">
        <v>2021</v>
      </c>
      <c r="B829">
        <v>2</v>
      </c>
      <c r="C829" s="289">
        <v>44245</v>
      </c>
      <c r="D829">
        <v>418</v>
      </c>
      <c r="E829">
        <v>664</v>
      </c>
      <c r="F829">
        <v>5</v>
      </c>
      <c r="G829" t="s">
        <v>410</v>
      </c>
      <c r="H829" t="s">
        <v>411</v>
      </c>
      <c r="I829" t="s">
        <v>397</v>
      </c>
      <c r="J829">
        <v>1</v>
      </c>
      <c r="K829">
        <v>4</v>
      </c>
      <c r="L829">
        <v>110</v>
      </c>
      <c r="M829">
        <v>101.2</v>
      </c>
      <c r="N829">
        <v>118.8</v>
      </c>
      <c r="AK829">
        <v>20</v>
      </c>
      <c r="AL829">
        <v>180</v>
      </c>
      <c r="AS829">
        <v>6</v>
      </c>
      <c r="AX829">
        <v>6</v>
      </c>
      <c r="AY829">
        <v>414</v>
      </c>
      <c r="AZ829">
        <v>1.4999999999999999E-2</v>
      </c>
      <c r="BA829">
        <v>1.4E-2</v>
      </c>
      <c r="BB829">
        <v>1</v>
      </c>
      <c r="BC829">
        <v>0.1</v>
      </c>
      <c r="BD829">
        <v>3.8</v>
      </c>
      <c r="BG829" t="s">
        <v>377</v>
      </c>
      <c r="BH829" t="s">
        <v>378</v>
      </c>
      <c r="BK829">
        <v>7</v>
      </c>
    </row>
    <row r="830" spans="1:63" ht="18.75" hidden="1" x14ac:dyDescent="0.25">
      <c r="A830">
        <v>2021</v>
      </c>
      <c r="B830">
        <v>2</v>
      </c>
      <c r="C830" s="289">
        <v>44245</v>
      </c>
      <c r="D830">
        <v>420</v>
      </c>
      <c r="E830">
        <v>666</v>
      </c>
      <c r="F830">
        <v>5</v>
      </c>
      <c r="G830" t="s">
        <v>418</v>
      </c>
      <c r="H830" t="s">
        <v>419</v>
      </c>
      <c r="I830" t="s">
        <v>144</v>
      </c>
      <c r="J830">
        <v>3</v>
      </c>
      <c r="K830">
        <v>2</v>
      </c>
      <c r="L830">
        <v>484</v>
      </c>
      <c r="M830">
        <v>455.44400000000002</v>
      </c>
      <c r="N830">
        <v>518.36400000000003</v>
      </c>
      <c r="Q830">
        <v>535</v>
      </c>
      <c r="R830">
        <v>488</v>
      </c>
      <c r="U830">
        <v>156</v>
      </c>
      <c r="AJ830">
        <v>511.5</v>
      </c>
      <c r="AK830">
        <v>72</v>
      </c>
      <c r="AL830">
        <v>150</v>
      </c>
      <c r="AM830">
        <v>69</v>
      </c>
      <c r="AN830">
        <v>156</v>
      </c>
      <c r="AO830">
        <v>3</v>
      </c>
      <c r="AQ830">
        <v>10</v>
      </c>
      <c r="AX830">
        <v>13</v>
      </c>
      <c r="AY830">
        <v>141</v>
      </c>
      <c r="AZ830">
        <v>1.4999999999999999E-2</v>
      </c>
      <c r="BA830">
        <v>9.1999999999999998E-2</v>
      </c>
      <c r="BC830">
        <v>0</v>
      </c>
      <c r="BD830">
        <v>0.3</v>
      </c>
      <c r="BE830">
        <v>6.6</v>
      </c>
      <c r="BF830">
        <v>72.099999999999994</v>
      </c>
      <c r="BG830" t="s">
        <v>153</v>
      </c>
      <c r="BH830" t="s">
        <v>154</v>
      </c>
      <c r="BI830" t="s">
        <v>420</v>
      </c>
      <c r="BJ830" t="s">
        <v>156</v>
      </c>
      <c r="BK830">
        <v>7</v>
      </c>
    </row>
    <row r="831" spans="1:63" ht="18.75" hidden="1" x14ac:dyDescent="0.25">
      <c r="A831">
        <v>2021</v>
      </c>
      <c r="B831">
        <v>2</v>
      </c>
      <c r="C831" s="289">
        <v>44245</v>
      </c>
      <c r="D831">
        <v>383</v>
      </c>
      <c r="E831">
        <v>550</v>
      </c>
      <c r="F831">
        <v>6</v>
      </c>
      <c r="G831" t="s">
        <v>365</v>
      </c>
      <c r="H831" t="s">
        <v>366</v>
      </c>
      <c r="I831" t="s">
        <v>144</v>
      </c>
      <c r="J831">
        <v>3</v>
      </c>
      <c r="K831">
        <v>1</v>
      </c>
      <c r="L831">
        <v>35</v>
      </c>
      <c r="M831">
        <v>32.024999999999999</v>
      </c>
      <c r="N831">
        <v>38.045000000000002</v>
      </c>
      <c r="V831">
        <v>35</v>
      </c>
      <c r="W831">
        <v>35</v>
      </c>
      <c r="X831">
        <v>34</v>
      </c>
      <c r="Y831">
        <v>36</v>
      </c>
      <c r="Z831">
        <v>36</v>
      </c>
      <c r="AA831">
        <v>91</v>
      </c>
      <c r="AB831">
        <v>93</v>
      </c>
      <c r="AJ831">
        <v>35.200000000000003</v>
      </c>
      <c r="AK831">
        <v>108</v>
      </c>
      <c r="AL831">
        <v>100</v>
      </c>
      <c r="AM831">
        <v>117</v>
      </c>
      <c r="AN831">
        <v>92</v>
      </c>
      <c r="AZ831">
        <v>1.4999999999999999E-2</v>
      </c>
      <c r="BG831" t="s">
        <v>153</v>
      </c>
      <c r="BH831" t="s">
        <v>154</v>
      </c>
      <c r="BI831" t="s">
        <v>367</v>
      </c>
      <c r="BJ831" t="s">
        <v>156</v>
      </c>
      <c r="BK831">
        <v>7</v>
      </c>
    </row>
    <row r="832" spans="1:63" ht="18.75" hidden="1" x14ac:dyDescent="0.25">
      <c r="A832">
        <v>2021</v>
      </c>
      <c r="B832">
        <v>2</v>
      </c>
      <c r="C832" s="289">
        <v>44245</v>
      </c>
      <c r="D832">
        <v>423</v>
      </c>
      <c r="E832">
        <v>669</v>
      </c>
      <c r="F832">
        <v>6</v>
      </c>
      <c r="G832" t="s">
        <v>412</v>
      </c>
      <c r="H832" t="s">
        <v>413</v>
      </c>
      <c r="I832" t="s">
        <v>144</v>
      </c>
      <c r="J832">
        <v>2</v>
      </c>
      <c r="K832">
        <v>2</v>
      </c>
      <c r="L832">
        <v>954</v>
      </c>
      <c r="M832">
        <v>897.71400000000006</v>
      </c>
      <c r="N832">
        <v>1021.734</v>
      </c>
      <c r="O832">
        <v>1075</v>
      </c>
      <c r="P832">
        <v>998</v>
      </c>
      <c r="Q832">
        <v>973</v>
      </c>
      <c r="R832">
        <v>889</v>
      </c>
      <c r="T832">
        <v>179</v>
      </c>
      <c r="U832">
        <v>179</v>
      </c>
      <c r="AJ832">
        <v>983.8</v>
      </c>
      <c r="AK832">
        <v>40</v>
      </c>
      <c r="AL832">
        <v>180</v>
      </c>
      <c r="AM832">
        <v>40</v>
      </c>
      <c r="AN832">
        <v>179</v>
      </c>
      <c r="AO832">
        <v>2</v>
      </c>
      <c r="AS832">
        <v>2</v>
      </c>
      <c r="AX832">
        <v>4</v>
      </c>
      <c r="AY832">
        <v>550</v>
      </c>
      <c r="AZ832">
        <v>1.4999999999999999E-2</v>
      </c>
      <c r="BA832">
        <v>7.0000000000000001E-3</v>
      </c>
      <c r="BB832">
        <v>1</v>
      </c>
      <c r="BC832">
        <v>0</v>
      </c>
      <c r="BD832">
        <v>0.6</v>
      </c>
      <c r="BE832">
        <v>3.9</v>
      </c>
      <c r="BF832">
        <v>541.1</v>
      </c>
      <c r="BG832" t="s">
        <v>153</v>
      </c>
      <c r="BH832" t="s">
        <v>154</v>
      </c>
      <c r="BI832" t="s">
        <v>414</v>
      </c>
      <c r="BJ832" t="s">
        <v>156</v>
      </c>
      <c r="BK832">
        <v>7</v>
      </c>
    </row>
    <row r="833" spans="1:63" ht="18.75" hidden="1" x14ac:dyDescent="0.25">
      <c r="A833">
        <v>2021</v>
      </c>
      <c r="B833">
        <v>2</v>
      </c>
      <c r="C833" s="289">
        <v>44245</v>
      </c>
      <c r="D833">
        <v>143</v>
      </c>
      <c r="E833">
        <v>281</v>
      </c>
      <c r="F833">
        <v>7</v>
      </c>
      <c r="G833" t="s">
        <v>263</v>
      </c>
      <c r="H833" t="s">
        <v>264</v>
      </c>
      <c r="I833" t="s">
        <v>144</v>
      </c>
      <c r="J833">
        <v>4</v>
      </c>
      <c r="K833">
        <v>2</v>
      </c>
      <c r="L833">
        <v>285</v>
      </c>
      <c r="M833">
        <v>265.05</v>
      </c>
      <c r="N833">
        <v>304.95</v>
      </c>
      <c r="O833">
        <v>300</v>
      </c>
      <c r="P833">
        <v>295</v>
      </c>
      <c r="Q833">
        <v>301</v>
      </c>
      <c r="R833">
        <v>355</v>
      </c>
      <c r="S833">
        <v>300</v>
      </c>
      <c r="T833">
        <v>129</v>
      </c>
      <c r="U833">
        <v>129</v>
      </c>
      <c r="V833">
        <v>291</v>
      </c>
      <c r="W833">
        <v>308</v>
      </c>
      <c r="X833">
        <v>295</v>
      </c>
      <c r="Y833">
        <v>286</v>
      </c>
      <c r="Z833">
        <v>293</v>
      </c>
      <c r="AA833">
        <v>132</v>
      </c>
      <c r="AB833">
        <v>131</v>
      </c>
      <c r="AJ833">
        <v>302.39999999999998</v>
      </c>
      <c r="AK833">
        <v>120</v>
      </c>
      <c r="AL833">
        <v>120</v>
      </c>
      <c r="AM833">
        <v>111</v>
      </c>
      <c r="AN833">
        <v>130</v>
      </c>
      <c r="AO833">
        <v>3</v>
      </c>
      <c r="AQ833">
        <v>2</v>
      </c>
      <c r="AS833">
        <v>1</v>
      </c>
      <c r="AX833">
        <v>6</v>
      </c>
      <c r="AY833">
        <v>2092</v>
      </c>
      <c r="AZ833">
        <v>1.4999999999999999E-2</v>
      </c>
      <c r="BA833">
        <v>3.0000000000000001E-3</v>
      </c>
      <c r="BB833">
        <v>1</v>
      </c>
      <c r="BC833">
        <v>0</v>
      </c>
      <c r="BD833">
        <v>7.3</v>
      </c>
      <c r="BE833">
        <v>1.8</v>
      </c>
      <c r="BF833">
        <v>632.6</v>
      </c>
      <c r="BG833" t="s">
        <v>145</v>
      </c>
      <c r="BK833">
        <v>7</v>
      </c>
    </row>
    <row r="834" spans="1:63" ht="18.75" x14ac:dyDescent="0.25">
      <c r="A834">
        <v>2021</v>
      </c>
      <c r="B834">
        <v>2</v>
      </c>
      <c r="C834" s="289">
        <v>44245</v>
      </c>
      <c r="D834">
        <v>29</v>
      </c>
      <c r="E834">
        <v>81</v>
      </c>
      <c r="F834">
        <v>8</v>
      </c>
      <c r="G834" t="s">
        <v>401</v>
      </c>
      <c r="H834" t="s">
        <v>402</v>
      </c>
      <c r="I834" t="s">
        <v>144</v>
      </c>
      <c r="J834">
        <v>2</v>
      </c>
      <c r="K834">
        <v>3</v>
      </c>
      <c r="L834">
        <v>388</v>
      </c>
      <c r="M834">
        <v>360.84</v>
      </c>
      <c r="N834">
        <v>415.16</v>
      </c>
      <c r="O834">
        <v>400</v>
      </c>
      <c r="P834">
        <v>375</v>
      </c>
      <c r="Q834">
        <v>379</v>
      </c>
      <c r="R834">
        <v>391</v>
      </c>
      <c r="S834">
        <v>397</v>
      </c>
      <c r="T834">
        <v>121</v>
      </c>
      <c r="U834">
        <v>123</v>
      </c>
      <c r="V834">
        <v>389</v>
      </c>
      <c r="W834">
        <v>410</v>
      </c>
      <c r="X834">
        <v>395</v>
      </c>
      <c r="Y834">
        <v>382</v>
      </c>
      <c r="Z834">
        <v>396</v>
      </c>
      <c r="AA834">
        <v>121</v>
      </c>
      <c r="AB834">
        <v>120</v>
      </c>
      <c r="AJ834">
        <v>391.4</v>
      </c>
      <c r="AK834">
        <v>60</v>
      </c>
      <c r="AL834">
        <v>120</v>
      </c>
      <c r="AM834">
        <v>59</v>
      </c>
      <c r="AN834">
        <v>121</v>
      </c>
      <c r="AO834">
        <v>5</v>
      </c>
      <c r="AP834">
        <v>4</v>
      </c>
      <c r="AQ834">
        <v>7</v>
      </c>
      <c r="AX834">
        <v>16</v>
      </c>
      <c r="AY834">
        <v>1326</v>
      </c>
      <c r="AZ834">
        <v>1.4999999999999999E-2</v>
      </c>
      <c r="BA834">
        <v>1.2E-2</v>
      </c>
      <c r="BB834">
        <v>1</v>
      </c>
      <c r="BC834">
        <v>0</v>
      </c>
      <c r="BD834">
        <v>3.4</v>
      </c>
      <c r="BE834">
        <v>6.3</v>
      </c>
      <c r="BF834">
        <v>519</v>
      </c>
      <c r="BG834" t="s">
        <v>148</v>
      </c>
      <c r="BH834" t="s">
        <v>187</v>
      </c>
      <c r="BI834" t="s">
        <v>403</v>
      </c>
      <c r="BK834">
        <v>7</v>
      </c>
    </row>
    <row r="835" spans="1:63" ht="18.75" hidden="1" x14ac:dyDescent="0.25">
      <c r="A835">
        <v>2021</v>
      </c>
      <c r="B835">
        <v>2</v>
      </c>
      <c r="C835" s="289">
        <v>44245</v>
      </c>
      <c r="D835">
        <v>259</v>
      </c>
      <c r="E835">
        <v>183</v>
      </c>
      <c r="F835">
        <v>25</v>
      </c>
      <c r="G835" t="s">
        <v>393</v>
      </c>
      <c r="H835" t="s">
        <v>394</v>
      </c>
      <c r="I835" t="s">
        <v>360</v>
      </c>
      <c r="J835">
        <v>12</v>
      </c>
      <c r="K835">
        <v>1</v>
      </c>
      <c r="L835">
        <v>3</v>
      </c>
      <c r="M835">
        <v>2.79</v>
      </c>
      <c r="N835">
        <v>3.21</v>
      </c>
      <c r="O835">
        <v>3</v>
      </c>
      <c r="P835">
        <v>3</v>
      </c>
      <c r="Q835">
        <v>3</v>
      </c>
      <c r="R835">
        <v>3</v>
      </c>
      <c r="S835">
        <v>3</v>
      </c>
      <c r="T835">
        <v>85</v>
      </c>
      <c r="U835">
        <v>86</v>
      </c>
      <c r="V835">
        <v>3</v>
      </c>
      <c r="W835">
        <v>3</v>
      </c>
      <c r="X835">
        <v>3</v>
      </c>
      <c r="Y835">
        <v>3</v>
      </c>
      <c r="Z835">
        <v>3</v>
      </c>
      <c r="AA835">
        <v>101</v>
      </c>
      <c r="AB835">
        <v>101</v>
      </c>
      <c r="AJ835">
        <v>2.9</v>
      </c>
      <c r="AK835">
        <v>508</v>
      </c>
      <c r="AL835">
        <v>85</v>
      </c>
      <c r="AM835">
        <v>463</v>
      </c>
      <c r="AN835">
        <v>93</v>
      </c>
      <c r="AO835">
        <v>24</v>
      </c>
      <c r="AP835">
        <v>6</v>
      </c>
      <c r="AQ835">
        <v>25</v>
      </c>
      <c r="AS835">
        <v>12</v>
      </c>
      <c r="AX835">
        <v>67</v>
      </c>
      <c r="AY835">
        <v>7067</v>
      </c>
      <c r="AZ835">
        <v>0.02</v>
      </c>
      <c r="BA835">
        <v>8.9999999999999993E-3</v>
      </c>
      <c r="BB835">
        <v>1</v>
      </c>
      <c r="BC835">
        <v>22.3</v>
      </c>
      <c r="BD835">
        <v>2355.6999999999998</v>
      </c>
      <c r="BE835">
        <v>0.2</v>
      </c>
      <c r="BF835">
        <v>20.5</v>
      </c>
      <c r="BG835" t="s">
        <v>229</v>
      </c>
      <c r="BH835" t="s">
        <v>229</v>
      </c>
      <c r="BK835">
        <v>7</v>
      </c>
    </row>
    <row r="836" spans="1:63" ht="18.75" x14ac:dyDescent="0.25">
      <c r="A836">
        <v>2021</v>
      </c>
      <c r="B836">
        <v>2</v>
      </c>
      <c r="C836" s="289">
        <v>44245</v>
      </c>
      <c r="D836">
        <v>334</v>
      </c>
      <c r="E836">
        <v>254</v>
      </c>
      <c r="F836">
        <v>49</v>
      </c>
      <c r="G836" t="s">
        <v>189</v>
      </c>
      <c r="H836" t="s">
        <v>190</v>
      </c>
      <c r="I836" t="s">
        <v>191</v>
      </c>
      <c r="J836">
        <v>4</v>
      </c>
      <c r="K836">
        <v>2</v>
      </c>
      <c r="L836">
        <v>203</v>
      </c>
      <c r="M836">
        <v>188.79</v>
      </c>
      <c r="N836">
        <v>217.21</v>
      </c>
      <c r="O836">
        <v>200</v>
      </c>
      <c r="P836">
        <v>210</v>
      </c>
      <c r="Q836">
        <v>215</v>
      </c>
      <c r="R836">
        <v>200</v>
      </c>
      <c r="S836">
        <v>203</v>
      </c>
      <c r="T836">
        <v>142</v>
      </c>
      <c r="U836">
        <v>142</v>
      </c>
      <c r="V836">
        <v>196</v>
      </c>
      <c r="W836">
        <v>201</v>
      </c>
      <c r="X836">
        <v>218</v>
      </c>
      <c r="Y836">
        <v>198</v>
      </c>
      <c r="Z836">
        <v>202</v>
      </c>
      <c r="AA836">
        <v>143</v>
      </c>
      <c r="AB836">
        <v>136</v>
      </c>
      <c r="AJ836">
        <v>204.3</v>
      </c>
      <c r="AK836">
        <v>88</v>
      </c>
      <c r="AL836">
        <v>164</v>
      </c>
      <c r="AM836">
        <v>102</v>
      </c>
      <c r="AN836">
        <v>141</v>
      </c>
      <c r="AO836">
        <v>6</v>
      </c>
      <c r="AP836">
        <v>6</v>
      </c>
      <c r="AQ836">
        <v>8</v>
      </c>
      <c r="AX836">
        <v>20</v>
      </c>
      <c r="AY836">
        <v>2120</v>
      </c>
      <c r="AZ836">
        <v>0.02</v>
      </c>
      <c r="BA836">
        <v>8.9999999999999993E-3</v>
      </c>
      <c r="BB836">
        <v>1</v>
      </c>
      <c r="BC836">
        <v>0.1</v>
      </c>
      <c r="BD836">
        <v>10.4</v>
      </c>
      <c r="BE836">
        <v>4.0999999999999996</v>
      </c>
      <c r="BF836">
        <v>433.1</v>
      </c>
      <c r="BG836" t="s">
        <v>148</v>
      </c>
      <c r="BH836" t="s">
        <v>184</v>
      </c>
      <c r="BI836" t="s">
        <v>192</v>
      </c>
      <c r="BK836">
        <v>7</v>
      </c>
    </row>
    <row r="837" spans="1:63" ht="18.75" hidden="1" x14ac:dyDescent="0.25">
      <c r="A837">
        <v>2021</v>
      </c>
      <c r="B837">
        <v>2</v>
      </c>
      <c r="C837" s="289">
        <v>44248</v>
      </c>
      <c r="D837">
        <v>137</v>
      </c>
      <c r="E837">
        <v>168</v>
      </c>
      <c r="F837">
        <v>2</v>
      </c>
      <c r="G837" t="s">
        <v>261</v>
      </c>
      <c r="H837" t="s">
        <v>262</v>
      </c>
      <c r="I837" t="s">
        <v>144</v>
      </c>
      <c r="J837">
        <v>3</v>
      </c>
      <c r="K837">
        <v>2</v>
      </c>
      <c r="L837">
        <v>619</v>
      </c>
      <c r="M837">
        <v>575.66999999999996</v>
      </c>
      <c r="N837">
        <v>662.33</v>
      </c>
      <c r="V837">
        <v>670</v>
      </c>
      <c r="W837">
        <v>608</v>
      </c>
      <c r="X837">
        <v>650</v>
      </c>
      <c r="Y837">
        <v>635</v>
      </c>
      <c r="Z837">
        <v>620</v>
      </c>
      <c r="AA837">
        <v>141</v>
      </c>
      <c r="AB837">
        <v>145</v>
      </c>
      <c r="AJ837">
        <v>636.6</v>
      </c>
      <c r="AK837">
        <v>90</v>
      </c>
      <c r="AL837">
        <v>116</v>
      </c>
      <c r="AM837">
        <v>76</v>
      </c>
      <c r="AN837">
        <v>143</v>
      </c>
      <c r="AO837">
        <v>5</v>
      </c>
      <c r="AQ837">
        <v>2</v>
      </c>
      <c r="AX837">
        <v>7</v>
      </c>
      <c r="AY837">
        <v>517</v>
      </c>
      <c r="AZ837">
        <v>1.4999999999999999E-2</v>
      </c>
      <c r="BA837">
        <v>1.4E-2</v>
      </c>
      <c r="BB837">
        <v>1</v>
      </c>
      <c r="BC837">
        <v>0</v>
      </c>
      <c r="BD837">
        <v>0.8</v>
      </c>
      <c r="BE837">
        <v>4.5</v>
      </c>
      <c r="BF837">
        <v>329.1</v>
      </c>
      <c r="BG837" t="s">
        <v>145</v>
      </c>
      <c r="BK837">
        <v>7</v>
      </c>
    </row>
    <row r="838" spans="1:63" ht="18.75" hidden="1" x14ac:dyDescent="0.25">
      <c r="A838">
        <v>2021</v>
      </c>
      <c r="B838">
        <v>2</v>
      </c>
      <c r="C838" s="289">
        <v>44248</v>
      </c>
      <c r="D838">
        <v>137</v>
      </c>
      <c r="E838">
        <v>273</v>
      </c>
      <c r="F838">
        <v>2</v>
      </c>
      <c r="G838" t="s">
        <v>242</v>
      </c>
      <c r="H838" t="s">
        <v>243</v>
      </c>
      <c r="I838" t="s">
        <v>144</v>
      </c>
      <c r="J838">
        <v>3</v>
      </c>
      <c r="K838">
        <v>2</v>
      </c>
      <c r="L838">
        <v>564</v>
      </c>
      <c r="M838">
        <v>524.52</v>
      </c>
      <c r="N838">
        <v>603.48</v>
      </c>
      <c r="P838">
        <v>622</v>
      </c>
      <c r="Q838">
        <v>550</v>
      </c>
      <c r="R838">
        <v>582</v>
      </c>
      <c r="S838">
        <v>571</v>
      </c>
      <c r="T838">
        <v>144</v>
      </c>
      <c r="U838">
        <v>141</v>
      </c>
      <c r="AJ838">
        <v>581.29999999999995</v>
      </c>
      <c r="AK838">
        <v>93</v>
      </c>
      <c r="AL838">
        <v>116</v>
      </c>
      <c r="AM838">
        <v>76</v>
      </c>
      <c r="AN838">
        <v>143</v>
      </c>
      <c r="AO838">
        <v>2</v>
      </c>
      <c r="AP838">
        <v>2</v>
      </c>
      <c r="AQ838">
        <v>4</v>
      </c>
      <c r="AX838">
        <v>8</v>
      </c>
      <c r="AY838">
        <v>908</v>
      </c>
      <c r="AZ838">
        <v>1.4999999999999999E-2</v>
      </c>
      <c r="BA838">
        <v>8.9999999999999993E-3</v>
      </c>
      <c r="BB838">
        <v>1</v>
      </c>
      <c r="BC838">
        <v>0</v>
      </c>
      <c r="BD838">
        <v>1.6</v>
      </c>
      <c r="BE838">
        <v>4.7</v>
      </c>
      <c r="BF838">
        <v>527.79999999999995</v>
      </c>
      <c r="BG838" t="s">
        <v>145</v>
      </c>
      <c r="BK838">
        <v>7</v>
      </c>
    </row>
    <row r="839" spans="1:63" ht="18.75" hidden="1" x14ac:dyDescent="0.25">
      <c r="A839">
        <v>2021</v>
      </c>
      <c r="B839">
        <v>2</v>
      </c>
      <c r="C839" s="289">
        <v>44248</v>
      </c>
      <c r="D839">
        <v>236</v>
      </c>
      <c r="E839">
        <v>160</v>
      </c>
      <c r="F839">
        <v>3</v>
      </c>
      <c r="G839" t="s">
        <v>265</v>
      </c>
      <c r="H839" t="s">
        <v>266</v>
      </c>
      <c r="I839" t="s">
        <v>144</v>
      </c>
      <c r="J839">
        <v>2</v>
      </c>
      <c r="K839">
        <v>1</v>
      </c>
      <c r="L839">
        <v>200</v>
      </c>
      <c r="M839">
        <v>186</v>
      </c>
      <c r="N839">
        <v>214</v>
      </c>
      <c r="Q839">
        <v>208</v>
      </c>
      <c r="R839">
        <v>196</v>
      </c>
      <c r="S839">
        <v>204</v>
      </c>
      <c r="U839">
        <v>98</v>
      </c>
      <c r="V839">
        <v>196</v>
      </c>
      <c r="W839">
        <v>183</v>
      </c>
      <c r="X839">
        <v>193</v>
      </c>
      <c r="Y839">
        <v>200</v>
      </c>
      <c r="Z839">
        <v>189</v>
      </c>
      <c r="AA839">
        <v>98</v>
      </c>
      <c r="AB839">
        <v>95</v>
      </c>
      <c r="AJ839">
        <v>196.1</v>
      </c>
      <c r="AK839">
        <v>76</v>
      </c>
      <c r="AL839">
        <v>95</v>
      </c>
      <c r="AM839">
        <v>74</v>
      </c>
      <c r="AN839">
        <v>97</v>
      </c>
      <c r="AO839">
        <v>8</v>
      </c>
      <c r="AP839">
        <v>7</v>
      </c>
      <c r="AQ839">
        <v>8</v>
      </c>
      <c r="AX839">
        <v>23</v>
      </c>
      <c r="AY839">
        <v>1175</v>
      </c>
      <c r="AZ839">
        <v>1.4999999999999999E-2</v>
      </c>
      <c r="BA839">
        <v>0.02</v>
      </c>
      <c r="BC839">
        <v>0.1</v>
      </c>
      <c r="BD839">
        <v>5.9</v>
      </c>
      <c r="BE839">
        <v>4.5</v>
      </c>
      <c r="BF839">
        <v>230.4</v>
      </c>
      <c r="BG839" t="s">
        <v>267</v>
      </c>
      <c r="BH839" t="s">
        <v>267</v>
      </c>
      <c r="BK839">
        <v>7</v>
      </c>
    </row>
    <row r="840" spans="1:63" hidden="1" x14ac:dyDescent="0.25">
      <c r="A840">
        <v>2021</v>
      </c>
      <c r="B840">
        <v>2</v>
      </c>
      <c r="C840" s="289">
        <v>44248</v>
      </c>
      <c r="D840">
        <v>376</v>
      </c>
      <c r="E840">
        <v>438</v>
      </c>
      <c r="F840">
        <v>3</v>
      </c>
      <c r="G840" t="s">
        <v>151</v>
      </c>
      <c r="H840" t="s">
        <v>152</v>
      </c>
      <c r="I840" t="s">
        <v>144</v>
      </c>
      <c r="J840">
        <v>3</v>
      </c>
      <c r="K840">
        <v>2</v>
      </c>
      <c r="L840">
        <v>336</v>
      </c>
      <c r="M840">
        <v>316.17599999999999</v>
      </c>
      <c r="N840">
        <v>359.85599999999999</v>
      </c>
      <c r="AK840">
        <v>67</v>
      </c>
      <c r="AL840">
        <v>161</v>
      </c>
      <c r="AO840">
        <v>3</v>
      </c>
      <c r="AP840">
        <v>2</v>
      </c>
      <c r="AQ840">
        <v>4</v>
      </c>
      <c r="AX840">
        <v>9</v>
      </c>
      <c r="AY840">
        <v>9</v>
      </c>
      <c r="AZ840">
        <v>1.4999999999999999E-2</v>
      </c>
      <c r="BA840">
        <v>1</v>
      </c>
      <c r="BC840">
        <v>0</v>
      </c>
      <c r="BD840">
        <v>0</v>
      </c>
      <c r="BG840" t="s">
        <v>153</v>
      </c>
      <c r="BH840" t="s">
        <v>154</v>
      </c>
      <c r="BI840" t="s">
        <v>155</v>
      </c>
      <c r="BJ840" t="s">
        <v>156</v>
      </c>
      <c r="BK840">
        <v>7</v>
      </c>
    </row>
    <row r="841" spans="1:63" ht="18.75" hidden="1" x14ac:dyDescent="0.25">
      <c r="A841">
        <v>2021</v>
      </c>
      <c r="B841">
        <v>2</v>
      </c>
      <c r="C841" s="289">
        <v>44248</v>
      </c>
      <c r="D841">
        <v>1</v>
      </c>
      <c r="E841">
        <v>1</v>
      </c>
      <c r="F841">
        <v>4</v>
      </c>
      <c r="G841" t="s">
        <v>328</v>
      </c>
      <c r="H841" t="s">
        <v>329</v>
      </c>
      <c r="I841" t="s">
        <v>144</v>
      </c>
      <c r="J841">
        <v>3</v>
      </c>
      <c r="K841">
        <v>2</v>
      </c>
      <c r="L841">
        <v>111</v>
      </c>
      <c r="M841">
        <v>103.23</v>
      </c>
      <c r="N841">
        <v>118.77</v>
      </c>
      <c r="P841">
        <v>110</v>
      </c>
      <c r="Q841">
        <v>106</v>
      </c>
      <c r="R841">
        <v>108</v>
      </c>
      <c r="S841">
        <v>103</v>
      </c>
      <c r="T841">
        <v>95</v>
      </c>
      <c r="U841">
        <v>95</v>
      </c>
      <c r="V841">
        <v>110</v>
      </c>
      <c r="W841">
        <v>112</v>
      </c>
      <c r="X841">
        <v>118</v>
      </c>
      <c r="Y841">
        <v>125</v>
      </c>
      <c r="Z841">
        <v>117</v>
      </c>
      <c r="AA841">
        <v>95</v>
      </c>
      <c r="AB841">
        <v>90</v>
      </c>
      <c r="AJ841">
        <v>112.1</v>
      </c>
      <c r="AK841">
        <v>108</v>
      </c>
      <c r="AL841">
        <v>100</v>
      </c>
      <c r="AM841">
        <v>115</v>
      </c>
      <c r="AN841">
        <v>94</v>
      </c>
      <c r="AO841">
        <v>12</v>
      </c>
      <c r="AP841">
        <v>4</v>
      </c>
      <c r="AQ841">
        <v>4</v>
      </c>
      <c r="AX841">
        <v>20</v>
      </c>
      <c r="AY841">
        <v>1956</v>
      </c>
      <c r="AZ841">
        <v>1.4999999999999999E-2</v>
      </c>
      <c r="BA841">
        <v>0.01</v>
      </c>
      <c r="BB841">
        <v>1</v>
      </c>
      <c r="BC841">
        <v>0.2</v>
      </c>
      <c r="BD841">
        <v>17.600000000000001</v>
      </c>
      <c r="BE841">
        <v>2.2000000000000002</v>
      </c>
      <c r="BF841">
        <v>219.3</v>
      </c>
      <c r="BG841" t="s">
        <v>229</v>
      </c>
      <c r="BH841" t="s">
        <v>229</v>
      </c>
      <c r="BK841">
        <v>7</v>
      </c>
    </row>
    <row r="842" spans="1:63" ht="18.75" hidden="1" x14ac:dyDescent="0.25">
      <c r="A842">
        <v>2021</v>
      </c>
      <c r="B842">
        <v>2</v>
      </c>
      <c r="C842" s="289">
        <v>44248</v>
      </c>
      <c r="D842">
        <v>1</v>
      </c>
      <c r="E842">
        <v>2</v>
      </c>
      <c r="F842">
        <v>4</v>
      </c>
      <c r="G842" t="s">
        <v>330</v>
      </c>
      <c r="H842" t="s">
        <v>331</v>
      </c>
      <c r="I842" t="s">
        <v>144</v>
      </c>
      <c r="J842">
        <v>3</v>
      </c>
      <c r="K842">
        <v>2</v>
      </c>
      <c r="L842">
        <v>113</v>
      </c>
      <c r="M842">
        <v>105.09</v>
      </c>
      <c r="N842">
        <v>120.91</v>
      </c>
      <c r="P842">
        <v>118</v>
      </c>
      <c r="Q842">
        <v>110</v>
      </c>
      <c r="R842">
        <v>112</v>
      </c>
      <c r="S842">
        <v>107</v>
      </c>
      <c r="T842">
        <v>95</v>
      </c>
      <c r="U842">
        <v>95</v>
      </c>
      <c r="V842">
        <v>101</v>
      </c>
      <c r="W842">
        <v>106</v>
      </c>
      <c r="X842">
        <v>108</v>
      </c>
      <c r="Y842">
        <v>111</v>
      </c>
      <c r="Z842">
        <v>105</v>
      </c>
      <c r="AA842">
        <v>95</v>
      </c>
      <c r="AB842">
        <v>90</v>
      </c>
      <c r="AJ842">
        <v>108.7</v>
      </c>
      <c r="AK842">
        <v>108</v>
      </c>
      <c r="AL842">
        <v>100</v>
      </c>
      <c r="AM842">
        <v>115</v>
      </c>
      <c r="AN842">
        <v>94</v>
      </c>
      <c r="AO842">
        <v>10</v>
      </c>
      <c r="AP842">
        <v>4</v>
      </c>
      <c r="AQ842">
        <v>3</v>
      </c>
      <c r="AX842">
        <v>17</v>
      </c>
      <c r="AY842">
        <v>2201</v>
      </c>
      <c r="AZ842">
        <v>1.4999999999999999E-2</v>
      </c>
      <c r="BA842">
        <v>8.0000000000000002E-3</v>
      </c>
      <c r="BB842">
        <v>1</v>
      </c>
      <c r="BC842">
        <v>0.2</v>
      </c>
      <c r="BD842">
        <v>19.5</v>
      </c>
      <c r="BE842">
        <v>1.8</v>
      </c>
      <c r="BF842">
        <v>239.2</v>
      </c>
      <c r="BG842" t="s">
        <v>229</v>
      </c>
      <c r="BH842" t="s">
        <v>229</v>
      </c>
      <c r="BK842">
        <v>7</v>
      </c>
    </row>
    <row r="843" spans="1:63" hidden="1" x14ac:dyDescent="0.25">
      <c r="A843">
        <v>2021</v>
      </c>
      <c r="B843">
        <v>2</v>
      </c>
      <c r="C843" s="289">
        <v>44248</v>
      </c>
      <c r="D843">
        <v>47</v>
      </c>
      <c r="E843">
        <v>122</v>
      </c>
      <c r="F843">
        <v>5</v>
      </c>
      <c r="G843" t="s">
        <v>163</v>
      </c>
      <c r="H843" t="s">
        <v>164</v>
      </c>
      <c r="I843" t="s">
        <v>165</v>
      </c>
      <c r="J843">
        <v>2</v>
      </c>
      <c r="K843">
        <v>1</v>
      </c>
      <c r="L843">
        <v>280</v>
      </c>
      <c r="M843">
        <v>267.39999999999998</v>
      </c>
      <c r="N843">
        <v>292.60000000000002</v>
      </c>
      <c r="AK843">
        <v>63</v>
      </c>
      <c r="AL843">
        <v>115</v>
      </c>
      <c r="AY843">
        <v>2000</v>
      </c>
      <c r="AZ843">
        <v>1.4999999999999999E-2</v>
      </c>
      <c r="BD843">
        <v>7.1</v>
      </c>
      <c r="BG843" t="s">
        <v>153</v>
      </c>
      <c r="BH843" t="s">
        <v>154</v>
      </c>
      <c r="BI843" t="s">
        <v>166</v>
      </c>
      <c r="BJ843" t="s">
        <v>167</v>
      </c>
      <c r="BK843">
        <v>7</v>
      </c>
    </row>
    <row r="844" spans="1:63" ht="18.75" hidden="1" x14ac:dyDescent="0.25">
      <c r="A844">
        <v>2021</v>
      </c>
      <c r="B844">
        <v>2</v>
      </c>
      <c r="C844" s="289">
        <v>44248</v>
      </c>
      <c r="D844">
        <v>135</v>
      </c>
      <c r="E844">
        <v>271</v>
      </c>
      <c r="F844">
        <v>5</v>
      </c>
      <c r="G844" t="s">
        <v>335</v>
      </c>
      <c r="H844" t="s">
        <v>336</v>
      </c>
      <c r="I844" t="s">
        <v>144</v>
      </c>
      <c r="J844">
        <v>4</v>
      </c>
      <c r="K844">
        <v>2</v>
      </c>
      <c r="L844">
        <v>161</v>
      </c>
      <c r="M844">
        <v>149.72999999999999</v>
      </c>
      <c r="N844">
        <v>172.27</v>
      </c>
      <c r="P844">
        <v>166</v>
      </c>
      <c r="Q844">
        <v>144</v>
      </c>
      <c r="R844">
        <v>162</v>
      </c>
      <c r="S844">
        <v>158</v>
      </c>
      <c r="T844">
        <v>92</v>
      </c>
      <c r="U844">
        <v>100</v>
      </c>
      <c r="V844">
        <v>170</v>
      </c>
      <c r="W844">
        <v>168</v>
      </c>
      <c r="X844">
        <v>165</v>
      </c>
      <c r="Y844">
        <v>173</v>
      </c>
      <c r="Z844">
        <v>170</v>
      </c>
      <c r="AA844">
        <v>100</v>
      </c>
      <c r="AB844">
        <v>106</v>
      </c>
      <c r="AJ844">
        <v>164</v>
      </c>
      <c r="AK844">
        <v>151</v>
      </c>
      <c r="AL844">
        <v>95</v>
      </c>
      <c r="AM844">
        <v>145</v>
      </c>
      <c r="AN844">
        <v>100</v>
      </c>
      <c r="AO844">
        <v>6</v>
      </c>
      <c r="AP844">
        <v>2</v>
      </c>
      <c r="AQ844">
        <v>3</v>
      </c>
      <c r="AX844">
        <v>11</v>
      </c>
      <c r="AY844">
        <v>3161</v>
      </c>
      <c r="AZ844">
        <v>1.4999999999999999E-2</v>
      </c>
      <c r="BA844">
        <v>3.0000000000000001E-3</v>
      </c>
      <c r="BB844">
        <v>1</v>
      </c>
      <c r="BC844">
        <v>0.1</v>
      </c>
      <c r="BD844">
        <v>19.600000000000001</v>
      </c>
      <c r="BE844">
        <v>1.8</v>
      </c>
      <c r="BF844">
        <v>518.4</v>
      </c>
      <c r="BG844" t="s">
        <v>145</v>
      </c>
      <c r="BK844">
        <v>7</v>
      </c>
    </row>
    <row r="845" spans="1:63" ht="18.75" x14ac:dyDescent="0.25">
      <c r="A845">
        <v>2021</v>
      </c>
      <c r="B845">
        <v>2</v>
      </c>
      <c r="C845" s="289">
        <v>44248</v>
      </c>
      <c r="D845">
        <v>331</v>
      </c>
      <c r="E845">
        <v>253</v>
      </c>
      <c r="F845">
        <v>6</v>
      </c>
      <c r="G845" t="s">
        <v>323</v>
      </c>
      <c r="H845" t="s">
        <v>190</v>
      </c>
      <c r="I845" t="s">
        <v>144</v>
      </c>
      <c r="J845">
        <v>3</v>
      </c>
      <c r="K845">
        <v>2</v>
      </c>
      <c r="L845">
        <v>203</v>
      </c>
      <c r="M845">
        <v>188.79</v>
      </c>
      <c r="N845">
        <v>217.21</v>
      </c>
      <c r="R845">
        <v>232</v>
      </c>
      <c r="S845">
        <v>211</v>
      </c>
      <c r="U845">
        <v>91</v>
      </c>
      <c r="V845">
        <v>193</v>
      </c>
      <c r="W845">
        <v>200</v>
      </c>
      <c r="X845">
        <v>202</v>
      </c>
      <c r="Y845">
        <v>208</v>
      </c>
      <c r="Z845">
        <v>201</v>
      </c>
      <c r="AA845">
        <v>99</v>
      </c>
      <c r="AB845">
        <v>95</v>
      </c>
      <c r="AJ845">
        <v>206.7</v>
      </c>
      <c r="AK845">
        <v>121</v>
      </c>
      <c r="AL845">
        <v>89</v>
      </c>
      <c r="AM845">
        <v>114</v>
      </c>
      <c r="AN845">
        <v>95</v>
      </c>
      <c r="AO845">
        <v>6</v>
      </c>
      <c r="AP845">
        <v>6</v>
      </c>
      <c r="AQ845">
        <v>7</v>
      </c>
      <c r="AX845">
        <v>19</v>
      </c>
      <c r="AY845">
        <v>1459</v>
      </c>
      <c r="AZ845">
        <v>1.4999999999999999E-2</v>
      </c>
      <c r="BA845">
        <v>1.2999999999999999E-2</v>
      </c>
      <c r="BB845">
        <v>1</v>
      </c>
      <c r="BC845">
        <v>0.1</v>
      </c>
      <c r="BD845">
        <v>7.2</v>
      </c>
      <c r="BE845">
        <v>3.9</v>
      </c>
      <c r="BF845">
        <v>301.60000000000002</v>
      </c>
      <c r="BG845" t="s">
        <v>148</v>
      </c>
      <c r="BH845" t="s">
        <v>184</v>
      </c>
      <c r="BI845" t="s">
        <v>192</v>
      </c>
      <c r="BK845">
        <v>7</v>
      </c>
    </row>
    <row r="846" spans="1:63" ht="18.75" hidden="1" x14ac:dyDescent="0.25">
      <c r="A846">
        <v>2021</v>
      </c>
      <c r="B846">
        <v>2</v>
      </c>
      <c r="C846" s="289">
        <v>44248</v>
      </c>
      <c r="D846">
        <v>383</v>
      </c>
      <c r="E846">
        <v>550</v>
      </c>
      <c r="F846">
        <v>6</v>
      </c>
      <c r="G846" t="s">
        <v>365</v>
      </c>
      <c r="H846" t="s">
        <v>366</v>
      </c>
      <c r="I846" t="s">
        <v>144</v>
      </c>
      <c r="J846">
        <v>3</v>
      </c>
      <c r="K846">
        <v>1</v>
      </c>
      <c r="L846">
        <v>35</v>
      </c>
      <c r="M846">
        <v>32.024999999999999</v>
      </c>
      <c r="N846">
        <v>38.045000000000002</v>
      </c>
      <c r="P846">
        <v>35</v>
      </c>
      <c r="T846">
        <v>91</v>
      </c>
      <c r="AJ846">
        <v>35</v>
      </c>
      <c r="AK846">
        <v>108</v>
      </c>
      <c r="AL846">
        <v>100</v>
      </c>
      <c r="AM846">
        <v>119</v>
      </c>
      <c r="AN846">
        <v>91</v>
      </c>
      <c r="AO846">
        <v>2</v>
      </c>
      <c r="AP846">
        <v>1</v>
      </c>
      <c r="AQ846">
        <v>1</v>
      </c>
      <c r="AX846">
        <v>4</v>
      </c>
      <c r="AY846">
        <v>4</v>
      </c>
      <c r="AZ846">
        <v>1.4999999999999999E-2</v>
      </c>
      <c r="BA846">
        <v>1</v>
      </c>
      <c r="BC846">
        <v>0.1</v>
      </c>
      <c r="BD846">
        <v>0.1</v>
      </c>
      <c r="BE846">
        <v>0.1</v>
      </c>
      <c r="BF846">
        <v>0.1</v>
      </c>
      <c r="BG846" t="s">
        <v>153</v>
      </c>
      <c r="BH846" t="s">
        <v>154</v>
      </c>
      <c r="BI846" t="s">
        <v>367</v>
      </c>
      <c r="BJ846" t="s">
        <v>156</v>
      </c>
      <c r="BK846">
        <v>7</v>
      </c>
    </row>
    <row r="847" spans="1:63" ht="18.75" hidden="1" x14ac:dyDescent="0.25">
      <c r="A847">
        <v>2021</v>
      </c>
      <c r="B847">
        <v>2</v>
      </c>
      <c r="C847" s="289">
        <v>44248</v>
      </c>
      <c r="D847">
        <v>143</v>
      </c>
      <c r="E847">
        <v>281</v>
      </c>
      <c r="F847">
        <v>7</v>
      </c>
      <c r="G847" t="s">
        <v>263</v>
      </c>
      <c r="H847" t="s">
        <v>264</v>
      </c>
      <c r="I847" t="s">
        <v>144</v>
      </c>
      <c r="J847">
        <v>4</v>
      </c>
      <c r="K847">
        <v>2</v>
      </c>
      <c r="L847">
        <v>285</v>
      </c>
      <c r="M847">
        <v>265.05</v>
      </c>
      <c r="N847">
        <v>304.95</v>
      </c>
      <c r="P847">
        <v>288</v>
      </c>
      <c r="Q847">
        <v>315</v>
      </c>
      <c r="R847">
        <v>300</v>
      </c>
      <c r="S847">
        <v>298</v>
      </c>
      <c r="T847">
        <v>119</v>
      </c>
      <c r="U847">
        <v>115</v>
      </c>
      <c r="V847">
        <v>326</v>
      </c>
      <c r="W847">
        <v>300</v>
      </c>
      <c r="X847">
        <v>293</v>
      </c>
      <c r="Y847">
        <v>301</v>
      </c>
      <c r="Z847">
        <v>298</v>
      </c>
      <c r="AA847">
        <v>134</v>
      </c>
      <c r="AB847">
        <v>125</v>
      </c>
      <c r="AJ847">
        <v>302.10000000000002</v>
      </c>
      <c r="AK847">
        <v>120</v>
      </c>
      <c r="AL847">
        <v>120</v>
      </c>
      <c r="AM847">
        <v>117</v>
      </c>
      <c r="AN847">
        <v>123</v>
      </c>
      <c r="AO847">
        <v>6</v>
      </c>
      <c r="AP847">
        <v>3</v>
      </c>
      <c r="AQ847">
        <v>8</v>
      </c>
      <c r="AX847">
        <v>16</v>
      </c>
      <c r="AY847">
        <v>2424</v>
      </c>
      <c r="AZ847">
        <v>1.4999999999999999E-2</v>
      </c>
      <c r="BA847">
        <v>7.0000000000000001E-3</v>
      </c>
      <c r="BB847">
        <v>1</v>
      </c>
      <c r="BC847">
        <v>0.1</v>
      </c>
      <c r="BD847">
        <v>8.5</v>
      </c>
      <c r="BE847">
        <v>4.8</v>
      </c>
      <c r="BF847">
        <v>732.3</v>
      </c>
      <c r="BG847" t="s">
        <v>145</v>
      </c>
      <c r="BK847">
        <v>7</v>
      </c>
    </row>
    <row r="848" spans="1:63" ht="18.75" x14ac:dyDescent="0.25">
      <c r="A848">
        <v>2021</v>
      </c>
      <c r="B848">
        <v>2</v>
      </c>
      <c r="C848" s="289">
        <v>44248</v>
      </c>
      <c r="D848">
        <v>29</v>
      </c>
      <c r="E848">
        <v>81</v>
      </c>
      <c r="F848">
        <v>8</v>
      </c>
      <c r="G848" t="s">
        <v>401</v>
      </c>
      <c r="H848" t="s">
        <v>402</v>
      </c>
      <c r="I848" t="s">
        <v>144</v>
      </c>
      <c r="J848">
        <v>2</v>
      </c>
      <c r="K848">
        <v>3</v>
      </c>
      <c r="L848">
        <v>388</v>
      </c>
      <c r="M848">
        <v>360.84</v>
      </c>
      <c r="N848">
        <v>415.16</v>
      </c>
      <c r="P848">
        <v>389</v>
      </c>
      <c r="Q848">
        <v>362</v>
      </c>
      <c r="R848">
        <v>381</v>
      </c>
      <c r="S848">
        <v>396</v>
      </c>
      <c r="T848">
        <v>121</v>
      </c>
      <c r="U848">
        <v>121</v>
      </c>
      <c r="V848">
        <v>350</v>
      </c>
      <c r="W848">
        <v>373</v>
      </c>
      <c r="X848">
        <v>390</v>
      </c>
      <c r="Y848">
        <v>389</v>
      </c>
      <c r="Z848">
        <v>375</v>
      </c>
      <c r="AA848">
        <v>121</v>
      </c>
      <c r="AB848">
        <v>120</v>
      </c>
      <c r="AJ848">
        <v>378.3</v>
      </c>
      <c r="AK848">
        <v>60</v>
      </c>
      <c r="AL848">
        <v>120</v>
      </c>
      <c r="AM848">
        <v>60</v>
      </c>
      <c r="AN848">
        <v>121</v>
      </c>
      <c r="AO848">
        <v>7</v>
      </c>
      <c r="AP848">
        <v>10</v>
      </c>
      <c r="AQ848">
        <v>6</v>
      </c>
      <c r="AX848">
        <v>23</v>
      </c>
      <c r="AY848">
        <v>1323</v>
      </c>
      <c r="AZ848">
        <v>1.4999999999999999E-2</v>
      </c>
      <c r="BA848">
        <v>1.7000000000000001E-2</v>
      </c>
      <c r="BC848">
        <v>0.1</v>
      </c>
      <c r="BD848">
        <v>3.4</v>
      </c>
      <c r="BE848">
        <v>8.6999999999999993</v>
      </c>
      <c r="BF848">
        <v>500.5</v>
      </c>
      <c r="BG848" t="s">
        <v>148</v>
      </c>
      <c r="BH848" t="s">
        <v>187</v>
      </c>
      <c r="BI848" t="s">
        <v>403</v>
      </c>
      <c r="BK848">
        <v>7</v>
      </c>
    </row>
    <row r="849" spans="1:63" ht="18.75" hidden="1" x14ac:dyDescent="0.25">
      <c r="A849">
        <v>2021</v>
      </c>
      <c r="B849">
        <v>2</v>
      </c>
      <c r="C849" s="289">
        <v>44248</v>
      </c>
      <c r="D849">
        <v>259</v>
      </c>
      <c r="E849">
        <v>183</v>
      </c>
      <c r="F849">
        <v>25</v>
      </c>
      <c r="G849" t="s">
        <v>393</v>
      </c>
      <c r="H849" t="s">
        <v>394</v>
      </c>
      <c r="I849" t="s">
        <v>360</v>
      </c>
      <c r="J849">
        <v>12</v>
      </c>
      <c r="K849">
        <v>1</v>
      </c>
      <c r="L849">
        <v>3</v>
      </c>
      <c r="M849">
        <v>2.79</v>
      </c>
      <c r="N849">
        <v>3.21</v>
      </c>
      <c r="P849">
        <v>3</v>
      </c>
      <c r="Q849">
        <v>3</v>
      </c>
      <c r="R849">
        <v>3</v>
      </c>
      <c r="S849">
        <v>3</v>
      </c>
      <c r="T849">
        <v>101</v>
      </c>
      <c r="U849">
        <v>101</v>
      </c>
      <c r="AJ849">
        <v>3</v>
      </c>
      <c r="AK849">
        <v>508</v>
      </c>
      <c r="AL849">
        <v>85</v>
      </c>
      <c r="AM849">
        <v>428</v>
      </c>
      <c r="AN849">
        <v>101</v>
      </c>
      <c r="AO849">
        <v>6</v>
      </c>
      <c r="AP849">
        <v>8</v>
      </c>
      <c r="AQ849">
        <v>12</v>
      </c>
      <c r="AX849">
        <v>26</v>
      </c>
      <c r="AY849">
        <v>2026</v>
      </c>
      <c r="AZ849">
        <v>0.02</v>
      </c>
      <c r="BA849">
        <v>1.2999999999999999E-2</v>
      </c>
      <c r="BB849">
        <v>1</v>
      </c>
      <c r="BC849">
        <v>8.6999999999999993</v>
      </c>
      <c r="BD849">
        <v>675.3</v>
      </c>
      <c r="BE849">
        <v>0.1</v>
      </c>
      <c r="BF849">
        <v>6.1</v>
      </c>
      <c r="BG849" t="s">
        <v>229</v>
      </c>
      <c r="BH849" t="s">
        <v>229</v>
      </c>
      <c r="BK849">
        <v>7</v>
      </c>
    </row>
    <row r="850" spans="1:63" ht="18.75" x14ac:dyDescent="0.25">
      <c r="A850">
        <v>2021</v>
      </c>
      <c r="B850">
        <v>2</v>
      </c>
      <c r="C850" s="289">
        <v>44248</v>
      </c>
      <c r="D850">
        <v>214</v>
      </c>
      <c r="E850">
        <v>142</v>
      </c>
      <c r="F850">
        <v>46</v>
      </c>
      <c r="G850" t="s">
        <v>258</v>
      </c>
      <c r="H850" t="s">
        <v>259</v>
      </c>
      <c r="I850" t="s">
        <v>191</v>
      </c>
      <c r="J850">
        <v>4</v>
      </c>
      <c r="K850">
        <v>1</v>
      </c>
      <c r="L850">
        <v>351</v>
      </c>
      <c r="M850">
        <v>326.43</v>
      </c>
      <c r="N850">
        <v>375.57</v>
      </c>
      <c r="S850">
        <v>418</v>
      </c>
      <c r="U850">
        <v>213</v>
      </c>
      <c r="V850">
        <v>348</v>
      </c>
      <c r="W850">
        <v>355</v>
      </c>
      <c r="X850">
        <v>325</v>
      </c>
      <c r="Y850">
        <v>338</v>
      </c>
      <c r="Z850">
        <v>345</v>
      </c>
      <c r="AA850">
        <v>183</v>
      </c>
      <c r="AB850">
        <v>180</v>
      </c>
      <c r="AJ850">
        <v>354.8</v>
      </c>
      <c r="AK850">
        <v>68</v>
      </c>
      <c r="AL850">
        <v>212</v>
      </c>
      <c r="AM850">
        <v>75</v>
      </c>
      <c r="AN850">
        <v>192</v>
      </c>
      <c r="AO850">
        <v>12</v>
      </c>
      <c r="AP850">
        <v>14</v>
      </c>
      <c r="AQ850">
        <v>13</v>
      </c>
      <c r="AS850">
        <v>2</v>
      </c>
      <c r="AX850">
        <v>41</v>
      </c>
      <c r="AY850">
        <v>636</v>
      </c>
      <c r="AZ850">
        <v>0.02</v>
      </c>
      <c r="BA850">
        <v>6.4000000000000001E-2</v>
      </c>
      <c r="BC850">
        <v>0.1</v>
      </c>
      <c r="BD850">
        <v>1.8</v>
      </c>
      <c r="BE850">
        <v>14.5</v>
      </c>
      <c r="BF850">
        <v>225.7</v>
      </c>
      <c r="BG850" t="s">
        <v>148</v>
      </c>
      <c r="BH850" t="s">
        <v>187</v>
      </c>
      <c r="BI850" t="s">
        <v>260</v>
      </c>
      <c r="BK850">
        <v>7</v>
      </c>
    </row>
    <row r="851" spans="1:63" ht="18.75" x14ac:dyDescent="0.25">
      <c r="A851">
        <v>2021</v>
      </c>
      <c r="B851">
        <v>2</v>
      </c>
      <c r="C851" s="289">
        <v>44248</v>
      </c>
      <c r="D851">
        <v>334</v>
      </c>
      <c r="E851">
        <v>254</v>
      </c>
      <c r="F851">
        <v>49</v>
      </c>
      <c r="G851" t="s">
        <v>189</v>
      </c>
      <c r="H851" t="s">
        <v>190</v>
      </c>
      <c r="I851" t="s">
        <v>191</v>
      </c>
      <c r="J851">
        <v>4</v>
      </c>
      <c r="K851">
        <v>2</v>
      </c>
      <c r="L851">
        <v>203</v>
      </c>
      <c r="M851">
        <v>188.79</v>
      </c>
      <c r="N851">
        <v>217.21</v>
      </c>
      <c r="Q851">
        <v>196</v>
      </c>
      <c r="R851">
        <v>208</v>
      </c>
      <c r="S851">
        <v>212</v>
      </c>
      <c r="U851">
        <v>142</v>
      </c>
      <c r="V851">
        <v>206</v>
      </c>
      <c r="W851">
        <v>198</v>
      </c>
      <c r="X851">
        <v>211</v>
      </c>
      <c r="Y851">
        <v>213</v>
      </c>
      <c r="Z851">
        <v>203</v>
      </c>
      <c r="AA851">
        <v>135</v>
      </c>
      <c r="AB851">
        <v>130</v>
      </c>
      <c r="AJ851">
        <v>205.9</v>
      </c>
      <c r="AK851">
        <v>88</v>
      </c>
      <c r="AL851">
        <v>164</v>
      </c>
      <c r="AM851">
        <v>106</v>
      </c>
      <c r="AN851">
        <v>136</v>
      </c>
      <c r="AO851">
        <v>7</v>
      </c>
      <c r="AP851">
        <v>4</v>
      </c>
      <c r="AQ851">
        <v>11</v>
      </c>
      <c r="AX851">
        <v>22</v>
      </c>
      <c r="AY851">
        <v>1762</v>
      </c>
      <c r="AZ851">
        <v>0.02</v>
      </c>
      <c r="BA851">
        <v>1.2E-2</v>
      </c>
      <c r="BB851">
        <v>1</v>
      </c>
      <c r="BC851">
        <v>0.1</v>
      </c>
      <c r="BD851">
        <v>8.6999999999999993</v>
      </c>
      <c r="BE851">
        <v>4.5</v>
      </c>
      <c r="BF851">
        <v>362.8</v>
      </c>
      <c r="BG851" t="s">
        <v>148</v>
      </c>
      <c r="BH851" t="s">
        <v>184</v>
      </c>
      <c r="BI851" t="s">
        <v>192</v>
      </c>
      <c r="BK851">
        <v>7</v>
      </c>
    </row>
    <row r="852" spans="1:63" ht="18.75" hidden="1" x14ac:dyDescent="0.25">
      <c r="A852">
        <v>2021</v>
      </c>
      <c r="B852">
        <v>2</v>
      </c>
      <c r="C852" s="289">
        <v>44249</v>
      </c>
      <c r="D852">
        <v>137</v>
      </c>
      <c r="E852">
        <v>168</v>
      </c>
      <c r="F852">
        <v>2</v>
      </c>
      <c r="G852" t="s">
        <v>261</v>
      </c>
      <c r="H852" t="s">
        <v>262</v>
      </c>
      <c r="I852" t="s">
        <v>144</v>
      </c>
      <c r="J852">
        <v>3</v>
      </c>
      <c r="K852">
        <v>2</v>
      </c>
      <c r="L852">
        <v>619</v>
      </c>
      <c r="M852">
        <v>575.66999999999996</v>
      </c>
      <c r="N852">
        <v>662.33</v>
      </c>
      <c r="O852">
        <v>652</v>
      </c>
      <c r="P852">
        <v>641</v>
      </c>
      <c r="Q852">
        <v>658</v>
      </c>
      <c r="T852">
        <v>145</v>
      </c>
      <c r="AJ852">
        <v>650.29999999999995</v>
      </c>
      <c r="AK852">
        <v>90</v>
      </c>
      <c r="AL852">
        <v>116</v>
      </c>
      <c r="AM852">
        <v>74</v>
      </c>
      <c r="AN852">
        <v>145</v>
      </c>
      <c r="AO852">
        <v>3</v>
      </c>
      <c r="AP852">
        <v>1</v>
      </c>
      <c r="AQ852">
        <v>1</v>
      </c>
      <c r="AX852">
        <v>5</v>
      </c>
      <c r="AY852">
        <v>569</v>
      </c>
      <c r="AZ852">
        <v>1.4999999999999999E-2</v>
      </c>
      <c r="BA852">
        <v>8.9999999999999993E-3</v>
      </c>
      <c r="BB852">
        <v>1</v>
      </c>
      <c r="BC852">
        <v>0</v>
      </c>
      <c r="BD852">
        <v>0.9</v>
      </c>
      <c r="BE852">
        <v>3.3</v>
      </c>
      <c r="BF852">
        <v>370</v>
      </c>
      <c r="BG852" t="s">
        <v>145</v>
      </c>
      <c r="BK852">
        <v>8</v>
      </c>
    </row>
    <row r="853" spans="1:63" ht="18.75" hidden="1" x14ac:dyDescent="0.25">
      <c r="A853">
        <v>2021</v>
      </c>
      <c r="B853">
        <v>2</v>
      </c>
      <c r="C853" s="289">
        <v>44249</v>
      </c>
      <c r="D853">
        <v>182</v>
      </c>
      <c r="E853">
        <v>331</v>
      </c>
      <c r="F853">
        <v>2</v>
      </c>
      <c r="G853" t="s">
        <v>168</v>
      </c>
      <c r="H853" t="s">
        <v>169</v>
      </c>
      <c r="I853" t="s">
        <v>144</v>
      </c>
      <c r="J853">
        <v>4</v>
      </c>
      <c r="K853">
        <v>2</v>
      </c>
      <c r="L853">
        <v>325</v>
      </c>
      <c r="M853">
        <v>305.82499999999999</v>
      </c>
      <c r="N853">
        <v>348.07499999999999</v>
      </c>
      <c r="X853">
        <v>354</v>
      </c>
      <c r="Y853">
        <v>342</v>
      </c>
      <c r="Z853">
        <v>333</v>
      </c>
      <c r="AB853">
        <v>133</v>
      </c>
      <c r="AJ853">
        <v>343</v>
      </c>
      <c r="AK853">
        <v>110</v>
      </c>
      <c r="AL853">
        <v>131</v>
      </c>
      <c r="AM853">
        <v>108</v>
      </c>
      <c r="AN853">
        <v>133</v>
      </c>
      <c r="AO853">
        <v>4</v>
      </c>
      <c r="AQ853">
        <v>5</v>
      </c>
      <c r="AX853">
        <v>9</v>
      </c>
      <c r="AY853">
        <v>69</v>
      </c>
      <c r="AZ853">
        <v>1.4999999999999999E-2</v>
      </c>
      <c r="BA853">
        <v>0.13</v>
      </c>
      <c r="BC853">
        <v>0</v>
      </c>
      <c r="BD853">
        <v>0.2</v>
      </c>
      <c r="BE853">
        <v>3.1</v>
      </c>
      <c r="BF853">
        <v>23.7</v>
      </c>
      <c r="BG853" t="s">
        <v>153</v>
      </c>
      <c r="BH853" t="s">
        <v>154</v>
      </c>
      <c r="BI853" t="s">
        <v>170</v>
      </c>
      <c r="BJ853" t="s">
        <v>156</v>
      </c>
      <c r="BK853">
        <v>8</v>
      </c>
    </row>
    <row r="854" spans="1:63" ht="18.75" hidden="1" x14ac:dyDescent="0.25">
      <c r="A854">
        <v>2021</v>
      </c>
      <c r="B854">
        <v>2</v>
      </c>
      <c r="C854" s="289">
        <v>44249</v>
      </c>
      <c r="D854">
        <v>236</v>
      </c>
      <c r="E854">
        <v>160</v>
      </c>
      <c r="F854">
        <v>3</v>
      </c>
      <c r="G854" t="s">
        <v>265</v>
      </c>
      <c r="H854" t="s">
        <v>266</v>
      </c>
      <c r="I854" t="s">
        <v>144</v>
      </c>
      <c r="J854">
        <v>2</v>
      </c>
      <c r="K854">
        <v>1</v>
      </c>
      <c r="L854">
        <v>200</v>
      </c>
      <c r="M854">
        <v>186</v>
      </c>
      <c r="N854">
        <v>214</v>
      </c>
      <c r="O854">
        <v>188</v>
      </c>
      <c r="P854">
        <v>195</v>
      </c>
      <c r="Q854">
        <v>208</v>
      </c>
      <c r="R854">
        <v>192</v>
      </c>
      <c r="S854">
        <v>185</v>
      </c>
      <c r="T854">
        <v>98</v>
      </c>
      <c r="U854">
        <v>95</v>
      </c>
      <c r="V854">
        <v>185</v>
      </c>
      <c r="W854">
        <v>200</v>
      </c>
      <c r="AA854">
        <v>98</v>
      </c>
      <c r="AJ854">
        <v>193.3</v>
      </c>
      <c r="AK854">
        <v>76</v>
      </c>
      <c r="AL854">
        <v>95</v>
      </c>
      <c r="AM854">
        <v>74</v>
      </c>
      <c r="AN854">
        <v>97</v>
      </c>
      <c r="AO854">
        <v>10</v>
      </c>
      <c r="AP854">
        <v>2</v>
      </c>
      <c r="AQ854">
        <v>3</v>
      </c>
      <c r="AX854">
        <v>15</v>
      </c>
      <c r="AY854">
        <v>1497</v>
      </c>
      <c r="AZ854">
        <v>1.4999999999999999E-2</v>
      </c>
      <c r="BA854">
        <v>0.01</v>
      </c>
      <c r="BB854">
        <v>1</v>
      </c>
      <c r="BC854">
        <v>0.1</v>
      </c>
      <c r="BD854">
        <v>7.5</v>
      </c>
      <c r="BE854">
        <v>2.9</v>
      </c>
      <c r="BF854">
        <v>289.39999999999998</v>
      </c>
      <c r="BG854" t="s">
        <v>267</v>
      </c>
      <c r="BH854" t="s">
        <v>267</v>
      </c>
      <c r="BK854">
        <v>8</v>
      </c>
    </row>
    <row r="855" spans="1:63" hidden="1" x14ac:dyDescent="0.25">
      <c r="A855">
        <v>2021</v>
      </c>
      <c r="B855">
        <v>2</v>
      </c>
      <c r="C855" s="289">
        <v>44249</v>
      </c>
      <c r="D855">
        <v>376</v>
      </c>
      <c r="E855">
        <v>438</v>
      </c>
      <c r="F855">
        <v>3</v>
      </c>
      <c r="G855" t="s">
        <v>151</v>
      </c>
      <c r="H855" t="s">
        <v>152</v>
      </c>
      <c r="I855" t="s">
        <v>144</v>
      </c>
      <c r="J855">
        <v>3</v>
      </c>
      <c r="K855">
        <v>2</v>
      </c>
      <c r="L855">
        <v>336</v>
      </c>
      <c r="M855">
        <v>316.17599999999999</v>
      </c>
      <c r="N855">
        <v>359.85599999999999</v>
      </c>
      <c r="AK855">
        <v>67</v>
      </c>
      <c r="AL855">
        <v>161</v>
      </c>
      <c r="AY855">
        <v>864</v>
      </c>
      <c r="AZ855">
        <v>1.4999999999999999E-2</v>
      </c>
      <c r="BD855">
        <v>2.6</v>
      </c>
      <c r="BG855" t="s">
        <v>153</v>
      </c>
      <c r="BH855" t="s">
        <v>154</v>
      </c>
      <c r="BI855" t="s">
        <v>155</v>
      </c>
      <c r="BJ855" t="s">
        <v>156</v>
      </c>
      <c r="BK855">
        <v>8</v>
      </c>
    </row>
    <row r="856" spans="1:63" ht="18.75" hidden="1" x14ac:dyDescent="0.25">
      <c r="A856">
        <v>2021</v>
      </c>
      <c r="B856">
        <v>2</v>
      </c>
      <c r="C856" s="289">
        <v>44249</v>
      </c>
      <c r="D856">
        <v>1</v>
      </c>
      <c r="E856">
        <v>1</v>
      </c>
      <c r="F856">
        <v>4</v>
      </c>
      <c r="G856" t="s">
        <v>328</v>
      </c>
      <c r="H856" t="s">
        <v>329</v>
      </c>
      <c r="I856" t="s">
        <v>144</v>
      </c>
      <c r="J856">
        <v>3</v>
      </c>
      <c r="K856">
        <v>2</v>
      </c>
      <c r="L856">
        <v>111</v>
      </c>
      <c r="M856">
        <v>103.23</v>
      </c>
      <c r="N856">
        <v>118.77</v>
      </c>
      <c r="O856">
        <v>109</v>
      </c>
      <c r="P856">
        <v>109</v>
      </c>
      <c r="Q856">
        <v>106</v>
      </c>
      <c r="R856">
        <v>106</v>
      </c>
      <c r="S856">
        <v>108</v>
      </c>
      <c r="T856">
        <v>92</v>
      </c>
      <c r="U856">
        <v>94</v>
      </c>
      <c r="V856">
        <v>110</v>
      </c>
      <c r="W856">
        <v>113</v>
      </c>
      <c r="X856">
        <v>121</v>
      </c>
      <c r="Y856">
        <v>114</v>
      </c>
      <c r="Z856">
        <v>117</v>
      </c>
      <c r="AA856">
        <v>97</v>
      </c>
      <c r="AB856">
        <v>100</v>
      </c>
      <c r="AJ856">
        <v>111.3</v>
      </c>
      <c r="AK856">
        <v>108</v>
      </c>
      <c r="AL856">
        <v>100</v>
      </c>
      <c r="AM856">
        <v>113</v>
      </c>
      <c r="AN856">
        <v>96</v>
      </c>
      <c r="AO856">
        <v>5</v>
      </c>
      <c r="AP856">
        <v>7</v>
      </c>
      <c r="AQ856">
        <v>6</v>
      </c>
      <c r="AX856">
        <v>18</v>
      </c>
      <c r="AY856">
        <v>2978</v>
      </c>
      <c r="AZ856">
        <v>1.4999999999999999E-2</v>
      </c>
      <c r="BA856">
        <v>6.0000000000000001E-3</v>
      </c>
      <c r="BB856">
        <v>1</v>
      </c>
      <c r="BC856">
        <v>0.2</v>
      </c>
      <c r="BD856">
        <v>26.8</v>
      </c>
      <c r="BE856">
        <v>2</v>
      </c>
      <c r="BF856">
        <v>331.5</v>
      </c>
      <c r="BG856" t="s">
        <v>229</v>
      </c>
      <c r="BH856" t="s">
        <v>229</v>
      </c>
      <c r="BK856">
        <v>8</v>
      </c>
    </row>
    <row r="857" spans="1:63" ht="18.75" hidden="1" x14ac:dyDescent="0.25">
      <c r="A857">
        <v>2021</v>
      </c>
      <c r="B857">
        <v>2</v>
      </c>
      <c r="C857" s="289">
        <v>44249</v>
      </c>
      <c r="D857">
        <v>1</v>
      </c>
      <c r="E857">
        <v>2</v>
      </c>
      <c r="F857">
        <v>4</v>
      </c>
      <c r="G857" t="s">
        <v>330</v>
      </c>
      <c r="H857" t="s">
        <v>331</v>
      </c>
      <c r="I857" t="s">
        <v>144</v>
      </c>
      <c r="J857">
        <v>3</v>
      </c>
      <c r="K857">
        <v>2</v>
      </c>
      <c r="L857">
        <v>113</v>
      </c>
      <c r="M857">
        <v>105.09</v>
      </c>
      <c r="N857">
        <v>120.91</v>
      </c>
      <c r="O857">
        <v>131</v>
      </c>
      <c r="P857">
        <v>118</v>
      </c>
      <c r="Q857">
        <v>115</v>
      </c>
      <c r="R857">
        <v>112</v>
      </c>
      <c r="S857">
        <v>110</v>
      </c>
      <c r="T857">
        <v>92</v>
      </c>
      <c r="U857">
        <v>94</v>
      </c>
      <c r="V857">
        <v>103</v>
      </c>
      <c r="W857">
        <v>106</v>
      </c>
      <c r="X857">
        <v>111</v>
      </c>
      <c r="Y857">
        <v>109</v>
      </c>
      <c r="Z857">
        <v>106</v>
      </c>
      <c r="AA857">
        <v>97</v>
      </c>
      <c r="AB857">
        <v>100</v>
      </c>
      <c r="AJ857">
        <v>112.1</v>
      </c>
      <c r="AK857">
        <v>108</v>
      </c>
      <c r="AL857">
        <v>100</v>
      </c>
      <c r="AM857">
        <v>113</v>
      </c>
      <c r="AN857">
        <v>96</v>
      </c>
      <c r="AO857">
        <v>12</v>
      </c>
      <c r="AP857">
        <v>2</v>
      </c>
      <c r="AQ857">
        <v>9</v>
      </c>
      <c r="AX857">
        <v>23</v>
      </c>
      <c r="AY857">
        <v>2987</v>
      </c>
      <c r="AZ857">
        <v>1.4999999999999999E-2</v>
      </c>
      <c r="BA857">
        <v>8.0000000000000002E-3</v>
      </c>
      <c r="BB857">
        <v>1</v>
      </c>
      <c r="BC857">
        <v>0.2</v>
      </c>
      <c r="BD857">
        <v>26.4</v>
      </c>
      <c r="BE857">
        <v>2.6</v>
      </c>
      <c r="BF857">
        <v>334.8</v>
      </c>
      <c r="BG857" t="s">
        <v>229</v>
      </c>
      <c r="BH857" t="s">
        <v>229</v>
      </c>
      <c r="BK857">
        <v>8</v>
      </c>
    </row>
    <row r="858" spans="1:63" hidden="1" x14ac:dyDescent="0.25">
      <c r="A858">
        <v>2021</v>
      </c>
      <c r="B858">
        <v>2</v>
      </c>
      <c r="C858" s="289">
        <v>44249</v>
      </c>
      <c r="D858">
        <v>395</v>
      </c>
      <c r="E858">
        <v>607</v>
      </c>
      <c r="F858">
        <v>4</v>
      </c>
      <c r="G858" t="s">
        <v>281</v>
      </c>
      <c r="H858" t="s">
        <v>282</v>
      </c>
      <c r="I858" t="s">
        <v>144</v>
      </c>
      <c r="J858">
        <v>3</v>
      </c>
      <c r="K858">
        <v>3</v>
      </c>
      <c r="L858">
        <v>120</v>
      </c>
      <c r="M858">
        <v>111.6</v>
      </c>
      <c r="N858">
        <v>128.4</v>
      </c>
      <c r="AK858">
        <v>90</v>
      </c>
      <c r="AL858">
        <v>120</v>
      </c>
      <c r="AY858">
        <v>1728</v>
      </c>
      <c r="AZ858">
        <v>1.4999999999999999E-2</v>
      </c>
      <c r="BD858">
        <v>14.4</v>
      </c>
      <c r="BG858" t="s">
        <v>283</v>
      </c>
      <c r="BH858" t="s">
        <v>283</v>
      </c>
      <c r="BK858">
        <v>8</v>
      </c>
    </row>
    <row r="859" spans="1:63" hidden="1" x14ac:dyDescent="0.25">
      <c r="A859">
        <v>2021</v>
      </c>
      <c r="B859">
        <v>2</v>
      </c>
      <c r="C859" s="289">
        <v>44249</v>
      </c>
      <c r="D859">
        <v>395</v>
      </c>
      <c r="E859">
        <v>608</v>
      </c>
      <c r="F859">
        <v>4</v>
      </c>
      <c r="G859" t="s">
        <v>284</v>
      </c>
      <c r="H859" t="s">
        <v>285</v>
      </c>
      <c r="I859" t="s">
        <v>144</v>
      </c>
      <c r="J859">
        <v>3</v>
      </c>
      <c r="K859">
        <v>3</v>
      </c>
      <c r="L859">
        <v>110</v>
      </c>
      <c r="M859">
        <v>102.3</v>
      </c>
      <c r="N859">
        <v>117.7</v>
      </c>
      <c r="AK859">
        <v>90</v>
      </c>
      <c r="AL859">
        <v>120</v>
      </c>
      <c r="AY859">
        <v>1728</v>
      </c>
      <c r="AZ859">
        <v>1.4999999999999999E-2</v>
      </c>
      <c r="BD859">
        <v>15.7</v>
      </c>
      <c r="BG859" t="s">
        <v>283</v>
      </c>
      <c r="BH859" t="s">
        <v>283</v>
      </c>
      <c r="BK859">
        <v>8</v>
      </c>
    </row>
    <row r="860" spans="1:63" hidden="1" x14ac:dyDescent="0.25">
      <c r="A860">
        <v>2021</v>
      </c>
      <c r="B860">
        <v>2</v>
      </c>
      <c r="C860" s="289">
        <v>44249</v>
      </c>
      <c r="D860">
        <v>395</v>
      </c>
      <c r="E860">
        <v>609</v>
      </c>
      <c r="F860">
        <v>4</v>
      </c>
      <c r="G860" t="s">
        <v>286</v>
      </c>
      <c r="H860" t="s">
        <v>287</v>
      </c>
      <c r="I860" t="s">
        <v>144</v>
      </c>
      <c r="J860">
        <v>3</v>
      </c>
      <c r="K860">
        <v>3</v>
      </c>
      <c r="L860">
        <v>50</v>
      </c>
      <c r="M860">
        <v>46.5</v>
      </c>
      <c r="N860">
        <v>53.5</v>
      </c>
      <c r="AK860">
        <v>90</v>
      </c>
      <c r="AL860">
        <v>120</v>
      </c>
      <c r="AY860">
        <v>1728</v>
      </c>
      <c r="AZ860">
        <v>1.4999999999999999E-2</v>
      </c>
      <c r="BD860">
        <v>34.6</v>
      </c>
      <c r="BG860" t="s">
        <v>283</v>
      </c>
      <c r="BH860" t="s">
        <v>283</v>
      </c>
      <c r="BK860">
        <v>8</v>
      </c>
    </row>
    <row r="861" spans="1:63" ht="18.75" hidden="1" x14ac:dyDescent="0.25">
      <c r="A861">
        <v>2021</v>
      </c>
      <c r="B861">
        <v>2</v>
      </c>
      <c r="C861" s="289">
        <v>44249</v>
      </c>
      <c r="D861">
        <v>135</v>
      </c>
      <c r="E861">
        <v>271</v>
      </c>
      <c r="F861">
        <v>5</v>
      </c>
      <c r="G861" t="s">
        <v>335</v>
      </c>
      <c r="H861" t="s">
        <v>336</v>
      </c>
      <c r="I861" t="s">
        <v>144</v>
      </c>
      <c r="J861">
        <v>4</v>
      </c>
      <c r="K861">
        <v>2</v>
      </c>
      <c r="L861">
        <v>161</v>
      </c>
      <c r="M861">
        <v>149.72999999999999</v>
      </c>
      <c r="N861">
        <v>172.27</v>
      </c>
      <c r="O861">
        <v>152</v>
      </c>
      <c r="P861">
        <v>158</v>
      </c>
      <c r="Q861">
        <v>163</v>
      </c>
      <c r="R861">
        <v>166</v>
      </c>
      <c r="S861">
        <v>175</v>
      </c>
      <c r="T861">
        <v>94</v>
      </c>
      <c r="U861">
        <v>94</v>
      </c>
      <c r="V861">
        <v>165</v>
      </c>
      <c r="W861">
        <v>168</v>
      </c>
      <c r="AA861">
        <v>94</v>
      </c>
      <c r="AJ861">
        <v>163.9</v>
      </c>
      <c r="AK861">
        <v>151</v>
      </c>
      <c r="AL861">
        <v>95</v>
      </c>
      <c r="AM861">
        <v>153</v>
      </c>
      <c r="AN861">
        <v>94</v>
      </c>
      <c r="AO861">
        <v>5</v>
      </c>
      <c r="AP861">
        <v>1</v>
      </c>
      <c r="AQ861">
        <v>3</v>
      </c>
      <c r="AX861">
        <v>9</v>
      </c>
      <c r="AY861">
        <v>2939</v>
      </c>
      <c r="AZ861">
        <v>1.4999999999999999E-2</v>
      </c>
      <c r="BA861">
        <v>3.0000000000000001E-3</v>
      </c>
      <c r="BB861">
        <v>1</v>
      </c>
      <c r="BC861">
        <v>0.1</v>
      </c>
      <c r="BD861">
        <v>18.3</v>
      </c>
      <c r="BE861">
        <v>1.5</v>
      </c>
      <c r="BF861">
        <v>481.7</v>
      </c>
      <c r="BG861" t="s">
        <v>145</v>
      </c>
      <c r="BK861">
        <v>8</v>
      </c>
    </row>
    <row r="862" spans="1:63" ht="18.75" hidden="1" x14ac:dyDescent="0.25">
      <c r="A862">
        <v>2021</v>
      </c>
      <c r="B862">
        <v>2</v>
      </c>
      <c r="C862" s="289">
        <v>44249</v>
      </c>
      <c r="D862">
        <v>241</v>
      </c>
      <c r="E862">
        <v>165</v>
      </c>
      <c r="F862">
        <v>5</v>
      </c>
      <c r="G862" t="s">
        <v>171</v>
      </c>
      <c r="H862" t="s">
        <v>172</v>
      </c>
      <c r="I862" t="s">
        <v>144</v>
      </c>
      <c r="J862">
        <v>2</v>
      </c>
      <c r="K862">
        <v>2</v>
      </c>
      <c r="L862">
        <v>706</v>
      </c>
      <c r="M862">
        <v>656.58</v>
      </c>
      <c r="N862">
        <v>755.42</v>
      </c>
      <c r="Z862">
        <v>745</v>
      </c>
      <c r="AB862">
        <v>129</v>
      </c>
      <c r="AJ862">
        <v>745</v>
      </c>
      <c r="AK862">
        <v>60</v>
      </c>
      <c r="AL862">
        <v>120</v>
      </c>
      <c r="AM862">
        <v>56</v>
      </c>
      <c r="AN862">
        <v>129</v>
      </c>
      <c r="AO862">
        <v>3</v>
      </c>
      <c r="AQ862">
        <v>1</v>
      </c>
      <c r="AX862">
        <v>4</v>
      </c>
      <c r="AY862">
        <v>4</v>
      </c>
      <c r="AZ862">
        <v>1.4999999999999999E-2</v>
      </c>
      <c r="BA862">
        <v>1</v>
      </c>
      <c r="BC862">
        <v>0</v>
      </c>
      <c r="BD862">
        <v>0</v>
      </c>
      <c r="BE862">
        <v>3</v>
      </c>
      <c r="BF862">
        <v>3</v>
      </c>
      <c r="BG862" t="s">
        <v>145</v>
      </c>
      <c r="BH862" t="s">
        <v>145</v>
      </c>
      <c r="BK862">
        <v>8</v>
      </c>
    </row>
    <row r="863" spans="1:63" hidden="1" x14ac:dyDescent="0.25">
      <c r="A863">
        <v>2021</v>
      </c>
      <c r="B863">
        <v>2</v>
      </c>
      <c r="C863" s="289">
        <v>44249</v>
      </c>
      <c r="D863">
        <v>420</v>
      </c>
      <c r="E863">
        <v>666</v>
      </c>
      <c r="F863">
        <v>5</v>
      </c>
      <c r="G863" t="s">
        <v>418</v>
      </c>
      <c r="H863" t="s">
        <v>419</v>
      </c>
      <c r="I863" t="s">
        <v>144</v>
      </c>
      <c r="J863">
        <v>3</v>
      </c>
      <c r="K863">
        <v>2</v>
      </c>
      <c r="L863">
        <v>484</v>
      </c>
      <c r="M863">
        <v>455.44400000000002</v>
      </c>
      <c r="N863">
        <v>518.36400000000003</v>
      </c>
      <c r="AK863">
        <v>72</v>
      </c>
      <c r="AL863">
        <v>150</v>
      </c>
      <c r="AY863">
        <v>152</v>
      </c>
      <c r="AZ863">
        <v>1.4999999999999999E-2</v>
      </c>
      <c r="BD863">
        <v>0.3</v>
      </c>
      <c r="BG863" t="s">
        <v>153</v>
      </c>
      <c r="BH863" t="s">
        <v>154</v>
      </c>
      <c r="BI863" t="s">
        <v>420</v>
      </c>
      <c r="BJ863" t="s">
        <v>156</v>
      </c>
      <c r="BK863">
        <v>8</v>
      </c>
    </row>
    <row r="864" spans="1:63" ht="18.75" x14ac:dyDescent="0.25">
      <c r="A864">
        <v>2021</v>
      </c>
      <c r="B864">
        <v>2</v>
      </c>
      <c r="C864" s="289">
        <v>44249</v>
      </c>
      <c r="D864">
        <v>331</v>
      </c>
      <c r="E864">
        <v>253</v>
      </c>
      <c r="F864">
        <v>6</v>
      </c>
      <c r="G864" t="s">
        <v>323</v>
      </c>
      <c r="H864" t="s">
        <v>190</v>
      </c>
      <c r="I864" t="s">
        <v>144</v>
      </c>
      <c r="J864">
        <v>3</v>
      </c>
      <c r="K864">
        <v>2</v>
      </c>
      <c r="L864">
        <v>203</v>
      </c>
      <c r="M864">
        <v>188.79</v>
      </c>
      <c r="N864">
        <v>217.21</v>
      </c>
      <c r="O864">
        <v>189</v>
      </c>
      <c r="P864">
        <v>196</v>
      </c>
      <c r="Q864">
        <v>208</v>
      </c>
      <c r="R864">
        <v>192</v>
      </c>
      <c r="S864">
        <v>206</v>
      </c>
      <c r="T864">
        <v>94</v>
      </c>
      <c r="U864">
        <v>99</v>
      </c>
      <c r="X864">
        <v>193</v>
      </c>
      <c r="Y864">
        <v>199</v>
      </c>
      <c r="Z864">
        <v>202</v>
      </c>
      <c r="AB864">
        <v>92</v>
      </c>
      <c r="AJ864">
        <v>198.1</v>
      </c>
      <c r="AK864">
        <v>121</v>
      </c>
      <c r="AL864">
        <v>89</v>
      </c>
      <c r="AM864">
        <v>114</v>
      </c>
      <c r="AN864">
        <v>95</v>
      </c>
      <c r="AO864">
        <v>6</v>
      </c>
      <c r="AP864">
        <v>1</v>
      </c>
      <c r="AQ864">
        <v>4</v>
      </c>
      <c r="AX864">
        <v>10</v>
      </c>
      <c r="AY864">
        <v>1930</v>
      </c>
      <c r="AZ864">
        <v>1.4999999999999999E-2</v>
      </c>
      <c r="BA864">
        <v>5.0000000000000001E-3</v>
      </c>
      <c r="BB864">
        <v>1</v>
      </c>
      <c r="BC864">
        <v>0</v>
      </c>
      <c r="BD864">
        <v>9.5</v>
      </c>
      <c r="BE864">
        <v>2</v>
      </c>
      <c r="BF864">
        <v>382.3</v>
      </c>
      <c r="BG864" t="s">
        <v>148</v>
      </c>
      <c r="BH864" t="s">
        <v>184</v>
      </c>
      <c r="BI864" t="s">
        <v>192</v>
      </c>
      <c r="BK864">
        <v>8</v>
      </c>
    </row>
    <row r="865" spans="1:63" hidden="1" x14ac:dyDescent="0.25">
      <c r="A865">
        <v>2021</v>
      </c>
      <c r="B865">
        <v>2</v>
      </c>
      <c r="C865" s="289">
        <v>44249</v>
      </c>
      <c r="D865">
        <v>383</v>
      </c>
      <c r="E865">
        <v>550</v>
      </c>
      <c r="F865">
        <v>6</v>
      </c>
      <c r="G865" t="s">
        <v>365</v>
      </c>
      <c r="H865" t="s">
        <v>366</v>
      </c>
      <c r="I865" t="s">
        <v>144</v>
      </c>
      <c r="J865">
        <v>3</v>
      </c>
      <c r="K865">
        <v>1</v>
      </c>
      <c r="L865">
        <v>35</v>
      </c>
      <c r="M865">
        <v>32.024999999999999</v>
      </c>
      <c r="N865">
        <v>38.045000000000002</v>
      </c>
      <c r="AK865">
        <v>108</v>
      </c>
      <c r="AL865">
        <v>100</v>
      </c>
      <c r="AY865">
        <v>2040</v>
      </c>
      <c r="AZ865">
        <v>1.4999999999999999E-2</v>
      </c>
      <c r="BD865">
        <v>58.3</v>
      </c>
      <c r="BG865" t="s">
        <v>153</v>
      </c>
      <c r="BH865" t="s">
        <v>154</v>
      </c>
      <c r="BI865" t="s">
        <v>367</v>
      </c>
      <c r="BJ865" t="s">
        <v>156</v>
      </c>
      <c r="BK865">
        <v>8</v>
      </c>
    </row>
    <row r="866" spans="1:63" ht="18.75" hidden="1" x14ac:dyDescent="0.25">
      <c r="A866">
        <v>2021</v>
      </c>
      <c r="B866">
        <v>2</v>
      </c>
      <c r="C866" s="289">
        <v>44249</v>
      </c>
      <c r="D866">
        <v>142</v>
      </c>
      <c r="E866">
        <v>280</v>
      </c>
      <c r="F866">
        <v>7</v>
      </c>
      <c r="G866" t="s">
        <v>297</v>
      </c>
      <c r="H866" t="s">
        <v>298</v>
      </c>
      <c r="I866" t="s">
        <v>144</v>
      </c>
      <c r="J866">
        <v>3</v>
      </c>
      <c r="K866">
        <v>2</v>
      </c>
      <c r="L866">
        <v>323</v>
      </c>
      <c r="M866">
        <v>300.39</v>
      </c>
      <c r="N866">
        <v>345.61</v>
      </c>
      <c r="S866">
        <v>365</v>
      </c>
      <c r="U866">
        <v>135</v>
      </c>
      <c r="V866">
        <v>350</v>
      </c>
      <c r="W866">
        <v>335</v>
      </c>
      <c r="X866">
        <v>325</v>
      </c>
      <c r="Y866">
        <v>340</v>
      </c>
      <c r="Z866">
        <v>309</v>
      </c>
      <c r="AA866">
        <v>134</v>
      </c>
      <c r="AB866">
        <v>141</v>
      </c>
      <c r="AJ866">
        <v>337.3</v>
      </c>
      <c r="AK866">
        <v>105</v>
      </c>
      <c r="AL866">
        <v>103</v>
      </c>
      <c r="AM866">
        <v>79</v>
      </c>
      <c r="AN866">
        <v>137</v>
      </c>
      <c r="AO866">
        <v>5</v>
      </c>
      <c r="AP866">
        <v>4</v>
      </c>
      <c r="AQ866">
        <v>4</v>
      </c>
      <c r="AX866">
        <v>13</v>
      </c>
      <c r="AY866">
        <v>1098</v>
      </c>
      <c r="AZ866">
        <v>1.4999999999999999E-2</v>
      </c>
      <c r="BA866">
        <v>1.2E-2</v>
      </c>
      <c r="BB866">
        <v>1</v>
      </c>
      <c r="BC866">
        <v>0</v>
      </c>
      <c r="BD866">
        <v>3.4</v>
      </c>
      <c r="BE866">
        <v>4.4000000000000004</v>
      </c>
      <c r="BF866">
        <v>370.4</v>
      </c>
      <c r="BG866" t="s">
        <v>145</v>
      </c>
      <c r="BK866">
        <v>8</v>
      </c>
    </row>
    <row r="867" spans="1:63" ht="18.75" hidden="1" x14ac:dyDescent="0.25">
      <c r="A867">
        <v>2021</v>
      </c>
      <c r="B867">
        <v>2</v>
      </c>
      <c r="C867" s="289">
        <v>44249</v>
      </c>
      <c r="D867">
        <v>143</v>
      </c>
      <c r="E867">
        <v>281</v>
      </c>
      <c r="F867">
        <v>7</v>
      </c>
      <c r="G867" t="s">
        <v>263</v>
      </c>
      <c r="H867" t="s">
        <v>264</v>
      </c>
      <c r="I867" t="s">
        <v>144</v>
      </c>
      <c r="J867">
        <v>4</v>
      </c>
      <c r="K867">
        <v>2</v>
      </c>
      <c r="L867">
        <v>285</v>
      </c>
      <c r="M867">
        <v>265.05</v>
      </c>
      <c r="N867">
        <v>304.95</v>
      </c>
      <c r="O867">
        <v>305</v>
      </c>
      <c r="P867">
        <v>292</v>
      </c>
      <c r="T867">
        <v>120</v>
      </c>
      <c r="AJ867">
        <v>298.5</v>
      </c>
      <c r="AK867">
        <v>120</v>
      </c>
      <c r="AL867">
        <v>120</v>
      </c>
      <c r="AM867">
        <v>120</v>
      </c>
      <c r="AN867">
        <v>120</v>
      </c>
      <c r="AO867">
        <v>1</v>
      </c>
      <c r="AP867">
        <v>2</v>
      </c>
      <c r="AQ867">
        <v>2</v>
      </c>
      <c r="AX867">
        <v>5</v>
      </c>
      <c r="AY867">
        <v>461</v>
      </c>
      <c r="AZ867">
        <v>1.4999999999999999E-2</v>
      </c>
      <c r="BA867">
        <v>1.0999999999999999E-2</v>
      </c>
      <c r="BB867">
        <v>1</v>
      </c>
      <c r="BC867">
        <v>0</v>
      </c>
      <c r="BD867">
        <v>1.6</v>
      </c>
      <c r="BE867">
        <v>1.5</v>
      </c>
      <c r="BF867">
        <v>137.6</v>
      </c>
      <c r="BG867" t="s">
        <v>145</v>
      </c>
      <c r="BK867">
        <v>8</v>
      </c>
    </row>
    <row r="868" spans="1:63" ht="18.75" x14ac:dyDescent="0.25">
      <c r="A868">
        <v>2021</v>
      </c>
      <c r="B868">
        <v>2</v>
      </c>
      <c r="C868" s="289">
        <v>44249</v>
      </c>
      <c r="D868">
        <v>10</v>
      </c>
      <c r="E868">
        <v>24</v>
      </c>
      <c r="F868">
        <v>8</v>
      </c>
      <c r="G868" t="s">
        <v>352</v>
      </c>
      <c r="H868" t="s">
        <v>353</v>
      </c>
      <c r="I868" t="s">
        <v>144</v>
      </c>
      <c r="J868">
        <v>4</v>
      </c>
      <c r="K868">
        <v>2</v>
      </c>
      <c r="L868">
        <v>166</v>
      </c>
      <c r="M868">
        <v>154.38</v>
      </c>
      <c r="N868">
        <v>177.62</v>
      </c>
      <c r="R868">
        <v>162</v>
      </c>
      <c r="S868">
        <v>158</v>
      </c>
      <c r="U868">
        <v>100</v>
      </c>
      <c r="V868">
        <v>163</v>
      </c>
      <c r="W868">
        <v>158</v>
      </c>
      <c r="X868">
        <v>156</v>
      </c>
      <c r="Y868">
        <v>161</v>
      </c>
      <c r="Z868">
        <v>165</v>
      </c>
      <c r="AA868">
        <v>110</v>
      </c>
      <c r="AB868">
        <v>105</v>
      </c>
      <c r="AJ868">
        <v>160.4</v>
      </c>
      <c r="AK868">
        <v>145</v>
      </c>
      <c r="AL868">
        <v>99</v>
      </c>
      <c r="AM868">
        <v>137</v>
      </c>
      <c r="AN868">
        <v>105</v>
      </c>
      <c r="AO868">
        <v>3</v>
      </c>
      <c r="AQ868">
        <v>11</v>
      </c>
      <c r="AX868">
        <v>14</v>
      </c>
      <c r="AY868">
        <v>1790</v>
      </c>
      <c r="AZ868">
        <v>1.4999999999999999E-2</v>
      </c>
      <c r="BA868">
        <v>8.0000000000000002E-3</v>
      </c>
      <c r="BB868">
        <v>1</v>
      </c>
      <c r="BC868">
        <v>0.1</v>
      </c>
      <c r="BD868">
        <v>10.8</v>
      </c>
      <c r="BE868">
        <v>2.2000000000000002</v>
      </c>
      <c r="BF868">
        <v>287.10000000000002</v>
      </c>
      <c r="BG868" t="s">
        <v>148</v>
      </c>
      <c r="BH868" t="s">
        <v>149</v>
      </c>
      <c r="BI868" t="s">
        <v>354</v>
      </c>
      <c r="BJ868" t="s">
        <v>208</v>
      </c>
      <c r="BK868">
        <v>8</v>
      </c>
    </row>
    <row r="869" spans="1:63" ht="18.75" x14ac:dyDescent="0.25">
      <c r="A869">
        <v>2021</v>
      </c>
      <c r="B869">
        <v>2</v>
      </c>
      <c r="C869" s="289">
        <v>44249</v>
      </c>
      <c r="D869">
        <v>10</v>
      </c>
      <c r="E869">
        <v>25</v>
      </c>
      <c r="F869">
        <v>8</v>
      </c>
      <c r="G869" t="s">
        <v>355</v>
      </c>
      <c r="H869" t="s">
        <v>356</v>
      </c>
      <c r="I869" t="s">
        <v>144</v>
      </c>
      <c r="J869">
        <v>4</v>
      </c>
      <c r="K869">
        <v>2</v>
      </c>
      <c r="L869">
        <v>162</v>
      </c>
      <c r="M869">
        <v>150.66</v>
      </c>
      <c r="N869">
        <v>173.34</v>
      </c>
      <c r="R869">
        <v>178</v>
      </c>
      <c r="S869">
        <v>161</v>
      </c>
      <c r="U869">
        <v>100</v>
      </c>
      <c r="V869">
        <v>172</v>
      </c>
      <c r="W869">
        <v>168</v>
      </c>
      <c r="X869">
        <v>163</v>
      </c>
      <c r="Y869">
        <v>172</v>
      </c>
      <c r="Z869">
        <v>173</v>
      </c>
      <c r="AA869">
        <v>110</v>
      </c>
      <c r="AB869">
        <v>105</v>
      </c>
      <c r="AJ869">
        <v>169.6</v>
      </c>
      <c r="AK869">
        <v>145</v>
      </c>
      <c r="AL869">
        <v>99</v>
      </c>
      <c r="AM869">
        <v>137</v>
      </c>
      <c r="AN869">
        <v>105</v>
      </c>
      <c r="AO869">
        <v>2</v>
      </c>
      <c r="AQ869">
        <v>12</v>
      </c>
      <c r="AX869">
        <v>14</v>
      </c>
      <c r="AY869">
        <v>1790</v>
      </c>
      <c r="AZ869">
        <v>1.4999999999999999E-2</v>
      </c>
      <c r="BA869">
        <v>8.0000000000000002E-3</v>
      </c>
      <c r="BB869">
        <v>1</v>
      </c>
      <c r="BC869">
        <v>0.1</v>
      </c>
      <c r="BD869">
        <v>11</v>
      </c>
      <c r="BE869">
        <v>2.4</v>
      </c>
      <c r="BF869">
        <v>303.60000000000002</v>
      </c>
      <c r="BG869" t="s">
        <v>148</v>
      </c>
      <c r="BH869" t="s">
        <v>149</v>
      </c>
      <c r="BI869" t="s">
        <v>357</v>
      </c>
      <c r="BJ869" t="s">
        <v>208</v>
      </c>
      <c r="BK869">
        <v>8</v>
      </c>
    </row>
    <row r="870" spans="1:63" ht="18.75" x14ac:dyDescent="0.25">
      <c r="A870">
        <v>2021</v>
      </c>
      <c r="B870">
        <v>2</v>
      </c>
      <c r="C870" s="289">
        <v>44249</v>
      </c>
      <c r="D870">
        <v>29</v>
      </c>
      <c r="E870">
        <v>81</v>
      </c>
      <c r="F870">
        <v>8</v>
      </c>
      <c r="G870" t="s">
        <v>401</v>
      </c>
      <c r="H870" t="s">
        <v>402</v>
      </c>
      <c r="I870" t="s">
        <v>144</v>
      </c>
      <c r="J870">
        <v>2</v>
      </c>
      <c r="K870">
        <v>3</v>
      </c>
      <c r="L870">
        <v>388</v>
      </c>
      <c r="M870">
        <v>360.84</v>
      </c>
      <c r="N870">
        <v>415.16</v>
      </c>
      <c r="O870">
        <v>432</v>
      </c>
      <c r="P870">
        <v>398</v>
      </c>
      <c r="T870">
        <v>121</v>
      </c>
      <c r="AJ870">
        <v>415</v>
      </c>
      <c r="AK870">
        <v>60</v>
      </c>
      <c r="AL870">
        <v>120</v>
      </c>
      <c r="AM870">
        <v>60</v>
      </c>
      <c r="AN870">
        <v>121</v>
      </c>
      <c r="AO870">
        <v>2</v>
      </c>
      <c r="AP870">
        <v>4</v>
      </c>
      <c r="AQ870">
        <v>4</v>
      </c>
      <c r="AX870">
        <v>10</v>
      </c>
      <c r="AY870">
        <v>240</v>
      </c>
      <c r="AZ870">
        <v>1.4999999999999999E-2</v>
      </c>
      <c r="BA870">
        <v>4.2000000000000003E-2</v>
      </c>
      <c r="BC870">
        <v>0</v>
      </c>
      <c r="BD870">
        <v>0.6</v>
      </c>
      <c r="BE870">
        <v>4.2</v>
      </c>
      <c r="BF870">
        <v>99.6</v>
      </c>
      <c r="BG870" t="s">
        <v>148</v>
      </c>
      <c r="BH870" t="s">
        <v>187</v>
      </c>
      <c r="BI870" t="s">
        <v>403</v>
      </c>
      <c r="BK870">
        <v>8</v>
      </c>
    </row>
    <row r="871" spans="1:63" hidden="1" x14ac:dyDescent="0.25">
      <c r="A871">
        <v>2021</v>
      </c>
      <c r="B871">
        <v>2</v>
      </c>
      <c r="C871" s="289">
        <v>44249</v>
      </c>
      <c r="D871">
        <v>259</v>
      </c>
      <c r="E871">
        <v>183</v>
      </c>
      <c r="F871">
        <v>25</v>
      </c>
      <c r="G871" t="s">
        <v>393</v>
      </c>
      <c r="H871" t="s">
        <v>394</v>
      </c>
      <c r="I871" t="s">
        <v>360</v>
      </c>
      <c r="J871">
        <v>12</v>
      </c>
      <c r="K871">
        <v>1</v>
      </c>
      <c r="L871">
        <v>3</v>
      </c>
      <c r="M871">
        <v>2.79</v>
      </c>
      <c r="N871">
        <v>3.21</v>
      </c>
      <c r="AK871">
        <v>508</v>
      </c>
      <c r="AL871">
        <v>85</v>
      </c>
      <c r="AY871">
        <v>1000</v>
      </c>
      <c r="AZ871">
        <v>0.02</v>
      </c>
      <c r="BD871">
        <v>333.3</v>
      </c>
      <c r="BG871" t="s">
        <v>229</v>
      </c>
      <c r="BH871" t="s">
        <v>229</v>
      </c>
      <c r="BK871">
        <v>8</v>
      </c>
    </row>
    <row r="872" spans="1:63" ht="18.75" x14ac:dyDescent="0.25">
      <c r="A872">
        <v>2021</v>
      </c>
      <c r="B872">
        <v>2</v>
      </c>
      <c r="C872" s="289">
        <v>44249</v>
      </c>
      <c r="D872">
        <v>256</v>
      </c>
      <c r="E872">
        <v>180</v>
      </c>
      <c r="F872">
        <v>34</v>
      </c>
      <c r="G872" t="s">
        <v>317</v>
      </c>
      <c r="H872" t="s">
        <v>318</v>
      </c>
      <c r="I872" t="s">
        <v>159</v>
      </c>
      <c r="J872">
        <v>8</v>
      </c>
      <c r="K872">
        <v>1</v>
      </c>
      <c r="L872">
        <v>32</v>
      </c>
      <c r="M872">
        <v>29.76</v>
      </c>
      <c r="N872">
        <v>34.24</v>
      </c>
      <c r="R872">
        <v>33</v>
      </c>
      <c r="S872">
        <v>38</v>
      </c>
      <c r="U872">
        <v>137</v>
      </c>
      <c r="V872">
        <v>40</v>
      </c>
      <c r="W872">
        <v>34</v>
      </c>
      <c r="X872">
        <v>33</v>
      </c>
      <c r="Y872">
        <v>32</v>
      </c>
      <c r="Z872">
        <v>31</v>
      </c>
      <c r="AA872">
        <v>138</v>
      </c>
      <c r="AB872">
        <v>138</v>
      </c>
      <c r="AJ872">
        <v>34.4</v>
      </c>
      <c r="AK872">
        <v>168</v>
      </c>
      <c r="AL872">
        <v>171</v>
      </c>
      <c r="AM872">
        <v>209</v>
      </c>
      <c r="AN872">
        <v>138</v>
      </c>
      <c r="AO872">
        <v>10</v>
      </c>
      <c r="AQ872">
        <v>27</v>
      </c>
      <c r="AX872">
        <v>37</v>
      </c>
      <c r="AY872">
        <v>1437</v>
      </c>
      <c r="AZ872">
        <v>0.02</v>
      </c>
      <c r="BA872">
        <v>2.5999999999999999E-2</v>
      </c>
      <c r="BC872">
        <v>1.2</v>
      </c>
      <c r="BD872">
        <v>44.9</v>
      </c>
      <c r="BE872">
        <v>1.3</v>
      </c>
      <c r="BF872">
        <v>49.4</v>
      </c>
      <c r="BG872" t="s">
        <v>148</v>
      </c>
      <c r="BH872" t="s">
        <v>187</v>
      </c>
      <c r="BI872" t="s">
        <v>319</v>
      </c>
      <c r="BK872">
        <v>8</v>
      </c>
    </row>
    <row r="873" spans="1:63" ht="18.75" x14ac:dyDescent="0.25">
      <c r="A873">
        <v>2021</v>
      </c>
      <c r="B873">
        <v>2</v>
      </c>
      <c r="C873" s="289">
        <v>44249</v>
      </c>
      <c r="D873">
        <v>214</v>
      </c>
      <c r="E873">
        <v>142</v>
      </c>
      <c r="F873">
        <v>46</v>
      </c>
      <c r="G873" t="s">
        <v>258</v>
      </c>
      <c r="H873" t="s">
        <v>259</v>
      </c>
      <c r="I873" t="s">
        <v>191</v>
      </c>
      <c r="J873">
        <v>4</v>
      </c>
      <c r="K873">
        <v>1</v>
      </c>
      <c r="L873">
        <v>351</v>
      </c>
      <c r="M873">
        <v>326.43</v>
      </c>
      <c r="N873">
        <v>375.57</v>
      </c>
      <c r="O873">
        <v>312</v>
      </c>
      <c r="P873">
        <v>352</v>
      </c>
      <c r="Q873">
        <v>328</v>
      </c>
      <c r="R873">
        <v>335</v>
      </c>
      <c r="S873">
        <v>328</v>
      </c>
      <c r="U873">
        <v>180</v>
      </c>
      <c r="V873">
        <v>345</v>
      </c>
      <c r="W873">
        <v>337</v>
      </c>
      <c r="X873">
        <v>365</v>
      </c>
      <c r="Y873">
        <v>355</v>
      </c>
      <c r="Z873">
        <v>348</v>
      </c>
      <c r="AA873">
        <v>194</v>
      </c>
      <c r="AB873">
        <v>185</v>
      </c>
      <c r="AJ873">
        <v>340.5</v>
      </c>
      <c r="AK873">
        <v>68</v>
      </c>
      <c r="AL873">
        <v>212</v>
      </c>
      <c r="AM873">
        <v>77</v>
      </c>
      <c r="AN873">
        <v>186</v>
      </c>
      <c r="AO873">
        <v>8</v>
      </c>
      <c r="AP873">
        <v>2</v>
      </c>
      <c r="AQ873">
        <v>6</v>
      </c>
      <c r="AX873">
        <v>16</v>
      </c>
      <c r="AY873">
        <v>1696</v>
      </c>
      <c r="AZ873">
        <v>0.02</v>
      </c>
      <c r="BA873">
        <v>8.9999999999999993E-3</v>
      </c>
      <c r="BB873">
        <v>1</v>
      </c>
      <c r="BC873">
        <v>0</v>
      </c>
      <c r="BD873">
        <v>4.8</v>
      </c>
      <c r="BE873">
        <v>5.4</v>
      </c>
      <c r="BF873">
        <v>577.5</v>
      </c>
      <c r="BG873" t="s">
        <v>148</v>
      </c>
      <c r="BH873" t="s">
        <v>187</v>
      </c>
      <c r="BI873" t="s">
        <v>260</v>
      </c>
      <c r="BK873">
        <v>8</v>
      </c>
    </row>
    <row r="874" spans="1:63" ht="18.75" x14ac:dyDescent="0.25">
      <c r="A874">
        <v>2021</v>
      </c>
      <c r="B874">
        <v>2</v>
      </c>
      <c r="C874" s="289">
        <v>44249</v>
      </c>
      <c r="D874">
        <v>334</v>
      </c>
      <c r="E874">
        <v>254</v>
      </c>
      <c r="F874">
        <v>49</v>
      </c>
      <c r="G874" t="s">
        <v>189</v>
      </c>
      <c r="H874" t="s">
        <v>190</v>
      </c>
      <c r="I874" t="s">
        <v>191</v>
      </c>
      <c r="J874">
        <v>4</v>
      </c>
      <c r="K874">
        <v>2</v>
      </c>
      <c r="L874">
        <v>203</v>
      </c>
      <c r="M874">
        <v>188.79</v>
      </c>
      <c r="N874">
        <v>217.21</v>
      </c>
      <c r="O874">
        <v>213</v>
      </c>
      <c r="P874">
        <v>207</v>
      </c>
      <c r="Q874">
        <v>212</v>
      </c>
      <c r="R874">
        <v>203</v>
      </c>
      <c r="S874">
        <v>195</v>
      </c>
      <c r="T874">
        <v>144</v>
      </c>
      <c r="U874">
        <v>136</v>
      </c>
      <c r="V874">
        <v>210</v>
      </c>
      <c r="W874">
        <v>209</v>
      </c>
      <c r="X874">
        <v>213</v>
      </c>
      <c r="Y874">
        <v>206</v>
      </c>
      <c r="Z874">
        <v>200</v>
      </c>
      <c r="AA874">
        <v>140</v>
      </c>
      <c r="AB874">
        <v>135</v>
      </c>
      <c r="AJ874">
        <v>206.8</v>
      </c>
      <c r="AK874">
        <v>88</v>
      </c>
      <c r="AL874">
        <v>164</v>
      </c>
      <c r="AM874">
        <v>104</v>
      </c>
      <c r="AN874">
        <v>139</v>
      </c>
      <c r="AO874">
        <v>8</v>
      </c>
      <c r="AP874">
        <v>3</v>
      </c>
      <c r="AQ874">
        <v>6</v>
      </c>
      <c r="AS874">
        <v>3</v>
      </c>
      <c r="AX874">
        <v>19</v>
      </c>
      <c r="AY874">
        <v>1879</v>
      </c>
      <c r="AZ874">
        <v>0.02</v>
      </c>
      <c r="BA874">
        <v>0.01</v>
      </c>
      <c r="BB874">
        <v>1</v>
      </c>
      <c r="BC874">
        <v>0.1</v>
      </c>
      <c r="BD874">
        <v>9.3000000000000007</v>
      </c>
      <c r="BE874">
        <v>3.9</v>
      </c>
      <c r="BF874">
        <v>388.6</v>
      </c>
      <c r="BG874" t="s">
        <v>148</v>
      </c>
      <c r="BH874" t="s">
        <v>184</v>
      </c>
      <c r="BI874" t="s">
        <v>192</v>
      </c>
      <c r="BK874">
        <v>8</v>
      </c>
    </row>
    <row r="875" spans="1:63" ht="18.75" hidden="1" x14ac:dyDescent="0.25">
      <c r="A875">
        <v>2021</v>
      </c>
      <c r="B875">
        <v>2</v>
      </c>
      <c r="C875" s="289">
        <v>44250</v>
      </c>
      <c r="D875">
        <v>182</v>
      </c>
      <c r="E875">
        <v>331</v>
      </c>
      <c r="F875">
        <v>2</v>
      </c>
      <c r="G875" t="s">
        <v>168</v>
      </c>
      <c r="H875" t="s">
        <v>169</v>
      </c>
      <c r="I875" t="s">
        <v>144</v>
      </c>
      <c r="J875">
        <v>4</v>
      </c>
      <c r="K875">
        <v>2</v>
      </c>
      <c r="L875">
        <v>325</v>
      </c>
      <c r="M875">
        <v>305.82499999999999</v>
      </c>
      <c r="N875">
        <v>348.07499999999999</v>
      </c>
      <c r="O875">
        <v>313</v>
      </c>
      <c r="P875">
        <v>327</v>
      </c>
      <c r="T875">
        <v>132</v>
      </c>
      <c r="AJ875">
        <v>320</v>
      </c>
      <c r="AK875">
        <v>110</v>
      </c>
      <c r="AL875">
        <v>131</v>
      </c>
      <c r="AM875">
        <v>109</v>
      </c>
      <c r="AN875">
        <v>132</v>
      </c>
      <c r="AZ875">
        <v>1.4999999999999999E-2</v>
      </c>
      <c r="BG875" t="s">
        <v>153</v>
      </c>
      <c r="BH875" t="s">
        <v>154</v>
      </c>
      <c r="BI875" t="s">
        <v>170</v>
      </c>
      <c r="BJ875" t="s">
        <v>156</v>
      </c>
      <c r="BK875">
        <v>8</v>
      </c>
    </row>
    <row r="876" spans="1:63" ht="18.75" hidden="1" x14ac:dyDescent="0.25">
      <c r="A876">
        <v>2021</v>
      </c>
      <c r="B876">
        <v>2</v>
      </c>
      <c r="C876" s="289">
        <v>44250</v>
      </c>
      <c r="D876">
        <v>190</v>
      </c>
      <c r="E876">
        <v>342</v>
      </c>
      <c r="F876">
        <v>2</v>
      </c>
      <c r="G876" t="s">
        <v>337</v>
      </c>
      <c r="H876" t="s">
        <v>338</v>
      </c>
      <c r="I876" t="s">
        <v>144</v>
      </c>
      <c r="J876">
        <v>3</v>
      </c>
      <c r="K876">
        <v>2</v>
      </c>
      <c r="L876">
        <v>567</v>
      </c>
      <c r="M876">
        <v>533.54700000000003</v>
      </c>
      <c r="N876">
        <v>607.25699999999995</v>
      </c>
      <c r="Y876">
        <v>623</v>
      </c>
      <c r="Z876">
        <v>581</v>
      </c>
      <c r="AB876">
        <v>136</v>
      </c>
      <c r="AJ876">
        <v>602</v>
      </c>
      <c r="AK876">
        <v>60</v>
      </c>
      <c r="AL876">
        <v>180</v>
      </c>
      <c r="AM876">
        <v>79</v>
      </c>
      <c r="AN876">
        <v>136</v>
      </c>
      <c r="AO876">
        <v>7</v>
      </c>
      <c r="AP876">
        <v>4</v>
      </c>
      <c r="AQ876">
        <v>3</v>
      </c>
      <c r="AS876">
        <v>6</v>
      </c>
      <c r="AX876">
        <v>20</v>
      </c>
      <c r="AY876">
        <v>1040</v>
      </c>
      <c r="AZ876">
        <v>1.4999999999999999E-2</v>
      </c>
      <c r="BA876">
        <v>1.9E-2</v>
      </c>
      <c r="BC876">
        <v>0</v>
      </c>
      <c r="BD876">
        <v>1.8</v>
      </c>
      <c r="BE876">
        <v>12</v>
      </c>
      <c r="BF876">
        <v>626.1</v>
      </c>
      <c r="BG876" t="s">
        <v>153</v>
      </c>
      <c r="BH876" t="s">
        <v>154</v>
      </c>
      <c r="BI876" t="s">
        <v>339</v>
      </c>
      <c r="BJ876" t="s">
        <v>156</v>
      </c>
      <c r="BK876">
        <v>8</v>
      </c>
    </row>
    <row r="877" spans="1:63" ht="18.75" hidden="1" x14ac:dyDescent="0.25">
      <c r="A877">
        <v>2021</v>
      </c>
      <c r="B877">
        <v>2</v>
      </c>
      <c r="C877" s="289">
        <v>44250</v>
      </c>
      <c r="D877">
        <v>18</v>
      </c>
      <c r="E877">
        <v>49</v>
      </c>
      <c r="F877">
        <v>3</v>
      </c>
      <c r="G877" t="s">
        <v>275</v>
      </c>
      <c r="H877" t="s">
        <v>276</v>
      </c>
      <c r="I877" t="s">
        <v>165</v>
      </c>
      <c r="J877">
        <v>2</v>
      </c>
      <c r="K877">
        <v>3</v>
      </c>
      <c r="L877">
        <v>100</v>
      </c>
      <c r="M877">
        <v>95.5</v>
      </c>
      <c r="N877">
        <v>104.5</v>
      </c>
      <c r="P877">
        <v>102</v>
      </c>
      <c r="Q877">
        <v>99</v>
      </c>
      <c r="R877">
        <v>102</v>
      </c>
      <c r="S877">
        <v>101</v>
      </c>
      <c r="U877">
        <v>107</v>
      </c>
      <c r="V877">
        <v>120</v>
      </c>
      <c r="X877">
        <v>109</v>
      </c>
      <c r="Y877">
        <v>103</v>
      </c>
      <c r="Z877">
        <v>100</v>
      </c>
      <c r="AA877">
        <v>107</v>
      </c>
      <c r="AB877">
        <v>102</v>
      </c>
      <c r="AJ877">
        <v>104.5</v>
      </c>
      <c r="AK877">
        <v>101</v>
      </c>
      <c r="AL877">
        <v>107</v>
      </c>
      <c r="AM877">
        <v>68</v>
      </c>
      <c r="AN877">
        <v>105</v>
      </c>
      <c r="AO877">
        <v>2</v>
      </c>
      <c r="AQ877">
        <v>6</v>
      </c>
      <c r="AT877">
        <v>30</v>
      </c>
      <c r="AX877">
        <v>38</v>
      </c>
      <c r="AY877">
        <v>38</v>
      </c>
      <c r="AZ877">
        <v>1.4999999999999999E-2</v>
      </c>
      <c r="BA877">
        <v>1</v>
      </c>
      <c r="BC877">
        <v>0.4</v>
      </c>
      <c r="BD877">
        <v>0.4</v>
      </c>
      <c r="BE877">
        <v>4</v>
      </c>
      <c r="BF877">
        <v>4</v>
      </c>
      <c r="BG877" t="s">
        <v>153</v>
      </c>
      <c r="BH877" t="s">
        <v>154</v>
      </c>
      <c r="BI877" t="s">
        <v>277</v>
      </c>
      <c r="BJ877" t="s">
        <v>167</v>
      </c>
      <c r="BK877">
        <v>8</v>
      </c>
    </row>
    <row r="878" spans="1:63" ht="18.75" hidden="1" x14ac:dyDescent="0.25">
      <c r="A878">
        <v>2021</v>
      </c>
      <c r="B878">
        <v>2</v>
      </c>
      <c r="C878" s="289">
        <v>44250</v>
      </c>
      <c r="D878">
        <v>18</v>
      </c>
      <c r="E878">
        <v>50</v>
      </c>
      <c r="F878">
        <v>3</v>
      </c>
      <c r="G878" t="s">
        <v>278</v>
      </c>
      <c r="H878" t="s">
        <v>279</v>
      </c>
      <c r="I878" t="s">
        <v>165</v>
      </c>
      <c r="J878">
        <v>2</v>
      </c>
      <c r="K878">
        <v>3</v>
      </c>
      <c r="L878">
        <v>54</v>
      </c>
      <c r="M878">
        <v>51.57</v>
      </c>
      <c r="N878">
        <v>56.43</v>
      </c>
      <c r="P878">
        <v>55</v>
      </c>
      <c r="Q878">
        <v>53</v>
      </c>
      <c r="R878">
        <v>54</v>
      </c>
      <c r="S878">
        <v>53</v>
      </c>
      <c r="U878">
        <v>107</v>
      </c>
      <c r="V878">
        <v>68</v>
      </c>
      <c r="X878">
        <v>54</v>
      </c>
      <c r="Y878">
        <v>53</v>
      </c>
      <c r="Z878">
        <v>52</v>
      </c>
      <c r="AA878">
        <v>107</v>
      </c>
      <c r="AB878">
        <v>102</v>
      </c>
      <c r="AJ878">
        <v>55.3</v>
      </c>
      <c r="AK878">
        <v>101</v>
      </c>
      <c r="AL878">
        <v>107</v>
      </c>
      <c r="AM878">
        <v>68</v>
      </c>
      <c r="AN878">
        <v>105</v>
      </c>
      <c r="AO878">
        <v>10</v>
      </c>
      <c r="AQ878">
        <v>2</v>
      </c>
      <c r="AT878">
        <v>20</v>
      </c>
      <c r="AX878">
        <v>32</v>
      </c>
      <c r="AY878">
        <v>32</v>
      </c>
      <c r="AZ878">
        <v>1.4999999999999999E-2</v>
      </c>
      <c r="BA878">
        <v>1</v>
      </c>
      <c r="BC878">
        <v>0.6</v>
      </c>
      <c r="BD878">
        <v>0.6</v>
      </c>
      <c r="BE878">
        <v>1.8</v>
      </c>
      <c r="BF878">
        <v>1.8</v>
      </c>
      <c r="BG878" t="s">
        <v>153</v>
      </c>
      <c r="BH878" t="s">
        <v>154</v>
      </c>
      <c r="BI878" t="s">
        <v>280</v>
      </c>
      <c r="BJ878" t="s">
        <v>167</v>
      </c>
      <c r="BK878">
        <v>8</v>
      </c>
    </row>
    <row r="879" spans="1:63" hidden="1" x14ac:dyDescent="0.25">
      <c r="A879">
        <v>2021</v>
      </c>
      <c r="B879">
        <v>2</v>
      </c>
      <c r="C879" s="289">
        <v>44250</v>
      </c>
      <c r="D879">
        <v>236</v>
      </c>
      <c r="E879">
        <v>160</v>
      </c>
      <c r="F879">
        <v>3</v>
      </c>
      <c r="G879" t="s">
        <v>265</v>
      </c>
      <c r="H879" t="s">
        <v>266</v>
      </c>
      <c r="I879" t="s">
        <v>144</v>
      </c>
      <c r="J879">
        <v>2</v>
      </c>
      <c r="K879">
        <v>1</v>
      </c>
      <c r="L879">
        <v>200</v>
      </c>
      <c r="M879">
        <v>186</v>
      </c>
      <c r="N879">
        <v>214</v>
      </c>
      <c r="AK879">
        <v>76</v>
      </c>
      <c r="AL879">
        <v>95</v>
      </c>
      <c r="AO879">
        <v>2</v>
      </c>
      <c r="AP879">
        <v>2</v>
      </c>
      <c r="AX879">
        <v>4</v>
      </c>
      <c r="AY879">
        <v>4</v>
      </c>
      <c r="AZ879">
        <v>1.4999999999999999E-2</v>
      </c>
      <c r="BA879">
        <v>1</v>
      </c>
      <c r="BC879">
        <v>0</v>
      </c>
      <c r="BD879">
        <v>0</v>
      </c>
      <c r="BG879" t="s">
        <v>267</v>
      </c>
      <c r="BH879" t="s">
        <v>267</v>
      </c>
      <c r="BK879">
        <v>8</v>
      </c>
    </row>
    <row r="880" spans="1:63" ht="18.75" hidden="1" x14ac:dyDescent="0.25">
      <c r="A880">
        <v>2021</v>
      </c>
      <c r="B880">
        <v>2</v>
      </c>
      <c r="C880" s="289">
        <v>44250</v>
      </c>
      <c r="D880">
        <v>1</v>
      </c>
      <c r="E880">
        <v>1</v>
      </c>
      <c r="F880">
        <v>4</v>
      </c>
      <c r="G880" t="s">
        <v>328</v>
      </c>
      <c r="H880" t="s">
        <v>329</v>
      </c>
      <c r="I880" t="s">
        <v>144</v>
      </c>
      <c r="J880">
        <v>3</v>
      </c>
      <c r="K880">
        <v>2</v>
      </c>
      <c r="L880">
        <v>111</v>
      </c>
      <c r="M880">
        <v>103.23</v>
      </c>
      <c r="N880">
        <v>118.77</v>
      </c>
      <c r="O880">
        <v>103</v>
      </c>
      <c r="P880">
        <v>107</v>
      </c>
      <c r="Q880">
        <v>118</v>
      </c>
      <c r="R880">
        <v>104</v>
      </c>
      <c r="S880">
        <v>109</v>
      </c>
      <c r="T880">
        <v>100</v>
      </c>
      <c r="U880">
        <v>102</v>
      </c>
      <c r="V880">
        <v>115</v>
      </c>
      <c r="X880">
        <v>119</v>
      </c>
      <c r="Y880">
        <v>113</v>
      </c>
      <c r="Z880">
        <v>118</v>
      </c>
      <c r="AA880">
        <v>94</v>
      </c>
      <c r="AB880">
        <v>90</v>
      </c>
      <c r="AJ880">
        <v>111.8</v>
      </c>
      <c r="AK880">
        <v>108</v>
      </c>
      <c r="AL880">
        <v>100</v>
      </c>
      <c r="AM880">
        <v>112</v>
      </c>
      <c r="AN880">
        <v>97</v>
      </c>
      <c r="AO880">
        <v>9</v>
      </c>
      <c r="AP880">
        <v>2</v>
      </c>
      <c r="AQ880">
        <v>8</v>
      </c>
      <c r="AX880">
        <v>19</v>
      </c>
      <c r="AY880">
        <v>2531</v>
      </c>
      <c r="AZ880">
        <v>1.4999999999999999E-2</v>
      </c>
      <c r="BA880">
        <v>8.0000000000000002E-3</v>
      </c>
      <c r="BB880">
        <v>1</v>
      </c>
      <c r="BC880">
        <v>0.2</v>
      </c>
      <c r="BD880">
        <v>22.8</v>
      </c>
      <c r="BE880">
        <v>2.1</v>
      </c>
      <c r="BF880">
        <v>283</v>
      </c>
      <c r="BG880" t="s">
        <v>229</v>
      </c>
      <c r="BH880" t="s">
        <v>229</v>
      </c>
      <c r="BK880">
        <v>8</v>
      </c>
    </row>
    <row r="881" spans="1:63" ht="18.75" hidden="1" x14ac:dyDescent="0.25">
      <c r="A881">
        <v>2021</v>
      </c>
      <c r="B881">
        <v>2</v>
      </c>
      <c r="C881" s="289">
        <v>44250</v>
      </c>
      <c r="D881">
        <v>1</v>
      </c>
      <c r="E881">
        <v>2</v>
      </c>
      <c r="F881">
        <v>4</v>
      </c>
      <c r="G881" t="s">
        <v>330</v>
      </c>
      <c r="H881" t="s">
        <v>331</v>
      </c>
      <c r="I881" t="s">
        <v>144</v>
      </c>
      <c r="J881">
        <v>3</v>
      </c>
      <c r="K881">
        <v>2</v>
      </c>
      <c r="L881">
        <v>113</v>
      </c>
      <c r="M881">
        <v>105.09</v>
      </c>
      <c r="N881">
        <v>120.91</v>
      </c>
      <c r="O881">
        <v>118</v>
      </c>
      <c r="P881">
        <v>116</v>
      </c>
      <c r="Q881">
        <v>124</v>
      </c>
      <c r="R881">
        <v>112</v>
      </c>
      <c r="S881">
        <v>116</v>
      </c>
      <c r="T881">
        <v>100</v>
      </c>
      <c r="U881">
        <v>102</v>
      </c>
      <c r="V881">
        <v>98</v>
      </c>
      <c r="X881">
        <v>113</v>
      </c>
      <c r="Y881">
        <v>106</v>
      </c>
      <c r="Z881">
        <v>110</v>
      </c>
      <c r="AA881">
        <v>94</v>
      </c>
      <c r="AB881">
        <v>90</v>
      </c>
      <c r="AJ881">
        <v>112.6</v>
      </c>
      <c r="AK881">
        <v>108</v>
      </c>
      <c r="AL881">
        <v>100</v>
      </c>
      <c r="AM881">
        <v>112</v>
      </c>
      <c r="AN881">
        <v>97</v>
      </c>
      <c r="AO881">
        <v>10</v>
      </c>
      <c r="AP881">
        <v>6</v>
      </c>
      <c r="AQ881">
        <v>5</v>
      </c>
      <c r="AX881">
        <v>21</v>
      </c>
      <c r="AY881">
        <v>2491</v>
      </c>
      <c r="AZ881">
        <v>1.4999999999999999E-2</v>
      </c>
      <c r="BA881">
        <v>8.0000000000000002E-3</v>
      </c>
      <c r="BB881">
        <v>1</v>
      </c>
      <c r="BC881">
        <v>0.2</v>
      </c>
      <c r="BD881">
        <v>22</v>
      </c>
      <c r="BE881">
        <v>2.4</v>
      </c>
      <c r="BF881">
        <v>280.5</v>
      </c>
      <c r="BG881" t="s">
        <v>229</v>
      </c>
      <c r="BH881" t="s">
        <v>229</v>
      </c>
      <c r="BK881">
        <v>8</v>
      </c>
    </row>
    <row r="882" spans="1:63" ht="18.75" hidden="1" x14ac:dyDescent="0.25">
      <c r="A882">
        <v>2021</v>
      </c>
      <c r="B882">
        <v>2</v>
      </c>
      <c r="C882" s="289">
        <v>44250</v>
      </c>
      <c r="D882">
        <v>241</v>
      </c>
      <c r="E882">
        <v>165</v>
      </c>
      <c r="F882">
        <v>5</v>
      </c>
      <c r="G882" t="s">
        <v>171</v>
      </c>
      <c r="H882" t="s">
        <v>172</v>
      </c>
      <c r="I882" t="s">
        <v>144</v>
      </c>
      <c r="J882">
        <v>2</v>
      </c>
      <c r="K882">
        <v>2</v>
      </c>
      <c r="L882">
        <v>706</v>
      </c>
      <c r="M882">
        <v>656.58</v>
      </c>
      <c r="N882">
        <v>755.42</v>
      </c>
      <c r="O882">
        <v>708</v>
      </c>
      <c r="P882">
        <v>722</v>
      </c>
      <c r="Q882">
        <v>688</v>
      </c>
      <c r="R882">
        <v>668</v>
      </c>
      <c r="S882">
        <v>712</v>
      </c>
      <c r="T882">
        <v>149</v>
      </c>
      <c r="U882">
        <v>152</v>
      </c>
      <c r="V882">
        <v>670</v>
      </c>
      <c r="X882">
        <v>690</v>
      </c>
      <c r="Y882">
        <v>735</v>
      </c>
      <c r="Z882">
        <v>709</v>
      </c>
      <c r="AA882">
        <v>149</v>
      </c>
      <c r="AB882">
        <v>155</v>
      </c>
      <c r="AJ882">
        <v>700.2</v>
      </c>
      <c r="AK882">
        <v>60</v>
      </c>
      <c r="AL882">
        <v>120</v>
      </c>
      <c r="AM882">
        <v>48</v>
      </c>
      <c r="AN882">
        <v>151</v>
      </c>
      <c r="AO882">
        <v>8</v>
      </c>
      <c r="AP882">
        <v>4</v>
      </c>
      <c r="AQ882">
        <v>21</v>
      </c>
      <c r="AX882">
        <v>33</v>
      </c>
      <c r="AY882">
        <v>978</v>
      </c>
      <c r="AZ882">
        <v>1.4999999999999999E-2</v>
      </c>
      <c r="BA882">
        <v>3.4000000000000002E-2</v>
      </c>
      <c r="BC882">
        <v>0</v>
      </c>
      <c r="BD882">
        <v>1.4</v>
      </c>
      <c r="BE882">
        <v>23.1</v>
      </c>
      <c r="BF882">
        <v>684.8</v>
      </c>
      <c r="BG882" t="s">
        <v>145</v>
      </c>
      <c r="BH882" t="s">
        <v>145</v>
      </c>
      <c r="BK882">
        <v>8</v>
      </c>
    </row>
    <row r="883" spans="1:63" ht="18.75" x14ac:dyDescent="0.25">
      <c r="A883">
        <v>2021</v>
      </c>
      <c r="B883">
        <v>2</v>
      </c>
      <c r="C883" s="289">
        <v>44250</v>
      </c>
      <c r="D883">
        <v>331</v>
      </c>
      <c r="E883">
        <v>253</v>
      </c>
      <c r="F883">
        <v>6</v>
      </c>
      <c r="G883" t="s">
        <v>323</v>
      </c>
      <c r="H883" t="s">
        <v>190</v>
      </c>
      <c r="I883" t="s">
        <v>144</v>
      </c>
      <c r="J883">
        <v>3</v>
      </c>
      <c r="K883">
        <v>2</v>
      </c>
      <c r="L883">
        <v>203</v>
      </c>
      <c r="M883">
        <v>188.79</v>
      </c>
      <c r="N883">
        <v>217.21</v>
      </c>
      <c r="O883">
        <v>192</v>
      </c>
      <c r="P883">
        <v>198</v>
      </c>
      <c r="Q883">
        <v>214</v>
      </c>
      <c r="R883">
        <v>209</v>
      </c>
      <c r="S883">
        <v>202</v>
      </c>
      <c r="T883">
        <v>91</v>
      </c>
      <c r="U883">
        <v>93</v>
      </c>
      <c r="V883">
        <v>202</v>
      </c>
      <c r="X883">
        <v>200</v>
      </c>
      <c r="Y883">
        <v>202</v>
      </c>
      <c r="Z883">
        <v>206</v>
      </c>
      <c r="AA883">
        <v>91</v>
      </c>
      <c r="AB883">
        <v>90</v>
      </c>
      <c r="AJ883">
        <v>202.8</v>
      </c>
      <c r="AK883">
        <v>121</v>
      </c>
      <c r="AL883">
        <v>89</v>
      </c>
      <c r="AM883">
        <v>118</v>
      </c>
      <c r="AN883">
        <v>91</v>
      </c>
      <c r="AO883">
        <v>7</v>
      </c>
      <c r="AP883">
        <v>4</v>
      </c>
      <c r="AQ883">
        <v>7</v>
      </c>
      <c r="AX883">
        <v>18</v>
      </c>
      <c r="AY883">
        <v>2718</v>
      </c>
      <c r="AZ883">
        <v>1.4999999999999999E-2</v>
      </c>
      <c r="BA883">
        <v>7.0000000000000001E-3</v>
      </c>
      <c r="BB883">
        <v>1</v>
      </c>
      <c r="BC883">
        <v>0.1</v>
      </c>
      <c r="BD883">
        <v>13.4</v>
      </c>
      <c r="BE883">
        <v>3.7</v>
      </c>
      <c r="BF883">
        <v>551.20000000000005</v>
      </c>
      <c r="BG883" t="s">
        <v>148</v>
      </c>
      <c r="BH883" t="s">
        <v>184</v>
      </c>
      <c r="BI883" t="s">
        <v>192</v>
      </c>
      <c r="BK883">
        <v>8</v>
      </c>
    </row>
    <row r="884" spans="1:63" ht="18.75" hidden="1" x14ac:dyDescent="0.25">
      <c r="A884">
        <v>2021</v>
      </c>
      <c r="B884">
        <v>2</v>
      </c>
      <c r="C884" s="289">
        <v>44250</v>
      </c>
      <c r="D884">
        <v>142</v>
      </c>
      <c r="E884">
        <v>280</v>
      </c>
      <c r="F884">
        <v>7</v>
      </c>
      <c r="G884" t="s">
        <v>297</v>
      </c>
      <c r="H884" t="s">
        <v>298</v>
      </c>
      <c r="I884" t="s">
        <v>144</v>
      </c>
      <c r="J884">
        <v>3</v>
      </c>
      <c r="K884">
        <v>2</v>
      </c>
      <c r="L884">
        <v>323</v>
      </c>
      <c r="M884">
        <v>300.39</v>
      </c>
      <c r="N884">
        <v>345.61</v>
      </c>
      <c r="O884">
        <v>313</v>
      </c>
      <c r="P884">
        <v>321</v>
      </c>
      <c r="Q884">
        <v>362</v>
      </c>
      <c r="R884">
        <v>312</v>
      </c>
      <c r="S884">
        <v>322</v>
      </c>
      <c r="T884">
        <v>122</v>
      </c>
      <c r="U884">
        <v>116</v>
      </c>
      <c r="V884">
        <v>330</v>
      </c>
      <c r="X884">
        <v>345</v>
      </c>
      <c r="Y884">
        <v>319</v>
      </c>
      <c r="Z884">
        <v>325</v>
      </c>
      <c r="AA884">
        <v>123</v>
      </c>
      <c r="AB884">
        <v>130</v>
      </c>
      <c r="AJ884">
        <v>327.7</v>
      </c>
      <c r="AK884">
        <v>105</v>
      </c>
      <c r="AL884">
        <v>103</v>
      </c>
      <c r="AM884">
        <v>88</v>
      </c>
      <c r="AN884">
        <v>123</v>
      </c>
      <c r="AO884">
        <v>6</v>
      </c>
      <c r="AP884">
        <v>2</v>
      </c>
      <c r="AQ884">
        <v>4</v>
      </c>
      <c r="AX884">
        <v>12</v>
      </c>
      <c r="AY884">
        <v>1792</v>
      </c>
      <c r="AZ884">
        <v>1.4999999999999999E-2</v>
      </c>
      <c r="BA884">
        <v>7.0000000000000001E-3</v>
      </c>
      <c r="BB884">
        <v>1</v>
      </c>
      <c r="BC884">
        <v>0</v>
      </c>
      <c r="BD884">
        <v>5.5</v>
      </c>
      <c r="BE884">
        <v>3.9</v>
      </c>
      <c r="BF884">
        <v>587.20000000000005</v>
      </c>
      <c r="BG884" t="s">
        <v>145</v>
      </c>
      <c r="BK884">
        <v>8</v>
      </c>
    </row>
    <row r="885" spans="1:63" ht="18.75" x14ac:dyDescent="0.25">
      <c r="A885">
        <v>2021</v>
      </c>
      <c r="B885">
        <v>2</v>
      </c>
      <c r="C885" s="289">
        <v>44250</v>
      </c>
      <c r="D885">
        <v>10</v>
      </c>
      <c r="E885">
        <v>24</v>
      </c>
      <c r="F885">
        <v>8</v>
      </c>
      <c r="G885" t="s">
        <v>352</v>
      </c>
      <c r="H885" t="s">
        <v>353</v>
      </c>
      <c r="I885" t="s">
        <v>144</v>
      </c>
      <c r="J885">
        <v>4</v>
      </c>
      <c r="K885">
        <v>2</v>
      </c>
      <c r="L885">
        <v>166</v>
      </c>
      <c r="M885">
        <v>154.38</v>
      </c>
      <c r="N885">
        <v>177.62</v>
      </c>
      <c r="O885">
        <v>164</v>
      </c>
      <c r="P885">
        <v>168</v>
      </c>
      <c r="Q885">
        <v>161</v>
      </c>
      <c r="R885">
        <v>162</v>
      </c>
      <c r="S885">
        <v>155</v>
      </c>
      <c r="T885">
        <v>108</v>
      </c>
      <c r="U885">
        <v>108</v>
      </c>
      <c r="V885">
        <v>185</v>
      </c>
      <c r="X885">
        <v>165</v>
      </c>
      <c r="Y885">
        <v>155</v>
      </c>
      <c r="Z885">
        <v>163</v>
      </c>
      <c r="AA885">
        <v>108</v>
      </c>
      <c r="AB885">
        <v>100</v>
      </c>
      <c r="AJ885">
        <v>164.2</v>
      </c>
      <c r="AK885">
        <v>145</v>
      </c>
      <c r="AL885">
        <v>99</v>
      </c>
      <c r="AM885">
        <v>136</v>
      </c>
      <c r="AN885">
        <v>106</v>
      </c>
      <c r="AO885">
        <v>7</v>
      </c>
      <c r="AP885">
        <v>6</v>
      </c>
      <c r="AQ885">
        <v>6</v>
      </c>
      <c r="AX885">
        <v>19</v>
      </c>
      <c r="AY885">
        <v>2995</v>
      </c>
      <c r="AZ885">
        <v>1.4999999999999999E-2</v>
      </c>
      <c r="BA885">
        <v>6.0000000000000001E-3</v>
      </c>
      <c r="BB885">
        <v>1</v>
      </c>
      <c r="BC885">
        <v>0.1</v>
      </c>
      <c r="BD885">
        <v>18</v>
      </c>
      <c r="BE885">
        <v>3.1</v>
      </c>
      <c r="BF885">
        <v>491.8</v>
      </c>
      <c r="BG885" t="s">
        <v>148</v>
      </c>
      <c r="BH885" t="s">
        <v>149</v>
      </c>
      <c r="BI885" t="s">
        <v>354</v>
      </c>
      <c r="BJ885" t="s">
        <v>208</v>
      </c>
      <c r="BK885">
        <v>8</v>
      </c>
    </row>
    <row r="886" spans="1:63" ht="18.75" x14ac:dyDescent="0.25">
      <c r="A886">
        <v>2021</v>
      </c>
      <c r="B886">
        <v>2</v>
      </c>
      <c r="C886" s="289">
        <v>44250</v>
      </c>
      <c r="D886">
        <v>10</v>
      </c>
      <c r="E886">
        <v>25</v>
      </c>
      <c r="F886">
        <v>8</v>
      </c>
      <c r="G886" t="s">
        <v>355</v>
      </c>
      <c r="H886" t="s">
        <v>356</v>
      </c>
      <c r="I886" t="s">
        <v>144</v>
      </c>
      <c r="J886">
        <v>4</v>
      </c>
      <c r="K886">
        <v>2</v>
      </c>
      <c r="L886">
        <v>162</v>
      </c>
      <c r="M886">
        <v>150.66</v>
      </c>
      <c r="N886">
        <v>173.34</v>
      </c>
      <c r="O886">
        <v>158</v>
      </c>
      <c r="P886">
        <v>164</v>
      </c>
      <c r="Q886">
        <v>162</v>
      </c>
      <c r="R886">
        <v>166</v>
      </c>
      <c r="S886">
        <v>158</v>
      </c>
      <c r="T886">
        <v>108</v>
      </c>
      <c r="U886">
        <v>108</v>
      </c>
      <c r="V886">
        <v>183</v>
      </c>
      <c r="X886">
        <v>169</v>
      </c>
      <c r="Y886">
        <v>170</v>
      </c>
      <c r="Z886">
        <v>173</v>
      </c>
      <c r="AA886">
        <v>108</v>
      </c>
      <c r="AB886">
        <v>100</v>
      </c>
      <c r="AJ886">
        <v>167</v>
      </c>
      <c r="AK886">
        <v>145</v>
      </c>
      <c r="AL886">
        <v>99</v>
      </c>
      <c r="AM886">
        <v>136</v>
      </c>
      <c r="AN886">
        <v>106</v>
      </c>
      <c r="AO886">
        <v>8</v>
      </c>
      <c r="AP886">
        <v>4</v>
      </c>
      <c r="AQ886">
        <v>4</v>
      </c>
      <c r="AX886">
        <v>16</v>
      </c>
      <c r="AY886">
        <v>2992</v>
      </c>
      <c r="AZ886">
        <v>1.4999999999999999E-2</v>
      </c>
      <c r="BA886">
        <v>5.0000000000000001E-3</v>
      </c>
      <c r="BB886">
        <v>1</v>
      </c>
      <c r="BC886">
        <v>0.1</v>
      </c>
      <c r="BD886">
        <v>18.5</v>
      </c>
      <c r="BE886">
        <v>2.7</v>
      </c>
      <c r="BF886">
        <v>499.7</v>
      </c>
      <c r="BG886" t="s">
        <v>148</v>
      </c>
      <c r="BH886" t="s">
        <v>149</v>
      </c>
      <c r="BI886" t="s">
        <v>357</v>
      </c>
      <c r="BJ886" t="s">
        <v>208</v>
      </c>
      <c r="BK886">
        <v>8</v>
      </c>
    </row>
    <row r="887" spans="1:63" ht="18.75" x14ac:dyDescent="0.25">
      <c r="A887">
        <v>2021</v>
      </c>
      <c r="B887">
        <v>2</v>
      </c>
      <c r="C887" s="289">
        <v>44250</v>
      </c>
      <c r="D887">
        <v>256</v>
      </c>
      <c r="E887">
        <v>180</v>
      </c>
      <c r="F887">
        <v>34</v>
      </c>
      <c r="G887" t="s">
        <v>317</v>
      </c>
      <c r="H887" t="s">
        <v>318</v>
      </c>
      <c r="I887" t="s">
        <v>159</v>
      </c>
      <c r="J887">
        <v>8</v>
      </c>
      <c r="K887">
        <v>1</v>
      </c>
      <c r="L887">
        <v>32</v>
      </c>
      <c r="M887">
        <v>29.76</v>
      </c>
      <c r="N887">
        <v>34.24</v>
      </c>
      <c r="O887">
        <v>33</v>
      </c>
      <c r="T887">
        <v>134</v>
      </c>
      <c r="V887">
        <v>38</v>
      </c>
      <c r="X887">
        <v>35</v>
      </c>
      <c r="Y887">
        <v>33</v>
      </c>
      <c r="Z887">
        <v>31</v>
      </c>
      <c r="AA887">
        <v>132</v>
      </c>
      <c r="AB887">
        <v>130</v>
      </c>
      <c r="AJ887">
        <v>34</v>
      </c>
      <c r="AK887">
        <v>168</v>
      </c>
      <c r="AL887">
        <v>171</v>
      </c>
      <c r="AM887">
        <v>218</v>
      </c>
      <c r="AN887">
        <v>132</v>
      </c>
      <c r="AO887">
        <v>12</v>
      </c>
      <c r="AP887">
        <v>4</v>
      </c>
      <c r="AQ887">
        <v>15</v>
      </c>
      <c r="AX887">
        <v>31</v>
      </c>
      <c r="AY887">
        <v>4331</v>
      </c>
      <c r="AZ887">
        <v>0.02</v>
      </c>
      <c r="BA887">
        <v>7.0000000000000001E-3</v>
      </c>
      <c r="BB887">
        <v>1</v>
      </c>
      <c r="BC887">
        <v>1</v>
      </c>
      <c r="BD887">
        <v>135.30000000000001</v>
      </c>
      <c r="BE887">
        <v>1.1000000000000001</v>
      </c>
      <c r="BF887">
        <v>147.30000000000001</v>
      </c>
      <c r="BG887" t="s">
        <v>148</v>
      </c>
      <c r="BH887" t="s">
        <v>187</v>
      </c>
      <c r="BI887" t="s">
        <v>319</v>
      </c>
      <c r="BK887">
        <v>8</v>
      </c>
    </row>
    <row r="888" spans="1:63" ht="18.75" x14ac:dyDescent="0.25">
      <c r="A888">
        <v>2021</v>
      </c>
      <c r="B888">
        <v>2</v>
      </c>
      <c r="C888" s="289">
        <v>44250</v>
      </c>
      <c r="D888">
        <v>334</v>
      </c>
      <c r="E888">
        <v>254</v>
      </c>
      <c r="F888">
        <v>49</v>
      </c>
      <c r="G888" t="s">
        <v>189</v>
      </c>
      <c r="H888" t="s">
        <v>190</v>
      </c>
      <c r="I888" t="s">
        <v>191</v>
      </c>
      <c r="J888">
        <v>4</v>
      </c>
      <c r="K888">
        <v>2</v>
      </c>
      <c r="L888">
        <v>203</v>
      </c>
      <c r="M888">
        <v>188.79</v>
      </c>
      <c r="N888">
        <v>217.21</v>
      </c>
      <c r="O888">
        <v>201</v>
      </c>
      <c r="P888">
        <v>212</v>
      </c>
      <c r="Q888">
        <v>206</v>
      </c>
      <c r="R888">
        <v>211</v>
      </c>
      <c r="S888">
        <v>208</v>
      </c>
      <c r="T888">
        <v>146</v>
      </c>
      <c r="U888">
        <v>142</v>
      </c>
      <c r="V888">
        <v>216</v>
      </c>
      <c r="X888">
        <v>213</v>
      </c>
      <c r="Y888">
        <v>215</v>
      </c>
      <c r="Z888">
        <v>208</v>
      </c>
      <c r="AA888">
        <v>142</v>
      </c>
      <c r="AB888">
        <v>135</v>
      </c>
      <c r="AJ888">
        <v>210</v>
      </c>
      <c r="AK888">
        <v>88</v>
      </c>
      <c r="AL888">
        <v>164</v>
      </c>
      <c r="AM888">
        <v>102</v>
      </c>
      <c r="AN888">
        <v>141</v>
      </c>
      <c r="AO888">
        <v>7</v>
      </c>
      <c r="AP888">
        <v>3</v>
      </c>
      <c r="AQ888">
        <v>9</v>
      </c>
      <c r="AX888">
        <v>19</v>
      </c>
      <c r="AY888">
        <v>2179</v>
      </c>
      <c r="AZ888">
        <v>0.02</v>
      </c>
      <c r="BA888">
        <v>8.9999999999999993E-3</v>
      </c>
      <c r="BB888">
        <v>1</v>
      </c>
      <c r="BC888">
        <v>0.1</v>
      </c>
      <c r="BD888">
        <v>10.7</v>
      </c>
      <c r="BE888">
        <v>4</v>
      </c>
      <c r="BF888">
        <v>457.6</v>
      </c>
      <c r="BG888" t="s">
        <v>148</v>
      </c>
      <c r="BH888" t="s">
        <v>184</v>
      </c>
      <c r="BI888" t="s">
        <v>192</v>
      </c>
      <c r="BK888">
        <v>8</v>
      </c>
    </row>
    <row r="889" spans="1:63" ht="18.75" hidden="1" x14ac:dyDescent="0.25">
      <c r="A889">
        <v>2021</v>
      </c>
      <c r="B889">
        <v>2</v>
      </c>
      <c r="C889" s="289">
        <v>44251</v>
      </c>
      <c r="D889">
        <v>190</v>
      </c>
      <c r="E889">
        <v>342</v>
      </c>
      <c r="F889">
        <v>2</v>
      </c>
      <c r="G889" t="s">
        <v>337</v>
      </c>
      <c r="H889" t="s">
        <v>338</v>
      </c>
      <c r="I889" t="s">
        <v>144</v>
      </c>
      <c r="J889">
        <v>3</v>
      </c>
      <c r="K889">
        <v>2</v>
      </c>
      <c r="L889">
        <v>567</v>
      </c>
      <c r="M889">
        <v>533.54700000000003</v>
      </c>
      <c r="N889">
        <v>607.25699999999995</v>
      </c>
      <c r="O889">
        <v>583</v>
      </c>
      <c r="P889">
        <v>548</v>
      </c>
      <c r="Q889">
        <v>633</v>
      </c>
      <c r="R889">
        <v>545</v>
      </c>
      <c r="S889">
        <v>545</v>
      </c>
      <c r="T889">
        <v>112</v>
      </c>
      <c r="U889">
        <v>114</v>
      </c>
      <c r="V889">
        <v>580</v>
      </c>
      <c r="X889">
        <v>570</v>
      </c>
      <c r="Y889">
        <v>555</v>
      </c>
      <c r="Z889">
        <v>572</v>
      </c>
      <c r="AA889">
        <v>149</v>
      </c>
      <c r="AB889">
        <v>153</v>
      </c>
      <c r="AJ889">
        <v>570.1</v>
      </c>
      <c r="AK889">
        <v>60</v>
      </c>
      <c r="AL889">
        <v>180</v>
      </c>
      <c r="AM889">
        <v>82</v>
      </c>
      <c r="AN889">
        <v>132</v>
      </c>
      <c r="AO889">
        <v>7</v>
      </c>
      <c r="AP889">
        <v>4</v>
      </c>
      <c r="AQ889">
        <v>5</v>
      </c>
      <c r="AS889">
        <v>3</v>
      </c>
      <c r="AX889">
        <v>19</v>
      </c>
      <c r="AY889">
        <v>929</v>
      </c>
      <c r="AZ889">
        <v>1.4999999999999999E-2</v>
      </c>
      <c r="BA889">
        <v>0.02</v>
      </c>
      <c r="BC889">
        <v>0</v>
      </c>
      <c r="BD889">
        <v>1.6</v>
      </c>
      <c r="BE889">
        <v>10.8</v>
      </c>
      <c r="BF889">
        <v>529.6</v>
      </c>
      <c r="BG889" t="s">
        <v>153</v>
      </c>
      <c r="BH889" t="s">
        <v>154</v>
      </c>
      <c r="BI889" t="s">
        <v>339</v>
      </c>
      <c r="BJ889" t="s">
        <v>156</v>
      </c>
      <c r="BK889">
        <v>8</v>
      </c>
    </row>
    <row r="890" spans="1:63" ht="18.75" hidden="1" x14ac:dyDescent="0.25">
      <c r="A890">
        <v>2021</v>
      </c>
      <c r="B890">
        <v>2</v>
      </c>
      <c r="C890" s="289">
        <v>44251</v>
      </c>
      <c r="D890">
        <v>18</v>
      </c>
      <c r="E890">
        <v>49</v>
      </c>
      <c r="F890">
        <v>3</v>
      </c>
      <c r="G890" t="s">
        <v>275</v>
      </c>
      <c r="H890" t="s">
        <v>276</v>
      </c>
      <c r="I890" t="s">
        <v>165</v>
      </c>
      <c r="J890">
        <v>2</v>
      </c>
      <c r="K890">
        <v>3</v>
      </c>
      <c r="L890">
        <v>100</v>
      </c>
      <c r="M890">
        <v>95.5</v>
      </c>
      <c r="N890">
        <v>104.5</v>
      </c>
      <c r="O890">
        <v>101</v>
      </c>
      <c r="P890">
        <v>102</v>
      </c>
      <c r="Q890">
        <v>106</v>
      </c>
      <c r="R890">
        <v>102</v>
      </c>
      <c r="S890">
        <v>101</v>
      </c>
      <c r="T890">
        <v>104</v>
      </c>
      <c r="U890">
        <v>102</v>
      </c>
      <c r="V890">
        <v>111</v>
      </c>
      <c r="X890">
        <v>103</v>
      </c>
      <c r="Y890">
        <v>100</v>
      </c>
      <c r="Z890">
        <v>112</v>
      </c>
      <c r="AA890">
        <v>104</v>
      </c>
      <c r="AB890">
        <v>100</v>
      </c>
      <c r="AJ890">
        <v>104.2</v>
      </c>
      <c r="AK890">
        <v>101</v>
      </c>
      <c r="AL890">
        <v>107</v>
      </c>
      <c r="AM890">
        <v>70</v>
      </c>
      <c r="AN890">
        <v>103</v>
      </c>
      <c r="AO890">
        <v>8</v>
      </c>
      <c r="AP890">
        <v>4</v>
      </c>
      <c r="AQ890">
        <v>4</v>
      </c>
      <c r="AX890">
        <v>16</v>
      </c>
      <c r="AY890">
        <v>3376</v>
      </c>
      <c r="AZ890">
        <v>1.4999999999999999E-2</v>
      </c>
      <c r="BA890">
        <v>5.0000000000000001E-3</v>
      </c>
      <c r="BB890">
        <v>1</v>
      </c>
      <c r="BC890">
        <v>0.2</v>
      </c>
      <c r="BD890">
        <v>33.799999999999997</v>
      </c>
      <c r="BE890">
        <v>1.7</v>
      </c>
      <c r="BF890">
        <v>351.8</v>
      </c>
      <c r="BG890" t="s">
        <v>153</v>
      </c>
      <c r="BH890" t="s">
        <v>154</v>
      </c>
      <c r="BI890" t="s">
        <v>277</v>
      </c>
      <c r="BJ890" t="s">
        <v>167</v>
      </c>
      <c r="BK890">
        <v>8</v>
      </c>
    </row>
    <row r="891" spans="1:63" ht="18.75" hidden="1" x14ac:dyDescent="0.25">
      <c r="A891">
        <v>2021</v>
      </c>
      <c r="B891">
        <v>2</v>
      </c>
      <c r="C891" s="289">
        <v>44251</v>
      </c>
      <c r="D891">
        <v>18</v>
      </c>
      <c r="E891">
        <v>50</v>
      </c>
      <c r="F891">
        <v>3</v>
      </c>
      <c r="G891" t="s">
        <v>278</v>
      </c>
      <c r="H891" t="s">
        <v>279</v>
      </c>
      <c r="I891" t="s">
        <v>165</v>
      </c>
      <c r="J891">
        <v>2</v>
      </c>
      <c r="K891">
        <v>3</v>
      </c>
      <c r="L891">
        <v>54</v>
      </c>
      <c r="M891">
        <v>51.57</v>
      </c>
      <c r="N891">
        <v>56.43</v>
      </c>
      <c r="O891">
        <v>54</v>
      </c>
      <c r="P891">
        <v>54</v>
      </c>
      <c r="Q891">
        <v>55</v>
      </c>
      <c r="R891">
        <v>53</v>
      </c>
      <c r="S891">
        <v>52</v>
      </c>
      <c r="T891">
        <v>104</v>
      </c>
      <c r="U891">
        <v>102</v>
      </c>
      <c r="V891">
        <v>58</v>
      </c>
      <c r="X891">
        <v>53</v>
      </c>
      <c r="Y891">
        <v>52</v>
      </c>
      <c r="Z891">
        <v>53</v>
      </c>
      <c r="AA891">
        <v>104</v>
      </c>
      <c r="AB891">
        <v>100</v>
      </c>
      <c r="AJ891">
        <v>53.8</v>
      </c>
      <c r="AK891">
        <v>101</v>
      </c>
      <c r="AL891">
        <v>107</v>
      </c>
      <c r="AM891">
        <v>70</v>
      </c>
      <c r="AN891">
        <v>103</v>
      </c>
      <c r="AO891">
        <v>7</v>
      </c>
      <c r="AP891">
        <v>6</v>
      </c>
      <c r="AQ891">
        <v>6</v>
      </c>
      <c r="AX891">
        <v>19</v>
      </c>
      <c r="AY891">
        <v>3379</v>
      </c>
      <c r="AZ891">
        <v>1.4999999999999999E-2</v>
      </c>
      <c r="BA891">
        <v>6.0000000000000001E-3</v>
      </c>
      <c r="BB891">
        <v>1</v>
      </c>
      <c r="BC891">
        <v>0.4</v>
      </c>
      <c r="BD891">
        <v>62.6</v>
      </c>
      <c r="BE891">
        <v>1</v>
      </c>
      <c r="BF891">
        <v>181.8</v>
      </c>
      <c r="BG891" t="s">
        <v>153</v>
      </c>
      <c r="BH891" t="s">
        <v>154</v>
      </c>
      <c r="BI891" t="s">
        <v>280</v>
      </c>
      <c r="BJ891" t="s">
        <v>167</v>
      </c>
      <c r="BK891">
        <v>8</v>
      </c>
    </row>
    <row r="892" spans="1:63" hidden="1" x14ac:dyDescent="0.25">
      <c r="A892">
        <v>2021</v>
      </c>
      <c r="B892">
        <v>2</v>
      </c>
      <c r="C892" s="289">
        <v>44251</v>
      </c>
      <c r="D892">
        <v>376</v>
      </c>
      <c r="E892">
        <v>438</v>
      </c>
      <c r="F892">
        <v>3</v>
      </c>
      <c r="G892" t="s">
        <v>151</v>
      </c>
      <c r="H892" t="s">
        <v>152</v>
      </c>
      <c r="I892" t="s">
        <v>144</v>
      </c>
      <c r="J892">
        <v>3</v>
      </c>
      <c r="K892">
        <v>2</v>
      </c>
      <c r="L892">
        <v>336</v>
      </c>
      <c r="M892">
        <v>316.17599999999999</v>
      </c>
      <c r="N892">
        <v>359.85599999999999</v>
      </c>
      <c r="AK892">
        <v>67</v>
      </c>
      <c r="AL892">
        <v>161</v>
      </c>
      <c r="AY892">
        <v>96</v>
      </c>
      <c r="AZ892">
        <v>1.4999999999999999E-2</v>
      </c>
      <c r="BD892">
        <v>0.3</v>
      </c>
      <c r="BG892" t="s">
        <v>153</v>
      </c>
      <c r="BH892" t="s">
        <v>154</v>
      </c>
      <c r="BI892" t="s">
        <v>155</v>
      </c>
      <c r="BJ892" t="s">
        <v>156</v>
      </c>
      <c r="BK892">
        <v>8</v>
      </c>
    </row>
    <row r="893" spans="1:63" ht="18.75" hidden="1" x14ac:dyDescent="0.25">
      <c r="A893">
        <v>2021</v>
      </c>
      <c r="B893">
        <v>2</v>
      </c>
      <c r="C893" s="289">
        <v>44251</v>
      </c>
      <c r="D893">
        <v>1</v>
      </c>
      <c r="E893">
        <v>1</v>
      </c>
      <c r="F893">
        <v>4</v>
      </c>
      <c r="G893" t="s">
        <v>328</v>
      </c>
      <c r="H893" t="s">
        <v>329</v>
      </c>
      <c r="I893" t="s">
        <v>144</v>
      </c>
      <c r="J893">
        <v>3</v>
      </c>
      <c r="K893">
        <v>2</v>
      </c>
      <c r="L893">
        <v>111</v>
      </c>
      <c r="M893">
        <v>103.23</v>
      </c>
      <c r="N893">
        <v>118.77</v>
      </c>
      <c r="O893">
        <v>108</v>
      </c>
      <c r="P893">
        <v>115</v>
      </c>
      <c r="Q893">
        <v>106</v>
      </c>
      <c r="R893">
        <v>109</v>
      </c>
      <c r="S893">
        <v>105</v>
      </c>
      <c r="T893">
        <v>95</v>
      </c>
      <c r="U893">
        <v>96</v>
      </c>
      <c r="V893">
        <v>115</v>
      </c>
      <c r="X893">
        <v>118</v>
      </c>
      <c r="Y893">
        <v>113</v>
      </c>
      <c r="Z893">
        <v>109</v>
      </c>
      <c r="AA893">
        <v>91</v>
      </c>
      <c r="AB893">
        <v>94</v>
      </c>
      <c r="AJ893">
        <v>110.9</v>
      </c>
      <c r="AK893">
        <v>108</v>
      </c>
      <c r="AL893">
        <v>100</v>
      </c>
      <c r="AM893">
        <v>115</v>
      </c>
      <c r="AN893">
        <v>94</v>
      </c>
      <c r="AO893">
        <v>14</v>
      </c>
      <c r="AP893">
        <v>2</v>
      </c>
      <c r="AQ893">
        <v>5</v>
      </c>
      <c r="AX893">
        <v>21</v>
      </c>
      <c r="AY893">
        <v>2549</v>
      </c>
      <c r="AZ893">
        <v>1.4999999999999999E-2</v>
      </c>
      <c r="BA893">
        <v>8.0000000000000002E-3</v>
      </c>
      <c r="BB893">
        <v>1</v>
      </c>
      <c r="BC893">
        <v>0.2</v>
      </c>
      <c r="BD893">
        <v>23</v>
      </c>
      <c r="BE893">
        <v>2.2999999999999998</v>
      </c>
      <c r="BF893">
        <v>282.7</v>
      </c>
      <c r="BG893" t="s">
        <v>229</v>
      </c>
      <c r="BH893" t="s">
        <v>229</v>
      </c>
      <c r="BK893">
        <v>8</v>
      </c>
    </row>
    <row r="894" spans="1:63" ht="18.75" hidden="1" x14ac:dyDescent="0.25">
      <c r="A894">
        <v>2021</v>
      </c>
      <c r="B894">
        <v>2</v>
      </c>
      <c r="C894" s="289">
        <v>44251</v>
      </c>
      <c r="D894">
        <v>1</v>
      </c>
      <c r="E894">
        <v>2</v>
      </c>
      <c r="F894">
        <v>4</v>
      </c>
      <c r="G894" t="s">
        <v>330</v>
      </c>
      <c r="H894" t="s">
        <v>331</v>
      </c>
      <c r="I894" t="s">
        <v>144</v>
      </c>
      <c r="J894">
        <v>3</v>
      </c>
      <c r="K894">
        <v>2</v>
      </c>
      <c r="L894">
        <v>113</v>
      </c>
      <c r="M894">
        <v>105.09</v>
      </c>
      <c r="N894">
        <v>120.91</v>
      </c>
      <c r="O894">
        <v>112</v>
      </c>
      <c r="P894">
        <v>123</v>
      </c>
      <c r="Q894">
        <v>116</v>
      </c>
      <c r="R894">
        <v>118</v>
      </c>
      <c r="S894">
        <v>116</v>
      </c>
      <c r="T894">
        <v>95</v>
      </c>
      <c r="U894">
        <v>96</v>
      </c>
      <c r="V894">
        <v>106</v>
      </c>
      <c r="X894">
        <v>105</v>
      </c>
      <c r="Y894">
        <v>103</v>
      </c>
      <c r="Z894">
        <v>106</v>
      </c>
      <c r="AA894">
        <v>91</v>
      </c>
      <c r="AB894">
        <v>94</v>
      </c>
      <c r="AJ894">
        <v>111.7</v>
      </c>
      <c r="AK894">
        <v>108</v>
      </c>
      <c r="AL894">
        <v>100</v>
      </c>
      <c r="AM894">
        <v>115</v>
      </c>
      <c r="AN894">
        <v>94</v>
      </c>
      <c r="AO894">
        <v>14</v>
      </c>
      <c r="AP894">
        <v>6</v>
      </c>
      <c r="AQ894">
        <v>8</v>
      </c>
      <c r="AX894">
        <v>28</v>
      </c>
      <c r="AY894">
        <v>2550</v>
      </c>
      <c r="AZ894">
        <v>1.4999999999999999E-2</v>
      </c>
      <c r="BA894">
        <v>1.0999999999999999E-2</v>
      </c>
      <c r="BB894">
        <v>1</v>
      </c>
      <c r="BC894">
        <v>0.2</v>
      </c>
      <c r="BD894">
        <v>22.6</v>
      </c>
      <c r="BE894">
        <v>3.1</v>
      </c>
      <c r="BF894">
        <v>284.8</v>
      </c>
      <c r="BG894" t="s">
        <v>229</v>
      </c>
      <c r="BH894" t="s">
        <v>229</v>
      </c>
      <c r="BK894">
        <v>8</v>
      </c>
    </row>
    <row r="895" spans="1:63" hidden="1" x14ac:dyDescent="0.25">
      <c r="A895">
        <v>2021</v>
      </c>
      <c r="B895">
        <v>2</v>
      </c>
      <c r="C895" s="289">
        <v>44251</v>
      </c>
      <c r="D895">
        <v>241</v>
      </c>
      <c r="E895">
        <v>165</v>
      </c>
      <c r="F895">
        <v>5</v>
      </c>
      <c r="G895" t="s">
        <v>171</v>
      </c>
      <c r="H895" t="s">
        <v>172</v>
      </c>
      <c r="I895" t="s">
        <v>144</v>
      </c>
      <c r="J895">
        <v>2</v>
      </c>
      <c r="K895">
        <v>2</v>
      </c>
      <c r="L895">
        <v>706</v>
      </c>
      <c r="M895">
        <v>656.58</v>
      </c>
      <c r="N895">
        <v>755.42</v>
      </c>
      <c r="AK895">
        <v>60</v>
      </c>
      <c r="AL895">
        <v>120</v>
      </c>
      <c r="AO895">
        <v>3</v>
      </c>
      <c r="AP895">
        <v>2</v>
      </c>
      <c r="AQ895">
        <v>2</v>
      </c>
      <c r="AX895">
        <v>7</v>
      </c>
      <c r="AY895">
        <v>322</v>
      </c>
      <c r="AZ895">
        <v>1.4999999999999999E-2</v>
      </c>
      <c r="BA895">
        <v>2.1999999999999999E-2</v>
      </c>
      <c r="BC895">
        <v>0</v>
      </c>
      <c r="BD895">
        <v>0.5</v>
      </c>
      <c r="BG895" t="s">
        <v>145</v>
      </c>
      <c r="BH895" t="s">
        <v>145</v>
      </c>
      <c r="BK895">
        <v>8</v>
      </c>
    </row>
    <row r="896" spans="1:63" ht="18.75" hidden="1" x14ac:dyDescent="0.25">
      <c r="A896">
        <v>2021</v>
      </c>
      <c r="B896">
        <v>2</v>
      </c>
      <c r="C896" s="289">
        <v>44251</v>
      </c>
      <c r="D896">
        <v>301</v>
      </c>
      <c r="E896">
        <v>225</v>
      </c>
      <c r="F896">
        <v>5</v>
      </c>
      <c r="G896" t="s">
        <v>142</v>
      </c>
      <c r="H896" t="s">
        <v>143</v>
      </c>
      <c r="I896" t="s">
        <v>144</v>
      </c>
      <c r="J896">
        <v>6</v>
      </c>
      <c r="K896">
        <v>1</v>
      </c>
      <c r="L896">
        <v>372</v>
      </c>
      <c r="M896">
        <v>345.96</v>
      </c>
      <c r="N896">
        <v>398.04</v>
      </c>
      <c r="V896">
        <v>391</v>
      </c>
      <c r="X896">
        <v>395</v>
      </c>
      <c r="Y896">
        <v>385</v>
      </c>
      <c r="Z896">
        <v>379</v>
      </c>
      <c r="AA896">
        <v>151</v>
      </c>
      <c r="AB896">
        <v>158</v>
      </c>
      <c r="AJ896">
        <v>387.5</v>
      </c>
      <c r="AK896">
        <v>169</v>
      </c>
      <c r="AL896">
        <v>128</v>
      </c>
      <c r="AM896">
        <v>140</v>
      </c>
      <c r="AN896">
        <v>155</v>
      </c>
      <c r="AO896">
        <v>10</v>
      </c>
      <c r="AQ896">
        <v>6</v>
      </c>
      <c r="AX896">
        <v>16</v>
      </c>
      <c r="AY896">
        <v>622</v>
      </c>
      <c r="AZ896">
        <v>1.4999999999999999E-2</v>
      </c>
      <c r="BA896">
        <v>2.5999999999999999E-2</v>
      </c>
      <c r="BC896">
        <v>0</v>
      </c>
      <c r="BD896">
        <v>1.7</v>
      </c>
      <c r="BE896">
        <v>6.2</v>
      </c>
      <c r="BF896">
        <v>241</v>
      </c>
      <c r="BG896" t="s">
        <v>145</v>
      </c>
      <c r="BH896" t="s">
        <v>145</v>
      </c>
      <c r="BK896">
        <v>8</v>
      </c>
    </row>
    <row r="897" spans="1:63" ht="18.75" x14ac:dyDescent="0.25">
      <c r="A897">
        <v>2021</v>
      </c>
      <c r="B897">
        <v>2</v>
      </c>
      <c r="C897" s="289">
        <v>44251</v>
      </c>
      <c r="D897">
        <v>331</v>
      </c>
      <c r="E897">
        <v>253</v>
      </c>
      <c r="F897">
        <v>6</v>
      </c>
      <c r="G897" t="s">
        <v>323</v>
      </c>
      <c r="H897" t="s">
        <v>190</v>
      </c>
      <c r="I897" t="s">
        <v>144</v>
      </c>
      <c r="J897">
        <v>3</v>
      </c>
      <c r="K897">
        <v>2</v>
      </c>
      <c r="L897">
        <v>203</v>
      </c>
      <c r="M897">
        <v>188.79</v>
      </c>
      <c r="N897">
        <v>217.21</v>
      </c>
      <c r="O897">
        <v>202</v>
      </c>
      <c r="P897">
        <v>225</v>
      </c>
      <c r="Q897">
        <v>212</v>
      </c>
      <c r="R897">
        <v>215</v>
      </c>
      <c r="S897">
        <v>208</v>
      </c>
      <c r="T897">
        <v>89</v>
      </c>
      <c r="U897">
        <v>89</v>
      </c>
      <c r="V897">
        <v>206</v>
      </c>
      <c r="X897">
        <v>211</v>
      </c>
      <c r="Y897">
        <v>209</v>
      </c>
      <c r="Z897">
        <v>200</v>
      </c>
      <c r="AA897">
        <v>89</v>
      </c>
      <c r="AB897">
        <v>85</v>
      </c>
      <c r="AJ897">
        <v>209.8</v>
      </c>
      <c r="AK897">
        <v>121</v>
      </c>
      <c r="AL897">
        <v>89</v>
      </c>
      <c r="AM897">
        <v>123</v>
      </c>
      <c r="AN897">
        <v>88</v>
      </c>
      <c r="AO897">
        <v>6</v>
      </c>
      <c r="AP897">
        <v>6</v>
      </c>
      <c r="AQ897">
        <v>6</v>
      </c>
      <c r="AX897">
        <v>18</v>
      </c>
      <c r="AY897">
        <v>2778</v>
      </c>
      <c r="AZ897">
        <v>1.4999999999999999E-2</v>
      </c>
      <c r="BA897">
        <v>6.0000000000000001E-3</v>
      </c>
      <c r="BB897">
        <v>1</v>
      </c>
      <c r="BC897">
        <v>0.1</v>
      </c>
      <c r="BD897">
        <v>13.7</v>
      </c>
      <c r="BE897">
        <v>3.8</v>
      </c>
      <c r="BF897">
        <v>582.79999999999995</v>
      </c>
      <c r="BG897" t="s">
        <v>148</v>
      </c>
      <c r="BH897" t="s">
        <v>184</v>
      </c>
      <c r="BI897" t="s">
        <v>192</v>
      </c>
      <c r="BK897">
        <v>8</v>
      </c>
    </row>
    <row r="898" spans="1:63" ht="18.75" x14ac:dyDescent="0.25">
      <c r="A898">
        <v>2021</v>
      </c>
      <c r="B898">
        <v>2</v>
      </c>
      <c r="C898" s="289">
        <v>44251</v>
      </c>
      <c r="D898">
        <v>32</v>
      </c>
      <c r="E898">
        <v>92</v>
      </c>
      <c r="F898">
        <v>7</v>
      </c>
      <c r="G898" t="s">
        <v>205</v>
      </c>
      <c r="H898" t="s">
        <v>206</v>
      </c>
      <c r="I898" t="s">
        <v>144</v>
      </c>
      <c r="J898">
        <v>2</v>
      </c>
      <c r="K898">
        <v>3</v>
      </c>
      <c r="L898">
        <v>361</v>
      </c>
      <c r="M898">
        <v>335.73</v>
      </c>
      <c r="N898">
        <v>386.27</v>
      </c>
      <c r="Z898">
        <v>400</v>
      </c>
      <c r="AB898">
        <v>95</v>
      </c>
      <c r="AJ898">
        <v>400</v>
      </c>
      <c r="AK898">
        <v>74</v>
      </c>
      <c r="AL898">
        <v>97</v>
      </c>
      <c r="AM898">
        <v>76</v>
      </c>
      <c r="AN898">
        <v>95</v>
      </c>
      <c r="AO898">
        <v>2</v>
      </c>
      <c r="AQ898">
        <v>6</v>
      </c>
      <c r="AX898">
        <v>8</v>
      </c>
      <c r="AY898">
        <v>8</v>
      </c>
      <c r="AZ898">
        <v>1.4999999999999999E-2</v>
      </c>
      <c r="BA898">
        <v>1</v>
      </c>
      <c r="BC898">
        <v>0</v>
      </c>
      <c r="BD898">
        <v>0</v>
      </c>
      <c r="BE898">
        <v>3.2</v>
      </c>
      <c r="BF898">
        <v>3.2</v>
      </c>
      <c r="BG898" t="s">
        <v>148</v>
      </c>
      <c r="BH898" t="s">
        <v>149</v>
      </c>
      <c r="BI898" t="s">
        <v>207</v>
      </c>
      <c r="BJ898" t="s">
        <v>208</v>
      </c>
      <c r="BK898">
        <v>8</v>
      </c>
    </row>
    <row r="899" spans="1:63" ht="18.75" x14ac:dyDescent="0.25">
      <c r="A899">
        <v>2021</v>
      </c>
      <c r="B899">
        <v>2</v>
      </c>
      <c r="C899" s="289">
        <v>44251</v>
      </c>
      <c r="D899">
        <v>32</v>
      </c>
      <c r="E899">
        <v>93</v>
      </c>
      <c r="F899">
        <v>7</v>
      </c>
      <c r="G899" t="s">
        <v>209</v>
      </c>
      <c r="H899" t="s">
        <v>210</v>
      </c>
      <c r="I899" t="s">
        <v>144</v>
      </c>
      <c r="J899">
        <v>2</v>
      </c>
      <c r="K899">
        <v>3</v>
      </c>
      <c r="L899">
        <v>59</v>
      </c>
      <c r="M899">
        <v>54.87</v>
      </c>
      <c r="N899">
        <v>63.13</v>
      </c>
      <c r="Z899">
        <v>69</v>
      </c>
      <c r="AB899">
        <v>95</v>
      </c>
      <c r="AJ899">
        <v>69</v>
      </c>
      <c r="AK899">
        <v>74</v>
      </c>
      <c r="AL899">
        <v>97</v>
      </c>
      <c r="AM899">
        <v>76</v>
      </c>
      <c r="AN899">
        <v>95</v>
      </c>
      <c r="AO899">
        <v>4</v>
      </c>
      <c r="AQ899">
        <v>6</v>
      </c>
      <c r="AX899">
        <v>10</v>
      </c>
      <c r="AY899">
        <v>10</v>
      </c>
      <c r="AZ899">
        <v>1.4999999999999999E-2</v>
      </c>
      <c r="BA899">
        <v>1</v>
      </c>
      <c r="BC899">
        <v>0.2</v>
      </c>
      <c r="BD899">
        <v>0.2</v>
      </c>
      <c r="BE899">
        <v>0.7</v>
      </c>
      <c r="BF899">
        <v>0.7</v>
      </c>
      <c r="BG899" t="s">
        <v>148</v>
      </c>
      <c r="BH899" t="s">
        <v>149</v>
      </c>
      <c r="BI899" t="s">
        <v>211</v>
      </c>
      <c r="BJ899" t="s">
        <v>208</v>
      </c>
      <c r="BK899">
        <v>8</v>
      </c>
    </row>
    <row r="900" spans="1:63" ht="18.75" hidden="1" x14ac:dyDescent="0.25">
      <c r="A900">
        <v>2021</v>
      </c>
      <c r="B900">
        <v>2</v>
      </c>
      <c r="C900" s="289">
        <v>44251</v>
      </c>
      <c r="D900">
        <v>142</v>
      </c>
      <c r="E900">
        <v>280</v>
      </c>
      <c r="F900">
        <v>7</v>
      </c>
      <c r="G900" t="s">
        <v>297</v>
      </c>
      <c r="H900" t="s">
        <v>298</v>
      </c>
      <c r="I900" t="s">
        <v>144</v>
      </c>
      <c r="J900">
        <v>3</v>
      </c>
      <c r="K900">
        <v>2</v>
      </c>
      <c r="L900">
        <v>323</v>
      </c>
      <c r="M900">
        <v>300.39</v>
      </c>
      <c r="N900">
        <v>345.61</v>
      </c>
      <c r="O900">
        <v>308</v>
      </c>
      <c r="P900">
        <v>315</v>
      </c>
      <c r="Q900">
        <v>322</v>
      </c>
      <c r="T900">
        <v>124</v>
      </c>
      <c r="AJ900">
        <v>315</v>
      </c>
      <c r="AK900">
        <v>105</v>
      </c>
      <c r="AL900">
        <v>103</v>
      </c>
      <c r="AM900">
        <v>87</v>
      </c>
      <c r="AN900">
        <v>124</v>
      </c>
      <c r="AO900">
        <v>2</v>
      </c>
      <c r="AP900">
        <v>1</v>
      </c>
      <c r="AQ900">
        <v>1</v>
      </c>
      <c r="AX900">
        <v>4</v>
      </c>
      <c r="AY900">
        <v>609</v>
      </c>
      <c r="AZ900">
        <v>1.4999999999999999E-2</v>
      </c>
      <c r="BA900">
        <v>7.0000000000000001E-3</v>
      </c>
      <c r="BB900">
        <v>1</v>
      </c>
      <c r="BC900">
        <v>0</v>
      </c>
      <c r="BD900">
        <v>1.9</v>
      </c>
      <c r="BE900">
        <v>1.3</v>
      </c>
      <c r="BF900">
        <v>191.8</v>
      </c>
      <c r="BG900" t="s">
        <v>145</v>
      </c>
      <c r="BK900">
        <v>8</v>
      </c>
    </row>
    <row r="901" spans="1:63" ht="18.75" x14ac:dyDescent="0.25">
      <c r="A901">
        <v>2021</v>
      </c>
      <c r="B901">
        <v>2</v>
      </c>
      <c r="C901" s="289">
        <v>44251</v>
      </c>
      <c r="D901">
        <v>10</v>
      </c>
      <c r="E901">
        <v>24</v>
      </c>
      <c r="F901">
        <v>8</v>
      </c>
      <c r="G901" t="s">
        <v>352</v>
      </c>
      <c r="H901" t="s">
        <v>353</v>
      </c>
      <c r="I901" t="s">
        <v>144</v>
      </c>
      <c r="J901">
        <v>4</v>
      </c>
      <c r="K901">
        <v>2</v>
      </c>
      <c r="L901">
        <v>166</v>
      </c>
      <c r="M901">
        <v>154.38</v>
      </c>
      <c r="N901">
        <v>177.62</v>
      </c>
      <c r="O901">
        <v>165</v>
      </c>
      <c r="P901">
        <v>162</v>
      </c>
      <c r="Q901">
        <v>165</v>
      </c>
      <c r="R901">
        <v>162</v>
      </c>
      <c r="S901">
        <v>172</v>
      </c>
      <c r="T901">
        <v>101</v>
      </c>
      <c r="U901">
        <v>102</v>
      </c>
      <c r="V901">
        <v>172</v>
      </c>
      <c r="X901">
        <v>170</v>
      </c>
      <c r="Y901">
        <v>169</v>
      </c>
      <c r="Z901">
        <v>160</v>
      </c>
      <c r="AA901">
        <v>107</v>
      </c>
      <c r="AB901">
        <v>107</v>
      </c>
      <c r="AJ901">
        <v>166.3</v>
      </c>
      <c r="AK901">
        <v>145</v>
      </c>
      <c r="AL901">
        <v>99</v>
      </c>
      <c r="AM901">
        <v>138</v>
      </c>
      <c r="AN901">
        <v>104</v>
      </c>
      <c r="AO901">
        <v>6</v>
      </c>
      <c r="AP901">
        <v>7</v>
      </c>
      <c r="AQ901">
        <v>5</v>
      </c>
      <c r="AX901">
        <v>18</v>
      </c>
      <c r="AY901">
        <v>2730</v>
      </c>
      <c r="AZ901">
        <v>1.4999999999999999E-2</v>
      </c>
      <c r="BA901">
        <v>7.0000000000000001E-3</v>
      </c>
      <c r="BB901">
        <v>1</v>
      </c>
      <c r="BC901">
        <v>0.1</v>
      </c>
      <c r="BD901">
        <v>16.399999999999999</v>
      </c>
      <c r="BE901">
        <v>3</v>
      </c>
      <c r="BF901">
        <v>454</v>
      </c>
      <c r="BG901" t="s">
        <v>148</v>
      </c>
      <c r="BH901" t="s">
        <v>149</v>
      </c>
      <c r="BI901" t="s">
        <v>354</v>
      </c>
      <c r="BJ901" t="s">
        <v>208</v>
      </c>
      <c r="BK901">
        <v>8</v>
      </c>
    </row>
    <row r="902" spans="1:63" ht="18.75" x14ac:dyDescent="0.25">
      <c r="A902">
        <v>2021</v>
      </c>
      <c r="B902">
        <v>2</v>
      </c>
      <c r="C902" s="289">
        <v>44251</v>
      </c>
      <c r="D902">
        <v>10</v>
      </c>
      <c r="E902">
        <v>25</v>
      </c>
      <c r="F902">
        <v>8</v>
      </c>
      <c r="G902" t="s">
        <v>355</v>
      </c>
      <c r="H902" t="s">
        <v>356</v>
      </c>
      <c r="I902" t="s">
        <v>144</v>
      </c>
      <c r="J902">
        <v>4</v>
      </c>
      <c r="K902">
        <v>2</v>
      </c>
      <c r="L902">
        <v>162</v>
      </c>
      <c r="M902">
        <v>150.66</v>
      </c>
      <c r="N902">
        <v>173.34</v>
      </c>
      <c r="O902">
        <v>162</v>
      </c>
      <c r="P902">
        <v>168</v>
      </c>
      <c r="Q902">
        <v>169</v>
      </c>
      <c r="R902">
        <v>165</v>
      </c>
      <c r="S902">
        <v>171</v>
      </c>
      <c r="T902">
        <v>101</v>
      </c>
      <c r="U902">
        <v>102</v>
      </c>
      <c r="V902">
        <v>155</v>
      </c>
      <c r="X902">
        <v>161</v>
      </c>
      <c r="Y902">
        <v>165</v>
      </c>
      <c r="Z902">
        <v>163</v>
      </c>
      <c r="AA902">
        <v>107</v>
      </c>
      <c r="AB902">
        <v>107</v>
      </c>
      <c r="AJ902">
        <v>164.3</v>
      </c>
      <c r="AK902">
        <v>145</v>
      </c>
      <c r="AL902">
        <v>99</v>
      </c>
      <c r="AM902">
        <v>138</v>
      </c>
      <c r="AN902">
        <v>104</v>
      </c>
      <c r="AO902">
        <v>8</v>
      </c>
      <c r="AP902">
        <v>2</v>
      </c>
      <c r="AQ902">
        <v>5</v>
      </c>
      <c r="AX902">
        <v>15</v>
      </c>
      <c r="AY902">
        <v>2727</v>
      </c>
      <c r="AZ902">
        <v>1.4999999999999999E-2</v>
      </c>
      <c r="BA902">
        <v>6.0000000000000001E-3</v>
      </c>
      <c r="BB902">
        <v>1</v>
      </c>
      <c r="BC902">
        <v>0.1</v>
      </c>
      <c r="BD902">
        <v>16.8</v>
      </c>
      <c r="BE902">
        <v>2.5</v>
      </c>
      <c r="BF902">
        <v>448</v>
      </c>
      <c r="BG902" t="s">
        <v>148</v>
      </c>
      <c r="BH902" t="s">
        <v>149</v>
      </c>
      <c r="BI902" t="s">
        <v>357</v>
      </c>
      <c r="BJ902" t="s">
        <v>208</v>
      </c>
      <c r="BK902">
        <v>8</v>
      </c>
    </row>
    <row r="903" spans="1:63" ht="18.75" hidden="1" x14ac:dyDescent="0.25">
      <c r="A903">
        <v>2021</v>
      </c>
      <c r="B903">
        <v>2</v>
      </c>
      <c r="C903" s="289">
        <v>44251</v>
      </c>
      <c r="D903">
        <v>3</v>
      </c>
      <c r="E903">
        <v>10</v>
      </c>
      <c r="F903">
        <v>25</v>
      </c>
      <c r="G903" t="s">
        <v>363</v>
      </c>
      <c r="H903" t="s">
        <v>364</v>
      </c>
      <c r="I903" t="s">
        <v>360</v>
      </c>
      <c r="J903">
        <v>2</v>
      </c>
      <c r="K903">
        <v>2</v>
      </c>
      <c r="L903">
        <v>48.662500000000001</v>
      </c>
      <c r="M903">
        <v>45.256124999999997</v>
      </c>
      <c r="N903">
        <v>52.068874999999998</v>
      </c>
      <c r="V903">
        <v>50</v>
      </c>
      <c r="X903">
        <v>49</v>
      </c>
      <c r="Y903">
        <v>53</v>
      </c>
      <c r="Z903">
        <v>50</v>
      </c>
      <c r="AA903">
        <v>146</v>
      </c>
      <c r="AB903">
        <v>146</v>
      </c>
      <c r="AJ903">
        <v>50.5</v>
      </c>
      <c r="AK903">
        <v>47</v>
      </c>
      <c r="AL903">
        <v>154</v>
      </c>
      <c r="AM903">
        <v>49</v>
      </c>
      <c r="AN903">
        <v>146</v>
      </c>
      <c r="AO903">
        <v>8</v>
      </c>
      <c r="AQ903">
        <v>10</v>
      </c>
      <c r="AX903">
        <v>18</v>
      </c>
      <c r="AY903">
        <v>18</v>
      </c>
      <c r="AZ903">
        <v>0.02</v>
      </c>
      <c r="BA903">
        <v>1</v>
      </c>
      <c r="BC903">
        <v>0.4</v>
      </c>
      <c r="BD903">
        <v>0.4</v>
      </c>
      <c r="BE903">
        <v>0.9</v>
      </c>
      <c r="BF903">
        <v>0.9</v>
      </c>
      <c r="BG903" t="s">
        <v>361</v>
      </c>
      <c r="BH903" t="s">
        <v>362</v>
      </c>
      <c r="BK903">
        <v>8</v>
      </c>
    </row>
    <row r="904" spans="1:63" ht="18.75" x14ac:dyDescent="0.25">
      <c r="A904">
        <v>2021</v>
      </c>
      <c r="B904">
        <v>2</v>
      </c>
      <c r="C904" s="289">
        <v>44251</v>
      </c>
      <c r="D904">
        <v>256</v>
      </c>
      <c r="E904">
        <v>180</v>
      </c>
      <c r="F904">
        <v>34</v>
      </c>
      <c r="G904" t="s">
        <v>317</v>
      </c>
      <c r="H904" t="s">
        <v>318</v>
      </c>
      <c r="I904" t="s">
        <v>159</v>
      </c>
      <c r="J904">
        <v>8</v>
      </c>
      <c r="K904">
        <v>1</v>
      </c>
      <c r="L904">
        <v>32</v>
      </c>
      <c r="M904">
        <v>29.76</v>
      </c>
      <c r="N904">
        <v>34.24</v>
      </c>
      <c r="O904">
        <v>32</v>
      </c>
      <c r="P904">
        <v>33</v>
      </c>
      <c r="Q904">
        <v>33</v>
      </c>
      <c r="R904">
        <v>32</v>
      </c>
      <c r="S904">
        <v>32</v>
      </c>
      <c r="T904">
        <v>134</v>
      </c>
      <c r="U904">
        <v>134</v>
      </c>
      <c r="V904">
        <v>33</v>
      </c>
      <c r="X904">
        <v>32</v>
      </c>
      <c r="Y904">
        <v>36</v>
      </c>
      <c r="Z904">
        <v>34</v>
      </c>
      <c r="AA904">
        <v>134</v>
      </c>
      <c r="AB904">
        <v>130</v>
      </c>
      <c r="AJ904">
        <v>33</v>
      </c>
      <c r="AK904">
        <v>168</v>
      </c>
      <c r="AL904">
        <v>171</v>
      </c>
      <c r="AM904">
        <v>217</v>
      </c>
      <c r="AN904">
        <v>133</v>
      </c>
      <c r="AO904">
        <v>14</v>
      </c>
      <c r="AP904">
        <v>6</v>
      </c>
      <c r="AQ904">
        <v>20</v>
      </c>
      <c r="AX904">
        <v>40</v>
      </c>
      <c r="AY904">
        <v>3940</v>
      </c>
      <c r="AZ904">
        <v>0.02</v>
      </c>
      <c r="BA904">
        <v>0.01</v>
      </c>
      <c r="BB904">
        <v>1</v>
      </c>
      <c r="BC904">
        <v>1.3</v>
      </c>
      <c r="BD904">
        <v>123.1</v>
      </c>
      <c r="BE904">
        <v>1.3</v>
      </c>
      <c r="BF904">
        <v>130</v>
      </c>
      <c r="BG904" t="s">
        <v>148</v>
      </c>
      <c r="BH904" t="s">
        <v>187</v>
      </c>
      <c r="BI904" t="s">
        <v>319</v>
      </c>
      <c r="BK904">
        <v>8</v>
      </c>
    </row>
    <row r="905" spans="1:63" ht="18.75" x14ac:dyDescent="0.25">
      <c r="A905">
        <v>2021</v>
      </c>
      <c r="B905">
        <v>2</v>
      </c>
      <c r="C905" s="289">
        <v>44251</v>
      </c>
      <c r="D905">
        <v>334</v>
      </c>
      <c r="E905">
        <v>254</v>
      </c>
      <c r="F905">
        <v>49</v>
      </c>
      <c r="G905" t="s">
        <v>189</v>
      </c>
      <c r="H905" t="s">
        <v>190</v>
      </c>
      <c r="I905" t="s">
        <v>191</v>
      </c>
      <c r="J905">
        <v>4</v>
      </c>
      <c r="K905">
        <v>2</v>
      </c>
      <c r="L905">
        <v>203</v>
      </c>
      <c r="M905">
        <v>188.79</v>
      </c>
      <c r="N905">
        <v>217.21</v>
      </c>
      <c r="O905">
        <v>218</v>
      </c>
      <c r="P905">
        <v>212</v>
      </c>
      <c r="Q905">
        <v>210</v>
      </c>
      <c r="R905">
        <v>208</v>
      </c>
      <c r="S905">
        <v>206</v>
      </c>
      <c r="T905">
        <v>142</v>
      </c>
      <c r="U905">
        <v>136</v>
      </c>
      <c r="V905">
        <v>219</v>
      </c>
      <c r="X905">
        <v>208</v>
      </c>
      <c r="Y905">
        <v>211</v>
      </c>
      <c r="Z905">
        <v>213</v>
      </c>
      <c r="AA905">
        <v>145</v>
      </c>
      <c r="AB905">
        <v>140</v>
      </c>
      <c r="AJ905">
        <v>211.7</v>
      </c>
      <c r="AK905">
        <v>88</v>
      </c>
      <c r="AL905">
        <v>164</v>
      </c>
      <c r="AM905">
        <v>102</v>
      </c>
      <c r="AN905">
        <v>141</v>
      </c>
      <c r="AO905">
        <v>8</v>
      </c>
      <c r="AP905">
        <v>5</v>
      </c>
      <c r="AQ905">
        <v>5</v>
      </c>
      <c r="AX905">
        <v>17</v>
      </c>
      <c r="AY905">
        <v>2177</v>
      </c>
      <c r="AZ905">
        <v>0.02</v>
      </c>
      <c r="BA905">
        <v>8.0000000000000002E-3</v>
      </c>
      <c r="BB905">
        <v>1</v>
      </c>
      <c r="BC905">
        <v>0.1</v>
      </c>
      <c r="BD905">
        <v>10.7</v>
      </c>
      <c r="BE905">
        <v>3.6</v>
      </c>
      <c r="BF905">
        <v>460.9</v>
      </c>
      <c r="BG905" t="s">
        <v>148</v>
      </c>
      <c r="BH905" t="s">
        <v>184</v>
      </c>
      <c r="BI905" t="s">
        <v>192</v>
      </c>
      <c r="BK905">
        <v>8</v>
      </c>
    </row>
    <row r="906" spans="1:63" ht="18.75" hidden="1" x14ac:dyDescent="0.25">
      <c r="A906">
        <v>2021</v>
      </c>
      <c r="B906">
        <v>2</v>
      </c>
      <c r="C906" s="289">
        <v>44252</v>
      </c>
      <c r="D906">
        <v>190</v>
      </c>
      <c r="E906">
        <v>342</v>
      </c>
      <c r="F906">
        <v>2</v>
      </c>
      <c r="G906" t="s">
        <v>337</v>
      </c>
      <c r="H906" t="s">
        <v>338</v>
      </c>
      <c r="I906" t="s">
        <v>144</v>
      </c>
      <c r="J906">
        <v>3</v>
      </c>
      <c r="K906">
        <v>2</v>
      </c>
      <c r="L906">
        <v>567</v>
      </c>
      <c r="M906">
        <v>533.54700000000003</v>
      </c>
      <c r="N906">
        <v>607.25699999999995</v>
      </c>
      <c r="P906">
        <v>557</v>
      </c>
      <c r="T906">
        <v>146</v>
      </c>
      <c r="AJ906">
        <v>557</v>
      </c>
      <c r="AK906">
        <v>60</v>
      </c>
      <c r="AL906">
        <v>180</v>
      </c>
      <c r="AM906">
        <v>74</v>
      </c>
      <c r="AN906">
        <v>146</v>
      </c>
      <c r="AO906">
        <v>2</v>
      </c>
      <c r="AP906">
        <v>1</v>
      </c>
      <c r="AQ906">
        <v>1</v>
      </c>
      <c r="AX906">
        <v>4</v>
      </c>
      <c r="AY906">
        <v>684</v>
      </c>
      <c r="AZ906">
        <v>1.4999999999999999E-2</v>
      </c>
      <c r="BA906">
        <v>6.0000000000000001E-3</v>
      </c>
      <c r="BB906">
        <v>1</v>
      </c>
      <c r="BC906">
        <v>0</v>
      </c>
      <c r="BD906">
        <v>1.2</v>
      </c>
      <c r="BE906">
        <v>2.2000000000000002</v>
      </c>
      <c r="BF906">
        <v>381</v>
      </c>
      <c r="BG906" t="s">
        <v>153</v>
      </c>
      <c r="BH906" t="s">
        <v>154</v>
      </c>
      <c r="BI906" t="s">
        <v>339</v>
      </c>
      <c r="BJ906" t="s">
        <v>156</v>
      </c>
      <c r="BK906">
        <v>8</v>
      </c>
    </row>
    <row r="907" spans="1:63" ht="18.75" hidden="1" x14ac:dyDescent="0.25">
      <c r="A907">
        <v>2021</v>
      </c>
      <c r="B907">
        <v>2</v>
      </c>
      <c r="C907" s="289">
        <v>44252</v>
      </c>
      <c r="D907">
        <v>382</v>
      </c>
      <c r="E907">
        <v>449</v>
      </c>
      <c r="F907">
        <v>2</v>
      </c>
      <c r="G907" t="s">
        <v>272</v>
      </c>
      <c r="H907" t="s">
        <v>273</v>
      </c>
      <c r="I907" t="s">
        <v>144</v>
      </c>
      <c r="J907">
        <v>3</v>
      </c>
      <c r="K907">
        <v>1</v>
      </c>
      <c r="L907">
        <v>46</v>
      </c>
      <c r="M907">
        <v>40.985999999999997</v>
      </c>
      <c r="N907">
        <v>50.048000000000002</v>
      </c>
      <c r="R907">
        <v>46</v>
      </c>
      <c r="S907">
        <v>47</v>
      </c>
      <c r="U907">
        <v>146</v>
      </c>
      <c r="V907">
        <v>40</v>
      </c>
      <c r="W907">
        <v>43</v>
      </c>
      <c r="X907">
        <v>45</v>
      </c>
      <c r="Y907">
        <v>49</v>
      </c>
      <c r="Z907">
        <v>48</v>
      </c>
      <c r="AA907">
        <v>89</v>
      </c>
      <c r="AB907">
        <v>85</v>
      </c>
      <c r="AJ907">
        <v>45.4</v>
      </c>
      <c r="AK907">
        <v>108</v>
      </c>
      <c r="AL907">
        <v>100</v>
      </c>
      <c r="AM907">
        <v>101</v>
      </c>
      <c r="AN907">
        <v>107</v>
      </c>
      <c r="AO907">
        <v>8</v>
      </c>
      <c r="AQ907">
        <v>6</v>
      </c>
      <c r="AX907">
        <v>14</v>
      </c>
      <c r="AY907">
        <v>14</v>
      </c>
      <c r="AZ907">
        <v>1.4999999999999999E-2</v>
      </c>
      <c r="BA907">
        <v>1</v>
      </c>
      <c r="BC907">
        <v>0.3</v>
      </c>
      <c r="BD907">
        <v>0.3</v>
      </c>
      <c r="BE907">
        <v>0.6</v>
      </c>
      <c r="BF907">
        <v>0.6</v>
      </c>
      <c r="BG907" t="s">
        <v>153</v>
      </c>
      <c r="BH907" t="s">
        <v>154</v>
      </c>
      <c r="BI907" t="s">
        <v>274</v>
      </c>
      <c r="BJ907" t="s">
        <v>156</v>
      </c>
      <c r="BK907">
        <v>8</v>
      </c>
    </row>
    <row r="908" spans="1:63" ht="18.75" hidden="1" x14ac:dyDescent="0.25">
      <c r="A908">
        <v>2021</v>
      </c>
      <c r="B908">
        <v>2</v>
      </c>
      <c r="C908" s="289">
        <v>44252</v>
      </c>
      <c r="D908">
        <v>18</v>
      </c>
      <c r="E908">
        <v>49</v>
      </c>
      <c r="F908">
        <v>3</v>
      </c>
      <c r="G908" t="s">
        <v>275</v>
      </c>
      <c r="H908" t="s">
        <v>276</v>
      </c>
      <c r="I908" t="s">
        <v>165</v>
      </c>
      <c r="J908">
        <v>2</v>
      </c>
      <c r="K908">
        <v>3</v>
      </c>
      <c r="L908">
        <v>100</v>
      </c>
      <c r="M908">
        <v>95.5</v>
      </c>
      <c r="N908">
        <v>104.5</v>
      </c>
      <c r="P908">
        <v>111</v>
      </c>
      <c r="Q908">
        <v>103</v>
      </c>
      <c r="R908">
        <v>99</v>
      </c>
      <c r="S908">
        <v>102</v>
      </c>
      <c r="T908">
        <v>104</v>
      </c>
      <c r="U908">
        <v>102</v>
      </c>
      <c r="V908">
        <v>110</v>
      </c>
      <c r="W908">
        <v>100</v>
      </c>
      <c r="X908">
        <v>103</v>
      </c>
      <c r="Y908">
        <v>102</v>
      </c>
      <c r="Z908">
        <v>104</v>
      </c>
      <c r="AA908">
        <v>104</v>
      </c>
      <c r="AB908">
        <v>104</v>
      </c>
      <c r="AJ908">
        <v>103.8</v>
      </c>
      <c r="AK908">
        <v>101</v>
      </c>
      <c r="AL908">
        <v>107</v>
      </c>
      <c r="AM908">
        <v>70</v>
      </c>
      <c r="AN908">
        <v>104</v>
      </c>
      <c r="AO908">
        <v>4</v>
      </c>
      <c r="AP908">
        <v>4</v>
      </c>
      <c r="AQ908">
        <v>8</v>
      </c>
      <c r="AX908">
        <v>16</v>
      </c>
      <c r="AY908">
        <v>2368</v>
      </c>
      <c r="AZ908">
        <v>1.4999999999999999E-2</v>
      </c>
      <c r="BA908">
        <v>7.0000000000000001E-3</v>
      </c>
      <c r="BB908">
        <v>1</v>
      </c>
      <c r="BC908">
        <v>0.2</v>
      </c>
      <c r="BD908">
        <v>23.7</v>
      </c>
      <c r="BE908">
        <v>1.7</v>
      </c>
      <c r="BF908">
        <v>245.8</v>
      </c>
      <c r="BG908" t="s">
        <v>153</v>
      </c>
      <c r="BH908" t="s">
        <v>154</v>
      </c>
      <c r="BI908" t="s">
        <v>277</v>
      </c>
      <c r="BJ908" t="s">
        <v>167</v>
      </c>
      <c r="BK908">
        <v>8</v>
      </c>
    </row>
    <row r="909" spans="1:63" ht="18.75" hidden="1" x14ac:dyDescent="0.25">
      <c r="A909">
        <v>2021</v>
      </c>
      <c r="B909">
        <v>2</v>
      </c>
      <c r="C909" s="289">
        <v>44252</v>
      </c>
      <c r="D909">
        <v>18</v>
      </c>
      <c r="E909">
        <v>50</v>
      </c>
      <c r="F909">
        <v>3</v>
      </c>
      <c r="G909" t="s">
        <v>278</v>
      </c>
      <c r="H909" t="s">
        <v>279</v>
      </c>
      <c r="I909" t="s">
        <v>165</v>
      </c>
      <c r="J909">
        <v>2</v>
      </c>
      <c r="K909">
        <v>3</v>
      </c>
      <c r="L909">
        <v>54</v>
      </c>
      <c r="M909">
        <v>51.57</v>
      </c>
      <c r="N909">
        <v>56.43</v>
      </c>
      <c r="P909">
        <v>58</v>
      </c>
      <c r="Q909">
        <v>55</v>
      </c>
      <c r="R909">
        <v>52</v>
      </c>
      <c r="S909">
        <v>54</v>
      </c>
      <c r="T909">
        <v>104</v>
      </c>
      <c r="U909">
        <v>102</v>
      </c>
      <c r="V909">
        <v>58</v>
      </c>
      <c r="W909">
        <v>53</v>
      </c>
      <c r="X909">
        <v>54</v>
      </c>
      <c r="Y909">
        <v>54</v>
      </c>
      <c r="Z909">
        <v>53</v>
      </c>
      <c r="AA909">
        <v>104</v>
      </c>
      <c r="AB909">
        <v>104</v>
      </c>
      <c r="AJ909">
        <v>54.6</v>
      </c>
      <c r="AK909">
        <v>101</v>
      </c>
      <c r="AL909">
        <v>107</v>
      </c>
      <c r="AM909">
        <v>70</v>
      </c>
      <c r="AN909">
        <v>104</v>
      </c>
      <c r="AO909">
        <v>7</v>
      </c>
      <c r="AP909">
        <v>5</v>
      </c>
      <c r="AQ909">
        <v>4</v>
      </c>
      <c r="AX909">
        <v>16</v>
      </c>
      <c r="AY909">
        <v>2368</v>
      </c>
      <c r="AZ909">
        <v>1.4999999999999999E-2</v>
      </c>
      <c r="BA909">
        <v>7.0000000000000001E-3</v>
      </c>
      <c r="BB909">
        <v>1</v>
      </c>
      <c r="BC909">
        <v>0.3</v>
      </c>
      <c r="BD909">
        <v>43.9</v>
      </c>
      <c r="BE909">
        <v>0.9</v>
      </c>
      <c r="BF909">
        <v>129.30000000000001</v>
      </c>
      <c r="BG909" t="s">
        <v>153</v>
      </c>
      <c r="BH909" t="s">
        <v>154</v>
      </c>
      <c r="BI909" t="s">
        <v>280</v>
      </c>
      <c r="BJ909" t="s">
        <v>167</v>
      </c>
      <c r="BK909">
        <v>8</v>
      </c>
    </row>
    <row r="910" spans="1:63" ht="18.75" hidden="1" x14ac:dyDescent="0.25">
      <c r="A910">
        <v>2021</v>
      </c>
      <c r="B910">
        <v>2</v>
      </c>
      <c r="C910" s="289">
        <v>44252</v>
      </c>
      <c r="D910">
        <v>1</v>
      </c>
      <c r="E910">
        <v>1</v>
      </c>
      <c r="F910">
        <v>4</v>
      </c>
      <c r="G910" t="s">
        <v>328</v>
      </c>
      <c r="H910" t="s">
        <v>329</v>
      </c>
      <c r="I910" t="s">
        <v>144</v>
      </c>
      <c r="J910">
        <v>3</v>
      </c>
      <c r="K910">
        <v>2</v>
      </c>
      <c r="L910">
        <v>111</v>
      </c>
      <c r="M910">
        <v>103.23</v>
      </c>
      <c r="N910">
        <v>118.77</v>
      </c>
      <c r="P910">
        <v>104</v>
      </c>
      <c r="Q910">
        <v>107</v>
      </c>
      <c r="R910">
        <v>105</v>
      </c>
      <c r="S910">
        <v>108</v>
      </c>
      <c r="T910">
        <v>96</v>
      </c>
      <c r="U910">
        <v>96</v>
      </c>
      <c r="V910">
        <v>120</v>
      </c>
      <c r="W910">
        <v>117</v>
      </c>
      <c r="X910">
        <v>128</v>
      </c>
      <c r="Y910">
        <v>118</v>
      </c>
      <c r="Z910">
        <v>111</v>
      </c>
      <c r="AA910">
        <v>95</v>
      </c>
      <c r="AB910">
        <v>93</v>
      </c>
      <c r="AJ910">
        <v>113.1</v>
      </c>
      <c r="AK910">
        <v>108</v>
      </c>
      <c r="AL910">
        <v>100</v>
      </c>
      <c r="AM910">
        <v>114</v>
      </c>
      <c r="AN910">
        <v>95</v>
      </c>
      <c r="AO910">
        <v>9</v>
      </c>
      <c r="AP910">
        <v>7</v>
      </c>
      <c r="AQ910">
        <v>4</v>
      </c>
      <c r="AX910">
        <v>20</v>
      </c>
      <c r="AY910">
        <v>2628</v>
      </c>
      <c r="AZ910">
        <v>1.4999999999999999E-2</v>
      </c>
      <c r="BA910">
        <v>8.0000000000000002E-3</v>
      </c>
      <c r="BB910">
        <v>1</v>
      </c>
      <c r="BC910">
        <v>0.2</v>
      </c>
      <c r="BD910">
        <v>23.7</v>
      </c>
      <c r="BE910">
        <v>2.2999999999999998</v>
      </c>
      <c r="BF910">
        <v>297.2</v>
      </c>
      <c r="BG910" t="s">
        <v>229</v>
      </c>
      <c r="BH910" t="s">
        <v>229</v>
      </c>
      <c r="BK910">
        <v>8</v>
      </c>
    </row>
    <row r="911" spans="1:63" ht="18.75" hidden="1" x14ac:dyDescent="0.25">
      <c r="A911">
        <v>2021</v>
      </c>
      <c r="B911">
        <v>2</v>
      </c>
      <c r="C911" s="289">
        <v>44252</v>
      </c>
      <c r="D911">
        <v>1</v>
      </c>
      <c r="E911">
        <v>2</v>
      </c>
      <c r="F911">
        <v>4</v>
      </c>
      <c r="G911" t="s">
        <v>330</v>
      </c>
      <c r="H911" t="s">
        <v>331</v>
      </c>
      <c r="I911" t="s">
        <v>144</v>
      </c>
      <c r="J911">
        <v>3</v>
      </c>
      <c r="K911">
        <v>2</v>
      </c>
      <c r="L911">
        <v>113</v>
      </c>
      <c r="M911">
        <v>105.09</v>
      </c>
      <c r="N911">
        <v>120.91</v>
      </c>
      <c r="P911">
        <v>108</v>
      </c>
      <c r="Q911">
        <v>117</v>
      </c>
      <c r="R911">
        <v>115</v>
      </c>
      <c r="S911">
        <v>119</v>
      </c>
      <c r="T911">
        <v>96</v>
      </c>
      <c r="U911">
        <v>96</v>
      </c>
      <c r="V911">
        <v>98</v>
      </c>
      <c r="W911">
        <v>106</v>
      </c>
      <c r="X911">
        <v>110</v>
      </c>
      <c r="Y911">
        <v>106</v>
      </c>
      <c r="Z911">
        <v>103</v>
      </c>
      <c r="AA911">
        <v>95</v>
      </c>
      <c r="AB911">
        <v>93</v>
      </c>
      <c r="AJ911">
        <v>109.1</v>
      </c>
      <c r="AK911">
        <v>108</v>
      </c>
      <c r="AL911">
        <v>100</v>
      </c>
      <c r="AM911">
        <v>114</v>
      </c>
      <c r="AN911">
        <v>95</v>
      </c>
      <c r="AO911">
        <v>11</v>
      </c>
      <c r="AP911">
        <v>2</v>
      </c>
      <c r="AQ911">
        <v>4</v>
      </c>
      <c r="AX911">
        <v>17</v>
      </c>
      <c r="AY911">
        <v>2591</v>
      </c>
      <c r="AZ911">
        <v>1.4999999999999999E-2</v>
      </c>
      <c r="BA911">
        <v>7.0000000000000001E-3</v>
      </c>
      <c r="BB911">
        <v>1</v>
      </c>
      <c r="BC911">
        <v>0.2</v>
      </c>
      <c r="BD911">
        <v>22.9</v>
      </c>
      <c r="BE911">
        <v>1.9</v>
      </c>
      <c r="BF911">
        <v>282.7</v>
      </c>
      <c r="BG911" t="s">
        <v>229</v>
      </c>
      <c r="BH911" t="s">
        <v>229</v>
      </c>
      <c r="BK911">
        <v>8</v>
      </c>
    </row>
    <row r="912" spans="1:63" hidden="1" x14ac:dyDescent="0.25">
      <c r="A912">
        <v>2021</v>
      </c>
      <c r="B912">
        <v>2</v>
      </c>
      <c r="C912" s="289">
        <v>44252</v>
      </c>
      <c r="D912">
        <v>47</v>
      </c>
      <c r="E912">
        <v>122</v>
      </c>
      <c r="F912">
        <v>5</v>
      </c>
      <c r="G912" t="s">
        <v>163</v>
      </c>
      <c r="H912" t="s">
        <v>164</v>
      </c>
      <c r="I912" t="s">
        <v>165</v>
      </c>
      <c r="J912">
        <v>2</v>
      </c>
      <c r="K912">
        <v>1</v>
      </c>
      <c r="L912">
        <v>280</v>
      </c>
      <c r="M912">
        <v>267.39999999999998</v>
      </c>
      <c r="N912">
        <v>292.60000000000002</v>
      </c>
      <c r="AK912">
        <v>63</v>
      </c>
      <c r="AL912">
        <v>115</v>
      </c>
      <c r="AY912">
        <v>100</v>
      </c>
      <c r="AZ912">
        <v>1.4999999999999999E-2</v>
      </c>
      <c r="BD912">
        <v>0.4</v>
      </c>
      <c r="BG912" t="s">
        <v>153</v>
      </c>
      <c r="BH912" t="s">
        <v>154</v>
      </c>
      <c r="BI912" t="s">
        <v>166</v>
      </c>
      <c r="BJ912" t="s">
        <v>167</v>
      </c>
      <c r="BK912">
        <v>8</v>
      </c>
    </row>
    <row r="913" spans="1:63" ht="18.75" hidden="1" x14ac:dyDescent="0.25">
      <c r="A913">
        <v>2021</v>
      </c>
      <c r="B913">
        <v>2</v>
      </c>
      <c r="C913" s="289">
        <v>44252</v>
      </c>
      <c r="D913">
        <v>301</v>
      </c>
      <c r="E913">
        <v>225</v>
      </c>
      <c r="F913">
        <v>5</v>
      </c>
      <c r="G913" t="s">
        <v>142</v>
      </c>
      <c r="H913" t="s">
        <v>143</v>
      </c>
      <c r="I913" t="s">
        <v>144</v>
      </c>
      <c r="J913">
        <v>6</v>
      </c>
      <c r="K913">
        <v>1</v>
      </c>
      <c r="L913">
        <v>372</v>
      </c>
      <c r="M913">
        <v>345.96</v>
      </c>
      <c r="N913">
        <v>398.04</v>
      </c>
      <c r="P913">
        <v>372</v>
      </c>
      <c r="Q913">
        <v>357</v>
      </c>
      <c r="R913">
        <v>372</v>
      </c>
      <c r="T913">
        <v>151</v>
      </c>
      <c r="U913">
        <v>148</v>
      </c>
      <c r="AJ913">
        <v>367</v>
      </c>
      <c r="AK913">
        <v>169</v>
      </c>
      <c r="AL913">
        <v>128</v>
      </c>
      <c r="AM913">
        <v>144</v>
      </c>
      <c r="AN913">
        <v>150</v>
      </c>
      <c r="AO913">
        <v>4</v>
      </c>
      <c r="AP913">
        <v>6</v>
      </c>
      <c r="AQ913">
        <v>6</v>
      </c>
      <c r="AX913">
        <v>16</v>
      </c>
      <c r="AY913">
        <v>1426</v>
      </c>
      <c r="AZ913">
        <v>1.4999999999999999E-2</v>
      </c>
      <c r="BA913">
        <v>1.0999999999999999E-2</v>
      </c>
      <c r="BB913">
        <v>1</v>
      </c>
      <c r="BC913">
        <v>0</v>
      </c>
      <c r="BD913">
        <v>3.8</v>
      </c>
      <c r="BE913">
        <v>5.9</v>
      </c>
      <c r="BF913">
        <v>523.29999999999995</v>
      </c>
      <c r="BG913" t="s">
        <v>145</v>
      </c>
      <c r="BH913" t="s">
        <v>145</v>
      </c>
      <c r="BK913">
        <v>8</v>
      </c>
    </row>
    <row r="914" spans="1:63" ht="18.75" hidden="1" x14ac:dyDescent="0.25">
      <c r="A914">
        <v>2021</v>
      </c>
      <c r="B914">
        <v>2</v>
      </c>
      <c r="C914" s="289">
        <v>44252</v>
      </c>
      <c r="D914">
        <v>417</v>
      </c>
      <c r="E914">
        <v>660</v>
      </c>
      <c r="F914">
        <v>5</v>
      </c>
      <c r="G914" t="s">
        <v>421</v>
      </c>
      <c r="H914" t="s">
        <v>422</v>
      </c>
      <c r="I914" t="s">
        <v>144</v>
      </c>
      <c r="J914">
        <v>1</v>
      </c>
      <c r="K914">
        <v>6</v>
      </c>
      <c r="L914">
        <v>643</v>
      </c>
      <c r="M914">
        <v>605.06299999999999</v>
      </c>
      <c r="N914">
        <v>688.65300000000002</v>
      </c>
      <c r="V914">
        <v>1337</v>
      </c>
      <c r="W914">
        <v>1333</v>
      </c>
      <c r="X914">
        <v>1333</v>
      </c>
      <c r="Y914">
        <v>1343</v>
      </c>
      <c r="Z914">
        <v>1332</v>
      </c>
      <c r="AA914">
        <v>145</v>
      </c>
      <c r="AB914">
        <v>150</v>
      </c>
      <c r="AJ914">
        <v>1335.6</v>
      </c>
      <c r="AK914">
        <v>20</v>
      </c>
      <c r="AL914">
        <v>180</v>
      </c>
      <c r="AM914">
        <v>24</v>
      </c>
      <c r="AN914">
        <v>148</v>
      </c>
      <c r="AO914">
        <v>2</v>
      </c>
      <c r="AP914">
        <v>1</v>
      </c>
      <c r="AQ914">
        <v>2</v>
      </c>
      <c r="AS914">
        <v>1</v>
      </c>
      <c r="AX914">
        <v>5</v>
      </c>
      <c r="AY914">
        <v>5</v>
      </c>
      <c r="AZ914">
        <v>1.4999999999999999E-2</v>
      </c>
      <c r="BA914">
        <v>1</v>
      </c>
      <c r="BC914">
        <v>0</v>
      </c>
      <c r="BD914">
        <v>0</v>
      </c>
      <c r="BE914">
        <v>6.7</v>
      </c>
      <c r="BF914">
        <v>6.7</v>
      </c>
      <c r="BG914" t="s">
        <v>153</v>
      </c>
      <c r="BH914" t="s">
        <v>154</v>
      </c>
      <c r="BI914" t="s">
        <v>423</v>
      </c>
      <c r="BJ914" t="s">
        <v>156</v>
      </c>
      <c r="BK914">
        <v>8</v>
      </c>
    </row>
    <row r="915" spans="1:63" ht="18.75" hidden="1" x14ac:dyDescent="0.25">
      <c r="A915">
        <v>2021</v>
      </c>
      <c r="B915">
        <v>2</v>
      </c>
      <c r="C915" s="289">
        <v>44252</v>
      </c>
      <c r="D915">
        <v>417</v>
      </c>
      <c r="E915">
        <v>661</v>
      </c>
      <c r="F915">
        <v>5</v>
      </c>
      <c r="G915" t="s">
        <v>424</v>
      </c>
      <c r="H915" t="s">
        <v>425</v>
      </c>
      <c r="I915" t="s">
        <v>144</v>
      </c>
      <c r="J915">
        <v>1</v>
      </c>
      <c r="K915">
        <v>6</v>
      </c>
      <c r="L915">
        <v>138</v>
      </c>
      <c r="M915">
        <v>129.858</v>
      </c>
      <c r="N915">
        <v>147.798</v>
      </c>
      <c r="V915">
        <v>153</v>
      </c>
      <c r="W915">
        <v>147</v>
      </c>
      <c r="X915">
        <v>133</v>
      </c>
      <c r="Y915">
        <v>135</v>
      </c>
      <c r="Z915">
        <v>138</v>
      </c>
      <c r="AA915">
        <v>145</v>
      </c>
      <c r="AB915">
        <v>150</v>
      </c>
      <c r="AJ915">
        <v>141.19999999999999</v>
      </c>
      <c r="AK915">
        <v>20</v>
      </c>
      <c r="AL915">
        <v>180</v>
      </c>
      <c r="AM915">
        <v>24</v>
      </c>
      <c r="AN915">
        <v>148</v>
      </c>
      <c r="AZ915">
        <v>1.4999999999999999E-2</v>
      </c>
      <c r="BG915" t="s">
        <v>153</v>
      </c>
      <c r="BH915" t="s">
        <v>154</v>
      </c>
      <c r="BI915" t="s">
        <v>426</v>
      </c>
      <c r="BJ915" t="s">
        <v>156</v>
      </c>
      <c r="BK915">
        <v>8</v>
      </c>
    </row>
    <row r="916" spans="1:63" ht="18.75" x14ac:dyDescent="0.25">
      <c r="A916">
        <v>2021</v>
      </c>
      <c r="B916">
        <v>2</v>
      </c>
      <c r="C916" s="289">
        <v>44252</v>
      </c>
      <c r="D916">
        <v>331</v>
      </c>
      <c r="E916">
        <v>253</v>
      </c>
      <c r="F916">
        <v>6</v>
      </c>
      <c r="G916" t="s">
        <v>323</v>
      </c>
      <c r="H916" t="s">
        <v>190</v>
      </c>
      <c r="I916" t="s">
        <v>144</v>
      </c>
      <c r="J916">
        <v>3</v>
      </c>
      <c r="K916">
        <v>2</v>
      </c>
      <c r="L916">
        <v>203</v>
      </c>
      <c r="M916">
        <v>188.79</v>
      </c>
      <c r="N916">
        <v>217.21</v>
      </c>
      <c r="P916">
        <v>212</v>
      </c>
      <c r="Q916">
        <v>196</v>
      </c>
      <c r="R916">
        <v>207</v>
      </c>
      <c r="S916">
        <v>212</v>
      </c>
      <c r="T916">
        <v>94</v>
      </c>
      <c r="U916">
        <v>95</v>
      </c>
      <c r="V916">
        <v>198</v>
      </c>
      <c r="W916">
        <v>200</v>
      </c>
      <c r="X916">
        <v>205</v>
      </c>
      <c r="Y916">
        <v>201</v>
      </c>
      <c r="Z916">
        <v>206</v>
      </c>
      <c r="AA916">
        <v>92</v>
      </c>
      <c r="AB916">
        <v>90</v>
      </c>
      <c r="AJ916">
        <v>204.1</v>
      </c>
      <c r="AK916">
        <v>121</v>
      </c>
      <c r="AL916">
        <v>89</v>
      </c>
      <c r="AM916">
        <v>116</v>
      </c>
      <c r="AN916">
        <v>93</v>
      </c>
      <c r="AO916">
        <v>6</v>
      </c>
      <c r="AP916">
        <v>3</v>
      </c>
      <c r="AQ916">
        <v>4</v>
      </c>
      <c r="AX916">
        <v>13</v>
      </c>
      <c r="AY916">
        <v>1243</v>
      </c>
      <c r="AZ916">
        <v>1.4999999999999999E-2</v>
      </c>
      <c r="BA916">
        <v>0.01</v>
      </c>
      <c r="BB916">
        <v>1</v>
      </c>
      <c r="BC916">
        <v>0.1</v>
      </c>
      <c r="BD916">
        <v>6.1</v>
      </c>
      <c r="BE916">
        <v>2.7</v>
      </c>
      <c r="BF916">
        <v>253.7</v>
      </c>
      <c r="BG916" t="s">
        <v>148</v>
      </c>
      <c r="BH916" t="s">
        <v>184</v>
      </c>
      <c r="BI916" t="s">
        <v>192</v>
      </c>
      <c r="BK916">
        <v>8</v>
      </c>
    </row>
    <row r="917" spans="1:63" ht="18.75" x14ac:dyDescent="0.25">
      <c r="A917">
        <v>2021</v>
      </c>
      <c r="B917">
        <v>2</v>
      </c>
      <c r="C917" s="289">
        <v>44252</v>
      </c>
      <c r="D917">
        <v>32</v>
      </c>
      <c r="E917">
        <v>92</v>
      </c>
      <c r="F917">
        <v>7</v>
      </c>
      <c r="G917" t="s">
        <v>205</v>
      </c>
      <c r="H917" t="s">
        <v>206</v>
      </c>
      <c r="I917" t="s">
        <v>144</v>
      </c>
      <c r="J917">
        <v>2</v>
      </c>
      <c r="K917">
        <v>3</v>
      </c>
      <c r="L917">
        <v>361</v>
      </c>
      <c r="M917">
        <v>335.73</v>
      </c>
      <c r="N917">
        <v>386.27</v>
      </c>
      <c r="P917">
        <v>361</v>
      </c>
      <c r="Q917">
        <v>350</v>
      </c>
      <c r="R917">
        <v>355</v>
      </c>
      <c r="S917">
        <v>364</v>
      </c>
      <c r="T917">
        <v>101</v>
      </c>
      <c r="U917">
        <v>102</v>
      </c>
      <c r="V917">
        <v>392</v>
      </c>
      <c r="W917">
        <v>380</v>
      </c>
      <c r="X917">
        <v>375</v>
      </c>
      <c r="Y917">
        <v>379</v>
      </c>
      <c r="Z917">
        <v>365</v>
      </c>
      <c r="AA917">
        <v>100</v>
      </c>
      <c r="AB917">
        <v>99</v>
      </c>
      <c r="AJ917">
        <v>369</v>
      </c>
      <c r="AK917">
        <v>74</v>
      </c>
      <c r="AL917">
        <v>97</v>
      </c>
      <c r="AM917">
        <v>72</v>
      </c>
      <c r="AN917">
        <v>101</v>
      </c>
      <c r="AO917">
        <v>10</v>
      </c>
      <c r="AP917">
        <v>6</v>
      </c>
      <c r="AQ917">
        <v>5</v>
      </c>
      <c r="AX917">
        <v>21</v>
      </c>
      <c r="AY917">
        <v>1661</v>
      </c>
      <c r="AZ917">
        <v>1.4999999999999999E-2</v>
      </c>
      <c r="BA917">
        <v>1.2999999999999999E-2</v>
      </c>
      <c r="BB917">
        <v>1</v>
      </c>
      <c r="BC917">
        <v>0.1</v>
      </c>
      <c r="BD917">
        <v>4.5999999999999996</v>
      </c>
      <c r="BE917">
        <v>7.7</v>
      </c>
      <c r="BF917">
        <v>612.9</v>
      </c>
      <c r="BG917" t="s">
        <v>148</v>
      </c>
      <c r="BH917" t="s">
        <v>149</v>
      </c>
      <c r="BI917" t="s">
        <v>207</v>
      </c>
      <c r="BJ917" t="s">
        <v>208</v>
      </c>
      <c r="BK917">
        <v>8</v>
      </c>
    </row>
    <row r="918" spans="1:63" ht="18.75" x14ac:dyDescent="0.25">
      <c r="A918">
        <v>2021</v>
      </c>
      <c r="B918">
        <v>2</v>
      </c>
      <c r="C918" s="289">
        <v>44252</v>
      </c>
      <c r="D918">
        <v>32</v>
      </c>
      <c r="E918">
        <v>93</v>
      </c>
      <c r="F918">
        <v>7</v>
      </c>
      <c r="G918" t="s">
        <v>209</v>
      </c>
      <c r="H918" t="s">
        <v>210</v>
      </c>
      <c r="I918" t="s">
        <v>144</v>
      </c>
      <c r="J918">
        <v>2</v>
      </c>
      <c r="K918">
        <v>3</v>
      </c>
      <c r="L918">
        <v>59</v>
      </c>
      <c r="M918">
        <v>54.87</v>
      </c>
      <c r="N918">
        <v>63.13</v>
      </c>
      <c r="P918">
        <v>57</v>
      </c>
      <c r="Q918">
        <v>59</v>
      </c>
      <c r="R918">
        <v>62</v>
      </c>
      <c r="S918">
        <v>60</v>
      </c>
      <c r="T918">
        <v>101</v>
      </c>
      <c r="U918">
        <v>102</v>
      </c>
      <c r="V918">
        <v>70</v>
      </c>
      <c r="W918">
        <v>63</v>
      </c>
      <c r="X918">
        <v>60</v>
      </c>
      <c r="Y918">
        <v>62</v>
      </c>
      <c r="Z918">
        <v>60</v>
      </c>
      <c r="AA918">
        <v>100</v>
      </c>
      <c r="AB918">
        <v>99</v>
      </c>
      <c r="AJ918">
        <v>61.4</v>
      </c>
      <c r="AK918">
        <v>74</v>
      </c>
      <c r="AL918">
        <v>97</v>
      </c>
      <c r="AM918">
        <v>72</v>
      </c>
      <c r="AN918">
        <v>101</v>
      </c>
      <c r="AO918">
        <v>10</v>
      </c>
      <c r="AP918">
        <v>6</v>
      </c>
      <c r="AQ918">
        <v>12</v>
      </c>
      <c r="AX918">
        <v>28</v>
      </c>
      <c r="AY918">
        <v>1594</v>
      </c>
      <c r="AZ918">
        <v>1.4999999999999999E-2</v>
      </c>
      <c r="BA918">
        <v>1.7999999999999999E-2</v>
      </c>
      <c r="BC918">
        <v>0.5</v>
      </c>
      <c r="BD918">
        <v>27</v>
      </c>
      <c r="BE918">
        <v>1.7</v>
      </c>
      <c r="BF918">
        <v>97.9</v>
      </c>
      <c r="BG918" t="s">
        <v>148</v>
      </c>
      <c r="BH918" t="s">
        <v>149</v>
      </c>
      <c r="BI918" t="s">
        <v>211</v>
      </c>
      <c r="BJ918" t="s">
        <v>208</v>
      </c>
      <c r="BK918">
        <v>8</v>
      </c>
    </row>
    <row r="919" spans="1:63" ht="18.75" x14ac:dyDescent="0.25">
      <c r="A919">
        <v>2021</v>
      </c>
      <c r="B919">
        <v>2</v>
      </c>
      <c r="C919" s="289">
        <v>44252</v>
      </c>
      <c r="D919">
        <v>10</v>
      </c>
      <c r="E919">
        <v>24</v>
      </c>
      <c r="F919">
        <v>8</v>
      </c>
      <c r="G919" t="s">
        <v>352</v>
      </c>
      <c r="H919" t="s">
        <v>353</v>
      </c>
      <c r="I919" t="s">
        <v>144</v>
      </c>
      <c r="J919">
        <v>4</v>
      </c>
      <c r="K919">
        <v>2</v>
      </c>
      <c r="L919">
        <v>166</v>
      </c>
      <c r="M919">
        <v>154.38</v>
      </c>
      <c r="N919">
        <v>177.62</v>
      </c>
      <c r="P919">
        <v>159</v>
      </c>
      <c r="Q919">
        <v>164</v>
      </c>
      <c r="T919">
        <v>121</v>
      </c>
      <c r="AJ919">
        <v>161.5</v>
      </c>
      <c r="AK919">
        <v>145</v>
      </c>
      <c r="AL919">
        <v>99</v>
      </c>
      <c r="AM919">
        <v>119</v>
      </c>
      <c r="AN919">
        <v>121</v>
      </c>
      <c r="AO919">
        <v>4</v>
      </c>
      <c r="AP919">
        <v>2</v>
      </c>
      <c r="AQ919">
        <v>2</v>
      </c>
      <c r="AX919">
        <v>8</v>
      </c>
      <c r="AY919">
        <v>392</v>
      </c>
      <c r="AZ919">
        <v>1.4999999999999999E-2</v>
      </c>
      <c r="BA919">
        <v>0.02</v>
      </c>
      <c r="BC919">
        <v>0</v>
      </c>
      <c r="BD919">
        <v>2.4</v>
      </c>
      <c r="BE919">
        <v>1.3</v>
      </c>
      <c r="BF919">
        <v>63.3</v>
      </c>
      <c r="BG919" t="s">
        <v>148</v>
      </c>
      <c r="BH919" t="s">
        <v>149</v>
      </c>
      <c r="BI919" t="s">
        <v>354</v>
      </c>
      <c r="BJ919" t="s">
        <v>208</v>
      </c>
      <c r="BK919">
        <v>8</v>
      </c>
    </row>
    <row r="920" spans="1:63" ht="18.75" x14ac:dyDescent="0.25">
      <c r="A920">
        <v>2021</v>
      </c>
      <c r="B920">
        <v>2</v>
      </c>
      <c r="C920" s="289">
        <v>44252</v>
      </c>
      <c r="D920">
        <v>10</v>
      </c>
      <c r="E920">
        <v>25</v>
      </c>
      <c r="F920">
        <v>8</v>
      </c>
      <c r="G920" t="s">
        <v>355</v>
      </c>
      <c r="H920" t="s">
        <v>356</v>
      </c>
      <c r="I920" t="s">
        <v>144</v>
      </c>
      <c r="J920">
        <v>4</v>
      </c>
      <c r="K920">
        <v>2</v>
      </c>
      <c r="L920">
        <v>162</v>
      </c>
      <c r="M920">
        <v>150.66</v>
      </c>
      <c r="N920">
        <v>173.34</v>
      </c>
      <c r="P920">
        <v>162</v>
      </c>
      <c r="Q920">
        <v>151</v>
      </c>
      <c r="T920">
        <v>121</v>
      </c>
      <c r="AJ920">
        <v>156.5</v>
      </c>
      <c r="AK920">
        <v>145</v>
      </c>
      <c r="AL920">
        <v>99</v>
      </c>
      <c r="AM920">
        <v>119</v>
      </c>
      <c r="AN920">
        <v>121</v>
      </c>
      <c r="AO920">
        <v>2</v>
      </c>
      <c r="AP920">
        <v>4</v>
      </c>
      <c r="AQ920">
        <v>2</v>
      </c>
      <c r="AX920">
        <v>8</v>
      </c>
      <c r="AY920">
        <v>392</v>
      </c>
      <c r="AZ920">
        <v>1.4999999999999999E-2</v>
      </c>
      <c r="BA920">
        <v>0.02</v>
      </c>
      <c r="BC920">
        <v>0</v>
      </c>
      <c r="BD920">
        <v>2.4</v>
      </c>
      <c r="BE920">
        <v>1.3</v>
      </c>
      <c r="BF920">
        <v>61.3</v>
      </c>
      <c r="BG920" t="s">
        <v>148</v>
      </c>
      <c r="BH920" t="s">
        <v>149</v>
      </c>
      <c r="BI920" t="s">
        <v>357</v>
      </c>
      <c r="BJ920" t="s">
        <v>208</v>
      </c>
      <c r="BK920">
        <v>8</v>
      </c>
    </row>
    <row r="921" spans="1:63" ht="18.75" hidden="1" x14ac:dyDescent="0.25">
      <c r="A921">
        <v>2021</v>
      </c>
      <c r="B921">
        <v>2</v>
      </c>
      <c r="C921" s="289">
        <v>44252</v>
      </c>
      <c r="D921">
        <v>416</v>
      </c>
      <c r="E921">
        <v>659</v>
      </c>
      <c r="F921">
        <v>8</v>
      </c>
      <c r="G921" t="s">
        <v>427</v>
      </c>
      <c r="H921" t="s">
        <v>428</v>
      </c>
      <c r="I921" t="s">
        <v>144</v>
      </c>
      <c r="J921">
        <v>2</v>
      </c>
      <c r="K921">
        <v>1</v>
      </c>
      <c r="L921">
        <v>301</v>
      </c>
      <c r="M921">
        <v>283.24099999999999</v>
      </c>
      <c r="N921">
        <v>322.37099999999998</v>
      </c>
      <c r="V921">
        <v>376</v>
      </c>
      <c r="W921">
        <v>315</v>
      </c>
      <c r="X921">
        <v>312</v>
      </c>
      <c r="Y921">
        <v>330</v>
      </c>
      <c r="Z921">
        <v>313</v>
      </c>
      <c r="AA921">
        <v>110</v>
      </c>
      <c r="AB921">
        <v>105</v>
      </c>
      <c r="AJ921">
        <v>329.2</v>
      </c>
      <c r="AK921">
        <v>40</v>
      </c>
      <c r="AL921">
        <v>180</v>
      </c>
      <c r="AM921">
        <v>67</v>
      </c>
      <c r="AN921">
        <v>108</v>
      </c>
      <c r="AO921">
        <v>6</v>
      </c>
      <c r="AQ921">
        <v>1</v>
      </c>
      <c r="AX921">
        <v>7</v>
      </c>
      <c r="AY921">
        <v>7</v>
      </c>
      <c r="AZ921">
        <v>1.4999999999999999E-2</v>
      </c>
      <c r="BA921">
        <v>1</v>
      </c>
      <c r="BC921">
        <v>0</v>
      </c>
      <c r="BD921">
        <v>0</v>
      </c>
      <c r="BE921">
        <v>2.2999999999999998</v>
      </c>
      <c r="BF921">
        <v>2.2999999999999998</v>
      </c>
      <c r="BG921" t="s">
        <v>153</v>
      </c>
      <c r="BH921" t="s">
        <v>154</v>
      </c>
      <c r="BI921" t="s">
        <v>429</v>
      </c>
      <c r="BJ921" t="s">
        <v>156</v>
      </c>
      <c r="BK921">
        <v>8</v>
      </c>
    </row>
    <row r="922" spans="1:63" ht="18.75" hidden="1" x14ac:dyDescent="0.25">
      <c r="A922">
        <v>2021</v>
      </c>
      <c r="B922">
        <v>2</v>
      </c>
      <c r="C922" s="289">
        <v>44252</v>
      </c>
      <c r="D922">
        <v>3</v>
      </c>
      <c r="E922">
        <v>10</v>
      </c>
      <c r="F922">
        <v>25</v>
      </c>
      <c r="G922" t="s">
        <v>363</v>
      </c>
      <c r="H922" t="s">
        <v>364</v>
      </c>
      <c r="I922" t="s">
        <v>360</v>
      </c>
      <c r="J922">
        <v>2</v>
      </c>
      <c r="K922">
        <v>2</v>
      </c>
      <c r="L922">
        <v>48.662500000000001</v>
      </c>
      <c r="M922">
        <v>45.256124999999997</v>
      </c>
      <c r="N922">
        <v>52.068874999999998</v>
      </c>
      <c r="P922">
        <v>53</v>
      </c>
      <c r="Q922">
        <v>48</v>
      </c>
      <c r="R922">
        <v>47</v>
      </c>
      <c r="S922">
        <v>51</v>
      </c>
      <c r="T922">
        <v>71</v>
      </c>
      <c r="U922">
        <v>71</v>
      </c>
      <c r="V922">
        <v>60</v>
      </c>
      <c r="W922">
        <v>49</v>
      </c>
      <c r="X922">
        <v>52</v>
      </c>
      <c r="Y922">
        <v>50</v>
      </c>
      <c r="Z922">
        <v>56</v>
      </c>
      <c r="AA922">
        <v>93</v>
      </c>
      <c r="AB922">
        <v>90</v>
      </c>
      <c r="AJ922">
        <v>51.8</v>
      </c>
      <c r="AK922">
        <v>47</v>
      </c>
      <c r="AL922">
        <v>154</v>
      </c>
      <c r="AM922">
        <v>89</v>
      </c>
      <c r="AN922">
        <v>81</v>
      </c>
      <c r="AO922">
        <v>16</v>
      </c>
      <c r="AP922">
        <v>11</v>
      </c>
      <c r="AQ922">
        <v>7</v>
      </c>
      <c r="AS922">
        <v>2</v>
      </c>
      <c r="AX922">
        <v>36</v>
      </c>
      <c r="AY922">
        <v>1236</v>
      </c>
      <c r="AZ922">
        <v>0.02</v>
      </c>
      <c r="BA922">
        <v>2.9000000000000001E-2</v>
      </c>
      <c r="BC922">
        <v>0.7</v>
      </c>
      <c r="BD922">
        <v>25.4</v>
      </c>
      <c r="BE922">
        <v>1.9</v>
      </c>
      <c r="BF922">
        <v>64</v>
      </c>
      <c r="BG922" t="s">
        <v>361</v>
      </c>
      <c r="BH922" t="s">
        <v>362</v>
      </c>
      <c r="BK922">
        <v>8</v>
      </c>
    </row>
    <row r="923" spans="1:63" x14ac:dyDescent="0.25">
      <c r="A923">
        <v>2021</v>
      </c>
      <c r="B923">
        <v>2</v>
      </c>
      <c r="C923" s="289">
        <v>44252</v>
      </c>
      <c r="D923">
        <v>256</v>
      </c>
      <c r="E923">
        <v>180</v>
      </c>
      <c r="F923">
        <v>34</v>
      </c>
      <c r="G923" t="s">
        <v>317</v>
      </c>
      <c r="H923" t="s">
        <v>318</v>
      </c>
      <c r="I923" t="s">
        <v>159</v>
      </c>
      <c r="J923">
        <v>8</v>
      </c>
      <c r="K923">
        <v>1</v>
      </c>
      <c r="L923">
        <v>32</v>
      </c>
      <c r="M923">
        <v>29.76</v>
      </c>
      <c r="N923">
        <v>34.24</v>
      </c>
      <c r="AK923">
        <v>168</v>
      </c>
      <c r="AL923">
        <v>171</v>
      </c>
      <c r="AY923">
        <v>400</v>
      </c>
      <c r="AZ923">
        <v>0.02</v>
      </c>
      <c r="BD923">
        <v>12.5</v>
      </c>
      <c r="BG923" t="s">
        <v>148</v>
      </c>
      <c r="BH923" t="s">
        <v>187</v>
      </c>
      <c r="BI923" t="s">
        <v>319</v>
      </c>
      <c r="BK923">
        <v>8</v>
      </c>
    </row>
    <row r="924" spans="1:63" ht="18.75" x14ac:dyDescent="0.25">
      <c r="A924">
        <v>2021</v>
      </c>
      <c r="B924">
        <v>2</v>
      </c>
      <c r="C924" s="289">
        <v>44252</v>
      </c>
      <c r="D924">
        <v>4</v>
      </c>
      <c r="E924">
        <v>11</v>
      </c>
      <c r="F924">
        <v>48</v>
      </c>
      <c r="G924" t="s">
        <v>193</v>
      </c>
      <c r="H924" t="s">
        <v>194</v>
      </c>
      <c r="I924" t="s">
        <v>191</v>
      </c>
      <c r="J924">
        <v>2</v>
      </c>
      <c r="K924">
        <v>2</v>
      </c>
      <c r="L924">
        <v>212</v>
      </c>
      <c r="M924">
        <v>197.16</v>
      </c>
      <c r="N924">
        <v>226.84</v>
      </c>
      <c r="R924">
        <v>206</v>
      </c>
      <c r="S924">
        <v>208</v>
      </c>
      <c r="U924">
        <v>130</v>
      </c>
      <c r="V924">
        <v>225</v>
      </c>
      <c r="W924">
        <v>233</v>
      </c>
      <c r="X924">
        <v>228</v>
      </c>
      <c r="Y924">
        <v>209</v>
      </c>
      <c r="Z924">
        <v>213</v>
      </c>
      <c r="AA924">
        <v>130</v>
      </c>
      <c r="AB924">
        <v>128</v>
      </c>
      <c r="AJ924">
        <v>217.4</v>
      </c>
      <c r="AK924">
        <v>37</v>
      </c>
      <c r="AL924">
        <v>195</v>
      </c>
      <c r="AM924">
        <v>56</v>
      </c>
      <c r="AN924">
        <v>129</v>
      </c>
      <c r="AO924">
        <v>4</v>
      </c>
      <c r="AP924">
        <v>2</v>
      </c>
      <c r="AQ924">
        <v>6</v>
      </c>
      <c r="AX924">
        <v>12</v>
      </c>
      <c r="AY924">
        <v>932</v>
      </c>
      <c r="AZ924">
        <v>0.02</v>
      </c>
      <c r="BA924">
        <v>1.2999999999999999E-2</v>
      </c>
      <c r="BB924">
        <v>1</v>
      </c>
      <c r="BC924">
        <v>0.1</v>
      </c>
      <c r="BD924">
        <v>4.4000000000000004</v>
      </c>
      <c r="BE924">
        <v>2.6</v>
      </c>
      <c r="BF924">
        <v>202.6</v>
      </c>
      <c r="BG924" t="s">
        <v>148</v>
      </c>
      <c r="BH924" t="s">
        <v>187</v>
      </c>
      <c r="BI924" t="s">
        <v>195</v>
      </c>
      <c r="BK924">
        <v>8</v>
      </c>
    </row>
    <row r="925" spans="1:63" ht="18.75" x14ac:dyDescent="0.25">
      <c r="A925">
        <v>2021</v>
      </c>
      <c r="B925">
        <v>2</v>
      </c>
      <c r="C925" s="289">
        <v>44252</v>
      </c>
      <c r="D925">
        <v>4</v>
      </c>
      <c r="E925">
        <v>12</v>
      </c>
      <c r="F925">
        <v>48</v>
      </c>
      <c r="G925" t="s">
        <v>196</v>
      </c>
      <c r="H925" t="s">
        <v>197</v>
      </c>
      <c r="I925" t="s">
        <v>191</v>
      </c>
      <c r="J925">
        <v>2</v>
      </c>
      <c r="K925">
        <v>2</v>
      </c>
      <c r="L925">
        <v>212</v>
      </c>
      <c r="M925">
        <v>197.16</v>
      </c>
      <c r="N925">
        <v>226.84</v>
      </c>
      <c r="R925">
        <v>204</v>
      </c>
      <c r="S925">
        <v>208</v>
      </c>
      <c r="U925">
        <v>130</v>
      </c>
      <c r="V925">
        <v>205</v>
      </c>
      <c r="W925">
        <v>230</v>
      </c>
      <c r="X925">
        <v>215</v>
      </c>
      <c r="Y925">
        <v>203</v>
      </c>
      <c r="Z925">
        <v>207</v>
      </c>
      <c r="AA925">
        <v>130</v>
      </c>
      <c r="AB925">
        <v>128</v>
      </c>
      <c r="AJ925">
        <v>210.3</v>
      </c>
      <c r="AK925">
        <v>37</v>
      </c>
      <c r="AL925">
        <v>195</v>
      </c>
      <c r="AM925">
        <v>56</v>
      </c>
      <c r="AN925">
        <v>129</v>
      </c>
      <c r="AO925">
        <v>5</v>
      </c>
      <c r="AP925">
        <v>1</v>
      </c>
      <c r="AQ925">
        <v>4</v>
      </c>
      <c r="AX925">
        <v>10</v>
      </c>
      <c r="AY925">
        <v>930</v>
      </c>
      <c r="AZ925">
        <v>0.02</v>
      </c>
      <c r="BA925">
        <v>1.0999999999999999E-2</v>
      </c>
      <c r="BB925">
        <v>1</v>
      </c>
      <c r="BC925">
        <v>0</v>
      </c>
      <c r="BD925">
        <v>4.4000000000000004</v>
      </c>
      <c r="BE925">
        <v>2.1</v>
      </c>
      <c r="BF925">
        <v>195.6</v>
      </c>
      <c r="BG925" t="s">
        <v>148</v>
      </c>
      <c r="BH925" t="s">
        <v>187</v>
      </c>
      <c r="BI925" t="s">
        <v>198</v>
      </c>
      <c r="BK925">
        <v>8</v>
      </c>
    </row>
    <row r="926" spans="1:63" ht="18.75" x14ac:dyDescent="0.25">
      <c r="A926">
        <v>2021</v>
      </c>
      <c r="B926">
        <v>2</v>
      </c>
      <c r="C926" s="289">
        <v>44252</v>
      </c>
      <c r="D926">
        <v>334</v>
      </c>
      <c r="E926">
        <v>254</v>
      </c>
      <c r="F926">
        <v>49</v>
      </c>
      <c r="G926" t="s">
        <v>189</v>
      </c>
      <c r="H926" t="s">
        <v>190</v>
      </c>
      <c r="I926" t="s">
        <v>191</v>
      </c>
      <c r="J926">
        <v>4</v>
      </c>
      <c r="K926">
        <v>2</v>
      </c>
      <c r="L926">
        <v>203</v>
      </c>
      <c r="M926">
        <v>188.79</v>
      </c>
      <c r="N926">
        <v>217.21</v>
      </c>
      <c r="P926">
        <v>213</v>
      </c>
      <c r="Q926">
        <v>192</v>
      </c>
      <c r="R926">
        <v>199</v>
      </c>
      <c r="S926">
        <v>201</v>
      </c>
      <c r="T926">
        <v>143</v>
      </c>
      <c r="U926">
        <v>138</v>
      </c>
      <c r="V926">
        <v>217</v>
      </c>
      <c r="W926">
        <v>213</v>
      </c>
      <c r="X926">
        <v>211</v>
      </c>
      <c r="Y926">
        <v>205</v>
      </c>
      <c r="Z926">
        <v>209</v>
      </c>
      <c r="AA926">
        <v>137</v>
      </c>
      <c r="AB926">
        <v>135</v>
      </c>
      <c r="AJ926">
        <v>206.7</v>
      </c>
      <c r="AK926">
        <v>88</v>
      </c>
      <c r="AL926">
        <v>164</v>
      </c>
      <c r="AM926">
        <v>104</v>
      </c>
      <c r="AN926">
        <v>138</v>
      </c>
      <c r="AO926">
        <v>7</v>
      </c>
      <c r="AP926">
        <v>4</v>
      </c>
      <c r="AQ926">
        <v>8</v>
      </c>
      <c r="AX926">
        <v>19</v>
      </c>
      <c r="AY926">
        <v>2269</v>
      </c>
      <c r="AZ926">
        <v>0.02</v>
      </c>
      <c r="BA926">
        <v>8.0000000000000002E-3</v>
      </c>
      <c r="BB926">
        <v>1</v>
      </c>
      <c r="BC926">
        <v>0.1</v>
      </c>
      <c r="BD926">
        <v>11.2</v>
      </c>
      <c r="BE926">
        <v>3.9</v>
      </c>
      <c r="BF926">
        <v>469</v>
      </c>
      <c r="BG926" t="s">
        <v>148</v>
      </c>
      <c r="BH926" t="s">
        <v>184</v>
      </c>
      <c r="BI926" t="s">
        <v>192</v>
      </c>
      <c r="BK926">
        <v>8</v>
      </c>
    </row>
    <row r="927" spans="1:63" ht="18.75" hidden="1" x14ac:dyDescent="0.25">
      <c r="A927">
        <v>2021</v>
      </c>
      <c r="B927">
        <v>3</v>
      </c>
      <c r="C927" s="289">
        <v>44255</v>
      </c>
      <c r="D927">
        <v>382</v>
      </c>
      <c r="E927">
        <v>449</v>
      </c>
      <c r="F927">
        <v>2</v>
      </c>
      <c r="G927" t="s">
        <v>272</v>
      </c>
      <c r="H927" t="s">
        <v>273</v>
      </c>
      <c r="I927" t="s">
        <v>144</v>
      </c>
      <c r="J927">
        <v>3</v>
      </c>
      <c r="K927">
        <v>1</v>
      </c>
      <c r="L927">
        <v>46</v>
      </c>
      <c r="M927">
        <v>40.985999999999997</v>
      </c>
      <c r="N927">
        <v>50.048000000000002</v>
      </c>
      <c r="P927">
        <v>43</v>
      </c>
      <c r="Q927">
        <v>45</v>
      </c>
      <c r="R927">
        <v>42</v>
      </c>
      <c r="S927">
        <v>51</v>
      </c>
      <c r="T927">
        <v>89</v>
      </c>
      <c r="U927">
        <v>85</v>
      </c>
      <c r="V927">
        <v>45</v>
      </c>
      <c r="W927">
        <v>43</v>
      </c>
      <c r="X927">
        <v>45</v>
      </c>
      <c r="Y927">
        <v>45</v>
      </c>
      <c r="Z927">
        <v>47</v>
      </c>
      <c r="AA927">
        <v>89</v>
      </c>
      <c r="AB927">
        <v>89</v>
      </c>
      <c r="AJ927">
        <v>45.1</v>
      </c>
      <c r="AK927">
        <v>108</v>
      </c>
      <c r="AL927">
        <v>100</v>
      </c>
      <c r="AM927">
        <v>123</v>
      </c>
      <c r="AN927">
        <v>88</v>
      </c>
      <c r="AO927">
        <v>8</v>
      </c>
      <c r="AP927">
        <v>13</v>
      </c>
      <c r="AQ927">
        <v>11</v>
      </c>
      <c r="AS927">
        <v>5</v>
      </c>
      <c r="AX927">
        <v>37</v>
      </c>
      <c r="AY927">
        <v>2377</v>
      </c>
      <c r="AZ927">
        <v>1.4999999999999999E-2</v>
      </c>
      <c r="BA927">
        <v>1.6E-2</v>
      </c>
      <c r="BC927">
        <v>0.8</v>
      </c>
      <c r="BD927">
        <v>51.7</v>
      </c>
      <c r="BE927">
        <v>1.7</v>
      </c>
      <c r="BF927">
        <v>107.2</v>
      </c>
      <c r="BG927" t="s">
        <v>153</v>
      </c>
      <c r="BH927" t="s">
        <v>154</v>
      </c>
      <c r="BI927" t="s">
        <v>274</v>
      </c>
      <c r="BJ927" t="s">
        <v>156</v>
      </c>
      <c r="BK927">
        <v>8</v>
      </c>
    </row>
    <row r="928" spans="1:63" ht="18.75" hidden="1" x14ac:dyDescent="0.25">
      <c r="A928">
        <v>2021</v>
      </c>
      <c r="B928">
        <v>3</v>
      </c>
      <c r="C928" s="289">
        <v>44255</v>
      </c>
      <c r="D928">
        <v>18</v>
      </c>
      <c r="E928">
        <v>49</v>
      </c>
      <c r="F928">
        <v>3</v>
      </c>
      <c r="G928" t="s">
        <v>275</v>
      </c>
      <c r="H928" t="s">
        <v>276</v>
      </c>
      <c r="I928" t="s">
        <v>165</v>
      </c>
      <c r="J928">
        <v>2</v>
      </c>
      <c r="K928">
        <v>3</v>
      </c>
      <c r="L928">
        <v>100</v>
      </c>
      <c r="M928">
        <v>95.5</v>
      </c>
      <c r="N928">
        <v>104.5</v>
      </c>
      <c r="P928">
        <v>111</v>
      </c>
      <c r="T928">
        <v>104</v>
      </c>
      <c r="AJ928">
        <v>111</v>
      </c>
      <c r="AK928">
        <v>101</v>
      </c>
      <c r="AL928">
        <v>107</v>
      </c>
      <c r="AM928">
        <v>69</v>
      </c>
      <c r="AN928">
        <v>104</v>
      </c>
      <c r="AO928">
        <v>5</v>
      </c>
      <c r="AQ928">
        <v>1</v>
      </c>
      <c r="AX928">
        <v>6</v>
      </c>
      <c r="AY928">
        <v>1182</v>
      </c>
      <c r="AZ928">
        <v>1.4999999999999999E-2</v>
      </c>
      <c r="BA928">
        <v>5.0000000000000001E-3</v>
      </c>
      <c r="BB928">
        <v>1</v>
      </c>
      <c r="BC928">
        <v>0.1</v>
      </c>
      <c r="BD928">
        <v>11.8</v>
      </c>
      <c r="BE928">
        <v>0.7</v>
      </c>
      <c r="BF928">
        <v>131.19999999999999</v>
      </c>
      <c r="BG928" t="s">
        <v>153</v>
      </c>
      <c r="BH928" t="s">
        <v>154</v>
      </c>
      <c r="BI928" t="s">
        <v>277</v>
      </c>
      <c r="BJ928" t="s">
        <v>167</v>
      </c>
      <c r="BK928">
        <v>8</v>
      </c>
    </row>
    <row r="929" spans="1:63" ht="18.75" hidden="1" x14ac:dyDescent="0.25">
      <c r="A929">
        <v>2021</v>
      </c>
      <c r="B929">
        <v>3</v>
      </c>
      <c r="C929" s="289">
        <v>44255</v>
      </c>
      <c r="D929">
        <v>18</v>
      </c>
      <c r="E929">
        <v>50</v>
      </c>
      <c r="F929">
        <v>3</v>
      </c>
      <c r="G929" t="s">
        <v>278</v>
      </c>
      <c r="H929" t="s">
        <v>279</v>
      </c>
      <c r="I929" t="s">
        <v>165</v>
      </c>
      <c r="J929">
        <v>2</v>
      </c>
      <c r="K929">
        <v>3</v>
      </c>
      <c r="L929">
        <v>54</v>
      </c>
      <c r="M929">
        <v>51.57</v>
      </c>
      <c r="N929">
        <v>56.43</v>
      </c>
      <c r="P929">
        <v>63</v>
      </c>
      <c r="T929">
        <v>104</v>
      </c>
      <c r="AJ929">
        <v>63</v>
      </c>
      <c r="AK929">
        <v>101</v>
      </c>
      <c r="AL929">
        <v>107</v>
      </c>
      <c r="AM929">
        <v>69</v>
      </c>
      <c r="AN929">
        <v>104</v>
      </c>
      <c r="AO929">
        <v>3</v>
      </c>
      <c r="AQ929">
        <v>4</v>
      </c>
      <c r="AX929">
        <v>7</v>
      </c>
      <c r="AY929">
        <v>1183</v>
      </c>
      <c r="AZ929">
        <v>1.4999999999999999E-2</v>
      </c>
      <c r="BA929">
        <v>6.0000000000000001E-3</v>
      </c>
      <c r="BB929">
        <v>1</v>
      </c>
      <c r="BC929">
        <v>0.1</v>
      </c>
      <c r="BD929">
        <v>21.9</v>
      </c>
      <c r="BE929">
        <v>0.4</v>
      </c>
      <c r="BF929">
        <v>74.5</v>
      </c>
      <c r="BG929" t="s">
        <v>153</v>
      </c>
      <c r="BH929" t="s">
        <v>154</v>
      </c>
      <c r="BI929" t="s">
        <v>280</v>
      </c>
      <c r="BJ929" t="s">
        <v>167</v>
      </c>
      <c r="BK929">
        <v>8</v>
      </c>
    </row>
    <row r="930" spans="1:63" ht="18.75" hidden="1" x14ac:dyDescent="0.25">
      <c r="A930">
        <v>2021</v>
      </c>
      <c r="B930">
        <v>3</v>
      </c>
      <c r="C930" s="289">
        <v>44255</v>
      </c>
      <c r="D930">
        <v>376</v>
      </c>
      <c r="E930">
        <v>438</v>
      </c>
      <c r="F930">
        <v>3</v>
      </c>
      <c r="G930" t="s">
        <v>151</v>
      </c>
      <c r="H930" t="s">
        <v>152</v>
      </c>
      <c r="I930" t="s">
        <v>144</v>
      </c>
      <c r="J930">
        <v>3</v>
      </c>
      <c r="K930">
        <v>2</v>
      </c>
      <c r="L930">
        <v>336</v>
      </c>
      <c r="M930">
        <v>316.17599999999999</v>
      </c>
      <c r="N930">
        <v>359.85599999999999</v>
      </c>
      <c r="R930">
        <v>357</v>
      </c>
      <c r="S930">
        <v>347</v>
      </c>
      <c r="U930">
        <v>140</v>
      </c>
      <c r="V930">
        <v>338</v>
      </c>
      <c r="W930">
        <v>349</v>
      </c>
      <c r="X930">
        <v>337</v>
      </c>
      <c r="Y930">
        <v>338</v>
      </c>
      <c r="Z930">
        <v>351</v>
      </c>
      <c r="AA930">
        <v>128</v>
      </c>
      <c r="AB930">
        <v>125</v>
      </c>
      <c r="AJ930">
        <v>345.3</v>
      </c>
      <c r="AK930">
        <v>67</v>
      </c>
      <c r="AL930">
        <v>161</v>
      </c>
      <c r="AM930">
        <v>82</v>
      </c>
      <c r="AN930">
        <v>131</v>
      </c>
      <c r="AO930">
        <v>7</v>
      </c>
      <c r="AP930">
        <v>3</v>
      </c>
      <c r="AQ930">
        <v>5</v>
      </c>
      <c r="AS930">
        <v>2</v>
      </c>
      <c r="AX930">
        <v>17</v>
      </c>
      <c r="AY930">
        <v>209</v>
      </c>
      <c r="AZ930">
        <v>1.4999999999999999E-2</v>
      </c>
      <c r="BA930">
        <v>8.1000000000000003E-2</v>
      </c>
      <c r="BC930">
        <v>0.1</v>
      </c>
      <c r="BD930">
        <v>0.6</v>
      </c>
      <c r="BE930">
        <v>5.9</v>
      </c>
      <c r="BF930">
        <v>72.2</v>
      </c>
      <c r="BG930" t="s">
        <v>153</v>
      </c>
      <c r="BH930" t="s">
        <v>154</v>
      </c>
      <c r="BI930" t="s">
        <v>155</v>
      </c>
      <c r="BJ930" t="s">
        <v>156</v>
      </c>
      <c r="BK930">
        <v>8</v>
      </c>
    </row>
    <row r="931" spans="1:63" ht="18.75" hidden="1" x14ac:dyDescent="0.25">
      <c r="A931">
        <v>2021</v>
      </c>
      <c r="B931">
        <v>3</v>
      </c>
      <c r="C931" s="289">
        <v>44255</v>
      </c>
      <c r="D931">
        <v>1</v>
      </c>
      <c r="E931">
        <v>1</v>
      </c>
      <c r="F931">
        <v>4</v>
      </c>
      <c r="G931" t="s">
        <v>328</v>
      </c>
      <c r="H931" t="s">
        <v>329</v>
      </c>
      <c r="I931" t="s">
        <v>144</v>
      </c>
      <c r="J931">
        <v>3</v>
      </c>
      <c r="K931">
        <v>2</v>
      </c>
      <c r="L931">
        <v>111</v>
      </c>
      <c r="M931">
        <v>103.23</v>
      </c>
      <c r="N931">
        <v>118.77</v>
      </c>
      <c r="P931">
        <v>118</v>
      </c>
      <c r="Q931">
        <v>116</v>
      </c>
      <c r="R931">
        <v>117</v>
      </c>
      <c r="S931">
        <v>113</v>
      </c>
      <c r="T931">
        <v>90</v>
      </c>
      <c r="U931">
        <v>95</v>
      </c>
      <c r="V931">
        <v>112</v>
      </c>
      <c r="W931">
        <v>108</v>
      </c>
      <c r="X931">
        <v>110</v>
      </c>
      <c r="Y931">
        <v>112</v>
      </c>
      <c r="Z931">
        <v>108</v>
      </c>
      <c r="AA931">
        <v>93</v>
      </c>
      <c r="AB931">
        <v>92</v>
      </c>
      <c r="AJ931">
        <v>112.7</v>
      </c>
      <c r="AK931">
        <v>108</v>
      </c>
      <c r="AL931">
        <v>100</v>
      </c>
      <c r="AM931">
        <v>117</v>
      </c>
      <c r="AN931">
        <v>93</v>
      </c>
      <c r="AO931">
        <v>8</v>
      </c>
      <c r="AP931">
        <v>4</v>
      </c>
      <c r="AQ931">
        <v>5</v>
      </c>
      <c r="AX931">
        <v>17</v>
      </c>
      <c r="AY931">
        <v>2481</v>
      </c>
      <c r="AZ931">
        <v>1.4999999999999999E-2</v>
      </c>
      <c r="BA931">
        <v>7.0000000000000001E-3</v>
      </c>
      <c r="BB931">
        <v>1</v>
      </c>
      <c r="BC931">
        <v>0.2</v>
      </c>
      <c r="BD931">
        <v>22.4</v>
      </c>
      <c r="BE931">
        <v>1.9</v>
      </c>
      <c r="BF931">
        <v>279.60000000000002</v>
      </c>
      <c r="BG931" t="s">
        <v>229</v>
      </c>
      <c r="BH931" t="s">
        <v>229</v>
      </c>
      <c r="BK931">
        <v>8</v>
      </c>
    </row>
    <row r="932" spans="1:63" ht="18.75" hidden="1" x14ac:dyDescent="0.25">
      <c r="A932">
        <v>2021</v>
      </c>
      <c r="B932">
        <v>3</v>
      </c>
      <c r="C932" s="289">
        <v>44255</v>
      </c>
      <c r="D932">
        <v>1</v>
      </c>
      <c r="E932">
        <v>2</v>
      </c>
      <c r="F932">
        <v>4</v>
      </c>
      <c r="G932" t="s">
        <v>330</v>
      </c>
      <c r="H932" t="s">
        <v>331</v>
      </c>
      <c r="I932" t="s">
        <v>144</v>
      </c>
      <c r="J932">
        <v>3</v>
      </c>
      <c r="K932">
        <v>2</v>
      </c>
      <c r="L932">
        <v>113</v>
      </c>
      <c r="M932">
        <v>105.09</v>
      </c>
      <c r="N932">
        <v>120.91</v>
      </c>
      <c r="P932">
        <v>98</v>
      </c>
      <c r="Q932">
        <v>106</v>
      </c>
      <c r="R932">
        <v>105</v>
      </c>
      <c r="S932">
        <v>103</v>
      </c>
      <c r="T932">
        <v>90</v>
      </c>
      <c r="U932">
        <v>95</v>
      </c>
      <c r="V932">
        <v>126</v>
      </c>
      <c r="W932">
        <v>118</v>
      </c>
      <c r="X932">
        <v>112</v>
      </c>
      <c r="Y932">
        <v>115</v>
      </c>
      <c r="Z932">
        <v>119</v>
      </c>
      <c r="AA932">
        <v>93</v>
      </c>
      <c r="AB932">
        <v>92</v>
      </c>
      <c r="AJ932">
        <v>111.3</v>
      </c>
      <c r="AK932">
        <v>108</v>
      </c>
      <c r="AL932">
        <v>100</v>
      </c>
      <c r="AM932">
        <v>117</v>
      </c>
      <c r="AN932">
        <v>93</v>
      </c>
      <c r="AO932">
        <v>12</v>
      </c>
      <c r="AP932">
        <v>2</v>
      </c>
      <c r="AQ932">
        <v>4</v>
      </c>
      <c r="AX932">
        <v>18</v>
      </c>
      <c r="AY932">
        <v>2436</v>
      </c>
      <c r="AZ932">
        <v>1.4999999999999999E-2</v>
      </c>
      <c r="BA932">
        <v>7.0000000000000001E-3</v>
      </c>
      <c r="BB932">
        <v>1</v>
      </c>
      <c r="BC932">
        <v>0.2</v>
      </c>
      <c r="BD932">
        <v>21.6</v>
      </c>
      <c r="BE932">
        <v>2</v>
      </c>
      <c r="BF932">
        <v>271.10000000000002</v>
      </c>
      <c r="BG932" t="s">
        <v>229</v>
      </c>
      <c r="BH932" t="s">
        <v>229</v>
      </c>
      <c r="BK932">
        <v>8</v>
      </c>
    </row>
    <row r="933" spans="1:63" ht="18.75" x14ac:dyDescent="0.25">
      <c r="A933">
        <v>2021</v>
      </c>
      <c r="B933">
        <v>3</v>
      </c>
      <c r="C933" s="289">
        <v>44255</v>
      </c>
      <c r="D933">
        <v>34</v>
      </c>
      <c r="E933">
        <v>99</v>
      </c>
      <c r="F933">
        <v>5</v>
      </c>
      <c r="G933" t="s">
        <v>299</v>
      </c>
      <c r="H933" t="s">
        <v>300</v>
      </c>
      <c r="I933" t="s">
        <v>144</v>
      </c>
      <c r="J933">
        <v>4</v>
      </c>
      <c r="K933">
        <v>6</v>
      </c>
      <c r="L933">
        <v>20</v>
      </c>
      <c r="M933">
        <v>18.600000000000001</v>
      </c>
      <c r="N933">
        <v>21.4</v>
      </c>
      <c r="V933">
        <v>22</v>
      </c>
      <c r="W933">
        <v>20</v>
      </c>
      <c r="X933">
        <v>21</v>
      </c>
      <c r="Y933">
        <v>19</v>
      </c>
      <c r="Z933">
        <v>20</v>
      </c>
      <c r="AA933">
        <v>104</v>
      </c>
      <c r="AB933">
        <v>104</v>
      </c>
      <c r="AJ933">
        <v>20.3</v>
      </c>
      <c r="AK933">
        <v>140</v>
      </c>
      <c r="AL933">
        <v>103</v>
      </c>
      <c r="AM933">
        <v>138</v>
      </c>
      <c r="AN933">
        <v>104</v>
      </c>
      <c r="AO933">
        <v>2</v>
      </c>
      <c r="AP933">
        <v>4</v>
      </c>
      <c r="AQ933">
        <v>6</v>
      </c>
      <c r="AX933">
        <v>12</v>
      </c>
      <c r="AY933">
        <v>1236</v>
      </c>
      <c r="AZ933">
        <v>1.4999999999999999E-2</v>
      </c>
      <c r="BA933">
        <v>0.01</v>
      </c>
      <c r="BB933">
        <v>1</v>
      </c>
      <c r="BC933">
        <v>0.6</v>
      </c>
      <c r="BD933">
        <v>61.8</v>
      </c>
      <c r="BE933">
        <v>0.2</v>
      </c>
      <c r="BF933">
        <v>25.1</v>
      </c>
      <c r="BG933" t="s">
        <v>148</v>
      </c>
      <c r="BH933" t="s">
        <v>149</v>
      </c>
      <c r="BI933" t="s">
        <v>301</v>
      </c>
      <c r="BK933">
        <v>8</v>
      </c>
    </row>
    <row r="934" spans="1:63" ht="18.75" x14ac:dyDescent="0.25">
      <c r="A934">
        <v>2021</v>
      </c>
      <c r="B934">
        <v>3</v>
      </c>
      <c r="C934" s="289">
        <v>44255</v>
      </c>
      <c r="D934">
        <v>34</v>
      </c>
      <c r="E934">
        <v>100</v>
      </c>
      <c r="F934">
        <v>5</v>
      </c>
      <c r="G934" t="s">
        <v>302</v>
      </c>
      <c r="H934" t="s">
        <v>303</v>
      </c>
      <c r="I934" t="s">
        <v>144</v>
      </c>
      <c r="J934">
        <v>4</v>
      </c>
      <c r="K934">
        <v>6</v>
      </c>
      <c r="L934">
        <v>20</v>
      </c>
      <c r="M934">
        <v>18.600000000000001</v>
      </c>
      <c r="N934">
        <v>21.4</v>
      </c>
      <c r="V934">
        <v>22</v>
      </c>
      <c r="W934">
        <v>20</v>
      </c>
      <c r="X934">
        <v>21</v>
      </c>
      <c r="Y934">
        <v>19</v>
      </c>
      <c r="Z934">
        <v>20</v>
      </c>
      <c r="AA934">
        <v>104</v>
      </c>
      <c r="AB934">
        <v>104</v>
      </c>
      <c r="AJ934">
        <v>20.3</v>
      </c>
      <c r="AK934">
        <v>140</v>
      </c>
      <c r="AL934">
        <v>103</v>
      </c>
      <c r="AM934">
        <v>138</v>
      </c>
      <c r="AN934">
        <v>104</v>
      </c>
      <c r="AZ934">
        <v>1.4999999999999999E-2</v>
      </c>
      <c r="BG934" t="s">
        <v>148</v>
      </c>
      <c r="BH934" t="s">
        <v>149</v>
      </c>
      <c r="BI934" t="s">
        <v>304</v>
      </c>
      <c r="BK934">
        <v>8</v>
      </c>
    </row>
    <row r="935" spans="1:63" ht="18.75" x14ac:dyDescent="0.25">
      <c r="A935">
        <v>2021</v>
      </c>
      <c r="B935">
        <v>3</v>
      </c>
      <c r="C935" s="289">
        <v>44255</v>
      </c>
      <c r="D935">
        <v>34</v>
      </c>
      <c r="E935">
        <v>101</v>
      </c>
      <c r="F935">
        <v>5</v>
      </c>
      <c r="G935" t="s">
        <v>305</v>
      </c>
      <c r="H935" t="s">
        <v>306</v>
      </c>
      <c r="I935" t="s">
        <v>144</v>
      </c>
      <c r="J935">
        <v>4</v>
      </c>
      <c r="K935">
        <v>6</v>
      </c>
      <c r="L935">
        <v>20</v>
      </c>
      <c r="M935">
        <v>18.600000000000001</v>
      </c>
      <c r="N935">
        <v>21.4</v>
      </c>
      <c r="V935">
        <v>22</v>
      </c>
      <c r="W935">
        <v>20</v>
      </c>
      <c r="X935">
        <v>21</v>
      </c>
      <c r="Y935">
        <v>19</v>
      </c>
      <c r="Z935">
        <v>20</v>
      </c>
      <c r="AA935">
        <v>104</v>
      </c>
      <c r="AB935">
        <v>104</v>
      </c>
      <c r="AJ935">
        <v>20.3</v>
      </c>
      <c r="AK935">
        <v>140</v>
      </c>
      <c r="AL935">
        <v>103</v>
      </c>
      <c r="AM935">
        <v>138</v>
      </c>
      <c r="AN935">
        <v>104</v>
      </c>
      <c r="AZ935">
        <v>1.4999999999999999E-2</v>
      </c>
      <c r="BG935" t="s">
        <v>148</v>
      </c>
      <c r="BH935" t="s">
        <v>149</v>
      </c>
      <c r="BI935" t="s">
        <v>307</v>
      </c>
      <c r="BK935">
        <v>8</v>
      </c>
    </row>
    <row r="936" spans="1:63" ht="18.75" x14ac:dyDescent="0.25">
      <c r="A936">
        <v>2021</v>
      </c>
      <c r="B936">
        <v>3</v>
      </c>
      <c r="C936" s="289">
        <v>44255</v>
      </c>
      <c r="D936">
        <v>34</v>
      </c>
      <c r="E936">
        <v>102</v>
      </c>
      <c r="F936">
        <v>5</v>
      </c>
      <c r="G936" t="s">
        <v>308</v>
      </c>
      <c r="H936" t="s">
        <v>309</v>
      </c>
      <c r="I936" t="s">
        <v>144</v>
      </c>
      <c r="J936">
        <v>4</v>
      </c>
      <c r="K936">
        <v>6</v>
      </c>
      <c r="L936">
        <v>20</v>
      </c>
      <c r="M936">
        <v>18.600000000000001</v>
      </c>
      <c r="N936">
        <v>21.4</v>
      </c>
      <c r="V936">
        <v>22</v>
      </c>
      <c r="W936">
        <v>20</v>
      </c>
      <c r="X936">
        <v>21</v>
      </c>
      <c r="Y936">
        <v>19</v>
      </c>
      <c r="Z936">
        <v>20</v>
      </c>
      <c r="AA936">
        <v>104</v>
      </c>
      <c r="AB936">
        <v>104</v>
      </c>
      <c r="AJ936">
        <v>20.3</v>
      </c>
      <c r="AK936">
        <v>140</v>
      </c>
      <c r="AL936">
        <v>103</v>
      </c>
      <c r="AM936">
        <v>138</v>
      </c>
      <c r="AN936">
        <v>104</v>
      </c>
      <c r="AZ936">
        <v>1.4999999999999999E-2</v>
      </c>
      <c r="BG936" t="s">
        <v>148</v>
      </c>
      <c r="BH936" t="s">
        <v>149</v>
      </c>
      <c r="BI936" t="s">
        <v>310</v>
      </c>
      <c r="BK936">
        <v>8</v>
      </c>
    </row>
    <row r="937" spans="1:63" ht="18.75" x14ac:dyDescent="0.25">
      <c r="A937">
        <v>2021</v>
      </c>
      <c r="B937">
        <v>3</v>
      </c>
      <c r="C937" s="289">
        <v>44255</v>
      </c>
      <c r="D937">
        <v>34</v>
      </c>
      <c r="E937">
        <v>103</v>
      </c>
      <c r="F937">
        <v>5</v>
      </c>
      <c r="G937" t="s">
        <v>311</v>
      </c>
      <c r="H937" t="s">
        <v>312</v>
      </c>
      <c r="I937" t="s">
        <v>144</v>
      </c>
      <c r="J937">
        <v>4</v>
      </c>
      <c r="K937">
        <v>6</v>
      </c>
      <c r="L937">
        <v>89</v>
      </c>
      <c r="M937">
        <v>82.77</v>
      </c>
      <c r="N937">
        <v>95.23</v>
      </c>
      <c r="V937">
        <v>98</v>
      </c>
      <c r="W937">
        <v>89</v>
      </c>
      <c r="X937">
        <v>86</v>
      </c>
      <c r="Y937">
        <v>91</v>
      </c>
      <c r="Z937">
        <v>94</v>
      </c>
      <c r="AA937">
        <v>104</v>
      </c>
      <c r="AB937">
        <v>104</v>
      </c>
      <c r="AJ937">
        <v>91.5</v>
      </c>
      <c r="AK937">
        <v>140</v>
      </c>
      <c r="AL937">
        <v>103</v>
      </c>
      <c r="AM937">
        <v>138</v>
      </c>
      <c r="AN937">
        <v>104</v>
      </c>
      <c r="AO937">
        <v>4</v>
      </c>
      <c r="AP937">
        <v>6</v>
      </c>
      <c r="AQ937">
        <v>2</v>
      </c>
      <c r="AX937">
        <v>12</v>
      </c>
      <c r="AY937">
        <v>1236</v>
      </c>
      <c r="AZ937">
        <v>1.4999999999999999E-2</v>
      </c>
      <c r="BA937">
        <v>0.01</v>
      </c>
      <c r="BB937">
        <v>1</v>
      </c>
      <c r="BC937">
        <v>0.1</v>
      </c>
      <c r="BD937">
        <v>13.9</v>
      </c>
      <c r="BE937">
        <v>1.1000000000000001</v>
      </c>
      <c r="BF937">
        <v>113.1</v>
      </c>
      <c r="BG937" t="s">
        <v>148</v>
      </c>
      <c r="BH937" t="s">
        <v>149</v>
      </c>
      <c r="BI937" t="s">
        <v>313</v>
      </c>
      <c r="BK937">
        <v>8</v>
      </c>
    </row>
    <row r="938" spans="1:63" ht="18.75" x14ac:dyDescent="0.25">
      <c r="A938">
        <v>2021</v>
      </c>
      <c r="B938">
        <v>3</v>
      </c>
      <c r="C938" s="289">
        <v>44255</v>
      </c>
      <c r="D938">
        <v>34</v>
      </c>
      <c r="E938">
        <v>104</v>
      </c>
      <c r="F938">
        <v>5</v>
      </c>
      <c r="G938" t="s">
        <v>314</v>
      </c>
      <c r="H938" t="s">
        <v>315</v>
      </c>
      <c r="I938" t="s">
        <v>144</v>
      </c>
      <c r="J938">
        <v>4</v>
      </c>
      <c r="K938">
        <v>6</v>
      </c>
      <c r="L938">
        <v>89</v>
      </c>
      <c r="M938">
        <v>82.77</v>
      </c>
      <c r="N938">
        <v>95.23</v>
      </c>
      <c r="V938">
        <v>98</v>
      </c>
      <c r="W938">
        <v>89</v>
      </c>
      <c r="X938">
        <v>86</v>
      </c>
      <c r="Y938">
        <v>91</v>
      </c>
      <c r="Z938">
        <v>94</v>
      </c>
      <c r="AA938">
        <v>104</v>
      </c>
      <c r="AB938">
        <v>104</v>
      </c>
      <c r="AJ938">
        <v>91.5</v>
      </c>
      <c r="AK938">
        <v>140</v>
      </c>
      <c r="AL938">
        <v>103</v>
      </c>
      <c r="AM938">
        <v>138</v>
      </c>
      <c r="AN938">
        <v>104</v>
      </c>
      <c r="AZ938">
        <v>1.4999999999999999E-2</v>
      </c>
      <c r="BG938" t="s">
        <v>148</v>
      </c>
      <c r="BH938" t="s">
        <v>149</v>
      </c>
      <c r="BI938" t="s">
        <v>316</v>
      </c>
      <c r="BK938">
        <v>8</v>
      </c>
    </row>
    <row r="939" spans="1:63" hidden="1" x14ac:dyDescent="0.25">
      <c r="A939">
        <v>2021</v>
      </c>
      <c r="B939">
        <v>3</v>
      </c>
      <c r="C939" s="289">
        <v>44255</v>
      </c>
      <c r="D939">
        <v>47</v>
      </c>
      <c r="E939">
        <v>122</v>
      </c>
      <c r="F939">
        <v>5</v>
      </c>
      <c r="G939" t="s">
        <v>163</v>
      </c>
      <c r="H939" t="s">
        <v>164</v>
      </c>
      <c r="I939" t="s">
        <v>165</v>
      </c>
      <c r="J939">
        <v>2</v>
      </c>
      <c r="K939">
        <v>1</v>
      </c>
      <c r="L939">
        <v>280</v>
      </c>
      <c r="M939">
        <v>267.39999999999998</v>
      </c>
      <c r="N939">
        <v>292.60000000000002</v>
      </c>
      <c r="AK939">
        <v>63</v>
      </c>
      <c r="AL939">
        <v>115</v>
      </c>
      <c r="AY939">
        <v>700</v>
      </c>
      <c r="AZ939">
        <v>1.4999999999999999E-2</v>
      </c>
      <c r="BD939">
        <v>2.5</v>
      </c>
      <c r="BG939" t="s">
        <v>153</v>
      </c>
      <c r="BH939" t="s">
        <v>154</v>
      </c>
      <c r="BI939" t="s">
        <v>166</v>
      </c>
      <c r="BJ939" t="s">
        <v>167</v>
      </c>
      <c r="BK939">
        <v>8</v>
      </c>
    </row>
    <row r="940" spans="1:63" hidden="1" x14ac:dyDescent="0.25">
      <c r="A940">
        <v>2021</v>
      </c>
      <c r="B940">
        <v>3</v>
      </c>
      <c r="C940" s="289">
        <v>44255</v>
      </c>
      <c r="D940">
        <v>301</v>
      </c>
      <c r="E940">
        <v>225</v>
      </c>
      <c r="F940">
        <v>5</v>
      </c>
      <c r="G940" t="s">
        <v>142</v>
      </c>
      <c r="H940" t="s">
        <v>143</v>
      </c>
      <c r="I940" t="s">
        <v>144</v>
      </c>
      <c r="J940">
        <v>6</v>
      </c>
      <c r="K940">
        <v>1</v>
      </c>
      <c r="L940">
        <v>372</v>
      </c>
      <c r="M940">
        <v>345.96</v>
      </c>
      <c r="N940">
        <v>398.04</v>
      </c>
      <c r="AK940">
        <v>169</v>
      </c>
      <c r="AL940">
        <v>128</v>
      </c>
      <c r="AY940">
        <v>1338</v>
      </c>
      <c r="AZ940">
        <v>1.4999999999999999E-2</v>
      </c>
      <c r="BD940">
        <v>3.6</v>
      </c>
      <c r="BG940" t="s">
        <v>145</v>
      </c>
      <c r="BH940" t="s">
        <v>145</v>
      </c>
      <c r="BK940">
        <v>8</v>
      </c>
    </row>
    <row r="941" spans="1:63" ht="18.75" hidden="1" x14ac:dyDescent="0.25">
      <c r="A941">
        <v>2021</v>
      </c>
      <c r="B941">
        <v>3</v>
      </c>
      <c r="C941" s="289">
        <v>44255</v>
      </c>
      <c r="D941">
        <v>417</v>
      </c>
      <c r="E941">
        <v>660</v>
      </c>
      <c r="F941">
        <v>5</v>
      </c>
      <c r="G941" t="s">
        <v>421</v>
      </c>
      <c r="H941" t="s">
        <v>422</v>
      </c>
      <c r="I941" t="s">
        <v>144</v>
      </c>
      <c r="J941">
        <v>1</v>
      </c>
      <c r="K941">
        <v>6</v>
      </c>
      <c r="L941">
        <v>643</v>
      </c>
      <c r="M941">
        <v>605.06299999999999</v>
      </c>
      <c r="N941">
        <v>688.65300000000002</v>
      </c>
      <c r="P941">
        <v>1225</v>
      </c>
      <c r="Q941">
        <v>1265</v>
      </c>
      <c r="R941">
        <v>1320</v>
      </c>
      <c r="T941">
        <v>157</v>
      </c>
      <c r="AJ941">
        <v>1270</v>
      </c>
      <c r="AK941">
        <v>20</v>
      </c>
      <c r="AL941">
        <v>180</v>
      </c>
      <c r="AM941">
        <v>23</v>
      </c>
      <c r="AN941">
        <v>157</v>
      </c>
      <c r="AO941">
        <v>1</v>
      </c>
      <c r="AP941">
        <v>0</v>
      </c>
      <c r="AQ941">
        <v>2</v>
      </c>
      <c r="AS941">
        <v>1</v>
      </c>
      <c r="AX941">
        <v>4</v>
      </c>
      <c r="AY941">
        <v>184</v>
      </c>
      <c r="AZ941">
        <v>1.4999999999999999E-2</v>
      </c>
      <c r="BA941">
        <v>2.1999999999999999E-2</v>
      </c>
      <c r="BC941">
        <v>0</v>
      </c>
      <c r="BD941">
        <v>0.3</v>
      </c>
      <c r="BE941">
        <v>5.0999999999999996</v>
      </c>
      <c r="BF941">
        <v>233.7</v>
      </c>
      <c r="BG941" t="s">
        <v>153</v>
      </c>
      <c r="BH941" t="s">
        <v>154</v>
      </c>
      <c r="BI941" t="s">
        <v>423</v>
      </c>
      <c r="BJ941" t="s">
        <v>156</v>
      </c>
      <c r="BK941">
        <v>8</v>
      </c>
    </row>
    <row r="942" spans="1:63" ht="18.75" hidden="1" x14ac:dyDescent="0.25">
      <c r="A942">
        <v>2021</v>
      </c>
      <c r="B942">
        <v>3</v>
      </c>
      <c r="C942" s="289">
        <v>44255</v>
      </c>
      <c r="D942">
        <v>417</v>
      </c>
      <c r="E942">
        <v>661</v>
      </c>
      <c r="F942">
        <v>5</v>
      </c>
      <c r="G942" t="s">
        <v>424</v>
      </c>
      <c r="H942" t="s">
        <v>425</v>
      </c>
      <c r="I942" t="s">
        <v>144</v>
      </c>
      <c r="J942">
        <v>1</v>
      </c>
      <c r="K942">
        <v>6</v>
      </c>
      <c r="L942">
        <v>138</v>
      </c>
      <c r="M942">
        <v>129.858</v>
      </c>
      <c r="N942">
        <v>147.798</v>
      </c>
      <c r="P942">
        <v>140</v>
      </c>
      <c r="Q942">
        <v>138</v>
      </c>
      <c r="R942">
        <v>146</v>
      </c>
      <c r="T942">
        <v>157</v>
      </c>
      <c r="AJ942">
        <v>141.30000000000001</v>
      </c>
      <c r="AK942">
        <v>20</v>
      </c>
      <c r="AL942">
        <v>180</v>
      </c>
      <c r="AM942">
        <v>23</v>
      </c>
      <c r="AN942">
        <v>157</v>
      </c>
      <c r="AZ942">
        <v>1.4999999999999999E-2</v>
      </c>
      <c r="BG942" t="s">
        <v>153</v>
      </c>
      <c r="BH942" t="s">
        <v>154</v>
      </c>
      <c r="BI942" t="s">
        <v>426</v>
      </c>
      <c r="BJ942" t="s">
        <v>156</v>
      </c>
      <c r="BK942">
        <v>8</v>
      </c>
    </row>
    <row r="943" spans="1:63" ht="18.75" x14ac:dyDescent="0.25">
      <c r="A943">
        <v>2021</v>
      </c>
      <c r="B943">
        <v>3</v>
      </c>
      <c r="C943" s="289">
        <v>44255</v>
      </c>
      <c r="D943">
        <v>331</v>
      </c>
      <c r="E943">
        <v>253</v>
      </c>
      <c r="F943">
        <v>6</v>
      </c>
      <c r="G943" t="s">
        <v>323</v>
      </c>
      <c r="H943" t="s">
        <v>190</v>
      </c>
      <c r="I943" t="s">
        <v>144</v>
      </c>
      <c r="J943">
        <v>3</v>
      </c>
      <c r="K943">
        <v>2</v>
      </c>
      <c r="L943">
        <v>203</v>
      </c>
      <c r="M943">
        <v>188.79</v>
      </c>
      <c r="N943">
        <v>217.21</v>
      </c>
      <c r="V943">
        <v>210</v>
      </c>
      <c r="W943">
        <v>196</v>
      </c>
      <c r="X943">
        <v>202</v>
      </c>
      <c r="Y943">
        <v>212</v>
      </c>
      <c r="Z943">
        <v>215</v>
      </c>
      <c r="AA943">
        <v>91</v>
      </c>
      <c r="AB943">
        <v>91</v>
      </c>
      <c r="AJ943">
        <v>207</v>
      </c>
      <c r="AK943">
        <v>121</v>
      </c>
      <c r="AL943">
        <v>89</v>
      </c>
      <c r="AM943">
        <v>119</v>
      </c>
      <c r="AN943">
        <v>91</v>
      </c>
      <c r="AO943">
        <v>5</v>
      </c>
      <c r="AP943">
        <v>3</v>
      </c>
      <c r="AQ943">
        <v>6</v>
      </c>
      <c r="AX943">
        <v>14</v>
      </c>
      <c r="AY943">
        <v>3734</v>
      </c>
      <c r="AZ943">
        <v>1.4999999999999999E-2</v>
      </c>
      <c r="BA943">
        <v>4.0000000000000001E-3</v>
      </c>
      <c r="BB943">
        <v>1</v>
      </c>
      <c r="BC943">
        <v>0.1</v>
      </c>
      <c r="BD943">
        <v>18.399999999999999</v>
      </c>
      <c r="BE943">
        <v>2.9</v>
      </c>
      <c r="BF943">
        <v>772.9</v>
      </c>
      <c r="BG943" t="s">
        <v>148</v>
      </c>
      <c r="BH943" t="s">
        <v>184</v>
      </c>
      <c r="BI943" t="s">
        <v>192</v>
      </c>
      <c r="BK943">
        <v>8</v>
      </c>
    </row>
    <row r="944" spans="1:63" ht="18.75" x14ac:dyDescent="0.25">
      <c r="A944">
        <v>2021</v>
      </c>
      <c r="B944">
        <v>3</v>
      </c>
      <c r="C944" s="289">
        <v>44255</v>
      </c>
      <c r="D944">
        <v>32</v>
      </c>
      <c r="E944">
        <v>92</v>
      </c>
      <c r="F944">
        <v>7</v>
      </c>
      <c r="G944" t="s">
        <v>205</v>
      </c>
      <c r="H944" t="s">
        <v>206</v>
      </c>
      <c r="I944" t="s">
        <v>144</v>
      </c>
      <c r="J944">
        <v>2</v>
      </c>
      <c r="K944">
        <v>3</v>
      </c>
      <c r="L944">
        <v>361</v>
      </c>
      <c r="M944">
        <v>335.73</v>
      </c>
      <c r="N944">
        <v>386.27</v>
      </c>
      <c r="P944">
        <v>415</v>
      </c>
      <c r="Q944">
        <v>385</v>
      </c>
      <c r="R944">
        <v>398</v>
      </c>
      <c r="S944">
        <v>375</v>
      </c>
      <c r="T944">
        <v>96</v>
      </c>
      <c r="U944">
        <v>100</v>
      </c>
      <c r="V944">
        <v>422</v>
      </c>
      <c r="W944">
        <v>352</v>
      </c>
      <c r="X944">
        <v>345</v>
      </c>
      <c r="Y944">
        <v>361</v>
      </c>
      <c r="Z944">
        <v>375</v>
      </c>
      <c r="AA944">
        <v>105</v>
      </c>
      <c r="AB944">
        <v>102</v>
      </c>
      <c r="AJ944">
        <v>380.9</v>
      </c>
      <c r="AK944">
        <v>74</v>
      </c>
      <c r="AL944">
        <v>97</v>
      </c>
      <c r="AM944">
        <v>71</v>
      </c>
      <c r="AN944">
        <v>101</v>
      </c>
      <c r="AO944">
        <v>6</v>
      </c>
      <c r="AP944">
        <v>2</v>
      </c>
      <c r="AQ944">
        <v>6</v>
      </c>
      <c r="AX944">
        <v>14</v>
      </c>
      <c r="AY944">
        <v>1598</v>
      </c>
      <c r="AZ944">
        <v>1.4999999999999999E-2</v>
      </c>
      <c r="BA944">
        <v>8.9999999999999993E-3</v>
      </c>
      <c r="BB944">
        <v>1</v>
      </c>
      <c r="BC944">
        <v>0</v>
      </c>
      <c r="BD944">
        <v>4.4000000000000004</v>
      </c>
      <c r="BE944">
        <v>5.3</v>
      </c>
      <c r="BF944">
        <v>608.70000000000005</v>
      </c>
      <c r="BG944" t="s">
        <v>148</v>
      </c>
      <c r="BH944" t="s">
        <v>149</v>
      </c>
      <c r="BI944" t="s">
        <v>207</v>
      </c>
      <c r="BJ944" t="s">
        <v>208</v>
      </c>
      <c r="BK944">
        <v>8</v>
      </c>
    </row>
    <row r="945" spans="1:63" ht="18.75" x14ac:dyDescent="0.25">
      <c r="A945">
        <v>2021</v>
      </c>
      <c r="B945">
        <v>3</v>
      </c>
      <c r="C945" s="289">
        <v>44255</v>
      </c>
      <c r="D945">
        <v>32</v>
      </c>
      <c r="E945">
        <v>93</v>
      </c>
      <c r="F945">
        <v>7</v>
      </c>
      <c r="G945" t="s">
        <v>209</v>
      </c>
      <c r="H945" t="s">
        <v>210</v>
      </c>
      <c r="I945" t="s">
        <v>144</v>
      </c>
      <c r="J945">
        <v>2</v>
      </c>
      <c r="K945">
        <v>3</v>
      </c>
      <c r="L945">
        <v>59</v>
      </c>
      <c r="M945">
        <v>54.87</v>
      </c>
      <c r="N945">
        <v>63.13</v>
      </c>
      <c r="P945">
        <v>73</v>
      </c>
      <c r="Q945">
        <v>63</v>
      </c>
      <c r="R945">
        <v>65</v>
      </c>
      <c r="S945">
        <v>60</v>
      </c>
      <c r="T945">
        <v>96</v>
      </c>
      <c r="U945">
        <v>100</v>
      </c>
      <c r="V945">
        <v>58</v>
      </c>
      <c r="W945">
        <v>56</v>
      </c>
      <c r="X945">
        <v>58</v>
      </c>
      <c r="Y945">
        <v>59</v>
      </c>
      <c r="Z945">
        <v>57</v>
      </c>
      <c r="AA945">
        <v>105</v>
      </c>
      <c r="AB945">
        <v>102</v>
      </c>
      <c r="AJ945">
        <v>61</v>
      </c>
      <c r="AK945">
        <v>74</v>
      </c>
      <c r="AL945">
        <v>97</v>
      </c>
      <c r="AM945">
        <v>71</v>
      </c>
      <c r="AN945">
        <v>101</v>
      </c>
      <c r="AO945">
        <v>9</v>
      </c>
      <c r="AP945">
        <v>4</v>
      </c>
      <c r="AQ945">
        <v>7</v>
      </c>
      <c r="AX945">
        <v>20</v>
      </c>
      <c r="AY945">
        <v>1640</v>
      </c>
      <c r="AZ945">
        <v>1.4999999999999999E-2</v>
      </c>
      <c r="BA945">
        <v>1.2E-2</v>
      </c>
      <c r="BB945">
        <v>1</v>
      </c>
      <c r="BC945">
        <v>0.3</v>
      </c>
      <c r="BD945">
        <v>27.8</v>
      </c>
      <c r="BE945">
        <v>1.2</v>
      </c>
      <c r="BF945">
        <v>100</v>
      </c>
      <c r="BG945" t="s">
        <v>148</v>
      </c>
      <c r="BH945" t="s">
        <v>149</v>
      </c>
      <c r="BI945" t="s">
        <v>211</v>
      </c>
      <c r="BJ945" t="s">
        <v>208</v>
      </c>
      <c r="BK945">
        <v>8</v>
      </c>
    </row>
    <row r="946" spans="1:63" ht="18.75" hidden="1" x14ac:dyDescent="0.25">
      <c r="A946">
        <v>2021</v>
      </c>
      <c r="B946">
        <v>3</v>
      </c>
      <c r="C946" s="289">
        <v>44255</v>
      </c>
      <c r="D946">
        <v>243</v>
      </c>
      <c r="E946">
        <v>167</v>
      </c>
      <c r="F946">
        <v>8</v>
      </c>
      <c r="G946" t="s">
        <v>244</v>
      </c>
      <c r="H946" t="s">
        <v>245</v>
      </c>
      <c r="I946" t="s">
        <v>144</v>
      </c>
      <c r="J946">
        <v>2</v>
      </c>
      <c r="K946">
        <v>2</v>
      </c>
      <c r="L946">
        <v>888</v>
      </c>
      <c r="M946">
        <v>825.84</v>
      </c>
      <c r="N946">
        <v>950.16</v>
      </c>
      <c r="Q946">
        <v>865</v>
      </c>
      <c r="R946">
        <v>871</v>
      </c>
      <c r="S946">
        <v>883</v>
      </c>
      <c r="U946">
        <v>163</v>
      </c>
      <c r="V946">
        <v>918</v>
      </c>
      <c r="W946">
        <v>862</v>
      </c>
      <c r="X946">
        <v>820</v>
      </c>
      <c r="Y946">
        <v>867</v>
      </c>
      <c r="Z946">
        <v>855</v>
      </c>
      <c r="AA946">
        <v>166</v>
      </c>
      <c r="AB946">
        <v>168</v>
      </c>
      <c r="AJ946">
        <v>867.6</v>
      </c>
      <c r="AK946">
        <v>55</v>
      </c>
      <c r="AL946">
        <v>131</v>
      </c>
      <c r="AM946">
        <v>43</v>
      </c>
      <c r="AN946">
        <v>166</v>
      </c>
      <c r="AO946">
        <v>5</v>
      </c>
      <c r="AP946">
        <v>1</v>
      </c>
      <c r="AQ946">
        <v>4</v>
      </c>
      <c r="AX946">
        <v>10</v>
      </c>
      <c r="AY946">
        <v>694</v>
      </c>
      <c r="AZ946">
        <v>1.4999999999999999E-2</v>
      </c>
      <c r="BA946">
        <v>1.4E-2</v>
      </c>
      <c r="BB946">
        <v>1</v>
      </c>
      <c r="BC946">
        <v>0</v>
      </c>
      <c r="BD946">
        <v>0.8</v>
      </c>
      <c r="BE946">
        <v>8.6999999999999993</v>
      </c>
      <c r="BF946">
        <v>602.1</v>
      </c>
      <c r="BG946" t="s">
        <v>145</v>
      </c>
      <c r="BH946" t="s">
        <v>145</v>
      </c>
      <c r="BK946">
        <v>8</v>
      </c>
    </row>
    <row r="947" spans="1:63" hidden="1" x14ac:dyDescent="0.25">
      <c r="A947">
        <v>2021</v>
      </c>
      <c r="B947">
        <v>3</v>
      </c>
      <c r="C947" s="289">
        <v>44255</v>
      </c>
      <c r="D947">
        <v>416</v>
      </c>
      <c r="E947">
        <v>659</v>
      </c>
      <c r="F947">
        <v>8</v>
      </c>
      <c r="G947" t="s">
        <v>427</v>
      </c>
      <c r="H947" t="s">
        <v>428</v>
      </c>
      <c r="I947" t="s">
        <v>144</v>
      </c>
      <c r="J947">
        <v>2</v>
      </c>
      <c r="K947">
        <v>1</v>
      </c>
      <c r="L947">
        <v>301</v>
      </c>
      <c r="M947">
        <v>283.24099999999999</v>
      </c>
      <c r="N947">
        <v>322.37099999999998</v>
      </c>
      <c r="AK947">
        <v>40</v>
      </c>
      <c r="AL947">
        <v>180</v>
      </c>
      <c r="AO947">
        <v>3</v>
      </c>
      <c r="AQ947">
        <v>1</v>
      </c>
      <c r="AX947">
        <v>4</v>
      </c>
      <c r="AY947">
        <v>607</v>
      </c>
      <c r="AZ947">
        <v>1.4999999999999999E-2</v>
      </c>
      <c r="BA947">
        <v>7.0000000000000001E-3</v>
      </c>
      <c r="BB947">
        <v>1</v>
      </c>
      <c r="BC947">
        <v>0</v>
      </c>
      <c r="BD947">
        <v>2</v>
      </c>
      <c r="BG947" t="s">
        <v>153</v>
      </c>
      <c r="BH947" t="s">
        <v>154</v>
      </c>
      <c r="BI947" t="s">
        <v>429</v>
      </c>
      <c r="BJ947" t="s">
        <v>156</v>
      </c>
      <c r="BK947">
        <v>8</v>
      </c>
    </row>
    <row r="948" spans="1:63" ht="18.75" hidden="1" x14ac:dyDescent="0.25">
      <c r="A948">
        <v>2021</v>
      </c>
      <c r="B948">
        <v>3</v>
      </c>
      <c r="C948" s="289">
        <v>44255</v>
      </c>
      <c r="D948">
        <v>3</v>
      </c>
      <c r="E948">
        <v>10</v>
      </c>
      <c r="F948">
        <v>25</v>
      </c>
      <c r="G948" t="s">
        <v>363</v>
      </c>
      <c r="H948" t="s">
        <v>364</v>
      </c>
      <c r="I948" t="s">
        <v>360</v>
      </c>
      <c r="J948">
        <v>2</v>
      </c>
      <c r="K948">
        <v>2</v>
      </c>
      <c r="L948">
        <v>48.662500000000001</v>
      </c>
      <c r="M948">
        <v>45.256124999999997</v>
      </c>
      <c r="N948">
        <v>52.068874999999998</v>
      </c>
      <c r="P948">
        <v>59</v>
      </c>
      <c r="Q948">
        <v>52</v>
      </c>
      <c r="R948">
        <v>51</v>
      </c>
      <c r="S948">
        <v>50</v>
      </c>
      <c r="T948">
        <v>93</v>
      </c>
      <c r="U948">
        <v>95</v>
      </c>
      <c r="V948">
        <v>49</v>
      </c>
      <c r="W948">
        <v>50</v>
      </c>
      <c r="X948">
        <v>48</v>
      </c>
      <c r="Y948">
        <v>51</v>
      </c>
      <c r="Z948">
        <v>50</v>
      </c>
      <c r="AA948">
        <v>71</v>
      </c>
      <c r="AB948">
        <v>71</v>
      </c>
      <c r="AJ948">
        <v>51.1</v>
      </c>
      <c r="AK948">
        <v>47</v>
      </c>
      <c r="AL948">
        <v>154</v>
      </c>
      <c r="AM948">
        <v>87</v>
      </c>
      <c r="AN948">
        <v>83</v>
      </c>
      <c r="AO948">
        <v>10</v>
      </c>
      <c r="AP948">
        <v>1</v>
      </c>
      <c r="AQ948">
        <v>11</v>
      </c>
      <c r="AX948">
        <v>22</v>
      </c>
      <c r="AY948">
        <v>982</v>
      </c>
      <c r="AZ948">
        <v>0.02</v>
      </c>
      <c r="BA948">
        <v>2.1999999999999999E-2</v>
      </c>
      <c r="BC948">
        <v>0.5</v>
      </c>
      <c r="BD948">
        <v>20.2</v>
      </c>
      <c r="BE948">
        <v>1.1000000000000001</v>
      </c>
      <c r="BF948">
        <v>50.2</v>
      </c>
      <c r="BG948" t="s">
        <v>361</v>
      </c>
      <c r="BH948" t="s">
        <v>362</v>
      </c>
      <c r="BK948">
        <v>8</v>
      </c>
    </row>
    <row r="949" spans="1:63" ht="18.75" x14ac:dyDescent="0.25">
      <c r="A949">
        <v>2021</v>
      </c>
      <c r="B949">
        <v>3</v>
      </c>
      <c r="C949" s="289">
        <v>44255</v>
      </c>
      <c r="D949">
        <v>159</v>
      </c>
      <c r="E949">
        <v>299</v>
      </c>
      <c r="F949">
        <v>28</v>
      </c>
      <c r="G949" t="s">
        <v>181</v>
      </c>
      <c r="H949" t="s">
        <v>182</v>
      </c>
      <c r="I949" t="s">
        <v>183</v>
      </c>
      <c r="J949">
        <v>3</v>
      </c>
      <c r="K949">
        <v>2</v>
      </c>
      <c r="L949">
        <v>115</v>
      </c>
      <c r="M949">
        <v>106.95</v>
      </c>
      <c r="N949">
        <v>123.05</v>
      </c>
      <c r="P949">
        <v>103</v>
      </c>
      <c r="Q949">
        <v>109</v>
      </c>
      <c r="R949">
        <v>111</v>
      </c>
      <c r="S949">
        <v>110</v>
      </c>
      <c r="T949">
        <v>117</v>
      </c>
      <c r="U949">
        <v>115</v>
      </c>
      <c r="V949">
        <v>111</v>
      </c>
      <c r="W949">
        <v>125</v>
      </c>
      <c r="X949">
        <v>112</v>
      </c>
      <c r="Y949">
        <v>118</v>
      </c>
      <c r="Z949">
        <v>120</v>
      </c>
      <c r="AA949">
        <v>121</v>
      </c>
      <c r="AB949">
        <v>123</v>
      </c>
      <c r="AJ949">
        <v>113.2</v>
      </c>
      <c r="AK949">
        <v>70</v>
      </c>
      <c r="AL949">
        <v>154</v>
      </c>
      <c r="AM949">
        <v>91</v>
      </c>
      <c r="AN949">
        <v>119</v>
      </c>
      <c r="AO949">
        <v>5</v>
      </c>
      <c r="AP949">
        <v>3</v>
      </c>
      <c r="AQ949">
        <v>1</v>
      </c>
      <c r="AS949">
        <v>2</v>
      </c>
      <c r="AX949">
        <v>10</v>
      </c>
      <c r="AY949">
        <v>1498</v>
      </c>
      <c r="AZ949">
        <v>0.02</v>
      </c>
      <c r="BA949">
        <v>7.0000000000000001E-3</v>
      </c>
      <c r="BB949">
        <v>1</v>
      </c>
      <c r="BC949">
        <v>0.1</v>
      </c>
      <c r="BD949">
        <v>13</v>
      </c>
      <c r="BE949">
        <v>1.1000000000000001</v>
      </c>
      <c r="BF949">
        <v>169.6</v>
      </c>
      <c r="BG949" t="s">
        <v>148</v>
      </c>
      <c r="BH949" t="s">
        <v>184</v>
      </c>
      <c r="BK949">
        <v>8</v>
      </c>
    </row>
    <row r="950" spans="1:63" ht="18.75" x14ac:dyDescent="0.25">
      <c r="A950">
        <v>2021</v>
      </c>
      <c r="B950">
        <v>3</v>
      </c>
      <c r="C950" s="289">
        <v>44255</v>
      </c>
      <c r="D950">
        <v>227</v>
      </c>
      <c r="E950">
        <v>155</v>
      </c>
      <c r="F950">
        <v>30</v>
      </c>
      <c r="G950" t="s">
        <v>324</v>
      </c>
      <c r="H950" t="s">
        <v>325</v>
      </c>
      <c r="I950" t="s">
        <v>326</v>
      </c>
      <c r="J950">
        <v>3</v>
      </c>
      <c r="K950">
        <v>2</v>
      </c>
      <c r="L950">
        <v>122</v>
      </c>
      <c r="M950">
        <v>113.46</v>
      </c>
      <c r="N950">
        <v>130.54</v>
      </c>
      <c r="P950">
        <v>123</v>
      </c>
      <c r="Q950">
        <v>120</v>
      </c>
      <c r="R950">
        <v>118</v>
      </c>
      <c r="S950">
        <v>123</v>
      </c>
      <c r="T950">
        <v>125</v>
      </c>
      <c r="U950">
        <v>130</v>
      </c>
      <c r="V950">
        <v>121</v>
      </c>
      <c r="W950">
        <v>136</v>
      </c>
      <c r="X950">
        <v>118</v>
      </c>
      <c r="Y950">
        <v>125</v>
      </c>
      <c r="Z950">
        <v>128</v>
      </c>
      <c r="AA950">
        <v>137</v>
      </c>
      <c r="AB950">
        <v>135</v>
      </c>
      <c r="AJ950">
        <v>123.6</v>
      </c>
      <c r="AK950">
        <v>61</v>
      </c>
      <c r="AL950">
        <v>177</v>
      </c>
      <c r="AM950">
        <v>82</v>
      </c>
      <c r="AN950">
        <v>132</v>
      </c>
      <c r="AO950">
        <v>7</v>
      </c>
      <c r="AP950">
        <v>2</v>
      </c>
      <c r="AQ950">
        <v>6</v>
      </c>
      <c r="AS950">
        <v>3</v>
      </c>
      <c r="AT950">
        <v>8</v>
      </c>
      <c r="AX950">
        <v>25</v>
      </c>
      <c r="AY950">
        <v>1537</v>
      </c>
      <c r="AZ950">
        <v>0.02</v>
      </c>
      <c r="BA950">
        <v>1.6E-2</v>
      </c>
      <c r="BB950">
        <v>1</v>
      </c>
      <c r="BC950">
        <v>0.2</v>
      </c>
      <c r="BD950">
        <v>12.6</v>
      </c>
      <c r="BE950">
        <v>3.1</v>
      </c>
      <c r="BF950">
        <v>190</v>
      </c>
      <c r="BG950" t="s">
        <v>148</v>
      </c>
      <c r="BH950" t="s">
        <v>184</v>
      </c>
      <c r="BI950" t="s">
        <v>327</v>
      </c>
      <c r="BK950">
        <v>8</v>
      </c>
    </row>
    <row r="951" spans="1:63" ht="18.75" hidden="1" x14ac:dyDescent="0.25">
      <c r="A951">
        <v>2021</v>
      </c>
      <c r="B951">
        <v>3</v>
      </c>
      <c r="C951" s="289">
        <v>44255</v>
      </c>
      <c r="D951">
        <v>393</v>
      </c>
      <c r="E951">
        <v>605</v>
      </c>
      <c r="F951">
        <v>34</v>
      </c>
      <c r="G951" t="s">
        <v>268</v>
      </c>
      <c r="H951" t="s">
        <v>269</v>
      </c>
      <c r="I951" t="s">
        <v>270</v>
      </c>
      <c r="J951">
        <v>1</v>
      </c>
      <c r="K951">
        <v>2</v>
      </c>
      <c r="L951">
        <v>1293</v>
      </c>
      <c r="M951">
        <v>1202.49</v>
      </c>
      <c r="N951">
        <v>1383.51</v>
      </c>
      <c r="Y951">
        <v>1290</v>
      </c>
      <c r="Z951">
        <v>1304</v>
      </c>
      <c r="AB951">
        <v>192</v>
      </c>
      <c r="AJ951">
        <v>1297</v>
      </c>
      <c r="AK951">
        <v>13</v>
      </c>
      <c r="AL951">
        <v>200</v>
      </c>
      <c r="AM951">
        <v>19</v>
      </c>
      <c r="AN951">
        <v>192</v>
      </c>
      <c r="AO951">
        <v>2</v>
      </c>
      <c r="AP951">
        <v>1</v>
      </c>
      <c r="AQ951">
        <v>1</v>
      </c>
      <c r="AX951">
        <v>3</v>
      </c>
      <c r="AY951">
        <v>55</v>
      </c>
      <c r="AZ951">
        <v>0.02</v>
      </c>
      <c r="BA951">
        <v>5.5E-2</v>
      </c>
      <c r="BC951">
        <v>0</v>
      </c>
      <c r="BD951">
        <v>0</v>
      </c>
      <c r="BE951">
        <v>3.9</v>
      </c>
      <c r="BF951">
        <v>71.3</v>
      </c>
      <c r="BG951" t="s">
        <v>271</v>
      </c>
      <c r="BH951" t="s">
        <v>271</v>
      </c>
      <c r="BK951">
        <v>8</v>
      </c>
    </row>
    <row r="952" spans="1:63" ht="18.75" x14ac:dyDescent="0.25">
      <c r="A952">
        <v>2021</v>
      </c>
      <c r="B952">
        <v>3</v>
      </c>
      <c r="C952" s="289">
        <v>44255</v>
      </c>
      <c r="D952">
        <v>4</v>
      </c>
      <c r="E952">
        <v>11</v>
      </c>
      <c r="F952">
        <v>48</v>
      </c>
      <c r="G952" t="s">
        <v>193</v>
      </c>
      <c r="H952" t="s">
        <v>194</v>
      </c>
      <c r="I952" t="s">
        <v>191</v>
      </c>
      <c r="J952">
        <v>2</v>
      </c>
      <c r="K952">
        <v>2</v>
      </c>
      <c r="L952">
        <v>212</v>
      </c>
      <c r="M952">
        <v>197.16</v>
      </c>
      <c r="N952">
        <v>226.84</v>
      </c>
      <c r="P952">
        <v>218</v>
      </c>
      <c r="Q952">
        <v>215</v>
      </c>
      <c r="R952">
        <v>238</v>
      </c>
      <c r="S952">
        <v>223</v>
      </c>
      <c r="T952">
        <v>142</v>
      </c>
      <c r="U952">
        <v>140</v>
      </c>
      <c r="AJ952">
        <v>223.5</v>
      </c>
      <c r="AK952">
        <v>37</v>
      </c>
      <c r="AL952">
        <v>195</v>
      </c>
      <c r="AM952">
        <v>51</v>
      </c>
      <c r="AN952">
        <v>141</v>
      </c>
      <c r="AO952">
        <v>2</v>
      </c>
      <c r="AQ952">
        <v>6</v>
      </c>
      <c r="AX952">
        <v>8</v>
      </c>
      <c r="AY952">
        <v>504</v>
      </c>
      <c r="AZ952">
        <v>0.02</v>
      </c>
      <c r="BA952">
        <v>1.6E-2</v>
      </c>
      <c r="BB952">
        <v>1</v>
      </c>
      <c r="BC952">
        <v>0</v>
      </c>
      <c r="BD952">
        <v>2.4</v>
      </c>
      <c r="BE952">
        <v>1.8</v>
      </c>
      <c r="BF952">
        <v>112.6</v>
      </c>
      <c r="BG952" t="s">
        <v>148</v>
      </c>
      <c r="BH952" t="s">
        <v>187</v>
      </c>
      <c r="BI952" t="s">
        <v>195</v>
      </c>
      <c r="BK952">
        <v>8</v>
      </c>
    </row>
    <row r="953" spans="1:63" ht="18.75" x14ac:dyDescent="0.25">
      <c r="A953">
        <v>2021</v>
      </c>
      <c r="B953">
        <v>3</v>
      </c>
      <c r="C953" s="289">
        <v>44255</v>
      </c>
      <c r="D953">
        <v>4</v>
      </c>
      <c r="E953">
        <v>12</v>
      </c>
      <c r="F953">
        <v>48</v>
      </c>
      <c r="G953" t="s">
        <v>196</v>
      </c>
      <c r="H953" t="s">
        <v>197</v>
      </c>
      <c r="I953" t="s">
        <v>191</v>
      </c>
      <c r="J953">
        <v>2</v>
      </c>
      <c r="K953">
        <v>2</v>
      </c>
      <c r="L953">
        <v>212</v>
      </c>
      <c r="M953">
        <v>197.16</v>
      </c>
      <c r="N953">
        <v>226.84</v>
      </c>
      <c r="P953">
        <v>220</v>
      </c>
      <c r="Q953">
        <v>209</v>
      </c>
      <c r="R953">
        <v>229</v>
      </c>
      <c r="S953">
        <v>213</v>
      </c>
      <c r="T953">
        <v>142</v>
      </c>
      <c r="U953">
        <v>140</v>
      </c>
      <c r="AJ953">
        <v>217.8</v>
      </c>
      <c r="AK953">
        <v>37</v>
      </c>
      <c r="AL953">
        <v>195</v>
      </c>
      <c r="AM953">
        <v>51</v>
      </c>
      <c r="AN953">
        <v>141</v>
      </c>
      <c r="AO953">
        <v>4</v>
      </c>
      <c r="AQ953">
        <v>4</v>
      </c>
      <c r="AX953">
        <v>8</v>
      </c>
      <c r="AY953">
        <v>504</v>
      </c>
      <c r="AZ953">
        <v>0.02</v>
      </c>
      <c r="BA953">
        <v>1.6E-2</v>
      </c>
      <c r="BB953">
        <v>1</v>
      </c>
      <c r="BC953">
        <v>0</v>
      </c>
      <c r="BD953">
        <v>2.4</v>
      </c>
      <c r="BE953">
        <v>1.7</v>
      </c>
      <c r="BF953">
        <v>109.8</v>
      </c>
      <c r="BG953" t="s">
        <v>148</v>
      </c>
      <c r="BH953" t="s">
        <v>187</v>
      </c>
      <c r="BI953" t="s">
        <v>198</v>
      </c>
      <c r="BK953">
        <v>8</v>
      </c>
    </row>
    <row r="954" spans="1:63" ht="18.75" x14ac:dyDescent="0.25">
      <c r="A954">
        <v>2021</v>
      </c>
      <c r="B954">
        <v>3</v>
      </c>
      <c r="C954" s="289">
        <v>44255</v>
      </c>
      <c r="D954">
        <v>334</v>
      </c>
      <c r="E954">
        <v>254</v>
      </c>
      <c r="F954">
        <v>49</v>
      </c>
      <c r="G954" t="s">
        <v>189</v>
      </c>
      <c r="H954" t="s">
        <v>190</v>
      </c>
      <c r="I954" t="s">
        <v>191</v>
      </c>
      <c r="J954">
        <v>4</v>
      </c>
      <c r="K954">
        <v>2</v>
      </c>
      <c r="L954">
        <v>203</v>
      </c>
      <c r="M954">
        <v>188.79</v>
      </c>
      <c r="N954">
        <v>217.21</v>
      </c>
      <c r="P954">
        <v>216</v>
      </c>
      <c r="Q954">
        <v>213</v>
      </c>
      <c r="R954">
        <v>209</v>
      </c>
      <c r="S954">
        <v>215</v>
      </c>
      <c r="T954">
        <v>137</v>
      </c>
      <c r="U954">
        <v>135</v>
      </c>
      <c r="V954">
        <v>206</v>
      </c>
      <c r="W954">
        <v>214</v>
      </c>
      <c r="X954">
        <v>210</v>
      </c>
      <c r="Y954">
        <v>198</v>
      </c>
      <c r="Z954">
        <v>206</v>
      </c>
      <c r="AA954">
        <v>138</v>
      </c>
      <c r="AB954">
        <v>136</v>
      </c>
      <c r="AJ954">
        <v>209.7</v>
      </c>
      <c r="AK954">
        <v>88</v>
      </c>
      <c r="AL954">
        <v>164</v>
      </c>
      <c r="AM954">
        <v>105</v>
      </c>
      <c r="AN954">
        <v>137</v>
      </c>
      <c r="AO954">
        <v>8</v>
      </c>
      <c r="AP954">
        <v>4</v>
      </c>
      <c r="AQ954">
        <v>7</v>
      </c>
      <c r="AX954">
        <v>19</v>
      </c>
      <c r="AY954">
        <v>1999</v>
      </c>
      <c r="AZ954">
        <v>0.02</v>
      </c>
      <c r="BA954">
        <v>0.01</v>
      </c>
      <c r="BB954">
        <v>1</v>
      </c>
      <c r="BC954">
        <v>0.1</v>
      </c>
      <c r="BD954">
        <v>9.8000000000000007</v>
      </c>
      <c r="BE954">
        <v>4</v>
      </c>
      <c r="BF954">
        <v>419.2</v>
      </c>
      <c r="BG954" t="s">
        <v>148</v>
      </c>
      <c r="BH954" t="s">
        <v>184</v>
      </c>
      <c r="BI954" t="s">
        <v>192</v>
      </c>
      <c r="BK954">
        <v>8</v>
      </c>
    </row>
    <row r="955" spans="1:63" ht="18.75" hidden="1" x14ac:dyDescent="0.25">
      <c r="A955">
        <v>2021</v>
      </c>
      <c r="B955">
        <v>3</v>
      </c>
      <c r="C955" s="289">
        <v>44256</v>
      </c>
      <c r="D955">
        <v>382</v>
      </c>
      <c r="E955">
        <v>449</v>
      </c>
      <c r="F955">
        <v>2</v>
      </c>
      <c r="G955" t="s">
        <v>272</v>
      </c>
      <c r="H955" t="s">
        <v>273</v>
      </c>
      <c r="I955" t="s">
        <v>144</v>
      </c>
      <c r="J955">
        <v>3</v>
      </c>
      <c r="K955">
        <v>1</v>
      </c>
      <c r="L955">
        <v>46</v>
      </c>
      <c r="M955">
        <v>40.985999999999997</v>
      </c>
      <c r="N955">
        <v>50.048000000000002</v>
      </c>
      <c r="O955">
        <v>41</v>
      </c>
      <c r="P955">
        <v>43</v>
      </c>
      <c r="Q955">
        <v>45</v>
      </c>
      <c r="R955">
        <v>43</v>
      </c>
      <c r="S955">
        <v>42</v>
      </c>
      <c r="T955">
        <v>89</v>
      </c>
      <c r="U955">
        <v>85</v>
      </c>
      <c r="V955">
        <v>42</v>
      </c>
      <c r="W955">
        <v>44</v>
      </c>
      <c r="X955">
        <v>47</v>
      </c>
      <c r="Y955">
        <v>41</v>
      </c>
      <c r="Z955">
        <v>45</v>
      </c>
      <c r="AA955">
        <v>89</v>
      </c>
      <c r="AB955">
        <v>86</v>
      </c>
      <c r="AJ955">
        <v>43.3</v>
      </c>
      <c r="AK955">
        <v>108</v>
      </c>
      <c r="AL955">
        <v>100</v>
      </c>
      <c r="AM955">
        <v>124</v>
      </c>
      <c r="AN955">
        <v>87</v>
      </c>
      <c r="AO955">
        <v>12</v>
      </c>
      <c r="AP955">
        <v>2</v>
      </c>
      <c r="AQ955">
        <v>7</v>
      </c>
      <c r="AX955">
        <v>21</v>
      </c>
      <c r="AY955">
        <v>2541</v>
      </c>
      <c r="AZ955">
        <v>1.4999999999999999E-2</v>
      </c>
      <c r="BA955">
        <v>8.0000000000000002E-3</v>
      </c>
      <c r="BB955">
        <v>1</v>
      </c>
      <c r="BC955">
        <v>0.5</v>
      </c>
      <c r="BD955">
        <v>55.2</v>
      </c>
      <c r="BE955">
        <v>0.9</v>
      </c>
      <c r="BF955">
        <v>110</v>
      </c>
      <c r="BG955" t="s">
        <v>153</v>
      </c>
      <c r="BH955" t="s">
        <v>154</v>
      </c>
      <c r="BI955" t="s">
        <v>274</v>
      </c>
      <c r="BJ955" t="s">
        <v>156</v>
      </c>
      <c r="BK955">
        <v>9</v>
      </c>
    </row>
    <row r="956" spans="1:63" ht="18.75" hidden="1" x14ac:dyDescent="0.25">
      <c r="A956">
        <v>2021</v>
      </c>
      <c r="B956">
        <v>3</v>
      </c>
      <c r="C956" s="289">
        <v>44256</v>
      </c>
      <c r="D956">
        <v>376</v>
      </c>
      <c r="E956">
        <v>438</v>
      </c>
      <c r="F956">
        <v>3</v>
      </c>
      <c r="G956" t="s">
        <v>151</v>
      </c>
      <c r="H956" t="s">
        <v>152</v>
      </c>
      <c r="I956" t="s">
        <v>144</v>
      </c>
      <c r="J956">
        <v>3</v>
      </c>
      <c r="K956">
        <v>2</v>
      </c>
      <c r="L956">
        <v>336</v>
      </c>
      <c r="M956">
        <v>316.17599999999999</v>
      </c>
      <c r="N956">
        <v>359.85599999999999</v>
      </c>
      <c r="O956">
        <v>370</v>
      </c>
      <c r="P956">
        <v>354</v>
      </c>
      <c r="Q956">
        <v>348</v>
      </c>
      <c r="R956">
        <v>349</v>
      </c>
      <c r="S956">
        <v>350</v>
      </c>
      <c r="T956">
        <v>127</v>
      </c>
      <c r="U956">
        <v>125</v>
      </c>
      <c r="V956">
        <v>302</v>
      </c>
      <c r="W956">
        <v>325</v>
      </c>
      <c r="X956">
        <v>328</v>
      </c>
      <c r="Z956">
        <v>342</v>
      </c>
      <c r="AA956">
        <v>130</v>
      </c>
      <c r="AB956">
        <v>125</v>
      </c>
      <c r="AJ956">
        <v>340.9</v>
      </c>
      <c r="AK956">
        <v>67</v>
      </c>
      <c r="AL956">
        <v>161</v>
      </c>
      <c r="AM956">
        <v>85</v>
      </c>
      <c r="AN956">
        <v>127</v>
      </c>
      <c r="AO956">
        <v>6</v>
      </c>
      <c r="AP956">
        <v>6</v>
      </c>
      <c r="AQ956">
        <v>6</v>
      </c>
      <c r="AX956">
        <v>18</v>
      </c>
      <c r="AY956">
        <v>990</v>
      </c>
      <c r="AZ956">
        <v>1.4999999999999999E-2</v>
      </c>
      <c r="BA956">
        <v>1.7999999999999999E-2</v>
      </c>
      <c r="BC956">
        <v>0.1</v>
      </c>
      <c r="BD956">
        <v>2.9</v>
      </c>
      <c r="BE956">
        <v>6.1</v>
      </c>
      <c r="BF956">
        <v>337.5</v>
      </c>
      <c r="BG956" t="s">
        <v>153</v>
      </c>
      <c r="BH956" t="s">
        <v>154</v>
      </c>
      <c r="BI956" t="s">
        <v>155</v>
      </c>
      <c r="BJ956" t="s">
        <v>156</v>
      </c>
      <c r="BK956">
        <v>9</v>
      </c>
    </row>
    <row r="957" spans="1:63" ht="18.75" hidden="1" x14ac:dyDescent="0.25">
      <c r="A957">
        <v>2021</v>
      </c>
      <c r="B957">
        <v>3</v>
      </c>
      <c r="C957" s="289">
        <v>44256</v>
      </c>
      <c r="D957">
        <v>1</v>
      </c>
      <c r="E957">
        <v>1</v>
      </c>
      <c r="F957">
        <v>4</v>
      </c>
      <c r="G957" t="s">
        <v>328</v>
      </c>
      <c r="H957" t="s">
        <v>329</v>
      </c>
      <c r="I957" t="s">
        <v>144</v>
      </c>
      <c r="J957">
        <v>3</v>
      </c>
      <c r="K957">
        <v>2</v>
      </c>
      <c r="L957">
        <v>111</v>
      </c>
      <c r="M957">
        <v>103.23</v>
      </c>
      <c r="N957">
        <v>118.77</v>
      </c>
      <c r="O957">
        <v>113</v>
      </c>
      <c r="P957">
        <v>118</v>
      </c>
      <c r="Q957">
        <v>115</v>
      </c>
      <c r="R957">
        <v>113</v>
      </c>
      <c r="S957">
        <v>122</v>
      </c>
      <c r="T957">
        <v>90</v>
      </c>
      <c r="U957">
        <v>95</v>
      </c>
      <c r="V957">
        <v>103</v>
      </c>
      <c r="W957">
        <v>115</v>
      </c>
      <c r="X957">
        <v>105</v>
      </c>
      <c r="Y957">
        <v>113</v>
      </c>
      <c r="Z957">
        <v>105</v>
      </c>
      <c r="AA957">
        <v>100</v>
      </c>
      <c r="AB957">
        <v>102</v>
      </c>
      <c r="AJ957">
        <v>112.2</v>
      </c>
      <c r="AK957">
        <v>108</v>
      </c>
      <c r="AL957">
        <v>100</v>
      </c>
      <c r="AM957">
        <v>112</v>
      </c>
      <c r="AN957">
        <v>97</v>
      </c>
      <c r="AO957">
        <v>8</v>
      </c>
      <c r="AP957">
        <v>6</v>
      </c>
      <c r="AQ957">
        <v>5</v>
      </c>
      <c r="AX957">
        <v>19</v>
      </c>
      <c r="AY957">
        <v>2467</v>
      </c>
      <c r="AZ957">
        <v>1.4999999999999999E-2</v>
      </c>
      <c r="BA957">
        <v>8.0000000000000002E-3</v>
      </c>
      <c r="BB957">
        <v>1</v>
      </c>
      <c r="BC957">
        <v>0.2</v>
      </c>
      <c r="BD957">
        <v>22.2</v>
      </c>
      <c r="BE957">
        <v>2.1</v>
      </c>
      <c r="BF957">
        <v>276.8</v>
      </c>
      <c r="BG957" t="s">
        <v>229</v>
      </c>
      <c r="BH957" t="s">
        <v>229</v>
      </c>
      <c r="BK957">
        <v>9</v>
      </c>
    </row>
    <row r="958" spans="1:63" ht="18.75" hidden="1" x14ac:dyDescent="0.25">
      <c r="A958">
        <v>2021</v>
      </c>
      <c r="B958">
        <v>3</v>
      </c>
      <c r="C958" s="289">
        <v>44256</v>
      </c>
      <c r="D958">
        <v>1</v>
      </c>
      <c r="E958">
        <v>2</v>
      </c>
      <c r="F958">
        <v>4</v>
      </c>
      <c r="G958" t="s">
        <v>330</v>
      </c>
      <c r="H958" t="s">
        <v>331</v>
      </c>
      <c r="I958" t="s">
        <v>144</v>
      </c>
      <c r="J958">
        <v>3</v>
      </c>
      <c r="K958">
        <v>2</v>
      </c>
      <c r="L958">
        <v>113</v>
      </c>
      <c r="M958">
        <v>105.09</v>
      </c>
      <c r="N958">
        <v>120.91</v>
      </c>
      <c r="O958">
        <v>95</v>
      </c>
      <c r="P958">
        <v>107</v>
      </c>
      <c r="Q958">
        <v>106</v>
      </c>
      <c r="R958">
        <v>105</v>
      </c>
      <c r="S958">
        <v>111</v>
      </c>
      <c r="T958">
        <v>90</v>
      </c>
      <c r="U958">
        <v>95</v>
      </c>
      <c r="V958">
        <v>112</v>
      </c>
      <c r="W958">
        <v>118</v>
      </c>
      <c r="X958">
        <v>112</v>
      </c>
      <c r="Y958">
        <v>119</v>
      </c>
      <c r="Z958">
        <v>109</v>
      </c>
      <c r="AA958">
        <v>100</v>
      </c>
      <c r="AB958">
        <v>102</v>
      </c>
      <c r="AJ958">
        <v>109.4</v>
      </c>
      <c r="AK958">
        <v>108</v>
      </c>
      <c r="AL958">
        <v>100</v>
      </c>
      <c r="AM958">
        <v>112</v>
      </c>
      <c r="AN958">
        <v>97</v>
      </c>
      <c r="AO958">
        <v>10</v>
      </c>
      <c r="AP958">
        <v>4</v>
      </c>
      <c r="AQ958">
        <v>6</v>
      </c>
      <c r="AX958">
        <v>20</v>
      </c>
      <c r="AY958">
        <v>2490</v>
      </c>
      <c r="AZ958">
        <v>1.4999999999999999E-2</v>
      </c>
      <c r="BA958">
        <v>8.0000000000000002E-3</v>
      </c>
      <c r="BB958">
        <v>1</v>
      </c>
      <c r="BC958">
        <v>0.2</v>
      </c>
      <c r="BD958">
        <v>22</v>
      </c>
      <c r="BE958">
        <v>2.2000000000000002</v>
      </c>
      <c r="BF958">
        <v>272.39999999999998</v>
      </c>
      <c r="BG958" t="s">
        <v>229</v>
      </c>
      <c r="BH958" t="s">
        <v>229</v>
      </c>
      <c r="BK958">
        <v>9</v>
      </c>
    </row>
    <row r="959" spans="1:63" ht="18.75" x14ac:dyDescent="0.25">
      <c r="A959">
        <v>2021</v>
      </c>
      <c r="B959">
        <v>3</v>
      </c>
      <c r="C959" s="289">
        <v>44256</v>
      </c>
      <c r="D959">
        <v>34</v>
      </c>
      <c r="E959">
        <v>99</v>
      </c>
      <c r="F959">
        <v>5</v>
      </c>
      <c r="G959" t="s">
        <v>299</v>
      </c>
      <c r="H959" t="s">
        <v>300</v>
      </c>
      <c r="I959" t="s">
        <v>144</v>
      </c>
      <c r="J959">
        <v>4</v>
      </c>
      <c r="K959">
        <v>6</v>
      </c>
      <c r="L959">
        <v>20</v>
      </c>
      <c r="M959">
        <v>18.600000000000001</v>
      </c>
      <c r="N959">
        <v>21.4</v>
      </c>
      <c r="O959">
        <v>25</v>
      </c>
      <c r="P959">
        <v>21</v>
      </c>
      <c r="Q959">
        <v>22</v>
      </c>
      <c r="R959">
        <v>21</v>
      </c>
      <c r="S959">
        <v>20</v>
      </c>
      <c r="T959">
        <v>95</v>
      </c>
      <c r="U959">
        <v>101</v>
      </c>
      <c r="V959">
        <v>20</v>
      </c>
      <c r="W959">
        <v>22</v>
      </c>
      <c r="X959">
        <v>20</v>
      </c>
      <c r="Y959">
        <v>21</v>
      </c>
      <c r="Z959">
        <v>20</v>
      </c>
      <c r="AA959">
        <v>94</v>
      </c>
      <c r="AB959">
        <v>92</v>
      </c>
      <c r="AJ959">
        <v>21.1</v>
      </c>
      <c r="AK959">
        <v>140</v>
      </c>
      <c r="AL959">
        <v>103</v>
      </c>
      <c r="AM959">
        <v>151</v>
      </c>
      <c r="AN959">
        <v>96</v>
      </c>
      <c r="AO959">
        <v>4</v>
      </c>
      <c r="AP959">
        <v>4</v>
      </c>
      <c r="AQ959">
        <v>10</v>
      </c>
      <c r="AX959">
        <v>18</v>
      </c>
      <c r="AY959">
        <v>2826</v>
      </c>
      <c r="AZ959">
        <v>1.4999999999999999E-2</v>
      </c>
      <c r="BA959">
        <v>6.0000000000000001E-3</v>
      </c>
      <c r="BB959">
        <v>1</v>
      </c>
      <c r="BC959">
        <v>0.9</v>
      </c>
      <c r="BD959">
        <v>141.30000000000001</v>
      </c>
      <c r="BE959">
        <v>0.4</v>
      </c>
      <c r="BF959">
        <v>59.6</v>
      </c>
      <c r="BG959" t="s">
        <v>148</v>
      </c>
      <c r="BH959" t="s">
        <v>149</v>
      </c>
      <c r="BI959" t="s">
        <v>301</v>
      </c>
      <c r="BK959">
        <v>9</v>
      </c>
    </row>
    <row r="960" spans="1:63" ht="18.75" x14ac:dyDescent="0.25">
      <c r="A960">
        <v>2021</v>
      </c>
      <c r="B960">
        <v>3</v>
      </c>
      <c r="C960" s="289">
        <v>44256</v>
      </c>
      <c r="D960">
        <v>34</v>
      </c>
      <c r="E960">
        <v>100</v>
      </c>
      <c r="F960">
        <v>5</v>
      </c>
      <c r="G960" t="s">
        <v>302</v>
      </c>
      <c r="H960" t="s">
        <v>303</v>
      </c>
      <c r="I960" t="s">
        <v>144</v>
      </c>
      <c r="J960">
        <v>4</v>
      </c>
      <c r="K960">
        <v>6</v>
      </c>
      <c r="L960">
        <v>20</v>
      </c>
      <c r="M960">
        <v>18.600000000000001</v>
      </c>
      <c r="N960">
        <v>21.4</v>
      </c>
      <c r="O960">
        <v>25</v>
      </c>
      <c r="P960">
        <v>21</v>
      </c>
      <c r="Q960">
        <v>22</v>
      </c>
      <c r="R960">
        <v>21</v>
      </c>
      <c r="S960">
        <v>20</v>
      </c>
      <c r="T960">
        <v>95</v>
      </c>
      <c r="U960">
        <v>101</v>
      </c>
      <c r="V960">
        <v>20</v>
      </c>
      <c r="W960">
        <v>22</v>
      </c>
      <c r="X960">
        <v>20</v>
      </c>
      <c r="Y960">
        <v>21</v>
      </c>
      <c r="Z960">
        <v>20</v>
      </c>
      <c r="AA960">
        <v>94</v>
      </c>
      <c r="AB960">
        <v>92</v>
      </c>
      <c r="AJ960">
        <v>21.1</v>
      </c>
      <c r="AK960">
        <v>140</v>
      </c>
      <c r="AL960">
        <v>103</v>
      </c>
      <c r="AM960">
        <v>151</v>
      </c>
      <c r="AN960">
        <v>96</v>
      </c>
      <c r="AO960">
        <v>4</v>
      </c>
      <c r="AP960">
        <v>4</v>
      </c>
      <c r="AQ960">
        <v>10</v>
      </c>
      <c r="AX960">
        <v>18</v>
      </c>
      <c r="AY960">
        <v>2826</v>
      </c>
      <c r="AZ960">
        <v>1.4999999999999999E-2</v>
      </c>
      <c r="BA960">
        <v>6.0000000000000001E-3</v>
      </c>
      <c r="BB960">
        <v>1</v>
      </c>
      <c r="BC960">
        <v>0.9</v>
      </c>
      <c r="BD960">
        <v>141.30000000000001</v>
      </c>
      <c r="BE960">
        <v>0.4</v>
      </c>
      <c r="BF960">
        <v>59.6</v>
      </c>
      <c r="BG960" t="s">
        <v>148</v>
      </c>
      <c r="BH960" t="s">
        <v>149</v>
      </c>
      <c r="BI960" t="s">
        <v>304</v>
      </c>
      <c r="BK960">
        <v>9</v>
      </c>
    </row>
    <row r="961" spans="1:63" ht="18.75" x14ac:dyDescent="0.25">
      <c r="A961">
        <v>2021</v>
      </c>
      <c r="B961">
        <v>3</v>
      </c>
      <c r="C961" s="289">
        <v>44256</v>
      </c>
      <c r="D961">
        <v>34</v>
      </c>
      <c r="E961">
        <v>101</v>
      </c>
      <c r="F961">
        <v>5</v>
      </c>
      <c r="G961" t="s">
        <v>305</v>
      </c>
      <c r="H961" t="s">
        <v>306</v>
      </c>
      <c r="I961" t="s">
        <v>144</v>
      </c>
      <c r="J961">
        <v>4</v>
      </c>
      <c r="K961">
        <v>6</v>
      </c>
      <c r="L961">
        <v>20</v>
      </c>
      <c r="M961">
        <v>18.600000000000001</v>
      </c>
      <c r="N961">
        <v>21.4</v>
      </c>
      <c r="O961">
        <v>25</v>
      </c>
      <c r="P961">
        <v>21</v>
      </c>
      <c r="Q961">
        <v>22</v>
      </c>
      <c r="R961">
        <v>21</v>
      </c>
      <c r="S961">
        <v>20</v>
      </c>
      <c r="T961">
        <v>95</v>
      </c>
      <c r="U961">
        <v>101</v>
      </c>
      <c r="V961">
        <v>20</v>
      </c>
      <c r="W961">
        <v>22</v>
      </c>
      <c r="X961">
        <v>20</v>
      </c>
      <c r="Y961">
        <v>21</v>
      </c>
      <c r="Z961">
        <v>20</v>
      </c>
      <c r="AA961">
        <v>94</v>
      </c>
      <c r="AB961">
        <v>92</v>
      </c>
      <c r="AJ961">
        <v>21.1</v>
      </c>
      <c r="AK961">
        <v>140</v>
      </c>
      <c r="AL961">
        <v>103</v>
      </c>
      <c r="AM961">
        <v>151</v>
      </c>
      <c r="AN961">
        <v>96</v>
      </c>
      <c r="AO961">
        <v>4</v>
      </c>
      <c r="AP961">
        <v>4</v>
      </c>
      <c r="AQ961">
        <v>10</v>
      </c>
      <c r="AX961">
        <v>18</v>
      </c>
      <c r="AY961">
        <v>2826</v>
      </c>
      <c r="AZ961">
        <v>1.4999999999999999E-2</v>
      </c>
      <c r="BA961">
        <v>6.0000000000000001E-3</v>
      </c>
      <c r="BB961">
        <v>1</v>
      </c>
      <c r="BC961">
        <v>0.9</v>
      </c>
      <c r="BD961">
        <v>141.30000000000001</v>
      </c>
      <c r="BE961">
        <v>0.4</v>
      </c>
      <c r="BF961">
        <v>59.6</v>
      </c>
      <c r="BG961" t="s">
        <v>148</v>
      </c>
      <c r="BH961" t="s">
        <v>149</v>
      </c>
      <c r="BI961" t="s">
        <v>307</v>
      </c>
      <c r="BK961">
        <v>9</v>
      </c>
    </row>
    <row r="962" spans="1:63" ht="18.75" x14ac:dyDescent="0.25">
      <c r="A962">
        <v>2021</v>
      </c>
      <c r="B962">
        <v>3</v>
      </c>
      <c r="C962" s="289">
        <v>44256</v>
      </c>
      <c r="D962">
        <v>34</v>
      </c>
      <c r="E962">
        <v>102</v>
      </c>
      <c r="F962">
        <v>5</v>
      </c>
      <c r="G962" t="s">
        <v>308</v>
      </c>
      <c r="H962" t="s">
        <v>309</v>
      </c>
      <c r="I962" t="s">
        <v>144</v>
      </c>
      <c r="J962">
        <v>4</v>
      </c>
      <c r="K962">
        <v>6</v>
      </c>
      <c r="L962">
        <v>20</v>
      </c>
      <c r="M962">
        <v>18.600000000000001</v>
      </c>
      <c r="N962">
        <v>21.4</v>
      </c>
      <c r="O962">
        <v>25</v>
      </c>
      <c r="P962">
        <v>21</v>
      </c>
      <c r="Q962">
        <v>22</v>
      </c>
      <c r="R962">
        <v>21</v>
      </c>
      <c r="S962">
        <v>20</v>
      </c>
      <c r="T962">
        <v>95</v>
      </c>
      <c r="U962">
        <v>101</v>
      </c>
      <c r="V962">
        <v>20</v>
      </c>
      <c r="W962">
        <v>22</v>
      </c>
      <c r="X962">
        <v>20</v>
      </c>
      <c r="Y962">
        <v>21</v>
      </c>
      <c r="Z962">
        <v>20</v>
      </c>
      <c r="AA962">
        <v>94</v>
      </c>
      <c r="AB962">
        <v>92</v>
      </c>
      <c r="AJ962">
        <v>21.1</v>
      </c>
      <c r="AK962">
        <v>140</v>
      </c>
      <c r="AL962">
        <v>103</v>
      </c>
      <c r="AM962">
        <v>151</v>
      </c>
      <c r="AN962">
        <v>96</v>
      </c>
      <c r="AO962">
        <v>4</v>
      </c>
      <c r="AP962">
        <v>4</v>
      </c>
      <c r="AQ962">
        <v>10</v>
      </c>
      <c r="AX962">
        <v>18</v>
      </c>
      <c r="AY962">
        <v>2826</v>
      </c>
      <c r="AZ962">
        <v>1.4999999999999999E-2</v>
      </c>
      <c r="BA962">
        <v>6.0000000000000001E-3</v>
      </c>
      <c r="BB962">
        <v>1</v>
      </c>
      <c r="BC962">
        <v>0.9</v>
      </c>
      <c r="BD962">
        <v>141.30000000000001</v>
      </c>
      <c r="BE962">
        <v>0.4</v>
      </c>
      <c r="BF962">
        <v>59.6</v>
      </c>
      <c r="BG962" t="s">
        <v>148</v>
      </c>
      <c r="BH962" t="s">
        <v>149</v>
      </c>
      <c r="BI962" t="s">
        <v>310</v>
      </c>
      <c r="BK962">
        <v>9</v>
      </c>
    </row>
    <row r="963" spans="1:63" ht="18.75" x14ac:dyDescent="0.25">
      <c r="A963">
        <v>2021</v>
      </c>
      <c r="B963">
        <v>3</v>
      </c>
      <c r="C963" s="289">
        <v>44256</v>
      </c>
      <c r="D963">
        <v>34</v>
      </c>
      <c r="E963">
        <v>103</v>
      </c>
      <c r="F963">
        <v>5</v>
      </c>
      <c r="G963" t="s">
        <v>311</v>
      </c>
      <c r="H963" t="s">
        <v>312</v>
      </c>
      <c r="I963" t="s">
        <v>144</v>
      </c>
      <c r="J963">
        <v>4</v>
      </c>
      <c r="K963">
        <v>6</v>
      </c>
      <c r="L963">
        <v>89</v>
      </c>
      <c r="M963">
        <v>82.77</v>
      </c>
      <c r="N963">
        <v>95.23</v>
      </c>
      <c r="O963">
        <v>103</v>
      </c>
      <c r="P963">
        <v>95</v>
      </c>
      <c r="Q963">
        <v>97</v>
      </c>
      <c r="R963">
        <v>95</v>
      </c>
      <c r="S963">
        <v>88</v>
      </c>
      <c r="T963">
        <v>95</v>
      </c>
      <c r="U963">
        <v>101</v>
      </c>
      <c r="V963">
        <v>91</v>
      </c>
      <c r="W963">
        <v>90</v>
      </c>
      <c r="X963">
        <v>93</v>
      </c>
      <c r="Y963">
        <v>92</v>
      </c>
      <c r="Z963">
        <v>87</v>
      </c>
      <c r="AA963">
        <v>94</v>
      </c>
      <c r="AB963">
        <v>92</v>
      </c>
      <c r="AJ963">
        <v>92.8</v>
      </c>
      <c r="AK963">
        <v>140</v>
      </c>
      <c r="AL963">
        <v>103</v>
      </c>
      <c r="AM963">
        <v>151</v>
      </c>
      <c r="AN963">
        <v>96</v>
      </c>
      <c r="AO963">
        <v>6</v>
      </c>
      <c r="AP963">
        <v>3</v>
      </c>
      <c r="AQ963">
        <v>8</v>
      </c>
      <c r="AX963">
        <v>17</v>
      </c>
      <c r="AY963">
        <v>2105</v>
      </c>
      <c r="AZ963">
        <v>1.4999999999999999E-2</v>
      </c>
      <c r="BA963">
        <v>8.0000000000000002E-3</v>
      </c>
      <c r="BB963">
        <v>1</v>
      </c>
      <c r="BC963">
        <v>0.2</v>
      </c>
      <c r="BD963">
        <v>23.7</v>
      </c>
      <c r="BE963">
        <v>1.6</v>
      </c>
      <c r="BF963">
        <v>195.3</v>
      </c>
      <c r="BG963" t="s">
        <v>148</v>
      </c>
      <c r="BH963" t="s">
        <v>149</v>
      </c>
      <c r="BI963" t="s">
        <v>313</v>
      </c>
      <c r="BK963">
        <v>9</v>
      </c>
    </row>
    <row r="964" spans="1:63" ht="18.75" x14ac:dyDescent="0.25">
      <c r="A964">
        <v>2021</v>
      </c>
      <c r="B964">
        <v>3</v>
      </c>
      <c r="C964" s="289">
        <v>44256</v>
      </c>
      <c r="D964">
        <v>34</v>
      </c>
      <c r="E964">
        <v>104</v>
      </c>
      <c r="F964">
        <v>5</v>
      </c>
      <c r="G964" t="s">
        <v>314</v>
      </c>
      <c r="H964" t="s">
        <v>315</v>
      </c>
      <c r="I964" t="s">
        <v>144</v>
      </c>
      <c r="J964">
        <v>4</v>
      </c>
      <c r="K964">
        <v>6</v>
      </c>
      <c r="L964">
        <v>89</v>
      </c>
      <c r="M964">
        <v>82.77</v>
      </c>
      <c r="N964">
        <v>95.23</v>
      </c>
      <c r="O964">
        <v>103</v>
      </c>
      <c r="P964">
        <v>95</v>
      </c>
      <c r="Q964">
        <v>97</v>
      </c>
      <c r="R964">
        <v>95</v>
      </c>
      <c r="S964">
        <v>88</v>
      </c>
      <c r="T964">
        <v>95</v>
      </c>
      <c r="U964">
        <v>101</v>
      </c>
      <c r="V964">
        <v>91</v>
      </c>
      <c r="W964">
        <v>90</v>
      </c>
      <c r="X964">
        <v>93</v>
      </c>
      <c r="Y964">
        <v>92</v>
      </c>
      <c r="Z964">
        <v>87</v>
      </c>
      <c r="AA964">
        <v>94</v>
      </c>
      <c r="AB964">
        <v>92</v>
      </c>
      <c r="AJ964">
        <v>92.8</v>
      </c>
      <c r="AK964">
        <v>140</v>
      </c>
      <c r="AL964">
        <v>103</v>
      </c>
      <c r="AM964">
        <v>151</v>
      </c>
      <c r="AN964">
        <v>96</v>
      </c>
      <c r="AO964">
        <v>6</v>
      </c>
      <c r="AP964">
        <v>3</v>
      </c>
      <c r="AQ964">
        <v>8</v>
      </c>
      <c r="AX964">
        <v>17</v>
      </c>
      <c r="AY964">
        <v>2105</v>
      </c>
      <c r="AZ964">
        <v>1.4999999999999999E-2</v>
      </c>
      <c r="BA964">
        <v>8.0000000000000002E-3</v>
      </c>
      <c r="BB964">
        <v>1</v>
      </c>
      <c r="BC964">
        <v>0.2</v>
      </c>
      <c r="BD964">
        <v>23.7</v>
      </c>
      <c r="BE964">
        <v>1.6</v>
      </c>
      <c r="BF964">
        <v>195.3</v>
      </c>
      <c r="BG964" t="s">
        <v>148</v>
      </c>
      <c r="BH964" t="s">
        <v>149</v>
      </c>
      <c r="BI964" t="s">
        <v>316</v>
      </c>
      <c r="BK964">
        <v>9</v>
      </c>
    </row>
    <row r="965" spans="1:63" hidden="1" x14ac:dyDescent="0.25">
      <c r="A965">
        <v>2021</v>
      </c>
      <c r="B965">
        <v>3</v>
      </c>
      <c r="C965" s="289">
        <v>44256</v>
      </c>
      <c r="D965">
        <v>47</v>
      </c>
      <c r="E965">
        <v>122</v>
      </c>
      <c r="F965">
        <v>5</v>
      </c>
      <c r="G965" t="s">
        <v>163</v>
      </c>
      <c r="H965" t="s">
        <v>164</v>
      </c>
      <c r="I965" t="s">
        <v>165</v>
      </c>
      <c r="J965">
        <v>2</v>
      </c>
      <c r="K965">
        <v>1</v>
      </c>
      <c r="L965">
        <v>280</v>
      </c>
      <c r="M965">
        <v>267.39999999999998</v>
      </c>
      <c r="N965">
        <v>292.60000000000002</v>
      </c>
      <c r="AK965">
        <v>63</v>
      </c>
      <c r="AL965">
        <v>115</v>
      </c>
      <c r="AY965">
        <v>300</v>
      </c>
      <c r="AZ965">
        <v>1.4999999999999999E-2</v>
      </c>
      <c r="BD965">
        <v>1.1000000000000001</v>
      </c>
      <c r="BG965" t="s">
        <v>153</v>
      </c>
      <c r="BH965" t="s">
        <v>154</v>
      </c>
      <c r="BI965" t="s">
        <v>166</v>
      </c>
      <c r="BJ965" t="s">
        <v>167</v>
      </c>
      <c r="BK965">
        <v>9</v>
      </c>
    </row>
    <row r="966" spans="1:63" ht="18.75" x14ac:dyDescent="0.25">
      <c r="A966">
        <v>2021</v>
      </c>
      <c r="B966">
        <v>3</v>
      </c>
      <c r="C966" s="289">
        <v>44256</v>
      </c>
      <c r="D966">
        <v>331</v>
      </c>
      <c r="E966">
        <v>253</v>
      </c>
      <c r="F966">
        <v>6</v>
      </c>
      <c r="G966" t="s">
        <v>323</v>
      </c>
      <c r="H966" t="s">
        <v>190</v>
      </c>
      <c r="I966" t="s">
        <v>144</v>
      </c>
      <c r="J966">
        <v>3</v>
      </c>
      <c r="K966">
        <v>2</v>
      </c>
      <c r="L966">
        <v>203</v>
      </c>
      <c r="M966">
        <v>188.79</v>
      </c>
      <c r="N966">
        <v>217.21</v>
      </c>
      <c r="O966">
        <v>198</v>
      </c>
      <c r="AJ966">
        <v>198</v>
      </c>
      <c r="AK966">
        <v>121</v>
      </c>
      <c r="AL966">
        <v>89</v>
      </c>
      <c r="AO966">
        <v>4</v>
      </c>
      <c r="AQ966">
        <v>3</v>
      </c>
      <c r="AX966">
        <v>7</v>
      </c>
      <c r="AY966">
        <v>7</v>
      </c>
      <c r="AZ966">
        <v>1.4999999999999999E-2</v>
      </c>
      <c r="BA966">
        <v>1</v>
      </c>
      <c r="BC966">
        <v>0</v>
      </c>
      <c r="BD966">
        <v>0</v>
      </c>
      <c r="BE966">
        <v>1.4</v>
      </c>
      <c r="BF966">
        <v>1.4</v>
      </c>
      <c r="BG966" t="s">
        <v>148</v>
      </c>
      <c r="BH966" t="s">
        <v>184</v>
      </c>
      <c r="BI966" t="s">
        <v>192</v>
      </c>
      <c r="BK966">
        <v>9</v>
      </c>
    </row>
    <row r="967" spans="1:63" ht="18.75" x14ac:dyDescent="0.25">
      <c r="A967">
        <v>2021</v>
      </c>
      <c r="B967">
        <v>3</v>
      </c>
      <c r="C967" s="289">
        <v>44256</v>
      </c>
      <c r="D967">
        <v>405</v>
      </c>
      <c r="E967">
        <v>619</v>
      </c>
      <c r="F967">
        <v>6</v>
      </c>
      <c r="G967" t="s">
        <v>288</v>
      </c>
      <c r="H967" t="s">
        <v>289</v>
      </c>
      <c r="I967" t="s">
        <v>144</v>
      </c>
      <c r="J967">
        <v>1</v>
      </c>
      <c r="K967">
        <v>5</v>
      </c>
      <c r="L967">
        <v>420</v>
      </c>
      <c r="M967">
        <v>385.98</v>
      </c>
      <c r="N967">
        <v>454.02</v>
      </c>
      <c r="P967">
        <v>465</v>
      </c>
      <c r="Q967">
        <v>450</v>
      </c>
      <c r="R967">
        <v>443</v>
      </c>
      <c r="S967">
        <v>435</v>
      </c>
      <c r="U967">
        <v>138</v>
      </c>
      <c r="V967">
        <v>422</v>
      </c>
      <c r="W967">
        <v>442</v>
      </c>
      <c r="X967">
        <v>410</v>
      </c>
      <c r="Z967">
        <v>412</v>
      </c>
      <c r="AA967">
        <v>158</v>
      </c>
      <c r="AB967">
        <v>158</v>
      </c>
      <c r="AJ967">
        <v>434.9</v>
      </c>
      <c r="AK967">
        <v>18</v>
      </c>
      <c r="AL967">
        <v>200</v>
      </c>
      <c r="AM967">
        <v>24</v>
      </c>
      <c r="AN967">
        <v>151</v>
      </c>
      <c r="AO967">
        <v>3</v>
      </c>
      <c r="AP967">
        <v>1</v>
      </c>
      <c r="AQ967">
        <v>3</v>
      </c>
      <c r="AX967">
        <v>7</v>
      </c>
      <c r="AY967">
        <v>397</v>
      </c>
      <c r="AZ967">
        <v>1.4999999999999999E-2</v>
      </c>
      <c r="BA967">
        <v>1.7999999999999999E-2</v>
      </c>
      <c r="BC967">
        <v>0</v>
      </c>
      <c r="BD967">
        <v>0.9</v>
      </c>
      <c r="BE967">
        <v>3</v>
      </c>
      <c r="BF967">
        <v>172.7</v>
      </c>
      <c r="BG967" t="s">
        <v>148</v>
      </c>
      <c r="BH967" t="s">
        <v>149</v>
      </c>
      <c r="BI967" t="s">
        <v>290</v>
      </c>
      <c r="BK967">
        <v>9</v>
      </c>
    </row>
    <row r="968" spans="1:63" ht="18.75" x14ac:dyDescent="0.25">
      <c r="A968">
        <v>2021</v>
      </c>
      <c r="B968">
        <v>3</v>
      </c>
      <c r="C968" s="289">
        <v>44256</v>
      </c>
      <c r="D968">
        <v>405</v>
      </c>
      <c r="E968">
        <v>620</v>
      </c>
      <c r="F968">
        <v>6</v>
      </c>
      <c r="G968" t="s">
        <v>291</v>
      </c>
      <c r="H968" t="s">
        <v>292</v>
      </c>
      <c r="I968" t="s">
        <v>144</v>
      </c>
      <c r="J968">
        <v>1</v>
      </c>
      <c r="K968">
        <v>5</v>
      </c>
      <c r="L968">
        <v>233</v>
      </c>
      <c r="M968">
        <v>214.01050000000001</v>
      </c>
      <c r="N968">
        <v>251.98949999999999</v>
      </c>
      <c r="P968">
        <v>258</v>
      </c>
      <c r="Q968">
        <v>249</v>
      </c>
      <c r="R968">
        <v>245</v>
      </c>
      <c r="S968">
        <v>243</v>
      </c>
      <c r="U968">
        <v>138</v>
      </c>
      <c r="V968">
        <v>234</v>
      </c>
      <c r="W968">
        <v>256</v>
      </c>
      <c r="X968">
        <v>241</v>
      </c>
      <c r="Z968">
        <v>218</v>
      </c>
      <c r="AA968">
        <v>158</v>
      </c>
      <c r="AB968">
        <v>158</v>
      </c>
      <c r="AJ968">
        <v>243</v>
      </c>
      <c r="AK968">
        <v>18</v>
      </c>
      <c r="AL968">
        <v>200</v>
      </c>
      <c r="AM968">
        <v>24</v>
      </c>
      <c r="AN968">
        <v>151</v>
      </c>
      <c r="AO968">
        <v>4</v>
      </c>
      <c r="AP968">
        <v>2</v>
      </c>
      <c r="AQ968">
        <v>1</v>
      </c>
      <c r="AX968">
        <v>7</v>
      </c>
      <c r="AY968">
        <v>397</v>
      </c>
      <c r="AZ968">
        <v>1.4999999999999999E-2</v>
      </c>
      <c r="BA968">
        <v>1.7999999999999999E-2</v>
      </c>
      <c r="BC968">
        <v>0</v>
      </c>
      <c r="BD968">
        <v>1.7</v>
      </c>
      <c r="BE968">
        <v>1.7</v>
      </c>
      <c r="BF968">
        <v>96.5</v>
      </c>
      <c r="BG968" t="s">
        <v>148</v>
      </c>
      <c r="BH968" t="s">
        <v>149</v>
      </c>
      <c r="BI968" t="s">
        <v>217</v>
      </c>
      <c r="BK968">
        <v>9</v>
      </c>
    </row>
    <row r="969" spans="1:63" ht="18.75" x14ac:dyDescent="0.25">
      <c r="A969">
        <v>2021</v>
      </c>
      <c r="B969">
        <v>3</v>
      </c>
      <c r="C969" s="289">
        <v>44256</v>
      </c>
      <c r="D969">
        <v>405</v>
      </c>
      <c r="E969">
        <v>621</v>
      </c>
      <c r="F969">
        <v>6</v>
      </c>
      <c r="G969" t="s">
        <v>293</v>
      </c>
      <c r="H969" t="s">
        <v>294</v>
      </c>
      <c r="I969" t="s">
        <v>144</v>
      </c>
      <c r="J969">
        <v>1</v>
      </c>
      <c r="K969">
        <v>5</v>
      </c>
      <c r="L969">
        <v>191.5</v>
      </c>
      <c r="M969">
        <v>175.98849999999999</v>
      </c>
      <c r="N969">
        <v>207.01150000000001</v>
      </c>
      <c r="P969">
        <v>220</v>
      </c>
      <c r="Q969">
        <v>200</v>
      </c>
      <c r="R969">
        <v>196</v>
      </c>
      <c r="S969">
        <v>198</v>
      </c>
      <c r="U969">
        <v>138</v>
      </c>
      <c r="V969">
        <v>212</v>
      </c>
      <c r="W969">
        <v>192</v>
      </c>
      <c r="X969">
        <v>200</v>
      </c>
      <c r="Z969">
        <v>203</v>
      </c>
      <c r="AA969">
        <v>158</v>
      </c>
      <c r="AB969">
        <v>158</v>
      </c>
      <c r="AJ969">
        <v>202.6</v>
      </c>
      <c r="AK969">
        <v>18</v>
      </c>
      <c r="AL969">
        <v>200</v>
      </c>
      <c r="AM969">
        <v>24</v>
      </c>
      <c r="AN969">
        <v>151</v>
      </c>
      <c r="AO969">
        <v>4</v>
      </c>
      <c r="AQ969">
        <v>2</v>
      </c>
      <c r="AT969">
        <v>2</v>
      </c>
      <c r="AX969">
        <v>8</v>
      </c>
      <c r="AY969">
        <v>398</v>
      </c>
      <c r="AZ969">
        <v>1.4999999999999999E-2</v>
      </c>
      <c r="BA969">
        <v>0.02</v>
      </c>
      <c r="BC969">
        <v>0</v>
      </c>
      <c r="BD969">
        <v>2.1</v>
      </c>
      <c r="BE969">
        <v>1.6</v>
      </c>
      <c r="BF969">
        <v>80.599999999999994</v>
      </c>
      <c r="BG969" t="s">
        <v>148</v>
      </c>
      <c r="BH969" t="s">
        <v>149</v>
      </c>
      <c r="BI969" t="s">
        <v>217</v>
      </c>
      <c r="BK969">
        <v>9</v>
      </c>
    </row>
    <row r="970" spans="1:63" ht="18.75" x14ac:dyDescent="0.25">
      <c r="A970">
        <v>2021</v>
      </c>
      <c r="B970">
        <v>3</v>
      </c>
      <c r="C970" s="289">
        <v>44256</v>
      </c>
      <c r="D970">
        <v>405</v>
      </c>
      <c r="E970">
        <v>622</v>
      </c>
      <c r="F970">
        <v>6</v>
      </c>
      <c r="G970" t="s">
        <v>295</v>
      </c>
      <c r="H970" t="s">
        <v>296</v>
      </c>
      <c r="I970" t="s">
        <v>144</v>
      </c>
      <c r="J970">
        <v>1</v>
      </c>
      <c r="K970">
        <v>5</v>
      </c>
      <c r="L970">
        <v>187</v>
      </c>
      <c r="M970">
        <v>172.41399999999999</v>
      </c>
      <c r="N970">
        <v>201.58600000000001</v>
      </c>
      <c r="P970">
        <v>229</v>
      </c>
      <c r="Q970">
        <v>213</v>
      </c>
      <c r="R970">
        <v>201</v>
      </c>
      <c r="S970">
        <v>193</v>
      </c>
      <c r="U970">
        <v>138</v>
      </c>
      <c r="V970">
        <v>189</v>
      </c>
      <c r="W970">
        <v>191</v>
      </c>
      <c r="X970">
        <v>175</v>
      </c>
      <c r="Z970">
        <v>188</v>
      </c>
      <c r="AA970">
        <v>158</v>
      </c>
      <c r="AB970">
        <v>158</v>
      </c>
      <c r="AJ970">
        <v>197.4</v>
      </c>
      <c r="AK970">
        <v>18</v>
      </c>
      <c r="AL970">
        <v>200</v>
      </c>
      <c r="AM970">
        <v>24</v>
      </c>
      <c r="AN970">
        <v>151</v>
      </c>
      <c r="AO970">
        <v>9</v>
      </c>
      <c r="AP970">
        <v>4</v>
      </c>
      <c r="AQ970">
        <v>4</v>
      </c>
      <c r="AX970">
        <v>17</v>
      </c>
      <c r="AY970">
        <v>407</v>
      </c>
      <c r="AZ970">
        <v>1.4999999999999999E-2</v>
      </c>
      <c r="BA970">
        <v>4.2000000000000003E-2</v>
      </c>
      <c r="BC970">
        <v>0.1</v>
      </c>
      <c r="BD970">
        <v>2.2000000000000002</v>
      </c>
      <c r="BE970">
        <v>3.4</v>
      </c>
      <c r="BF970">
        <v>80.3</v>
      </c>
      <c r="BG970" t="s">
        <v>148</v>
      </c>
      <c r="BH970" t="s">
        <v>149</v>
      </c>
      <c r="BI970" t="s">
        <v>217</v>
      </c>
      <c r="BK970">
        <v>9</v>
      </c>
    </row>
    <row r="971" spans="1:63" ht="18.75" x14ac:dyDescent="0.25">
      <c r="A971">
        <v>2021</v>
      </c>
      <c r="B971">
        <v>3</v>
      </c>
      <c r="C971" s="289">
        <v>44256</v>
      </c>
      <c r="D971">
        <v>32</v>
      </c>
      <c r="E971">
        <v>92</v>
      </c>
      <c r="F971">
        <v>7</v>
      </c>
      <c r="G971" t="s">
        <v>205</v>
      </c>
      <c r="H971" t="s">
        <v>206</v>
      </c>
      <c r="I971" t="s">
        <v>144</v>
      </c>
      <c r="J971">
        <v>2</v>
      </c>
      <c r="K971">
        <v>3</v>
      </c>
      <c r="L971">
        <v>361</v>
      </c>
      <c r="M971">
        <v>335.73</v>
      </c>
      <c r="N971">
        <v>386.27</v>
      </c>
      <c r="O971">
        <v>400</v>
      </c>
      <c r="P971">
        <v>380</v>
      </c>
      <c r="Q971">
        <v>390</v>
      </c>
      <c r="R971">
        <v>383</v>
      </c>
      <c r="S971">
        <v>385</v>
      </c>
      <c r="T971">
        <v>93</v>
      </c>
      <c r="U971">
        <v>95</v>
      </c>
      <c r="V971">
        <v>396</v>
      </c>
      <c r="W971">
        <v>364</v>
      </c>
      <c r="X971">
        <v>354</v>
      </c>
      <c r="Y971">
        <v>356</v>
      </c>
      <c r="Z971">
        <v>364</v>
      </c>
      <c r="AA971">
        <v>93</v>
      </c>
      <c r="AB971">
        <v>86</v>
      </c>
      <c r="AJ971">
        <v>377.2</v>
      </c>
      <c r="AK971">
        <v>74</v>
      </c>
      <c r="AL971">
        <v>97</v>
      </c>
      <c r="AM971">
        <v>78</v>
      </c>
      <c r="AN971">
        <v>92</v>
      </c>
      <c r="AO971">
        <v>4</v>
      </c>
      <c r="AP971">
        <v>2</v>
      </c>
      <c r="AQ971">
        <v>4</v>
      </c>
      <c r="AX971">
        <v>10</v>
      </c>
      <c r="AY971">
        <v>1594</v>
      </c>
      <c r="AZ971">
        <v>1.4999999999999999E-2</v>
      </c>
      <c r="BA971">
        <v>6.0000000000000001E-3</v>
      </c>
      <c r="BB971">
        <v>1</v>
      </c>
      <c r="BC971">
        <v>0</v>
      </c>
      <c r="BD971">
        <v>4.4000000000000004</v>
      </c>
      <c r="BE971">
        <v>3.8</v>
      </c>
      <c r="BF971">
        <v>601.29999999999995</v>
      </c>
      <c r="BG971" t="s">
        <v>148</v>
      </c>
      <c r="BH971" t="s">
        <v>149</v>
      </c>
      <c r="BI971" t="s">
        <v>207</v>
      </c>
      <c r="BJ971" t="s">
        <v>208</v>
      </c>
      <c r="BK971">
        <v>9</v>
      </c>
    </row>
    <row r="972" spans="1:63" ht="18.75" x14ac:dyDescent="0.25">
      <c r="A972">
        <v>2021</v>
      </c>
      <c r="B972">
        <v>3</v>
      </c>
      <c r="C972" s="289">
        <v>44256</v>
      </c>
      <c r="D972">
        <v>32</v>
      </c>
      <c r="E972">
        <v>93</v>
      </c>
      <c r="F972">
        <v>7</v>
      </c>
      <c r="G972" t="s">
        <v>209</v>
      </c>
      <c r="H972" t="s">
        <v>210</v>
      </c>
      <c r="I972" t="s">
        <v>144</v>
      </c>
      <c r="J972">
        <v>2</v>
      </c>
      <c r="K972">
        <v>3</v>
      </c>
      <c r="L972">
        <v>59</v>
      </c>
      <c r="M972">
        <v>54.87</v>
      </c>
      <c r="N972">
        <v>63.13</v>
      </c>
      <c r="O972">
        <v>65</v>
      </c>
      <c r="P972">
        <v>59</v>
      </c>
      <c r="Q972">
        <v>65</v>
      </c>
      <c r="R972">
        <v>57</v>
      </c>
      <c r="S972">
        <v>60</v>
      </c>
      <c r="T972">
        <v>93</v>
      </c>
      <c r="U972">
        <v>95</v>
      </c>
      <c r="V972">
        <v>56</v>
      </c>
      <c r="W972">
        <v>58</v>
      </c>
      <c r="X972">
        <v>57</v>
      </c>
      <c r="Y972">
        <v>60</v>
      </c>
      <c r="Z972">
        <v>56</v>
      </c>
      <c r="AA972">
        <v>93</v>
      </c>
      <c r="AB972">
        <v>86</v>
      </c>
      <c r="AJ972">
        <v>59.3</v>
      </c>
      <c r="AK972">
        <v>74</v>
      </c>
      <c r="AL972">
        <v>97</v>
      </c>
      <c r="AM972">
        <v>78</v>
      </c>
      <c r="AN972">
        <v>92</v>
      </c>
      <c r="AO972">
        <v>10</v>
      </c>
      <c r="AP972">
        <v>2</v>
      </c>
      <c r="AQ972">
        <v>5</v>
      </c>
      <c r="AX972">
        <v>17</v>
      </c>
      <c r="AY972">
        <v>1475</v>
      </c>
      <c r="AZ972">
        <v>1.4999999999999999E-2</v>
      </c>
      <c r="BA972">
        <v>1.2E-2</v>
      </c>
      <c r="BB972">
        <v>1</v>
      </c>
      <c r="BC972">
        <v>0.3</v>
      </c>
      <c r="BD972">
        <v>25</v>
      </c>
      <c r="BE972">
        <v>1</v>
      </c>
      <c r="BF972">
        <v>87.5</v>
      </c>
      <c r="BG972" t="s">
        <v>148</v>
      </c>
      <c r="BH972" t="s">
        <v>149</v>
      </c>
      <c r="BI972" t="s">
        <v>211</v>
      </c>
      <c r="BJ972" t="s">
        <v>208</v>
      </c>
      <c r="BK972">
        <v>9</v>
      </c>
    </row>
    <row r="973" spans="1:63" ht="18.75" hidden="1" x14ac:dyDescent="0.25">
      <c r="A973">
        <v>2021</v>
      </c>
      <c r="B973">
        <v>3</v>
      </c>
      <c r="C973" s="289">
        <v>44256</v>
      </c>
      <c r="D973">
        <v>137</v>
      </c>
      <c r="E973">
        <v>273</v>
      </c>
      <c r="F973">
        <v>8</v>
      </c>
      <c r="G973" t="s">
        <v>242</v>
      </c>
      <c r="H973" t="s">
        <v>243</v>
      </c>
      <c r="I973" t="s">
        <v>144</v>
      </c>
      <c r="J973">
        <v>3</v>
      </c>
      <c r="K973">
        <v>2</v>
      </c>
      <c r="L973">
        <v>564</v>
      </c>
      <c r="M973">
        <v>524.52</v>
      </c>
      <c r="N973">
        <v>603.48</v>
      </c>
      <c r="W973">
        <v>566</v>
      </c>
      <c r="X973">
        <v>585</v>
      </c>
      <c r="Y973">
        <v>573</v>
      </c>
      <c r="Z973">
        <v>594</v>
      </c>
      <c r="AA973">
        <v>159</v>
      </c>
      <c r="AB973">
        <v>160</v>
      </c>
      <c r="AJ973">
        <v>579.5</v>
      </c>
      <c r="AK973">
        <v>93</v>
      </c>
      <c r="AL973">
        <v>116</v>
      </c>
      <c r="AM973">
        <v>68</v>
      </c>
      <c r="AN973">
        <v>160</v>
      </c>
      <c r="AO973">
        <v>2</v>
      </c>
      <c r="AP973">
        <v>2</v>
      </c>
      <c r="AQ973">
        <v>1</v>
      </c>
      <c r="AX973">
        <v>5</v>
      </c>
      <c r="AY973">
        <v>527</v>
      </c>
      <c r="AZ973">
        <v>1.4999999999999999E-2</v>
      </c>
      <c r="BA973">
        <v>8.9999999999999993E-3</v>
      </c>
      <c r="BB973">
        <v>1</v>
      </c>
      <c r="BC973">
        <v>0</v>
      </c>
      <c r="BD973">
        <v>0.9</v>
      </c>
      <c r="BE973">
        <v>2.9</v>
      </c>
      <c r="BF973">
        <v>305.39999999999998</v>
      </c>
      <c r="BG973" t="s">
        <v>145</v>
      </c>
      <c r="BK973">
        <v>9</v>
      </c>
    </row>
    <row r="974" spans="1:63" ht="18.75" hidden="1" x14ac:dyDescent="0.25">
      <c r="A974">
        <v>2021</v>
      </c>
      <c r="B974">
        <v>3</v>
      </c>
      <c r="C974" s="289">
        <v>44256</v>
      </c>
      <c r="D974">
        <v>243</v>
      </c>
      <c r="E974">
        <v>167</v>
      </c>
      <c r="F974">
        <v>8</v>
      </c>
      <c r="G974" t="s">
        <v>244</v>
      </c>
      <c r="H974" t="s">
        <v>245</v>
      </c>
      <c r="I974" t="s">
        <v>144</v>
      </c>
      <c r="J974">
        <v>2</v>
      </c>
      <c r="K974">
        <v>2</v>
      </c>
      <c r="L974">
        <v>888</v>
      </c>
      <c r="M974">
        <v>825.84</v>
      </c>
      <c r="N974">
        <v>950.16</v>
      </c>
      <c r="O974">
        <v>894</v>
      </c>
      <c r="P974">
        <v>885</v>
      </c>
      <c r="Q974">
        <v>900</v>
      </c>
      <c r="R974">
        <v>896</v>
      </c>
      <c r="T974">
        <v>182</v>
      </c>
      <c r="AJ974">
        <v>893.8</v>
      </c>
      <c r="AK974">
        <v>55</v>
      </c>
      <c r="AL974">
        <v>131</v>
      </c>
      <c r="AM974">
        <v>40</v>
      </c>
      <c r="AN974">
        <v>182</v>
      </c>
      <c r="AO974">
        <v>5</v>
      </c>
      <c r="AP974">
        <v>1</v>
      </c>
      <c r="AQ974">
        <v>2</v>
      </c>
      <c r="AR974">
        <v>1</v>
      </c>
      <c r="AS974">
        <v>2</v>
      </c>
      <c r="AX974">
        <v>10</v>
      </c>
      <c r="AY974">
        <v>486</v>
      </c>
      <c r="AZ974">
        <v>1.4999999999999999E-2</v>
      </c>
      <c r="BA974">
        <v>2.1000000000000001E-2</v>
      </c>
      <c r="BC974">
        <v>0</v>
      </c>
      <c r="BD974">
        <v>0.5</v>
      </c>
      <c r="BE974">
        <v>8.9</v>
      </c>
      <c r="BF974">
        <v>434.4</v>
      </c>
      <c r="BG974" t="s">
        <v>145</v>
      </c>
      <c r="BH974" t="s">
        <v>145</v>
      </c>
      <c r="BK974">
        <v>9</v>
      </c>
    </row>
    <row r="975" spans="1:63" ht="18.75" hidden="1" x14ac:dyDescent="0.25">
      <c r="A975">
        <v>2021</v>
      </c>
      <c r="B975">
        <v>3</v>
      </c>
      <c r="C975" s="289">
        <v>44256</v>
      </c>
      <c r="D975">
        <v>3</v>
      </c>
      <c r="E975">
        <v>10</v>
      </c>
      <c r="F975">
        <v>25</v>
      </c>
      <c r="G975" t="s">
        <v>363</v>
      </c>
      <c r="H975" t="s">
        <v>364</v>
      </c>
      <c r="I975" t="s">
        <v>360</v>
      </c>
      <c r="J975">
        <v>2</v>
      </c>
      <c r="K975">
        <v>2</v>
      </c>
      <c r="L975">
        <v>48.662500000000001</v>
      </c>
      <c r="M975">
        <v>45.256124999999997</v>
      </c>
      <c r="N975">
        <v>52.068874999999998</v>
      </c>
      <c r="O975">
        <v>63</v>
      </c>
      <c r="P975">
        <v>52</v>
      </c>
      <c r="Q975">
        <v>51</v>
      </c>
      <c r="R975">
        <v>48</v>
      </c>
      <c r="S975">
        <v>49</v>
      </c>
      <c r="T975">
        <v>71</v>
      </c>
      <c r="U975">
        <v>78</v>
      </c>
      <c r="AJ975">
        <v>52.6</v>
      </c>
      <c r="AK975">
        <v>47</v>
      </c>
      <c r="AL975">
        <v>154</v>
      </c>
      <c r="AM975">
        <v>97</v>
      </c>
      <c r="AN975">
        <v>75</v>
      </c>
      <c r="AO975">
        <v>8</v>
      </c>
      <c r="AQ975">
        <v>6</v>
      </c>
      <c r="AX975">
        <v>14</v>
      </c>
      <c r="AY975">
        <v>614</v>
      </c>
      <c r="AZ975">
        <v>0.02</v>
      </c>
      <c r="BA975">
        <v>2.3E-2</v>
      </c>
      <c r="BC975">
        <v>0.3</v>
      </c>
      <c r="BD975">
        <v>12.6</v>
      </c>
      <c r="BE975">
        <v>0.7</v>
      </c>
      <c r="BF975">
        <v>32.299999999999997</v>
      </c>
      <c r="BG975" t="s">
        <v>361</v>
      </c>
      <c r="BH975" t="s">
        <v>362</v>
      </c>
      <c r="BK975">
        <v>9</v>
      </c>
    </row>
    <row r="976" spans="1:63" ht="18.75" x14ac:dyDescent="0.25">
      <c r="A976">
        <v>2021</v>
      </c>
      <c r="B976">
        <v>3</v>
      </c>
      <c r="C976" s="289">
        <v>44256</v>
      </c>
      <c r="D976">
        <v>159</v>
      </c>
      <c r="E976">
        <v>299</v>
      </c>
      <c r="F976">
        <v>28</v>
      </c>
      <c r="G976" t="s">
        <v>181</v>
      </c>
      <c r="H976" t="s">
        <v>182</v>
      </c>
      <c r="I976" t="s">
        <v>183</v>
      </c>
      <c r="J976">
        <v>3</v>
      </c>
      <c r="K976">
        <v>2</v>
      </c>
      <c r="L976">
        <v>115</v>
      </c>
      <c r="M976">
        <v>106.95</v>
      </c>
      <c r="N976">
        <v>123.05</v>
      </c>
      <c r="O976">
        <v>113</v>
      </c>
      <c r="P976">
        <v>115</v>
      </c>
      <c r="Q976">
        <v>105</v>
      </c>
      <c r="R976">
        <v>108</v>
      </c>
      <c r="S976">
        <v>110</v>
      </c>
      <c r="T976">
        <v>121</v>
      </c>
      <c r="U976">
        <v>123</v>
      </c>
      <c r="AJ976">
        <v>110.2</v>
      </c>
      <c r="AK976">
        <v>70</v>
      </c>
      <c r="AL976">
        <v>154</v>
      </c>
      <c r="AM976">
        <v>89</v>
      </c>
      <c r="AN976">
        <v>122</v>
      </c>
      <c r="AO976">
        <v>5</v>
      </c>
      <c r="AQ976">
        <v>3</v>
      </c>
      <c r="AX976">
        <v>8</v>
      </c>
      <c r="AY976">
        <v>1232</v>
      </c>
      <c r="AZ976">
        <v>0.02</v>
      </c>
      <c r="BA976">
        <v>6.0000000000000001E-3</v>
      </c>
      <c r="BB976">
        <v>1</v>
      </c>
      <c r="BC976">
        <v>0.1</v>
      </c>
      <c r="BD976">
        <v>10.7</v>
      </c>
      <c r="BE976">
        <v>0.9</v>
      </c>
      <c r="BF976">
        <v>135.80000000000001</v>
      </c>
      <c r="BG976" t="s">
        <v>148</v>
      </c>
      <c r="BH976" t="s">
        <v>184</v>
      </c>
      <c r="BK976">
        <v>9</v>
      </c>
    </row>
    <row r="977" spans="1:63" ht="18.75" x14ac:dyDescent="0.25">
      <c r="A977">
        <v>2021</v>
      </c>
      <c r="B977">
        <v>3</v>
      </c>
      <c r="C977" s="289">
        <v>44256</v>
      </c>
      <c r="D977">
        <v>227</v>
      </c>
      <c r="E977">
        <v>155</v>
      </c>
      <c r="F977">
        <v>30</v>
      </c>
      <c r="G977" t="s">
        <v>324</v>
      </c>
      <c r="H977" t="s">
        <v>325</v>
      </c>
      <c r="I977" t="s">
        <v>326</v>
      </c>
      <c r="J977">
        <v>3</v>
      </c>
      <c r="K977">
        <v>2</v>
      </c>
      <c r="L977">
        <v>122</v>
      </c>
      <c r="M977">
        <v>113.46</v>
      </c>
      <c r="N977">
        <v>130.54</v>
      </c>
      <c r="O977">
        <v>135</v>
      </c>
      <c r="P977">
        <v>129</v>
      </c>
      <c r="Q977">
        <v>123</v>
      </c>
      <c r="R977">
        <v>125</v>
      </c>
      <c r="S977">
        <v>122</v>
      </c>
      <c r="T977">
        <v>137</v>
      </c>
      <c r="U977">
        <v>125</v>
      </c>
      <c r="AJ977">
        <v>126.8</v>
      </c>
      <c r="AK977">
        <v>61</v>
      </c>
      <c r="AL977">
        <v>177</v>
      </c>
      <c r="AM977">
        <v>82</v>
      </c>
      <c r="AN977">
        <v>131</v>
      </c>
      <c r="AO977">
        <v>4</v>
      </c>
      <c r="AQ977">
        <v>3</v>
      </c>
      <c r="AX977">
        <v>7</v>
      </c>
      <c r="AY977">
        <v>967</v>
      </c>
      <c r="AZ977">
        <v>0.02</v>
      </c>
      <c r="BA977">
        <v>7.0000000000000001E-3</v>
      </c>
      <c r="BB977">
        <v>1</v>
      </c>
      <c r="BC977">
        <v>0.1</v>
      </c>
      <c r="BD977">
        <v>7.9</v>
      </c>
      <c r="BE977">
        <v>0.9</v>
      </c>
      <c r="BF977">
        <v>122.6</v>
      </c>
      <c r="BG977" t="s">
        <v>148</v>
      </c>
      <c r="BH977" t="s">
        <v>184</v>
      </c>
      <c r="BI977" t="s">
        <v>327</v>
      </c>
      <c r="BK977">
        <v>9</v>
      </c>
    </row>
    <row r="978" spans="1:63" ht="18.75" hidden="1" x14ac:dyDescent="0.25">
      <c r="A978">
        <v>2021</v>
      </c>
      <c r="B978">
        <v>3</v>
      </c>
      <c r="C978" s="289">
        <v>44256</v>
      </c>
      <c r="D978">
        <v>393</v>
      </c>
      <c r="E978">
        <v>605</v>
      </c>
      <c r="F978">
        <v>34</v>
      </c>
      <c r="G978" t="s">
        <v>268</v>
      </c>
      <c r="H978" t="s">
        <v>269</v>
      </c>
      <c r="I978" t="s">
        <v>270</v>
      </c>
      <c r="J978">
        <v>1</v>
      </c>
      <c r="K978">
        <v>2</v>
      </c>
      <c r="L978">
        <v>1293</v>
      </c>
      <c r="M978">
        <v>1202.49</v>
      </c>
      <c r="N978">
        <v>1383.51</v>
      </c>
      <c r="O978">
        <v>1285</v>
      </c>
      <c r="P978">
        <v>1288</v>
      </c>
      <c r="Q978">
        <v>1301</v>
      </c>
      <c r="R978">
        <v>1298</v>
      </c>
      <c r="S978">
        <v>1274</v>
      </c>
      <c r="T978">
        <v>193</v>
      </c>
      <c r="U978">
        <v>193</v>
      </c>
      <c r="V978">
        <v>1313</v>
      </c>
      <c r="W978">
        <v>1293</v>
      </c>
      <c r="X978">
        <v>1247</v>
      </c>
      <c r="Y978">
        <v>1257</v>
      </c>
      <c r="Z978">
        <v>1315</v>
      </c>
      <c r="AA978">
        <v>214</v>
      </c>
      <c r="AB978">
        <v>203</v>
      </c>
      <c r="AJ978">
        <v>1287.0999999999999</v>
      </c>
      <c r="AK978">
        <v>13</v>
      </c>
      <c r="AL978">
        <v>200</v>
      </c>
      <c r="AM978">
        <v>18</v>
      </c>
      <c r="AN978">
        <v>201</v>
      </c>
      <c r="AO978">
        <v>6</v>
      </c>
      <c r="AP978">
        <v>2</v>
      </c>
      <c r="AQ978">
        <v>3</v>
      </c>
      <c r="AX978">
        <v>11</v>
      </c>
      <c r="AY978">
        <v>335</v>
      </c>
      <c r="AZ978">
        <v>0.02</v>
      </c>
      <c r="BA978">
        <v>3.3000000000000002E-2</v>
      </c>
      <c r="BC978">
        <v>0</v>
      </c>
      <c r="BD978">
        <v>0.3</v>
      </c>
      <c r="BE978">
        <v>14.2</v>
      </c>
      <c r="BF978">
        <v>431.2</v>
      </c>
      <c r="BG978" t="s">
        <v>271</v>
      </c>
      <c r="BH978" t="s">
        <v>271</v>
      </c>
      <c r="BK978">
        <v>9</v>
      </c>
    </row>
    <row r="979" spans="1:63" ht="18.75" x14ac:dyDescent="0.25">
      <c r="A979">
        <v>2021</v>
      </c>
      <c r="B979">
        <v>3</v>
      </c>
      <c r="C979" s="289">
        <v>44256</v>
      </c>
      <c r="D979">
        <v>415</v>
      </c>
      <c r="E979">
        <v>655</v>
      </c>
      <c r="F979">
        <v>47</v>
      </c>
      <c r="G979" t="s">
        <v>246</v>
      </c>
      <c r="H979" t="s">
        <v>247</v>
      </c>
      <c r="I979" t="s">
        <v>191</v>
      </c>
      <c r="J979">
        <v>3</v>
      </c>
      <c r="K979">
        <v>1</v>
      </c>
      <c r="L979">
        <v>148</v>
      </c>
      <c r="M979">
        <v>137.63999999999999</v>
      </c>
      <c r="N979">
        <v>158.36000000000001</v>
      </c>
      <c r="P979">
        <v>153</v>
      </c>
      <c r="Q979">
        <v>148</v>
      </c>
      <c r="R979">
        <v>144</v>
      </c>
      <c r="S979">
        <v>150</v>
      </c>
      <c r="U979">
        <v>162</v>
      </c>
      <c r="X979">
        <v>148</v>
      </c>
      <c r="Y979">
        <v>155</v>
      </c>
      <c r="Z979">
        <v>151</v>
      </c>
      <c r="AA979">
        <v>166</v>
      </c>
      <c r="AB979">
        <v>166</v>
      </c>
      <c r="AJ979">
        <v>149.6</v>
      </c>
      <c r="AK979">
        <v>60</v>
      </c>
      <c r="AL979">
        <v>180</v>
      </c>
      <c r="AM979">
        <v>66</v>
      </c>
      <c r="AN979">
        <v>165</v>
      </c>
      <c r="AO979">
        <v>10</v>
      </c>
      <c r="AP979">
        <v>4</v>
      </c>
      <c r="AQ979">
        <v>9</v>
      </c>
      <c r="AX979">
        <v>23</v>
      </c>
      <c r="AY979">
        <v>1073</v>
      </c>
      <c r="AZ979">
        <v>0.02</v>
      </c>
      <c r="BA979">
        <v>2.1000000000000001E-2</v>
      </c>
      <c r="BC979">
        <v>0.2</v>
      </c>
      <c r="BD979">
        <v>7.3</v>
      </c>
      <c r="BE979">
        <v>3.4</v>
      </c>
      <c r="BF979">
        <v>160.5</v>
      </c>
      <c r="BG979" t="s">
        <v>148</v>
      </c>
      <c r="BH979" t="s">
        <v>149</v>
      </c>
      <c r="BI979" t="s">
        <v>248</v>
      </c>
      <c r="BK979">
        <v>9</v>
      </c>
    </row>
    <row r="980" spans="1:63" ht="18.75" x14ac:dyDescent="0.25">
      <c r="A980">
        <v>2021</v>
      </c>
      <c r="B980">
        <v>3</v>
      </c>
      <c r="C980" s="289">
        <v>44256</v>
      </c>
      <c r="D980">
        <v>415</v>
      </c>
      <c r="E980">
        <v>656</v>
      </c>
      <c r="F980">
        <v>47</v>
      </c>
      <c r="G980" t="s">
        <v>249</v>
      </c>
      <c r="H980" t="s">
        <v>250</v>
      </c>
      <c r="I980" t="s">
        <v>191</v>
      </c>
      <c r="J980">
        <v>3</v>
      </c>
      <c r="K980">
        <v>1</v>
      </c>
      <c r="L980">
        <v>148</v>
      </c>
      <c r="M980">
        <v>137.63999999999999</v>
      </c>
      <c r="N980">
        <v>158.36000000000001</v>
      </c>
      <c r="P980">
        <v>153</v>
      </c>
      <c r="Q980">
        <v>148</v>
      </c>
      <c r="R980">
        <v>144</v>
      </c>
      <c r="S980">
        <v>150</v>
      </c>
      <c r="U980">
        <v>162</v>
      </c>
      <c r="X980">
        <v>148</v>
      </c>
      <c r="Y980">
        <v>155</v>
      </c>
      <c r="Z980">
        <v>151</v>
      </c>
      <c r="AA980">
        <v>166</v>
      </c>
      <c r="AB980">
        <v>166</v>
      </c>
      <c r="AJ980">
        <v>149.6</v>
      </c>
      <c r="AK980">
        <v>60</v>
      </c>
      <c r="AL980">
        <v>180</v>
      </c>
      <c r="AM980">
        <v>66</v>
      </c>
      <c r="AN980">
        <v>165</v>
      </c>
      <c r="AO980">
        <v>10</v>
      </c>
      <c r="AP980">
        <v>4</v>
      </c>
      <c r="AQ980">
        <v>9</v>
      </c>
      <c r="AX980">
        <v>23</v>
      </c>
      <c r="AY980">
        <v>1073</v>
      </c>
      <c r="AZ980">
        <v>0.02</v>
      </c>
      <c r="BA980">
        <v>2.1000000000000001E-2</v>
      </c>
      <c r="BC980">
        <v>0.2</v>
      </c>
      <c r="BD980">
        <v>7.3</v>
      </c>
      <c r="BE980">
        <v>3.4</v>
      </c>
      <c r="BF980">
        <v>160.5</v>
      </c>
      <c r="BG980" t="s">
        <v>148</v>
      </c>
      <c r="BH980" t="s">
        <v>149</v>
      </c>
      <c r="BI980" t="s">
        <v>251</v>
      </c>
      <c r="BK980">
        <v>9</v>
      </c>
    </row>
    <row r="981" spans="1:63" ht="18.75" x14ac:dyDescent="0.25">
      <c r="A981">
        <v>2021</v>
      </c>
      <c r="B981">
        <v>3</v>
      </c>
      <c r="C981" s="289">
        <v>44256</v>
      </c>
      <c r="D981">
        <v>415</v>
      </c>
      <c r="E981">
        <v>657</v>
      </c>
      <c r="F981">
        <v>47</v>
      </c>
      <c r="G981" t="s">
        <v>252</v>
      </c>
      <c r="H981" t="s">
        <v>253</v>
      </c>
      <c r="I981" t="s">
        <v>191</v>
      </c>
      <c r="J981">
        <v>3</v>
      </c>
      <c r="K981">
        <v>1</v>
      </c>
      <c r="L981">
        <v>90</v>
      </c>
      <c r="M981">
        <v>83.7</v>
      </c>
      <c r="N981">
        <v>96.3</v>
      </c>
      <c r="P981">
        <v>92</v>
      </c>
      <c r="Q981">
        <v>95</v>
      </c>
      <c r="R981">
        <v>95</v>
      </c>
      <c r="S981">
        <v>93</v>
      </c>
      <c r="U981">
        <v>162</v>
      </c>
      <c r="X981">
        <v>89</v>
      </c>
      <c r="Y981">
        <v>92</v>
      </c>
      <c r="Z981">
        <v>96</v>
      </c>
      <c r="AA981">
        <v>166</v>
      </c>
      <c r="AB981">
        <v>166</v>
      </c>
      <c r="AJ981">
        <v>92.9</v>
      </c>
      <c r="AK981">
        <v>60</v>
      </c>
      <c r="AL981">
        <v>180</v>
      </c>
      <c r="AM981">
        <v>66</v>
      </c>
      <c r="AN981">
        <v>165</v>
      </c>
      <c r="AO981">
        <v>10</v>
      </c>
      <c r="AP981">
        <v>4</v>
      </c>
      <c r="AQ981">
        <v>8</v>
      </c>
      <c r="AX981">
        <v>22</v>
      </c>
      <c r="AY981">
        <v>1042</v>
      </c>
      <c r="AZ981">
        <v>0.02</v>
      </c>
      <c r="BA981">
        <v>2.1000000000000001E-2</v>
      </c>
      <c r="BC981">
        <v>0.2</v>
      </c>
      <c r="BD981">
        <v>11.6</v>
      </c>
      <c r="BE981">
        <v>2</v>
      </c>
      <c r="BF981">
        <v>96.8</v>
      </c>
      <c r="BG981" t="s">
        <v>148</v>
      </c>
      <c r="BH981" t="s">
        <v>149</v>
      </c>
      <c r="BI981" t="s">
        <v>254</v>
      </c>
      <c r="BK981">
        <v>9</v>
      </c>
    </row>
    <row r="982" spans="1:63" ht="18.75" x14ac:dyDescent="0.25">
      <c r="A982">
        <v>2021</v>
      </c>
      <c r="B982">
        <v>3</v>
      </c>
      <c r="C982" s="289">
        <v>44256</v>
      </c>
      <c r="D982">
        <v>415</v>
      </c>
      <c r="E982">
        <v>658</v>
      </c>
      <c r="F982">
        <v>47</v>
      </c>
      <c r="G982" t="s">
        <v>255</v>
      </c>
      <c r="H982" t="s">
        <v>256</v>
      </c>
      <c r="I982" t="s">
        <v>191</v>
      </c>
      <c r="J982">
        <v>3</v>
      </c>
      <c r="K982">
        <v>1</v>
      </c>
      <c r="L982">
        <v>90</v>
      </c>
      <c r="M982">
        <v>83.7</v>
      </c>
      <c r="N982">
        <v>96.3</v>
      </c>
      <c r="P982">
        <v>92</v>
      </c>
      <c r="Q982">
        <v>95</v>
      </c>
      <c r="R982">
        <v>95</v>
      </c>
      <c r="S982">
        <v>93</v>
      </c>
      <c r="U982">
        <v>162</v>
      </c>
      <c r="X982">
        <v>89</v>
      </c>
      <c r="Y982">
        <v>92</v>
      </c>
      <c r="Z982">
        <v>96</v>
      </c>
      <c r="AA982">
        <v>166</v>
      </c>
      <c r="AB982">
        <v>166</v>
      </c>
      <c r="AJ982">
        <v>92.9</v>
      </c>
      <c r="AK982">
        <v>60</v>
      </c>
      <c r="AL982">
        <v>180</v>
      </c>
      <c r="AM982">
        <v>66</v>
      </c>
      <c r="AN982">
        <v>165</v>
      </c>
      <c r="AO982">
        <v>10</v>
      </c>
      <c r="AP982">
        <v>4</v>
      </c>
      <c r="AQ982">
        <v>8</v>
      </c>
      <c r="AX982">
        <v>22</v>
      </c>
      <c r="AY982">
        <v>1042</v>
      </c>
      <c r="AZ982">
        <v>0.02</v>
      </c>
      <c r="BA982">
        <v>2.1000000000000001E-2</v>
      </c>
      <c r="BC982">
        <v>0.2</v>
      </c>
      <c r="BD982">
        <v>11.6</v>
      </c>
      <c r="BE982">
        <v>2</v>
      </c>
      <c r="BF982">
        <v>96.8</v>
      </c>
      <c r="BG982" t="s">
        <v>148</v>
      </c>
      <c r="BH982" t="s">
        <v>149</v>
      </c>
      <c r="BI982" t="s">
        <v>257</v>
      </c>
      <c r="BK982">
        <v>9</v>
      </c>
    </row>
    <row r="983" spans="1:63" ht="18.75" x14ac:dyDescent="0.25">
      <c r="A983">
        <v>2021</v>
      </c>
      <c r="B983">
        <v>3</v>
      </c>
      <c r="C983" s="289">
        <v>44256</v>
      </c>
      <c r="D983">
        <v>334</v>
      </c>
      <c r="E983">
        <v>254</v>
      </c>
      <c r="F983">
        <v>49</v>
      </c>
      <c r="G983" t="s">
        <v>189</v>
      </c>
      <c r="H983" t="s">
        <v>190</v>
      </c>
      <c r="I983" t="s">
        <v>191</v>
      </c>
      <c r="J983">
        <v>4</v>
      </c>
      <c r="K983">
        <v>2</v>
      </c>
      <c r="L983">
        <v>203</v>
      </c>
      <c r="M983">
        <v>188.79</v>
      </c>
      <c r="N983">
        <v>217.21</v>
      </c>
      <c r="O983">
        <v>230</v>
      </c>
      <c r="P983">
        <v>217</v>
      </c>
      <c r="Q983">
        <v>211</v>
      </c>
      <c r="R983">
        <v>213</v>
      </c>
      <c r="S983">
        <v>210</v>
      </c>
      <c r="T983">
        <v>142</v>
      </c>
      <c r="U983">
        <v>135</v>
      </c>
      <c r="V983">
        <v>192</v>
      </c>
      <c r="W983">
        <v>198</v>
      </c>
      <c r="X983">
        <v>199</v>
      </c>
      <c r="Y983">
        <v>194</v>
      </c>
      <c r="Z983">
        <v>207</v>
      </c>
      <c r="AA983">
        <v>139</v>
      </c>
      <c r="AB983">
        <v>134</v>
      </c>
      <c r="AJ983">
        <v>207.1</v>
      </c>
      <c r="AK983">
        <v>88</v>
      </c>
      <c r="AL983">
        <v>164</v>
      </c>
      <c r="AM983">
        <v>105</v>
      </c>
      <c r="AN983">
        <v>138</v>
      </c>
      <c r="AO983">
        <v>8</v>
      </c>
      <c r="AP983">
        <v>2</v>
      </c>
      <c r="AQ983">
        <v>10</v>
      </c>
      <c r="AX983">
        <v>20</v>
      </c>
      <c r="AY983">
        <v>1400</v>
      </c>
      <c r="AZ983">
        <v>0.02</v>
      </c>
      <c r="BA983">
        <v>1.4E-2</v>
      </c>
      <c r="BB983">
        <v>1</v>
      </c>
      <c r="BC983">
        <v>0.1</v>
      </c>
      <c r="BD983">
        <v>6.9</v>
      </c>
      <c r="BE983">
        <v>4.0999999999999996</v>
      </c>
      <c r="BF983">
        <v>289.89999999999998</v>
      </c>
      <c r="BG983" t="s">
        <v>148</v>
      </c>
      <c r="BH983" t="s">
        <v>184</v>
      </c>
      <c r="BI983" t="s">
        <v>192</v>
      </c>
      <c r="BK983">
        <v>9</v>
      </c>
    </row>
    <row r="984" spans="1:63" ht="18.75" hidden="1" x14ac:dyDescent="0.25">
      <c r="A984">
        <v>2021</v>
      </c>
      <c r="B984">
        <v>3</v>
      </c>
      <c r="C984" s="289">
        <v>44257</v>
      </c>
      <c r="D984">
        <v>382</v>
      </c>
      <c r="E984">
        <v>449</v>
      </c>
      <c r="F984">
        <v>2</v>
      </c>
      <c r="G984" t="s">
        <v>272</v>
      </c>
      <c r="H984" t="s">
        <v>273</v>
      </c>
      <c r="I984" t="s">
        <v>144</v>
      </c>
      <c r="J984">
        <v>3</v>
      </c>
      <c r="K984">
        <v>1</v>
      </c>
      <c r="L984">
        <v>46</v>
      </c>
      <c r="M984">
        <v>40.985999999999997</v>
      </c>
      <c r="N984">
        <v>50.048000000000002</v>
      </c>
      <c r="O984">
        <v>38</v>
      </c>
      <c r="P984">
        <v>43</v>
      </c>
      <c r="Q984">
        <v>41</v>
      </c>
      <c r="R984">
        <v>45</v>
      </c>
      <c r="S984">
        <v>44</v>
      </c>
      <c r="T984">
        <v>89</v>
      </c>
      <c r="U984">
        <v>85</v>
      </c>
      <c r="V984">
        <v>45</v>
      </c>
      <c r="W984">
        <v>42</v>
      </c>
      <c r="X984">
        <v>44</v>
      </c>
      <c r="Y984">
        <v>42</v>
      </c>
      <c r="Z984">
        <v>41</v>
      </c>
      <c r="AA984">
        <v>82</v>
      </c>
      <c r="AB984">
        <v>76</v>
      </c>
      <c r="AJ984">
        <v>42.5</v>
      </c>
      <c r="AK984">
        <v>108</v>
      </c>
      <c r="AL984">
        <v>100</v>
      </c>
      <c r="AM984">
        <v>130</v>
      </c>
      <c r="AN984">
        <v>83</v>
      </c>
      <c r="AO984">
        <v>10</v>
      </c>
      <c r="AP984">
        <v>2</v>
      </c>
      <c r="AQ984">
        <v>10</v>
      </c>
      <c r="AX984">
        <v>22</v>
      </c>
      <c r="AY984">
        <v>2002</v>
      </c>
      <c r="AZ984">
        <v>1.4999999999999999E-2</v>
      </c>
      <c r="BA984">
        <v>1.0999999999999999E-2</v>
      </c>
      <c r="BB984">
        <v>1</v>
      </c>
      <c r="BC984">
        <v>0.5</v>
      </c>
      <c r="BD984">
        <v>43.5</v>
      </c>
      <c r="BE984">
        <v>0.9</v>
      </c>
      <c r="BF984">
        <v>85.1</v>
      </c>
      <c r="BG984" t="s">
        <v>153</v>
      </c>
      <c r="BH984" t="s">
        <v>154</v>
      </c>
      <c r="BI984" t="s">
        <v>274</v>
      </c>
      <c r="BJ984" t="s">
        <v>156</v>
      </c>
      <c r="BK984">
        <v>9</v>
      </c>
    </row>
    <row r="985" spans="1:63" ht="18.75" hidden="1" x14ac:dyDescent="0.25">
      <c r="A985">
        <v>2021</v>
      </c>
      <c r="B985">
        <v>3</v>
      </c>
      <c r="C985" s="289">
        <v>44257</v>
      </c>
      <c r="D985">
        <v>376</v>
      </c>
      <c r="E985">
        <v>438</v>
      </c>
      <c r="F985">
        <v>3</v>
      </c>
      <c r="G985" t="s">
        <v>151</v>
      </c>
      <c r="H985" t="s">
        <v>152</v>
      </c>
      <c r="I985" t="s">
        <v>144</v>
      </c>
      <c r="J985">
        <v>3</v>
      </c>
      <c r="K985">
        <v>2</v>
      </c>
      <c r="L985">
        <v>336</v>
      </c>
      <c r="M985">
        <v>316.17599999999999</v>
      </c>
      <c r="N985">
        <v>359.85599999999999</v>
      </c>
      <c r="O985">
        <v>362</v>
      </c>
      <c r="P985">
        <v>354</v>
      </c>
      <c r="Q985">
        <v>354</v>
      </c>
      <c r="R985">
        <v>350</v>
      </c>
      <c r="S985">
        <v>344</v>
      </c>
      <c r="T985">
        <v>131</v>
      </c>
      <c r="U985">
        <v>134</v>
      </c>
      <c r="V985">
        <v>338</v>
      </c>
      <c r="W985">
        <v>345</v>
      </c>
      <c r="X985">
        <v>336</v>
      </c>
      <c r="Y985">
        <v>337</v>
      </c>
      <c r="Z985">
        <v>343</v>
      </c>
      <c r="AA985">
        <v>134</v>
      </c>
      <c r="AB985">
        <v>136</v>
      </c>
      <c r="AJ985">
        <v>346.3</v>
      </c>
      <c r="AK985">
        <v>67</v>
      </c>
      <c r="AL985">
        <v>161</v>
      </c>
      <c r="AM985">
        <v>81</v>
      </c>
      <c r="AN985">
        <v>134</v>
      </c>
      <c r="AO985">
        <v>8</v>
      </c>
      <c r="AP985">
        <v>2</v>
      </c>
      <c r="AQ985">
        <v>8</v>
      </c>
      <c r="AX985">
        <v>18</v>
      </c>
      <c r="AY985">
        <v>1554</v>
      </c>
      <c r="AZ985">
        <v>1.4999999999999999E-2</v>
      </c>
      <c r="BA985">
        <v>1.2E-2</v>
      </c>
      <c r="BB985">
        <v>1</v>
      </c>
      <c r="BC985">
        <v>0.1</v>
      </c>
      <c r="BD985">
        <v>4.5999999999999996</v>
      </c>
      <c r="BE985">
        <v>6.2</v>
      </c>
      <c r="BF985">
        <v>538.20000000000005</v>
      </c>
      <c r="BG985" t="s">
        <v>153</v>
      </c>
      <c r="BH985" t="s">
        <v>154</v>
      </c>
      <c r="BI985" t="s">
        <v>155</v>
      </c>
      <c r="BJ985" t="s">
        <v>156</v>
      </c>
      <c r="BK985">
        <v>9</v>
      </c>
    </row>
    <row r="986" spans="1:63" ht="18.75" hidden="1" x14ac:dyDescent="0.25">
      <c r="A986">
        <v>2021</v>
      </c>
      <c r="B986">
        <v>3</v>
      </c>
      <c r="C986" s="289">
        <v>44257</v>
      </c>
      <c r="D986">
        <v>1</v>
      </c>
      <c r="E986">
        <v>1</v>
      </c>
      <c r="F986">
        <v>4</v>
      </c>
      <c r="G986" t="s">
        <v>328</v>
      </c>
      <c r="H986" t="s">
        <v>329</v>
      </c>
      <c r="I986" t="s">
        <v>144</v>
      </c>
      <c r="J986">
        <v>3</v>
      </c>
      <c r="K986">
        <v>2</v>
      </c>
      <c r="L986">
        <v>111</v>
      </c>
      <c r="M986">
        <v>103.23</v>
      </c>
      <c r="N986">
        <v>118.77</v>
      </c>
      <c r="O986">
        <v>115</v>
      </c>
      <c r="P986">
        <v>123</v>
      </c>
      <c r="T986">
        <v>100</v>
      </c>
      <c r="AJ986">
        <v>119</v>
      </c>
      <c r="AK986">
        <v>108</v>
      </c>
      <c r="AL986">
        <v>100</v>
      </c>
      <c r="AM986">
        <v>108</v>
      </c>
      <c r="AN986">
        <v>100</v>
      </c>
      <c r="AO986">
        <v>4</v>
      </c>
      <c r="AQ986">
        <v>5</v>
      </c>
      <c r="AX986">
        <v>9</v>
      </c>
      <c r="AY986">
        <v>688</v>
      </c>
      <c r="AZ986">
        <v>1.4999999999999999E-2</v>
      </c>
      <c r="BA986">
        <v>1.2999999999999999E-2</v>
      </c>
      <c r="BB986">
        <v>1</v>
      </c>
      <c r="BC986">
        <v>0.1</v>
      </c>
      <c r="BD986">
        <v>6.2</v>
      </c>
      <c r="BE986">
        <v>1.1000000000000001</v>
      </c>
      <c r="BF986">
        <v>81.900000000000006</v>
      </c>
      <c r="BG986" t="s">
        <v>229</v>
      </c>
      <c r="BH986" t="s">
        <v>229</v>
      </c>
      <c r="BK986">
        <v>9</v>
      </c>
    </row>
    <row r="987" spans="1:63" ht="18.75" hidden="1" x14ac:dyDescent="0.25">
      <c r="A987">
        <v>2021</v>
      </c>
      <c r="B987">
        <v>3</v>
      </c>
      <c r="C987" s="289">
        <v>44257</v>
      </c>
      <c r="D987">
        <v>1</v>
      </c>
      <c r="E987">
        <v>2</v>
      </c>
      <c r="F987">
        <v>4</v>
      </c>
      <c r="G987" t="s">
        <v>330</v>
      </c>
      <c r="H987" t="s">
        <v>331</v>
      </c>
      <c r="I987" t="s">
        <v>144</v>
      </c>
      <c r="J987">
        <v>3</v>
      </c>
      <c r="K987">
        <v>2</v>
      </c>
      <c r="L987">
        <v>113</v>
      </c>
      <c r="M987">
        <v>105.09</v>
      </c>
      <c r="N987">
        <v>120.91</v>
      </c>
      <c r="O987">
        <v>112</v>
      </c>
      <c r="P987">
        <v>106</v>
      </c>
      <c r="T987">
        <v>100</v>
      </c>
      <c r="AJ987">
        <v>109</v>
      </c>
      <c r="AK987">
        <v>108</v>
      </c>
      <c r="AL987">
        <v>100</v>
      </c>
      <c r="AM987">
        <v>108</v>
      </c>
      <c r="AN987">
        <v>100</v>
      </c>
      <c r="AO987">
        <v>6</v>
      </c>
      <c r="AQ987">
        <v>2</v>
      </c>
      <c r="AX987">
        <v>8</v>
      </c>
      <c r="AY987">
        <v>702</v>
      </c>
      <c r="AZ987">
        <v>1.4999999999999999E-2</v>
      </c>
      <c r="BA987">
        <v>1.0999999999999999E-2</v>
      </c>
      <c r="BB987">
        <v>1</v>
      </c>
      <c r="BC987">
        <v>0.1</v>
      </c>
      <c r="BD987">
        <v>6.2</v>
      </c>
      <c r="BE987">
        <v>0.9</v>
      </c>
      <c r="BF987">
        <v>76.5</v>
      </c>
      <c r="BG987" t="s">
        <v>229</v>
      </c>
      <c r="BH987" t="s">
        <v>229</v>
      </c>
      <c r="BK987">
        <v>9</v>
      </c>
    </row>
    <row r="988" spans="1:63" ht="18.75" x14ac:dyDescent="0.25">
      <c r="A988">
        <v>2021</v>
      </c>
      <c r="B988">
        <v>3</v>
      </c>
      <c r="C988" s="289">
        <v>44257</v>
      </c>
      <c r="D988">
        <v>212</v>
      </c>
      <c r="E988">
        <v>140</v>
      </c>
      <c r="F988">
        <v>4</v>
      </c>
      <c r="G988" t="s">
        <v>199</v>
      </c>
      <c r="H988" t="s">
        <v>200</v>
      </c>
      <c r="I988" t="s">
        <v>144</v>
      </c>
      <c r="J988">
        <v>2</v>
      </c>
      <c r="K988">
        <v>2</v>
      </c>
      <c r="L988">
        <v>485</v>
      </c>
      <c r="M988">
        <v>451.05</v>
      </c>
      <c r="N988">
        <v>518.95000000000005</v>
      </c>
      <c r="O988">
        <v>486</v>
      </c>
      <c r="V988">
        <v>482</v>
      </c>
      <c r="W988">
        <v>476</v>
      </c>
      <c r="X988">
        <v>459</v>
      </c>
      <c r="Y988">
        <v>472</v>
      </c>
      <c r="Z988">
        <v>467</v>
      </c>
      <c r="AA988">
        <v>100</v>
      </c>
      <c r="AB988">
        <v>101</v>
      </c>
      <c r="AJ988">
        <v>473.7</v>
      </c>
      <c r="AK988">
        <v>60</v>
      </c>
      <c r="AL988">
        <v>120</v>
      </c>
      <c r="AM988">
        <v>72</v>
      </c>
      <c r="AN988">
        <v>101</v>
      </c>
      <c r="AO988">
        <v>6</v>
      </c>
      <c r="AP988">
        <v>2</v>
      </c>
      <c r="AQ988">
        <v>6</v>
      </c>
      <c r="AX988">
        <v>14</v>
      </c>
      <c r="AY988">
        <v>791</v>
      </c>
      <c r="AZ988">
        <v>1.4999999999999999E-2</v>
      </c>
      <c r="BA988">
        <v>1.7999999999999999E-2</v>
      </c>
      <c r="BC988">
        <v>0</v>
      </c>
      <c r="BD988">
        <v>1.6</v>
      </c>
      <c r="BE988">
        <v>6.6</v>
      </c>
      <c r="BF988">
        <v>374.7</v>
      </c>
      <c r="BG988" t="s">
        <v>148</v>
      </c>
      <c r="BH988" t="s">
        <v>187</v>
      </c>
      <c r="BI988" t="s">
        <v>201</v>
      </c>
      <c r="BK988">
        <v>9</v>
      </c>
    </row>
    <row r="989" spans="1:63" ht="18.75" x14ac:dyDescent="0.25">
      <c r="A989">
        <v>2021</v>
      </c>
      <c r="B989">
        <v>3</v>
      </c>
      <c r="C989" s="289">
        <v>44257</v>
      </c>
      <c r="D989">
        <v>212</v>
      </c>
      <c r="E989">
        <v>178</v>
      </c>
      <c r="F989">
        <v>4</v>
      </c>
      <c r="G989" t="s">
        <v>202</v>
      </c>
      <c r="H989" t="s">
        <v>203</v>
      </c>
      <c r="I989" t="s">
        <v>144</v>
      </c>
      <c r="J989">
        <v>2</v>
      </c>
      <c r="K989">
        <v>2</v>
      </c>
      <c r="L989">
        <v>50</v>
      </c>
      <c r="M989">
        <v>46.5</v>
      </c>
      <c r="N989">
        <v>53.5</v>
      </c>
      <c r="V989">
        <v>51</v>
      </c>
      <c r="W989">
        <v>49</v>
      </c>
      <c r="X989">
        <v>51</v>
      </c>
      <c r="Y989">
        <v>52</v>
      </c>
      <c r="Z989">
        <v>50</v>
      </c>
      <c r="AA989">
        <v>100</v>
      </c>
      <c r="AB989">
        <v>101</v>
      </c>
      <c r="AJ989">
        <v>50.6</v>
      </c>
      <c r="AK989">
        <v>60</v>
      </c>
      <c r="AL989">
        <v>120</v>
      </c>
      <c r="AM989">
        <v>72</v>
      </c>
      <c r="AN989">
        <v>101</v>
      </c>
      <c r="AO989">
        <v>14</v>
      </c>
      <c r="AP989">
        <v>8</v>
      </c>
      <c r="AQ989">
        <v>3</v>
      </c>
      <c r="AX989">
        <v>25</v>
      </c>
      <c r="AY989">
        <v>725</v>
      </c>
      <c r="AZ989">
        <v>1.4999999999999999E-2</v>
      </c>
      <c r="BA989">
        <v>3.4000000000000002E-2</v>
      </c>
      <c r="BC989">
        <v>0.5</v>
      </c>
      <c r="BD989">
        <v>14.5</v>
      </c>
      <c r="BE989">
        <v>1.3</v>
      </c>
      <c r="BF989">
        <v>36.700000000000003</v>
      </c>
      <c r="BG989" t="s">
        <v>148</v>
      </c>
      <c r="BH989" t="s">
        <v>187</v>
      </c>
      <c r="BI989" t="s">
        <v>204</v>
      </c>
      <c r="BK989">
        <v>9</v>
      </c>
    </row>
    <row r="990" spans="1:63" ht="18.75" x14ac:dyDescent="0.25">
      <c r="A990">
        <v>2021</v>
      </c>
      <c r="B990">
        <v>3</v>
      </c>
      <c r="C990" s="289">
        <v>44257</v>
      </c>
      <c r="D990">
        <v>34</v>
      </c>
      <c r="E990">
        <v>99</v>
      </c>
      <c r="F990">
        <v>5</v>
      </c>
      <c r="G990" t="s">
        <v>299</v>
      </c>
      <c r="H990" t="s">
        <v>300</v>
      </c>
      <c r="I990" t="s">
        <v>144</v>
      </c>
      <c r="J990">
        <v>4</v>
      </c>
      <c r="K990">
        <v>6</v>
      </c>
      <c r="L990">
        <v>20</v>
      </c>
      <c r="M990">
        <v>18.600000000000001</v>
      </c>
      <c r="N990">
        <v>21.4</v>
      </c>
      <c r="O990">
        <v>22</v>
      </c>
      <c r="P990">
        <v>21</v>
      </c>
      <c r="Q990">
        <v>20</v>
      </c>
      <c r="R990">
        <v>20</v>
      </c>
      <c r="S990">
        <v>20</v>
      </c>
      <c r="T990">
        <v>98</v>
      </c>
      <c r="U990">
        <v>103</v>
      </c>
      <c r="V990">
        <v>20</v>
      </c>
      <c r="W990">
        <v>20</v>
      </c>
      <c r="X990">
        <v>20</v>
      </c>
      <c r="Y990">
        <v>21</v>
      </c>
      <c r="Z990">
        <v>20</v>
      </c>
      <c r="AA990">
        <v>102</v>
      </c>
      <c r="AB990">
        <v>104</v>
      </c>
      <c r="AJ990">
        <v>20.3</v>
      </c>
      <c r="AK990">
        <v>140</v>
      </c>
      <c r="AL990">
        <v>103</v>
      </c>
      <c r="AM990">
        <v>142</v>
      </c>
      <c r="AN990">
        <v>102</v>
      </c>
      <c r="AO990">
        <v>6</v>
      </c>
      <c r="AP990">
        <v>4</v>
      </c>
      <c r="AQ990">
        <v>5</v>
      </c>
      <c r="AS990">
        <v>5</v>
      </c>
      <c r="AX990">
        <v>20</v>
      </c>
      <c r="AY990">
        <v>2972</v>
      </c>
      <c r="AZ990">
        <v>1.4999999999999999E-2</v>
      </c>
      <c r="BA990">
        <v>7.0000000000000001E-3</v>
      </c>
      <c r="BB990">
        <v>1</v>
      </c>
      <c r="BC990">
        <v>1</v>
      </c>
      <c r="BD990">
        <v>148.6</v>
      </c>
      <c r="BE990">
        <v>0.4</v>
      </c>
      <c r="BF990">
        <v>60.3</v>
      </c>
      <c r="BG990" t="s">
        <v>148</v>
      </c>
      <c r="BH990" t="s">
        <v>149</v>
      </c>
      <c r="BI990" t="s">
        <v>301</v>
      </c>
      <c r="BK990">
        <v>9</v>
      </c>
    </row>
    <row r="991" spans="1:63" ht="18.75" x14ac:dyDescent="0.25">
      <c r="A991">
        <v>2021</v>
      </c>
      <c r="B991">
        <v>3</v>
      </c>
      <c r="C991" s="289">
        <v>44257</v>
      </c>
      <c r="D991">
        <v>34</v>
      </c>
      <c r="E991">
        <v>100</v>
      </c>
      <c r="F991">
        <v>5</v>
      </c>
      <c r="G991" t="s">
        <v>302</v>
      </c>
      <c r="H991" t="s">
        <v>303</v>
      </c>
      <c r="I991" t="s">
        <v>144</v>
      </c>
      <c r="J991">
        <v>4</v>
      </c>
      <c r="K991">
        <v>6</v>
      </c>
      <c r="L991">
        <v>20</v>
      </c>
      <c r="M991">
        <v>18.600000000000001</v>
      </c>
      <c r="N991">
        <v>21.4</v>
      </c>
      <c r="O991">
        <v>22</v>
      </c>
      <c r="P991">
        <v>21</v>
      </c>
      <c r="Q991">
        <v>20</v>
      </c>
      <c r="R991">
        <v>20</v>
      </c>
      <c r="S991">
        <v>20</v>
      </c>
      <c r="T991">
        <v>98</v>
      </c>
      <c r="U991">
        <v>103</v>
      </c>
      <c r="V991">
        <v>20</v>
      </c>
      <c r="W991">
        <v>20</v>
      </c>
      <c r="X991">
        <v>20</v>
      </c>
      <c r="Y991">
        <v>21</v>
      </c>
      <c r="Z991">
        <v>20</v>
      </c>
      <c r="AA991">
        <v>102</v>
      </c>
      <c r="AB991">
        <v>104</v>
      </c>
      <c r="AJ991">
        <v>20.3</v>
      </c>
      <c r="AK991">
        <v>140</v>
      </c>
      <c r="AL991">
        <v>103</v>
      </c>
      <c r="AM991">
        <v>142</v>
      </c>
      <c r="AN991">
        <v>102</v>
      </c>
      <c r="AO991">
        <v>6</v>
      </c>
      <c r="AP991">
        <v>4</v>
      </c>
      <c r="AQ991">
        <v>5</v>
      </c>
      <c r="AS991">
        <v>5</v>
      </c>
      <c r="AX991">
        <v>20</v>
      </c>
      <c r="AY991">
        <v>2972</v>
      </c>
      <c r="AZ991">
        <v>1.4999999999999999E-2</v>
      </c>
      <c r="BA991">
        <v>7.0000000000000001E-3</v>
      </c>
      <c r="BB991">
        <v>1</v>
      </c>
      <c r="BC991">
        <v>1</v>
      </c>
      <c r="BD991">
        <v>148.6</v>
      </c>
      <c r="BE991">
        <v>0.4</v>
      </c>
      <c r="BF991">
        <v>60.3</v>
      </c>
      <c r="BG991" t="s">
        <v>148</v>
      </c>
      <c r="BH991" t="s">
        <v>149</v>
      </c>
      <c r="BI991" t="s">
        <v>304</v>
      </c>
      <c r="BK991">
        <v>9</v>
      </c>
    </row>
    <row r="992" spans="1:63" ht="18.75" x14ac:dyDescent="0.25">
      <c r="A992">
        <v>2021</v>
      </c>
      <c r="B992">
        <v>3</v>
      </c>
      <c r="C992" s="289">
        <v>44257</v>
      </c>
      <c r="D992">
        <v>34</v>
      </c>
      <c r="E992">
        <v>101</v>
      </c>
      <c r="F992">
        <v>5</v>
      </c>
      <c r="G992" t="s">
        <v>305</v>
      </c>
      <c r="H992" t="s">
        <v>306</v>
      </c>
      <c r="I992" t="s">
        <v>144</v>
      </c>
      <c r="J992">
        <v>4</v>
      </c>
      <c r="K992">
        <v>6</v>
      </c>
      <c r="L992">
        <v>20</v>
      </c>
      <c r="M992">
        <v>18.600000000000001</v>
      </c>
      <c r="N992">
        <v>21.4</v>
      </c>
      <c r="O992">
        <v>22</v>
      </c>
      <c r="P992">
        <v>21</v>
      </c>
      <c r="Q992">
        <v>20</v>
      </c>
      <c r="R992">
        <v>20</v>
      </c>
      <c r="S992">
        <v>20</v>
      </c>
      <c r="T992">
        <v>98</v>
      </c>
      <c r="U992">
        <v>103</v>
      </c>
      <c r="V992">
        <v>20</v>
      </c>
      <c r="W992">
        <v>20</v>
      </c>
      <c r="X992">
        <v>20</v>
      </c>
      <c r="Y992">
        <v>21</v>
      </c>
      <c r="Z992">
        <v>20</v>
      </c>
      <c r="AA992">
        <v>102</v>
      </c>
      <c r="AB992">
        <v>104</v>
      </c>
      <c r="AJ992">
        <v>20.3</v>
      </c>
      <c r="AK992">
        <v>140</v>
      </c>
      <c r="AL992">
        <v>103</v>
      </c>
      <c r="AM992">
        <v>142</v>
      </c>
      <c r="AN992">
        <v>102</v>
      </c>
      <c r="AO992">
        <v>6</v>
      </c>
      <c r="AP992">
        <v>4</v>
      </c>
      <c r="AQ992">
        <v>5</v>
      </c>
      <c r="AS992">
        <v>5</v>
      </c>
      <c r="AX992">
        <v>20</v>
      </c>
      <c r="AY992">
        <v>2972</v>
      </c>
      <c r="AZ992">
        <v>1.4999999999999999E-2</v>
      </c>
      <c r="BA992">
        <v>7.0000000000000001E-3</v>
      </c>
      <c r="BB992">
        <v>1</v>
      </c>
      <c r="BC992">
        <v>1</v>
      </c>
      <c r="BD992">
        <v>148.6</v>
      </c>
      <c r="BE992">
        <v>0.4</v>
      </c>
      <c r="BF992">
        <v>60.3</v>
      </c>
      <c r="BG992" t="s">
        <v>148</v>
      </c>
      <c r="BH992" t="s">
        <v>149</v>
      </c>
      <c r="BI992" t="s">
        <v>307</v>
      </c>
      <c r="BK992">
        <v>9</v>
      </c>
    </row>
    <row r="993" spans="1:63" ht="18.75" x14ac:dyDescent="0.25">
      <c r="A993">
        <v>2021</v>
      </c>
      <c r="B993">
        <v>3</v>
      </c>
      <c r="C993" s="289">
        <v>44257</v>
      </c>
      <c r="D993">
        <v>34</v>
      </c>
      <c r="E993">
        <v>102</v>
      </c>
      <c r="F993">
        <v>5</v>
      </c>
      <c r="G993" t="s">
        <v>308</v>
      </c>
      <c r="H993" t="s">
        <v>309</v>
      </c>
      <c r="I993" t="s">
        <v>144</v>
      </c>
      <c r="J993">
        <v>4</v>
      </c>
      <c r="K993">
        <v>6</v>
      </c>
      <c r="L993">
        <v>20</v>
      </c>
      <c r="M993">
        <v>18.600000000000001</v>
      </c>
      <c r="N993">
        <v>21.4</v>
      </c>
      <c r="O993">
        <v>22</v>
      </c>
      <c r="P993">
        <v>21</v>
      </c>
      <c r="Q993">
        <v>20</v>
      </c>
      <c r="R993">
        <v>20</v>
      </c>
      <c r="S993">
        <v>20</v>
      </c>
      <c r="T993">
        <v>98</v>
      </c>
      <c r="U993">
        <v>103</v>
      </c>
      <c r="V993">
        <v>20</v>
      </c>
      <c r="W993">
        <v>20</v>
      </c>
      <c r="X993">
        <v>20</v>
      </c>
      <c r="Y993">
        <v>21</v>
      </c>
      <c r="Z993">
        <v>20</v>
      </c>
      <c r="AA993">
        <v>102</v>
      </c>
      <c r="AB993">
        <v>104</v>
      </c>
      <c r="AJ993">
        <v>20.3</v>
      </c>
      <c r="AK993">
        <v>140</v>
      </c>
      <c r="AL993">
        <v>103</v>
      </c>
      <c r="AM993">
        <v>142</v>
      </c>
      <c r="AN993">
        <v>102</v>
      </c>
      <c r="AO993">
        <v>6</v>
      </c>
      <c r="AP993">
        <v>4</v>
      </c>
      <c r="AQ993">
        <v>5</v>
      </c>
      <c r="AS993">
        <v>5</v>
      </c>
      <c r="AX993">
        <v>20</v>
      </c>
      <c r="AY993">
        <v>2972</v>
      </c>
      <c r="AZ993">
        <v>1.4999999999999999E-2</v>
      </c>
      <c r="BA993">
        <v>7.0000000000000001E-3</v>
      </c>
      <c r="BB993">
        <v>1</v>
      </c>
      <c r="BC993">
        <v>1</v>
      </c>
      <c r="BD993">
        <v>148.6</v>
      </c>
      <c r="BE993">
        <v>0.4</v>
      </c>
      <c r="BF993">
        <v>60.3</v>
      </c>
      <c r="BG993" t="s">
        <v>148</v>
      </c>
      <c r="BH993" t="s">
        <v>149</v>
      </c>
      <c r="BI993" t="s">
        <v>310</v>
      </c>
      <c r="BK993">
        <v>9</v>
      </c>
    </row>
    <row r="994" spans="1:63" ht="18.75" x14ac:dyDescent="0.25">
      <c r="A994">
        <v>2021</v>
      </c>
      <c r="B994">
        <v>3</v>
      </c>
      <c r="C994" s="289">
        <v>44257</v>
      </c>
      <c r="D994">
        <v>34</v>
      </c>
      <c r="E994">
        <v>103</v>
      </c>
      <c r="F994">
        <v>5</v>
      </c>
      <c r="G994" t="s">
        <v>311</v>
      </c>
      <c r="H994" t="s">
        <v>312</v>
      </c>
      <c r="I994" t="s">
        <v>144</v>
      </c>
      <c r="J994">
        <v>4</v>
      </c>
      <c r="K994">
        <v>6</v>
      </c>
      <c r="L994">
        <v>89</v>
      </c>
      <c r="M994">
        <v>82.77</v>
      </c>
      <c r="N994">
        <v>95.23</v>
      </c>
      <c r="O994">
        <v>93</v>
      </c>
      <c r="P994">
        <v>92</v>
      </c>
      <c r="Q994">
        <v>90</v>
      </c>
      <c r="R994">
        <v>95</v>
      </c>
      <c r="S994">
        <v>94</v>
      </c>
      <c r="T994">
        <v>98</v>
      </c>
      <c r="U994">
        <v>103</v>
      </c>
      <c r="V994">
        <v>91</v>
      </c>
      <c r="W994">
        <v>93</v>
      </c>
      <c r="X994">
        <v>91</v>
      </c>
      <c r="Y994">
        <v>92</v>
      </c>
      <c r="Z994">
        <v>89</v>
      </c>
      <c r="AA994">
        <v>102</v>
      </c>
      <c r="AB994">
        <v>104</v>
      </c>
      <c r="AJ994">
        <v>91.7</v>
      </c>
      <c r="AK994">
        <v>140</v>
      </c>
      <c r="AL994">
        <v>103</v>
      </c>
      <c r="AM994">
        <v>142</v>
      </c>
      <c r="AN994">
        <v>102</v>
      </c>
      <c r="AO994">
        <v>5</v>
      </c>
      <c r="AP994">
        <v>3</v>
      </c>
      <c r="AQ994">
        <v>4</v>
      </c>
      <c r="AS994">
        <v>5</v>
      </c>
      <c r="AX994">
        <v>17</v>
      </c>
      <c r="AY994">
        <v>2969</v>
      </c>
      <c r="AZ994">
        <v>1.4999999999999999E-2</v>
      </c>
      <c r="BA994">
        <v>6.0000000000000001E-3</v>
      </c>
      <c r="BB994">
        <v>1</v>
      </c>
      <c r="BC994">
        <v>0.2</v>
      </c>
      <c r="BD994">
        <v>33.4</v>
      </c>
      <c r="BE994">
        <v>1.6</v>
      </c>
      <c r="BF994">
        <v>272.3</v>
      </c>
      <c r="BG994" t="s">
        <v>148</v>
      </c>
      <c r="BH994" t="s">
        <v>149</v>
      </c>
      <c r="BI994" t="s">
        <v>313</v>
      </c>
      <c r="BK994">
        <v>9</v>
      </c>
    </row>
    <row r="995" spans="1:63" ht="18.75" x14ac:dyDescent="0.25">
      <c r="A995">
        <v>2021</v>
      </c>
      <c r="B995">
        <v>3</v>
      </c>
      <c r="C995" s="289">
        <v>44257</v>
      </c>
      <c r="D995">
        <v>34</v>
      </c>
      <c r="E995">
        <v>104</v>
      </c>
      <c r="F995">
        <v>5</v>
      </c>
      <c r="G995" t="s">
        <v>314</v>
      </c>
      <c r="H995" t="s">
        <v>315</v>
      </c>
      <c r="I995" t="s">
        <v>144</v>
      </c>
      <c r="J995">
        <v>4</v>
      </c>
      <c r="K995">
        <v>6</v>
      </c>
      <c r="L995">
        <v>89</v>
      </c>
      <c r="M995">
        <v>82.77</v>
      </c>
      <c r="N995">
        <v>95.23</v>
      </c>
      <c r="O995">
        <v>93</v>
      </c>
      <c r="P995">
        <v>92</v>
      </c>
      <c r="Q995">
        <v>90</v>
      </c>
      <c r="R995">
        <v>95</v>
      </c>
      <c r="S995">
        <v>94</v>
      </c>
      <c r="T995">
        <v>98</v>
      </c>
      <c r="U995">
        <v>103</v>
      </c>
      <c r="V995">
        <v>91</v>
      </c>
      <c r="W995">
        <v>93</v>
      </c>
      <c r="X995">
        <v>91</v>
      </c>
      <c r="Y995">
        <v>92</v>
      </c>
      <c r="Z995">
        <v>89</v>
      </c>
      <c r="AA995">
        <v>102</v>
      </c>
      <c r="AB995">
        <v>104</v>
      </c>
      <c r="AJ995">
        <v>91.7</v>
      </c>
      <c r="AK995">
        <v>140</v>
      </c>
      <c r="AL995">
        <v>103</v>
      </c>
      <c r="AM995">
        <v>142</v>
      </c>
      <c r="AN995">
        <v>102</v>
      </c>
      <c r="AO995">
        <v>3</v>
      </c>
      <c r="AP995">
        <v>3</v>
      </c>
      <c r="AQ995">
        <v>4</v>
      </c>
      <c r="AS995">
        <v>5</v>
      </c>
      <c r="AX995">
        <v>15</v>
      </c>
      <c r="AY995">
        <v>2967</v>
      </c>
      <c r="AZ995">
        <v>1.4999999999999999E-2</v>
      </c>
      <c r="BA995">
        <v>5.0000000000000001E-3</v>
      </c>
      <c r="BB995">
        <v>1</v>
      </c>
      <c r="BC995">
        <v>0.2</v>
      </c>
      <c r="BD995">
        <v>33.299999999999997</v>
      </c>
      <c r="BE995">
        <v>1.4</v>
      </c>
      <c r="BF995">
        <v>272.10000000000002</v>
      </c>
      <c r="BG995" t="s">
        <v>148</v>
      </c>
      <c r="BH995" t="s">
        <v>149</v>
      </c>
      <c r="BI995" t="s">
        <v>316</v>
      </c>
      <c r="BK995">
        <v>9</v>
      </c>
    </row>
    <row r="996" spans="1:63" ht="18.75" x14ac:dyDescent="0.25">
      <c r="A996">
        <v>2021</v>
      </c>
      <c r="B996">
        <v>3</v>
      </c>
      <c r="C996" s="289">
        <v>44257</v>
      </c>
      <c r="D996">
        <v>405</v>
      </c>
      <c r="E996">
        <v>619</v>
      </c>
      <c r="F996">
        <v>6</v>
      </c>
      <c r="G996" t="s">
        <v>288</v>
      </c>
      <c r="H996" t="s">
        <v>289</v>
      </c>
      <c r="I996" t="s">
        <v>144</v>
      </c>
      <c r="J996">
        <v>1</v>
      </c>
      <c r="K996">
        <v>5</v>
      </c>
      <c r="L996">
        <v>420</v>
      </c>
      <c r="M996">
        <v>385.98</v>
      </c>
      <c r="N996">
        <v>454.02</v>
      </c>
      <c r="O996">
        <v>481</v>
      </c>
      <c r="T996">
        <v>150</v>
      </c>
      <c r="U996">
        <v>143</v>
      </c>
      <c r="V996">
        <v>486</v>
      </c>
      <c r="X996">
        <v>388</v>
      </c>
      <c r="Y996">
        <v>411</v>
      </c>
      <c r="Z996">
        <v>421</v>
      </c>
      <c r="AA996">
        <v>145</v>
      </c>
      <c r="AB996">
        <v>145</v>
      </c>
      <c r="AJ996">
        <v>437.4</v>
      </c>
      <c r="AK996">
        <v>18</v>
      </c>
      <c r="AL996">
        <v>200</v>
      </c>
      <c r="AM996">
        <v>25</v>
      </c>
      <c r="AN996">
        <v>146</v>
      </c>
      <c r="AO996">
        <v>5</v>
      </c>
      <c r="AP996">
        <v>2</v>
      </c>
      <c r="AQ996">
        <v>3</v>
      </c>
      <c r="AX996">
        <v>10</v>
      </c>
      <c r="AY996">
        <v>340</v>
      </c>
      <c r="AZ996">
        <v>1.4999999999999999E-2</v>
      </c>
      <c r="BA996">
        <v>2.9000000000000001E-2</v>
      </c>
      <c r="BC996">
        <v>0</v>
      </c>
      <c r="BD996">
        <v>0.8</v>
      </c>
      <c r="BE996">
        <v>4.4000000000000004</v>
      </c>
      <c r="BF996">
        <v>148.69999999999999</v>
      </c>
      <c r="BG996" t="s">
        <v>148</v>
      </c>
      <c r="BH996" t="s">
        <v>149</v>
      </c>
      <c r="BI996" t="s">
        <v>290</v>
      </c>
      <c r="BK996">
        <v>9</v>
      </c>
    </row>
    <row r="997" spans="1:63" ht="18.75" x14ac:dyDescent="0.25">
      <c r="A997">
        <v>2021</v>
      </c>
      <c r="B997">
        <v>3</v>
      </c>
      <c r="C997" s="289">
        <v>44257</v>
      </c>
      <c r="D997">
        <v>405</v>
      </c>
      <c r="E997">
        <v>620</v>
      </c>
      <c r="F997">
        <v>6</v>
      </c>
      <c r="G997" t="s">
        <v>291</v>
      </c>
      <c r="H997" t="s">
        <v>292</v>
      </c>
      <c r="I997" t="s">
        <v>144</v>
      </c>
      <c r="J997">
        <v>1</v>
      </c>
      <c r="K997">
        <v>5</v>
      </c>
      <c r="L997">
        <v>233</v>
      </c>
      <c r="M997">
        <v>214.01050000000001</v>
      </c>
      <c r="N997">
        <v>251.98949999999999</v>
      </c>
      <c r="O997">
        <v>263</v>
      </c>
      <c r="T997">
        <v>150</v>
      </c>
      <c r="U997">
        <v>143</v>
      </c>
      <c r="V997">
        <v>252</v>
      </c>
      <c r="X997">
        <v>244</v>
      </c>
      <c r="Y997">
        <v>236</v>
      </c>
      <c r="Z997">
        <v>218</v>
      </c>
      <c r="AA997">
        <v>145</v>
      </c>
      <c r="AB997">
        <v>145</v>
      </c>
      <c r="AJ997">
        <v>242.6</v>
      </c>
      <c r="AK997">
        <v>18</v>
      </c>
      <c r="AL997">
        <v>200</v>
      </c>
      <c r="AM997">
        <v>25</v>
      </c>
      <c r="AN997">
        <v>146</v>
      </c>
      <c r="AO997">
        <v>3</v>
      </c>
      <c r="AP997">
        <v>4</v>
      </c>
      <c r="AQ997">
        <v>5</v>
      </c>
      <c r="AX997">
        <v>12</v>
      </c>
      <c r="AY997">
        <v>342</v>
      </c>
      <c r="AZ997">
        <v>1.4999999999999999E-2</v>
      </c>
      <c r="BA997">
        <v>3.5000000000000003E-2</v>
      </c>
      <c r="BC997">
        <v>0.1</v>
      </c>
      <c r="BD997">
        <v>1.5</v>
      </c>
      <c r="BE997">
        <v>2.9</v>
      </c>
      <c r="BF997">
        <v>83</v>
      </c>
      <c r="BG997" t="s">
        <v>148</v>
      </c>
      <c r="BH997" t="s">
        <v>149</v>
      </c>
      <c r="BI997" t="s">
        <v>217</v>
      </c>
      <c r="BK997">
        <v>9</v>
      </c>
    </row>
    <row r="998" spans="1:63" ht="18.75" x14ac:dyDescent="0.25">
      <c r="A998">
        <v>2021</v>
      </c>
      <c r="B998">
        <v>3</v>
      </c>
      <c r="C998" s="289">
        <v>44257</v>
      </c>
      <c r="D998">
        <v>405</v>
      </c>
      <c r="E998">
        <v>621</v>
      </c>
      <c r="F998">
        <v>6</v>
      </c>
      <c r="G998" t="s">
        <v>293</v>
      </c>
      <c r="H998" t="s">
        <v>294</v>
      </c>
      <c r="I998" t="s">
        <v>144</v>
      </c>
      <c r="J998">
        <v>1</v>
      </c>
      <c r="K998">
        <v>5</v>
      </c>
      <c r="L998">
        <v>191.5</v>
      </c>
      <c r="M998">
        <v>175.98849999999999</v>
      </c>
      <c r="N998">
        <v>207.01150000000001</v>
      </c>
      <c r="O998">
        <v>215</v>
      </c>
      <c r="P998">
        <v>205</v>
      </c>
      <c r="Q998">
        <v>201</v>
      </c>
      <c r="R998">
        <v>216</v>
      </c>
      <c r="S998">
        <v>198</v>
      </c>
      <c r="T998">
        <v>150</v>
      </c>
      <c r="U998">
        <v>143</v>
      </c>
      <c r="V998">
        <v>202</v>
      </c>
      <c r="X998">
        <v>206</v>
      </c>
      <c r="Y998">
        <v>195</v>
      </c>
      <c r="Z998">
        <v>172</v>
      </c>
      <c r="AA998">
        <v>145</v>
      </c>
      <c r="AB998">
        <v>145</v>
      </c>
      <c r="AJ998">
        <v>201.1</v>
      </c>
      <c r="AK998">
        <v>18</v>
      </c>
      <c r="AL998">
        <v>200</v>
      </c>
      <c r="AM998">
        <v>25</v>
      </c>
      <c r="AN998">
        <v>146</v>
      </c>
      <c r="AO998">
        <v>3</v>
      </c>
      <c r="AP998">
        <v>2</v>
      </c>
      <c r="AQ998">
        <v>4</v>
      </c>
      <c r="AX998">
        <v>9</v>
      </c>
      <c r="AY998">
        <v>339</v>
      </c>
      <c r="AZ998">
        <v>1.4999999999999999E-2</v>
      </c>
      <c r="BA998">
        <v>2.7E-2</v>
      </c>
      <c r="BC998">
        <v>0</v>
      </c>
      <c r="BD998">
        <v>1.8</v>
      </c>
      <c r="BE998">
        <v>1.8</v>
      </c>
      <c r="BF998">
        <v>68.2</v>
      </c>
      <c r="BG998" t="s">
        <v>148</v>
      </c>
      <c r="BH998" t="s">
        <v>149</v>
      </c>
      <c r="BI998" t="s">
        <v>217</v>
      </c>
      <c r="BK998">
        <v>9</v>
      </c>
    </row>
    <row r="999" spans="1:63" ht="18.75" x14ac:dyDescent="0.25">
      <c r="A999">
        <v>2021</v>
      </c>
      <c r="B999">
        <v>3</v>
      </c>
      <c r="C999" s="289">
        <v>44257</v>
      </c>
      <c r="D999">
        <v>405</v>
      </c>
      <c r="E999">
        <v>622</v>
      </c>
      <c r="F999">
        <v>6</v>
      </c>
      <c r="G999" t="s">
        <v>295</v>
      </c>
      <c r="H999" t="s">
        <v>296</v>
      </c>
      <c r="I999" t="s">
        <v>144</v>
      </c>
      <c r="J999">
        <v>1</v>
      </c>
      <c r="K999">
        <v>5</v>
      </c>
      <c r="L999">
        <v>187</v>
      </c>
      <c r="M999">
        <v>172.41399999999999</v>
      </c>
      <c r="N999">
        <v>201.58600000000001</v>
      </c>
      <c r="O999">
        <v>211</v>
      </c>
      <c r="T999">
        <v>150</v>
      </c>
      <c r="U999">
        <v>143</v>
      </c>
      <c r="V999">
        <v>212</v>
      </c>
      <c r="X999">
        <v>194</v>
      </c>
      <c r="Y999">
        <v>188</v>
      </c>
      <c r="Z999">
        <v>179</v>
      </c>
      <c r="AA999">
        <v>145</v>
      </c>
      <c r="AB999">
        <v>145</v>
      </c>
      <c r="AJ999">
        <v>196.8</v>
      </c>
      <c r="AK999">
        <v>18</v>
      </c>
      <c r="AL999">
        <v>200</v>
      </c>
      <c r="AM999">
        <v>25</v>
      </c>
      <c r="AN999">
        <v>146</v>
      </c>
      <c r="AO999">
        <v>6</v>
      </c>
      <c r="AP999">
        <v>5</v>
      </c>
      <c r="AQ999">
        <v>5</v>
      </c>
      <c r="AX999">
        <v>16</v>
      </c>
      <c r="AY999">
        <v>346</v>
      </c>
      <c r="AZ999">
        <v>1.4999999999999999E-2</v>
      </c>
      <c r="BA999">
        <v>4.5999999999999999E-2</v>
      </c>
      <c r="BC999">
        <v>0.1</v>
      </c>
      <c r="BD999">
        <v>1.9</v>
      </c>
      <c r="BE999">
        <v>3.1</v>
      </c>
      <c r="BF999">
        <v>68.099999999999994</v>
      </c>
      <c r="BG999" t="s">
        <v>148</v>
      </c>
      <c r="BH999" t="s">
        <v>149</v>
      </c>
      <c r="BI999" t="s">
        <v>217</v>
      </c>
      <c r="BK999">
        <v>9</v>
      </c>
    </row>
    <row r="1000" spans="1:63" ht="18.75" x14ac:dyDescent="0.25">
      <c r="A1000">
        <v>2021</v>
      </c>
      <c r="B1000">
        <v>3</v>
      </c>
      <c r="C1000" s="289">
        <v>44257</v>
      </c>
      <c r="D1000">
        <v>32</v>
      </c>
      <c r="E1000">
        <v>92</v>
      </c>
      <c r="F1000">
        <v>7</v>
      </c>
      <c r="G1000" t="s">
        <v>205</v>
      </c>
      <c r="H1000" t="s">
        <v>206</v>
      </c>
      <c r="I1000" t="s">
        <v>144</v>
      </c>
      <c r="J1000">
        <v>2</v>
      </c>
      <c r="K1000">
        <v>3</v>
      </c>
      <c r="L1000">
        <v>361</v>
      </c>
      <c r="M1000">
        <v>335.73</v>
      </c>
      <c r="N1000">
        <v>386.27</v>
      </c>
      <c r="O1000">
        <v>380</v>
      </c>
      <c r="P1000">
        <v>390</v>
      </c>
      <c r="Q1000">
        <v>379</v>
      </c>
      <c r="R1000">
        <v>390</v>
      </c>
      <c r="S1000">
        <v>381</v>
      </c>
      <c r="T1000">
        <v>96</v>
      </c>
      <c r="U1000">
        <v>93</v>
      </c>
      <c r="V1000">
        <v>354</v>
      </c>
      <c r="W1000">
        <v>362</v>
      </c>
      <c r="X1000">
        <v>394</v>
      </c>
      <c r="Y1000">
        <v>361</v>
      </c>
      <c r="Z1000">
        <v>366</v>
      </c>
      <c r="AA1000">
        <v>96</v>
      </c>
      <c r="AB1000">
        <v>98</v>
      </c>
      <c r="AJ1000">
        <v>375.7</v>
      </c>
      <c r="AK1000">
        <v>74</v>
      </c>
      <c r="AL1000">
        <v>97</v>
      </c>
      <c r="AM1000">
        <v>75</v>
      </c>
      <c r="AN1000">
        <v>96</v>
      </c>
      <c r="AO1000">
        <v>9</v>
      </c>
      <c r="AP1000">
        <v>1</v>
      </c>
      <c r="AQ1000">
        <v>4</v>
      </c>
      <c r="AX1000">
        <v>14</v>
      </c>
      <c r="AY1000">
        <v>1558</v>
      </c>
      <c r="AZ1000">
        <v>1.4999999999999999E-2</v>
      </c>
      <c r="BA1000">
        <v>8.9999999999999993E-3</v>
      </c>
      <c r="BB1000">
        <v>1</v>
      </c>
      <c r="BC1000">
        <v>0</v>
      </c>
      <c r="BD1000">
        <v>4.3</v>
      </c>
      <c r="BE1000">
        <v>5.3</v>
      </c>
      <c r="BF1000">
        <v>585.29999999999995</v>
      </c>
      <c r="BG1000" t="s">
        <v>148</v>
      </c>
      <c r="BH1000" t="s">
        <v>149</v>
      </c>
      <c r="BI1000" t="s">
        <v>207</v>
      </c>
      <c r="BJ1000" t="s">
        <v>208</v>
      </c>
      <c r="BK1000">
        <v>9</v>
      </c>
    </row>
    <row r="1001" spans="1:63" ht="18.75" x14ac:dyDescent="0.25">
      <c r="A1001">
        <v>2021</v>
      </c>
      <c r="B1001">
        <v>3</v>
      </c>
      <c r="C1001" s="289">
        <v>44257</v>
      </c>
      <c r="D1001">
        <v>32</v>
      </c>
      <c r="E1001">
        <v>93</v>
      </c>
      <c r="F1001">
        <v>7</v>
      </c>
      <c r="G1001" t="s">
        <v>209</v>
      </c>
      <c r="H1001" t="s">
        <v>210</v>
      </c>
      <c r="I1001" t="s">
        <v>144</v>
      </c>
      <c r="J1001">
        <v>2</v>
      </c>
      <c r="K1001">
        <v>3</v>
      </c>
      <c r="L1001">
        <v>59</v>
      </c>
      <c r="M1001">
        <v>54.87</v>
      </c>
      <c r="N1001">
        <v>63.13</v>
      </c>
      <c r="O1001">
        <v>60</v>
      </c>
      <c r="P1001">
        <v>65</v>
      </c>
      <c r="Q1001">
        <v>60</v>
      </c>
      <c r="R1001">
        <v>66</v>
      </c>
      <c r="S1001">
        <v>57</v>
      </c>
      <c r="T1001">
        <v>96</v>
      </c>
      <c r="U1001">
        <v>93</v>
      </c>
      <c r="V1001">
        <v>57</v>
      </c>
      <c r="W1001">
        <v>55</v>
      </c>
      <c r="X1001">
        <v>61</v>
      </c>
      <c r="Y1001">
        <v>58</v>
      </c>
      <c r="Z1001">
        <v>56</v>
      </c>
      <c r="AA1001">
        <v>96</v>
      </c>
      <c r="AB1001">
        <v>98</v>
      </c>
      <c r="AJ1001">
        <v>59.5</v>
      </c>
      <c r="AK1001">
        <v>74</v>
      </c>
      <c r="AL1001">
        <v>97</v>
      </c>
      <c r="AM1001">
        <v>75</v>
      </c>
      <c r="AN1001">
        <v>96</v>
      </c>
      <c r="AO1001">
        <v>6</v>
      </c>
      <c r="AP1001">
        <v>7</v>
      </c>
      <c r="AQ1001">
        <v>8</v>
      </c>
      <c r="AX1001">
        <v>21</v>
      </c>
      <c r="AY1001">
        <v>1533</v>
      </c>
      <c r="AZ1001">
        <v>1.4999999999999999E-2</v>
      </c>
      <c r="BA1001">
        <v>1.4E-2</v>
      </c>
      <c r="BB1001">
        <v>1</v>
      </c>
      <c r="BC1001">
        <v>0.4</v>
      </c>
      <c r="BD1001">
        <v>26</v>
      </c>
      <c r="BE1001">
        <v>1.2</v>
      </c>
      <c r="BF1001">
        <v>91.2</v>
      </c>
      <c r="BG1001" t="s">
        <v>148</v>
      </c>
      <c r="BH1001" t="s">
        <v>149</v>
      </c>
      <c r="BI1001" t="s">
        <v>211</v>
      </c>
      <c r="BJ1001" t="s">
        <v>208</v>
      </c>
      <c r="BK1001">
        <v>9</v>
      </c>
    </row>
    <row r="1002" spans="1:63" ht="18.75" hidden="1" x14ac:dyDescent="0.25">
      <c r="A1002">
        <v>2021</v>
      </c>
      <c r="B1002">
        <v>3</v>
      </c>
      <c r="C1002" s="289">
        <v>44257</v>
      </c>
      <c r="D1002">
        <v>137</v>
      </c>
      <c r="E1002">
        <v>273</v>
      </c>
      <c r="F1002">
        <v>8</v>
      </c>
      <c r="G1002" t="s">
        <v>242</v>
      </c>
      <c r="H1002" t="s">
        <v>243</v>
      </c>
      <c r="I1002" t="s">
        <v>144</v>
      </c>
      <c r="J1002">
        <v>3</v>
      </c>
      <c r="K1002">
        <v>2</v>
      </c>
      <c r="L1002">
        <v>564</v>
      </c>
      <c r="M1002">
        <v>524.52</v>
      </c>
      <c r="N1002">
        <v>603.48</v>
      </c>
      <c r="O1002">
        <v>612</v>
      </c>
      <c r="P1002">
        <v>595</v>
      </c>
      <c r="Q1002">
        <v>593</v>
      </c>
      <c r="R1002">
        <v>600</v>
      </c>
      <c r="S1002">
        <v>589</v>
      </c>
      <c r="T1002">
        <v>152</v>
      </c>
      <c r="U1002">
        <v>150</v>
      </c>
      <c r="V1002">
        <v>541</v>
      </c>
      <c r="X1002">
        <v>585</v>
      </c>
      <c r="Y1002">
        <v>585</v>
      </c>
      <c r="Z1002">
        <v>572</v>
      </c>
      <c r="AA1002">
        <v>158</v>
      </c>
      <c r="AB1002">
        <v>152</v>
      </c>
      <c r="AJ1002">
        <v>585.79999999999995</v>
      </c>
      <c r="AK1002">
        <v>93</v>
      </c>
      <c r="AL1002">
        <v>116</v>
      </c>
      <c r="AM1002">
        <v>71</v>
      </c>
      <c r="AN1002">
        <v>153</v>
      </c>
      <c r="AO1002">
        <v>7</v>
      </c>
      <c r="AP1002">
        <v>3</v>
      </c>
      <c r="AQ1002">
        <v>5</v>
      </c>
      <c r="AS1002">
        <v>1</v>
      </c>
      <c r="AX1002">
        <v>16</v>
      </c>
      <c r="AY1002">
        <v>1378</v>
      </c>
      <c r="AZ1002">
        <v>1.4999999999999999E-2</v>
      </c>
      <c r="BA1002">
        <v>1.2E-2</v>
      </c>
      <c r="BB1002">
        <v>1</v>
      </c>
      <c r="BC1002">
        <v>0</v>
      </c>
      <c r="BD1002">
        <v>2.4</v>
      </c>
      <c r="BE1002">
        <v>9.4</v>
      </c>
      <c r="BF1002">
        <v>807.2</v>
      </c>
      <c r="BG1002" t="s">
        <v>145</v>
      </c>
      <c r="BK1002">
        <v>9</v>
      </c>
    </row>
    <row r="1003" spans="1:63" ht="18.75" x14ac:dyDescent="0.25">
      <c r="A1003">
        <v>2021</v>
      </c>
      <c r="B1003">
        <v>3</v>
      </c>
      <c r="C1003" s="289">
        <v>44257</v>
      </c>
      <c r="D1003">
        <v>52</v>
      </c>
      <c r="E1003">
        <v>130</v>
      </c>
      <c r="F1003">
        <v>26</v>
      </c>
      <c r="G1003" t="s">
        <v>372</v>
      </c>
      <c r="H1003" t="s">
        <v>373</v>
      </c>
      <c r="I1003" t="s">
        <v>360</v>
      </c>
      <c r="J1003">
        <v>9</v>
      </c>
      <c r="K1003">
        <v>1</v>
      </c>
      <c r="L1003">
        <v>12</v>
      </c>
      <c r="M1003">
        <v>11.16</v>
      </c>
      <c r="N1003">
        <v>12.84</v>
      </c>
      <c r="V1003">
        <v>12</v>
      </c>
      <c r="AA1003">
        <v>116</v>
      </c>
      <c r="AJ1003">
        <v>11.5</v>
      </c>
      <c r="AK1003">
        <v>336</v>
      </c>
      <c r="AL1003">
        <v>96</v>
      </c>
      <c r="AM1003">
        <v>279</v>
      </c>
      <c r="AN1003">
        <v>116</v>
      </c>
      <c r="AO1003">
        <v>10</v>
      </c>
      <c r="AQ1003">
        <v>8</v>
      </c>
      <c r="AX1003">
        <v>18</v>
      </c>
      <c r="AY1003">
        <v>3618</v>
      </c>
      <c r="AZ1003">
        <v>0.02</v>
      </c>
      <c r="BA1003">
        <v>5.0000000000000001E-3</v>
      </c>
      <c r="BB1003">
        <v>1</v>
      </c>
      <c r="BC1003">
        <v>1.5</v>
      </c>
      <c r="BD1003">
        <v>301.5</v>
      </c>
      <c r="BE1003">
        <v>0.2</v>
      </c>
      <c r="BF1003">
        <v>41.6</v>
      </c>
      <c r="BG1003" t="s">
        <v>148</v>
      </c>
      <c r="BH1003" t="s">
        <v>187</v>
      </c>
      <c r="BI1003" t="s">
        <v>374</v>
      </c>
      <c r="BK1003">
        <v>9</v>
      </c>
    </row>
    <row r="1004" spans="1:63" ht="18.75" x14ac:dyDescent="0.25">
      <c r="A1004">
        <v>2021</v>
      </c>
      <c r="B1004">
        <v>3</v>
      </c>
      <c r="C1004" s="289">
        <v>44257</v>
      </c>
      <c r="D1004">
        <v>159</v>
      </c>
      <c r="E1004">
        <v>299</v>
      </c>
      <c r="F1004">
        <v>28</v>
      </c>
      <c r="G1004" t="s">
        <v>181</v>
      </c>
      <c r="H1004" t="s">
        <v>182</v>
      </c>
      <c r="I1004" t="s">
        <v>183</v>
      </c>
      <c r="J1004">
        <v>3</v>
      </c>
      <c r="K1004">
        <v>2</v>
      </c>
      <c r="L1004">
        <v>115</v>
      </c>
      <c r="M1004">
        <v>106.95</v>
      </c>
      <c r="N1004">
        <v>123.05</v>
      </c>
      <c r="O1004">
        <v>106</v>
      </c>
      <c r="T1004">
        <v>112</v>
      </c>
      <c r="V1004">
        <v>114</v>
      </c>
      <c r="AA1004">
        <v>114</v>
      </c>
      <c r="AJ1004">
        <v>110</v>
      </c>
      <c r="AK1004">
        <v>70</v>
      </c>
      <c r="AL1004">
        <v>154</v>
      </c>
      <c r="AM1004">
        <v>96</v>
      </c>
      <c r="AN1004">
        <v>113</v>
      </c>
      <c r="AO1004">
        <v>1</v>
      </c>
      <c r="AP1004">
        <v>1</v>
      </c>
      <c r="AQ1004">
        <v>2</v>
      </c>
      <c r="AX1004">
        <v>3</v>
      </c>
      <c r="AY1004">
        <v>195</v>
      </c>
      <c r="AZ1004">
        <v>0.02</v>
      </c>
      <c r="BA1004">
        <v>1.4999999999999999E-2</v>
      </c>
      <c r="BB1004">
        <v>1</v>
      </c>
      <c r="BC1004">
        <v>0</v>
      </c>
      <c r="BD1004">
        <v>1.7</v>
      </c>
      <c r="BE1004">
        <v>0.3</v>
      </c>
      <c r="BF1004">
        <v>21.5</v>
      </c>
      <c r="BG1004" t="s">
        <v>148</v>
      </c>
      <c r="BH1004" t="s">
        <v>184</v>
      </c>
      <c r="BK1004">
        <v>9</v>
      </c>
    </row>
    <row r="1005" spans="1:63" ht="18.75" x14ac:dyDescent="0.25">
      <c r="A1005">
        <v>2021</v>
      </c>
      <c r="B1005">
        <v>3</v>
      </c>
      <c r="C1005" s="289">
        <v>44257</v>
      </c>
      <c r="D1005">
        <v>227</v>
      </c>
      <c r="E1005">
        <v>155</v>
      </c>
      <c r="F1005">
        <v>30</v>
      </c>
      <c r="G1005" t="s">
        <v>324</v>
      </c>
      <c r="H1005" t="s">
        <v>325</v>
      </c>
      <c r="I1005" t="s">
        <v>326</v>
      </c>
      <c r="J1005">
        <v>3</v>
      </c>
      <c r="K1005">
        <v>2</v>
      </c>
      <c r="L1005">
        <v>122</v>
      </c>
      <c r="M1005">
        <v>113.46</v>
      </c>
      <c r="N1005">
        <v>130.54</v>
      </c>
      <c r="O1005">
        <v>128</v>
      </c>
      <c r="P1005">
        <v>123</v>
      </c>
      <c r="Q1005">
        <v>120</v>
      </c>
      <c r="R1005">
        <v>138</v>
      </c>
      <c r="S1005">
        <v>127</v>
      </c>
      <c r="T1005">
        <v>161</v>
      </c>
      <c r="U1005">
        <v>155</v>
      </c>
      <c r="V1005">
        <v>123</v>
      </c>
      <c r="W1005">
        <v>118</v>
      </c>
      <c r="X1005">
        <v>109</v>
      </c>
      <c r="Y1005">
        <v>122</v>
      </c>
      <c r="Z1005">
        <v>115</v>
      </c>
      <c r="AA1005">
        <v>161</v>
      </c>
      <c r="AB1005">
        <v>163</v>
      </c>
      <c r="AJ1005">
        <v>122.3</v>
      </c>
      <c r="AK1005">
        <v>61</v>
      </c>
      <c r="AL1005">
        <v>177</v>
      </c>
      <c r="AM1005">
        <v>68</v>
      </c>
      <c r="AN1005">
        <v>160</v>
      </c>
      <c r="AO1005">
        <v>6</v>
      </c>
      <c r="AP1005">
        <v>3</v>
      </c>
      <c r="AQ1005">
        <v>7</v>
      </c>
      <c r="AX1005">
        <v>16</v>
      </c>
      <c r="AY1005">
        <v>1672</v>
      </c>
      <c r="AZ1005">
        <v>0.02</v>
      </c>
      <c r="BA1005">
        <v>0.01</v>
      </c>
      <c r="BB1005">
        <v>1</v>
      </c>
      <c r="BC1005">
        <v>0.1</v>
      </c>
      <c r="BD1005">
        <v>13.7</v>
      </c>
      <c r="BE1005">
        <v>2</v>
      </c>
      <c r="BF1005">
        <v>204.5</v>
      </c>
      <c r="BG1005" t="s">
        <v>148</v>
      </c>
      <c r="BH1005" t="s">
        <v>184</v>
      </c>
      <c r="BI1005" t="s">
        <v>327</v>
      </c>
      <c r="BK1005">
        <v>9</v>
      </c>
    </row>
    <row r="1006" spans="1:63" ht="18.75" hidden="1" x14ac:dyDescent="0.25">
      <c r="A1006">
        <v>2021</v>
      </c>
      <c r="B1006">
        <v>3</v>
      </c>
      <c r="C1006" s="289">
        <v>44257</v>
      </c>
      <c r="D1006">
        <v>393</v>
      </c>
      <c r="E1006">
        <v>605</v>
      </c>
      <c r="F1006">
        <v>34</v>
      </c>
      <c r="G1006" t="s">
        <v>268</v>
      </c>
      <c r="H1006" t="s">
        <v>269</v>
      </c>
      <c r="I1006" t="s">
        <v>270</v>
      </c>
      <c r="J1006">
        <v>1</v>
      </c>
      <c r="K1006">
        <v>2</v>
      </c>
      <c r="L1006">
        <v>1293</v>
      </c>
      <c r="M1006">
        <v>1202.49</v>
      </c>
      <c r="N1006">
        <v>1383.51</v>
      </c>
      <c r="O1006">
        <v>1410</v>
      </c>
      <c r="P1006">
        <v>1348</v>
      </c>
      <c r="Q1006">
        <v>1306</v>
      </c>
      <c r="R1006">
        <v>1278</v>
      </c>
      <c r="T1006">
        <v>215</v>
      </c>
      <c r="V1006">
        <v>1283</v>
      </c>
      <c r="W1006">
        <v>1232</v>
      </c>
      <c r="X1006">
        <v>1286</v>
      </c>
      <c r="Y1006">
        <v>1284</v>
      </c>
      <c r="Z1006">
        <v>1240</v>
      </c>
      <c r="AA1006">
        <v>215</v>
      </c>
      <c r="AB1006">
        <v>215</v>
      </c>
      <c r="AJ1006">
        <v>1296.3</v>
      </c>
      <c r="AK1006">
        <v>13</v>
      </c>
      <c r="AL1006">
        <v>200</v>
      </c>
      <c r="AM1006">
        <v>17</v>
      </c>
      <c r="AN1006">
        <v>215</v>
      </c>
      <c r="AO1006">
        <v>5</v>
      </c>
      <c r="AP1006">
        <v>3</v>
      </c>
      <c r="AQ1006">
        <v>3</v>
      </c>
      <c r="AX1006">
        <v>11</v>
      </c>
      <c r="AY1006">
        <v>319</v>
      </c>
      <c r="AZ1006">
        <v>0.02</v>
      </c>
      <c r="BA1006">
        <v>3.4000000000000002E-2</v>
      </c>
      <c r="BC1006">
        <v>0</v>
      </c>
      <c r="BD1006">
        <v>0.2</v>
      </c>
      <c r="BE1006">
        <v>14.3</v>
      </c>
      <c r="BF1006">
        <v>413.5</v>
      </c>
      <c r="BG1006" t="s">
        <v>271</v>
      </c>
      <c r="BH1006" t="s">
        <v>271</v>
      </c>
      <c r="BK1006">
        <v>9</v>
      </c>
    </row>
    <row r="1007" spans="1:63" ht="18.75" x14ac:dyDescent="0.25">
      <c r="A1007">
        <v>2021</v>
      </c>
      <c r="B1007">
        <v>3</v>
      </c>
      <c r="C1007" s="289">
        <v>44257</v>
      </c>
      <c r="D1007">
        <v>415</v>
      </c>
      <c r="E1007">
        <v>655</v>
      </c>
      <c r="F1007">
        <v>47</v>
      </c>
      <c r="G1007" t="s">
        <v>246</v>
      </c>
      <c r="H1007" t="s">
        <v>247</v>
      </c>
      <c r="I1007" t="s">
        <v>191</v>
      </c>
      <c r="J1007">
        <v>3</v>
      </c>
      <c r="K1007">
        <v>1</v>
      </c>
      <c r="L1007">
        <v>148</v>
      </c>
      <c r="M1007">
        <v>137.63999999999999</v>
      </c>
      <c r="N1007">
        <v>158.36000000000001</v>
      </c>
      <c r="O1007">
        <v>159</v>
      </c>
      <c r="P1007">
        <v>153</v>
      </c>
      <c r="Q1007">
        <v>147</v>
      </c>
      <c r="R1007">
        <v>143</v>
      </c>
      <c r="S1007">
        <v>145</v>
      </c>
      <c r="T1007">
        <v>168</v>
      </c>
      <c r="U1007">
        <v>163</v>
      </c>
      <c r="V1007">
        <v>146</v>
      </c>
      <c r="W1007">
        <v>156</v>
      </c>
      <c r="X1007">
        <v>159</v>
      </c>
      <c r="Y1007">
        <v>142</v>
      </c>
      <c r="Z1007">
        <v>148</v>
      </c>
      <c r="AA1007">
        <v>168</v>
      </c>
      <c r="AB1007">
        <v>168</v>
      </c>
      <c r="AJ1007">
        <v>149.6</v>
      </c>
      <c r="AK1007">
        <v>60</v>
      </c>
      <c r="AL1007">
        <v>180</v>
      </c>
      <c r="AM1007">
        <v>65</v>
      </c>
      <c r="AN1007">
        <v>167</v>
      </c>
      <c r="AO1007">
        <v>7</v>
      </c>
      <c r="AP1007">
        <v>2</v>
      </c>
      <c r="AQ1007">
        <v>6</v>
      </c>
      <c r="AX1007">
        <v>15</v>
      </c>
      <c r="AY1007">
        <v>1475</v>
      </c>
      <c r="AZ1007">
        <v>0.02</v>
      </c>
      <c r="BA1007">
        <v>0.01</v>
      </c>
      <c r="BB1007">
        <v>1</v>
      </c>
      <c r="BC1007">
        <v>0.1</v>
      </c>
      <c r="BD1007">
        <v>10</v>
      </c>
      <c r="BE1007">
        <v>2.2000000000000002</v>
      </c>
      <c r="BF1007">
        <v>220.7</v>
      </c>
      <c r="BG1007" t="s">
        <v>148</v>
      </c>
      <c r="BH1007" t="s">
        <v>149</v>
      </c>
      <c r="BI1007" t="s">
        <v>248</v>
      </c>
      <c r="BK1007">
        <v>9</v>
      </c>
    </row>
    <row r="1008" spans="1:63" ht="18.75" x14ac:dyDescent="0.25">
      <c r="A1008">
        <v>2021</v>
      </c>
      <c r="B1008">
        <v>3</v>
      </c>
      <c r="C1008" s="289">
        <v>44257</v>
      </c>
      <c r="D1008">
        <v>415</v>
      </c>
      <c r="E1008">
        <v>656</v>
      </c>
      <c r="F1008">
        <v>47</v>
      </c>
      <c r="G1008" t="s">
        <v>249</v>
      </c>
      <c r="H1008" t="s">
        <v>250</v>
      </c>
      <c r="I1008" t="s">
        <v>191</v>
      </c>
      <c r="J1008">
        <v>3</v>
      </c>
      <c r="K1008">
        <v>1</v>
      </c>
      <c r="L1008">
        <v>148</v>
      </c>
      <c r="M1008">
        <v>137.63999999999999</v>
      </c>
      <c r="N1008">
        <v>158.36000000000001</v>
      </c>
      <c r="O1008">
        <v>159</v>
      </c>
      <c r="P1008">
        <v>153</v>
      </c>
      <c r="Q1008">
        <v>147</v>
      </c>
      <c r="R1008">
        <v>143</v>
      </c>
      <c r="S1008">
        <v>145</v>
      </c>
      <c r="T1008">
        <v>168</v>
      </c>
      <c r="U1008">
        <v>163</v>
      </c>
      <c r="V1008">
        <v>146</v>
      </c>
      <c r="W1008">
        <v>156</v>
      </c>
      <c r="X1008">
        <v>159</v>
      </c>
      <c r="Y1008">
        <v>142</v>
      </c>
      <c r="Z1008">
        <v>148</v>
      </c>
      <c r="AA1008">
        <v>168</v>
      </c>
      <c r="AB1008">
        <v>168</v>
      </c>
      <c r="AJ1008">
        <v>149.6</v>
      </c>
      <c r="AK1008">
        <v>60</v>
      </c>
      <c r="AL1008">
        <v>180</v>
      </c>
      <c r="AM1008">
        <v>65</v>
      </c>
      <c r="AN1008">
        <v>167</v>
      </c>
      <c r="AO1008">
        <v>7</v>
      </c>
      <c r="AP1008">
        <v>2</v>
      </c>
      <c r="AQ1008">
        <v>6</v>
      </c>
      <c r="AX1008">
        <v>15</v>
      </c>
      <c r="AY1008">
        <v>1475</v>
      </c>
      <c r="AZ1008">
        <v>0.02</v>
      </c>
      <c r="BA1008">
        <v>0.01</v>
      </c>
      <c r="BB1008">
        <v>1</v>
      </c>
      <c r="BC1008">
        <v>0.1</v>
      </c>
      <c r="BD1008">
        <v>10</v>
      </c>
      <c r="BE1008">
        <v>2.2000000000000002</v>
      </c>
      <c r="BF1008">
        <v>220.7</v>
      </c>
      <c r="BG1008" t="s">
        <v>148</v>
      </c>
      <c r="BH1008" t="s">
        <v>149</v>
      </c>
      <c r="BI1008" t="s">
        <v>251</v>
      </c>
      <c r="BK1008">
        <v>9</v>
      </c>
    </row>
    <row r="1009" spans="1:63" ht="18.75" x14ac:dyDescent="0.25">
      <c r="A1009">
        <v>2021</v>
      </c>
      <c r="B1009">
        <v>3</v>
      </c>
      <c r="C1009" s="289">
        <v>44257</v>
      </c>
      <c r="D1009">
        <v>415</v>
      </c>
      <c r="E1009">
        <v>657</v>
      </c>
      <c r="F1009">
        <v>47</v>
      </c>
      <c r="G1009" t="s">
        <v>252</v>
      </c>
      <c r="H1009" t="s">
        <v>253</v>
      </c>
      <c r="I1009" t="s">
        <v>191</v>
      </c>
      <c r="J1009">
        <v>3</v>
      </c>
      <c r="K1009">
        <v>1</v>
      </c>
      <c r="L1009">
        <v>90</v>
      </c>
      <c r="M1009">
        <v>83.7</v>
      </c>
      <c r="N1009">
        <v>96.3</v>
      </c>
      <c r="O1009">
        <v>98</v>
      </c>
      <c r="P1009">
        <v>95</v>
      </c>
      <c r="Q1009">
        <v>93</v>
      </c>
      <c r="R1009">
        <v>87</v>
      </c>
      <c r="S1009">
        <v>88</v>
      </c>
      <c r="T1009">
        <v>168</v>
      </c>
      <c r="U1009">
        <v>163</v>
      </c>
      <c r="V1009">
        <v>93</v>
      </c>
      <c r="W1009">
        <v>87</v>
      </c>
      <c r="X1009">
        <v>93</v>
      </c>
      <c r="Y1009">
        <v>94</v>
      </c>
      <c r="Z1009">
        <v>87</v>
      </c>
      <c r="AA1009">
        <v>168</v>
      </c>
      <c r="AB1009">
        <v>168</v>
      </c>
      <c r="AJ1009">
        <v>91.3</v>
      </c>
      <c r="AK1009">
        <v>60</v>
      </c>
      <c r="AL1009">
        <v>180</v>
      </c>
      <c r="AM1009">
        <v>65</v>
      </c>
      <c r="AN1009">
        <v>167</v>
      </c>
      <c r="AO1009">
        <v>12</v>
      </c>
      <c r="AP1009">
        <v>2</v>
      </c>
      <c r="AQ1009">
        <v>6</v>
      </c>
      <c r="AX1009">
        <v>20</v>
      </c>
      <c r="AY1009">
        <v>1475</v>
      </c>
      <c r="AZ1009">
        <v>0.02</v>
      </c>
      <c r="BA1009">
        <v>1.4E-2</v>
      </c>
      <c r="BB1009">
        <v>1</v>
      </c>
      <c r="BC1009">
        <v>0.2</v>
      </c>
      <c r="BD1009">
        <v>16.399999999999999</v>
      </c>
      <c r="BE1009">
        <v>1.8</v>
      </c>
      <c r="BF1009">
        <v>134.69999999999999</v>
      </c>
      <c r="BG1009" t="s">
        <v>148</v>
      </c>
      <c r="BH1009" t="s">
        <v>149</v>
      </c>
      <c r="BI1009" t="s">
        <v>254</v>
      </c>
      <c r="BK1009">
        <v>9</v>
      </c>
    </row>
    <row r="1010" spans="1:63" ht="18.75" x14ac:dyDescent="0.25">
      <c r="A1010">
        <v>2021</v>
      </c>
      <c r="B1010">
        <v>3</v>
      </c>
      <c r="C1010" s="289">
        <v>44257</v>
      </c>
      <c r="D1010">
        <v>415</v>
      </c>
      <c r="E1010">
        <v>658</v>
      </c>
      <c r="F1010">
        <v>47</v>
      </c>
      <c r="G1010" t="s">
        <v>255</v>
      </c>
      <c r="H1010" t="s">
        <v>256</v>
      </c>
      <c r="I1010" t="s">
        <v>191</v>
      </c>
      <c r="J1010">
        <v>3</v>
      </c>
      <c r="K1010">
        <v>1</v>
      </c>
      <c r="L1010">
        <v>90</v>
      </c>
      <c r="M1010">
        <v>83.7</v>
      </c>
      <c r="N1010">
        <v>96.3</v>
      </c>
      <c r="O1010">
        <v>98</v>
      </c>
      <c r="P1010">
        <v>95</v>
      </c>
      <c r="Q1010">
        <v>93</v>
      </c>
      <c r="R1010">
        <v>87</v>
      </c>
      <c r="S1010">
        <v>88</v>
      </c>
      <c r="T1010">
        <v>168</v>
      </c>
      <c r="U1010">
        <v>163</v>
      </c>
      <c r="V1010">
        <v>93</v>
      </c>
      <c r="W1010">
        <v>87</v>
      </c>
      <c r="X1010">
        <v>93</v>
      </c>
      <c r="Y1010">
        <v>94</v>
      </c>
      <c r="Z1010">
        <v>87</v>
      </c>
      <c r="AA1010">
        <v>168</v>
      </c>
      <c r="AB1010">
        <v>168</v>
      </c>
      <c r="AJ1010">
        <v>91.3</v>
      </c>
      <c r="AK1010">
        <v>60</v>
      </c>
      <c r="AL1010">
        <v>180</v>
      </c>
      <c r="AM1010">
        <v>65</v>
      </c>
      <c r="AN1010">
        <v>167</v>
      </c>
      <c r="AO1010">
        <v>12</v>
      </c>
      <c r="AP1010">
        <v>2</v>
      </c>
      <c r="AQ1010">
        <v>6</v>
      </c>
      <c r="AX1010">
        <v>20</v>
      </c>
      <c r="AY1010">
        <v>1475</v>
      </c>
      <c r="AZ1010">
        <v>0.02</v>
      </c>
      <c r="BA1010">
        <v>1.4E-2</v>
      </c>
      <c r="BB1010">
        <v>1</v>
      </c>
      <c r="BC1010">
        <v>0.2</v>
      </c>
      <c r="BD1010">
        <v>16.399999999999999</v>
      </c>
      <c r="BE1010">
        <v>1.8</v>
      </c>
      <c r="BF1010">
        <v>134.69999999999999</v>
      </c>
      <c r="BG1010" t="s">
        <v>148</v>
      </c>
      <c r="BH1010" t="s">
        <v>149</v>
      </c>
      <c r="BI1010" t="s">
        <v>257</v>
      </c>
      <c r="BK1010">
        <v>9</v>
      </c>
    </row>
    <row r="1011" spans="1:63" ht="18.75" x14ac:dyDescent="0.25">
      <c r="A1011">
        <v>2021</v>
      </c>
      <c r="B1011">
        <v>3</v>
      </c>
      <c r="C1011" s="289">
        <v>44257</v>
      </c>
      <c r="D1011">
        <v>4</v>
      </c>
      <c r="E1011">
        <v>11</v>
      </c>
      <c r="F1011">
        <v>48</v>
      </c>
      <c r="G1011" t="s">
        <v>193</v>
      </c>
      <c r="H1011" t="s">
        <v>194</v>
      </c>
      <c r="I1011" t="s">
        <v>191</v>
      </c>
      <c r="J1011">
        <v>2</v>
      </c>
      <c r="K1011">
        <v>2</v>
      </c>
      <c r="L1011">
        <v>212</v>
      </c>
      <c r="M1011">
        <v>197.16</v>
      </c>
      <c r="N1011">
        <v>226.84</v>
      </c>
      <c r="V1011">
        <v>213</v>
      </c>
      <c r="W1011">
        <v>208</v>
      </c>
      <c r="X1011">
        <v>211</v>
      </c>
      <c r="Z1011">
        <v>206</v>
      </c>
      <c r="AA1011">
        <v>198</v>
      </c>
      <c r="AJ1011">
        <v>209.5</v>
      </c>
      <c r="AK1011">
        <v>37</v>
      </c>
      <c r="AL1011">
        <v>195</v>
      </c>
      <c r="AM1011">
        <v>36</v>
      </c>
      <c r="AN1011">
        <v>198</v>
      </c>
      <c r="AO1011">
        <v>2</v>
      </c>
      <c r="AP1011">
        <v>2</v>
      </c>
      <c r="AQ1011">
        <v>1</v>
      </c>
      <c r="AX1011">
        <v>5</v>
      </c>
      <c r="AY1011">
        <v>29</v>
      </c>
      <c r="AZ1011">
        <v>0.02</v>
      </c>
      <c r="BA1011">
        <v>0.17199999999999999</v>
      </c>
      <c r="BC1011">
        <v>0</v>
      </c>
      <c r="BD1011">
        <v>0.1</v>
      </c>
      <c r="BE1011">
        <v>1</v>
      </c>
      <c r="BF1011">
        <v>6.1</v>
      </c>
      <c r="BG1011" t="s">
        <v>148</v>
      </c>
      <c r="BH1011" t="s">
        <v>187</v>
      </c>
      <c r="BI1011" t="s">
        <v>195</v>
      </c>
      <c r="BK1011">
        <v>9</v>
      </c>
    </row>
    <row r="1012" spans="1:63" ht="18.75" x14ac:dyDescent="0.25">
      <c r="A1012">
        <v>2021</v>
      </c>
      <c r="B1012">
        <v>3</v>
      </c>
      <c r="C1012" s="289">
        <v>44257</v>
      </c>
      <c r="D1012">
        <v>4</v>
      </c>
      <c r="E1012">
        <v>12</v>
      </c>
      <c r="F1012">
        <v>48</v>
      </c>
      <c r="G1012" t="s">
        <v>196</v>
      </c>
      <c r="H1012" t="s">
        <v>197</v>
      </c>
      <c r="I1012" t="s">
        <v>191</v>
      </c>
      <c r="J1012">
        <v>2</v>
      </c>
      <c r="K1012">
        <v>2</v>
      </c>
      <c r="L1012">
        <v>212</v>
      </c>
      <c r="M1012">
        <v>197.16</v>
      </c>
      <c r="N1012">
        <v>226.84</v>
      </c>
      <c r="V1012">
        <v>208</v>
      </c>
      <c r="W1012">
        <v>203</v>
      </c>
      <c r="X1012">
        <v>206</v>
      </c>
      <c r="Z1012">
        <v>205</v>
      </c>
      <c r="AA1012">
        <v>198</v>
      </c>
      <c r="AJ1012">
        <v>205.5</v>
      </c>
      <c r="AK1012">
        <v>37</v>
      </c>
      <c r="AL1012">
        <v>195</v>
      </c>
      <c r="AM1012">
        <v>36</v>
      </c>
      <c r="AN1012">
        <v>198</v>
      </c>
      <c r="AO1012">
        <v>2</v>
      </c>
      <c r="AP1012">
        <v>4</v>
      </c>
      <c r="AX1012">
        <v>6</v>
      </c>
      <c r="AY1012">
        <v>30</v>
      </c>
      <c r="AZ1012">
        <v>0.02</v>
      </c>
      <c r="BA1012">
        <v>0.2</v>
      </c>
      <c r="BC1012">
        <v>0</v>
      </c>
      <c r="BD1012">
        <v>0.1</v>
      </c>
      <c r="BE1012">
        <v>1.2</v>
      </c>
      <c r="BF1012">
        <v>6.2</v>
      </c>
      <c r="BG1012" t="s">
        <v>148</v>
      </c>
      <c r="BH1012" t="s">
        <v>187</v>
      </c>
      <c r="BI1012" t="s">
        <v>198</v>
      </c>
      <c r="BK1012">
        <v>9</v>
      </c>
    </row>
    <row r="1013" spans="1:63" ht="18.75" x14ac:dyDescent="0.25">
      <c r="A1013">
        <v>2021</v>
      </c>
      <c r="B1013">
        <v>3</v>
      </c>
      <c r="C1013" s="289">
        <v>44257</v>
      </c>
      <c r="D1013">
        <v>334</v>
      </c>
      <c r="E1013">
        <v>254</v>
      </c>
      <c r="F1013">
        <v>49</v>
      </c>
      <c r="G1013" t="s">
        <v>189</v>
      </c>
      <c r="H1013" t="s">
        <v>190</v>
      </c>
      <c r="I1013" t="s">
        <v>191</v>
      </c>
      <c r="J1013">
        <v>4</v>
      </c>
      <c r="K1013">
        <v>2</v>
      </c>
      <c r="L1013">
        <v>203</v>
      </c>
      <c r="M1013">
        <v>188.79</v>
      </c>
      <c r="N1013">
        <v>217.21</v>
      </c>
      <c r="O1013">
        <v>230</v>
      </c>
      <c r="P1013">
        <v>209</v>
      </c>
      <c r="Q1013">
        <v>211</v>
      </c>
      <c r="R1013">
        <v>210</v>
      </c>
      <c r="S1013">
        <v>230</v>
      </c>
      <c r="T1013">
        <v>135</v>
      </c>
      <c r="U1013">
        <v>132</v>
      </c>
      <c r="V1013">
        <v>194</v>
      </c>
      <c r="W1013">
        <v>208</v>
      </c>
      <c r="X1013">
        <v>196</v>
      </c>
      <c r="Y1013">
        <v>214</v>
      </c>
      <c r="Z1013">
        <v>208</v>
      </c>
      <c r="AA1013">
        <v>135</v>
      </c>
      <c r="AB1013">
        <v>132</v>
      </c>
      <c r="AJ1013">
        <v>211</v>
      </c>
      <c r="AK1013">
        <v>88</v>
      </c>
      <c r="AL1013">
        <v>164</v>
      </c>
      <c r="AM1013">
        <v>108</v>
      </c>
      <c r="AN1013">
        <v>134</v>
      </c>
      <c r="AO1013">
        <v>6</v>
      </c>
      <c r="AP1013">
        <v>5</v>
      </c>
      <c r="AQ1013">
        <v>6</v>
      </c>
      <c r="AS1013">
        <v>4</v>
      </c>
      <c r="AX1013">
        <v>20</v>
      </c>
      <c r="AY1013">
        <v>980</v>
      </c>
      <c r="AZ1013">
        <v>0.02</v>
      </c>
      <c r="BA1013">
        <v>0.02</v>
      </c>
      <c r="BB1013">
        <v>1</v>
      </c>
      <c r="BC1013">
        <v>0.1</v>
      </c>
      <c r="BD1013">
        <v>4.8</v>
      </c>
      <c r="BE1013">
        <v>4.2</v>
      </c>
      <c r="BF1013">
        <v>206.8</v>
      </c>
      <c r="BG1013" t="s">
        <v>148</v>
      </c>
      <c r="BH1013" t="s">
        <v>184</v>
      </c>
      <c r="BI1013" t="s">
        <v>192</v>
      </c>
      <c r="BK1013">
        <v>9</v>
      </c>
    </row>
    <row r="1014" spans="1:63" ht="18.75" hidden="1" x14ac:dyDescent="0.25">
      <c r="A1014">
        <v>2021</v>
      </c>
      <c r="B1014">
        <v>3</v>
      </c>
      <c r="C1014" s="289">
        <v>44258</v>
      </c>
      <c r="D1014">
        <v>382</v>
      </c>
      <c r="E1014">
        <v>449</v>
      </c>
      <c r="F1014">
        <v>2</v>
      </c>
      <c r="G1014" t="s">
        <v>272</v>
      </c>
      <c r="H1014" t="s">
        <v>273</v>
      </c>
      <c r="I1014" t="s">
        <v>144</v>
      </c>
      <c r="J1014">
        <v>3</v>
      </c>
      <c r="K1014">
        <v>1</v>
      </c>
      <c r="L1014">
        <v>46</v>
      </c>
      <c r="M1014">
        <v>40.985999999999997</v>
      </c>
      <c r="N1014">
        <v>50.048000000000002</v>
      </c>
      <c r="O1014">
        <v>41</v>
      </c>
      <c r="P1014">
        <v>43</v>
      </c>
      <c r="Q1014">
        <v>45</v>
      </c>
      <c r="R1014">
        <v>47</v>
      </c>
      <c r="S1014">
        <v>49</v>
      </c>
      <c r="T1014">
        <v>89</v>
      </c>
      <c r="U1014">
        <v>85</v>
      </c>
      <c r="V1014">
        <v>42</v>
      </c>
      <c r="W1014">
        <v>46</v>
      </c>
      <c r="X1014">
        <v>44</v>
      </c>
      <c r="Y1014">
        <v>42</v>
      </c>
      <c r="Z1014">
        <v>44</v>
      </c>
      <c r="AA1014">
        <v>89</v>
      </c>
      <c r="AB1014">
        <v>89</v>
      </c>
      <c r="AJ1014">
        <v>44.3</v>
      </c>
      <c r="AK1014">
        <v>108</v>
      </c>
      <c r="AL1014">
        <v>100</v>
      </c>
      <c r="AM1014">
        <v>123</v>
      </c>
      <c r="AN1014">
        <v>88</v>
      </c>
      <c r="AO1014">
        <v>9</v>
      </c>
      <c r="AP1014">
        <v>4</v>
      </c>
      <c r="AQ1014">
        <v>9</v>
      </c>
      <c r="AX1014">
        <v>22</v>
      </c>
      <c r="AY1014">
        <v>3172</v>
      </c>
      <c r="AZ1014">
        <v>1.4999999999999999E-2</v>
      </c>
      <c r="BA1014">
        <v>7.0000000000000001E-3</v>
      </c>
      <c r="BB1014">
        <v>1</v>
      </c>
      <c r="BC1014">
        <v>0.5</v>
      </c>
      <c r="BD1014">
        <v>69</v>
      </c>
      <c r="BE1014">
        <v>1</v>
      </c>
      <c r="BF1014">
        <v>140.5</v>
      </c>
      <c r="BG1014" t="s">
        <v>153</v>
      </c>
      <c r="BH1014" t="s">
        <v>154</v>
      </c>
      <c r="BI1014" t="s">
        <v>274</v>
      </c>
      <c r="BJ1014" t="s">
        <v>156</v>
      </c>
      <c r="BK1014">
        <v>9</v>
      </c>
    </row>
    <row r="1015" spans="1:63" ht="18.75" hidden="1" x14ac:dyDescent="0.25">
      <c r="A1015">
        <v>2021</v>
      </c>
      <c r="B1015">
        <v>3</v>
      </c>
      <c r="C1015" s="289">
        <v>44258</v>
      </c>
      <c r="D1015">
        <v>376</v>
      </c>
      <c r="E1015">
        <v>438</v>
      </c>
      <c r="F1015">
        <v>3</v>
      </c>
      <c r="G1015" t="s">
        <v>151</v>
      </c>
      <c r="H1015" t="s">
        <v>152</v>
      </c>
      <c r="I1015" t="s">
        <v>144</v>
      </c>
      <c r="J1015">
        <v>3</v>
      </c>
      <c r="K1015">
        <v>2</v>
      </c>
      <c r="L1015">
        <v>336</v>
      </c>
      <c r="M1015">
        <v>316.17599999999999</v>
      </c>
      <c r="N1015">
        <v>359.85599999999999</v>
      </c>
      <c r="O1015">
        <v>352</v>
      </c>
      <c r="P1015">
        <v>348</v>
      </c>
      <c r="Q1015">
        <v>348</v>
      </c>
      <c r="R1015">
        <v>345</v>
      </c>
      <c r="S1015">
        <v>338</v>
      </c>
      <c r="T1015">
        <v>140</v>
      </c>
      <c r="U1015">
        <v>143</v>
      </c>
      <c r="V1015">
        <v>331</v>
      </c>
      <c r="W1015">
        <v>328</v>
      </c>
      <c r="X1015">
        <v>323</v>
      </c>
      <c r="Y1015">
        <v>335</v>
      </c>
      <c r="Z1015">
        <v>340</v>
      </c>
      <c r="AA1015">
        <v>131</v>
      </c>
      <c r="AB1015">
        <v>128</v>
      </c>
      <c r="AJ1015">
        <v>338.8</v>
      </c>
      <c r="AK1015">
        <v>67</v>
      </c>
      <c r="AL1015">
        <v>161</v>
      </c>
      <c r="AM1015">
        <v>80</v>
      </c>
      <c r="AN1015">
        <v>136</v>
      </c>
      <c r="AO1015">
        <v>8</v>
      </c>
      <c r="AP1015">
        <v>4</v>
      </c>
      <c r="AQ1015">
        <v>4</v>
      </c>
      <c r="AS1015">
        <v>2</v>
      </c>
      <c r="AX1015">
        <v>18</v>
      </c>
      <c r="AY1015">
        <v>2106</v>
      </c>
      <c r="AZ1015">
        <v>1.4999999999999999E-2</v>
      </c>
      <c r="BA1015">
        <v>8.9999999999999993E-3</v>
      </c>
      <c r="BB1015">
        <v>1</v>
      </c>
      <c r="BC1015">
        <v>0.1</v>
      </c>
      <c r="BD1015">
        <v>6.3</v>
      </c>
      <c r="BE1015">
        <v>6.1</v>
      </c>
      <c r="BF1015">
        <v>713.5</v>
      </c>
      <c r="BG1015" t="s">
        <v>153</v>
      </c>
      <c r="BH1015" t="s">
        <v>154</v>
      </c>
      <c r="BI1015" t="s">
        <v>155</v>
      </c>
      <c r="BJ1015" t="s">
        <v>156</v>
      </c>
      <c r="BK1015">
        <v>9</v>
      </c>
    </row>
    <row r="1016" spans="1:63" ht="18.75" x14ac:dyDescent="0.25">
      <c r="A1016">
        <v>2021</v>
      </c>
      <c r="B1016">
        <v>3</v>
      </c>
      <c r="C1016" s="289">
        <v>44258</v>
      </c>
      <c r="D1016">
        <v>212</v>
      </c>
      <c r="E1016">
        <v>140</v>
      </c>
      <c r="F1016">
        <v>4</v>
      </c>
      <c r="G1016" t="s">
        <v>199</v>
      </c>
      <c r="H1016" t="s">
        <v>200</v>
      </c>
      <c r="I1016" t="s">
        <v>144</v>
      </c>
      <c r="J1016">
        <v>2</v>
      </c>
      <c r="K1016">
        <v>2</v>
      </c>
      <c r="L1016">
        <v>485</v>
      </c>
      <c r="M1016">
        <v>451.05</v>
      </c>
      <c r="N1016">
        <v>518.95000000000005</v>
      </c>
      <c r="O1016">
        <v>449</v>
      </c>
      <c r="P1016">
        <v>480</v>
      </c>
      <c r="Q1016">
        <v>468</v>
      </c>
      <c r="R1016">
        <v>475</v>
      </c>
      <c r="S1016">
        <v>469</v>
      </c>
      <c r="T1016">
        <v>115</v>
      </c>
      <c r="U1016">
        <v>113</v>
      </c>
      <c r="V1016">
        <v>511</v>
      </c>
      <c r="W1016">
        <v>488</v>
      </c>
      <c r="X1016">
        <v>522</v>
      </c>
      <c r="Y1016">
        <v>468</v>
      </c>
      <c r="AA1016">
        <v>96</v>
      </c>
      <c r="AB1016">
        <v>96</v>
      </c>
      <c r="AJ1016">
        <v>481.1</v>
      </c>
      <c r="AK1016">
        <v>60</v>
      </c>
      <c r="AL1016">
        <v>120</v>
      </c>
      <c r="AM1016">
        <v>69</v>
      </c>
      <c r="AN1016">
        <v>105</v>
      </c>
      <c r="AO1016">
        <v>10</v>
      </c>
      <c r="AQ1016">
        <v>4</v>
      </c>
      <c r="AX1016">
        <v>14</v>
      </c>
      <c r="AY1016">
        <v>1540</v>
      </c>
      <c r="AZ1016">
        <v>1.4999999999999999E-2</v>
      </c>
      <c r="BA1016">
        <v>8.9999999999999993E-3</v>
      </c>
      <c r="BB1016">
        <v>1</v>
      </c>
      <c r="BC1016">
        <v>0</v>
      </c>
      <c r="BD1016">
        <v>3.2</v>
      </c>
      <c r="BE1016">
        <v>6.7</v>
      </c>
      <c r="BF1016">
        <v>740.9</v>
      </c>
      <c r="BG1016" t="s">
        <v>148</v>
      </c>
      <c r="BH1016" t="s">
        <v>187</v>
      </c>
      <c r="BI1016" t="s">
        <v>201</v>
      </c>
      <c r="BK1016">
        <v>9</v>
      </c>
    </row>
    <row r="1017" spans="1:63" ht="18.75" x14ac:dyDescent="0.25">
      <c r="A1017">
        <v>2021</v>
      </c>
      <c r="B1017">
        <v>3</v>
      </c>
      <c r="C1017" s="289">
        <v>44258</v>
      </c>
      <c r="D1017">
        <v>212</v>
      </c>
      <c r="E1017">
        <v>178</v>
      </c>
      <c r="F1017">
        <v>4</v>
      </c>
      <c r="G1017" t="s">
        <v>202</v>
      </c>
      <c r="H1017" t="s">
        <v>203</v>
      </c>
      <c r="I1017" t="s">
        <v>144</v>
      </c>
      <c r="J1017">
        <v>2</v>
      </c>
      <c r="K1017">
        <v>2</v>
      </c>
      <c r="L1017">
        <v>50</v>
      </c>
      <c r="M1017">
        <v>46.5</v>
      </c>
      <c r="N1017">
        <v>53.5</v>
      </c>
      <c r="O1017">
        <v>51</v>
      </c>
      <c r="P1017">
        <v>53</v>
      </c>
      <c r="Q1017">
        <v>49</v>
      </c>
      <c r="R1017">
        <v>50</v>
      </c>
      <c r="S1017">
        <v>52</v>
      </c>
      <c r="T1017">
        <v>115</v>
      </c>
      <c r="U1017">
        <v>113</v>
      </c>
      <c r="V1017">
        <v>52</v>
      </c>
      <c r="W1017">
        <v>51</v>
      </c>
      <c r="X1017">
        <v>61</v>
      </c>
      <c r="Y1017">
        <v>49</v>
      </c>
      <c r="AA1017">
        <v>96</v>
      </c>
      <c r="AB1017">
        <v>96</v>
      </c>
      <c r="AJ1017">
        <v>52</v>
      </c>
      <c r="AK1017">
        <v>60</v>
      </c>
      <c r="AL1017">
        <v>120</v>
      </c>
      <c r="AM1017">
        <v>69</v>
      </c>
      <c r="AN1017">
        <v>105</v>
      </c>
      <c r="AO1017">
        <v>11</v>
      </c>
      <c r="AP1017">
        <v>2</v>
      </c>
      <c r="AQ1017">
        <v>10</v>
      </c>
      <c r="AX1017">
        <v>23</v>
      </c>
      <c r="AY1017">
        <v>1493</v>
      </c>
      <c r="AZ1017">
        <v>1.4999999999999999E-2</v>
      </c>
      <c r="BA1017">
        <v>1.4999999999999999E-2</v>
      </c>
      <c r="BB1017">
        <v>1</v>
      </c>
      <c r="BC1017">
        <v>0.5</v>
      </c>
      <c r="BD1017">
        <v>29.9</v>
      </c>
      <c r="BE1017">
        <v>1.2</v>
      </c>
      <c r="BF1017">
        <v>77.599999999999994</v>
      </c>
      <c r="BG1017" t="s">
        <v>148</v>
      </c>
      <c r="BH1017" t="s">
        <v>187</v>
      </c>
      <c r="BI1017" t="s">
        <v>204</v>
      </c>
      <c r="BK1017">
        <v>9</v>
      </c>
    </row>
    <row r="1018" spans="1:63" ht="18.75" x14ac:dyDescent="0.25">
      <c r="A1018">
        <v>2021</v>
      </c>
      <c r="B1018">
        <v>3</v>
      </c>
      <c r="C1018" s="289">
        <v>44258</v>
      </c>
      <c r="D1018">
        <v>34</v>
      </c>
      <c r="E1018">
        <v>99</v>
      </c>
      <c r="F1018">
        <v>5</v>
      </c>
      <c r="G1018" t="s">
        <v>299</v>
      </c>
      <c r="H1018" t="s">
        <v>300</v>
      </c>
      <c r="I1018" t="s">
        <v>144</v>
      </c>
      <c r="J1018">
        <v>4</v>
      </c>
      <c r="K1018">
        <v>6</v>
      </c>
      <c r="L1018">
        <v>20</v>
      </c>
      <c r="M1018">
        <v>18.600000000000001</v>
      </c>
      <c r="N1018">
        <v>21.4</v>
      </c>
      <c r="O1018">
        <v>21</v>
      </c>
      <c r="P1018">
        <v>21</v>
      </c>
      <c r="T1018">
        <v>94</v>
      </c>
      <c r="AJ1018">
        <v>20.8</v>
      </c>
      <c r="AK1018">
        <v>140</v>
      </c>
      <c r="AL1018">
        <v>103</v>
      </c>
      <c r="AM1018">
        <v>153</v>
      </c>
      <c r="AN1018">
        <v>94</v>
      </c>
      <c r="AO1018">
        <v>4</v>
      </c>
      <c r="AQ1018">
        <v>1</v>
      </c>
      <c r="AX1018">
        <v>5</v>
      </c>
      <c r="AY1018">
        <v>545</v>
      </c>
      <c r="AZ1018">
        <v>1.4999999999999999E-2</v>
      </c>
      <c r="BA1018">
        <v>8.9999999999999993E-3</v>
      </c>
      <c r="BB1018">
        <v>1</v>
      </c>
      <c r="BC1018">
        <v>0.3</v>
      </c>
      <c r="BD1018">
        <v>27.3</v>
      </c>
      <c r="BE1018">
        <v>0.1</v>
      </c>
      <c r="BF1018">
        <v>11.3</v>
      </c>
      <c r="BG1018" t="s">
        <v>148</v>
      </c>
      <c r="BH1018" t="s">
        <v>149</v>
      </c>
      <c r="BI1018" t="s">
        <v>301</v>
      </c>
      <c r="BK1018">
        <v>9</v>
      </c>
    </row>
    <row r="1019" spans="1:63" ht="18.75" x14ac:dyDescent="0.25">
      <c r="A1019">
        <v>2021</v>
      </c>
      <c r="B1019">
        <v>3</v>
      </c>
      <c r="C1019" s="289">
        <v>44258</v>
      </c>
      <c r="D1019">
        <v>34</v>
      </c>
      <c r="E1019">
        <v>100</v>
      </c>
      <c r="F1019">
        <v>5</v>
      </c>
      <c r="G1019" t="s">
        <v>302</v>
      </c>
      <c r="H1019" t="s">
        <v>303</v>
      </c>
      <c r="I1019" t="s">
        <v>144</v>
      </c>
      <c r="J1019">
        <v>4</v>
      </c>
      <c r="K1019">
        <v>6</v>
      </c>
      <c r="L1019">
        <v>20</v>
      </c>
      <c r="M1019">
        <v>18.600000000000001</v>
      </c>
      <c r="N1019">
        <v>21.4</v>
      </c>
      <c r="O1019">
        <v>21</v>
      </c>
      <c r="P1019">
        <v>21</v>
      </c>
      <c r="T1019">
        <v>94</v>
      </c>
      <c r="AJ1019">
        <v>20.8</v>
      </c>
      <c r="AK1019">
        <v>140</v>
      </c>
      <c r="AL1019">
        <v>103</v>
      </c>
      <c r="AM1019">
        <v>153</v>
      </c>
      <c r="AN1019">
        <v>94</v>
      </c>
      <c r="AO1019">
        <v>4</v>
      </c>
      <c r="AQ1019">
        <v>1</v>
      </c>
      <c r="AX1019">
        <v>5</v>
      </c>
      <c r="AY1019">
        <v>545</v>
      </c>
      <c r="AZ1019">
        <v>1.4999999999999999E-2</v>
      </c>
      <c r="BA1019">
        <v>8.9999999999999993E-3</v>
      </c>
      <c r="BB1019">
        <v>1</v>
      </c>
      <c r="BC1019">
        <v>0.3</v>
      </c>
      <c r="BD1019">
        <v>27.3</v>
      </c>
      <c r="BE1019">
        <v>0.1</v>
      </c>
      <c r="BF1019">
        <v>11.3</v>
      </c>
      <c r="BG1019" t="s">
        <v>148</v>
      </c>
      <c r="BH1019" t="s">
        <v>149</v>
      </c>
      <c r="BI1019" t="s">
        <v>304</v>
      </c>
      <c r="BK1019">
        <v>9</v>
      </c>
    </row>
    <row r="1020" spans="1:63" ht="18.75" x14ac:dyDescent="0.25">
      <c r="A1020">
        <v>2021</v>
      </c>
      <c r="B1020">
        <v>3</v>
      </c>
      <c r="C1020" s="289">
        <v>44258</v>
      </c>
      <c r="D1020">
        <v>34</v>
      </c>
      <c r="E1020">
        <v>101</v>
      </c>
      <c r="F1020">
        <v>5</v>
      </c>
      <c r="G1020" t="s">
        <v>305</v>
      </c>
      <c r="H1020" t="s">
        <v>306</v>
      </c>
      <c r="I1020" t="s">
        <v>144</v>
      </c>
      <c r="J1020">
        <v>4</v>
      </c>
      <c r="K1020">
        <v>6</v>
      </c>
      <c r="L1020">
        <v>20</v>
      </c>
      <c r="M1020">
        <v>18.600000000000001</v>
      </c>
      <c r="N1020">
        <v>21.4</v>
      </c>
      <c r="O1020">
        <v>21</v>
      </c>
      <c r="P1020">
        <v>21</v>
      </c>
      <c r="T1020">
        <v>94</v>
      </c>
      <c r="AJ1020">
        <v>20.8</v>
      </c>
      <c r="AK1020">
        <v>140</v>
      </c>
      <c r="AL1020">
        <v>103</v>
      </c>
      <c r="AM1020">
        <v>153</v>
      </c>
      <c r="AN1020">
        <v>94</v>
      </c>
      <c r="AO1020">
        <v>4</v>
      </c>
      <c r="AQ1020">
        <v>1</v>
      </c>
      <c r="AX1020">
        <v>5</v>
      </c>
      <c r="AY1020">
        <v>545</v>
      </c>
      <c r="AZ1020">
        <v>1.4999999999999999E-2</v>
      </c>
      <c r="BA1020">
        <v>8.9999999999999993E-3</v>
      </c>
      <c r="BB1020">
        <v>1</v>
      </c>
      <c r="BC1020">
        <v>0.3</v>
      </c>
      <c r="BD1020">
        <v>27.3</v>
      </c>
      <c r="BE1020">
        <v>0.1</v>
      </c>
      <c r="BF1020">
        <v>11.3</v>
      </c>
      <c r="BG1020" t="s">
        <v>148</v>
      </c>
      <c r="BH1020" t="s">
        <v>149</v>
      </c>
      <c r="BI1020" t="s">
        <v>307</v>
      </c>
      <c r="BK1020">
        <v>9</v>
      </c>
    </row>
    <row r="1021" spans="1:63" ht="18.75" x14ac:dyDescent="0.25">
      <c r="A1021">
        <v>2021</v>
      </c>
      <c r="B1021">
        <v>3</v>
      </c>
      <c r="C1021" s="289">
        <v>44258</v>
      </c>
      <c r="D1021">
        <v>34</v>
      </c>
      <c r="E1021">
        <v>102</v>
      </c>
      <c r="F1021">
        <v>5</v>
      </c>
      <c r="G1021" t="s">
        <v>308</v>
      </c>
      <c r="H1021" t="s">
        <v>309</v>
      </c>
      <c r="I1021" t="s">
        <v>144</v>
      </c>
      <c r="J1021">
        <v>4</v>
      </c>
      <c r="K1021">
        <v>6</v>
      </c>
      <c r="L1021">
        <v>20</v>
      </c>
      <c r="M1021">
        <v>18.600000000000001</v>
      </c>
      <c r="N1021">
        <v>21.4</v>
      </c>
      <c r="O1021">
        <v>21</v>
      </c>
      <c r="P1021">
        <v>21</v>
      </c>
      <c r="T1021">
        <v>94</v>
      </c>
      <c r="AJ1021">
        <v>20.8</v>
      </c>
      <c r="AK1021">
        <v>140</v>
      </c>
      <c r="AL1021">
        <v>103</v>
      </c>
      <c r="AM1021">
        <v>153</v>
      </c>
      <c r="AN1021">
        <v>94</v>
      </c>
      <c r="AO1021">
        <v>4</v>
      </c>
      <c r="AQ1021">
        <v>1</v>
      </c>
      <c r="AX1021">
        <v>5</v>
      </c>
      <c r="AY1021">
        <v>545</v>
      </c>
      <c r="AZ1021">
        <v>1.4999999999999999E-2</v>
      </c>
      <c r="BA1021">
        <v>8.9999999999999993E-3</v>
      </c>
      <c r="BB1021">
        <v>1</v>
      </c>
      <c r="BC1021">
        <v>0.3</v>
      </c>
      <c r="BD1021">
        <v>27.3</v>
      </c>
      <c r="BE1021">
        <v>0.1</v>
      </c>
      <c r="BF1021">
        <v>11.3</v>
      </c>
      <c r="BG1021" t="s">
        <v>148</v>
      </c>
      <c r="BH1021" t="s">
        <v>149</v>
      </c>
      <c r="BI1021" t="s">
        <v>310</v>
      </c>
      <c r="BK1021">
        <v>9</v>
      </c>
    </row>
    <row r="1022" spans="1:63" ht="18.75" x14ac:dyDescent="0.25">
      <c r="A1022">
        <v>2021</v>
      </c>
      <c r="B1022">
        <v>3</v>
      </c>
      <c r="C1022" s="289">
        <v>44258</v>
      </c>
      <c r="D1022">
        <v>34</v>
      </c>
      <c r="E1022">
        <v>103</v>
      </c>
      <c r="F1022">
        <v>5</v>
      </c>
      <c r="G1022" t="s">
        <v>311</v>
      </c>
      <c r="H1022" t="s">
        <v>312</v>
      </c>
      <c r="I1022" t="s">
        <v>144</v>
      </c>
      <c r="J1022">
        <v>4</v>
      </c>
      <c r="K1022">
        <v>6</v>
      </c>
      <c r="L1022">
        <v>89</v>
      </c>
      <c r="M1022">
        <v>82.77</v>
      </c>
      <c r="N1022">
        <v>95.23</v>
      </c>
      <c r="O1022">
        <v>92</v>
      </c>
      <c r="P1022">
        <v>90</v>
      </c>
      <c r="T1022">
        <v>94</v>
      </c>
      <c r="AJ1022">
        <v>91</v>
      </c>
      <c r="AK1022">
        <v>140</v>
      </c>
      <c r="AL1022">
        <v>103</v>
      </c>
      <c r="AM1022">
        <v>153</v>
      </c>
      <c r="AN1022">
        <v>94</v>
      </c>
      <c r="AO1022">
        <v>4</v>
      </c>
      <c r="AQ1022">
        <v>1</v>
      </c>
      <c r="AX1022">
        <v>5</v>
      </c>
      <c r="AY1022">
        <v>545</v>
      </c>
      <c r="AZ1022">
        <v>1.4999999999999999E-2</v>
      </c>
      <c r="BA1022">
        <v>8.9999999999999993E-3</v>
      </c>
      <c r="BB1022">
        <v>1</v>
      </c>
      <c r="BC1022">
        <v>0.1</v>
      </c>
      <c r="BD1022">
        <v>6.1</v>
      </c>
      <c r="BE1022">
        <v>0.5</v>
      </c>
      <c r="BF1022">
        <v>49.6</v>
      </c>
      <c r="BG1022" t="s">
        <v>148</v>
      </c>
      <c r="BH1022" t="s">
        <v>149</v>
      </c>
      <c r="BI1022" t="s">
        <v>313</v>
      </c>
      <c r="BK1022">
        <v>9</v>
      </c>
    </row>
    <row r="1023" spans="1:63" ht="18.75" x14ac:dyDescent="0.25">
      <c r="A1023">
        <v>2021</v>
      </c>
      <c r="B1023">
        <v>3</v>
      </c>
      <c r="C1023" s="289">
        <v>44258</v>
      </c>
      <c r="D1023">
        <v>34</v>
      </c>
      <c r="E1023">
        <v>104</v>
      </c>
      <c r="F1023">
        <v>5</v>
      </c>
      <c r="G1023" t="s">
        <v>314</v>
      </c>
      <c r="H1023" t="s">
        <v>315</v>
      </c>
      <c r="I1023" t="s">
        <v>144</v>
      </c>
      <c r="J1023">
        <v>4</v>
      </c>
      <c r="K1023">
        <v>6</v>
      </c>
      <c r="L1023">
        <v>89</v>
      </c>
      <c r="M1023">
        <v>82.77</v>
      </c>
      <c r="N1023">
        <v>95.23</v>
      </c>
      <c r="O1023">
        <v>92</v>
      </c>
      <c r="P1023">
        <v>90</v>
      </c>
      <c r="T1023">
        <v>94</v>
      </c>
      <c r="AJ1023">
        <v>91</v>
      </c>
      <c r="AK1023">
        <v>140</v>
      </c>
      <c r="AL1023">
        <v>103</v>
      </c>
      <c r="AM1023">
        <v>153</v>
      </c>
      <c r="AN1023">
        <v>94</v>
      </c>
      <c r="AO1023">
        <v>4</v>
      </c>
      <c r="AQ1023">
        <v>1</v>
      </c>
      <c r="AX1023">
        <v>5</v>
      </c>
      <c r="AY1023">
        <v>545</v>
      </c>
      <c r="AZ1023">
        <v>1.4999999999999999E-2</v>
      </c>
      <c r="BA1023">
        <v>8.9999999999999993E-3</v>
      </c>
      <c r="BB1023">
        <v>1</v>
      </c>
      <c r="BC1023">
        <v>0.1</v>
      </c>
      <c r="BD1023">
        <v>6.1</v>
      </c>
      <c r="BE1023">
        <v>0.5</v>
      </c>
      <c r="BF1023">
        <v>49.6</v>
      </c>
      <c r="BG1023" t="s">
        <v>148</v>
      </c>
      <c r="BH1023" t="s">
        <v>149</v>
      </c>
      <c r="BI1023" t="s">
        <v>316</v>
      </c>
      <c r="BK1023">
        <v>9</v>
      </c>
    </row>
    <row r="1024" spans="1:63" ht="18.75" x14ac:dyDescent="0.25">
      <c r="A1024">
        <v>2021</v>
      </c>
      <c r="B1024">
        <v>3</v>
      </c>
      <c r="C1024" s="289">
        <v>44258</v>
      </c>
      <c r="D1024">
        <v>377</v>
      </c>
      <c r="E1024">
        <v>439</v>
      </c>
      <c r="F1024">
        <v>5</v>
      </c>
      <c r="G1024" t="s">
        <v>146</v>
      </c>
      <c r="H1024" t="s">
        <v>147</v>
      </c>
      <c r="I1024" t="s">
        <v>144</v>
      </c>
      <c r="J1024">
        <v>4</v>
      </c>
      <c r="K1024">
        <v>1</v>
      </c>
      <c r="L1024">
        <v>343</v>
      </c>
      <c r="M1024">
        <v>308.7</v>
      </c>
      <c r="N1024">
        <v>377.3</v>
      </c>
      <c r="R1024">
        <v>335</v>
      </c>
      <c r="S1024">
        <v>365</v>
      </c>
      <c r="U1024">
        <v>350</v>
      </c>
      <c r="V1024">
        <v>334</v>
      </c>
      <c r="W1024">
        <v>342</v>
      </c>
      <c r="X1024">
        <v>326</v>
      </c>
      <c r="Z1024">
        <v>332</v>
      </c>
      <c r="AA1024">
        <v>218</v>
      </c>
      <c r="AB1024">
        <v>216</v>
      </c>
      <c r="AJ1024">
        <v>339</v>
      </c>
      <c r="AK1024">
        <v>45</v>
      </c>
      <c r="AL1024">
        <v>320</v>
      </c>
      <c r="AM1024">
        <v>55</v>
      </c>
      <c r="AN1024">
        <v>261</v>
      </c>
      <c r="AO1024">
        <v>8</v>
      </c>
      <c r="AQ1024">
        <v>11</v>
      </c>
      <c r="AV1024">
        <v>4</v>
      </c>
      <c r="AX1024">
        <v>23</v>
      </c>
      <c r="AY1024">
        <v>673</v>
      </c>
      <c r="AZ1024">
        <v>1.4999999999999999E-2</v>
      </c>
      <c r="BA1024">
        <v>3.4000000000000002E-2</v>
      </c>
      <c r="BC1024">
        <v>0.1</v>
      </c>
      <c r="BD1024">
        <v>2</v>
      </c>
      <c r="BE1024">
        <v>7.8</v>
      </c>
      <c r="BF1024">
        <v>228.1</v>
      </c>
      <c r="BG1024" t="s">
        <v>148</v>
      </c>
      <c r="BH1024" t="s">
        <v>149</v>
      </c>
      <c r="BI1024" t="s">
        <v>150</v>
      </c>
      <c r="BK1024">
        <v>9</v>
      </c>
    </row>
    <row r="1025" spans="1:63" ht="18.75" x14ac:dyDescent="0.25">
      <c r="A1025">
        <v>2021</v>
      </c>
      <c r="B1025">
        <v>3</v>
      </c>
      <c r="C1025" s="289">
        <v>44258</v>
      </c>
      <c r="D1025">
        <v>381</v>
      </c>
      <c r="E1025">
        <v>445</v>
      </c>
      <c r="F1025">
        <v>6</v>
      </c>
      <c r="G1025" t="s">
        <v>230</v>
      </c>
      <c r="H1025" t="s">
        <v>231</v>
      </c>
      <c r="I1025" t="s">
        <v>144</v>
      </c>
      <c r="J1025">
        <v>3</v>
      </c>
      <c r="K1025">
        <v>4</v>
      </c>
      <c r="L1025">
        <v>28</v>
      </c>
      <c r="M1025">
        <v>25.2</v>
      </c>
      <c r="N1025">
        <v>30.8</v>
      </c>
      <c r="R1025">
        <v>26</v>
      </c>
      <c r="S1025">
        <v>29</v>
      </c>
      <c r="U1025">
        <v>157</v>
      </c>
      <c r="V1025">
        <v>27</v>
      </c>
      <c r="W1025">
        <v>26</v>
      </c>
      <c r="X1025">
        <v>28</v>
      </c>
      <c r="Z1025">
        <v>27</v>
      </c>
      <c r="AA1025">
        <v>157</v>
      </c>
      <c r="AB1025">
        <v>159</v>
      </c>
      <c r="AJ1025">
        <v>27.1</v>
      </c>
      <c r="AK1025">
        <v>60</v>
      </c>
      <c r="AL1025">
        <v>180</v>
      </c>
      <c r="AM1025">
        <v>68</v>
      </c>
      <c r="AN1025">
        <v>158</v>
      </c>
      <c r="AO1025">
        <v>4</v>
      </c>
      <c r="AQ1025">
        <v>5</v>
      </c>
      <c r="AX1025">
        <v>9</v>
      </c>
      <c r="AY1025">
        <v>1209</v>
      </c>
      <c r="AZ1025">
        <v>1.4999999999999999E-2</v>
      </c>
      <c r="BA1025">
        <v>7.0000000000000001E-3</v>
      </c>
      <c r="BB1025">
        <v>1</v>
      </c>
      <c r="BC1025">
        <v>0.3</v>
      </c>
      <c r="BD1025">
        <v>43.2</v>
      </c>
      <c r="BE1025">
        <v>0.2</v>
      </c>
      <c r="BF1025">
        <v>32.799999999999997</v>
      </c>
      <c r="BG1025" t="s">
        <v>148</v>
      </c>
      <c r="BH1025" t="s">
        <v>149</v>
      </c>
      <c r="BI1025" t="s">
        <v>232</v>
      </c>
      <c r="BK1025">
        <v>9</v>
      </c>
    </row>
    <row r="1026" spans="1:63" ht="18.75" x14ac:dyDescent="0.25">
      <c r="A1026">
        <v>2021</v>
      </c>
      <c r="B1026">
        <v>3</v>
      </c>
      <c r="C1026" s="289">
        <v>44258</v>
      </c>
      <c r="D1026">
        <v>381</v>
      </c>
      <c r="E1026">
        <v>446</v>
      </c>
      <c r="F1026">
        <v>6</v>
      </c>
      <c r="G1026" t="s">
        <v>233</v>
      </c>
      <c r="H1026" t="s">
        <v>234</v>
      </c>
      <c r="I1026" t="s">
        <v>144</v>
      </c>
      <c r="J1026">
        <v>3</v>
      </c>
      <c r="K1026">
        <v>4</v>
      </c>
      <c r="L1026">
        <v>167</v>
      </c>
      <c r="M1026">
        <v>150.30000000000001</v>
      </c>
      <c r="N1026">
        <v>183.7</v>
      </c>
      <c r="R1026">
        <v>163</v>
      </c>
      <c r="S1026">
        <v>169</v>
      </c>
      <c r="U1026">
        <v>157</v>
      </c>
      <c r="V1026">
        <v>162</v>
      </c>
      <c r="W1026">
        <v>184</v>
      </c>
      <c r="X1026">
        <v>172</v>
      </c>
      <c r="Z1026">
        <v>168</v>
      </c>
      <c r="AA1026">
        <v>157</v>
      </c>
      <c r="AB1026">
        <v>159</v>
      </c>
      <c r="AJ1026">
        <v>169.7</v>
      </c>
      <c r="AK1026">
        <v>60</v>
      </c>
      <c r="AL1026">
        <v>180</v>
      </c>
      <c r="AM1026">
        <v>68</v>
      </c>
      <c r="AN1026">
        <v>158</v>
      </c>
      <c r="AO1026">
        <v>6</v>
      </c>
      <c r="AP1026">
        <v>4</v>
      </c>
      <c r="AQ1026">
        <v>3</v>
      </c>
      <c r="AX1026">
        <v>13</v>
      </c>
      <c r="AY1026">
        <v>1423</v>
      </c>
      <c r="AZ1026">
        <v>1.4999999999999999E-2</v>
      </c>
      <c r="BA1026">
        <v>8.9999999999999993E-3</v>
      </c>
      <c r="BB1026">
        <v>1</v>
      </c>
      <c r="BC1026">
        <v>0.1</v>
      </c>
      <c r="BD1026">
        <v>8.5</v>
      </c>
      <c r="BE1026">
        <v>2.2000000000000002</v>
      </c>
      <c r="BF1026">
        <v>241.5</v>
      </c>
      <c r="BG1026" t="s">
        <v>148</v>
      </c>
      <c r="BH1026" t="s">
        <v>149</v>
      </c>
      <c r="BI1026" t="s">
        <v>235</v>
      </c>
      <c r="BK1026">
        <v>9</v>
      </c>
    </row>
    <row r="1027" spans="1:63" ht="18.75" x14ac:dyDescent="0.25">
      <c r="A1027">
        <v>2021</v>
      </c>
      <c r="B1027">
        <v>3</v>
      </c>
      <c r="C1027" s="289">
        <v>44258</v>
      </c>
      <c r="D1027">
        <v>381</v>
      </c>
      <c r="E1027">
        <v>447</v>
      </c>
      <c r="F1027">
        <v>6</v>
      </c>
      <c r="G1027" t="s">
        <v>236</v>
      </c>
      <c r="H1027" t="s">
        <v>237</v>
      </c>
      <c r="I1027" t="s">
        <v>144</v>
      </c>
      <c r="J1027">
        <v>3</v>
      </c>
      <c r="K1027">
        <v>4</v>
      </c>
      <c r="L1027">
        <v>177</v>
      </c>
      <c r="M1027">
        <v>159.30000000000001</v>
      </c>
      <c r="N1027">
        <v>194.7</v>
      </c>
      <c r="R1027">
        <v>191</v>
      </c>
      <c r="S1027">
        <v>173</v>
      </c>
      <c r="U1027">
        <v>157</v>
      </c>
      <c r="V1027">
        <v>187</v>
      </c>
      <c r="W1027">
        <v>172</v>
      </c>
      <c r="X1027">
        <v>172</v>
      </c>
      <c r="Z1027">
        <v>184</v>
      </c>
      <c r="AA1027">
        <v>157</v>
      </c>
      <c r="AB1027">
        <v>159</v>
      </c>
      <c r="AJ1027">
        <v>179.8</v>
      </c>
      <c r="AK1027">
        <v>60</v>
      </c>
      <c r="AL1027">
        <v>180</v>
      </c>
      <c r="AM1027">
        <v>68</v>
      </c>
      <c r="AN1027">
        <v>158</v>
      </c>
      <c r="AO1027">
        <v>8</v>
      </c>
      <c r="AP1027">
        <v>4</v>
      </c>
      <c r="AQ1027">
        <v>3</v>
      </c>
      <c r="AX1027">
        <v>15</v>
      </c>
      <c r="AY1027">
        <v>1435</v>
      </c>
      <c r="AZ1027">
        <v>1.4999999999999999E-2</v>
      </c>
      <c r="BA1027">
        <v>0.01</v>
      </c>
      <c r="BB1027">
        <v>1</v>
      </c>
      <c r="BC1027">
        <v>0.1</v>
      </c>
      <c r="BD1027">
        <v>8.1</v>
      </c>
      <c r="BE1027">
        <v>2.7</v>
      </c>
      <c r="BF1027">
        <v>258</v>
      </c>
      <c r="BG1027" t="s">
        <v>148</v>
      </c>
      <c r="BH1027" t="s">
        <v>149</v>
      </c>
      <c r="BI1027" t="s">
        <v>238</v>
      </c>
      <c r="BK1027">
        <v>9</v>
      </c>
    </row>
    <row r="1028" spans="1:63" ht="18.75" x14ac:dyDescent="0.25">
      <c r="A1028">
        <v>2021</v>
      </c>
      <c r="B1028">
        <v>3</v>
      </c>
      <c r="C1028" s="289">
        <v>44258</v>
      </c>
      <c r="D1028">
        <v>381</v>
      </c>
      <c r="E1028">
        <v>448</v>
      </c>
      <c r="F1028">
        <v>6</v>
      </c>
      <c r="G1028" t="s">
        <v>239</v>
      </c>
      <c r="H1028" t="s">
        <v>240</v>
      </c>
      <c r="I1028" t="s">
        <v>144</v>
      </c>
      <c r="J1028">
        <v>3</v>
      </c>
      <c r="K1028">
        <v>4</v>
      </c>
      <c r="L1028">
        <v>23</v>
      </c>
      <c r="M1028">
        <v>20.7</v>
      </c>
      <c r="N1028">
        <v>25.3</v>
      </c>
      <c r="R1028">
        <v>23</v>
      </c>
      <c r="S1028">
        <v>21</v>
      </c>
      <c r="U1028">
        <v>157</v>
      </c>
      <c r="V1028">
        <v>18</v>
      </c>
      <c r="W1028">
        <v>23</v>
      </c>
      <c r="X1028">
        <v>24</v>
      </c>
      <c r="Z1028">
        <v>22</v>
      </c>
      <c r="AA1028">
        <v>157</v>
      </c>
      <c r="AB1028">
        <v>159</v>
      </c>
      <c r="AJ1028">
        <v>21.8</v>
      </c>
      <c r="AK1028">
        <v>60</v>
      </c>
      <c r="AL1028">
        <v>180</v>
      </c>
      <c r="AM1028">
        <v>68</v>
      </c>
      <c r="AN1028">
        <v>158</v>
      </c>
      <c r="AO1028">
        <v>9</v>
      </c>
      <c r="AP1028">
        <v>2</v>
      </c>
      <c r="AQ1028">
        <v>8</v>
      </c>
      <c r="AX1028">
        <v>19</v>
      </c>
      <c r="AY1028">
        <v>1439</v>
      </c>
      <c r="AZ1028">
        <v>1.4999999999999999E-2</v>
      </c>
      <c r="BA1028">
        <v>1.2999999999999999E-2</v>
      </c>
      <c r="BB1028">
        <v>1</v>
      </c>
      <c r="BC1028">
        <v>0.8</v>
      </c>
      <c r="BD1028">
        <v>62.6</v>
      </c>
      <c r="BE1028">
        <v>0.4</v>
      </c>
      <c r="BF1028">
        <v>31.4</v>
      </c>
      <c r="BG1028" t="s">
        <v>148</v>
      </c>
      <c r="BH1028" t="s">
        <v>149</v>
      </c>
      <c r="BI1028" t="s">
        <v>241</v>
      </c>
      <c r="BK1028">
        <v>9</v>
      </c>
    </row>
    <row r="1029" spans="1:63" x14ac:dyDescent="0.25">
      <c r="A1029">
        <v>2021</v>
      </c>
      <c r="B1029">
        <v>3</v>
      </c>
      <c r="C1029" s="289">
        <v>44258</v>
      </c>
      <c r="D1029">
        <v>405</v>
      </c>
      <c r="E1029">
        <v>619</v>
      </c>
      <c r="F1029">
        <v>6</v>
      </c>
      <c r="G1029" t="s">
        <v>288</v>
      </c>
      <c r="H1029" t="s">
        <v>289</v>
      </c>
      <c r="I1029" t="s">
        <v>144</v>
      </c>
      <c r="J1029">
        <v>1</v>
      </c>
      <c r="K1029">
        <v>5</v>
      </c>
      <c r="L1029">
        <v>420</v>
      </c>
      <c r="M1029">
        <v>385.98</v>
      </c>
      <c r="N1029">
        <v>454.02</v>
      </c>
      <c r="AK1029">
        <v>18</v>
      </c>
      <c r="AL1029">
        <v>200</v>
      </c>
      <c r="AO1029">
        <v>1</v>
      </c>
      <c r="AX1029">
        <v>1</v>
      </c>
      <c r="AY1029">
        <v>31</v>
      </c>
      <c r="AZ1029">
        <v>1.4999999999999999E-2</v>
      </c>
      <c r="BA1029">
        <v>3.2000000000000001E-2</v>
      </c>
      <c r="BC1029">
        <v>0</v>
      </c>
      <c r="BD1029">
        <v>0.1</v>
      </c>
      <c r="BG1029" t="s">
        <v>148</v>
      </c>
      <c r="BH1029" t="s">
        <v>149</v>
      </c>
      <c r="BI1029" t="s">
        <v>290</v>
      </c>
      <c r="BK1029">
        <v>9</v>
      </c>
    </row>
    <row r="1030" spans="1:63" x14ac:dyDescent="0.25">
      <c r="A1030">
        <v>2021</v>
      </c>
      <c r="B1030">
        <v>3</v>
      </c>
      <c r="C1030" s="289">
        <v>44258</v>
      </c>
      <c r="D1030">
        <v>405</v>
      </c>
      <c r="E1030">
        <v>620</v>
      </c>
      <c r="F1030">
        <v>6</v>
      </c>
      <c r="G1030" t="s">
        <v>291</v>
      </c>
      <c r="H1030" t="s">
        <v>292</v>
      </c>
      <c r="I1030" t="s">
        <v>144</v>
      </c>
      <c r="J1030">
        <v>1</v>
      </c>
      <c r="K1030">
        <v>5</v>
      </c>
      <c r="L1030">
        <v>233</v>
      </c>
      <c r="M1030">
        <v>214.01050000000001</v>
      </c>
      <c r="N1030">
        <v>251.98949999999999</v>
      </c>
      <c r="AK1030">
        <v>18</v>
      </c>
      <c r="AL1030">
        <v>200</v>
      </c>
      <c r="AQ1030">
        <v>1</v>
      </c>
      <c r="AX1030">
        <v>1</v>
      </c>
      <c r="AY1030">
        <v>31</v>
      </c>
      <c r="AZ1030">
        <v>1.4999999999999999E-2</v>
      </c>
      <c r="BA1030">
        <v>3.2000000000000001E-2</v>
      </c>
      <c r="BC1030">
        <v>0</v>
      </c>
      <c r="BD1030">
        <v>0.1</v>
      </c>
      <c r="BG1030" t="s">
        <v>148</v>
      </c>
      <c r="BH1030" t="s">
        <v>149</v>
      </c>
      <c r="BI1030" t="s">
        <v>217</v>
      </c>
      <c r="BK1030">
        <v>9</v>
      </c>
    </row>
    <row r="1031" spans="1:63" x14ac:dyDescent="0.25">
      <c r="A1031">
        <v>2021</v>
      </c>
      <c r="B1031">
        <v>3</v>
      </c>
      <c r="C1031" s="289">
        <v>44258</v>
      </c>
      <c r="D1031">
        <v>405</v>
      </c>
      <c r="E1031">
        <v>621</v>
      </c>
      <c r="F1031">
        <v>6</v>
      </c>
      <c r="G1031" t="s">
        <v>293</v>
      </c>
      <c r="H1031" t="s">
        <v>294</v>
      </c>
      <c r="I1031" t="s">
        <v>144</v>
      </c>
      <c r="J1031">
        <v>1</v>
      </c>
      <c r="K1031">
        <v>5</v>
      </c>
      <c r="L1031">
        <v>191.5</v>
      </c>
      <c r="M1031">
        <v>175.98849999999999</v>
      </c>
      <c r="N1031">
        <v>207.01150000000001</v>
      </c>
      <c r="AK1031">
        <v>18</v>
      </c>
      <c r="AL1031">
        <v>200</v>
      </c>
      <c r="AQ1031">
        <v>2</v>
      </c>
      <c r="AX1031">
        <v>2</v>
      </c>
      <c r="AY1031">
        <v>32</v>
      </c>
      <c r="AZ1031">
        <v>1.4999999999999999E-2</v>
      </c>
      <c r="BA1031">
        <v>6.3E-2</v>
      </c>
      <c r="BC1031">
        <v>0</v>
      </c>
      <c r="BD1031">
        <v>0.2</v>
      </c>
      <c r="BG1031" t="s">
        <v>148</v>
      </c>
      <c r="BH1031" t="s">
        <v>149</v>
      </c>
      <c r="BI1031" t="s">
        <v>217</v>
      </c>
      <c r="BK1031">
        <v>9</v>
      </c>
    </row>
    <row r="1032" spans="1:63" x14ac:dyDescent="0.25">
      <c r="A1032">
        <v>2021</v>
      </c>
      <c r="B1032">
        <v>3</v>
      </c>
      <c r="C1032" s="289">
        <v>44258</v>
      </c>
      <c r="D1032">
        <v>405</v>
      </c>
      <c r="E1032">
        <v>622</v>
      </c>
      <c r="F1032">
        <v>6</v>
      </c>
      <c r="G1032" t="s">
        <v>295</v>
      </c>
      <c r="H1032" t="s">
        <v>296</v>
      </c>
      <c r="I1032" t="s">
        <v>144</v>
      </c>
      <c r="J1032">
        <v>1</v>
      </c>
      <c r="K1032">
        <v>5</v>
      </c>
      <c r="L1032">
        <v>187</v>
      </c>
      <c r="M1032">
        <v>172.41399999999999</v>
      </c>
      <c r="N1032">
        <v>201.58600000000001</v>
      </c>
      <c r="AK1032">
        <v>18</v>
      </c>
      <c r="AL1032">
        <v>200</v>
      </c>
      <c r="AO1032">
        <v>2</v>
      </c>
      <c r="AQ1032">
        <v>2</v>
      </c>
      <c r="AX1032">
        <v>4</v>
      </c>
      <c r="AY1032">
        <v>34</v>
      </c>
      <c r="AZ1032">
        <v>1.4999999999999999E-2</v>
      </c>
      <c r="BA1032">
        <v>0.11799999999999999</v>
      </c>
      <c r="BC1032">
        <v>0</v>
      </c>
      <c r="BD1032">
        <v>0.2</v>
      </c>
      <c r="BG1032" t="s">
        <v>148</v>
      </c>
      <c r="BH1032" t="s">
        <v>149</v>
      </c>
      <c r="BI1032" t="s">
        <v>217</v>
      </c>
      <c r="BK1032">
        <v>9</v>
      </c>
    </row>
    <row r="1033" spans="1:63" ht="18.75" x14ac:dyDescent="0.25">
      <c r="A1033">
        <v>2021</v>
      </c>
      <c r="B1033">
        <v>3</v>
      </c>
      <c r="C1033" s="289">
        <v>44258</v>
      </c>
      <c r="D1033">
        <v>32</v>
      </c>
      <c r="E1033">
        <v>92</v>
      </c>
      <c r="F1033">
        <v>7</v>
      </c>
      <c r="G1033" t="s">
        <v>205</v>
      </c>
      <c r="H1033" t="s">
        <v>206</v>
      </c>
      <c r="I1033" t="s">
        <v>144</v>
      </c>
      <c r="J1033">
        <v>2</v>
      </c>
      <c r="K1033">
        <v>3</v>
      </c>
      <c r="L1033">
        <v>361</v>
      </c>
      <c r="M1033">
        <v>335.73</v>
      </c>
      <c r="N1033">
        <v>386.27</v>
      </c>
      <c r="O1033">
        <v>406</v>
      </c>
      <c r="P1033">
        <v>400</v>
      </c>
      <c r="Q1033">
        <v>383</v>
      </c>
      <c r="R1033">
        <v>375</v>
      </c>
      <c r="T1033">
        <v>99</v>
      </c>
      <c r="AJ1033">
        <v>391</v>
      </c>
      <c r="AK1033">
        <v>74</v>
      </c>
      <c r="AL1033">
        <v>97</v>
      </c>
      <c r="AM1033">
        <v>73</v>
      </c>
      <c r="AN1033">
        <v>99</v>
      </c>
      <c r="AO1033">
        <v>6</v>
      </c>
      <c r="AQ1033">
        <v>2</v>
      </c>
      <c r="AX1033">
        <v>8</v>
      </c>
      <c r="AY1033">
        <v>656</v>
      </c>
      <c r="AZ1033">
        <v>1.4999999999999999E-2</v>
      </c>
      <c r="BA1033">
        <v>1.2E-2</v>
      </c>
      <c r="BB1033">
        <v>1</v>
      </c>
      <c r="BC1033">
        <v>0</v>
      </c>
      <c r="BD1033">
        <v>1.8</v>
      </c>
      <c r="BE1033">
        <v>3.1</v>
      </c>
      <c r="BF1033">
        <v>256.5</v>
      </c>
      <c r="BG1033" t="s">
        <v>148</v>
      </c>
      <c r="BH1033" t="s">
        <v>149</v>
      </c>
      <c r="BI1033" t="s">
        <v>207</v>
      </c>
      <c r="BJ1033" t="s">
        <v>208</v>
      </c>
      <c r="BK1033">
        <v>9</v>
      </c>
    </row>
    <row r="1034" spans="1:63" ht="18.75" x14ac:dyDescent="0.25">
      <c r="A1034">
        <v>2021</v>
      </c>
      <c r="B1034">
        <v>3</v>
      </c>
      <c r="C1034" s="289">
        <v>44258</v>
      </c>
      <c r="D1034">
        <v>32</v>
      </c>
      <c r="E1034">
        <v>93</v>
      </c>
      <c r="F1034">
        <v>7</v>
      </c>
      <c r="G1034" t="s">
        <v>209</v>
      </c>
      <c r="H1034" t="s">
        <v>210</v>
      </c>
      <c r="I1034" t="s">
        <v>144</v>
      </c>
      <c r="J1034">
        <v>2</v>
      </c>
      <c r="K1034">
        <v>3</v>
      </c>
      <c r="L1034">
        <v>59</v>
      </c>
      <c r="M1034">
        <v>54.87</v>
      </c>
      <c r="N1034">
        <v>63.13</v>
      </c>
      <c r="O1034">
        <v>68</v>
      </c>
      <c r="P1034">
        <v>65</v>
      </c>
      <c r="Q1034">
        <v>60</v>
      </c>
      <c r="R1034">
        <v>58</v>
      </c>
      <c r="T1034">
        <v>99</v>
      </c>
      <c r="AJ1034">
        <v>62.8</v>
      </c>
      <c r="AK1034">
        <v>74</v>
      </c>
      <c r="AL1034">
        <v>97</v>
      </c>
      <c r="AM1034">
        <v>73</v>
      </c>
      <c r="AN1034">
        <v>99</v>
      </c>
      <c r="AO1034">
        <v>4</v>
      </c>
      <c r="AQ1034">
        <v>3</v>
      </c>
      <c r="AX1034">
        <v>7</v>
      </c>
      <c r="AY1034">
        <v>655</v>
      </c>
      <c r="AZ1034">
        <v>1.4999999999999999E-2</v>
      </c>
      <c r="BA1034">
        <v>1.0999999999999999E-2</v>
      </c>
      <c r="BB1034">
        <v>1</v>
      </c>
      <c r="BC1034">
        <v>0.1</v>
      </c>
      <c r="BD1034">
        <v>11.1</v>
      </c>
      <c r="BE1034">
        <v>0.4</v>
      </c>
      <c r="BF1034">
        <v>41.1</v>
      </c>
      <c r="BG1034" t="s">
        <v>148</v>
      </c>
      <c r="BH1034" t="s">
        <v>149</v>
      </c>
      <c r="BI1034" t="s">
        <v>211</v>
      </c>
      <c r="BJ1034" t="s">
        <v>208</v>
      </c>
      <c r="BK1034">
        <v>9</v>
      </c>
    </row>
    <row r="1035" spans="1:63" ht="18.75" hidden="1" x14ac:dyDescent="0.25">
      <c r="A1035">
        <v>2021</v>
      </c>
      <c r="B1035">
        <v>3</v>
      </c>
      <c r="C1035" s="289">
        <v>44258</v>
      </c>
      <c r="D1035">
        <v>190</v>
      </c>
      <c r="E1035">
        <v>342</v>
      </c>
      <c r="F1035">
        <v>7</v>
      </c>
      <c r="G1035" t="s">
        <v>337</v>
      </c>
      <c r="H1035" t="s">
        <v>338</v>
      </c>
      <c r="I1035" t="s">
        <v>144</v>
      </c>
      <c r="J1035">
        <v>3</v>
      </c>
      <c r="K1035">
        <v>2</v>
      </c>
      <c r="L1035">
        <v>567</v>
      </c>
      <c r="M1035">
        <v>533.54700000000003</v>
      </c>
      <c r="N1035">
        <v>607.25699999999995</v>
      </c>
      <c r="W1035">
        <v>631</v>
      </c>
      <c r="Y1035">
        <v>572</v>
      </c>
      <c r="Z1035">
        <v>544</v>
      </c>
      <c r="AA1035">
        <v>168</v>
      </c>
      <c r="AB1035">
        <v>168</v>
      </c>
      <c r="AJ1035">
        <v>582.29999999999995</v>
      </c>
      <c r="AK1035">
        <v>60</v>
      </c>
      <c r="AL1035">
        <v>180</v>
      </c>
      <c r="AM1035">
        <v>64</v>
      </c>
      <c r="AN1035">
        <v>168</v>
      </c>
      <c r="AO1035">
        <v>6</v>
      </c>
      <c r="AP1035">
        <v>4</v>
      </c>
      <c r="AQ1035">
        <v>6</v>
      </c>
      <c r="AR1035">
        <v>4</v>
      </c>
      <c r="AS1035">
        <v>6</v>
      </c>
      <c r="AX1035">
        <v>26</v>
      </c>
      <c r="AY1035">
        <v>26</v>
      </c>
      <c r="AZ1035">
        <v>1.4999999999999999E-2</v>
      </c>
      <c r="BA1035">
        <v>1</v>
      </c>
      <c r="BC1035">
        <v>0</v>
      </c>
      <c r="BD1035">
        <v>0</v>
      </c>
      <c r="BE1035">
        <v>15.1</v>
      </c>
      <c r="BF1035">
        <v>15.1</v>
      </c>
      <c r="BG1035" t="s">
        <v>153</v>
      </c>
      <c r="BH1035" t="s">
        <v>154</v>
      </c>
      <c r="BI1035" t="s">
        <v>339</v>
      </c>
      <c r="BJ1035" t="s">
        <v>156</v>
      </c>
      <c r="BK1035">
        <v>9</v>
      </c>
    </row>
    <row r="1036" spans="1:63" ht="18.75" hidden="1" x14ac:dyDescent="0.25">
      <c r="A1036">
        <v>2021</v>
      </c>
      <c r="B1036">
        <v>3</v>
      </c>
      <c r="C1036" s="289">
        <v>44258</v>
      </c>
      <c r="D1036">
        <v>137</v>
      </c>
      <c r="E1036">
        <v>273</v>
      </c>
      <c r="F1036">
        <v>8</v>
      </c>
      <c r="G1036" t="s">
        <v>242</v>
      </c>
      <c r="H1036" t="s">
        <v>243</v>
      </c>
      <c r="I1036" t="s">
        <v>144</v>
      </c>
      <c r="J1036">
        <v>3</v>
      </c>
      <c r="K1036">
        <v>2</v>
      </c>
      <c r="L1036">
        <v>564</v>
      </c>
      <c r="M1036">
        <v>524.52</v>
      </c>
      <c r="N1036">
        <v>603.48</v>
      </c>
      <c r="O1036">
        <v>611</v>
      </c>
      <c r="P1036">
        <v>600</v>
      </c>
      <c r="Q1036">
        <v>593</v>
      </c>
      <c r="R1036">
        <v>590</v>
      </c>
      <c r="S1036">
        <v>585</v>
      </c>
      <c r="T1036">
        <v>149</v>
      </c>
      <c r="U1036">
        <v>153</v>
      </c>
      <c r="V1036">
        <v>632</v>
      </c>
      <c r="X1036">
        <v>589</v>
      </c>
      <c r="Y1036">
        <v>573</v>
      </c>
      <c r="Z1036">
        <v>542</v>
      </c>
      <c r="AA1036">
        <v>142</v>
      </c>
      <c r="AB1036">
        <v>144</v>
      </c>
      <c r="AJ1036">
        <v>590.6</v>
      </c>
      <c r="AK1036">
        <v>93</v>
      </c>
      <c r="AL1036">
        <v>116</v>
      </c>
      <c r="AM1036">
        <v>73</v>
      </c>
      <c r="AN1036">
        <v>147</v>
      </c>
      <c r="AO1036">
        <v>6</v>
      </c>
      <c r="AP1036">
        <v>1</v>
      </c>
      <c r="AQ1036">
        <v>4</v>
      </c>
      <c r="AX1036">
        <v>11</v>
      </c>
      <c r="AY1036">
        <v>1601</v>
      </c>
      <c r="AZ1036">
        <v>1.4999999999999999E-2</v>
      </c>
      <c r="BA1036">
        <v>7.0000000000000001E-3</v>
      </c>
      <c r="BB1036">
        <v>1</v>
      </c>
      <c r="BC1036">
        <v>0</v>
      </c>
      <c r="BD1036">
        <v>2.8</v>
      </c>
      <c r="BE1036">
        <v>6.5</v>
      </c>
      <c r="BF1036">
        <v>945.6</v>
      </c>
      <c r="BG1036" t="s">
        <v>145</v>
      </c>
      <c r="BK1036">
        <v>9</v>
      </c>
    </row>
    <row r="1037" spans="1:63" ht="18.75" x14ac:dyDescent="0.25">
      <c r="A1037">
        <v>2021</v>
      </c>
      <c r="B1037">
        <v>3</v>
      </c>
      <c r="C1037" s="289">
        <v>44258</v>
      </c>
      <c r="D1037">
        <v>52</v>
      </c>
      <c r="E1037">
        <v>130</v>
      </c>
      <c r="F1037">
        <v>26</v>
      </c>
      <c r="G1037" t="s">
        <v>372</v>
      </c>
      <c r="H1037" t="s">
        <v>373</v>
      </c>
      <c r="I1037" t="s">
        <v>360</v>
      </c>
      <c r="J1037">
        <v>9</v>
      </c>
      <c r="K1037">
        <v>1</v>
      </c>
      <c r="L1037">
        <v>12</v>
      </c>
      <c r="M1037">
        <v>11.16</v>
      </c>
      <c r="N1037">
        <v>12.84</v>
      </c>
      <c r="O1037">
        <v>13</v>
      </c>
      <c r="P1037">
        <v>13</v>
      </c>
      <c r="Q1037">
        <v>12</v>
      </c>
      <c r="R1037">
        <v>12</v>
      </c>
      <c r="S1037">
        <v>14</v>
      </c>
      <c r="T1037">
        <v>118</v>
      </c>
      <c r="U1037">
        <v>115</v>
      </c>
      <c r="AJ1037">
        <v>12.7</v>
      </c>
      <c r="AK1037">
        <v>336</v>
      </c>
      <c r="AL1037">
        <v>96</v>
      </c>
      <c r="AM1037">
        <v>278</v>
      </c>
      <c r="AN1037">
        <v>117</v>
      </c>
      <c r="AO1037">
        <v>10</v>
      </c>
      <c r="AQ1037">
        <v>12</v>
      </c>
      <c r="AX1037">
        <v>22</v>
      </c>
      <c r="AY1037">
        <v>3622</v>
      </c>
      <c r="AZ1037">
        <v>0.02</v>
      </c>
      <c r="BA1037">
        <v>6.0000000000000001E-3</v>
      </c>
      <c r="BB1037">
        <v>1</v>
      </c>
      <c r="BC1037">
        <v>1.8</v>
      </c>
      <c r="BD1037">
        <v>301.8</v>
      </c>
      <c r="BE1037">
        <v>0.3</v>
      </c>
      <c r="BF1037">
        <v>46</v>
      </c>
      <c r="BG1037" t="s">
        <v>148</v>
      </c>
      <c r="BH1037" t="s">
        <v>187</v>
      </c>
      <c r="BI1037" t="s">
        <v>374</v>
      </c>
      <c r="BK1037">
        <v>9</v>
      </c>
    </row>
    <row r="1038" spans="1:63" ht="18.75" x14ac:dyDescent="0.25">
      <c r="A1038">
        <v>2021</v>
      </c>
      <c r="B1038">
        <v>3</v>
      </c>
      <c r="C1038" s="289">
        <v>44258</v>
      </c>
      <c r="D1038">
        <v>227</v>
      </c>
      <c r="E1038">
        <v>155</v>
      </c>
      <c r="F1038">
        <v>30</v>
      </c>
      <c r="G1038" t="s">
        <v>324</v>
      </c>
      <c r="H1038" t="s">
        <v>325</v>
      </c>
      <c r="I1038" t="s">
        <v>326</v>
      </c>
      <c r="J1038">
        <v>3</v>
      </c>
      <c r="K1038">
        <v>2</v>
      </c>
      <c r="L1038">
        <v>122</v>
      </c>
      <c r="M1038">
        <v>113.46</v>
      </c>
      <c r="N1038">
        <v>130.54</v>
      </c>
      <c r="O1038">
        <v>122</v>
      </c>
      <c r="T1038">
        <v>116</v>
      </c>
      <c r="AJ1038">
        <v>122</v>
      </c>
      <c r="AK1038">
        <v>61</v>
      </c>
      <c r="AL1038">
        <v>177</v>
      </c>
      <c r="AM1038">
        <v>93</v>
      </c>
      <c r="AN1038">
        <v>116</v>
      </c>
      <c r="AO1038">
        <v>4</v>
      </c>
      <c r="AQ1038">
        <v>3</v>
      </c>
      <c r="AS1038">
        <v>1</v>
      </c>
      <c r="AX1038">
        <v>8</v>
      </c>
      <c r="AY1038">
        <v>512</v>
      </c>
      <c r="AZ1038">
        <v>0.02</v>
      </c>
      <c r="BA1038">
        <v>1.6E-2</v>
      </c>
      <c r="BB1038">
        <v>1</v>
      </c>
      <c r="BC1038">
        <v>0.1</v>
      </c>
      <c r="BD1038">
        <v>4.2</v>
      </c>
      <c r="BE1038">
        <v>1</v>
      </c>
      <c r="BF1038">
        <v>62.5</v>
      </c>
      <c r="BG1038" t="s">
        <v>148</v>
      </c>
      <c r="BH1038" t="s">
        <v>184</v>
      </c>
      <c r="BI1038" t="s">
        <v>327</v>
      </c>
      <c r="BK1038">
        <v>9</v>
      </c>
    </row>
    <row r="1039" spans="1:63" ht="18.75" hidden="1" x14ac:dyDescent="0.25">
      <c r="A1039">
        <v>2021</v>
      </c>
      <c r="B1039">
        <v>3</v>
      </c>
      <c r="C1039" s="289">
        <v>44258</v>
      </c>
      <c r="D1039">
        <v>393</v>
      </c>
      <c r="E1039">
        <v>605</v>
      </c>
      <c r="F1039">
        <v>34</v>
      </c>
      <c r="G1039" t="s">
        <v>268</v>
      </c>
      <c r="H1039" t="s">
        <v>269</v>
      </c>
      <c r="I1039" t="s">
        <v>270</v>
      </c>
      <c r="J1039">
        <v>1</v>
      </c>
      <c r="K1039">
        <v>2</v>
      </c>
      <c r="L1039">
        <v>1293</v>
      </c>
      <c r="M1039">
        <v>1202.49</v>
      </c>
      <c r="N1039">
        <v>1383.51</v>
      </c>
      <c r="O1039">
        <v>1300</v>
      </c>
      <c r="P1039">
        <v>1296</v>
      </c>
      <c r="Q1039">
        <v>1299</v>
      </c>
      <c r="R1039">
        <v>1286</v>
      </c>
      <c r="S1039">
        <v>1335</v>
      </c>
      <c r="T1039">
        <v>214</v>
      </c>
      <c r="U1039">
        <v>220</v>
      </c>
      <c r="V1039">
        <v>1173</v>
      </c>
      <c r="W1039">
        <v>1262</v>
      </c>
      <c r="X1039">
        <v>1240</v>
      </c>
      <c r="Y1039">
        <v>1237</v>
      </c>
      <c r="AA1039">
        <v>214</v>
      </c>
      <c r="AB1039">
        <v>212</v>
      </c>
      <c r="AJ1039">
        <v>1269.8</v>
      </c>
      <c r="AK1039">
        <v>13</v>
      </c>
      <c r="AL1039">
        <v>200</v>
      </c>
      <c r="AM1039">
        <v>17</v>
      </c>
      <c r="AN1039">
        <v>215</v>
      </c>
      <c r="AO1039">
        <v>4</v>
      </c>
      <c r="AP1039">
        <v>2</v>
      </c>
      <c r="AQ1039">
        <v>3</v>
      </c>
      <c r="AX1039">
        <v>9</v>
      </c>
      <c r="AY1039">
        <v>325</v>
      </c>
      <c r="AZ1039">
        <v>0.02</v>
      </c>
      <c r="BA1039">
        <v>2.8000000000000001E-2</v>
      </c>
      <c r="BC1039">
        <v>0</v>
      </c>
      <c r="BD1039">
        <v>0.3</v>
      </c>
      <c r="BE1039">
        <v>11.4</v>
      </c>
      <c r="BF1039">
        <v>412.7</v>
      </c>
      <c r="BG1039" t="s">
        <v>271</v>
      </c>
      <c r="BH1039" t="s">
        <v>271</v>
      </c>
      <c r="BK1039">
        <v>9</v>
      </c>
    </row>
    <row r="1040" spans="1:63" x14ac:dyDescent="0.25">
      <c r="A1040">
        <v>2021</v>
      </c>
      <c r="B1040">
        <v>3</v>
      </c>
      <c r="C1040" s="289">
        <v>44258</v>
      </c>
      <c r="D1040">
        <v>415</v>
      </c>
      <c r="E1040">
        <v>655</v>
      </c>
      <c r="F1040">
        <v>47</v>
      </c>
      <c r="G1040" t="s">
        <v>246</v>
      </c>
      <c r="H1040" t="s">
        <v>247</v>
      </c>
      <c r="I1040" t="s">
        <v>191</v>
      </c>
      <c r="J1040">
        <v>3</v>
      </c>
      <c r="K1040">
        <v>1</v>
      </c>
      <c r="L1040">
        <v>148</v>
      </c>
      <c r="M1040">
        <v>137.63999999999999</v>
      </c>
      <c r="N1040">
        <v>158.36000000000001</v>
      </c>
      <c r="AK1040">
        <v>60</v>
      </c>
      <c r="AL1040">
        <v>180</v>
      </c>
      <c r="AY1040">
        <v>150</v>
      </c>
      <c r="AZ1040">
        <v>0.02</v>
      </c>
      <c r="BD1040">
        <v>1</v>
      </c>
      <c r="BG1040" t="s">
        <v>148</v>
      </c>
      <c r="BH1040" t="s">
        <v>149</v>
      </c>
      <c r="BI1040" t="s">
        <v>248</v>
      </c>
      <c r="BK1040">
        <v>9</v>
      </c>
    </row>
    <row r="1041" spans="1:63" x14ac:dyDescent="0.25">
      <c r="A1041">
        <v>2021</v>
      </c>
      <c r="B1041">
        <v>3</v>
      </c>
      <c r="C1041" s="289">
        <v>44258</v>
      </c>
      <c r="D1041">
        <v>415</v>
      </c>
      <c r="E1041">
        <v>656</v>
      </c>
      <c r="F1041">
        <v>47</v>
      </c>
      <c r="G1041" t="s">
        <v>249</v>
      </c>
      <c r="H1041" t="s">
        <v>250</v>
      </c>
      <c r="I1041" t="s">
        <v>191</v>
      </c>
      <c r="J1041">
        <v>3</v>
      </c>
      <c r="K1041">
        <v>1</v>
      </c>
      <c r="L1041">
        <v>148</v>
      </c>
      <c r="M1041">
        <v>137.63999999999999</v>
      </c>
      <c r="N1041">
        <v>158.36000000000001</v>
      </c>
      <c r="AK1041">
        <v>60</v>
      </c>
      <c r="AL1041">
        <v>180</v>
      </c>
      <c r="AY1041">
        <v>150</v>
      </c>
      <c r="AZ1041">
        <v>0.02</v>
      </c>
      <c r="BD1041">
        <v>1</v>
      </c>
      <c r="BG1041" t="s">
        <v>148</v>
      </c>
      <c r="BH1041" t="s">
        <v>149</v>
      </c>
      <c r="BI1041" t="s">
        <v>251</v>
      </c>
      <c r="BK1041">
        <v>9</v>
      </c>
    </row>
    <row r="1042" spans="1:63" x14ac:dyDescent="0.25">
      <c r="A1042">
        <v>2021</v>
      </c>
      <c r="B1042">
        <v>3</v>
      </c>
      <c r="C1042" s="289">
        <v>44258</v>
      </c>
      <c r="D1042">
        <v>415</v>
      </c>
      <c r="E1042">
        <v>657</v>
      </c>
      <c r="F1042">
        <v>47</v>
      </c>
      <c r="G1042" t="s">
        <v>252</v>
      </c>
      <c r="H1042" t="s">
        <v>253</v>
      </c>
      <c r="I1042" t="s">
        <v>191</v>
      </c>
      <c r="J1042">
        <v>3</v>
      </c>
      <c r="K1042">
        <v>1</v>
      </c>
      <c r="L1042">
        <v>90</v>
      </c>
      <c r="M1042">
        <v>83.7</v>
      </c>
      <c r="N1042">
        <v>96.3</v>
      </c>
      <c r="AK1042">
        <v>60</v>
      </c>
      <c r="AL1042">
        <v>180</v>
      </c>
      <c r="AY1042">
        <v>120</v>
      </c>
      <c r="AZ1042">
        <v>0.02</v>
      </c>
      <c r="BD1042">
        <v>1.3</v>
      </c>
      <c r="BG1042" t="s">
        <v>148</v>
      </c>
      <c r="BH1042" t="s">
        <v>149</v>
      </c>
      <c r="BI1042" t="s">
        <v>254</v>
      </c>
      <c r="BK1042">
        <v>9</v>
      </c>
    </row>
    <row r="1043" spans="1:63" x14ac:dyDescent="0.25">
      <c r="A1043">
        <v>2021</v>
      </c>
      <c r="B1043">
        <v>3</v>
      </c>
      <c r="C1043" s="289">
        <v>44258</v>
      </c>
      <c r="D1043">
        <v>415</v>
      </c>
      <c r="E1043">
        <v>658</v>
      </c>
      <c r="F1043">
        <v>47</v>
      </c>
      <c r="G1043" t="s">
        <v>255</v>
      </c>
      <c r="H1043" t="s">
        <v>256</v>
      </c>
      <c r="I1043" t="s">
        <v>191</v>
      </c>
      <c r="J1043">
        <v>3</v>
      </c>
      <c r="K1043">
        <v>1</v>
      </c>
      <c r="L1043">
        <v>90</v>
      </c>
      <c r="M1043">
        <v>83.7</v>
      </c>
      <c r="N1043">
        <v>96.3</v>
      </c>
      <c r="AK1043">
        <v>60</v>
      </c>
      <c r="AL1043">
        <v>180</v>
      </c>
      <c r="AY1043">
        <v>120</v>
      </c>
      <c r="AZ1043">
        <v>0.02</v>
      </c>
      <c r="BD1043">
        <v>1.3</v>
      </c>
      <c r="BG1043" t="s">
        <v>148</v>
      </c>
      <c r="BH1043" t="s">
        <v>149</v>
      </c>
      <c r="BI1043" t="s">
        <v>257</v>
      </c>
      <c r="BK1043">
        <v>9</v>
      </c>
    </row>
    <row r="1044" spans="1:63" ht="18.75" x14ac:dyDescent="0.25">
      <c r="A1044">
        <v>2021</v>
      </c>
      <c r="B1044">
        <v>3</v>
      </c>
      <c r="C1044" s="289">
        <v>44258</v>
      </c>
      <c r="D1044">
        <v>4</v>
      </c>
      <c r="E1044">
        <v>11</v>
      </c>
      <c r="F1044">
        <v>48</v>
      </c>
      <c r="G1044" t="s">
        <v>193</v>
      </c>
      <c r="H1044" t="s">
        <v>194</v>
      </c>
      <c r="I1044" t="s">
        <v>191</v>
      </c>
      <c r="J1044">
        <v>2</v>
      </c>
      <c r="K1044">
        <v>2</v>
      </c>
      <c r="L1044">
        <v>212</v>
      </c>
      <c r="M1044">
        <v>197.16</v>
      </c>
      <c r="N1044">
        <v>226.84</v>
      </c>
      <c r="O1044">
        <v>206</v>
      </c>
      <c r="P1044">
        <v>228</v>
      </c>
      <c r="Q1044">
        <v>225</v>
      </c>
      <c r="R1044">
        <v>219</v>
      </c>
      <c r="S1044">
        <v>206</v>
      </c>
      <c r="T1044">
        <v>132</v>
      </c>
      <c r="U1044">
        <v>125</v>
      </c>
      <c r="AJ1044">
        <v>216.8</v>
      </c>
      <c r="AK1044">
        <v>37</v>
      </c>
      <c r="AL1044">
        <v>195</v>
      </c>
      <c r="AM1044">
        <v>56</v>
      </c>
      <c r="AN1044">
        <v>129</v>
      </c>
      <c r="AO1044">
        <v>8</v>
      </c>
      <c r="AQ1044">
        <v>1</v>
      </c>
      <c r="AX1044">
        <v>9</v>
      </c>
      <c r="AY1044">
        <v>249</v>
      </c>
      <c r="AZ1044">
        <v>0.02</v>
      </c>
      <c r="BA1044">
        <v>3.5999999999999997E-2</v>
      </c>
      <c r="BC1044">
        <v>0</v>
      </c>
      <c r="BD1044">
        <v>1.2</v>
      </c>
      <c r="BE1044">
        <v>2</v>
      </c>
      <c r="BF1044">
        <v>54</v>
      </c>
      <c r="BG1044" t="s">
        <v>148</v>
      </c>
      <c r="BH1044" t="s">
        <v>187</v>
      </c>
      <c r="BI1044" t="s">
        <v>195</v>
      </c>
      <c r="BK1044">
        <v>9</v>
      </c>
    </row>
    <row r="1045" spans="1:63" ht="18.75" x14ac:dyDescent="0.25">
      <c r="A1045">
        <v>2021</v>
      </c>
      <c r="B1045">
        <v>3</v>
      </c>
      <c r="C1045" s="289">
        <v>44258</v>
      </c>
      <c r="D1045">
        <v>4</v>
      </c>
      <c r="E1045">
        <v>12</v>
      </c>
      <c r="F1045">
        <v>48</v>
      </c>
      <c r="G1045" t="s">
        <v>196</v>
      </c>
      <c r="H1045" t="s">
        <v>197</v>
      </c>
      <c r="I1045" t="s">
        <v>191</v>
      </c>
      <c r="J1045">
        <v>2</v>
      </c>
      <c r="K1045">
        <v>2</v>
      </c>
      <c r="L1045">
        <v>212</v>
      </c>
      <c r="M1045">
        <v>197.16</v>
      </c>
      <c r="N1045">
        <v>226.84</v>
      </c>
      <c r="O1045">
        <v>226</v>
      </c>
      <c r="P1045">
        <v>235</v>
      </c>
      <c r="Q1045">
        <v>218</v>
      </c>
      <c r="R1045">
        <v>210</v>
      </c>
      <c r="S1045">
        <v>213</v>
      </c>
      <c r="T1045">
        <v>132</v>
      </c>
      <c r="U1045">
        <v>125</v>
      </c>
      <c r="AJ1045">
        <v>220.4</v>
      </c>
      <c r="AK1045">
        <v>37</v>
      </c>
      <c r="AL1045">
        <v>195</v>
      </c>
      <c r="AM1045">
        <v>56</v>
      </c>
      <c r="AN1045">
        <v>129</v>
      </c>
      <c r="AO1045">
        <v>6</v>
      </c>
      <c r="AQ1045">
        <v>3</v>
      </c>
      <c r="AX1045">
        <v>9</v>
      </c>
      <c r="AY1045">
        <v>249</v>
      </c>
      <c r="AZ1045">
        <v>0.02</v>
      </c>
      <c r="BA1045">
        <v>3.5999999999999997E-2</v>
      </c>
      <c r="BC1045">
        <v>0</v>
      </c>
      <c r="BD1045">
        <v>1.2</v>
      </c>
      <c r="BE1045">
        <v>2</v>
      </c>
      <c r="BF1045">
        <v>54.9</v>
      </c>
      <c r="BG1045" t="s">
        <v>148</v>
      </c>
      <c r="BH1045" t="s">
        <v>187</v>
      </c>
      <c r="BI1045" t="s">
        <v>198</v>
      </c>
      <c r="BK1045">
        <v>9</v>
      </c>
    </row>
    <row r="1046" spans="1:63" ht="18.75" x14ac:dyDescent="0.25">
      <c r="A1046">
        <v>2021</v>
      </c>
      <c r="B1046">
        <v>3</v>
      </c>
      <c r="C1046" s="289">
        <v>44258</v>
      </c>
      <c r="D1046">
        <v>334</v>
      </c>
      <c r="E1046">
        <v>254</v>
      </c>
      <c r="F1046">
        <v>49</v>
      </c>
      <c r="G1046" t="s">
        <v>189</v>
      </c>
      <c r="H1046" t="s">
        <v>190</v>
      </c>
      <c r="I1046" t="s">
        <v>191</v>
      </c>
      <c r="J1046">
        <v>4</v>
      </c>
      <c r="K1046">
        <v>2</v>
      </c>
      <c r="L1046">
        <v>203</v>
      </c>
      <c r="M1046">
        <v>188.79</v>
      </c>
      <c r="N1046">
        <v>217.21</v>
      </c>
      <c r="O1046">
        <v>211</v>
      </c>
      <c r="P1046">
        <v>210</v>
      </c>
      <c r="Q1046">
        <v>209</v>
      </c>
      <c r="R1046">
        <v>218</v>
      </c>
      <c r="S1046">
        <v>207</v>
      </c>
      <c r="T1046">
        <v>135</v>
      </c>
      <c r="U1046">
        <v>130</v>
      </c>
      <c r="V1046">
        <v>208</v>
      </c>
      <c r="W1046">
        <v>196</v>
      </c>
      <c r="X1046">
        <v>204</v>
      </c>
      <c r="Y1046">
        <v>201</v>
      </c>
      <c r="Z1046">
        <v>213</v>
      </c>
      <c r="AA1046">
        <v>136</v>
      </c>
      <c r="AB1046">
        <v>139</v>
      </c>
      <c r="AJ1046">
        <v>207.7</v>
      </c>
      <c r="AK1046">
        <v>88</v>
      </c>
      <c r="AL1046">
        <v>164</v>
      </c>
      <c r="AM1046">
        <v>107</v>
      </c>
      <c r="AN1046">
        <v>135</v>
      </c>
      <c r="AO1046">
        <v>8</v>
      </c>
      <c r="AP1046">
        <v>4</v>
      </c>
      <c r="AQ1046">
        <v>10</v>
      </c>
      <c r="AX1046">
        <v>22</v>
      </c>
      <c r="AY1046">
        <v>2062</v>
      </c>
      <c r="AZ1046">
        <v>0.02</v>
      </c>
      <c r="BA1046">
        <v>1.0999999999999999E-2</v>
      </c>
      <c r="BB1046">
        <v>1</v>
      </c>
      <c r="BC1046">
        <v>0.1</v>
      </c>
      <c r="BD1046">
        <v>10.199999999999999</v>
      </c>
      <c r="BE1046">
        <v>4.5999999999999996</v>
      </c>
      <c r="BF1046">
        <v>428.3</v>
      </c>
      <c r="BG1046" t="s">
        <v>148</v>
      </c>
      <c r="BH1046" t="s">
        <v>184</v>
      </c>
      <c r="BI1046" t="s">
        <v>192</v>
      </c>
      <c r="BK1046">
        <v>9</v>
      </c>
    </row>
    <row r="1047" spans="1:63" ht="18.75" hidden="1" x14ac:dyDescent="0.25">
      <c r="A1047">
        <v>2021</v>
      </c>
      <c r="B1047">
        <v>3</v>
      </c>
      <c r="C1047" s="289">
        <v>44259</v>
      </c>
      <c r="D1047">
        <v>382</v>
      </c>
      <c r="E1047">
        <v>449</v>
      </c>
      <c r="F1047">
        <v>2</v>
      </c>
      <c r="G1047" t="s">
        <v>272</v>
      </c>
      <c r="H1047" t="s">
        <v>273</v>
      </c>
      <c r="I1047" t="s">
        <v>144</v>
      </c>
      <c r="J1047">
        <v>3</v>
      </c>
      <c r="K1047">
        <v>1</v>
      </c>
      <c r="L1047">
        <v>46</v>
      </c>
      <c r="M1047">
        <v>40.985999999999997</v>
      </c>
      <c r="N1047">
        <v>50.048000000000002</v>
      </c>
      <c r="O1047">
        <v>45</v>
      </c>
      <c r="P1047">
        <v>43</v>
      </c>
      <c r="Q1047">
        <v>41</v>
      </c>
      <c r="R1047">
        <v>43</v>
      </c>
      <c r="S1047">
        <v>43</v>
      </c>
      <c r="T1047">
        <v>89</v>
      </c>
      <c r="U1047">
        <v>91</v>
      </c>
      <c r="V1047">
        <v>44</v>
      </c>
      <c r="W1047">
        <v>42</v>
      </c>
      <c r="Y1047">
        <v>45</v>
      </c>
      <c r="Z1047">
        <v>43</v>
      </c>
      <c r="AA1047">
        <v>90</v>
      </c>
      <c r="AB1047">
        <v>90</v>
      </c>
      <c r="AJ1047">
        <v>43.2</v>
      </c>
      <c r="AK1047">
        <v>108</v>
      </c>
      <c r="AL1047">
        <v>100</v>
      </c>
      <c r="AM1047">
        <v>120</v>
      </c>
      <c r="AN1047">
        <v>90</v>
      </c>
      <c r="AO1047">
        <v>6</v>
      </c>
      <c r="AQ1047">
        <v>14</v>
      </c>
      <c r="AX1047">
        <v>20</v>
      </c>
      <c r="AY1047">
        <v>2000</v>
      </c>
      <c r="AZ1047">
        <v>1.4999999999999999E-2</v>
      </c>
      <c r="BA1047">
        <v>0.01</v>
      </c>
      <c r="BB1047">
        <v>1</v>
      </c>
      <c r="BC1047">
        <v>0.4</v>
      </c>
      <c r="BD1047">
        <v>43.5</v>
      </c>
      <c r="BE1047">
        <v>0.9</v>
      </c>
      <c r="BF1047">
        <v>86.4</v>
      </c>
      <c r="BG1047" t="s">
        <v>153</v>
      </c>
      <c r="BH1047" t="s">
        <v>154</v>
      </c>
      <c r="BI1047" t="s">
        <v>274</v>
      </c>
      <c r="BJ1047" t="s">
        <v>156</v>
      </c>
      <c r="BK1047">
        <v>9</v>
      </c>
    </row>
    <row r="1048" spans="1:63" ht="18.75" hidden="1" x14ac:dyDescent="0.25">
      <c r="A1048">
        <v>2021</v>
      </c>
      <c r="B1048">
        <v>3</v>
      </c>
      <c r="C1048" s="289">
        <v>44259</v>
      </c>
      <c r="D1048">
        <v>376</v>
      </c>
      <c r="E1048">
        <v>438</v>
      </c>
      <c r="F1048">
        <v>3</v>
      </c>
      <c r="G1048" t="s">
        <v>151</v>
      </c>
      <c r="H1048" t="s">
        <v>152</v>
      </c>
      <c r="I1048" t="s">
        <v>144</v>
      </c>
      <c r="J1048">
        <v>3</v>
      </c>
      <c r="K1048">
        <v>2</v>
      </c>
      <c r="L1048">
        <v>336</v>
      </c>
      <c r="M1048">
        <v>316.17599999999999</v>
      </c>
      <c r="N1048">
        <v>359.85599999999999</v>
      </c>
      <c r="O1048">
        <v>349</v>
      </c>
      <c r="P1048">
        <v>365</v>
      </c>
      <c r="Q1048">
        <v>349</v>
      </c>
      <c r="R1048">
        <v>352</v>
      </c>
      <c r="S1048">
        <v>343</v>
      </c>
      <c r="T1048">
        <v>131</v>
      </c>
      <c r="U1048">
        <v>132</v>
      </c>
      <c r="V1048">
        <v>348</v>
      </c>
      <c r="W1048">
        <v>343</v>
      </c>
      <c r="Y1048">
        <v>349</v>
      </c>
      <c r="Z1048">
        <v>345</v>
      </c>
      <c r="AA1048">
        <v>132</v>
      </c>
      <c r="AB1048">
        <v>132</v>
      </c>
      <c r="AJ1048">
        <v>349.2</v>
      </c>
      <c r="AK1048">
        <v>67</v>
      </c>
      <c r="AL1048">
        <v>161</v>
      </c>
      <c r="AM1048">
        <v>82</v>
      </c>
      <c r="AN1048">
        <v>132</v>
      </c>
      <c r="AO1048">
        <v>6</v>
      </c>
      <c r="AP1048">
        <v>2</v>
      </c>
      <c r="AQ1048">
        <v>4</v>
      </c>
      <c r="AR1048">
        <v>3</v>
      </c>
      <c r="AX1048">
        <v>15</v>
      </c>
      <c r="AY1048">
        <v>1383</v>
      </c>
      <c r="AZ1048">
        <v>1.4999999999999999E-2</v>
      </c>
      <c r="BA1048">
        <v>1.0999999999999999E-2</v>
      </c>
      <c r="BB1048">
        <v>1</v>
      </c>
      <c r="BC1048">
        <v>0</v>
      </c>
      <c r="BD1048">
        <v>4.0999999999999996</v>
      </c>
      <c r="BE1048">
        <v>5.2</v>
      </c>
      <c r="BF1048">
        <v>482.9</v>
      </c>
      <c r="BG1048" t="s">
        <v>153</v>
      </c>
      <c r="BH1048" t="s">
        <v>154</v>
      </c>
      <c r="BI1048" t="s">
        <v>155</v>
      </c>
      <c r="BJ1048" t="s">
        <v>156</v>
      </c>
      <c r="BK1048">
        <v>9</v>
      </c>
    </row>
    <row r="1049" spans="1:63" ht="18.75" x14ac:dyDescent="0.25">
      <c r="A1049">
        <v>2021</v>
      </c>
      <c r="B1049">
        <v>3</v>
      </c>
      <c r="C1049" s="289">
        <v>44259</v>
      </c>
      <c r="D1049">
        <v>212</v>
      </c>
      <c r="E1049">
        <v>140</v>
      </c>
      <c r="F1049">
        <v>4</v>
      </c>
      <c r="G1049" t="s">
        <v>199</v>
      </c>
      <c r="H1049" t="s">
        <v>200</v>
      </c>
      <c r="I1049" t="s">
        <v>144</v>
      </c>
      <c r="J1049">
        <v>2</v>
      </c>
      <c r="K1049">
        <v>2</v>
      </c>
      <c r="L1049">
        <v>485</v>
      </c>
      <c r="M1049">
        <v>451.05</v>
      </c>
      <c r="N1049">
        <v>518.95000000000005</v>
      </c>
      <c r="O1049">
        <v>500</v>
      </c>
      <c r="P1049">
        <v>485</v>
      </c>
      <c r="Q1049">
        <v>473</v>
      </c>
      <c r="R1049">
        <v>492</v>
      </c>
      <c r="S1049">
        <v>501</v>
      </c>
      <c r="T1049">
        <v>96</v>
      </c>
      <c r="U1049">
        <v>100</v>
      </c>
      <c r="V1049">
        <v>481</v>
      </c>
      <c r="W1049">
        <v>423</v>
      </c>
      <c r="Y1049">
        <v>468</v>
      </c>
      <c r="Z1049">
        <v>457</v>
      </c>
      <c r="AA1049">
        <v>96</v>
      </c>
      <c r="AB1049">
        <v>98</v>
      </c>
      <c r="AJ1049">
        <v>475.6</v>
      </c>
      <c r="AK1049">
        <v>60</v>
      </c>
      <c r="AL1049">
        <v>120</v>
      </c>
      <c r="AM1049">
        <v>74</v>
      </c>
      <c r="AN1049">
        <v>98</v>
      </c>
      <c r="AO1049">
        <v>4</v>
      </c>
      <c r="AQ1049">
        <v>5</v>
      </c>
      <c r="AX1049">
        <v>9</v>
      </c>
      <c r="AY1049">
        <v>1584</v>
      </c>
      <c r="AZ1049">
        <v>1.4999999999999999E-2</v>
      </c>
      <c r="BA1049">
        <v>6.0000000000000001E-3</v>
      </c>
      <c r="BB1049">
        <v>1</v>
      </c>
      <c r="BC1049">
        <v>0</v>
      </c>
      <c r="BD1049">
        <v>3.3</v>
      </c>
      <c r="BE1049">
        <v>4.3</v>
      </c>
      <c r="BF1049">
        <v>753.4</v>
      </c>
      <c r="BG1049" t="s">
        <v>148</v>
      </c>
      <c r="BH1049" t="s">
        <v>187</v>
      </c>
      <c r="BI1049" t="s">
        <v>201</v>
      </c>
      <c r="BK1049">
        <v>9</v>
      </c>
    </row>
    <row r="1050" spans="1:63" ht="18.75" x14ac:dyDescent="0.25">
      <c r="A1050">
        <v>2021</v>
      </c>
      <c r="B1050">
        <v>3</v>
      </c>
      <c r="C1050" s="289">
        <v>44259</v>
      </c>
      <c r="D1050">
        <v>212</v>
      </c>
      <c r="E1050">
        <v>178</v>
      </c>
      <c r="F1050">
        <v>4</v>
      </c>
      <c r="G1050" t="s">
        <v>202</v>
      </c>
      <c r="H1050" t="s">
        <v>203</v>
      </c>
      <c r="I1050" t="s">
        <v>144</v>
      </c>
      <c r="J1050">
        <v>2</v>
      </c>
      <c r="K1050">
        <v>2</v>
      </c>
      <c r="L1050">
        <v>50</v>
      </c>
      <c r="M1050">
        <v>46.5</v>
      </c>
      <c r="N1050">
        <v>53.5</v>
      </c>
      <c r="O1050">
        <v>58</v>
      </c>
      <c r="P1050">
        <v>53</v>
      </c>
      <c r="Q1050">
        <v>50</v>
      </c>
      <c r="R1050">
        <v>49</v>
      </c>
      <c r="S1050">
        <v>48</v>
      </c>
      <c r="T1050">
        <v>96</v>
      </c>
      <c r="U1050">
        <v>100</v>
      </c>
      <c r="V1050">
        <v>51</v>
      </c>
      <c r="W1050">
        <v>46</v>
      </c>
      <c r="Y1050">
        <v>53</v>
      </c>
      <c r="Z1050">
        <v>51</v>
      </c>
      <c r="AA1050">
        <v>96</v>
      </c>
      <c r="AB1050">
        <v>98</v>
      </c>
      <c r="AJ1050">
        <v>50.9</v>
      </c>
      <c r="AK1050">
        <v>60</v>
      </c>
      <c r="AL1050">
        <v>120</v>
      </c>
      <c r="AM1050">
        <v>74</v>
      </c>
      <c r="AN1050">
        <v>98</v>
      </c>
      <c r="AO1050">
        <v>2</v>
      </c>
      <c r="AQ1050">
        <v>13</v>
      </c>
      <c r="AX1050">
        <v>15</v>
      </c>
      <c r="AY1050">
        <v>1555</v>
      </c>
      <c r="AZ1050">
        <v>1.4999999999999999E-2</v>
      </c>
      <c r="BA1050">
        <v>0.01</v>
      </c>
      <c r="BB1050">
        <v>1</v>
      </c>
      <c r="BC1050">
        <v>0.3</v>
      </c>
      <c r="BD1050">
        <v>31.1</v>
      </c>
      <c r="BE1050">
        <v>0.8</v>
      </c>
      <c r="BF1050">
        <v>79.099999999999994</v>
      </c>
      <c r="BG1050" t="s">
        <v>148</v>
      </c>
      <c r="BH1050" t="s">
        <v>187</v>
      </c>
      <c r="BI1050" t="s">
        <v>204</v>
      </c>
      <c r="BK1050">
        <v>9</v>
      </c>
    </row>
    <row r="1051" spans="1:63" ht="18.75" x14ac:dyDescent="0.25">
      <c r="A1051">
        <v>2021</v>
      </c>
      <c r="B1051">
        <v>3</v>
      </c>
      <c r="C1051" s="289">
        <v>44259</v>
      </c>
      <c r="D1051">
        <v>377</v>
      </c>
      <c r="E1051">
        <v>439</v>
      </c>
      <c r="F1051">
        <v>5</v>
      </c>
      <c r="G1051" t="s">
        <v>146</v>
      </c>
      <c r="H1051" t="s">
        <v>147</v>
      </c>
      <c r="I1051" t="s">
        <v>144</v>
      </c>
      <c r="J1051">
        <v>4</v>
      </c>
      <c r="K1051">
        <v>1</v>
      </c>
      <c r="L1051">
        <v>343</v>
      </c>
      <c r="M1051">
        <v>308.7</v>
      </c>
      <c r="N1051">
        <v>377.3</v>
      </c>
      <c r="O1051">
        <v>345</v>
      </c>
      <c r="P1051">
        <v>365</v>
      </c>
      <c r="Q1051">
        <v>372</v>
      </c>
      <c r="R1051">
        <v>368</v>
      </c>
      <c r="S1051">
        <v>370</v>
      </c>
      <c r="T1051">
        <v>365</v>
      </c>
      <c r="U1051">
        <v>368</v>
      </c>
      <c r="V1051">
        <v>335</v>
      </c>
      <c r="W1051">
        <v>317</v>
      </c>
      <c r="Y1051">
        <v>347</v>
      </c>
      <c r="Z1051">
        <v>333</v>
      </c>
      <c r="AA1051">
        <v>348</v>
      </c>
      <c r="AB1051">
        <v>360</v>
      </c>
      <c r="AJ1051">
        <v>350.2</v>
      </c>
      <c r="AK1051">
        <v>45</v>
      </c>
      <c r="AL1051">
        <v>320</v>
      </c>
      <c r="AM1051">
        <v>40</v>
      </c>
      <c r="AN1051">
        <v>360</v>
      </c>
      <c r="AO1051">
        <v>2</v>
      </c>
      <c r="AQ1051">
        <v>12</v>
      </c>
      <c r="AX1051">
        <v>14</v>
      </c>
      <c r="AY1051">
        <v>994</v>
      </c>
      <c r="AZ1051">
        <v>1.4999999999999999E-2</v>
      </c>
      <c r="BA1051">
        <v>1.4E-2</v>
      </c>
      <c r="BB1051">
        <v>1</v>
      </c>
      <c r="BC1051">
        <v>0</v>
      </c>
      <c r="BD1051">
        <v>2.9</v>
      </c>
      <c r="BE1051">
        <v>4.9000000000000004</v>
      </c>
      <c r="BF1051">
        <v>348.1</v>
      </c>
      <c r="BG1051" t="s">
        <v>148</v>
      </c>
      <c r="BH1051" t="s">
        <v>149</v>
      </c>
      <c r="BI1051" t="s">
        <v>150</v>
      </c>
      <c r="BK1051">
        <v>9</v>
      </c>
    </row>
    <row r="1052" spans="1:63" ht="18.75" x14ac:dyDescent="0.25">
      <c r="A1052">
        <v>2021</v>
      </c>
      <c r="B1052">
        <v>3</v>
      </c>
      <c r="C1052" s="289">
        <v>44259</v>
      </c>
      <c r="D1052">
        <v>381</v>
      </c>
      <c r="E1052">
        <v>445</v>
      </c>
      <c r="F1052">
        <v>6</v>
      </c>
      <c r="G1052" t="s">
        <v>230</v>
      </c>
      <c r="H1052" t="s">
        <v>231</v>
      </c>
      <c r="I1052" t="s">
        <v>144</v>
      </c>
      <c r="J1052">
        <v>3</v>
      </c>
      <c r="K1052">
        <v>4</v>
      </c>
      <c r="L1052">
        <v>28</v>
      </c>
      <c r="M1052">
        <v>25.2</v>
      </c>
      <c r="N1052">
        <v>30.8</v>
      </c>
      <c r="O1052">
        <v>32</v>
      </c>
      <c r="P1052">
        <v>28</v>
      </c>
      <c r="Q1052">
        <v>26</v>
      </c>
      <c r="R1052">
        <v>27</v>
      </c>
      <c r="S1052">
        <v>26</v>
      </c>
      <c r="T1052">
        <v>102</v>
      </c>
      <c r="U1052">
        <v>102</v>
      </c>
      <c r="V1052">
        <v>30</v>
      </c>
      <c r="W1052">
        <v>27</v>
      </c>
      <c r="Y1052">
        <v>31</v>
      </c>
      <c r="AA1052">
        <v>99</v>
      </c>
      <c r="AB1052">
        <v>100</v>
      </c>
      <c r="AJ1052">
        <v>28.4</v>
      </c>
      <c r="AK1052">
        <v>60</v>
      </c>
      <c r="AL1052">
        <v>180</v>
      </c>
      <c r="AM1052">
        <v>107</v>
      </c>
      <c r="AN1052">
        <v>101</v>
      </c>
      <c r="AO1052">
        <v>4</v>
      </c>
      <c r="AP1052">
        <v>4</v>
      </c>
      <c r="AQ1052">
        <v>8</v>
      </c>
      <c r="AX1052">
        <v>16</v>
      </c>
      <c r="AY1052">
        <v>2016</v>
      </c>
      <c r="AZ1052">
        <v>1.4999999999999999E-2</v>
      </c>
      <c r="BA1052">
        <v>8.0000000000000002E-3</v>
      </c>
      <c r="BB1052">
        <v>1</v>
      </c>
      <c r="BC1052">
        <v>0.6</v>
      </c>
      <c r="BD1052">
        <v>72</v>
      </c>
      <c r="BE1052">
        <v>0.5</v>
      </c>
      <c r="BF1052">
        <v>57.3</v>
      </c>
      <c r="BG1052" t="s">
        <v>148</v>
      </c>
      <c r="BH1052" t="s">
        <v>149</v>
      </c>
      <c r="BI1052" t="s">
        <v>232</v>
      </c>
      <c r="BK1052">
        <v>9</v>
      </c>
    </row>
    <row r="1053" spans="1:63" ht="18.75" x14ac:dyDescent="0.25">
      <c r="A1053">
        <v>2021</v>
      </c>
      <c r="B1053">
        <v>3</v>
      </c>
      <c r="C1053" s="289">
        <v>44259</v>
      </c>
      <c r="D1053">
        <v>381</v>
      </c>
      <c r="E1053">
        <v>446</v>
      </c>
      <c r="F1053">
        <v>6</v>
      </c>
      <c r="G1053" t="s">
        <v>233</v>
      </c>
      <c r="H1053" t="s">
        <v>234</v>
      </c>
      <c r="I1053" t="s">
        <v>144</v>
      </c>
      <c r="J1053">
        <v>3</v>
      </c>
      <c r="K1053">
        <v>4</v>
      </c>
      <c r="L1053">
        <v>167</v>
      </c>
      <c r="M1053">
        <v>150.30000000000001</v>
      </c>
      <c r="N1053">
        <v>183.7</v>
      </c>
      <c r="O1053">
        <v>190</v>
      </c>
      <c r="P1053">
        <v>175</v>
      </c>
      <c r="Q1053">
        <v>179</v>
      </c>
      <c r="R1053">
        <v>163</v>
      </c>
      <c r="S1053">
        <v>157</v>
      </c>
      <c r="T1053">
        <v>102</v>
      </c>
      <c r="U1053">
        <v>102</v>
      </c>
      <c r="V1053">
        <v>173</v>
      </c>
      <c r="W1053">
        <v>168</v>
      </c>
      <c r="Y1053">
        <v>176</v>
      </c>
      <c r="AA1053">
        <v>99</v>
      </c>
      <c r="AB1053">
        <v>100</v>
      </c>
      <c r="AJ1053">
        <v>172.7</v>
      </c>
      <c r="AK1053">
        <v>60</v>
      </c>
      <c r="AL1053">
        <v>180</v>
      </c>
      <c r="AM1053">
        <v>107</v>
      </c>
      <c r="AN1053">
        <v>101</v>
      </c>
      <c r="AO1053">
        <v>4</v>
      </c>
      <c r="AP1053">
        <v>3</v>
      </c>
      <c r="AQ1053">
        <v>5</v>
      </c>
      <c r="AX1053">
        <v>12</v>
      </c>
      <c r="AY1053">
        <v>2112</v>
      </c>
      <c r="AZ1053">
        <v>1.4999999999999999E-2</v>
      </c>
      <c r="BA1053">
        <v>6.0000000000000001E-3</v>
      </c>
      <c r="BB1053">
        <v>1</v>
      </c>
      <c r="BC1053">
        <v>0.1</v>
      </c>
      <c r="BD1053">
        <v>12.6</v>
      </c>
      <c r="BE1053">
        <v>2.1</v>
      </c>
      <c r="BF1053">
        <v>364.7</v>
      </c>
      <c r="BG1053" t="s">
        <v>148</v>
      </c>
      <c r="BH1053" t="s">
        <v>149</v>
      </c>
      <c r="BI1053" t="s">
        <v>235</v>
      </c>
      <c r="BK1053">
        <v>9</v>
      </c>
    </row>
    <row r="1054" spans="1:63" ht="18.75" x14ac:dyDescent="0.25">
      <c r="A1054">
        <v>2021</v>
      </c>
      <c r="B1054">
        <v>3</v>
      </c>
      <c r="C1054" s="289">
        <v>44259</v>
      </c>
      <c r="D1054">
        <v>381</v>
      </c>
      <c r="E1054">
        <v>447</v>
      </c>
      <c r="F1054">
        <v>6</v>
      </c>
      <c r="G1054" t="s">
        <v>236</v>
      </c>
      <c r="H1054" t="s">
        <v>237</v>
      </c>
      <c r="I1054" t="s">
        <v>144</v>
      </c>
      <c r="J1054">
        <v>3</v>
      </c>
      <c r="K1054">
        <v>4</v>
      </c>
      <c r="L1054">
        <v>177</v>
      </c>
      <c r="M1054">
        <v>159.30000000000001</v>
      </c>
      <c r="N1054">
        <v>194.7</v>
      </c>
      <c r="O1054">
        <v>200</v>
      </c>
      <c r="P1054">
        <v>190</v>
      </c>
      <c r="Q1054">
        <v>189</v>
      </c>
      <c r="R1054">
        <v>166</v>
      </c>
      <c r="S1054">
        <v>172</v>
      </c>
      <c r="T1054">
        <v>102</v>
      </c>
      <c r="U1054">
        <v>102</v>
      </c>
      <c r="V1054">
        <v>165</v>
      </c>
      <c r="W1054">
        <v>159</v>
      </c>
      <c r="Y1054">
        <v>168</v>
      </c>
      <c r="AA1054">
        <v>99</v>
      </c>
      <c r="AB1054">
        <v>100</v>
      </c>
      <c r="AJ1054">
        <v>176.1</v>
      </c>
      <c r="AK1054">
        <v>60</v>
      </c>
      <c r="AL1054">
        <v>180</v>
      </c>
      <c r="AM1054">
        <v>107</v>
      </c>
      <c r="AN1054">
        <v>101</v>
      </c>
      <c r="AO1054">
        <v>6</v>
      </c>
      <c r="AQ1054">
        <v>7</v>
      </c>
      <c r="AX1054">
        <v>13</v>
      </c>
      <c r="AY1054">
        <v>2113</v>
      </c>
      <c r="AZ1054">
        <v>1.4999999999999999E-2</v>
      </c>
      <c r="BA1054">
        <v>6.0000000000000001E-3</v>
      </c>
      <c r="BB1054">
        <v>1</v>
      </c>
      <c r="BC1054">
        <v>0.1</v>
      </c>
      <c r="BD1054">
        <v>11.9</v>
      </c>
      <c r="BE1054">
        <v>2.2999999999999998</v>
      </c>
      <c r="BF1054">
        <v>372.1</v>
      </c>
      <c r="BG1054" t="s">
        <v>148</v>
      </c>
      <c r="BH1054" t="s">
        <v>149</v>
      </c>
      <c r="BI1054" t="s">
        <v>238</v>
      </c>
      <c r="BK1054">
        <v>9</v>
      </c>
    </row>
    <row r="1055" spans="1:63" ht="18.75" x14ac:dyDescent="0.25">
      <c r="A1055">
        <v>2021</v>
      </c>
      <c r="B1055">
        <v>3</v>
      </c>
      <c r="C1055" s="289">
        <v>44259</v>
      </c>
      <c r="D1055">
        <v>381</v>
      </c>
      <c r="E1055">
        <v>448</v>
      </c>
      <c r="F1055">
        <v>6</v>
      </c>
      <c r="G1055" t="s">
        <v>239</v>
      </c>
      <c r="H1055" t="s">
        <v>240</v>
      </c>
      <c r="I1055" t="s">
        <v>144</v>
      </c>
      <c r="J1055">
        <v>3</v>
      </c>
      <c r="K1055">
        <v>4</v>
      </c>
      <c r="L1055">
        <v>23</v>
      </c>
      <c r="M1055">
        <v>20.7</v>
      </c>
      <c r="N1055">
        <v>25.3</v>
      </c>
      <c r="O1055">
        <v>28</v>
      </c>
      <c r="P1055">
        <v>23</v>
      </c>
      <c r="Q1055">
        <v>24</v>
      </c>
      <c r="R1055">
        <v>23</v>
      </c>
      <c r="S1055">
        <v>23</v>
      </c>
      <c r="T1055">
        <v>102</v>
      </c>
      <c r="U1055">
        <v>102</v>
      </c>
      <c r="V1055">
        <v>23</v>
      </c>
      <c r="W1055">
        <v>22</v>
      </c>
      <c r="Y1055">
        <v>24</v>
      </c>
      <c r="AA1055">
        <v>99</v>
      </c>
      <c r="AB1055">
        <v>100</v>
      </c>
      <c r="AJ1055">
        <v>23.7</v>
      </c>
      <c r="AK1055">
        <v>60</v>
      </c>
      <c r="AL1055">
        <v>180</v>
      </c>
      <c r="AM1055">
        <v>107</v>
      </c>
      <c r="AN1055">
        <v>101</v>
      </c>
      <c r="AO1055">
        <v>3</v>
      </c>
      <c r="AQ1055">
        <v>15</v>
      </c>
      <c r="AX1055">
        <v>18</v>
      </c>
      <c r="AY1055">
        <v>2118</v>
      </c>
      <c r="AZ1055">
        <v>1.4999999999999999E-2</v>
      </c>
      <c r="BA1055">
        <v>8.0000000000000002E-3</v>
      </c>
      <c r="BB1055">
        <v>1</v>
      </c>
      <c r="BC1055">
        <v>0.8</v>
      </c>
      <c r="BD1055">
        <v>92.1</v>
      </c>
      <c r="BE1055">
        <v>0.4</v>
      </c>
      <c r="BF1055">
        <v>50.2</v>
      </c>
      <c r="BG1055" t="s">
        <v>148</v>
      </c>
      <c r="BH1055" t="s">
        <v>149</v>
      </c>
      <c r="BI1055" t="s">
        <v>241</v>
      </c>
      <c r="BK1055">
        <v>9</v>
      </c>
    </row>
    <row r="1056" spans="1:63" ht="18.75" hidden="1" x14ac:dyDescent="0.25">
      <c r="A1056">
        <v>2021</v>
      </c>
      <c r="B1056">
        <v>3</v>
      </c>
      <c r="C1056" s="289">
        <v>44259</v>
      </c>
      <c r="D1056">
        <v>190</v>
      </c>
      <c r="E1056">
        <v>342</v>
      </c>
      <c r="F1056">
        <v>7</v>
      </c>
      <c r="G1056" t="s">
        <v>337</v>
      </c>
      <c r="H1056" t="s">
        <v>338</v>
      </c>
      <c r="I1056" t="s">
        <v>144</v>
      </c>
      <c r="J1056">
        <v>3</v>
      </c>
      <c r="K1056">
        <v>2</v>
      </c>
      <c r="L1056">
        <v>567</v>
      </c>
      <c r="M1056">
        <v>533.54700000000003</v>
      </c>
      <c r="N1056">
        <v>607.25699999999995</v>
      </c>
      <c r="O1056">
        <v>600</v>
      </c>
      <c r="P1056">
        <v>614</v>
      </c>
      <c r="Q1056">
        <v>585</v>
      </c>
      <c r="R1056">
        <v>557</v>
      </c>
      <c r="S1056">
        <v>565</v>
      </c>
      <c r="T1056">
        <v>146</v>
      </c>
      <c r="U1056">
        <v>147</v>
      </c>
      <c r="V1056">
        <v>592</v>
      </c>
      <c r="W1056">
        <v>575</v>
      </c>
      <c r="AA1056">
        <v>146</v>
      </c>
      <c r="AJ1056">
        <v>584</v>
      </c>
      <c r="AK1056">
        <v>60</v>
      </c>
      <c r="AL1056">
        <v>180</v>
      </c>
      <c r="AM1056">
        <v>74</v>
      </c>
      <c r="AN1056">
        <v>146</v>
      </c>
      <c r="AO1056">
        <v>6</v>
      </c>
      <c r="AP1056">
        <v>1</v>
      </c>
      <c r="AQ1056">
        <v>6</v>
      </c>
      <c r="AX1056">
        <v>13</v>
      </c>
      <c r="AY1056">
        <v>1493</v>
      </c>
      <c r="AZ1056">
        <v>1.4999999999999999E-2</v>
      </c>
      <c r="BA1056">
        <v>8.9999999999999993E-3</v>
      </c>
      <c r="BB1056">
        <v>1</v>
      </c>
      <c r="BC1056">
        <v>0</v>
      </c>
      <c r="BD1056">
        <v>2.6</v>
      </c>
      <c r="BE1056">
        <v>7.6</v>
      </c>
      <c r="BF1056">
        <v>871.9</v>
      </c>
      <c r="BG1056" t="s">
        <v>153</v>
      </c>
      <c r="BH1056" t="s">
        <v>154</v>
      </c>
      <c r="BI1056" t="s">
        <v>339</v>
      </c>
      <c r="BJ1056" t="s">
        <v>156</v>
      </c>
      <c r="BK1056">
        <v>9</v>
      </c>
    </row>
    <row r="1057" spans="1:63" ht="18.75" hidden="1" x14ac:dyDescent="0.25">
      <c r="A1057">
        <v>2021</v>
      </c>
      <c r="B1057">
        <v>3</v>
      </c>
      <c r="C1057" s="289">
        <v>44259</v>
      </c>
      <c r="D1057">
        <v>137</v>
      </c>
      <c r="E1057">
        <v>273</v>
      </c>
      <c r="F1057">
        <v>8</v>
      </c>
      <c r="G1057" t="s">
        <v>242</v>
      </c>
      <c r="H1057" t="s">
        <v>243</v>
      </c>
      <c r="I1057" t="s">
        <v>144</v>
      </c>
      <c r="J1057">
        <v>3</v>
      </c>
      <c r="K1057">
        <v>2</v>
      </c>
      <c r="L1057">
        <v>564</v>
      </c>
      <c r="M1057">
        <v>524.52</v>
      </c>
      <c r="N1057">
        <v>603.48</v>
      </c>
      <c r="O1057">
        <v>600</v>
      </c>
      <c r="P1057">
        <v>525</v>
      </c>
      <c r="Q1057">
        <v>598</v>
      </c>
      <c r="R1057">
        <v>589</v>
      </c>
      <c r="S1057">
        <v>581</v>
      </c>
      <c r="T1057">
        <v>147</v>
      </c>
      <c r="U1057">
        <v>152</v>
      </c>
      <c r="V1057">
        <v>583</v>
      </c>
      <c r="W1057">
        <v>557</v>
      </c>
      <c r="Z1057">
        <v>574</v>
      </c>
      <c r="AA1057">
        <v>157</v>
      </c>
      <c r="AB1057">
        <v>145</v>
      </c>
      <c r="AJ1057">
        <v>575.9</v>
      </c>
      <c r="AK1057">
        <v>93</v>
      </c>
      <c r="AL1057">
        <v>116</v>
      </c>
      <c r="AM1057">
        <v>72</v>
      </c>
      <c r="AN1057">
        <v>150</v>
      </c>
      <c r="AO1057">
        <v>5</v>
      </c>
      <c r="AQ1057">
        <v>4</v>
      </c>
      <c r="AS1057">
        <v>1</v>
      </c>
      <c r="AX1057">
        <v>9</v>
      </c>
      <c r="AY1057">
        <v>1449</v>
      </c>
      <c r="AZ1057">
        <v>1.4999999999999999E-2</v>
      </c>
      <c r="BA1057">
        <v>6.0000000000000001E-3</v>
      </c>
      <c r="BB1057">
        <v>1</v>
      </c>
      <c r="BC1057">
        <v>0</v>
      </c>
      <c r="BD1057">
        <v>2.6</v>
      </c>
      <c r="BE1057">
        <v>5.2</v>
      </c>
      <c r="BF1057">
        <v>834.5</v>
      </c>
      <c r="BG1057" t="s">
        <v>145</v>
      </c>
      <c r="BK1057">
        <v>9</v>
      </c>
    </row>
    <row r="1058" spans="1:63" ht="18.75" hidden="1" x14ac:dyDescent="0.25">
      <c r="A1058">
        <v>2021</v>
      </c>
      <c r="B1058">
        <v>3</v>
      </c>
      <c r="C1058" s="289">
        <v>44259</v>
      </c>
      <c r="D1058">
        <v>56</v>
      </c>
      <c r="E1058">
        <v>134</v>
      </c>
      <c r="F1058">
        <v>25</v>
      </c>
      <c r="G1058" t="s">
        <v>430</v>
      </c>
      <c r="H1058" t="s">
        <v>431</v>
      </c>
      <c r="I1058" t="s">
        <v>183</v>
      </c>
      <c r="J1058">
        <v>12</v>
      </c>
      <c r="K1058">
        <v>1</v>
      </c>
      <c r="L1058">
        <v>9.9145833329999995</v>
      </c>
      <c r="M1058">
        <v>9.2205624999999998</v>
      </c>
      <c r="N1058">
        <v>10.60860417</v>
      </c>
      <c r="P1058">
        <v>12</v>
      </c>
      <c r="Q1058">
        <v>11</v>
      </c>
      <c r="T1058">
        <v>116</v>
      </c>
      <c r="AJ1058">
        <v>11.3</v>
      </c>
      <c r="AK1058">
        <v>429</v>
      </c>
      <c r="AL1058">
        <v>101</v>
      </c>
      <c r="AM1058">
        <v>372</v>
      </c>
      <c r="AN1058">
        <v>116</v>
      </c>
      <c r="AQ1058">
        <v>12</v>
      </c>
      <c r="AX1058">
        <v>12</v>
      </c>
      <c r="AY1058">
        <v>1712</v>
      </c>
      <c r="AZ1058">
        <v>0.02</v>
      </c>
      <c r="BA1058">
        <v>7.0000000000000001E-3</v>
      </c>
      <c r="BB1058">
        <v>1</v>
      </c>
      <c r="BC1058">
        <v>1.2</v>
      </c>
      <c r="BD1058">
        <v>172.7</v>
      </c>
      <c r="BE1058">
        <v>0.1</v>
      </c>
      <c r="BF1058">
        <v>19.3</v>
      </c>
      <c r="BG1058" t="s">
        <v>432</v>
      </c>
      <c r="BH1058" t="s">
        <v>433</v>
      </c>
      <c r="BK1058">
        <v>9</v>
      </c>
    </row>
    <row r="1059" spans="1:63" x14ac:dyDescent="0.25">
      <c r="A1059">
        <v>2021</v>
      </c>
      <c r="B1059">
        <v>3</v>
      </c>
      <c r="C1059" s="289">
        <v>44259</v>
      </c>
      <c r="D1059">
        <v>4</v>
      </c>
      <c r="E1059">
        <v>11</v>
      </c>
      <c r="F1059">
        <v>48</v>
      </c>
      <c r="G1059" t="s">
        <v>193</v>
      </c>
      <c r="H1059" t="s">
        <v>194</v>
      </c>
      <c r="I1059" t="s">
        <v>191</v>
      </c>
      <c r="J1059">
        <v>2</v>
      </c>
      <c r="K1059">
        <v>2</v>
      </c>
      <c r="L1059">
        <v>212</v>
      </c>
      <c r="M1059">
        <v>197.16</v>
      </c>
      <c r="N1059">
        <v>226.84</v>
      </c>
      <c r="AK1059">
        <v>37</v>
      </c>
      <c r="AL1059">
        <v>195</v>
      </c>
      <c r="AY1059">
        <v>144</v>
      </c>
      <c r="AZ1059">
        <v>0.02</v>
      </c>
      <c r="BD1059">
        <v>0.7</v>
      </c>
      <c r="BG1059" t="s">
        <v>148</v>
      </c>
      <c r="BH1059" t="s">
        <v>187</v>
      </c>
      <c r="BI1059" t="s">
        <v>195</v>
      </c>
      <c r="BK1059">
        <v>9</v>
      </c>
    </row>
    <row r="1060" spans="1:63" x14ac:dyDescent="0.25">
      <c r="A1060">
        <v>2021</v>
      </c>
      <c r="B1060">
        <v>3</v>
      </c>
      <c r="C1060" s="289">
        <v>44259</v>
      </c>
      <c r="D1060">
        <v>4</v>
      </c>
      <c r="E1060">
        <v>12</v>
      </c>
      <c r="F1060">
        <v>48</v>
      </c>
      <c r="G1060" t="s">
        <v>196</v>
      </c>
      <c r="H1060" t="s">
        <v>197</v>
      </c>
      <c r="I1060" t="s">
        <v>191</v>
      </c>
      <c r="J1060">
        <v>2</v>
      </c>
      <c r="K1060">
        <v>2</v>
      </c>
      <c r="L1060">
        <v>212</v>
      </c>
      <c r="M1060">
        <v>197.16</v>
      </c>
      <c r="N1060">
        <v>226.84</v>
      </c>
      <c r="AK1060">
        <v>37</v>
      </c>
      <c r="AL1060">
        <v>195</v>
      </c>
      <c r="AY1060">
        <v>144</v>
      </c>
      <c r="AZ1060">
        <v>0.02</v>
      </c>
      <c r="BD1060">
        <v>0.7</v>
      </c>
      <c r="BG1060" t="s">
        <v>148</v>
      </c>
      <c r="BH1060" t="s">
        <v>187</v>
      </c>
      <c r="BI1060" t="s">
        <v>198</v>
      </c>
      <c r="BK1060">
        <v>9</v>
      </c>
    </row>
    <row r="1061" spans="1:63" ht="18.75" x14ac:dyDescent="0.25">
      <c r="A1061">
        <v>2021</v>
      </c>
      <c r="B1061">
        <v>3</v>
      </c>
      <c r="C1061" s="289">
        <v>44259</v>
      </c>
      <c r="D1061">
        <v>334</v>
      </c>
      <c r="E1061">
        <v>254</v>
      </c>
      <c r="F1061">
        <v>49</v>
      </c>
      <c r="G1061" t="s">
        <v>189</v>
      </c>
      <c r="H1061" t="s">
        <v>190</v>
      </c>
      <c r="I1061" t="s">
        <v>191</v>
      </c>
      <c r="J1061">
        <v>4</v>
      </c>
      <c r="K1061">
        <v>2</v>
      </c>
      <c r="L1061">
        <v>203</v>
      </c>
      <c r="M1061">
        <v>188.79</v>
      </c>
      <c r="N1061">
        <v>217.21</v>
      </c>
      <c r="O1061">
        <v>215</v>
      </c>
      <c r="P1061">
        <v>219</v>
      </c>
      <c r="Q1061">
        <v>205</v>
      </c>
      <c r="R1061">
        <v>200</v>
      </c>
      <c r="S1061">
        <v>208</v>
      </c>
      <c r="T1061">
        <v>135</v>
      </c>
      <c r="U1061">
        <v>135</v>
      </c>
      <c r="V1061">
        <v>209</v>
      </c>
      <c r="W1061">
        <v>212</v>
      </c>
      <c r="Z1061">
        <v>212</v>
      </c>
      <c r="AA1061">
        <v>135</v>
      </c>
      <c r="AB1061">
        <v>135</v>
      </c>
      <c r="AJ1061">
        <v>210</v>
      </c>
      <c r="AK1061">
        <v>88</v>
      </c>
      <c r="AL1061">
        <v>164</v>
      </c>
      <c r="AM1061">
        <v>107</v>
      </c>
      <c r="AN1061">
        <v>135</v>
      </c>
      <c r="AO1061">
        <v>5</v>
      </c>
      <c r="AQ1061">
        <v>4</v>
      </c>
      <c r="AS1061">
        <v>1</v>
      </c>
      <c r="AX1061">
        <v>10</v>
      </c>
      <c r="AY1061">
        <v>1210</v>
      </c>
      <c r="AZ1061">
        <v>0.02</v>
      </c>
      <c r="BA1061">
        <v>8.0000000000000002E-3</v>
      </c>
      <c r="BB1061">
        <v>1</v>
      </c>
      <c r="BC1061">
        <v>0</v>
      </c>
      <c r="BD1061">
        <v>6</v>
      </c>
      <c r="BE1061">
        <v>2.1</v>
      </c>
      <c r="BF1061">
        <v>254.1</v>
      </c>
      <c r="BG1061" t="s">
        <v>148</v>
      </c>
      <c r="BH1061" t="s">
        <v>184</v>
      </c>
      <c r="BI1061" t="s">
        <v>192</v>
      </c>
      <c r="BK1061">
        <v>9</v>
      </c>
    </row>
    <row r="1062" spans="1:63" ht="18.75" hidden="1" x14ac:dyDescent="0.25">
      <c r="A1062">
        <v>2021</v>
      </c>
      <c r="B1062">
        <v>3</v>
      </c>
      <c r="C1062" s="289">
        <v>44262</v>
      </c>
      <c r="D1062">
        <v>382</v>
      </c>
      <c r="E1062">
        <v>449</v>
      </c>
      <c r="F1062">
        <v>2</v>
      </c>
      <c r="G1062" t="s">
        <v>272</v>
      </c>
      <c r="H1062" t="s">
        <v>273</v>
      </c>
      <c r="I1062" t="s">
        <v>144</v>
      </c>
      <c r="J1062">
        <v>3</v>
      </c>
      <c r="K1062">
        <v>1</v>
      </c>
      <c r="L1062">
        <v>46</v>
      </c>
      <c r="M1062">
        <v>40.985999999999997</v>
      </c>
      <c r="N1062">
        <v>50.048000000000002</v>
      </c>
      <c r="P1062">
        <v>42</v>
      </c>
      <c r="Q1062">
        <v>45</v>
      </c>
      <c r="R1062">
        <v>46</v>
      </c>
      <c r="S1062">
        <v>42</v>
      </c>
      <c r="T1062">
        <v>89</v>
      </c>
      <c r="U1062">
        <v>89</v>
      </c>
      <c r="V1062">
        <v>45</v>
      </c>
      <c r="W1062">
        <v>43</v>
      </c>
      <c r="X1062">
        <v>42</v>
      </c>
      <c r="Y1062">
        <v>42</v>
      </c>
      <c r="Z1062">
        <v>43</v>
      </c>
      <c r="AA1062">
        <v>89</v>
      </c>
      <c r="AB1062">
        <v>85</v>
      </c>
      <c r="AJ1062">
        <v>43.3</v>
      </c>
      <c r="AK1062">
        <v>108</v>
      </c>
      <c r="AL1062">
        <v>100</v>
      </c>
      <c r="AM1062">
        <v>123</v>
      </c>
      <c r="AN1062">
        <v>88</v>
      </c>
      <c r="AO1062">
        <v>12</v>
      </c>
      <c r="AP1062">
        <v>8</v>
      </c>
      <c r="AQ1062">
        <v>13</v>
      </c>
      <c r="AX1062">
        <v>33</v>
      </c>
      <c r="AY1062">
        <v>3813</v>
      </c>
      <c r="AZ1062">
        <v>1.4999999999999999E-2</v>
      </c>
      <c r="BA1062">
        <v>8.9999999999999993E-3</v>
      </c>
      <c r="BB1062">
        <v>1</v>
      </c>
      <c r="BC1062">
        <v>0.7</v>
      </c>
      <c r="BD1062">
        <v>82.9</v>
      </c>
      <c r="BE1062">
        <v>1.4</v>
      </c>
      <c r="BF1062">
        <v>165.1</v>
      </c>
      <c r="BG1062" t="s">
        <v>153</v>
      </c>
      <c r="BH1062" t="s">
        <v>154</v>
      </c>
      <c r="BI1062" t="s">
        <v>274</v>
      </c>
      <c r="BJ1062" t="s">
        <v>156</v>
      </c>
      <c r="BK1062">
        <v>9</v>
      </c>
    </row>
    <row r="1063" spans="1:63" ht="18.75" hidden="1" x14ac:dyDescent="0.25">
      <c r="A1063">
        <v>2021</v>
      </c>
      <c r="B1063">
        <v>3</v>
      </c>
      <c r="C1063" s="289">
        <v>44262</v>
      </c>
      <c r="D1063">
        <v>376</v>
      </c>
      <c r="E1063">
        <v>438</v>
      </c>
      <c r="F1063">
        <v>3</v>
      </c>
      <c r="G1063" t="s">
        <v>151</v>
      </c>
      <c r="H1063" t="s">
        <v>152</v>
      </c>
      <c r="I1063" t="s">
        <v>144</v>
      </c>
      <c r="J1063">
        <v>3</v>
      </c>
      <c r="K1063">
        <v>2</v>
      </c>
      <c r="L1063">
        <v>336</v>
      </c>
      <c r="M1063">
        <v>316.17599999999999</v>
      </c>
      <c r="N1063">
        <v>359.85599999999999</v>
      </c>
      <c r="P1063">
        <v>325</v>
      </c>
      <c r="Q1063">
        <v>336</v>
      </c>
      <c r="R1063">
        <v>326</v>
      </c>
      <c r="S1063">
        <v>341</v>
      </c>
      <c r="T1063">
        <v>131</v>
      </c>
      <c r="U1063">
        <v>128</v>
      </c>
      <c r="V1063">
        <v>387</v>
      </c>
      <c r="W1063">
        <v>357</v>
      </c>
      <c r="X1063">
        <v>351</v>
      </c>
      <c r="Y1063">
        <v>343</v>
      </c>
      <c r="Z1063">
        <v>347</v>
      </c>
      <c r="AA1063">
        <v>131</v>
      </c>
      <c r="AB1063">
        <v>135</v>
      </c>
      <c r="AJ1063">
        <v>345.9</v>
      </c>
      <c r="AK1063">
        <v>67</v>
      </c>
      <c r="AL1063">
        <v>161</v>
      </c>
      <c r="AM1063">
        <v>82</v>
      </c>
      <c r="AN1063">
        <v>131</v>
      </c>
      <c r="AO1063">
        <v>8</v>
      </c>
      <c r="AP1063">
        <v>5</v>
      </c>
      <c r="AQ1063">
        <v>5</v>
      </c>
      <c r="AX1063">
        <v>18</v>
      </c>
      <c r="AY1063">
        <v>2442</v>
      </c>
      <c r="AZ1063">
        <v>1.4999999999999999E-2</v>
      </c>
      <c r="BA1063">
        <v>7.0000000000000001E-3</v>
      </c>
      <c r="BB1063">
        <v>1</v>
      </c>
      <c r="BC1063">
        <v>0.1</v>
      </c>
      <c r="BD1063">
        <v>7.3</v>
      </c>
      <c r="BE1063">
        <v>6.2</v>
      </c>
      <c r="BF1063">
        <v>844.7</v>
      </c>
      <c r="BG1063" t="s">
        <v>153</v>
      </c>
      <c r="BH1063" t="s">
        <v>154</v>
      </c>
      <c r="BI1063" t="s">
        <v>155</v>
      </c>
      <c r="BJ1063" t="s">
        <v>156</v>
      </c>
      <c r="BK1063">
        <v>9</v>
      </c>
    </row>
    <row r="1064" spans="1:63" ht="18.75" x14ac:dyDescent="0.25">
      <c r="A1064">
        <v>2021</v>
      </c>
      <c r="B1064">
        <v>3</v>
      </c>
      <c r="C1064" s="289">
        <v>44262</v>
      </c>
      <c r="D1064">
        <v>212</v>
      </c>
      <c r="E1064">
        <v>140</v>
      </c>
      <c r="F1064">
        <v>4</v>
      </c>
      <c r="G1064" t="s">
        <v>199</v>
      </c>
      <c r="H1064" t="s">
        <v>200</v>
      </c>
      <c r="I1064" t="s">
        <v>144</v>
      </c>
      <c r="J1064">
        <v>2</v>
      </c>
      <c r="K1064">
        <v>2</v>
      </c>
      <c r="L1064">
        <v>485</v>
      </c>
      <c r="M1064">
        <v>451.05</v>
      </c>
      <c r="N1064">
        <v>518.95000000000005</v>
      </c>
      <c r="P1064">
        <v>482</v>
      </c>
      <c r="Q1064">
        <v>564</v>
      </c>
      <c r="R1064">
        <v>492</v>
      </c>
      <c r="T1064">
        <v>100</v>
      </c>
      <c r="AJ1064">
        <v>512.70000000000005</v>
      </c>
      <c r="AK1064">
        <v>60</v>
      </c>
      <c r="AL1064">
        <v>120</v>
      </c>
      <c r="AM1064">
        <v>72</v>
      </c>
      <c r="AN1064">
        <v>100</v>
      </c>
      <c r="AO1064">
        <v>4</v>
      </c>
      <c r="AP1064">
        <v>3</v>
      </c>
      <c r="AQ1064">
        <v>2</v>
      </c>
      <c r="AX1064">
        <v>9</v>
      </c>
      <c r="AY1064">
        <v>527</v>
      </c>
      <c r="AZ1064">
        <v>1.4999999999999999E-2</v>
      </c>
      <c r="BA1064">
        <v>1.7000000000000001E-2</v>
      </c>
      <c r="BC1064">
        <v>0</v>
      </c>
      <c r="BD1064">
        <v>1.1000000000000001</v>
      </c>
      <c r="BE1064">
        <v>4.5999999999999996</v>
      </c>
      <c r="BF1064">
        <v>270.2</v>
      </c>
      <c r="BG1064" t="s">
        <v>148</v>
      </c>
      <c r="BH1064" t="s">
        <v>187</v>
      </c>
      <c r="BI1064" t="s">
        <v>201</v>
      </c>
      <c r="BK1064">
        <v>9</v>
      </c>
    </row>
    <row r="1065" spans="1:63" ht="18.75" x14ac:dyDescent="0.25">
      <c r="A1065">
        <v>2021</v>
      </c>
      <c r="B1065">
        <v>3</v>
      </c>
      <c r="C1065" s="289">
        <v>44262</v>
      </c>
      <c r="D1065">
        <v>212</v>
      </c>
      <c r="E1065">
        <v>178</v>
      </c>
      <c r="F1065">
        <v>4</v>
      </c>
      <c r="G1065" t="s">
        <v>202</v>
      </c>
      <c r="H1065" t="s">
        <v>203</v>
      </c>
      <c r="I1065" t="s">
        <v>144</v>
      </c>
      <c r="J1065">
        <v>2</v>
      </c>
      <c r="K1065">
        <v>2</v>
      </c>
      <c r="L1065">
        <v>50</v>
      </c>
      <c r="M1065">
        <v>46.5</v>
      </c>
      <c r="N1065">
        <v>53.5</v>
      </c>
      <c r="P1065">
        <v>51</v>
      </c>
      <c r="Q1065">
        <v>61</v>
      </c>
      <c r="R1065">
        <v>49</v>
      </c>
      <c r="T1065">
        <v>100</v>
      </c>
      <c r="AJ1065">
        <v>53.7</v>
      </c>
      <c r="AK1065">
        <v>60</v>
      </c>
      <c r="AL1065">
        <v>120</v>
      </c>
      <c r="AM1065">
        <v>72</v>
      </c>
      <c r="AN1065">
        <v>100</v>
      </c>
      <c r="AO1065">
        <v>6</v>
      </c>
      <c r="AP1065">
        <v>8</v>
      </c>
      <c r="AQ1065">
        <v>6</v>
      </c>
      <c r="AX1065">
        <v>20</v>
      </c>
      <c r="AY1065">
        <v>650</v>
      </c>
      <c r="AZ1065">
        <v>1.4999999999999999E-2</v>
      </c>
      <c r="BA1065">
        <v>3.1E-2</v>
      </c>
      <c r="BC1065">
        <v>0.4</v>
      </c>
      <c r="BD1065">
        <v>13</v>
      </c>
      <c r="BE1065">
        <v>1.1000000000000001</v>
      </c>
      <c r="BF1065">
        <v>34.9</v>
      </c>
      <c r="BG1065" t="s">
        <v>148</v>
      </c>
      <c r="BH1065" t="s">
        <v>187</v>
      </c>
      <c r="BI1065" t="s">
        <v>204</v>
      </c>
      <c r="BK1065">
        <v>9</v>
      </c>
    </row>
    <row r="1066" spans="1:63" ht="18.75" hidden="1" x14ac:dyDescent="0.25">
      <c r="A1066">
        <v>2021</v>
      </c>
      <c r="B1066">
        <v>3</v>
      </c>
      <c r="C1066" s="289">
        <v>44262</v>
      </c>
      <c r="D1066">
        <v>419</v>
      </c>
      <c r="E1066">
        <v>670</v>
      </c>
      <c r="F1066">
        <v>4</v>
      </c>
      <c r="G1066" t="s">
        <v>434</v>
      </c>
      <c r="H1066" t="s">
        <v>435</v>
      </c>
      <c r="I1066" t="s">
        <v>144</v>
      </c>
      <c r="J1066">
        <v>4</v>
      </c>
      <c r="K1066">
        <v>2</v>
      </c>
      <c r="L1066">
        <v>298</v>
      </c>
      <c r="M1066">
        <v>280.41800000000001</v>
      </c>
      <c r="N1066">
        <v>319.15800000000002</v>
      </c>
      <c r="Y1066">
        <v>330</v>
      </c>
      <c r="Z1066">
        <v>314</v>
      </c>
      <c r="AB1066">
        <v>133</v>
      </c>
      <c r="AJ1066">
        <v>322</v>
      </c>
      <c r="AK1066">
        <v>96</v>
      </c>
      <c r="AL1066">
        <v>150</v>
      </c>
      <c r="AM1066">
        <v>108</v>
      </c>
      <c r="AN1066">
        <v>133</v>
      </c>
      <c r="AO1066">
        <v>4</v>
      </c>
      <c r="AQ1066">
        <v>3</v>
      </c>
      <c r="AX1066">
        <v>7</v>
      </c>
      <c r="AY1066">
        <v>7</v>
      </c>
      <c r="AZ1066">
        <v>1.4999999999999999E-2</v>
      </c>
      <c r="BA1066">
        <v>1</v>
      </c>
      <c r="BC1066">
        <v>0</v>
      </c>
      <c r="BD1066">
        <v>0</v>
      </c>
      <c r="BE1066">
        <v>2.2999999999999998</v>
      </c>
      <c r="BF1066">
        <v>2.2999999999999998</v>
      </c>
      <c r="BG1066" t="s">
        <v>153</v>
      </c>
      <c r="BH1066" t="s">
        <v>154</v>
      </c>
      <c r="BI1066" t="s">
        <v>436</v>
      </c>
      <c r="BJ1066" t="s">
        <v>156</v>
      </c>
      <c r="BK1066">
        <v>9</v>
      </c>
    </row>
    <row r="1067" spans="1:63" ht="18.75" x14ac:dyDescent="0.25">
      <c r="A1067">
        <v>2021</v>
      </c>
      <c r="B1067">
        <v>3</v>
      </c>
      <c r="C1067" s="289">
        <v>44262</v>
      </c>
      <c r="D1067">
        <v>377</v>
      </c>
      <c r="E1067">
        <v>439</v>
      </c>
      <c r="F1067">
        <v>5</v>
      </c>
      <c r="G1067" t="s">
        <v>146</v>
      </c>
      <c r="H1067" t="s">
        <v>147</v>
      </c>
      <c r="I1067" t="s">
        <v>144</v>
      </c>
      <c r="J1067">
        <v>4</v>
      </c>
      <c r="K1067">
        <v>1</v>
      </c>
      <c r="L1067">
        <v>343</v>
      </c>
      <c r="M1067">
        <v>308.7</v>
      </c>
      <c r="N1067">
        <v>377.3</v>
      </c>
      <c r="P1067">
        <v>328</v>
      </c>
      <c r="Q1067">
        <v>342</v>
      </c>
      <c r="R1067">
        <v>335</v>
      </c>
      <c r="S1067">
        <v>342</v>
      </c>
      <c r="T1067">
        <v>240</v>
      </c>
      <c r="U1067">
        <v>241</v>
      </c>
      <c r="V1067">
        <v>338</v>
      </c>
      <c r="X1067">
        <v>355</v>
      </c>
      <c r="Y1067">
        <v>360</v>
      </c>
      <c r="Z1067">
        <v>371</v>
      </c>
      <c r="AA1067">
        <v>350</v>
      </c>
      <c r="AB1067">
        <v>365</v>
      </c>
      <c r="AJ1067">
        <v>346.4</v>
      </c>
      <c r="AK1067">
        <v>45</v>
      </c>
      <c r="AL1067">
        <v>320</v>
      </c>
      <c r="AM1067">
        <v>48</v>
      </c>
      <c r="AN1067">
        <v>299</v>
      </c>
      <c r="AO1067">
        <v>8</v>
      </c>
      <c r="AP1067">
        <v>2</v>
      </c>
      <c r="AQ1067">
        <v>5</v>
      </c>
      <c r="AX1067">
        <v>15</v>
      </c>
      <c r="AY1067">
        <v>855</v>
      </c>
      <c r="AZ1067">
        <v>1.4999999999999999E-2</v>
      </c>
      <c r="BA1067">
        <v>1.7999999999999999E-2</v>
      </c>
      <c r="BC1067">
        <v>0</v>
      </c>
      <c r="BD1067">
        <v>2.5</v>
      </c>
      <c r="BE1067">
        <v>5.2</v>
      </c>
      <c r="BF1067">
        <v>296.2</v>
      </c>
      <c r="BG1067" t="s">
        <v>148</v>
      </c>
      <c r="BH1067" t="s">
        <v>149</v>
      </c>
      <c r="BI1067" t="s">
        <v>150</v>
      </c>
      <c r="BK1067">
        <v>9</v>
      </c>
    </row>
    <row r="1068" spans="1:63" ht="18.75" x14ac:dyDescent="0.25">
      <c r="A1068">
        <v>2021</v>
      </c>
      <c r="B1068">
        <v>3</v>
      </c>
      <c r="C1068" s="289">
        <v>44262</v>
      </c>
      <c r="D1068">
        <v>34</v>
      </c>
      <c r="E1068">
        <v>99</v>
      </c>
      <c r="F1068">
        <v>6</v>
      </c>
      <c r="G1068" t="s">
        <v>299</v>
      </c>
      <c r="H1068" t="s">
        <v>300</v>
      </c>
      <c r="I1068" t="s">
        <v>144</v>
      </c>
      <c r="J1068">
        <v>4</v>
      </c>
      <c r="K1068">
        <v>6</v>
      </c>
      <c r="L1068">
        <v>20</v>
      </c>
      <c r="M1068">
        <v>18.600000000000001</v>
      </c>
      <c r="N1068">
        <v>21.4</v>
      </c>
      <c r="R1068">
        <v>20</v>
      </c>
      <c r="V1068">
        <v>20</v>
      </c>
      <c r="W1068">
        <v>21</v>
      </c>
      <c r="X1068">
        <v>20</v>
      </c>
      <c r="Y1068">
        <v>20</v>
      </c>
      <c r="Z1068">
        <v>21</v>
      </c>
      <c r="AA1068">
        <v>105</v>
      </c>
      <c r="AB1068">
        <v>103</v>
      </c>
      <c r="AJ1068">
        <v>20.2</v>
      </c>
      <c r="AK1068">
        <v>140</v>
      </c>
      <c r="AL1068">
        <v>103</v>
      </c>
      <c r="AM1068">
        <v>138</v>
      </c>
      <c r="AN1068">
        <v>104</v>
      </c>
      <c r="AO1068">
        <v>8</v>
      </c>
      <c r="AP1068">
        <v>7</v>
      </c>
      <c r="AQ1068">
        <v>7</v>
      </c>
      <c r="AS1068">
        <v>1</v>
      </c>
      <c r="AX1068">
        <v>23</v>
      </c>
      <c r="AY1068">
        <v>1535</v>
      </c>
      <c r="AZ1068">
        <v>1.4999999999999999E-2</v>
      </c>
      <c r="BA1068">
        <v>1.4999999999999999E-2</v>
      </c>
      <c r="BB1068">
        <v>1</v>
      </c>
      <c r="BC1068">
        <v>1.2</v>
      </c>
      <c r="BD1068">
        <v>76.8</v>
      </c>
      <c r="BE1068">
        <v>0.5</v>
      </c>
      <c r="BF1068">
        <v>31</v>
      </c>
      <c r="BG1068" t="s">
        <v>148</v>
      </c>
      <c r="BH1068" t="s">
        <v>149</v>
      </c>
      <c r="BI1068" t="s">
        <v>301</v>
      </c>
      <c r="BK1068">
        <v>9</v>
      </c>
    </row>
    <row r="1069" spans="1:63" ht="18.75" x14ac:dyDescent="0.25">
      <c r="A1069">
        <v>2021</v>
      </c>
      <c r="B1069">
        <v>3</v>
      </c>
      <c r="C1069" s="289">
        <v>44262</v>
      </c>
      <c r="D1069">
        <v>34</v>
      </c>
      <c r="E1069">
        <v>100</v>
      </c>
      <c r="F1069">
        <v>6</v>
      </c>
      <c r="G1069" t="s">
        <v>302</v>
      </c>
      <c r="H1069" t="s">
        <v>303</v>
      </c>
      <c r="I1069" t="s">
        <v>144</v>
      </c>
      <c r="J1069">
        <v>4</v>
      </c>
      <c r="K1069">
        <v>6</v>
      </c>
      <c r="L1069">
        <v>20</v>
      </c>
      <c r="M1069">
        <v>18.600000000000001</v>
      </c>
      <c r="N1069">
        <v>21.4</v>
      </c>
      <c r="R1069">
        <v>20</v>
      </c>
      <c r="V1069">
        <v>20</v>
      </c>
      <c r="W1069">
        <v>21</v>
      </c>
      <c r="X1069">
        <v>20</v>
      </c>
      <c r="Y1069">
        <v>20</v>
      </c>
      <c r="Z1069">
        <v>21</v>
      </c>
      <c r="AA1069">
        <v>105</v>
      </c>
      <c r="AB1069">
        <v>103</v>
      </c>
      <c r="AJ1069">
        <v>20.2</v>
      </c>
      <c r="AK1069">
        <v>140</v>
      </c>
      <c r="AL1069">
        <v>103</v>
      </c>
      <c r="AM1069">
        <v>138</v>
      </c>
      <c r="AN1069">
        <v>104</v>
      </c>
      <c r="AO1069">
        <v>8</v>
      </c>
      <c r="AP1069">
        <v>7</v>
      </c>
      <c r="AQ1069">
        <v>7</v>
      </c>
      <c r="AS1069">
        <v>1</v>
      </c>
      <c r="AX1069">
        <v>23</v>
      </c>
      <c r="AY1069">
        <v>1535</v>
      </c>
      <c r="AZ1069">
        <v>1.4999999999999999E-2</v>
      </c>
      <c r="BA1069">
        <v>1.4999999999999999E-2</v>
      </c>
      <c r="BB1069">
        <v>1</v>
      </c>
      <c r="BC1069">
        <v>1.2</v>
      </c>
      <c r="BD1069">
        <v>76.8</v>
      </c>
      <c r="BE1069">
        <v>0.5</v>
      </c>
      <c r="BF1069">
        <v>31</v>
      </c>
      <c r="BG1069" t="s">
        <v>148</v>
      </c>
      <c r="BH1069" t="s">
        <v>149</v>
      </c>
      <c r="BI1069" t="s">
        <v>304</v>
      </c>
      <c r="BK1069">
        <v>9</v>
      </c>
    </row>
    <row r="1070" spans="1:63" ht="18.75" x14ac:dyDescent="0.25">
      <c r="A1070">
        <v>2021</v>
      </c>
      <c r="B1070">
        <v>3</v>
      </c>
      <c r="C1070" s="289">
        <v>44262</v>
      </c>
      <c r="D1070">
        <v>34</v>
      </c>
      <c r="E1070">
        <v>101</v>
      </c>
      <c r="F1070">
        <v>6</v>
      </c>
      <c r="G1070" t="s">
        <v>305</v>
      </c>
      <c r="H1070" t="s">
        <v>306</v>
      </c>
      <c r="I1070" t="s">
        <v>144</v>
      </c>
      <c r="J1070">
        <v>4</v>
      </c>
      <c r="K1070">
        <v>6</v>
      </c>
      <c r="L1070">
        <v>20</v>
      </c>
      <c r="M1070">
        <v>18.600000000000001</v>
      </c>
      <c r="N1070">
        <v>21.4</v>
      </c>
      <c r="R1070">
        <v>20</v>
      </c>
      <c r="V1070">
        <v>20</v>
      </c>
      <c r="W1070">
        <v>21</v>
      </c>
      <c r="X1070">
        <v>20</v>
      </c>
      <c r="Y1070">
        <v>20</v>
      </c>
      <c r="Z1070">
        <v>21</v>
      </c>
      <c r="AA1070">
        <v>105</v>
      </c>
      <c r="AB1070">
        <v>103</v>
      </c>
      <c r="AJ1070">
        <v>20.2</v>
      </c>
      <c r="AK1070">
        <v>140</v>
      </c>
      <c r="AL1070">
        <v>103</v>
      </c>
      <c r="AM1070">
        <v>138</v>
      </c>
      <c r="AN1070">
        <v>104</v>
      </c>
      <c r="AO1070">
        <v>8</v>
      </c>
      <c r="AP1070">
        <v>7</v>
      </c>
      <c r="AQ1070">
        <v>7</v>
      </c>
      <c r="AS1070">
        <v>1</v>
      </c>
      <c r="AX1070">
        <v>23</v>
      </c>
      <c r="AY1070">
        <v>1535</v>
      </c>
      <c r="AZ1070">
        <v>1.4999999999999999E-2</v>
      </c>
      <c r="BA1070">
        <v>1.4999999999999999E-2</v>
      </c>
      <c r="BB1070">
        <v>1</v>
      </c>
      <c r="BC1070">
        <v>1.2</v>
      </c>
      <c r="BD1070">
        <v>76.8</v>
      </c>
      <c r="BE1070">
        <v>0.5</v>
      </c>
      <c r="BF1070">
        <v>31</v>
      </c>
      <c r="BG1070" t="s">
        <v>148</v>
      </c>
      <c r="BH1070" t="s">
        <v>149</v>
      </c>
      <c r="BI1070" t="s">
        <v>307</v>
      </c>
      <c r="BK1070">
        <v>9</v>
      </c>
    </row>
    <row r="1071" spans="1:63" ht="18.75" x14ac:dyDescent="0.25">
      <c r="A1071">
        <v>2021</v>
      </c>
      <c r="B1071">
        <v>3</v>
      </c>
      <c r="C1071" s="289">
        <v>44262</v>
      </c>
      <c r="D1071">
        <v>34</v>
      </c>
      <c r="E1071">
        <v>102</v>
      </c>
      <c r="F1071">
        <v>6</v>
      </c>
      <c r="G1071" t="s">
        <v>308</v>
      </c>
      <c r="H1071" t="s">
        <v>309</v>
      </c>
      <c r="I1071" t="s">
        <v>144</v>
      </c>
      <c r="J1071">
        <v>4</v>
      </c>
      <c r="K1071">
        <v>6</v>
      </c>
      <c r="L1071">
        <v>20</v>
      </c>
      <c r="M1071">
        <v>18.600000000000001</v>
      </c>
      <c r="N1071">
        <v>21.4</v>
      </c>
      <c r="R1071">
        <v>20</v>
      </c>
      <c r="V1071">
        <v>20</v>
      </c>
      <c r="W1071">
        <v>21</v>
      </c>
      <c r="X1071">
        <v>20</v>
      </c>
      <c r="Y1071">
        <v>20</v>
      </c>
      <c r="Z1071">
        <v>21</v>
      </c>
      <c r="AA1071">
        <v>105</v>
      </c>
      <c r="AB1071">
        <v>103</v>
      </c>
      <c r="AJ1071">
        <v>20.2</v>
      </c>
      <c r="AK1071">
        <v>140</v>
      </c>
      <c r="AL1071">
        <v>103</v>
      </c>
      <c r="AM1071">
        <v>138</v>
      </c>
      <c r="AN1071">
        <v>104</v>
      </c>
      <c r="AO1071">
        <v>8</v>
      </c>
      <c r="AP1071">
        <v>7</v>
      </c>
      <c r="AQ1071">
        <v>7</v>
      </c>
      <c r="AS1071">
        <v>1</v>
      </c>
      <c r="AX1071">
        <v>23</v>
      </c>
      <c r="AY1071">
        <v>1535</v>
      </c>
      <c r="AZ1071">
        <v>1.4999999999999999E-2</v>
      </c>
      <c r="BA1071">
        <v>1.4999999999999999E-2</v>
      </c>
      <c r="BB1071">
        <v>1</v>
      </c>
      <c r="BC1071">
        <v>1.2</v>
      </c>
      <c r="BD1071">
        <v>76.8</v>
      </c>
      <c r="BE1071">
        <v>0.5</v>
      </c>
      <c r="BF1071">
        <v>31</v>
      </c>
      <c r="BG1071" t="s">
        <v>148</v>
      </c>
      <c r="BH1071" t="s">
        <v>149</v>
      </c>
      <c r="BI1071" t="s">
        <v>310</v>
      </c>
      <c r="BK1071">
        <v>9</v>
      </c>
    </row>
    <row r="1072" spans="1:63" ht="18.75" x14ac:dyDescent="0.25">
      <c r="A1072">
        <v>2021</v>
      </c>
      <c r="B1072">
        <v>3</v>
      </c>
      <c r="C1072" s="289">
        <v>44262</v>
      </c>
      <c r="D1072">
        <v>34</v>
      </c>
      <c r="E1072">
        <v>103</v>
      </c>
      <c r="F1072">
        <v>6</v>
      </c>
      <c r="G1072" t="s">
        <v>311</v>
      </c>
      <c r="H1072" t="s">
        <v>312</v>
      </c>
      <c r="I1072" t="s">
        <v>144</v>
      </c>
      <c r="J1072">
        <v>4</v>
      </c>
      <c r="K1072">
        <v>6</v>
      </c>
      <c r="L1072">
        <v>89</v>
      </c>
      <c r="M1072">
        <v>82.77</v>
      </c>
      <c r="N1072">
        <v>95.23</v>
      </c>
      <c r="R1072">
        <v>92</v>
      </c>
      <c r="V1072">
        <v>78</v>
      </c>
      <c r="W1072">
        <v>90</v>
      </c>
      <c r="X1072">
        <v>85</v>
      </c>
      <c r="Y1072">
        <v>86</v>
      </c>
      <c r="Z1072">
        <v>88</v>
      </c>
      <c r="AA1072">
        <v>105</v>
      </c>
      <c r="AB1072">
        <v>103</v>
      </c>
      <c r="AJ1072">
        <v>86.2</v>
      </c>
      <c r="AK1072">
        <v>140</v>
      </c>
      <c r="AL1072">
        <v>103</v>
      </c>
      <c r="AM1072">
        <v>138</v>
      </c>
      <c r="AN1072">
        <v>104</v>
      </c>
      <c r="AO1072">
        <v>5</v>
      </c>
      <c r="AP1072">
        <v>3</v>
      </c>
      <c r="AQ1072">
        <v>12</v>
      </c>
      <c r="AS1072">
        <v>1</v>
      </c>
      <c r="AX1072">
        <v>21</v>
      </c>
      <c r="AY1072">
        <v>1533</v>
      </c>
      <c r="AZ1072">
        <v>1.4999999999999999E-2</v>
      </c>
      <c r="BA1072">
        <v>1.4E-2</v>
      </c>
      <c r="BB1072">
        <v>1</v>
      </c>
      <c r="BC1072">
        <v>0.2</v>
      </c>
      <c r="BD1072">
        <v>17.2</v>
      </c>
      <c r="BE1072">
        <v>1.8</v>
      </c>
      <c r="BF1072">
        <v>132.1</v>
      </c>
      <c r="BG1072" t="s">
        <v>148</v>
      </c>
      <c r="BH1072" t="s">
        <v>149</v>
      </c>
      <c r="BI1072" t="s">
        <v>313</v>
      </c>
      <c r="BK1072">
        <v>9</v>
      </c>
    </row>
    <row r="1073" spans="1:63" ht="18.75" x14ac:dyDescent="0.25">
      <c r="A1073">
        <v>2021</v>
      </c>
      <c r="B1073">
        <v>3</v>
      </c>
      <c r="C1073" s="289">
        <v>44262</v>
      </c>
      <c r="D1073">
        <v>34</v>
      </c>
      <c r="E1073">
        <v>104</v>
      </c>
      <c r="F1073">
        <v>6</v>
      </c>
      <c r="G1073" t="s">
        <v>314</v>
      </c>
      <c r="H1073" t="s">
        <v>315</v>
      </c>
      <c r="I1073" t="s">
        <v>144</v>
      </c>
      <c r="J1073">
        <v>4</v>
      </c>
      <c r="K1073">
        <v>6</v>
      </c>
      <c r="L1073">
        <v>89</v>
      </c>
      <c r="M1073">
        <v>82.77</v>
      </c>
      <c r="N1073">
        <v>95.23</v>
      </c>
      <c r="R1073">
        <v>92</v>
      </c>
      <c r="V1073">
        <v>78</v>
      </c>
      <c r="W1073">
        <v>90</v>
      </c>
      <c r="X1073">
        <v>85</v>
      </c>
      <c r="Y1073">
        <v>86</v>
      </c>
      <c r="Z1073">
        <v>88</v>
      </c>
      <c r="AA1073">
        <v>105</v>
      </c>
      <c r="AB1073">
        <v>103</v>
      </c>
      <c r="AJ1073">
        <v>86.2</v>
      </c>
      <c r="AK1073">
        <v>140</v>
      </c>
      <c r="AL1073">
        <v>103</v>
      </c>
      <c r="AM1073">
        <v>138</v>
      </c>
      <c r="AN1073">
        <v>104</v>
      </c>
      <c r="AO1073">
        <v>5</v>
      </c>
      <c r="AP1073">
        <v>3</v>
      </c>
      <c r="AQ1073">
        <v>12</v>
      </c>
      <c r="AS1073">
        <v>1</v>
      </c>
      <c r="AX1073">
        <v>21</v>
      </c>
      <c r="AY1073">
        <v>1533</v>
      </c>
      <c r="AZ1073">
        <v>1.4999999999999999E-2</v>
      </c>
      <c r="BA1073">
        <v>1.4E-2</v>
      </c>
      <c r="BB1073">
        <v>1</v>
      </c>
      <c r="BC1073">
        <v>0.2</v>
      </c>
      <c r="BD1073">
        <v>17.2</v>
      </c>
      <c r="BE1073">
        <v>1.8</v>
      </c>
      <c r="BF1073">
        <v>132.1</v>
      </c>
      <c r="BG1073" t="s">
        <v>148</v>
      </c>
      <c r="BH1073" t="s">
        <v>149</v>
      </c>
      <c r="BI1073" t="s">
        <v>316</v>
      </c>
      <c r="BK1073">
        <v>9</v>
      </c>
    </row>
    <row r="1074" spans="1:63" x14ac:dyDescent="0.25">
      <c r="A1074">
        <v>2021</v>
      </c>
      <c r="B1074">
        <v>3</v>
      </c>
      <c r="C1074" s="289">
        <v>44262</v>
      </c>
      <c r="D1074">
        <v>381</v>
      </c>
      <c r="E1074">
        <v>445</v>
      </c>
      <c r="F1074">
        <v>6</v>
      </c>
      <c r="G1074" t="s">
        <v>230</v>
      </c>
      <c r="H1074" t="s">
        <v>231</v>
      </c>
      <c r="I1074" t="s">
        <v>144</v>
      </c>
      <c r="J1074">
        <v>3</v>
      </c>
      <c r="K1074">
        <v>4</v>
      </c>
      <c r="L1074">
        <v>28</v>
      </c>
      <c r="M1074">
        <v>25.2</v>
      </c>
      <c r="N1074">
        <v>30.8</v>
      </c>
      <c r="AK1074">
        <v>60</v>
      </c>
      <c r="AL1074">
        <v>180</v>
      </c>
      <c r="AO1074">
        <v>2</v>
      </c>
      <c r="AP1074">
        <v>1</v>
      </c>
      <c r="AQ1074">
        <v>1</v>
      </c>
      <c r="AX1074">
        <v>4</v>
      </c>
      <c r="AY1074">
        <v>120</v>
      </c>
      <c r="AZ1074">
        <v>1.4999999999999999E-2</v>
      </c>
      <c r="BA1074">
        <v>3.3000000000000002E-2</v>
      </c>
      <c r="BC1074">
        <v>0.1</v>
      </c>
      <c r="BD1074">
        <v>4.3</v>
      </c>
      <c r="BG1074" t="s">
        <v>148</v>
      </c>
      <c r="BH1074" t="s">
        <v>149</v>
      </c>
      <c r="BI1074" t="s">
        <v>232</v>
      </c>
      <c r="BK1074">
        <v>9</v>
      </c>
    </row>
    <row r="1075" spans="1:63" x14ac:dyDescent="0.25">
      <c r="A1075">
        <v>2021</v>
      </c>
      <c r="B1075">
        <v>3</v>
      </c>
      <c r="C1075" s="289">
        <v>44262</v>
      </c>
      <c r="D1075">
        <v>381</v>
      </c>
      <c r="E1075">
        <v>446</v>
      </c>
      <c r="F1075">
        <v>6</v>
      </c>
      <c r="G1075" t="s">
        <v>233</v>
      </c>
      <c r="H1075" t="s">
        <v>234</v>
      </c>
      <c r="I1075" t="s">
        <v>144</v>
      </c>
      <c r="J1075">
        <v>3</v>
      </c>
      <c r="K1075">
        <v>4</v>
      </c>
      <c r="L1075">
        <v>167</v>
      </c>
      <c r="M1075">
        <v>150.30000000000001</v>
      </c>
      <c r="N1075">
        <v>183.7</v>
      </c>
      <c r="AK1075">
        <v>60</v>
      </c>
      <c r="AL1075">
        <v>180</v>
      </c>
      <c r="AO1075">
        <v>4</v>
      </c>
      <c r="AP1075">
        <v>1</v>
      </c>
      <c r="AQ1075">
        <v>2</v>
      </c>
      <c r="AX1075">
        <v>7</v>
      </c>
      <c r="AY1075">
        <v>127</v>
      </c>
      <c r="AZ1075">
        <v>1.4999999999999999E-2</v>
      </c>
      <c r="BA1075">
        <v>5.5E-2</v>
      </c>
      <c r="BC1075">
        <v>0</v>
      </c>
      <c r="BD1075">
        <v>0.8</v>
      </c>
      <c r="BG1075" t="s">
        <v>148</v>
      </c>
      <c r="BH1075" t="s">
        <v>149</v>
      </c>
      <c r="BI1075" t="s">
        <v>235</v>
      </c>
      <c r="BK1075">
        <v>9</v>
      </c>
    </row>
    <row r="1076" spans="1:63" x14ac:dyDescent="0.25">
      <c r="A1076">
        <v>2021</v>
      </c>
      <c r="B1076">
        <v>3</v>
      </c>
      <c r="C1076" s="289">
        <v>44262</v>
      </c>
      <c r="D1076">
        <v>381</v>
      </c>
      <c r="E1076">
        <v>447</v>
      </c>
      <c r="F1076">
        <v>6</v>
      </c>
      <c r="G1076" t="s">
        <v>236</v>
      </c>
      <c r="H1076" t="s">
        <v>237</v>
      </c>
      <c r="I1076" t="s">
        <v>144</v>
      </c>
      <c r="J1076">
        <v>3</v>
      </c>
      <c r="K1076">
        <v>4</v>
      </c>
      <c r="L1076">
        <v>177</v>
      </c>
      <c r="M1076">
        <v>159.30000000000001</v>
      </c>
      <c r="N1076">
        <v>194.7</v>
      </c>
      <c r="AK1076">
        <v>60</v>
      </c>
      <c r="AL1076">
        <v>180</v>
      </c>
      <c r="AO1076">
        <v>2</v>
      </c>
      <c r="AP1076">
        <v>4</v>
      </c>
      <c r="AQ1076">
        <v>2</v>
      </c>
      <c r="AX1076">
        <v>8</v>
      </c>
      <c r="AY1076">
        <v>108</v>
      </c>
      <c r="AZ1076">
        <v>1.4999999999999999E-2</v>
      </c>
      <c r="BA1076">
        <v>7.3999999999999996E-2</v>
      </c>
      <c r="BC1076">
        <v>0</v>
      </c>
      <c r="BD1076">
        <v>0.6</v>
      </c>
      <c r="BG1076" t="s">
        <v>148</v>
      </c>
      <c r="BH1076" t="s">
        <v>149</v>
      </c>
      <c r="BI1076" t="s">
        <v>238</v>
      </c>
      <c r="BK1076">
        <v>9</v>
      </c>
    </row>
    <row r="1077" spans="1:63" x14ac:dyDescent="0.25">
      <c r="A1077">
        <v>2021</v>
      </c>
      <c r="B1077">
        <v>3</v>
      </c>
      <c r="C1077" s="289">
        <v>44262</v>
      </c>
      <c r="D1077">
        <v>381</v>
      </c>
      <c r="E1077">
        <v>448</v>
      </c>
      <c r="F1077">
        <v>6</v>
      </c>
      <c r="G1077" t="s">
        <v>239</v>
      </c>
      <c r="H1077" t="s">
        <v>240</v>
      </c>
      <c r="I1077" t="s">
        <v>144</v>
      </c>
      <c r="J1077">
        <v>3</v>
      </c>
      <c r="K1077">
        <v>4</v>
      </c>
      <c r="L1077">
        <v>23</v>
      </c>
      <c r="M1077">
        <v>20.7</v>
      </c>
      <c r="N1077">
        <v>25.3</v>
      </c>
      <c r="AK1077">
        <v>60</v>
      </c>
      <c r="AL1077">
        <v>180</v>
      </c>
      <c r="AO1077">
        <v>6</v>
      </c>
      <c r="AP1077">
        <v>2</v>
      </c>
      <c r="AX1077">
        <v>8</v>
      </c>
      <c r="AY1077">
        <v>108</v>
      </c>
      <c r="AZ1077">
        <v>1.4999999999999999E-2</v>
      </c>
      <c r="BA1077">
        <v>7.3999999999999996E-2</v>
      </c>
      <c r="BC1077">
        <v>0.3</v>
      </c>
      <c r="BD1077">
        <v>4.7</v>
      </c>
      <c r="BG1077" t="s">
        <v>148</v>
      </c>
      <c r="BH1077" t="s">
        <v>149</v>
      </c>
      <c r="BI1077" t="s">
        <v>241</v>
      </c>
      <c r="BK1077">
        <v>9</v>
      </c>
    </row>
    <row r="1078" spans="1:63" hidden="1" x14ac:dyDescent="0.25">
      <c r="A1078">
        <v>2021</v>
      </c>
      <c r="B1078">
        <v>3</v>
      </c>
      <c r="C1078" s="289">
        <v>44262</v>
      </c>
      <c r="D1078">
        <v>190</v>
      </c>
      <c r="E1078">
        <v>342</v>
      </c>
      <c r="F1078">
        <v>7</v>
      </c>
      <c r="G1078" t="s">
        <v>337</v>
      </c>
      <c r="H1078" t="s">
        <v>338</v>
      </c>
      <c r="I1078" t="s">
        <v>144</v>
      </c>
      <c r="J1078">
        <v>3</v>
      </c>
      <c r="K1078">
        <v>2</v>
      </c>
      <c r="L1078">
        <v>567</v>
      </c>
      <c r="M1078">
        <v>533.54700000000003</v>
      </c>
      <c r="N1078">
        <v>607.25699999999995</v>
      </c>
      <c r="AK1078">
        <v>60</v>
      </c>
      <c r="AL1078">
        <v>180</v>
      </c>
      <c r="AO1078">
        <v>3</v>
      </c>
      <c r="AP1078">
        <v>4</v>
      </c>
      <c r="AQ1078">
        <v>3</v>
      </c>
      <c r="AX1078">
        <v>10</v>
      </c>
      <c r="AY1078">
        <v>40</v>
      </c>
      <c r="AZ1078">
        <v>1.4999999999999999E-2</v>
      </c>
      <c r="BA1078">
        <v>0.25</v>
      </c>
      <c r="BC1078">
        <v>0</v>
      </c>
      <c r="BD1078">
        <v>0.1</v>
      </c>
      <c r="BG1078" t="s">
        <v>153</v>
      </c>
      <c r="BH1078" t="s">
        <v>154</v>
      </c>
      <c r="BI1078" t="s">
        <v>339</v>
      </c>
      <c r="BJ1078" t="s">
        <v>156</v>
      </c>
      <c r="BK1078">
        <v>9</v>
      </c>
    </row>
    <row r="1079" spans="1:63" ht="18.75" hidden="1" x14ac:dyDescent="0.25">
      <c r="A1079">
        <v>2021</v>
      </c>
      <c r="B1079">
        <v>3</v>
      </c>
      <c r="C1079" s="289">
        <v>44262</v>
      </c>
      <c r="D1079">
        <v>375</v>
      </c>
      <c r="E1079">
        <v>437</v>
      </c>
      <c r="F1079">
        <v>7</v>
      </c>
      <c r="G1079" t="s">
        <v>349</v>
      </c>
      <c r="H1079" t="s">
        <v>350</v>
      </c>
      <c r="I1079" t="s">
        <v>144</v>
      </c>
      <c r="J1079">
        <v>4</v>
      </c>
      <c r="K1079">
        <v>2</v>
      </c>
      <c r="L1079">
        <v>168</v>
      </c>
      <c r="M1079">
        <v>158.08799999999999</v>
      </c>
      <c r="N1079">
        <v>179.928</v>
      </c>
      <c r="Q1079">
        <v>183</v>
      </c>
      <c r="R1079">
        <v>174</v>
      </c>
      <c r="S1079">
        <v>171</v>
      </c>
      <c r="U1079">
        <v>109</v>
      </c>
      <c r="V1079">
        <v>192</v>
      </c>
      <c r="W1079">
        <v>179</v>
      </c>
      <c r="X1079">
        <v>171</v>
      </c>
      <c r="Y1079">
        <v>178</v>
      </c>
      <c r="Z1079">
        <v>168</v>
      </c>
      <c r="AA1079">
        <v>109</v>
      </c>
      <c r="AB1079">
        <v>105</v>
      </c>
      <c r="AJ1079">
        <v>177</v>
      </c>
      <c r="AK1079">
        <v>120</v>
      </c>
      <c r="AL1079">
        <v>120</v>
      </c>
      <c r="AM1079">
        <v>134</v>
      </c>
      <c r="AN1079">
        <v>108</v>
      </c>
      <c r="AO1079">
        <v>3</v>
      </c>
      <c r="AQ1079">
        <v>2</v>
      </c>
      <c r="AX1079">
        <v>5</v>
      </c>
      <c r="AY1079">
        <v>1305</v>
      </c>
      <c r="AZ1079">
        <v>1.4999999999999999E-2</v>
      </c>
      <c r="BA1079">
        <v>4.0000000000000001E-3</v>
      </c>
      <c r="BB1079">
        <v>1</v>
      </c>
      <c r="BC1079">
        <v>0</v>
      </c>
      <c r="BD1079">
        <v>7.8</v>
      </c>
      <c r="BE1079">
        <v>0.9</v>
      </c>
      <c r="BF1079">
        <v>231</v>
      </c>
      <c r="BG1079" t="s">
        <v>153</v>
      </c>
      <c r="BH1079" t="s">
        <v>154</v>
      </c>
      <c r="BI1079" t="s">
        <v>351</v>
      </c>
      <c r="BJ1079" t="s">
        <v>156</v>
      </c>
      <c r="BK1079">
        <v>9</v>
      </c>
    </row>
    <row r="1080" spans="1:63" ht="18.75" hidden="1" x14ac:dyDescent="0.25">
      <c r="A1080">
        <v>2021</v>
      </c>
      <c r="B1080">
        <v>3</v>
      </c>
      <c r="C1080" s="289">
        <v>44262</v>
      </c>
      <c r="D1080">
        <v>137</v>
      </c>
      <c r="E1080">
        <v>273</v>
      </c>
      <c r="F1080">
        <v>8</v>
      </c>
      <c r="G1080" t="s">
        <v>242</v>
      </c>
      <c r="H1080" t="s">
        <v>243</v>
      </c>
      <c r="I1080" t="s">
        <v>144</v>
      </c>
      <c r="J1080">
        <v>3</v>
      </c>
      <c r="K1080">
        <v>2</v>
      </c>
      <c r="L1080">
        <v>564</v>
      </c>
      <c r="M1080">
        <v>524.52</v>
      </c>
      <c r="N1080">
        <v>603.48</v>
      </c>
      <c r="P1080">
        <v>586</v>
      </c>
      <c r="Q1080">
        <v>563</v>
      </c>
      <c r="R1080">
        <v>584</v>
      </c>
      <c r="S1080">
        <v>562</v>
      </c>
      <c r="T1080">
        <v>161</v>
      </c>
      <c r="U1080">
        <v>158</v>
      </c>
      <c r="V1080">
        <v>611</v>
      </c>
      <c r="W1080">
        <v>600</v>
      </c>
      <c r="X1080">
        <v>593</v>
      </c>
      <c r="Y1080">
        <v>597</v>
      </c>
      <c r="Z1080">
        <v>602</v>
      </c>
      <c r="AA1080">
        <v>139</v>
      </c>
      <c r="AB1080">
        <v>136</v>
      </c>
      <c r="AJ1080">
        <v>588.70000000000005</v>
      </c>
      <c r="AK1080">
        <v>93</v>
      </c>
      <c r="AL1080">
        <v>116</v>
      </c>
      <c r="AM1080">
        <v>73</v>
      </c>
      <c r="AN1080">
        <v>149</v>
      </c>
      <c r="AO1080">
        <v>6</v>
      </c>
      <c r="AP1080">
        <v>1</v>
      </c>
      <c r="AQ1080">
        <v>4</v>
      </c>
      <c r="AS1080">
        <v>3</v>
      </c>
      <c r="AX1080">
        <v>14</v>
      </c>
      <c r="AY1080">
        <v>1298</v>
      </c>
      <c r="AZ1080">
        <v>1.4999999999999999E-2</v>
      </c>
      <c r="BA1080">
        <v>1.0999999999999999E-2</v>
      </c>
      <c r="BB1080">
        <v>1</v>
      </c>
      <c r="BC1080">
        <v>0</v>
      </c>
      <c r="BD1080">
        <v>2.2999999999999998</v>
      </c>
      <c r="BE1080">
        <v>8.1999999999999993</v>
      </c>
      <c r="BF1080">
        <v>764.1</v>
      </c>
      <c r="BG1080" t="s">
        <v>145</v>
      </c>
      <c r="BK1080">
        <v>9</v>
      </c>
    </row>
    <row r="1081" spans="1:63" ht="18.75" hidden="1" x14ac:dyDescent="0.25">
      <c r="A1081">
        <v>2021</v>
      </c>
      <c r="B1081">
        <v>3</v>
      </c>
      <c r="C1081" s="289">
        <v>44262</v>
      </c>
      <c r="D1081">
        <v>56</v>
      </c>
      <c r="E1081">
        <v>134</v>
      </c>
      <c r="F1081">
        <v>25</v>
      </c>
      <c r="G1081" t="s">
        <v>430</v>
      </c>
      <c r="H1081" t="s">
        <v>431</v>
      </c>
      <c r="I1081" t="s">
        <v>183</v>
      </c>
      <c r="J1081">
        <v>12</v>
      </c>
      <c r="K1081">
        <v>1</v>
      </c>
      <c r="L1081">
        <v>9.9145833329999995</v>
      </c>
      <c r="M1081">
        <v>9.2205624999999998</v>
      </c>
      <c r="N1081">
        <v>10.60860417</v>
      </c>
      <c r="W1081">
        <v>14</v>
      </c>
      <c r="X1081">
        <v>11</v>
      </c>
      <c r="Y1081">
        <v>9</v>
      </c>
      <c r="Z1081">
        <v>10</v>
      </c>
      <c r="AB1081">
        <v>104</v>
      </c>
      <c r="AJ1081">
        <v>10.8</v>
      </c>
      <c r="AK1081">
        <v>429</v>
      </c>
      <c r="AL1081">
        <v>101</v>
      </c>
      <c r="AM1081">
        <v>415</v>
      </c>
      <c r="AN1081">
        <v>104</v>
      </c>
      <c r="AO1081">
        <v>10</v>
      </c>
      <c r="AQ1081">
        <v>8</v>
      </c>
      <c r="AX1081">
        <v>18</v>
      </c>
      <c r="AY1081">
        <v>2718</v>
      </c>
      <c r="AZ1081">
        <v>0.02</v>
      </c>
      <c r="BA1081">
        <v>7.0000000000000001E-3</v>
      </c>
      <c r="BB1081">
        <v>1</v>
      </c>
      <c r="BC1081">
        <v>1.8</v>
      </c>
      <c r="BD1081">
        <v>274.10000000000002</v>
      </c>
      <c r="BE1081">
        <v>0.2</v>
      </c>
      <c r="BF1081">
        <v>29.4</v>
      </c>
      <c r="BG1081" t="s">
        <v>432</v>
      </c>
      <c r="BH1081" t="s">
        <v>433</v>
      </c>
      <c r="BK1081">
        <v>9</v>
      </c>
    </row>
    <row r="1082" spans="1:63" ht="18.75" x14ac:dyDescent="0.25">
      <c r="A1082">
        <v>2021</v>
      </c>
      <c r="B1082">
        <v>3</v>
      </c>
      <c r="C1082" s="289">
        <v>44262</v>
      </c>
      <c r="D1082">
        <v>159</v>
      </c>
      <c r="E1082">
        <v>299</v>
      </c>
      <c r="F1082">
        <v>28</v>
      </c>
      <c r="G1082" t="s">
        <v>181</v>
      </c>
      <c r="H1082" t="s">
        <v>182</v>
      </c>
      <c r="I1082" t="s">
        <v>183</v>
      </c>
      <c r="J1082">
        <v>3</v>
      </c>
      <c r="K1082">
        <v>2</v>
      </c>
      <c r="L1082">
        <v>115</v>
      </c>
      <c r="M1082">
        <v>106.95</v>
      </c>
      <c r="N1082">
        <v>123.05</v>
      </c>
      <c r="Q1082">
        <v>121</v>
      </c>
      <c r="R1082">
        <v>118</v>
      </c>
      <c r="S1082">
        <v>115</v>
      </c>
      <c r="U1082">
        <v>104</v>
      </c>
      <c r="AJ1082">
        <v>118</v>
      </c>
      <c r="AK1082">
        <v>70</v>
      </c>
      <c r="AL1082">
        <v>154</v>
      </c>
      <c r="AM1082">
        <v>104</v>
      </c>
      <c r="AN1082">
        <v>104</v>
      </c>
      <c r="AO1082">
        <v>3</v>
      </c>
      <c r="AP1082">
        <v>1</v>
      </c>
      <c r="AQ1082">
        <v>1</v>
      </c>
      <c r="AX1082">
        <v>5</v>
      </c>
      <c r="AY1082">
        <v>605</v>
      </c>
      <c r="AZ1082">
        <v>0.02</v>
      </c>
      <c r="BA1082">
        <v>8.0000000000000002E-3</v>
      </c>
      <c r="BB1082">
        <v>1</v>
      </c>
      <c r="BC1082">
        <v>0</v>
      </c>
      <c r="BD1082">
        <v>5.3</v>
      </c>
      <c r="BE1082">
        <v>0.6</v>
      </c>
      <c r="BF1082">
        <v>71.400000000000006</v>
      </c>
      <c r="BG1082" t="s">
        <v>148</v>
      </c>
      <c r="BH1082" t="s">
        <v>184</v>
      </c>
      <c r="BK1082">
        <v>9</v>
      </c>
    </row>
    <row r="1083" spans="1:63" ht="18.75" x14ac:dyDescent="0.25">
      <c r="A1083">
        <v>2021</v>
      </c>
      <c r="B1083">
        <v>3</v>
      </c>
      <c r="C1083" s="289">
        <v>44262</v>
      </c>
      <c r="D1083">
        <v>53</v>
      </c>
      <c r="E1083">
        <v>131</v>
      </c>
      <c r="F1083">
        <v>30</v>
      </c>
      <c r="G1083" t="s">
        <v>185</v>
      </c>
      <c r="H1083" t="s">
        <v>186</v>
      </c>
      <c r="I1083" t="s">
        <v>159</v>
      </c>
      <c r="J1083">
        <v>25</v>
      </c>
      <c r="K1083">
        <v>1</v>
      </c>
      <c r="L1083">
        <v>10</v>
      </c>
      <c r="M1083">
        <v>9.3000000000000007</v>
      </c>
      <c r="N1083">
        <v>10.7</v>
      </c>
      <c r="W1083">
        <v>10</v>
      </c>
      <c r="X1083">
        <v>10</v>
      </c>
      <c r="Y1083">
        <v>10</v>
      </c>
      <c r="Z1083">
        <v>10</v>
      </c>
      <c r="AB1083">
        <v>87</v>
      </c>
      <c r="AJ1083">
        <v>9.9</v>
      </c>
      <c r="AK1083">
        <v>772</v>
      </c>
      <c r="AL1083">
        <v>117</v>
      </c>
      <c r="AM1083">
        <v>1034</v>
      </c>
      <c r="AN1083">
        <v>87</v>
      </c>
      <c r="AO1083">
        <v>10</v>
      </c>
      <c r="AQ1083">
        <v>6</v>
      </c>
      <c r="AX1083">
        <v>16</v>
      </c>
      <c r="AY1083">
        <v>5616</v>
      </c>
      <c r="AZ1083">
        <v>0.02</v>
      </c>
      <c r="BA1083">
        <v>3.0000000000000001E-3</v>
      </c>
      <c r="BB1083">
        <v>1</v>
      </c>
      <c r="BC1083">
        <v>1.6</v>
      </c>
      <c r="BD1083">
        <v>561.6</v>
      </c>
      <c r="BE1083">
        <v>0.2</v>
      </c>
      <c r="BF1083">
        <v>55.6</v>
      </c>
      <c r="BG1083" t="s">
        <v>148</v>
      </c>
      <c r="BH1083" t="s">
        <v>187</v>
      </c>
      <c r="BI1083" t="s">
        <v>188</v>
      </c>
      <c r="BK1083">
        <v>9</v>
      </c>
    </row>
    <row r="1084" spans="1:63" ht="18.75" x14ac:dyDescent="0.25">
      <c r="A1084">
        <v>2021</v>
      </c>
      <c r="B1084">
        <v>3</v>
      </c>
      <c r="C1084" s="289">
        <v>44262</v>
      </c>
      <c r="D1084">
        <v>4</v>
      </c>
      <c r="E1084">
        <v>11</v>
      </c>
      <c r="F1084">
        <v>48</v>
      </c>
      <c r="G1084" t="s">
        <v>193</v>
      </c>
      <c r="H1084" t="s">
        <v>194</v>
      </c>
      <c r="I1084" t="s">
        <v>191</v>
      </c>
      <c r="J1084">
        <v>2</v>
      </c>
      <c r="K1084">
        <v>2</v>
      </c>
      <c r="L1084">
        <v>212</v>
      </c>
      <c r="M1084">
        <v>197.16</v>
      </c>
      <c r="N1084">
        <v>226.84</v>
      </c>
      <c r="P1084">
        <v>212</v>
      </c>
      <c r="Q1084">
        <v>206</v>
      </c>
      <c r="R1084">
        <v>191</v>
      </c>
      <c r="S1084">
        <v>208</v>
      </c>
      <c r="T1084">
        <v>133</v>
      </c>
      <c r="U1084">
        <v>136</v>
      </c>
      <c r="W1084">
        <v>237</v>
      </c>
      <c r="X1084">
        <v>213</v>
      </c>
      <c r="Y1084">
        <v>211</v>
      </c>
      <c r="Z1084">
        <v>203</v>
      </c>
      <c r="AB1084">
        <v>133</v>
      </c>
      <c r="AJ1084">
        <v>210.1</v>
      </c>
      <c r="AK1084">
        <v>37</v>
      </c>
      <c r="AL1084">
        <v>195</v>
      </c>
      <c r="AM1084">
        <v>54</v>
      </c>
      <c r="AN1084">
        <v>134</v>
      </c>
      <c r="AO1084">
        <v>6</v>
      </c>
      <c r="AP1084">
        <v>2</v>
      </c>
      <c r="AQ1084">
        <v>5</v>
      </c>
      <c r="AX1084">
        <v>13</v>
      </c>
      <c r="AY1084">
        <v>909</v>
      </c>
      <c r="AZ1084">
        <v>0.02</v>
      </c>
      <c r="BA1084">
        <v>1.4E-2</v>
      </c>
      <c r="BB1084">
        <v>1</v>
      </c>
      <c r="BC1084">
        <v>0.1</v>
      </c>
      <c r="BD1084">
        <v>4.3</v>
      </c>
      <c r="BE1084">
        <v>2.7</v>
      </c>
      <c r="BF1084">
        <v>191</v>
      </c>
      <c r="BG1084" t="s">
        <v>148</v>
      </c>
      <c r="BH1084" t="s">
        <v>187</v>
      </c>
      <c r="BI1084" t="s">
        <v>195</v>
      </c>
      <c r="BK1084">
        <v>9</v>
      </c>
    </row>
    <row r="1085" spans="1:63" ht="18.75" x14ac:dyDescent="0.25">
      <c r="A1085">
        <v>2021</v>
      </c>
      <c r="B1085">
        <v>3</v>
      </c>
      <c r="C1085" s="289">
        <v>44262</v>
      </c>
      <c r="D1085">
        <v>4</v>
      </c>
      <c r="E1085">
        <v>12</v>
      </c>
      <c r="F1085">
        <v>48</v>
      </c>
      <c r="G1085" t="s">
        <v>196</v>
      </c>
      <c r="H1085" t="s">
        <v>197</v>
      </c>
      <c r="I1085" t="s">
        <v>191</v>
      </c>
      <c r="J1085">
        <v>2</v>
      </c>
      <c r="K1085">
        <v>2</v>
      </c>
      <c r="L1085">
        <v>212</v>
      </c>
      <c r="M1085">
        <v>197.16</v>
      </c>
      <c r="N1085">
        <v>226.84</v>
      </c>
      <c r="P1085">
        <v>210</v>
      </c>
      <c r="Q1085">
        <v>202</v>
      </c>
      <c r="R1085">
        <v>198</v>
      </c>
      <c r="S1085">
        <v>206</v>
      </c>
      <c r="T1085">
        <v>133</v>
      </c>
      <c r="U1085">
        <v>136</v>
      </c>
      <c r="W1085">
        <v>233</v>
      </c>
      <c r="X1085">
        <v>225</v>
      </c>
      <c r="Y1085">
        <v>206</v>
      </c>
      <c r="Z1085">
        <v>201</v>
      </c>
      <c r="AB1085">
        <v>133</v>
      </c>
      <c r="AJ1085">
        <v>210.1</v>
      </c>
      <c r="AK1085">
        <v>37</v>
      </c>
      <c r="AL1085">
        <v>195</v>
      </c>
      <c r="AM1085">
        <v>54</v>
      </c>
      <c r="AN1085">
        <v>134</v>
      </c>
      <c r="AO1085">
        <v>7</v>
      </c>
      <c r="AP1085">
        <v>2</v>
      </c>
      <c r="AQ1085">
        <v>4</v>
      </c>
      <c r="AX1085">
        <v>13</v>
      </c>
      <c r="AY1085">
        <v>909</v>
      </c>
      <c r="AZ1085">
        <v>0.02</v>
      </c>
      <c r="BA1085">
        <v>1.4E-2</v>
      </c>
      <c r="BB1085">
        <v>1</v>
      </c>
      <c r="BC1085">
        <v>0.1</v>
      </c>
      <c r="BD1085">
        <v>4.3</v>
      </c>
      <c r="BE1085">
        <v>2.7</v>
      </c>
      <c r="BF1085">
        <v>191</v>
      </c>
      <c r="BG1085" t="s">
        <v>148</v>
      </c>
      <c r="BH1085" t="s">
        <v>187</v>
      </c>
      <c r="BI1085" t="s">
        <v>198</v>
      </c>
      <c r="BK1085">
        <v>9</v>
      </c>
    </row>
    <row r="1086" spans="1:63" ht="18.75" x14ac:dyDescent="0.25">
      <c r="A1086">
        <v>2021</v>
      </c>
      <c r="B1086">
        <v>3</v>
      </c>
      <c r="C1086" s="289">
        <v>44262</v>
      </c>
      <c r="D1086">
        <v>334</v>
      </c>
      <c r="E1086">
        <v>254</v>
      </c>
      <c r="F1086">
        <v>49</v>
      </c>
      <c r="G1086" t="s">
        <v>189</v>
      </c>
      <c r="H1086" t="s">
        <v>190</v>
      </c>
      <c r="I1086" t="s">
        <v>191</v>
      </c>
      <c r="J1086">
        <v>4</v>
      </c>
      <c r="K1086">
        <v>2</v>
      </c>
      <c r="L1086">
        <v>203</v>
      </c>
      <c r="M1086">
        <v>188.79</v>
      </c>
      <c r="N1086">
        <v>217.21</v>
      </c>
      <c r="P1086">
        <v>206</v>
      </c>
      <c r="Q1086">
        <v>214</v>
      </c>
      <c r="R1086">
        <v>205</v>
      </c>
      <c r="S1086">
        <v>211</v>
      </c>
      <c r="T1086">
        <v>137</v>
      </c>
      <c r="U1086">
        <v>142</v>
      </c>
      <c r="V1086">
        <v>216</v>
      </c>
      <c r="W1086">
        <v>213</v>
      </c>
      <c r="X1086">
        <v>209</v>
      </c>
      <c r="Y1086">
        <v>225</v>
      </c>
      <c r="Z1086">
        <v>215</v>
      </c>
      <c r="AA1086">
        <v>141</v>
      </c>
      <c r="AB1086">
        <v>137</v>
      </c>
      <c r="AJ1086">
        <v>212.7</v>
      </c>
      <c r="AK1086">
        <v>88</v>
      </c>
      <c r="AL1086">
        <v>164</v>
      </c>
      <c r="AM1086">
        <v>103</v>
      </c>
      <c r="AN1086">
        <v>139</v>
      </c>
      <c r="AO1086">
        <v>2</v>
      </c>
      <c r="AP1086">
        <v>3</v>
      </c>
      <c r="AQ1086">
        <v>3</v>
      </c>
      <c r="AX1086">
        <v>8</v>
      </c>
      <c r="AY1086">
        <v>2408</v>
      </c>
      <c r="AZ1086">
        <v>0.02</v>
      </c>
      <c r="BA1086">
        <v>3.0000000000000001E-3</v>
      </c>
      <c r="BB1086">
        <v>1</v>
      </c>
      <c r="BC1086">
        <v>0</v>
      </c>
      <c r="BD1086">
        <v>11.9</v>
      </c>
      <c r="BE1086">
        <v>1.7</v>
      </c>
      <c r="BF1086">
        <v>512.20000000000005</v>
      </c>
      <c r="BG1086" t="s">
        <v>148</v>
      </c>
      <c r="BH1086" t="s">
        <v>184</v>
      </c>
      <c r="BI1086" t="s">
        <v>192</v>
      </c>
      <c r="BK1086">
        <v>9</v>
      </c>
    </row>
    <row r="1087" spans="1:63" ht="18.75" hidden="1" x14ac:dyDescent="0.25">
      <c r="A1087">
        <v>2021</v>
      </c>
      <c r="B1087">
        <v>3</v>
      </c>
      <c r="C1087" s="289">
        <v>44263</v>
      </c>
      <c r="D1087">
        <v>1</v>
      </c>
      <c r="E1087">
        <v>1</v>
      </c>
      <c r="F1087">
        <v>2</v>
      </c>
      <c r="G1087" t="s">
        <v>328</v>
      </c>
      <c r="H1087" t="s">
        <v>329</v>
      </c>
      <c r="I1087" t="s">
        <v>144</v>
      </c>
      <c r="J1087">
        <v>3</v>
      </c>
      <c r="K1087">
        <v>2</v>
      </c>
      <c r="L1087">
        <v>111</v>
      </c>
      <c r="M1087">
        <v>103.23</v>
      </c>
      <c r="N1087">
        <v>118.77</v>
      </c>
      <c r="Q1087">
        <v>115</v>
      </c>
      <c r="R1087">
        <v>118</v>
      </c>
      <c r="S1087">
        <v>119</v>
      </c>
      <c r="U1087">
        <v>93</v>
      </c>
      <c r="V1087">
        <v>98</v>
      </c>
      <c r="W1087">
        <v>113</v>
      </c>
      <c r="X1087">
        <v>110</v>
      </c>
      <c r="Y1087">
        <v>106</v>
      </c>
      <c r="Z1087">
        <v>107</v>
      </c>
      <c r="AA1087">
        <v>103</v>
      </c>
      <c r="AB1087">
        <v>100</v>
      </c>
      <c r="AJ1087">
        <v>110.8</v>
      </c>
      <c r="AK1087">
        <v>108</v>
      </c>
      <c r="AL1087">
        <v>100</v>
      </c>
      <c r="AM1087">
        <v>109</v>
      </c>
      <c r="AN1087">
        <v>99</v>
      </c>
      <c r="AO1087">
        <v>5</v>
      </c>
      <c r="AP1087">
        <v>2</v>
      </c>
      <c r="AQ1087">
        <v>8</v>
      </c>
      <c r="AX1087">
        <v>15</v>
      </c>
      <c r="AY1087">
        <v>1757</v>
      </c>
      <c r="AZ1087">
        <v>1.4999999999999999E-2</v>
      </c>
      <c r="BA1087">
        <v>8.9999999999999993E-3</v>
      </c>
      <c r="BB1087">
        <v>1</v>
      </c>
      <c r="BC1087">
        <v>0.1</v>
      </c>
      <c r="BD1087">
        <v>15.8</v>
      </c>
      <c r="BE1087">
        <v>1.7</v>
      </c>
      <c r="BF1087">
        <v>194.7</v>
      </c>
      <c r="BG1087" t="s">
        <v>229</v>
      </c>
      <c r="BH1087" t="s">
        <v>229</v>
      </c>
      <c r="BK1087">
        <v>10</v>
      </c>
    </row>
    <row r="1088" spans="1:63" ht="18.75" hidden="1" x14ac:dyDescent="0.25">
      <c r="A1088">
        <v>2021</v>
      </c>
      <c r="B1088">
        <v>3</v>
      </c>
      <c r="C1088" s="289">
        <v>44263</v>
      </c>
      <c r="D1088">
        <v>1</v>
      </c>
      <c r="E1088">
        <v>2</v>
      </c>
      <c r="F1088">
        <v>2</v>
      </c>
      <c r="G1088" t="s">
        <v>330</v>
      </c>
      <c r="H1088" t="s">
        <v>331</v>
      </c>
      <c r="I1088" t="s">
        <v>144</v>
      </c>
      <c r="J1088">
        <v>3</v>
      </c>
      <c r="K1088">
        <v>2</v>
      </c>
      <c r="L1088">
        <v>113</v>
      </c>
      <c r="M1088">
        <v>105.09</v>
      </c>
      <c r="N1088">
        <v>120.91</v>
      </c>
      <c r="Q1088">
        <v>108</v>
      </c>
      <c r="R1088">
        <v>111</v>
      </c>
      <c r="S1088">
        <v>112</v>
      </c>
      <c r="U1088">
        <v>93</v>
      </c>
      <c r="V1088">
        <v>115</v>
      </c>
      <c r="W1088">
        <v>120</v>
      </c>
      <c r="X1088">
        <v>118</v>
      </c>
      <c r="Y1088">
        <v>115</v>
      </c>
      <c r="Z1088">
        <v>116</v>
      </c>
      <c r="AA1088">
        <v>103</v>
      </c>
      <c r="AB1088">
        <v>100</v>
      </c>
      <c r="AJ1088">
        <v>114.4</v>
      </c>
      <c r="AK1088">
        <v>108</v>
      </c>
      <c r="AL1088">
        <v>100</v>
      </c>
      <c r="AM1088">
        <v>109</v>
      </c>
      <c r="AN1088">
        <v>99</v>
      </c>
      <c r="AO1088">
        <v>7</v>
      </c>
      <c r="AP1088">
        <v>2</v>
      </c>
      <c r="AQ1088">
        <v>10</v>
      </c>
      <c r="AX1088">
        <v>19</v>
      </c>
      <c r="AY1088">
        <v>1747</v>
      </c>
      <c r="AZ1088">
        <v>1.4999999999999999E-2</v>
      </c>
      <c r="BA1088">
        <v>1.0999999999999999E-2</v>
      </c>
      <c r="BB1088">
        <v>1</v>
      </c>
      <c r="BC1088">
        <v>0.2</v>
      </c>
      <c r="BD1088">
        <v>15.5</v>
      </c>
      <c r="BE1088">
        <v>2.2000000000000002</v>
      </c>
      <c r="BF1088">
        <v>199.9</v>
      </c>
      <c r="BG1088" t="s">
        <v>229</v>
      </c>
      <c r="BH1088" t="s">
        <v>229</v>
      </c>
      <c r="BK1088">
        <v>10</v>
      </c>
    </row>
    <row r="1089" spans="1:63" ht="18.75" hidden="1" x14ac:dyDescent="0.25">
      <c r="A1089">
        <v>2021</v>
      </c>
      <c r="B1089">
        <v>3</v>
      </c>
      <c r="C1089" s="289">
        <v>44263</v>
      </c>
      <c r="D1089">
        <v>382</v>
      </c>
      <c r="E1089">
        <v>449</v>
      </c>
      <c r="F1089">
        <v>2</v>
      </c>
      <c r="G1089" t="s">
        <v>272</v>
      </c>
      <c r="H1089" t="s">
        <v>273</v>
      </c>
      <c r="I1089" t="s">
        <v>144</v>
      </c>
      <c r="J1089">
        <v>3</v>
      </c>
      <c r="K1089">
        <v>1</v>
      </c>
      <c r="L1089">
        <v>46</v>
      </c>
      <c r="M1089">
        <v>40.985999999999997</v>
      </c>
      <c r="N1089">
        <v>50.048000000000002</v>
      </c>
      <c r="O1089">
        <v>43</v>
      </c>
      <c r="T1089">
        <v>88</v>
      </c>
      <c r="AJ1089">
        <v>43</v>
      </c>
      <c r="AK1089">
        <v>108</v>
      </c>
      <c r="AL1089">
        <v>100</v>
      </c>
      <c r="AM1089">
        <v>123</v>
      </c>
      <c r="AN1089">
        <v>88</v>
      </c>
      <c r="AO1089">
        <v>4</v>
      </c>
      <c r="AP1089">
        <v>2</v>
      </c>
      <c r="AQ1089">
        <v>8</v>
      </c>
      <c r="AX1089">
        <v>14</v>
      </c>
      <c r="AY1089">
        <v>2444</v>
      </c>
      <c r="AZ1089">
        <v>1.4999999999999999E-2</v>
      </c>
      <c r="BA1089">
        <v>6.0000000000000001E-3</v>
      </c>
      <c r="BB1089">
        <v>1</v>
      </c>
      <c r="BC1089">
        <v>0.3</v>
      </c>
      <c r="BD1089">
        <v>53.1</v>
      </c>
      <c r="BE1089">
        <v>0.6</v>
      </c>
      <c r="BF1089">
        <v>105.1</v>
      </c>
      <c r="BG1089" t="s">
        <v>153</v>
      </c>
      <c r="BH1089" t="s">
        <v>154</v>
      </c>
      <c r="BI1089" t="s">
        <v>274</v>
      </c>
      <c r="BJ1089" t="s">
        <v>156</v>
      </c>
      <c r="BK1089">
        <v>10</v>
      </c>
    </row>
    <row r="1090" spans="1:63" ht="18.75" hidden="1" x14ac:dyDescent="0.25">
      <c r="A1090">
        <v>2021</v>
      </c>
      <c r="B1090">
        <v>3</v>
      </c>
      <c r="C1090" s="289">
        <v>44263</v>
      </c>
      <c r="D1090">
        <v>376</v>
      </c>
      <c r="E1090">
        <v>438</v>
      </c>
      <c r="F1090">
        <v>3</v>
      </c>
      <c r="G1090" t="s">
        <v>151</v>
      </c>
      <c r="H1090" t="s">
        <v>152</v>
      </c>
      <c r="I1090" t="s">
        <v>144</v>
      </c>
      <c r="J1090">
        <v>3</v>
      </c>
      <c r="K1090">
        <v>2</v>
      </c>
      <c r="L1090">
        <v>336</v>
      </c>
      <c r="M1090">
        <v>316.17599999999999</v>
      </c>
      <c r="N1090">
        <v>359.85599999999999</v>
      </c>
      <c r="O1090">
        <v>350</v>
      </c>
      <c r="P1090">
        <v>341</v>
      </c>
      <c r="Q1090">
        <v>360</v>
      </c>
      <c r="R1090">
        <v>353</v>
      </c>
      <c r="S1090">
        <v>342</v>
      </c>
      <c r="T1090">
        <v>131</v>
      </c>
      <c r="U1090">
        <v>130</v>
      </c>
      <c r="V1090">
        <v>369</v>
      </c>
      <c r="W1090">
        <v>359</v>
      </c>
      <c r="X1090">
        <v>352</v>
      </c>
      <c r="Y1090">
        <v>344</v>
      </c>
      <c r="Z1090">
        <v>351</v>
      </c>
      <c r="AA1090">
        <v>131</v>
      </c>
      <c r="AB1090">
        <v>130</v>
      </c>
      <c r="AJ1090">
        <v>352.1</v>
      </c>
      <c r="AK1090">
        <v>67</v>
      </c>
      <c r="AL1090">
        <v>161</v>
      </c>
      <c r="AM1090">
        <v>83</v>
      </c>
      <c r="AN1090">
        <v>131</v>
      </c>
      <c r="AO1090">
        <v>8</v>
      </c>
      <c r="AP1090">
        <v>4</v>
      </c>
      <c r="AQ1090">
        <v>8</v>
      </c>
      <c r="AX1090">
        <v>20</v>
      </c>
      <c r="AY1090">
        <v>1880</v>
      </c>
      <c r="AZ1090">
        <v>1.4999999999999999E-2</v>
      </c>
      <c r="BA1090">
        <v>1.0999999999999999E-2</v>
      </c>
      <c r="BB1090">
        <v>1</v>
      </c>
      <c r="BC1090">
        <v>0.1</v>
      </c>
      <c r="BD1090">
        <v>5.6</v>
      </c>
      <c r="BE1090">
        <v>7</v>
      </c>
      <c r="BF1090">
        <v>661.9</v>
      </c>
      <c r="BG1090" t="s">
        <v>153</v>
      </c>
      <c r="BH1090" t="s">
        <v>154</v>
      </c>
      <c r="BI1090" t="s">
        <v>155</v>
      </c>
      <c r="BJ1090" t="s">
        <v>156</v>
      </c>
      <c r="BK1090">
        <v>10</v>
      </c>
    </row>
    <row r="1091" spans="1:63" x14ac:dyDescent="0.25">
      <c r="A1091">
        <v>2021</v>
      </c>
      <c r="B1091">
        <v>3</v>
      </c>
      <c r="C1091" s="289">
        <v>44263</v>
      </c>
      <c r="D1091">
        <v>212</v>
      </c>
      <c r="E1091">
        <v>140</v>
      </c>
      <c r="F1091">
        <v>4</v>
      </c>
      <c r="G1091" t="s">
        <v>199</v>
      </c>
      <c r="H1091" t="s">
        <v>200</v>
      </c>
      <c r="I1091" t="s">
        <v>144</v>
      </c>
      <c r="J1091">
        <v>2</v>
      </c>
      <c r="K1091">
        <v>2</v>
      </c>
      <c r="L1091">
        <v>485</v>
      </c>
      <c r="M1091">
        <v>451.05</v>
      </c>
      <c r="N1091">
        <v>518.95000000000005</v>
      </c>
      <c r="AK1091">
        <v>60</v>
      </c>
      <c r="AL1091">
        <v>120</v>
      </c>
      <c r="AY1091">
        <v>105</v>
      </c>
      <c r="AZ1091">
        <v>1.4999999999999999E-2</v>
      </c>
      <c r="BD1091">
        <v>0.2</v>
      </c>
      <c r="BG1091" t="s">
        <v>148</v>
      </c>
      <c r="BH1091" t="s">
        <v>187</v>
      </c>
      <c r="BI1091" t="s">
        <v>201</v>
      </c>
      <c r="BK1091">
        <v>10</v>
      </c>
    </row>
    <row r="1092" spans="1:63" ht="18.75" hidden="1" x14ac:dyDescent="0.25">
      <c r="A1092">
        <v>2021</v>
      </c>
      <c r="B1092">
        <v>3</v>
      </c>
      <c r="C1092" s="289">
        <v>44263</v>
      </c>
      <c r="D1092">
        <v>243</v>
      </c>
      <c r="E1092">
        <v>167</v>
      </c>
      <c r="F1092">
        <v>4</v>
      </c>
      <c r="G1092" t="s">
        <v>244</v>
      </c>
      <c r="H1092" t="s">
        <v>245</v>
      </c>
      <c r="I1092" t="s">
        <v>144</v>
      </c>
      <c r="J1092">
        <v>2</v>
      </c>
      <c r="K1092">
        <v>2</v>
      </c>
      <c r="L1092">
        <v>888</v>
      </c>
      <c r="M1092">
        <v>825.84</v>
      </c>
      <c r="N1092">
        <v>950.16</v>
      </c>
      <c r="W1092">
        <v>948</v>
      </c>
      <c r="X1092">
        <v>943</v>
      </c>
      <c r="Y1092">
        <v>916</v>
      </c>
      <c r="Z1092">
        <v>930</v>
      </c>
      <c r="AB1092">
        <v>147</v>
      </c>
      <c r="AJ1092">
        <v>934.3</v>
      </c>
      <c r="AK1092">
        <v>55</v>
      </c>
      <c r="AL1092">
        <v>131</v>
      </c>
      <c r="AM1092">
        <v>49</v>
      </c>
      <c r="AN1092">
        <v>147</v>
      </c>
      <c r="AO1092">
        <v>3</v>
      </c>
      <c r="AQ1092">
        <v>1</v>
      </c>
      <c r="AX1092">
        <v>4</v>
      </c>
      <c r="AY1092">
        <v>256</v>
      </c>
      <c r="AZ1092">
        <v>1.4999999999999999E-2</v>
      </c>
      <c r="BA1092">
        <v>1.6E-2</v>
      </c>
      <c r="BC1092">
        <v>0</v>
      </c>
      <c r="BD1092">
        <v>0.3</v>
      </c>
      <c r="BE1092">
        <v>3.7</v>
      </c>
      <c r="BF1092">
        <v>239.2</v>
      </c>
      <c r="BG1092" t="s">
        <v>145</v>
      </c>
      <c r="BH1092" t="s">
        <v>145</v>
      </c>
      <c r="BK1092">
        <v>10</v>
      </c>
    </row>
    <row r="1093" spans="1:63" ht="18.75" hidden="1" x14ac:dyDescent="0.25">
      <c r="A1093">
        <v>2021</v>
      </c>
      <c r="B1093">
        <v>3</v>
      </c>
      <c r="C1093" s="289">
        <v>44263</v>
      </c>
      <c r="D1093">
        <v>419</v>
      </c>
      <c r="E1093">
        <v>670</v>
      </c>
      <c r="F1093">
        <v>4</v>
      </c>
      <c r="G1093" t="s">
        <v>434</v>
      </c>
      <c r="H1093" t="s">
        <v>435</v>
      </c>
      <c r="I1093" t="s">
        <v>144</v>
      </c>
      <c r="J1093">
        <v>4</v>
      </c>
      <c r="K1093">
        <v>2</v>
      </c>
      <c r="L1093">
        <v>298</v>
      </c>
      <c r="M1093">
        <v>280.41800000000001</v>
      </c>
      <c r="N1093">
        <v>319.15800000000002</v>
      </c>
      <c r="O1093">
        <v>320</v>
      </c>
      <c r="P1093">
        <v>303</v>
      </c>
      <c r="Q1093">
        <v>301</v>
      </c>
      <c r="R1093">
        <v>305</v>
      </c>
      <c r="T1093">
        <v>135</v>
      </c>
      <c r="AJ1093">
        <v>307.3</v>
      </c>
      <c r="AK1093">
        <v>96</v>
      </c>
      <c r="AL1093">
        <v>150</v>
      </c>
      <c r="AM1093">
        <v>107</v>
      </c>
      <c r="AN1093">
        <v>135</v>
      </c>
      <c r="AO1093">
        <v>4</v>
      </c>
      <c r="AP1093">
        <v>4</v>
      </c>
      <c r="AQ1093">
        <v>2</v>
      </c>
      <c r="AX1093">
        <v>10</v>
      </c>
      <c r="AY1093">
        <v>646</v>
      </c>
      <c r="AZ1093">
        <v>1.4999999999999999E-2</v>
      </c>
      <c r="BA1093">
        <v>1.4999999999999999E-2</v>
      </c>
      <c r="BB1093">
        <v>1</v>
      </c>
      <c r="BC1093">
        <v>0</v>
      </c>
      <c r="BD1093">
        <v>2.2000000000000002</v>
      </c>
      <c r="BE1093">
        <v>3.1</v>
      </c>
      <c r="BF1093">
        <v>198.5</v>
      </c>
      <c r="BG1093" t="s">
        <v>153</v>
      </c>
      <c r="BH1093" t="s">
        <v>154</v>
      </c>
      <c r="BI1093" t="s">
        <v>436</v>
      </c>
      <c r="BJ1093" t="s">
        <v>156</v>
      </c>
      <c r="BK1093">
        <v>10</v>
      </c>
    </row>
    <row r="1094" spans="1:63" hidden="1" x14ac:dyDescent="0.25">
      <c r="A1094">
        <v>2021</v>
      </c>
      <c r="B1094">
        <v>3</v>
      </c>
      <c r="C1094" s="289">
        <v>44263</v>
      </c>
      <c r="D1094">
        <v>47</v>
      </c>
      <c r="E1094">
        <v>122</v>
      </c>
      <c r="F1094">
        <v>5</v>
      </c>
      <c r="G1094" t="s">
        <v>163</v>
      </c>
      <c r="H1094" t="s">
        <v>164</v>
      </c>
      <c r="I1094" t="s">
        <v>165</v>
      </c>
      <c r="J1094">
        <v>2</v>
      </c>
      <c r="K1094">
        <v>1</v>
      </c>
      <c r="L1094">
        <v>280</v>
      </c>
      <c r="M1094">
        <v>267.39999999999998</v>
      </c>
      <c r="N1094">
        <v>292.60000000000002</v>
      </c>
      <c r="AK1094">
        <v>63</v>
      </c>
      <c r="AL1094">
        <v>115</v>
      </c>
      <c r="AY1094">
        <v>400</v>
      </c>
      <c r="AZ1094">
        <v>1.4999999999999999E-2</v>
      </c>
      <c r="BD1094">
        <v>1.4</v>
      </c>
      <c r="BG1094" t="s">
        <v>153</v>
      </c>
      <c r="BH1094" t="s">
        <v>154</v>
      </c>
      <c r="BI1094" t="s">
        <v>166</v>
      </c>
      <c r="BJ1094" t="s">
        <v>167</v>
      </c>
      <c r="BK1094">
        <v>10</v>
      </c>
    </row>
    <row r="1095" spans="1:63" ht="18.75" x14ac:dyDescent="0.25">
      <c r="A1095">
        <v>2021</v>
      </c>
      <c r="B1095">
        <v>3</v>
      </c>
      <c r="C1095" s="289">
        <v>44263</v>
      </c>
      <c r="D1095">
        <v>377</v>
      </c>
      <c r="E1095">
        <v>439</v>
      </c>
      <c r="F1095">
        <v>5</v>
      </c>
      <c r="G1095" t="s">
        <v>146</v>
      </c>
      <c r="H1095" t="s">
        <v>147</v>
      </c>
      <c r="I1095" t="s">
        <v>144</v>
      </c>
      <c r="J1095">
        <v>4</v>
      </c>
      <c r="K1095">
        <v>1</v>
      </c>
      <c r="L1095">
        <v>343</v>
      </c>
      <c r="M1095">
        <v>308.7</v>
      </c>
      <c r="N1095">
        <v>377.3</v>
      </c>
      <c r="O1095">
        <v>312</v>
      </c>
      <c r="P1095">
        <v>318</v>
      </c>
      <c r="Q1095">
        <v>322</v>
      </c>
      <c r="R1095">
        <v>309</v>
      </c>
      <c r="S1095">
        <v>315</v>
      </c>
      <c r="T1095">
        <v>240</v>
      </c>
      <c r="U1095">
        <v>242</v>
      </c>
      <c r="V1095">
        <v>346</v>
      </c>
      <c r="W1095">
        <v>365</v>
      </c>
      <c r="X1095">
        <v>360</v>
      </c>
      <c r="AA1095">
        <v>360</v>
      </c>
      <c r="AJ1095">
        <v>330.9</v>
      </c>
      <c r="AK1095">
        <v>45</v>
      </c>
      <c r="AL1095">
        <v>320</v>
      </c>
      <c r="AM1095">
        <v>51</v>
      </c>
      <c r="AN1095">
        <v>281</v>
      </c>
      <c r="AO1095">
        <v>4</v>
      </c>
      <c r="AP1095">
        <v>1</v>
      </c>
      <c r="AQ1095">
        <v>7</v>
      </c>
      <c r="AX1095">
        <v>12</v>
      </c>
      <c r="AY1095">
        <v>942</v>
      </c>
      <c r="AZ1095">
        <v>1.4999999999999999E-2</v>
      </c>
      <c r="BA1095">
        <v>1.2999999999999999E-2</v>
      </c>
      <c r="BB1095">
        <v>1</v>
      </c>
      <c r="BC1095">
        <v>0</v>
      </c>
      <c r="BD1095">
        <v>2.7</v>
      </c>
      <c r="BE1095">
        <v>4</v>
      </c>
      <c r="BF1095">
        <v>311.7</v>
      </c>
      <c r="BG1095" t="s">
        <v>148</v>
      </c>
      <c r="BH1095" t="s">
        <v>149</v>
      </c>
      <c r="BI1095" t="s">
        <v>150</v>
      </c>
      <c r="BK1095">
        <v>10</v>
      </c>
    </row>
    <row r="1096" spans="1:63" ht="18.75" x14ac:dyDescent="0.25">
      <c r="A1096">
        <v>2021</v>
      </c>
      <c r="B1096">
        <v>3</v>
      </c>
      <c r="C1096" s="289">
        <v>44263</v>
      </c>
      <c r="D1096">
        <v>34</v>
      </c>
      <c r="E1096">
        <v>99</v>
      </c>
      <c r="F1096">
        <v>6</v>
      </c>
      <c r="G1096" t="s">
        <v>299</v>
      </c>
      <c r="H1096" t="s">
        <v>300</v>
      </c>
      <c r="I1096" t="s">
        <v>144</v>
      </c>
      <c r="J1096">
        <v>4</v>
      </c>
      <c r="K1096">
        <v>6</v>
      </c>
      <c r="L1096">
        <v>20</v>
      </c>
      <c r="M1096">
        <v>18.600000000000001</v>
      </c>
      <c r="N1096">
        <v>21.4</v>
      </c>
      <c r="O1096">
        <v>20</v>
      </c>
      <c r="P1096">
        <v>20</v>
      </c>
      <c r="R1096">
        <v>21</v>
      </c>
      <c r="S1096">
        <v>20</v>
      </c>
      <c r="T1096">
        <v>105</v>
      </c>
      <c r="U1096">
        <v>105</v>
      </c>
      <c r="V1096">
        <v>20</v>
      </c>
      <c r="W1096">
        <v>20</v>
      </c>
      <c r="X1096">
        <v>19</v>
      </c>
      <c r="Y1096">
        <v>22</v>
      </c>
      <c r="Z1096">
        <v>20</v>
      </c>
      <c r="AA1096">
        <v>100</v>
      </c>
      <c r="AB1096">
        <v>103</v>
      </c>
      <c r="AJ1096">
        <v>20.2</v>
      </c>
      <c r="AK1096">
        <v>140</v>
      </c>
      <c r="AL1096">
        <v>103</v>
      </c>
      <c r="AM1096">
        <v>139</v>
      </c>
      <c r="AN1096">
        <v>103</v>
      </c>
      <c r="AO1096">
        <v>7</v>
      </c>
      <c r="AP1096">
        <v>3</v>
      </c>
      <c r="AQ1096">
        <v>9</v>
      </c>
      <c r="AX1096">
        <v>19</v>
      </c>
      <c r="AY1096">
        <v>2863</v>
      </c>
      <c r="AZ1096">
        <v>1.4999999999999999E-2</v>
      </c>
      <c r="BA1096">
        <v>7.0000000000000001E-3</v>
      </c>
      <c r="BB1096">
        <v>1</v>
      </c>
      <c r="BC1096">
        <v>1</v>
      </c>
      <c r="BD1096">
        <v>143.19999999999999</v>
      </c>
      <c r="BE1096">
        <v>0.4</v>
      </c>
      <c r="BF1096">
        <v>57.8</v>
      </c>
      <c r="BG1096" t="s">
        <v>148</v>
      </c>
      <c r="BH1096" t="s">
        <v>149</v>
      </c>
      <c r="BI1096" t="s">
        <v>301</v>
      </c>
      <c r="BK1096">
        <v>10</v>
      </c>
    </row>
    <row r="1097" spans="1:63" ht="18.75" x14ac:dyDescent="0.25">
      <c r="A1097">
        <v>2021</v>
      </c>
      <c r="B1097">
        <v>3</v>
      </c>
      <c r="C1097" s="289">
        <v>44263</v>
      </c>
      <c r="D1097">
        <v>34</v>
      </c>
      <c r="E1097">
        <v>100</v>
      </c>
      <c r="F1097">
        <v>6</v>
      </c>
      <c r="G1097" t="s">
        <v>302</v>
      </c>
      <c r="H1097" t="s">
        <v>303</v>
      </c>
      <c r="I1097" t="s">
        <v>144</v>
      </c>
      <c r="J1097">
        <v>4</v>
      </c>
      <c r="K1097">
        <v>6</v>
      </c>
      <c r="L1097">
        <v>20</v>
      </c>
      <c r="M1097">
        <v>18.600000000000001</v>
      </c>
      <c r="N1097">
        <v>21.4</v>
      </c>
      <c r="O1097">
        <v>20</v>
      </c>
      <c r="P1097">
        <v>20</v>
      </c>
      <c r="R1097">
        <v>21</v>
      </c>
      <c r="S1097">
        <v>20</v>
      </c>
      <c r="T1097">
        <v>105</v>
      </c>
      <c r="U1097">
        <v>105</v>
      </c>
      <c r="V1097">
        <v>20</v>
      </c>
      <c r="W1097">
        <v>20</v>
      </c>
      <c r="X1097">
        <v>19</v>
      </c>
      <c r="Y1097">
        <v>22</v>
      </c>
      <c r="Z1097">
        <v>20</v>
      </c>
      <c r="AA1097">
        <v>100</v>
      </c>
      <c r="AB1097">
        <v>103</v>
      </c>
      <c r="AJ1097">
        <v>20.2</v>
      </c>
      <c r="AK1097">
        <v>140</v>
      </c>
      <c r="AL1097">
        <v>103</v>
      </c>
      <c r="AM1097">
        <v>139</v>
      </c>
      <c r="AN1097">
        <v>103</v>
      </c>
      <c r="AO1097">
        <v>7</v>
      </c>
      <c r="AP1097">
        <v>3</v>
      </c>
      <c r="AQ1097">
        <v>9</v>
      </c>
      <c r="AX1097">
        <v>19</v>
      </c>
      <c r="AY1097">
        <v>2863</v>
      </c>
      <c r="AZ1097">
        <v>1.4999999999999999E-2</v>
      </c>
      <c r="BA1097">
        <v>7.0000000000000001E-3</v>
      </c>
      <c r="BB1097">
        <v>1</v>
      </c>
      <c r="BC1097">
        <v>1</v>
      </c>
      <c r="BD1097">
        <v>143.19999999999999</v>
      </c>
      <c r="BE1097">
        <v>0.4</v>
      </c>
      <c r="BF1097">
        <v>57.8</v>
      </c>
      <c r="BG1097" t="s">
        <v>148</v>
      </c>
      <c r="BH1097" t="s">
        <v>149</v>
      </c>
      <c r="BI1097" t="s">
        <v>304</v>
      </c>
      <c r="BK1097">
        <v>10</v>
      </c>
    </row>
    <row r="1098" spans="1:63" ht="18.75" x14ac:dyDescent="0.25">
      <c r="A1098">
        <v>2021</v>
      </c>
      <c r="B1098">
        <v>3</v>
      </c>
      <c r="C1098" s="289">
        <v>44263</v>
      </c>
      <c r="D1098">
        <v>34</v>
      </c>
      <c r="E1098">
        <v>101</v>
      </c>
      <c r="F1098">
        <v>6</v>
      </c>
      <c r="G1098" t="s">
        <v>305</v>
      </c>
      <c r="H1098" t="s">
        <v>306</v>
      </c>
      <c r="I1098" t="s">
        <v>144</v>
      </c>
      <c r="J1098">
        <v>4</v>
      </c>
      <c r="K1098">
        <v>6</v>
      </c>
      <c r="L1098">
        <v>20</v>
      </c>
      <c r="M1098">
        <v>18.600000000000001</v>
      </c>
      <c r="N1098">
        <v>21.4</v>
      </c>
      <c r="O1098">
        <v>20</v>
      </c>
      <c r="P1098">
        <v>20</v>
      </c>
      <c r="R1098">
        <v>21</v>
      </c>
      <c r="S1098">
        <v>20</v>
      </c>
      <c r="T1098">
        <v>105</v>
      </c>
      <c r="U1098">
        <v>105</v>
      </c>
      <c r="V1098">
        <v>20</v>
      </c>
      <c r="W1098">
        <v>20</v>
      </c>
      <c r="X1098">
        <v>19</v>
      </c>
      <c r="Y1098">
        <v>22</v>
      </c>
      <c r="Z1098">
        <v>20</v>
      </c>
      <c r="AA1098">
        <v>100</v>
      </c>
      <c r="AB1098">
        <v>103</v>
      </c>
      <c r="AJ1098">
        <v>20.2</v>
      </c>
      <c r="AK1098">
        <v>140</v>
      </c>
      <c r="AL1098">
        <v>103</v>
      </c>
      <c r="AM1098">
        <v>139</v>
      </c>
      <c r="AN1098">
        <v>103</v>
      </c>
      <c r="AO1098">
        <v>7</v>
      </c>
      <c r="AP1098">
        <v>3</v>
      </c>
      <c r="AQ1098">
        <v>9</v>
      </c>
      <c r="AX1098">
        <v>19</v>
      </c>
      <c r="AY1098">
        <v>2863</v>
      </c>
      <c r="AZ1098">
        <v>1.4999999999999999E-2</v>
      </c>
      <c r="BA1098">
        <v>7.0000000000000001E-3</v>
      </c>
      <c r="BB1098">
        <v>1</v>
      </c>
      <c r="BC1098">
        <v>1</v>
      </c>
      <c r="BD1098">
        <v>143.19999999999999</v>
      </c>
      <c r="BE1098">
        <v>0.4</v>
      </c>
      <c r="BF1098">
        <v>57.8</v>
      </c>
      <c r="BG1098" t="s">
        <v>148</v>
      </c>
      <c r="BH1098" t="s">
        <v>149</v>
      </c>
      <c r="BI1098" t="s">
        <v>307</v>
      </c>
      <c r="BK1098">
        <v>10</v>
      </c>
    </row>
    <row r="1099" spans="1:63" ht="18.75" x14ac:dyDescent="0.25">
      <c r="A1099">
        <v>2021</v>
      </c>
      <c r="B1099">
        <v>3</v>
      </c>
      <c r="C1099" s="289">
        <v>44263</v>
      </c>
      <c r="D1099">
        <v>34</v>
      </c>
      <c r="E1099">
        <v>102</v>
      </c>
      <c r="F1099">
        <v>6</v>
      </c>
      <c r="G1099" t="s">
        <v>308</v>
      </c>
      <c r="H1099" t="s">
        <v>309</v>
      </c>
      <c r="I1099" t="s">
        <v>144</v>
      </c>
      <c r="J1099">
        <v>4</v>
      </c>
      <c r="K1099">
        <v>6</v>
      </c>
      <c r="L1099">
        <v>20</v>
      </c>
      <c r="M1099">
        <v>18.600000000000001</v>
      </c>
      <c r="N1099">
        <v>21.4</v>
      </c>
      <c r="O1099">
        <v>20</v>
      </c>
      <c r="P1099">
        <v>20</v>
      </c>
      <c r="R1099">
        <v>21</v>
      </c>
      <c r="S1099">
        <v>20</v>
      </c>
      <c r="T1099">
        <v>105</v>
      </c>
      <c r="U1099">
        <v>105</v>
      </c>
      <c r="V1099">
        <v>20</v>
      </c>
      <c r="W1099">
        <v>20</v>
      </c>
      <c r="X1099">
        <v>19</v>
      </c>
      <c r="Y1099">
        <v>22</v>
      </c>
      <c r="Z1099">
        <v>20</v>
      </c>
      <c r="AA1099">
        <v>100</v>
      </c>
      <c r="AB1099">
        <v>103</v>
      </c>
      <c r="AJ1099">
        <v>20.2</v>
      </c>
      <c r="AK1099">
        <v>140</v>
      </c>
      <c r="AL1099">
        <v>103</v>
      </c>
      <c r="AM1099">
        <v>139</v>
      </c>
      <c r="AN1099">
        <v>103</v>
      </c>
      <c r="AO1099">
        <v>7</v>
      </c>
      <c r="AP1099">
        <v>3</v>
      </c>
      <c r="AQ1099">
        <v>9</v>
      </c>
      <c r="AX1099">
        <v>19</v>
      </c>
      <c r="AY1099">
        <v>2863</v>
      </c>
      <c r="AZ1099">
        <v>1.4999999999999999E-2</v>
      </c>
      <c r="BA1099">
        <v>7.0000000000000001E-3</v>
      </c>
      <c r="BB1099">
        <v>1</v>
      </c>
      <c r="BC1099">
        <v>1</v>
      </c>
      <c r="BD1099">
        <v>143.19999999999999</v>
      </c>
      <c r="BE1099">
        <v>0.4</v>
      </c>
      <c r="BF1099">
        <v>57.8</v>
      </c>
      <c r="BG1099" t="s">
        <v>148</v>
      </c>
      <c r="BH1099" t="s">
        <v>149</v>
      </c>
      <c r="BI1099" t="s">
        <v>310</v>
      </c>
      <c r="BK1099">
        <v>10</v>
      </c>
    </row>
    <row r="1100" spans="1:63" ht="18.75" x14ac:dyDescent="0.25">
      <c r="A1100">
        <v>2021</v>
      </c>
      <c r="B1100">
        <v>3</v>
      </c>
      <c r="C1100" s="289">
        <v>44263</v>
      </c>
      <c r="D1100">
        <v>34</v>
      </c>
      <c r="E1100">
        <v>103</v>
      </c>
      <c r="F1100">
        <v>6</v>
      </c>
      <c r="G1100" t="s">
        <v>311</v>
      </c>
      <c r="H1100" t="s">
        <v>312</v>
      </c>
      <c r="I1100" t="s">
        <v>144</v>
      </c>
      <c r="J1100">
        <v>4</v>
      </c>
      <c r="K1100">
        <v>6</v>
      </c>
      <c r="L1100">
        <v>89</v>
      </c>
      <c r="M1100">
        <v>82.77</v>
      </c>
      <c r="N1100">
        <v>95.23</v>
      </c>
      <c r="O1100">
        <v>76</v>
      </c>
      <c r="P1100">
        <v>84</v>
      </c>
      <c r="R1100">
        <v>86</v>
      </c>
      <c r="S1100">
        <v>91</v>
      </c>
      <c r="T1100">
        <v>105</v>
      </c>
      <c r="U1100">
        <v>105</v>
      </c>
      <c r="V1100">
        <v>90</v>
      </c>
      <c r="W1100">
        <v>86</v>
      </c>
      <c r="X1100">
        <v>85</v>
      </c>
      <c r="Y1100">
        <v>82</v>
      </c>
      <c r="Z1100">
        <v>88</v>
      </c>
      <c r="AA1100">
        <v>100</v>
      </c>
      <c r="AB1100">
        <v>103</v>
      </c>
      <c r="AJ1100">
        <v>85.1</v>
      </c>
      <c r="AK1100">
        <v>140</v>
      </c>
      <c r="AL1100">
        <v>103</v>
      </c>
      <c r="AM1100">
        <v>139</v>
      </c>
      <c r="AN1100">
        <v>103</v>
      </c>
      <c r="AO1100">
        <v>7</v>
      </c>
      <c r="AP1100">
        <v>3</v>
      </c>
      <c r="AQ1100">
        <v>9</v>
      </c>
      <c r="AX1100">
        <v>19</v>
      </c>
      <c r="AY1100">
        <v>2863</v>
      </c>
      <c r="AZ1100">
        <v>1.4999999999999999E-2</v>
      </c>
      <c r="BA1100">
        <v>7.0000000000000001E-3</v>
      </c>
      <c r="BB1100">
        <v>1</v>
      </c>
      <c r="BC1100">
        <v>0.2</v>
      </c>
      <c r="BD1100">
        <v>32.200000000000003</v>
      </c>
      <c r="BE1100">
        <v>1.6</v>
      </c>
      <c r="BF1100">
        <v>243.6</v>
      </c>
      <c r="BG1100" t="s">
        <v>148</v>
      </c>
      <c r="BH1100" t="s">
        <v>149</v>
      </c>
      <c r="BI1100" t="s">
        <v>313</v>
      </c>
      <c r="BK1100">
        <v>10</v>
      </c>
    </row>
    <row r="1101" spans="1:63" ht="18.75" x14ac:dyDescent="0.25">
      <c r="A1101">
        <v>2021</v>
      </c>
      <c r="B1101">
        <v>3</v>
      </c>
      <c r="C1101" s="289">
        <v>44263</v>
      </c>
      <c r="D1101">
        <v>34</v>
      </c>
      <c r="E1101">
        <v>104</v>
      </c>
      <c r="F1101">
        <v>6</v>
      </c>
      <c r="G1101" t="s">
        <v>314</v>
      </c>
      <c r="H1101" t="s">
        <v>315</v>
      </c>
      <c r="I1101" t="s">
        <v>144</v>
      </c>
      <c r="J1101">
        <v>4</v>
      </c>
      <c r="K1101">
        <v>6</v>
      </c>
      <c r="L1101">
        <v>89</v>
      </c>
      <c r="M1101">
        <v>82.77</v>
      </c>
      <c r="N1101">
        <v>95.23</v>
      </c>
      <c r="O1101">
        <v>76</v>
      </c>
      <c r="P1101">
        <v>84</v>
      </c>
      <c r="R1101">
        <v>86</v>
      </c>
      <c r="S1101">
        <v>91</v>
      </c>
      <c r="T1101">
        <v>105</v>
      </c>
      <c r="U1101">
        <v>105</v>
      </c>
      <c r="V1101">
        <v>90</v>
      </c>
      <c r="W1101">
        <v>86</v>
      </c>
      <c r="X1101">
        <v>85</v>
      </c>
      <c r="Y1101">
        <v>82</v>
      </c>
      <c r="Z1101">
        <v>88</v>
      </c>
      <c r="AA1101">
        <v>100</v>
      </c>
      <c r="AB1101">
        <v>103</v>
      </c>
      <c r="AJ1101">
        <v>85.1</v>
      </c>
      <c r="AK1101">
        <v>140</v>
      </c>
      <c r="AL1101">
        <v>103</v>
      </c>
      <c r="AM1101">
        <v>139</v>
      </c>
      <c r="AN1101">
        <v>103</v>
      </c>
      <c r="AO1101">
        <v>7</v>
      </c>
      <c r="AP1101">
        <v>3</v>
      </c>
      <c r="AQ1101">
        <v>9</v>
      </c>
      <c r="AX1101">
        <v>19</v>
      </c>
      <c r="AY1101">
        <v>2863</v>
      </c>
      <c r="AZ1101">
        <v>1.4999999999999999E-2</v>
      </c>
      <c r="BA1101">
        <v>7.0000000000000001E-3</v>
      </c>
      <c r="BB1101">
        <v>1</v>
      </c>
      <c r="BC1101">
        <v>0.2</v>
      </c>
      <c r="BD1101">
        <v>32.200000000000003</v>
      </c>
      <c r="BE1101">
        <v>1.6</v>
      </c>
      <c r="BF1101">
        <v>243.6</v>
      </c>
      <c r="BG1101" t="s">
        <v>148</v>
      </c>
      <c r="BH1101" t="s">
        <v>149</v>
      </c>
      <c r="BI1101" t="s">
        <v>316</v>
      </c>
      <c r="BK1101">
        <v>10</v>
      </c>
    </row>
    <row r="1102" spans="1:63" ht="18.75" hidden="1" x14ac:dyDescent="0.25">
      <c r="A1102">
        <v>2021</v>
      </c>
      <c r="B1102">
        <v>3</v>
      </c>
      <c r="C1102" s="289">
        <v>44263</v>
      </c>
      <c r="D1102">
        <v>375</v>
      </c>
      <c r="E1102">
        <v>437</v>
      </c>
      <c r="F1102">
        <v>7</v>
      </c>
      <c r="G1102" t="s">
        <v>349</v>
      </c>
      <c r="H1102" t="s">
        <v>350</v>
      </c>
      <c r="I1102" t="s">
        <v>144</v>
      </c>
      <c r="J1102">
        <v>4</v>
      </c>
      <c r="K1102">
        <v>2</v>
      </c>
      <c r="L1102">
        <v>168</v>
      </c>
      <c r="M1102">
        <v>158.08799999999999</v>
      </c>
      <c r="N1102">
        <v>179.928</v>
      </c>
      <c r="O1102">
        <v>180</v>
      </c>
      <c r="P1102">
        <v>174</v>
      </c>
      <c r="Q1102">
        <v>177</v>
      </c>
      <c r="R1102">
        <v>180</v>
      </c>
      <c r="S1102">
        <v>173</v>
      </c>
      <c r="T1102">
        <v>109</v>
      </c>
      <c r="U1102">
        <v>102</v>
      </c>
      <c r="V1102">
        <v>173</v>
      </c>
      <c r="W1102">
        <v>173</v>
      </c>
      <c r="X1102">
        <v>167</v>
      </c>
      <c r="Y1102">
        <v>179</v>
      </c>
      <c r="Z1102">
        <v>168</v>
      </c>
      <c r="AA1102">
        <v>110</v>
      </c>
      <c r="AB1102">
        <v>106</v>
      </c>
      <c r="AJ1102">
        <v>174.4</v>
      </c>
      <c r="AK1102">
        <v>120</v>
      </c>
      <c r="AL1102">
        <v>120</v>
      </c>
      <c r="AM1102">
        <v>135</v>
      </c>
      <c r="AN1102">
        <v>107</v>
      </c>
      <c r="AO1102">
        <v>8</v>
      </c>
      <c r="AP1102">
        <v>4</v>
      </c>
      <c r="AQ1102">
        <v>5</v>
      </c>
      <c r="AX1102">
        <v>17</v>
      </c>
      <c r="AY1102">
        <v>1292</v>
      </c>
      <c r="AZ1102">
        <v>1.4999999999999999E-2</v>
      </c>
      <c r="BA1102">
        <v>1.2999999999999999E-2</v>
      </c>
      <c r="BB1102">
        <v>1</v>
      </c>
      <c r="BC1102">
        <v>0.1</v>
      </c>
      <c r="BD1102">
        <v>7.7</v>
      </c>
      <c r="BE1102">
        <v>3</v>
      </c>
      <c r="BF1102">
        <v>225.3</v>
      </c>
      <c r="BG1102" t="s">
        <v>153</v>
      </c>
      <c r="BH1102" t="s">
        <v>154</v>
      </c>
      <c r="BI1102" t="s">
        <v>351</v>
      </c>
      <c r="BJ1102" t="s">
        <v>156</v>
      </c>
      <c r="BK1102">
        <v>10</v>
      </c>
    </row>
    <row r="1103" spans="1:63" ht="18.75" hidden="1" x14ac:dyDescent="0.25">
      <c r="A1103">
        <v>2021</v>
      </c>
      <c r="B1103">
        <v>3</v>
      </c>
      <c r="C1103" s="289">
        <v>44263</v>
      </c>
      <c r="D1103">
        <v>137</v>
      </c>
      <c r="E1103">
        <v>273</v>
      </c>
      <c r="F1103">
        <v>8</v>
      </c>
      <c r="G1103" t="s">
        <v>242</v>
      </c>
      <c r="H1103" t="s">
        <v>243</v>
      </c>
      <c r="I1103" t="s">
        <v>144</v>
      </c>
      <c r="J1103">
        <v>3</v>
      </c>
      <c r="K1103">
        <v>2</v>
      </c>
      <c r="L1103">
        <v>564</v>
      </c>
      <c r="M1103">
        <v>524.52</v>
      </c>
      <c r="N1103">
        <v>603.48</v>
      </c>
      <c r="O1103">
        <v>610</v>
      </c>
      <c r="P1103">
        <v>592</v>
      </c>
      <c r="Q1103">
        <v>584</v>
      </c>
      <c r="R1103">
        <v>602</v>
      </c>
      <c r="T1103">
        <v>149</v>
      </c>
      <c r="U1103">
        <v>142</v>
      </c>
      <c r="V1103">
        <v>575</v>
      </c>
      <c r="W1103">
        <v>583</v>
      </c>
      <c r="X1103">
        <v>576</v>
      </c>
      <c r="Y1103">
        <v>570</v>
      </c>
      <c r="Z1103">
        <v>583</v>
      </c>
      <c r="AA1103">
        <v>152</v>
      </c>
      <c r="AB1103">
        <v>148</v>
      </c>
      <c r="AJ1103">
        <v>586.1</v>
      </c>
      <c r="AK1103">
        <v>93</v>
      </c>
      <c r="AL1103">
        <v>116</v>
      </c>
      <c r="AM1103">
        <v>73</v>
      </c>
      <c r="AN1103">
        <v>148</v>
      </c>
      <c r="AO1103">
        <v>11</v>
      </c>
      <c r="AP1103">
        <v>22</v>
      </c>
      <c r="AQ1103">
        <v>7</v>
      </c>
      <c r="AX1103">
        <v>40</v>
      </c>
      <c r="AY1103">
        <v>1216</v>
      </c>
      <c r="AZ1103">
        <v>1.4999999999999999E-2</v>
      </c>
      <c r="BA1103">
        <v>3.3000000000000002E-2</v>
      </c>
      <c r="BC1103">
        <v>0.1</v>
      </c>
      <c r="BD1103">
        <v>2.2000000000000002</v>
      </c>
      <c r="BE1103">
        <v>23.4</v>
      </c>
      <c r="BF1103">
        <v>712.7</v>
      </c>
      <c r="BG1103" t="s">
        <v>145</v>
      </c>
      <c r="BK1103">
        <v>10</v>
      </c>
    </row>
    <row r="1104" spans="1:63" hidden="1" x14ac:dyDescent="0.25">
      <c r="A1104">
        <v>2021</v>
      </c>
      <c r="B1104">
        <v>3</v>
      </c>
      <c r="C1104" s="289">
        <v>44263</v>
      </c>
      <c r="D1104">
        <v>56</v>
      </c>
      <c r="E1104">
        <v>134</v>
      </c>
      <c r="F1104">
        <v>25</v>
      </c>
      <c r="G1104" t="s">
        <v>430</v>
      </c>
      <c r="H1104" t="s">
        <v>431</v>
      </c>
      <c r="I1104" t="s">
        <v>183</v>
      </c>
      <c r="J1104">
        <v>12</v>
      </c>
      <c r="K1104">
        <v>1</v>
      </c>
      <c r="L1104">
        <v>9.9145833329999995</v>
      </c>
      <c r="M1104">
        <v>9.2205624999999998</v>
      </c>
      <c r="N1104">
        <v>10.60860417</v>
      </c>
      <c r="AK1104">
        <v>429</v>
      </c>
      <c r="AL1104">
        <v>101</v>
      </c>
      <c r="AO1104">
        <v>2</v>
      </c>
      <c r="AP1104">
        <v>4</v>
      </c>
      <c r="AQ1104">
        <v>2</v>
      </c>
      <c r="AX1104">
        <v>8</v>
      </c>
      <c r="AY1104">
        <v>908</v>
      </c>
      <c r="AZ1104">
        <v>0.02</v>
      </c>
      <c r="BA1104">
        <v>8.9999999999999993E-3</v>
      </c>
      <c r="BB1104">
        <v>1</v>
      </c>
      <c r="BC1104">
        <v>0.8</v>
      </c>
      <c r="BD1104">
        <v>91.6</v>
      </c>
      <c r="BG1104" t="s">
        <v>432</v>
      </c>
      <c r="BH1104" t="s">
        <v>433</v>
      </c>
      <c r="BK1104">
        <v>10</v>
      </c>
    </row>
    <row r="1105" spans="1:63" ht="18.75" x14ac:dyDescent="0.25">
      <c r="A1105">
        <v>2021</v>
      </c>
      <c r="B1105">
        <v>3</v>
      </c>
      <c r="C1105" s="289">
        <v>44263</v>
      </c>
      <c r="D1105">
        <v>159</v>
      </c>
      <c r="E1105">
        <v>299</v>
      </c>
      <c r="F1105">
        <v>28</v>
      </c>
      <c r="G1105" t="s">
        <v>181</v>
      </c>
      <c r="H1105" t="s">
        <v>182</v>
      </c>
      <c r="I1105" t="s">
        <v>183</v>
      </c>
      <c r="J1105">
        <v>3</v>
      </c>
      <c r="K1105">
        <v>2</v>
      </c>
      <c r="L1105">
        <v>115</v>
      </c>
      <c r="M1105">
        <v>106.95</v>
      </c>
      <c r="N1105">
        <v>123.05</v>
      </c>
      <c r="P1105">
        <v>112</v>
      </c>
      <c r="Q1105">
        <v>108</v>
      </c>
      <c r="Y1105">
        <v>106</v>
      </c>
      <c r="Z1105">
        <v>109</v>
      </c>
      <c r="AB1105">
        <v>125</v>
      </c>
      <c r="AJ1105">
        <v>108.8</v>
      </c>
      <c r="AK1105">
        <v>70</v>
      </c>
      <c r="AL1105">
        <v>154</v>
      </c>
      <c r="AM1105">
        <v>86</v>
      </c>
      <c r="AN1105">
        <v>125</v>
      </c>
      <c r="AO1105">
        <v>4</v>
      </c>
      <c r="AP1105">
        <v>2</v>
      </c>
      <c r="AQ1105">
        <v>5</v>
      </c>
      <c r="AX1105">
        <v>11</v>
      </c>
      <c r="AY1105">
        <v>395</v>
      </c>
      <c r="AZ1105">
        <v>0.02</v>
      </c>
      <c r="BA1105">
        <v>2.8000000000000001E-2</v>
      </c>
      <c r="BC1105">
        <v>0.1</v>
      </c>
      <c r="BD1105">
        <v>3.4</v>
      </c>
      <c r="BE1105">
        <v>1.2</v>
      </c>
      <c r="BF1105">
        <v>43</v>
      </c>
      <c r="BG1105" t="s">
        <v>148</v>
      </c>
      <c r="BH1105" t="s">
        <v>184</v>
      </c>
      <c r="BK1105">
        <v>10</v>
      </c>
    </row>
    <row r="1106" spans="1:63" ht="18.75" x14ac:dyDescent="0.25">
      <c r="A1106">
        <v>2021</v>
      </c>
      <c r="B1106">
        <v>3</v>
      </c>
      <c r="C1106" s="289">
        <v>44263</v>
      </c>
      <c r="D1106">
        <v>53</v>
      </c>
      <c r="E1106">
        <v>131</v>
      </c>
      <c r="F1106">
        <v>30</v>
      </c>
      <c r="G1106" t="s">
        <v>185</v>
      </c>
      <c r="H1106" t="s">
        <v>186</v>
      </c>
      <c r="I1106" t="s">
        <v>159</v>
      </c>
      <c r="J1106">
        <v>25</v>
      </c>
      <c r="K1106">
        <v>1</v>
      </c>
      <c r="L1106">
        <v>10</v>
      </c>
      <c r="M1106">
        <v>9.3000000000000007</v>
      </c>
      <c r="N1106">
        <v>10.7</v>
      </c>
      <c r="V1106">
        <v>10</v>
      </c>
      <c r="W1106">
        <v>10</v>
      </c>
      <c r="X1106">
        <v>9</v>
      </c>
      <c r="Y1106">
        <v>11</v>
      </c>
      <c r="Z1106">
        <v>11</v>
      </c>
      <c r="AA1106">
        <v>86</v>
      </c>
      <c r="AB1106">
        <v>86</v>
      </c>
      <c r="AJ1106">
        <v>10.1</v>
      </c>
      <c r="AK1106">
        <v>772</v>
      </c>
      <c r="AL1106">
        <v>117</v>
      </c>
      <c r="AM1106">
        <v>1047</v>
      </c>
      <c r="AN1106">
        <v>86</v>
      </c>
      <c r="AO1106">
        <v>10</v>
      </c>
      <c r="AQ1106">
        <v>12</v>
      </c>
      <c r="AX1106">
        <v>22</v>
      </c>
      <c r="AY1106">
        <v>10822</v>
      </c>
      <c r="AZ1106">
        <v>0.02</v>
      </c>
      <c r="BA1106">
        <v>2E-3</v>
      </c>
      <c r="BB1106">
        <v>1</v>
      </c>
      <c r="BC1106">
        <v>2.2000000000000002</v>
      </c>
      <c r="BD1106">
        <v>1082.2</v>
      </c>
      <c r="BE1106">
        <v>0.2</v>
      </c>
      <c r="BF1106">
        <v>109.3</v>
      </c>
      <c r="BG1106" t="s">
        <v>148</v>
      </c>
      <c r="BH1106" t="s">
        <v>187</v>
      </c>
      <c r="BI1106" t="s">
        <v>188</v>
      </c>
      <c r="BK1106">
        <v>10</v>
      </c>
    </row>
    <row r="1107" spans="1:63" ht="18.75" x14ac:dyDescent="0.25">
      <c r="A1107">
        <v>2021</v>
      </c>
      <c r="B1107">
        <v>3</v>
      </c>
      <c r="C1107" s="289">
        <v>44263</v>
      </c>
      <c r="D1107">
        <v>4</v>
      </c>
      <c r="E1107">
        <v>11</v>
      </c>
      <c r="F1107">
        <v>48</v>
      </c>
      <c r="G1107" t="s">
        <v>193</v>
      </c>
      <c r="H1107" t="s">
        <v>194</v>
      </c>
      <c r="I1107" t="s">
        <v>191</v>
      </c>
      <c r="J1107">
        <v>2</v>
      </c>
      <c r="K1107">
        <v>2</v>
      </c>
      <c r="L1107">
        <v>212</v>
      </c>
      <c r="M1107">
        <v>197.16</v>
      </c>
      <c r="N1107">
        <v>226.84</v>
      </c>
      <c r="O1107">
        <v>221</v>
      </c>
      <c r="P1107">
        <v>218</v>
      </c>
      <c r="Q1107">
        <v>208</v>
      </c>
      <c r="S1107">
        <v>219</v>
      </c>
      <c r="T1107">
        <v>132</v>
      </c>
      <c r="U1107">
        <v>132</v>
      </c>
      <c r="V1107">
        <v>225</v>
      </c>
      <c r="W1107">
        <v>219</v>
      </c>
      <c r="X1107">
        <v>230</v>
      </c>
      <c r="Y1107">
        <v>213</v>
      </c>
      <c r="Z1107">
        <v>313</v>
      </c>
      <c r="AA1107">
        <v>132</v>
      </c>
      <c r="AB1107">
        <v>135</v>
      </c>
      <c r="AJ1107">
        <v>229.6</v>
      </c>
      <c r="AK1107">
        <v>37</v>
      </c>
      <c r="AL1107">
        <v>195</v>
      </c>
      <c r="AM1107">
        <v>54</v>
      </c>
      <c r="AN1107">
        <v>133</v>
      </c>
      <c r="AO1107">
        <v>10</v>
      </c>
      <c r="AP1107">
        <v>2</v>
      </c>
      <c r="AQ1107">
        <v>6</v>
      </c>
      <c r="AX1107">
        <v>18</v>
      </c>
      <c r="AY1107">
        <v>554</v>
      </c>
      <c r="AZ1107">
        <v>0.02</v>
      </c>
      <c r="BA1107">
        <v>3.2000000000000001E-2</v>
      </c>
      <c r="BC1107">
        <v>0.1</v>
      </c>
      <c r="BD1107">
        <v>2.6</v>
      </c>
      <c r="BE1107">
        <v>4.0999999999999996</v>
      </c>
      <c r="BF1107">
        <v>127.2</v>
      </c>
      <c r="BG1107" t="s">
        <v>148</v>
      </c>
      <c r="BH1107" t="s">
        <v>187</v>
      </c>
      <c r="BI1107" t="s">
        <v>195</v>
      </c>
      <c r="BK1107">
        <v>10</v>
      </c>
    </row>
    <row r="1108" spans="1:63" ht="18.75" x14ac:dyDescent="0.25">
      <c r="A1108">
        <v>2021</v>
      </c>
      <c r="B1108">
        <v>3</v>
      </c>
      <c r="C1108" s="289">
        <v>44263</v>
      </c>
      <c r="D1108">
        <v>4</v>
      </c>
      <c r="E1108">
        <v>12</v>
      </c>
      <c r="F1108">
        <v>48</v>
      </c>
      <c r="G1108" t="s">
        <v>196</v>
      </c>
      <c r="H1108" t="s">
        <v>197</v>
      </c>
      <c r="I1108" t="s">
        <v>191</v>
      </c>
      <c r="J1108">
        <v>2</v>
      </c>
      <c r="K1108">
        <v>2</v>
      </c>
      <c r="L1108">
        <v>212</v>
      </c>
      <c r="M1108">
        <v>197.16</v>
      </c>
      <c r="N1108">
        <v>226.84</v>
      </c>
      <c r="O1108">
        <v>220</v>
      </c>
      <c r="P1108">
        <v>217</v>
      </c>
      <c r="Q1108">
        <v>208</v>
      </c>
      <c r="S1108">
        <v>217</v>
      </c>
      <c r="T1108">
        <v>132</v>
      </c>
      <c r="U1108">
        <v>132</v>
      </c>
      <c r="V1108">
        <v>213</v>
      </c>
      <c r="W1108">
        <v>203</v>
      </c>
      <c r="X1108">
        <v>231</v>
      </c>
      <c r="Y1108">
        <v>209</v>
      </c>
      <c r="Z1108">
        <v>200</v>
      </c>
      <c r="AA1108">
        <v>132</v>
      </c>
      <c r="AB1108">
        <v>135</v>
      </c>
      <c r="AJ1108">
        <v>213.1</v>
      </c>
      <c r="AK1108">
        <v>37</v>
      </c>
      <c r="AL1108">
        <v>195</v>
      </c>
      <c r="AM1108">
        <v>54</v>
      </c>
      <c r="AN1108">
        <v>133</v>
      </c>
      <c r="AO1108">
        <v>8</v>
      </c>
      <c r="AP1108">
        <v>2</v>
      </c>
      <c r="AQ1108">
        <v>6</v>
      </c>
      <c r="AX1108">
        <v>16</v>
      </c>
      <c r="AY1108">
        <v>552</v>
      </c>
      <c r="AZ1108">
        <v>0.02</v>
      </c>
      <c r="BA1108">
        <v>2.9000000000000001E-2</v>
      </c>
      <c r="BC1108">
        <v>0.1</v>
      </c>
      <c r="BD1108">
        <v>2.6</v>
      </c>
      <c r="BE1108">
        <v>3.4</v>
      </c>
      <c r="BF1108">
        <v>117.6</v>
      </c>
      <c r="BG1108" t="s">
        <v>148</v>
      </c>
      <c r="BH1108" t="s">
        <v>187</v>
      </c>
      <c r="BI1108" t="s">
        <v>198</v>
      </c>
      <c r="BK1108">
        <v>10</v>
      </c>
    </row>
    <row r="1109" spans="1:63" ht="18.75" x14ac:dyDescent="0.25">
      <c r="A1109">
        <v>2021</v>
      </c>
      <c r="B1109">
        <v>3</v>
      </c>
      <c r="C1109" s="289">
        <v>44263</v>
      </c>
      <c r="D1109">
        <v>334</v>
      </c>
      <c r="E1109">
        <v>254</v>
      </c>
      <c r="F1109">
        <v>49</v>
      </c>
      <c r="G1109" t="s">
        <v>189</v>
      </c>
      <c r="H1109" t="s">
        <v>190</v>
      </c>
      <c r="I1109" t="s">
        <v>191</v>
      </c>
      <c r="J1109">
        <v>4</v>
      </c>
      <c r="K1109">
        <v>2</v>
      </c>
      <c r="L1109">
        <v>203</v>
      </c>
      <c r="M1109">
        <v>188.79</v>
      </c>
      <c r="N1109">
        <v>217.21</v>
      </c>
      <c r="O1109">
        <v>216</v>
      </c>
      <c r="P1109">
        <v>212</v>
      </c>
      <c r="Q1109">
        <v>206</v>
      </c>
      <c r="S1109">
        <v>202</v>
      </c>
      <c r="T1109">
        <v>139</v>
      </c>
      <c r="U1109">
        <v>136</v>
      </c>
      <c r="V1109">
        <v>216</v>
      </c>
      <c r="W1109">
        <v>210</v>
      </c>
      <c r="X1109">
        <v>217</v>
      </c>
      <c r="Y1109">
        <v>221</v>
      </c>
      <c r="Z1109">
        <v>206</v>
      </c>
      <c r="AA1109">
        <v>143</v>
      </c>
      <c r="AB1109">
        <v>140</v>
      </c>
      <c r="AJ1109">
        <v>211.8</v>
      </c>
      <c r="AK1109">
        <v>88</v>
      </c>
      <c r="AL1109">
        <v>164</v>
      </c>
      <c r="AM1109">
        <v>103</v>
      </c>
      <c r="AN1109">
        <v>140</v>
      </c>
      <c r="AO1109">
        <v>8</v>
      </c>
      <c r="AP1109">
        <v>3</v>
      </c>
      <c r="AQ1109">
        <v>9</v>
      </c>
      <c r="AX1109">
        <v>20</v>
      </c>
      <c r="AY1109">
        <v>1220</v>
      </c>
      <c r="AZ1109">
        <v>0.02</v>
      </c>
      <c r="BA1109">
        <v>1.6E-2</v>
      </c>
      <c r="BB1109">
        <v>1</v>
      </c>
      <c r="BC1109">
        <v>0.1</v>
      </c>
      <c r="BD1109">
        <v>6</v>
      </c>
      <c r="BE1109">
        <v>4.2</v>
      </c>
      <c r="BF1109">
        <v>258.39999999999998</v>
      </c>
      <c r="BG1109" t="s">
        <v>148</v>
      </c>
      <c r="BH1109" t="s">
        <v>184</v>
      </c>
      <c r="BI1109" t="s">
        <v>192</v>
      </c>
      <c r="BK1109">
        <v>10</v>
      </c>
    </row>
    <row r="1110" spans="1:63" ht="18.75" hidden="1" x14ac:dyDescent="0.25">
      <c r="A1110">
        <v>2021</v>
      </c>
      <c r="B1110">
        <v>3</v>
      </c>
      <c r="C1110" s="289">
        <v>44264</v>
      </c>
      <c r="D1110">
        <v>1</v>
      </c>
      <c r="E1110">
        <v>1</v>
      </c>
      <c r="F1110">
        <v>2</v>
      </c>
      <c r="G1110" t="s">
        <v>328</v>
      </c>
      <c r="H1110" t="s">
        <v>329</v>
      </c>
      <c r="I1110" t="s">
        <v>144</v>
      </c>
      <c r="J1110">
        <v>3</v>
      </c>
      <c r="K1110">
        <v>2</v>
      </c>
      <c r="L1110">
        <v>111</v>
      </c>
      <c r="M1110">
        <v>103.23</v>
      </c>
      <c r="N1110">
        <v>118.77</v>
      </c>
      <c r="O1110">
        <v>120</v>
      </c>
      <c r="P1110">
        <v>112</v>
      </c>
      <c r="Q1110">
        <v>118</v>
      </c>
      <c r="R1110">
        <v>115</v>
      </c>
      <c r="S1110">
        <v>119</v>
      </c>
      <c r="T1110">
        <v>95</v>
      </c>
      <c r="U1110">
        <v>92</v>
      </c>
      <c r="V1110">
        <v>97</v>
      </c>
      <c r="W1110">
        <v>105</v>
      </c>
      <c r="X1110">
        <v>109</v>
      </c>
      <c r="Y1110">
        <v>108</v>
      </c>
      <c r="Z1110">
        <v>111</v>
      </c>
      <c r="AA1110">
        <v>95</v>
      </c>
      <c r="AB1110">
        <v>103</v>
      </c>
      <c r="AJ1110">
        <v>111.4</v>
      </c>
      <c r="AK1110">
        <v>108</v>
      </c>
      <c r="AL1110">
        <v>100</v>
      </c>
      <c r="AM1110">
        <v>112</v>
      </c>
      <c r="AN1110">
        <v>96</v>
      </c>
      <c r="AO1110">
        <v>12</v>
      </c>
      <c r="AP1110">
        <v>4</v>
      </c>
      <c r="AQ1110">
        <v>4</v>
      </c>
      <c r="AX1110">
        <v>20</v>
      </c>
      <c r="AY1110">
        <v>2412</v>
      </c>
      <c r="AZ1110">
        <v>1.4999999999999999E-2</v>
      </c>
      <c r="BA1110">
        <v>8.0000000000000002E-3</v>
      </c>
      <c r="BB1110">
        <v>1</v>
      </c>
      <c r="BC1110">
        <v>0.2</v>
      </c>
      <c r="BD1110">
        <v>21.7</v>
      </c>
      <c r="BE1110">
        <v>2.2000000000000002</v>
      </c>
      <c r="BF1110">
        <v>268.7</v>
      </c>
      <c r="BG1110" t="s">
        <v>229</v>
      </c>
      <c r="BH1110" t="s">
        <v>229</v>
      </c>
      <c r="BK1110">
        <v>10</v>
      </c>
    </row>
    <row r="1111" spans="1:63" ht="18.75" hidden="1" x14ac:dyDescent="0.25">
      <c r="A1111">
        <v>2021</v>
      </c>
      <c r="B1111">
        <v>3</v>
      </c>
      <c r="C1111" s="289">
        <v>44264</v>
      </c>
      <c r="D1111">
        <v>1</v>
      </c>
      <c r="E1111">
        <v>2</v>
      </c>
      <c r="F1111">
        <v>2</v>
      </c>
      <c r="G1111" t="s">
        <v>330</v>
      </c>
      <c r="H1111" t="s">
        <v>331</v>
      </c>
      <c r="I1111" t="s">
        <v>144</v>
      </c>
      <c r="J1111">
        <v>3</v>
      </c>
      <c r="K1111">
        <v>2</v>
      </c>
      <c r="L1111">
        <v>113</v>
      </c>
      <c r="M1111">
        <v>105.09</v>
      </c>
      <c r="N1111">
        <v>120.91</v>
      </c>
      <c r="O1111">
        <v>108</v>
      </c>
      <c r="P1111">
        <v>104</v>
      </c>
      <c r="Q1111">
        <v>108</v>
      </c>
      <c r="R1111">
        <v>105</v>
      </c>
      <c r="S1111">
        <v>108</v>
      </c>
      <c r="T1111">
        <v>95</v>
      </c>
      <c r="U1111">
        <v>92</v>
      </c>
      <c r="V1111">
        <v>106</v>
      </c>
      <c r="W1111">
        <v>118</v>
      </c>
      <c r="X1111">
        <v>119</v>
      </c>
      <c r="Y1111">
        <v>115</v>
      </c>
      <c r="Z1111">
        <v>118</v>
      </c>
      <c r="AA1111">
        <v>95</v>
      </c>
      <c r="AB1111">
        <v>103</v>
      </c>
      <c r="AJ1111">
        <v>110.9</v>
      </c>
      <c r="AK1111">
        <v>108</v>
      </c>
      <c r="AL1111">
        <v>100</v>
      </c>
      <c r="AM1111">
        <v>112</v>
      </c>
      <c r="AN1111">
        <v>96</v>
      </c>
      <c r="AO1111">
        <v>7</v>
      </c>
      <c r="AP1111">
        <v>2</v>
      </c>
      <c r="AQ1111">
        <v>6</v>
      </c>
      <c r="AX1111">
        <v>15</v>
      </c>
      <c r="AY1111">
        <v>2447</v>
      </c>
      <c r="AZ1111">
        <v>1.4999999999999999E-2</v>
      </c>
      <c r="BA1111">
        <v>6.0000000000000001E-3</v>
      </c>
      <c r="BB1111">
        <v>1</v>
      </c>
      <c r="BC1111">
        <v>0.1</v>
      </c>
      <c r="BD1111">
        <v>21.7</v>
      </c>
      <c r="BE1111">
        <v>1.7</v>
      </c>
      <c r="BF1111">
        <v>271.39999999999998</v>
      </c>
      <c r="BG1111" t="s">
        <v>229</v>
      </c>
      <c r="BH1111" t="s">
        <v>229</v>
      </c>
      <c r="BK1111">
        <v>10</v>
      </c>
    </row>
    <row r="1112" spans="1:63" ht="18.75" hidden="1" x14ac:dyDescent="0.25">
      <c r="A1112">
        <v>2021</v>
      </c>
      <c r="B1112">
        <v>3</v>
      </c>
      <c r="C1112" s="289">
        <v>44264</v>
      </c>
      <c r="D1112">
        <v>376</v>
      </c>
      <c r="E1112">
        <v>438</v>
      </c>
      <c r="F1112">
        <v>3</v>
      </c>
      <c r="G1112" t="s">
        <v>151</v>
      </c>
      <c r="H1112" t="s">
        <v>152</v>
      </c>
      <c r="I1112" t="s">
        <v>144</v>
      </c>
      <c r="J1112">
        <v>3</v>
      </c>
      <c r="K1112">
        <v>2</v>
      </c>
      <c r="L1112">
        <v>336</v>
      </c>
      <c r="M1112">
        <v>316.17599999999999</v>
      </c>
      <c r="N1112">
        <v>359.85599999999999</v>
      </c>
      <c r="O1112">
        <v>354</v>
      </c>
      <c r="R1112">
        <v>359</v>
      </c>
      <c r="S1112">
        <v>346</v>
      </c>
      <c r="T1112">
        <v>131</v>
      </c>
      <c r="U1112">
        <v>130</v>
      </c>
      <c r="V1112">
        <v>334</v>
      </c>
      <c r="W1112">
        <v>347</v>
      </c>
      <c r="X1112">
        <v>351</v>
      </c>
      <c r="Y1112">
        <v>336</v>
      </c>
      <c r="Z1112">
        <v>351</v>
      </c>
      <c r="AA1112">
        <v>131</v>
      </c>
      <c r="AB1112">
        <v>135</v>
      </c>
      <c r="AJ1112">
        <v>347.3</v>
      </c>
      <c r="AK1112">
        <v>67</v>
      </c>
      <c r="AL1112">
        <v>161</v>
      </c>
      <c r="AM1112">
        <v>82</v>
      </c>
      <c r="AN1112">
        <v>132</v>
      </c>
      <c r="AO1112">
        <v>9</v>
      </c>
      <c r="AP1112">
        <v>2</v>
      </c>
      <c r="AQ1112">
        <v>5</v>
      </c>
      <c r="AX1112">
        <v>16</v>
      </c>
      <c r="AY1112">
        <v>1528</v>
      </c>
      <c r="AZ1112">
        <v>1.4999999999999999E-2</v>
      </c>
      <c r="BA1112">
        <v>0.01</v>
      </c>
      <c r="BB1112">
        <v>1</v>
      </c>
      <c r="BC1112">
        <v>0</v>
      </c>
      <c r="BD1112">
        <v>4.5</v>
      </c>
      <c r="BE1112">
        <v>5.6</v>
      </c>
      <c r="BF1112">
        <v>530.70000000000005</v>
      </c>
      <c r="BG1112" t="s">
        <v>153</v>
      </c>
      <c r="BH1112" t="s">
        <v>154</v>
      </c>
      <c r="BI1112" t="s">
        <v>155</v>
      </c>
      <c r="BJ1112" t="s">
        <v>156</v>
      </c>
      <c r="BK1112">
        <v>10</v>
      </c>
    </row>
    <row r="1113" spans="1:63" ht="18.75" hidden="1" x14ac:dyDescent="0.25">
      <c r="A1113">
        <v>2021</v>
      </c>
      <c r="B1113">
        <v>3</v>
      </c>
      <c r="C1113" s="289">
        <v>44264</v>
      </c>
      <c r="D1113">
        <v>47</v>
      </c>
      <c r="E1113">
        <v>122</v>
      </c>
      <c r="F1113">
        <v>4</v>
      </c>
      <c r="G1113" t="s">
        <v>163</v>
      </c>
      <c r="H1113" t="s">
        <v>164</v>
      </c>
      <c r="I1113" t="s">
        <v>165</v>
      </c>
      <c r="J1113">
        <v>2</v>
      </c>
      <c r="K1113">
        <v>1</v>
      </c>
      <c r="L1113">
        <v>280</v>
      </c>
      <c r="M1113">
        <v>267.39999999999998</v>
      </c>
      <c r="N1113">
        <v>292.60000000000002</v>
      </c>
      <c r="W1113">
        <v>290</v>
      </c>
      <c r="X1113">
        <v>298</v>
      </c>
      <c r="Y1113">
        <v>288</v>
      </c>
      <c r="Z1113">
        <v>275</v>
      </c>
      <c r="AB1113">
        <v>105</v>
      </c>
      <c r="AJ1113">
        <v>287.8</v>
      </c>
      <c r="AK1113">
        <v>63</v>
      </c>
      <c r="AL1113">
        <v>115</v>
      </c>
      <c r="AM1113">
        <v>69</v>
      </c>
      <c r="AN1113">
        <v>105</v>
      </c>
      <c r="AO1113">
        <v>2</v>
      </c>
      <c r="AQ1113">
        <v>6</v>
      </c>
      <c r="AX1113">
        <v>8</v>
      </c>
      <c r="AY1113">
        <v>608</v>
      </c>
      <c r="AZ1113">
        <v>1.4999999999999999E-2</v>
      </c>
      <c r="BA1113">
        <v>1.2999999999999999E-2</v>
      </c>
      <c r="BB1113">
        <v>1</v>
      </c>
      <c r="BC1113">
        <v>0</v>
      </c>
      <c r="BD1113">
        <v>2.2000000000000002</v>
      </c>
      <c r="BE1113">
        <v>2.2999999999999998</v>
      </c>
      <c r="BF1113">
        <v>175</v>
      </c>
      <c r="BG1113" t="s">
        <v>153</v>
      </c>
      <c r="BH1113" t="s">
        <v>154</v>
      </c>
      <c r="BI1113" t="s">
        <v>166</v>
      </c>
      <c r="BJ1113" t="s">
        <v>167</v>
      </c>
      <c r="BK1113">
        <v>10</v>
      </c>
    </row>
    <row r="1114" spans="1:63" ht="18.75" hidden="1" x14ac:dyDescent="0.25">
      <c r="A1114">
        <v>2021</v>
      </c>
      <c r="B1114">
        <v>3</v>
      </c>
      <c r="C1114" s="289">
        <v>44264</v>
      </c>
      <c r="D1114">
        <v>243</v>
      </c>
      <c r="E1114">
        <v>167</v>
      </c>
      <c r="F1114">
        <v>4</v>
      </c>
      <c r="G1114" t="s">
        <v>244</v>
      </c>
      <c r="H1114" t="s">
        <v>245</v>
      </c>
      <c r="I1114" t="s">
        <v>144</v>
      </c>
      <c r="J1114">
        <v>2</v>
      </c>
      <c r="K1114">
        <v>2</v>
      </c>
      <c r="L1114">
        <v>888</v>
      </c>
      <c r="M1114">
        <v>825.84</v>
      </c>
      <c r="N1114">
        <v>950.16</v>
      </c>
      <c r="O1114">
        <v>842</v>
      </c>
      <c r="T1114">
        <v>149</v>
      </c>
      <c r="AJ1114">
        <v>842</v>
      </c>
      <c r="AK1114">
        <v>55</v>
      </c>
      <c r="AL1114">
        <v>131</v>
      </c>
      <c r="AM1114">
        <v>48</v>
      </c>
      <c r="AN1114">
        <v>149</v>
      </c>
      <c r="AO1114">
        <v>1</v>
      </c>
      <c r="AP1114">
        <v>1</v>
      </c>
      <c r="AQ1114">
        <v>2</v>
      </c>
      <c r="AX1114">
        <v>4</v>
      </c>
      <c r="AY1114">
        <v>516</v>
      </c>
      <c r="AZ1114">
        <v>1.4999999999999999E-2</v>
      </c>
      <c r="BA1114">
        <v>8.0000000000000002E-3</v>
      </c>
      <c r="BB1114">
        <v>1</v>
      </c>
      <c r="BC1114">
        <v>0</v>
      </c>
      <c r="BD1114">
        <v>0.6</v>
      </c>
      <c r="BE1114">
        <v>3.4</v>
      </c>
      <c r="BF1114">
        <v>434.5</v>
      </c>
      <c r="BG1114" t="s">
        <v>145</v>
      </c>
      <c r="BH1114" t="s">
        <v>145</v>
      </c>
      <c r="BK1114">
        <v>10</v>
      </c>
    </row>
    <row r="1115" spans="1:63" ht="18.75" x14ac:dyDescent="0.25">
      <c r="A1115">
        <v>2021</v>
      </c>
      <c r="B1115">
        <v>3</v>
      </c>
      <c r="C1115" s="289">
        <v>44264</v>
      </c>
      <c r="D1115">
        <v>378</v>
      </c>
      <c r="E1115">
        <v>440</v>
      </c>
      <c r="F1115">
        <v>5</v>
      </c>
      <c r="G1115" t="s">
        <v>224</v>
      </c>
      <c r="H1115" t="s">
        <v>225</v>
      </c>
      <c r="I1115" t="s">
        <v>144</v>
      </c>
      <c r="J1115">
        <v>3</v>
      </c>
      <c r="K1115">
        <v>2</v>
      </c>
      <c r="L1115">
        <v>258</v>
      </c>
      <c r="M1115">
        <v>239.94</v>
      </c>
      <c r="N1115">
        <v>276.06</v>
      </c>
      <c r="O1115">
        <v>233</v>
      </c>
      <c r="R1115">
        <v>253</v>
      </c>
      <c r="S1115">
        <v>258</v>
      </c>
      <c r="T1115">
        <v>104</v>
      </c>
      <c r="U1115">
        <v>104</v>
      </c>
      <c r="V1115">
        <v>248</v>
      </c>
      <c r="W1115">
        <v>261</v>
      </c>
      <c r="X1115">
        <v>276</v>
      </c>
      <c r="Y1115">
        <v>255</v>
      </c>
      <c r="AA1115">
        <v>105</v>
      </c>
      <c r="AJ1115">
        <v>254.9</v>
      </c>
      <c r="AK1115">
        <v>90</v>
      </c>
      <c r="AL1115">
        <v>120</v>
      </c>
      <c r="AM1115">
        <v>104</v>
      </c>
      <c r="AN1115">
        <v>104</v>
      </c>
      <c r="AO1115">
        <v>8</v>
      </c>
      <c r="AP1115">
        <v>4</v>
      </c>
      <c r="AQ1115">
        <v>9</v>
      </c>
      <c r="AX1115">
        <v>20</v>
      </c>
      <c r="AY1115">
        <v>1580</v>
      </c>
      <c r="AZ1115">
        <v>1.4999999999999999E-2</v>
      </c>
      <c r="BA1115">
        <v>1.2999999999999999E-2</v>
      </c>
      <c r="BB1115">
        <v>1</v>
      </c>
      <c r="BC1115">
        <v>0.1</v>
      </c>
      <c r="BD1115">
        <v>6.1</v>
      </c>
      <c r="BE1115">
        <v>5.0999999999999996</v>
      </c>
      <c r="BF1115">
        <v>402.7</v>
      </c>
      <c r="BG1115" t="s">
        <v>148</v>
      </c>
      <c r="BH1115" t="s">
        <v>184</v>
      </c>
      <c r="BK1115">
        <v>10</v>
      </c>
    </row>
    <row r="1116" spans="1:63" ht="18.75" x14ac:dyDescent="0.25">
      <c r="A1116">
        <v>2021</v>
      </c>
      <c r="B1116">
        <v>3</v>
      </c>
      <c r="C1116" s="289">
        <v>44264</v>
      </c>
      <c r="D1116">
        <v>34</v>
      </c>
      <c r="E1116">
        <v>99</v>
      </c>
      <c r="F1116">
        <v>6</v>
      </c>
      <c r="G1116" t="s">
        <v>299</v>
      </c>
      <c r="H1116" t="s">
        <v>300</v>
      </c>
      <c r="I1116" t="s">
        <v>144</v>
      </c>
      <c r="J1116">
        <v>4</v>
      </c>
      <c r="K1116">
        <v>6</v>
      </c>
      <c r="L1116">
        <v>20</v>
      </c>
      <c r="M1116">
        <v>18.600000000000001</v>
      </c>
      <c r="N1116">
        <v>21.4</v>
      </c>
      <c r="O1116">
        <v>20</v>
      </c>
      <c r="T1116">
        <v>100</v>
      </c>
      <c r="V1116">
        <v>19</v>
      </c>
      <c r="W1116">
        <v>20</v>
      </c>
      <c r="X1116">
        <v>22</v>
      </c>
      <c r="Y1116">
        <v>21</v>
      </c>
      <c r="Z1116">
        <v>20</v>
      </c>
      <c r="AA1116">
        <v>89</v>
      </c>
      <c r="AB1116">
        <v>89</v>
      </c>
      <c r="AJ1116">
        <v>20.5</v>
      </c>
      <c r="AK1116">
        <v>140</v>
      </c>
      <c r="AL1116">
        <v>103</v>
      </c>
      <c r="AM1116">
        <v>155</v>
      </c>
      <c r="AN1116">
        <v>93</v>
      </c>
      <c r="AO1116">
        <v>6</v>
      </c>
      <c r="AP1116">
        <v>4</v>
      </c>
      <c r="AQ1116">
        <v>3</v>
      </c>
      <c r="AS1116">
        <v>2</v>
      </c>
      <c r="AX1116">
        <v>15</v>
      </c>
      <c r="AY1116">
        <v>1743</v>
      </c>
      <c r="AZ1116">
        <v>1.4999999999999999E-2</v>
      </c>
      <c r="BA1116">
        <v>8.9999999999999993E-3</v>
      </c>
      <c r="BB1116">
        <v>1</v>
      </c>
      <c r="BC1116">
        <v>0.8</v>
      </c>
      <c r="BD1116">
        <v>87.2</v>
      </c>
      <c r="BE1116">
        <v>0.3</v>
      </c>
      <c r="BF1116">
        <v>35.700000000000003</v>
      </c>
      <c r="BG1116" t="s">
        <v>148</v>
      </c>
      <c r="BH1116" t="s">
        <v>149</v>
      </c>
      <c r="BI1116" t="s">
        <v>301</v>
      </c>
      <c r="BK1116">
        <v>10</v>
      </c>
    </row>
    <row r="1117" spans="1:63" ht="18.75" x14ac:dyDescent="0.25">
      <c r="A1117">
        <v>2021</v>
      </c>
      <c r="B1117">
        <v>3</v>
      </c>
      <c r="C1117" s="289">
        <v>44264</v>
      </c>
      <c r="D1117">
        <v>34</v>
      </c>
      <c r="E1117">
        <v>100</v>
      </c>
      <c r="F1117">
        <v>6</v>
      </c>
      <c r="G1117" t="s">
        <v>302</v>
      </c>
      <c r="H1117" t="s">
        <v>303</v>
      </c>
      <c r="I1117" t="s">
        <v>144</v>
      </c>
      <c r="J1117">
        <v>4</v>
      </c>
      <c r="K1117">
        <v>6</v>
      </c>
      <c r="L1117">
        <v>20</v>
      </c>
      <c r="M1117">
        <v>18.600000000000001</v>
      </c>
      <c r="N1117">
        <v>21.4</v>
      </c>
      <c r="O1117">
        <v>20</v>
      </c>
      <c r="T1117">
        <v>100</v>
      </c>
      <c r="V1117">
        <v>19</v>
      </c>
      <c r="W1117">
        <v>20</v>
      </c>
      <c r="X1117">
        <v>22</v>
      </c>
      <c r="Y1117">
        <v>21</v>
      </c>
      <c r="Z1117">
        <v>20</v>
      </c>
      <c r="AA1117">
        <v>89</v>
      </c>
      <c r="AB1117">
        <v>89</v>
      </c>
      <c r="AJ1117">
        <v>20.5</v>
      </c>
      <c r="AK1117">
        <v>140</v>
      </c>
      <c r="AL1117">
        <v>103</v>
      </c>
      <c r="AM1117">
        <v>155</v>
      </c>
      <c r="AN1117">
        <v>93</v>
      </c>
      <c r="AO1117">
        <v>6</v>
      </c>
      <c r="AP1117">
        <v>4</v>
      </c>
      <c r="AQ1117">
        <v>3</v>
      </c>
      <c r="AS1117">
        <v>2</v>
      </c>
      <c r="AX1117">
        <v>15</v>
      </c>
      <c r="AY1117">
        <v>1743</v>
      </c>
      <c r="AZ1117">
        <v>1.4999999999999999E-2</v>
      </c>
      <c r="BA1117">
        <v>8.9999999999999993E-3</v>
      </c>
      <c r="BB1117">
        <v>1</v>
      </c>
      <c r="BC1117">
        <v>0.8</v>
      </c>
      <c r="BD1117">
        <v>87.2</v>
      </c>
      <c r="BE1117">
        <v>0.3</v>
      </c>
      <c r="BF1117">
        <v>35.700000000000003</v>
      </c>
      <c r="BG1117" t="s">
        <v>148</v>
      </c>
      <c r="BH1117" t="s">
        <v>149</v>
      </c>
      <c r="BI1117" t="s">
        <v>304</v>
      </c>
      <c r="BK1117">
        <v>10</v>
      </c>
    </row>
    <row r="1118" spans="1:63" ht="18.75" x14ac:dyDescent="0.25">
      <c r="A1118">
        <v>2021</v>
      </c>
      <c r="B1118">
        <v>3</v>
      </c>
      <c r="C1118" s="289">
        <v>44264</v>
      </c>
      <c r="D1118">
        <v>34</v>
      </c>
      <c r="E1118">
        <v>101</v>
      </c>
      <c r="F1118">
        <v>6</v>
      </c>
      <c r="G1118" t="s">
        <v>305</v>
      </c>
      <c r="H1118" t="s">
        <v>306</v>
      </c>
      <c r="I1118" t="s">
        <v>144</v>
      </c>
      <c r="J1118">
        <v>4</v>
      </c>
      <c r="K1118">
        <v>6</v>
      </c>
      <c r="L1118">
        <v>20</v>
      </c>
      <c r="M1118">
        <v>18.600000000000001</v>
      </c>
      <c r="N1118">
        <v>21.4</v>
      </c>
      <c r="O1118">
        <v>20</v>
      </c>
      <c r="T1118">
        <v>100</v>
      </c>
      <c r="V1118">
        <v>19</v>
      </c>
      <c r="W1118">
        <v>20</v>
      </c>
      <c r="X1118">
        <v>22</v>
      </c>
      <c r="Y1118">
        <v>21</v>
      </c>
      <c r="Z1118">
        <v>20</v>
      </c>
      <c r="AA1118">
        <v>89</v>
      </c>
      <c r="AB1118">
        <v>89</v>
      </c>
      <c r="AJ1118">
        <v>20.5</v>
      </c>
      <c r="AK1118">
        <v>140</v>
      </c>
      <c r="AL1118">
        <v>103</v>
      </c>
      <c r="AM1118">
        <v>155</v>
      </c>
      <c r="AN1118">
        <v>93</v>
      </c>
      <c r="AO1118">
        <v>6</v>
      </c>
      <c r="AP1118">
        <v>4</v>
      </c>
      <c r="AQ1118">
        <v>3</v>
      </c>
      <c r="AS1118">
        <v>2</v>
      </c>
      <c r="AX1118">
        <v>15</v>
      </c>
      <c r="AY1118">
        <v>1743</v>
      </c>
      <c r="AZ1118">
        <v>1.4999999999999999E-2</v>
      </c>
      <c r="BA1118">
        <v>8.9999999999999993E-3</v>
      </c>
      <c r="BB1118">
        <v>1</v>
      </c>
      <c r="BC1118">
        <v>0.8</v>
      </c>
      <c r="BD1118">
        <v>87.2</v>
      </c>
      <c r="BE1118">
        <v>0.3</v>
      </c>
      <c r="BF1118">
        <v>35.700000000000003</v>
      </c>
      <c r="BG1118" t="s">
        <v>148</v>
      </c>
      <c r="BH1118" t="s">
        <v>149</v>
      </c>
      <c r="BI1118" t="s">
        <v>307</v>
      </c>
      <c r="BK1118">
        <v>10</v>
      </c>
    </row>
    <row r="1119" spans="1:63" ht="18.75" x14ac:dyDescent="0.25">
      <c r="A1119">
        <v>2021</v>
      </c>
      <c r="B1119">
        <v>3</v>
      </c>
      <c r="C1119" s="289">
        <v>44264</v>
      </c>
      <c r="D1119">
        <v>34</v>
      </c>
      <c r="E1119">
        <v>102</v>
      </c>
      <c r="F1119">
        <v>6</v>
      </c>
      <c r="G1119" t="s">
        <v>308</v>
      </c>
      <c r="H1119" t="s">
        <v>309</v>
      </c>
      <c r="I1119" t="s">
        <v>144</v>
      </c>
      <c r="J1119">
        <v>4</v>
      </c>
      <c r="K1119">
        <v>6</v>
      </c>
      <c r="L1119">
        <v>20</v>
      </c>
      <c r="M1119">
        <v>18.600000000000001</v>
      </c>
      <c r="N1119">
        <v>21.4</v>
      </c>
      <c r="O1119">
        <v>20</v>
      </c>
      <c r="T1119">
        <v>100</v>
      </c>
      <c r="V1119">
        <v>19</v>
      </c>
      <c r="W1119">
        <v>20</v>
      </c>
      <c r="X1119">
        <v>22</v>
      </c>
      <c r="Y1119">
        <v>21</v>
      </c>
      <c r="Z1119">
        <v>20</v>
      </c>
      <c r="AA1119">
        <v>89</v>
      </c>
      <c r="AB1119">
        <v>89</v>
      </c>
      <c r="AJ1119">
        <v>20.5</v>
      </c>
      <c r="AK1119">
        <v>140</v>
      </c>
      <c r="AL1119">
        <v>103</v>
      </c>
      <c r="AM1119">
        <v>155</v>
      </c>
      <c r="AN1119">
        <v>93</v>
      </c>
      <c r="AO1119">
        <v>6</v>
      </c>
      <c r="AP1119">
        <v>4</v>
      </c>
      <c r="AQ1119">
        <v>3</v>
      </c>
      <c r="AS1119">
        <v>2</v>
      </c>
      <c r="AX1119">
        <v>15</v>
      </c>
      <c r="AY1119">
        <v>1743</v>
      </c>
      <c r="AZ1119">
        <v>1.4999999999999999E-2</v>
      </c>
      <c r="BA1119">
        <v>8.9999999999999993E-3</v>
      </c>
      <c r="BB1119">
        <v>1</v>
      </c>
      <c r="BC1119">
        <v>0.8</v>
      </c>
      <c r="BD1119">
        <v>87.2</v>
      </c>
      <c r="BE1119">
        <v>0.3</v>
      </c>
      <c r="BF1119">
        <v>35.700000000000003</v>
      </c>
      <c r="BG1119" t="s">
        <v>148</v>
      </c>
      <c r="BH1119" t="s">
        <v>149</v>
      </c>
      <c r="BI1119" t="s">
        <v>310</v>
      </c>
      <c r="BK1119">
        <v>10</v>
      </c>
    </row>
    <row r="1120" spans="1:63" ht="18.75" x14ac:dyDescent="0.25">
      <c r="A1120">
        <v>2021</v>
      </c>
      <c r="B1120">
        <v>3</v>
      </c>
      <c r="C1120" s="289">
        <v>44264</v>
      </c>
      <c r="D1120">
        <v>34</v>
      </c>
      <c r="E1120">
        <v>103</v>
      </c>
      <c r="F1120">
        <v>6</v>
      </c>
      <c r="G1120" t="s">
        <v>311</v>
      </c>
      <c r="H1120" t="s">
        <v>312</v>
      </c>
      <c r="I1120" t="s">
        <v>144</v>
      </c>
      <c r="J1120">
        <v>4</v>
      </c>
      <c r="K1120">
        <v>6</v>
      </c>
      <c r="L1120">
        <v>89</v>
      </c>
      <c r="M1120">
        <v>82.77</v>
      </c>
      <c r="N1120">
        <v>95.23</v>
      </c>
      <c r="O1120">
        <v>91</v>
      </c>
      <c r="T1120">
        <v>100</v>
      </c>
      <c r="V1120">
        <v>78</v>
      </c>
      <c r="W1120">
        <v>88</v>
      </c>
      <c r="X1120">
        <v>92</v>
      </c>
      <c r="Y1120">
        <v>85</v>
      </c>
      <c r="Z1120">
        <v>86</v>
      </c>
      <c r="AA1120">
        <v>89</v>
      </c>
      <c r="AB1120">
        <v>89</v>
      </c>
      <c r="AJ1120">
        <v>86.3</v>
      </c>
      <c r="AK1120">
        <v>140</v>
      </c>
      <c r="AL1120">
        <v>103</v>
      </c>
      <c r="AM1120">
        <v>155</v>
      </c>
      <c r="AN1120">
        <v>93</v>
      </c>
      <c r="AO1120">
        <v>6</v>
      </c>
      <c r="AP1120">
        <v>4</v>
      </c>
      <c r="AQ1120">
        <v>3</v>
      </c>
      <c r="AS1120">
        <v>2</v>
      </c>
      <c r="AX1120">
        <v>15</v>
      </c>
      <c r="AY1120">
        <v>1815</v>
      </c>
      <c r="AZ1120">
        <v>1.4999999999999999E-2</v>
      </c>
      <c r="BA1120">
        <v>8.0000000000000002E-3</v>
      </c>
      <c r="BB1120">
        <v>1</v>
      </c>
      <c r="BC1120">
        <v>0.2</v>
      </c>
      <c r="BD1120">
        <v>20.399999999999999</v>
      </c>
      <c r="BE1120">
        <v>1.3</v>
      </c>
      <c r="BF1120">
        <v>156.6</v>
      </c>
      <c r="BG1120" t="s">
        <v>148</v>
      </c>
      <c r="BH1120" t="s">
        <v>149</v>
      </c>
      <c r="BI1120" t="s">
        <v>313</v>
      </c>
      <c r="BK1120">
        <v>10</v>
      </c>
    </row>
    <row r="1121" spans="1:63" ht="18.75" x14ac:dyDescent="0.25">
      <c r="A1121">
        <v>2021</v>
      </c>
      <c r="B1121">
        <v>3</v>
      </c>
      <c r="C1121" s="289">
        <v>44264</v>
      </c>
      <c r="D1121">
        <v>34</v>
      </c>
      <c r="E1121">
        <v>104</v>
      </c>
      <c r="F1121">
        <v>6</v>
      </c>
      <c r="G1121" t="s">
        <v>314</v>
      </c>
      <c r="H1121" t="s">
        <v>315</v>
      </c>
      <c r="I1121" t="s">
        <v>144</v>
      </c>
      <c r="J1121">
        <v>4</v>
      </c>
      <c r="K1121">
        <v>6</v>
      </c>
      <c r="L1121">
        <v>89</v>
      </c>
      <c r="M1121">
        <v>82.77</v>
      </c>
      <c r="N1121">
        <v>95.23</v>
      </c>
      <c r="O1121">
        <v>91</v>
      </c>
      <c r="T1121">
        <v>100</v>
      </c>
      <c r="V1121">
        <v>78</v>
      </c>
      <c r="W1121">
        <v>88</v>
      </c>
      <c r="X1121">
        <v>92</v>
      </c>
      <c r="Y1121">
        <v>85</v>
      </c>
      <c r="Z1121">
        <v>86</v>
      </c>
      <c r="AA1121">
        <v>89</v>
      </c>
      <c r="AB1121">
        <v>89</v>
      </c>
      <c r="AJ1121">
        <v>86.3</v>
      </c>
      <c r="AK1121">
        <v>140</v>
      </c>
      <c r="AL1121">
        <v>103</v>
      </c>
      <c r="AM1121">
        <v>155</v>
      </c>
      <c r="AN1121">
        <v>93</v>
      </c>
      <c r="AO1121">
        <v>6</v>
      </c>
      <c r="AP1121">
        <v>4</v>
      </c>
      <c r="AQ1121">
        <v>3</v>
      </c>
      <c r="AS1121">
        <v>2</v>
      </c>
      <c r="AX1121">
        <v>15</v>
      </c>
      <c r="AY1121">
        <v>1815</v>
      </c>
      <c r="AZ1121">
        <v>1.4999999999999999E-2</v>
      </c>
      <c r="BA1121">
        <v>8.0000000000000002E-3</v>
      </c>
      <c r="BB1121">
        <v>1</v>
      </c>
      <c r="BC1121">
        <v>0.2</v>
      </c>
      <c r="BD1121">
        <v>20.399999999999999</v>
      </c>
      <c r="BE1121">
        <v>1.3</v>
      </c>
      <c r="BF1121">
        <v>156.6</v>
      </c>
      <c r="BG1121" t="s">
        <v>148</v>
      </c>
      <c r="BH1121" t="s">
        <v>149</v>
      </c>
      <c r="BI1121" t="s">
        <v>316</v>
      </c>
      <c r="BK1121">
        <v>10</v>
      </c>
    </row>
    <row r="1122" spans="1:63" ht="18.75" hidden="1" x14ac:dyDescent="0.25">
      <c r="A1122">
        <v>2021</v>
      </c>
      <c r="B1122">
        <v>3</v>
      </c>
      <c r="C1122" s="289">
        <v>44264</v>
      </c>
      <c r="D1122">
        <v>375</v>
      </c>
      <c r="E1122">
        <v>437</v>
      </c>
      <c r="F1122">
        <v>7</v>
      </c>
      <c r="G1122" t="s">
        <v>349</v>
      </c>
      <c r="H1122" t="s">
        <v>350</v>
      </c>
      <c r="I1122" t="s">
        <v>144</v>
      </c>
      <c r="J1122">
        <v>4</v>
      </c>
      <c r="K1122">
        <v>2</v>
      </c>
      <c r="L1122">
        <v>168</v>
      </c>
      <c r="M1122">
        <v>158.08799999999999</v>
      </c>
      <c r="N1122">
        <v>179.928</v>
      </c>
      <c r="O1122">
        <v>174</v>
      </c>
      <c r="R1122">
        <v>173</v>
      </c>
      <c r="S1122">
        <v>175</v>
      </c>
      <c r="T1122">
        <v>106</v>
      </c>
      <c r="U1122">
        <v>102</v>
      </c>
      <c r="V1122">
        <v>172</v>
      </c>
      <c r="W1122">
        <v>171</v>
      </c>
      <c r="X1122">
        <v>175</v>
      </c>
      <c r="Y1122">
        <v>181</v>
      </c>
      <c r="Z1122">
        <v>172</v>
      </c>
      <c r="AA1122">
        <v>104</v>
      </c>
      <c r="AB1122">
        <v>109</v>
      </c>
      <c r="AJ1122">
        <v>174.1</v>
      </c>
      <c r="AK1122">
        <v>120</v>
      </c>
      <c r="AL1122">
        <v>120</v>
      </c>
      <c r="AM1122">
        <v>137</v>
      </c>
      <c r="AN1122">
        <v>105</v>
      </c>
      <c r="AO1122">
        <v>8</v>
      </c>
      <c r="AP1122">
        <v>2</v>
      </c>
      <c r="AQ1122">
        <v>3</v>
      </c>
      <c r="AX1122">
        <v>13</v>
      </c>
      <c r="AY1122">
        <v>3538</v>
      </c>
      <c r="AZ1122">
        <v>1.4999999999999999E-2</v>
      </c>
      <c r="BA1122">
        <v>4.0000000000000001E-3</v>
      </c>
      <c r="BB1122">
        <v>1</v>
      </c>
      <c r="BC1122">
        <v>0.1</v>
      </c>
      <c r="BD1122">
        <v>21.1</v>
      </c>
      <c r="BE1122">
        <v>2.2999999999999998</v>
      </c>
      <c r="BF1122">
        <v>616</v>
      </c>
      <c r="BG1122" t="s">
        <v>153</v>
      </c>
      <c r="BH1122" t="s">
        <v>154</v>
      </c>
      <c r="BI1122" t="s">
        <v>351</v>
      </c>
      <c r="BJ1122" t="s">
        <v>156</v>
      </c>
      <c r="BK1122">
        <v>10</v>
      </c>
    </row>
    <row r="1123" spans="1:63" ht="18.75" hidden="1" x14ac:dyDescent="0.25">
      <c r="A1123">
        <v>2021</v>
      </c>
      <c r="B1123">
        <v>3</v>
      </c>
      <c r="C1123" s="289">
        <v>44264</v>
      </c>
      <c r="D1123">
        <v>137</v>
      </c>
      <c r="E1123">
        <v>273</v>
      </c>
      <c r="F1123">
        <v>8</v>
      </c>
      <c r="G1123" t="s">
        <v>242</v>
      </c>
      <c r="H1123" t="s">
        <v>243</v>
      </c>
      <c r="I1123" t="s">
        <v>144</v>
      </c>
      <c r="J1123">
        <v>3</v>
      </c>
      <c r="K1123">
        <v>2</v>
      </c>
      <c r="L1123">
        <v>564</v>
      </c>
      <c r="M1123">
        <v>524.52</v>
      </c>
      <c r="N1123">
        <v>603.48</v>
      </c>
      <c r="O1123">
        <v>581</v>
      </c>
      <c r="T1123">
        <v>144</v>
      </c>
      <c r="V1123">
        <v>590</v>
      </c>
      <c r="Z1123">
        <v>573</v>
      </c>
      <c r="AA1123">
        <v>157</v>
      </c>
      <c r="AB1123">
        <v>150</v>
      </c>
      <c r="AJ1123">
        <v>581.29999999999995</v>
      </c>
      <c r="AK1123">
        <v>93</v>
      </c>
      <c r="AL1123">
        <v>116</v>
      </c>
      <c r="AM1123">
        <v>72</v>
      </c>
      <c r="AN1123">
        <v>150</v>
      </c>
      <c r="AO1123">
        <v>4</v>
      </c>
      <c r="AP1123">
        <v>2</v>
      </c>
      <c r="AQ1123">
        <v>6</v>
      </c>
      <c r="AX1123">
        <v>12</v>
      </c>
      <c r="AY1123">
        <v>708</v>
      </c>
      <c r="AZ1123">
        <v>1.4999999999999999E-2</v>
      </c>
      <c r="BA1123">
        <v>1.7000000000000001E-2</v>
      </c>
      <c r="BC1123">
        <v>0</v>
      </c>
      <c r="BD1123">
        <v>1.3</v>
      </c>
      <c r="BE1123">
        <v>7</v>
      </c>
      <c r="BF1123">
        <v>411.6</v>
      </c>
      <c r="BG1123" t="s">
        <v>145</v>
      </c>
      <c r="BK1123">
        <v>10</v>
      </c>
    </row>
    <row r="1124" spans="1:63" ht="18.75" hidden="1" x14ac:dyDescent="0.25">
      <c r="A1124">
        <v>2021</v>
      </c>
      <c r="B1124">
        <v>3</v>
      </c>
      <c r="C1124" s="289">
        <v>44264</v>
      </c>
      <c r="D1124">
        <v>56</v>
      </c>
      <c r="E1124">
        <v>134</v>
      </c>
      <c r="F1124">
        <v>25</v>
      </c>
      <c r="G1124" t="s">
        <v>430</v>
      </c>
      <c r="H1124" t="s">
        <v>431</v>
      </c>
      <c r="I1124" t="s">
        <v>183</v>
      </c>
      <c r="J1124">
        <v>12</v>
      </c>
      <c r="K1124">
        <v>1</v>
      </c>
      <c r="L1124">
        <v>9.9145833329999995</v>
      </c>
      <c r="M1124">
        <v>9.2205624999999998</v>
      </c>
      <c r="N1124">
        <v>10.60860417</v>
      </c>
      <c r="Q1124">
        <v>13</v>
      </c>
      <c r="R1124">
        <v>10</v>
      </c>
      <c r="V1124">
        <v>10</v>
      </c>
      <c r="AA1124">
        <v>107</v>
      </c>
      <c r="AJ1124">
        <v>10.8</v>
      </c>
      <c r="AK1124">
        <v>429</v>
      </c>
      <c r="AL1124">
        <v>101</v>
      </c>
      <c r="AM1124">
        <v>404</v>
      </c>
      <c r="AN1124">
        <v>107</v>
      </c>
      <c r="AO1124">
        <v>10</v>
      </c>
      <c r="AP1124">
        <v>12</v>
      </c>
      <c r="AQ1124">
        <v>13</v>
      </c>
      <c r="AX1124">
        <v>35</v>
      </c>
      <c r="AY1124">
        <v>4535</v>
      </c>
      <c r="AZ1124">
        <v>0.02</v>
      </c>
      <c r="BA1124">
        <v>8.0000000000000002E-3</v>
      </c>
      <c r="BB1124">
        <v>1</v>
      </c>
      <c r="BC1124">
        <v>3.5</v>
      </c>
      <c r="BD1124">
        <v>457.4</v>
      </c>
      <c r="BE1124">
        <v>0.4</v>
      </c>
      <c r="BF1124">
        <v>49</v>
      </c>
      <c r="BG1124" t="s">
        <v>432</v>
      </c>
      <c r="BH1124" t="s">
        <v>433</v>
      </c>
      <c r="BK1124">
        <v>10</v>
      </c>
    </row>
    <row r="1125" spans="1:63" ht="18.75" x14ac:dyDescent="0.25">
      <c r="A1125">
        <v>2021</v>
      </c>
      <c r="B1125">
        <v>3</v>
      </c>
      <c r="C1125" s="289">
        <v>44264</v>
      </c>
      <c r="D1125">
        <v>159</v>
      </c>
      <c r="E1125">
        <v>299</v>
      </c>
      <c r="F1125">
        <v>28</v>
      </c>
      <c r="G1125" t="s">
        <v>181</v>
      </c>
      <c r="H1125" t="s">
        <v>182</v>
      </c>
      <c r="I1125" t="s">
        <v>183</v>
      </c>
      <c r="J1125">
        <v>3</v>
      </c>
      <c r="K1125">
        <v>2</v>
      </c>
      <c r="L1125">
        <v>115</v>
      </c>
      <c r="M1125">
        <v>106.95</v>
      </c>
      <c r="N1125">
        <v>123.05</v>
      </c>
      <c r="Q1125">
        <v>123</v>
      </c>
      <c r="R1125">
        <v>118</v>
      </c>
      <c r="V1125">
        <v>113</v>
      </c>
      <c r="AA1125">
        <v>90</v>
      </c>
      <c r="AJ1125">
        <v>118</v>
      </c>
      <c r="AK1125">
        <v>70</v>
      </c>
      <c r="AL1125">
        <v>154</v>
      </c>
      <c r="AM1125">
        <v>120</v>
      </c>
      <c r="AN1125">
        <v>90</v>
      </c>
      <c r="AO1125">
        <v>3</v>
      </c>
      <c r="AP1125">
        <v>3</v>
      </c>
      <c r="AQ1125">
        <v>6</v>
      </c>
      <c r="AX1125">
        <v>12</v>
      </c>
      <c r="AY1125">
        <v>1116</v>
      </c>
      <c r="AZ1125">
        <v>0.02</v>
      </c>
      <c r="BA1125">
        <v>1.0999999999999999E-2</v>
      </c>
      <c r="BB1125">
        <v>1</v>
      </c>
      <c r="BC1125">
        <v>0.1</v>
      </c>
      <c r="BD1125">
        <v>9.6999999999999993</v>
      </c>
      <c r="BE1125">
        <v>1.4</v>
      </c>
      <c r="BF1125">
        <v>131.69999999999999</v>
      </c>
      <c r="BG1125" t="s">
        <v>148</v>
      </c>
      <c r="BH1125" t="s">
        <v>184</v>
      </c>
      <c r="BK1125">
        <v>10</v>
      </c>
    </row>
    <row r="1126" spans="1:63" ht="18.75" x14ac:dyDescent="0.25">
      <c r="A1126">
        <v>2021</v>
      </c>
      <c r="B1126">
        <v>3</v>
      </c>
      <c r="C1126" s="289">
        <v>44264</v>
      </c>
      <c r="D1126">
        <v>53</v>
      </c>
      <c r="E1126">
        <v>131</v>
      </c>
      <c r="F1126">
        <v>30</v>
      </c>
      <c r="G1126" t="s">
        <v>185</v>
      </c>
      <c r="H1126" t="s">
        <v>186</v>
      </c>
      <c r="I1126" t="s">
        <v>159</v>
      </c>
      <c r="J1126">
        <v>25</v>
      </c>
      <c r="K1126">
        <v>1</v>
      </c>
      <c r="L1126">
        <v>10</v>
      </c>
      <c r="M1126">
        <v>9.3000000000000007</v>
      </c>
      <c r="N1126">
        <v>10.7</v>
      </c>
      <c r="P1126">
        <v>12</v>
      </c>
      <c r="T1126">
        <v>99</v>
      </c>
      <c r="AJ1126">
        <v>12</v>
      </c>
      <c r="AK1126">
        <v>772</v>
      </c>
      <c r="AL1126">
        <v>117</v>
      </c>
      <c r="AM1126">
        <v>909</v>
      </c>
      <c r="AN1126">
        <v>99</v>
      </c>
      <c r="AO1126">
        <v>4</v>
      </c>
      <c r="AP1126">
        <v>6</v>
      </c>
      <c r="AQ1126">
        <v>6</v>
      </c>
      <c r="AX1126">
        <v>16</v>
      </c>
      <c r="AY1126">
        <v>4416</v>
      </c>
      <c r="AZ1126">
        <v>0.02</v>
      </c>
      <c r="BA1126">
        <v>4.0000000000000001E-3</v>
      </c>
      <c r="BB1126">
        <v>1</v>
      </c>
      <c r="BC1126">
        <v>1.6</v>
      </c>
      <c r="BD1126">
        <v>441.6</v>
      </c>
      <c r="BE1126">
        <v>0.2</v>
      </c>
      <c r="BF1126">
        <v>53</v>
      </c>
      <c r="BG1126" t="s">
        <v>148</v>
      </c>
      <c r="BH1126" t="s">
        <v>187</v>
      </c>
      <c r="BI1126" t="s">
        <v>188</v>
      </c>
      <c r="BK1126">
        <v>10</v>
      </c>
    </row>
    <row r="1127" spans="1:63" x14ac:dyDescent="0.25">
      <c r="A1127">
        <v>2021</v>
      </c>
      <c r="B1127">
        <v>3</v>
      </c>
      <c r="C1127" s="289">
        <v>44264</v>
      </c>
      <c r="D1127">
        <v>4</v>
      </c>
      <c r="E1127">
        <v>11</v>
      </c>
      <c r="F1127">
        <v>48</v>
      </c>
      <c r="G1127" t="s">
        <v>193</v>
      </c>
      <c r="H1127" t="s">
        <v>194</v>
      </c>
      <c r="I1127" t="s">
        <v>191</v>
      </c>
      <c r="J1127">
        <v>2</v>
      </c>
      <c r="K1127">
        <v>2</v>
      </c>
      <c r="L1127">
        <v>212</v>
      </c>
      <c r="M1127">
        <v>197.16</v>
      </c>
      <c r="N1127">
        <v>226.84</v>
      </c>
      <c r="AK1127">
        <v>37</v>
      </c>
      <c r="AL1127">
        <v>195</v>
      </c>
      <c r="AY1127">
        <v>712</v>
      </c>
      <c r="AZ1127">
        <v>0.02</v>
      </c>
      <c r="BD1127">
        <v>3.4</v>
      </c>
      <c r="BG1127" t="s">
        <v>148</v>
      </c>
      <c r="BH1127" t="s">
        <v>187</v>
      </c>
      <c r="BI1127" t="s">
        <v>195</v>
      </c>
      <c r="BK1127">
        <v>10</v>
      </c>
    </row>
    <row r="1128" spans="1:63" x14ac:dyDescent="0.25">
      <c r="A1128">
        <v>2021</v>
      </c>
      <c r="B1128">
        <v>3</v>
      </c>
      <c r="C1128" s="289">
        <v>44264</v>
      </c>
      <c r="D1128">
        <v>4</v>
      </c>
      <c r="E1128">
        <v>12</v>
      </c>
      <c r="F1128">
        <v>48</v>
      </c>
      <c r="G1128" t="s">
        <v>196</v>
      </c>
      <c r="H1128" t="s">
        <v>197</v>
      </c>
      <c r="I1128" t="s">
        <v>191</v>
      </c>
      <c r="J1128">
        <v>2</v>
      </c>
      <c r="K1128">
        <v>2</v>
      </c>
      <c r="L1128">
        <v>212</v>
      </c>
      <c r="M1128">
        <v>197.16</v>
      </c>
      <c r="N1128">
        <v>226.84</v>
      </c>
      <c r="AK1128">
        <v>37</v>
      </c>
      <c r="AL1128">
        <v>195</v>
      </c>
      <c r="AY1128">
        <v>712</v>
      </c>
      <c r="AZ1128">
        <v>0.02</v>
      </c>
      <c r="BD1128">
        <v>3.4</v>
      </c>
      <c r="BG1128" t="s">
        <v>148</v>
      </c>
      <c r="BH1128" t="s">
        <v>187</v>
      </c>
      <c r="BI1128" t="s">
        <v>198</v>
      </c>
      <c r="BK1128">
        <v>10</v>
      </c>
    </row>
    <row r="1129" spans="1:63" ht="18.75" x14ac:dyDescent="0.25">
      <c r="A1129">
        <v>2021</v>
      </c>
      <c r="B1129">
        <v>3</v>
      </c>
      <c r="C1129" s="289">
        <v>44264</v>
      </c>
      <c r="D1129">
        <v>334</v>
      </c>
      <c r="E1129">
        <v>254</v>
      </c>
      <c r="F1129">
        <v>49</v>
      </c>
      <c r="G1129" t="s">
        <v>189</v>
      </c>
      <c r="H1129" t="s">
        <v>190</v>
      </c>
      <c r="I1129" t="s">
        <v>191</v>
      </c>
      <c r="J1129">
        <v>4</v>
      </c>
      <c r="K1129">
        <v>2</v>
      </c>
      <c r="L1129">
        <v>203</v>
      </c>
      <c r="M1129">
        <v>188.79</v>
      </c>
      <c r="N1129">
        <v>217.21</v>
      </c>
      <c r="O1129">
        <v>198</v>
      </c>
      <c r="P1129">
        <v>211</v>
      </c>
      <c r="T1129">
        <v>138</v>
      </c>
      <c r="AJ1129">
        <v>204.5</v>
      </c>
      <c r="AK1129">
        <v>88</v>
      </c>
      <c r="AL1129">
        <v>164</v>
      </c>
      <c r="AM1129">
        <v>104</v>
      </c>
      <c r="AN1129">
        <v>138</v>
      </c>
      <c r="AO1129">
        <v>4</v>
      </c>
      <c r="AP1129">
        <v>4</v>
      </c>
      <c r="AQ1129">
        <v>2</v>
      </c>
      <c r="AX1129">
        <v>10</v>
      </c>
      <c r="AY1129">
        <v>2410</v>
      </c>
      <c r="AZ1129">
        <v>0.02</v>
      </c>
      <c r="BA1129">
        <v>4.0000000000000001E-3</v>
      </c>
      <c r="BB1129">
        <v>1</v>
      </c>
      <c r="BC1129">
        <v>0</v>
      </c>
      <c r="BD1129">
        <v>11.9</v>
      </c>
      <c r="BE1129">
        <v>2</v>
      </c>
      <c r="BF1129">
        <v>492.8</v>
      </c>
      <c r="BG1129" t="s">
        <v>148</v>
      </c>
      <c r="BH1129" t="s">
        <v>184</v>
      </c>
      <c r="BI1129" t="s">
        <v>192</v>
      </c>
      <c r="BK1129">
        <v>10</v>
      </c>
    </row>
    <row r="1130" spans="1:63" ht="18.75" hidden="1" x14ac:dyDescent="0.25">
      <c r="A1130">
        <v>2021</v>
      </c>
      <c r="B1130">
        <v>3</v>
      </c>
      <c r="C1130" s="289">
        <v>44265</v>
      </c>
      <c r="D1130">
        <v>1</v>
      </c>
      <c r="E1130">
        <v>1</v>
      </c>
      <c r="F1130">
        <v>2</v>
      </c>
      <c r="G1130" t="s">
        <v>328</v>
      </c>
      <c r="H1130" t="s">
        <v>329</v>
      </c>
      <c r="I1130" t="s">
        <v>144</v>
      </c>
      <c r="J1130">
        <v>3</v>
      </c>
      <c r="K1130">
        <v>2</v>
      </c>
      <c r="L1130">
        <v>111</v>
      </c>
      <c r="M1130">
        <v>103.23</v>
      </c>
      <c r="N1130">
        <v>118.77</v>
      </c>
      <c r="O1130">
        <v>109</v>
      </c>
      <c r="P1130">
        <v>111</v>
      </c>
      <c r="Q1130">
        <v>110</v>
      </c>
      <c r="R1130">
        <v>106</v>
      </c>
      <c r="S1130">
        <v>100</v>
      </c>
      <c r="T1130">
        <v>84</v>
      </c>
      <c r="U1130">
        <v>85</v>
      </c>
      <c r="V1130">
        <v>112</v>
      </c>
      <c r="W1130">
        <v>118</v>
      </c>
      <c r="X1130">
        <v>117</v>
      </c>
      <c r="Y1130">
        <v>113</v>
      </c>
      <c r="Z1130">
        <v>120</v>
      </c>
      <c r="AA1130">
        <v>100</v>
      </c>
      <c r="AB1130">
        <v>105</v>
      </c>
      <c r="AJ1130">
        <v>111.6</v>
      </c>
      <c r="AK1130">
        <v>108</v>
      </c>
      <c r="AL1130">
        <v>100</v>
      </c>
      <c r="AM1130">
        <v>116</v>
      </c>
      <c r="AN1130">
        <v>94</v>
      </c>
      <c r="AO1130">
        <v>6</v>
      </c>
      <c r="AQ1130">
        <v>8</v>
      </c>
      <c r="AX1130">
        <v>14</v>
      </c>
      <c r="AY1130">
        <v>1998</v>
      </c>
      <c r="AZ1130">
        <v>1.4999999999999999E-2</v>
      </c>
      <c r="BA1130">
        <v>7.0000000000000001E-3</v>
      </c>
      <c r="BB1130">
        <v>1</v>
      </c>
      <c r="BC1130">
        <v>0.1</v>
      </c>
      <c r="BD1130">
        <v>18</v>
      </c>
      <c r="BE1130">
        <v>1.6</v>
      </c>
      <c r="BF1130">
        <v>223</v>
      </c>
      <c r="BG1130" t="s">
        <v>229</v>
      </c>
      <c r="BH1130" t="s">
        <v>229</v>
      </c>
      <c r="BK1130">
        <v>10</v>
      </c>
    </row>
    <row r="1131" spans="1:63" ht="18.75" hidden="1" x14ac:dyDescent="0.25">
      <c r="A1131">
        <v>2021</v>
      </c>
      <c r="B1131">
        <v>3</v>
      </c>
      <c r="C1131" s="289">
        <v>44265</v>
      </c>
      <c r="D1131">
        <v>1</v>
      </c>
      <c r="E1131">
        <v>2</v>
      </c>
      <c r="F1131">
        <v>2</v>
      </c>
      <c r="G1131" t="s">
        <v>330</v>
      </c>
      <c r="H1131" t="s">
        <v>331</v>
      </c>
      <c r="I1131" t="s">
        <v>144</v>
      </c>
      <c r="J1131">
        <v>3</v>
      </c>
      <c r="K1131">
        <v>2</v>
      </c>
      <c r="L1131">
        <v>113</v>
      </c>
      <c r="M1131">
        <v>105.09</v>
      </c>
      <c r="N1131">
        <v>120.91</v>
      </c>
      <c r="O1131">
        <v>117</v>
      </c>
      <c r="P1131">
        <v>121</v>
      </c>
      <c r="Q1131">
        <v>118</v>
      </c>
      <c r="R1131">
        <v>115</v>
      </c>
      <c r="S1131">
        <v>108</v>
      </c>
      <c r="T1131">
        <v>84</v>
      </c>
      <c r="U1131">
        <v>85</v>
      </c>
      <c r="V1131">
        <v>106</v>
      </c>
      <c r="W1131">
        <v>105</v>
      </c>
      <c r="X1131">
        <v>103</v>
      </c>
      <c r="Y1131">
        <v>108</v>
      </c>
      <c r="Z1131">
        <v>109</v>
      </c>
      <c r="AA1131">
        <v>100</v>
      </c>
      <c r="AB1131">
        <v>105</v>
      </c>
      <c r="AJ1131">
        <v>111</v>
      </c>
      <c r="AK1131">
        <v>108</v>
      </c>
      <c r="AL1131">
        <v>100</v>
      </c>
      <c r="AM1131">
        <v>116</v>
      </c>
      <c r="AN1131">
        <v>94</v>
      </c>
      <c r="AO1131">
        <v>8</v>
      </c>
      <c r="AQ1131">
        <v>6</v>
      </c>
      <c r="AX1131">
        <v>14</v>
      </c>
      <c r="AY1131">
        <v>2016</v>
      </c>
      <c r="AZ1131">
        <v>1.4999999999999999E-2</v>
      </c>
      <c r="BA1131">
        <v>7.0000000000000001E-3</v>
      </c>
      <c r="BB1131">
        <v>1</v>
      </c>
      <c r="BC1131">
        <v>0.1</v>
      </c>
      <c r="BD1131">
        <v>17.8</v>
      </c>
      <c r="BE1131">
        <v>1.6</v>
      </c>
      <c r="BF1131">
        <v>223.8</v>
      </c>
      <c r="BG1131" t="s">
        <v>229</v>
      </c>
      <c r="BH1131" t="s">
        <v>229</v>
      </c>
      <c r="BK1131">
        <v>10</v>
      </c>
    </row>
    <row r="1132" spans="1:63" ht="18.75" hidden="1" x14ac:dyDescent="0.25">
      <c r="A1132">
        <v>2021</v>
      </c>
      <c r="B1132">
        <v>3</v>
      </c>
      <c r="C1132" s="289">
        <v>44265</v>
      </c>
      <c r="D1132">
        <v>376</v>
      </c>
      <c r="E1132">
        <v>438</v>
      </c>
      <c r="F1132">
        <v>3</v>
      </c>
      <c r="G1132" t="s">
        <v>151</v>
      </c>
      <c r="H1132" t="s">
        <v>152</v>
      </c>
      <c r="I1132" t="s">
        <v>144</v>
      </c>
      <c r="J1132">
        <v>3</v>
      </c>
      <c r="K1132">
        <v>2</v>
      </c>
      <c r="L1132">
        <v>336</v>
      </c>
      <c r="M1132">
        <v>316.17599999999999</v>
      </c>
      <c r="N1132">
        <v>359.85599999999999</v>
      </c>
      <c r="O1132">
        <v>345</v>
      </c>
      <c r="P1132">
        <v>336</v>
      </c>
      <c r="Q1132">
        <v>345</v>
      </c>
      <c r="R1132">
        <v>341</v>
      </c>
      <c r="S1132">
        <v>345</v>
      </c>
      <c r="T1132">
        <v>125</v>
      </c>
      <c r="U1132">
        <v>125</v>
      </c>
      <c r="V1132">
        <v>351</v>
      </c>
      <c r="W1132">
        <v>340</v>
      </c>
      <c r="X1132">
        <v>347</v>
      </c>
      <c r="Y1132">
        <v>345</v>
      </c>
      <c r="Z1132">
        <v>342</v>
      </c>
      <c r="AA1132">
        <v>124</v>
      </c>
      <c r="AB1132">
        <v>135</v>
      </c>
      <c r="AJ1132">
        <v>343.7</v>
      </c>
      <c r="AK1132">
        <v>67</v>
      </c>
      <c r="AL1132">
        <v>161</v>
      </c>
      <c r="AM1132">
        <v>85</v>
      </c>
      <c r="AN1132">
        <v>127</v>
      </c>
      <c r="AO1132">
        <v>7</v>
      </c>
      <c r="AP1132">
        <v>3</v>
      </c>
      <c r="AQ1132">
        <v>6</v>
      </c>
      <c r="AX1132">
        <v>16</v>
      </c>
      <c r="AY1132">
        <v>1624</v>
      </c>
      <c r="AZ1132">
        <v>1.4999999999999999E-2</v>
      </c>
      <c r="BA1132">
        <v>0.01</v>
      </c>
      <c r="BB1132">
        <v>1</v>
      </c>
      <c r="BC1132">
        <v>0</v>
      </c>
      <c r="BD1132">
        <v>4.8</v>
      </c>
      <c r="BE1132">
        <v>5.5</v>
      </c>
      <c r="BF1132">
        <v>558.20000000000005</v>
      </c>
      <c r="BG1132" t="s">
        <v>153</v>
      </c>
      <c r="BH1132" t="s">
        <v>154</v>
      </c>
      <c r="BI1132" t="s">
        <v>155</v>
      </c>
      <c r="BJ1132" t="s">
        <v>156</v>
      </c>
      <c r="BK1132">
        <v>10</v>
      </c>
    </row>
    <row r="1133" spans="1:63" ht="18.75" hidden="1" x14ac:dyDescent="0.25">
      <c r="A1133">
        <v>2021</v>
      </c>
      <c r="B1133">
        <v>3</v>
      </c>
      <c r="C1133" s="289">
        <v>44265</v>
      </c>
      <c r="D1133">
        <v>47</v>
      </c>
      <c r="E1133">
        <v>122</v>
      </c>
      <c r="F1133">
        <v>4</v>
      </c>
      <c r="G1133" t="s">
        <v>163</v>
      </c>
      <c r="H1133" t="s">
        <v>164</v>
      </c>
      <c r="I1133" t="s">
        <v>165</v>
      </c>
      <c r="J1133">
        <v>2</v>
      </c>
      <c r="K1133">
        <v>1</v>
      </c>
      <c r="L1133">
        <v>280</v>
      </c>
      <c r="M1133">
        <v>267.39999999999998</v>
      </c>
      <c r="N1133">
        <v>292.60000000000002</v>
      </c>
      <c r="O1133">
        <v>282</v>
      </c>
      <c r="S1133">
        <v>267</v>
      </c>
      <c r="T1133">
        <v>99</v>
      </c>
      <c r="U1133">
        <v>101</v>
      </c>
      <c r="V1133">
        <v>272</v>
      </c>
      <c r="W1133">
        <v>265</v>
      </c>
      <c r="X1133">
        <v>283</v>
      </c>
      <c r="Y1133">
        <v>279</v>
      </c>
      <c r="Z1133">
        <v>270</v>
      </c>
      <c r="AA1133">
        <v>98</v>
      </c>
      <c r="AB1133">
        <v>92</v>
      </c>
      <c r="AJ1133">
        <v>274</v>
      </c>
      <c r="AK1133">
        <v>63</v>
      </c>
      <c r="AL1133">
        <v>115</v>
      </c>
      <c r="AM1133">
        <v>74</v>
      </c>
      <c r="AN1133">
        <v>98</v>
      </c>
      <c r="AO1133">
        <v>4</v>
      </c>
      <c r="AP1133">
        <v>2</v>
      </c>
      <c r="AQ1133">
        <v>7</v>
      </c>
      <c r="AX1133">
        <v>13</v>
      </c>
      <c r="AY1133">
        <v>13</v>
      </c>
      <c r="AZ1133">
        <v>1.4999999999999999E-2</v>
      </c>
      <c r="BA1133">
        <v>1</v>
      </c>
      <c r="BC1133">
        <v>0</v>
      </c>
      <c r="BD1133">
        <v>0</v>
      </c>
      <c r="BE1133">
        <v>3.6</v>
      </c>
      <c r="BF1133">
        <v>3.6</v>
      </c>
      <c r="BG1133" t="s">
        <v>153</v>
      </c>
      <c r="BH1133" t="s">
        <v>154</v>
      </c>
      <c r="BI1133" t="s">
        <v>166</v>
      </c>
      <c r="BJ1133" t="s">
        <v>167</v>
      </c>
      <c r="BK1133">
        <v>10</v>
      </c>
    </row>
    <row r="1134" spans="1:63" hidden="1" x14ac:dyDescent="0.25">
      <c r="A1134">
        <v>2021</v>
      </c>
      <c r="B1134">
        <v>3</v>
      </c>
      <c r="C1134" s="289">
        <v>44265</v>
      </c>
      <c r="D1134">
        <v>419</v>
      </c>
      <c r="E1134">
        <v>670</v>
      </c>
      <c r="F1134">
        <v>4</v>
      </c>
      <c r="G1134" t="s">
        <v>434</v>
      </c>
      <c r="H1134" t="s">
        <v>435</v>
      </c>
      <c r="I1134" t="s">
        <v>144</v>
      </c>
      <c r="J1134">
        <v>4</v>
      </c>
      <c r="K1134">
        <v>2</v>
      </c>
      <c r="L1134">
        <v>298</v>
      </c>
      <c r="M1134">
        <v>280.41800000000001</v>
      </c>
      <c r="N1134">
        <v>319.15800000000002</v>
      </c>
      <c r="AK1134">
        <v>96</v>
      </c>
      <c r="AL1134">
        <v>150</v>
      </c>
      <c r="AY1134">
        <v>240</v>
      </c>
      <c r="AZ1134">
        <v>1.4999999999999999E-2</v>
      </c>
      <c r="BD1134">
        <v>0.8</v>
      </c>
      <c r="BG1134" t="s">
        <v>153</v>
      </c>
      <c r="BH1134" t="s">
        <v>154</v>
      </c>
      <c r="BI1134" t="s">
        <v>436</v>
      </c>
      <c r="BJ1134" t="s">
        <v>156</v>
      </c>
      <c r="BK1134">
        <v>10</v>
      </c>
    </row>
    <row r="1135" spans="1:63" ht="18.75" hidden="1" x14ac:dyDescent="0.25">
      <c r="A1135">
        <v>2021</v>
      </c>
      <c r="B1135">
        <v>3</v>
      </c>
      <c r="C1135" s="289">
        <v>44265</v>
      </c>
      <c r="D1135">
        <v>236</v>
      </c>
      <c r="E1135">
        <v>160</v>
      </c>
      <c r="F1135">
        <v>5</v>
      </c>
      <c r="G1135" t="s">
        <v>265</v>
      </c>
      <c r="H1135" t="s">
        <v>266</v>
      </c>
      <c r="I1135" t="s">
        <v>144</v>
      </c>
      <c r="J1135">
        <v>2</v>
      </c>
      <c r="K1135">
        <v>1</v>
      </c>
      <c r="L1135">
        <v>200</v>
      </c>
      <c r="M1135">
        <v>186</v>
      </c>
      <c r="N1135">
        <v>214</v>
      </c>
      <c r="O1135">
        <v>196</v>
      </c>
      <c r="P1135">
        <v>199</v>
      </c>
      <c r="Q1135">
        <v>208</v>
      </c>
      <c r="R1135">
        <v>193</v>
      </c>
      <c r="S1135">
        <v>182</v>
      </c>
      <c r="T1135">
        <v>89</v>
      </c>
      <c r="U1135">
        <v>89</v>
      </c>
      <c r="V1135">
        <v>175</v>
      </c>
      <c r="W1135">
        <v>196</v>
      </c>
      <c r="X1135">
        <v>195</v>
      </c>
      <c r="Y1135">
        <v>198</v>
      </c>
      <c r="Z1135">
        <v>200</v>
      </c>
      <c r="AA1135">
        <v>92</v>
      </c>
      <c r="AB1135">
        <v>85</v>
      </c>
      <c r="AJ1135">
        <v>194.2</v>
      </c>
      <c r="AK1135">
        <v>76</v>
      </c>
      <c r="AL1135">
        <v>95</v>
      </c>
      <c r="AM1135">
        <v>81</v>
      </c>
      <c r="AN1135">
        <v>89</v>
      </c>
      <c r="AO1135">
        <v>11</v>
      </c>
      <c r="AQ1135">
        <v>4</v>
      </c>
      <c r="AX1135">
        <v>15</v>
      </c>
      <c r="AY1135">
        <v>1659</v>
      </c>
      <c r="AZ1135">
        <v>1.4999999999999999E-2</v>
      </c>
      <c r="BA1135">
        <v>8.9999999999999993E-3</v>
      </c>
      <c r="BB1135">
        <v>1</v>
      </c>
      <c r="BC1135">
        <v>0.1</v>
      </c>
      <c r="BD1135">
        <v>8.3000000000000007</v>
      </c>
      <c r="BE1135">
        <v>2.9</v>
      </c>
      <c r="BF1135">
        <v>322.2</v>
      </c>
      <c r="BG1135" t="s">
        <v>267</v>
      </c>
      <c r="BH1135" t="s">
        <v>267</v>
      </c>
      <c r="BK1135">
        <v>10</v>
      </c>
    </row>
    <row r="1136" spans="1:63" ht="18.75" x14ac:dyDescent="0.25">
      <c r="A1136">
        <v>2021</v>
      </c>
      <c r="B1136">
        <v>3</v>
      </c>
      <c r="C1136" s="289">
        <v>44265</v>
      </c>
      <c r="D1136">
        <v>34</v>
      </c>
      <c r="E1136">
        <v>99</v>
      </c>
      <c r="F1136">
        <v>6</v>
      </c>
      <c r="G1136" t="s">
        <v>299</v>
      </c>
      <c r="H1136" t="s">
        <v>300</v>
      </c>
      <c r="I1136" t="s">
        <v>144</v>
      </c>
      <c r="J1136">
        <v>4</v>
      </c>
      <c r="K1136">
        <v>6</v>
      </c>
      <c r="L1136">
        <v>20</v>
      </c>
      <c r="M1136">
        <v>18.600000000000001</v>
      </c>
      <c r="N1136">
        <v>21.4</v>
      </c>
      <c r="O1136">
        <v>22</v>
      </c>
      <c r="P1136">
        <v>21</v>
      </c>
      <c r="Q1136">
        <v>20</v>
      </c>
      <c r="R1136">
        <v>23</v>
      </c>
      <c r="T1136">
        <v>88</v>
      </c>
      <c r="U1136">
        <v>90</v>
      </c>
      <c r="V1136">
        <v>19</v>
      </c>
      <c r="W1136">
        <v>21</v>
      </c>
      <c r="X1136">
        <v>21</v>
      </c>
      <c r="Y1136">
        <v>21</v>
      </c>
      <c r="Z1136">
        <v>21</v>
      </c>
      <c r="AA1136">
        <v>95</v>
      </c>
      <c r="AB1136">
        <v>103</v>
      </c>
      <c r="AJ1136">
        <v>20.9</v>
      </c>
      <c r="AK1136">
        <v>140</v>
      </c>
      <c r="AL1136">
        <v>103</v>
      </c>
      <c r="AM1136">
        <v>153</v>
      </c>
      <c r="AN1136">
        <v>94</v>
      </c>
      <c r="AO1136">
        <v>11</v>
      </c>
      <c r="AP1136">
        <v>3</v>
      </c>
      <c r="AQ1136">
        <v>9</v>
      </c>
      <c r="AX1136">
        <v>23</v>
      </c>
      <c r="AY1136">
        <v>2219</v>
      </c>
      <c r="AZ1136">
        <v>1.4999999999999999E-2</v>
      </c>
      <c r="BA1136">
        <v>0.01</v>
      </c>
      <c r="BB1136">
        <v>1</v>
      </c>
      <c r="BC1136">
        <v>1.2</v>
      </c>
      <c r="BD1136">
        <v>111</v>
      </c>
      <c r="BE1136">
        <v>0.5</v>
      </c>
      <c r="BF1136">
        <v>46.4</v>
      </c>
      <c r="BG1136" t="s">
        <v>148</v>
      </c>
      <c r="BH1136" t="s">
        <v>149</v>
      </c>
      <c r="BI1136" t="s">
        <v>301</v>
      </c>
      <c r="BK1136">
        <v>10</v>
      </c>
    </row>
    <row r="1137" spans="1:63" ht="18.75" x14ac:dyDescent="0.25">
      <c r="A1137">
        <v>2021</v>
      </c>
      <c r="B1137">
        <v>3</v>
      </c>
      <c r="C1137" s="289">
        <v>44265</v>
      </c>
      <c r="D1137">
        <v>34</v>
      </c>
      <c r="E1137">
        <v>100</v>
      </c>
      <c r="F1137">
        <v>6</v>
      </c>
      <c r="G1137" t="s">
        <v>302</v>
      </c>
      <c r="H1137" t="s">
        <v>303</v>
      </c>
      <c r="I1137" t="s">
        <v>144</v>
      </c>
      <c r="J1137">
        <v>4</v>
      </c>
      <c r="K1137">
        <v>6</v>
      </c>
      <c r="L1137">
        <v>20</v>
      </c>
      <c r="M1137">
        <v>18.600000000000001</v>
      </c>
      <c r="N1137">
        <v>21.4</v>
      </c>
      <c r="O1137">
        <v>22</v>
      </c>
      <c r="P1137">
        <v>21</v>
      </c>
      <c r="Q1137">
        <v>20</v>
      </c>
      <c r="R1137">
        <v>23</v>
      </c>
      <c r="T1137">
        <v>88</v>
      </c>
      <c r="U1137">
        <v>90</v>
      </c>
      <c r="V1137">
        <v>19</v>
      </c>
      <c r="W1137">
        <v>21</v>
      </c>
      <c r="X1137">
        <v>21</v>
      </c>
      <c r="Y1137">
        <v>21</v>
      </c>
      <c r="Z1137">
        <v>21</v>
      </c>
      <c r="AA1137">
        <v>95</v>
      </c>
      <c r="AB1137">
        <v>103</v>
      </c>
      <c r="AJ1137">
        <v>20.9</v>
      </c>
      <c r="AK1137">
        <v>140</v>
      </c>
      <c r="AL1137">
        <v>103</v>
      </c>
      <c r="AM1137">
        <v>153</v>
      </c>
      <c r="AN1137">
        <v>94</v>
      </c>
      <c r="AO1137">
        <v>11</v>
      </c>
      <c r="AP1137">
        <v>3</v>
      </c>
      <c r="AQ1137">
        <v>9</v>
      </c>
      <c r="AX1137">
        <v>23</v>
      </c>
      <c r="AY1137">
        <v>2219</v>
      </c>
      <c r="AZ1137">
        <v>1.4999999999999999E-2</v>
      </c>
      <c r="BA1137">
        <v>0.01</v>
      </c>
      <c r="BB1137">
        <v>1</v>
      </c>
      <c r="BC1137">
        <v>1.2</v>
      </c>
      <c r="BD1137">
        <v>111</v>
      </c>
      <c r="BE1137">
        <v>0.5</v>
      </c>
      <c r="BF1137">
        <v>46.4</v>
      </c>
      <c r="BG1137" t="s">
        <v>148</v>
      </c>
      <c r="BH1137" t="s">
        <v>149</v>
      </c>
      <c r="BI1137" t="s">
        <v>304</v>
      </c>
      <c r="BK1137">
        <v>10</v>
      </c>
    </row>
    <row r="1138" spans="1:63" ht="18.75" x14ac:dyDescent="0.25">
      <c r="A1138">
        <v>2021</v>
      </c>
      <c r="B1138">
        <v>3</v>
      </c>
      <c r="C1138" s="289">
        <v>44265</v>
      </c>
      <c r="D1138">
        <v>34</v>
      </c>
      <c r="E1138">
        <v>101</v>
      </c>
      <c r="F1138">
        <v>6</v>
      </c>
      <c r="G1138" t="s">
        <v>305</v>
      </c>
      <c r="H1138" t="s">
        <v>306</v>
      </c>
      <c r="I1138" t="s">
        <v>144</v>
      </c>
      <c r="J1138">
        <v>4</v>
      </c>
      <c r="K1138">
        <v>6</v>
      </c>
      <c r="L1138">
        <v>20</v>
      </c>
      <c r="M1138">
        <v>18.600000000000001</v>
      </c>
      <c r="N1138">
        <v>21.4</v>
      </c>
      <c r="O1138">
        <v>22</v>
      </c>
      <c r="P1138">
        <v>21</v>
      </c>
      <c r="Q1138">
        <v>20</v>
      </c>
      <c r="R1138">
        <v>23</v>
      </c>
      <c r="T1138">
        <v>88</v>
      </c>
      <c r="U1138">
        <v>90</v>
      </c>
      <c r="V1138">
        <v>19</v>
      </c>
      <c r="W1138">
        <v>21</v>
      </c>
      <c r="X1138">
        <v>21</v>
      </c>
      <c r="Y1138">
        <v>21</v>
      </c>
      <c r="Z1138">
        <v>21</v>
      </c>
      <c r="AA1138">
        <v>95</v>
      </c>
      <c r="AB1138">
        <v>103</v>
      </c>
      <c r="AJ1138">
        <v>20.9</v>
      </c>
      <c r="AK1138">
        <v>140</v>
      </c>
      <c r="AL1138">
        <v>103</v>
      </c>
      <c r="AM1138">
        <v>153</v>
      </c>
      <c r="AN1138">
        <v>94</v>
      </c>
      <c r="AO1138">
        <v>11</v>
      </c>
      <c r="AP1138">
        <v>3</v>
      </c>
      <c r="AQ1138">
        <v>9</v>
      </c>
      <c r="AX1138">
        <v>23</v>
      </c>
      <c r="AY1138">
        <v>2219</v>
      </c>
      <c r="AZ1138">
        <v>1.4999999999999999E-2</v>
      </c>
      <c r="BA1138">
        <v>0.01</v>
      </c>
      <c r="BB1138">
        <v>1</v>
      </c>
      <c r="BC1138">
        <v>1.2</v>
      </c>
      <c r="BD1138">
        <v>111</v>
      </c>
      <c r="BE1138">
        <v>0.5</v>
      </c>
      <c r="BF1138">
        <v>46.4</v>
      </c>
      <c r="BG1138" t="s">
        <v>148</v>
      </c>
      <c r="BH1138" t="s">
        <v>149</v>
      </c>
      <c r="BI1138" t="s">
        <v>307</v>
      </c>
      <c r="BK1138">
        <v>10</v>
      </c>
    </row>
    <row r="1139" spans="1:63" ht="18.75" x14ac:dyDescent="0.25">
      <c r="A1139">
        <v>2021</v>
      </c>
      <c r="B1139">
        <v>3</v>
      </c>
      <c r="C1139" s="289">
        <v>44265</v>
      </c>
      <c r="D1139">
        <v>34</v>
      </c>
      <c r="E1139">
        <v>102</v>
      </c>
      <c r="F1139">
        <v>6</v>
      </c>
      <c r="G1139" t="s">
        <v>308</v>
      </c>
      <c r="H1139" t="s">
        <v>309</v>
      </c>
      <c r="I1139" t="s">
        <v>144</v>
      </c>
      <c r="J1139">
        <v>4</v>
      </c>
      <c r="K1139">
        <v>6</v>
      </c>
      <c r="L1139">
        <v>20</v>
      </c>
      <c r="M1139">
        <v>18.600000000000001</v>
      </c>
      <c r="N1139">
        <v>21.4</v>
      </c>
      <c r="O1139">
        <v>22</v>
      </c>
      <c r="P1139">
        <v>21</v>
      </c>
      <c r="Q1139">
        <v>20</v>
      </c>
      <c r="R1139">
        <v>23</v>
      </c>
      <c r="T1139">
        <v>88</v>
      </c>
      <c r="U1139">
        <v>90</v>
      </c>
      <c r="V1139">
        <v>19</v>
      </c>
      <c r="W1139">
        <v>21</v>
      </c>
      <c r="X1139">
        <v>21</v>
      </c>
      <c r="Y1139">
        <v>21</v>
      </c>
      <c r="Z1139">
        <v>21</v>
      </c>
      <c r="AA1139">
        <v>95</v>
      </c>
      <c r="AB1139">
        <v>103</v>
      </c>
      <c r="AJ1139">
        <v>20.9</v>
      </c>
      <c r="AK1139">
        <v>140</v>
      </c>
      <c r="AL1139">
        <v>103</v>
      </c>
      <c r="AM1139">
        <v>153</v>
      </c>
      <c r="AN1139">
        <v>94</v>
      </c>
      <c r="AO1139">
        <v>11</v>
      </c>
      <c r="AP1139">
        <v>3</v>
      </c>
      <c r="AQ1139">
        <v>9</v>
      </c>
      <c r="AX1139">
        <v>23</v>
      </c>
      <c r="AY1139">
        <v>2219</v>
      </c>
      <c r="AZ1139">
        <v>1.4999999999999999E-2</v>
      </c>
      <c r="BA1139">
        <v>0.01</v>
      </c>
      <c r="BB1139">
        <v>1</v>
      </c>
      <c r="BC1139">
        <v>1.2</v>
      </c>
      <c r="BD1139">
        <v>111</v>
      </c>
      <c r="BE1139">
        <v>0.5</v>
      </c>
      <c r="BF1139">
        <v>46.4</v>
      </c>
      <c r="BG1139" t="s">
        <v>148</v>
      </c>
      <c r="BH1139" t="s">
        <v>149</v>
      </c>
      <c r="BI1139" t="s">
        <v>310</v>
      </c>
      <c r="BK1139">
        <v>10</v>
      </c>
    </row>
    <row r="1140" spans="1:63" ht="18.75" x14ac:dyDescent="0.25">
      <c r="A1140">
        <v>2021</v>
      </c>
      <c r="B1140">
        <v>3</v>
      </c>
      <c r="C1140" s="289">
        <v>44265</v>
      </c>
      <c r="D1140">
        <v>34</v>
      </c>
      <c r="E1140">
        <v>103</v>
      </c>
      <c r="F1140">
        <v>6</v>
      </c>
      <c r="G1140" t="s">
        <v>311</v>
      </c>
      <c r="H1140" t="s">
        <v>312</v>
      </c>
      <c r="I1140" t="s">
        <v>144</v>
      </c>
      <c r="J1140">
        <v>4</v>
      </c>
      <c r="K1140">
        <v>6</v>
      </c>
      <c r="L1140">
        <v>89</v>
      </c>
      <c r="M1140">
        <v>82.77</v>
      </c>
      <c r="N1140">
        <v>95.23</v>
      </c>
      <c r="O1140">
        <v>97</v>
      </c>
      <c r="P1140">
        <v>93</v>
      </c>
      <c r="Q1140">
        <v>91</v>
      </c>
      <c r="R1140">
        <v>92</v>
      </c>
      <c r="T1140">
        <v>88</v>
      </c>
      <c r="U1140">
        <v>90</v>
      </c>
      <c r="V1140">
        <v>97</v>
      </c>
      <c r="W1140">
        <v>84</v>
      </c>
      <c r="X1140">
        <v>86</v>
      </c>
      <c r="Y1140">
        <v>88</v>
      </c>
      <c r="Z1140">
        <v>95</v>
      </c>
      <c r="AA1140">
        <v>95</v>
      </c>
      <c r="AB1140">
        <v>103</v>
      </c>
      <c r="AJ1140">
        <v>91.2</v>
      </c>
      <c r="AK1140">
        <v>140</v>
      </c>
      <c r="AL1140">
        <v>103</v>
      </c>
      <c r="AM1140">
        <v>153</v>
      </c>
      <c r="AN1140">
        <v>94</v>
      </c>
      <c r="AO1140">
        <v>4</v>
      </c>
      <c r="AP1140">
        <v>2</v>
      </c>
      <c r="AQ1140">
        <v>8</v>
      </c>
      <c r="AX1140">
        <v>14</v>
      </c>
      <c r="AY1140">
        <v>2390</v>
      </c>
      <c r="AZ1140">
        <v>1.4999999999999999E-2</v>
      </c>
      <c r="BA1140">
        <v>6.0000000000000001E-3</v>
      </c>
      <c r="BB1140">
        <v>1</v>
      </c>
      <c r="BC1140">
        <v>0.2</v>
      </c>
      <c r="BD1140">
        <v>26.9</v>
      </c>
      <c r="BE1140">
        <v>1.3</v>
      </c>
      <c r="BF1140">
        <v>218</v>
      </c>
      <c r="BG1140" t="s">
        <v>148</v>
      </c>
      <c r="BH1140" t="s">
        <v>149</v>
      </c>
      <c r="BI1140" t="s">
        <v>313</v>
      </c>
      <c r="BK1140">
        <v>10</v>
      </c>
    </row>
    <row r="1141" spans="1:63" ht="18.75" x14ac:dyDescent="0.25">
      <c r="A1141">
        <v>2021</v>
      </c>
      <c r="B1141">
        <v>3</v>
      </c>
      <c r="C1141" s="289">
        <v>44265</v>
      </c>
      <c r="D1141">
        <v>34</v>
      </c>
      <c r="E1141">
        <v>104</v>
      </c>
      <c r="F1141">
        <v>6</v>
      </c>
      <c r="G1141" t="s">
        <v>314</v>
      </c>
      <c r="H1141" t="s">
        <v>315</v>
      </c>
      <c r="I1141" t="s">
        <v>144</v>
      </c>
      <c r="J1141">
        <v>4</v>
      </c>
      <c r="K1141">
        <v>6</v>
      </c>
      <c r="L1141">
        <v>89</v>
      </c>
      <c r="M1141">
        <v>82.77</v>
      </c>
      <c r="N1141">
        <v>95.23</v>
      </c>
      <c r="O1141">
        <v>97</v>
      </c>
      <c r="P1141">
        <v>93</v>
      </c>
      <c r="Q1141">
        <v>91</v>
      </c>
      <c r="R1141">
        <v>92</v>
      </c>
      <c r="T1141">
        <v>88</v>
      </c>
      <c r="U1141">
        <v>90</v>
      </c>
      <c r="V1141">
        <v>97</v>
      </c>
      <c r="W1141">
        <v>84</v>
      </c>
      <c r="X1141">
        <v>86</v>
      </c>
      <c r="Y1141">
        <v>88</v>
      </c>
      <c r="Z1141">
        <v>95</v>
      </c>
      <c r="AA1141">
        <v>95</v>
      </c>
      <c r="AB1141">
        <v>103</v>
      </c>
      <c r="AJ1141">
        <v>91.2</v>
      </c>
      <c r="AK1141">
        <v>140</v>
      </c>
      <c r="AL1141">
        <v>103</v>
      </c>
      <c r="AM1141">
        <v>153</v>
      </c>
      <c r="AN1141">
        <v>94</v>
      </c>
      <c r="AO1141">
        <v>4</v>
      </c>
      <c r="AP1141">
        <v>2</v>
      </c>
      <c r="AQ1141">
        <v>8</v>
      </c>
      <c r="AX1141">
        <v>14</v>
      </c>
      <c r="AY1141">
        <v>2390</v>
      </c>
      <c r="AZ1141">
        <v>1.4999999999999999E-2</v>
      </c>
      <c r="BA1141">
        <v>6.0000000000000001E-3</v>
      </c>
      <c r="BB1141">
        <v>1</v>
      </c>
      <c r="BC1141">
        <v>0.2</v>
      </c>
      <c r="BD1141">
        <v>26.9</v>
      </c>
      <c r="BE1141">
        <v>1.3</v>
      </c>
      <c r="BF1141">
        <v>218</v>
      </c>
      <c r="BG1141" t="s">
        <v>148</v>
      </c>
      <c r="BH1141" t="s">
        <v>149</v>
      </c>
      <c r="BI1141" t="s">
        <v>316</v>
      </c>
      <c r="BK1141">
        <v>10</v>
      </c>
    </row>
    <row r="1142" spans="1:63" ht="18.75" hidden="1" x14ac:dyDescent="0.25">
      <c r="A1142">
        <v>2021</v>
      </c>
      <c r="B1142">
        <v>3</v>
      </c>
      <c r="C1142" s="289">
        <v>44265</v>
      </c>
      <c r="D1142">
        <v>375</v>
      </c>
      <c r="E1142">
        <v>437</v>
      </c>
      <c r="F1142">
        <v>7</v>
      </c>
      <c r="G1142" t="s">
        <v>349</v>
      </c>
      <c r="H1142" t="s">
        <v>350</v>
      </c>
      <c r="I1142" t="s">
        <v>144</v>
      </c>
      <c r="J1142">
        <v>4</v>
      </c>
      <c r="K1142">
        <v>2</v>
      </c>
      <c r="L1142">
        <v>168</v>
      </c>
      <c r="M1142">
        <v>158.08799999999999</v>
      </c>
      <c r="N1142">
        <v>179.928</v>
      </c>
      <c r="O1142">
        <v>173</v>
      </c>
      <c r="P1142">
        <v>173</v>
      </c>
      <c r="Q1142">
        <v>172</v>
      </c>
      <c r="R1142">
        <v>177</v>
      </c>
      <c r="S1142">
        <v>167</v>
      </c>
      <c r="T1142">
        <v>104</v>
      </c>
      <c r="U1142">
        <v>105</v>
      </c>
      <c r="V1142">
        <v>176</v>
      </c>
      <c r="W1142">
        <v>170</v>
      </c>
      <c r="X1142">
        <v>175</v>
      </c>
      <c r="Y1142">
        <v>171</v>
      </c>
      <c r="Z1142">
        <v>178</v>
      </c>
      <c r="AA1142">
        <v>108</v>
      </c>
      <c r="AB1142">
        <v>106</v>
      </c>
      <c r="AJ1142">
        <v>173.2</v>
      </c>
      <c r="AK1142">
        <v>120</v>
      </c>
      <c r="AL1142">
        <v>120</v>
      </c>
      <c r="AM1142">
        <v>136</v>
      </c>
      <c r="AN1142">
        <v>106</v>
      </c>
      <c r="AO1142">
        <v>7</v>
      </c>
      <c r="AP1142">
        <v>2</v>
      </c>
      <c r="AQ1142">
        <v>6</v>
      </c>
      <c r="AX1142">
        <v>14</v>
      </c>
      <c r="AY1142">
        <v>1814</v>
      </c>
      <c r="AZ1142">
        <v>1.4999999999999999E-2</v>
      </c>
      <c r="BA1142">
        <v>8.0000000000000002E-3</v>
      </c>
      <c r="BB1142">
        <v>1</v>
      </c>
      <c r="BC1142">
        <v>0.1</v>
      </c>
      <c r="BD1142">
        <v>10.8</v>
      </c>
      <c r="BE1142">
        <v>2.4</v>
      </c>
      <c r="BF1142">
        <v>314.2</v>
      </c>
      <c r="BG1142" t="s">
        <v>153</v>
      </c>
      <c r="BH1142" t="s">
        <v>154</v>
      </c>
      <c r="BI1142" t="s">
        <v>351</v>
      </c>
      <c r="BJ1142" t="s">
        <v>156</v>
      </c>
      <c r="BK1142">
        <v>10</v>
      </c>
    </row>
    <row r="1143" spans="1:63" ht="18.75" hidden="1" x14ac:dyDescent="0.25">
      <c r="A1143">
        <v>2021</v>
      </c>
      <c r="B1143">
        <v>3</v>
      </c>
      <c r="C1143" s="289">
        <v>44265</v>
      </c>
      <c r="D1143">
        <v>137</v>
      </c>
      <c r="E1143">
        <v>168</v>
      </c>
      <c r="F1143">
        <v>8</v>
      </c>
      <c r="G1143" t="s">
        <v>261</v>
      </c>
      <c r="H1143" t="s">
        <v>262</v>
      </c>
      <c r="I1143" t="s">
        <v>144</v>
      </c>
      <c r="J1143">
        <v>3</v>
      </c>
      <c r="K1143">
        <v>2</v>
      </c>
      <c r="L1143">
        <v>619</v>
      </c>
      <c r="M1143">
        <v>575.66999999999996</v>
      </c>
      <c r="N1143">
        <v>662.33</v>
      </c>
      <c r="P1143">
        <v>622</v>
      </c>
      <c r="Q1143">
        <v>603</v>
      </c>
      <c r="R1143">
        <v>583</v>
      </c>
      <c r="S1143">
        <v>598</v>
      </c>
      <c r="T1143">
        <v>150</v>
      </c>
      <c r="U1143">
        <v>147</v>
      </c>
      <c r="V1143">
        <v>617</v>
      </c>
      <c r="AA1143">
        <v>160</v>
      </c>
      <c r="AJ1143">
        <v>604.6</v>
      </c>
      <c r="AK1143">
        <v>90</v>
      </c>
      <c r="AL1143">
        <v>116</v>
      </c>
      <c r="AM1143">
        <v>71</v>
      </c>
      <c r="AN1143">
        <v>152</v>
      </c>
      <c r="AO1143">
        <v>4</v>
      </c>
      <c r="AP1143">
        <v>1</v>
      </c>
      <c r="AQ1143">
        <v>3</v>
      </c>
      <c r="AS1143">
        <v>2</v>
      </c>
      <c r="AX1143">
        <v>9</v>
      </c>
      <c r="AY1143">
        <v>711</v>
      </c>
      <c r="AZ1143">
        <v>1.4999999999999999E-2</v>
      </c>
      <c r="BA1143">
        <v>1.2999999999999999E-2</v>
      </c>
      <c r="BB1143">
        <v>1</v>
      </c>
      <c r="BC1143">
        <v>0</v>
      </c>
      <c r="BD1143">
        <v>1.1000000000000001</v>
      </c>
      <c r="BE1143">
        <v>5.4</v>
      </c>
      <c r="BF1143">
        <v>429.9</v>
      </c>
      <c r="BG1143" t="s">
        <v>145</v>
      </c>
      <c r="BK1143">
        <v>10</v>
      </c>
    </row>
    <row r="1144" spans="1:63" hidden="1" x14ac:dyDescent="0.25">
      <c r="A1144">
        <v>2021</v>
      </c>
      <c r="B1144">
        <v>3</v>
      </c>
      <c r="C1144" s="289">
        <v>44265</v>
      </c>
      <c r="D1144">
        <v>137</v>
      </c>
      <c r="E1144">
        <v>273</v>
      </c>
      <c r="F1144">
        <v>8</v>
      </c>
      <c r="G1144" t="s">
        <v>242</v>
      </c>
      <c r="H1144" t="s">
        <v>243</v>
      </c>
      <c r="I1144" t="s">
        <v>144</v>
      </c>
      <c r="J1144">
        <v>3</v>
      </c>
      <c r="K1144">
        <v>2</v>
      </c>
      <c r="L1144">
        <v>564</v>
      </c>
      <c r="M1144">
        <v>524.52</v>
      </c>
      <c r="N1144">
        <v>603.48</v>
      </c>
      <c r="AK1144">
        <v>93</v>
      </c>
      <c r="AL1144">
        <v>116</v>
      </c>
      <c r="AY1144">
        <v>216</v>
      </c>
      <c r="AZ1144">
        <v>1.4999999999999999E-2</v>
      </c>
      <c r="BD1144">
        <v>0.4</v>
      </c>
      <c r="BG1144" t="s">
        <v>145</v>
      </c>
      <c r="BK1144">
        <v>10</v>
      </c>
    </row>
    <row r="1145" spans="1:63" ht="18.75" x14ac:dyDescent="0.25">
      <c r="A1145">
        <v>2021</v>
      </c>
      <c r="B1145">
        <v>3</v>
      </c>
      <c r="C1145" s="289">
        <v>44265</v>
      </c>
      <c r="D1145">
        <v>406</v>
      </c>
      <c r="E1145">
        <v>623</v>
      </c>
      <c r="F1145">
        <v>8</v>
      </c>
      <c r="G1145" t="s">
        <v>212</v>
      </c>
      <c r="H1145" t="s">
        <v>213</v>
      </c>
      <c r="I1145" t="s">
        <v>144</v>
      </c>
      <c r="J1145">
        <v>1</v>
      </c>
      <c r="K1145">
        <v>5</v>
      </c>
      <c r="L1145">
        <v>599</v>
      </c>
      <c r="M1145">
        <v>551.02009999999996</v>
      </c>
      <c r="N1145">
        <v>646.97990000000004</v>
      </c>
      <c r="Y1145">
        <v>660</v>
      </c>
      <c r="Z1145">
        <v>635</v>
      </c>
      <c r="AB1145">
        <v>133</v>
      </c>
      <c r="AJ1145">
        <v>647.5</v>
      </c>
      <c r="AK1145">
        <v>18</v>
      </c>
      <c r="AL1145">
        <v>200</v>
      </c>
      <c r="AM1145">
        <v>27</v>
      </c>
      <c r="AN1145">
        <v>133</v>
      </c>
      <c r="AO1145">
        <v>1</v>
      </c>
      <c r="AQ1145">
        <v>2</v>
      </c>
      <c r="AX1145">
        <v>3</v>
      </c>
      <c r="AY1145">
        <v>78</v>
      </c>
      <c r="AZ1145">
        <v>1.4999999999999999E-2</v>
      </c>
      <c r="BA1145">
        <v>3.7999999999999999E-2</v>
      </c>
      <c r="BC1145">
        <v>0</v>
      </c>
      <c r="BD1145">
        <v>0.1</v>
      </c>
      <c r="BE1145">
        <v>1.9</v>
      </c>
      <c r="BF1145">
        <v>50.5</v>
      </c>
      <c r="BG1145" t="s">
        <v>148</v>
      </c>
      <c r="BH1145" t="s">
        <v>149</v>
      </c>
      <c r="BI1145" t="s">
        <v>214</v>
      </c>
      <c r="BK1145">
        <v>10</v>
      </c>
    </row>
    <row r="1146" spans="1:63" ht="18.75" x14ac:dyDescent="0.25">
      <c r="A1146">
        <v>2021</v>
      </c>
      <c r="B1146">
        <v>3</v>
      </c>
      <c r="C1146" s="289">
        <v>44265</v>
      </c>
      <c r="D1146">
        <v>406</v>
      </c>
      <c r="E1146">
        <v>624</v>
      </c>
      <c r="F1146">
        <v>8</v>
      </c>
      <c r="G1146" t="s">
        <v>215</v>
      </c>
      <c r="H1146" t="s">
        <v>216</v>
      </c>
      <c r="I1146" t="s">
        <v>144</v>
      </c>
      <c r="J1146">
        <v>1</v>
      </c>
      <c r="K1146">
        <v>5</v>
      </c>
      <c r="L1146">
        <v>374</v>
      </c>
      <c r="M1146">
        <v>344.04259999999999</v>
      </c>
      <c r="N1146">
        <v>403.95740000000001</v>
      </c>
      <c r="Y1146">
        <v>420</v>
      </c>
      <c r="Z1146">
        <v>385</v>
      </c>
      <c r="AB1146">
        <v>133</v>
      </c>
      <c r="AJ1146">
        <v>402.5</v>
      </c>
      <c r="AK1146">
        <v>18</v>
      </c>
      <c r="AL1146">
        <v>200</v>
      </c>
      <c r="AM1146">
        <v>27</v>
      </c>
      <c r="AN1146">
        <v>133</v>
      </c>
      <c r="AO1146">
        <v>2</v>
      </c>
      <c r="AQ1146">
        <v>1</v>
      </c>
      <c r="AX1146">
        <v>3</v>
      </c>
      <c r="AY1146">
        <v>78</v>
      </c>
      <c r="AZ1146">
        <v>1.4999999999999999E-2</v>
      </c>
      <c r="BA1146">
        <v>3.7999999999999999E-2</v>
      </c>
      <c r="BC1146">
        <v>0</v>
      </c>
      <c r="BD1146">
        <v>0.2</v>
      </c>
      <c r="BE1146">
        <v>1.2</v>
      </c>
      <c r="BF1146">
        <v>31.4</v>
      </c>
      <c r="BG1146" t="s">
        <v>148</v>
      </c>
      <c r="BH1146" t="s">
        <v>149</v>
      </c>
      <c r="BI1146" t="s">
        <v>217</v>
      </c>
      <c r="BK1146">
        <v>10</v>
      </c>
    </row>
    <row r="1147" spans="1:63" ht="18.75" x14ac:dyDescent="0.25">
      <c r="A1147">
        <v>2021</v>
      </c>
      <c r="B1147">
        <v>3</v>
      </c>
      <c r="C1147" s="289">
        <v>44265</v>
      </c>
      <c r="D1147">
        <v>406</v>
      </c>
      <c r="E1147">
        <v>625</v>
      </c>
      <c r="F1147">
        <v>8</v>
      </c>
      <c r="G1147" t="s">
        <v>218</v>
      </c>
      <c r="H1147" t="s">
        <v>219</v>
      </c>
      <c r="I1147" t="s">
        <v>144</v>
      </c>
      <c r="J1147">
        <v>1</v>
      </c>
      <c r="K1147">
        <v>5</v>
      </c>
      <c r="L1147">
        <v>140</v>
      </c>
      <c r="M1147">
        <v>129.01</v>
      </c>
      <c r="N1147">
        <v>150.99</v>
      </c>
      <c r="Y1147">
        <v>158</v>
      </c>
      <c r="Z1147">
        <v>135</v>
      </c>
      <c r="AB1147">
        <v>133</v>
      </c>
      <c r="AJ1147">
        <v>146.5</v>
      </c>
      <c r="AK1147">
        <v>18</v>
      </c>
      <c r="AL1147">
        <v>200</v>
      </c>
      <c r="AM1147">
        <v>27</v>
      </c>
      <c r="AN1147">
        <v>133</v>
      </c>
      <c r="AO1147">
        <v>3</v>
      </c>
      <c r="AQ1147">
        <v>2</v>
      </c>
      <c r="AX1147">
        <v>5</v>
      </c>
      <c r="AY1147">
        <v>80</v>
      </c>
      <c r="AZ1147">
        <v>1.4999999999999999E-2</v>
      </c>
      <c r="BA1147">
        <v>6.3E-2</v>
      </c>
      <c r="BC1147">
        <v>0</v>
      </c>
      <c r="BD1147">
        <v>0.6</v>
      </c>
      <c r="BE1147">
        <v>0.7</v>
      </c>
      <c r="BF1147">
        <v>11.7</v>
      </c>
      <c r="BG1147" t="s">
        <v>148</v>
      </c>
      <c r="BH1147" t="s">
        <v>149</v>
      </c>
      <c r="BI1147" t="s">
        <v>217</v>
      </c>
      <c r="BK1147">
        <v>10</v>
      </c>
    </row>
    <row r="1148" spans="1:63" ht="18.75" x14ac:dyDescent="0.25">
      <c r="A1148">
        <v>2021</v>
      </c>
      <c r="B1148">
        <v>3</v>
      </c>
      <c r="C1148" s="289">
        <v>44265</v>
      </c>
      <c r="D1148">
        <v>406</v>
      </c>
      <c r="E1148">
        <v>626</v>
      </c>
      <c r="F1148">
        <v>8</v>
      </c>
      <c r="G1148" t="s">
        <v>220</v>
      </c>
      <c r="H1148" t="s">
        <v>221</v>
      </c>
      <c r="I1148" t="s">
        <v>144</v>
      </c>
      <c r="J1148">
        <v>1</v>
      </c>
      <c r="K1148">
        <v>5</v>
      </c>
      <c r="L1148">
        <v>138</v>
      </c>
      <c r="M1148">
        <v>127.029</v>
      </c>
      <c r="N1148">
        <v>148.971</v>
      </c>
      <c r="Y1148">
        <v>312</v>
      </c>
      <c r="Z1148">
        <v>288</v>
      </c>
      <c r="AB1148">
        <v>133</v>
      </c>
      <c r="AJ1148">
        <v>300</v>
      </c>
      <c r="AK1148">
        <v>18</v>
      </c>
      <c r="AL1148">
        <v>200</v>
      </c>
      <c r="AM1148">
        <v>27</v>
      </c>
      <c r="AN1148">
        <v>133</v>
      </c>
      <c r="AO1148">
        <v>4</v>
      </c>
      <c r="AQ1148">
        <v>6</v>
      </c>
      <c r="AX1148">
        <v>10</v>
      </c>
      <c r="AY1148">
        <v>85</v>
      </c>
      <c r="AZ1148">
        <v>1.4999999999999999E-2</v>
      </c>
      <c r="BA1148">
        <v>0.11799999999999999</v>
      </c>
      <c r="BC1148">
        <v>0.1</v>
      </c>
      <c r="BD1148">
        <v>0.6</v>
      </c>
      <c r="BE1148">
        <v>3</v>
      </c>
      <c r="BF1148">
        <v>25.5</v>
      </c>
      <c r="BG1148" t="s">
        <v>148</v>
      </c>
      <c r="BH1148" t="s">
        <v>149</v>
      </c>
      <c r="BI1148" t="s">
        <v>217</v>
      </c>
      <c r="BK1148">
        <v>10</v>
      </c>
    </row>
    <row r="1149" spans="1:63" ht="18.75" hidden="1" x14ac:dyDescent="0.25">
      <c r="A1149">
        <v>2021</v>
      </c>
      <c r="B1149">
        <v>3</v>
      </c>
      <c r="C1149" s="289">
        <v>44265</v>
      </c>
      <c r="D1149">
        <v>56</v>
      </c>
      <c r="E1149">
        <v>134</v>
      </c>
      <c r="F1149">
        <v>25</v>
      </c>
      <c r="G1149" t="s">
        <v>430</v>
      </c>
      <c r="H1149" t="s">
        <v>431</v>
      </c>
      <c r="I1149" t="s">
        <v>183</v>
      </c>
      <c r="J1149">
        <v>12</v>
      </c>
      <c r="K1149">
        <v>1</v>
      </c>
      <c r="L1149">
        <v>9.9145833329999995</v>
      </c>
      <c r="M1149">
        <v>9.2205624999999998</v>
      </c>
      <c r="N1149">
        <v>10.60860417</v>
      </c>
      <c r="Q1149">
        <v>11</v>
      </c>
      <c r="R1149">
        <v>10</v>
      </c>
      <c r="S1149">
        <v>10</v>
      </c>
      <c r="U1149">
        <v>100</v>
      </c>
      <c r="AJ1149">
        <v>10.199999999999999</v>
      </c>
      <c r="AK1149">
        <v>429</v>
      </c>
      <c r="AL1149">
        <v>101</v>
      </c>
      <c r="AM1149">
        <v>432</v>
      </c>
      <c r="AN1149">
        <v>100</v>
      </c>
      <c r="AO1149">
        <v>7</v>
      </c>
      <c r="AP1149">
        <v>12</v>
      </c>
      <c r="AS1149">
        <v>5</v>
      </c>
      <c r="AX1149">
        <v>24</v>
      </c>
      <c r="AY1149">
        <v>2424</v>
      </c>
      <c r="AZ1149">
        <v>0.02</v>
      </c>
      <c r="BA1149">
        <v>0.01</v>
      </c>
      <c r="BB1149">
        <v>1</v>
      </c>
      <c r="BC1149">
        <v>2.4</v>
      </c>
      <c r="BD1149">
        <v>244.5</v>
      </c>
      <c r="BE1149">
        <v>0.2</v>
      </c>
      <c r="BF1149">
        <v>24.7</v>
      </c>
      <c r="BG1149" t="s">
        <v>432</v>
      </c>
      <c r="BH1149" t="s">
        <v>433</v>
      </c>
      <c r="BK1149">
        <v>10</v>
      </c>
    </row>
    <row r="1150" spans="1:63" ht="18.75" x14ac:dyDescent="0.25">
      <c r="A1150">
        <v>2021</v>
      </c>
      <c r="B1150">
        <v>3</v>
      </c>
      <c r="C1150" s="289">
        <v>44265</v>
      </c>
      <c r="D1150">
        <v>159</v>
      </c>
      <c r="E1150">
        <v>299</v>
      </c>
      <c r="F1150">
        <v>28</v>
      </c>
      <c r="G1150" t="s">
        <v>181</v>
      </c>
      <c r="H1150" t="s">
        <v>182</v>
      </c>
      <c r="I1150" t="s">
        <v>183</v>
      </c>
      <c r="J1150">
        <v>3</v>
      </c>
      <c r="K1150">
        <v>2</v>
      </c>
      <c r="L1150">
        <v>115</v>
      </c>
      <c r="M1150">
        <v>106.95</v>
      </c>
      <c r="N1150">
        <v>123.05</v>
      </c>
      <c r="Q1150">
        <v>127</v>
      </c>
      <c r="R1150">
        <v>109</v>
      </c>
      <c r="S1150">
        <v>112</v>
      </c>
      <c r="U1150">
        <v>128</v>
      </c>
      <c r="V1150">
        <v>113</v>
      </c>
      <c r="AA1150">
        <v>110</v>
      </c>
      <c r="AJ1150">
        <v>115.3</v>
      </c>
      <c r="AK1150">
        <v>70</v>
      </c>
      <c r="AL1150">
        <v>154</v>
      </c>
      <c r="AM1150">
        <v>91</v>
      </c>
      <c r="AN1150">
        <v>119</v>
      </c>
      <c r="AO1150">
        <v>4</v>
      </c>
      <c r="AQ1150">
        <v>5</v>
      </c>
      <c r="AX1150">
        <v>8</v>
      </c>
      <c r="AY1150">
        <v>1112</v>
      </c>
      <c r="AZ1150">
        <v>0.02</v>
      </c>
      <c r="BA1150">
        <v>7.0000000000000001E-3</v>
      </c>
      <c r="BB1150">
        <v>1</v>
      </c>
      <c r="BC1150">
        <v>0.1</v>
      </c>
      <c r="BD1150">
        <v>9.6999999999999993</v>
      </c>
      <c r="BE1150">
        <v>0.9</v>
      </c>
      <c r="BF1150">
        <v>128.19999999999999</v>
      </c>
      <c r="BG1150" t="s">
        <v>148</v>
      </c>
      <c r="BH1150" t="s">
        <v>184</v>
      </c>
      <c r="BK1150">
        <v>10</v>
      </c>
    </row>
    <row r="1151" spans="1:63" hidden="1" x14ac:dyDescent="0.25">
      <c r="A1151">
        <v>2021</v>
      </c>
      <c r="B1151">
        <v>3</v>
      </c>
      <c r="C1151" s="289">
        <v>44265</v>
      </c>
      <c r="D1151">
        <v>164</v>
      </c>
      <c r="E1151">
        <v>652</v>
      </c>
      <c r="F1151">
        <v>30</v>
      </c>
      <c r="G1151" t="s">
        <v>239</v>
      </c>
      <c r="H1151" t="s">
        <v>240</v>
      </c>
      <c r="L1151">
        <v>17.100000000000001</v>
      </c>
      <c r="M1151">
        <v>15.903</v>
      </c>
      <c r="N1151">
        <v>18.297000000000001</v>
      </c>
      <c r="AA1151">
        <v>172</v>
      </c>
      <c r="AB1151">
        <v>172</v>
      </c>
      <c r="AK1151">
        <v>20</v>
      </c>
      <c r="AM1151">
        <v>21</v>
      </c>
      <c r="AN1151">
        <v>172</v>
      </c>
      <c r="AZ1151">
        <v>0.02</v>
      </c>
      <c r="BI1151" t="s">
        <v>241</v>
      </c>
      <c r="BK1151">
        <v>10</v>
      </c>
    </row>
    <row r="1152" spans="1:63" ht="18.75" hidden="1" x14ac:dyDescent="0.25">
      <c r="A1152">
        <v>2021</v>
      </c>
      <c r="B1152">
        <v>3</v>
      </c>
      <c r="C1152" s="289">
        <v>44265</v>
      </c>
      <c r="D1152">
        <v>165</v>
      </c>
      <c r="E1152">
        <v>306</v>
      </c>
      <c r="F1152">
        <v>30</v>
      </c>
      <c r="G1152" t="s">
        <v>391</v>
      </c>
      <c r="H1152" t="s">
        <v>392</v>
      </c>
      <c r="I1152" t="s">
        <v>159</v>
      </c>
      <c r="J1152">
        <v>1</v>
      </c>
      <c r="K1152">
        <v>3</v>
      </c>
      <c r="L1152">
        <v>196</v>
      </c>
      <c r="M1152">
        <v>182.28</v>
      </c>
      <c r="N1152">
        <v>209.72</v>
      </c>
      <c r="W1152">
        <v>218</v>
      </c>
      <c r="X1152">
        <v>203</v>
      </c>
      <c r="Y1152">
        <v>209</v>
      </c>
      <c r="Z1152">
        <v>208</v>
      </c>
      <c r="AA1152">
        <v>172</v>
      </c>
      <c r="AB1152">
        <v>172</v>
      </c>
      <c r="AJ1152">
        <v>209.5</v>
      </c>
      <c r="AK1152">
        <v>20</v>
      </c>
      <c r="AL1152">
        <v>180</v>
      </c>
      <c r="AM1152">
        <v>21</v>
      </c>
      <c r="AN1152">
        <v>172</v>
      </c>
      <c r="AO1152">
        <v>3</v>
      </c>
      <c r="AQ1152">
        <v>1</v>
      </c>
      <c r="AS1152">
        <v>1</v>
      </c>
      <c r="AX1152">
        <v>5</v>
      </c>
      <c r="AY1152">
        <v>5</v>
      </c>
      <c r="AZ1152">
        <v>0.02</v>
      </c>
      <c r="BA1152">
        <v>1</v>
      </c>
      <c r="BC1152">
        <v>0</v>
      </c>
      <c r="BD1152">
        <v>0</v>
      </c>
      <c r="BE1152">
        <v>1</v>
      </c>
      <c r="BF1152">
        <v>1</v>
      </c>
      <c r="BK1152">
        <v>10</v>
      </c>
    </row>
    <row r="1153" spans="1:63" ht="18.75" x14ac:dyDescent="0.25">
      <c r="A1153">
        <v>2021</v>
      </c>
      <c r="B1153">
        <v>3</v>
      </c>
      <c r="C1153" s="289">
        <v>44265</v>
      </c>
      <c r="D1153">
        <v>334</v>
      </c>
      <c r="E1153">
        <v>254</v>
      </c>
      <c r="F1153">
        <v>49</v>
      </c>
      <c r="G1153" t="s">
        <v>189</v>
      </c>
      <c r="H1153" t="s">
        <v>190</v>
      </c>
      <c r="I1153" t="s">
        <v>191</v>
      </c>
      <c r="J1153">
        <v>4</v>
      </c>
      <c r="K1153">
        <v>2</v>
      </c>
      <c r="L1153">
        <v>203</v>
      </c>
      <c r="M1153">
        <v>188.79</v>
      </c>
      <c r="N1153">
        <v>217.21</v>
      </c>
      <c r="O1153">
        <v>195</v>
      </c>
      <c r="Q1153">
        <v>212</v>
      </c>
      <c r="R1153">
        <v>201</v>
      </c>
      <c r="S1153">
        <v>207</v>
      </c>
      <c r="T1153">
        <v>139</v>
      </c>
      <c r="U1153">
        <v>138</v>
      </c>
      <c r="V1153">
        <v>213</v>
      </c>
      <c r="W1153">
        <v>209</v>
      </c>
      <c r="X1153">
        <v>216</v>
      </c>
      <c r="Y1153">
        <v>210</v>
      </c>
      <c r="Z1153">
        <v>206</v>
      </c>
      <c r="AA1153">
        <v>140</v>
      </c>
      <c r="AB1153">
        <v>140</v>
      </c>
      <c r="AJ1153">
        <v>207.7</v>
      </c>
      <c r="AK1153">
        <v>88</v>
      </c>
      <c r="AL1153">
        <v>164</v>
      </c>
      <c r="AM1153">
        <v>103</v>
      </c>
      <c r="AN1153">
        <v>139</v>
      </c>
      <c r="AO1153">
        <v>6</v>
      </c>
      <c r="AQ1153">
        <v>8</v>
      </c>
      <c r="AX1153">
        <v>14</v>
      </c>
      <c r="AY1153">
        <v>1814</v>
      </c>
      <c r="AZ1153">
        <v>0.02</v>
      </c>
      <c r="BA1153">
        <v>8.0000000000000002E-3</v>
      </c>
      <c r="BB1153">
        <v>1</v>
      </c>
      <c r="BC1153">
        <v>0.1</v>
      </c>
      <c r="BD1153">
        <v>8.9</v>
      </c>
      <c r="BE1153">
        <v>2.9</v>
      </c>
      <c r="BF1153">
        <v>376.8</v>
      </c>
      <c r="BG1153" t="s">
        <v>148</v>
      </c>
      <c r="BH1153" t="s">
        <v>184</v>
      </c>
      <c r="BI1153" t="s">
        <v>192</v>
      </c>
      <c r="BK1153">
        <v>10</v>
      </c>
    </row>
    <row r="1154" spans="1:63" ht="18.75" hidden="1" x14ac:dyDescent="0.25">
      <c r="A1154">
        <v>2021</v>
      </c>
      <c r="B1154">
        <v>3</v>
      </c>
      <c r="C1154" s="289">
        <v>44269</v>
      </c>
      <c r="D1154">
        <v>1</v>
      </c>
      <c r="E1154">
        <v>1</v>
      </c>
      <c r="F1154">
        <v>2</v>
      </c>
      <c r="G1154" t="s">
        <v>328</v>
      </c>
      <c r="H1154" t="s">
        <v>329</v>
      </c>
      <c r="I1154" t="s">
        <v>144</v>
      </c>
      <c r="J1154">
        <v>3</v>
      </c>
      <c r="K1154">
        <v>2</v>
      </c>
      <c r="L1154">
        <v>111</v>
      </c>
      <c r="M1154">
        <v>103.23</v>
      </c>
      <c r="N1154">
        <v>118.77</v>
      </c>
      <c r="P1154">
        <v>118</v>
      </c>
      <c r="Q1154">
        <v>113</v>
      </c>
      <c r="R1154">
        <v>115</v>
      </c>
      <c r="S1154">
        <v>113</v>
      </c>
      <c r="T1154">
        <v>100</v>
      </c>
      <c r="U1154">
        <v>99</v>
      </c>
      <c r="V1154">
        <v>110</v>
      </c>
      <c r="W1154">
        <v>116</v>
      </c>
      <c r="X1154">
        <v>104</v>
      </c>
      <c r="Y1154">
        <v>103</v>
      </c>
      <c r="Z1154">
        <v>108</v>
      </c>
      <c r="AA1154">
        <v>100</v>
      </c>
      <c r="AB1154">
        <v>96</v>
      </c>
      <c r="AJ1154">
        <v>111.1</v>
      </c>
      <c r="AK1154">
        <v>108</v>
      </c>
      <c r="AL1154">
        <v>100</v>
      </c>
      <c r="AM1154">
        <v>109</v>
      </c>
      <c r="AN1154">
        <v>99</v>
      </c>
      <c r="AO1154">
        <v>6</v>
      </c>
      <c r="AP1154">
        <v>4</v>
      </c>
      <c r="AQ1154">
        <v>5</v>
      </c>
      <c r="AX1154">
        <v>15</v>
      </c>
      <c r="AY1154">
        <v>2111</v>
      </c>
      <c r="AZ1154">
        <v>1.4999999999999999E-2</v>
      </c>
      <c r="BA1154">
        <v>7.0000000000000001E-3</v>
      </c>
      <c r="BB1154">
        <v>1</v>
      </c>
      <c r="BC1154">
        <v>0.1</v>
      </c>
      <c r="BD1154">
        <v>19</v>
      </c>
      <c r="BE1154">
        <v>1.7</v>
      </c>
      <c r="BF1154">
        <v>234.5</v>
      </c>
      <c r="BG1154" t="s">
        <v>229</v>
      </c>
      <c r="BH1154" t="s">
        <v>229</v>
      </c>
      <c r="BK1154">
        <v>10</v>
      </c>
    </row>
    <row r="1155" spans="1:63" ht="18.75" hidden="1" x14ac:dyDescent="0.25">
      <c r="A1155">
        <v>2021</v>
      </c>
      <c r="B1155">
        <v>3</v>
      </c>
      <c r="C1155" s="289">
        <v>44269</v>
      </c>
      <c r="D1155">
        <v>1</v>
      </c>
      <c r="E1155">
        <v>2</v>
      </c>
      <c r="F1155">
        <v>2</v>
      </c>
      <c r="G1155" t="s">
        <v>330</v>
      </c>
      <c r="H1155" t="s">
        <v>331</v>
      </c>
      <c r="I1155" t="s">
        <v>144</v>
      </c>
      <c r="J1155">
        <v>3</v>
      </c>
      <c r="K1155">
        <v>2</v>
      </c>
      <c r="L1155">
        <v>113</v>
      </c>
      <c r="M1155">
        <v>105.09</v>
      </c>
      <c r="N1155">
        <v>120.91</v>
      </c>
      <c r="P1155">
        <v>103</v>
      </c>
      <c r="Q1155">
        <v>106</v>
      </c>
      <c r="R1155">
        <v>108</v>
      </c>
      <c r="S1155">
        <v>100</v>
      </c>
      <c r="T1155">
        <v>100</v>
      </c>
      <c r="U1155">
        <v>99</v>
      </c>
      <c r="V1155">
        <v>118</v>
      </c>
      <c r="W1155">
        <v>126</v>
      </c>
      <c r="X1155">
        <v>115</v>
      </c>
      <c r="Y1155">
        <v>112</v>
      </c>
      <c r="Z1155">
        <v>115</v>
      </c>
      <c r="AA1155">
        <v>100</v>
      </c>
      <c r="AB1155">
        <v>96</v>
      </c>
      <c r="AJ1155">
        <v>111.4</v>
      </c>
      <c r="AK1155">
        <v>108</v>
      </c>
      <c r="AL1155">
        <v>100</v>
      </c>
      <c r="AM1155">
        <v>109</v>
      </c>
      <c r="AN1155">
        <v>99</v>
      </c>
      <c r="AO1155">
        <v>9</v>
      </c>
      <c r="AP1155">
        <v>2</v>
      </c>
      <c r="AQ1155">
        <v>5</v>
      </c>
      <c r="AX1155">
        <v>16</v>
      </c>
      <c r="AY1155">
        <v>2096</v>
      </c>
      <c r="AZ1155">
        <v>1.4999999999999999E-2</v>
      </c>
      <c r="BA1155">
        <v>8.0000000000000002E-3</v>
      </c>
      <c r="BB1155">
        <v>1</v>
      </c>
      <c r="BC1155">
        <v>0.1</v>
      </c>
      <c r="BD1155">
        <v>18.5</v>
      </c>
      <c r="BE1155">
        <v>1.8</v>
      </c>
      <c r="BF1155">
        <v>233.5</v>
      </c>
      <c r="BG1155" t="s">
        <v>229</v>
      </c>
      <c r="BH1155" t="s">
        <v>229</v>
      </c>
      <c r="BK1155">
        <v>10</v>
      </c>
    </row>
    <row r="1156" spans="1:63" ht="18.75" hidden="1" x14ac:dyDescent="0.25">
      <c r="A1156">
        <v>2021</v>
      </c>
      <c r="B1156">
        <v>3</v>
      </c>
      <c r="C1156" s="289">
        <v>44269</v>
      </c>
      <c r="D1156">
        <v>376</v>
      </c>
      <c r="E1156">
        <v>438</v>
      </c>
      <c r="F1156">
        <v>3</v>
      </c>
      <c r="G1156" t="s">
        <v>151</v>
      </c>
      <c r="H1156" t="s">
        <v>152</v>
      </c>
      <c r="I1156" t="s">
        <v>144</v>
      </c>
      <c r="J1156">
        <v>3</v>
      </c>
      <c r="K1156">
        <v>2</v>
      </c>
      <c r="L1156">
        <v>336</v>
      </c>
      <c r="M1156">
        <v>316.17599999999999</v>
      </c>
      <c r="N1156">
        <v>359.85599999999999</v>
      </c>
      <c r="P1156">
        <v>356</v>
      </c>
      <c r="Q1156">
        <v>344</v>
      </c>
      <c r="R1156">
        <v>336</v>
      </c>
      <c r="S1156">
        <v>337</v>
      </c>
      <c r="T1156">
        <v>126</v>
      </c>
      <c r="U1156">
        <v>133</v>
      </c>
      <c r="V1156">
        <v>350</v>
      </c>
      <c r="W1156">
        <v>339</v>
      </c>
      <c r="X1156">
        <v>328</v>
      </c>
      <c r="Y1156">
        <v>322</v>
      </c>
      <c r="Z1156">
        <v>336</v>
      </c>
      <c r="AA1156">
        <v>130</v>
      </c>
      <c r="AB1156">
        <v>128</v>
      </c>
      <c r="AJ1156">
        <v>338.7</v>
      </c>
      <c r="AK1156">
        <v>67</v>
      </c>
      <c r="AL1156">
        <v>161</v>
      </c>
      <c r="AM1156">
        <v>84</v>
      </c>
      <c r="AN1156">
        <v>129</v>
      </c>
      <c r="AO1156">
        <v>5</v>
      </c>
      <c r="AP1156">
        <v>3</v>
      </c>
      <c r="AQ1156">
        <v>7</v>
      </c>
      <c r="AX1156">
        <v>15</v>
      </c>
      <c r="AY1156">
        <v>1479</v>
      </c>
      <c r="AZ1156">
        <v>1.4999999999999999E-2</v>
      </c>
      <c r="BA1156">
        <v>0.01</v>
      </c>
      <c r="BB1156">
        <v>1</v>
      </c>
      <c r="BC1156">
        <v>0</v>
      </c>
      <c r="BD1156">
        <v>4.4000000000000004</v>
      </c>
      <c r="BE1156">
        <v>5.0999999999999996</v>
      </c>
      <c r="BF1156">
        <v>500.9</v>
      </c>
      <c r="BG1156" t="s">
        <v>153</v>
      </c>
      <c r="BH1156" t="s">
        <v>154</v>
      </c>
      <c r="BI1156" t="s">
        <v>155</v>
      </c>
      <c r="BJ1156" t="s">
        <v>156</v>
      </c>
      <c r="BK1156">
        <v>10</v>
      </c>
    </row>
    <row r="1157" spans="1:63" ht="18.75" hidden="1" x14ac:dyDescent="0.25">
      <c r="A1157">
        <v>2021</v>
      </c>
      <c r="B1157">
        <v>3</v>
      </c>
      <c r="C1157" s="289">
        <v>44269</v>
      </c>
      <c r="D1157">
        <v>47</v>
      </c>
      <c r="E1157">
        <v>122</v>
      </c>
      <c r="F1157">
        <v>4</v>
      </c>
      <c r="G1157" t="s">
        <v>163</v>
      </c>
      <c r="H1157" t="s">
        <v>164</v>
      </c>
      <c r="I1157" t="s">
        <v>165</v>
      </c>
      <c r="J1157">
        <v>2</v>
      </c>
      <c r="K1157">
        <v>1</v>
      </c>
      <c r="L1157">
        <v>280</v>
      </c>
      <c r="M1157">
        <v>267.39999999999998</v>
      </c>
      <c r="N1157">
        <v>292.60000000000002</v>
      </c>
      <c r="P1157">
        <v>275</v>
      </c>
      <c r="Q1157">
        <v>273</v>
      </c>
      <c r="R1157">
        <v>293</v>
      </c>
      <c r="S1157">
        <v>285</v>
      </c>
      <c r="T1157">
        <v>101</v>
      </c>
      <c r="U1157">
        <v>100</v>
      </c>
      <c r="V1157">
        <v>284</v>
      </c>
      <c r="W1157">
        <v>278</v>
      </c>
      <c r="X1157">
        <v>274</v>
      </c>
      <c r="Y1157">
        <v>282</v>
      </c>
      <c r="Z1157">
        <v>285</v>
      </c>
      <c r="AA1157">
        <v>108</v>
      </c>
      <c r="AB1157">
        <v>104</v>
      </c>
      <c r="AJ1157">
        <v>281</v>
      </c>
      <c r="AK1157">
        <v>63</v>
      </c>
      <c r="AL1157">
        <v>115</v>
      </c>
      <c r="AM1157">
        <v>70</v>
      </c>
      <c r="AN1157">
        <v>103</v>
      </c>
      <c r="AO1157">
        <v>5</v>
      </c>
      <c r="AP1157">
        <v>5</v>
      </c>
      <c r="AQ1157">
        <v>2</v>
      </c>
      <c r="AX1157">
        <v>12</v>
      </c>
      <c r="AY1157">
        <v>112</v>
      </c>
      <c r="AZ1157">
        <v>1.4999999999999999E-2</v>
      </c>
      <c r="BA1157">
        <v>0.107</v>
      </c>
      <c r="BC1157">
        <v>0</v>
      </c>
      <c r="BD1157">
        <v>0.4</v>
      </c>
      <c r="BE1157">
        <v>3.4</v>
      </c>
      <c r="BF1157">
        <v>31.5</v>
      </c>
      <c r="BG1157" t="s">
        <v>153</v>
      </c>
      <c r="BH1157" t="s">
        <v>154</v>
      </c>
      <c r="BI1157" t="s">
        <v>166</v>
      </c>
      <c r="BJ1157" t="s">
        <v>167</v>
      </c>
      <c r="BK1157">
        <v>10</v>
      </c>
    </row>
    <row r="1158" spans="1:63" ht="18.75" hidden="1" x14ac:dyDescent="0.25">
      <c r="A1158">
        <v>2021</v>
      </c>
      <c r="B1158">
        <v>3</v>
      </c>
      <c r="C1158" s="289">
        <v>44269</v>
      </c>
      <c r="D1158">
        <v>236</v>
      </c>
      <c r="E1158">
        <v>160</v>
      </c>
      <c r="F1158">
        <v>5</v>
      </c>
      <c r="G1158" t="s">
        <v>265</v>
      </c>
      <c r="H1158" t="s">
        <v>266</v>
      </c>
      <c r="I1158" t="s">
        <v>144</v>
      </c>
      <c r="J1158">
        <v>2</v>
      </c>
      <c r="K1158">
        <v>1</v>
      </c>
      <c r="L1158">
        <v>200</v>
      </c>
      <c r="M1158">
        <v>186</v>
      </c>
      <c r="N1158">
        <v>214</v>
      </c>
      <c r="P1158">
        <v>203</v>
      </c>
      <c r="Q1158">
        <v>205</v>
      </c>
      <c r="R1158">
        <v>185</v>
      </c>
      <c r="S1158">
        <v>189</v>
      </c>
      <c r="T1158">
        <v>91</v>
      </c>
      <c r="U1158">
        <v>85</v>
      </c>
      <c r="V1158">
        <v>234</v>
      </c>
      <c r="W1158">
        <v>208</v>
      </c>
      <c r="X1158">
        <v>179</v>
      </c>
      <c r="Y1158">
        <v>184</v>
      </c>
      <c r="Z1158">
        <v>196</v>
      </c>
      <c r="AA1158">
        <v>87</v>
      </c>
      <c r="AB1158">
        <v>87</v>
      </c>
      <c r="AJ1158">
        <v>198.1</v>
      </c>
      <c r="AK1158">
        <v>76</v>
      </c>
      <c r="AL1158">
        <v>95</v>
      </c>
      <c r="AM1158">
        <v>82</v>
      </c>
      <c r="AN1158">
        <v>88</v>
      </c>
      <c r="AO1158">
        <v>10</v>
      </c>
      <c r="AP1158">
        <v>3</v>
      </c>
      <c r="AQ1158">
        <v>1</v>
      </c>
      <c r="AX1158">
        <v>14</v>
      </c>
      <c r="AY1158">
        <v>1646</v>
      </c>
      <c r="AZ1158">
        <v>1.4999999999999999E-2</v>
      </c>
      <c r="BA1158">
        <v>8.9999999999999993E-3</v>
      </c>
      <c r="BB1158">
        <v>1</v>
      </c>
      <c r="BC1158">
        <v>0.1</v>
      </c>
      <c r="BD1158">
        <v>8.1999999999999993</v>
      </c>
      <c r="BE1158">
        <v>2.8</v>
      </c>
      <c r="BF1158">
        <v>326.10000000000002</v>
      </c>
      <c r="BG1158" t="s">
        <v>267</v>
      </c>
      <c r="BH1158" t="s">
        <v>267</v>
      </c>
      <c r="BK1158">
        <v>10</v>
      </c>
    </row>
    <row r="1159" spans="1:63" ht="18.75" x14ac:dyDescent="0.25">
      <c r="A1159">
        <v>2021</v>
      </c>
      <c r="B1159">
        <v>3</v>
      </c>
      <c r="C1159" s="289">
        <v>44269</v>
      </c>
      <c r="D1159">
        <v>34</v>
      </c>
      <c r="E1159">
        <v>99</v>
      </c>
      <c r="F1159">
        <v>6</v>
      </c>
      <c r="G1159" t="s">
        <v>299</v>
      </c>
      <c r="H1159" t="s">
        <v>300</v>
      </c>
      <c r="I1159" t="s">
        <v>144</v>
      </c>
      <c r="J1159">
        <v>4</v>
      </c>
      <c r="K1159">
        <v>6</v>
      </c>
      <c r="L1159">
        <v>20</v>
      </c>
      <c r="M1159">
        <v>18.600000000000001</v>
      </c>
      <c r="N1159">
        <v>21.4</v>
      </c>
      <c r="P1159">
        <v>21</v>
      </c>
      <c r="Q1159">
        <v>21</v>
      </c>
      <c r="R1159">
        <v>21</v>
      </c>
      <c r="S1159">
        <v>20</v>
      </c>
      <c r="T1159">
        <v>100</v>
      </c>
      <c r="U1159">
        <v>95</v>
      </c>
      <c r="AJ1159">
        <v>20.7</v>
      </c>
      <c r="AK1159">
        <v>140</v>
      </c>
      <c r="AL1159">
        <v>103</v>
      </c>
      <c r="AM1159">
        <v>148</v>
      </c>
      <c r="AN1159">
        <v>98</v>
      </c>
      <c r="AO1159">
        <v>3</v>
      </c>
      <c r="AP1159">
        <v>5</v>
      </c>
      <c r="AQ1159">
        <v>2</v>
      </c>
      <c r="AS1159">
        <v>1</v>
      </c>
      <c r="AX1159">
        <v>11</v>
      </c>
      <c r="AY1159">
        <v>983</v>
      </c>
      <c r="AZ1159">
        <v>1.4999999999999999E-2</v>
      </c>
      <c r="BA1159">
        <v>1.0999999999999999E-2</v>
      </c>
      <c r="BB1159">
        <v>1</v>
      </c>
      <c r="BC1159">
        <v>0.6</v>
      </c>
      <c r="BD1159">
        <v>49.2</v>
      </c>
      <c r="BE1159">
        <v>0.2</v>
      </c>
      <c r="BF1159">
        <v>20.3</v>
      </c>
      <c r="BG1159" t="s">
        <v>148</v>
      </c>
      <c r="BH1159" t="s">
        <v>149</v>
      </c>
      <c r="BI1159" t="s">
        <v>301</v>
      </c>
      <c r="BK1159">
        <v>10</v>
      </c>
    </row>
    <row r="1160" spans="1:63" ht="18.75" x14ac:dyDescent="0.25">
      <c r="A1160">
        <v>2021</v>
      </c>
      <c r="B1160">
        <v>3</v>
      </c>
      <c r="C1160" s="289">
        <v>44269</v>
      </c>
      <c r="D1160">
        <v>34</v>
      </c>
      <c r="E1160">
        <v>100</v>
      </c>
      <c r="F1160">
        <v>6</v>
      </c>
      <c r="G1160" t="s">
        <v>302</v>
      </c>
      <c r="H1160" t="s">
        <v>303</v>
      </c>
      <c r="I1160" t="s">
        <v>144</v>
      </c>
      <c r="J1160">
        <v>4</v>
      </c>
      <c r="K1160">
        <v>6</v>
      </c>
      <c r="L1160">
        <v>20</v>
      </c>
      <c r="M1160">
        <v>18.600000000000001</v>
      </c>
      <c r="N1160">
        <v>21.4</v>
      </c>
      <c r="P1160">
        <v>21</v>
      </c>
      <c r="Q1160">
        <v>21</v>
      </c>
      <c r="R1160">
        <v>21</v>
      </c>
      <c r="S1160">
        <v>20</v>
      </c>
      <c r="T1160">
        <v>100</v>
      </c>
      <c r="U1160">
        <v>95</v>
      </c>
      <c r="AJ1160">
        <v>20.7</v>
      </c>
      <c r="AK1160">
        <v>140</v>
      </c>
      <c r="AL1160">
        <v>103</v>
      </c>
      <c r="AM1160">
        <v>148</v>
      </c>
      <c r="AN1160">
        <v>98</v>
      </c>
      <c r="AO1160">
        <v>3</v>
      </c>
      <c r="AP1160">
        <v>5</v>
      </c>
      <c r="AQ1160">
        <v>2</v>
      </c>
      <c r="AS1160">
        <v>1</v>
      </c>
      <c r="AX1160">
        <v>11</v>
      </c>
      <c r="AY1160">
        <v>983</v>
      </c>
      <c r="AZ1160">
        <v>1.4999999999999999E-2</v>
      </c>
      <c r="BA1160">
        <v>1.0999999999999999E-2</v>
      </c>
      <c r="BB1160">
        <v>1</v>
      </c>
      <c r="BC1160">
        <v>0.6</v>
      </c>
      <c r="BD1160">
        <v>49.2</v>
      </c>
      <c r="BE1160">
        <v>0.2</v>
      </c>
      <c r="BF1160">
        <v>20.3</v>
      </c>
      <c r="BG1160" t="s">
        <v>148</v>
      </c>
      <c r="BH1160" t="s">
        <v>149</v>
      </c>
      <c r="BI1160" t="s">
        <v>304</v>
      </c>
      <c r="BK1160">
        <v>10</v>
      </c>
    </row>
    <row r="1161" spans="1:63" ht="18.75" x14ac:dyDescent="0.25">
      <c r="A1161">
        <v>2021</v>
      </c>
      <c r="B1161">
        <v>3</v>
      </c>
      <c r="C1161" s="289">
        <v>44269</v>
      </c>
      <c r="D1161">
        <v>34</v>
      </c>
      <c r="E1161">
        <v>101</v>
      </c>
      <c r="F1161">
        <v>6</v>
      </c>
      <c r="G1161" t="s">
        <v>305</v>
      </c>
      <c r="H1161" t="s">
        <v>306</v>
      </c>
      <c r="I1161" t="s">
        <v>144</v>
      </c>
      <c r="J1161">
        <v>4</v>
      </c>
      <c r="K1161">
        <v>6</v>
      </c>
      <c r="L1161">
        <v>20</v>
      </c>
      <c r="M1161">
        <v>18.600000000000001</v>
      </c>
      <c r="N1161">
        <v>21.4</v>
      </c>
      <c r="P1161">
        <v>21</v>
      </c>
      <c r="Q1161">
        <v>21</v>
      </c>
      <c r="R1161">
        <v>21</v>
      </c>
      <c r="S1161">
        <v>20</v>
      </c>
      <c r="T1161">
        <v>100</v>
      </c>
      <c r="U1161">
        <v>95</v>
      </c>
      <c r="AJ1161">
        <v>20.7</v>
      </c>
      <c r="AK1161">
        <v>140</v>
      </c>
      <c r="AL1161">
        <v>103</v>
      </c>
      <c r="AM1161">
        <v>148</v>
      </c>
      <c r="AN1161">
        <v>98</v>
      </c>
      <c r="AO1161">
        <v>3</v>
      </c>
      <c r="AP1161">
        <v>5</v>
      </c>
      <c r="AQ1161">
        <v>2</v>
      </c>
      <c r="AS1161">
        <v>1</v>
      </c>
      <c r="AX1161">
        <v>11</v>
      </c>
      <c r="AY1161">
        <v>983</v>
      </c>
      <c r="AZ1161">
        <v>1.4999999999999999E-2</v>
      </c>
      <c r="BA1161">
        <v>1.0999999999999999E-2</v>
      </c>
      <c r="BB1161">
        <v>1</v>
      </c>
      <c r="BC1161">
        <v>0.6</v>
      </c>
      <c r="BD1161">
        <v>49.2</v>
      </c>
      <c r="BE1161">
        <v>0.2</v>
      </c>
      <c r="BF1161">
        <v>20.3</v>
      </c>
      <c r="BG1161" t="s">
        <v>148</v>
      </c>
      <c r="BH1161" t="s">
        <v>149</v>
      </c>
      <c r="BI1161" t="s">
        <v>307</v>
      </c>
      <c r="BK1161">
        <v>10</v>
      </c>
    </row>
    <row r="1162" spans="1:63" ht="18.75" x14ac:dyDescent="0.25">
      <c r="A1162">
        <v>2021</v>
      </c>
      <c r="B1162">
        <v>3</v>
      </c>
      <c r="C1162" s="289">
        <v>44269</v>
      </c>
      <c r="D1162">
        <v>34</v>
      </c>
      <c r="E1162">
        <v>102</v>
      </c>
      <c r="F1162">
        <v>6</v>
      </c>
      <c r="G1162" t="s">
        <v>308</v>
      </c>
      <c r="H1162" t="s">
        <v>309</v>
      </c>
      <c r="I1162" t="s">
        <v>144</v>
      </c>
      <c r="J1162">
        <v>4</v>
      </c>
      <c r="K1162">
        <v>6</v>
      </c>
      <c r="L1162">
        <v>20</v>
      </c>
      <c r="M1162">
        <v>18.600000000000001</v>
      </c>
      <c r="N1162">
        <v>21.4</v>
      </c>
      <c r="P1162">
        <v>21</v>
      </c>
      <c r="Q1162">
        <v>21</v>
      </c>
      <c r="R1162">
        <v>21</v>
      </c>
      <c r="S1162">
        <v>20</v>
      </c>
      <c r="T1162">
        <v>100</v>
      </c>
      <c r="U1162">
        <v>95</v>
      </c>
      <c r="AJ1162">
        <v>20.7</v>
      </c>
      <c r="AK1162">
        <v>140</v>
      </c>
      <c r="AL1162">
        <v>103</v>
      </c>
      <c r="AM1162">
        <v>148</v>
      </c>
      <c r="AN1162">
        <v>98</v>
      </c>
      <c r="AO1162">
        <v>3</v>
      </c>
      <c r="AP1162">
        <v>5</v>
      </c>
      <c r="AQ1162">
        <v>2</v>
      </c>
      <c r="AS1162">
        <v>1</v>
      </c>
      <c r="AX1162">
        <v>11</v>
      </c>
      <c r="AY1162">
        <v>983</v>
      </c>
      <c r="AZ1162">
        <v>1.4999999999999999E-2</v>
      </c>
      <c r="BA1162">
        <v>1.0999999999999999E-2</v>
      </c>
      <c r="BB1162">
        <v>1</v>
      </c>
      <c r="BC1162">
        <v>0.6</v>
      </c>
      <c r="BD1162">
        <v>49.2</v>
      </c>
      <c r="BE1162">
        <v>0.2</v>
      </c>
      <c r="BF1162">
        <v>20.3</v>
      </c>
      <c r="BG1162" t="s">
        <v>148</v>
      </c>
      <c r="BH1162" t="s">
        <v>149</v>
      </c>
      <c r="BI1162" t="s">
        <v>310</v>
      </c>
      <c r="BK1162">
        <v>10</v>
      </c>
    </row>
    <row r="1163" spans="1:63" ht="18.75" x14ac:dyDescent="0.25">
      <c r="A1163">
        <v>2021</v>
      </c>
      <c r="B1163">
        <v>3</v>
      </c>
      <c r="C1163" s="289">
        <v>44269</v>
      </c>
      <c r="D1163">
        <v>34</v>
      </c>
      <c r="E1163">
        <v>103</v>
      </c>
      <c r="F1163">
        <v>6</v>
      </c>
      <c r="G1163" t="s">
        <v>311</v>
      </c>
      <c r="H1163" t="s">
        <v>312</v>
      </c>
      <c r="I1163" t="s">
        <v>144</v>
      </c>
      <c r="J1163">
        <v>4</v>
      </c>
      <c r="K1163">
        <v>6</v>
      </c>
      <c r="L1163">
        <v>89</v>
      </c>
      <c r="M1163">
        <v>82.77</v>
      </c>
      <c r="N1163">
        <v>95.23</v>
      </c>
      <c r="P1163">
        <v>83</v>
      </c>
      <c r="Q1163">
        <v>84</v>
      </c>
      <c r="R1163">
        <v>92</v>
      </c>
      <c r="S1163">
        <v>89</v>
      </c>
      <c r="T1163">
        <v>100</v>
      </c>
      <c r="U1163">
        <v>95</v>
      </c>
      <c r="AJ1163">
        <v>86.9</v>
      </c>
      <c r="AK1163">
        <v>140</v>
      </c>
      <c r="AL1163">
        <v>103</v>
      </c>
      <c r="AM1163">
        <v>148</v>
      </c>
      <c r="AN1163">
        <v>98</v>
      </c>
      <c r="AO1163">
        <v>2</v>
      </c>
      <c r="AP1163">
        <v>5</v>
      </c>
      <c r="AQ1163">
        <v>1</v>
      </c>
      <c r="AS1163">
        <v>1</v>
      </c>
      <c r="AX1163">
        <v>9</v>
      </c>
      <c r="AY1163">
        <v>981</v>
      </c>
      <c r="AZ1163">
        <v>1.4999999999999999E-2</v>
      </c>
      <c r="BA1163">
        <v>8.9999999999999993E-3</v>
      </c>
      <c r="BB1163">
        <v>1</v>
      </c>
      <c r="BC1163">
        <v>0.1</v>
      </c>
      <c r="BD1163">
        <v>11</v>
      </c>
      <c r="BE1163">
        <v>0.8</v>
      </c>
      <c r="BF1163">
        <v>85.2</v>
      </c>
      <c r="BG1163" t="s">
        <v>148</v>
      </c>
      <c r="BH1163" t="s">
        <v>149</v>
      </c>
      <c r="BI1163" t="s">
        <v>313</v>
      </c>
      <c r="BK1163">
        <v>10</v>
      </c>
    </row>
    <row r="1164" spans="1:63" ht="18.75" x14ac:dyDescent="0.25">
      <c r="A1164">
        <v>2021</v>
      </c>
      <c r="B1164">
        <v>3</v>
      </c>
      <c r="C1164" s="289">
        <v>44269</v>
      </c>
      <c r="D1164">
        <v>34</v>
      </c>
      <c r="E1164">
        <v>104</v>
      </c>
      <c r="F1164">
        <v>6</v>
      </c>
      <c r="G1164" t="s">
        <v>314</v>
      </c>
      <c r="H1164" t="s">
        <v>315</v>
      </c>
      <c r="I1164" t="s">
        <v>144</v>
      </c>
      <c r="J1164">
        <v>4</v>
      </c>
      <c r="K1164">
        <v>6</v>
      </c>
      <c r="L1164">
        <v>89</v>
      </c>
      <c r="M1164">
        <v>82.77</v>
      </c>
      <c r="N1164">
        <v>95.23</v>
      </c>
      <c r="P1164">
        <v>83</v>
      </c>
      <c r="Q1164">
        <v>84</v>
      </c>
      <c r="R1164">
        <v>92</v>
      </c>
      <c r="S1164">
        <v>89</v>
      </c>
      <c r="T1164">
        <v>100</v>
      </c>
      <c r="U1164">
        <v>95</v>
      </c>
      <c r="AJ1164">
        <v>86.9</v>
      </c>
      <c r="AK1164">
        <v>140</v>
      </c>
      <c r="AL1164">
        <v>103</v>
      </c>
      <c r="AM1164">
        <v>148</v>
      </c>
      <c r="AN1164">
        <v>98</v>
      </c>
      <c r="AO1164">
        <v>2</v>
      </c>
      <c r="AP1164">
        <v>5</v>
      </c>
      <c r="AQ1164">
        <v>1</v>
      </c>
      <c r="AS1164">
        <v>1</v>
      </c>
      <c r="AX1164">
        <v>9</v>
      </c>
      <c r="AY1164">
        <v>981</v>
      </c>
      <c r="AZ1164">
        <v>1.4999999999999999E-2</v>
      </c>
      <c r="BA1164">
        <v>8.9999999999999993E-3</v>
      </c>
      <c r="BB1164">
        <v>1</v>
      </c>
      <c r="BC1164">
        <v>0.1</v>
      </c>
      <c r="BD1164">
        <v>11</v>
      </c>
      <c r="BE1164">
        <v>0.8</v>
      </c>
      <c r="BF1164">
        <v>85.2</v>
      </c>
      <c r="BG1164" t="s">
        <v>148</v>
      </c>
      <c r="BH1164" t="s">
        <v>149</v>
      </c>
      <c r="BI1164" t="s">
        <v>316</v>
      </c>
      <c r="BK1164">
        <v>10</v>
      </c>
    </row>
    <row r="1165" spans="1:63" ht="18.75" hidden="1" x14ac:dyDescent="0.25">
      <c r="A1165">
        <v>2021</v>
      </c>
      <c r="B1165">
        <v>3</v>
      </c>
      <c r="C1165" s="289">
        <v>44269</v>
      </c>
      <c r="D1165">
        <v>423</v>
      </c>
      <c r="E1165">
        <v>669</v>
      </c>
      <c r="F1165">
        <v>6</v>
      </c>
      <c r="G1165" t="s">
        <v>412</v>
      </c>
      <c r="H1165" t="s">
        <v>413</v>
      </c>
      <c r="I1165" t="s">
        <v>144</v>
      </c>
      <c r="J1165">
        <v>2</v>
      </c>
      <c r="K1165">
        <v>2</v>
      </c>
      <c r="L1165">
        <v>954</v>
      </c>
      <c r="M1165">
        <v>897.71400000000006</v>
      </c>
      <c r="N1165">
        <v>1021.734</v>
      </c>
      <c r="Z1165">
        <v>1027</v>
      </c>
      <c r="AB1165">
        <v>192</v>
      </c>
      <c r="AJ1165">
        <v>1027</v>
      </c>
      <c r="AK1165">
        <v>40</v>
      </c>
      <c r="AL1165">
        <v>180</v>
      </c>
      <c r="AM1165">
        <v>38</v>
      </c>
      <c r="AN1165">
        <v>192</v>
      </c>
      <c r="AO1165">
        <v>1</v>
      </c>
      <c r="AP1165">
        <v>1</v>
      </c>
      <c r="AQ1165">
        <v>3</v>
      </c>
      <c r="AX1165">
        <v>5</v>
      </c>
      <c r="AY1165">
        <v>5</v>
      </c>
      <c r="AZ1165">
        <v>1.4999999999999999E-2</v>
      </c>
      <c r="BA1165">
        <v>1</v>
      </c>
      <c r="BC1165">
        <v>0</v>
      </c>
      <c r="BD1165">
        <v>0</v>
      </c>
      <c r="BE1165">
        <v>5.0999999999999996</v>
      </c>
      <c r="BF1165">
        <v>5.0999999999999996</v>
      </c>
      <c r="BG1165" t="s">
        <v>153</v>
      </c>
      <c r="BH1165" t="s">
        <v>154</v>
      </c>
      <c r="BI1165" t="s">
        <v>414</v>
      </c>
      <c r="BJ1165" t="s">
        <v>156</v>
      </c>
      <c r="BK1165">
        <v>10</v>
      </c>
    </row>
    <row r="1166" spans="1:63" ht="18.75" x14ac:dyDescent="0.25">
      <c r="A1166">
        <v>2021</v>
      </c>
      <c r="B1166">
        <v>3</v>
      </c>
      <c r="C1166" s="289">
        <v>44269</v>
      </c>
      <c r="D1166">
        <v>10</v>
      </c>
      <c r="E1166">
        <v>24</v>
      </c>
      <c r="F1166">
        <v>7</v>
      </c>
      <c r="G1166" t="s">
        <v>352</v>
      </c>
      <c r="H1166" t="s">
        <v>353</v>
      </c>
      <c r="I1166" t="s">
        <v>144</v>
      </c>
      <c r="J1166">
        <v>4</v>
      </c>
      <c r="K1166">
        <v>2</v>
      </c>
      <c r="L1166">
        <v>166</v>
      </c>
      <c r="M1166">
        <v>154.38</v>
      </c>
      <c r="N1166">
        <v>177.62</v>
      </c>
      <c r="S1166">
        <v>165</v>
      </c>
      <c r="U1166">
        <v>107</v>
      </c>
      <c r="V1166">
        <v>173</v>
      </c>
      <c r="W1166">
        <v>168</v>
      </c>
      <c r="X1166">
        <v>162</v>
      </c>
      <c r="Y1166">
        <v>175</v>
      </c>
      <c r="Z1166">
        <v>168</v>
      </c>
      <c r="AA1166">
        <v>105</v>
      </c>
      <c r="AB1166">
        <v>106</v>
      </c>
      <c r="AJ1166">
        <v>168.5</v>
      </c>
      <c r="AK1166">
        <v>145</v>
      </c>
      <c r="AL1166">
        <v>99</v>
      </c>
      <c r="AM1166">
        <v>136</v>
      </c>
      <c r="AN1166">
        <v>106</v>
      </c>
      <c r="AO1166">
        <v>7</v>
      </c>
      <c r="AP1166">
        <v>2</v>
      </c>
      <c r="AQ1166">
        <v>5</v>
      </c>
      <c r="AX1166">
        <v>14</v>
      </c>
      <c r="AY1166">
        <v>1406</v>
      </c>
      <c r="AZ1166">
        <v>1.4999999999999999E-2</v>
      </c>
      <c r="BA1166">
        <v>0.01</v>
      </c>
      <c r="BB1166">
        <v>1</v>
      </c>
      <c r="BC1166">
        <v>0.1</v>
      </c>
      <c r="BD1166">
        <v>8.5</v>
      </c>
      <c r="BE1166">
        <v>2.4</v>
      </c>
      <c r="BF1166">
        <v>236.9</v>
      </c>
      <c r="BG1166" t="s">
        <v>148</v>
      </c>
      <c r="BH1166" t="s">
        <v>149</v>
      </c>
      <c r="BI1166" t="s">
        <v>354</v>
      </c>
      <c r="BJ1166" t="s">
        <v>208</v>
      </c>
      <c r="BK1166">
        <v>10</v>
      </c>
    </row>
    <row r="1167" spans="1:63" ht="18.75" x14ac:dyDescent="0.25">
      <c r="A1167">
        <v>2021</v>
      </c>
      <c r="B1167">
        <v>3</v>
      </c>
      <c r="C1167" s="289">
        <v>44269</v>
      </c>
      <c r="D1167">
        <v>10</v>
      </c>
      <c r="E1167">
        <v>25</v>
      </c>
      <c r="F1167">
        <v>7</v>
      </c>
      <c r="G1167" t="s">
        <v>355</v>
      </c>
      <c r="H1167" t="s">
        <v>356</v>
      </c>
      <c r="I1167" t="s">
        <v>144</v>
      </c>
      <c r="J1167">
        <v>4</v>
      </c>
      <c r="K1167">
        <v>2</v>
      </c>
      <c r="L1167">
        <v>162</v>
      </c>
      <c r="M1167">
        <v>150.66</v>
      </c>
      <c r="N1167">
        <v>173.34</v>
      </c>
      <c r="S1167">
        <v>170</v>
      </c>
      <c r="U1167">
        <v>107</v>
      </c>
      <c r="V1167">
        <v>162</v>
      </c>
      <c r="W1167">
        <v>168</v>
      </c>
      <c r="X1167">
        <v>169</v>
      </c>
      <c r="Y1167">
        <v>170</v>
      </c>
      <c r="Z1167">
        <v>163</v>
      </c>
      <c r="AA1167">
        <v>105</v>
      </c>
      <c r="AB1167">
        <v>106</v>
      </c>
      <c r="AJ1167">
        <v>167</v>
      </c>
      <c r="AK1167">
        <v>145</v>
      </c>
      <c r="AL1167">
        <v>99</v>
      </c>
      <c r="AM1167">
        <v>136</v>
      </c>
      <c r="AN1167">
        <v>106</v>
      </c>
      <c r="AO1167">
        <v>4</v>
      </c>
      <c r="AP1167">
        <v>1</v>
      </c>
      <c r="AQ1167">
        <v>5</v>
      </c>
      <c r="AX1167">
        <v>10</v>
      </c>
      <c r="AY1167">
        <v>1402</v>
      </c>
      <c r="AZ1167">
        <v>1.4999999999999999E-2</v>
      </c>
      <c r="BA1167">
        <v>7.0000000000000001E-3</v>
      </c>
      <c r="BB1167">
        <v>1</v>
      </c>
      <c r="BC1167">
        <v>0.1</v>
      </c>
      <c r="BD1167">
        <v>8.6999999999999993</v>
      </c>
      <c r="BE1167">
        <v>1.7</v>
      </c>
      <c r="BF1167">
        <v>234.1</v>
      </c>
      <c r="BG1167" t="s">
        <v>148</v>
      </c>
      <c r="BH1167" t="s">
        <v>149</v>
      </c>
      <c r="BI1167" t="s">
        <v>357</v>
      </c>
      <c r="BJ1167" t="s">
        <v>208</v>
      </c>
      <c r="BK1167">
        <v>10</v>
      </c>
    </row>
    <row r="1168" spans="1:63" ht="18.75" hidden="1" x14ac:dyDescent="0.25">
      <c r="A1168">
        <v>2021</v>
      </c>
      <c r="B1168">
        <v>3</v>
      </c>
      <c r="C1168" s="289">
        <v>44269</v>
      </c>
      <c r="D1168">
        <v>375</v>
      </c>
      <c r="E1168">
        <v>437</v>
      </c>
      <c r="F1168">
        <v>7</v>
      </c>
      <c r="G1168" t="s">
        <v>349</v>
      </c>
      <c r="H1168" t="s">
        <v>350</v>
      </c>
      <c r="I1168" t="s">
        <v>144</v>
      </c>
      <c r="J1168">
        <v>4</v>
      </c>
      <c r="K1168">
        <v>2</v>
      </c>
      <c r="L1168">
        <v>168</v>
      </c>
      <c r="M1168">
        <v>158.08799999999999</v>
      </c>
      <c r="N1168">
        <v>179.928</v>
      </c>
      <c r="P1168">
        <v>176</v>
      </c>
      <c r="Q1168">
        <v>169</v>
      </c>
      <c r="T1168">
        <v>106</v>
      </c>
      <c r="AJ1168">
        <v>172.5</v>
      </c>
      <c r="AK1168">
        <v>120</v>
      </c>
      <c r="AL1168">
        <v>120</v>
      </c>
      <c r="AM1168">
        <v>136</v>
      </c>
      <c r="AN1168">
        <v>106</v>
      </c>
      <c r="AO1168">
        <v>4</v>
      </c>
      <c r="AP1168">
        <v>2</v>
      </c>
      <c r="AQ1168">
        <v>2</v>
      </c>
      <c r="AX1168">
        <v>8</v>
      </c>
      <c r="AY1168">
        <v>2583</v>
      </c>
      <c r="AZ1168">
        <v>1.4999999999999999E-2</v>
      </c>
      <c r="BA1168">
        <v>3.0000000000000001E-3</v>
      </c>
      <c r="BB1168">
        <v>1</v>
      </c>
      <c r="BC1168">
        <v>0</v>
      </c>
      <c r="BD1168">
        <v>15.4</v>
      </c>
      <c r="BE1168">
        <v>1.4</v>
      </c>
      <c r="BF1168">
        <v>445.6</v>
      </c>
      <c r="BG1168" t="s">
        <v>153</v>
      </c>
      <c r="BH1168" t="s">
        <v>154</v>
      </c>
      <c r="BI1168" t="s">
        <v>351</v>
      </c>
      <c r="BJ1168" t="s">
        <v>156</v>
      </c>
      <c r="BK1168">
        <v>10</v>
      </c>
    </row>
    <row r="1169" spans="1:63" ht="18.75" x14ac:dyDescent="0.25">
      <c r="A1169">
        <v>2021</v>
      </c>
      <c r="B1169">
        <v>3</v>
      </c>
      <c r="C1169" s="289">
        <v>44269</v>
      </c>
      <c r="D1169">
        <v>406</v>
      </c>
      <c r="E1169">
        <v>623</v>
      </c>
      <c r="F1169">
        <v>8</v>
      </c>
      <c r="G1169" t="s">
        <v>212</v>
      </c>
      <c r="H1169" t="s">
        <v>213</v>
      </c>
      <c r="I1169" t="s">
        <v>144</v>
      </c>
      <c r="J1169">
        <v>1</v>
      </c>
      <c r="K1169">
        <v>5</v>
      </c>
      <c r="L1169">
        <v>599</v>
      </c>
      <c r="M1169">
        <v>551.02009999999996</v>
      </c>
      <c r="N1169">
        <v>646.97990000000004</v>
      </c>
      <c r="P1169">
        <v>670</v>
      </c>
      <c r="Q1169">
        <v>635</v>
      </c>
      <c r="R1169">
        <v>645</v>
      </c>
      <c r="S1169">
        <v>620</v>
      </c>
      <c r="T1169">
        <v>127</v>
      </c>
      <c r="U1169">
        <v>120</v>
      </c>
      <c r="V1169">
        <v>622</v>
      </c>
      <c r="W1169">
        <v>584</v>
      </c>
      <c r="X1169">
        <v>593</v>
      </c>
      <c r="Y1169">
        <v>612</v>
      </c>
      <c r="Z1169">
        <v>621</v>
      </c>
      <c r="AA1169">
        <v>156</v>
      </c>
      <c r="AB1169">
        <v>152</v>
      </c>
      <c r="AJ1169">
        <v>622.4</v>
      </c>
      <c r="AK1169">
        <v>18</v>
      </c>
      <c r="AL1169">
        <v>200</v>
      </c>
      <c r="AM1169">
        <v>26</v>
      </c>
      <c r="AN1169">
        <v>139</v>
      </c>
      <c r="AO1169">
        <v>4</v>
      </c>
      <c r="AP1169">
        <v>1</v>
      </c>
      <c r="AQ1169">
        <v>5</v>
      </c>
      <c r="AX1169">
        <v>10</v>
      </c>
      <c r="AY1169">
        <v>445</v>
      </c>
      <c r="AZ1169">
        <v>1.4999999999999999E-2</v>
      </c>
      <c r="BA1169">
        <v>2.1999999999999999E-2</v>
      </c>
      <c r="BC1169">
        <v>0</v>
      </c>
      <c r="BD1169">
        <v>0.7</v>
      </c>
      <c r="BE1169">
        <v>6.2</v>
      </c>
      <c r="BF1169">
        <v>277</v>
      </c>
      <c r="BG1169" t="s">
        <v>148</v>
      </c>
      <c r="BH1169" t="s">
        <v>149</v>
      </c>
      <c r="BI1169" t="s">
        <v>214</v>
      </c>
      <c r="BK1169">
        <v>10</v>
      </c>
    </row>
    <row r="1170" spans="1:63" ht="18.75" x14ac:dyDescent="0.25">
      <c r="A1170">
        <v>2021</v>
      </c>
      <c r="B1170">
        <v>3</v>
      </c>
      <c r="C1170" s="289">
        <v>44269</v>
      </c>
      <c r="D1170">
        <v>406</v>
      </c>
      <c r="E1170">
        <v>624</v>
      </c>
      <c r="F1170">
        <v>8</v>
      </c>
      <c r="G1170" t="s">
        <v>215</v>
      </c>
      <c r="H1170" t="s">
        <v>216</v>
      </c>
      <c r="I1170" t="s">
        <v>144</v>
      </c>
      <c r="J1170">
        <v>1</v>
      </c>
      <c r="K1170">
        <v>5</v>
      </c>
      <c r="L1170">
        <v>374</v>
      </c>
      <c r="M1170">
        <v>344.04259999999999</v>
      </c>
      <c r="N1170">
        <v>403.95740000000001</v>
      </c>
      <c r="P1170">
        <v>410</v>
      </c>
      <c r="Q1170">
        <v>401</v>
      </c>
      <c r="R1170">
        <v>400</v>
      </c>
      <c r="S1170">
        <v>395</v>
      </c>
      <c r="T1170">
        <v>127</v>
      </c>
      <c r="U1170">
        <v>120</v>
      </c>
      <c r="V1170">
        <v>431</v>
      </c>
      <c r="W1170">
        <v>389</v>
      </c>
      <c r="X1170">
        <v>386</v>
      </c>
      <c r="Y1170">
        <v>361</v>
      </c>
      <c r="Z1170">
        <v>382</v>
      </c>
      <c r="AA1170">
        <v>156</v>
      </c>
      <c r="AB1170">
        <v>152</v>
      </c>
      <c r="AJ1170">
        <v>395</v>
      </c>
      <c r="AK1170">
        <v>18</v>
      </c>
      <c r="AL1170">
        <v>200</v>
      </c>
      <c r="AM1170">
        <v>26</v>
      </c>
      <c r="AN1170">
        <v>139</v>
      </c>
      <c r="AO1170">
        <v>5</v>
      </c>
      <c r="AP1170">
        <v>2</v>
      </c>
      <c r="AQ1170">
        <v>2</v>
      </c>
      <c r="AX1170">
        <v>9</v>
      </c>
      <c r="AY1170">
        <v>444</v>
      </c>
      <c r="AZ1170">
        <v>1.4999999999999999E-2</v>
      </c>
      <c r="BA1170">
        <v>0.02</v>
      </c>
      <c r="BC1170">
        <v>0</v>
      </c>
      <c r="BD1170">
        <v>1.2</v>
      </c>
      <c r="BE1170">
        <v>3.6</v>
      </c>
      <c r="BF1170">
        <v>175.4</v>
      </c>
      <c r="BG1170" t="s">
        <v>148</v>
      </c>
      <c r="BH1170" t="s">
        <v>149</v>
      </c>
      <c r="BI1170" t="s">
        <v>217</v>
      </c>
      <c r="BK1170">
        <v>10</v>
      </c>
    </row>
    <row r="1171" spans="1:63" ht="18.75" x14ac:dyDescent="0.25">
      <c r="A1171">
        <v>2021</v>
      </c>
      <c r="B1171">
        <v>3</v>
      </c>
      <c r="C1171" s="289">
        <v>44269</v>
      </c>
      <c r="D1171">
        <v>406</v>
      </c>
      <c r="E1171">
        <v>625</v>
      </c>
      <c r="F1171">
        <v>8</v>
      </c>
      <c r="G1171" t="s">
        <v>218</v>
      </c>
      <c r="H1171" t="s">
        <v>219</v>
      </c>
      <c r="I1171" t="s">
        <v>144</v>
      </c>
      <c r="J1171">
        <v>1</v>
      </c>
      <c r="K1171">
        <v>5</v>
      </c>
      <c r="L1171">
        <v>140</v>
      </c>
      <c r="M1171">
        <v>129.01</v>
      </c>
      <c r="N1171">
        <v>150.99</v>
      </c>
      <c r="P1171">
        <v>162</v>
      </c>
      <c r="Q1171">
        <v>150</v>
      </c>
      <c r="R1171">
        <v>145</v>
      </c>
      <c r="S1171">
        <v>143</v>
      </c>
      <c r="T1171">
        <v>127</v>
      </c>
      <c r="U1171">
        <v>120</v>
      </c>
      <c r="V1171">
        <v>145</v>
      </c>
      <c r="W1171">
        <v>142</v>
      </c>
      <c r="X1171">
        <v>143</v>
      </c>
      <c r="Y1171">
        <v>138</v>
      </c>
      <c r="Z1171">
        <v>145</v>
      </c>
      <c r="AA1171">
        <v>156</v>
      </c>
      <c r="AB1171">
        <v>152</v>
      </c>
      <c r="AJ1171">
        <v>145.9</v>
      </c>
      <c r="AK1171">
        <v>18</v>
      </c>
      <c r="AL1171">
        <v>200</v>
      </c>
      <c r="AM1171">
        <v>26</v>
      </c>
      <c r="AN1171">
        <v>139</v>
      </c>
      <c r="AO1171">
        <v>5</v>
      </c>
      <c r="AQ1171">
        <v>3</v>
      </c>
      <c r="AX1171">
        <v>8</v>
      </c>
      <c r="AY1171">
        <v>443</v>
      </c>
      <c r="AZ1171">
        <v>1.4999999999999999E-2</v>
      </c>
      <c r="BA1171">
        <v>1.7999999999999999E-2</v>
      </c>
      <c r="BC1171">
        <v>0.1</v>
      </c>
      <c r="BD1171">
        <v>3.2</v>
      </c>
      <c r="BE1171">
        <v>1.2</v>
      </c>
      <c r="BF1171">
        <v>64.599999999999994</v>
      </c>
      <c r="BG1171" t="s">
        <v>148</v>
      </c>
      <c r="BH1171" t="s">
        <v>149</v>
      </c>
      <c r="BI1171" t="s">
        <v>217</v>
      </c>
      <c r="BK1171">
        <v>10</v>
      </c>
    </row>
    <row r="1172" spans="1:63" ht="18.75" x14ac:dyDescent="0.25">
      <c r="A1172">
        <v>2021</v>
      </c>
      <c r="B1172">
        <v>3</v>
      </c>
      <c r="C1172" s="289">
        <v>44269</v>
      </c>
      <c r="D1172">
        <v>406</v>
      </c>
      <c r="E1172">
        <v>626</v>
      </c>
      <c r="F1172">
        <v>8</v>
      </c>
      <c r="G1172" t="s">
        <v>220</v>
      </c>
      <c r="H1172" t="s">
        <v>221</v>
      </c>
      <c r="I1172" t="s">
        <v>144</v>
      </c>
      <c r="J1172">
        <v>1</v>
      </c>
      <c r="K1172">
        <v>5</v>
      </c>
      <c r="L1172">
        <v>138</v>
      </c>
      <c r="M1172">
        <v>127.029</v>
      </c>
      <c r="N1172">
        <v>148.971</v>
      </c>
      <c r="P1172">
        <v>319</v>
      </c>
      <c r="Q1172">
        <v>288</v>
      </c>
      <c r="R1172">
        <v>282</v>
      </c>
      <c r="S1172">
        <v>274</v>
      </c>
      <c r="T1172">
        <v>127</v>
      </c>
      <c r="U1172">
        <v>120</v>
      </c>
      <c r="V1172">
        <v>284</v>
      </c>
      <c r="W1172">
        <v>276</v>
      </c>
      <c r="X1172">
        <v>268</v>
      </c>
      <c r="Y1172">
        <v>272</v>
      </c>
      <c r="Z1172">
        <v>284</v>
      </c>
      <c r="AA1172">
        <v>156</v>
      </c>
      <c r="AB1172">
        <v>152</v>
      </c>
      <c r="AJ1172">
        <v>283</v>
      </c>
      <c r="AK1172">
        <v>18</v>
      </c>
      <c r="AL1172">
        <v>200</v>
      </c>
      <c r="AM1172">
        <v>26</v>
      </c>
      <c r="AN1172">
        <v>139</v>
      </c>
      <c r="AO1172">
        <v>8</v>
      </c>
      <c r="AP1172">
        <v>5</v>
      </c>
      <c r="AQ1172">
        <v>7</v>
      </c>
      <c r="AX1172">
        <v>20</v>
      </c>
      <c r="AY1172">
        <v>455</v>
      </c>
      <c r="AZ1172">
        <v>1.4999999999999999E-2</v>
      </c>
      <c r="BA1172">
        <v>4.3999999999999997E-2</v>
      </c>
      <c r="BC1172">
        <v>0.1</v>
      </c>
      <c r="BD1172">
        <v>3.3</v>
      </c>
      <c r="BE1172">
        <v>5.7</v>
      </c>
      <c r="BF1172">
        <v>128.80000000000001</v>
      </c>
      <c r="BG1172" t="s">
        <v>148</v>
      </c>
      <c r="BH1172" t="s">
        <v>149</v>
      </c>
      <c r="BI1172" t="s">
        <v>217</v>
      </c>
      <c r="BK1172">
        <v>10</v>
      </c>
    </row>
    <row r="1173" spans="1:63" ht="18.75" hidden="1" x14ac:dyDescent="0.25">
      <c r="A1173">
        <v>2021</v>
      </c>
      <c r="B1173">
        <v>3</v>
      </c>
      <c r="C1173" s="289">
        <v>44269</v>
      </c>
      <c r="D1173">
        <v>56</v>
      </c>
      <c r="E1173">
        <v>134</v>
      </c>
      <c r="F1173">
        <v>25</v>
      </c>
      <c r="G1173" t="s">
        <v>430</v>
      </c>
      <c r="H1173" t="s">
        <v>431</v>
      </c>
      <c r="I1173" t="s">
        <v>183</v>
      </c>
      <c r="J1173">
        <v>12</v>
      </c>
      <c r="K1173">
        <v>1</v>
      </c>
      <c r="L1173">
        <v>9.9145833329999995</v>
      </c>
      <c r="M1173">
        <v>9.2205624999999998</v>
      </c>
      <c r="N1173">
        <v>10.60860417</v>
      </c>
      <c r="P1173">
        <v>12</v>
      </c>
      <c r="Q1173">
        <v>11</v>
      </c>
      <c r="T1173">
        <v>109</v>
      </c>
      <c r="AJ1173">
        <v>11</v>
      </c>
      <c r="AK1173">
        <v>429</v>
      </c>
      <c r="AL1173">
        <v>101</v>
      </c>
      <c r="AM1173">
        <v>396</v>
      </c>
      <c r="AN1173">
        <v>109</v>
      </c>
      <c r="AO1173">
        <v>10</v>
      </c>
      <c r="AQ1173">
        <v>12</v>
      </c>
      <c r="AX1173">
        <v>22</v>
      </c>
      <c r="AY1173">
        <v>1822</v>
      </c>
      <c r="AZ1173">
        <v>0.02</v>
      </c>
      <c r="BA1173">
        <v>1.2E-2</v>
      </c>
      <c r="BB1173">
        <v>1</v>
      </c>
      <c r="BC1173">
        <v>2.2000000000000002</v>
      </c>
      <c r="BD1173">
        <v>183.8</v>
      </c>
      <c r="BE1173">
        <v>0.2</v>
      </c>
      <c r="BF1173">
        <v>20</v>
      </c>
      <c r="BG1173" t="s">
        <v>432</v>
      </c>
      <c r="BH1173" t="s">
        <v>433</v>
      </c>
      <c r="BK1173">
        <v>10</v>
      </c>
    </row>
    <row r="1174" spans="1:63" ht="18.75" x14ac:dyDescent="0.25">
      <c r="A1174">
        <v>2021</v>
      </c>
      <c r="B1174">
        <v>3</v>
      </c>
      <c r="C1174" s="289">
        <v>44269</v>
      </c>
      <c r="D1174">
        <v>159</v>
      </c>
      <c r="E1174">
        <v>299</v>
      </c>
      <c r="F1174">
        <v>28</v>
      </c>
      <c r="G1174" t="s">
        <v>181</v>
      </c>
      <c r="H1174" t="s">
        <v>182</v>
      </c>
      <c r="I1174" t="s">
        <v>183</v>
      </c>
      <c r="J1174">
        <v>3</v>
      </c>
      <c r="K1174">
        <v>2</v>
      </c>
      <c r="L1174">
        <v>115</v>
      </c>
      <c r="M1174">
        <v>106.95</v>
      </c>
      <c r="N1174">
        <v>123.05</v>
      </c>
      <c r="P1174">
        <v>119</v>
      </c>
      <c r="Q1174">
        <v>113</v>
      </c>
      <c r="R1174">
        <v>109</v>
      </c>
      <c r="S1174">
        <v>112</v>
      </c>
      <c r="T1174">
        <v>111</v>
      </c>
      <c r="U1174">
        <v>106</v>
      </c>
      <c r="V1174">
        <v>114</v>
      </c>
      <c r="W1174">
        <v>107</v>
      </c>
      <c r="X1174">
        <v>112</v>
      </c>
      <c r="Y1174">
        <v>118</v>
      </c>
      <c r="Z1174">
        <v>114</v>
      </c>
      <c r="AA1174">
        <v>104</v>
      </c>
      <c r="AB1174">
        <v>104</v>
      </c>
      <c r="AJ1174">
        <v>113.1</v>
      </c>
      <c r="AK1174">
        <v>70</v>
      </c>
      <c r="AL1174">
        <v>154</v>
      </c>
      <c r="AM1174">
        <v>102</v>
      </c>
      <c r="AN1174">
        <v>106</v>
      </c>
      <c r="AO1174">
        <v>7</v>
      </c>
      <c r="AP1174">
        <v>2</v>
      </c>
      <c r="AQ1174">
        <v>5</v>
      </c>
      <c r="AX1174">
        <v>14</v>
      </c>
      <c r="AY1174">
        <v>1862</v>
      </c>
      <c r="AZ1174">
        <v>0.02</v>
      </c>
      <c r="BA1174">
        <v>8.0000000000000002E-3</v>
      </c>
      <c r="BB1174">
        <v>1</v>
      </c>
      <c r="BC1174">
        <v>0.1</v>
      </c>
      <c r="BD1174">
        <v>16.2</v>
      </c>
      <c r="BE1174">
        <v>1.6</v>
      </c>
      <c r="BF1174">
        <v>210.6</v>
      </c>
      <c r="BG1174" t="s">
        <v>148</v>
      </c>
      <c r="BH1174" t="s">
        <v>184</v>
      </c>
      <c r="BK1174">
        <v>10</v>
      </c>
    </row>
    <row r="1175" spans="1:63" ht="18.75" hidden="1" x14ac:dyDescent="0.25">
      <c r="A1175">
        <v>2021</v>
      </c>
      <c r="B1175">
        <v>3</v>
      </c>
      <c r="C1175" s="289">
        <v>44269</v>
      </c>
      <c r="D1175">
        <v>165</v>
      </c>
      <c r="E1175">
        <v>306</v>
      </c>
      <c r="F1175">
        <v>30</v>
      </c>
      <c r="G1175" t="s">
        <v>391</v>
      </c>
      <c r="H1175" t="s">
        <v>392</v>
      </c>
      <c r="I1175" t="s">
        <v>159</v>
      </c>
      <c r="J1175">
        <v>1</v>
      </c>
      <c r="K1175">
        <v>3</v>
      </c>
      <c r="L1175">
        <v>196</v>
      </c>
      <c r="M1175">
        <v>182.28</v>
      </c>
      <c r="N1175">
        <v>209.72</v>
      </c>
      <c r="Q1175">
        <v>200</v>
      </c>
      <c r="R1175">
        <v>166</v>
      </c>
      <c r="S1175">
        <v>205</v>
      </c>
      <c r="T1175">
        <v>172</v>
      </c>
      <c r="U1175">
        <v>172</v>
      </c>
      <c r="W1175">
        <v>212</v>
      </c>
      <c r="X1175">
        <v>202</v>
      </c>
      <c r="Y1175">
        <v>196</v>
      </c>
      <c r="Z1175">
        <v>202</v>
      </c>
      <c r="AA1175">
        <v>139</v>
      </c>
      <c r="AB1175">
        <v>139</v>
      </c>
      <c r="AJ1175">
        <v>197.6</v>
      </c>
      <c r="AK1175">
        <v>20</v>
      </c>
      <c r="AL1175">
        <v>180</v>
      </c>
      <c r="AM1175">
        <v>23</v>
      </c>
      <c r="AN1175">
        <v>156</v>
      </c>
      <c r="AO1175">
        <v>3</v>
      </c>
      <c r="AP1175">
        <v>1</v>
      </c>
      <c r="AQ1175">
        <v>2</v>
      </c>
      <c r="AX1175">
        <v>5</v>
      </c>
      <c r="AY1175">
        <v>405</v>
      </c>
      <c r="AZ1175">
        <v>0.02</v>
      </c>
      <c r="BA1175">
        <v>1.2E-2</v>
      </c>
      <c r="BB1175">
        <v>1</v>
      </c>
      <c r="BC1175">
        <v>0</v>
      </c>
      <c r="BD1175">
        <v>2.1</v>
      </c>
      <c r="BE1175">
        <v>1</v>
      </c>
      <c r="BF1175">
        <v>80</v>
      </c>
      <c r="BK1175">
        <v>10</v>
      </c>
    </row>
    <row r="1176" spans="1:63" ht="18.75" x14ac:dyDescent="0.25">
      <c r="A1176">
        <v>2021</v>
      </c>
      <c r="B1176">
        <v>3</v>
      </c>
      <c r="C1176" s="289">
        <v>44269</v>
      </c>
      <c r="D1176">
        <v>415</v>
      </c>
      <c r="E1176">
        <v>655</v>
      </c>
      <c r="F1176">
        <v>47</v>
      </c>
      <c r="G1176" t="s">
        <v>246</v>
      </c>
      <c r="H1176" t="s">
        <v>247</v>
      </c>
      <c r="I1176" t="s">
        <v>191</v>
      </c>
      <c r="J1176">
        <v>3</v>
      </c>
      <c r="K1176">
        <v>1</v>
      </c>
      <c r="L1176">
        <v>148</v>
      </c>
      <c r="M1176">
        <v>137.63999999999999</v>
      </c>
      <c r="N1176">
        <v>158.36000000000001</v>
      </c>
      <c r="X1176">
        <v>136</v>
      </c>
      <c r="Y1176">
        <v>142</v>
      </c>
      <c r="Z1176">
        <v>146</v>
      </c>
      <c r="AB1176">
        <v>157</v>
      </c>
      <c r="AJ1176">
        <v>141.19999999999999</v>
      </c>
      <c r="AK1176">
        <v>60</v>
      </c>
      <c r="AL1176">
        <v>180</v>
      </c>
      <c r="AM1176">
        <v>69</v>
      </c>
      <c r="AN1176">
        <v>157</v>
      </c>
      <c r="AO1176">
        <v>8</v>
      </c>
      <c r="AP1176">
        <v>8</v>
      </c>
      <c r="AQ1176">
        <v>8</v>
      </c>
      <c r="AX1176">
        <v>24</v>
      </c>
      <c r="AY1176">
        <v>314</v>
      </c>
      <c r="AZ1176">
        <v>0.02</v>
      </c>
      <c r="BA1176">
        <v>7.5999999999999998E-2</v>
      </c>
      <c r="BC1176">
        <v>0.2</v>
      </c>
      <c r="BD1176">
        <v>2.1</v>
      </c>
      <c r="BE1176">
        <v>3.4</v>
      </c>
      <c r="BF1176">
        <v>44.3</v>
      </c>
      <c r="BG1176" t="s">
        <v>148</v>
      </c>
      <c r="BH1176" t="s">
        <v>149</v>
      </c>
      <c r="BI1176" t="s">
        <v>248</v>
      </c>
      <c r="BK1176">
        <v>10</v>
      </c>
    </row>
    <row r="1177" spans="1:63" ht="18.75" x14ac:dyDescent="0.25">
      <c r="A1177">
        <v>2021</v>
      </c>
      <c r="B1177">
        <v>3</v>
      </c>
      <c r="C1177" s="289">
        <v>44269</v>
      </c>
      <c r="D1177">
        <v>415</v>
      </c>
      <c r="E1177">
        <v>656</v>
      </c>
      <c r="F1177">
        <v>47</v>
      </c>
      <c r="G1177" t="s">
        <v>249</v>
      </c>
      <c r="H1177" t="s">
        <v>250</v>
      </c>
      <c r="I1177" t="s">
        <v>191</v>
      </c>
      <c r="J1177">
        <v>3</v>
      </c>
      <c r="K1177">
        <v>1</v>
      </c>
      <c r="L1177">
        <v>148</v>
      </c>
      <c r="M1177">
        <v>137.63999999999999</v>
      </c>
      <c r="N1177">
        <v>158.36000000000001</v>
      </c>
      <c r="X1177">
        <v>136</v>
      </c>
      <c r="Y1177">
        <v>142</v>
      </c>
      <c r="Z1177">
        <v>146</v>
      </c>
      <c r="AB1177">
        <v>157</v>
      </c>
      <c r="AJ1177">
        <v>141.19999999999999</v>
      </c>
      <c r="AK1177">
        <v>60</v>
      </c>
      <c r="AL1177">
        <v>180</v>
      </c>
      <c r="AM1177">
        <v>69</v>
      </c>
      <c r="AN1177">
        <v>157</v>
      </c>
      <c r="AZ1177">
        <v>0.02</v>
      </c>
      <c r="BG1177" t="s">
        <v>148</v>
      </c>
      <c r="BH1177" t="s">
        <v>149</v>
      </c>
      <c r="BI1177" t="s">
        <v>251</v>
      </c>
      <c r="BK1177">
        <v>10</v>
      </c>
    </row>
    <row r="1178" spans="1:63" ht="18.75" x14ac:dyDescent="0.25">
      <c r="A1178">
        <v>2021</v>
      </c>
      <c r="B1178">
        <v>3</v>
      </c>
      <c r="C1178" s="289">
        <v>44269</v>
      </c>
      <c r="D1178">
        <v>415</v>
      </c>
      <c r="E1178">
        <v>657</v>
      </c>
      <c r="F1178">
        <v>47</v>
      </c>
      <c r="G1178" t="s">
        <v>252</v>
      </c>
      <c r="H1178" t="s">
        <v>253</v>
      </c>
      <c r="I1178" t="s">
        <v>191</v>
      </c>
      <c r="J1178">
        <v>3</v>
      </c>
      <c r="K1178">
        <v>1</v>
      </c>
      <c r="L1178">
        <v>90</v>
      </c>
      <c r="M1178">
        <v>83.7</v>
      </c>
      <c r="N1178">
        <v>96.3</v>
      </c>
      <c r="X1178">
        <v>85</v>
      </c>
      <c r="Y1178">
        <v>89</v>
      </c>
      <c r="Z1178">
        <v>91</v>
      </c>
      <c r="AB1178">
        <v>157</v>
      </c>
      <c r="AJ1178">
        <v>88.2</v>
      </c>
      <c r="AK1178">
        <v>60</v>
      </c>
      <c r="AL1178">
        <v>180</v>
      </c>
      <c r="AM1178">
        <v>69</v>
      </c>
      <c r="AN1178">
        <v>157</v>
      </c>
      <c r="AO1178">
        <v>8</v>
      </c>
      <c r="AP1178">
        <v>10</v>
      </c>
      <c r="AQ1178">
        <v>4</v>
      </c>
      <c r="AX1178">
        <v>22</v>
      </c>
      <c r="AY1178">
        <v>322</v>
      </c>
      <c r="AZ1178">
        <v>0.02</v>
      </c>
      <c r="BA1178">
        <v>6.8000000000000005E-2</v>
      </c>
      <c r="BC1178">
        <v>0.2</v>
      </c>
      <c r="BD1178">
        <v>3.6</v>
      </c>
      <c r="BE1178">
        <v>1.9</v>
      </c>
      <c r="BF1178">
        <v>28.4</v>
      </c>
      <c r="BG1178" t="s">
        <v>148</v>
      </c>
      <c r="BH1178" t="s">
        <v>149</v>
      </c>
      <c r="BI1178" t="s">
        <v>254</v>
      </c>
      <c r="BK1178">
        <v>10</v>
      </c>
    </row>
    <row r="1179" spans="1:63" ht="18.75" x14ac:dyDescent="0.25">
      <c r="A1179">
        <v>2021</v>
      </c>
      <c r="B1179">
        <v>3</v>
      </c>
      <c r="C1179" s="289">
        <v>44269</v>
      </c>
      <c r="D1179">
        <v>415</v>
      </c>
      <c r="E1179">
        <v>658</v>
      </c>
      <c r="F1179">
        <v>47</v>
      </c>
      <c r="G1179" t="s">
        <v>255</v>
      </c>
      <c r="H1179" t="s">
        <v>256</v>
      </c>
      <c r="I1179" t="s">
        <v>191</v>
      </c>
      <c r="J1179">
        <v>3</v>
      </c>
      <c r="K1179">
        <v>1</v>
      </c>
      <c r="L1179">
        <v>90</v>
      </c>
      <c r="M1179">
        <v>83.7</v>
      </c>
      <c r="N1179">
        <v>96.3</v>
      </c>
      <c r="X1179">
        <v>85</v>
      </c>
      <c r="Y1179">
        <v>89</v>
      </c>
      <c r="Z1179">
        <v>91</v>
      </c>
      <c r="AB1179">
        <v>157</v>
      </c>
      <c r="AJ1179">
        <v>88.2</v>
      </c>
      <c r="AK1179">
        <v>60</v>
      </c>
      <c r="AL1179">
        <v>180</v>
      </c>
      <c r="AM1179">
        <v>69</v>
      </c>
      <c r="AN1179">
        <v>157</v>
      </c>
      <c r="AZ1179">
        <v>0.02</v>
      </c>
      <c r="BG1179" t="s">
        <v>148</v>
      </c>
      <c r="BH1179" t="s">
        <v>149</v>
      </c>
      <c r="BI1179" t="s">
        <v>257</v>
      </c>
      <c r="BK1179">
        <v>10</v>
      </c>
    </row>
    <row r="1180" spans="1:63" ht="18.75" x14ac:dyDescent="0.25">
      <c r="A1180">
        <v>2021</v>
      </c>
      <c r="B1180">
        <v>3</v>
      </c>
      <c r="C1180" s="289">
        <v>44269</v>
      </c>
      <c r="D1180">
        <v>334</v>
      </c>
      <c r="E1180">
        <v>254</v>
      </c>
      <c r="F1180">
        <v>49</v>
      </c>
      <c r="G1180" t="s">
        <v>189</v>
      </c>
      <c r="H1180" t="s">
        <v>190</v>
      </c>
      <c r="I1180" t="s">
        <v>191</v>
      </c>
      <c r="J1180">
        <v>4</v>
      </c>
      <c r="K1180">
        <v>2</v>
      </c>
      <c r="L1180">
        <v>203</v>
      </c>
      <c r="M1180">
        <v>188.79</v>
      </c>
      <c r="N1180">
        <v>217.21</v>
      </c>
      <c r="W1180">
        <v>215</v>
      </c>
      <c r="X1180">
        <v>209</v>
      </c>
      <c r="Y1180">
        <v>201</v>
      </c>
      <c r="Z1180">
        <v>206</v>
      </c>
      <c r="AA1180">
        <v>144</v>
      </c>
      <c r="AB1180">
        <v>138</v>
      </c>
      <c r="AJ1180">
        <v>207.8</v>
      </c>
      <c r="AK1180">
        <v>88</v>
      </c>
      <c r="AL1180">
        <v>164</v>
      </c>
      <c r="AM1180">
        <v>102</v>
      </c>
      <c r="AN1180">
        <v>141</v>
      </c>
      <c r="AO1180">
        <v>4</v>
      </c>
      <c r="AP1180">
        <v>6</v>
      </c>
      <c r="AQ1180">
        <v>2</v>
      </c>
      <c r="AX1180">
        <v>12</v>
      </c>
      <c r="AY1180">
        <v>1272</v>
      </c>
      <c r="AZ1180">
        <v>0.02</v>
      </c>
      <c r="BA1180">
        <v>8.9999999999999993E-3</v>
      </c>
      <c r="BB1180">
        <v>1</v>
      </c>
      <c r="BC1180">
        <v>0.1</v>
      </c>
      <c r="BD1180">
        <v>6.3</v>
      </c>
      <c r="BE1180">
        <v>2.5</v>
      </c>
      <c r="BF1180">
        <v>264.3</v>
      </c>
      <c r="BG1180" t="s">
        <v>148</v>
      </c>
      <c r="BH1180" t="s">
        <v>184</v>
      </c>
      <c r="BI1180" t="s">
        <v>192</v>
      </c>
      <c r="BK1180">
        <v>10</v>
      </c>
    </row>
    <row r="1181" spans="1:63" ht="18.75" hidden="1" x14ac:dyDescent="0.25">
      <c r="A1181">
        <v>2021</v>
      </c>
      <c r="B1181">
        <v>3</v>
      </c>
      <c r="C1181" s="289">
        <v>44270</v>
      </c>
      <c r="D1181">
        <v>1</v>
      </c>
      <c r="E1181">
        <v>1</v>
      </c>
      <c r="F1181">
        <v>2</v>
      </c>
      <c r="G1181" t="s">
        <v>328</v>
      </c>
      <c r="H1181" t="s">
        <v>329</v>
      </c>
      <c r="I1181" t="s">
        <v>144</v>
      </c>
      <c r="J1181">
        <v>3</v>
      </c>
      <c r="K1181">
        <v>2</v>
      </c>
      <c r="L1181">
        <v>111</v>
      </c>
      <c r="M1181">
        <v>103.23</v>
      </c>
      <c r="N1181">
        <v>118.77</v>
      </c>
      <c r="O1181">
        <v>125</v>
      </c>
      <c r="P1181">
        <v>119</v>
      </c>
      <c r="Q1181">
        <v>113</v>
      </c>
      <c r="T1181">
        <v>100</v>
      </c>
      <c r="AJ1181">
        <v>119</v>
      </c>
      <c r="AK1181">
        <v>108</v>
      </c>
      <c r="AL1181">
        <v>100</v>
      </c>
      <c r="AM1181">
        <v>108</v>
      </c>
      <c r="AN1181">
        <v>100</v>
      </c>
      <c r="AO1181">
        <v>5</v>
      </c>
      <c r="AQ1181">
        <v>3</v>
      </c>
      <c r="AX1181">
        <v>8</v>
      </c>
      <c r="AY1181">
        <v>872</v>
      </c>
      <c r="AZ1181">
        <v>1.4999999999999999E-2</v>
      </c>
      <c r="BA1181">
        <v>8.9999999999999993E-3</v>
      </c>
      <c r="BB1181">
        <v>1</v>
      </c>
      <c r="BC1181">
        <v>0.1</v>
      </c>
      <c r="BD1181">
        <v>7.9</v>
      </c>
      <c r="BE1181">
        <v>1</v>
      </c>
      <c r="BF1181">
        <v>103.8</v>
      </c>
      <c r="BG1181" t="s">
        <v>229</v>
      </c>
      <c r="BH1181" t="s">
        <v>229</v>
      </c>
      <c r="BK1181">
        <v>11</v>
      </c>
    </row>
    <row r="1182" spans="1:63" ht="18.75" hidden="1" x14ac:dyDescent="0.25">
      <c r="A1182">
        <v>2021</v>
      </c>
      <c r="B1182">
        <v>3</v>
      </c>
      <c r="C1182" s="289">
        <v>44270</v>
      </c>
      <c r="D1182">
        <v>1</v>
      </c>
      <c r="E1182">
        <v>2</v>
      </c>
      <c r="F1182">
        <v>2</v>
      </c>
      <c r="G1182" t="s">
        <v>330</v>
      </c>
      <c r="H1182" t="s">
        <v>331</v>
      </c>
      <c r="I1182" t="s">
        <v>144</v>
      </c>
      <c r="J1182">
        <v>3</v>
      </c>
      <c r="K1182">
        <v>2</v>
      </c>
      <c r="L1182">
        <v>113</v>
      </c>
      <c r="M1182">
        <v>105.09</v>
      </c>
      <c r="N1182">
        <v>120.91</v>
      </c>
      <c r="O1182">
        <v>110</v>
      </c>
      <c r="P1182">
        <v>106</v>
      </c>
      <c r="Q1182">
        <v>105</v>
      </c>
      <c r="T1182">
        <v>100</v>
      </c>
      <c r="AJ1182">
        <v>107</v>
      </c>
      <c r="AK1182">
        <v>108</v>
      </c>
      <c r="AL1182">
        <v>100</v>
      </c>
      <c r="AM1182">
        <v>108</v>
      </c>
      <c r="AN1182">
        <v>100</v>
      </c>
      <c r="AO1182">
        <v>6</v>
      </c>
      <c r="AQ1182">
        <v>2</v>
      </c>
      <c r="AX1182">
        <v>8</v>
      </c>
      <c r="AY1182">
        <v>918</v>
      </c>
      <c r="AZ1182">
        <v>1.4999999999999999E-2</v>
      </c>
      <c r="BA1182">
        <v>8.9999999999999993E-3</v>
      </c>
      <c r="BB1182">
        <v>1</v>
      </c>
      <c r="BC1182">
        <v>0.1</v>
      </c>
      <c r="BD1182">
        <v>8.1</v>
      </c>
      <c r="BE1182">
        <v>0.9</v>
      </c>
      <c r="BF1182">
        <v>98.2</v>
      </c>
      <c r="BG1182" t="s">
        <v>229</v>
      </c>
      <c r="BH1182" t="s">
        <v>229</v>
      </c>
      <c r="BK1182">
        <v>11</v>
      </c>
    </row>
    <row r="1183" spans="1:63" ht="18.75" x14ac:dyDescent="0.25">
      <c r="A1183">
        <v>2021</v>
      </c>
      <c r="B1183">
        <v>3</v>
      </c>
      <c r="C1183" s="289">
        <v>44270</v>
      </c>
      <c r="D1183">
        <v>29</v>
      </c>
      <c r="E1183">
        <v>81</v>
      </c>
      <c r="F1183">
        <v>2</v>
      </c>
      <c r="G1183" t="s">
        <v>401</v>
      </c>
      <c r="H1183" t="s">
        <v>402</v>
      </c>
      <c r="I1183" t="s">
        <v>144</v>
      </c>
      <c r="J1183">
        <v>2</v>
      </c>
      <c r="K1183">
        <v>3</v>
      </c>
      <c r="L1183">
        <v>388</v>
      </c>
      <c r="M1183">
        <v>360.84</v>
      </c>
      <c r="N1183">
        <v>415.16</v>
      </c>
      <c r="S1183">
        <v>410</v>
      </c>
      <c r="U1183">
        <v>100</v>
      </c>
      <c r="V1183">
        <v>387</v>
      </c>
      <c r="X1183">
        <v>374</v>
      </c>
      <c r="Z1183">
        <v>365</v>
      </c>
      <c r="AA1183">
        <v>100</v>
      </c>
      <c r="AB1183">
        <v>96</v>
      </c>
      <c r="AJ1183">
        <v>384</v>
      </c>
      <c r="AK1183">
        <v>60</v>
      </c>
      <c r="AL1183">
        <v>120</v>
      </c>
      <c r="AM1183">
        <v>73</v>
      </c>
      <c r="AN1183">
        <v>99</v>
      </c>
      <c r="AO1183">
        <v>6</v>
      </c>
      <c r="AP1183">
        <v>4</v>
      </c>
      <c r="AQ1183">
        <v>5</v>
      </c>
      <c r="AX1183">
        <v>15</v>
      </c>
      <c r="AY1183">
        <v>725</v>
      </c>
      <c r="AZ1183">
        <v>1.4999999999999999E-2</v>
      </c>
      <c r="BA1183">
        <v>2.1000000000000001E-2</v>
      </c>
      <c r="BC1183">
        <v>0</v>
      </c>
      <c r="BD1183">
        <v>1.9</v>
      </c>
      <c r="BE1183">
        <v>5.8</v>
      </c>
      <c r="BF1183">
        <v>278.39999999999998</v>
      </c>
      <c r="BG1183" t="s">
        <v>148</v>
      </c>
      <c r="BH1183" t="s">
        <v>187</v>
      </c>
      <c r="BI1183" t="s">
        <v>403</v>
      </c>
      <c r="BK1183">
        <v>11</v>
      </c>
    </row>
    <row r="1184" spans="1:63" ht="18.75" hidden="1" x14ac:dyDescent="0.25">
      <c r="A1184">
        <v>2021</v>
      </c>
      <c r="B1184">
        <v>3</v>
      </c>
      <c r="C1184" s="289">
        <v>44270</v>
      </c>
      <c r="D1184">
        <v>376</v>
      </c>
      <c r="E1184">
        <v>438</v>
      </c>
      <c r="F1184">
        <v>3</v>
      </c>
      <c r="G1184" t="s">
        <v>151</v>
      </c>
      <c r="H1184" t="s">
        <v>152</v>
      </c>
      <c r="I1184" t="s">
        <v>144</v>
      </c>
      <c r="J1184">
        <v>3</v>
      </c>
      <c r="K1184">
        <v>2</v>
      </c>
      <c r="L1184">
        <v>336</v>
      </c>
      <c r="M1184">
        <v>316.17599999999999</v>
      </c>
      <c r="N1184">
        <v>359.85599999999999</v>
      </c>
      <c r="O1184">
        <v>371</v>
      </c>
      <c r="P1184">
        <v>359</v>
      </c>
      <c r="Q1184">
        <v>354</v>
      </c>
      <c r="R1184">
        <v>351</v>
      </c>
      <c r="S1184">
        <v>342</v>
      </c>
      <c r="T1184">
        <v>141</v>
      </c>
      <c r="U1184">
        <v>134</v>
      </c>
      <c r="V1184">
        <v>347</v>
      </c>
      <c r="X1184">
        <v>340</v>
      </c>
      <c r="Z1184">
        <v>357</v>
      </c>
      <c r="AA1184">
        <v>124</v>
      </c>
      <c r="AB1184">
        <v>124</v>
      </c>
      <c r="AJ1184">
        <v>352.6</v>
      </c>
      <c r="AK1184">
        <v>67</v>
      </c>
      <c r="AL1184">
        <v>161</v>
      </c>
      <c r="AM1184">
        <v>83</v>
      </c>
      <c r="AN1184">
        <v>131</v>
      </c>
      <c r="AO1184">
        <v>7</v>
      </c>
      <c r="AP1184">
        <v>2</v>
      </c>
      <c r="AQ1184">
        <v>8</v>
      </c>
      <c r="AX1184">
        <v>17</v>
      </c>
      <c r="AY1184">
        <v>1517</v>
      </c>
      <c r="AZ1184">
        <v>1.4999999999999999E-2</v>
      </c>
      <c r="BA1184">
        <v>1.0999999999999999E-2</v>
      </c>
      <c r="BB1184">
        <v>1</v>
      </c>
      <c r="BC1184">
        <v>0.1</v>
      </c>
      <c r="BD1184">
        <v>4.5</v>
      </c>
      <c r="BE1184">
        <v>6</v>
      </c>
      <c r="BF1184">
        <v>534.9</v>
      </c>
      <c r="BG1184" t="s">
        <v>153</v>
      </c>
      <c r="BH1184" t="s">
        <v>154</v>
      </c>
      <c r="BI1184" t="s">
        <v>155</v>
      </c>
      <c r="BJ1184" t="s">
        <v>156</v>
      </c>
      <c r="BK1184">
        <v>11</v>
      </c>
    </row>
    <row r="1185" spans="1:63" ht="18.75" hidden="1" x14ac:dyDescent="0.25">
      <c r="A1185">
        <v>2021</v>
      </c>
      <c r="B1185">
        <v>3</v>
      </c>
      <c r="C1185" s="289">
        <v>44270</v>
      </c>
      <c r="D1185">
        <v>47</v>
      </c>
      <c r="E1185">
        <v>122</v>
      </c>
      <c r="F1185">
        <v>4</v>
      </c>
      <c r="G1185" t="s">
        <v>163</v>
      </c>
      <c r="H1185" t="s">
        <v>164</v>
      </c>
      <c r="I1185" t="s">
        <v>165</v>
      </c>
      <c r="J1185">
        <v>2</v>
      </c>
      <c r="K1185">
        <v>1</v>
      </c>
      <c r="L1185">
        <v>280</v>
      </c>
      <c r="M1185">
        <v>267.39999999999998</v>
      </c>
      <c r="N1185">
        <v>292.60000000000002</v>
      </c>
      <c r="O1185">
        <v>299</v>
      </c>
      <c r="P1185">
        <v>285</v>
      </c>
      <c r="Q1185">
        <v>273</v>
      </c>
      <c r="R1185">
        <v>279</v>
      </c>
      <c r="S1185">
        <v>270</v>
      </c>
      <c r="T1185">
        <v>99</v>
      </c>
      <c r="U1185">
        <v>95</v>
      </c>
      <c r="V1185">
        <v>272</v>
      </c>
      <c r="X1185">
        <v>282</v>
      </c>
      <c r="Z1185">
        <v>275</v>
      </c>
      <c r="AA1185">
        <v>108</v>
      </c>
      <c r="AB1185">
        <v>108</v>
      </c>
      <c r="AJ1185">
        <v>279.39999999999998</v>
      </c>
      <c r="AK1185">
        <v>63</v>
      </c>
      <c r="AL1185">
        <v>115</v>
      </c>
      <c r="AM1185">
        <v>70</v>
      </c>
      <c r="AN1185">
        <v>103</v>
      </c>
      <c r="AO1185">
        <v>4</v>
      </c>
      <c r="AP1185">
        <v>2</v>
      </c>
      <c r="AQ1185">
        <v>7</v>
      </c>
      <c r="AX1185">
        <v>13</v>
      </c>
      <c r="AY1185">
        <v>863</v>
      </c>
      <c r="AZ1185">
        <v>1.4999999999999999E-2</v>
      </c>
      <c r="BA1185">
        <v>1.4999999999999999E-2</v>
      </c>
      <c r="BB1185">
        <v>1</v>
      </c>
      <c r="BC1185">
        <v>0</v>
      </c>
      <c r="BD1185">
        <v>3.1</v>
      </c>
      <c r="BE1185">
        <v>3.6</v>
      </c>
      <c r="BF1185">
        <v>241.1</v>
      </c>
      <c r="BG1185" t="s">
        <v>153</v>
      </c>
      <c r="BH1185" t="s">
        <v>154</v>
      </c>
      <c r="BI1185" t="s">
        <v>166</v>
      </c>
      <c r="BJ1185" t="s">
        <v>167</v>
      </c>
      <c r="BK1185">
        <v>11</v>
      </c>
    </row>
    <row r="1186" spans="1:63" ht="18.75" hidden="1" x14ac:dyDescent="0.25">
      <c r="A1186">
        <v>2021</v>
      </c>
      <c r="B1186">
        <v>3</v>
      </c>
      <c r="C1186" s="289">
        <v>44270</v>
      </c>
      <c r="D1186">
        <v>236</v>
      </c>
      <c r="E1186">
        <v>160</v>
      </c>
      <c r="F1186">
        <v>5</v>
      </c>
      <c r="G1186" t="s">
        <v>265</v>
      </c>
      <c r="H1186" t="s">
        <v>266</v>
      </c>
      <c r="I1186" t="s">
        <v>144</v>
      </c>
      <c r="J1186">
        <v>2</v>
      </c>
      <c r="K1186">
        <v>1</v>
      </c>
      <c r="L1186">
        <v>200</v>
      </c>
      <c r="M1186">
        <v>186</v>
      </c>
      <c r="N1186">
        <v>214</v>
      </c>
      <c r="O1186">
        <v>214</v>
      </c>
      <c r="P1186">
        <v>212</v>
      </c>
      <c r="Q1186">
        <v>196</v>
      </c>
      <c r="R1186">
        <v>195</v>
      </c>
      <c r="S1186">
        <v>190</v>
      </c>
      <c r="T1186">
        <v>84</v>
      </c>
      <c r="U1186">
        <v>82</v>
      </c>
      <c r="V1186">
        <v>182</v>
      </c>
      <c r="X1186">
        <v>171</v>
      </c>
      <c r="Z1186">
        <v>193</v>
      </c>
      <c r="AA1186">
        <v>92</v>
      </c>
      <c r="AB1186">
        <v>89</v>
      </c>
      <c r="AJ1186">
        <v>194.1</v>
      </c>
      <c r="AK1186">
        <v>76</v>
      </c>
      <c r="AL1186">
        <v>95</v>
      </c>
      <c r="AM1186">
        <v>83</v>
      </c>
      <c r="AN1186">
        <v>87</v>
      </c>
      <c r="AO1186">
        <v>2</v>
      </c>
      <c r="AP1186">
        <v>2</v>
      </c>
      <c r="AQ1186">
        <v>4</v>
      </c>
      <c r="AX1186">
        <v>8</v>
      </c>
      <c r="AY1186">
        <v>1862</v>
      </c>
      <c r="AZ1186">
        <v>1.4999999999999999E-2</v>
      </c>
      <c r="BA1186">
        <v>4.0000000000000001E-3</v>
      </c>
      <c r="BB1186">
        <v>1</v>
      </c>
      <c r="BC1186">
        <v>0</v>
      </c>
      <c r="BD1186">
        <v>9.3000000000000007</v>
      </c>
      <c r="BE1186">
        <v>1.6</v>
      </c>
      <c r="BF1186">
        <v>361.4</v>
      </c>
      <c r="BG1186" t="s">
        <v>267</v>
      </c>
      <c r="BH1186" t="s">
        <v>267</v>
      </c>
      <c r="BK1186">
        <v>11</v>
      </c>
    </row>
    <row r="1187" spans="1:63" x14ac:dyDescent="0.25">
      <c r="A1187">
        <v>2021</v>
      </c>
      <c r="B1187">
        <v>3</v>
      </c>
      <c r="C1187" s="289">
        <v>44270</v>
      </c>
      <c r="D1187">
        <v>377</v>
      </c>
      <c r="E1187">
        <v>439</v>
      </c>
      <c r="F1187">
        <v>5</v>
      </c>
      <c r="G1187" t="s">
        <v>146</v>
      </c>
      <c r="H1187" t="s">
        <v>147</v>
      </c>
      <c r="I1187" t="s">
        <v>144</v>
      </c>
      <c r="J1187">
        <v>4</v>
      </c>
      <c r="K1187">
        <v>1</v>
      </c>
      <c r="L1187">
        <v>343</v>
      </c>
      <c r="M1187">
        <v>308.7</v>
      </c>
      <c r="N1187">
        <v>377.3</v>
      </c>
      <c r="AK1187">
        <v>45</v>
      </c>
      <c r="AL1187">
        <v>320</v>
      </c>
      <c r="AY1187">
        <v>220</v>
      </c>
      <c r="AZ1187">
        <v>1.4999999999999999E-2</v>
      </c>
      <c r="BD1187">
        <v>0.6</v>
      </c>
      <c r="BG1187" t="s">
        <v>148</v>
      </c>
      <c r="BH1187" t="s">
        <v>149</v>
      </c>
      <c r="BI1187" t="s">
        <v>150</v>
      </c>
      <c r="BK1187">
        <v>11</v>
      </c>
    </row>
    <row r="1188" spans="1:63" ht="18.75" hidden="1" x14ac:dyDescent="0.25">
      <c r="A1188">
        <v>2021</v>
      </c>
      <c r="B1188">
        <v>3</v>
      </c>
      <c r="C1188" s="289">
        <v>44270</v>
      </c>
      <c r="D1188">
        <v>423</v>
      </c>
      <c r="E1188">
        <v>669</v>
      </c>
      <c r="F1188">
        <v>6</v>
      </c>
      <c r="G1188" t="s">
        <v>412</v>
      </c>
      <c r="H1188" t="s">
        <v>413</v>
      </c>
      <c r="I1188" t="s">
        <v>144</v>
      </c>
      <c r="J1188">
        <v>2</v>
      </c>
      <c r="K1188">
        <v>2</v>
      </c>
      <c r="L1188">
        <v>954</v>
      </c>
      <c r="M1188">
        <v>897.71400000000006</v>
      </c>
      <c r="N1188">
        <v>1021.734</v>
      </c>
      <c r="O1188">
        <v>1073</v>
      </c>
      <c r="P1188">
        <v>1006</v>
      </c>
      <c r="Q1188">
        <v>1014</v>
      </c>
      <c r="R1188">
        <v>996</v>
      </c>
      <c r="T1188">
        <v>189</v>
      </c>
      <c r="X1188">
        <v>961</v>
      </c>
      <c r="Z1188">
        <v>994</v>
      </c>
      <c r="AA1188">
        <v>189</v>
      </c>
      <c r="AB1188">
        <v>192</v>
      </c>
      <c r="AJ1188">
        <v>1007.3</v>
      </c>
      <c r="AK1188">
        <v>40</v>
      </c>
      <c r="AL1188">
        <v>180</v>
      </c>
      <c r="AM1188">
        <v>38</v>
      </c>
      <c r="AN1188">
        <v>190</v>
      </c>
      <c r="AO1188">
        <v>8</v>
      </c>
      <c r="AP1188">
        <v>4</v>
      </c>
      <c r="AQ1188">
        <v>3</v>
      </c>
      <c r="AS1188">
        <v>6</v>
      </c>
      <c r="AX1188">
        <v>21</v>
      </c>
      <c r="AY1188">
        <v>75</v>
      </c>
      <c r="AZ1188">
        <v>1.4999999999999999E-2</v>
      </c>
      <c r="BA1188">
        <v>0.28000000000000003</v>
      </c>
      <c r="BC1188">
        <v>0</v>
      </c>
      <c r="BD1188">
        <v>0.1</v>
      </c>
      <c r="BE1188">
        <v>21.2</v>
      </c>
      <c r="BF1188">
        <v>75.5</v>
      </c>
      <c r="BG1188" t="s">
        <v>153</v>
      </c>
      <c r="BH1188" t="s">
        <v>154</v>
      </c>
      <c r="BI1188" t="s">
        <v>414</v>
      </c>
      <c r="BJ1188" t="s">
        <v>156</v>
      </c>
      <c r="BK1188">
        <v>11</v>
      </c>
    </row>
    <row r="1189" spans="1:63" ht="18.75" x14ac:dyDescent="0.25">
      <c r="A1189">
        <v>2021</v>
      </c>
      <c r="B1189">
        <v>3</v>
      </c>
      <c r="C1189" s="289">
        <v>44270</v>
      </c>
      <c r="D1189">
        <v>10</v>
      </c>
      <c r="E1189">
        <v>24</v>
      </c>
      <c r="F1189">
        <v>7</v>
      </c>
      <c r="G1189" t="s">
        <v>352</v>
      </c>
      <c r="H1189" t="s">
        <v>353</v>
      </c>
      <c r="I1189" t="s">
        <v>144</v>
      </c>
      <c r="J1189">
        <v>4</v>
      </c>
      <c r="K1189">
        <v>2</v>
      </c>
      <c r="L1189">
        <v>166</v>
      </c>
      <c r="M1189">
        <v>154.38</v>
      </c>
      <c r="N1189">
        <v>177.62</v>
      </c>
      <c r="O1189">
        <v>156</v>
      </c>
      <c r="P1189">
        <v>161</v>
      </c>
      <c r="Q1189">
        <v>170</v>
      </c>
      <c r="R1189">
        <v>162</v>
      </c>
      <c r="S1189">
        <v>165</v>
      </c>
      <c r="T1189">
        <v>97</v>
      </c>
      <c r="U1189">
        <v>95</v>
      </c>
      <c r="X1189">
        <v>165</v>
      </c>
      <c r="Z1189">
        <v>174</v>
      </c>
      <c r="AA1189">
        <v>139</v>
      </c>
      <c r="AB1189">
        <v>141</v>
      </c>
      <c r="AJ1189">
        <v>164.7</v>
      </c>
      <c r="AK1189">
        <v>145</v>
      </c>
      <c r="AL1189">
        <v>99</v>
      </c>
      <c r="AM1189">
        <v>122</v>
      </c>
      <c r="AN1189">
        <v>118</v>
      </c>
      <c r="AO1189">
        <v>5</v>
      </c>
      <c r="AP1189">
        <v>1</v>
      </c>
      <c r="AQ1189">
        <v>5</v>
      </c>
      <c r="AX1189">
        <v>11</v>
      </c>
      <c r="AY1189">
        <v>2771</v>
      </c>
      <c r="AZ1189">
        <v>1.4999999999999999E-2</v>
      </c>
      <c r="BA1189">
        <v>4.0000000000000001E-3</v>
      </c>
      <c r="BB1189">
        <v>1</v>
      </c>
      <c r="BC1189">
        <v>0.1</v>
      </c>
      <c r="BD1189">
        <v>16.7</v>
      </c>
      <c r="BE1189">
        <v>1.8</v>
      </c>
      <c r="BF1189">
        <v>456.4</v>
      </c>
      <c r="BG1189" t="s">
        <v>148</v>
      </c>
      <c r="BH1189" t="s">
        <v>149</v>
      </c>
      <c r="BI1189" t="s">
        <v>354</v>
      </c>
      <c r="BJ1189" t="s">
        <v>208</v>
      </c>
      <c r="BK1189">
        <v>11</v>
      </c>
    </row>
    <row r="1190" spans="1:63" ht="18.75" x14ac:dyDescent="0.25">
      <c r="A1190">
        <v>2021</v>
      </c>
      <c r="B1190">
        <v>3</v>
      </c>
      <c r="C1190" s="289">
        <v>44270</v>
      </c>
      <c r="D1190">
        <v>10</v>
      </c>
      <c r="E1190">
        <v>25</v>
      </c>
      <c r="F1190">
        <v>7</v>
      </c>
      <c r="G1190" t="s">
        <v>355</v>
      </c>
      <c r="H1190" t="s">
        <v>356</v>
      </c>
      <c r="I1190" t="s">
        <v>144</v>
      </c>
      <c r="J1190">
        <v>4</v>
      </c>
      <c r="K1190">
        <v>2</v>
      </c>
      <c r="L1190">
        <v>162</v>
      </c>
      <c r="M1190">
        <v>150.66</v>
      </c>
      <c r="N1190">
        <v>173.34</v>
      </c>
      <c r="O1190">
        <v>172</v>
      </c>
      <c r="P1190">
        <v>170</v>
      </c>
      <c r="Q1190">
        <v>185</v>
      </c>
      <c r="R1190">
        <v>170</v>
      </c>
      <c r="S1190">
        <v>171</v>
      </c>
      <c r="T1190">
        <v>97</v>
      </c>
      <c r="U1190">
        <v>95</v>
      </c>
      <c r="X1190">
        <v>168</v>
      </c>
      <c r="Z1190">
        <v>170</v>
      </c>
      <c r="AA1190">
        <v>139</v>
      </c>
      <c r="AB1190">
        <v>141</v>
      </c>
      <c r="AJ1190">
        <v>172.3</v>
      </c>
      <c r="AK1190">
        <v>145</v>
      </c>
      <c r="AL1190">
        <v>99</v>
      </c>
      <c r="AM1190">
        <v>122</v>
      </c>
      <c r="AN1190">
        <v>118</v>
      </c>
      <c r="AO1190">
        <v>4</v>
      </c>
      <c r="AP1190">
        <v>4</v>
      </c>
      <c r="AQ1190">
        <v>3</v>
      </c>
      <c r="AX1190">
        <v>11</v>
      </c>
      <c r="AY1190">
        <v>2771</v>
      </c>
      <c r="AZ1190">
        <v>1.4999999999999999E-2</v>
      </c>
      <c r="BA1190">
        <v>4.0000000000000001E-3</v>
      </c>
      <c r="BB1190">
        <v>1</v>
      </c>
      <c r="BC1190">
        <v>0.1</v>
      </c>
      <c r="BD1190">
        <v>17.100000000000001</v>
      </c>
      <c r="BE1190">
        <v>1.9</v>
      </c>
      <c r="BF1190">
        <v>477.4</v>
      </c>
      <c r="BG1190" t="s">
        <v>148</v>
      </c>
      <c r="BH1190" t="s">
        <v>149</v>
      </c>
      <c r="BI1190" t="s">
        <v>357</v>
      </c>
      <c r="BJ1190" t="s">
        <v>208</v>
      </c>
      <c r="BK1190">
        <v>11</v>
      </c>
    </row>
    <row r="1191" spans="1:63" ht="18.75" x14ac:dyDescent="0.25">
      <c r="A1191">
        <v>2021</v>
      </c>
      <c r="B1191">
        <v>3</v>
      </c>
      <c r="C1191" s="289">
        <v>44270</v>
      </c>
      <c r="D1191">
        <v>406</v>
      </c>
      <c r="E1191">
        <v>623</v>
      </c>
      <c r="F1191">
        <v>8</v>
      </c>
      <c r="G1191" t="s">
        <v>212</v>
      </c>
      <c r="H1191" t="s">
        <v>213</v>
      </c>
      <c r="I1191" t="s">
        <v>144</v>
      </c>
      <c r="J1191">
        <v>1</v>
      </c>
      <c r="K1191">
        <v>5</v>
      </c>
      <c r="L1191">
        <v>599</v>
      </c>
      <c r="M1191">
        <v>551.02009999999996</v>
      </c>
      <c r="N1191">
        <v>646.97990000000004</v>
      </c>
      <c r="O1191">
        <v>582</v>
      </c>
      <c r="P1191">
        <v>610</v>
      </c>
      <c r="Q1191">
        <v>655</v>
      </c>
      <c r="R1191">
        <v>643</v>
      </c>
      <c r="S1191">
        <v>593</v>
      </c>
      <c r="T1191">
        <v>156</v>
      </c>
      <c r="U1191">
        <v>155</v>
      </c>
      <c r="V1191">
        <v>604</v>
      </c>
      <c r="X1191">
        <v>589</v>
      </c>
      <c r="Z1191">
        <v>603</v>
      </c>
      <c r="AA1191">
        <v>156</v>
      </c>
      <c r="AB1191">
        <v>152</v>
      </c>
      <c r="AJ1191">
        <v>609.9</v>
      </c>
      <c r="AK1191">
        <v>18</v>
      </c>
      <c r="AL1191">
        <v>200</v>
      </c>
      <c r="AM1191">
        <v>23</v>
      </c>
      <c r="AN1191">
        <v>155</v>
      </c>
      <c r="AO1191">
        <v>3</v>
      </c>
      <c r="AP1191">
        <v>2</v>
      </c>
      <c r="AQ1191">
        <v>4</v>
      </c>
      <c r="AX1191">
        <v>9</v>
      </c>
      <c r="AY1191">
        <v>534</v>
      </c>
      <c r="AZ1191">
        <v>1.4999999999999999E-2</v>
      </c>
      <c r="BA1191">
        <v>1.7000000000000001E-2</v>
      </c>
      <c r="BC1191">
        <v>0</v>
      </c>
      <c r="BD1191">
        <v>0.9</v>
      </c>
      <c r="BE1191">
        <v>5.5</v>
      </c>
      <c r="BF1191">
        <v>325.7</v>
      </c>
      <c r="BG1191" t="s">
        <v>148</v>
      </c>
      <c r="BH1191" t="s">
        <v>149</v>
      </c>
      <c r="BI1191" t="s">
        <v>214</v>
      </c>
      <c r="BK1191">
        <v>11</v>
      </c>
    </row>
    <row r="1192" spans="1:63" ht="18.75" x14ac:dyDescent="0.25">
      <c r="A1192">
        <v>2021</v>
      </c>
      <c r="B1192">
        <v>3</v>
      </c>
      <c r="C1192" s="289">
        <v>44270</v>
      </c>
      <c r="D1192">
        <v>406</v>
      </c>
      <c r="E1192">
        <v>624</v>
      </c>
      <c r="F1192">
        <v>8</v>
      </c>
      <c r="G1192" t="s">
        <v>215</v>
      </c>
      <c r="H1192" t="s">
        <v>216</v>
      </c>
      <c r="I1192" t="s">
        <v>144</v>
      </c>
      <c r="J1192">
        <v>1</v>
      </c>
      <c r="K1192">
        <v>5</v>
      </c>
      <c r="L1192">
        <v>374</v>
      </c>
      <c r="M1192">
        <v>344.04259999999999</v>
      </c>
      <c r="N1192">
        <v>403.95740000000001</v>
      </c>
      <c r="O1192">
        <v>356</v>
      </c>
      <c r="P1192">
        <v>385</v>
      </c>
      <c r="Q1192">
        <v>409</v>
      </c>
      <c r="R1192">
        <v>400</v>
      </c>
      <c r="S1192">
        <v>395</v>
      </c>
      <c r="T1192">
        <v>156</v>
      </c>
      <c r="U1192">
        <v>155</v>
      </c>
      <c r="V1192">
        <v>391</v>
      </c>
      <c r="X1192">
        <v>382</v>
      </c>
      <c r="Z1192">
        <v>391</v>
      </c>
      <c r="AA1192">
        <v>156</v>
      </c>
      <c r="AB1192">
        <v>152</v>
      </c>
      <c r="AJ1192">
        <v>388.6</v>
      </c>
      <c r="AK1192">
        <v>18</v>
      </c>
      <c r="AL1192">
        <v>200</v>
      </c>
      <c r="AM1192">
        <v>23</v>
      </c>
      <c r="AN1192">
        <v>155</v>
      </c>
      <c r="AO1192">
        <v>3</v>
      </c>
      <c r="AP1192">
        <v>2</v>
      </c>
      <c r="AQ1192">
        <v>6</v>
      </c>
      <c r="AX1192">
        <v>11</v>
      </c>
      <c r="AY1192">
        <v>536</v>
      </c>
      <c r="AZ1192">
        <v>1.4999999999999999E-2</v>
      </c>
      <c r="BA1192">
        <v>2.1000000000000001E-2</v>
      </c>
      <c r="BC1192">
        <v>0</v>
      </c>
      <c r="BD1192">
        <v>1.4</v>
      </c>
      <c r="BE1192">
        <v>4.3</v>
      </c>
      <c r="BF1192">
        <v>208.3</v>
      </c>
      <c r="BG1192" t="s">
        <v>148</v>
      </c>
      <c r="BH1192" t="s">
        <v>149</v>
      </c>
      <c r="BI1192" t="s">
        <v>217</v>
      </c>
      <c r="BK1192">
        <v>11</v>
      </c>
    </row>
    <row r="1193" spans="1:63" ht="18.75" x14ac:dyDescent="0.25">
      <c r="A1193">
        <v>2021</v>
      </c>
      <c r="B1193">
        <v>3</v>
      </c>
      <c r="C1193" s="289">
        <v>44270</v>
      </c>
      <c r="D1193">
        <v>406</v>
      </c>
      <c r="E1193">
        <v>625</v>
      </c>
      <c r="F1193">
        <v>8</v>
      </c>
      <c r="G1193" t="s">
        <v>218</v>
      </c>
      <c r="H1193" t="s">
        <v>219</v>
      </c>
      <c r="I1193" t="s">
        <v>144</v>
      </c>
      <c r="J1193">
        <v>1</v>
      </c>
      <c r="K1193">
        <v>5</v>
      </c>
      <c r="L1193">
        <v>140</v>
      </c>
      <c r="M1193">
        <v>129.01</v>
      </c>
      <c r="N1193">
        <v>150.99</v>
      </c>
      <c r="O1193">
        <v>129</v>
      </c>
      <c r="P1193">
        <v>149</v>
      </c>
      <c r="Q1193">
        <v>156</v>
      </c>
      <c r="R1193">
        <v>149</v>
      </c>
      <c r="S1193">
        <v>150</v>
      </c>
      <c r="T1193">
        <v>156</v>
      </c>
      <c r="U1193">
        <v>155</v>
      </c>
      <c r="V1193">
        <v>143</v>
      </c>
      <c r="X1193">
        <v>141</v>
      </c>
      <c r="Z1193">
        <v>144</v>
      </c>
      <c r="AA1193">
        <v>156</v>
      </c>
      <c r="AB1193">
        <v>152</v>
      </c>
      <c r="AJ1193">
        <v>145.1</v>
      </c>
      <c r="AK1193">
        <v>18</v>
      </c>
      <c r="AL1193">
        <v>200</v>
      </c>
      <c r="AM1193">
        <v>23</v>
      </c>
      <c r="AN1193">
        <v>155</v>
      </c>
      <c r="AO1193">
        <v>4</v>
      </c>
      <c r="AP1193">
        <v>3</v>
      </c>
      <c r="AQ1193">
        <v>3</v>
      </c>
      <c r="AX1193">
        <v>10</v>
      </c>
      <c r="AY1193">
        <v>535</v>
      </c>
      <c r="AZ1193">
        <v>1.4999999999999999E-2</v>
      </c>
      <c r="BA1193">
        <v>1.9E-2</v>
      </c>
      <c r="BC1193">
        <v>0.1</v>
      </c>
      <c r="BD1193">
        <v>3.8</v>
      </c>
      <c r="BE1193">
        <v>1.5</v>
      </c>
      <c r="BF1193">
        <v>77.599999999999994</v>
      </c>
      <c r="BG1193" t="s">
        <v>148</v>
      </c>
      <c r="BH1193" t="s">
        <v>149</v>
      </c>
      <c r="BI1193" t="s">
        <v>217</v>
      </c>
      <c r="BK1193">
        <v>11</v>
      </c>
    </row>
    <row r="1194" spans="1:63" ht="18.75" x14ac:dyDescent="0.25">
      <c r="A1194">
        <v>2021</v>
      </c>
      <c r="B1194">
        <v>3</v>
      </c>
      <c r="C1194" s="289">
        <v>44270</v>
      </c>
      <c r="D1194">
        <v>406</v>
      </c>
      <c r="E1194">
        <v>626</v>
      </c>
      <c r="F1194">
        <v>8</v>
      </c>
      <c r="G1194" t="s">
        <v>220</v>
      </c>
      <c r="H1194" t="s">
        <v>221</v>
      </c>
      <c r="I1194" t="s">
        <v>144</v>
      </c>
      <c r="J1194">
        <v>1</v>
      </c>
      <c r="K1194">
        <v>5</v>
      </c>
      <c r="L1194">
        <v>138</v>
      </c>
      <c r="M1194">
        <v>127.029</v>
      </c>
      <c r="N1194">
        <v>148.971</v>
      </c>
      <c r="O1194">
        <v>270</v>
      </c>
      <c r="P1194">
        <v>271</v>
      </c>
      <c r="Q1194">
        <v>307</v>
      </c>
      <c r="R1194">
        <v>269</v>
      </c>
      <c r="S1194">
        <v>273</v>
      </c>
      <c r="T1194">
        <v>156</v>
      </c>
      <c r="U1194">
        <v>155</v>
      </c>
      <c r="V1194">
        <v>267</v>
      </c>
      <c r="X1194">
        <v>276</v>
      </c>
      <c r="Z1194">
        <v>279</v>
      </c>
      <c r="AA1194">
        <v>156</v>
      </c>
      <c r="AB1194">
        <v>152</v>
      </c>
      <c r="AJ1194">
        <v>276.5</v>
      </c>
      <c r="AK1194">
        <v>18</v>
      </c>
      <c r="AL1194">
        <v>200</v>
      </c>
      <c r="AM1194">
        <v>23</v>
      </c>
      <c r="AN1194">
        <v>155</v>
      </c>
      <c r="AO1194">
        <v>13</v>
      </c>
      <c r="AP1194">
        <v>4</v>
      </c>
      <c r="AQ1194">
        <v>7</v>
      </c>
      <c r="AX1194">
        <v>24</v>
      </c>
      <c r="AY1194">
        <v>549</v>
      </c>
      <c r="AZ1194">
        <v>1.4999999999999999E-2</v>
      </c>
      <c r="BA1194">
        <v>4.3999999999999997E-2</v>
      </c>
      <c r="BC1194">
        <v>0.2</v>
      </c>
      <c r="BD1194">
        <v>4</v>
      </c>
      <c r="BE1194">
        <v>6.6</v>
      </c>
      <c r="BF1194">
        <v>151.80000000000001</v>
      </c>
      <c r="BG1194" t="s">
        <v>148</v>
      </c>
      <c r="BH1194" t="s">
        <v>149</v>
      </c>
      <c r="BI1194" t="s">
        <v>217</v>
      </c>
      <c r="BK1194">
        <v>11</v>
      </c>
    </row>
    <row r="1195" spans="1:63" ht="18.75" hidden="1" x14ac:dyDescent="0.25">
      <c r="A1195">
        <v>2021</v>
      </c>
      <c r="B1195">
        <v>3</v>
      </c>
      <c r="C1195" s="289">
        <v>44270</v>
      </c>
      <c r="D1195">
        <v>56</v>
      </c>
      <c r="E1195">
        <v>134</v>
      </c>
      <c r="F1195">
        <v>25</v>
      </c>
      <c r="G1195" t="s">
        <v>430</v>
      </c>
      <c r="H1195" t="s">
        <v>431</v>
      </c>
      <c r="I1195" t="s">
        <v>183</v>
      </c>
      <c r="J1195">
        <v>12</v>
      </c>
      <c r="K1195">
        <v>1</v>
      </c>
      <c r="L1195">
        <v>9.9145833329999995</v>
      </c>
      <c r="M1195">
        <v>9.2205624999999998</v>
      </c>
      <c r="N1195">
        <v>10.60860417</v>
      </c>
      <c r="R1195">
        <v>13</v>
      </c>
      <c r="S1195">
        <v>11</v>
      </c>
      <c r="U1195">
        <v>118</v>
      </c>
      <c r="AJ1195">
        <v>12</v>
      </c>
      <c r="AK1195">
        <v>429</v>
      </c>
      <c r="AL1195">
        <v>101</v>
      </c>
      <c r="AM1195">
        <v>366</v>
      </c>
      <c r="AN1195">
        <v>118</v>
      </c>
      <c r="AO1195">
        <v>10</v>
      </c>
      <c r="AQ1195">
        <v>6</v>
      </c>
      <c r="AX1195">
        <v>16</v>
      </c>
      <c r="AY1195">
        <v>1456</v>
      </c>
      <c r="AZ1195">
        <v>0.02</v>
      </c>
      <c r="BA1195">
        <v>1.0999999999999999E-2</v>
      </c>
      <c r="BB1195">
        <v>1</v>
      </c>
      <c r="BC1195">
        <v>1.6</v>
      </c>
      <c r="BD1195">
        <v>146.9</v>
      </c>
      <c r="BE1195">
        <v>0.2</v>
      </c>
      <c r="BF1195">
        <v>17.5</v>
      </c>
      <c r="BG1195" t="s">
        <v>432</v>
      </c>
      <c r="BH1195" t="s">
        <v>433</v>
      </c>
      <c r="BK1195">
        <v>11</v>
      </c>
    </row>
    <row r="1196" spans="1:63" ht="18.75" x14ac:dyDescent="0.25">
      <c r="A1196">
        <v>2021</v>
      </c>
      <c r="B1196">
        <v>3</v>
      </c>
      <c r="C1196" s="289">
        <v>44270</v>
      </c>
      <c r="D1196">
        <v>159</v>
      </c>
      <c r="E1196">
        <v>299</v>
      </c>
      <c r="F1196">
        <v>28</v>
      </c>
      <c r="G1196" t="s">
        <v>181</v>
      </c>
      <c r="H1196" t="s">
        <v>182</v>
      </c>
      <c r="I1196" t="s">
        <v>183</v>
      </c>
      <c r="J1196">
        <v>3</v>
      </c>
      <c r="K1196">
        <v>2</v>
      </c>
      <c r="L1196">
        <v>115</v>
      </c>
      <c r="M1196">
        <v>106.95</v>
      </c>
      <c r="N1196">
        <v>123.05</v>
      </c>
      <c r="O1196">
        <v>104</v>
      </c>
      <c r="P1196">
        <v>109</v>
      </c>
      <c r="Q1196">
        <v>118</v>
      </c>
      <c r="R1196">
        <v>115</v>
      </c>
      <c r="S1196">
        <v>113</v>
      </c>
      <c r="T1196">
        <v>119</v>
      </c>
      <c r="U1196">
        <v>109</v>
      </c>
      <c r="V1196">
        <v>109</v>
      </c>
      <c r="X1196">
        <v>112</v>
      </c>
      <c r="Z1196">
        <v>108</v>
      </c>
      <c r="AA1196">
        <v>110</v>
      </c>
      <c r="AB1196">
        <v>106</v>
      </c>
      <c r="AJ1196">
        <v>111</v>
      </c>
      <c r="AK1196">
        <v>70</v>
      </c>
      <c r="AL1196">
        <v>154</v>
      </c>
      <c r="AM1196">
        <v>97</v>
      </c>
      <c r="AN1196">
        <v>111</v>
      </c>
      <c r="AO1196">
        <v>6</v>
      </c>
      <c r="AP1196">
        <v>5</v>
      </c>
      <c r="AQ1196">
        <v>3</v>
      </c>
      <c r="AX1196">
        <v>14</v>
      </c>
      <c r="AY1196">
        <v>2294</v>
      </c>
      <c r="AZ1196">
        <v>0.02</v>
      </c>
      <c r="BA1196">
        <v>6.0000000000000001E-3</v>
      </c>
      <c r="BB1196">
        <v>1</v>
      </c>
      <c r="BC1196">
        <v>0.1</v>
      </c>
      <c r="BD1196">
        <v>19.899999999999999</v>
      </c>
      <c r="BE1196">
        <v>1.6</v>
      </c>
      <c r="BF1196">
        <v>254.6</v>
      </c>
      <c r="BG1196" t="s">
        <v>148</v>
      </c>
      <c r="BH1196" t="s">
        <v>184</v>
      </c>
      <c r="BK1196">
        <v>11</v>
      </c>
    </row>
    <row r="1197" spans="1:63" ht="18.75" hidden="1" x14ac:dyDescent="0.25">
      <c r="A1197">
        <v>2021</v>
      </c>
      <c r="B1197">
        <v>3</v>
      </c>
      <c r="C1197" s="289">
        <v>44270</v>
      </c>
      <c r="D1197">
        <v>165</v>
      </c>
      <c r="E1197">
        <v>306</v>
      </c>
      <c r="F1197">
        <v>30</v>
      </c>
      <c r="G1197" t="s">
        <v>391</v>
      </c>
      <c r="H1197" t="s">
        <v>392</v>
      </c>
      <c r="I1197" t="s">
        <v>159</v>
      </c>
      <c r="J1197">
        <v>1</v>
      </c>
      <c r="K1197">
        <v>3</v>
      </c>
      <c r="L1197">
        <v>196</v>
      </c>
      <c r="M1197">
        <v>182.28</v>
      </c>
      <c r="N1197">
        <v>209.72</v>
      </c>
      <c r="O1197">
        <v>202</v>
      </c>
      <c r="P1197">
        <v>200</v>
      </c>
      <c r="Q1197">
        <v>195</v>
      </c>
      <c r="R1197">
        <v>201</v>
      </c>
      <c r="S1197">
        <v>199</v>
      </c>
      <c r="T1197">
        <v>147</v>
      </c>
      <c r="U1197">
        <v>140</v>
      </c>
      <c r="V1197">
        <v>198</v>
      </c>
      <c r="X1197">
        <v>203</v>
      </c>
      <c r="AA1197">
        <v>151</v>
      </c>
      <c r="AB1197">
        <v>151</v>
      </c>
      <c r="AJ1197">
        <v>199.7</v>
      </c>
      <c r="AK1197">
        <v>20</v>
      </c>
      <c r="AL1197">
        <v>180</v>
      </c>
      <c r="AM1197">
        <v>24</v>
      </c>
      <c r="AN1197">
        <v>147</v>
      </c>
      <c r="AO1197">
        <v>2</v>
      </c>
      <c r="AP1197">
        <v>1</v>
      </c>
      <c r="AQ1197">
        <v>3</v>
      </c>
      <c r="AS1197">
        <v>1</v>
      </c>
      <c r="AX1197">
        <v>7</v>
      </c>
      <c r="AY1197">
        <v>327</v>
      </c>
      <c r="AZ1197">
        <v>0.02</v>
      </c>
      <c r="BA1197">
        <v>2.1000000000000001E-2</v>
      </c>
      <c r="BC1197">
        <v>0</v>
      </c>
      <c r="BD1197">
        <v>1.7</v>
      </c>
      <c r="BE1197">
        <v>1.4</v>
      </c>
      <c r="BF1197">
        <v>65.3</v>
      </c>
      <c r="BK1197">
        <v>11</v>
      </c>
    </row>
    <row r="1198" spans="1:63" ht="18.75" x14ac:dyDescent="0.25">
      <c r="A1198">
        <v>2021</v>
      </c>
      <c r="B1198">
        <v>3</v>
      </c>
      <c r="C1198" s="289">
        <v>44270</v>
      </c>
      <c r="D1198">
        <v>415</v>
      </c>
      <c r="E1198">
        <v>655</v>
      </c>
      <c r="F1198">
        <v>47</v>
      </c>
      <c r="G1198" t="s">
        <v>246</v>
      </c>
      <c r="H1198" t="s">
        <v>247</v>
      </c>
      <c r="I1198" t="s">
        <v>191</v>
      </c>
      <c r="J1198">
        <v>3</v>
      </c>
      <c r="K1198">
        <v>1</v>
      </c>
      <c r="L1198">
        <v>148</v>
      </c>
      <c r="M1198">
        <v>137.63999999999999</v>
      </c>
      <c r="N1198">
        <v>158.36000000000001</v>
      </c>
      <c r="O1198">
        <v>147</v>
      </c>
      <c r="P1198">
        <v>153</v>
      </c>
      <c r="Q1198">
        <v>145</v>
      </c>
      <c r="R1198">
        <v>148</v>
      </c>
      <c r="S1198">
        <v>145</v>
      </c>
      <c r="T1198">
        <v>156</v>
      </c>
      <c r="U1198">
        <v>156</v>
      </c>
      <c r="V1198">
        <v>146</v>
      </c>
      <c r="Z1198">
        <v>156</v>
      </c>
      <c r="AA1198">
        <v>148</v>
      </c>
      <c r="AB1198">
        <v>146</v>
      </c>
      <c r="AJ1198">
        <v>148.19999999999999</v>
      </c>
      <c r="AK1198">
        <v>60</v>
      </c>
      <c r="AL1198">
        <v>180</v>
      </c>
      <c r="AM1198">
        <v>71</v>
      </c>
      <c r="AN1198">
        <v>152</v>
      </c>
      <c r="AO1198">
        <v>10</v>
      </c>
      <c r="AP1198">
        <v>6</v>
      </c>
      <c r="AQ1198">
        <v>5</v>
      </c>
      <c r="AX1198">
        <v>21</v>
      </c>
      <c r="AY1198">
        <v>1221</v>
      </c>
      <c r="AZ1198">
        <v>0.02</v>
      </c>
      <c r="BA1198">
        <v>1.7000000000000001E-2</v>
      </c>
      <c r="BB1198">
        <v>1</v>
      </c>
      <c r="BC1198">
        <v>0.1</v>
      </c>
      <c r="BD1198">
        <v>8.3000000000000007</v>
      </c>
      <c r="BE1198">
        <v>3.1</v>
      </c>
      <c r="BF1198">
        <v>181</v>
      </c>
      <c r="BG1198" t="s">
        <v>148</v>
      </c>
      <c r="BH1198" t="s">
        <v>149</v>
      </c>
      <c r="BI1198" t="s">
        <v>248</v>
      </c>
      <c r="BK1198">
        <v>11</v>
      </c>
    </row>
    <row r="1199" spans="1:63" ht="18.75" x14ac:dyDescent="0.25">
      <c r="A1199">
        <v>2021</v>
      </c>
      <c r="B1199">
        <v>3</v>
      </c>
      <c r="C1199" s="289">
        <v>44270</v>
      </c>
      <c r="D1199">
        <v>415</v>
      </c>
      <c r="E1199">
        <v>656</v>
      </c>
      <c r="F1199">
        <v>47</v>
      </c>
      <c r="G1199" t="s">
        <v>249</v>
      </c>
      <c r="H1199" t="s">
        <v>250</v>
      </c>
      <c r="I1199" t="s">
        <v>191</v>
      </c>
      <c r="J1199">
        <v>3</v>
      </c>
      <c r="K1199">
        <v>1</v>
      </c>
      <c r="L1199">
        <v>148</v>
      </c>
      <c r="M1199">
        <v>137.63999999999999</v>
      </c>
      <c r="N1199">
        <v>158.36000000000001</v>
      </c>
      <c r="O1199">
        <v>147</v>
      </c>
      <c r="P1199">
        <v>153</v>
      </c>
      <c r="Q1199">
        <v>145</v>
      </c>
      <c r="R1199">
        <v>148</v>
      </c>
      <c r="S1199">
        <v>145</v>
      </c>
      <c r="T1199">
        <v>156</v>
      </c>
      <c r="U1199">
        <v>156</v>
      </c>
      <c r="V1199">
        <v>146</v>
      </c>
      <c r="Z1199">
        <v>156</v>
      </c>
      <c r="AA1199">
        <v>148</v>
      </c>
      <c r="AB1199">
        <v>146</v>
      </c>
      <c r="AJ1199">
        <v>148.19999999999999</v>
      </c>
      <c r="AK1199">
        <v>60</v>
      </c>
      <c r="AL1199">
        <v>180</v>
      </c>
      <c r="AM1199">
        <v>71</v>
      </c>
      <c r="AN1199">
        <v>152</v>
      </c>
      <c r="AO1199">
        <v>10</v>
      </c>
      <c r="AP1199">
        <v>6</v>
      </c>
      <c r="AQ1199">
        <v>5</v>
      </c>
      <c r="AX1199">
        <v>21</v>
      </c>
      <c r="AY1199">
        <v>1221</v>
      </c>
      <c r="AZ1199">
        <v>0.02</v>
      </c>
      <c r="BA1199">
        <v>1.7000000000000001E-2</v>
      </c>
      <c r="BB1199">
        <v>1</v>
      </c>
      <c r="BC1199">
        <v>0.1</v>
      </c>
      <c r="BD1199">
        <v>8.3000000000000007</v>
      </c>
      <c r="BE1199">
        <v>3.1</v>
      </c>
      <c r="BF1199">
        <v>181</v>
      </c>
      <c r="BG1199" t="s">
        <v>148</v>
      </c>
      <c r="BH1199" t="s">
        <v>149</v>
      </c>
      <c r="BI1199" t="s">
        <v>251</v>
      </c>
      <c r="BK1199">
        <v>11</v>
      </c>
    </row>
    <row r="1200" spans="1:63" ht="18.75" x14ac:dyDescent="0.25">
      <c r="A1200">
        <v>2021</v>
      </c>
      <c r="B1200">
        <v>3</v>
      </c>
      <c r="C1200" s="289">
        <v>44270</v>
      </c>
      <c r="D1200">
        <v>415</v>
      </c>
      <c r="E1200">
        <v>657</v>
      </c>
      <c r="F1200">
        <v>47</v>
      </c>
      <c r="G1200" t="s">
        <v>252</v>
      </c>
      <c r="H1200" t="s">
        <v>253</v>
      </c>
      <c r="I1200" t="s">
        <v>191</v>
      </c>
      <c r="J1200">
        <v>3</v>
      </c>
      <c r="K1200">
        <v>1</v>
      </c>
      <c r="L1200">
        <v>90</v>
      </c>
      <c r="M1200">
        <v>83.7</v>
      </c>
      <c r="N1200">
        <v>96.3</v>
      </c>
      <c r="O1200">
        <v>100</v>
      </c>
      <c r="P1200">
        <v>98</v>
      </c>
      <c r="Q1200">
        <v>92</v>
      </c>
      <c r="R1200">
        <v>90</v>
      </c>
      <c r="S1200">
        <v>90</v>
      </c>
      <c r="T1200">
        <v>156</v>
      </c>
      <c r="U1200">
        <v>156</v>
      </c>
      <c r="V1200">
        <v>95</v>
      </c>
      <c r="Z1200">
        <v>95</v>
      </c>
      <c r="AA1200">
        <v>148</v>
      </c>
      <c r="AB1200">
        <v>146</v>
      </c>
      <c r="AJ1200">
        <v>93.9</v>
      </c>
      <c r="AK1200">
        <v>60</v>
      </c>
      <c r="AL1200">
        <v>180</v>
      </c>
      <c r="AM1200">
        <v>71</v>
      </c>
      <c r="AN1200">
        <v>152</v>
      </c>
      <c r="AO1200">
        <v>6</v>
      </c>
      <c r="AP1200">
        <v>4</v>
      </c>
      <c r="AQ1200">
        <v>13</v>
      </c>
      <c r="AX1200">
        <v>23</v>
      </c>
      <c r="AY1200">
        <v>1253</v>
      </c>
      <c r="AZ1200">
        <v>0.02</v>
      </c>
      <c r="BA1200">
        <v>1.7999999999999999E-2</v>
      </c>
      <c r="BB1200">
        <v>1</v>
      </c>
      <c r="BC1200">
        <v>0.3</v>
      </c>
      <c r="BD1200">
        <v>13.9</v>
      </c>
      <c r="BE1200">
        <v>2.2000000000000002</v>
      </c>
      <c r="BF1200">
        <v>117.7</v>
      </c>
      <c r="BG1200" t="s">
        <v>148</v>
      </c>
      <c r="BH1200" t="s">
        <v>149</v>
      </c>
      <c r="BI1200" t="s">
        <v>254</v>
      </c>
      <c r="BK1200">
        <v>11</v>
      </c>
    </row>
    <row r="1201" spans="1:63" ht="18.75" x14ac:dyDescent="0.25">
      <c r="A1201">
        <v>2021</v>
      </c>
      <c r="B1201">
        <v>3</v>
      </c>
      <c r="C1201" s="289">
        <v>44270</v>
      </c>
      <c r="D1201">
        <v>415</v>
      </c>
      <c r="E1201">
        <v>658</v>
      </c>
      <c r="F1201">
        <v>47</v>
      </c>
      <c r="G1201" t="s">
        <v>255</v>
      </c>
      <c r="H1201" t="s">
        <v>256</v>
      </c>
      <c r="I1201" t="s">
        <v>191</v>
      </c>
      <c r="J1201">
        <v>3</v>
      </c>
      <c r="K1201">
        <v>1</v>
      </c>
      <c r="L1201">
        <v>90</v>
      </c>
      <c r="M1201">
        <v>83.7</v>
      </c>
      <c r="N1201">
        <v>96.3</v>
      </c>
      <c r="O1201">
        <v>100</v>
      </c>
      <c r="P1201">
        <v>98</v>
      </c>
      <c r="Q1201">
        <v>92</v>
      </c>
      <c r="R1201">
        <v>90</v>
      </c>
      <c r="S1201">
        <v>90</v>
      </c>
      <c r="T1201">
        <v>156</v>
      </c>
      <c r="U1201">
        <v>156</v>
      </c>
      <c r="V1201">
        <v>95</v>
      </c>
      <c r="Z1201">
        <v>95</v>
      </c>
      <c r="AA1201">
        <v>148</v>
      </c>
      <c r="AB1201">
        <v>146</v>
      </c>
      <c r="AJ1201">
        <v>93.9</v>
      </c>
      <c r="AK1201">
        <v>60</v>
      </c>
      <c r="AL1201">
        <v>180</v>
      </c>
      <c r="AM1201">
        <v>71</v>
      </c>
      <c r="AN1201">
        <v>152</v>
      </c>
      <c r="AO1201">
        <v>6</v>
      </c>
      <c r="AP1201">
        <v>4</v>
      </c>
      <c r="AQ1201">
        <v>13</v>
      </c>
      <c r="AX1201">
        <v>23</v>
      </c>
      <c r="AY1201">
        <v>1253</v>
      </c>
      <c r="AZ1201">
        <v>0.02</v>
      </c>
      <c r="BA1201">
        <v>1.7999999999999999E-2</v>
      </c>
      <c r="BB1201">
        <v>1</v>
      </c>
      <c r="BC1201">
        <v>0.3</v>
      </c>
      <c r="BD1201">
        <v>13.9</v>
      </c>
      <c r="BE1201">
        <v>2.2000000000000002</v>
      </c>
      <c r="BF1201">
        <v>117.7</v>
      </c>
      <c r="BG1201" t="s">
        <v>148</v>
      </c>
      <c r="BH1201" t="s">
        <v>149</v>
      </c>
      <c r="BI1201" t="s">
        <v>257</v>
      </c>
      <c r="BK1201">
        <v>11</v>
      </c>
    </row>
    <row r="1202" spans="1:63" ht="18.75" x14ac:dyDescent="0.25">
      <c r="A1202">
        <v>2021</v>
      </c>
      <c r="B1202">
        <v>3</v>
      </c>
      <c r="C1202" s="289">
        <v>44270</v>
      </c>
      <c r="D1202">
        <v>334</v>
      </c>
      <c r="E1202">
        <v>254</v>
      </c>
      <c r="F1202">
        <v>49</v>
      </c>
      <c r="G1202" t="s">
        <v>189</v>
      </c>
      <c r="H1202" t="s">
        <v>190</v>
      </c>
      <c r="I1202" t="s">
        <v>191</v>
      </c>
      <c r="J1202">
        <v>4</v>
      </c>
      <c r="K1202">
        <v>2</v>
      </c>
      <c r="L1202">
        <v>203</v>
      </c>
      <c r="M1202">
        <v>188.79</v>
      </c>
      <c r="N1202">
        <v>217.21</v>
      </c>
      <c r="O1202">
        <v>211</v>
      </c>
      <c r="P1202">
        <v>210</v>
      </c>
      <c r="Q1202">
        <v>223</v>
      </c>
      <c r="R1202">
        <v>209</v>
      </c>
      <c r="S1202">
        <v>201</v>
      </c>
      <c r="T1202">
        <v>140</v>
      </c>
      <c r="U1202">
        <v>142</v>
      </c>
      <c r="X1202">
        <v>202</v>
      </c>
      <c r="Z1202">
        <v>211</v>
      </c>
      <c r="AA1202">
        <v>144</v>
      </c>
      <c r="AB1202">
        <v>139</v>
      </c>
      <c r="AJ1202">
        <v>209.6</v>
      </c>
      <c r="AK1202">
        <v>88</v>
      </c>
      <c r="AL1202">
        <v>164</v>
      </c>
      <c r="AM1202">
        <v>102</v>
      </c>
      <c r="AN1202">
        <v>141</v>
      </c>
      <c r="AO1202">
        <v>5</v>
      </c>
      <c r="AP1202">
        <v>8</v>
      </c>
      <c r="AQ1202">
        <v>3</v>
      </c>
      <c r="AX1202">
        <v>15</v>
      </c>
      <c r="AY1202">
        <v>15</v>
      </c>
      <c r="AZ1202">
        <v>0.02</v>
      </c>
      <c r="BA1202">
        <v>1</v>
      </c>
      <c r="BC1202">
        <v>0.1</v>
      </c>
      <c r="BD1202">
        <v>0.1</v>
      </c>
      <c r="BE1202">
        <v>3.1</v>
      </c>
      <c r="BF1202">
        <v>3.1</v>
      </c>
      <c r="BG1202" t="s">
        <v>148</v>
      </c>
      <c r="BH1202" t="s">
        <v>184</v>
      </c>
      <c r="BI1202" t="s">
        <v>192</v>
      </c>
      <c r="BK1202">
        <v>11</v>
      </c>
    </row>
    <row r="1203" spans="1:63" ht="18.75" x14ac:dyDescent="0.25">
      <c r="A1203">
        <v>2021</v>
      </c>
      <c r="B1203">
        <v>3</v>
      </c>
      <c r="C1203" s="289">
        <v>44271</v>
      </c>
      <c r="D1203">
        <v>29</v>
      </c>
      <c r="E1203">
        <v>81</v>
      </c>
      <c r="F1203">
        <v>2</v>
      </c>
      <c r="G1203" t="s">
        <v>401</v>
      </c>
      <c r="H1203" t="s">
        <v>402</v>
      </c>
      <c r="I1203" t="s">
        <v>144</v>
      </c>
      <c r="J1203">
        <v>2</v>
      </c>
      <c r="K1203">
        <v>3</v>
      </c>
      <c r="L1203">
        <v>388</v>
      </c>
      <c r="M1203">
        <v>360.84</v>
      </c>
      <c r="N1203">
        <v>415.16</v>
      </c>
      <c r="O1203">
        <v>410</v>
      </c>
      <c r="Q1203">
        <v>400</v>
      </c>
      <c r="R1203">
        <v>395</v>
      </c>
      <c r="S1203">
        <v>430</v>
      </c>
      <c r="T1203">
        <v>108</v>
      </c>
      <c r="U1203">
        <v>108</v>
      </c>
      <c r="V1203">
        <v>380</v>
      </c>
      <c r="W1203">
        <v>452</v>
      </c>
      <c r="X1203">
        <v>374</v>
      </c>
      <c r="Y1203">
        <v>404</v>
      </c>
      <c r="Z1203">
        <v>391</v>
      </c>
      <c r="AA1203">
        <v>108</v>
      </c>
      <c r="AB1203">
        <v>108</v>
      </c>
      <c r="AJ1203">
        <v>404</v>
      </c>
      <c r="AK1203">
        <v>60</v>
      </c>
      <c r="AL1203">
        <v>120</v>
      </c>
      <c r="AM1203">
        <v>67</v>
      </c>
      <c r="AN1203">
        <v>108</v>
      </c>
      <c r="AO1203">
        <v>12</v>
      </c>
      <c r="AQ1203">
        <v>12</v>
      </c>
      <c r="AX1203">
        <v>24</v>
      </c>
      <c r="AY1203">
        <v>1364</v>
      </c>
      <c r="AZ1203">
        <v>1.4999999999999999E-2</v>
      </c>
      <c r="BA1203">
        <v>1.7999999999999999E-2</v>
      </c>
      <c r="BC1203">
        <v>0.1</v>
      </c>
      <c r="BD1203">
        <v>3.5</v>
      </c>
      <c r="BE1203">
        <v>9.6999999999999993</v>
      </c>
      <c r="BF1203">
        <v>551.1</v>
      </c>
      <c r="BG1203" t="s">
        <v>148</v>
      </c>
      <c r="BH1203" t="s">
        <v>187</v>
      </c>
      <c r="BI1203" t="s">
        <v>403</v>
      </c>
      <c r="BK1203">
        <v>11</v>
      </c>
    </row>
    <row r="1204" spans="1:63" hidden="1" x14ac:dyDescent="0.25">
      <c r="A1204">
        <v>2021</v>
      </c>
      <c r="B1204">
        <v>3</v>
      </c>
      <c r="C1204" s="289">
        <v>44271</v>
      </c>
      <c r="D1204">
        <v>376</v>
      </c>
      <c r="E1204">
        <v>438</v>
      </c>
      <c r="F1204">
        <v>3</v>
      </c>
      <c r="G1204" t="s">
        <v>151</v>
      </c>
      <c r="H1204" t="s">
        <v>152</v>
      </c>
      <c r="I1204" t="s">
        <v>144</v>
      </c>
      <c r="J1204">
        <v>3</v>
      </c>
      <c r="K1204">
        <v>2</v>
      </c>
      <c r="L1204">
        <v>336</v>
      </c>
      <c r="M1204">
        <v>316.17599999999999</v>
      </c>
      <c r="N1204">
        <v>359.85599999999999</v>
      </c>
      <c r="AK1204">
        <v>67</v>
      </c>
      <c r="AL1204">
        <v>161</v>
      </c>
      <c r="AO1204">
        <v>1</v>
      </c>
      <c r="AQ1204">
        <v>2</v>
      </c>
      <c r="AX1204">
        <v>3</v>
      </c>
      <c r="AY1204">
        <v>1407</v>
      </c>
      <c r="AZ1204">
        <v>1.4999999999999999E-2</v>
      </c>
      <c r="BA1204">
        <v>2E-3</v>
      </c>
      <c r="BB1204">
        <v>1</v>
      </c>
      <c r="BC1204">
        <v>0</v>
      </c>
      <c r="BD1204">
        <v>4.2</v>
      </c>
      <c r="BG1204" t="s">
        <v>153</v>
      </c>
      <c r="BH1204" t="s">
        <v>154</v>
      </c>
      <c r="BI1204" t="s">
        <v>155</v>
      </c>
      <c r="BJ1204" t="s">
        <v>156</v>
      </c>
      <c r="BK1204">
        <v>11</v>
      </c>
    </row>
    <row r="1205" spans="1:63" ht="18.75" hidden="1" x14ac:dyDescent="0.25">
      <c r="A1205">
        <v>2021</v>
      </c>
      <c r="B1205">
        <v>3</v>
      </c>
      <c r="C1205" s="289">
        <v>44271</v>
      </c>
      <c r="D1205">
        <v>384</v>
      </c>
      <c r="E1205">
        <v>556</v>
      </c>
      <c r="F1205">
        <v>3</v>
      </c>
      <c r="G1205" t="s">
        <v>175</v>
      </c>
      <c r="H1205" t="s">
        <v>176</v>
      </c>
      <c r="I1205" t="s">
        <v>144</v>
      </c>
      <c r="J1205">
        <v>1</v>
      </c>
      <c r="K1205">
        <v>6</v>
      </c>
      <c r="L1205">
        <v>1066</v>
      </c>
      <c r="M1205">
        <v>1003.106</v>
      </c>
      <c r="N1205">
        <v>1141.6859999999999</v>
      </c>
      <c r="R1205">
        <v>1161</v>
      </c>
      <c r="S1205">
        <v>1064</v>
      </c>
      <c r="U1205">
        <v>138</v>
      </c>
      <c r="V1205">
        <v>1157</v>
      </c>
      <c r="X1205">
        <v>1093</v>
      </c>
      <c r="Y1205">
        <v>1082</v>
      </c>
      <c r="Z1205">
        <v>1059</v>
      </c>
      <c r="AA1205">
        <v>167</v>
      </c>
      <c r="AB1205">
        <v>162</v>
      </c>
      <c r="AJ1205">
        <v>1102.7</v>
      </c>
      <c r="AK1205">
        <v>20</v>
      </c>
      <c r="AL1205">
        <v>180</v>
      </c>
      <c r="AM1205">
        <v>23</v>
      </c>
      <c r="AN1205">
        <v>156</v>
      </c>
      <c r="AO1205">
        <v>3</v>
      </c>
      <c r="AQ1205">
        <v>5</v>
      </c>
      <c r="AX1205">
        <v>8</v>
      </c>
      <c r="AY1205">
        <v>8</v>
      </c>
      <c r="AZ1205">
        <v>1.4999999999999999E-2</v>
      </c>
      <c r="BA1205">
        <v>1</v>
      </c>
      <c r="BC1205">
        <v>0</v>
      </c>
      <c r="BD1205">
        <v>0</v>
      </c>
      <c r="BE1205">
        <v>8.8000000000000007</v>
      </c>
      <c r="BF1205">
        <v>8.8000000000000007</v>
      </c>
      <c r="BG1205" t="s">
        <v>153</v>
      </c>
      <c r="BH1205" t="s">
        <v>154</v>
      </c>
      <c r="BI1205" t="s">
        <v>177</v>
      </c>
      <c r="BK1205">
        <v>11</v>
      </c>
    </row>
    <row r="1206" spans="1:63" ht="18.75" hidden="1" x14ac:dyDescent="0.25">
      <c r="A1206">
        <v>2021</v>
      </c>
      <c r="B1206">
        <v>3</v>
      </c>
      <c r="C1206" s="289">
        <v>44271</v>
      </c>
      <c r="D1206">
        <v>384</v>
      </c>
      <c r="E1206">
        <v>557</v>
      </c>
      <c r="F1206">
        <v>3</v>
      </c>
      <c r="G1206" t="s">
        <v>178</v>
      </c>
      <c r="H1206" t="s">
        <v>179</v>
      </c>
      <c r="I1206" t="s">
        <v>144</v>
      </c>
      <c r="J1206">
        <v>1</v>
      </c>
      <c r="K1206">
        <v>6</v>
      </c>
      <c r="L1206">
        <v>182</v>
      </c>
      <c r="M1206">
        <v>171.262</v>
      </c>
      <c r="N1206">
        <v>194.922</v>
      </c>
      <c r="R1206">
        <v>209</v>
      </c>
      <c r="S1206">
        <v>187</v>
      </c>
      <c r="U1206">
        <v>138</v>
      </c>
      <c r="V1206">
        <v>201</v>
      </c>
      <c r="X1206">
        <v>186</v>
      </c>
      <c r="Y1206">
        <v>190</v>
      </c>
      <c r="Z1206">
        <v>186</v>
      </c>
      <c r="AA1206">
        <v>167</v>
      </c>
      <c r="AB1206">
        <v>162</v>
      </c>
      <c r="AJ1206">
        <v>193.2</v>
      </c>
      <c r="AK1206">
        <v>20</v>
      </c>
      <c r="AL1206">
        <v>180</v>
      </c>
      <c r="AM1206">
        <v>23</v>
      </c>
      <c r="AN1206">
        <v>156</v>
      </c>
      <c r="AZ1206">
        <v>1.4999999999999999E-2</v>
      </c>
      <c r="BG1206" t="s">
        <v>153</v>
      </c>
      <c r="BH1206" t="s">
        <v>154</v>
      </c>
      <c r="BI1206" t="s">
        <v>177</v>
      </c>
      <c r="BJ1206" t="s">
        <v>180</v>
      </c>
      <c r="BK1206">
        <v>11</v>
      </c>
    </row>
    <row r="1207" spans="1:63" ht="18.75" hidden="1" x14ac:dyDescent="0.25">
      <c r="A1207">
        <v>2021</v>
      </c>
      <c r="B1207">
        <v>3</v>
      </c>
      <c r="C1207" s="289">
        <v>44271</v>
      </c>
      <c r="D1207">
        <v>47</v>
      </c>
      <c r="E1207">
        <v>122</v>
      </c>
      <c r="F1207">
        <v>4</v>
      </c>
      <c r="G1207" t="s">
        <v>163</v>
      </c>
      <c r="H1207" t="s">
        <v>164</v>
      </c>
      <c r="I1207" t="s">
        <v>165</v>
      </c>
      <c r="J1207">
        <v>2</v>
      </c>
      <c r="K1207">
        <v>1</v>
      </c>
      <c r="L1207">
        <v>280</v>
      </c>
      <c r="M1207">
        <v>267.39999999999998</v>
      </c>
      <c r="N1207">
        <v>292.60000000000002</v>
      </c>
      <c r="O1207">
        <v>283</v>
      </c>
      <c r="Q1207">
        <v>285</v>
      </c>
      <c r="R1207">
        <v>280</v>
      </c>
      <c r="S1207">
        <v>265</v>
      </c>
      <c r="T1207">
        <v>110</v>
      </c>
      <c r="U1207">
        <v>103</v>
      </c>
      <c r="V1207">
        <v>269</v>
      </c>
      <c r="W1207">
        <v>262</v>
      </c>
      <c r="X1207">
        <v>272</v>
      </c>
      <c r="Y1207">
        <v>281</v>
      </c>
      <c r="Z1207">
        <v>273</v>
      </c>
      <c r="AA1207">
        <v>107</v>
      </c>
      <c r="AB1207">
        <v>107</v>
      </c>
      <c r="AJ1207">
        <v>274.39999999999998</v>
      </c>
      <c r="AK1207">
        <v>63</v>
      </c>
      <c r="AL1207">
        <v>115</v>
      </c>
      <c r="AM1207">
        <v>67</v>
      </c>
      <c r="AN1207">
        <v>107</v>
      </c>
      <c r="AO1207">
        <v>4</v>
      </c>
      <c r="AP1207">
        <v>4</v>
      </c>
      <c r="AQ1207">
        <v>5</v>
      </c>
      <c r="AX1207">
        <v>13</v>
      </c>
      <c r="AY1207">
        <v>263</v>
      </c>
      <c r="AZ1207">
        <v>1.4999999999999999E-2</v>
      </c>
      <c r="BA1207">
        <v>4.9000000000000002E-2</v>
      </c>
      <c r="BC1207">
        <v>0</v>
      </c>
      <c r="BD1207">
        <v>0.9</v>
      </c>
      <c r="BE1207">
        <v>3.6</v>
      </c>
      <c r="BF1207">
        <v>72.2</v>
      </c>
      <c r="BG1207" t="s">
        <v>153</v>
      </c>
      <c r="BH1207" t="s">
        <v>154</v>
      </c>
      <c r="BI1207" t="s">
        <v>166</v>
      </c>
      <c r="BJ1207" t="s">
        <v>167</v>
      </c>
      <c r="BK1207">
        <v>11</v>
      </c>
    </row>
    <row r="1208" spans="1:63" ht="18.75" hidden="1" x14ac:dyDescent="0.25">
      <c r="A1208">
        <v>2021</v>
      </c>
      <c r="B1208">
        <v>3</v>
      </c>
      <c r="C1208" s="289">
        <v>44271</v>
      </c>
      <c r="D1208">
        <v>236</v>
      </c>
      <c r="E1208">
        <v>160</v>
      </c>
      <c r="F1208">
        <v>5</v>
      </c>
      <c r="G1208" t="s">
        <v>265</v>
      </c>
      <c r="H1208" t="s">
        <v>266</v>
      </c>
      <c r="I1208" t="s">
        <v>144</v>
      </c>
      <c r="J1208">
        <v>2</v>
      </c>
      <c r="K1208">
        <v>1</v>
      </c>
      <c r="L1208">
        <v>200</v>
      </c>
      <c r="M1208">
        <v>186</v>
      </c>
      <c r="N1208">
        <v>214</v>
      </c>
      <c r="O1208">
        <v>180</v>
      </c>
      <c r="Q1208">
        <v>193</v>
      </c>
      <c r="R1208">
        <v>201</v>
      </c>
      <c r="S1208">
        <v>211</v>
      </c>
      <c r="T1208">
        <v>86</v>
      </c>
      <c r="U1208">
        <v>85</v>
      </c>
      <c r="V1208">
        <v>186</v>
      </c>
      <c r="W1208">
        <v>207</v>
      </c>
      <c r="X1208">
        <v>198</v>
      </c>
      <c r="Y1208">
        <v>188</v>
      </c>
      <c r="Z1208">
        <v>182</v>
      </c>
      <c r="AA1208">
        <v>99</v>
      </c>
      <c r="AB1208">
        <v>94</v>
      </c>
      <c r="AJ1208">
        <v>194</v>
      </c>
      <c r="AK1208">
        <v>76</v>
      </c>
      <c r="AL1208">
        <v>95</v>
      </c>
      <c r="AM1208">
        <v>79</v>
      </c>
      <c r="AN1208">
        <v>91</v>
      </c>
      <c r="AO1208">
        <v>5</v>
      </c>
      <c r="AP1208">
        <v>5</v>
      </c>
      <c r="AQ1208">
        <v>5</v>
      </c>
      <c r="AX1208">
        <v>15</v>
      </c>
      <c r="AY1208">
        <v>1497</v>
      </c>
      <c r="AZ1208">
        <v>1.4999999999999999E-2</v>
      </c>
      <c r="BA1208">
        <v>0.01</v>
      </c>
      <c r="BB1208">
        <v>1</v>
      </c>
      <c r="BC1208">
        <v>0.1</v>
      </c>
      <c r="BD1208">
        <v>7.5</v>
      </c>
      <c r="BE1208">
        <v>2.9</v>
      </c>
      <c r="BF1208">
        <v>290.39999999999998</v>
      </c>
      <c r="BG1208" t="s">
        <v>267</v>
      </c>
      <c r="BH1208" t="s">
        <v>267</v>
      </c>
      <c r="BK1208">
        <v>11</v>
      </c>
    </row>
    <row r="1209" spans="1:63" ht="18.75" hidden="1" x14ac:dyDescent="0.25">
      <c r="A1209">
        <v>2021</v>
      </c>
      <c r="B1209">
        <v>3</v>
      </c>
      <c r="C1209" s="289">
        <v>44271</v>
      </c>
      <c r="D1209">
        <v>423</v>
      </c>
      <c r="E1209">
        <v>669</v>
      </c>
      <c r="F1209">
        <v>6</v>
      </c>
      <c r="G1209" t="s">
        <v>412</v>
      </c>
      <c r="H1209" t="s">
        <v>413</v>
      </c>
      <c r="I1209" t="s">
        <v>144</v>
      </c>
      <c r="J1209">
        <v>2</v>
      </c>
      <c r="K1209">
        <v>2</v>
      </c>
      <c r="L1209">
        <v>954</v>
      </c>
      <c r="M1209">
        <v>897.71400000000006</v>
      </c>
      <c r="N1209">
        <v>1021.734</v>
      </c>
      <c r="O1209">
        <v>1085</v>
      </c>
      <c r="R1209">
        <v>1003</v>
      </c>
      <c r="S1209">
        <v>974</v>
      </c>
      <c r="T1209">
        <v>198</v>
      </c>
      <c r="U1209">
        <v>193</v>
      </c>
      <c r="V1209">
        <v>1040</v>
      </c>
      <c r="W1209">
        <v>980</v>
      </c>
      <c r="X1209">
        <v>954</v>
      </c>
      <c r="Z1209">
        <v>953</v>
      </c>
      <c r="AB1209">
        <v>185</v>
      </c>
      <c r="AJ1209">
        <v>998.4</v>
      </c>
      <c r="AK1209">
        <v>40</v>
      </c>
      <c r="AL1209">
        <v>180</v>
      </c>
      <c r="AM1209">
        <v>38</v>
      </c>
      <c r="AN1209">
        <v>192</v>
      </c>
      <c r="AO1209">
        <v>11</v>
      </c>
      <c r="AP1209">
        <v>7</v>
      </c>
      <c r="AQ1209">
        <v>18</v>
      </c>
      <c r="AS1209">
        <v>2</v>
      </c>
      <c r="AX1209">
        <v>37</v>
      </c>
      <c r="AY1209">
        <v>619</v>
      </c>
      <c r="AZ1209">
        <v>1.4999999999999999E-2</v>
      </c>
      <c r="BA1209">
        <v>0.06</v>
      </c>
      <c r="BC1209">
        <v>0</v>
      </c>
      <c r="BD1209">
        <v>0.6</v>
      </c>
      <c r="BE1209">
        <v>36.9</v>
      </c>
      <c r="BF1209">
        <v>618</v>
      </c>
      <c r="BG1209" t="s">
        <v>153</v>
      </c>
      <c r="BH1209" t="s">
        <v>154</v>
      </c>
      <c r="BI1209" t="s">
        <v>414</v>
      </c>
      <c r="BJ1209" t="s">
        <v>156</v>
      </c>
      <c r="BK1209">
        <v>11</v>
      </c>
    </row>
    <row r="1210" spans="1:63" ht="18.75" x14ac:dyDescent="0.25">
      <c r="A1210">
        <v>2021</v>
      </c>
      <c r="B1210">
        <v>3</v>
      </c>
      <c r="C1210" s="289">
        <v>44271</v>
      </c>
      <c r="D1210">
        <v>10</v>
      </c>
      <c r="E1210">
        <v>24</v>
      </c>
      <c r="F1210">
        <v>7</v>
      </c>
      <c r="G1210" t="s">
        <v>352</v>
      </c>
      <c r="H1210" t="s">
        <v>353</v>
      </c>
      <c r="I1210" t="s">
        <v>144</v>
      </c>
      <c r="J1210">
        <v>4</v>
      </c>
      <c r="K1210">
        <v>2</v>
      </c>
      <c r="L1210">
        <v>166</v>
      </c>
      <c r="M1210">
        <v>154.38</v>
      </c>
      <c r="N1210">
        <v>177.62</v>
      </c>
      <c r="O1210">
        <v>163</v>
      </c>
      <c r="Q1210">
        <v>165</v>
      </c>
      <c r="R1210">
        <v>153</v>
      </c>
      <c r="S1210">
        <v>160</v>
      </c>
      <c r="T1210">
        <v>105</v>
      </c>
      <c r="V1210">
        <v>182</v>
      </c>
      <c r="W1210">
        <v>169</v>
      </c>
      <c r="X1210">
        <v>164</v>
      </c>
      <c r="Y1210">
        <v>161</v>
      </c>
      <c r="Z1210">
        <v>166</v>
      </c>
      <c r="AA1210">
        <v>106</v>
      </c>
      <c r="AB1210">
        <v>108</v>
      </c>
      <c r="AJ1210">
        <v>164.8</v>
      </c>
      <c r="AK1210">
        <v>145</v>
      </c>
      <c r="AL1210">
        <v>99</v>
      </c>
      <c r="AM1210">
        <v>135</v>
      </c>
      <c r="AN1210">
        <v>106</v>
      </c>
      <c r="AO1210">
        <v>10</v>
      </c>
      <c r="AP1210">
        <v>2</v>
      </c>
      <c r="AQ1210">
        <v>8</v>
      </c>
      <c r="AX1210">
        <v>20</v>
      </c>
      <c r="AY1210">
        <v>2996</v>
      </c>
      <c r="AZ1210">
        <v>1.4999999999999999E-2</v>
      </c>
      <c r="BA1210">
        <v>7.0000000000000001E-3</v>
      </c>
      <c r="BB1210">
        <v>1</v>
      </c>
      <c r="BC1210">
        <v>0.1</v>
      </c>
      <c r="BD1210">
        <v>18</v>
      </c>
      <c r="BE1210">
        <v>3.3</v>
      </c>
      <c r="BF1210">
        <v>493.7</v>
      </c>
      <c r="BG1210" t="s">
        <v>148</v>
      </c>
      <c r="BH1210" t="s">
        <v>149</v>
      </c>
      <c r="BI1210" t="s">
        <v>354</v>
      </c>
      <c r="BJ1210" t="s">
        <v>208</v>
      </c>
      <c r="BK1210">
        <v>11</v>
      </c>
    </row>
    <row r="1211" spans="1:63" ht="18.75" x14ac:dyDescent="0.25">
      <c r="A1211">
        <v>2021</v>
      </c>
      <c r="B1211">
        <v>3</v>
      </c>
      <c r="C1211" s="289">
        <v>44271</v>
      </c>
      <c r="D1211">
        <v>10</v>
      </c>
      <c r="E1211">
        <v>25</v>
      </c>
      <c r="F1211">
        <v>7</v>
      </c>
      <c r="G1211" t="s">
        <v>355</v>
      </c>
      <c r="H1211" t="s">
        <v>356</v>
      </c>
      <c r="I1211" t="s">
        <v>144</v>
      </c>
      <c r="J1211">
        <v>4</v>
      </c>
      <c r="K1211">
        <v>2</v>
      </c>
      <c r="L1211">
        <v>162</v>
      </c>
      <c r="M1211">
        <v>150.66</v>
      </c>
      <c r="N1211">
        <v>173.34</v>
      </c>
      <c r="O1211">
        <v>170</v>
      </c>
      <c r="Q1211">
        <v>169</v>
      </c>
      <c r="R1211">
        <v>178</v>
      </c>
      <c r="S1211">
        <v>170</v>
      </c>
      <c r="T1211">
        <v>105</v>
      </c>
      <c r="V1211">
        <v>164</v>
      </c>
      <c r="W1211">
        <v>153</v>
      </c>
      <c r="X1211">
        <v>148</v>
      </c>
      <c r="Y1211">
        <v>154</v>
      </c>
      <c r="Z1211">
        <v>158</v>
      </c>
      <c r="AA1211">
        <v>106</v>
      </c>
      <c r="AB1211">
        <v>108</v>
      </c>
      <c r="AJ1211">
        <v>162.69999999999999</v>
      </c>
      <c r="AK1211">
        <v>145</v>
      </c>
      <c r="AL1211">
        <v>99</v>
      </c>
      <c r="AM1211">
        <v>135</v>
      </c>
      <c r="AN1211">
        <v>106</v>
      </c>
      <c r="AO1211">
        <v>10</v>
      </c>
      <c r="AP1211">
        <v>2</v>
      </c>
      <c r="AQ1211">
        <v>4</v>
      </c>
      <c r="AX1211">
        <v>16</v>
      </c>
      <c r="AY1211">
        <v>2992</v>
      </c>
      <c r="AZ1211">
        <v>1.4999999999999999E-2</v>
      </c>
      <c r="BA1211">
        <v>5.0000000000000001E-3</v>
      </c>
      <c r="BB1211">
        <v>1</v>
      </c>
      <c r="BC1211">
        <v>0.1</v>
      </c>
      <c r="BD1211">
        <v>18.5</v>
      </c>
      <c r="BE1211">
        <v>2.6</v>
      </c>
      <c r="BF1211">
        <v>486.8</v>
      </c>
      <c r="BG1211" t="s">
        <v>148</v>
      </c>
      <c r="BH1211" t="s">
        <v>149</v>
      </c>
      <c r="BI1211" t="s">
        <v>357</v>
      </c>
      <c r="BJ1211" t="s">
        <v>208</v>
      </c>
      <c r="BK1211">
        <v>11</v>
      </c>
    </row>
    <row r="1212" spans="1:63" ht="18.75" x14ac:dyDescent="0.25">
      <c r="A1212">
        <v>2021</v>
      </c>
      <c r="B1212">
        <v>3</v>
      </c>
      <c r="C1212" s="289">
        <v>44271</v>
      </c>
      <c r="D1212">
        <v>406</v>
      </c>
      <c r="E1212">
        <v>623</v>
      </c>
      <c r="F1212">
        <v>8</v>
      </c>
      <c r="G1212" t="s">
        <v>212</v>
      </c>
      <c r="H1212" t="s">
        <v>213</v>
      </c>
      <c r="I1212" t="s">
        <v>144</v>
      </c>
      <c r="J1212">
        <v>1</v>
      </c>
      <c r="K1212">
        <v>5</v>
      </c>
      <c r="L1212">
        <v>599</v>
      </c>
      <c r="M1212">
        <v>551.02009999999996</v>
      </c>
      <c r="N1212">
        <v>646.97990000000004</v>
      </c>
      <c r="O1212">
        <v>593</v>
      </c>
      <c r="T1212">
        <v>159</v>
      </c>
      <c r="AJ1212">
        <v>593</v>
      </c>
      <c r="AK1212">
        <v>18</v>
      </c>
      <c r="AL1212">
        <v>200</v>
      </c>
      <c r="AM1212">
        <v>23</v>
      </c>
      <c r="AN1212">
        <v>159</v>
      </c>
      <c r="AO1212">
        <v>1</v>
      </c>
      <c r="AQ1212">
        <v>2</v>
      </c>
      <c r="AX1212">
        <v>3</v>
      </c>
      <c r="AY1212">
        <v>93</v>
      </c>
      <c r="AZ1212">
        <v>1.4999999999999999E-2</v>
      </c>
      <c r="BA1212">
        <v>3.2000000000000001E-2</v>
      </c>
      <c r="BC1212">
        <v>0</v>
      </c>
      <c r="BD1212">
        <v>0.2</v>
      </c>
      <c r="BE1212">
        <v>1.8</v>
      </c>
      <c r="BF1212">
        <v>55.1</v>
      </c>
      <c r="BG1212" t="s">
        <v>148</v>
      </c>
      <c r="BH1212" t="s">
        <v>149</v>
      </c>
      <c r="BI1212" t="s">
        <v>214</v>
      </c>
      <c r="BK1212">
        <v>11</v>
      </c>
    </row>
    <row r="1213" spans="1:63" ht="18.75" x14ac:dyDescent="0.25">
      <c r="A1213">
        <v>2021</v>
      </c>
      <c r="B1213">
        <v>3</v>
      </c>
      <c r="C1213" s="289">
        <v>44271</v>
      </c>
      <c r="D1213">
        <v>406</v>
      </c>
      <c r="E1213">
        <v>624</v>
      </c>
      <c r="F1213">
        <v>8</v>
      </c>
      <c r="G1213" t="s">
        <v>215</v>
      </c>
      <c r="H1213" t="s">
        <v>216</v>
      </c>
      <c r="I1213" t="s">
        <v>144</v>
      </c>
      <c r="J1213">
        <v>1</v>
      </c>
      <c r="K1213">
        <v>5</v>
      </c>
      <c r="L1213">
        <v>374</v>
      </c>
      <c r="M1213">
        <v>344.04259999999999</v>
      </c>
      <c r="N1213">
        <v>403.95740000000001</v>
      </c>
      <c r="O1213">
        <v>400</v>
      </c>
      <c r="T1213">
        <v>159</v>
      </c>
      <c r="AJ1213">
        <v>400</v>
      </c>
      <c r="AK1213">
        <v>18</v>
      </c>
      <c r="AL1213">
        <v>200</v>
      </c>
      <c r="AM1213">
        <v>23</v>
      </c>
      <c r="AN1213">
        <v>159</v>
      </c>
      <c r="AO1213">
        <v>1</v>
      </c>
      <c r="AQ1213">
        <v>2</v>
      </c>
      <c r="AX1213">
        <v>3</v>
      </c>
      <c r="AY1213">
        <v>93</v>
      </c>
      <c r="AZ1213">
        <v>1.4999999999999999E-2</v>
      </c>
      <c r="BA1213">
        <v>3.2000000000000001E-2</v>
      </c>
      <c r="BC1213">
        <v>0</v>
      </c>
      <c r="BD1213">
        <v>0.2</v>
      </c>
      <c r="BE1213">
        <v>1.2</v>
      </c>
      <c r="BF1213">
        <v>37.200000000000003</v>
      </c>
      <c r="BG1213" t="s">
        <v>148</v>
      </c>
      <c r="BH1213" t="s">
        <v>149</v>
      </c>
      <c r="BI1213" t="s">
        <v>217</v>
      </c>
      <c r="BK1213">
        <v>11</v>
      </c>
    </row>
    <row r="1214" spans="1:63" ht="18.75" x14ac:dyDescent="0.25">
      <c r="A1214">
        <v>2021</v>
      </c>
      <c r="B1214">
        <v>3</v>
      </c>
      <c r="C1214" s="289">
        <v>44271</v>
      </c>
      <c r="D1214">
        <v>406</v>
      </c>
      <c r="E1214">
        <v>625</v>
      </c>
      <c r="F1214">
        <v>8</v>
      </c>
      <c r="G1214" t="s">
        <v>218</v>
      </c>
      <c r="H1214" t="s">
        <v>219</v>
      </c>
      <c r="I1214" t="s">
        <v>144</v>
      </c>
      <c r="J1214">
        <v>1</v>
      </c>
      <c r="K1214">
        <v>5</v>
      </c>
      <c r="L1214">
        <v>140</v>
      </c>
      <c r="M1214">
        <v>129.01</v>
      </c>
      <c r="N1214">
        <v>150.99</v>
      </c>
      <c r="O1214">
        <v>150</v>
      </c>
      <c r="T1214">
        <v>159</v>
      </c>
      <c r="AJ1214">
        <v>150</v>
      </c>
      <c r="AK1214">
        <v>18</v>
      </c>
      <c r="AL1214">
        <v>200</v>
      </c>
      <c r="AM1214">
        <v>23</v>
      </c>
      <c r="AN1214">
        <v>159</v>
      </c>
      <c r="AO1214">
        <v>1</v>
      </c>
      <c r="AQ1214">
        <v>3</v>
      </c>
      <c r="AX1214">
        <v>4</v>
      </c>
      <c r="AY1214">
        <v>94</v>
      </c>
      <c r="AZ1214">
        <v>1.4999999999999999E-2</v>
      </c>
      <c r="BA1214">
        <v>4.2999999999999997E-2</v>
      </c>
      <c r="BC1214">
        <v>0</v>
      </c>
      <c r="BD1214">
        <v>0.7</v>
      </c>
      <c r="BE1214">
        <v>0.6</v>
      </c>
      <c r="BF1214">
        <v>14.1</v>
      </c>
      <c r="BG1214" t="s">
        <v>148</v>
      </c>
      <c r="BH1214" t="s">
        <v>149</v>
      </c>
      <c r="BI1214" t="s">
        <v>217</v>
      </c>
      <c r="BK1214">
        <v>11</v>
      </c>
    </row>
    <row r="1215" spans="1:63" ht="18.75" x14ac:dyDescent="0.25">
      <c r="A1215">
        <v>2021</v>
      </c>
      <c r="B1215">
        <v>3</v>
      </c>
      <c r="C1215" s="289">
        <v>44271</v>
      </c>
      <c r="D1215">
        <v>406</v>
      </c>
      <c r="E1215">
        <v>626</v>
      </c>
      <c r="F1215">
        <v>8</v>
      </c>
      <c r="G1215" t="s">
        <v>220</v>
      </c>
      <c r="H1215" t="s">
        <v>221</v>
      </c>
      <c r="I1215" t="s">
        <v>144</v>
      </c>
      <c r="J1215">
        <v>1</v>
      </c>
      <c r="K1215">
        <v>5</v>
      </c>
      <c r="L1215">
        <v>138</v>
      </c>
      <c r="M1215">
        <v>127.029</v>
      </c>
      <c r="N1215">
        <v>148.971</v>
      </c>
      <c r="O1215">
        <v>286</v>
      </c>
      <c r="T1215">
        <v>159</v>
      </c>
      <c r="AJ1215">
        <v>286</v>
      </c>
      <c r="AK1215">
        <v>18</v>
      </c>
      <c r="AL1215">
        <v>200</v>
      </c>
      <c r="AM1215">
        <v>23</v>
      </c>
      <c r="AN1215">
        <v>159</v>
      </c>
      <c r="AO1215">
        <v>2</v>
      </c>
      <c r="AQ1215">
        <v>4</v>
      </c>
      <c r="AX1215">
        <v>6</v>
      </c>
      <c r="AY1215">
        <v>96</v>
      </c>
      <c r="AZ1215">
        <v>1.4999999999999999E-2</v>
      </c>
      <c r="BA1215">
        <v>6.3E-2</v>
      </c>
      <c r="BC1215">
        <v>0</v>
      </c>
      <c r="BD1215">
        <v>0.7</v>
      </c>
      <c r="BE1215">
        <v>1.7</v>
      </c>
      <c r="BF1215">
        <v>27.5</v>
      </c>
      <c r="BG1215" t="s">
        <v>148</v>
      </c>
      <c r="BH1215" t="s">
        <v>149</v>
      </c>
      <c r="BI1215" t="s">
        <v>217</v>
      </c>
      <c r="BK1215">
        <v>11</v>
      </c>
    </row>
    <row r="1216" spans="1:63" ht="18.75" hidden="1" x14ac:dyDescent="0.25">
      <c r="A1216">
        <v>2021</v>
      </c>
      <c r="B1216">
        <v>3</v>
      </c>
      <c r="C1216" s="289">
        <v>44271</v>
      </c>
      <c r="D1216">
        <v>422</v>
      </c>
      <c r="E1216">
        <v>668</v>
      </c>
      <c r="F1216">
        <v>8</v>
      </c>
      <c r="G1216" t="s">
        <v>415</v>
      </c>
      <c r="H1216" t="s">
        <v>416</v>
      </c>
      <c r="I1216" t="s">
        <v>144</v>
      </c>
      <c r="J1216">
        <v>2</v>
      </c>
      <c r="K1216">
        <v>1</v>
      </c>
      <c r="L1216">
        <v>103</v>
      </c>
      <c r="M1216">
        <v>96.923000000000002</v>
      </c>
      <c r="N1216">
        <v>110.313</v>
      </c>
      <c r="R1216">
        <v>106</v>
      </c>
      <c r="S1216">
        <v>109</v>
      </c>
      <c r="U1216">
        <v>101</v>
      </c>
      <c r="V1216">
        <v>110</v>
      </c>
      <c r="W1216">
        <v>108</v>
      </c>
      <c r="X1216">
        <v>105</v>
      </c>
      <c r="Y1216">
        <v>103</v>
      </c>
      <c r="Z1216">
        <v>104</v>
      </c>
      <c r="AA1216">
        <v>116</v>
      </c>
      <c r="AB1216">
        <v>116</v>
      </c>
      <c r="AJ1216">
        <v>106.4</v>
      </c>
      <c r="AK1216">
        <v>103</v>
      </c>
      <c r="AL1216">
        <v>70</v>
      </c>
      <c r="AM1216">
        <v>65</v>
      </c>
      <c r="AN1216">
        <v>111</v>
      </c>
      <c r="AO1216">
        <v>4</v>
      </c>
      <c r="AP1216">
        <v>6</v>
      </c>
      <c r="AQ1216">
        <v>8</v>
      </c>
      <c r="AX1216">
        <v>18</v>
      </c>
      <c r="AY1216">
        <v>18</v>
      </c>
      <c r="AZ1216">
        <v>1.4999999999999999E-2</v>
      </c>
      <c r="BA1216">
        <v>1</v>
      </c>
      <c r="BC1216">
        <v>0.2</v>
      </c>
      <c r="BD1216">
        <v>0.2</v>
      </c>
      <c r="BE1216">
        <v>1.9</v>
      </c>
      <c r="BF1216">
        <v>1.9</v>
      </c>
      <c r="BG1216" t="s">
        <v>153</v>
      </c>
      <c r="BH1216" t="s">
        <v>154</v>
      </c>
      <c r="BI1216" t="s">
        <v>417</v>
      </c>
      <c r="BJ1216" t="s">
        <v>156</v>
      </c>
      <c r="BK1216">
        <v>11</v>
      </c>
    </row>
    <row r="1217" spans="1:63" hidden="1" x14ac:dyDescent="0.25">
      <c r="A1217">
        <v>2021</v>
      </c>
      <c r="B1217">
        <v>3</v>
      </c>
      <c r="C1217" s="289">
        <v>44271</v>
      </c>
      <c r="D1217">
        <v>56</v>
      </c>
      <c r="E1217">
        <v>134</v>
      </c>
      <c r="F1217">
        <v>25</v>
      </c>
      <c r="G1217" t="s">
        <v>430</v>
      </c>
      <c r="H1217" t="s">
        <v>431</v>
      </c>
      <c r="I1217" t="s">
        <v>183</v>
      </c>
      <c r="J1217">
        <v>12</v>
      </c>
      <c r="K1217">
        <v>1</v>
      </c>
      <c r="L1217">
        <v>9.9145833329999995</v>
      </c>
      <c r="M1217">
        <v>9.2205624999999998</v>
      </c>
      <c r="N1217">
        <v>10.60860417</v>
      </c>
      <c r="AK1217">
        <v>429</v>
      </c>
      <c r="AL1217">
        <v>101</v>
      </c>
      <c r="AY1217">
        <v>480</v>
      </c>
      <c r="AZ1217">
        <v>0.02</v>
      </c>
      <c r="BD1217">
        <v>48.4</v>
      </c>
      <c r="BG1217" t="s">
        <v>432</v>
      </c>
      <c r="BH1217" t="s">
        <v>433</v>
      </c>
      <c r="BK1217">
        <v>11</v>
      </c>
    </row>
    <row r="1218" spans="1:63" ht="18.75" x14ac:dyDescent="0.25">
      <c r="A1218">
        <v>2021</v>
      </c>
      <c r="B1218">
        <v>3</v>
      </c>
      <c r="C1218" s="289">
        <v>44271</v>
      </c>
      <c r="D1218">
        <v>159</v>
      </c>
      <c r="E1218">
        <v>299</v>
      </c>
      <c r="F1218">
        <v>28</v>
      </c>
      <c r="G1218" t="s">
        <v>181</v>
      </c>
      <c r="H1218" t="s">
        <v>182</v>
      </c>
      <c r="I1218" t="s">
        <v>183</v>
      </c>
      <c r="J1218">
        <v>3</v>
      </c>
      <c r="K1218">
        <v>2</v>
      </c>
      <c r="L1218">
        <v>115</v>
      </c>
      <c r="M1218">
        <v>106.95</v>
      </c>
      <c r="N1218">
        <v>123.05</v>
      </c>
      <c r="O1218">
        <v>106</v>
      </c>
      <c r="Q1218">
        <v>113</v>
      </c>
      <c r="R1218">
        <v>117</v>
      </c>
      <c r="S1218">
        <v>109</v>
      </c>
      <c r="T1218">
        <v>118</v>
      </c>
      <c r="U1218">
        <v>113</v>
      </c>
      <c r="V1218">
        <v>100</v>
      </c>
      <c r="W1218">
        <v>111</v>
      </c>
      <c r="X1218">
        <v>109</v>
      </c>
      <c r="Y1218">
        <v>112</v>
      </c>
      <c r="Z1218">
        <v>116</v>
      </c>
      <c r="AA1218">
        <v>116</v>
      </c>
      <c r="AB1218">
        <v>116</v>
      </c>
      <c r="AJ1218">
        <v>110.3</v>
      </c>
      <c r="AK1218">
        <v>70</v>
      </c>
      <c r="AL1218">
        <v>154</v>
      </c>
      <c r="AM1218">
        <v>93</v>
      </c>
      <c r="AN1218">
        <v>116</v>
      </c>
      <c r="AO1218">
        <v>7</v>
      </c>
      <c r="AP1218">
        <v>3</v>
      </c>
      <c r="AQ1218">
        <v>5</v>
      </c>
      <c r="AX1218">
        <v>15</v>
      </c>
      <c r="AY1218">
        <v>2127</v>
      </c>
      <c r="AZ1218">
        <v>0.02</v>
      </c>
      <c r="BA1218">
        <v>7.0000000000000001E-3</v>
      </c>
      <c r="BB1218">
        <v>1</v>
      </c>
      <c r="BC1218">
        <v>0.1</v>
      </c>
      <c r="BD1218">
        <v>18.5</v>
      </c>
      <c r="BE1218">
        <v>1.7</v>
      </c>
      <c r="BF1218">
        <v>234.6</v>
      </c>
      <c r="BG1218" t="s">
        <v>148</v>
      </c>
      <c r="BH1218" t="s">
        <v>184</v>
      </c>
      <c r="BK1218">
        <v>11</v>
      </c>
    </row>
    <row r="1219" spans="1:63" hidden="1" x14ac:dyDescent="0.25">
      <c r="A1219">
        <v>2021</v>
      </c>
      <c r="B1219">
        <v>3</v>
      </c>
      <c r="C1219" s="289">
        <v>44271</v>
      </c>
      <c r="D1219">
        <v>165</v>
      </c>
      <c r="E1219">
        <v>306</v>
      </c>
      <c r="F1219">
        <v>30</v>
      </c>
      <c r="G1219" t="s">
        <v>391</v>
      </c>
      <c r="H1219" t="s">
        <v>392</v>
      </c>
      <c r="I1219" t="s">
        <v>159</v>
      </c>
      <c r="J1219">
        <v>1</v>
      </c>
      <c r="K1219">
        <v>3</v>
      </c>
      <c r="L1219">
        <v>196</v>
      </c>
      <c r="M1219">
        <v>182.28</v>
      </c>
      <c r="N1219">
        <v>209.72</v>
      </c>
      <c r="AK1219">
        <v>20</v>
      </c>
      <c r="AL1219">
        <v>180</v>
      </c>
      <c r="AY1219">
        <v>140</v>
      </c>
      <c r="AZ1219">
        <v>0.02</v>
      </c>
      <c r="BD1219">
        <v>0.7</v>
      </c>
      <c r="BK1219">
        <v>11</v>
      </c>
    </row>
    <row r="1220" spans="1:63" x14ac:dyDescent="0.25">
      <c r="A1220">
        <v>2021</v>
      </c>
      <c r="B1220">
        <v>3</v>
      </c>
      <c r="C1220" s="289">
        <v>44271</v>
      </c>
      <c r="D1220">
        <v>415</v>
      </c>
      <c r="E1220">
        <v>655</v>
      </c>
      <c r="F1220">
        <v>47</v>
      </c>
      <c r="G1220" t="s">
        <v>246</v>
      </c>
      <c r="H1220" t="s">
        <v>247</v>
      </c>
      <c r="I1220" t="s">
        <v>191</v>
      </c>
      <c r="J1220">
        <v>3</v>
      </c>
      <c r="K1220">
        <v>1</v>
      </c>
      <c r="L1220">
        <v>148</v>
      </c>
      <c r="M1220">
        <v>137.63999999999999</v>
      </c>
      <c r="N1220">
        <v>158.36000000000001</v>
      </c>
      <c r="AK1220">
        <v>60</v>
      </c>
      <c r="AL1220">
        <v>180</v>
      </c>
      <c r="AY1220">
        <v>130</v>
      </c>
      <c r="AZ1220">
        <v>0.02</v>
      </c>
      <c r="BD1220">
        <v>0.9</v>
      </c>
      <c r="BG1220" t="s">
        <v>148</v>
      </c>
      <c r="BH1220" t="s">
        <v>149</v>
      </c>
      <c r="BI1220" t="s">
        <v>248</v>
      </c>
      <c r="BK1220">
        <v>11</v>
      </c>
    </row>
    <row r="1221" spans="1:63" x14ac:dyDescent="0.25">
      <c r="A1221">
        <v>2021</v>
      </c>
      <c r="B1221">
        <v>3</v>
      </c>
      <c r="C1221" s="289">
        <v>44271</v>
      </c>
      <c r="D1221">
        <v>415</v>
      </c>
      <c r="E1221">
        <v>656</v>
      </c>
      <c r="F1221">
        <v>47</v>
      </c>
      <c r="G1221" t="s">
        <v>249</v>
      </c>
      <c r="H1221" t="s">
        <v>250</v>
      </c>
      <c r="I1221" t="s">
        <v>191</v>
      </c>
      <c r="J1221">
        <v>3</v>
      </c>
      <c r="K1221">
        <v>1</v>
      </c>
      <c r="L1221">
        <v>148</v>
      </c>
      <c r="M1221">
        <v>137.63999999999999</v>
      </c>
      <c r="N1221">
        <v>158.36000000000001</v>
      </c>
      <c r="AK1221">
        <v>60</v>
      </c>
      <c r="AL1221">
        <v>180</v>
      </c>
      <c r="AY1221">
        <v>130</v>
      </c>
      <c r="AZ1221">
        <v>0.02</v>
      </c>
      <c r="BD1221">
        <v>0.9</v>
      </c>
      <c r="BG1221" t="s">
        <v>148</v>
      </c>
      <c r="BH1221" t="s">
        <v>149</v>
      </c>
      <c r="BI1221" t="s">
        <v>251</v>
      </c>
      <c r="BK1221">
        <v>11</v>
      </c>
    </row>
    <row r="1222" spans="1:63" x14ac:dyDescent="0.25">
      <c r="A1222">
        <v>2021</v>
      </c>
      <c r="B1222">
        <v>3</v>
      </c>
      <c r="C1222" s="289">
        <v>44271</v>
      </c>
      <c r="D1222">
        <v>415</v>
      </c>
      <c r="E1222">
        <v>657</v>
      </c>
      <c r="F1222">
        <v>47</v>
      </c>
      <c r="G1222" t="s">
        <v>252</v>
      </c>
      <c r="H1222" t="s">
        <v>253</v>
      </c>
      <c r="I1222" t="s">
        <v>191</v>
      </c>
      <c r="J1222">
        <v>3</v>
      </c>
      <c r="K1222">
        <v>1</v>
      </c>
      <c r="L1222">
        <v>90</v>
      </c>
      <c r="M1222">
        <v>83.7</v>
      </c>
      <c r="N1222">
        <v>96.3</v>
      </c>
      <c r="AK1222">
        <v>60</v>
      </c>
      <c r="AL1222">
        <v>180</v>
      </c>
      <c r="AY1222">
        <v>120</v>
      </c>
      <c r="AZ1222">
        <v>0.02</v>
      </c>
      <c r="BD1222">
        <v>1.3</v>
      </c>
      <c r="BG1222" t="s">
        <v>148</v>
      </c>
      <c r="BH1222" t="s">
        <v>149</v>
      </c>
      <c r="BI1222" t="s">
        <v>254</v>
      </c>
      <c r="BK1222">
        <v>11</v>
      </c>
    </row>
    <row r="1223" spans="1:63" x14ac:dyDescent="0.25">
      <c r="A1223">
        <v>2021</v>
      </c>
      <c r="B1223">
        <v>3</v>
      </c>
      <c r="C1223" s="289">
        <v>44271</v>
      </c>
      <c r="D1223">
        <v>415</v>
      </c>
      <c r="E1223">
        <v>658</v>
      </c>
      <c r="F1223">
        <v>47</v>
      </c>
      <c r="G1223" t="s">
        <v>255</v>
      </c>
      <c r="H1223" t="s">
        <v>256</v>
      </c>
      <c r="I1223" t="s">
        <v>191</v>
      </c>
      <c r="J1223">
        <v>3</v>
      </c>
      <c r="K1223">
        <v>1</v>
      </c>
      <c r="L1223">
        <v>90</v>
      </c>
      <c r="M1223">
        <v>83.7</v>
      </c>
      <c r="N1223">
        <v>96.3</v>
      </c>
      <c r="AK1223">
        <v>60</v>
      </c>
      <c r="AL1223">
        <v>180</v>
      </c>
      <c r="AY1223">
        <v>120</v>
      </c>
      <c r="AZ1223">
        <v>0.02</v>
      </c>
      <c r="BD1223">
        <v>1.3</v>
      </c>
      <c r="BG1223" t="s">
        <v>148</v>
      </c>
      <c r="BH1223" t="s">
        <v>149</v>
      </c>
      <c r="BI1223" t="s">
        <v>257</v>
      </c>
      <c r="BK1223">
        <v>11</v>
      </c>
    </row>
    <row r="1224" spans="1:63" ht="18.75" x14ac:dyDescent="0.25">
      <c r="A1224">
        <v>2021</v>
      </c>
      <c r="B1224">
        <v>3</v>
      </c>
      <c r="C1224" s="289">
        <v>44271</v>
      </c>
      <c r="D1224">
        <v>334</v>
      </c>
      <c r="E1224">
        <v>254</v>
      </c>
      <c r="F1224">
        <v>49</v>
      </c>
      <c r="G1224" t="s">
        <v>189</v>
      </c>
      <c r="H1224" t="s">
        <v>190</v>
      </c>
      <c r="I1224" t="s">
        <v>191</v>
      </c>
      <c r="J1224">
        <v>4</v>
      </c>
      <c r="K1224">
        <v>2</v>
      </c>
      <c r="L1224">
        <v>203</v>
      </c>
      <c r="M1224">
        <v>188.79</v>
      </c>
      <c r="N1224">
        <v>217.21</v>
      </c>
      <c r="Q1224">
        <v>210</v>
      </c>
      <c r="R1224">
        <v>213</v>
      </c>
      <c r="S1224">
        <v>191</v>
      </c>
      <c r="T1224">
        <v>135</v>
      </c>
      <c r="U1224">
        <v>135</v>
      </c>
      <c r="V1224">
        <v>205</v>
      </c>
      <c r="X1224">
        <v>204</v>
      </c>
      <c r="Y1224">
        <v>192</v>
      </c>
      <c r="Z1224">
        <v>198</v>
      </c>
      <c r="AA1224">
        <v>143</v>
      </c>
      <c r="AB1224">
        <v>138</v>
      </c>
      <c r="AJ1224">
        <v>201.9</v>
      </c>
      <c r="AK1224">
        <v>88</v>
      </c>
      <c r="AL1224">
        <v>164</v>
      </c>
      <c r="AM1224">
        <v>105</v>
      </c>
      <c r="AN1224">
        <v>138</v>
      </c>
      <c r="AO1224">
        <v>9</v>
      </c>
      <c r="AP1224">
        <v>6</v>
      </c>
      <c r="AQ1224">
        <v>8</v>
      </c>
      <c r="AS1224">
        <v>1</v>
      </c>
      <c r="AX1224">
        <v>24</v>
      </c>
      <c r="AY1224">
        <v>2664</v>
      </c>
      <c r="AZ1224">
        <v>0.02</v>
      </c>
      <c r="BA1224">
        <v>8.9999999999999993E-3</v>
      </c>
      <c r="BB1224">
        <v>1</v>
      </c>
      <c r="BC1224">
        <v>0.1</v>
      </c>
      <c r="BD1224">
        <v>13.1</v>
      </c>
      <c r="BE1224">
        <v>4.8</v>
      </c>
      <c r="BF1224">
        <v>537.9</v>
      </c>
      <c r="BG1224" t="s">
        <v>148</v>
      </c>
      <c r="BH1224" t="s">
        <v>184</v>
      </c>
      <c r="BI1224" t="s">
        <v>192</v>
      </c>
      <c r="BK1224">
        <v>11</v>
      </c>
    </row>
    <row r="1225" spans="1:63" ht="18.75" x14ac:dyDescent="0.25">
      <c r="A1225">
        <v>2021</v>
      </c>
      <c r="B1225">
        <v>3</v>
      </c>
      <c r="C1225" s="289">
        <v>44272</v>
      </c>
      <c r="D1225">
        <v>29</v>
      </c>
      <c r="E1225">
        <v>81</v>
      </c>
      <c r="F1225">
        <v>2</v>
      </c>
      <c r="G1225" t="s">
        <v>401</v>
      </c>
      <c r="H1225" t="s">
        <v>402</v>
      </c>
      <c r="I1225" t="s">
        <v>144</v>
      </c>
      <c r="J1225">
        <v>2</v>
      </c>
      <c r="K1225">
        <v>3</v>
      </c>
      <c r="L1225">
        <v>388</v>
      </c>
      <c r="M1225">
        <v>360.84</v>
      </c>
      <c r="N1225">
        <v>415.16</v>
      </c>
      <c r="O1225">
        <v>345</v>
      </c>
      <c r="T1225">
        <v>108</v>
      </c>
      <c r="AJ1225">
        <v>345</v>
      </c>
      <c r="AK1225">
        <v>60</v>
      </c>
      <c r="AL1225">
        <v>120</v>
      </c>
      <c r="AM1225">
        <v>67</v>
      </c>
      <c r="AN1225">
        <v>108</v>
      </c>
      <c r="AO1225">
        <v>2</v>
      </c>
      <c r="AQ1225">
        <v>2</v>
      </c>
      <c r="AX1225">
        <v>4</v>
      </c>
      <c r="AY1225">
        <v>204</v>
      </c>
      <c r="AZ1225">
        <v>1.4999999999999999E-2</v>
      </c>
      <c r="BA1225">
        <v>0.02</v>
      </c>
      <c r="BC1225">
        <v>0</v>
      </c>
      <c r="BD1225">
        <v>0.5</v>
      </c>
      <c r="BE1225">
        <v>1.4</v>
      </c>
      <c r="BF1225">
        <v>70.400000000000006</v>
      </c>
      <c r="BG1225" t="s">
        <v>148</v>
      </c>
      <c r="BH1225" t="s">
        <v>187</v>
      </c>
      <c r="BI1225" t="s">
        <v>403</v>
      </c>
      <c r="BK1225">
        <v>11</v>
      </c>
    </row>
    <row r="1226" spans="1:63" ht="18.75" hidden="1" x14ac:dyDescent="0.25">
      <c r="A1226">
        <v>2021</v>
      </c>
      <c r="B1226">
        <v>3</v>
      </c>
      <c r="C1226" s="289">
        <v>44272</v>
      </c>
      <c r="D1226">
        <v>421</v>
      </c>
      <c r="E1226">
        <v>667</v>
      </c>
      <c r="F1226">
        <v>2</v>
      </c>
      <c r="G1226" t="s">
        <v>404</v>
      </c>
      <c r="H1226" t="s">
        <v>405</v>
      </c>
      <c r="L1226">
        <v>1630.2</v>
      </c>
      <c r="M1226">
        <v>1534.0182</v>
      </c>
      <c r="N1226">
        <v>1745.9441999999999</v>
      </c>
      <c r="Q1226">
        <v>1654</v>
      </c>
      <c r="R1226">
        <v>1665</v>
      </c>
      <c r="S1226">
        <v>1632</v>
      </c>
      <c r="U1226">
        <v>175</v>
      </c>
      <c r="V1226">
        <v>1644</v>
      </c>
      <c r="W1226">
        <v>1767</v>
      </c>
      <c r="X1226">
        <v>1615</v>
      </c>
      <c r="Z1226">
        <v>1634</v>
      </c>
      <c r="AA1226">
        <v>156</v>
      </c>
      <c r="AB1226">
        <v>152</v>
      </c>
      <c r="AJ1226">
        <v>1658.7</v>
      </c>
      <c r="AK1226">
        <v>20</v>
      </c>
      <c r="AM1226">
        <v>22</v>
      </c>
      <c r="AN1226">
        <v>161</v>
      </c>
      <c r="AO1226">
        <v>4</v>
      </c>
      <c r="AP1226">
        <v>1</v>
      </c>
      <c r="AQ1226">
        <v>3</v>
      </c>
      <c r="AX1226">
        <v>8</v>
      </c>
      <c r="AY1226">
        <v>328</v>
      </c>
      <c r="AZ1226">
        <v>1.4999999999999999E-2</v>
      </c>
      <c r="BA1226">
        <v>2.4E-2</v>
      </c>
      <c r="BC1226">
        <v>0</v>
      </c>
      <c r="BD1226">
        <v>0.2</v>
      </c>
      <c r="BE1226">
        <v>13.3</v>
      </c>
      <c r="BF1226">
        <v>544.1</v>
      </c>
      <c r="BJ1226" t="s">
        <v>156</v>
      </c>
      <c r="BK1226">
        <v>11</v>
      </c>
    </row>
    <row r="1227" spans="1:63" ht="18.75" hidden="1" x14ac:dyDescent="0.25">
      <c r="A1227">
        <v>2021</v>
      </c>
      <c r="B1227">
        <v>3</v>
      </c>
      <c r="C1227" s="289">
        <v>44272</v>
      </c>
      <c r="D1227">
        <v>384</v>
      </c>
      <c r="E1227">
        <v>556</v>
      </c>
      <c r="F1227">
        <v>3</v>
      </c>
      <c r="G1227" t="s">
        <v>175</v>
      </c>
      <c r="H1227" t="s">
        <v>176</v>
      </c>
      <c r="I1227" t="s">
        <v>144</v>
      </c>
      <c r="J1227">
        <v>1</v>
      </c>
      <c r="K1227">
        <v>6</v>
      </c>
      <c r="L1227">
        <v>1066</v>
      </c>
      <c r="M1227">
        <v>1003.106</v>
      </c>
      <c r="N1227">
        <v>1141.6859999999999</v>
      </c>
      <c r="O1227">
        <v>1158</v>
      </c>
      <c r="P1227">
        <v>1099</v>
      </c>
      <c r="Q1227">
        <v>1055</v>
      </c>
      <c r="R1227">
        <v>1081</v>
      </c>
      <c r="S1227">
        <v>1097</v>
      </c>
      <c r="T1227">
        <v>162</v>
      </c>
      <c r="U1227">
        <v>158</v>
      </c>
      <c r="V1227">
        <v>1050</v>
      </c>
      <c r="W1227">
        <v>1096</v>
      </c>
      <c r="X1227">
        <v>1118</v>
      </c>
      <c r="Y1227">
        <v>1063</v>
      </c>
      <c r="Z1227">
        <v>1035</v>
      </c>
      <c r="AA1227">
        <v>164</v>
      </c>
      <c r="AB1227">
        <v>164</v>
      </c>
      <c r="AJ1227">
        <v>1085.2</v>
      </c>
      <c r="AK1227">
        <v>20</v>
      </c>
      <c r="AL1227">
        <v>180</v>
      </c>
      <c r="AM1227">
        <v>22</v>
      </c>
      <c r="AN1227">
        <v>162</v>
      </c>
      <c r="AO1227">
        <v>3</v>
      </c>
      <c r="AP1227">
        <v>1</v>
      </c>
      <c r="AQ1227">
        <v>3</v>
      </c>
      <c r="AS1227">
        <v>2</v>
      </c>
      <c r="AX1227">
        <v>8</v>
      </c>
      <c r="AY1227">
        <v>248</v>
      </c>
      <c r="AZ1227">
        <v>1.4999999999999999E-2</v>
      </c>
      <c r="BA1227">
        <v>3.2000000000000001E-2</v>
      </c>
      <c r="BC1227">
        <v>0</v>
      </c>
      <c r="BD1227">
        <v>0.2</v>
      </c>
      <c r="BE1227">
        <v>8.6999999999999993</v>
      </c>
      <c r="BF1227">
        <v>269.10000000000002</v>
      </c>
      <c r="BG1227" t="s">
        <v>153</v>
      </c>
      <c r="BH1227" t="s">
        <v>154</v>
      </c>
      <c r="BI1227" t="s">
        <v>177</v>
      </c>
      <c r="BK1227">
        <v>11</v>
      </c>
    </row>
    <row r="1228" spans="1:63" ht="18.75" hidden="1" x14ac:dyDescent="0.25">
      <c r="A1228">
        <v>2021</v>
      </c>
      <c r="B1228">
        <v>3</v>
      </c>
      <c r="C1228" s="289">
        <v>44272</v>
      </c>
      <c r="D1228">
        <v>384</v>
      </c>
      <c r="E1228">
        <v>557</v>
      </c>
      <c r="F1228">
        <v>3</v>
      </c>
      <c r="G1228" t="s">
        <v>178</v>
      </c>
      <c r="H1228" t="s">
        <v>179</v>
      </c>
      <c r="I1228" t="s">
        <v>144</v>
      </c>
      <c r="J1228">
        <v>1</v>
      </c>
      <c r="K1228">
        <v>6</v>
      </c>
      <c r="L1228">
        <v>182</v>
      </c>
      <c r="M1228">
        <v>171.262</v>
      </c>
      <c r="N1228">
        <v>194.922</v>
      </c>
      <c r="O1228">
        <v>208</v>
      </c>
      <c r="P1228">
        <v>197</v>
      </c>
      <c r="Q1228">
        <v>184</v>
      </c>
      <c r="R1228">
        <v>191</v>
      </c>
      <c r="S1228">
        <v>185</v>
      </c>
      <c r="T1228">
        <v>162</v>
      </c>
      <c r="U1228">
        <v>158</v>
      </c>
      <c r="V1228">
        <v>180</v>
      </c>
      <c r="W1228">
        <v>198</v>
      </c>
      <c r="X1228">
        <v>194</v>
      </c>
      <c r="Y1228">
        <v>190</v>
      </c>
      <c r="Z1228">
        <v>181</v>
      </c>
      <c r="AA1228">
        <v>164</v>
      </c>
      <c r="AB1228">
        <v>164</v>
      </c>
      <c r="AJ1228">
        <v>190.8</v>
      </c>
      <c r="AK1228">
        <v>20</v>
      </c>
      <c r="AL1228">
        <v>180</v>
      </c>
      <c r="AM1228">
        <v>22</v>
      </c>
      <c r="AN1228">
        <v>162</v>
      </c>
      <c r="AO1228">
        <v>3</v>
      </c>
      <c r="AP1228">
        <v>1</v>
      </c>
      <c r="AQ1228">
        <v>6</v>
      </c>
      <c r="AS1228">
        <v>3</v>
      </c>
      <c r="AX1228">
        <v>12</v>
      </c>
      <c r="AY1228">
        <v>252</v>
      </c>
      <c r="AZ1228">
        <v>1.4999999999999999E-2</v>
      </c>
      <c r="BA1228">
        <v>4.8000000000000001E-2</v>
      </c>
      <c r="BC1228">
        <v>0.1</v>
      </c>
      <c r="BD1228">
        <v>1.4</v>
      </c>
      <c r="BE1228">
        <v>2.2999999999999998</v>
      </c>
      <c r="BF1228">
        <v>48.1</v>
      </c>
      <c r="BG1228" t="s">
        <v>153</v>
      </c>
      <c r="BH1228" t="s">
        <v>154</v>
      </c>
      <c r="BI1228" t="s">
        <v>177</v>
      </c>
      <c r="BJ1228" t="s">
        <v>180</v>
      </c>
      <c r="BK1228">
        <v>11</v>
      </c>
    </row>
    <row r="1229" spans="1:63" ht="18.75" hidden="1" x14ac:dyDescent="0.25">
      <c r="A1229">
        <v>2021</v>
      </c>
      <c r="B1229">
        <v>3</v>
      </c>
      <c r="C1229" s="289">
        <v>44272</v>
      </c>
      <c r="D1229">
        <v>18</v>
      </c>
      <c r="E1229">
        <v>49</v>
      </c>
      <c r="F1229">
        <v>4</v>
      </c>
      <c r="G1229" t="s">
        <v>275</v>
      </c>
      <c r="H1229" t="s">
        <v>276</v>
      </c>
      <c r="I1229" t="s">
        <v>165</v>
      </c>
      <c r="J1229">
        <v>2</v>
      </c>
      <c r="K1229">
        <v>3</v>
      </c>
      <c r="L1229">
        <v>100</v>
      </c>
      <c r="M1229">
        <v>95.5</v>
      </c>
      <c r="N1229">
        <v>104.5</v>
      </c>
      <c r="S1229">
        <v>109</v>
      </c>
      <c r="U1229">
        <v>110</v>
      </c>
      <c r="V1229">
        <v>108</v>
      </c>
      <c r="W1229">
        <v>101</v>
      </c>
      <c r="X1229">
        <v>99</v>
      </c>
      <c r="Y1229">
        <v>102</v>
      </c>
      <c r="Z1229">
        <v>100</v>
      </c>
      <c r="AA1229">
        <v>107</v>
      </c>
      <c r="AB1229">
        <v>109</v>
      </c>
      <c r="AJ1229">
        <v>103.2</v>
      </c>
      <c r="AK1229">
        <v>101</v>
      </c>
      <c r="AL1229">
        <v>107</v>
      </c>
      <c r="AM1229">
        <v>66</v>
      </c>
      <c r="AN1229">
        <v>109</v>
      </c>
      <c r="AO1229">
        <v>5</v>
      </c>
      <c r="AP1229">
        <v>2</v>
      </c>
      <c r="AQ1229">
        <v>4</v>
      </c>
      <c r="AT1229">
        <v>6</v>
      </c>
      <c r="AX1229">
        <v>17</v>
      </c>
      <c r="AY1229">
        <v>1025</v>
      </c>
      <c r="AZ1229">
        <v>1.4999999999999999E-2</v>
      </c>
      <c r="BA1229">
        <v>1.7000000000000001E-2</v>
      </c>
      <c r="BC1229">
        <v>0.2</v>
      </c>
      <c r="BD1229">
        <v>10.3</v>
      </c>
      <c r="BE1229">
        <v>1.8</v>
      </c>
      <c r="BF1229">
        <v>105.8</v>
      </c>
      <c r="BG1229" t="s">
        <v>153</v>
      </c>
      <c r="BH1229" t="s">
        <v>154</v>
      </c>
      <c r="BI1229" t="s">
        <v>277</v>
      </c>
      <c r="BJ1229" t="s">
        <v>167</v>
      </c>
      <c r="BK1229">
        <v>11</v>
      </c>
    </row>
    <row r="1230" spans="1:63" ht="18.75" hidden="1" x14ac:dyDescent="0.25">
      <c r="A1230">
        <v>2021</v>
      </c>
      <c r="B1230">
        <v>3</v>
      </c>
      <c r="C1230" s="289">
        <v>44272</v>
      </c>
      <c r="D1230">
        <v>18</v>
      </c>
      <c r="E1230">
        <v>50</v>
      </c>
      <c r="F1230">
        <v>4</v>
      </c>
      <c r="G1230" t="s">
        <v>278</v>
      </c>
      <c r="H1230" t="s">
        <v>279</v>
      </c>
      <c r="I1230" t="s">
        <v>165</v>
      </c>
      <c r="J1230">
        <v>2</v>
      </c>
      <c r="K1230">
        <v>3</v>
      </c>
      <c r="L1230">
        <v>54</v>
      </c>
      <c r="M1230">
        <v>51.57</v>
      </c>
      <c r="N1230">
        <v>56.43</v>
      </c>
      <c r="S1230">
        <v>56</v>
      </c>
      <c r="U1230">
        <v>110</v>
      </c>
      <c r="V1230">
        <v>60</v>
      </c>
      <c r="W1230">
        <v>54</v>
      </c>
      <c r="X1230">
        <v>53</v>
      </c>
      <c r="Y1230">
        <v>53</v>
      </c>
      <c r="Z1230">
        <v>55</v>
      </c>
      <c r="AA1230">
        <v>107</v>
      </c>
      <c r="AB1230">
        <v>109</v>
      </c>
      <c r="AJ1230">
        <v>55.2</v>
      </c>
      <c r="AK1230">
        <v>101</v>
      </c>
      <c r="AL1230">
        <v>107</v>
      </c>
      <c r="AM1230">
        <v>66</v>
      </c>
      <c r="AN1230">
        <v>109</v>
      </c>
      <c r="AO1230">
        <v>5</v>
      </c>
      <c r="AP1230">
        <v>4</v>
      </c>
      <c r="AQ1230">
        <v>8</v>
      </c>
      <c r="AT1230">
        <v>5</v>
      </c>
      <c r="AX1230">
        <v>22</v>
      </c>
      <c r="AY1230">
        <v>1030</v>
      </c>
      <c r="AZ1230">
        <v>1.4999999999999999E-2</v>
      </c>
      <c r="BA1230">
        <v>2.1000000000000001E-2</v>
      </c>
      <c r="BC1230">
        <v>0.4</v>
      </c>
      <c r="BD1230">
        <v>19.100000000000001</v>
      </c>
      <c r="BE1230">
        <v>1.2</v>
      </c>
      <c r="BF1230">
        <v>56.9</v>
      </c>
      <c r="BG1230" t="s">
        <v>153</v>
      </c>
      <c r="BH1230" t="s">
        <v>154</v>
      </c>
      <c r="BI1230" t="s">
        <v>280</v>
      </c>
      <c r="BJ1230" t="s">
        <v>167</v>
      </c>
      <c r="BK1230">
        <v>11</v>
      </c>
    </row>
    <row r="1231" spans="1:63" ht="18.75" hidden="1" x14ac:dyDescent="0.25">
      <c r="A1231">
        <v>2021</v>
      </c>
      <c r="B1231">
        <v>3</v>
      </c>
      <c r="C1231" s="289">
        <v>44272</v>
      </c>
      <c r="D1231">
        <v>47</v>
      </c>
      <c r="E1231">
        <v>122</v>
      </c>
      <c r="F1231">
        <v>4</v>
      </c>
      <c r="G1231" t="s">
        <v>163</v>
      </c>
      <c r="H1231" t="s">
        <v>164</v>
      </c>
      <c r="I1231" t="s">
        <v>165</v>
      </c>
      <c r="J1231">
        <v>2</v>
      </c>
      <c r="K1231">
        <v>1</v>
      </c>
      <c r="L1231">
        <v>280</v>
      </c>
      <c r="M1231">
        <v>267.39999999999998</v>
      </c>
      <c r="N1231">
        <v>292.60000000000002</v>
      </c>
      <c r="O1231">
        <v>293</v>
      </c>
      <c r="P1231">
        <v>290</v>
      </c>
      <c r="T1231">
        <v>94</v>
      </c>
      <c r="AJ1231">
        <v>291.5</v>
      </c>
      <c r="AK1231">
        <v>63</v>
      </c>
      <c r="AL1231">
        <v>115</v>
      </c>
      <c r="AM1231">
        <v>77</v>
      </c>
      <c r="AN1231">
        <v>94</v>
      </c>
      <c r="AO1231">
        <v>6</v>
      </c>
      <c r="AQ1231">
        <v>1</v>
      </c>
      <c r="AX1231">
        <v>7</v>
      </c>
      <c r="AY1231">
        <v>1207</v>
      </c>
      <c r="AZ1231">
        <v>1.4999999999999999E-2</v>
      </c>
      <c r="BA1231">
        <v>6.0000000000000001E-3</v>
      </c>
      <c r="BB1231">
        <v>1</v>
      </c>
      <c r="BC1231">
        <v>0</v>
      </c>
      <c r="BD1231">
        <v>4.3</v>
      </c>
      <c r="BE1231">
        <v>2</v>
      </c>
      <c r="BF1231">
        <v>351.8</v>
      </c>
      <c r="BG1231" t="s">
        <v>153</v>
      </c>
      <c r="BH1231" t="s">
        <v>154</v>
      </c>
      <c r="BI1231" t="s">
        <v>166</v>
      </c>
      <c r="BJ1231" t="s">
        <v>167</v>
      </c>
      <c r="BK1231">
        <v>11</v>
      </c>
    </row>
    <row r="1232" spans="1:63" ht="18.75" hidden="1" x14ac:dyDescent="0.25">
      <c r="A1232">
        <v>2021</v>
      </c>
      <c r="B1232">
        <v>3</v>
      </c>
      <c r="C1232" s="289">
        <v>44272</v>
      </c>
      <c r="D1232">
        <v>236</v>
      </c>
      <c r="E1232">
        <v>160</v>
      </c>
      <c r="F1232">
        <v>5</v>
      </c>
      <c r="G1232" t="s">
        <v>265</v>
      </c>
      <c r="H1232" t="s">
        <v>266</v>
      </c>
      <c r="I1232" t="s">
        <v>144</v>
      </c>
      <c r="J1232">
        <v>2</v>
      </c>
      <c r="K1232">
        <v>1</v>
      </c>
      <c r="L1232">
        <v>200</v>
      </c>
      <c r="M1232">
        <v>186</v>
      </c>
      <c r="N1232">
        <v>214</v>
      </c>
      <c r="O1232">
        <v>183</v>
      </c>
      <c r="P1232">
        <v>200</v>
      </c>
      <c r="Q1232">
        <v>193</v>
      </c>
      <c r="R1232">
        <v>196</v>
      </c>
      <c r="S1232">
        <v>202</v>
      </c>
      <c r="T1232">
        <v>88</v>
      </c>
      <c r="U1232">
        <v>81</v>
      </c>
      <c r="V1232">
        <v>208</v>
      </c>
      <c r="W1232">
        <v>188</v>
      </c>
      <c r="X1232">
        <v>198</v>
      </c>
      <c r="Y1232">
        <v>201</v>
      </c>
      <c r="Z1232">
        <v>192</v>
      </c>
      <c r="AA1232">
        <v>90</v>
      </c>
      <c r="AB1232">
        <v>88</v>
      </c>
      <c r="AJ1232">
        <v>196.1</v>
      </c>
      <c r="AK1232">
        <v>76</v>
      </c>
      <c r="AL1232">
        <v>95</v>
      </c>
      <c r="AM1232">
        <v>83</v>
      </c>
      <c r="AN1232">
        <v>87</v>
      </c>
      <c r="AO1232">
        <v>10</v>
      </c>
      <c r="AP1232">
        <v>2</v>
      </c>
      <c r="AQ1232">
        <v>5</v>
      </c>
      <c r="AX1232">
        <v>17</v>
      </c>
      <c r="AY1232">
        <v>2051</v>
      </c>
      <c r="AZ1232">
        <v>1.4999999999999999E-2</v>
      </c>
      <c r="BA1232">
        <v>8.0000000000000002E-3</v>
      </c>
      <c r="BB1232">
        <v>1</v>
      </c>
      <c r="BC1232">
        <v>0.1</v>
      </c>
      <c r="BD1232">
        <v>10.3</v>
      </c>
      <c r="BE1232">
        <v>3.3</v>
      </c>
      <c r="BF1232">
        <v>402.2</v>
      </c>
      <c r="BG1232" t="s">
        <v>267</v>
      </c>
      <c r="BH1232" t="s">
        <v>267</v>
      </c>
      <c r="BK1232">
        <v>11</v>
      </c>
    </row>
    <row r="1233" spans="1:63" ht="18.75" hidden="1" x14ac:dyDescent="0.25">
      <c r="A1233">
        <v>2021</v>
      </c>
      <c r="B1233">
        <v>3</v>
      </c>
      <c r="C1233" s="289">
        <v>44272</v>
      </c>
      <c r="D1233">
        <v>423</v>
      </c>
      <c r="E1233">
        <v>669</v>
      </c>
      <c r="F1233">
        <v>6</v>
      </c>
      <c r="G1233" t="s">
        <v>412</v>
      </c>
      <c r="H1233" t="s">
        <v>413</v>
      </c>
      <c r="I1233" t="s">
        <v>144</v>
      </c>
      <c r="J1233">
        <v>2</v>
      </c>
      <c r="K1233">
        <v>2</v>
      </c>
      <c r="L1233">
        <v>954</v>
      </c>
      <c r="M1233">
        <v>897.71400000000006</v>
      </c>
      <c r="N1233">
        <v>1021.734</v>
      </c>
      <c r="O1233">
        <v>1060</v>
      </c>
      <c r="P1233">
        <v>1014</v>
      </c>
      <c r="Q1233">
        <v>992</v>
      </c>
      <c r="R1233">
        <v>1041</v>
      </c>
      <c r="S1233">
        <v>996</v>
      </c>
      <c r="T1233">
        <v>181</v>
      </c>
      <c r="U1233">
        <v>175</v>
      </c>
      <c r="V1233">
        <v>949</v>
      </c>
      <c r="W1233">
        <v>911</v>
      </c>
      <c r="Y1233">
        <v>953</v>
      </c>
      <c r="Z1233">
        <v>900</v>
      </c>
      <c r="AA1233">
        <v>197</v>
      </c>
      <c r="AB1233">
        <v>197</v>
      </c>
      <c r="AJ1233">
        <v>979.6</v>
      </c>
      <c r="AK1233">
        <v>40</v>
      </c>
      <c r="AL1233">
        <v>180</v>
      </c>
      <c r="AM1233">
        <v>38</v>
      </c>
      <c r="AN1233">
        <v>188</v>
      </c>
      <c r="AO1233">
        <v>10</v>
      </c>
      <c r="AP1233">
        <v>12</v>
      </c>
      <c r="AQ1233">
        <v>10</v>
      </c>
      <c r="AR1233">
        <v>2</v>
      </c>
      <c r="AS1233">
        <v>4</v>
      </c>
      <c r="AX1233">
        <v>38</v>
      </c>
      <c r="AY1233">
        <v>620</v>
      </c>
      <c r="AZ1233">
        <v>1.4999999999999999E-2</v>
      </c>
      <c r="BA1233">
        <v>6.0999999999999999E-2</v>
      </c>
      <c r="BC1233">
        <v>0</v>
      </c>
      <c r="BD1233">
        <v>0.7</v>
      </c>
      <c r="BE1233">
        <v>37.200000000000003</v>
      </c>
      <c r="BF1233">
        <v>607.4</v>
      </c>
      <c r="BG1233" t="s">
        <v>153</v>
      </c>
      <c r="BH1233" t="s">
        <v>154</v>
      </c>
      <c r="BI1233" t="s">
        <v>414</v>
      </c>
      <c r="BJ1233" t="s">
        <v>156</v>
      </c>
      <c r="BK1233">
        <v>11</v>
      </c>
    </row>
    <row r="1234" spans="1:63" ht="18.75" x14ac:dyDescent="0.25">
      <c r="A1234">
        <v>2021</v>
      </c>
      <c r="B1234">
        <v>3</v>
      </c>
      <c r="C1234" s="289">
        <v>44272</v>
      </c>
      <c r="D1234">
        <v>10</v>
      </c>
      <c r="E1234">
        <v>24</v>
      </c>
      <c r="F1234">
        <v>7</v>
      </c>
      <c r="G1234" t="s">
        <v>352</v>
      </c>
      <c r="H1234" t="s">
        <v>353</v>
      </c>
      <c r="I1234" t="s">
        <v>144</v>
      </c>
      <c r="J1234">
        <v>4</v>
      </c>
      <c r="K1234">
        <v>2</v>
      </c>
      <c r="L1234">
        <v>166</v>
      </c>
      <c r="M1234">
        <v>154.38</v>
      </c>
      <c r="N1234">
        <v>177.62</v>
      </c>
      <c r="O1234">
        <v>163</v>
      </c>
      <c r="P1234">
        <v>159</v>
      </c>
      <c r="Q1234">
        <v>163</v>
      </c>
      <c r="R1234">
        <v>157</v>
      </c>
      <c r="S1234">
        <v>183</v>
      </c>
      <c r="T1234">
        <v>102</v>
      </c>
      <c r="U1234">
        <v>98</v>
      </c>
      <c r="V1234">
        <v>168</v>
      </c>
      <c r="W1234">
        <v>165</v>
      </c>
      <c r="X1234">
        <v>177</v>
      </c>
      <c r="AA1234">
        <v>102</v>
      </c>
      <c r="AB1234">
        <v>102</v>
      </c>
      <c r="AJ1234">
        <v>166.9</v>
      </c>
      <c r="AK1234">
        <v>145</v>
      </c>
      <c r="AL1234">
        <v>99</v>
      </c>
      <c r="AM1234">
        <v>143</v>
      </c>
      <c r="AN1234">
        <v>101</v>
      </c>
      <c r="AO1234">
        <v>8</v>
      </c>
      <c r="AP1234">
        <v>2</v>
      </c>
      <c r="AQ1234">
        <v>6</v>
      </c>
      <c r="AX1234">
        <v>16</v>
      </c>
      <c r="AY1234">
        <v>2248</v>
      </c>
      <c r="AZ1234">
        <v>1.4999999999999999E-2</v>
      </c>
      <c r="BA1234">
        <v>7.0000000000000001E-3</v>
      </c>
      <c r="BB1234">
        <v>1</v>
      </c>
      <c r="BC1234">
        <v>0.1</v>
      </c>
      <c r="BD1234">
        <v>13.5</v>
      </c>
      <c r="BE1234">
        <v>2.7</v>
      </c>
      <c r="BF1234">
        <v>375.2</v>
      </c>
      <c r="BG1234" t="s">
        <v>148</v>
      </c>
      <c r="BH1234" t="s">
        <v>149</v>
      </c>
      <c r="BI1234" t="s">
        <v>354</v>
      </c>
      <c r="BJ1234" t="s">
        <v>208</v>
      </c>
      <c r="BK1234">
        <v>11</v>
      </c>
    </row>
    <row r="1235" spans="1:63" ht="18.75" x14ac:dyDescent="0.25">
      <c r="A1235">
        <v>2021</v>
      </c>
      <c r="B1235">
        <v>3</v>
      </c>
      <c r="C1235" s="289">
        <v>44272</v>
      </c>
      <c r="D1235">
        <v>10</v>
      </c>
      <c r="E1235">
        <v>25</v>
      </c>
      <c r="F1235">
        <v>7</v>
      </c>
      <c r="G1235" t="s">
        <v>355</v>
      </c>
      <c r="H1235" t="s">
        <v>356</v>
      </c>
      <c r="I1235" t="s">
        <v>144</v>
      </c>
      <c r="J1235">
        <v>4</v>
      </c>
      <c r="K1235">
        <v>2</v>
      </c>
      <c r="L1235">
        <v>162</v>
      </c>
      <c r="M1235">
        <v>150.66</v>
      </c>
      <c r="N1235">
        <v>173.34</v>
      </c>
      <c r="O1235">
        <v>170</v>
      </c>
      <c r="P1235">
        <v>168</v>
      </c>
      <c r="Q1235">
        <v>172</v>
      </c>
      <c r="R1235">
        <v>170</v>
      </c>
      <c r="S1235">
        <v>185</v>
      </c>
      <c r="T1235">
        <v>102</v>
      </c>
      <c r="U1235">
        <v>98</v>
      </c>
      <c r="V1235">
        <v>175</v>
      </c>
      <c r="W1235">
        <v>164</v>
      </c>
      <c r="X1235">
        <v>172</v>
      </c>
      <c r="AA1235">
        <v>102</v>
      </c>
      <c r="AB1235">
        <v>102</v>
      </c>
      <c r="AJ1235">
        <v>172</v>
      </c>
      <c r="AK1235">
        <v>145</v>
      </c>
      <c r="AL1235">
        <v>99</v>
      </c>
      <c r="AM1235">
        <v>143</v>
      </c>
      <c r="AN1235">
        <v>101</v>
      </c>
      <c r="AO1235">
        <v>8</v>
      </c>
      <c r="AP1235">
        <v>1</v>
      </c>
      <c r="AQ1235">
        <v>5</v>
      </c>
      <c r="AX1235">
        <v>14</v>
      </c>
      <c r="AY1235">
        <v>2246</v>
      </c>
      <c r="AZ1235">
        <v>1.4999999999999999E-2</v>
      </c>
      <c r="BA1235">
        <v>6.0000000000000001E-3</v>
      </c>
      <c r="BB1235">
        <v>1</v>
      </c>
      <c r="BC1235">
        <v>0.1</v>
      </c>
      <c r="BD1235">
        <v>13.9</v>
      </c>
      <c r="BE1235">
        <v>2.4</v>
      </c>
      <c r="BF1235">
        <v>386.3</v>
      </c>
      <c r="BG1235" t="s">
        <v>148</v>
      </c>
      <c r="BH1235" t="s">
        <v>149</v>
      </c>
      <c r="BI1235" t="s">
        <v>357</v>
      </c>
      <c r="BJ1235" t="s">
        <v>208</v>
      </c>
      <c r="BK1235">
        <v>11</v>
      </c>
    </row>
    <row r="1236" spans="1:63" ht="18.75" hidden="1" x14ac:dyDescent="0.25">
      <c r="A1236">
        <v>2021</v>
      </c>
      <c r="B1236">
        <v>3</v>
      </c>
      <c r="C1236" s="289">
        <v>44272</v>
      </c>
      <c r="D1236">
        <v>143</v>
      </c>
      <c r="E1236">
        <v>281</v>
      </c>
      <c r="F1236">
        <v>7</v>
      </c>
      <c r="G1236" t="s">
        <v>263</v>
      </c>
      <c r="H1236" t="s">
        <v>264</v>
      </c>
      <c r="I1236" t="s">
        <v>144</v>
      </c>
      <c r="J1236">
        <v>4</v>
      </c>
      <c r="K1236">
        <v>2</v>
      </c>
      <c r="L1236">
        <v>285</v>
      </c>
      <c r="M1236">
        <v>265.05</v>
      </c>
      <c r="N1236">
        <v>304.95</v>
      </c>
      <c r="Y1236">
        <v>278</v>
      </c>
      <c r="Z1236">
        <v>286</v>
      </c>
      <c r="AB1236">
        <v>114</v>
      </c>
      <c r="AJ1236">
        <v>282</v>
      </c>
      <c r="AK1236">
        <v>120</v>
      </c>
      <c r="AL1236">
        <v>120</v>
      </c>
      <c r="AM1236">
        <v>126</v>
      </c>
      <c r="AN1236">
        <v>114</v>
      </c>
      <c r="AO1236">
        <v>4</v>
      </c>
      <c r="AP1236">
        <v>3</v>
      </c>
      <c r="AQ1236">
        <v>2</v>
      </c>
      <c r="AX1236">
        <v>9</v>
      </c>
      <c r="AY1236">
        <v>289</v>
      </c>
      <c r="AZ1236">
        <v>1.4999999999999999E-2</v>
      </c>
      <c r="BA1236">
        <v>3.1E-2</v>
      </c>
      <c r="BC1236">
        <v>0</v>
      </c>
      <c r="BD1236">
        <v>1</v>
      </c>
      <c r="BE1236">
        <v>2.5</v>
      </c>
      <c r="BF1236">
        <v>81.5</v>
      </c>
      <c r="BG1236" t="s">
        <v>145</v>
      </c>
      <c r="BK1236">
        <v>11</v>
      </c>
    </row>
    <row r="1237" spans="1:63" ht="18.75" hidden="1" x14ac:dyDescent="0.25">
      <c r="A1237">
        <v>2021</v>
      </c>
      <c r="B1237">
        <v>3</v>
      </c>
      <c r="C1237" s="289">
        <v>44272</v>
      </c>
      <c r="D1237">
        <v>422</v>
      </c>
      <c r="E1237">
        <v>668</v>
      </c>
      <c r="F1237">
        <v>8</v>
      </c>
      <c r="G1237" t="s">
        <v>415</v>
      </c>
      <c r="H1237" t="s">
        <v>416</v>
      </c>
      <c r="I1237" t="s">
        <v>144</v>
      </c>
      <c r="J1237">
        <v>2</v>
      </c>
      <c r="K1237">
        <v>1</v>
      </c>
      <c r="L1237">
        <v>103</v>
      </c>
      <c r="M1237">
        <v>96.923000000000002</v>
      </c>
      <c r="N1237">
        <v>110.313</v>
      </c>
      <c r="O1237">
        <v>110</v>
      </c>
      <c r="P1237">
        <v>106</v>
      </c>
      <c r="Q1237">
        <v>109</v>
      </c>
      <c r="R1237">
        <v>103</v>
      </c>
      <c r="S1237">
        <v>105</v>
      </c>
      <c r="T1237">
        <v>101</v>
      </c>
      <c r="U1237">
        <v>100</v>
      </c>
      <c r="V1237">
        <v>108</v>
      </c>
      <c r="W1237">
        <v>104</v>
      </c>
      <c r="X1237">
        <v>108</v>
      </c>
      <c r="Y1237">
        <v>105</v>
      </c>
      <c r="Z1237">
        <v>106</v>
      </c>
      <c r="AA1237">
        <v>107</v>
      </c>
      <c r="AB1237">
        <v>104</v>
      </c>
      <c r="AJ1237">
        <v>106.4</v>
      </c>
      <c r="AK1237">
        <v>103</v>
      </c>
      <c r="AL1237">
        <v>70</v>
      </c>
      <c r="AM1237">
        <v>70</v>
      </c>
      <c r="AN1237">
        <v>103</v>
      </c>
      <c r="AO1237">
        <v>4</v>
      </c>
      <c r="AP1237">
        <v>4</v>
      </c>
      <c r="AQ1237">
        <v>6</v>
      </c>
      <c r="AX1237">
        <v>14</v>
      </c>
      <c r="AY1237">
        <v>3654</v>
      </c>
      <c r="AZ1237">
        <v>1.4999999999999999E-2</v>
      </c>
      <c r="BA1237">
        <v>4.0000000000000001E-3</v>
      </c>
      <c r="BB1237">
        <v>1</v>
      </c>
      <c r="BC1237">
        <v>0.1</v>
      </c>
      <c r="BD1237">
        <v>35.5</v>
      </c>
      <c r="BE1237">
        <v>1.5</v>
      </c>
      <c r="BF1237">
        <v>388.8</v>
      </c>
      <c r="BG1237" t="s">
        <v>153</v>
      </c>
      <c r="BH1237" t="s">
        <v>154</v>
      </c>
      <c r="BI1237" t="s">
        <v>417</v>
      </c>
      <c r="BJ1237" t="s">
        <v>156</v>
      </c>
      <c r="BK1237">
        <v>11</v>
      </c>
    </row>
    <row r="1238" spans="1:63" ht="18.75" hidden="1" x14ac:dyDescent="0.25">
      <c r="A1238">
        <v>2021</v>
      </c>
      <c r="B1238">
        <v>3</v>
      </c>
      <c r="C1238" s="289">
        <v>44272</v>
      </c>
      <c r="D1238">
        <v>56</v>
      </c>
      <c r="E1238">
        <v>134</v>
      </c>
      <c r="F1238">
        <v>25</v>
      </c>
      <c r="G1238" t="s">
        <v>430</v>
      </c>
      <c r="H1238" t="s">
        <v>431</v>
      </c>
      <c r="I1238" t="s">
        <v>183</v>
      </c>
      <c r="J1238">
        <v>12</v>
      </c>
      <c r="K1238">
        <v>1</v>
      </c>
      <c r="L1238">
        <v>9.9145833329999995</v>
      </c>
      <c r="M1238">
        <v>9.2205624999999998</v>
      </c>
      <c r="N1238">
        <v>10.60860417</v>
      </c>
      <c r="O1238">
        <v>12</v>
      </c>
      <c r="P1238">
        <v>11</v>
      </c>
      <c r="Q1238">
        <v>10</v>
      </c>
      <c r="R1238">
        <v>10</v>
      </c>
      <c r="S1238">
        <v>11</v>
      </c>
      <c r="T1238">
        <v>113</v>
      </c>
      <c r="U1238">
        <v>106</v>
      </c>
      <c r="V1238">
        <v>11</v>
      </c>
      <c r="W1238">
        <v>10</v>
      </c>
      <c r="X1238">
        <v>11</v>
      </c>
      <c r="Y1238">
        <v>11</v>
      </c>
      <c r="Z1238">
        <v>11</v>
      </c>
      <c r="AA1238">
        <v>103</v>
      </c>
      <c r="AB1238">
        <v>100</v>
      </c>
      <c r="AJ1238">
        <v>10.6</v>
      </c>
      <c r="AK1238">
        <v>429</v>
      </c>
      <c r="AL1238">
        <v>101</v>
      </c>
      <c r="AM1238">
        <v>409</v>
      </c>
      <c r="AN1238">
        <v>106</v>
      </c>
      <c r="AO1238">
        <v>14</v>
      </c>
      <c r="AP1238">
        <v>16</v>
      </c>
      <c r="AQ1238">
        <v>10</v>
      </c>
      <c r="AX1238">
        <v>40</v>
      </c>
      <c r="AY1238">
        <v>4840</v>
      </c>
      <c r="AZ1238">
        <v>0.02</v>
      </c>
      <c r="BA1238">
        <v>8.0000000000000002E-3</v>
      </c>
      <c r="BB1238">
        <v>1</v>
      </c>
      <c r="BC1238">
        <v>4</v>
      </c>
      <c r="BD1238">
        <v>488.2</v>
      </c>
      <c r="BE1238">
        <v>0.4</v>
      </c>
      <c r="BF1238">
        <v>51.3</v>
      </c>
      <c r="BG1238" t="s">
        <v>432</v>
      </c>
      <c r="BH1238" t="s">
        <v>433</v>
      </c>
      <c r="BK1238">
        <v>11</v>
      </c>
    </row>
    <row r="1239" spans="1:63" ht="18.75" x14ac:dyDescent="0.25">
      <c r="A1239">
        <v>2021</v>
      </c>
      <c r="B1239">
        <v>3</v>
      </c>
      <c r="C1239" s="289">
        <v>44272</v>
      </c>
      <c r="D1239">
        <v>159</v>
      </c>
      <c r="E1239">
        <v>299</v>
      </c>
      <c r="F1239">
        <v>28</v>
      </c>
      <c r="G1239" t="s">
        <v>181</v>
      </c>
      <c r="H1239" t="s">
        <v>182</v>
      </c>
      <c r="I1239" t="s">
        <v>183</v>
      </c>
      <c r="J1239">
        <v>3</v>
      </c>
      <c r="K1239">
        <v>2</v>
      </c>
      <c r="L1239">
        <v>115</v>
      </c>
      <c r="M1239">
        <v>106.95</v>
      </c>
      <c r="N1239">
        <v>123.05</v>
      </c>
      <c r="O1239">
        <v>108</v>
      </c>
      <c r="P1239">
        <v>106</v>
      </c>
      <c r="Q1239">
        <v>113</v>
      </c>
      <c r="R1239">
        <v>111</v>
      </c>
      <c r="S1239">
        <v>109</v>
      </c>
      <c r="T1239">
        <v>104</v>
      </c>
      <c r="U1239">
        <v>103</v>
      </c>
      <c r="V1239">
        <v>118</v>
      </c>
      <c r="W1239">
        <v>126</v>
      </c>
      <c r="X1239">
        <v>115</v>
      </c>
      <c r="Y1239">
        <v>112</v>
      </c>
      <c r="Z1239">
        <v>110</v>
      </c>
      <c r="AB1239">
        <v>103</v>
      </c>
      <c r="AJ1239">
        <v>112.8</v>
      </c>
      <c r="AK1239">
        <v>70</v>
      </c>
      <c r="AL1239">
        <v>154</v>
      </c>
      <c r="AM1239">
        <v>105</v>
      </c>
      <c r="AN1239">
        <v>103</v>
      </c>
      <c r="AO1239">
        <v>5</v>
      </c>
      <c r="AP1239">
        <v>3</v>
      </c>
      <c r="AQ1239">
        <v>7</v>
      </c>
      <c r="AS1239">
        <v>1</v>
      </c>
      <c r="AX1239">
        <v>16</v>
      </c>
      <c r="AY1239">
        <v>1984</v>
      </c>
      <c r="AZ1239">
        <v>0.02</v>
      </c>
      <c r="BA1239">
        <v>8.0000000000000002E-3</v>
      </c>
      <c r="BB1239">
        <v>1</v>
      </c>
      <c r="BC1239">
        <v>0.1</v>
      </c>
      <c r="BD1239">
        <v>17.3</v>
      </c>
      <c r="BE1239">
        <v>1.8</v>
      </c>
      <c r="BF1239">
        <v>223.8</v>
      </c>
      <c r="BG1239" t="s">
        <v>148</v>
      </c>
      <c r="BH1239" t="s">
        <v>184</v>
      </c>
      <c r="BK1239">
        <v>11</v>
      </c>
    </row>
    <row r="1240" spans="1:63" ht="18.75" hidden="1" x14ac:dyDescent="0.25">
      <c r="A1240">
        <v>2021</v>
      </c>
      <c r="B1240">
        <v>3</v>
      </c>
      <c r="C1240" s="289">
        <v>44272</v>
      </c>
      <c r="D1240">
        <v>123</v>
      </c>
      <c r="E1240">
        <v>645</v>
      </c>
      <c r="F1240">
        <v>30</v>
      </c>
      <c r="G1240" t="s">
        <v>226</v>
      </c>
      <c r="H1240" t="s">
        <v>227</v>
      </c>
      <c r="I1240" t="s">
        <v>228</v>
      </c>
      <c r="J1240">
        <v>4</v>
      </c>
      <c r="K1240">
        <v>1</v>
      </c>
      <c r="L1240">
        <v>133</v>
      </c>
      <c r="M1240">
        <v>123.69</v>
      </c>
      <c r="N1240">
        <v>142.31</v>
      </c>
      <c r="O1240">
        <v>142</v>
      </c>
      <c r="P1240">
        <v>135</v>
      </c>
      <c r="Q1240">
        <v>155</v>
      </c>
      <c r="R1240">
        <v>133</v>
      </c>
      <c r="S1240">
        <v>129</v>
      </c>
      <c r="T1240">
        <v>165</v>
      </c>
      <c r="U1240">
        <v>165</v>
      </c>
      <c r="V1240">
        <v>128</v>
      </c>
      <c r="W1240">
        <v>132</v>
      </c>
      <c r="X1240">
        <v>139</v>
      </c>
      <c r="Y1240">
        <v>128</v>
      </c>
      <c r="Z1240">
        <v>134</v>
      </c>
      <c r="AA1240">
        <v>205</v>
      </c>
      <c r="AB1240">
        <v>205</v>
      </c>
      <c r="AJ1240">
        <v>135.5</v>
      </c>
      <c r="AK1240">
        <v>80</v>
      </c>
      <c r="AL1240">
        <v>180</v>
      </c>
      <c r="AM1240">
        <v>78</v>
      </c>
      <c r="AN1240">
        <v>185</v>
      </c>
      <c r="AO1240">
        <v>10</v>
      </c>
      <c r="AP1240">
        <v>2</v>
      </c>
      <c r="AQ1240">
        <v>5</v>
      </c>
      <c r="AX1240">
        <v>17</v>
      </c>
      <c r="AY1240">
        <v>1317</v>
      </c>
      <c r="AZ1240">
        <v>0.02</v>
      </c>
      <c r="BA1240">
        <v>1.2999999999999999E-2</v>
      </c>
      <c r="BB1240">
        <v>1</v>
      </c>
      <c r="BC1240">
        <v>0.1</v>
      </c>
      <c r="BD1240">
        <v>9.9</v>
      </c>
      <c r="BE1240">
        <v>2.2999999999999998</v>
      </c>
      <c r="BF1240">
        <v>178.5</v>
      </c>
      <c r="BG1240" t="s">
        <v>229</v>
      </c>
      <c r="BH1240" t="s">
        <v>229</v>
      </c>
      <c r="BK1240">
        <v>11</v>
      </c>
    </row>
    <row r="1241" spans="1:63" ht="18.75" x14ac:dyDescent="0.25">
      <c r="A1241">
        <v>2021</v>
      </c>
      <c r="B1241">
        <v>3</v>
      </c>
      <c r="C1241" s="289">
        <v>44272</v>
      </c>
      <c r="D1241">
        <v>334</v>
      </c>
      <c r="E1241">
        <v>254</v>
      </c>
      <c r="F1241">
        <v>49</v>
      </c>
      <c r="G1241" t="s">
        <v>189</v>
      </c>
      <c r="H1241" t="s">
        <v>190</v>
      </c>
      <c r="I1241" t="s">
        <v>191</v>
      </c>
      <c r="J1241">
        <v>4</v>
      </c>
      <c r="K1241">
        <v>2</v>
      </c>
      <c r="L1241">
        <v>203</v>
      </c>
      <c r="M1241">
        <v>188.79</v>
      </c>
      <c r="N1241">
        <v>217.21</v>
      </c>
      <c r="O1241">
        <v>213</v>
      </c>
      <c r="P1241">
        <v>210</v>
      </c>
      <c r="Q1241">
        <v>206</v>
      </c>
      <c r="R1241">
        <v>217</v>
      </c>
      <c r="S1241">
        <v>203</v>
      </c>
      <c r="T1241">
        <v>132</v>
      </c>
      <c r="U1241">
        <v>135</v>
      </c>
      <c r="W1241">
        <v>196</v>
      </c>
      <c r="X1241">
        <v>208</v>
      </c>
      <c r="Y1241">
        <v>214</v>
      </c>
      <c r="AB1241">
        <v>142</v>
      </c>
      <c r="AJ1241">
        <v>208.4</v>
      </c>
      <c r="AK1241">
        <v>88</v>
      </c>
      <c r="AL1241">
        <v>164</v>
      </c>
      <c r="AM1241">
        <v>106</v>
      </c>
      <c r="AN1241">
        <v>136</v>
      </c>
      <c r="AO1241">
        <v>9</v>
      </c>
      <c r="AP1241">
        <v>6</v>
      </c>
      <c r="AQ1241">
        <v>10</v>
      </c>
      <c r="AX1241">
        <v>25</v>
      </c>
      <c r="AY1241">
        <v>385</v>
      </c>
      <c r="AZ1241">
        <v>0.02</v>
      </c>
      <c r="BA1241">
        <v>6.5000000000000002E-2</v>
      </c>
      <c r="BC1241">
        <v>0.1</v>
      </c>
      <c r="BD1241">
        <v>1.9</v>
      </c>
      <c r="BE1241">
        <v>5.2</v>
      </c>
      <c r="BF1241">
        <v>80.2</v>
      </c>
      <c r="BG1241" t="s">
        <v>148</v>
      </c>
      <c r="BH1241" t="s">
        <v>184</v>
      </c>
      <c r="BI1241" t="s">
        <v>192</v>
      </c>
      <c r="BK1241">
        <v>11</v>
      </c>
    </row>
    <row r="1242" spans="1:63" ht="18.75" hidden="1" x14ac:dyDescent="0.25">
      <c r="A1242">
        <v>2021</v>
      </c>
      <c r="B1242">
        <v>3</v>
      </c>
      <c r="C1242" s="289">
        <v>44273</v>
      </c>
      <c r="D1242">
        <v>421</v>
      </c>
      <c r="E1242">
        <v>667</v>
      </c>
      <c r="F1242">
        <v>2</v>
      </c>
      <c r="G1242" t="s">
        <v>404</v>
      </c>
      <c r="H1242" t="s">
        <v>405</v>
      </c>
      <c r="L1242">
        <v>1630.2</v>
      </c>
      <c r="M1242">
        <v>1534.0182</v>
      </c>
      <c r="N1242">
        <v>1745.9441999999999</v>
      </c>
      <c r="O1242">
        <v>1585</v>
      </c>
      <c r="P1242">
        <v>1545</v>
      </c>
      <c r="Q1242">
        <v>1503</v>
      </c>
      <c r="R1242">
        <v>1398</v>
      </c>
      <c r="T1242">
        <v>165</v>
      </c>
      <c r="U1242">
        <v>165</v>
      </c>
      <c r="V1242">
        <v>1456</v>
      </c>
      <c r="W1242">
        <v>1493</v>
      </c>
      <c r="X1242">
        <v>1395</v>
      </c>
      <c r="Y1242">
        <v>1460</v>
      </c>
      <c r="Z1242">
        <v>1514</v>
      </c>
      <c r="AA1242">
        <v>177</v>
      </c>
      <c r="AB1242">
        <v>175</v>
      </c>
      <c r="AJ1242">
        <v>1483.2</v>
      </c>
      <c r="AK1242">
        <v>20</v>
      </c>
      <c r="AM1242">
        <v>21</v>
      </c>
      <c r="AN1242">
        <v>171</v>
      </c>
      <c r="AO1242">
        <v>5</v>
      </c>
      <c r="AP1242">
        <v>4</v>
      </c>
      <c r="AQ1242">
        <v>6</v>
      </c>
      <c r="AX1242">
        <v>14</v>
      </c>
      <c r="AY1242">
        <v>534</v>
      </c>
      <c r="AZ1242">
        <v>1.4999999999999999E-2</v>
      </c>
      <c r="BA1242">
        <v>2.5999999999999999E-2</v>
      </c>
      <c r="BC1242">
        <v>0</v>
      </c>
      <c r="BD1242">
        <v>0.3</v>
      </c>
      <c r="BE1242">
        <v>20.8</v>
      </c>
      <c r="BF1242">
        <v>792</v>
      </c>
      <c r="BJ1242" t="s">
        <v>156</v>
      </c>
      <c r="BK1242">
        <v>11</v>
      </c>
    </row>
    <row r="1243" spans="1:63" ht="18.75" hidden="1" x14ac:dyDescent="0.25">
      <c r="A1243">
        <v>2021</v>
      </c>
      <c r="B1243">
        <v>3</v>
      </c>
      <c r="C1243" s="289">
        <v>44273</v>
      </c>
      <c r="D1243">
        <v>421</v>
      </c>
      <c r="E1243">
        <v>673</v>
      </c>
      <c r="F1243">
        <v>2</v>
      </c>
      <c r="G1243" t="s">
        <v>437</v>
      </c>
      <c r="H1243" t="s">
        <v>438</v>
      </c>
      <c r="L1243">
        <v>123.2</v>
      </c>
      <c r="M1243">
        <v>115.9312</v>
      </c>
      <c r="N1243">
        <v>131.94720000000001</v>
      </c>
      <c r="O1243">
        <v>116</v>
      </c>
      <c r="P1243">
        <v>126</v>
      </c>
      <c r="Q1243">
        <v>120</v>
      </c>
      <c r="R1243">
        <v>110</v>
      </c>
      <c r="T1243">
        <v>165</v>
      </c>
      <c r="U1243">
        <v>165</v>
      </c>
      <c r="V1243">
        <v>122</v>
      </c>
      <c r="W1243">
        <v>118</v>
      </c>
      <c r="X1243">
        <v>112</v>
      </c>
      <c r="Y1243">
        <v>124</v>
      </c>
      <c r="Z1243">
        <v>120</v>
      </c>
      <c r="AA1243">
        <v>177</v>
      </c>
      <c r="AB1243">
        <v>175</v>
      </c>
      <c r="AJ1243">
        <v>118.7</v>
      </c>
      <c r="AK1243">
        <v>20</v>
      </c>
      <c r="AM1243">
        <v>21</v>
      </c>
      <c r="AN1243">
        <v>171</v>
      </c>
      <c r="AO1243">
        <v>4</v>
      </c>
      <c r="AP1243">
        <v>1</v>
      </c>
      <c r="AQ1243">
        <v>7</v>
      </c>
      <c r="AX1243">
        <v>12</v>
      </c>
      <c r="AY1243">
        <v>212</v>
      </c>
      <c r="AZ1243">
        <v>1.4999999999999999E-2</v>
      </c>
      <c r="BA1243">
        <v>5.7000000000000002E-2</v>
      </c>
      <c r="BC1243">
        <v>0.1</v>
      </c>
      <c r="BD1243">
        <v>1.7</v>
      </c>
      <c r="BE1243">
        <v>1.4</v>
      </c>
      <c r="BF1243">
        <v>25.2</v>
      </c>
      <c r="BI1243" t="s">
        <v>439</v>
      </c>
      <c r="BJ1243" t="s">
        <v>156</v>
      </c>
      <c r="BK1243">
        <v>11</v>
      </c>
    </row>
    <row r="1244" spans="1:63" ht="18.75" hidden="1" x14ac:dyDescent="0.25">
      <c r="A1244">
        <v>2021</v>
      </c>
      <c r="B1244">
        <v>3</v>
      </c>
      <c r="C1244" s="289">
        <v>44273</v>
      </c>
      <c r="D1244">
        <v>384</v>
      </c>
      <c r="E1244">
        <v>556</v>
      </c>
      <c r="F1244">
        <v>3</v>
      </c>
      <c r="G1244" t="s">
        <v>175</v>
      </c>
      <c r="H1244" t="s">
        <v>176</v>
      </c>
      <c r="I1244" t="s">
        <v>144</v>
      </c>
      <c r="J1244">
        <v>1</v>
      </c>
      <c r="K1244">
        <v>6</v>
      </c>
      <c r="L1244">
        <v>1066</v>
      </c>
      <c r="M1244">
        <v>1003.106</v>
      </c>
      <c r="N1244">
        <v>1141.6859999999999</v>
      </c>
      <c r="O1244">
        <v>1117</v>
      </c>
      <c r="P1244">
        <v>1102</v>
      </c>
      <c r="Q1244">
        <v>1058</v>
      </c>
      <c r="R1244">
        <v>1135</v>
      </c>
      <c r="T1244">
        <v>177</v>
      </c>
      <c r="U1244">
        <v>180</v>
      </c>
      <c r="V1244">
        <v>1048</v>
      </c>
      <c r="W1244">
        <v>1078</v>
      </c>
      <c r="X1244">
        <v>1050</v>
      </c>
      <c r="Y1244">
        <v>1091</v>
      </c>
      <c r="Z1244">
        <v>1072</v>
      </c>
      <c r="AA1244">
        <v>124</v>
      </c>
      <c r="AB1244">
        <v>126</v>
      </c>
      <c r="AJ1244">
        <v>1083.4000000000001</v>
      </c>
      <c r="AK1244">
        <v>20</v>
      </c>
      <c r="AL1244">
        <v>180</v>
      </c>
      <c r="AM1244">
        <v>24</v>
      </c>
      <c r="AN1244">
        <v>152</v>
      </c>
      <c r="AO1244">
        <v>3</v>
      </c>
      <c r="AP1244">
        <v>2</v>
      </c>
      <c r="AQ1244">
        <v>6</v>
      </c>
      <c r="AS1244">
        <v>3</v>
      </c>
      <c r="AX1244">
        <v>13</v>
      </c>
      <c r="AY1244">
        <v>373</v>
      </c>
      <c r="AZ1244">
        <v>1.4999999999999999E-2</v>
      </c>
      <c r="BA1244">
        <v>3.5000000000000003E-2</v>
      </c>
      <c r="BC1244">
        <v>0</v>
      </c>
      <c r="BD1244">
        <v>0.4</v>
      </c>
      <c r="BE1244">
        <v>14.1</v>
      </c>
      <c r="BF1244">
        <v>404.1</v>
      </c>
      <c r="BG1244" t="s">
        <v>153</v>
      </c>
      <c r="BH1244" t="s">
        <v>154</v>
      </c>
      <c r="BI1244" t="s">
        <v>177</v>
      </c>
      <c r="BK1244">
        <v>11</v>
      </c>
    </row>
    <row r="1245" spans="1:63" ht="18.75" hidden="1" x14ac:dyDescent="0.25">
      <c r="A1245">
        <v>2021</v>
      </c>
      <c r="B1245">
        <v>3</v>
      </c>
      <c r="C1245" s="289">
        <v>44273</v>
      </c>
      <c r="D1245">
        <v>384</v>
      </c>
      <c r="E1245">
        <v>557</v>
      </c>
      <c r="F1245">
        <v>3</v>
      </c>
      <c r="G1245" t="s">
        <v>178</v>
      </c>
      <c r="H1245" t="s">
        <v>179</v>
      </c>
      <c r="I1245" t="s">
        <v>144</v>
      </c>
      <c r="J1245">
        <v>1</v>
      </c>
      <c r="K1245">
        <v>6</v>
      </c>
      <c r="L1245">
        <v>182</v>
      </c>
      <c r="M1245">
        <v>171.262</v>
      </c>
      <c r="N1245">
        <v>194.922</v>
      </c>
      <c r="O1245">
        <v>212</v>
      </c>
      <c r="P1245">
        <v>195</v>
      </c>
      <c r="Q1245">
        <v>187</v>
      </c>
      <c r="R1245">
        <v>215</v>
      </c>
      <c r="T1245">
        <v>177</v>
      </c>
      <c r="U1245">
        <v>180</v>
      </c>
      <c r="V1245">
        <v>175</v>
      </c>
      <c r="W1245">
        <v>190</v>
      </c>
      <c r="X1245">
        <v>188</v>
      </c>
      <c r="Y1245">
        <v>186</v>
      </c>
      <c r="Z1245">
        <v>191</v>
      </c>
      <c r="AA1245">
        <v>124</v>
      </c>
      <c r="AB1245">
        <v>126</v>
      </c>
      <c r="AJ1245">
        <v>193.2</v>
      </c>
      <c r="AK1245">
        <v>20</v>
      </c>
      <c r="AL1245">
        <v>180</v>
      </c>
      <c r="AM1245">
        <v>24</v>
      </c>
      <c r="AN1245">
        <v>152</v>
      </c>
      <c r="AO1245">
        <v>1</v>
      </c>
      <c r="AP1245">
        <v>2</v>
      </c>
      <c r="AQ1245">
        <v>1</v>
      </c>
      <c r="AX1245">
        <v>4</v>
      </c>
      <c r="AY1245">
        <v>148</v>
      </c>
      <c r="AZ1245">
        <v>1.4999999999999999E-2</v>
      </c>
      <c r="BA1245">
        <v>2.7E-2</v>
      </c>
      <c r="BC1245">
        <v>0</v>
      </c>
      <c r="BD1245">
        <v>0.8</v>
      </c>
      <c r="BE1245">
        <v>0.8</v>
      </c>
      <c r="BF1245">
        <v>28.6</v>
      </c>
      <c r="BG1245" t="s">
        <v>153</v>
      </c>
      <c r="BH1245" t="s">
        <v>154</v>
      </c>
      <c r="BI1245" t="s">
        <v>177</v>
      </c>
      <c r="BJ1245" t="s">
        <v>180</v>
      </c>
      <c r="BK1245">
        <v>11</v>
      </c>
    </row>
    <row r="1246" spans="1:63" ht="18.75" hidden="1" x14ac:dyDescent="0.25">
      <c r="A1246">
        <v>2021</v>
      </c>
      <c r="B1246">
        <v>3</v>
      </c>
      <c r="C1246" s="289">
        <v>44273</v>
      </c>
      <c r="D1246">
        <v>18</v>
      </c>
      <c r="E1246">
        <v>49</v>
      </c>
      <c r="F1246">
        <v>4</v>
      </c>
      <c r="G1246" t="s">
        <v>275</v>
      </c>
      <c r="H1246" t="s">
        <v>276</v>
      </c>
      <c r="I1246" t="s">
        <v>165</v>
      </c>
      <c r="J1246">
        <v>2</v>
      </c>
      <c r="K1246">
        <v>3</v>
      </c>
      <c r="L1246">
        <v>100</v>
      </c>
      <c r="M1246">
        <v>95.5</v>
      </c>
      <c r="N1246">
        <v>104.5</v>
      </c>
      <c r="O1246">
        <v>104</v>
      </c>
      <c r="P1246">
        <v>105</v>
      </c>
      <c r="Q1246">
        <v>103</v>
      </c>
      <c r="R1246">
        <v>100</v>
      </c>
      <c r="T1246">
        <v>104</v>
      </c>
      <c r="U1246">
        <v>105</v>
      </c>
      <c r="V1246">
        <v>112</v>
      </c>
      <c r="W1246">
        <v>101</v>
      </c>
      <c r="X1246">
        <v>102</v>
      </c>
      <c r="Y1246">
        <v>101</v>
      </c>
      <c r="Z1246">
        <v>100</v>
      </c>
      <c r="AA1246">
        <v>102</v>
      </c>
      <c r="AB1246">
        <v>100</v>
      </c>
      <c r="AJ1246">
        <v>103.1</v>
      </c>
      <c r="AK1246">
        <v>101</v>
      </c>
      <c r="AL1246">
        <v>107</v>
      </c>
      <c r="AM1246">
        <v>70</v>
      </c>
      <c r="AN1246">
        <v>103</v>
      </c>
      <c r="AO1246">
        <v>12</v>
      </c>
      <c r="AP1246">
        <v>6</v>
      </c>
      <c r="AQ1246">
        <v>4</v>
      </c>
      <c r="AX1246">
        <v>22</v>
      </c>
      <c r="AY1246">
        <v>1702</v>
      </c>
      <c r="AZ1246">
        <v>1.4999999999999999E-2</v>
      </c>
      <c r="BA1246">
        <v>1.2999999999999999E-2</v>
      </c>
      <c r="BB1246">
        <v>1</v>
      </c>
      <c r="BC1246">
        <v>0.2</v>
      </c>
      <c r="BD1246">
        <v>17</v>
      </c>
      <c r="BE1246">
        <v>2.2999999999999998</v>
      </c>
      <c r="BF1246">
        <v>175.5</v>
      </c>
      <c r="BG1246" t="s">
        <v>153</v>
      </c>
      <c r="BH1246" t="s">
        <v>154</v>
      </c>
      <c r="BI1246" t="s">
        <v>277</v>
      </c>
      <c r="BJ1246" t="s">
        <v>167</v>
      </c>
      <c r="BK1246">
        <v>11</v>
      </c>
    </row>
    <row r="1247" spans="1:63" ht="18.75" hidden="1" x14ac:dyDescent="0.25">
      <c r="A1247">
        <v>2021</v>
      </c>
      <c r="B1247">
        <v>3</v>
      </c>
      <c r="C1247" s="289">
        <v>44273</v>
      </c>
      <c r="D1247">
        <v>18</v>
      </c>
      <c r="E1247">
        <v>50</v>
      </c>
      <c r="F1247">
        <v>4</v>
      </c>
      <c r="G1247" t="s">
        <v>278</v>
      </c>
      <c r="H1247" t="s">
        <v>279</v>
      </c>
      <c r="I1247" t="s">
        <v>165</v>
      </c>
      <c r="J1247">
        <v>2</v>
      </c>
      <c r="K1247">
        <v>3</v>
      </c>
      <c r="L1247">
        <v>54</v>
      </c>
      <c r="M1247">
        <v>51.57</v>
      </c>
      <c r="N1247">
        <v>56.43</v>
      </c>
      <c r="O1247">
        <v>56</v>
      </c>
      <c r="P1247">
        <v>53</v>
      </c>
      <c r="Q1247">
        <v>52</v>
      </c>
      <c r="R1247">
        <v>53</v>
      </c>
      <c r="T1247">
        <v>104</v>
      </c>
      <c r="U1247">
        <v>105</v>
      </c>
      <c r="V1247">
        <v>62</v>
      </c>
      <c r="W1247">
        <v>53</v>
      </c>
      <c r="X1247">
        <v>52</v>
      </c>
      <c r="Y1247">
        <v>54</v>
      </c>
      <c r="Z1247">
        <v>52</v>
      </c>
      <c r="AA1247">
        <v>102</v>
      </c>
      <c r="AB1247">
        <v>100</v>
      </c>
      <c r="AJ1247">
        <v>54.1</v>
      </c>
      <c r="AK1247">
        <v>101</v>
      </c>
      <c r="AL1247">
        <v>107</v>
      </c>
      <c r="AM1247">
        <v>70</v>
      </c>
      <c r="AN1247">
        <v>103</v>
      </c>
      <c r="AO1247">
        <v>14</v>
      </c>
      <c r="AP1247">
        <v>2</v>
      </c>
      <c r="AQ1247">
        <v>5</v>
      </c>
      <c r="AX1247">
        <v>21</v>
      </c>
      <c r="AY1247">
        <v>1701</v>
      </c>
      <c r="AZ1247">
        <v>1.4999999999999999E-2</v>
      </c>
      <c r="BA1247">
        <v>1.2E-2</v>
      </c>
      <c r="BB1247">
        <v>1</v>
      </c>
      <c r="BC1247">
        <v>0.4</v>
      </c>
      <c r="BD1247">
        <v>31.5</v>
      </c>
      <c r="BE1247">
        <v>1.1000000000000001</v>
      </c>
      <c r="BF1247">
        <v>92</v>
      </c>
      <c r="BG1247" t="s">
        <v>153</v>
      </c>
      <c r="BH1247" t="s">
        <v>154</v>
      </c>
      <c r="BI1247" t="s">
        <v>280</v>
      </c>
      <c r="BJ1247" t="s">
        <v>167</v>
      </c>
      <c r="BK1247">
        <v>11</v>
      </c>
    </row>
    <row r="1248" spans="1:63" ht="18.75" hidden="1" x14ac:dyDescent="0.25">
      <c r="A1248">
        <v>2021</v>
      </c>
      <c r="B1248">
        <v>3</v>
      </c>
      <c r="C1248" s="289">
        <v>44273</v>
      </c>
      <c r="D1248">
        <v>236</v>
      </c>
      <c r="E1248">
        <v>160</v>
      </c>
      <c r="F1248">
        <v>5</v>
      </c>
      <c r="G1248" t="s">
        <v>265</v>
      </c>
      <c r="H1248" t="s">
        <v>266</v>
      </c>
      <c r="I1248" t="s">
        <v>144</v>
      </c>
      <c r="J1248">
        <v>2</v>
      </c>
      <c r="K1248">
        <v>1</v>
      </c>
      <c r="L1248">
        <v>200</v>
      </c>
      <c r="M1248">
        <v>186</v>
      </c>
      <c r="N1248">
        <v>214</v>
      </c>
      <c r="O1248">
        <v>211</v>
      </c>
      <c r="P1248">
        <v>200</v>
      </c>
      <c r="Q1248">
        <v>180</v>
      </c>
      <c r="R1248">
        <v>190</v>
      </c>
      <c r="T1248">
        <v>91</v>
      </c>
      <c r="U1248">
        <v>92</v>
      </c>
      <c r="V1248">
        <v>189</v>
      </c>
      <c r="X1248">
        <v>218</v>
      </c>
      <c r="Y1248">
        <v>206</v>
      </c>
      <c r="Z1248">
        <v>212</v>
      </c>
      <c r="AA1248">
        <v>84</v>
      </c>
      <c r="AB1248">
        <v>84</v>
      </c>
      <c r="AJ1248">
        <v>200.8</v>
      </c>
      <c r="AK1248">
        <v>76</v>
      </c>
      <c r="AL1248">
        <v>95</v>
      </c>
      <c r="AM1248">
        <v>82</v>
      </c>
      <c r="AN1248">
        <v>88</v>
      </c>
      <c r="AO1248">
        <v>12</v>
      </c>
      <c r="AP1248">
        <v>2</v>
      </c>
      <c r="AQ1248">
        <v>5</v>
      </c>
      <c r="AX1248">
        <v>19</v>
      </c>
      <c r="AY1248">
        <v>1549</v>
      </c>
      <c r="AZ1248">
        <v>1.4999999999999999E-2</v>
      </c>
      <c r="BA1248">
        <v>1.2E-2</v>
      </c>
      <c r="BB1248">
        <v>1</v>
      </c>
      <c r="BC1248">
        <v>0.1</v>
      </c>
      <c r="BD1248">
        <v>7.7</v>
      </c>
      <c r="BE1248">
        <v>3.8</v>
      </c>
      <c r="BF1248">
        <v>311</v>
      </c>
      <c r="BG1248" t="s">
        <v>267</v>
      </c>
      <c r="BH1248" t="s">
        <v>267</v>
      </c>
      <c r="BK1248">
        <v>11</v>
      </c>
    </row>
    <row r="1249" spans="1:63" ht="18.75" hidden="1" x14ac:dyDescent="0.25">
      <c r="A1249">
        <v>2021</v>
      </c>
      <c r="B1249">
        <v>3</v>
      </c>
      <c r="C1249" s="289">
        <v>44273</v>
      </c>
      <c r="D1249">
        <v>423</v>
      </c>
      <c r="E1249">
        <v>669</v>
      </c>
      <c r="F1249">
        <v>6</v>
      </c>
      <c r="G1249" t="s">
        <v>412</v>
      </c>
      <c r="H1249" t="s">
        <v>413</v>
      </c>
      <c r="I1249" t="s">
        <v>144</v>
      </c>
      <c r="J1249">
        <v>2</v>
      </c>
      <c r="K1249">
        <v>2</v>
      </c>
      <c r="L1249">
        <v>954</v>
      </c>
      <c r="M1249">
        <v>897.71400000000006</v>
      </c>
      <c r="N1249">
        <v>1021.734</v>
      </c>
      <c r="O1249">
        <v>1113</v>
      </c>
      <c r="P1249">
        <v>1003</v>
      </c>
      <c r="Q1249">
        <v>993</v>
      </c>
      <c r="R1249">
        <v>993</v>
      </c>
      <c r="T1249">
        <v>193</v>
      </c>
      <c r="U1249">
        <v>195</v>
      </c>
      <c r="V1249">
        <v>1025</v>
      </c>
      <c r="X1249">
        <v>946</v>
      </c>
      <c r="Y1249">
        <v>937</v>
      </c>
      <c r="Z1249">
        <v>955</v>
      </c>
      <c r="AA1249">
        <v>191</v>
      </c>
      <c r="AB1249">
        <v>191</v>
      </c>
      <c r="AJ1249">
        <v>995.6</v>
      </c>
      <c r="AK1249">
        <v>40</v>
      </c>
      <c r="AL1249">
        <v>180</v>
      </c>
      <c r="AM1249">
        <v>37</v>
      </c>
      <c r="AN1249">
        <v>193</v>
      </c>
      <c r="AO1249">
        <v>9</v>
      </c>
      <c r="AQ1249">
        <v>15</v>
      </c>
      <c r="AS1249">
        <v>6</v>
      </c>
      <c r="AX1249">
        <v>30</v>
      </c>
      <c r="AY1249">
        <v>438</v>
      </c>
      <c r="AZ1249">
        <v>1.4999999999999999E-2</v>
      </c>
      <c r="BA1249">
        <v>6.8000000000000005E-2</v>
      </c>
      <c r="BC1249">
        <v>0</v>
      </c>
      <c r="BD1249">
        <v>0.5</v>
      </c>
      <c r="BE1249">
        <v>29.9</v>
      </c>
      <c r="BF1249">
        <v>436.1</v>
      </c>
      <c r="BG1249" t="s">
        <v>153</v>
      </c>
      <c r="BH1249" t="s">
        <v>154</v>
      </c>
      <c r="BI1249" t="s">
        <v>414</v>
      </c>
      <c r="BJ1249" t="s">
        <v>156</v>
      </c>
      <c r="BK1249">
        <v>11</v>
      </c>
    </row>
    <row r="1250" spans="1:63" ht="18.75" hidden="1" x14ac:dyDescent="0.25">
      <c r="A1250">
        <v>2021</v>
      </c>
      <c r="B1250">
        <v>3</v>
      </c>
      <c r="C1250" s="289">
        <v>44273</v>
      </c>
      <c r="D1250">
        <v>143</v>
      </c>
      <c r="E1250">
        <v>281</v>
      </c>
      <c r="F1250">
        <v>7</v>
      </c>
      <c r="G1250" t="s">
        <v>263</v>
      </c>
      <c r="H1250" t="s">
        <v>264</v>
      </c>
      <c r="I1250" t="s">
        <v>144</v>
      </c>
      <c r="J1250">
        <v>4</v>
      </c>
      <c r="K1250">
        <v>2</v>
      </c>
      <c r="L1250">
        <v>285</v>
      </c>
      <c r="M1250">
        <v>265.05</v>
      </c>
      <c r="N1250">
        <v>304.95</v>
      </c>
      <c r="O1250">
        <v>305</v>
      </c>
      <c r="P1250">
        <v>295</v>
      </c>
      <c r="Q1250">
        <v>291</v>
      </c>
      <c r="R1250">
        <v>305</v>
      </c>
      <c r="T1250">
        <v>124</v>
      </c>
      <c r="U1250">
        <v>124</v>
      </c>
      <c r="V1250">
        <v>282</v>
      </c>
      <c r="W1250">
        <v>274</v>
      </c>
      <c r="X1250">
        <v>302</v>
      </c>
      <c r="Y1250">
        <v>300</v>
      </c>
      <c r="Z1250">
        <v>298</v>
      </c>
      <c r="AA1250">
        <v>117</v>
      </c>
      <c r="AB1250">
        <v>119</v>
      </c>
      <c r="AJ1250">
        <v>294.7</v>
      </c>
      <c r="AK1250">
        <v>120</v>
      </c>
      <c r="AL1250">
        <v>120</v>
      </c>
      <c r="AM1250">
        <v>119</v>
      </c>
      <c r="AN1250">
        <v>121</v>
      </c>
      <c r="AO1250">
        <v>5</v>
      </c>
      <c r="AP1250">
        <v>3</v>
      </c>
      <c r="AQ1250">
        <v>4</v>
      </c>
      <c r="AX1250">
        <v>11</v>
      </c>
      <c r="AY1250">
        <v>1905</v>
      </c>
      <c r="AZ1250">
        <v>1.4999999999999999E-2</v>
      </c>
      <c r="BA1250">
        <v>6.0000000000000001E-3</v>
      </c>
      <c r="BB1250">
        <v>1</v>
      </c>
      <c r="BC1250">
        <v>0</v>
      </c>
      <c r="BD1250">
        <v>6.7</v>
      </c>
      <c r="BE1250">
        <v>3.2</v>
      </c>
      <c r="BF1250">
        <v>561.4</v>
      </c>
      <c r="BG1250" t="s">
        <v>145</v>
      </c>
      <c r="BK1250">
        <v>11</v>
      </c>
    </row>
    <row r="1251" spans="1:63" ht="18.75" hidden="1" x14ac:dyDescent="0.25">
      <c r="A1251">
        <v>2021</v>
      </c>
      <c r="B1251">
        <v>3</v>
      </c>
      <c r="C1251" s="289">
        <v>44273</v>
      </c>
      <c r="D1251">
        <v>395</v>
      </c>
      <c r="E1251">
        <v>607</v>
      </c>
      <c r="F1251">
        <v>8</v>
      </c>
      <c r="G1251" t="s">
        <v>281</v>
      </c>
      <c r="H1251" t="s">
        <v>282</v>
      </c>
      <c r="I1251" t="s">
        <v>144</v>
      </c>
      <c r="J1251">
        <v>3</v>
      </c>
      <c r="K1251">
        <v>3</v>
      </c>
      <c r="L1251">
        <v>120</v>
      </c>
      <c r="M1251">
        <v>111.6</v>
      </c>
      <c r="N1251">
        <v>128.4</v>
      </c>
      <c r="Q1251">
        <v>120</v>
      </c>
      <c r="R1251">
        <v>120</v>
      </c>
      <c r="U1251">
        <v>114</v>
      </c>
      <c r="V1251">
        <v>114</v>
      </c>
      <c r="W1251">
        <v>109</v>
      </c>
      <c r="X1251">
        <v>112</v>
      </c>
      <c r="Y1251">
        <v>118</v>
      </c>
      <c r="Z1251">
        <v>122</v>
      </c>
      <c r="AA1251">
        <v>188</v>
      </c>
      <c r="AB1251">
        <v>184</v>
      </c>
      <c r="AJ1251">
        <v>116.4</v>
      </c>
      <c r="AK1251">
        <v>90</v>
      </c>
      <c r="AL1251">
        <v>120</v>
      </c>
      <c r="AM1251">
        <v>67</v>
      </c>
      <c r="AN1251">
        <v>162</v>
      </c>
      <c r="AO1251">
        <v>8</v>
      </c>
      <c r="AP1251">
        <v>4</v>
      </c>
      <c r="AQ1251">
        <v>4</v>
      </c>
      <c r="AX1251">
        <v>16</v>
      </c>
      <c r="AY1251">
        <v>16</v>
      </c>
      <c r="AZ1251">
        <v>1.4999999999999999E-2</v>
      </c>
      <c r="BA1251">
        <v>1</v>
      </c>
      <c r="BC1251">
        <v>0.1</v>
      </c>
      <c r="BD1251">
        <v>0.1</v>
      </c>
      <c r="BE1251">
        <v>1.9</v>
      </c>
      <c r="BF1251">
        <v>1.9</v>
      </c>
      <c r="BG1251" t="s">
        <v>283</v>
      </c>
      <c r="BH1251" t="s">
        <v>283</v>
      </c>
      <c r="BK1251">
        <v>11</v>
      </c>
    </row>
    <row r="1252" spans="1:63" ht="18.75" hidden="1" x14ac:dyDescent="0.25">
      <c r="A1252">
        <v>2021</v>
      </c>
      <c r="B1252">
        <v>3</v>
      </c>
      <c r="C1252" s="289">
        <v>44273</v>
      </c>
      <c r="D1252">
        <v>395</v>
      </c>
      <c r="E1252">
        <v>608</v>
      </c>
      <c r="F1252">
        <v>8</v>
      </c>
      <c r="G1252" t="s">
        <v>284</v>
      </c>
      <c r="H1252" t="s">
        <v>285</v>
      </c>
      <c r="I1252" t="s">
        <v>144</v>
      </c>
      <c r="J1252">
        <v>3</v>
      </c>
      <c r="K1252">
        <v>3</v>
      </c>
      <c r="L1252">
        <v>110</v>
      </c>
      <c r="M1252">
        <v>102.3</v>
      </c>
      <c r="N1252">
        <v>117.7</v>
      </c>
      <c r="Q1252">
        <v>115</v>
      </c>
      <c r="R1252">
        <v>113</v>
      </c>
      <c r="U1252">
        <v>114</v>
      </c>
      <c r="V1252">
        <v>108</v>
      </c>
      <c r="W1252">
        <v>104</v>
      </c>
      <c r="X1252">
        <v>106</v>
      </c>
      <c r="Y1252">
        <v>110</v>
      </c>
      <c r="Z1252">
        <v>114</v>
      </c>
      <c r="AA1252">
        <v>188</v>
      </c>
      <c r="AB1252">
        <v>184</v>
      </c>
      <c r="AJ1252">
        <v>110</v>
      </c>
      <c r="AK1252">
        <v>90</v>
      </c>
      <c r="AL1252">
        <v>120</v>
      </c>
      <c r="AM1252">
        <v>67</v>
      </c>
      <c r="AN1252">
        <v>162</v>
      </c>
      <c r="AO1252">
        <v>7</v>
      </c>
      <c r="AP1252">
        <v>2</v>
      </c>
      <c r="AQ1252">
        <v>5</v>
      </c>
      <c r="AX1252">
        <v>14</v>
      </c>
      <c r="AY1252">
        <v>14</v>
      </c>
      <c r="AZ1252">
        <v>1.4999999999999999E-2</v>
      </c>
      <c r="BA1252">
        <v>1</v>
      </c>
      <c r="BC1252">
        <v>0.1</v>
      </c>
      <c r="BD1252">
        <v>0.1</v>
      </c>
      <c r="BE1252">
        <v>1.5</v>
      </c>
      <c r="BF1252">
        <v>1.5</v>
      </c>
      <c r="BG1252" t="s">
        <v>283</v>
      </c>
      <c r="BH1252" t="s">
        <v>283</v>
      </c>
      <c r="BK1252">
        <v>11</v>
      </c>
    </row>
    <row r="1253" spans="1:63" ht="18.75" hidden="1" x14ac:dyDescent="0.25">
      <c r="A1253">
        <v>2021</v>
      </c>
      <c r="B1253">
        <v>3</v>
      </c>
      <c r="C1253" s="289">
        <v>44273</v>
      </c>
      <c r="D1253">
        <v>395</v>
      </c>
      <c r="E1253">
        <v>609</v>
      </c>
      <c r="F1253">
        <v>8</v>
      </c>
      <c r="G1253" t="s">
        <v>286</v>
      </c>
      <c r="H1253" t="s">
        <v>287</v>
      </c>
      <c r="I1253" t="s">
        <v>144</v>
      </c>
      <c r="J1253">
        <v>3</v>
      </c>
      <c r="K1253">
        <v>3</v>
      </c>
      <c r="L1253">
        <v>50</v>
      </c>
      <c r="M1253">
        <v>46.5</v>
      </c>
      <c r="N1253">
        <v>53.5</v>
      </c>
      <c r="Q1253">
        <v>52</v>
      </c>
      <c r="R1253">
        <v>52</v>
      </c>
      <c r="U1253">
        <v>114</v>
      </c>
      <c r="V1253">
        <v>51</v>
      </c>
      <c r="W1253">
        <v>49</v>
      </c>
      <c r="X1253">
        <v>45</v>
      </c>
      <c r="Y1253">
        <v>51</v>
      </c>
      <c r="Z1253">
        <v>52</v>
      </c>
      <c r="AA1253">
        <v>188</v>
      </c>
      <c r="AB1253">
        <v>184</v>
      </c>
      <c r="AJ1253">
        <v>50.3</v>
      </c>
      <c r="AK1253">
        <v>90</v>
      </c>
      <c r="AL1253">
        <v>120</v>
      </c>
      <c r="AM1253">
        <v>67</v>
      </c>
      <c r="AN1253">
        <v>162</v>
      </c>
      <c r="AO1253">
        <v>7</v>
      </c>
      <c r="AP1253">
        <v>1</v>
      </c>
      <c r="AQ1253">
        <v>6</v>
      </c>
      <c r="AX1253">
        <v>14</v>
      </c>
      <c r="AY1253">
        <v>14</v>
      </c>
      <c r="AZ1253">
        <v>1.4999999999999999E-2</v>
      </c>
      <c r="BA1253">
        <v>1</v>
      </c>
      <c r="BC1253">
        <v>0.3</v>
      </c>
      <c r="BD1253">
        <v>0.3</v>
      </c>
      <c r="BE1253">
        <v>0.7</v>
      </c>
      <c r="BF1253">
        <v>0.7</v>
      </c>
      <c r="BG1253" t="s">
        <v>283</v>
      </c>
      <c r="BH1253" t="s">
        <v>283</v>
      </c>
      <c r="BK1253">
        <v>11</v>
      </c>
    </row>
    <row r="1254" spans="1:63" ht="18.75" hidden="1" x14ac:dyDescent="0.25">
      <c r="A1254">
        <v>2021</v>
      </c>
      <c r="B1254">
        <v>3</v>
      </c>
      <c r="C1254" s="289">
        <v>44273</v>
      </c>
      <c r="D1254">
        <v>422</v>
      </c>
      <c r="E1254">
        <v>668</v>
      </c>
      <c r="F1254">
        <v>8</v>
      </c>
      <c r="G1254" t="s">
        <v>415</v>
      </c>
      <c r="H1254" t="s">
        <v>416</v>
      </c>
      <c r="I1254" t="s">
        <v>144</v>
      </c>
      <c r="J1254">
        <v>2</v>
      </c>
      <c r="K1254">
        <v>1</v>
      </c>
      <c r="L1254">
        <v>103</v>
      </c>
      <c r="M1254">
        <v>96.923000000000002</v>
      </c>
      <c r="N1254">
        <v>110.313</v>
      </c>
      <c r="O1254">
        <v>105</v>
      </c>
      <c r="T1254">
        <v>109</v>
      </c>
      <c r="AJ1254">
        <v>105</v>
      </c>
      <c r="AK1254">
        <v>103</v>
      </c>
      <c r="AL1254">
        <v>70</v>
      </c>
      <c r="AM1254">
        <v>66</v>
      </c>
      <c r="AN1254">
        <v>109</v>
      </c>
      <c r="AO1254">
        <v>2</v>
      </c>
      <c r="AQ1254">
        <v>3</v>
      </c>
      <c r="AX1254">
        <v>5</v>
      </c>
      <c r="AY1254">
        <v>765</v>
      </c>
      <c r="AZ1254">
        <v>1.4999999999999999E-2</v>
      </c>
      <c r="BA1254">
        <v>7.0000000000000001E-3</v>
      </c>
      <c r="BB1254">
        <v>1</v>
      </c>
      <c r="BC1254">
        <v>0</v>
      </c>
      <c r="BD1254">
        <v>7.4</v>
      </c>
      <c r="BE1254">
        <v>0.5</v>
      </c>
      <c r="BF1254">
        <v>80.3</v>
      </c>
      <c r="BG1254" t="s">
        <v>153</v>
      </c>
      <c r="BH1254" t="s">
        <v>154</v>
      </c>
      <c r="BI1254" t="s">
        <v>417</v>
      </c>
      <c r="BJ1254" t="s">
        <v>156</v>
      </c>
      <c r="BK1254">
        <v>11</v>
      </c>
    </row>
    <row r="1255" spans="1:63" hidden="1" x14ac:dyDescent="0.25">
      <c r="A1255">
        <v>2021</v>
      </c>
      <c r="B1255">
        <v>3</v>
      </c>
      <c r="C1255" s="289">
        <v>44273</v>
      </c>
      <c r="D1255">
        <v>56</v>
      </c>
      <c r="E1255">
        <v>134</v>
      </c>
      <c r="F1255">
        <v>25</v>
      </c>
      <c r="G1255" t="s">
        <v>430</v>
      </c>
      <c r="H1255" t="s">
        <v>431</v>
      </c>
      <c r="I1255" t="s">
        <v>183</v>
      </c>
      <c r="J1255">
        <v>12</v>
      </c>
      <c r="K1255">
        <v>1</v>
      </c>
      <c r="L1255">
        <v>9.9145833329999995</v>
      </c>
      <c r="M1255">
        <v>9.2205624999999998</v>
      </c>
      <c r="N1255">
        <v>10.60860417</v>
      </c>
      <c r="AK1255">
        <v>429</v>
      </c>
      <c r="AL1255">
        <v>101</v>
      </c>
      <c r="AP1255">
        <v>10</v>
      </c>
      <c r="AQ1255">
        <v>20</v>
      </c>
      <c r="AX1255">
        <v>30</v>
      </c>
      <c r="AY1255">
        <v>3030</v>
      </c>
      <c r="AZ1255">
        <v>0.02</v>
      </c>
      <c r="BA1255">
        <v>0.01</v>
      </c>
      <c r="BB1255">
        <v>1</v>
      </c>
      <c r="BC1255">
        <v>3</v>
      </c>
      <c r="BD1255">
        <v>305.60000000000002</v>
      </c>
      <c r="BG1255" t="s">
        <v>432</v>
      </c>
      <c r="BH1255" t="s">
        <v>433</v>
      </c>
      <c r="BK1255">
        <v>11</v>
      </c>
    </row>
    <row r="1256" spans="1:63" ht="18.75" x14ac:dyDescent="0.25">
      <c r="A1256">
        <v>2021</v>
      </c>
      <c r="B1256">
        <v>3</v>
      </c>
      <c r="C1256" s="289">
        <v>44273</v>
      </c>
      <c r="D1256">
        <v>159</v>
      </c>
      <c r="E1256">
        <v>299</v>
      </c>
      <c r="F1256">
        <v>28</v>
      </c>
      <c r="G1256" t="s">
        <v>181</v>
      </c>
      <c r="H1256" t="s">
        <v>182</v>
      </c>
      <c r="I1256" t="s">
        <v>183</v>
      </c>
      <c r="J1256">
        <v>3</v>
      </c>
      <c r="K1256">
        <v>2</v>
      </c>
      <c r="L1256">
        <v>115</v>
      </c>
      <c r="M1256">
        <v>106.95</v>
      </c>
      <c r="N1256">
        <v>123.05</v>
      </c>
      <c r="O1256">
        <v>94</v>
      </c>
      <c r="P1256">
        <v>109</v>
      </c>
      <c r="Q1256">
        <v>107</v>
      </c>
      <c r="R1256">
        <v>106</v>
      </c>
      <c r="T1256">
        <v>108</v>
      </c>
      <c r="U1256">
        <v>108</v>
      </c>
      <c r="V1256">
        <v>118</v>
      </c>
      <c r="W1256">
        <v>109</v>
      </c>
      <c r="X1256">
        <v>112</v>
      </c>
      <c r="Y1256">
        <v>118</v>
      </c>
      <c r="Z1256">
        <v>115</v>
      </c>
      <c r="AA1256">
        <v>102</v>
      </c>
      <c r="AB1256">
        <v>102</v>
      </c>
      <c r="AJ1256">
        <v>109.8</v>
      </c>
      <c r="AK1256">
        <v>70</v>
      </c>
      <c r="AL1256">
        <v>154</v>
      </c>
      <c r="AM1256">
        <v>103</v>
      </c>
      <c r="AN1256">
        <v>105</v>
      </c>
      <c r="AO1256">
        <v>8</v>
      </c>
      <c r="AP1256">
        <v>6</v>
      </c>
      <c r="AQ1256">
        <v>16</v>
      </c>
      <c r="AX1256">
        <v>30</v>
      </c>
      <c r="AY1256">
        <v>2118</v>
      </c>
      <c r="AZ1256">
        <v>0.02</v>
      </c>
      <c r="BA1256">
        <v>1.4E-2</v>
      </c>
      <c r="BB1256">
        <v>1</v>
      </c>
      <c r="BC1256">
        <v>0.3</v>
      </c>
      <c r="BD1256">
        <v>18.399999999999999</v>
      </c>
      <c r="BE1256">
        <v>3.3</v>
      </c>
      <c r="BF1256">
        <v>232.6</v>
      </c>
      <c r="BG1256" t="s">
        <v>148</v>
      </c>
      <c r="BH1256" t="s">
        <v>184</v>
      </c>
      <c r="BK1256">
        <v>11</v>
      </c>
    </row>
    <row r="1257" spans="1:63" ht="18.75" hidden="1" x14ac:dyDescent="0.25">
      <c r="A1257">
        <v>2021</v>
      </c>
      <c r="B1257">
        <v>3</v>
      </c>
      <c r="C1257" s="289">
        <v>44273</v>
      </c>
      <c r="D1257">
        <v>123</v>
      </c>
      <c r="E1257">
        <v>645</v>
      </c>
      <c r="F1257">
        <v>30</v>
      </c>
      <c r="G1257" t="s">
        <v>226</v>
      </c>
      <c r="H1257" t="s">
        <v>227</v>
      </c>
      <c r="I1257" t="s">
        <v>228</v>
      </c>
      <c r="J1257">
        <v>4</v>
      </c>
      <c r="K1257">
        <v>1</v>
      </c>
      <c r="L1257">
        <v>133</v>
      </c>
      <c r="M1257">
        <v>123.69</v>
      </c>
      <c r="N1257">
        <v>142.31</v>
      </c>
      <c r="O1257">
        <v>160</v>
      </c>
      <c r="P1257">
        <v>140</v>
      </c>
      <c r="Q1257">
        <v>133</v>
      </c>
      <c r="R1257">
        <v>156</v>
      </c>
      <c r="T1257">
        <v>216</v>
      </c>
      <c r="U1257">
        <v>216</v>
      </c>
      <c r="AJ1257">
        <v>147.30000000000001</v>
      </c>
      <c r="AK1257">
        <v>80</v>
      </c>
      <c r="AL1257">
        <v>180</v>
      </c>
      <c r="AM1257">
        <v>67</v>
      </c>
      <c r="AN1257">
        <v>216</v>
      </c>
      <c r="AO1257">
        <v>6</v>
      </c>
      <c r="AQ1257">
        <v>1</v>
      </c>
      <c r="AX1257">
        <v>7</v>
      </c>
      <c r="AY1257">
        <v>847</v>
      </c>
      <c r="AZ1257">
        <v>0.02</v>
      </c>
      <c r="BA1257">
        <v>8.0000000000000002E-3</v>
      </c>
      <c r="BB1257">
        <v>1</v>
      </c>
      <c r="BC1257">
        <v>0.1</v>
      </c>
      <c r="BD1257">
        <v>6.4</v>
      </c>
      <c r="BE1257">
        <v>1</v>
      </c>
      <c r="BF1257">
        <v>124.8</v>
      </c>
      <c r="BG1257" t="s">
        <v>229</v>
      </c>
      <c r="BH1257" t="s">
        <v>229</v>
      </c>
      <c r="BK1257">
        <v>11</v>
      </c>
    </row>
    <row r="1258" spans="1:63" ht="18.75" x14ac:dyDescent="0.25">
      <c r="A1258">
        <v>2021</v>
      </c>
      <c r="B1258">
        <v>3</v>
      </c>
      <c r="C1258" s="289">
        <v>44273</v>
      </c>
      <c r="D1258">
        <v>334</v>
      </c>
      <c r="E1258">
        <v>254</v>
      </c>
      <c r="F1258">
        <v>49</v>
      </c>
      <c r="G1258" t="s">
        <v>189</v>
      </c>
      <c r="H1258" t="s">
        <v>190</v>
      </c>
      <c r="I1258" t="s">
        <v>191</v>
      </c>
      <c r="J1258">
        <v>4</v>
      </c>
      <c r="K1258">
        <v>2</v>
      </c>
      <c r="L1258">
        <v>203</v>
      </c>
      <c r="M1258">
        <v>188.79</v>
      </c>
      <c r="N1258">
        <v>217.21</v>
      </c>
      <c r="O1258">
        <v>216</v>
      </c>
      <c r="P1258">
        <v>220</v>
      </c>
      <c r="Q1258">
        <v>200</v>
      </c>
      <c r="R1258">
        <v>206</v>
      </c>
      <c r="T1258">
        <v>135</v>
      </c>
      <c r="U1258">
        <v>135</v>
      </c>
      <c r="V1258">
        <v>189</v>
      </c>
      <c r="X1258">
        <v>202</v>
      </c>
      <c r="Y1258">
        <v>196</v>
      </c>
      <c r="Z1258">
        <v>210</v>
      </c>
      <c r="AA1258">
        <v>142</v>
      </c>
      <c r="AB1258">
        <v>139</v>
      </c>
      <c r="AJ1258">
        <v>204.9</v>
      </c>
      <c r="AK1258">
        <v>88</v>
      </c>
      <c r="AL1258">
        <v>164</v>
      </c>
      <c r="AM1258">
        <v>105</v>
      </c>
      <c r="AN1258">
        <v>138</v>
      </c>
      <c r="AO1258">
        <v>9</v>
      </c>
      <c r="AP1258">
        <v>4</v>
      </c>
      <c r="AQ1258">
        <v>10</v>
      </c>
      <c r="AX1258">
        <v>23</v>
      </c>
      <c r="AY1258">
        <v>1463</v>
      </c>
      <c r="AZ1258">
        <v>0.02</v>
      </c>
      <c r="BA1258">
        <v>1.6E-2</v>
      </c>
      <c r="BB1258">
        <v>1</v>
      </c>
      <c r="BC1258">
        <v>0.1</v>
      </c>
      <c r="BD1258">
        <v>7.2</v>
      </c>
      <c r="BE1258">
        <v>4.7</v>
      </c>
      <c r="BF1258">
        <v>299.8</v>
      </c>
      <c r="BG1258" t="s">
        <v>148</v>
      </c>
      <c r="BH1258" t="s">
        <v>184</v>
      </c>
      <c r="BI1258" t="s">
        <v>192</v>
      </c>
      <c r="BK1258">
        <v>11</v>
      </c>
    </row>
    <row r="1259" spans="1:63" ht="18.75" hidden="1" x14ac:dyDescent="0.25">
      <c r="A1259">
        <v>2021</v>
      </c>
      <c r="B1259">
        <v>3</v>
      </c>
      <c r="C1259" s="289">
        <v>44275</v>
      </c>
      <c r="D1259">
        <v>421</v>
      </c>
      <c r="E1259">
        <v>667</v>
      </c>
      <c r="F1259">
        <v>2</v>
      </c>
      <c r="G1259" t="s">
        <v>404</v>
      </c>
      <c r="H1259" t="s">
        <v>405</v>
      </c>
      <c r="L1259">
        <v>1630.2</v>
      </c>
      <c r="M1259">
        <v>1534.0182</v>
      </c>
      <c r="N1259">
        <v>1745.9441999999999</v>
      </c>
      <c r="P1259">
        <v>1502</v>
      </c>
      <c r="T1259">
        <v>210</v>
      </c>
      <c r="V1259">
        <v>1733</v>
      </c>
      <c r="W1259">
        <v>1573</v>
      </c>
      <c r="X1259">
        <v>1550</v>
      </c>
      <c r="Y1259">
        <v>1525</v>
      </c>
      <c r="Z1259">
        <v>1558</v>
      </c>
      <c r="AA1259">
        <v>186</v>
      </c>
      <c r="AB1259">
        <v>200</v>
      </c>
      <c r="AJ1259">
        <v>1573.5</v>
      </c>
      <c r="AK1259">
        <v>20</v>
      </c>
      <c r="AM1259">
        <v>18</v>
      </c>
      <c r="AN1259">
        <v>199</v>
      </c>
      <c r="AO1259">
        <v>5</v>
      </c>
      <c r="AP1259">
        <v>2</v>
      </c>
      <c r="AQ1259">
        <v>5</v>
      </c>
      <c r="AR1259">
        <v>0</v>
      </c>
      <c r="AS1259">
        <v>3</v>
      </c>
      <c r="AX1259">
        <v>14</v>
      </c>
      <c r="AY1259">
        <v>334</v>
      </c>
      <c r="AZ1259">
        <v>1.4999999999999999E-2</v>
      </c>
      <c r="BA1259">
        <v>4.2000000000000003E-2</v>
      </c>
      <c r="BC1259">
        <v>0</v>
      </c>
      <c r="BD1259">
        <v>0.2</v>
      </c>
      <c r="BE1259">
        <v>22</v>
      </c>
      <c r="BF1259">
        <v>525.5</v>
      </c>
      <c r="BJ1259" t="s">
        <v>156</v>
      </c>
      <c r="BK1259">
        <v>11</v>
      </c>
    </row>
    <row r="1260" spans="1:63" ht="18.75" hidden="1" x14ac:dyDescent="0.25">
      <c r="A1260">
        <v>2021</v>
      </c>
      <c r="B1260">
        <v>3</v>
      </c>
      <c r="C1260" s="289">
        <v>44275</v>
      </c>
      <c r="D1260">
        <v>421</v>
      </c>
      <c r="E1260">
        <v>673</v>
      </c>
      <c r="F1260">
        <v>2</v>
      </c>
      <c r="G1260" t="s">
        <v>437</v>
      </c>
      <c r="H1260" t="s">
        <v>438</v>
      </c>
      <c r="L1260">
        <v>123.2</v>
      </c>
      <c r="M1260">
        <v>115.9312</v>
      </c>
      <c r="N1260">
        <v>131.94720000000001</v>
      </c>
      <c r="P1260">
        <v>126</v>
      </c>
      <c r="T1260">
        <v>210</v>
      </c>
      <c r="V1260">
        <v>156</v>
      </c>
      <c r="W1260">
        <v>132</v>
      </c>
      <c r="X1260">
        <v>122</v>
      </c>
      <c r="Y1260">
        <v>126</v>
      </c>
      <c r="Z1260">
        <v>130</v>
      </c>
      <c r="AA1260">
        <v>186</v>
      </c>
      <c r="AB1260">
        <v>200</v>
      </c>
      <c r="AJ1260">
        <v>132</v>
      </c>
      <c r="AK1260">
        <v>20</v>
      </c>
      <c r="AM1260">
        <v>18</v>
      </c>
      <c r="AN1260">
        <v>199</v>
      </c>
      <c r="AO1260">
        <v>9</v>
      </c>
      <c r="AP1260">
        <v>4</v>
      </c>
      <c r="AQ1260">
        <v>9</v>
      </c>
      <c r="AR1260">
        <v>1</v>
      </c>
      <c r="AS1260">
        <v>7</v>
      </c>
      <c r="AX1260">
        <v>29</v>
      </c>
      <c r="AY1260">
        <v>349</v>
      </c>
      <c r="AZ1260">
        <v>1.4999999999999999E-2</v>
      </c>
      <c r="BA1260">
        <v>8.3000000000000004E-2</v>
      </c>
      <c r="BC1260">
        <v>0.2</v>
      </c>
      <c r="BD1260">
        <v>2.8</v>
      </c>
      <c r="BE1260">
        <v>3.8</v>
      </c>
      <c r="BF1260">
        <v>46.1</v>
      </c>
      <c r="BI1260" t="s">
        <v>439</v>
      </c>
      <c r="BJ1260" t="s">
        <v>156</v>
      </c>
      <c r="BK1260">
        <v>11</v>
      </c>
    </row>
    <row r="1261" spans="1:63" ht="18.75" hidden="1" x14ac:dyDescent="0.25">
      <c r="A1261">
        <v>2021</v>
      </c>
      <c r="B1261">
        <v>3</v>
      </c>
      <c r="C1261" s="289">
        <v>44275</v>
      </c>
      <c r="D1261">
        <v>384</v>
      </c>
      <c r="E1261">
        <v>556</v>
      </c>
      <c r="F1261">
        <v>3</v>
      </c>
      <c r="G1261" t="s">
        <v>175</v>
      </c>
      <c r="H1261" t="s">
        <v>176</v>
      </c>
      <c r="I1261" t="s">
        <v>144</v>
      </c>
      <c r="J1261">
        <v>1</v>
      </c>
      <c r="K1261">
        <v>6</v>
      </c>
      <c r="L1261">
        <v>1066</v>
      </c>
      <c r="M1261">
        <v>1003.106</v>
      </c>
      <c r="N1261">
        <v>1141.6859999999999</v>
      </c>
      <c r="P1261">
        <v>1050</v>
      </c>
      <c r="Q1261">
        <v>994</v>
      </c>
      <c r="T1261">
        <v>166</v>
      </c>
      <c r="U1261">
        <v>168</v>
      </c>
      <c r="V1261">
        <v>1221</v>
      </c>
      <c r="W1261">
        <v>1100</v>
      </c>
      <c r="X1261">
        <v>1095</v>
      </c>
      <c r="Y1261">
        <v>1049</v>
      </c>
      <c r="Z1261">
        <v>1055</v>
      </c>
      <c r="AA1261">
        <v>159</v>
      </c>
      <c r="AB1261">
        <v>165</v>
      </c>
      <c r="AJ1261">
        <v>1080.5999999999999</v>
      </c>
      <c r="AK1261">
        <v>20</v>
      </c>
      <c r="AL1261">
        <v>180</v>
      </c>
      <c r="AM1261">
        <v>22</v>
      </c>
      <c r="AN1261">
        <v>165</v>
      </c>
      <c r="AO1261">
        <v>3</v>
      </c>
      <c r="AP1261">
        <v>2</v>
      </c>
      <c r="AQ1261">
        <v>4</v>
      </c>
      <c r="AR1261">
        <v>2</v>
      </c>
      <c r="AS1261">
        <v>3</v>
      </c>
      <c r="AX1261">
        <v>14</v>
      </c>
      <c r="AY1261">
        <v>350</v>
      </c>
      <c r="AZ1261">
        <v>1.4999999999999999E-2</v>
      </c>
      <c r="BA1261">
        <v>0.04</v>
      </c>
      <c r="BC1261">
        <v>0</v>
      </c>
      <c r="BD1261">
        <v>0.3</v>
      </c>
      <c r="BE1261">
        <v>15.1</v>
      </c>
      <c r="BF1261">
        <v>378.2</v>
      </c>
      <c r="BG1261" t="s">
        <v>153</v>
      </c>
      <c r="BH1261" t="s">
        <v>154</v>
      </c>
      <c r="BI1261" t="s">
        <v>177</v>
      </c>
      <c r="BK1261">
        <v>11</v>
      </c>
    </row>
    <row r="1262" spans="1:63" ht="18.75" hidden="1" x14ac:dyDescent="0.25">
      <c r="A1262">
        <v>2021</v>
      </c>
      <c r="B1262">
        <v>3</v>
      </c>
      <c r="C1262" s="289">
        <v>44275</v>
      </c>
      <c r="D1262">
        <v>384</v>
      </c>
      <c r="E1262">
        <v>557</v>
      </c>
      <c r="F1262">
        <v>3</v>
      </c>
      <c r="G1262" t="s">
        <v>178</v>
      </c>
      <c r="H1262" t="s">
        <v>179</v>
      </c>
      <c r="I1262" t="s">
        <v>144</v>
      </c>
      <c r="J1262">
        <v>1</v>
      </c>
      <c r="K1262">
        <v>6</v>
      </c>
      <c r="L1262">
        <v>182</v>
      </c>
      <c r="M1262">
        <v>171.262</v>
      </c>
      <c r="N1262">
        <v>194.922</v>
      </c>
      <c r="P1262">
        <v>195</v>
      </c>
      <c r="Q1262">
        <v>184</v>
      </c>
      <c r="T1262">
        <v>166</v>
      </c>
      <c r="U1262">
        <v>168</v>
      </c>
      <c r="V1262">
        <v>228</v>
      </c>
      <c r="W1262">
        <v>191</v>
      </c>
      <c r="X1262">
        <v>189</v>
      </c>
      <c r="Y1262">
        <v>220</v>
      </c>
      <c r="Z1262">
        <v>208</v>
      </c>
      <c r="AA1262">
        <v>159</v>
      </c>
      <c r="AB1262">
        <v>165</v>
      </c>
      <c r="AJ1262">
        <v>202.1</v>
      </c>
      <c r="AK1262">
        <v>20</v>
      </c>
      <c r="AL1262">
        <v>180</v>
      </c>
      <c r="AM1262">
        <v>22</v>
      </c>
      <c r="AN1262">
        <v>165</v>
      </c>
      <c r="AO1262">
        <v>3</v>
      </c>
      <c r="AP1262">
        <v>1</v>
      </c>
      <c r="AQ1262">
        <v>4</v>
      </c>
      <c r="AR1262">
        <v>1</v>
      </c>
      <c r="AS1262">
        <v>2</v>
      </c>
      <c r="AX1262">
        <v>11</v>
      </c>
      <c r="AY1262">
        <v>347</v>
      </c>
      <c r="AZ1262">
        <v>1.4999999999999999E-2</v>
      </c>
      <c r="BA1262">
        <v>3.2000000000000001E-2</v>
      </c>
      <c r="BC1262">
        <v>0.1</v>
      </c>
      <c r="BD1262">
        <v>1.9</v>
      </c>
      <c r="BE1262">
        <v>2.2000000000000002</v>
      </c>
      <c r="BF1262">
        <v>70.099999999999994</v>
      </c>
      <c r="BG1262" t="s">
        <v>153</v>
      </c>
      <c r="BH1262" t="s">
        <v>154</v>
      </c>
      <c r="BI1262" t="s">
        <v>177</v>
      </c>
      <c r="BJ1262" t="s">
        <v>180</v>
      </c>
      <c r="BK1262">
        <v>11</v>
      </c>
    </row>
    <row r="1263" spans="1:63" ht="18.75" hidden="1" x14ac:dyDescent="0.25">
      <c r="A1263">
        <v>2021</v>
      </c>
      <c r="B1263">
        <v>3</v>
      </c>
      <c r="C1263" s="289">
        <v>44275</v>
      </c>
      <c r="D1263">
        <v>1</v>
      </c>
      <c r="E1263">
        <v>1</v>
      </c>
      <c r="F1263">
        <v>4</v>
      </c>
      <c r="G1263" t="s">
        <v>328</v>
      </c>
      <c r="H1263" t="s">
        <v>329</v>
      </c>
      <c r="I1263" t="s">
        <v>144</v>
      </c>
      <c r="J1263">
        <v>3</v>
      </c>
      <c r="K1263">
        <v>2</v>
      </c>
      <c r="L1263">
        <v>111</v>
      </c>
      <c r="M1263">
        <v>103.23</v>
      </c>
      <c r="N1263">
        <v>118.77</v>
      </c>
      <c r="V1263">
        <v>126</v>
      </c>
      <c r="W1263">
        <v>118</v>
      </c>
      <c r="X1263">
        <v>115</v>
      </c>
      <c r="Y1263">
        <v>111</v>
      </c>
      <c r="Z1263">
        <v>122</v>
      </c>
      <c r="AA1263">
        <v>95</v>
      </c>
      <c r="AB1263">
        <v>91</v>
      </c>
      <c r="AJ1263">
        <v>118.4</v>
      </c>
      <c r="AK1263">
        <v>108</v>
      </c>
      <c r="AL1263">
        <v>100</v>
      </c>
      <c r="AM1263">
        <v>116</v>
      </c>
      <c r="AN1263">
        <v>93</v>
      </c>
      <c r="AO1263">
        <v>4</v>
      </c>
      <c r="AQ1263">
        <v>3</v>
      </c>
      <c r="AX1263">
        <v>7</v>
      </c>
      <c r="AY1263">
        <v>951</v>
      </c>
      <c r="AZ1263">
        <v>1.4999999999999999E-2</v>
      </c>
      <c r="BA1263">
        <v>7.0000000000000001E-3</v>
      </c>
      <c r="BB1263">
        <v>1</v>
      </c>
      <c r="BC1263">
        <v>0.1</v>
      </c>
      <c r="BD1263">
        <v>8.6</v>
      </c>
      <c r="BE1263">
        <v>0.8</v>
      </c>
      <c r="BF1263">
        <v>112.6</v>
      </c>
      <c r="BG1263" t="s">
        <v>229</v>
      </c>
      <c r="BH1263" t="s">
        <v>229</v>
      </c>
      <c r="BK1263">
        <v>11</v>
      </c>
    </row>
    <row r="1264" spans="1:63" ht="18.75" hidden="1" x14ac:dyDescent="0.25">
      <c r="A1264">
        <v>2021</v>
      </c>
      <c r="B1264">
        <v>3</v>
      </c>
      <c r="C1264" s="289">
        <v>44275</v>
      </c>
      <c r="D1264">
        <v>1</v>
      </c>
      <c r="E1264">
        <v>2</v>
      </c>
      <c r="F1264">
        <v>4</v>
      </c>
      <c r="G1264" t="s">
        <v>330</v>
      </c>
      <c r="H1264" t="s">
        <v>331</v>
      </c>
      <c r="I1264" t="s">
        <v>144</v>
      </c>
      <c r="J1264">
        <v>3</v>
      </c>
      <c r="K1264">
        <v>2</v>
      </c>
      <c r="L1264">
        <v>113</v>
      </c>
      <c r="M1264">
        <v>105.09</v>
      </c>
      <c r="N1264">
        <v>120.91</v>
      </c>
      <c r="V1264">
        <v>140</v>
      </c>
      <c r="W1264">
        <v>120</v>
      </c>
      <c r="X1264">
        <v>120</v>
      </c>
      <c r="Y1264">
        <v>118</v>
      </c>
      <c r="Z1264">
        <v>129</v>
      </c>
      <c r="AA1264">
        <v>95</v>
      </c>
      <c r="AB1264">
        <v>91</v>
      </c>
      <c r="AJ1264">
        <v>125.4</v>
      </c>
      <c r="AK1264">
        <v>108</v>
      </c>
      <c r="AL1264">
        <v>100</v>
      </c>
      <c r="AM1264">
        <v>116</v>
      </c>
      <c r="AN1264">
        <v>93</v>
      </c>
      <c r="AO1264">
        <v>6</v>
      </c>
      <c r="AQ1264">
        <v>2</v>
      </c>
      <c r="AX1264">
        <v>8</v>
      </c>
      <c r="AY1264">
        <v>970</v>
      </c>
      <c r="AZ1264">
        <v>1.4999999999999999E-2</v>
      </c>
      <c r="BA1264">
        <v>8.0000000000000002E-3</v>
      </c>
      <c r="BB1264">
        <v>1</v>
      </c>
      <c r="BC1264">
        <v>0.1</v>
      </c>
      <c r="BD1264">
        <v>8.6</v>
      </c>
      <c r="BE1264">
        <v>1</v>
      </c>
      <c r="BF1264">
        <v>121.6</v>
      </c>
      <c r="BG1264" t="s">
        <v>229</v>
      </c>
      <c r="BH1264" t="s">
        <v>229</v>
      </c>
      <c r="BK1264">
        <v>11</v>
      </c>
    </row>
    <row r="1265" spans="1:63" hidden="1" x14ac:dyDescent="0.25">
      <c r="A1265">
        <v>2021</v>
      </c>
      <c r="B1265">
        <v>3</v>
      </c>
      <c r="C1265" s="289">
        <v>44275</v>
      </c>
      <c r="D1265">
        <v>18</v>
      </c>
      <c r="E1265">
        <v>49</v>
      </c>
      <c r="F1265">
        <v>4</v>
      </c>
      <c r="G1265" t="s">
        <v>275</v>
      </c>
      <c r="H1265" t="s">
        <v>276</v>
      </c>
      <c r="I1265" t="s">
        <v>165</v>
      </c>
      <c r="J1265">
        <v>2</v>
      </c>
      <c r="K1265">
        <v>3</v>
      </c>
      <c r="L1265">
        <v>100</v>
      </c>
      <c r="M1265">
        <v>95.5</v>
      </c>
      <c r="N1265">
        <v>104.5</v>
      </c>
      <c r="AK1265">
        <v>101</v>
      </c>
      <c r="AL1265">
        <v>107</v>
      </c>
      <c r="AY1265">
        <v>840</v>
      </c>
      <c r="AZ1265">
        <v>1.4999999999999999E-2</v>
      </c>
      <c r="BD1265">
        <v>8.4</v>
      </c>
      <c r="BG1265" t="s">
        <v>153</v>
      </c>
      <c r="BH1265" t="s">
        <v>154</v>
      </c>
      <c r="BI1265" t="s">
        <v>277</v>
      </c>
      <c r="BJ1265" t="s">
        <v>167</v>
      </c>
      <c r="BK1265">
        <v>11</v>
      </c>
    </row>
    <row r="1266" spans="1:63" hidden="1" x14ac:dyDescent="0.25">
      <c r="A1266">
        <v>2021</v>
      </c>
      <c r="B1266">
        <v>3</v>
      </c>
      <c r="C1266" s="289">
        <v>44275</v>
      </c>
      <c r="D1266">
        <v>18</v>
      </c>
      <c r="E1266">
        <v>50</v>
      </c>
      <c r="F1266">
        <v>4</v>
      </c>
      <c r="G1266" t="s">
        <v>278</v>
      </c>
      <c r="H1266" t="s">
        <v>279</v>
      </c>
      <c r="I1266" t="s">
        <v>165</v>
      </c>
      <c r="J1266">
        <v>2</v>
      </c>
      <c r="K1266">
        <v>3</v>
      </c>
      <c r="L1266">
        <v>54</v>
      </c>
      <c r="M1266">
        <v>51.57</v>
      </c>
      <c r="N1266">
        <v>56.43</v>
      </c>
      <c r="AK1266">
        <v>101</v>
      </c>
      <c r="AL1266">
        <v>107</v>
      </c>
      <c r="AY1266">
        <v>840</v>
      </c>
      <c r="AZ1266">
        <v>1.4999999999999999E-2</v>
      </c>
      <c r="BD1266">
        <v>15.6</v>
      </c>
      <c r="BG1266" t="s">
        <v>153</v>
      </c>
      <c r="BH1266" t="s">
        <v>154</v>
      </c>
      <c r="BI1266" t="s">
        <v>280</v>
      </c>
      <c r="BJ1266" t="s">
        <v>167</v>
      </c>
      <c r="BK1266">
        <v>11</v>
      </c>
    </row>
    <row r="1267" spans="1:63" hidden="1" x14ac:dyDescent="0.25">
      <c r="A1267">
        <v>2021</v>
      </c>
      <c r="B1267">
        <v>3</v>
      </c>
      <c r="C1267" s="289">
        <v>44275</v>
      </c>
      <c r="D1267">
        <v>47</v>
      </c>
      <c r="E1267">
        <v>122</v>
      </c>
      <c r="F1267">
        <v>4</v>
      </c>
      <c r="G1267" t="s">
        <v>163</v>
      </c>
      <c r="H1267" t="s">
        <v>164</v>
      </c>
      <c r="I1267" t="s">
        <v>165</v>
      </c>
      <c r="J1267">
        <v>2</v>
      </c>
      <c r="K1267">
        <v>1</v>
      </c>
      <c r="L1267">
        <v>280</v>
      </c>
      <c r="M1267">
        <v>267.39999999999998</v>
      </c>
      <c r="N1267">
        <v>292.60000000000002</v>
      </c>
      <c r="AK1267">
        <v>63</v>
      </c>
      <c r="AL1267">
        <v>115</v>
      </c>
      <c r="AY1267">
        <v>300</v>
      </c>
      <c r="AZ1267">
        <v>1.4999999999999999E-2</v>
      </c>
      <c r="BD1267">
        <v>1.1000000000000001</v>
      </c>
      <c r="BG1267" t="s">
        <v>153</v>
      </c>
      <c r="BH1267" t="s">
        <v>154</v>
      </c>
      <c r="BI1267" t="s">
        <v>166</v>
      </c>
      <c r="BJ1267" t="s">
        <v>167</v>
      </c>
      <c r="BK1267">
        <v>11</v>
      </c>
    </row>
    <row r="1268" spans="1:63" ht="18.75" hidden="1" x14ac:dyDescent="0.25">
      <c r="A1268">
        <v>2021</v>
      </c>
      <c r="B1268">
        <v>3</v>
      </c>
      <c r="C1268" s="289">
        <v>44275</v>
      </c>
      <c r="D1268">
        <v>236</v>
      </c>
      <c r="E1268">
        <v>160</v>
      </c>
      <c r="F1268">
        <v>5</v>
      </c>
      <c r="G1268" t="s">
        <v>265</v>
      </c>
      <c r="H1268" t="s">
        <v>266</v>
      </c>
      <c r="I1268" t="s">
        <v>144</v>
      </c>
      <c r="J1268">
        <v>2</v>
      </c>
      <c r="K1268">
        <v>1</v>
      </c>
      <c r="L1268">
        <v>200</v>
      </c>
      <c r="M1268">
        <v>186</v>
      </c>
      <c r="N1268">
        <v>214</v>
      </c>
      <c r="P1268">
        <v>192</v>
      </c>
      <c r="Q1268">
        <v>190</v>
      </c>
      <c r="S1268">
        <v>193</v>
      </c>
      <c r="T1268">
        <v>85</v>
      </c>
      <c r="U1268">
        <v>89</v>
      </c>
      <c r="V1268">
        <v>210</v>
      </c>
      <c r="W1268">
        <v>183</v>
      </c>
      <c r="X1268">
        <v>206</v>
      </c>
      <c r="Y1268">
        <v>198</v>
      </c>
      <c r="Z1268">
        <v>193</v>
      </c>
      <c r="AA1268">
        <v>87</v>
      </c>
      <c r="AB1268">
        <v>83</v>
      </c>
      <c r="AJ1268">
        <v>195.6</v>
      </c>
      <c r="AK1268">
        <v>76</v>
      </c>
      <c r="AL1268">
        <v>95</v>
      </c>
      <c r="AM1268">
        <v>84</v>
      </c>
      <c r="AN1268">
        <v>86</v>
      </c>
      <c r="AO1268">
        <v>8</v>
      </c>
      <c r="AQ1268">
        <v>4</v>
      </c>
      <c r="AX1268">
        <v>12</v>
      </c>
      <c r="AY1268">
        <v>1686</v>
      </c>
      <c r="AZ1268">
        <v>1.4999999999999999E-2</v>
      </c>
      <c r="BA1268">
        <v>7.0000000000000001E-3</v>
      </c>
      <c r="BB1268">
        <v>1</v>
      </c>
      <c r="BC1268">
        <v>0.1</v>
      </c>
      <c r="BD1268">
        <v>8.4</v>
      </c>
      <c r="BE1268">
        <v>2.2999999999999998</v>
      </c>
      <c r="BF1268">
        <v>329.8</v>
      </c>
      <c r="BG1268" t="s">
        <v>267</v>
      </c>
      <c r="BH1268" t="s">
        <v>267</v>
      </c>
      <c r="BK1268">
        <v>11</v>
      </c>
    </row>
    <row r="1269" spans="1:63" ht="18.75" hidden="1" x14ac:dyDescent="0.25">
      <c r="A1269">
        <v>2021</v>
      </c>
      <c r="B1269">
        <v>3</v>
      </c>
      <c r="C1269" s="289">
        <v>44275</v>
      </c>
      <c r="D1269">
        <v>423</v>
      </c>
      <c r="E1269">
        <v>669</v>
      </c>
      <c r="F1269">
        <v>6</v>
      </c>
      <c r="G1269" t="s">
        <v>412</v>
      </c>
      <c r="H1269" t="s">
        <v>413</v>
      </c>
      <c r="I1269" t="s">
        <v>144</v>
      </c>
      <c r="J1269">
        <v>2</v>
      </c>
      <c r="K1269">
        <v>2</v>
      </c>
      <c r="L1269">
        <v>954</v>
      </c>
      <c r="M1269">
        <v>897.71400000000006</v>
      </c>
      <c r="N1269">
        <v>1021.734</v>
      </c>
      <c r="P1269">
        <v>989</v>
      </c>
      <c r="Q1269">
        <v>954</v>
      </c>
      <c r="S1269">
        <v>946</v>
      </c>
      <c r="T1269">
        <v>203</v>
      </c>
      <c r="U1269">
        <v>225</v>
      </c>
      <c r="V1269">
        <v>1193</v>
      </c>
      <c r="W1269">
        <v>1048</v>
      </c>
      <c r="X1269">
        <v>1006</v>
      </c>
      <c r="Y1269">
        <v>996</v>
      </c>
      <c r="Z1269">
        <v>1016</v>
      </c>
      <c r="AA1269">
        <v>207</v>
      </c>
      <c r="AB1269">
        <v>203</v>
      </c>
      <c r="AJ1269">
        <v>1018.5</v>
      </c>
      <c r="AK1269">
        <v>40</v>
      </c>
      <c r="AL1269">
        <v>180</v>
      </c>
      <c r="AM1269">
        <v>34</v>
      </c>
      <c r="AN1269">
        <v>210</v>
      </c>
      <c r="AO1269">
        <v>12</v>
      </c>
      <c r="AQ1269">
        <v>12</v>
      </c>
      <c r="AR1269">
        <v>1</v>
      </c>
      <c r="AS1269">
        <v>6</v>
      </c>
      <c r="AX1269">
        <v>31</v>
      </c>
      <c r="AY1269">
        <v>529</v>
      </c>
      <c r="AZ1269">
        <v>1.4999999999999999E-2</v>
      </c>
      <c r="BA1269">
        <v>5.8999999999999997E-2</v>
      </c>
      <c r="BC1269">
        <v>0</v>
      </c>
      <c r="BD1269">
        <v>0.6</v>
      </c>
      <c r="BE1269">
        <v>31.6</v>
      </c>
      <c r="BF1269">
        <v>538.79999999999995</v>
      </c>
      <c r="BG1269" t="s">
        <v>153</v>
      </c>
      <c r="BH1269" t="s">
        <v>154</v>
      </c>
      <c r="BI1269" t="s">
        <v>414</v>
      </c>
      <c r="BJ1269" t="s">
        <v>156</v>
      </c>
      <c r="BK1269">
        <v>11</v>
      </c>
    </row>
    <row r="1270" spans="1:63" ht="18.75" hidden="1" x14ac:dyDescent="0.25">
      <c r="A1270">
        <v>2021</v>
      </c>
      <c r="B1270">
        <v>3</v>
      </c>
      <c r="C1270" s="289">
        <v>44275</v>
      </c>
      <c r="D1270">
        <v>143</v>
      </c>
      <c r="E1270">
        <v>281</v>
      </c>
      <c r="F1270">
        <v>7</v>
      </c>
      <c r="G1270" t="s">
        <v>263</v>
      </c>
      <c r="H1270" t="s">
        <v>264</v>
      </c>
      <c r="I1270" t="s">
        <v>144</v>
      </c>
      <c r="J1270">
        <v>4</v>
      </c>
      <c r="K1270">
        <v>2</v>
      </c>
      <c r="L1270">
        <v>285</v>
      </c>
      <c r="M1270">
        <v>265.05</v>
      </c>
      <c r="N1270">
        <v>304.95</v>
      </c>
      <c r="P1270">
        <v>293</v>
      </c>
      <c r="Q1270">
        <v>312</v>
      </c>
      <c r="S1270">
        <v>302</v>
      </c>
      <c r="T1270">
        <v>108</v>
      </c>
      <c r="U1270">
        <v>108</v>
      </c>
      <c r="V1270">
        <v>333</v>
      </c>
      <c r="W1270">
        <v>305</v>
      </c>
      <c r="X1270">
        <v>304</v>
      </c>
      <c r="Y1270">
        <v>300</v>
      </c>
      <c r="Z1270">
        <v>285</v>
      </c>
      <c r="AA1270">
        <v>108</v>
      </c>
      <c r="AB1270">
        <v>108</v>
      </c>
      <c r="AJ1270">
        <v>304.3</v>
      </c>
      <c r="AK1270">
        <v>120</v>
      </c>
      <c r="AL1270">
        <v>120</v>
      </c>
      <c r="AM1270">
        <v>133</v>
      </c>
      <c r="AN1270">
        <v>108</v>
      </c>
      <c r="AO1270">
        <v>7</v>
      </c>
      <c r="AQ1270">
        <v>7</v>
      </c>
      <c r="AX1270">
        <v>13</v>
      </c>
      <c r="AY1270">
        <v>2581</v>
      </c>
      <c r="AZ1270">
        <v>1.4999999999999999E-2</v>
      </c>
      <c r="BA1270">
        <v>5.0000000000000001E-3</v>
      </c>
      <c r="BB1270">
        <v>1</v>
      </c>
      <c r="BC1270">
        <v>0</v>
      </c>
      <c r="BD1270">
        <v>9.1</v>
      </c>
      <c r="BE1270">
        <v>4</v>
      </c>
      <c r="BF1270">
        <v>785.4</v>
      </c>
      <c r="BG1270" t="s">
        <v>145</v>
      </c>
      <c r="BK1270">
        <v>11</v>
      </c>
    </row>
    <row r="1271" spans="1:63" ht="18.75" hidden="1" x14ac:dyDescent="0.25">
      <c r="A1271">
        <v>2021</v>
      </c>
      <c r="B1271">
        <v>3</v>
      </c>
      <c r="C1271" s="289">
        <v>44275</v>
      </c>
      <c r="D1271">
        <v>395</v>
      </c>
      <c r="E1271">
        <v>607</v>
      </c>
      <c r="F1271">
        <v>8</v>
      </c>
      <c r="G1271" t="s">
        <v>281</v>
      </c>
      <c r="H1271" t="s">
        <v>282</v>
      </c>
      <c r="I1271" t="s">
        <v>144</v>
      </c>
      <c r="J1271">
        <v>3</v>
      </c>
      <c r="K1271">
        <v>3</v>
      </c>
      <c r="L1271">
        <v>120</v>
      </c>
      <c r="M1271">
        <v>111.6</v>
      </c>
      <c r="N1271">
        <v>128.4</v>
      </c>
      <c r="P1271">
        <v>121</v>
      </c>
      <c r="Q1271">
        <v>115</v>
      </c>
      <c r="S1271">
        <v>107</v>
      </c>
      <c r="T1271">
        <v>119</v>
      </c>
      <c r="U1271">
        <v>119</v>
      </c>
      <c r="V1271">
        <v>121</v>
      </c>
      <c r="W1271">
        <v>120</v>
      </c>
      <c r="X1271">
        <v>119</v>
      </c>
      <c r="Y1271">
        <v>113</v>
      </c>
      <c r="Z1271">
        <v>123</v>
      </c>
      <c r="AA1271">
        <v>129</v>
      </c>
      <c r="AB1271">
        <v>125</v>
      </c>
      <c r="AJ1271">
        <v>117.4</v>
      </c>
      <c r="AK1271">
        <v>90</v>
      </c>
      <c r="AL1271">
        <v>120</v>
      </c>
      <c r="AM1271">
        <v>88</v>
      </c>
      <c r="AN1271">
        <v>123</v>
      </c>
      <c r="AO1271">
        <v>8</v>
      </c>
      <c r="AQ1271">
        <v>7</v>
      </c>
      <c r="AX1271">
        <v>15</v>
      </c>
      <c r="AY1271">
        <v>2175</v>
      </c>
      <c r="AZ1271">
        <v>1.4999999999999999E-2</v>
      </c>
      <c r="BA1271">
        <v>7.0000000000000001E-3</v>
      </c>
      <c r="BB1271">
        <v>1</v>
      </c>
      <c r="BC1271">
        <v>0.1</v>
      </c>
      <c r="BD1271">
        <v>18.100000000000001</v>
      </c>
      <c r="BE1271">
        <v>1.8</v>
      </c>
      <c r="BF1271">
        <v>255.3</v>
      </c>
      <c r="BG1271" t="s">
        <v>283</v>
      </c>
      <c r="BH1271" t="s">
        <v>283</v>
      </c>
      <c r="BK1271">
        <v>11</v>
      </c>
    </row>
    <row r="1272" spans="1:63" ht="18.75" hidden="1" x14ac:dyDescent="0.25">
      <c r="A1272">
        <v>2021</v>
      </c>
      <c r="B1272">
        <v>3</v>
      </c>
      <c r="C1272" s="289">
        <v>44275</v>
      </c>
      <c r="D1272">
        <v>395</v>
      </c>
      <c r="E1272">
        <v>608</v>
      </c>
      <c r="F1272">
        <v>8</v>
      </c>
      <c r="G1272" t="s">
        <v>284</v>
      </c>
      <c r="H1272" t="s">
        <v>285</v>
      </c>
      <c r="I1272" t="s">
        <v>144</v>
      </c>
      <c r="J1272">
        <v>3</v>
      </c>
      <c r="K1272">
        <v>3</v>
      </c>
      <c r="L1272">
        <v>110</v>
      </c>
      <c r="M1272">
        <v>102.3</v>
      </c>
      <c r="N1272">
        <v>117.7</v>
      </c>
      <c r="P1272">
        <v>114</v>
      </c>
      <c r="Q1272">
        <v>106</v>
      </c>
      <c r="S1272">
        <v>95</v>
      </c>
      <c r="T1272">
        <v>119</v>
      </c>
      <c r="U1272">
        <v>119</v>
      </c>
      <c r="V1272">
        <v>110</v>
      </c>
      <c r="W1272">
        <v>109</v>
      </c>
      <c r="X1272">
        <v>106</v>
      </c>
      <c r="Y1272">
        <v>104</v>
      </c>
      <c r="Z1272">
        <v>115</v>
      </c>
      <c r="AA1272">
        <v>129</v>
      </c>
      <c r="AB1272">
        <v>125</v>
      </c>
      <c r="AJ1272">
        <v>107.4</v>
      </c>
      <c r="AK1272">
        <v>90</v>
      </c>
      <c r="AL1272">
        <v>120</v>
      </c>
      <c r="AM1272">
        <v>88</v>
      </c>
      <c r="AN1272">
        <v>123</v>
      </c>
      <c r="AO1272">
        <v>7</v>
      </c>
      <c r="AQ1272">
        <v>7</v>
      </c>
      <c r="AX1272">
        <v>14</v>
      </c>
      <c r="AY1272">
        <v>2174</v>
      </c>
      <c r="AZ1272">
        <v>1.4999999999999999E-2</v>
      </c>
      <c r="BA1272">
        <v>6.0000000000000001E-3</v>
      </c>
      <c r="BB1272">
        <v>1</v>
      </c>
      <c r="BC1272">
        <v>0.1</v>
      </c>
      <c r="BD1272">
        <v>19.8</v>
      </c>
      <c r="BE1272">
        <v>1.5</v>
      </c>
      <c r="BF1272">
        <v>233.5</v>
      </c>
      <c r="BG1272" t="s">
        <v>283</v>
      </c>
      <c r="BH1272" t="s">
        <v>283</v>
      </c>
      <c r="BK1272">
        <v>11</v>
      </c>
    </row>
    <row r="1273" spans="1:63" ht="18.75" hidden="1" x14ac:dyDescent="0.25">
      <c r="A1273">
        <v>2021</v>
      </c>
      <c r="B1273">
        <v>3</v>
      </c>
      <c r="C1273" s="289">
        <v>44275</v>
      </c>
      <c r="D1273">
        <v>395</v>
      </c>
      <c r="E1273">
        <v>609</v>
      </c>
      <c r="F1273">
        <v>8</v>
      </c>
      <c r="G1273" t="s">
        <v>286</v>
      </c>
      <c r="H1273" t="s">
        <v>287</v>
      </c>
      <c r="I1273" t="s">
        <v>144</v>
      </c>
      <c r="J1273">
        <v>3</v>
      </c>
      <c r="K1273">
        <v>3</v>
      </c>
      <c r="L1273">
        <v>50</v>
      </c>
      <c r="M1273">
        <v>46.5</v>
      </c>
      <c r="N1273">
        <v>53.5</v>
      </c>
      <c r="P1273">
        <v>52</v>
      </c>
      <c r="Q1273">
        <v>50</v>
      </c>
      <c r="S1273">
        <v>48</v>
      </c>
      <c r="T1273">
        <v>119</v>
      </c>
      <c r="U1273">
        <v>119</v>
      </c>
      <c r="V1273">
        <v>51</v>
      </c>
      <c r="W1273">
        <v>53</v>
      </c>
      <c r="X1273">
        <v>52</v>
      </c>
      <c r="Y1273">
        <v>52</v>
      </c>
      <c r="Z1273">
        <v>49</v>
      </c>
      <c r="AA1273">
        <v>129</v>
      </c>
      <c r="AB1273">
        <v>125</v>
      </c>
      <c r="AJ1273">
        <v>50.9</v>
      </c>
      <c r="AK1273">
        <v>90</v>
      </c>
      <c r="AL1273">
        <v>120</v>
      </c>
      <c r="AM1273">
        <v>88</v>
      </c>
      <c r="AN1273">
        <v>123</v>
      </c>
      <c r="AO1273">
        <v>8</v>
      </c>
      <c r="AQ1273">
        <v>9</v>
      </c>
      <c r="AX1273">
        <v>17</v>
      </c>
      <c r="AY1273">
        <v>2177</v>
      </c>
      <c r="AZ1273">
        <v>1.4999999999999999E-2</v>
      </c>
      <c r="BA1273">
        <v>8.0000000000000002E-3</v>
      </c>
      <c r="BB1273">
        <v>1</v>
      </c>
      <c r="BC1273">
        <v>0.3</v>
      </c>
      <c r="BD1273">
        <v>43.5</v>
      </c>
      <c r="BE1273">
        <v>0.9</v>
      </c>
      <c r="BF1273">
        <v>110.8</v>
      </c>
      <c r="BG1273" t="s">
        <v>283</v>
      </c>
      <c r="BH1273" t="s">
        <v>283</v>
      </c>
      <c r="BK1273">
        <v>11</v>
      </c>
    </row>
    <row r="1274" spans="1:63" ht="18.75" x14ac:dyDescent="0.25">
      <c r="A1274">
        <v>2021</v>
      </c>
      <c r="B1274">
        <v>3</v>
      </c>
      <c r="C1274" s="289">
        <v>44275</v>
      </c>
      <c r="D1274">
        <v>159</v>
      </c>
      <c r="E1274">
        <v>299</v>
      </c>
      <c r="F1274">
        <v>28</v>
      </c>
      <c r="G1274" t="s">
        <v>181</v>
      </c>
      <c r="H1274" t="s">
        <v>182</v>
      </c>
      <c r="I1274" t="s">
        <v>183</v>
      </c>
      <c r="J1274">
        <v>3</v>
      </c>
      <c r="K1274">
        <v>2</v>
      </c>
      <c r="L1274">
        <v>115</v>
      </c>
      <c r="M1274">
        <v>106.95</v>
      </c>
      <c r="N1274">
        <v>123.05</v>
      </c>
      <c r="P1274">
        <v>112</v>
      </c>
      <c r="Q1274">
        <v>103</v>
      </c>
      <c r="S1274">
        <v>108</v>
      </c>
      <c r="T1274">
        <v>108</v>
      </c>
      <c r="U1274">
        <v>115</v>
      </c>
      <c r="V1274">
        <v>107</v>
      </c>
      <c r="W1274">
        <v>103</v>
      </c>
      <c r="X1274">
        <v>111</v>
      </c>
      <c r="Y1274">
        <v>113</v>
      </c>
      <c r="Z1274">
        <v>109</v>
      </c>
      <c r="AA1274">
        <v>105</v>
      </c>
      <c r="AB1274">
        <v>105</v>
      </c>
      <c r="AJ1274">
        <v>108.3</v>
      </c>
      <c r="AK1274">
        <v>70</v>
      </c>
      <c r="AL1274">
        <v>154</v>
      </c>
      <c r="AM1274">
        <v>100</v>
      </c>
      <c r="AN1274">
        <v>108</v>
      </c>
      <c r="AO1274">
        <v>7</v>
      </c>
      <c r="AQ1274">
        <v>7</v>
      </c>
      <c r="AS1274">
        <v>1</v>
      </c>
      <c r="AX1274">
        <v>15</v>
      </c>
      <c r="AY1274">
        <v>2007</v>
      </c>
      <c r="AZ1274">
        <v>0.02</v>
      </c>
      <c r="BA1274">
        <v>7.0000000000000001E-3</v>
      </c>
      <c r="BB1274">
        <v>1</v>
      </c>
      <c r="BC1274">
        <v>0.1</v>
      </c>
      <c r="BD1274">
        <v>17.5</v>
      </c>
      <c r="BE1274">
        <v>1.6</v>
      </c>
      <c r="BF1274">
        <v>217.4</v>
      </c>
      <c r="BG1274" t="s">
        <v>148</v>
      </c>
      <c r="BH1274" t="s">
        <v>184</v>
      </c>
      <c r="BK1274">
        <v>11</v>
      </c>
    </row>
    <row r="1275" spans="1:63" ht="18.75" x14ac:dyDescent="0.25">
      <c r="A1275">
        <v>2021</v>
      </c>
      <c r="B1275">
        <v>3</v>
      </c>
      <c r="C1275" s="289">
        <v>44275</v>
      </c>
      <c r="D1275">
        <v>334</v>
      </c>
      <c r="E1275">
        <v>254</v>
      </c>
      <c r="F1275">
        <v>49</v>
      </c>
      <c r="G1275" t="s">
        <v>189</v>
      </c>
      <c r="H1275" t="s">
        <v>190</v>
      </c>
      <c r="I1275" t="s">
        <v>191</v>
      </c>
      <c r="J1275">
        <v>4</v>
      </c>
      <c r="K1275">
        <v>2</v>
      </c>
      <c r="L1275">
        <v>203</v>
      </c>
      <c r="M1275">
        <v>188.79</v>
      </c>
      <c r="N1275">
        <v>217.21</v>
      </c>
      <c r="P1275">
        <v>208</v>
      </c>
      <c r="Q1275">
        <v>201</v>
      </c>
      <c r="S1275">
        <v>204</v>
      </c>
      <c r="T1275">
        <v>134</v>
      </c>
      <c r="U1275">
        <v>135</v>
      </c>
      <c r="V1275">
        <v>219</v>
      </c>
      <c r="W1275">
        <v>215</v>
      </c>
      <c r="X1275">
        <v>206</v>
      </c>
      <c r="Y1275">
        <v>205</v>
      </c>
      <c r="Z1275">
        <v>212</v>
      </c>
      <c r="AA1275">
        <v>154</v>
      </c>
      <c r="AB1275">
        <v>158</v>
      </c>
      <c r="AJ1275">
        <v>208.8</v>
      </c>
      <c r="AK1275">
        <v>88</v>
      </c>
      <c r="AL1275">
        <v>164</v>
      </c>
      <c r="AM1275">
        <v>99</v>
      </c>
      <c r="AN1275">
        <v>145</v>
      </c>
      <c r="AO1275">
        <v>8</v>
      </c>
      <c r="AQ1275">
        <v>8</v>
      </c>
      <c r="AX1275">
        <v>16</v>
      </c>
      <c r="AY1275">
        <v>1396</v>
      </c>
      <c r="AZ1275">
        <v>0.02</v>
      </c>
      <c r="BA1275">
        <v>1.0999999999999999E-2</v>
      </c>
      <c r="BB1275">
        <v>1</v>
      </c>
      <c r="BC1275">
        <v>0.1</v>
      </c>
      <c r="BD1275">
        <v>6.9</v>
      </c>
      <c r="BE1275">
        <v>3.3</v>
      </c>
      <c r="BF1275">
        <v>291.5</v>
      </c>
      <c r="BG1275" t="s">
        <v>148</v>
      </c>
      <c r="BH1275" t="s">
        <v>184</v>
      </c>
      <c r="BI1275" t="s">
        <v>192</v>
      </c>
      <c r="BK1275">
        <v>11</v>
      </c>
    </row>
    <row r="1276" spans="1:63" ht="18.75" hidden="1" x14ac:dyDescent="0.25">
      <c r="A1276">
        <v>2021</v>
      </c>
      <c r="B1276">
        <v>3</v>
      </c>
      <c r="C1276" s="289">
        <v>44276</v>
      </c>
      <c r="D1276">
        <v>421</v>
      </c>
      <c r="E1276">
        <v>667</v>
      </c>
      <c r="F1276">
        <v>2</v>
      </c>
      <c r="G1276" t="s">
        <v>404</v>
      </c>
      <c r="H1276" t="s">
        <v>405</v>
      </c>
      <c r="L1276">
        <v>1630.2</v>
      </c>
      <c r="M1276">
        <v>1534.0182</v>
      </c>
      <c r="N1276">
        <v>1745.9441999999999</v>
      </c>
      <c r="O1276">
        <v>1507</v>
      </c>
      <c r="Q1276">
        <v>1437</v>
      </c>
      <c r="R1276">
        <v>1477</v>
      </c>
      <c r="S1276">
        <v>1531</v>
      </c>
      <c r="T1276">
        <v>176</v>
      </c>
      <c r="U1276">
        <v>174</v>
      </c>
      <c r="V1276">
        <v>1690</v>
      </c>
      <c r="W1276">
        <v>1585</v>
      </c>
      <c r="X1276">
        <v>1545</v>
      </c>
      <c r="Y1276">
        <v>1558</v>
      </c>
      <c r="Z1276">
        <v>1548</v>
      </c>
      <c r="AA1276">
        <v>175</v>
      </c>
      <c r="AB1276">
        <v>182</v>
      </c>
      <c r="AJ1276">
        <v>1542</v>
      </c>
      <c r="AK1276">
        <v>20</v>
      </c>
      <c r="AM1276">
        <v>20</v>
      </c>
      <c r="AN1276">
        <v>177</v>
      </c>
      <c r="AO1276">
        <v>4</v>
      </c>
      <c r="AP1276">
        <v>4</v>
      </c>
      <c r="AQ1276">
        <v>6</v>
      </c>
      <c r="AR1276">
        <v>2</v>
      </c>
      <c r="AS1276">
        <v>2</v>
      </c>
      <c r="AX1276">
        <v>17</v>
      </c>
      <c r="AY1276">
        <v>737</v>
      </c>
      <c r="AZ1276">
        <v>1.4999999999999999E-2</v>
      </c>
      <c r="BA1276">
        <v>2.3E-2</v>
      </c>
      <c r="BC1276">
        <v>0</v>
      </c>
      <c r="BD1276">
        <v>0.5</v>
      </c>
      <c r="BE1276">
        <v>26.2</v>
      </c>
      <c r="BF1276">
        <v>1136.5</v>
      </c>
      <c r="BJ1276" t="s">
        <v>156</v>
      </c>
      <c r="BK1276">
        <v>11</v>
      </c>
    </row>
    <row r="1277" spans="1:63" ht="18.75" hidden="1" x14ac:dyDescent="0.25">
      <c r="A1277">
        <v>2021</v>
      </c>
      <c r="B1277">
        <v>3</v>
      </c>
      <c r="C1277" s="289">
        <v>44276</v>
      </c>
      <c r="D1277">
        <v>421</v>
      </c>
      <c r="E1277">
        <v>673</v>
      </c>
      <c r="F1277">
        <v>2</v>
      </c>
      <c r="G1277" t="s">
        <v>437</v>
      </c>
      <c r="H1277" t="s">
        <v>438</v>
      </c>
      <c r="L1277">
        <v>123.2</v>
      </c>
      <c r="M1277">
        <v>115.9312</v>
      </c>
      <c r="N1277">
        <v>131.94720000000001</v>
      </c>
      <c r="O1277">
        <v>122</v>
      </c>
      <c r="Q1277">
        <v>120</v>
      </c>
      <c r="R1277">
        <v>124</v>
      </c>
      <c r="S1277">
        <v>116</v>
      </c>
      <c r="T1277">
        <v>176</v>
      </c>
      <c r="U1277">
        <v>174</v>
      </c>
      <c r="V1277">
        <v>134</v>
      </c>
      <c r="W1277">
        <v>126</v>
      </c>
      <c r="X1277">
        <v>118</v>
      </c>
      <c r="Y1277">
        <v>124</v>
      </c>
      <c r="Z1277">
        <v>122</v>
      </c>
      <c r="AA1277">
        <v>175</v>
      </c>
      <c r="AB1277">
        <v>182</v>
      </c>
      <c r="AJ1277">
        <v>122.9</v>
      </c>
      <c r="AK1277">
        <v>20</v>
      </c>
      <c r="AM1277">
        <v>20</v>
      </c>
      <c r="AN1277">
        <v>177</v>
      </c>
      <c r="AO1277">
        <v>8</v>
      </c>
      <c r="AP1277">
        <v>7</v>
      </c>
      <c r="AQ1277">
        <v>12</v>
      </c>
      <c r="AR1277">
        <v>3</v>
      </c>
      <c r="AS1277">
        <v>3</v>
      </c>
      <c r="AX1277">
        <v>33</v>
      </c>
      <c r="AY1277">
        <v>753</v>
      </c>
      <c r="AZ1277">
        <v>1.4999999999999999E-2</v>
      </c>
      <c r="BA1277">
        <v>4.3999999999999997E-2</v>
      </c>
      <c r="BC1277">
        <v>0.3</v>
      </c>
      <c r="BD1277">
        <v>6.1</v>
      </c>
      <c r="BE1277">
        <v>4.0999999999999996</v>
      </c>
      <c r="BF1277">
        <v>92.5</v>
      </c>
      <c r="BI1277" t="s">
        <v>439</v>
      </c>
      <c r="BJ1277" t="s">
        <v>156</v>
      </c>
      <c r="BK1277">
        <v>11</v>
      </c>
    </row>
    <row r="1278" spans="1:63" ht="18.75" x14ac:dyDescent="0.25">
      <c r="A1278">
        <v>2021</v>
      </c>
      <c r="B1278">
        <v>3</v>
      </c>
      <c r="C1278" s="289">
        <v>44276</v>
      </c>
      <c r="D1278">
        <v>32</v>
      </c>
      <c r="E1278">
        <v>92</v>
      </c>
      <c r="F1278">
        <v>3</v>
      </c>
      <c r="G1278" t="s">
        <v>205</v>
      </c>
      <c r="H1278" t="s">
        <v>206</v>
      </c>
      <c r="I1278" t="s">
        <v>144</v>
      </c>
      <c r="J1278">
        <v>2</v>
      </c>
      <c r="K1278">
        <v>3</v>
      </c>
      <c r="L1278">
        <v>361</v>
      </c>
      <c r="M1278">
        <v>335.73</v>
      </c>
      <c r="N1278">
        <v>386.27</v>
      </c>
      <c r="S1278">
        <v>348</v>
      </c>
      <c r="U1278">
        <v>125</v>
      </c>
      <c r="V1278">
        <v>403</v>
      </c>
      <c r="W1278">
        <v>400</v>
      </c>
      <c r="X1278">
        <v>383</v>
      </c>
      <c r="Y1278">
        <v>385</v>
      </c>
      <c r="Z1278">
        <v>372</v>
      </c>
      <c r="AA1278">
        <v>97</v>
      </c>
      <c r="AB1278">
        <v>95</v>
      </c>
      <c r="AJ1278">
        <v>381.8</v>
      </c>
      <c r="AK1278">
        <v>74</v>
      </c>
      <c r="AL1278">
        <v>97</v>
      </c>
      <c r="AM1278">
        <v>68</v>
      </c>
      <c r="AN1278">
        <v>106</v>
      </c>
      <c r="AO1278">
        <v>8</v>
      </c>
      <c r="AP1278">
        <v>1</v>
      </c>
      <c r="AQ1278">
        <v>4</v>
      </c>
      <c r="AX1278">
        <v>13</v>
      </c>
      <c r="AY1278">
        <v>749</v>
      </c>
      <c r="AZ1278">
        <v>1.4999999999999999E-2</v>
      </c>
      <c r="BA1278">
        <v>1.7000000000000001E-2</v>
      </c>
      <c r="BC1278">
        <v>0</v>
      </c>
      <c r="BD1278">
        <v>2.1</v>
      </c>
      <c r="BE1278">
        <v>5</v>
      </c>
      <c r="BF1278">
        <v>286</v>
      </c>
      <c r="BG1278" t="s">
        <v>148</v>
      </c>
      <c r="BH1278" t="s">
        <v>149</v>
      </c>
      <c r="BI1278" t="s">
        <v>207</v>
      </c>
      <c r="BJ1278" t="s">
        <v>208</v>
      </c>
      <c r="BK1278">
        <v>11</v>
      </c>
    </row>
    <row r="1279" spans="1:63" ht="18.75" x14ac:dyDescent="0.25">
      <c r="A1279">
        <v>2021</v>
      </c>
      <c r="B1279">
        <v>3</v>
      </c>
      <c r="C1279" s="289">
        <v>44276</v>
      </c>
      <c r="D1279">
        <v>32</v>
      </c>
      <c r="E1279">
        <v>93</v>
      </c>
      <c r="F1279">
        <v>3</v>
      </c>
      <c r="G1279" t="s">
        <v>209</v>
      </c>
      <c r="H1279" t="s">
        <v>210</v>
      </c>
      <c r="I1279" t="s">
        <v>144</v>
      </c>
      <c r="J1279">
        <v>2</v>
      </c>
      <c r="K1279">
        <v>3</v>
      </c>
      <c r="L1279">
        <v>59</v>
      </c>
      <c r="M1279">
        <v>54.87</v>
      </c>
      <c r="N1279">
        <v>63.13</v>
      </c>
      <c r="S1279">
        <v>58</v>
      </c>
      <c r="U1279">
        <v>125</v>
      </c>
      <c r="V1279">
        <v>65</v>
      </c>
      <c r="W1279">
        <v>58</v>
      </c>
      <c r="X1279">
        <v>63</v>
      </c>
      <c r="Y1279">
        <v>61</v>
      </c>
      <c r="Z1279">
        <v>59</v>
      </c>
      <c r="AA1279">
        <v>97</v>
      </c>
      <c r="AB1279">
        <v>95</v>
      </c>
      <c r="AJ1279">
        <v>60.7</v>
      </c>
      <c r="AK1279">
        <v>74</v>
      </c>
      <c r="AL1279">
        <v>97</v>
      </c>
      <c r="AM1279">
        <v>68</v>
      </c>
      <c r="AN1279">
        <v>106</v>
      </c>
      <c r="AO1279">
        <v>8</v>
      </c>
      <c r="AP1279">
        <v>4</v>
      </c>
      <c r="AQ1279">
        <v>9</v>
      </c>
      <c r="AX1279">
        <v>21</v>
      </c>
      <c r="AY1279">
        <v>777</v>
      </c>
      <c r="AZ1279">
        <v>1.4999999999999999E-2</v>
      </c>
      <c r="BA1279">
        <v>2.7E-2</v>
      </c>
      <c r="BC1279">
        <v>0.4</v>
      </c>
      <c r="BD1279">
        <v>13.2</v>
      </c>
      <c r="BE1279">
        <v>1.3</v>
      </c>
      <c r="BF1279">
        <v>47.2</v>
      </c>
      <c r="BG1279" t="s">
        <v>148</v>
      </c>
      <c r="BH1279" t="s">
        <v>149</v>
      </c>
      <c r="BI1279" t="s">
        <v>211</v>
      </c>
      <c r="BJ1279" t="s">
        <v>208</v>
      </c>
      <c r="BK1279">
        <v>11</v>
      </c>
    </row>
    <row r="1280" spans="1:63" ht="18.75" x14ac:dyDescent="0.25">
      <c r="A1280">
        <v>2021</v>
      </c>
      <c r="B1280">
        <v>3</v>
      </c>
      <c r="C1280" s="289">
        <v>44276</v>
      </c>
      <c r="D1280">
        <v>32</v>
      </c>
      <c r="E1280">
        <v>94</v>
      </c>
      <c r="F1280">
        <v>3</v>
      </c>
      <c r="G1280" t="s">
        <v>332</v>
      </c>
      <c r="H1280" t="s">
        <v>333</v>
      </c>
      <c r="I1280" t="s">
        <v>144</v>
      </c>
      <c r="J1280">
        <v>2</v>
      </c>
      <c r="K1280">
        <v>3</v>
      </c>
      <c r="L1280">
        <v>19</v>
      </c>
      <c r="M1280">
        <v>17.670000000000002</v>
      </c>
      <c r="N1280">
        <v>20.329999999999998</v>
      </c>
      <c r="S1280">
        <v>19</v>
      </c>
      <c r="U1280">
        <v>125</v>
      </c>
      <c r="AA1280">
        <v>97</v>
      </c>
      <c r="AB1280">
        <v>95</v>
      </c>
      <c r="AJ1280">
        <v>19</v>
      </c>
      <c r="AK1280">
        <v>74</v>
      </c>
      <c r="AL1280">
        <v>97</v>
      </c>
      <c r="AM1280">
        <v>68</v>
      </c>
      <c r="AN1280">
        <v>106</v>
      </c>
      <c r="AO1280">
        <v>2</v>
      </c>
      <c r="AP1280">
        <v>2</v>
      </c>
      <c r="AQ1280">
        <v>4</v>
      </c>
      <c r="AX1280">
        <v>8</v>
      </c>
      <c r="AY1280">
        <v>392</v>
      </c>
      <c r="AZ1280">
        <v>1.4999999999999999E-2</v>
      </c>
      <c r="BA1280">
        <v>0.02</v>
      </c>
      <c r="BC1280">
        <v>0.4</v>
      </c>
      <c r="BD1280">
        <v>20.6</v>
      </c>
      <c r="BE1280">
        <v>0.2</v>
      </c>
      <c r="BF1280">
        <v>7.4</v>
      </c>
      <c r="BG1280" t="s">
        <v>148</v>
      </c>
      <c r="BH1280" t="s">
        <v>149</v>
      </c>
      <c r="BI1280" t="s">
        <v>334</v>
      </c>
      <c r="BJ1280" t="s">
        <v>208</v>
      </c>
      <c r="BK1280">
        <v>11</v>
      </c>
    </row>
    <row r="1281" spans="1:63" ht="18.75" hidden="1" x14ac:dyDescent="0.25">
      <c r="A1281">
        <v>2021</v>
      </c>
      <c r="B1281">
        <v>3</v>
      </c>
      <c r="C1281" s="289">
        <v>44276</v>
      </c>
      <c r="D1281">
        <v>384</v>
      </c>
      <c r="E1281">
        <v>556</v>
      </c>
      <c r="F1281">
        <v>3</v>
      </c>
      <c r="G1281" t="s">
        <v>175</v>
      </c>
      <c r="H1281" t="s">
        <v>176</v>
      </c>
      <c r="I1281" t="s">
        <v>144</v>
      </c>
      <c r="J1281">
        <v>1</v>
      </c>
      <c r="K1281">
        <v>6</v>
      </c>
      <c r="L1281">
        <v>1066</v>
      </c>
      <c r="M1281">
        <v>1003.106</v>
      </c>
      <c r="N1281">
        <v>1141.6859999999999</v>
      </c>
      <c r="O1281">
        <v>1092</v>
      </c>
      <c r="T1281">
        <v>162</v>
      </c>
      <c r="AJ1281">
        <v>1092</v>
      </c>
      <c r="AK1281">
        <v>20</v>
      </c>
      <c r="AL1281">
        <v>180</v>
      </c>
      <c r="AM1281">
        <v>22</v>
      </c>
      <c r="AN1281">
        <v>162</v>
      </c>
      <c r="AO1281">
        <v>1</v>
      </c>
      <c r="AP1281">
        <v>2</v>
      </c>
      <c r="AQ1281">
        <v>2</v>
      </c>
      <c r="AX1281">
        <v>5</v>
      </c>
      <c r="AY1281">
        <v>293</v>
      </c>
      <c r="AZ1281">
        <v>1.4999999999999999E-2</v>
      </c>
      <c r="BA1281">
        <v>1.7000000000000001E-2</v>
      </c>
      <c r="BC1281">
        <v>0</v>
      </c>
      <c r="BD1281">
        <v>0.3</v>
      </c>
      <c r="BE1281">
        <v>5.5</v>
      </c>
      <c r="BF1281">
        <v>320</v>
      </c>
      <c r="BG1281" t="s">
        <v>153</v>
      </c>
      <c r="BH1281" t="s">
        <v>154</v>
      </c>
      <c r="BI1281" t="s">
        <v>177</v>
      </c>
      <c r="BK1281">
        <v>11</v>
      </c>
    </row>
    <row r="1282" spans="1:63" ht="18.75" hidden="1" x14ac:dyDescent="0.25">
      <c r="A1282">
        <v>2021</v>
      </c>
      <c r="B1282">
        <v>3</v>
      </c>
      <c r="C1282" s="289">
        <v>44276</v>
      </c>
      <c r="D1282">
        <v>384</v>
      </c>
      <c r="E1282">
        <v>557</v>
      </c>
      <c r="F1282">
        <v>3</v>
      </c>
      <c r="G1282" t="s">
        <v>178</v>
      </c>
      <c r="H1282" t="s">
        <v>179</v>
      </c>
      <c r="I1282" t="s">
        <v>144</v>
      </c>
      <c r="J1282">
        <v>1</v>
      </c>
      <c r="K1282">
        <v>6</v>
      </c>
      <c r="L1282">
        <v>182</v>
      </c>
      <c r="M1282">
        <v>171.262</v>
      </c>
      <c r="N1282">
        <v>194.922</v>
      </c>
      <c r="O1282">
        <v>190</v>
      </c>
      <c r="T1282">
        <v>162</v>
      </c>
      <c r="AJ1282">
        <v>190</v>
      </c>
      <c r="AK1282">
        <v>20</v>
      </c>
      <c r="AL1282">
        <v>180</v>
      </c>
      <c r="AM1282">
        <v>22</v>
      </c>
      <c r="AN1282">
        <v>162</v>
      </c>
      <c r="AY1282">
        <v>96</v>
      </c>
      <c r="AZ1282">
        <v>1.4999999999999999E-2</v>
      </c>
      <c r="BD1282">
        <v>0.5</v>
      </c>
      <c r="BF1282">
        <v>18.2</v>
      </c>
      <c r="BG1282" t="s">
        <v>153</v>
      </c>
      <c r="BH1282" t="s">
        <v>154</v>
      </c>
      <c r="BI1282" t="s">
        <v>177</v>
      </c>
      <c r="BJ1282" t="s">
        <v>180</v>
      </c>
      <c r="BK1282">
        <v>11</v>
      </c>
    </row>
    <row r="1283" spans="1:63" ht="18.75" hidden="1" x14ac:dyDescent="0.25">
      <c r="A1283">
        <v>2021</v>
      </c>
      <c r="B1283">
        <v>3</v>
      </c>
      <c r="C1283" s="289">
        <v>44276</v>
      </c>
      <c r="D1283">
        <v>1</v>
      </c>
      <c r="E1283">
        <v>1</v>
      </c>
      <c r="F1283">
        <v>4</v>
      </c>
      <c r="G1283" t="s">
        <v>328</v>
      </c>
      <c r="H1283" t="s">
        <v>329</v>
      </c>
      <c r="I1283" t="s">
        <v>144</v>
      </c>
      <c r="J1283">
        <v>3</v>
      </c>
      <c r="K1283">
        <v>2</v>
      </c>
      <c r="L1283">
        <v>111</v>
      </c>
      <c r="M1283">
        <v>103.23</v>
      </c>
      <c r="N1283">
        <v>118.77</v>
      </c>
      <c r="O1283">
        <v>100</v>
      </c>
      <c r="P1283">
        <v>108</v>
      </c>
      <c r="Q1283">
        <v>114</v>
      </c>
      <c r="R1283">
        <v>113</v>
      </c>
      <c r="S1283">
        <v>109</v>
      </c>
      <c r="U1283">
        <v>94</v>
      </c>
      <c r="V1283">
        <v>120</v>
      </c>
      <c r="W1283">
        <v>118</v>
      </c>
      <c r="X1283">
        <v>113</v>
      </c>
      <c r="Y1283">
        <v>116</v>
      </c>
      <c r="Z1283">
        <v>119</v>
      </c>
      <c r="AA1283">
        <v>95</v>
      </c>
      <c r="AB1283">
        <v>92</v>
      </c>
      <c r="AJ1283">
        <v>113</v>
      </c>
      <c r="AK1283">
        <v>108</v>
      </c>
      <c r="AL1283">
        <v>100</v>
      </c>
      <c r="AM1283">
        <v>115</v>
      </c>
      <c r="AN1283">
        <v>94</v>
      </c>
      <c r="AO1283">
        <v>10</v>
      </c>
      <c r="AP1283">
        <v>2</v>
      </c>
      <c r="AQ1283">
        <v>6</v>
      </c>
      <c r="AX1283">
        <v>18</v>
      </c>
      <c r="AY1283">
        <v>2626</v>
      </c>
      <c r="AZ1283">
        <v>1.4999999999999999E-2</v>
      </c>
      <c r="BA1283">
        <v>7.0000000000000001E-3</v>
      </c>
      <c r="BB1283">
        <v>1</v>
      </c>
      <c r="BC1283">
        <v>0.2</v>
      </c>
      <c r="BD1283">
        <v>23.7</v>
      </c>
      <c r="BE1283">
        <v>2</v>
      </c>
      <c r="BF1283">
        <v>296.7</v>
      </c>
      <c r="BG1283" t="s">
        <v>229</v>
      </c>
      <c r="BH1283" t="s">
        <v>229</v>
      </c>
      <c r="BK1283">
        <v>11</v>
      </c>
    </row>
    <row r="1284" spans="1:63" ht="18.75" hidden="1" x14ac:dyDescent="0.25">
      <c r="A1284">
        <v>2021</v>
      </c>
      <c r="B1284">
        <v>3</v>
      </c>
      <c r="C1284" s="289">
        <v>44276</v>
      </c>
      <c r="D1284">
        <v>1</v>
      </c>
      <c r="E1284">
        <v>2</v>
      </c>
      <c r="F1284">
        <v>4</v>
      </c>
      <c r="G1284" t="s">
        <v>330</v>
      </c>
      <c r="H1284" t="s">
        <v>331</v>
      </c>
      <c r="I1284" t="s">
        <v>144</v>
      </c>
      <c r="J1284">
        <v>3</v>
      </c>
      <c r="K1284">
        <v>2</v>
      </c>
      <c r="L1284">
        <v>113</v>
      </c>
      <c r="M1284">
        <v>105.09</v>
      </c>
      <c r="N1284">
        <v>120.91</v>
      </c>
      <c r="O1284">
        <v>108</v>
      </c>
      <c r="P1284">
        <v>119</v>
      </c>
      <c r="Q1284">
        <v>123</v>
      </c>
      <c r="R1284">
        <v>118</v>
      </c>
      <c r="S1284">
        <v>116</v>
      </c>
      <c r="U1284">
        <v>94</v>
      </c>
      <c r="V1284">
        <v>96</v>
      </c>
      <c r="W1284">
        <v>106</v>
      </c>
      <c r="X1284">
        <v>107</v>
      </c>
      <c r="Y1284">
        <v>110</v>
      </c>
      <c r="Z1284">
        <v>113</v>
      </c>
      <c r="AA1284">
        <v>95</v>
      </c>
      <c r="AB1284">
        <v>92</v>
      </c>
      <c r="AJ1284">
        <v>111.6</v>
      </c>
      <c r="AK1284">
        <v>108</v>
      </c>
      <c r="AL1284">
        <v>100</v>
      </c>
      <c r="AM1284">
        <v>115</v>
      </c>
      <c r="AN1284">
        <v>94</v>
      </c>
      <c r="AO1284">
        <v>10</v>
      </c>
      <c r="AP1284">
        <v>2</v>
      </c>
      <c r="AQ1284">
        <v>11</v>
      </c>
      <c r="AX1284">
        <v>23</v>
      </c>
      <c r="AY1284">
        <v>2623</v>
      </c>
      <c r="AZ1284">
        <v>1.4999999999999999E-2</v>
      </c>
      <c r="BA1284">
        <v>8.9999999999999993E-3</v>
      </c>
      <c r="BB1284">
        <v>1</v>
      </c>
      <c r="BC1284">
        <v>0.2</v>
      </c>
      <c r="BD1284">
        <v>23.2</v>
      </c>
      <c r="BE1284">
        <v>2.6</v>
      </c>
      <c r="BF1284">
        <v>292.7</v>
      </c>
      <c r="BG1284" t="s">
        <v>229</v>
      </c>
      <c r="BH1284" t="s">
        <v>229</v>
      </c>
      <c r="BK1284">
        <v>11</v>
      </c>
    </row>
    <row r="1285" spans="1:63" hidden="1" x14ac:dyDescent="0.25">
      <c r="A1285">
        <v>2021</v>
      </c>
      <c r="B1285">
        <v>3</v>
      </c>
      <c r="C1285" s="289">
        <v>44276</v>
      </c>
      <c r="D1285">
        <v>47</v>
      </c>
      <c r="E1285">
        <v>122</v>
      </c>
      <c r="F1285">
        <v>4</v>
      </c>
      <c r="G1285" t="s">
        <v>163</v>
      </c>
      <c r="H1285" t="s">
        <v>164</v>
      </c>
      <c r="I1285" t="s">
        <v>165</v>
      </c>
      <c r="J1285">
        <v>2</v>
      </c>
      <c r="K1285">
        <v>1</v>
      </c>
      <c r="L1285">
        <v>280</v>
      </c>
      <c r="M1285">
        <v>267.39999999999998</v>
      </c>
      <c r="N1285">
        <v>292.60000000000002</v>
      </c>
      <c r="AK1285">
        <v>63</v>
      </c>
      <c r="AL1285">
        <v>115</v>
      </c>
      <c r="AY1285">
        <v>880</v>
      </c>
      <c r="AZ1285">
        <v>1.4999999999999999E-2</v>
      </c>
      <c r="BD1285">
        <v>3.1</v>
      </c>
      <c r="BG1285" t="s">
        <v>153</v>
      </c>
      <c r="BH1285" t="s">
        <v>154</v>
      </c>
      <c r="BI1285" t="s">
        <v>166</v>
      </c>
      <c r="BJ1285" t="s">
        <v>167</v>
      </c>
      <c r="BK1285">
        <v>11</v>
      </c>
    </row>
    <row r="1286" spans="1:63" ht="18.75" hidden="1" x14ac:dyDescent="0.25">
      <c r="A1286">
        <v>2021</v>
      </c>
      <c r="B1286">
        <v>3</v>
      </c>
      <c r="C1286" s="289">
        <v>44276</v>
      </c>
      <c r="D1286">
        <v>236</v>
      </c>
      <c r="E1286">
        <v>160</v>
      </c>
      <c r="F1286">
        <v>5</v>
      </c>
      <c r="G1286" t="s">
        <v>265</v>
      </c>
      <c r="H1286" t="s">
        <v>266</v>
      </c>
      <c r="I1286" t="s">
        <v>144</v>
      </c>
      <c r="J1286">
        <v>2</v>
      </c>
      <c r="K1286">
        <v>1</v>
      </c>
      <c r="L1286">
        <v>200</v>
      </c>
      <c r="M1286">
        <v>186</v>
      </c>
      <c r="N1286">
        <v>214</v>
      </c>
      <c r="O1286">
        <v>184</v>
      </c>
      <c r="P1286">
        <v>192</v>
      </c>
      <c r="Q1286">
        <v>206</v>
      </c>
      <c r="R1286">
        <v>214</v>
      </c>
      <c r="S1286">
        <v>208</v>
      </c>
      <c r="T1286">
        <v>94</v>
      </c>
      <c r="U1286">
        <v>96</v>
      </c>
      <c r="V1286">
        <v>186</v>
      </c>
      <c r="W1286">
        <v>200</v>
      </c>
      <c r="X1286">
        <v>183</v>
      </c>
      <c r="Y1286">
        <v>211</v>
      </c>
      <c r="Z1286">
        <v>196</v>
      </c>
      <c r="AA1286">
        <v>84</v>
      </c>
      <c r="AB1286">
        <v>80</v>
      </c>
      <c r="AJ1286">
        <v>198</v>
      </c>
      <c r="AK1286">
        <v>76</v>
      </c>
      <c r="AL1286">
        <v>95</v>
      </c>
      <c r="AM1286">
        <v>81</v>
      </c>
      <c r="AN1286">
        <v>89</v>
      </c>
      <c r="AO1286">
        <v>8</v>
      </c>
      <c r="AP1286">
        <v>4</v>
      </c>
      <c r="AQ1286">
        <v>3</v>
      </c>
      <c r="AX1286">
        <v>15</v>
      </c>
      <c r="AY1286">
        <v>1797</v>
      </c>
      <c r="AZ1286">
        <v>1.4999999999999999E-2</v>
      </c>
      <c r="BA1286">
        <v>8.0000000000000002E-3</v>
      </c>
      <c r="BB1286">
        <v>1</v>
      </c>
      <c r="BC1286">
        <v>0.1</v>
      </c>
      <c r="BD1286">
        <v>9</v>
      </c>
      <c r="BE1286">
        <v>3</v>
      </c>
      <c r="BF1286">
        <v>355.8</v>
      </c>
      <c r="BG1286" t="s">
        <v>267</v>
      </c>
      <c r="BH1286" t="s">
        <v>267</v>
      </c>
      <c r="BK1286">
        <v>11</v>
      </c>
    </row>
    <row r="1287" spans="1:63" ht="18.75" hidden="1" x14ac:dyDescent="0.25">
      <c r="A1287">
        <v>2021</v>
      </c>
      <c r="B1287">
        <v>3</v>
      </c>
      <c r="C1287" s="289">
        <v>44276</v>
      </c>
      <c r="D1287">
        <v>423</v>
      </c>
      <c r="E1287">
        <v>669</v>
      </c>
      <c r="F1287">
        <v>6</v>
      </c>
      <c r="G1287" t="s">
        <v>412</v>
      </c>
      <c r="H1287" t="s">
        <v>413</v>
      </c>
      <c r="I1287" t="s">
        <v>144</v>
      </c>
      <c r="J1287">
        <v>2</v>
      </c>
      <c r="K1287">
        <v>2</v>
      </c>
      <c r="L1287">
        <v>954</v>
      </c>
      <c r="M1287">
        <v>897.71400000000006</v>
      </c>
      <c r="N1287">
        <v>1021.734</v>
      </c>
      <c r="O1287">
        <v>933</v>
      </c>
      <c r="P1287">
        <v>973</v>
      </c>
      <c r="Q1287">
        <v>956</v>
      </c>
      <c r="R1287">
        <v>939</v>
      </c>
      <c r="S1287">
        <v>934</v>
      </c>
      <c r="T1287">
        <v>206</v>
      </c>
      <c r="U1287">
        <v>205</v>
      </c>
      <c r="V1287">
        <v>991</v>
      </c>
      <c r="W1287">
        <v>965</v>
      </c>
      <c r="X1287">
        <v>1165</v>
      </c>
      <c r="Y1287">
        <v>976</v>
      </c>
      <c r="Z1287">
        <v>978</v>
      </c>
      <c r="AA1287">
        <v>201</v>
      </c>
      <c r="AB1287">
        <v>200</v>
      </c>
      <c r="AJ1287">
        <v>981</v>
      </c>
      <c r="AK1287">
        <v>40</v>
      </c>
      <c r="AL1287">
        <v>180</v>
      </c>
      <c r="AM1287">
        <v>35</v>
      </c>
      <c r="AN1287">
        <v>203</v>
      </c>
      <c r="AO1287">
        <v>10</v>
      </c>
      <c r="AP1287">
        <v>6</v>
      </c>
      <c r="AQ1287">
        <v>7</v>
      </c>
      <c r="AX1287">
        <v>23</v>
      </c>
      <c r="AY1287">
        <v>515</v>
      </c>
      <c r="AZ1287">
        <v>1.4999999999999999E-2</v>
      </c>
      <c r="BA1287">
        <v>4.4999999999999998E-2</v>
      </c>
      <c r="BC1287">
        <v>0</v>
      </c>
      <c r="BD1287">
        <v>0.5</v>
      </c>
      <c r="BE1287">
        <v>22.6</v>
      </c>
      <c r="BF1287">
        <v>505.2</v>
      </c>
      <c r="BG1287" t="s">
        <v>153</v>
      </c>
      <c r="BH1287" t="s">
        <v>154</v>
      </c>
      <c r="BI1287" t="s">
        <v>414</v>
      </c>
      <c r="BJ1287" t="s">
        <v>156</v>
      </c>
      <c r="BK1287">
        <v>11</v>
      </c>
    </row>
    <row r="1288" spans="1:63" ht="18.75" hidden="1" x14ac:dyDescent="0.25">
      <c r="A1288">
        <v>2021</v>
      </c>
      <c r="B1288">
        <v>3</v>
      </c>
      <c r="C1288" s="289">
        <v>44276</v>
      </c>
      <c r="D1288">
        <v>143</v>
      </c>
      <c r="E1288">
        <v>281</v>
      </c>
      <c r="F1288">
        <v>7</v>
      </c>
      <c r="G1288" t="s">
        <v>263</v>
      </c>
      <c r="H1288" t="s">
        <v>264</v>
      </c>
      <c r="I1288" t="s">
        <v>144</v>
      </c>
      <c r="J1288">
        <v>4</v>
      </c>
      <c r="K1288">
        <v>2</v>
      </c>
      <c r="L1288">
        <v>285</v>
      </c>
      <c r="M1288">
        <v>265.05</v>
      </c>
      <c r="N1288">
        <v>304.95</v>
      </c>
      <c r="O1288">
        <v>268</v>
      </c>
      <c r="T1288">
        <v>133</v>
      </c>
      <c r="AJ1288">
        <v>268</v>
      </c>
      <c r="AK1288">
        <v>120</v>
      </c>
      <c r="AL1288">
        <v>120</v>
      </c>
      <c r="AM1288">
        <v>108</v>
      </c>
      <c r="AN1288">
        <v>133</v>
      </c>
      <c r="AO1288">
        <v>5</v>
      </c>
      <c r="AP1288">
        <v>2</v>
      </c>
      <c r="AQ1288">
        <v>2</v>
      </c>
      <c r="AX1288">
        <v>9</v>
      </c>
      <c r="AY1288">
        <v>351</v>
      </c>
      <c r="AZ1288">
        <v>1.4999999999999999E-2</v>
      </c>
      <c r="BA1288">
        <v>2.5999999999999999E-2</v>
      </c>
      <c r="BC1288">
        <v>0</v>
      </c>
      <c r="BD1288">
        <v>1.2</v>
      </c>
      <c r="BE1288">
        <v>2.4</v>
      </c>
      <c r="BF1288">
        <v>94.1</v>
      </c>
      <c r="BG1288" t="s">
        <v>145</v>
      </c>
      <c r="BK1288">
        <v>11</v>
      </c>
    </row>
    <row r="1289" spans="1:63" ht="18.75" x14ac:dyDescent="0.25">
      <c r="A1289">
        <v>2021</v>
      </c>
      <c r="B1289">
        <v>3</v>
      </c>
      <c r="C1289" s="289">
        <v>44276</v>
      </c>
      <c r="D1289">
        <v>407</v>
      </c>
      <c r="E1289">
        <v>627</v>
      </c>
      <c r="F1289">
        <v>7</v>
      </c>
      <c r="G1289" t="s">
        <v>340</v>
      </c>
      <c r="H1289" t="s">
        <v>341</v>
      </c>
      <c r="I1289" t="s">
        <v>144</v>
      </c>
      <c r="J1289">
        <v>1</v>
      </c>
      <c r="K1289">
        <v>5</v>
      </c>
      <c r="L1289">
        <v>418.5</v>
      </c>
      <c r="M1289">
        <v>384.97815000000003</v>
      </c>
      <c r="N1289">
        <v>452.02184999999997</v>
      </c>
      <c r="Q1289">
        <v>421</v>
      </c>
      <c r="R1289">
        <v>411</v>
      </c>
      <c r="S1289">
        <v>428</v>
      </c>
      <c r="U1289">
        <v>181</v>
      </c>
      <c r="V1289">
        <v>438</v>
      </c>
      <c r="W1289">
        <v>445</v>
      </c>
      <c r="X1289">
        <v>460</v>
      </c>
      <c r="Y1289">
        <v>433</v>
      </c>
      <c r="Z1289">
        <v>435</v>
      </c>
      <c r="AA1289">
        <v>154</v>
      </c>
      <c r="AJ1289">
        <v>433.9</v>
      </c>
      <c r="AK1289">
        <v>18</v>
      </c>
      <c r="AL1289">
        <v>200</v>
      </c>
      <c r="AM1289">
        <v>21</v>
      </c>
      <c r="AN1289">
        <v>168</v>
      </c>
      <c r="AO1289">
        <v>3</v>
      </c>
      <c r="AP1289">
        <v>2</v>
      </c>
      <c r="AQ1289">
        <v>4</v>
      </c>
      <c r="AX1289">
        <v>9</v>
      </c>
      <c r="AY1289">
        <v>384</v>
      </c>
      <c r="AZ1289">
        <v>1.4999999999999999E-2</v>
      </c>
      <c r="BA1289">
        <v>2.3E-2</v>
      </c>
      <c r="BC1289">
        <v>0</v>
      </c>
      <c r="BD1289">
        <v>0.9</v>
      </c>
      <c r="BE1289">
        <v>3.9</v>
      </c>
      <c r="BF1289">
        <v>166.6</v>
      </c>
      <c r="BG1289" t="s">
        <v>148</v>
      </c>
      <c r="BH1289" t="s">
        <v>149</v>
      </c>
      <c r="BI1289" t="s">
        <v>342</v>
      </c>
      <c r="BK1289">
        <v>11</v>
      </c>
    </row>
    <row r="1290" spans="1:63" ht="18.75" x14ac:dyDescent="0.25">
      <c r="A1290">
        <v>2021</v>
      </c>
      <c r="B1290">
        <v>3</v>
      </c>
      <c r="C1290" s="289">
        <v>44276</v>
      </c>
      <c r="D1290">
        <v>407</v>
      </c>
      <c r="E1290">
        <v>628</v>
      </c>
      <c r="F1290">
        <v>7</v>
      </c>
      <c r="G1290" t="s">
        <v>343</v>
      </c>
      <c r="H1290" t="s">
        <v>344</v>
      </c>
      <c r="I1290" t="s">
        <v>144</v>
      </c>
      <c r="J1290">
        <v>1</v>
      </c>
      <c r="K1290">
        <v>5</v>
      </c>
      <c r="L1290">
        <v>330</v>
      </c>
      <c r="M1290">
        <v>303.99599999999998</v>
      </c>
      <c r="N1290">
        <v>356.00400000000002</v>
      </c>
      <c r="Q1290">
        <v>318</v>
      </c>
      <c r="R1290">
        <v>320</v>
      </c>
      <c r="S1290">
        <v>334</v>
      </c>
      <c r="U1290">
        <v>181</v>
      </c>
      <c r="V1290">
        <v>325</v>
      </c>
      <c r="W1290">
        <v>330</v>
      </c>
      <c r="X1290">
        <v>359</v>
      </c>
      <c r="Y1290">
        <v>345</v>
      </c>
      <c r="Z1290">
        <v>352</v>
      </c>
      <c r="AA1290">
        <v>154</v>
      </c>
      <c r="AJ1290">
        <v>335.4</v>
      </c>
      <c r="AK1290">
        <v>18</v>
      </c>
      <c r="AL1290">
        <v>200</v>
      </c>
      <c r="AM1290">
        <v>21</v>
      </c>
      <c r="AN1290">
        <v>168</v>
      </c>
      <c r="AO1290">
        <v>3</v>
      </c>
      <c r="AP1290">
        <v>4</v>
      </c>
      <c r="AQ1290">
        <v>3</v>
      </c>
      <c r="AX1290">
        <v>10</v>
      </c>
      <c r="AY1290">
        <v>385</v>
      </c>
      <c r="AZ1290">
        <v>1.4999999999999999E-2</v>
      </c>
      <c r="BA1290">
        <v>2.5999999999999999E-2</v>
      </c>
      <c r="BC1290">
        <v>0</v>
      </c>
      <c r="BD1290">
        <v>1.2</v>
      </c>
      <c r="BE1290">
        <v>3.4</v>
      </c>
      <c r="BF1290">
        <v>129.1</v>
      </c>
      <c r="BG1290" t="s">
        <v>148</v>
      </c>
      <c r="BH1290" t="s">
        <v>149</v>
      </c>
      <c r="BI1290" t="s">
        <v>217</v>
      </c>
      <c r="BK1290">
        <v>11</v>
      </c>
    </row>
    <row r="1291" spans="1:63" ht="18.75" x14ac:dyDescent="0.25">
      <c r="A1291">
        <v>2021</v>
      </c>
      <c r="B1291">
        <v>3</v>
      </c>
      <c r="C1291" s="289">
        <v>44276</v>
      </c>
      <c r="D1291">
        <v>407</v>
      </c>
      <c r="E1291">
        <v>629</v>
      </c>
      <c r="F1291">
        <v>7</v>
      </c>
      <c r="G1291" t="s">
        <v>345</v>
      </c>
      <c r="H1291" t="s">
        <v>346</v>
      </c>
      <c r="I1291" t="s">
        <v>144</v>
      </c>
      <c r="J1291">
        <v>1</v>
      </c>
      <c r="K1291">
        <v>5</v>
      </c>
      <c r="L1291">
        <v>221</v>
      </c>
      <c r="M1291">
        <v>203.983</v>
      </c>
      <c r="N1291">
        <v>238.017</v>
      </c>
      <c r="Q1291">
        <v>201</v>
      </c>
      <c r="R1291">
        <v>226</v>
      </c>
      <c r="S1291">
        <v>233</v>
      </c>
      <c r="U1291">
        <v>181</v>
      </c>
      <c r="V1291">
        <v>219</v>
      </c>
      <c r="W1291">
        <v>223</v>
      </c>
      <c r="X1291">
        <v>243</v>
      </c>
      <c r="Y1291">
        <v>225</v>
      </c>
      <c r="Z1291">
        <v>213</v>
      </c>
      <c r="AA1291">
        <v>154</v>
      </c>
      <c r="AJ1291">
        <v>222.9</v>
      </c>
      <c r="AK1291">
        <v>18</v>
      </c>
      <c r="AL1291">
        <v>200</v>
      </c>
      <c r="AM1291">
        <v>21</v>
      </c>
      <c r="AN1291">
        <v>168</v>
      </c>
      <c r="AO1291">
        <v>5</v>
      </c>
      <c r="AP1291">
        <v>1</v>
      </c>
      <c r="AQ1291">
        <v>2</v>
      </c>
      <c r="AX1291">
        <v>8</v>
      </c>
      <c r="AY1291">
        <v>383</v>
      </c>
      <c r="AZ1291">
        <v>1.4999999999999999E-2</v>
      </c>
      <c r="BA1291">
        <v>2.1000000000000001E-2</v>
      </c>
      <c r="BC1291">
        <v>0</v>
      </c>
      <c r="BD1291">
        <v>1.7</v>
      </c>
      <c r="BE1291">
        <v>1.8</v>
      </c>
      <c r="BF1291">
        <v>85.4</v>
      </c>
      <c r="BG1291" t="s">
        <v>148</v>
      </c>
      <c r="BH1291" t="s">
        <v>149</v>
      </c>
      <c r="BI1291" t="s">
        <v>217</v>
      </c>
      <c r="BK1291">
        <v>11</v>
      </c>
    </row>
    <row r="1292" spans="1:63" ht="18.75" x14ac:dyDescent="0.25">
      <c r="A1292">
        <v>2021</v>
      </c>
      <c r="B1292">
        <v>3</v>
      </c>
      <c r="C1292" s="289">
        <v>44276</v>
      </c>
      <c r="D1292">
        <v>407</v>
      </c>
      <c r="E1292">
        <v>630</v>
      </c>
      <c r="F1292">
        <v>7</v>
      </c>
      <c r="G1292" t="s">
        <v>347</v>
      </c>
      <c r="H1292" t="s">
        <v>348</v>
      </c>
      <c r="I1292" t="s">
        <v>144</v>
      </c>
      <c r="J1292">
        <v>1</v>
      </c>
      <c r="K1292">
        <v>5</v>
      </c>
      <c r="L1292">
        <v>214</v>
      </c>
      <c r="M1292">
        <v>197.84299999999999</v>
      </c>
      <c r="N1292">
        <v>230.15700000000001</v>
      </c>
      <c r="Q1292">
        <v>208</v>
      </c>
      <c r="R1292">
        <v>204</v>
      </c>
      <c r="S1292">
        <v>209</v>
      </c>
      <c r="U1292">
        <v>181</v>
      </c>
      <c r="V1292">
        <v>222</v>
      </c>
      <c r="W1292">
        <v>221</v>
      </c>
      <c r="X1292">
        <v>237</v>
      </c>
      <c r="Y1292">
        <v>211</v>
      </c>
      <c r="Z1292">
        <v>208</v>
      </c>
      <c r="AA1292">
        <v>154</v>
      </c>
      <c r="AJ1292">
        <v>215</v>
      </c>
      <c r="AK1292">
        <v>18</v>
      </c>
      <c r="AL1292">
        <v>200</v>
      </c>
      <c r="AM1292">
        <v>21</v>
      </c>
      <c r="AN1292">
        <v>168</v>
      </c>
      <c r="AO1292">
        <v>17</v>
      </c>
      <c r="AP1292">
        <v>10</v>
      </c>
      <c r="AQ1292">
        <v>7</v>
      </c>
      <c r="AX1292">
        <v>34</v>
      </c>
      <c r="AY1292">
        <v>409</v>
      </c>
      <c r="AZ1292">
        <v>1.4999999999999999E-2</v>
      </c>
      <c r="BA1292">
        <v>8.3000000000000004E-2</v>
      </c>
      <c r="BC1292">
        <v>0.2</v>
      </c>
      <c r="BD1292">
        <v>1.9</v>
      </c>
      <c r="BE1292">
        <v>7.3</v>
      </c>
      <c r="BF1292">
        <v>87.9</v>
      </c>
      <c r="BG1292" t="s">
        <v>148</v>
      </c>
      <c r="BH1292" t="s">
        <v>149</v>
      </c>
      <c r="BI1292" t="s">
        <v>217</v>
      </c>
      <c r="BK1292">
        <v>11</v>
      </c>
    </row>
    <row r="1293" spans="1:63" ht="18.75" hidden="1" x14ac:dyDescent="0.25">
      <c r="A1293">
        <v>2021</v>
      </c>
      <c r="B1293">
        <v>3</v>
      </c>
      <c r="C1293" s="289">
        <v>44276</v>
      </c>
      <c r="D1293">
        <v>395</v>
      </c>
      <c r="E1293">
        <v>607</v>
      </c>
      <c r="F1293">
        <v>8</v>
      </c>
      <c r="G1293" t="s">
        <v>281</v>
      </c>
      <c r="H1293" t="s">
        <v>282</v>
      </c>
      <c r="I1293" t="s">
        <v>144</v>
      </c>
      <c r="J1293">
        <v>3</v>
      </c>
      <c r="K1293">
        <v>3</v>
      </c>
      <c r="L1293">
        <v>120</v>
      </c>
      <c r="M1293">
        <v>111.6</v>
      </c>
      <c r="N1293">
        <v>128.4</v>
      </c>
      <c r="O1293">
        <v>118</v>
      </c>
      <c r="P1293">
        <v>114</v>
      </c>
      <c r="Q1293">
        <v>116</v>
      </c>
      <c r="R1293">
        <v>115</v>
      </c>
      <c r="S1293">
        <v>122</v>
      </c>
      <c r="T1293">
        <v>113</v>
      </c>
      <c r="U1293">
        <v>109</v>
      </c>
      <c r="V1293">
        <v>120</v>
      </c>
      <c r="W1293">
        <v>123</v>
      </c>
      <c r="X1293">
        <v>127</v>
      </c>
      <c r="Y1293">
        <v>126</v>
      </c>
      <c r="AA1293">
        <v>115</v>
      </c>
      <c r="AJ1293">
        <v>120.1</v>
      </c>
      <c r="AK1293">
        <v>90</v>
      </c>
      <c r="AL1293">
        <v>120</v>
      </c>
      <c r="AM1293">
        <v>96</v>
      </c>
      <c r="AN1293">
        <v>112</v>
      </c>
      <c r="AO1293">
        <v>10</v>
      </c>
      <c r="AP1293">
        <v>2</v>
      </c>
      <c r="AQ1293">
        <v>4</v>
      </c>
      <c r="AX1293">
        <v>16</v>
      </c>
      <c r="AY1293">
        <v>1312</v>
      </c>
      <c r="AZ1293">
        <v>1.4999999999999999E-2</v>
      </c>
      <c r="BA1293">
        <v>1.2E-2</v>
      </c>
      <c r="BB1293">
        <v>1</v>
      </c>
      <c r="BC1293">
        <v>0.1</v>
      </c>
      <c r="BD1293">
        <v>10.9</v>
      </c>
      <c r="BE1293">
        <v>1.9</v>
      </c>
      <c r="BF1293">
        <v>157.6</v>
      </c>
      <c r="BG1293" t="s">
        <v>283</v>
      </c>
      <c r="BH1293" t="s">
        <v>283</v>
      </c>
      <c r="BK1293">
        <v>11</v>
      </c>
    </row>
    <row r="1294" spans="1:63" ht="18.75" hidden="1" x14ac:dyDescent="0.25">
      <c r="A1294">
        <v>2021</v>
      </c>
      <c r="B1294">
        <v>3</v>
      </c>
      <c r="C1294" s="289">
        <v>44276</v>
      </c>
      <c r="D1294">
        <v>395</v>
      </c>
      <c r="E1294">
        <v>608</v>
      </c>
      <c r="F1294">
        <v>8</v>
      </c>
      <c r="G1294" t="s">
        <v>284</v>
      </c>
      <c r="H1294" t="s">
        <v>285</v>
      </c>
      <c r="I1294" t="s">
        <v>144</v>
      </c>
      <c r="J1294">
        <v>3</v>
      </c>
      <c r="K1294">
        <v>3</v>
      </c>
      <c r="L1294">
        <v>110</v>
      </c>
      <c r="M1294">
        <v>102.3</v>
      </c>
      <c r="N1294">
        <v>117.7</v>
      </c>
      <c r="O1294">
        <v>109</v>
      </c>
      <c r="P1294">
        <v>108</v>
      </c>
      <c r="Q1294">
        <v>115</v>
      </c>
      <c r="R1294">
        <v>109</v>
      </c>
      <c r="S1294">
        <v>114</v>
      </c>
      <c r="T1294">
        <v>113</v>
      </c>
      <c r="U1294">
        <v>109</v>
      </c>
      <c r="V1294">
        <v>113</v>
      </c>
      <c r="W1294">
        <v>118</v>
      </c>
      <c r="X1294">
        <v>109</v>
      </c>
      <c r="Y1294">
        <v>115</v>
      </c>
      <c r="AA1294">
        <v>115</v>
      </c>
      <c r="AJ1294">
        <v>112.2</v>
      </c>
      <c r="AK1294">
        <v>90</v>
      </c>
      <c r="AL1294">
        <v>120</v>
      </c>
      <c r="AM1294">
        <v>96</v>
      </c>
      <c r="AN1294">
        <v>112</v>
      </c>
      <c r="AO1294">
        <v>6</v>
      </c>
      <c r="AP1294">
        <v>4</v>
      </c>
      <c r="AQ1294">
        <v>6</v>
      </c>
      <c r="AX1294">
        <v>16</v>
      </c>
      <c r="AY1294">
        <v>1312</v>
      </c>
      <c r="AZ1294">
        <v>1.4999999999999999E-2</v>
      </c>
      <c r="BA1294">
        <v>1.2E-2</v>
      </c>
      <c r="BB1294">
        <v>1</v>
      </c>
      <c r="BC1294">
        <v>0.1</v>
      </c>
      <c r="BD1294">
        <v>11.9</v>
      </c>
      <c r="BE1294">
        <v>1.8</v>
      </c>
      <c r="BF1294">
        <v>147.19999999999999</v>
      </c>
      <c r="BG1294" t="s">
        <v>283</v>
      </c>
      <c r="BH1294" t="s">
        <v>283</v>
      </c>
      <c r="BK1294">
        <v>11</v>
      </c>
    </row>
    <row r="1295" spans="1:63" ht="18.75" hidden="1" x14ac:dyDescent="0.25">
      <c r="A1295">
        <v>2021</v>
      </c>
      <c r="B1295">
        <v>3</v>
      </c>
      <c r="C1295" s="289">
        <v>44276</v>
      </c>
      <c r="D1295">
        <v>395</v>
      </c>
      <c r="E1295">
        <v>609</v>
      </c>
      <c r="F1295">
        <v>8</v>
      </c>
      <c r="G1295" t="s">
        <v>286</v>
      </c>
      <c r="H1295" t="s">
        <v>287</v>
      </c>
      <c r="I1295" t="s">
        <v>144</v>
      </c>
      <c r="J1295">
        <v>3</v>
      </c>
      <c r="K1295">
        <v>3</v>
      </c>
      <c r="L1295">
        <v>50</v>
      </c>
      <c r="M1295">
        <v>46.5</v>
      </c>
      <c r="N1295">
        <v>53.5</v>
      </c>
      <c r="O1295">
        <v>51</v>
      </c>
      <c r="P1295">
        <v>50</v>
      </c>
      <c r="Q1295">
        <v>47</v>
      </c>
      <c r="R1295">
        <v>48</v>
      </c>
      <c r="S1295">
        <v>54</v>
      </c>
      <c r="T1295">
        <v>113</v>
      </c>
      <c r="U1295">
        <v>109</v>
      </c>
      <c r="V1295">
        <v>49</v>
      </c>
      <c r="W1295">
        <v>52</v>
      </c>
      <c r="X1295">
        <v>53</v>
      </c>
      <c r="Y1295">
        <v>51</v>
      </c>
      <c r="AA1295">
        <v>115</v>
      </c>
      <c r="AJ1295">
        <v>50.6</v>
      </c>
      <c r="AK1295">
        <v>90</v>
      </c>
      <c r="AL1295">
        <v>120</v>
      </c>
      <c r="AM1295">
        <v>96</v>
      </c>
      <c r="AN1295">
        <v>112</v>
      </c>
      <c r="AO1295">
        <v>14</v>
      </c>
      <c r="AP1295">
        <v>4</v>
      </c>
      <c r="AQ1295">
        <v>3</v>
      </c>
      <c r="AX1295">
        <v>21</v>
      </c>
      <c r="AY1295">
        <v>1317</v>
      </c>
      <c r="AZ1295">
        <v>1.4999999999999999E-2</v>
      </c>
      <c r="BA1295">
        <v>1.6E-2</v>
      </c>
      <c r="BC1295">
        <v>0.4</v>
      </c>
      <c r="BD1295">
        <v>26.3</v>
      </c>
      <c r="BE1295">
        <v>1.1000000000000001</v>
      </c>
      <c r="BF1295">
        <v>66.599999999999994</v>
      </c>
      <c r="BG1295" t="s">
        <v>283</v>
      </c>
      <c r="BH1295" t="s">
        <v>283</v>
      </c>
      <c r="BK1295">
        <v>11</v>
      </c>
    </row>
    <row r="1296" spans="1:63" ht="18.75" hidden="1" x14ac:dyDescent="0.25">
      <c r="A1296">
        <v>2021</v>
      </c>
      <c r="B1296">
        <v>3</v>
      </c>
      <c r="C1296" s="289">
        <v>44276</v>
      </c>
      <c r="D1296">
        <v>57</v>
      </c>
      <c r="E1296">
        <v>135</v>
      </c>
      <c r="F1296">
        <v>25</v>
      </c>
      <c r="G1296" t="s">
        <v>440</v>
      </c>
      <c r="H1296" t="s">
        <v>441</v>
      </c>
      <c r="I1296" t="s">
        <v>360</v>
      </c>
      <c r="J1296">
        <v>12</v>
      </c>
      <c r="K1296">
        <v>1</v>
      </c>
      <c r="L1296">
        <v>10.625</v>
      </c>
      <c r="M1296">
        <v>9.8812499999999996</v>
      </c>
      <c r="N1296">
        <v>11.36875</v>
      </c>
      <c r="Q1296">
        <v>11</v>
      </c>
      <c r="R1296">
        <v>11</v>
      </c>
      <c r="S1296">
        <v>11</v>
      </c>
      <c r="U1296">
        <v>125</v>
      </c>
      <c r="AJ1296">
        <v>10.8</v>
      </c>
      <c r="AK1296">
        <v>345</v>
      </c>
      <c r="AL1296">
        <v>125</v>
      </c>
      <c r="AM1296">
        <v>346</v>
      </c>
      <c r="AN1296">
        <v>125</v>
      </c>
      <c r="AY1296">
        <v>2400</v>
      </c>
      <c r="AZ1296">
        <v>0.02</v>
      </c>
      <c r="BD1296">
        <v>225.9</v>
      </c>
      <c r="BF1296">
        <v>25.9</v>
      </c>
      <c r="BG1296" t="s">
        <v>432</v>
      </c>
      <c r="BH1296" t="s">
        <v>433</v>
      </c>
      <c r="BK1296">
        <v>11</v>
      </c>
    </row>
    <row r="1297" spans="1:63" ht="18.75" x14ac:dyDescent="0.25">
      <c r="A1297">
        <v>2021</v>
      </c>
      <c r="B1297">
        <v>3</v>
      </c>
      <c r="C1297" s="289">
        <v>44276</v>
      </c>
      <c r="D1297">
        <v>159</v>
      </c>
      <c r="E1297">
        <v>299</v>
      </c>
      <c r="F1297">
        <v>28</v>
      </c>
      <c r="G1297" t="s">
        <v>181</v>
      </c>
      <c r="H1297" t="s">
        <v>182</v>
      </c>
      <c r="I1297" t="s">
        <v>183</v>
      </c>
      <c r="J1297">
        <v>3</v>
      </c>
      <c r="K1297">
        <v>2</v>
      </c>
      <c r="L1297">
        <v>115</v>
      </c>
      <c r="M1297">
        <v>106.95</v>
      </c>
      <c r="N1297">
        <v>123.05</v>
      </c>
      <c r="O1297">
        <v>108</v>
      </c>
      <c r="T1297">
        <v>106</v>
      </c>
      <c r="AJ1297">
        <v>108</v>
      </c>
      <c r="AK1297">
        <v>70</v>
      </c>
      <c r="AL1297">
        <v>154</v>
      </c>
      <c r="AM1297">
        <v>102</v>
      </c>
      <c r="AN1297">
        <v>106</v>
      </c>
      <c r="AO1297">
        <v>2</v>
      </c>
      <c r="AP1297">
        <v>1</v>
      </c>
      <c r="AQ1297">
        <v>1</v>
      </c>
      <c r="AX1297">
        <v>4</v>
      </c>
      <c r="AY1297">
        <v>364</v>
      </c>
      <c r="AZ1297">
        <v>0.02</v>
      </c>
      <c r="BA1297">
        <v>1.0999999999999999E-2</v>
      </c>
      <c r="BB1297">
        <v>1</v>
      </c>
      <c r="BC1297">
        <v>0</v>
      </c>
      <c r="BD1297">
        <v>3.2</v>
      </c>
      <c r="BE1297">
        <v>0.4</v>
      </c>
      <c r="BF1297">
        <v>39.299999999999997</v>
      </c>
      <c r="BG1297" t="s">
        <v>148</v>
      </c>
      <c r="BH1297" t="s">
        <v>184</v>
      </c>
      <c r="BK1297">
        <v>11</v>
      </c>
    </row>
    <row r="1298" spans="1:63" ht="18.75" hidden="1" x14ac:dyDescent="0.25">
      <c r="A1298">
        <v>2021</v>
      </c>
      <c r="B1298">
        <v>3</v>
      </c>
      <c r="C1298" s="289">
        <v>44276</v>
      </c>
      <c r="D1298">
        <v>123</v>
      </c>
      <c r="E1298">
        <v>645</v>
      </c>
      <c r="F1298">
        <v>30</v>
      </c>
      <c r="G1298" t="s">
        <v>226</v>
      </c>
      <c r="H1298" t="s">
        <v>227</v>
      </c>
      <c r="I1298" t="s">
        <v>228</v>
      </c>
      <c r="J1298">
        <v>4</v>
      </c>
      <c r="K1298">
        <v>1</v>
      </c>
      <c r="L1298">
        <v>133</v>
      </c>
      <c r="M1298">
        <v>123.69</v>
      </c>
      <c r="N1298">
        <v>142.31</v>
      </c>
      <c r="Q1298">
        <v>131</v>
      </c>
      <c r="R1298">
        <v>140</v>
      </c>
      <c r="S1298">
        <v>128</v>
      </c>
      <c r="V1298">
        <v>161</v>
      </c>
      <c r="W1298">
        <v>142</v>
      </c>
      <c r="X1298">
        <v>143</v>
      </c>
      <c r="Y1298">
        <v>136</v>
      </c>
      <c r="Z1298">
        <v>138</v>
      </c>
      <c r="AA1298">
        <v>216</v>
      </c>
      <c r="AB1298">
        <v>215</v>
      </c>
      <c r="AJ1298">
        <v>139.9</v>
      </c>
      <c r="AK1298">
        <v>80</v>
      </c>
      <c r="AL1298">
        <v>180</v>
      </c>
      <c r="AM1298">
        <v>67</v>
      </c>
      <c r="AN1298">
        <v>216</v>
      </c>
      <c r="AO1298">
        <v>6</v>
      </c>
      <c r="AQ1298">
        <v>3</v>
      </c>
      <c r="AX1298">
        <v>9</v>
      </c>
      <c r="AY1298">
        <v>809</v>
      </c>
      <c r="AZ1298">
        <v>0.02</v>
      </c>
      <c r="BA1298">
        <v>1.0999999999999999E-2</v>
      </c>
      <c r="BB1298">
        <v>1</v>
      </c>
      <c r="BC1298">
        <v>0.1</v>
      </c>
      <c r="BD1298">
        <v>6.1</v>
      </c>
      <c r="BE1298">
        <v>1.3</v>
      </c>
      <c r="BF1298">
        <v>113.2</v>
      </c>
      <c r="BG1298" t="s">
        <v>229</v>
      </c>
      <c r="BH1298" t="s">
        <v>229</v>
      </c>
      <c r="BK1298">
        <v>11</v>
      </c>
    </row>
    <row r="1299" spans="1:63" ht="18.75" x14ac:dyDescent="0.25">
      <c r="A1299">
        <v>2021</v>
      </c>
      <c r="B1299">
        <v>3</v>
      </c>
      <c r="C1299" s="289">
        <v>44276</v>
      </c>
      <c r="D1299">
        <v>4</v>
      </c>
      <c r="E1299">
        <v>11</v>
      </c>
      <c r="F1299">
        <v>48</v>
      </c>
      <c r="G1299" t="s">
        <v>193</v>
      </c>
      <c r="H1299" t="s">
        <v>194</v>
      </c>
      <c r="I1299" t="s">
        <v>191</v>
      </c>
      <c r="J1299">
        <v>2</v>
      </c>
      <c r="K1299">
        <v>2</v>
      </c>
      <c r="L1299">
        <v>212</v>
      </c>
      <c r="M1299">
        <v>197.16</v>
      </c>
      <c r="N1299">
        <v>226.84</v>
      </c>
      <c r="P1299">
        <v>206</v>
      </c>
      <c r="Q1299">
        <v>212</v>
      </c>
      <c r="R1299">
        <v>224</v>
      </c>
      <c r="S1299">
        <v>219</v>
      </c>
      <c r="U1299">
        <v>141</v>
      </c>
      <c r="V1299">
        <v>223</v>
      </c>
      <c r="W1299">
        <v>210</v>
      </c>
      <c r="X1299">
        <v>238</v>
      </c>
      <c r="Y1299">
        <v>203</v>
      </c>
      <c r="Z1299">
        <v>210</v>
      </c>
      <c r="AA1299">
        <v>143</v>
      </c>
      <c r="AB1299">
        <v>145</v>
      </c>
      <c r="AJ1299">
        <v>216.1</v>
      </c>
      <c r="AK1299">
        <v>37</v>
      </c>
      <c r="AL1299">
        <v>195</v>
      </c>
      <c r="AM1299">
        <v>50</v>
      </c>
      <c r="AN1299">
        <v>143</v>
      </c>
      <c r="AO1299">
        <v>13</v>
      </c>
      <c r="AP1299">
        <v>12</v>
      </c>
      <c r="AQ1299">
        <v>14</v>
      </c>
      <c r="AX1299">
        <v>39</v>
      </c>
      <c r="AY1299">
        <v>1039</v>
      </c>
      <c r="AZ1299">
        <v>0.02</v>
      </c>
      <c r="BA1299">
        <v>3.7999999999999999E-2</v>
      </c>
      <c r="BC1299">
        <v>0.2</v>
      </c>
      <c r="BD1299">
        <v>4.9000000000000004</v>
      </c>
      <c r="BE1299">
        <v>8.4</v>
      </c>
      <c r="BF1299">
        <v>224.5</v>
      </c>
      <c r="BG1299" t="s">
        <v>148</v>
      </c>
      <c r="BH1299" t="s">
        <v>187</v>
      </c>
      <c r="BI1299" t="s">
        <v>195</v>
      </c>
      <c r="BK1299">
        <v>11</v>
      </c>
    </row>
    <row r="1300" spans="1:63" ht="18.75" x14ac:dyDescent="0.25">
      <c r="A1300">
        <v>2021</v>
      </c>
      <c r="B1300">
        <v>3</v>
      </c>
      <c r="C1300" s="289">
        <v>44276</v>
      </c>
      <c r="D1300">
        <v>4</v>
      </c>
      <c r="E1300">
        <v>12</v>
      </c>
      <c r="F1300">
        <v>48</v>
      </c>
      <c r="G1300" t="s">
        <v>196</v>
      </c>
      <c r="H1300" t="s">
        <v>197</v>
      </c>
      <c r="I1300" t="s">
        <v>191</v>
      </c>
      <c r="J1300">
        <v>2</v>
      </c>
      <c r="K1300">
        <v>2</v>
      </c>
      <c r="L1300">
        <v>212</v>
      </c>
      <c r="M1300">
        <v>197.16</v>
      </c>
      <c r="N1300">
        <v>226.84</v>
      </c>
      <c r="P1300">
        <v>204</v>
      </c>
      <c r="Q1300">
        <v>210</v>
      </c>
      <c r="R1300">
        <v>222</v>
      </c>
      <c r="S1300">
        <v>219</v>
      </c>
      <c r="U1300">
        <v>141</v>
      </c>
      <c r="V1300">
        <v>218</v>
      </c>
      <c r="W1300">
        <v>213</v>
      </c>
      <c r="X1300">
        <v>235</v>
      </c>
      <c r="Y1300">
        <v>205</v>
      </c>
      <c r="Z1300">
        <v>218</v>
      </c>
      <c r="AA1300">
        <v>143</v>
      </c>
      <c r="AB1300">
        <v>145</v>
      </c>
      <c r="AJ1300">
        <v>216</v>
      </c>
      <c r="AK1300">
        <v>37</v>
      </c>
      <c r="AL1300">
        <v>195</v>
      </c>
      <c r="AM1300">
        <v>50</v>
      </c>
      <c r="AN1300">
        <v>143</v>
      </c>
      <c r="AO1300">
        <v>10</v>
      </c>
      <c r="AP1300">
        <v>8</v>
      </c>
      <c r="AQ1300">
        <v>11</v>
      </c>
      <c r="AX1300">
        <v>29</v>
      </c>
      <c r="AY1300">
        <v>1029</v>
      </c>
      <c r="AZ1300">
        <v>0.02</v>
      </c>
      <c r="BA1300">
        <v>2.8000000000000001E-2</v>
      </c>
      <c r="BC1300">
        <v>0.1</v>
      </c>
      <c r="BD1300">
        <v>4.9000000000000004</v>
      </c>
      <c r="BE1300">
        <v>6.3</v>
      </c>
      <c r="BF1300">
        <v>222.3</v>
      </c>
      <c r="BG1300" t="s">
        <v>148</v>
      </c>
      <c r="BH1300" t="s">
        <v>187</v>
      </c>
      <c r="BI1300" t="s">
        <v>198</v>
      </c>
      <c r="BK1300">
        <v>11</v>
      </c>
    </row>
    <row r="1301" spans="1:63" ht="18.75" x14ac:dyDescent="0.25">
      <c r="A1301">
        <v>2021</v>
      </c>
      <c r="B1301">
        <v>3</v>
      </c>
      <c r="C1301" s="289">
        <v>44276</v>
      </c>
      <c r="D1301">
        <v>334</v>
      </c>
      <c r="E1301">
        <v>254</v>
      </c>
      <c r="F1301">
        <v>49</v>
      </c>
      <c r="G1301" t="s">
        <v>189</v>
      </c>
      <c r="H1301" t="s">
        <v>190</v>
      </c>
      <c r="I1301" t="s">
        <v>191</v>
      </c>
      <c r="J1301">
        <v>4</v>
      </c>
      <c r="K1301">
        <v>2</v>
      </c>
      <c r="L1301">
        <v>203</v>
      </c>
      <c r="M1301">
        <v>188.79</v>
      </c>
      <c r="N1301">
        <v>217.21</v>
      </c>
      <c r="P1301">
        <v>206</v>
      </c>
      <c r="Q1301">
        <v>212</v>
      </c>
      <c r="R1301">
        <v>221</v>
      </c>
      <c r="S1301">
        <v>212</v>
      </c>
      <c r="T1301">
        <v>142</v>
      </c>
      <c r="U1301">
        <v>138</v>
      </c>
      <c r="V1301">
        <v>220</v>
      </c>
      <c r="W1301">
        <v>206</v>
      </c>
      <c r="X1301">
        <v>209</v>
      </c>
      <c r="Y1301">
        <v>211</v>
      </c>
      <c r="Z1301">
        <v>215</v>
      </c>
      <c r="AA1301">
        <v>150</v>
      </c>
      <c r="AB1301">
        <v>141</v>
      </c>
      <c r="AJ1301">
        <v>212.4</v>
      </c>
      <c r="AK1301">
        <v>88</v>
      </c>
      <c r="AL1301">
        <v>164</v>
      </c>
      <c r="AM1301">
        <v>101</v>
      </c>
      <c r="AN1301">
        <v>143</v>
      </c>
      <c r="AO1301">
        <v>3</v>
      </c>
      <c r="AP1301">
        <v>4</v>
      </c>
      <c r="AQ1301">
        <v>4</v>
      </c>
      <c r="AX1301">
        <v>11</v>
      </c>
      <c r="AY1301">
        <v>11</v>
      </c>
      <c r="AZ1301">
        <v>0.02</v>
      </c>
      <c r="BA1301">
        <v>1</v>
      </c>
      <c r="BC1301">
        <v>0.1</v>
      </c>
      <c r="BD1301">
        <v>0.1</v>
      </c>
      <c r="BE1301">
        <v>2.2999999999999998</v>
      </c>
      <c r="BF1301">
        <v>2.2999999999999998</v>
      </c>
      <c r="BG1301" t="s">
        <v>148</v>
      </c>
      <c r="BH1301" t="s">
        <v>184</v>
      </c>
      <c r="BI1301" t="s">
        <v>192</v>
      </c>
      <c r="BK1301">
        <v>11</v>
      </c>
    </row>
    <row r="1302" spans="1:63" ht="18.75" hidden="1" x14ac:dyDescent="0.25">
      <c r="A1302">
        <v>2021</v>
      </c>
      <c r="B1302">
        <v>3</v>
      </c>
      <c r="C1302" s="289">
        <v>44277</v>
      </c>
      <c r="D1302">
        <v>137</v>
      </c>
      <c r="E1302">
        <v>273</v>
      </c>
      <c r="F1302">
        <v>2</v>
      </c>
      <c r="G1302" t="s">
        <v>242</v>
      </c>
      <c r="H1302" t="s">
        <v>243</v>
      </c>
      <c r="I1302" t="s">
        <v>144</v>
      </c>
      <c r="J1302">
        <v>3</v>
      </c>
      <c r="K1302">
        <v>2</v>
      </c>
      <c r="L1302">
        <v>564</v>
      </c>
      <c r="M1302">
        <v>524.52</v>
      </c>
      <c r="N1302">
        <v>603.48</v>
      </c>
      <c r="Q1302">
        <v>564</v>
      </c>
      <c r="R1302">
        <v>574</v>
      </c>
      <c r="S1302">
        <v>589</v>
      </c>
      <c r="U1302">
        <v>150</v>
      </c>
      <c r="W1302">
        <v>574</v>
      </c>
      <c r="Y1302">
        <v>588</v>
      </c>
      <c r="Z1302">
        <v>590</v>
      </c>
      <c r="AA1302">
        <v>139</v>
      </c>
      <c r="AB1302">
        <v>139</v>
      </c>
      <c r="AJ1302">
        <v>579.79999999999995</v>
      </c>
      <c r="AK1302">
        <v>93</v>
      </c>
      <c r="AL1302">
        <v>116</v>
      </c>
      <c r="AM1302">
        <v>76</v>
      </c>
      <c r="AN1302">
        <v>143</v>
      </c>
      <c r="AO1302">
        <v>7</v>
      </c>
      <c r="AP1302">
        <v>4</v>
      </c>
      <c r="AQ1302">
        <v>5</v>
      </c>
      <c r="AX1302">
        <v>16</v>
      </c>
      <c r="AY1302">
        <v>1048</v>
      </c>
      <c r="AZ1302">
        <v>1.4999999999999999E-2</v>
      </c>
      <c r="BA1302">
        <v>1.4999999999999999E-2</v>
      </c>
      <c r="BB1302">
        <v>1</v>
      </c>
      <c r="BC1302">
        <v>0</v>
      </c>
      <c r="BD1302">
        <v>1.9</v>
      </c>
      <c r="BE1302">
        <v>9.3000000000000007</v>
      </c>
      <c r="BF1302">
        <v>607.6</v>
      </c>
      <c r="BG1302" t="s">
        <v>145</v>
      </c>
      <c r="BK1302">
        <v>12</v>
      </c>
    </row>
    <row r="1303" spans="1:63" hidden="1" x14ac:dyDescent="0.25">
      <c r="A1303">
        <v>2021</v>
      </c>
      <c r="B1303">
        <v>3</v>
      </c>
      <c r="C1303" s="289">
        <v>44277</v>
      </c>
      <c r="D1303">
        <v>421</v>
      </c>
      <c r="E1303">
        <v>667</v>
      </c>
      <c r="F1303">
        <v>2</v>
      </c>
      <c r="G1303" t="s">
        <v>404</v>
      </c>
      <c r="H1303" t="s">
        <v>405</v>
      </c>
      <c r="L1303">
        <v>1630.2</v>
      </c>
      <c r="M1303">
        <v>1534.0182</v>
      </c>
      <c r="N1303">
        <v>1745.9441999999999</v>
      </c>
      <c r="AK1303">
        <v>20</v>
      </c>
      <c r="AY1303">
        <v>320</v>
      </c>
      <c r="AZ1303">
        <v>1.4999999999999999E-2</v>
      </c>
      <c r="BD1303">
        <v>0.2</v>
      </c>
      <c r="BJ1303" t="s">
        <v>156</v>
      </c>
      <c r="BK1303">
        <v>12</v>
      </c>
    </row>
    <row r="1304" spans="1:63" hidden="1" x14ac:dyDescent="0.25">
      <c r="A1304">
        <v>2021</v>
      </c>
      <c r="B1304">
        <v>3</v>
      </c>
      <c r="C1304" s="289">
        <v>44277</v>
      </c>
      <c r="D1304">
        <v>421</v>
      </c>
      <c r="E1304">
        <v>673</v>
      </c>
      <c r="F1304">
        <v>2</v>
      </c>
      <c r="G1304" t="s">
        <v>437</v>
      </c>
      <c r="H1304" t="s">
        <v>438</v>
      </c>
      <c r="L1304">
        <v>123.2</v>
      </c>
      <c r="M1304">
        <v>115.9312</v>
      </c>
      <c r="N1304">
        <v>131.94720000000001</v>
      </c>
      <c r="AK1304">
        <v>20</v>
      </c>
      <c r="AY1304">
        <v>320</v>
      </c>
      <c r="AZ1304">
        <v>1.4999999999999999E-2</v>
      </c>
      <c r="BD1304">
        <v>2.6</v>
      </c>
      <c r="BI1304" t="s">
        <v>439</v>
      </c>
      <c r="BJ1304" t="s">
        <v>156</v>
      </c>
      <c r="BK1304">
        <v>12</v>
      </c>
    </row>
    <row r="1305" spans="1:63" ht="18.75" x14ac:dyDescent="0.25">
      <c r="A1305">
        <v>2021</v>
      </c>
      <c r="B1305">
        <v>3</v>
      </c>
      <c r="C1305" s="289">
        <v>44277</v>
      </c>
      <c r="D1305">
        <v>32</v>
      </c>
      <c r="E1305">
        <v>92</v>
      </c>
      <c r="F1305">
        <v>3</v>
      </c>
      <c r="G1305" t="s">
        <v>205</v>
      </c>
      <c r="H1305" t="s">
        <v>206</v>
      </c>
      <c r="I1305" t="s">
        <v>144</v>
      </c>
      <c r="J1305">
        <v>2</v>
      </c>
      <c r="K1305">
        <v>3</v>
      </c>
      <c r="L1305">
        <v>361</v>
      </c>
      <c r="M1305">
        <v>335.73</v>
      </c>
      <c r="N1305">
        <v>386.27</v>
      </c>
      <c r="O1305">
        <v>354</v>
      </c>
      <c r="P1305">
        <v>362</v>
      </c>
      <c r="Q1305">
        <v>374</v>
      </c>
      <c r="S1305">
        <v>361</v>
      </c>
      <c r="T1305">
        <v>93</v>
      </c>
      <c r="U1305">
        <v>95</v>
      </c>
      <c r="W1305">
        <v>400</v>
      </c>
      <c r="Y1305">
        <v>385</v>
      </c>
      <c r="Z1305">
        <v>375</v>
      </c>
      <c r="AA1305">
        <v>107</v>
      </c>
      <c r="AB1305">
        <v>107</v>
      </c>
      <c r="AJ1305">
        <v>373</v>
      </c>
      <c r="AK1305">
        <v>74</v>
      </c>
      <c r="AL1305">
        <v>97</v>
      </c>
      <c r="AM1305">
        <v>72</v>
      </c>
      <c r="AN1305">
        <v>101</v>
      </c>
      <c r="AO1305">
        <v>14</v>
      </c>
      <c r="AP1305">
        <v>2</v>
      </c>
      <c r="AQ1305">
        <v>4</v>
      </c>
      <c r="AX1305">
        <v>20</v>
      </c>
      <c r="AY1305">
        <v>1348</v>
      </c>
      <c r="AZ1305">
        <v>1.4999999999999999E-2</v>
      </c>
      <c r="BA1305">
        <v>1.4999999999999999E-2</v>
      </c>
      <c r="BB1305">
        <v>1</v>
      </c>
      <c r="BC1305">
        <v>0.1</v>
      </c>
      <c r="BD1305">
        <v>3.7</v>
      </c>
      <c r="BE1305">
        <v>7.5</v>
      </c>
      <c r="BF1305">
        <v>502.8</v>
      </c>
      <c r="BG1305" t="s">
        <v>148</v>
      </c>
      <c r="BH1305" t="s">
        <v>149</v>
      </c>
      <c r="BI1305" t="s">
        <v>207</v>
      </c>
      <c r="BJ1305" t="s">
        <v>208</v>
      </c>
      <c r="BK1305">
        <v>12</v>
      </c>
    </row>
    <row r="1306" spans="1:63" ht="18.75" x14ac:dyDescent="0.25">
      <c r="A1306">
        <v>2021</v>
      </c>
      <c r="B1306">
        <v>3</v>
      </c>
      <c r="C1306" s="289">
        <v>44277</v>
      </c>
      <c r="D1306">
        <v>32</v>
      </c>
      <c r="E1306">
        <v>93</v>
      </c>
      <c r="F1306">
        <v>3</v>
      </c>
      <c r="G1306" t="s">
        <v>209</v>
      </c>
      <c r="H1306" t="s">
        <v>210</v>
      </c>
      <c r="I1306" t="s">
        <v>144</v>
      </c>
      <c r="J1306">
        <v>2</v>
      </c>
      <c r="K1306">
        <v>3</v>
      </c>
      <c r="L1306">
        <v>59</v>
      </c>
      <c r="M1306">
        <v>54.87</v>
      </c>
      <c r="N1306">
        <v>63.13</v>
      </c>
      <c r="O1306">
        <v>57</v>
      </c>
      <c r="P1306">
        <v>59</v>
      </c>
      <c r="Q1306">
        <v>61</v>
      </c>
      <c r="S1306">
        <v>57</v>
      </c>
      <c r="T1306">
        <v>93</v>
      </c>
      <c r="U1306">
        <v>95</v>
      </c>
      <c r="W1306">
        <v>68</v>
      </c>
      <c r="Y1306">
        <v>62</v>
      </c>
      <c r="Z1306">
        <v>59</v>
      </c>
      <c r="AA1306">
        <v>107</v>
      </c>
      <c r="AB1306">
        <v>107</v>
      </c>
      <c r="AJ1306">
        <v>60.4</v>
      </c>
      <c r="AK1306">
        <v>74</v>
      </c>
      <c r="AL1306">
        <v>97</v>
      </c>
      <c r="AM1306">
        <v>72</v>
      </c>
      <c r="AN1306">
        <v>101</v>
      </c>
      <c r="AO1306">
        <v>10</v>
      </c>
      <c r="AP1306">
        <v>6</v>
      </c>
      <c r="AQ1306">
        <v>11</v>
      </c>
      <c r="AX1306">
        <v>27</v>
      </c>
      <c r="AY1306">
        <v>1269</v>
      </c>
      <c r="AZ1306">
        <v>1.4999999999999999E-2</v>
      </c>
      <c r="BA1306">
        <v>2.1000000000000001E-2</v>
      </c>
      <c r="BC1306">
        <v>0.5</v>
      </c>
      <c r="BD1306">
        <v>21.5</v>
      </c>
      <c r="BE1306">
        <v>1.6</v>
      </c>
      <c r="BF1306">
        <v>76.599999999999994</v>
      </c>
      <c r="BG1306" t="s">
        <v>148</v>
      </c>
      <c r="BH1306" t="s">
        <v>149</v>
      </c>
      <c r="BI1306" t="s">
        <v>211</v>
      </c>
      <c r="BJ1306" t="s">
        <v>208</v>
      </c>
      <c r="BK1306">
        <v>12</v>
      </c>
    </row>
    <row r="1307" spans="1:63" ht="18.75" hidden="1" x14ac:dyDescent="0.25">
      <c r="A1307">
        <v>2021</v>
      </c>
      <c r="B1307">
        <v>3</v>
      </c>
      <c r="C1307" s="289">
        <v>44277</v>
      </c>
      <c r="D1307">
        <v>1</v>
      </c>
      <c r="E1307">
        <v>1</v>
      </c>
      <c r="F1307">
        <v>4</v>
      </c>
      <c r="G1307" t="s">
        <v>328</v>
      </c>
      <c r="H1307" t="s">
        <v>329</v>
      </c>
      <c r="I1307" t="s">
        <v>144</v>
      </c>
      <c r="J1307">
        <v>3</v>
      </c>
      <c r="K1307">
        <v>2</v>
      </c>
      <c r="L1307">
        <v>111</v>
      </c>
      <c r="M1307">
        <v>103.23</v>
      </c>
      <c r="N1307">
        <v>118.77</v>
      </c>
      <c r="O1307">
        <v>108</v>
      </c>
      <c r="P1307">
        <v>105</v>
      </c>
      <c r="Q1307">
        <v>107</v>
      </c>
      <c r="R1307">
        <v>116</v>
      </c>
      <c r="S1307">
        <v>111</v>
      </c>
      <c r="T1307">
        <v>94</v>
      </c>
      <c r="U1307">
        <v>91</v>
      </c>
      <c r="W1307">
        <v>128</v>
      </c>
      <c r="Y1307">
        <v>119</v>
      </c>
      <c r="Z1307">
        <v>118</v>
      </c>
      <c r="AA1307">
        <v>95</v>
      </c>
      <c r="AB1307">
        <v>93</v>
      </c>
      <c r="AJ1307">
        <v>114</v>
      </c>
      <c r="AK1307">
        <v>108</v>
      </c>
      <c r="AL1307">
        <v>100</v>
      </c>
      <c r="AM1307">
        <v>116</v>
      </c>
      <c r="AN1307">
        <v>93</v>
      </c>
      <c r="AO1307">
        <v>12</v>
      </c>
      <c r="AP1307">
        <v>2</v>
      </c>
      <c r="AQ1307">
        <v>2</v>
      </c>
      <c r="AX1307">
        <v>16</v>
      </c>
      <c r="AY1307">
        <v>2400</v>
      </c>
      <c r="AZ1307">
        <v>1.4999999999999999E-2</v>
      </c>
      <c r="BA1307">
        <v>7.0000000000000001E-3</v>
      </c>
      <c r="BB1307">
        <v>1</v>
      </c>
      <c r="BC1307">
        <v>0.1</v>
      </c>
      <c r="BD1307">
        <v>21.6</v>
      </c>
      <c r="BE1307">
        <v>1.8</v>
      </c>
      <c r="BF1307">
        <v>273.60000000000002</v>
      </c>
      <c r="BG1307" t="s">
        <v>229</v>
      </c>
      <c r="BH1307" t="s">
        <v>229</v>
      </c>
      <c r="BK1307">
        <v>12</v>
      </c>
    </row>
    <row r="1308" spans="1:63" ht="18.75" hidden="1" x14ac:dyDescent="0.25">
      <c r="A1308">
        <v>2021</v>
      </c>
      <c r="B1308">
        <v>3</v>
      </c>
      <c r="C1308" s="289">
        <v>44277</v>
      </c>
      <c r="D1308">
        <v>1</v>
      </c>
      <c r="E1308">
        <v>2</v>
      </c>
      <c r="F1308">
        <v>4</v>
      </c>
      <c r="G1308" t="s">
        <v>330</v>
      </c>
      <c r="H1308" t="s">
        <v>331</v>
      </c>
      <c r="I1308" t="s">
        <v>144</v>
      </c>
      <c r="J1308">
        <v>3</v>
      </c>
      <c r="K1308">
        <v>2</v>
      </c>
      <c r="L1308">
        <v>113</v>
      </c>
      <c r="M1308">
        <v>105.09</v>
      </c>
      <c r="N1308">
        <v>120.91</v>
      </c>
      <c r="O1308">
        <v>119</v>
      </c>
      <c r="P1308">
        <v>116</v>
      </c>
      <c r="Q1308">
        <v>115</v>
      </c>
      <c r="R1308">
        <v>121</v>
      </c>
      <c r="S1308">
        <v>117</v>
      </c>
      <c r="T1308">
        <v>94</v>
      </c>
      <c r="U1308">
        <v>91</v>
      </c>
      <c r="W1308">
        <v>120</v>
      </c>
      <c r="Y1308">
        <v>118</v>
      </c>
      <c r="Z1308">
        <v>109</v>
      </c>
      <c r="AA1308">
        <v>95</v>
      </c>
      <c r="AB1308">
        <v>93</v>
      </c>
      <c r="AJ1308">
        <v>116.9</v>
      </c>
      <c r="AK1308">
        <v>108</v>
      </c>
      <c r="AL1308">
        <v>100</v>
      </c>
      <c r="AM1308">
        <v>116</v>
      </c>
      <c r="AN1308">
        <v>93</v>
      </c>
      <c r="AO1308">
        <v>12</v>
      </c>
      <c r="AP1308">
        <v>4</v>
      </c>
      <c r="AQ1308">
        <v>4</v>
      </c>
      <c r="AX1308">
        <v>20</v>
      </c>
      <c r="AY1308">
        <v>2412</v>
      </c>
      <c r="AZ1308">
        <v>1.4999999999999999E-2</v>
      </c>
      <c r="BA1308">
        <v>8.0000000000000002E-3</v>
      </c>
      <c r="BB1308">
        <v>1</v>
      </c>
      <c r="BC1308">
        <v>0.2</v>
      </c>
      <c r="BD1308">
        <v>21.3</v>
      </c>
      <c r="BE1308">
        <v>2.2999999999999998</v>
      </c>
      <c r="BF1308">
        <v>282</v>
      </c>
      <c r="BG1308" t="s">
        <v>229</v>
      </c>
      <c r="BH1308" t="s">
        <v>229</v>
      </c>
      <c r="BK1308">
        <v>12</v>
      </c>
    </row>
    <row r="1309" spans="1:63" hidden="1" x14ac:dyDescent="0.25">
      <c r="A1309">
        <v>2021</v>
      </c>
      <c r="B1309">
        <v>3</v>
      </c>
      <c r="C1309" s="289">
        <v>44277</v>
      </c>
      <c r="D1309">
        <v>47</v>
      </c>
      <c r="E1309">
        <v>122</v>
      </c>
      <c r="F1309">
        <v>4</v>
      </c>
      <c r="G1309" t="s">
        <v>163</v>
      </c>
      <c r="H1309" t="s">
        <v>164</v>
      </c>
      <c r="I1309" t="s">
        <v>165</v>
      </c>
      <c r="J1309">
        <v>2</v>
      </c>
      <c r="K1309">
        <v>1</v>
      </c>
      <c r="L1309">
        <v>280</v>
      </c>
      <c r="M1309">
        <v>267.39999999999998</v>
      </c>
      <c r="N1309">
        <v>292.60000000000002</v>
      </c>
      <c r="AK1309">
        <v>63</v>
      </c>
      <c r="AL1309">
        <v>115</v>
      </c>
      <c r="AY1309">
        <v>720</v>
      </c>
      <c r="AZ1309">
        <v>1.4999999999999999E-2</v>
      </c>
      <c r="BD1309">
        <v>2.6</v>
      </c>
      <c r="BG1309" t="s">
        <v>153</v>
      </c>
      <c r="BH1309" t="s">
        <v>154</v>
      </c>
      <c r="BI1309" t="s">
        <v>166</v>
      </c>
      <c r="BJ1309" t="s">
        <v>167</v>
      </c>
      <c r="BK1309">
        <v>12</v>
      </c>
    </row>
    <row r="1310" spans="1:63" ht="18.75" hidden="1" x14ac:dyDescent="0.25">
      <c r="A1310">
        <v>2021</v>
      </c>
      <c r="B1310">
        <v>3</v>
      </c>
      <c r="C1310" s="289">
        <v>44277</v>
      </c>
      <c r="D1310">
        <v>236</v>
      </c>
      <c r="E1310">
        <v>160</v>
      </c>
      <c r="F1310">
        <v>5</v>
      </c>
      <c r="G1310" t="s">
        <v>265</v>
      </c>
      <c r="H1310" t="s">
        <v>266</v>
      </c>
      <c r="I1310" t="s">
        <v>144</v>
      </c>
      <c r="J1310">
        <v>2</v>
      </c>
      <c r="K1310">
        <v>1</v>
      </c>
      <c r="L1310">
        <v>200</v>
      </c>
      <c r="M1310">
        <v>186</v>
      </c>
      <c r="N1310">
        <v>214</v>
      </c>
      <c r="O1310">
        <v>208</v>
      </c>
      <c r="P1310">
        <v>196</v>
      </c>
      <c r="Q1310">
        <v>207</v>
      </c>
      <c r="T1310">
        <v>86</v>
      </c>
      <c r="AJ1310">
        <v>203.7</v>
      </c>
      <c r="AK1310">
        <v>76</v>
      </c>
      <c r="AL1310">
        <v>95</v>
      </c>
      <c r="AM1310">
        <v>84</v>
      </c>
      <c r="AN1310">
        <v>86</v>
      </c>
      <c r="AO1310">
        <v>2</v>
      </c>
      <c r="AP1310">
        <v>4</v>
      </c>
      <c r="AQ1310">
        <v>4</v>
      </c>
      <c r="AX1310">
        <v>10</v>
      </c>
      <c r="AY1310">
        <v>760</v>
      </c>
      <c r="AZ1310">
        <v>1.4999999999999999E-2</v>
      </c>
      <c r="BA1310">
        <v>1.2999999999999999E-2</v>
      </c>
      <c r="BB1310">
        <v>1</v>
      </c>
      <c r="BC1310">
        <v>0.1</v>
      </c>
      <c r="BD1310">
        <v>3.8</v>
      </c>
      <c r="BE1310">
        <v>2</v>
      </c>
      <c r="BF1310">
        <v>154.80000000000001</v>
      </c>
      <c r="BG1310" t="s">
        <v>267</v>
      </c>
      <c r="BH1310" t="s">
        <v>267</v>
      </c>
      <c r="BK1310">
        <v>12</v>
      </c>
    </row>
    <row r="1311" spans="1:63" ht="18.75" hidden="1" x14ac:dyDescent="0.25">
      <c r="A1311">
        <v>2021</v>
      </c>
      <c r="B1311">
        <v>3</v>
      </c>
      <c r="C1311" s="289">
        <v>44277</v>
      </c>
      <c r="D1311">
        <v>295</v>
      </c>
      <c r="E1311">
        <v>219</v>
      </c>
      <c r="F1311">
        <v>5</v>
      </c>
      <c r="G1311" t="s">
        <v>222</v>
      </c>
      <c r="H1311" t="s">
        <v>223</v>
      </c>
      <c r="I1311" t="s">
        <v>144</v>
      </c>
      <c r="J1311">
        <v>6</v>
      </c>
      <c r="K1311">
        <v>1</v>
      </c>
      <c r="L1311">
        <v>114.16666669999999</v>
      </c>
      <c r="M1311">
        <v>106.175</v>
      </c>
      <c r="N1311">
        <v>122.1583333</v>
      </c>
      <c r="Y1311">
        <v>109</v>
      </c>
      <c r="Z1311">
        <v>113</v>
      </c>
      <c r="AB1311">
        <v>100</v>
      </c>
      <c r="AJ1311">
        <v>111</v>
      </c>
      <c r="AK1311">
        <v>238</v>
      </c>
      <c r="AL1311">
        <v>91</v>
      </c>
      <c r="AM1311">
        <v>216</v>
      </c>
      <c r="AN1311">
        <v>100</v>
      </c>
      <c r="AO1311">
        <v>10</v>
      </c>
      <c r="AQ1311">
        <v>3</v>
      </c>
      <c r="AX1311">
        <v>13</v>
      </c>
      <c r="AY1311">
        <v>958</v>
      </c>
      <c r="AZ1311">
        <v>1.4999999999999999E-2</v>
      </c>
      <c r="BA1311">
        <v>1.4E-2</v>
      </c>
      <c r="BB1311">
        <v>1</v>
      </c>
      <c r="BC1311">
        <v>0.1</v>
      </c>
      <c r="BD1311">
        <v>8.4</v>
      </c>
      <c r="BE1311">
        <v>1.4</v>
      </c>
      <c r="BF1311">
        <v>106.3</v>
      </c>
      <c r="BG1311" t="s">
        <v>145</v>
      </c>
      <c r="BH1311" t="s">
        <v>145</v>
      </c>
      <c r="BK1311">
        <v>12</v>
      </c>
    </row>
    <row r="1312" spans="1:63" ht="18.75" hidden="1" x14ac:dyDescent="0.25">
      <c r="A1312">
        <v>2021</v>
      </c>
      <c r="B1312">
        <v>3</v>
      </c>
      <c r="C1312" s="289">
        <v>44277</v>
      </c>
      <c r="D1312">
        <v>423</v>
      </c>
      <c r="E1312">
        <v>669</v>
      </c>
      <c r="F1312">
        <v>6</v>
      </c>
      <c r="G1312" t="s">
        <v>412</v>
      </c>
      <c r="H1312" t="s">
        <v>413</v>
      </c>
      <c r="I1312" t="s">
        <v>144</v>
      </c>
      <c r="J1312">
        <v>2</v>
      </c>
      <c r="K1312">
        <v>2</v>
      </c>
      <c r="L1312">
        <v>954</v>
      </c>
      <c r="M1312">
        <v>897.71400000000006</v>
      </c>
      <c r="N1312">
        <v>1021.734</v>
      </c>
      <c r="P1312">
        <v>977</v>
      </c>
      <c r="R1312">
        <v>953</v>
      </c>
      <c r="S1312">
        <v>890</v>
      </c>
      <c r="T1312">
        <v>181</v>
      </c>
      <c r="U1312">
        <v>182</v>
      </c>
      <c r="W1312">
        <v>1101</v>
      </c>
      <c r="Y1312">
        <v>989</v>
      </c>
      <c r="Z1312">
        <v>971</v>
      </c>
      <c r="AA1312">
        <v>206</v>
      </c>
      <c r="AB1312">
        <v>189</v>
      </c>
      <c r="AJ1312">
        <v>980.2</v>
      </c>
      <c r="AK1312">
        <v>40</v>
      </c>
      <c r="AL1312">
        <v>180</v>
      </c>
      <c r="AM1312">
        <v>38</v>
      </c>
      <c r="AN1312">
        <v>190</v>
      </c>
      <c r="AO1312">
        <v>11</v>
      </c>
      <c r="AP1312">
        <v>6</v>
      </c>
      <c r="AQ1312">
        <v>6</v>
      </c>
      <c r="AX1312">
        <v>23</v>
      </c>
      <c r="AY1312">
        <v>617</v>
      </c>
      <c r="AZ1312">
        <v>1.4999999999999999E-2</v>
      </c>
      <c r="BA1312">
        <v>3.6999999999999998E-2</v>
      </c>
      <c r="BC1312">
        <v>0</v>
      </c>
      <c r="BD1312">
        <v>0.6</v>
      </c>
      <c r="BE1312">
        <v>22.5</v>
      </c>
      <c r="BF1312">
        <v>604.79999999999995</v>
      </c>
      <c r="BG1312" t="s">
        <v>153</v>
      </c>
      <c r="BH1312" t="s">
        <v>154</v>
      </c>
      <c r="BI1312" t="s">
        <v>414</v>
      </c>
      <c r="BJ1312" t="s">
        <v>156</v>
      </c>
      <c r="BK1312">
        <v>12</v>
      </c>
    </row>
    <row r="1313" spans="1:63" ht="18.75" x14ac:dyDescent="0.25">
      <c r="A1313">
        <v>2021</v>
      </c>
      <c r="B1313">
        <v>3</v>
      </c>
      <c r="C1313" s="289">
        <v>44277</v>
      </c>
      <c r="D1313">
        <v>407</v>
      </c>
      <c r="E1313">
        <v>627</v>
      </c>
      <c r="F1313">
        <v>7</v>
      </c>
      <c r="G1313" t="s">
        <v>340</v>
      </c>
      <c r="H1313" t="s">
        <v>341</v>
      </c>
      <c r="I1313" t="s">
        <v>144</v>
      </c>
      <c r="J1313">
        <v>1</v>
      </c>
      <c r="K1313">
        <v>5</v>
      </c>
      <c r="L1313">
        <v>418.5</v>
      </c>
      <c r="M1313">
        <v>384.97815000000003</v>
      </c>
      <c r="N1313">
        <v>452.02184999999997</v>
      </c>
      <c r="O1313">
        <v>464</v>
      </c>
      <c r="P1313">
        <v>421</v>
      </c>
      <c r="Q1313">
        <v>434</v>
      </c>
      <c r="R1313">
        <v>432</v>
      </c>
      <c r="S1313">
        <v>423</v>
      </c>
      <c r="T1313">
        <v>143</v>
      </c>
      <c r="U1313">
        <v>144</v>
      </c>
      <c r="W1313">
        <v>448</v>
      </c>
      <c r="Y1313">
        <v>459</v>
      </c>
      <c r="Z1313">
        <v>448</v>
      </c>
      <c r="AA1313">
        <v>157</v>
      </c>
      <c r="AB1313">
        <v>160</v>
      </c>
      <c r="AJ1313">
        <v>441.1</v>
      </c>
      <c r="AK1313">
        <v>18</v>
      </c>
      <c r="AL1313">
        <v>200</v>
      </c>
      <c r="AM1313">
        <v>24</v>
      </c>
      <c r="AN1313">
        <v>151</v>
      </c>
      <c r="AO1313">
        <v>4</v>
      </c>
      <c r="AP1313">
        <v>1</v>
      </c>
      <c r="AQ1313">
        <v>3</v>
      </c>
      <c r="AX1313">
        <v>8</v>
      </c>
      <c r="AY1313">
        <v>518</v>
      </c>
      <c r="AZ1313">
        <v>1.4999999999999999E-2</v>
      </c>
      <c r="BA1313">
        <v>1.4999999999999999E-2</v>
      </c>
      <c r="BB1313">
        <v>1</v>
      </c>
      <c r="BC1313">
        <v>0</v>
      </c>
      <c r="BD1313">
        <v>1.2</v>
      </c>
      <c r="BE1313">
        <v>3.5</v>
      </c>
      <c r="BF1313">
        <v>228.5</v>
      </c>
      <c r="BG1313" t="s">
        <v>148</v>
      </c>
      <c r="BH1313" t="s">
        <v>149</v>
      </c>
      <c r="BI1313" t="s">
        <v>342</v>
      </c>
      <c r="BK1313">
        <v>12</v>
      </c>
    </row>
    <row r="1314" spans="1:63" ht="18.75" x14ac:dyDescent="0.25">
      <c r="A1314">
        <v>2021</v>
      </c>
      <c r="B1314">
        <v>3</v>
      </c>
      <c r="C1314" s="289">
        <v>44277</v>
      </c>
      <c r="D1314">
        <v>407</v>
      </c>
      <c r="E1314">
        <v>628</v>
      </c>
      <c r="F1314">
        <v>7</v>
      </c>
      <c r="G1314" t="s">
        <v>343</v>
      </c>
      <c r="H1314" t="s">
        <v>344</v>
      </c>
      <c r="I1314" t="s">
        <v>144</v>
      </c>
      <c r="J1314">
        <v>1</v>
      </c>
      <c r="K1314">
        <v>5</v>
      </c>
      <c r="L1314">
        <v>330</v>
      </c>
      <c r="M1314">
        <v>303.99599999999998</v>
      </c>
      <c r="N1314">
        <v>356.00400000000002</v>
      </c>
      <c r="O1314">
        <v>357</v>
      </c>
      <c r="P1314">
        <v>318</v>
      </c>
      <c r="Q1314">
        <v>335</v>
      </c>
      <c r="R1314">
        <v>331</v>
      </c>
      <c r="S1314">
        <v>336</v>
      </c>
      <c r="T1314">
        <v>143</v>
      </c>
      <c r="U1314">
        <v>144</v>
      </c>
      <c r="W1314">
        <v>352</v>
      </c>
      <c r="Y1314">
        <v>365</v>
      </c>
      <c r="Z1314">
        <v>345</v>
      </c>
      <c r="AA1314">
        <v>157</v>
      </c>
      <c r="AB1314">
        <v>160</v>
      </c>
      <c r="AJ1314">
        <v>342.4</v>
      </c>
      <c r="AK1314">
        <v>18</v>
      </c>
      <c r="AL1314">
        <v>200</v>
      </c>
      <c r="AM1314">
        <v>24</v>
      </c>
      <c r="AN1314">
        <v>151</v>
      </c>
      <c r="AO1314">
        <v>3</v>
      </c>
      <c r="AP1314">
        <v>2</v>
      </c>
      <c r="AQ1314">
        <v>4</v>
      </c>
      <c r="AX1314">
        <v>9</v>
      </c>
      <c r="AY1314">
        <v>519</v>
      </c>
      <c r="AZ1314">
        <v>1.4999999999999999E-2</v>
      </c>
      <c r="BA1314">
        <v>1.7000000000000001E-2</v>
      </c>
      <c r="BC1314">
        <v>0</v>
      </c>
      <c r="BD1314">
        <v>1.6</v>
      </c>
      <c r="BE1314">
        <v>3.1</v>
      </c>
      <c r="BF1314">
        <v>177.7</v>
      </c>
      <c r="BG1314" t="s">
        <v>148</v>
      </c>
      <c r="BH1314" t="s">
        <v>149</v>
      </c>
      <c r="BI1314" t="s">
        <v>217</v>
      </c>
      <c r="BK1314">
        <v>12</v>
      </c>
    </row>
    <row r="1315" spans="1:63" ht="18.75" x14ac:dyDescent="0.25">
      <c r="A1315">
        <v>2021</v>
      </c>
      <c r="B1315">
        <v>3</v>
      </c>
      <c r="C1315" s="289">
        <v>44277</v>
      </c>
      <c r="D1315">
        <v>407</v>
      </c>
      <c r="E1315">
        <v>629</v>
      </c>
      <c r="F1315">
        <v>7</v>
      </c>
      <c r="G1315" t="s">
        <v>345</v>
      </c>
      <c r="H1315" t="s">
        <v>346</v>
      </c>
      <c r="I1315" t="s">
        <v>144</v>
      </c>
      <c r="J1315">
        <v>1</v>
      </c>
      <c r="K1315">
        <v>5</v>
      </c>
      <c r="L1315">
        <v>221</v>
      </c>
      <c r="M1315">
        <v>203.983</v>
      </c>
      <c r="N1315">
        <v>238.017</v>
      </c>
      <c r="O1315">
        <v>234</v>
      </c>
      <c r="P1315">
        <v>226</v>
      </c>
      <c r="Q1315">
        <v>224</v>
      </c>
      <c r="R1315">
        <v>201</v>
      </c>
      <c r="S1315">
        <v>224</v>
      </c>
      <c r="T1315">
        <v>143</v>
      </c>
      <c r="U1315">
        <v>144</v>
      </c>
      <c r="W1315">
        <v>235</v>
      </c>
      <c r="Y1315">
        <v>245</v>
      </c>
      <c r="Z1315">
        <v>233</v>
      </c>
      <c r="AA1315">
        <v>157</v>
      </c>
      <c r="AB1315">
        <v>160</v>
      </c>
      <c r="AJ1315">
        <v>227.8</v>
      </c>
      <c r="AK1315">
        <v>18</v>
      </c>
      <c r="AL1315">
        <v>200</v>
      </c>
      <c r="AM1315">
        <v>24</v>
      </c>
      <c r="AN1315">
        <v>151</v>
      </c>
      <c r="AO1315">
        <v>5</v>
      </c>
      <c r="AP1315">
        <v>1</v>
      </c>
      <c r="AQ1315">
        <v>4</v>
      </c>
      <c r="AX1315">
        <v>10</v>
      </c>
      <c r="AY1315">
        <v>520</v>
      </c>
      <c r="AZ1315">
        <v>1.4999999999999999E-2</v>
      </c>
      <c r="BA1315">
        <v>1.9E-2</v>
      </c>
      <c r="BC1315">
        <v>0</v>
      </c>
      <c r="BD1315">
        <v>2.4</v>
      </c>
      <c r="BE1315">
        <v>2.2999999999999998</v>
      </c>
      <c r="BF1315">
        <v>118.5</v>
      </c>
      <c r="BG1315" t="s">
        <v>148</v>
      </c>
      <c r="BH1315" t="s">
        <v>149</v>
      </c>
      <c r="BI1315" t="s">
        <v>217</v>
      </c>
      <c r="BK1315">
        <v>12</v>
      </c>
    </row>
    <row r="1316" spans="1:63" ht="18.75" x14ac:dyDescent="0.25">
      <c r="A1316">
        <v>2021</v>
      </c>
      <c r="B1316">
        <v>3</v>
      </c>
      <c r="C1316" s="289">
        <v>44277</v>
      </c>
      <c r="D1316">
        <v>407</v>
      </c>
      <c r="E1316">
        <v>630</v>
      </c>
      <c r="F1316">
        <v>7</v>
      </c>
      <c r="G1316" t="s">
        <v>347</v>
      </c>
      <c r="H1316" t="s">
        <v>348</v>
      </c>
      <c r="I1316" t="s">
        <v>144</v>
      </c>
      <c r="J1316">
        <v>1</v>
      </c>
      <c r="K1316">
        <v>5</v>
      </c>
      <c r="L1316">
        <v>214</v>
      </c>
      <c r="M1316">
        <v>197.84299999999999</v>
      </c>
      <c r="N1316">
        <v>230.15700000000001</v>
      </c>
      <c r="O1316">
        <v>213</v>
      </c>
      <c r="P1316">
        <v>218</v>
      </c>
      <c r="Q1316">
        <v>208</v>
      </c>
      <c r="R1316">
        <v>199</v>
      </c>
      <c r="S1316">
        <v>209</v>
      </c>
      <c r="T1316">
        <v>143</v>
      </c>
      <c r="U1316">
        <v>144</v>
      </c>
      <c r="W1316">
        <v>209</v>
      </c>
      <c r="Y1316">
        <v>238</v>
      </c>
      <c r="Z1316">
        <v>221</v>
      </c>
      <c r="AA1316">
        <v>157</v>
      </c>
      <c r="AB1316">
        <v>160</v>
      </c>
      <c r="AJ1316">
        <v>214.4</v>
      </c>
      <c r="AK1316">
        <v>18</v>
      </c>
      <c r="AL1316">
        <v>200</v>
      </c>
      <c r="AM1316">
        <v>24</v>
      </c>
      <c r="AN1316">
        <v>151</v>
      </c>
      <c r="AO1316">
        <v>9</v>
      </c>
      <c r="AP1316">
        <v>5</v>
      </c>
      <c r="AQ1316">
        <v>5</v>
      </c>
      <c r="AX1316">
        <v>19</v>
      </c>
      <c r="AY1316">
        <v>529</v>
      </c>
      <c r="AZ1316">
        <v>1.4999999999999999E-2</v>
      </c>
      <c r="BA1316">
        <v>3.5999999999999997E-2</v>
      </c>
      <c r="BC1316">
        <v>0.1</v>
      </c>
      <c r="BD1316">
        <v>2.5</v>
      </c>
      <c r="BE1316">
        <v>4.0999999999999996</v>
      </c>
      <c r="BF1316">
        <v>113.4</v>
      </c>
      <c r="BG1316" t="s">
        <v>148</v>
      </c>
      <c r="BH1316" t="s">
        <v>149</v>
      </c>
      <c r="BI1316" t="s">
        <v>217</v>
      </c>
      <c r="BK1316">
        <v>12</v>
      </c>
    </row>
    <row r="1317" spans="1:63" ht="18.75" hidden="1" x14ac:dyDescent="0.25">
      <c r="A1317">
        <v>2021</v>
      </c>
      <c r="B1317">
        <v>3</v>
      </c>
      <c r="C1317" s="289">
        <v>44277</v>
      </c>
      <c r="D1317">
        <v>395</v>
      </c>
      <c r="E1317">
        <v>607</v>
      </c>
      <c r="F1317">
        <v>8</v>
      </c>
      <c r="G1317" t="s">
        <v>281</v>
      </c>
      <c r="H1317" t="s">
        <v>282</v>
      </c>
      <c r="I1317" t="s">
        <v>144</v>
      </c>
      <c r="J1317">
        <v>3</v>
      </c>
      <c r="K1317">
        <v>3</v>
      </c>
      <c r="L1317">
        <v>120</v>
      </c>
      <c r="M1317">
        <v>111.6</v>
      </c>
      <c r="N1317">
        <v>128.4</v>
      </c>
      <c r="O1317">
        <v>116</v>
      </c>
      <c r="P1317">
        <v>112</v>
      </c>
      <c r="Q1317">
        <v>114</v>
      </c>
      <c r="R1317">
        <v>113</v>
      </c>
      <c r="S1317">
        <v>121</v>
      </c>
      <c r="T1317">
        <v>108</v>
      </c>
      <c r="U1317">
        <v>104</v>
      </c>
      <c r="W1317">
        <v>137</v>
      </c>
      <c r="Y1317">
        <v>160</v>
      </c>
      <c r="Z1317">
        <v>152</v>
      </c>
      <c r="AA1317">
        <v>122</v>
      </c>
      <c r="AB1317">
        <v>125</v>
      </c>
      <c r="AJ1317">
        <v>128.1</v>
      </c>
      <c r="AK1317">
        <v>90</v>
      </c>
      <c r="AL1317">
        <v>120</v>
      </c>
      <c r="AM1317">
        <v>94</v>
      </c>
      <c r="AN1317">
        <v>115</v>
      </c>
      <c r="AO1317">
        <v>16</v>
      </c>
      <c r="AP1317">
        <v>8</v>
      </c>
      <c r="AQ1317">
        <v>5</v>
      </c>
      <c r="AX1317">
        <v>29</v>
      </c>
      <c r="AY1317">
        <v>1829</v>
      </c>
      <c r="AZ1317">
        <v>1.4999999999999999E-2</v>
      </c>
      <c r="BA1317">
        <v>1.6E-2</v>
      </c>
      <c r="BC1317">
        <v>0.2</v>
      </c>
      <c r="BD1317">
        <v>15.2</v>
      </c>
      <c r="BE1317">
        <v>3.7</v>
      </c>
      <c r="BF1317">
        <v>234.3</v>
      </c>
      <c r="BG1317" t="s">
        <v>283</v>
      </c>
      <c r="BH1317" t="s">
        <v>283</v>
      </c>
      <c r="BK1317">
        <v>12</v>
      </c>
    </row>
    <row r="1318" spans="1:63" ht="18.75" hidden="1" x14ac:dyDescent="0.25">
      <c r="A1318">
        <v>2021</v>
      </c>
      <c r="B1318">
        <v>3</v>
      </c>
      <c r="C1318" s="289">
        <v>44277</v>
      </c>
      <c r="D1318">
        <v>395</v>
      </c>
      <c r="E1318">
        <v>608</v>
      </c>
      <c r="F1318">
        <v>8</v>
      </c>
      <c r="G1318" t="s">
        <v>284</v>
      </c>
      <c r="H1318" t="s">
        <v>285</v>
      </c>
      <c r="I1318" t="s">
        <v>144</v>
      </c>
      <c r="J1318">
        <v>3</v>
      </c>
      <c r="K1318">
        <v>3</v>
      </c>
      <c r="L1318">
        <v>110</v>
      </c>
      <c r="M1318">
        <v>102.3</v>
      </c>
      <c r="N1318">
        <v>117.7</v>
      </c>
      <c r="O1318">
        <v>109</v>
      </c>
      <c r="P1318">
        <v>104</v>
      </c>
      <c r="Q1318">
        <v>108</v>
      </c>
      <c r="R1318">
        <v>109</v>
      </c>
      <c r="S1318">
        <v>109</v>
      </c>
      <c r="T1318">
        <v>108</v>
      </c>
      <c r="U1318">
        <v>104</v>
      </c>
      <c r="W1318">
        <v>115</v>
      </c>
      <c r="Y1318">
        <v>116</v>
      </c>
      <c r="Z1318">
        <v>113</v>
      </c>
      <c r="AA1318">
        <v>122</v>
      </c>
      <c r="AB1318">
        <v>125</v>
      </c>
      <c r="AJ1318">
        <v>110.4</v>
      </c>
      <c r="AK1318">
        <v>90</v>
      </c>
      <c r="AL1318">
        <v>120</v>
      </c>
      <c r="AM1318">
        <v>94</v>
      </c>
      <c r="AN1318">
        <v>115</v>
      </c>
      <c r="AO1318">
        <v>10</v>
      </c>
      <c r="AP1318">
        <v>6</v>
      </c>
      <c r="AQ1318">
        <v>4</v>
      </c>
      <c r="AX1318">
        <v>20</v>
      </c>
      <c r="AY1318">
        <v>1820</v>
      </c>
      <c r="AZ1318">
        <v>1.4999999999999999E-2</v>
      </c>
      <c r="BA1318">
        <v>1.0999999999999999E-2</v>
      </c>
      <c r="BB1318">
        <v>1</v>
      </c>
      <c r="BC1318">
        <v>0.2</v>
      </c>
      <c r="BD1318">
        <v>16.5</v>
      </c>
      <c r="BE1318">
        <v>2.2000000000000002</v>
      </c>
      <c r="BF1318">
        <v>200.9</v>
      </c>
      <c r="BG1318" t="s">
        <v>283</v>
      </c>
      <c r="BH1318" t="s">
        <v>283</v>
      </c>
      <c r="BK1318">
        <v>12</v>
      </c>
    </row>
    <row r="1319" spans="1:63" ht="18.75" hidden="1" x14ac:dyDescent="0.25">
      <c r="A1319">
        <v>2021</v>
      </c>
      <c r="B1319">
        <v>3</v>
      </c>
      <c r="C1319" s="289">
        <v>44277</v>
      </c>
      <c r="D1319">
        <v>395</v>
      </c>
      <c r="E1319">
        <v>609</v>
      </c>
      <c r="F1319">
        <v>8</v>
      </c>
      <c r="G1319" t="s">
        <v>286</v>
      </c>
      <c r="H1319" t="s">
        <v>287</v>
      </c>
      <c r="I1319" t="s">
        <v>144</v>
      </c>
      <c r="J1319">
        <v>3</v>
      </c>
      <c r="K1319">
        <v>3</v>
      </c>
      <c r="L1319">
        <v>50</v>
      </c>
      <c r="M1319">
        <v>46.5</v>
      </c>
      <c r="N1319">
        <v>53.5</v>
      </c>
      <c r="O1319">
        <v>49</v>
      </c>
      <c r="P1319">
        <v>48</v>
      </c>
      <c r="Q1319">
        <v>51</v>
      </c>
      <c r="R1319">
        <v>48</v>
      </c>
      <c r="S1319">
        <v>50</v>
      </c>
      <c r="T1319">
        <v>108</v>
      </c>
      <c r="U1319">
        <v>104</v>
      </c>
      <c r="W1319">
        <v>48</v>
      </c>
      <c r="Y1319">
        <v>52</v>
      </c>
      <c r="Z1319">
        <v>49</v>
      </c>
      <c r="AA1319">
        <v>122</v>
      </c>
      <c r="AB1319">
        <v>125</v>
      </c>
      <c r="AJ1319">
        <v>49.4</v>
      </c>
      <c r="AK1319">
        <v>90</v>
      </c>
      <c r="AL1319">
        <v>120</v>
      </c>
      <c r="AM1319">
        <v>94</v>
      </c>
      <c r="AN1319">
        <v>115</v>
      </c>
      <c r="AO1319">
        <v>12</v>
      </c>
      <c r="AP1319">
        <v>6</v>
      </c>
      <c r="AQ1319">
        <v>4</v>
      </c>
      <c r="AX1319">
        <v>22</v>
      </c>
      <c r="AY1319">
        <v>1822</v>
      </c>
      <c r="AZ1319">
        <v>1.4999999999999999E-2</v>
      </c>
      <c r="BA1319">
        <v>1.2E-2</v>
      </c>
      <c r="BB1319">
        <v>1</v>
      </c>
      <c r="BC1319">
        <v>0.4</v>
      </c>
      <c r="BD1319">
        <v>36.4</v>
      </c>
      <c r="BE1319">
        <v>1.1000000000000001</v>
      </c>
      <c r="BF1319">
        <v>90</v>
      </c>
      <c r="BG1319" t="s">
        <v>283</v>
      </c>
      <c r="BH1319" t="s">
        <v>283</v>
      </c>
      <c r="BK1319">
        <v>12</v>
      </c>
    </row>
    <row r="1320" spans="1:63" hidden="1" x14ac:dyDescent="0.25">
      <c r="A1320">
        <v>2021</v>
      </c>
      <c r="B1320">
        <v>3</v>
      </c>
      <c r="C1320" s="289">
        <v>44277</v>
      </c>
      <c r="D1320">
        <v>57</v>
      </c>
      <c r="E1320">
        <v>135</v>
      </c>
      <c r="F1320">
        <v>25</v>
      </c>
      <c r="G1320" t="s">
        <v>440</v>
      </c>
      <c r="H1320" t="s">
        <v>441</v>
      </c>
      <c r="I1320" t="s">
        <v>360</v>
      </c>
      <c r="J1320">
        <v>12</v>
      </c>
      <c r="K1320">
        <v>1</v>
      </c>
      <c r="L1320">
        <v>10.625</v>
      </c>
      <c r="M1320">
        <v>9.8812499999999996</v>
      </c>
      <c r="N1320">
        <v>11.36875</v>
      </c>
      <c r="AK1320">
        <v>345</v>
      </c>
      <c r="AL1320">
        <v>125</v>
      </c>
      <c r="AY1320">
        <v>480</v>
      </c>
      <c r="AZ1320">
        <v>0.02</v>
      </c>
      <c r="BD1320">
        <v>45.2</v>
      </c>
      <c r="BG1320" t="s">
        <v>432</v>
      </c>
      <c r="BH1320" t="s">
        <v>433</v>
      </c>
      <c r="BK1320">
        <v>12</v>
      </c>
    </row>
    <row r="1321" spans="1:63" ht="18.75" x14ac:dyDescent="0.25">
      <c r="A1321">
        <v>2021</v>
      </c>
      <c r="B1321">
        <v>3</v>
      </c>
      <c r="C1321" s="289">
        <v>44277</v>
      </c>
      <c r="D1321">
        <v>52</v>
      </c>
      <c r="E1321">
        <v>130</v>
      </c>
      <c r="F1321">
        <v>26</v>
      </c>
      <c r="G1321" t="s">
        <v>372</v>
      </c>
      <c r="H1321" t="s">
        <v>373</v>
      </c>
      <c r="I1321" t="s">
        <v>360</v>
      </c>
      <c r="J1321">
        <v>9</v>
      </c>
      <c r="K1321">
        <v>1</v>
      </c>
      <c r="L1321">
        <v>12</v>
      </c>
      <c r="M1321">
        <v>11.16</v>
      </c>
      <c r="N1321">
        <v>12.84</v>
      </c>
      <c r="W1321">
        <v>12</v>
      </c>
      <c r="Y1321">
        <v>12</v>
      </c>
      <c r="Z1321">
        <v>13</v>
      </c>
      <c r="AA1321">
        <v>121</v>
      </c>
      <c r="AB1321">
        <v>113</v>
      </c>
      <c r="AJ1321">
        <v>12.1</v>
      </c>
      <c r="AK1321">
        <v>336</v>
      </c>
      <c r="AL1321">
        <v>96</v>
      </c>
      <c r="AM1321">
        <v>277</v>
      </c>
      <c r="AN1321">
        <v>117</v>
      </c>
      <c r="AO1321">
        <v>10</v>
      </c>
      <c r="AQ1321">
        <v>12</v>
      </c>
      <c r="AX1321">
        <v>22</v>
      </c>
      <c r="AY1321">
        <v>1622</v>
      </c>
      <c r="AZ1321">
        <v>0.02</v>
      </c>
      <c r="BA1321">
        <v>1.4E-2</v>
      </c>
      <c r="BB1321">
        <v>1</v>
      </c>
      <c r="BC1321">
        <v>1.8</v>
      </c>
      <c r="BD1321">
        <v>135.19999999999999</v>
      </c>
      <c r="BE1321">
        <v>0.3</v>
      </c>
      <c r="BF1321">
        <v>19.600000000000001</v>
      </c>
      <c r="BG1321" t="s">
        <v>148</v>
      </c>
      <c r="BH1321" t="s">
        <v>187</v>
      </c>
      <c r="BI1321" t="s">
        <v>374</v>
      </c>
      <c r="BK1321">
        <v>12</v>
      </c>
    </row>
    <row r="1322" spans="1:63" ht="18.75" hidden="1" x14ac:dyDescent="0.25">
      <c r="A1322">
        <v>2021</v>
      </c>
      <c r="B1322">
        <v>3</v>
      </c>
      <c r="C1322" s="289">
        <v>44277</v>
      </c>
      <c r="D1322">
        <v>123</v>
      </c>
      <c r="E1322">
        <v>645</v>
      </c>
      <c r="F1322">
        <v>30</v>
      </c>
      <c r="G1322" t="s">
        <v>226</v>
      </c>
      <c r="H1322" t="s">
        <v>227</v>
      </c>
      <c r="I1322" t="s">
        <v>228</v>
      </c>
      <c r="J1322">
        <v>4</v>
      </c>
      <c r="K1322">
        <v>1</v>
      </c>
      <c r="L1322">
        <v>133</v>
      </c>
      <c r="M1322">
        <v>123.69</v>
      </c>
      <c r="N1322">
        <v>142.31</v>
      </c>
      <c r="O1322">
        <v>123</v>
      </c>
      <c r="P1322">
        <v>135</v>
      </c>
      <c r="Q1322">
        <v>134</v>
      </c>
      <c r="R1322">
        <v>138</v>
      </c>
      <c r="S1322">
        <v>131</v>
      </c>
      <c r="T1322">
        <v>216</v>
      </c>
      <c r="U1322">
        <v>216</v>
      </c>
      <c r="AJ1322">
        <v>132.19999999999999</v>
      </c>
      <c r="AK1322">
        <v>80</v>
      </c>
      <c r="AL1322">
        <v>180</v>
      </c>
      <c r="AM1322">
        <v>67</v>
      </c>
      <c r="AN1322">
        <v>216</v>
      </c>
      <c r="AO1322">
        <v>15</v>
      </c>
      <c r="AP1322">
        <v>12</v>
      </c>
      <c r="AQ1322">
        <v>3</v>
      </c>
      <c r="AX1322">
        <v>30</v>
      </c>
      <c r="AY1322">
        <v>690</v>
      </c>
      <c r="AZ1322">
        <v>0.02</v>
      </c>
      <c r="BA1322">
        <v>4.2999999999999997E-2</v>
      </c>
      <c r="BC1322">
        <v>0.2</v>
      </c>
      <c r="BD1322">
        <v>5.2</v>
      </c>
      <c r="BE1322">
        <v>4</v>
      </c>
      <c r="BF1322">
        <v>91.2</v>
      </c>
      <c r="BG1322" t="s">
        <v>229</v>
      </c>
      <c r="BH1322" t="s">
        <v>229</v>
      </c>
      <c r="BK1322">
        <v>12</v>
      </c>
    </row>
    <row r="1323" spans="1:63" ht="18.75" x14ac:dyDescent="0.25">
      <c r="A1323">
        <v>2021</v>
      </c>
      <c r="B1323">
        <v>3</v>
      </c>
      <c r="C1323" s="289">
        <v>44277</v>
      </c>
      <c r="D1323">
        <v>4</v>
      </c>
      <c r="E1323">
        <v>11</v>
      </c>
      <c r="F1323">
        <v>48</v>
      </c>
      <c r="G1323" t="s">
        <v>193</v>
      </c>
      <c r="H1323" t="s">
        <v>194</v>
      </c>
      <c r="I1323" t="s">
        <v>191</v>
      </c>
      <c r="J1323">
        <v>2</v>
      </c>
      <c r="K1323">
        <v>2</v>
      </c>
      <c r="L1323">
        <v>212</v>
      </c>
      <c r="M1323">
        <v>197.16</v>
      </c>
      <c r="N1323">
        <v>226.84</v>
      </c>
      <c r="O1323">
        <v>211</v>
      </c>
      <c r="P1323">
        <v>202</v>
      </c>
      <c r="Q1323">
        <v>198</v>
      </c>
      <c r="R1323">
        <v>215</v>
      </c>
      <c r="S1323">
        <v>217</v>
      </c>
      <c r="T1323">
        <v>137</v>
      </c>
      <c r="U1323">
        <v>139</v>
      </c>
      <c r="W1323">
        <v>213</v>
      </c>
      <c r="Y1323">
        <v>211</v>
      </c>
      <c r="Z1323">
        <v>207</v>
      </c>
      <c r="AA1323">
        <v>128</v>
      </c>
      <c r="AB1323">
        <v>135</v>
      </c>
      <c r="AJ1323">
        <v>209.3</v>
      </c>
      <c r="AK1323">
        <v>37</v>
      </c>
      <c r="AL1323">
        <v>195</v>
      </c>
      <c r="AM1323">
        <v>53</v>
      </c>
      <c r="AN1323">
        <v>135</v>
      </c>
      <c r="AO1323">
        <v>14</v>
      </c>
      <c r="AP1323">
        <v>6</v>
      </c>
      <c r="AQ1323">
        <v>5</v>
      </c>
      <c r="AX1323">
        <v>25</v>
      </c>
      <c r="AY1323">
        <v>1169</v>
      </c>
      <c r="AZ1323">
        <v>0.02</v>
      </c>
      <c r="BA1323">
        <v>2.1000000000000001E-2</v>
      </c>
      <c r="BC1323">
        <v>0.1</v>
      </c>
      <c r="BD1323">
        <v>5.5</v>
      </c>
      <c r="BE1323">
        <v>5.2</v>
      </c>
      <c r="BF1323">
        <v>244.7</v>
      </c>
      <c r="BG1323" t="s">
        <v>148</v>
      </c>
      <c r="BH1323" t="s">
        <v>187</v>
      </c>
      <c r="BI1323" t="s">
        <v>195</v>
      </c>
      <c r="BK1323">
        <v>12</v>
      </c>
    </row>
    <row r="1324" spans="1:63" ht="18.75" x14ac:dyDescent="0.25">
      <c r="A1324">
        <v>2021</v>
      </c>
      <c r="B1324">
        <v>3</v>
      </c>
      <c r="C1324" s="289">
        <v>44277</v>
      </c>
      <c r="D1324">
        <v>4</v>
      </c>
      <c r="E1324">
        <v>12</v>
      </c>
      <c r="F1324">
        <v>48</v>
      </c>
      <c r="G1324" t="s">
        <v>196</v>
      </c>
      <c r="H1324" t="s">
        <v>197</v>
      </c>
      <c r="I1324" t="s">
        <v>191</v>
      </c>
      <c r="J1324">
        <v>2</v>
      </c>
      <c r="K1324">
        <v>2</v>
      </c>
      <c r="L1324">
        <v>212</v>
      </c>
      <c r="M1324">
        <v>197.16</v>
      </c>
      <c r="N1324">
        <v>226.84</v>
      </c>
      <c r="O1324">
        <v>209</v>
      </c>
      <c r="P1324">
        <v>205</v>
      </c>
      <c r="Q1324">
        <v>203</v>
      </c>
      <c r="R1324">
        <v>213</v>
      </c>
      <c r="S1324">
        <v>215</v>
      </c>
      <c r="T1324">
        <v>137</v>
      </c>
      <c r="U1324">
        <v>139</v>
      </c>
      <c r="W1324">
        <v>217</v>
      </c>
      <c r="Y1324">
        <v>233</v>
      </c>
      <c r="Z1324">
        <v>225</v>
      </c>
      <c r="AA1324">
        <v>128</v>
      </c>
      <c r="AB1324">
        <v>135</v>
      </c>
      <c r="AJ1324">
        <v>215</v>
      </c>
      <c r="AK1324">
        <v>37</v>
      </c>
      <c r="AL1324">
        <v>195</v>
      </c>
      <c r="AM1324">
        <v>53</v>
      </c>
      <c r="AN1324">
        <v>135</v>
      </c>
      <c r="AO1324">
        <v>9</v>
      </c>
      <c r="AP1324">
        <v>8</v>
      </c>
      <c r="AQ1324">
        <v>12</v>
      </c>
      <c r="AX1324">
        <v>29</v>
      </c>
      <c r="AY1324">
        <v>1173</v>
      </c>
      <c r="AZ1324">
        <v>0.02</v>
      </c>
      <c r="BA1324">
        <v>2.5000000000000001E-2</v>
      </c>
      <c r="BC1324">
        <v>0.1</v>
      </c>
      <c r="BD1324">
        <v>5.5</v>
      </c>
      <c r="BE1324">
        <v>6.2</v>
      </c>
      <c r="BF1324">
        <v>252.2</v>
      </c>
      <c r="BG1324" t="s">
        <v>148</v>
      </c>
      <c r="BH1324" t="s">
        <v>187</v>
      </c>
      <c r="BI1324" t="s">
        <v>198</v>
      </c>
      <c r="BK1324">
        <v>12</v>
      </c>
    </row>
    <row r="1325" spans="1:63" ht="18.75" x14ac:dyDescent="0.25">
      <c r="A1325">
        <v>2021</v>
      </c>
      <c r="B1325">
        <v>3</v>
      </c>
      <c r="C1325" s="289">
        <v>44277</v>
      </c>
      <c r="D1325">
        <v>334</v>
      </c>
      <c r="E1325">
        <v>254</v>
      </c>
      <c r="F1325">
        <v>49</v>
      </c>
      <c r="G1325" t="s">
        <v>189</v>
      </c>
      <c r="H1325" t="s">
        <v>190</v>
      </c>
      <c r="I1325" t="s">
        <v>191</v>
      </c>
      <c r="J1325">
        <v>4</v>
      </c>
      <c r="K1325">
        <v>2</v>
      </c>
      <c r="L1325">
        <v>203</v>
      </c>
      <c r="M1325">
        <v>188.79</v>
      </c>
      <c r="N1325">
        <v>217.21</v>
      </c>
      <c r="O1325">
        <v>206</v>
      </c>
      <c r="P1325">
        <v>198</v>
      </c>
      <c r="Q1325">
        <v>209</v>
      </c>
      <c r="S1325">
        <v>201</v>
      </c>
      <c r="T1325">
        <v>142</v>
      </c>
      <c r="U1325">
        <v>139</v>
      </c>
      <c r="W1325">
        <v>213</v>
      </c>
      <c r="Y1325">
        <v>211</v>
      </c>
      <c r="Z1325">
        <v>207</v>
      </c>
      <c r="AA1325">
        <v>151</v>
      </c>
      <c r="AB1325">
        <v>145</v>
      </c>
      <c r="AJ1325">
        <v>206.4</v>
      </c>
      <c r="AK1325">
        <v>88</v>
      </c>
      <c r="AL1325">
        <v>164</v>
      </c>
      <c r="AM1325">
        <v>100</v>
      </c>
      <c r="AN1325">
        <v>144</v>
      </c>
      <c r="AO1325">
        <v>10</v>
      </c>
      <c r="AP1325">
        <v>4</v>
      </c>
      <c r="AQ1325">
        <v>10</v>
      </c>
      <c r="AX1325">
        <v>24</v>
      </c>
      <c r="AY1325">
        <v>1224</v>
      </c>
      <c r="AZ1325">
        <v>0.02</v>
      </c>
      <c r="BA1325">
        <v>0.02</v>
      </c>
      <c r="BB1325">
        <v>1</v>
      </c>
      <c r="BC1325">
        <v>0.1</v>
      </c>
      <c r="BD1325">
        <v>6</v>
      </c>
      <c r="BE1325">
        <v>5</v>
      </c>
      <c r="BF1325">
        <v>252.6</v>
      </c>
      <c r="BG1325" t="s">
        <v>148</v>
      </c>
      <c r="BH1325" t="s">
        <v>184</v>
      </c>
      <c r="BI1325" t="s">
        <v>192</v>
      </c>
      <c r="BK1325">
        <v>12</v>
      </c>
    </row>
    <row r="1326" spans="1:63" ht="18.75" hidden="1" x14ac:dyDescent="0.25">
      <c r="A1326">
        <v>2021</v>
      </c>
      <c r="B1326">
        <v>3</v>
      </c>
      <c r="C1326" s="289">
        <v>44278</v>
      </c>
      <c r="D1326">
        <v>137</v>
      </c>
      <c r="E1326">
        <v>273</v>
      </c>
      <c r="F1326">
        <v>2</v>
      </c>
      <c r="G1326" t="s">
        <v>242</v>
      </c>
      <c r="H1326" t="s">
        <v>243</v>
      </c>
      <c r="I1326" t="s">
        <v>144</v>
      </c>
      <c r="J1326">
        <v>3</v>
      </c>
      <c r="K1326">
        <v>2</v>
      </c>
      <c r="L1326">
        <v>564</v>
      </c>
      <c r="M1326">
        <v>524.52</v>
      </c>
      <c r="N1326">
        <v>603.48</v>
      </c>
      <c r="O1326">
        <v>572</v>
      </c>
      <c r="P1326">
        <v>564</v>
      </c>
      <c r="S1326">
        <v>542</v>
      </c>
      <c r="T1326">
        <v>142</v>
      </c>
      <c r="U1326">
        <v>142</v>
      </c>
      <c r="W1326">
        <v>583</v>
      </c>
      <c r="X1326">
        <v>589</v>
      </c>
      <c r="Y1326">
        <v>600</v>
      </c>
      <c r="Z1326">
        <v>601</v>
      </c>
      <c r="AA1326">
        <v>161</v>
      </c>
      <c r="AB1326">
        <v>165</v>
      </c>
      <c r="AJ1326">
        <v>578.70000000000005</v>
      </c>
      <c r="AK1326">
        <v>93</v>
      </c>
      <c r="AL1326">
        <v>116</v>
      </c>
      <c r="AM1326">
        <v>71</v>
      </c>
      <c r="AN1326">
        <v>153</v>
      </c>
      <c r="AO1326">
        <v>7</v>
      </c>
      <c r="AP1326">
        <v>1</v>
      </c>
      <c r="AQ1326">
        <v>5</v>
      </c>
      <c r="AX1326">
        <v>13</v>
      </c>
      <c r="AY1326">
        <v>1597</v>
      </c>
      <c r="AZ1326">
        <v>1.4999999999999999E-2</v>
      </c>
      <c r="BA1326">
        <v>8.0000000000000002E-3</v>
      </c>
      <c r="BB1326">
        <v>1</v>
      </c>
      <c r="BC1326">
        <v>0</v>
      </c>
      <c r="BD1326">
        <v>2.8</v>
      </c>
      <c r="BE1326">
        <v>7.5</v>
      </c>
      <c r="BF1326">
        <v>924.2</v>
      </c>
      <c r="BG1326" t="s">
        <v>145</v>
      </c>
      <c r="BK1326">
        <v>12</v>
      </c>
    </row>
    <row r="1327" spans="1:63" hidden="1" x14ac:dyDescent="0.25">
      <c r="A1327">
        <v>2021</v>
      </c>
      <c r="B1327">
        <v>3</v>
      </c>
      <c r="C1327" s="289">
        <v>44278</v>
      </c>
      <c r="D1327">
        <v>421</v>
      </c>
      <c r="E1327">
        <v>667</v>
      </c>
      <c r="F1327">
        <v>2</v>
      </c>
      <c r="G1327" t="s">
        <v>404</v>
      </c>
      <c r="H1327" t="s">
        <v>405</v>
      </c>
      <c r="L1327">
        <v>1630.2</v>
      </c>
      <c r="M1327">
        <v>1534.0182</v>
      </c>
      <c r="N1327">
        <v>1745.9441999999999</v>
      </c>
      <c r="AK1327">
        <v>20</v>
      </c>
      <c r="AY1327">
        <v>160</v>
      </c>
      <c r="AZ1327">
        <v>1.4999999999999999E-2</v>
      </c>
      <c r="BD1327">
        <v>0.1</v>
      </c>
      <c r="BJ1327" t="s">
        <v>156</v>
      </c>
      <c r="BK1327">
        <v>12</v>
      </c>
    </row>
    <row r="1328" spans="1:63" ht="18.75" x14ac:dyDescent="0.25">
      <c r="A1328">
        <v>2021</v>
      </c>
      <c r="B1328">
        <v>3</v>
      </c>
      <c r="C1328" s="289">
        <v>44278</v>
      </c>
      <c r="D1328">
        <v>32</v>
      </c>
      <c r="E1328">
        <v>92</v>
      </c>
      <c r="F1328">
        <v>3</v>
      </c>
      <c r="G1328" t="s">
        <v>205</v>
      </c>
      <c r="H1328" t="s">
        <v>206</v>
      </c>
      <c r="I1328" t="s">
        <v>144</v>
      </c>
      <c r="J1328">
        <v>2</v>
      </c>
      <c r="K1328">
        <v>3</v>
      </c>
      <c r="L1328">
        <v>361</v>
      </c>
      <c r="M1328">
        <v>335.73</v>
      </c>
      <c r="N1328">
        <v>386.27</v>
      </c>
      <c r="O1328">
        <v>374</v>
      </c>
      <c r="P1328">
        <v>371</v>
      </c>
      <c r="S1328">
        <v>398</v>
      </c>
      <c r="T1328">
        <v>95</v>
      </c>
      <c r="U1328">
        <v>92</v>
      </c>
      <c r="W1328">
        <v>400</v>
      </c>
      <c r="X1328">
        <v>385</v>
      </c>
      <c r="Y1328">
        <v>400</v>
      </c>
      <c r="Z1328">
        <v>372</v>
      </c>
      <c r="AA1328">
        <v>105</v>
      </c>
      <c r="AB1328">
        <v>100</v>
      </c>
      <c r="AJ1328">
        <v>385.7</v>
      </c>
      <c r="AK1328">
        <v>74</v>
      </c>
      <c r="AL1328">
        <v>97</v>
      </c>
      <c r="AM1328">
        <v>73</v>
      </c>
      <c r="AN1328">
        <v>98</v>
      </c>
      <c r="AO1328">
        <v>8</v>
      </c>
      <c r="AP1328">
        <v>2</v>
      </c>
      <c r="AQ1328">
        <v>5</v>
      </c>
      <c r="AX1328">
        <v>15</v>
      </c>
      <c r="AY1328">
        <v>1599</v>
      </c>
      <c r="AZ1328">
        <v>1.4999999999999999E-2</v>
      </c>
      <c r="BA1328">
        <v>8.9999999999999993E-3</v>
      </c>
      <c r="BB1328">
        <v>1</v>
      </c>
      <c r="BC1328">
        <v>0</v>
      </c>
      <c r="BD1328">
        <v>4.4000000000000004</v>
      </c>
      <c r="BE1328">
        <v>5.8</v>
      </c>
      <c r="BF1328">
        <v>616.70000000000005</v>
      </c>
      <c r="BG1328" t="s">
        <v>148</v>
      </c>
      <c r="BH1328" t="s">
        <v>149</v>
      </c>
      <c r="BI1328" t="s">
        <v>207</v>
      </c>
      <c r="BJ1328" t="s">
        <v>208</v>
      </c>
      <c r="BK1328">
        <v>12</v>
      </c>
    </row>
    <row r="1329" spans="1:63" ht="18.75" x14ac:dyDescent="0.25">
      <c r="A1329">
        <v>2021</v>
      </c>
      <c r="B1329">
        <v>3</v>
      </c>
      <c r="C1329" s="289">
        <v>44278</v>
      </c>
      <c r="D1329">
        <v>32</v>
      </c>
      <c r="E1329">
        <v>93</v>
      </c>
      <c r="F1329">
        <v>3</v>
      </c>
      <c r="G1329" t="s">
        <v>209</v>
      </c>
      <c r="H1329" t="s">
        <v>210</v>
      </c>
      <c r="I1329" t="s">
        <v>144</v>
      </c>
      <c r="J1329">
        <v>2</v>
      </c>
      <c r="K1329">
        <v>3</v>
      </c>
      <c r="L1329">
        <v>59</v>
      </c>
      <c r="M1329">
        <v>54.87</v>
      </c>
      <c r="N1329">
        <v>63.13</v>
      </c>
      <c r="O1329">
        <v>61</v>
      </c>
      <c r="P1329">
        <v>60</v>
      </c>
      <c r="S1329">
        <v>59</v>
      </c>
      <c r="T1329">
        <v>95</v>
      </c>
      <c r="U1329">
        <v>92</v>
      </c>
      <c r="W1329">
        <v>68</v>
      </c>
      <c r="X1329">
        <v>60</v>
      </c>
      <c r="Y1329">
        <v>63</v>
      </c>
      <c r="Z1329">
        <v>56</v>
      </c>
      <c r="AA1329">
        <v>105</v>
      </c>
      <c r="AB1329">
        <v>100</v>
      </c>
      <c r="AJ1329">
        <v>61</v>
      </c>
      <c r="AK1329">
        <v>74</v>
      </c>
      <c r="AL1329">
        <v>97</v>
      </c>
      <c r="AM1329">
        <v>73</v>
      </c>
      <c r="AN1329">
        <v>98</v>
      </c>
      <c r="AO1329">
        <v>9</v>
      </c>
      <c r="AP1329">
        <v>2</v>
      </c>
      <c r="AQ1329">
        <v>10</v>
      </c>
      <c r="AX1329">
        <v>21</v>
      </c>
      <c r="AY1329">
        <v>1587</v>
      </c>
      <c r="AZ1329">
        <v>1.4999999999999999E-2</v>
      </c>
      <c r="BA1329">
        <v>1.2999999999999999E-2</v>
      </c>
      <c r="BB1329">
        <v>1</v>
      </c>
      <c r="BC1329">
        <v>0.4</v>
      </c>
      <c r="BD1329">
        <v>26.9</v>
      </c>
      <c r="BE1329">
        <v>1.3</v>
      </c>
      <c r="BF1329">
        <v>96.8</v>
      </c>
      <c r="BG1329" t="s">
        <v>148</v>
      </c>
      <c r="BH1329" t="s">
        <v>149</v>
      </c>
      <c r="BI1329" t="s">
        <v>211</v>
      </c>
      <c r="BJ1329" t="s">
        <v>208</v>
      </c>
      <c r="BK1329">
        <v>12</v>
      </c>
    </row>
    <row r="1330" spans="1:63" ht="18.75" hidden="1" x14ac:dyDescent="0.25">
      <c r="A1330">
        <v>2021</v>
      </c>
      <c r="B1330">
        <v>3</v>
      </c>
      <c r="C1330" s="289">
        <v>44278</v>
      </c>
      <c r="D1330">
        <v>1</v>
      </c>
      <c r="E1330">
        <v>1</v>
      </c>
      <c r="F1330">
        <v>4</v>
      </c>
      <c r="G1330" t="s">
        <v>328</v>
      </c>
      <c r="H1330" t="s">
        <v>329</v>
      </c>
      <c r="I1330" t="s">
        <v>144</v>
      </c>
      <c r="J1330">
        <v>3</v>
      </c>
      <c r="K1330">
        <v>2</v>
      </c>
      <c r="L1330">
        <v>111</v>
      </c>
      <c r="M1330">
        <v>103.23</v>
      </c>
      <c r="N1330">
        <v>118.77</v>
      </c>
      <c r="O1330">
        <v>111</v>
      </c>
      <c r="P1330">
        <v>109</v>
      </c>
      <c r="S1330">
        <v>112</v>
      </c>
      <c r="T1330">
        <v>98</v>
      </c>
      <c r="U1330">
        <v>96</v>
      </c>
      <c r="W1330">
        <v>118</v>
      </c>
      <c r="X1330">
        <v>117</v>
      </c>
      <c r="Y1330">
        <v>113</v>
      </c>
      <c r="Z1330">
        <v>119</v>
      </c>
      <c r="AA1330">
        <v>95</v>
      </c>
      <c r="AB1330">
        <v>89</v>
      </c>
      <c r="AJ1330">
        <v>114.1</v>
      </c>
      <c r="AK1330">
        <v>108</v>
      </c>
      <c r="AL1330">
        <v>100</v>
      </c>
      <c r="AM1330">
        <v>114</v>
      </c>
      <c r="AN1330">
        <v>95</v>
      </c>
      <c r="AO1330">
        <v>7</v>
      </c>
      <c r="AP1330">
        <v>4</v>
      </c>
      <c r="AQ1330">
        <v>3</v>
      </c>
      <c r="AX1330">
        <v>14</v>
      </c>
      <c r="AY1330">
        <v>2526</v>
      </c>
      <c r="AZ1330">
        <v>1.4999999999999999E-2</v>
      </c>
      <c r="BA1330">
        <v>6.0000000000000001E-3</v>
      </c>
      <c r="BB1330">
        <v>1</v>
      </c>
      <c r="BC1330">
        <v>0.1</v>
      </c>
      <c r="BD1330">
        <v>22.8</v>
      </c>
      <c r="BE1330">
        <v>1.6</v>
      </c>
      <c r="BF1330">
        <v>288.2</v>
      </c>
      <c r="BG1330" t="s">
        <v>229</v>
      </c>
      <c r="BH1330" t="s">
        <v>229</v>
      </c>
      <c r="BK1330">
        <v>12</v>
      </c>
    </row>
    <row r="1331" spans="1:63" ht="18.75" hidden="1" x14ac:dyDescent="0.25">
      <c r="A1331">
        <v>2021</v>
      </c>
      <c r="B1331">
        <v>3</v>
      </c>
      <c r="C1331" s="289">
        <v>44278</v>
      </c>
      <c r="D1331">
        <v>1</v>
      </c>
      <c r="E1331">
        <v>2</v>
      </c>
      <c r="F1331">
        <v>4</v>
      </c>
      <c r="G1331" t="s">
        <v>330</v>
      </c>
      <c r="H1331" t="s">
        <v>331</v>
      </c>
      <c r="I1331" t="s">
        <v>144</v>
      </c>
      <c r="J1331">
        <v>3</v>
      </c>
      <c r="K1331">
        <v>2</v>
      </c>
      <c r="L1331">
        <v>113</v>
      </c>
      <c r="M1331">
        <v>105.09</v>
      </c>
      <c r="N1331">
        <v>120.91</v>
      </c>
      <c r="O1331">
        <v>118</v>
      </c>
      <c r="P1331">
        <v>115</v>
      </c>
      <c r="S1331">
        <v>119</v>
      </c>
      <c r="T1331">
        <v>98</v>
      </c>
      <c r="U1331">
        <v>96</v>
      </c>
      <c r="W1331">
        <v>107</v>
      </c>
      <c r="X1331">
        <v>103</v>
      </c>
      <c r="Y1331">
        <v>108</v>
      </c>
      <c r="Z1331">
        <v>106</v>
      </c>
      <c r="AA1331">
        <v>95</v>
      </c>
      <c r="AB1331">
        <v>89</v>
      </c>
      <c r="AJ1331">
        <v>110.9</v>
      </c>
      <c r="AK1331">
        <v>108</v>
      </c>
      <c r="AL1331">
        <v>100</v>
      </c>
      <c r="AM1331">
        <v>114</v>
      </c>
      <c r="AN1331">
        <v>95</v>
      </c>
      <c r="AO1331">
        <v>5</v>
      </c>
      <c r="AP1331">
        <v>6</v>
      </c>
      <c r="AQ1331">
        <v>5</v>
      </c>
      <c r="AX1331">
        <v>16</v>
      </c>
      <c r="AY1331">
        <v>2538</v>
      </c>
      <c r="AZ1331">
        <v>1.4999999999999999E-2</v>
      </c>
      <c r="BA1331">
        <v>6.0000000000000001E-3</v>
      </c>
      <c r="BB1331">
        <v>1</v>
      </c>
      <c r="BC1331">
        <v>0.1</v>
      </c>
      <c r="BD1331">
        <v>22.5</v>
      </c>
      <c r="BE1331">
        <v>1.8</v>
      </c>
      <c r="BF1331">
        <v>281.5</v>
      </c>
      <c r="BG1331" t="s">
        <v>229</v>
      </c>
      <c r="BH1331" t="s">
        <v>229</v>
      </c>
      <c r="BK1331">
        <v>12</v>
      </c>
    </row>
    <row r="1332" spans="1:63" hidden="1" x14ac:dyDescent="0.25">
      <c r="A1332">
        <v>2021</v>
      </c>
      <c r="B1332">
        <v>3</v>
      </c>
      <c r="C1332" s="289">
        <v>44278</v>
      </c>
      <c r="D1332">
        <v>295</v>
      </c>
      <c r="E1332">
        <v>219</v>
      </c>
      <c r="F1332">
        <v>5</v>
      </c>
      <c r="G1332" t="s">
        <v>222</v>
      </c>
      <c r="H1332" t="s">
        <v>223</v>
      </c>
      <c r="I1332" t="s">
        <v>144</v>
      </c>
      <c r="J1332">
        <v>6</v>
      </c>
      <c r="K1332">
        <v>1</v>
      </c>
      <c r="L1332">
        <v>114.16666669999999</v>
      </c>
      <c r="M1332">
        <v>106.175</v>
      </c>
      <c r="N1332">
        <v>122.1583333</v>
      </c>
      <c r="AK1332">
        <v>238</v>
      </c>
      <c r="AL1332">
        <v>91</v>
      </c>
      <c r="AY1332">
        <v>662</v>
      </c>
      <c r="AZ1332">
        <v>1.4999999999999999E-2</v>
      </c>
      <c r="BD1332">
        <v>5.8</v>
      </c>
      <c r="BG1332" t="s">
        <v>145</v>
      </c>
      <c r="BH1332" t="s">
        <v>145</v>
      </c>
      <c r="BK1332">
        <v>12</v>
      </c>
    </row>
    <row r="1333" spans="1:63" ht="18.75" hidden="1" x14ac:dyDescent="0.25">
      <c r="A1333">
        <v>2021</v>
      </c>
      <c r="B1333">
        <v>3</v>
      </c>
      <c r="C1333" s="289">
        <v>44278</v>
      </c>
      <c r="D1333">
        <v>301</v>
      </c>
      <c r="E1333">
        <v>225</v>
      </c>
      <c r="F1333">
        <v>5</v>
      </c>
      <c r="G1333" t="s">
        <v>142</v>
      </c>
      <c r="H1333" t="s">
        <v>143</v>
      </c>
      <c r="I1333" t="s">
        <v>144</v>
      </c>
      <c r="J1333">
        <v>6</v>
      </c>
      <c r="K1333">
        <v>1</v>
      </c>
      <c r="L1333">
        <v>372</v>
      </c>
      <c r="M1333">
        <v>345.96</v>
      </c>
      <c r="N1333">
        <v>398.04</v>
      </c>
      <c r="W1333">
        <v>365</v>
      </c>
      <c r="X1333">
        <v>375</v>
      </c>
      <c r="Y1333">
        <v>392</v>
      </c>
      <c r="Z1333">
        <v>389</v>
      </c>
      <c r="AA1333">
        <v>170</v>
      </c>
      <c r="AB1333">
        <v>175</v>
      </c>
      <c r="AJ1333">
        <v>380.3</v>
      </c>
      <c r="AK1333">
        <v>169</v>
      </c>
      <c r="AL1333">
        <v>128</v>
      </c>
      <c r="AM1333">
        <v>125</v>
      </c>
      <c r="AN1333">
        <v>173</v>
      </c>
      <c r="AO1333">
        <v>6</v>
      </c>
      <c r="AQ1333">
        <v>8</v>
      </c>
      <c r="AX1333">
        <v>14</v>
      </c>
      <c r="AY1333">
        <v>14</v>
      </c>
      <c r="AZ1333">
        <v>1.4999999999999999E-2</v>
      </c>
      <c r="BA1333">
        <v>1</v>
      </c>
      <c r="BC1333">
        <v>0</v>
      </c>
      <c r="BD1333">
        <v>0</v>
      </c>
      <c r="BE1333">
        <v>5.3</v>
      </c>
      <c r="BF1333">
        <v>5.3</v>
      </c>
      <c r="BG1333" t="s">
        <v>145</v>
      </c>
      <c r="BH1333" t="s">
        <v>145</v>
      </c>
      <c r="BK1333">
        <v>12</v>
      </c>
    </row>
    <row r="1334" spans="1:63" ht="18.75" hidden="1" x14ac:dyDescent="0.25">
      <c r="A1334">
        <v>2021</v>
      </c>
      <c r="B1334">
        <v>3</v>
      </c>
      <c r="C1334" s="289">
        <v>44278</v>
      </c>
      <c r="D1334">
        <v>423</v>
      </c>
      <c r="E1334">
        <v>669</v>
      </c>
      <c r="F1334">
        <v>6</v>
      </c>
      <c r="G1334" t="s">
        <v>412</v>
      </c>
      <c r="H1334" t="s">
        <v>413</v>
      </c>
      <c r="I1334" t="s">
        <v>144</v>
      </c>
      <c r="J1334">
        <v>2</v>
      </c>
      <c r="K1334">
        <v>2</v>
      </c>
      <c r="L1334">
        <v>954</v>
      </c>
      <c r="M1334">
        <v>897.71400000000006</v>
      </c>
      <c r="N1334">
        <v>1021.734</v>
      </c>
      <c r="O1334">
        <v>1030</v>
      </c>
      <c r="P1334">
        <v>999</v>
      </c>
      <c r="S1334">
        <v>946</v>
      </c>
      <c r="T1334">
        <v>212</v>
      </c>
      <c r="U1334">
        <v>214</v>
      </c>
      <c r="W1334">
        <v>1068</v>
      </c>
      <c r="X1334">
        <v>984</v>
      </c>
      <c r="Y1334">
        <v>1005</v>
      </c>
      <c r="Z1334">
        <v>978</v>
      </c>
      <c r="AA1334">
        <v>210</v>
      </c>
      <c r="AB1334">
        <v>209</v>
      </c>
      <c r="AJ1334">
        <v>1001.4</v>
      </c>
      <c r="AK1334">
        <v>40</v>
      </c>
      <c r="AL1334">
        <v>180</v>
      </c>
      <c r="AM1334">
        <v>34</v>
      </c>
      <c r="AN1334">
        <v>211</v>
      </c>
      <c r="AO1334">
        <v>8</v>
      </c>
      <c r="AP1334">
        <v>5</v>
      </c>
      <c r="AQ1334">
        <v>9</v>
      </c>
      <c r="AX1334">
        <v>22</v>
      </c>
      <c r="AY1334">
        <v>490</v>
      </c>
      <c r="AZ1334">
        <v>1.4999999999999999E-2</v>
      </c>
      <c r="BA1334">
        <v>4.4999999999999998E-2</v>
      </c>
      <c r="BC1334">
        <v>0</v>
      </c>
      <c r="BD1334">
        <v>0.5</v>
      </c>
      <c r="BE1334">
        <v>22</v>
      </c>
      <c r="BF1334">
        <v>490.7</v>
      </c>
      <c r="BG1334" t="s">
        <v>153</v>
      </c>
      <c r="BH1334" t="s">
        <v>154</v>
      </c>
      <c r="BI1334" t="s">
        <v>414</v>
      </c>
      <c r="BJ1334" t="s">
        <v>156</v>
      </c>
      <c r="BK1334">
        <v>12</v>
      </c>
    </row>
    <row r="1335" spans="1:63" ht="18.75" x14ac:dyDescent="0.25">
      <c r="A1335">
        <v>2021</v>
      </c>
      <c r="B1335">
        <v>3</v>
      </c>
      <c r="C1335" s="289">
        <v>44278</v>
      </c>
      <c r="D1335">
        <v>407</v>
      </c>
      <c r="E1335">
        <v>627</v>
      </c>
      <c r="F1335">
        <v>7</v>
      </c>
      <c r="G1335" t="s">
        <v>340</v>
      </c>
      <c r="H1335" t="s">
        <v>341</v>
      </c>
      <c r="I1335" t="s">
        <v>144</v>
      </c>
      <c r="J1335">
        <v>1</v>
      </c>
      <c r="K1335">
        <v>5</v>
      </c>
      <c r="L1335">
        <v>418.5</v>
      </c>
      <c r="M1335">
        <v>384.97815000000003</v>
      </c>
      <c r="N1335">
        <v>452.02184999999997</v>
      </c>
      <c r="O1335">
        <v>421</v>
      </c>
      <c r="P1335">
        <v>436</v>
      </c>
      <c r="S1335">
        <v>432</v>
      </c>
      <c r="T1335">
        <v>167</v>
      </c>
      <c r="U1335">
        <v>165</v>
      </c>
      <c r="W1335">
        <v>450</v>
      </c>
      <c r="X1335">
        <v>438</v>
      </c>
      <c r="Y1335">
        <v>442</v>
      </c>
      <c r="Z1335">
        <v>420</v>
      </c>
      <c r="AA1335">
        <v>146</v>
      </c>
      <c r="AB1335">
        <v>152</v>
      </c>
      <c r="AJ1335">
        <v>434.1</v>
      </c>
      <c r="AK1335">
        <v>18</v>
      </c>
      <c r="AL1335">
        <v>200</v>
      </c>
      <c r="AM1335">
        <v>23</v>
      </c>
      <c r="AN1335">
        <v>158</v>
      </c>
      <c r="AO1335">
        <v>4</v>
      </c>
      <c r="AP1335">
        <v>1</v>
      </c>
      <c r="AQ1335">
        <v>2</v>
      </c>
      <c r="AX1335">
        <v>7</v>
      </c>
      <c r="AY1335">
        <v>517</v>
      </c>
      <c r="AZ1335">
        <v>1.4999999999999999E-2</v>
      </c>
      <c r="BA1335">
        <v>1.4E-2</v>
      </c>
      <c r="BB1335">
        <v>1</v>
      </c>
      <c r="BC1335">
        <v>0</v>
      </c>
      <c r="BD1335">
        <v>1.2</v>
      </c>
      <c r="BE1335">
        <v>3</v>
      </c>
      <c r="BF1335">
        <v>224.4</v>
      </c>
      <c r="BG1335" t="s">
        <v>148</v>
      </c>
      <c r="BH1335" t="s">
        <v>149</v>
      </c>
      <c r="BI1335" t="s">
        <v>342</v>
      </c>
      <c r="BK1335">
        <v>12</v>
      </c>
    </row>
    <row r="1336" spans="1:63" ht="18.75" x14ac:dyDescent="0.25">
      <c r="A1336">
        <v>2021</v>
      </c>
      <c r="B1336">
        <v>3</v>
      </c>
      <c r="C1336" s="289">
        <v>44278</v>
      </c>
      <c r="D1336">
        <v>407</v>
      </c>
      <c r="E1336">
        <v>628</v>
      </c>
      <c r="F1336">
        <v>7</v>
      </c>
      <c r="G1336" t="s">
        <v>343</v>
      </c>
      <c r="H1336" t="s">
        <v>344</v>
      </c>
      <c r="I1336" t="s">
        <v>144</v>
      </c>
      <c r="J1336">
        <v>1</v>
      </c>
      <c r="K1336">
        <v>5</v>
      </c>
      <c r="L1336">
        <v>330</v>
      </c>
      <c r="M1336">
        <v>303.99599999999998</v>
      </c>
      <c r="N1336">
        <v>356.00400000000002</v>
      </c>
      <c r="O1336">
        <v>332</v>
      </c>
      <c r="P1336">
        <v>323</v>
      </c>
      <c r="S1336">
        <v>341</v>
      </c>
      <c r="T1336">
        <v>167</v>
      </c>
      <c r="U1336">
        <v>165</v>
      </c>
      <c r="W1336">
        <v>349</v>
      </c>
      <c r="X1336">
        <v>335</v>
      </c>
      <c r="Y1336">
        <v>318</v>
      </c>
      <c r="Z1336">
        <v>315</v>
      </c>
      <c r="AA1336">
        <v>146</v>
      </c>
      <c r="AB1336">
        <v>152</v>
      </c>
      <c r="AJ1336">
        <v>330.4</v>
      </c>
      <c r="AK1336">
        <v>18</v>
      </c>
      <c r="AL1336">
        <v>200</v>
      </c>
      <c r="AM1336">
        <v>23</v>
      </c>
      <c r="AN1336">
        <v>158</v>
      </c>
      <c r="AO1336">
        <v>4</v>
      </c>
      <c r="AP1336">
        <v>2</v>
      </c>
      <c r="AQ1336">
        <v>2</v>
      </c>
      <c r="AX1336">
        <v>8</v>
      </c>
      <c r="AY1336">
        <v>518</v>
      </c>
      <c r="AZ1336">
        <v>1.4999999999999999E-2</v>
      </c>
      <c r="BA1336">
        <v>1.4999999999999999E-2</v>
      </c>
      <c r="BB1336">
        <v>1</v>
      </c>
      <c r="BC1336">
        <v>0</v>
      </c>
      <c r="BD1336">
        <v>1.6</v>
      </c>
      <c r="BE1336">
        <v>2.6</v>
      </c>
      <c r="BF1336">
        <v>171.1</v>
      </c>
      <c r="BG1336" t="s">
        <v>148</v>
      </c>
      <c r="BH1336" t="s">
        <v>149</v>
      </c>
      <c r="BI1336" t="s">
        <v>217</v>
      </c>
      <c r="BK1336">
        <v>12</v>
      </c>
    </row>
    <row r="1337" spans="1:63" ht="18.75" x14ac:dyDescent="0.25">
      <c r="A1337">
        <v>2021</v>
      </c>
      <c r="B1337">
        <v>3</v>
      </c>
      <c r="C1337" s="289">
        <v>44278</v>
      </c>
      <c r="D1337">
        <v>407</v>
      </c>
      <c r="E1337">
        <v>629</v>
      </c>
      <c r="F1337">
        <v>7</v>
      </c>
      <c r="G1337" t="s">
        <v>345</v>
      </c>
      <c r="H1337" t="s">
        <v>346</v>
      </c>
      <c r="I1337" t="s">
        <v>144</v>
      </c>
      <c r="J1337">
        <v>1</v>
      </c>
      <c r="K1337">
        <v>5</v>
      </c>
      <c r="L1337">
        <v>221</v>
      </c>
      <c r="M1337">
        <v>203.983</v>
      </c>
      <c r="N1337">
        <v>238.017</v>
      </c>
      <c r="O1337">
        <v>228</v>
      </c>
      <c r="P1337">
        <v>232</v>
      </c>
      <c r="S1337">
        <v>221</v>
      </c>
      <c r="T1337">
        <v>167</v>
      </c>
      <c r="U1337">
        <v>165</v>
      </c>
      <c r="W1337">
        <v>225</v>
      </c>
      <c r="X1337">
        <v>225</v>
      </c>
      <c r="Y1337">
        <v>228</v>
      </c>
      <c r="Z1337">
        <v>209</v>
      </c>
      <c r="AA1337">
        <v>146</v>
      </c>
      <c r="AB1337">
        <v>152</v>
      </c>
      <c r="AJ1337">
        <v>224</v>
      </c>
      <c r="AK1337">
        <v>18</v>
      </c>
      <c r="AL1337">
        <v>200</v>
      </c>
      <c r="AM1337">
        <v>23</v>
      </c>
      <c r="AN1337">
        <v>158</v>
      </c>
      <c r="AO1337">
        <v>8</v>
      </c>
      <c r="AP1337">
        <v>2</v>
      </c>
      <c r="AQ1337">
        <v>1</v>
      </c>
      <c r="AX1337">
        <v>11</v>
      </c>
      <c r="AY1337">
        <v>521</v>
      </c>
      <c r="AZ1337">
        <v>1.4999999999999999E-2</v>
      </c>
      <c r="BA1337">
        <v>2.1000000000000001E-2</v>
      </c>
      <c r="BC1337">
        <v>0.1</v>
      </c>
      <c r="BD1337">
        <v>2.4</v>
      </c>
      <c r="BE1337">
        <v>2.5</v>
      </c>
      <c r="BF1337">
        <v>116.7</v>
      </c>
      <c r="BG1337" t="s">
        <v>148</v>
      </c>
      <c r="BH1337" t="s">
        <v>149</v>
      </c>
      <c r="BI1337" t="s">
        <v>217</v>
      </c>
      <c r="BK1337">
        <v>12</v>
      </c>
    </row>
    <row r="1338" spans="1:63" ht="18.75" x14ac:dyDescent="0.25">
      <c r="A1338">
        <v>2021</v>
      </c>
      <c r="B1338">
        <v>3</v>
      </c>
      <c r="C1338" s="289">
        <v>44278</v>
      </c>
      <c r="D1338">
        <v>407</v>
      </c>
      <c r="E1338">
        <v>630</v>
      </c>
      <c r="F1338">
        <v>7</v>
      </c>
      <c r="G1338" t="s">
        <v>347</v>
      </c>
      <c r="H1338" t="s">
        <v>348</v>
      </c>
      <c r="I1338" t="s">
        <v>144</v>
      </c>
      <c r="J1338">
        <v>1</v>
      </c>
      <c r="K1338">
        <v>5</v>
      </c>
      <c r="L1338">
        <v>214</v>
      </c>
      <c r="M1338">
        <v>197.84299999999999</v>
      </c>
      <c r="N1338">
        <v>230.15700000000001</v>
      </c>
      <c r="O1338">
        <v>220</v>
      </c>
      <c r="P1338">
        <v>216</v>
      </c>
      <c r="S1338">
        <v>233</v>
      </c>
      <c r="T1338">
        <v>167</v>
      </c>
      <c r="U1338">
        <v>165</v>
      </c>
      <c r="W1338">
        <v>213</v>
      </c>
      <c r="X1338">
        <v>221</v>
      </c>
      <c r="Y1338">
        <v>224</v>
      </c>
      <c r="Z1338">
        <v>203</v>
      </c>
      <c r="AA1338">
        <v>146</v>
      </c>
      <c r="AB1338">
        <v>152</v>
      </c>
      <c r="AJ1338">
        <v>218.6</v>
      </c>
      <c r="AK1338">
        <v>18</v>
      </c>
      <c r="AL1338">
        <v>200</v>
      </c>
      <c r="AM1338">
        <v>23</v>
      </c>
      <c r="AN1338">
        <v>158</v>
      </c>
      <c r="AO1338">
        <v>6</v>
      </c>
      <c r="AP1338">
        <v>5</v>
      </c>
      <c r="AQ1338">
        <v>5</v>
      </c>
      <c r="AX1338">
        <v>16</v>
      </c>
      <c r="AY1338">
        <v>526</v>
      </c>
      <c r="AZ1338">
        <v>1.4999999999999999E-2</v>
      </c>
      <c r="BA1338">
        <v>0.03</v>
      </c>
      <c r="BC1338">
        <v>0.1</v>
      </c>
      <c r="BD1338">
        <v>2.5</v>
      </c>
      <c r="BE1338">
        <v>3.5</v>
      </c>
      <c r="BF1338">
        <v>115</v>
      </c>
      <c r="BG1338" t="s">
        <v>148</v>
      </c>
      <c r="BH1338" t="s">
        <v>149</v>
      </c>
      <c r="BI1338" t="s">
        <v>217</v>
      </c>
      <c r="BK1338">
        <v>12</v>
      </c>
    </row>
    <row r="1339" spans="1:63" ht="18.75" hidden="1" x14ac:dyDescent="0.25">
      <c r="A1339">
        <v>2021</v>
      </c>
      <c r="B1339">
        <v>3</v>
      </c>
      <c r="C1339" s="289">
        <v>44278</v>
      </c>
      <c r="D1339">
        <v>395</v>
      </c>
      <c r="E1339">
        <v>607</v>
      </c>
      <c r="F1339">
        <v>8</v>
      </c>
      <c r="G1339" t="s">
        <v>281</v>
      </c>
      <c r="H1339" t="s">
        <v>282</v>
      </c>
      <c r="I1339" t="s">
        <v>144</v>
      </c>
      <c r="J1339">
        <v>3</v>
      </c>
      <c r="K1339">
        <v>3</v>
      </c>
      <c r="L1339">
        <v>120</v>
      </c>
      <c r="M1339">
        <v>111.6</v>
      </c>
      <c r="N1339">
        <v>128.4</v>
      </c>
      <c r="O1339">
        <v>124</v>
      </c>
      <c r="P1339">
        <v>112</v>
      </c>
      <c r="S1339">
        <v>122</v>
      </c>
      <c r="T1339">
        <v>115</v>
      </c>
      <c r="U1339">
        <v>115</v>
      </c>
      <c r="W1339">
        <v>123</v>
      </c>
      <c r="X1339">
        <v>120</v>
      </c>
      <c r="Y1339">
        <v>118</v>
      </c>
      <c r="Z1339">
        <v>113</v>
      </c>
      <c r="AA1339">
        <v>111</v>
      </c>
      <c r="AB1339">
        <v>111</v>
      </c>
      <c r="AJ1339">
        <v>118.9</v>
      </c>
      <c r="AK1339">
        <v>90</v>
      </c>
      <c r="AL1339">
        <v>120</v>
      </c>
      <c r="AM1339">
        <v>96</v>
      </c>
      <c r="AN1339">
        <v>113</v>
      </c>
      <c r="AO1339">
        <v>12</v>
      </c>
      <c r="AP1339">
        <v>2</v>
      </c>
      <c r="AQ1339">
        <v>8</v>
      </c>
      <c r="AX1339">
        <v>22</v>
      </c>
      <c r="AY1339">
        <v>2182</v>
      </c>
      <c r="AZ1339">
        <v>1.4999999999999999E-2</v>
      </c>
      <c r="BA1339">
        <v>0.01</v>
      </c>
      <c r="BB1339">
        <v>1</v>
      </c>
      <c r="BC1339">
        <v>0.2</v>
      </c>
      <c r="BD1339">
        <v>18.2</v>
      </c>
      <c r="BE1339">
        <v>2.6</v>
      </c>
      <c r="BF1339">
        <v>259.39999999999998</v>
      </c>
      <c r="BG1339" t="s">
        <v>283</v>
      </c>
      <c r="BH1339" t="s">
        <v>283</v>
      </c>
      <c r="BK1339">
        <v>12</v>
      </c>
    </row>
    <row r="1340" spans="1:63" ht="18.75" hidden="1" x14ac:dyDescent="0.25">
      <c r="A1340">
        <v>2021</v>
      </c>
      <c r="B1340">
        <v>3</v>
      </c>
      <c r="C1340" s="289">
        <v>44278</v>
      </c>
      <c r="D1340">
        <v>395</v>
      </c>
      <c r="E1340">
        <v>608</v>
      </c>
      <c r="F1340">
        <v>8</v>
      </c>
      <c r="G1340" t="s">
        <v>284</v>
      </c>
      <c r="H1340" t="s">
        <v>285</v>
      </c>
      <c r="I1340" t="s">
        <v>144</v>
      </c>
      <c r="J1340">
        <v>3</v>
      </c>
      <c r="K1340">
        <v>3</v>
      </c>
      <c r="L1340">
        <v>110</v>
      </c>
      <c r="M1340">
        <v>102.3</v>
      </c>
      <c r="N1340">
        <v>117.7</v>
      </c>
      <c r="O1340">
        <v>112</v>
      </c>
      <c r="P1340">
        <v>114</v>
      </c>
      <c r="S1340">
        <v>112</v>
      </c>
      <c r="T1340">
        <v>115</v>
      </c>
      <c r="U1340">
        <v>115</v>
      </c>
      <c r="W1340">
        <v>116</v>
      </c>
      <c r="X1340">
        <v>111</v>
      </c>
      <c r="Y1340">
        <v>113</v>
      </c>
      <c r="Z1340">
        <v>115</v>
      </c>
      <c r="AA1340">
        <v>111</v>
      </c>
      <c r="AB1340">
        <v>111</v>
      </c>
      <c r="AJ1340">
        <v>113.3</v>
      </c>
      <c r="AK1340">
        <v>90</v>
      </c>
      <c r="AL1340">
        <v>120</v>
      </c>
      <c r="AM1340">
        <v>96</v>
      </c>
      <c r="AN1340">
        <v>113</v>
      </c>
      <c r="AO1340">
        <v>7</v>
      </c>
      <c r="AP1340">
        <v>2</v>
      </c>
      <c r="AQ1340">
        <v>8</v>
      </c>
      <c r="AX1340">
        <v>17</v>
      </c>
      <c r="AY1340">
        <v>2177</v>
      </c>
      <c r="AZ1340">
        <v>1.4999999999999999E-2</v>
      </c>
      <c r="BA1340">
        <v>8.0000000000000002E-3</v>
      </c>
      <c r="BB1340">
        <v>1</v>
      </c>
      <c r="BC1340">
        <v>0.2</v>
      </c>
      <c r="BD1340">
        <v>19.8</v>
      </c>
      <c r="BE1340">
        <v>1.9</v>
      </c>
      <c r="BF1340">
        <v>246.7</v>
      </c>
      <c r="BG1340" t="s">
        <v>283</v>
      </c>
      <c r="BH1340" t="s">
        <v>283</v>
      </c>
      <c r="BK1340">
        <v>12</v>
      </c>
    </row>
    <row r="1341" spans="1:63" ht="18.75" hidden="1" x14ac:dyDescent="0.25">
      <c r="A1341">
        <v>2021</v>
      </c>
      <c r="B1341">
        <v>3</v>
      </c>
      <c r="C1341" s="289">
        <v>44278</v>
      </c>
      <c r="D1341">
        <v>395</v>
      </c>
      <c r="E1341">
        <v>609</v>
      </c>
      <c r="F1341">
        <v>8</v>
      </c>
      <c r="G1341" t="s">
        <v>286</v>
      </c>
      <c r="H1341" t="s">
        <v>287</v>
      </c>
      <c r="I1341" t="s">
        <v>144</v>
      </c>
      <c r="J1341">
        <v>3</v>
      </c>
      <c r="K1341">
        <v>3</v>
      </c>
      <c r="L1341">
        <v>50</v>
      </c>
      <c r="M1341">
        <v>46.5</v>
      </c>
      <c r="N1341">
        <v>53.5</v>
      </c>
      <c r="O1341">
        <v>55</v>
      </c>
      <c r="P1341">
        <v>48</v>
      </c>
      <c r="S1341">
        <v>50</v>
      </c>
      <c r="T1341">
        <v>115</v>
      </c>
      <c r="U1341">
        <v>115</v>
      </c>
      <c r="W1341">
        <v>52</v>
      </c>
      <c r="X1341">
        <v>53</v>
      </c>
      <c r="Y1341">
        <v>51</v>
      </c>
      <c r="Z1341">
        <v>49</v>
      </c>
      <c r="AA1341">
        <v>111</v>
      </c>
      <c r="AB1341">
        <v>111</v>
      </c>
      <c r="AJ1341">
        <v>51.1</v>
      </c>
      <c r="AK1341">
        <v>90</v>
      </c>
      <c r="AL1341">
        <v>120</v>
      </c>
      <c r="AM1341">
        <v>96</v>
      </c>
      <c r="AN1341">
        <v>113</v>
      </c>
      <c r="AO1341">
        <v>10</v>
      </c>
      <c r="AP1341">
        <v>2</v>
      </c>
      <c r="AQ1341">
        <v>4</v>
      </c>
      <c r="AX1341">
        <v>16</v>
      </c>
      <c r="AY1341">
        <v>2176</v>
      </c>
      <c r="AZ1341">
        <v>1.4999999999999999E-2</v>
      </c>
      <c r="BA1341">
        <v>7.0000000000000001E-3</v>
      </c>
      <c r="BB1341">
        <v>1</v>
      </c>
      <c r="BC1341">
        <v>0.3</v>
      </c>
      <c r="BD1341">
        <v>43.5</v>
      </c>
      <c r="BE1341">
        <v>0.8</v>
      </c>
      <c r="BF1341">
        <v>111.2</v>
      </c>
      <c r="BG1341" t="s">
        <v>283</v>
      </c>
      <c r="BH1341" t="s">
        <v>283</v>
      </c>
      <c r="BK1341">
        <v>12</v>
      </c>
    </row>
    <row r="1342" spans="1:63" hidden="1" x14ac:dyDescent="0.25">
      <c r="A1342">
        <v>2021</v>
      </c>
      <c r="B1342">
        <v>3</v>
      </c>
      <c r="C1342" s="289">
        <v>44278</v>
      </c>
      <c r="D1342">
        <v>57</v>
      </c>
      <c r="E1342">
        <v>135</v>
      </c>
      <c r="F1342">
        <v>25</v>
      </c>
      <c r="G1342" t="s">
        <v>440</v>
      </c>
      <c r="H1342" t="s">
        <v>441</v>
      </c>
      <c r="I1342" t="s">
        <v>360</v>
      </c>
      <c r="J1342">
        <v>12</v>
      </c>
      <c r="K1342">
        <v>1</v>
      </c>
      <c r="L1342">
        <v>10.625</v>
      </c>
      <c r="M1342">
        <v>9.8812499999999996</v>
      </c>
      <c r="N1342">
        <v>11.36875</v>
      </c>
      <c r="AK1342">
        <v>345</v>
      </c>
      <c r="AL1342">
        <v>125</v>
      </c>
      <c r="AO1342">
        <v>6</v>
      </c>
      <c r="AQ1342">
        <v>6</v>
      </c>
      <c r="AS1342">
        <v>10</v>
      </c>
      <c r="AX1342">
        <v>22</v>
      </c>
      <c r="AY1342">
        <v>1022</v>
      </c>
      <c r="AZ1342">
        <v>0.02</v>
      </c>
      <c r="BA1342">
        <v>2.1999999999999999E-2</v>
      </c>
      <c r="BC1342">
        <v>2.1</v>
      </c>
      <c r="BD1342">
        <v>96.2</v>
      </c>
      <c r="BG1342" t="s">
        <v>432</v>
      </c>
      <c r="BH1342" t="s">
        <v>433</v>
      </c>
      <c r="BK1342">
        <v>12</v>
      </c>
    </row>
    <row r="1343" spans="1:63" ht="18.75" hidden="1" x14ac:dyDescent="0.25">
      <c r="A1343">
        <v>2021</v>
      </c>
      <c r="B1343">
        <v>3</v>
      </c>
      <c r="C1343" s="289">
        <v>44278</v>
      </c>
      <c r="D1343">
        <v>259</v>
      </c>
      <c r="E1343">
        <v>183</v>
      </c>
      <c r="F1343">
        <v>25</v>
      </c>
      <c r="G1343" t="s">
        <v>393</v>
      </c>
      <c r="H1343" t="s">
        <v>394</v>
      </c>
      <c r="I1343" t="s">
        <v>360</v>
      </c>
      <c r="J1343">
        <v>12</v>
      </c>
      <c r="K1343">
        <v>1</v>
      </c>
      <c r="L1343">
        <v>3</v>
      </c>
      <c r="M1343">
        <v>2.79</v>
      </c>
      <c r="N1343">
        <v>3.21</v>
      </c>
      <c r="W1343">
        <v>3</v>
      </c>
      <c r="X1343">
        <v>3</v>
      </c>
      <c r="Y1343">
        <v>3</v>
      </c>
      <c r="Z1343">
        <v>3</v>
      </c>
      <c r="AB1343">
        <v>81</v>
      </c>
      <c r="AJ1343">
        <v>2.8</v>
      </c>
      <c r="AK1343">
        <v>508</v>
      </c>
      <c r="AL1343">
        <v>85</v>
      </c>
      <c r="AM1343">
        <v>533</v>
      </c>
      <c r="AN1343">
        <v>81</v>
      </c>
      <c r="AZ1343">
        <v>0.02</v>
      </c>
      <c r="BG1343" t="s">
        <v>229</v>
      </c>
      <c r="BH1343" t="s">
        <v>229</v>
      </c>
      <c r="BK1343">
        <v>12</v>
      </c>
    </row>
    <row r="1344" spans="1:63" ht="18.75" x14ac:dyDescent="0.25">
      <c r="A1344">
        <v>2021</v>
      </c>
      <c r="B1344">
        <v>3</v>
      </c>
      <c r="C1344" s="289">
        <v>44278</v>
      </c>
      <c r="D1344">
        <v>159</v>
      </c>
      <c r="E1344">
        <v>299</v>
      </c>
      <c r="F1344">
        <v>28</v>
      </c>
      <c r="G1344" t="s">
        <v>181</v>
      </c>
      <c r="H1344" t="s">
        <v>182</v>
      </c>
      <c r="I1344" t="s">
        <v>183</v>
      </c>
      <c r="J1344">
        <v>3</v>
      </c>
      <c r="K1344">
        <v>2</v>
      </c>
      <c r="L1344">
        <v>115</v>
      </c>
      <c r="M1344">
        <v>106.95</v>
      </c>
      <c r="N1344">
        <v>123.05</v>
      </c>
      <c r="S1344">
        <v>114</v>
      </c>
      <c r="U1344">
        <v>102</v>
      </c>
      <c r="W1344">
        <v>106</v>
      </c>
      <c r="X1344">
        <v>120</v>
      </c>
      <c r="Y1344">
        <v>115</v>
      </c>
      <c r="Z1344">
        <v>109</v>
      </c>
      <c r="AA1344">
        <v>129</v>
      </c>
      <c r="AB1344">
        <v>115</v>
      </c>
      <c r="AJ1344">
        <v>112.8</v>
      </c>
      <c r="AK1344">
        <v>70</v>
      </c>
      <c r="AL1344">
        <v>154</v>
      </c>
      <c r="AM1344">
        <v>94</v>
      </c>
      <c r="AN1344">
        <v>115</v>
      </c>
      <c r="AO1344">
        <v>4</v>
      </c>
      <c r="AP1344">
        <v>2</v>
      </c>
      <c r="AQ1344">
        <v>7</v>
      </c>
      <c r="AS1344">
        <v>2</v>
      </c>
      <c r="AX1344">
        <v>15</v>
      </c>
      <c r="AY1344">
        <v>1335</v>
      </c>
      <c r="AZ1344">
        <v>0.02</v>
      </c>
      <c r="BA1344">
        <v>1.0999999999999999E-2</v>
      </c>
      <c r="BB1344">
        <v>1</v>
      </c>
      <c r="BC1344">
        <v>0.1</v>
      </c>
      <c r="BD1344">
        <v>11.6</v>
      </c>
      <c r="BE1344">
        <v>1.7</v>
      </c>
      <c r="BF1344">
        <v>150.6</v>
      </c>
      <c r="BG1344" t="s">
        <v>148</v>
      </c>
      <c r="BH1344" t="s">
        <v>184</v>
      </c>
      <c r="BK1344">
        <v>12</v>
      </c>
    </row>
    <row r="1345" spans="1:63" ht="18.75" x14ac:dyDescent="0.25">
      <c r="A1345">
        <v>2021</v>
      </c>
      <c r="B1345">
        <v>3</v>
      </c>
      <c r="C1345" s="289">
        <v>44278</v>
      </c>
      <c r="D1345">
        <v>53</v>
      </c>
      <c r="E1345">
        <v>131</v>
      </c>
      <c r="F1345">
        <v>30</v>
      </c>
      <c r="G1345" t="s">
        <v>185</v>
      </c>
      <c r="H1345" t="s">
        <v>186</v>
      </c>
      <c r="I1345" t="s">
        <v>159</v>
      </c>
      <c r="J1345">
        <v>25</v>
      </c>
      <c r="K1345">
        <v>1</v>
      </c>
      <c r="L1345">
        <v>10</v>
      </c>
      <c r="M1345">
        <v>9.3000000000000007</v>
      </c>
      <c r="N1345">
        <v>10.7</v>
      </c>
      <c r="R1345">
        <v>10</v>
      </c>
      <c r="S1345">
        <v>10</v>
      </c>
      <c r="U1345">
        <v>112</v>
      </c>
      <c r="W1345">
        <v>9</v>
      </c>
      <c r="X1345">
        <v>10</v>
      </c>
      <c r="Y1345">
        <v>10</v>
      </c>
      <c r="Z1345">
        <v>10</v>
      </c>
      <c r="AA1345">
        <v>89</v>
      </c>
      <c r="AB1345">
        <v>85</v>
      </c>
      <c r="AJ1345">
        <v>9.8000000000000007</v>
      </c>
      <c r="AK1345">
        <v>772</v>
      </c>
      <c r="AL1345">
        <v>117</v>
      </c>
      <c r="AM1345">
        <v>944</v>
      </c>
      <c r="AN1345">
        <v>95</v>
      </c>
      <c r="AO1345">
        <v>12</v>
      </c>
      <c r="AP1345">
        <v>15</v>
      </c>
      <c r="AQ1345">
        <v>10</v>
      </c>
      <c r="AX1345">
        <v>37</v>
      </c>
      <c r="AY1345">
        <v>4837</v>
      </c>
      <c r="AZ1345">
        <v>0.02</v>
      </c>
      <c r="BA1345">
        <v>8.0000000000000002E-3</v>
      </c>
      <c r="BB1345">
        <v>1</v>
      </c>
      <c r="BC1345">
        <v>3.7</v>
      </c>
      <c r="BD1345">
        <v>483.7</v>
      </c>
      <c r="BE1345">
        <v>0.4</v>
      </c>
      <c r="BF1345">
        <v>47.4</v>
      </c>
      <c r="BG1345" t="s">
        <v>148</v>
      </c>
      <c r="BH1345" t="s">
        <v>187</v>
      </c>
      <c r="BI1345" t="s">
        <v>188</v>
      </c>
      <c r="BK1345">
        <v>12</v>
      </c>
    </row>
    <row r="1346" spans="1:63" x14ac:dyDescent="0.25">
      <c r="A1346">
        <v>2021</v>
      </c>
      <c r="B1346">
        <v>3</v>
      </c>
      <c r="C1346" s="289">
        <v>44278</v>
      </c>
      <c r="D1346">
        <v>4</v>
      </c>
      <c r="E1346">
        <v>11</v>
      </c>
      <c r="F1346">
        <v>48</v>
      </c>
      <c r="G1346" t="s">
        <v>193</v>
      </c>
      <c r="H1346" t="s">
        <v>194</v>
      </c>
      <c r="I1346" t="s">
        <v>191</v>
      </c>
      <c r="J1346">
        <v>2</v>
      </c>
      <c r="K1346">
        <v>2</v>
      </c>
      <c r="L1346">
        <v>212</v>
      </c>
      <c r="M1346">
        <v>197.16</v>
      </c>
      <c r="N1346">
        <v>226.84</v>
      </c>
      <c r="AK1346">
        <v>37</v>
      </c>
      <c r="AL1346">
        <v>195</v>
      </c>
      <c r="AY1346">
        <v>88</v>
      </c>
      <c r="AZ1346">
        <v>0.02</v>
      </c>
      <c r="BD1346">
        <v>0.4</v>
      </c>
      <c r="BG1346" t="s">
        <v>148</v>
      </c>
      <c r="BH1346" t="s">
        <v>187</v>
      </c>
      <c r="BI1346" t="s">
        <v>195</v>
      </c>
      <c r="BK1346">
        <v>12</v>
      </c>
    </row>
    <row r="1347" spans="1:63" x14ac:dyDescent="0.25">
      <c r="A1347">
        <v>2021</v>
      </c>
      <c r="B1347">
        <v>3</v>
      </c>
      <c r="C1347" s="289">
        <v>44278</v>
      </c>
      <c r="D1347">
        <v>4</v>
      </c>
      <c r="E1347">
        <v>12</v>
      </c>
      <c r="F1347">
        <v>48</v>
      </c>
      <c r="G1347" t="s">
        <v>196</v>
      </c>
      <c r="H1347" t="s">
        <v>197</v>
      </c>
      <c r="I1347" t="s">
        <v>191</v>
      </c>
      <c r="J1347">
        <v>2</v>
      </c>
      <c r="K1347">
        <v>2</v>
      </c>
      <c r="L1347">
        <v>212</v>
      </c>
      <c r="M1347">
        <v>197.16</v>
      </c>
      <c r="N1347">
        <v>226.84</v>
      </c>
      <c r="AK1347">
        <v>37</v>
      </c>
      <c r="AL1347">
        <v>195</v>
      </c>
      <c r="AY1347">
        <v>88</v>
      </c>
      <c r="AZ1347">
        <v>0.02</v>
      </c>
      <c r="BD1347">
        <v>0.4</v>
      </c>
      <c r="BG1347" t="s">
        <v>148</v>
      </c>
      <c r="BH1347" t="s">
        <v>187</v>
      </c>
      <c r="BI1347" t="s">
        <v>198</v>
      </c>
      <c r="BK1347">
        <v>12</v>
      </c>
    </row>
    <row r="1348" spans="1:63" ht="18.75" x14ac:dyDescent="0.25">
      <c r="A1348">
        <v>2021</v>
      </c>
      <c r="B1348">
        <v>3</v>
      </c>
      <c r="C1348" s="289">
        <v>44278</v>
      </c>
      <c r="D1348">
        <v>334</v>
      </c>
      <c r="E1348">
        <v>254</v>
      </c>
      <c r="F1348">
        <v>49</v>
      </c>
      <c r="G1348" t="s">
        <v>189</v>
      </c>
      <c r="H1348" t="s">
        <v>190</v>
      </c>
      <c r="I1348" t="s">
        <v>191</v>
      </c>
      <c r="J1348">
        <v>4</v>
      </c>
      <c r="K1348">
        <v>2</v>
      </c>
      <c r="L1348">
        <v>203</v>
      </c>
      <c r="M1348">
        <v>188.79</v>
      </c>
      <c r="N1348">
        <v>217.21</v>
      </c>
      <c r="O1348">
        <v>198</v>
      </c>
      <c r="P1348">
        <v>201</v>
      </c>
      <c r="S1348">
        <v>211</v>
      </c>
      <c r="T1348">
        <v>142</v>
      </c>
      <c r="U1348">
        <v>138</v>
      </c>
      <c r="W1348">
        <v>216</v>
      </c>
      <c r="X1348">
        <v>211</v>
      </c>
      <c r="Y1348">
        <v>213</v>
      </c>
      <c r="Z1348">
        <v>217</v>
      </c>
      <c r="AA1348">
        <v>151</v>
      </c>
      <c r="AB1348">
        <v>145</v>
      </c>
      <c r="AJ1348">
        <v>209.6</v>
      </c>
      <c r="AK1348">
        <v>88</v>
      </c>
      <c r="AL1348">
        <v>164</v>
      </c>
      <c r="AM1348">
        <v>100</v>
      </c>
      <c r="AN1348">
        <v>144</v>
      </c>
      <c r="AO1348">
        <v>9</v>
      </c>
      <c r="AP1348">
        <v>6</v>
      </c>
      <c r="AQ1348">
        <v>11</v>
      </c>
      <c r="AX1348">
        <v>26</v>
      </c>
      <c r="AY1348">
        <v>3626</v>
      </c>
      <c r="AZ1348">
        <v>0.02</v>
      </c>
      <c r="BA1348">
        <v>7.0000000000000001E-3</v>
      </c>
      <c r="BB1348">
        <v>1</v>
      </c>
      <c r="BC1348">
        <v>0.1</v>
      </c>
      <c r="BD1348">
        <v>17.899999999999999</v>
      </c>
      <c r="BE1348">
        <v>5.4</v>
      </c>
      <c r="BF1348">
        <v>760</v>
      </c>
      <c r="BG1348" t="s">
        <v>148</v>
      </c>
      <c r="BH1348" t="s">
        <v>184</v>
      </c>
      <c r="BI1348" t="s">
        <v>192</v>
      </c>
      <c r="BK1348">
        <v>12</v>
      </c>
    </row>
    <row r="1349" spans="1:63" ht="18.75" hidden="1" x14ac:dyDescent="0.25">
      <c r="A1349">
        <v>2021</v>
      </c>
      <c r="B1349">
        <v>3</v>
      </c>
      <c r="C1349" s="289">
        <v>44279</v>
      </c>
      <c r="D1349">
        <v>137</v>
      </c>
      <c r="E1349">
        <v>273</v>
      </c>
      <c r="F1349">
        <v>2</v>
      </c>
      <c r="G1349" t="s">
        <v>242</v>
      </c>
      <c r="H1349" t="s">
        <v>243</v>
      </c>
      <c r="I1349" t="s">
        <v>144</v>
      </c>
      <c r="J1349">
        <v>3</v>
      </c>
      <c r="K1349">
        <v>2</v>
      </c>
      <c r="L1349">
        <v>564</v>
      </c>
      <c r="M1349">
        <v>524.52</v>
      </c>
      <c r="N1349">
        <v>603.48</v>
      </c>
      <c r="O1349">
        <v>581</v>
      </c>
      <c r="P1349">
        <v>573</v>
      </c>
      <c r="Q1349">
        <v>582</v>
      </c>
      <c r="R1349">
        <v>576</v>
      </c>
      <c r="S1349">
        <v>581</v>
      </c>
      <c r="T1349">
        <v>142</v>
      </c>
      <c r="U1349">
        <v>138</v>
      </c>
      <c r="V1349">
        <v>583</v>
      </c>
      <c r="W1349">
        <v>595</v>
      </c>
      <c r="X1349">
        <v>600</v>
      </c>
      <c r="Y1349">
        <v>578</v>
      </c>
      <c r="Z1349">
        <v>583</v>
      </c>
      <c r="AA1349">
        <v>139</v>
      </c>
      <c r="AB1349">
        <v>151</v>
      </c>
      <c r="AJ1349">
        <v>583.20000000000005</v>
      </c>
      <c r="AK1349">
        <v>93</v>
      </c>
      <c r="AL1349">
        <v>116</v>
      </c>
      <c r="AM1349">
        <v>76</v>
      </c>
      <c r="AN1349">
        <v>143</v>
      </c>
      <c r="AO1349">
        <v>6</v>
      </c>
      <c r="AP1349">
        <v>2</v>
      </c>
      <c r="AQ1349">
        <v>8</v>
      </c>
      <c r="AX1349">
        <v>16</v>
      </c>
      <c r="AY1349">
        <v>1516</v>
      </c>
      <c r="AZ1349">
        <v>1.4999999999999999E-2</v>
      </c>
      <c r="BA1349">
        <v>1.0999999999999999E-2</v>
      </c>
      <c r="BB1349">
        <v>1</v>
      </c>
      <c r="BC1349">
        <v>0</v>
      </c>
      <c r="BD1349">
        <v>2.7</v>
      </c>
      <c r="BE1349">
        <v>9.3000000000000007</v>
      </c>
      <c r="BF1349">
        <v>884.1</v>
      </c>
      <c r="BG1349" t="s">
        <v>145</v>
      </c>
      <c r="BK1349">
        <v>12</v>
      </c>
    </row>
    <row r="1350" spans="1:63" ht="18.75" x14ac:dyDescent="0.25">
      <c r="A1350">
        <v>2021</v>
      </c>
      <c r="B1350">
        <v>3</v>
      </c>
      <c r="C1350" s="289">
        <v>44279</v>
      </c>
      <c r="D1350">
        <v>32</v>
      </c>
      <c r="E1350">
        <v>92</v>
      </c>
      <c r="F1350">
        <v>3</v>
      </c>
      <c r="G1350" t="s">
        <v>205</v>
      </c>
      <c r="H1350" t="s">
        <v>206</v>
      </c>
      <c r="I1350" t="s">
        <v>144</v>
      </c>
      <c r="J1350">
        <v>2</v>
      </c>
      <c r="K1350">
        <v>3</v>
      </c>
      <c r="L1350">
        <v>361</v>
      </c>
      <c r="M1350">
        <v>335.73</v>
      </c>
      <c r="N1350">
        <v>386.27</v>
      </c>
      <c r="O1350">
        <v>354</v>
      </c>
      <c r="P1350">
        <v>362</v>
      </c>
      <c r="Q1350">
        <v>338</v>
      </c>
      <c r="R1350">
        <v>342</v>
      </c>
      <c r="S1350">
        <v>339</v>
      </c>
      <c r="T1350">
        <v>105</v>
      </c>
      <c r="U1350">
        <v>102</v>
      </c>
      <c r="V1350">
        <v>410</v>
      </c>
      <c r="W1350">
        <v>380</v>
      </c>
      <c r="X1350">
        <v>373</v>
      </c>
      <c r="Y1350">
        <v>395</v>
      </c>
      <c r="Z1350">
        <v>380</v>
      </c>
      <c r="AA1350">
        <v>106</v>
      </c>
      <c r="AB1350">
        <v>105</v>
      </c>
      <c r="AJ1350">
        <v>367.3</v>
      </c>
      <c r="AK1350">
        <v>74</v>
      </c>
      <c r="AL1350">
        <v>97</v>
      </c>
      <c r="AM1350">
        <v>69</v>
      </c>
      <c r="AN1350">
        <v>105</v>
      </c>
      <c r="AO1350">
        <v>10</v>
      </c>
      <c r="AP1350">
        <v>2</v>
      </c>
      <c r="AQ1350">
        <v>6</v>
      </c>
      <c r="AX1350">
        <v>18</v>
      </c>
      <c r="AY1350">
        <v>1530</v>
      </c>
      <c r="AZ1350">
        <v>1.4999999999999999E-2</v>
      </c>
      <c r="BA1350">
        <v>1.2E-2</v>
      </c>
      <c r="BB1350">
        <v>1</v>
      </c>
      <c r="BC1350">
        <v>0.1</v>
      </c>
      <c r="BD1350">
        <v>4.2</v>
      </c>
      <c r="BE1350">
        <v>6.6</v>
      </c>
      <c r="BF1350">
        <v>562</v>
      </c>
      <c r="BG1350" t="s">
        <v>148</v>
      </c>
      <c r="BH1350" t="s">
        <v>149</v>
      </c>
      <c r="BI1350" t="s">
        <v>207</v>
      </c>
      <c r="BJ1350" t="s">
        <v>208</v>
      </c>
      <c r="BK1350">
        <v>12</v>
      </c>
    </row>
    <row r="1351" spans="1:63" ht="18.75" x14ac:dyDescent="0.25">
      <c r="A1351">
        <v>2021</v>
      </c>
      <c r="B1351">
        <v>3</v>
      </c>
      <c r="C1351" s="289">
        <v>44279</v>
      </c>
      <c r="D1351">
        <v>32</v>
      </c>
      <c r="E1351">
        <v>93</v>
      </c>
      <c r="F1351">
        <v>3</v>
      </c>
      <c r="G1351" t="s">
        <v>209</v>
      </c>
      <c r="H1351" t="s">
        <v>210</v>
      </c>
      <c r="I1351" t="s">
        <v>144</v>
      </c>
      <c r="J1351">
        <v>2</v>
      </c>
      <c r="K1351">
        <v>3</v>
      </c>
      <c r="L1351">
        <v>59</v>
      </c>
      <c r="M1351">
        <v>54.87</v>
      </c>
      <c r="N1351">
        <v>63.13</v>
      </c>
      <c r="O1351">
        <v>52</v>
      </c>
      <c r="P1351">
        <v>57</v>
      </c>
      <c r="Q1351">
        <v>56</v>
      </c>
      <c r="R1351">
        <v>57</v>
      </c>
      <c r="S1351">
        <v>55</v>
      </c>
      <c r="T1351">
        <v>105</v>
      </c>
      <c r="U1351">
        <v>102</v>
      </c>
      <c r="V1351">
        <v>78</v>
      </c>
      <c r="W1351">
        <v>61</v>
      </c>
      <c r="X1351">
        <v>59</v>
      </c>
      <c r="Y1351">
        <v>64</v>
      </c>
      <c r="Z1351">
        <v>61</v>
      </c>
      <c r="AA1351">
        <v>106</v>
      </c>
      <c r="AB1351">
        <v>105</v>
      </c>
      <c r="AJ1351">
        <v>60</v>
      </c>
      <c r="AK1351">
        <v>74</v>
      </c>
      <c r="AL1351">
        <v>97</v>
      </c>
      <c r="AM1351">
        <v>69</v>
      </c>
      <c r="AN1351">
        <v>105</v>
      </c>
      <c r="AO1351">
        <v>9</v>
      </c>
      <c r="AP1351">
        <v>8</v>
      </c>
      <c r="AQ1351">
        <v>6</v>
      </c>
      <c r="AX1351">
        <v>23</v>
      </c>
      <c r="AY1351">
        <v>1589</v>
      </c>
      <c r="AZ1351">
        <v>1.4999999999999999E-2</v>
      </c>
      <c r="BA1351">
        <v>1.4E-2</v>
      </c>
      <c r="BB1351">
        <v>1</v>
      </c>
      <c r="BC1351">
        <v>0.4</v>
      </c>
      <c r="BD1351">
        <v>26.9</v>
      </c>
      <c r="BE1351">
        <v>1.4</v>
      </c>
      <c r="BF1351">
        <v>95.3</v>
      </c>
      <c r="BG1351" t="s">
        <v>148</v>
      </c>
      <c r="BH1351" t="s">
        <v>149</v>
      </c>
      <c r="BI1351" t="s">
        <v>211</v>
      </c>
      <c r="BJ1351" t="s">
        <v>208</v>
      </c>
      <c r="BK1351">
        <v>12</v>
      </c>
    </row>
    <row r="1352" spans="1:63" ht="18.75" hidden="1" x14ac:dyDescent="0.25">
      <c r="A1352">
        <v>2021</v>
      </c>
      <c r="B1352">
        <v>3</v>
      </c>
      <c r="C1352" s="289">
        <v>44279</v>
      </c>
      <c r="D1352">
        <v>1</v>
      </c>
      <c r="E1352">
        <v>1</v>
      </c>
      <c r="F1352">
        <v>4</v>
      </c>
      <c r="G1352" t="s">
        <v>328</v>
      </c>
      <c r="H1352" t="s">
        <v>329</v>
      </c>
      <c r="I1352" t="s">
        <v>144</v>
      </c>
      <c r="J1352">
        <v>3</v>
      </c>
      <c r="K1352">
        <v>2</v>
      </c>
      <c r="L1352">
        <v>111</v>
      </c>
      <c r="M1352">
        <v>103.23</v>
      </c>
      <c r="N1352">
        <v>118.77</v>
      </c>
      <c r="O1352">
        <v>111</v>
      </c>
      <c r="P1352">
        <v>108</v>
      </c>
      <c r="Q1352">
        <v>109</v>
      </c>
      <c r="R1352">
        <v>115</v>
      </c>
      <c r="S1352">
        <v>118</v>
      </c>
      <c r="T1352">
        <v>93</v>
      </c>
      <c r="U1352">
        <v>86</v>
      </c>
      <c r="V1352">
        <v>115</v>
      </c>
      <c r="W1352">
        <v>113</v>
      </c>
      <c r="X1352">
        <v>119</v>
      </c>
      <c r="Y1352">
        <v>117</v>
      </c>
      <c r="Z1352">
        <v>115</v>
      </c>
      <c r="AA1352">
        <v>100</v>
      </c>
      <c r="AB1352">
        <v>95</v>
      </c>
      <c r="AJ1352">
        <v>114</v>
      </c>
      <c r="AK1352">
        <v>108</v>
      </c>
      <c r="AL1352">
        <v>100</v>
      </c>
      <c r="AM1352">
        <v>116</v>
      </c>
      <c r="AN1352">
        <v>94</v>
      </c>
      <c r="AO1352">
        <v>12</v>
      </c>
      <c r="AP1352">
        <v>6</v>
      </c>
      <c r="AQ1352">
        <v>4</v>
      </c>
      <c r="AX1352">
        <v>22</v>
      </c>
      <c r="AY1352">
        <v>2582</v>
      </c>
      <c r="AZ1352">
        <v>1.4999999999999999E-2</v>
      </c>
      <c r="BA1352">
        <v>8.9999999999999993E-3</v>
      </c>
      <c r="BB1352">
        <v>1</v>
      </c>
      <c r="BC1352">
        <v>0.2</v>
      </c>
      <c r="BD1352">
        <v>23.3</v>
      </c>
      <c r="BE1352">
        <v>2.5</v>
      </c>
      <c r="BF1352">
        <v>294.3</v>
      </c>
      <c r="BG1352" t="s">
        <v>229</v>
      </c>
      <c r="BH1352" t="s">
        <v>229</v>
      </c>
      <c r="BK1352">
        <v>12</v>
      </c>
    </row>
    <row r="1353" spans="1:63" ht="18.75" hidden="1" x14ac:dyDescent="0.25">
      <c r="A1353">
        <v>2021</v>
      </c>
      <c r="B1353">
        <v>3</v>
      </c>
      <c r="C1353" s="289">
        <v>44279</v>
      </c>
      <c r="D1353">
        <v>1</v>
      </c>
      <c r="E1353">
        <v>2</v>
      </c>
      <c r="F1353">
        <v>4</v>
      </c>
      <c r="G1353" t="s">
        <v>330</v>
      </c>
      <c r="H1353" t="s">
        <v>331</v>
      </c>
      <c r="I1353" t="s">
        <v>144</v>
      </c>
      <c r="J1353">
        <v>3</v>
      </c>
      <c r="K1353">
        <v>2</v>
      </c>
      <c r="L1353">
        <v>113</v>
      </c>
      <c r="M1353">
        <v>105.09</v>
      </c>
      <c r="N1353">
        <v>120.91</v>
      </c>
      <c r="O1353">
        <v>118</v>
      </c>
      <c r="P1353">
        <v>116</v>
      </c>
      <c r="Q1353">
        <v>95</v>
      </c>
      <c r="R1353">
        <v>107</v>
      </c>
      <c r="S1353">
        <v>111</v>
      </c>
      <c r="T1353">
        <v>93</v>
      </c>
      <c r="U1353">
        <v>86</v>
      </c>
      <c r="V1353">
        <v>106</v>
      </c>
      <c r="W1353">
        <v>107</v>
      </c>
      <c r="X1353">
        <v>103</v>
      </c>
      <c r="Y1353">
        <v>105</v>
      </c>
      <c r="Z1353">
        <v>106</v>
      </c>
      <c r="AA1353">
        <v>100</v>
      </c>
      <c r="AB1353">
        <v>95</v>
      </c>
      <c r="AJ1353">
        <v>107.4</v>
      </c>
      <c r="AK1353">
        <v>108</v>
      </c>
      <c r="AL1353">
        <v>100</v>
      </c>
      <c r="AM1353">
        <v>116</v>
      </c>
      <c r="AN1353">
        <v>94</v>
      </c>
      <c r="AO1353">
        <v>8</v>
      </c>
      <c r="AP1353">
        <v>4</v>
      </c>
      <c r="AQ1353">
        <v>5</v>
      </c>
      <c r="AX1353">
        <v>17</v>
      </c>
      <c r="AY1353">
        <v>2513</v>
      </c>
      <c r="AZ1353">
        <v>1.4999999999999999E-2</v>
      </c>
      <c r="BA1353">
        <v>7.0000000000000001E-3</v>
      </c>
      <c r="BB1353">
        <v>1</v>
      </c>
      <c r="BC1353">
        <v>0.2</v>
      </c>
      <c r="BD1353">
        <v>22.2</v>
      </c>
      <c r="BE1353">
        <v>1.8</v>
      </c>
      <c r="BF1353">
        <v>269.89999999999998</v>
      </c>
      <c r="BG1353" t="s">
        <v>229</v>
      </c>
      <c r="BH1353" t="s">
        <v>229</v>
      </c>
      <c r="BK1353">
        <v>12</v>
      </c>
    </row>
    <row r="1354" spans="1:63" hidden="1" x14ac:dyDescent="0.25">
      <c r="A1354">
        <v>2021</v>
      </c>
      <c r="B1354">
        <v>3</v>
      </c>
      <c r="C1354" s="289">
        <v>44279</v>
      </c>
      <c r="D1354">
        <v>47</v>
      </c>
      <c r="E1354">
        <v>122</v>
      </c>
      <c r="F1354">
        <v>4</v>
      </c>
      <c r="G1354" t="s">
        <v>163</v>
      </c>
      <c r="H1354" t="s">
        <v>164</v>
      </c>
      <c r="I1354" t="s">
        <v>165</v>
      </c>
      <c r="J1354">
        <v>2</v>
      </c>
      <c r="K1354">
        <v>1</v>
      </c>
      <c r="L1354">
        <v>280</v>
      </c>
      <c r="M1354">
        <v>267.39999999999998</v>
      </c>
      <c r="N1354">
        <v>292.60000000000002</v>
      </c>
      <c r="AK1354">
        <v>63</v>
      </c>
      <c r="AL1354">
        <v>115</v>
      </c>
      <c r="AY1354">
        <v>560</v>
      </c>
      <c r="AZ1354">
        <v>1.4999999999999999E-2</v>
      </c>
      <c r="BD1354">
        <v>2</v>
      </c>
      <c r="BG1354" t="s">
        <v>153</v>
      </c>
      <c r="BH1354" t="s">
        <v>154</v>
      </c>
      <c r="BI1354" t="s">
        <v>166</v>
      </c>
      <c r="BJ1354" t="s">
        <v>167</v>
      </c>
      <c r="BK1354">
        <v>12</v>
      </c>
    </row>
    <row r="1355" spans="1:63" ht="18.75" hidden="1" x14ac:dyDescent="0.25">
      <c r="A1355">
        <v>2021</v>
      </c>
      <c r="B1355">
        <v>3</v>
      </c>
      <c r="C1355" s="289">
        <v>44279</v>
      </c>
      <c r="D1355">
        <v>243</v>
      </c>
      <c r="E1355">
        <v>167</v>
      </c>
      <c r="F1355">
        <v>5</v>
      </c>
      <c r="G1355" t="s">
        <v>244</v>
      </c>
      <c r="H1355" t="s">
        <v>245</v>
      </c>
      <c r="I1355" t="s">
        <v>144</v>
      </c>
      <c r="J1355">
        <v>2</v>
      </c>
      <c r="K1355">
        <v>2</v>
      </c>
      <c r="L1355">
        <v>888</v>
      </c>
      <c r="M1355">
        <v>825.84</v>
      </c>
      <c r="N1355">
        <v>950.16</v>
      </c>
      <c r="V1355">
        <v>923</v>
      </c>
      <c r="W1355">
        <v>910</v>
      </c>
      <c r="X1355">
        <v>895</v>
      </c>
      <c r="Y1355">
        <v>888</v>
      </c>
      <c r="Z1355">
        <v>891</v>
      </c>
      <c r="AA1355">
        <v>138</v>
      </c>
      <c r="AB1355">
        <v>138</v>
      </c>
      <c r="AJ1355">
        <v>901.4</v>
      </c>
      <c r="AK1355">
        <v>55</v>
      </c>
      <c r="AL1355">
        <v>131</v>
      </c>
      <c r="AM1355">
        <v>52</v>
      </c>
      <c r="AN1355">
        <v>138</v>
      </c>
      <c r="AO1355">
        <v>3</v>
      </c>
      <c r="AQ1355">
        <v>4</v>
      </c>
      <c r="AX1355">
        <v>7</v>
      </c>
      <c r="AY1355">
        <v>535</v>
      </c>
      <c r="AZ1355">
        <v>1.4999999999999999E-2</v>
      </c>
      <c r="BA1355">
        <v>1.2999999999999999E-2</v>
      </c>
      <c r="BB1355">
        <v>1</v>
      </c>
      <c r="BC1355">
        <v>0</v>
      </c>
      <c r="BD1355">
        <v>0.6</v>
      </c>
      <c r="BE1355">
        <v>6.3</v>
      </c>
      <c r="BF1355">
        <v>482.2</v>
      </c>
      <c r="BG1355" t="s">
        <v>145</v>
      </c>
      <c r="BH1355" t="s">
        <v>145</v>
      </c>
      <c r="BK1355">
        <v>12</v>
      </c>
    </row>
    <row r="1356" spans="1:63" ht="18.75" hidden="1" x14ac:dyDescent="0.25">
      <c r="A1356">
        <v>2021</v>
      </c>
      <c r="B1356">
        <v>3</v>
      </c>
      <c r="C1356" s="289">
        <v>44279</v>
      </c>
      <c r="D1356">
        <v>301</v>
      </c>
      <c r="E1356">
        <v>225</v>
      </c>
      <c r="F1356">
        <v>5</v>
      </c>
      <c r="G1356" t="s">
        <v>142</v>
      </c>
      <c r="H1356" t="s">
        <v>143</v>
      </c>
      <c r="I1356" t="s">
        <v>144</v>
      </c>
      <c r="J1356">
        <v>6</v>
      </c>
      <c r="K1356">
        <v>1</v>
      </c>
      <c r="L1356">
        <v>372</v>
      </c>
      <c r="M1356">
        <v>345.96</v>
      </c>
      <c r="N1356">
        <v>398.04</v>
      </c>
      <c r="O1356">
        <v>386</v>
      </c>
      <c r="P1356">
        <v>374</v>
      </c>
      <c r="Q1356">
        <v>372</v>
      </c>
      <c r="T1356">
        <v>163</v>
      </c>
      <c r="AJ1356">
        <v>377.3</v>
      </c>
      <c r="AK1356">
        <v>169</v>
      </c>
      <c r="AL1356">
        <v>128</v>
      </c>
      <c r="AM1356">
        <v>133</v>
      </c>
      <c r="AN1356">
        <v>163</v>
      </c>
      <c r="AO1356">
        <v>6</v>
      </c>
      <c r="AP1356">
        <v>2</v>
      </c>
      <c r="AQ1356">
        <v>2</v>
      </c>
      <c r="AX1356">
        <v>10</v>
      </c>
      <c r="AY1356">
        <v>1882</v>
      </c>
      <c r="AZ1356">
        <v>1.4999999999999999E-2</v>
      </c>
      <c r="BA1356">
        <v>5.0000000000000001E-3</v>
      </c>
      <c r="BB1356">
        <v>1</v>
      </c>
      <c r="BC1356">
        <v>0</v>
      </c>
      <c r="BD1356">
        <v>5.0999999999999996</v>
      </c>
      <c r="BE1356">
        <v>3.8</v>
      </c>
      <c r="BF1356">
        <v>710.1</v>
      </c>
      <c r="BG1356" t="s">
        <v>145</v>
      </c>
      <c r="BH1356" t="s">
        <v>145</v>
      </c>
      <c r="BK1356">
        <v>12</v>
      </c>
    </row>
    <row r="1357" spans="1:63" ht="18.75" hidden="1" x14ac:dyDescent="0.25">
      <c r="A1357">
        <v>2021</v>
      </c>
      <c r="B1357">
        <v>3</v>
      </c>
      <c r="C1357" s="289">
        <v>44279</v>
      </c>
      <c r="D1357">
        <v>423</v>
      </c>
      <c r="E1357">
        <v>669</v>
      </c>
      <c r="F1357">
        <v>6</v>
      </c>
      <c r="G1357" t="s">
        <v>412</v>
      </c>
      <c r="H1357" t="s">
        <v>413</v>
      </c>
      <c r="I1357" t="s">
        <v>144</v>
      </c>
      <c r="J1357">
        <v>2</v>
      </c>
      <c r="K1357">
        <v>2</v>
      </c>
      <c r="L1357">
        <v>954</v>
      </c>
      <c r="M1357">
        <v>897.71400000000006</v>
      </c>
      <c r="N1357">
        <v>1021.734</v>
      </c>
      <c r="O1357">
        <v>963</v>
      </c>
      <c r="P1357">
        <v>997</v>
      </c>
      <c r="Q1357">
        <v>958</v>
      </c>
      <c r="T1357">
        <v>202</v>
      </c>
      <c r="U1357">
        <v>190</v>
      </c>
      <c r="V1357">
        <v>1054</v>
      </c>
      <c r="W1357">
        <v>998</v>
      </c>
      <c r="X1357">
        <v>957</v>
      </c>
      <c r="Y1357">
        <v>989</v>
      </c>
      <c r="Z1357">
        <v>1006</v>
      </c>
      <c r="AA1357">
        <v>173</v>
      </c>
      <c r="AB1357">
        <v>188</v>
      </c>
      <c r="AJ1357">
        <v>990.3</v>
      </c>
      <c r="AK1357">
        <v>40</v>
      </c>
      <c r="AL1357">
        <v>180</v>
      </c>
      <c r="AM1357">
        <v>38</v>
      </c>
      <c r="AN1357">
        <v>188</v>
      </c>
      <c r="AO1357">
        <v>14</v>
      </c>
      <c r="AP1357">
        <v>5</v>
      </c>
      <c r="AQ1357">
        <v>10</v>
      </c>
      <c r="AX1357">
        <v>29</v>
      </c>
      <c r="AY1357">
        <v>269</v>
      </c>
      <c r="AZ1357">
        <v>1.4999999999999999E-2</v>
      </c>
      <c r="BA1357">
        <v>0.108</v>
      </c>
      <c r="BC1357">
        <v>0</v>
      </c>
      <c r="BD1357">
        <v>0.3</v>
      </c>
      <c r="BE1357">
        <v>28.7</v>
      </c>
      <c r="BF1357">
        <v>266.39999999999998</v>
      </c>
      <c r="BG1357" t="s">
        <v>153</v>
      </c>
      <c r="BH1357" t="s">
        <v>154</v>
      </c>
      <c r="BI1357" t="s">
        <v>414</v>
      </c>
      <c r="BJ1357" t="s">
        <v>156</v>
      </c>
      <c r="BK1357">
        <v>12</v>
      </c>
    </row>
    <row r="1358" spans="1:63" ht="18.75" hidden="1" x14ac:dyDescent="0.25">
      <c r="A1358">
        <v>2021</v>
      </c>
      <c r="B1358">
        <v>3</v>
      </c>
      <c r="C1358" s="289">
        <v>44279</v>
      </c>
      <c r="D1358">
        <v>376</v>
      </c>
      <c r="E1358">
        <v>438</v>
      </c>
      <c r="F1358">
        <v>7</v>
      </c>
      <c r="G1358" t="s">
        <v>151</v>
      </c>
      <c r="H1358" t="s">
        <v>152</v>
      </c>
      <c r="I1358" t="s">
        <v>144</v>
      </c>
      <c r="J1358">
        <v>3</v>
      </c>
      <c r="K1358">
        <v>2</v>
      </c>
      <c r="L1358">
        <v>336</v>
      </c>
      <c r="M1358">
        <v>316.17599999999999</v>
      </c>
      <c r="N1358">
        <v>359.85599999999999</v>
      </c>
      <c r="Q1358">
        <v>314</v>
      </c>
      <c r="R1358">
        <v>332</v>
      </c>
      <c r="S1358">
        <v>343</v>
      </c>
      <c r="T1358">
        <v>153</v>
      </c>
      <c r="U1358">
        <v>153</v>
      </c>
      <c r="V1358">
        <v>355</v>
      </c>
      <c r="W1358">
        <v>351</v>
      </c>
      <c r="X1358">
        <v>354</v>
      </c>
      <c r="Y1358">
        <v>356</v>
      </c>
      <c r="Z1358">
        <v>353</v>
      </c>
      <c r="AA1358">
        <v>120</v>
      </c>
      <c r="AB1358">
        <v>123</v>
      </c>
      <c r="AJ1358">
        <v>344.8</v>
      </c>
      <c r="AK1358">
        <v>67</v>
      </c>
      <c r="AL1358">
        <v>161</v>
      </c>
      <c r="AM1358">
        <v>79</v>
      </c>
      <c r="AN1358">
        <v>137</v>
      </c>
      <c r="AO1358">
        <v>5</v>
      </c>
      <c r="AQ1358">
        <v>5</v>
      </c>
      <c r="AX1358">
        <v>10</v>
      </c>
      <c r="AY1358">
        <v>682</v>
      </c>
      <c r="AZ1358">
        <v>1.4999999999999999E-2</v>
      </c>
      <c r="BA1358">
        <v>1.4999999999999999E-2</v>
      </c>
      <c r="BB1358">
        <v>1</v>
      </c>
      <c r="BC1358">
        <v>0</v>
      </c>
      <c r="BD1358">
        <v>2</v>
      </c>
      <c r="BE1358">
        <v>3.4</v>
      </c>
      <c r="BF1358">
        <v>235.2</v>
      </c>
      <c r="BG1358" t="s">
        <v>153</v>
      </c>
      <c r="BH1358" t="s">
        <v>154</v>
      </c>
      <c r="BI1358" t="s">
        <v>155</v>
      </c>
      <c r="BJ1358" t="s">
        <v>156</v>
      </c>
      <c r="BK1358">
        <v>12</v>
      </c>
    </row>
    <row r="1359" spans="1:63" ht="18.75" x14ac:dyDescent="0.25">
      <c r="A1359">
        <v>2021</v>
      </c>
      <c r="B1359">
        <v>3</v>
      </c>
      <c r="C1359" s="289">
        <v>44279</v>
      </c>
      <c r="D1359">
        <v>407</v>
      </c>
      <c r="E1359">
        <v>627</v>
      </c>
      <c r="F1359">
        <v>7</v>
      </c>
      <c r="G1359" t="s">
        <v>340</v>
      </c>
      <c r="H1359" t="s">
        <v>341</v>
      </c>
      <c r="I1359" t="s">
        <v>144</v>
      </c>
      <c r="J1359">
        <v>1</v>
      </c>
      <c r="K1359">
        <v>5</v>
      </c>
      <c r="L1359">
        <v>418.5</v>
      </c>
      <c r="M1359">
        <v>384.97815000000003</v>
      </c>
      <c r="N1359">
        <v>452.02184999999997</v>
      </c>
      <c r="O1359">
        <v>431</v>
      </c>
      <c r="T1359">
        <v>158</v>
      </c>
      <c r="AJ1359">
        <v>431</v>
      </c>
      <c r="AK1359">
        <v>18</v>
      </c>
      <c r="AL1359">
        <v>200</v>
      </c>
      <c r="AM1359">
        <v>23</v>
      </c>
      <c r="AN1359">
        <v>158</v>
      </c>
      <c r="AO1359">
        <v>1</v>
      </c>
      <c r="AP1359">
        <v>1</v>
      </c>
      <c r="AQ1359">
        <v>1</v>
      </c>
      <c r="AX1359">
        <v>3</v>
      </c>
      <c r="AY1359">
        <v>33</v>
      </c>
      <c r="AZ1359">
        <v>1.4999999999999999E-2</v>
      </c>
      <c r="BA1359">
        <v>9.0999999999999998E-2</v>
      </c>
      <c r="BC1359">
        <v>0</v>
      </c>
      <c r="BD1359">
        <v>0.1</v>
      </c>
      <c r="BE1359">
        <v>1.3</v>
      </c>
      <c r="BF1359">
        <v>14.2</v>
      </c>
      <c r="BG1359" t="s">
        <v>148</v>
      </c>
      <c r="BH1359" t="s">
        <v>149</v>
      </c>
      <c r="BI1359" t="s">
        <v>342</v>
      </c>
      <c r="BK1359">
        <v>12</v>
      </c>
    </row>
    <row r="1360" spans="1:63" ht="18.75" x14ac:dyDescent="0.25">
      <c r="A1360">
        <v>2021</v>
      </c>
      <c r="B1360">
        <v>3</v>
      </c>
      <c r="C1360" s="289">
        <v>44279</v>
      </c>
      <c r="D1360">
        <v>407</v>
      </c>
      <c r="E1360">
        <v>628</v>
      </c>
      <c r="F1360">
        <v>7</v>
      </c>
      <c r="G1360" t="s">
        <v>343</v>
      </c>
      <c r="H1360" t="s">
        <v>344</v>
      </c>
      <c r="I1360" t="s">
        <v>144</v>
      </c>
      <c r="J1360">
        <v>1</v>
      </c>
      <c r="K1360">
        <v>5</v>
      </c>
      <c r="L1360">
        <v>330</v>
      </c>
      <c r="M1360">
        <v>303.99599999999998</v>
      </c>
      <c r="N1360">
        <v>356.00400000000002</v>
      </c>
      <c r="O1360">
        <v>334</v>
      </c>
      <c r="T1360">
        <v>158</v>
      </c>
      <c r="AJ1360">
        <v>334</v>
      </c>
      <c r="AK1360">
        <v>18</v>
      </c>
      <c r="AL1360">
        <v>200</v>
      </c>
      <c r="AM1360">
        <v>23</v>
      </c>
      <c r="AN1360">
        <v>158</v>
      </c>
      <c r="AO1360">
        <v>2</v>
      </c>
      <c r="AP1360">
        <v>1</v>
      </c>
      <c r="AQ1360">
        <v>1</v>
      </c>
      <c r="AX1360">
        <v>4</v>
      </c>
      <c r="AY1360">
        <v>34</v>
      </c>
      <c r="AZ1360">
        <v>1.4999999999999999E-2</v>
      </c>
      <c r="BA1360">
        <v>0.11799999999999999</v>
      </c>
      <c r="BC1360">
        <v>0</v>
      </c>
      <c r="BD1360">
        <v>0.1</v>
      </c>
      <c r="BE1360">
        <v>1.3</v>
      </c>
      <c r="BF1360">
        <v>11.4</v>
      </c>
      <c r="BG1360" t="s">
        <v>148</v>
      </c>
      <c r="BH1360" t="s">
        <v>149</v>
      </c>
      <c r="BI1360" t="s">
        <v>217</v>
      </c>
      <c r="BK1360">
        <v>12</v>
      </c>
    </row>
    <row r="1361" spans="1:63" ht="18.75" x14ac:dyDescent="0.25">
      <c r="A1361">
        <v>2021</v>
      </c>
      <c r="B1361">
        <v>3</v>
      </c>
      <c r="C1361" s="289">
        <v>44279</v>
      </c>
      <c r="D1361">
        <v>407</v>
      </c>
      <c r="E1361">
        <v>629</v>
      </c>
      <c r="F1361">
        <v>7</v>
      </c>
      <c r="G1361" t="s">
        <v>345</v>
      </c>
      <c r="H1361" t="s">
        <v>346</v>
      </c>
      <c r="I1361" t="s">
        <v>144</v>
      </c>
      <c r="J1361">
        <v>1</v>
      </c>
      <c r="K1361">
        <v>5</v>
      </c>
      <c r="L1361">
        <v>221</v>
      </c>
      <c r="M1361">
        <v>203.983</v>
      </c>
      <c r="N1361">
        <v>238.017</v>
      </c>
      <c r="O1361">
        <v>231</v>
      </c>
      <c r="T1361">
        <v>158</v>
      </c>
      <c r="AJ1361">
        <v>231</v>
      </c>
      <c r="AK1361">
        <v>18</v>
      </c>
      <c r="AL1361">
        <v>200</v>
      </c>
      <c r="AM1361">
        <v>23</v>
      </c>
      <c r="AN1361">
        <v>158</v>
      </c>
      <c r="AO1361">
        <v>1</v>
      </c>
      <c r="AP1361">
        <v>2</v>
      </c>
      <c r="AX1361">
        <v>3</v>
      </c>
      <c r="AY1361">
        <v>33</v>
      </c>
      <c r="AZ1361">
        <v>1.4999999999999999E-2</v>
      </c>
      <c r="BA1361">
        <v>9.0999999999999998E-2</v>
      </c>
      <c r="BC1361">
        <v>0</v>
      </c>
      <c r="BD1361">
        <v>0.1</v>
      </c>
      <c r="BE1361">
        <v>0.7</v>
      </c>
      <c r="BF1361">
        <v>7.6</v>
      </c>
      <c r="BG1361" t="s">
        <v>148</v>
      </c>
      <c r="BH1361" t="s">
        <v>149</v>
      </c>
      <c r="BI1361" t="s">
        <v>217</v>
      </c>
      <c r="BK1361">
        <v>12</v>
      </c>
    </row>
    <row r="1362" spans="1:63" ht="18.75" x14ac:dyDescent="0.25">
      <c r="A1362">
        <v>2021</v>
      </c>
      <c r="B1362">
        <v>3</v>
      </c>
      <c r="C1362" s="289">
        <v>44279</v>
      </c>
      <c r="D1362">
        <v>407</v>
      </c>
      <c r="E1362">
        <v>630</v>
      </c>
      <c r="F1362">
        <v>7</v>
      </c>
      <c r="G1362" t="s">
        <v>347</v>
      </c>
      <c r="H1362" t="s">
        <v>348</v>
      </c>
      <c r="I1362" t="s">
        <v>144</v>
      </c>
      <c r="J1362">
        <v>1</v>
      </c>
      <c r="K1362">
        <v>5</v>
      </c>
      <c r="L1362">
        <v>214</v>
      </c>
      <c r="M1362">
        <v>197.84299999999999</v>
      </c>
      <c r="N1362">
        <v>230.15700000000001</v>
      </c>
      <c r="O1362">
        <v>210</v>
      </c>
      <c r="T1362">
        <v>158</v>
      </c>
      <c r="AJ1362">
        <v>210</v>
      </c>
      <c r="AK1362">
        <v>18</v>
      </c>
      <c r="AL1362">
        <v>200</v>
      </c>
      <c r="AM1362">
        <v>23</v>
      </c>
      <c r="AN1362">
        <v>158</v>
      </c>
      <c r="AO1362">
        <v>5</v>
      </c>
      <c r="AP1362">
        <v>2</v>
      </c>
      <c r="AQ1362">
        <v>2</v>
      </c>
      <c r="AX1362">
        <v>9</v>
      </c>
      <c r="AY1362">
        <v>39</v>
      </c>
      <c r="AZ1362">
        <v>1.4999999999999999E-2</v>
      </c>
      <c r="BA1362">
        <v>0.23100000000000001</v>
      </c>
      <c r="BC1362">
        <v>0</v>
      </c>
      <c r="BD1362">
        <v>0.2</v>
      </c>
      <c r="BE1362">
        <v>1.9</v>
      </c>
      <c r="BF1362">
        <v>8.1999999999999993</v>
      </c>
      <c r="BG1362" t="s">
        <v>148</v>
      </c>
      <c r="BH1362" t="s">
        <v>149</v>
      </c>
      <c r="BI1362" t="s">
        <v>217</v>
      </c>
      <c r="BK1362">
        <v>12</v>
      </c>
    </row>
    <row r="1363" spans="1:63" ht="18.75" hidden="1" x14ac:dyDescent="0.25">
      <c r="A1363">
        <v>2021</v>
      </c>
      <c r="B1363">
        <v>3</v>
      </c>
      <c r="C1363" s="289">
        <v>44279</v>
      </c>
      <c r="D1363">
        <v>382</v>
      </c>
      <c r="E1363">
        <v>449</v>
      </c>
      <c r="F1363">
        <v>8</v>
      </c>
      <c r="G1363" t="s">
        <v>272</v>
      </c>
      <c r="H1363" t="s">
        <v>273</v>
      </c>
      <c r="I1363" t="s">
        <v>144</v>
      </c>
      <c r="J1363">
        <v>3</v>
      </c>
      <c r="K1363">
        <v>1</v>
      </c>
      <c r="L1363">
        <v>46</v>
      </c>
      <c r="M1363">
        <v>40.985999999999997</v>
      </c>
      <c r="N1363">
        <v>50.048000000000002</v>
      </c>
      <c r="R1363">
        <v>46</v>
      </c>
      <c r="S1363">
        <v>44</v>
      </c>
      <c r="U1363">
        <v>104</v>
      </c>
      <c r="V1363">
        <v>43</v>
      </c>
      <c r="W1363">
        <v>42</v>
      </c>
      <c r="X1363">
        <v>45</v>
      </c>
      <c r="Y1363">
        <v>43</v>
      </c>
      <c r="Z1363">
        <v>47</v>
      </c>
      <c r="AA1363">
        <v>93</v>
      </c>
      <c r="AB1363">
        <v>89</v>
      </c>
      <c r="AJ1363">
        <v>44.3</v>
      </c>
      <c r="AK1363">
        <v>108</v>
      </c>
      <c r="AL1363">
        <v>100</v>
      </c>
      <c r="AM1363">
        <v>113</v>
      </c>
      <c r="AN1363">
        <v>95</v>
      </c>
      <c r="AO1363">
        <v>6</v>
      </c>
      <c r="AQ1363">
        <v>1</v>
      </c>
      <c r="AX1363">
        <v>7</v>
      </c>
      <c r="AY1363">
        <v>727</v>
      </c>
      <c r="AZ1363">
        <v>1.4999999999999999E-2</v>
      </c>
      <c r="BA1363">
        <v>0.01</v>
      </c>
      <c r="BB1363">
        <v>1</v>
      </c>
      <c r="BC1363">
        <v>0.2</v>
      </c>
      <c r="BD1363">
        <v>15.8</v>
      </c>
      <c r="BE1363">
        <v>0.3</v>
      </c>
      <c r="BF1363">
        <v>32.200000000000003</v>
      </c>
      <c r="BG1363" t="s">
        <v>153</v>
      </c>
      <c r="BH1363" t="s">
        <v>154</v>
      </c>
      <c r="BI1363" t="s">
        <v>274</v>
      </c>
      <c r="BJ1363" t="s">
        <v>156</v>
      </c>
      <c r="BK1363">
        <v>12</v>
      </c>
    </row>
    <row r="1364" spans="1:63" ht="18.75" hidden="1" x14ac:dyDescent="0.25">
      <c r="A1364">
        <v>2021</v>
      </c>
      <c r="B1364">
        <v>3</v>
      </c>
      <c r="C1364" s="289">
        <v>44279</v>
      </c>
      <c r="D1364">
        <v>395</v>
      </c>
      <c r="E1364">
        <v>607</v>
      </c>
      <c r="F1364">
        <v>8</v>
      </c>
      <c r="G1364" t="s">
        <v>281</v>
      </c>
      <c r="H1364" t="s">
        <v>282</v>
      </c>
      <c r="I1364" t="s">
        <v>144</v>
      </c>
      <c r="J1364">
        <v>3</v>
      </c>
      <c r="K1364">
        <v>3</v>
      </c>
      <c r="L1364">
        <v>120</v>
      </c>
      <c r="M1364">
        <v>111.6</v>
      </c>
      <c r="N1364">
        <v>128.4</v>
      </c>
      <c r="O1364">
        <v>118</v>
      </c>
      <c r="P1364">
        <v>114</v>
      </c>
      <c r="T1364">
        <v>112</v>
      </c>
      <c r="AJ1364">
        <v>116</v>
      </c>
      <c r="AK1364">
        <v>90</v>
      </c>
      <c r="AL1364">
        <v>120</v>
      </c>
      <c r="AM1364">
        <v>96</v>
      </c>
      <c r="AN1364">
        <v>112</v>
      </c>
      <c r="AO1364">
        <v>4</v>
      </c>
      <c r="AP1364">
        <v>2</v>
      </c>
      <c r="AX1364">
        <v>6</v>
      </c>
      <c r="AY1364">
        <v>798</v>
      </c>
      <c r="AZ1364">
        <v>1.4999999999999999E-2</v>
      </c>
      <c r="BA1364">
        <v>8.0000000000000002E-3</v>
      </c>
      <c r="BB1364">
        <v>1</v>
      </c>
      <c r="BC1364">
        <v>0.1</v>
      </c>
      <c r="BD1364">
        <v>6.7</v>
      </c>
      <c r="BE1364">
        <v>0.7</v>
      </c>
      <c r="BF1364">
        <v>92.6</v>
      </c>
      <c r="BG1364" t="s">
        <v>283</v>
      </c>
      <c r="BH1364" t="s">
        <v>283</v>
      </c>
      <c r="BK1364">
        <v>12</v>
      </c>
    </row>
    <row r="1365" spans="1:63" ht="18.75" hidden="1" x14ac:dyDescent="0.25">
      <c r="A1365">
        <v>2021</v>
      </c>
      <c r="B1365">
        <v>3</v>
      </c>
      <c r="C1365" s="289">
        <v>44279</v>
      </c>
      <c r="D1365">
        <v>395</v>
      </c>
      <c r="E1365">
        <v>608</v>
      </c>
      <c r="F1365">
        <v>8</v>
      </c>
      <c r="G1365" t="s">
        <v>284</v>
      </c>
      <c r="H1365" t="s">
        <v>285</v>
      </c>
      <c r="I1365" t="s">
        <v>144</v>
      </c>
      <c r="J1365">
        <v>3</v>
      </c>
      <c r="K1365">
        <v>3</v>
      </c>
      <c r="L1365">
        <v>110</v>
      </c>
      <c r="M1365">
        <v>102.3</v>
      </c>
      <c r="N1365">
        <v>117.7</v>
      </c>
      <c r="O1365">
        <v>109</v>
      </c>
      <c r="P1365">
        <v>106</v>
      </c>
      <c r="T1365">
        <v>112</v>
      </c>
      <c r="AJ1365">
        <v>107.5</v>
      </c>
      <c r="AK1365">
        <v>90</v>
      </c>
      <c r="AL1365">
        <v>120</v>
      </c>
      <c r="AM1365">
        <v>96</v>
      </c>
      <c r="AN1365">
        <v>112</v>
      </c>
      <c r="AO1365">
        <v>2</v>
      </c>
      <c r="AP1365">
        <v>4</v>
      </c>
      <c r="AQ1365">
        <v>2</v>
      </c>
      <c r="AX1365">
        <v>8</v>
      </c>
      <c r="AY1365">
        <v>800</v>
      </c>
      <c r="AZ1365">
        <v>1.4999999999999999E-2</v>
      </c>
      <c r="BA1365">
        <v>0.01</v>
      </c>
      <c r="BB1365">
        <v>1</v>
      </c>
      <c r="BC1365">
        <v>0.1</v>
      </c>
      <c r="BD1365">
        <v>7.3</v>
      </c>
      <c r="BE1365">
        <v>0.9</v>
      </c>
      <c r="BF1365">
        <v>86</v>
      </c>
      <c r="BG1365" t="s">
        <v>283</v>
      </c>
      <c r="BH1365" t="s">
        <v>283</v>
      </c>
      <c r="BK1365">
        <v>12</v>
      </c>
    </row>
    <row r="1366" spans="1:63" ht="18.75" hidden="1" x14ac:dyDescent="0.25">
      <c r="A1366">
        <v>2021</v>
      </c>
      <c r="B1366">
        <v>3</v>
      </c>
      <c r="C1366" s="289">
        <v>44279</v>
      </c>
      <c r="D1366">
        <v>395</v>
      </c>
      <c r="E1366">
        <v>609</v>
      </c>
      <c r="F1366">
        <v>8</v>
      </c>
      <c r="G1366" t="s">
        <v>286</v>
      </c>
      <c r="H1366" t="s">
        <v>287</v>
      </c>
      <c r="I1366" t="s">
        <v>144</v>
      </c>
      <c r="J1366">
        <v>3</v>
      </c>
      <c r="K1366">
        <v>3</v>
      </c>
      <c r="L1366">
        <v>50</v>
      </c>
      <c r="M1366">
        <v>46.5</v>
      </c>
      <c r="N1366">
        <v>53.5</v>
      </c>
      <c r="O1366">
        <v>55</v>
      </c>
      <c r="P1366">
        <v>50</v>
      </c>
      <c r="T1366">
        <v>112</v>
      </c>
      <c r="AJ1366">
        <v>52.5</v>
      </c>
      <c r="AK1366">
        <v>90</v>
      </c>
      <c r="AL1366">
        <v>120</v>
      </c>
      <c r="AM1366">
        <v>96</v>
      </c>
      <c r="AN1366">
        <v>112</v>
      </c>
      <c r="AO1366">
        <v>4</v>
      </c>
      <c r="AP1366">
        <v>2</v>
      </c>
      <c r="AQ1366">
        <v>2</v>
      </c>
      <c r="AX1366">
        <v>8</v>
      </c>
      <c r="AY1366">
        <v>800</v>
      </c>
      <c r="AZ1366">
        <v>1.4999999999999999E-2</v>
      </c>
      <c r="BA1366">
        <v>0.01</v>
      </c>
      <c r="BB1366">
        <v>1</v>
      </c>
      <c r="BC1366">
        <v>0.2</v>
      </c>
      <c r="BD1366">
        <v>16</v>
      </c>
      <c r="BE1366">
        <v>0.4</v>
      </c>
      <c r="BF1366">
        <v>42</v>
      </c>
      <c r="BG1366" t="s">
        <v>283</v>
      </c>
      <c r="BH1366" t="s">
        <v>283</v>
      </c>
      <c r="BK1366">
        <v>12</v>
      </c>
    </row>
    <row r="1367" spans="1:63" hidden="1" x14ac:dyDescent="0.25">
      <c r="A1367">
        <v>2021</v>
      </c>
      <c r="B1367">
        <v>3</v>
      </c>
      <c r="C1367" s="289">
        <v>44279</v>
      </c>
      <c r="D1367">
        <v>57</v>
      </c>
      <c r="E1367">
        <v>135</v>
      </c>
      <c r="F1367">
        <v>25</v>
      </c>
      <c r="G1367" t="s">
        <v>440</v>
      </c>
      <c r="H1367" t="s">
        <v>441</v>
      </c>
      <c r="I1367" t="s">
        <v>360</v>
      </c>
      <c r="J1367">
        <v>12</v>
      </c>
      <c r="K1367">
        <v>1</v>
      </c>
      <c r="L1367">
        <v>10.625</v>
      </c>
      <c r="M1367">
        <v>9.8812499999999996</v>
      </c>
      <c r="N1367">
        <v>11.36875</v>
      </c>
      <c r="AK1367">
        <v>345</v>
      </c>
      <c r="AL1367">
        <v>125</v>
      </c>
      <c r="AO1367">
        <v>16</v>
      </c>
      <c r="AP1367">
        <v>10</v>
      </c>
      <c r="AQ1367">
        <v>15</v>
      </c>
      <c r="AS1367">
        <v>6</v>
      </c>
      <c r="AX1367">
        <v>47</v>
      </c>
      <c r="AY1367">
        <v>8047</v>
      </c>
      <c r="AZ1367">
        <v>0.02</v>
      </c>
      <c r="BA1367">
        <v>6.0000000000000001E-3</v>
      </c>
      <c r="BB1367">
        <v>1</v>
      </c>
      <c r="BC1367">
        <v>4.4000000000000004</v>
      </c>
      <c r="BD1367">
        <v>757.4</v>
      </c>
      <c r="BG1367" t="s">
        <v>432</v>
      </c>
      <c r="BH1367" t="s">
        <v>433</v>
      </c>
      <c r="BK1367">
        <v>12</v>
      </c>
    </row>
    <row r="1368" spans="1:63" ht="18.75" hidden="1" x14ac:dyDescent="0.25">
      <c r="A1368">
        <v>2021</v>
      </c>
      <c r="B1368">
        <v>3</v>
      </c>
      <c r="C1368" s="289">
        <v>44279</v>
      </c>
      <c r="D1368">
        <v>259</v>
      </c>
      <c r="E1368">
        <v>183</v>
      </c>
      <c r="F1368">
        <v>25</v>
      </c>
      <c r="G1368" t="s">
        <v>393</v>
      </c>
      <c r="H1368" t="s">
        <v>394</v>
      </c>
      <c r="I1368" t="s">
        <v>360</v>
      </c>
      <c r="J1368">
        <v>12</v>
      </c>
      <c r="K1368">
        <v>1</v>
      </c>
      <c r="L1368">
        <v>3</v>
      </c>
      <c r="M1368">
        <v>2.79</v>
      </c>
      <c r="N1368">
        <v>3.21</v>
      </c>
      <c r="O1368">
        <v>3</v>
      </c>
      <c r="P1368">
        <v>3</v>
      </c>
      <c r="Q1368">
        <v>3</v>
      </c>
      <c r="R1368">
        <v>3</v>
      </c>
      <c r="S1368">
        <v>3</v>
      </c>
      <c r="T1368">
        <v>98</v>
      </c>
      <c r="U1368">
        <v>98</v>
      </c>
      <c r="V1368">
        <v>3</v>
      </c>
      <c r="W1368">
        <v>3</v>
      </c>
      <c r="X1368">
        <v>3</v>
      </c>
      <c r="Y1368">
        <v>3</v>
      </c>
      <c r="Z1368">
        <v>3</v>
      </c>
      <c r="AA1368">
        <v>99</v>
      </c>
      <c r="AB1368">
        <v>101</v>
      </c>
      <c r="AJ1368">
        <v>2.8</v>
      </c>
      <c r="AK1368">
        <v>508</v>
      </c>
      <c r="AL1368">
        <v>85</v>
      </c>
      <c r="AM1368">
        <v>436</v>
      </c>
      <c r="AN1368">
        <v>99</v>
      </c>
      <c r="AZ1368">
        <v>0.02</v>
      </c>
      <c r="BG1368" t="s">
        <v>229</v>
      </c>
      <c r="BH1368" t="s">
        <v>229</v>
      </c>
      <c r="BK1368">
        <v>12</v>
      </c>
    </row>
    <row r="1369" spans="1:63" ht="18.75" x14ac:dyDescent="0.25">
      <c r="A1369">
        <v>2021</v>
      </c>
      <c r="B1369">
        <v>3</v>
      </c>
      <c r="C1369" s="289">
        <v>44279</v>
      </c>
      <c r="D1369">
        <v>159</v>
      </c>
      <c r="E1369">
        <v>299</v>
      </c>
      <c r="F1369">
        <v>28</v>
      </c>
      <c r="G1369" t="s">
        <v>181</v>
      </c>
      <c r="H1369" t="s">
        <v>182</v>
      </c>
      <c r="I1369" t="s">
        <v>183</v>
      </c>
      <c r="J1369">
        <v>3</v>
      </c>
      <c r="K1369">
        <v>2</v>
      </c>
      <c r="L1369">
        <v>115</v>
      </c>
      <c r="M1369">
        <v>106.95</v>
      </c>
      <c r="N1369">
        <v>123.05</v>
      </c>
      <c r="O1369">
        <v>112</v>
      </c>
      <c r="P1369">
        <v>121</v>
      </c>
      <c r="Q1369">
        <v>115</v>
      </c>
      <c r="R1369">
        <v>110</v>
      </c>
      <c r="S1369">
        <v>114</v>
      </c>
      <c r="T1369">
        <v>129</v>
      </c>
      <c r="U1369">
        <v>126</v>
      </c>
      <c r="W1369">
        <v>106</v>
      </c>
      <c r="X1369">
        <v>111</v>
      </c>
      <c r="Y1369">
        <v>109</v>
      </c>
      <c r="Z1369">
        <v>113</v>
      </c>
      <c r="AB1369">
        <v>105</v>
      </c>
      <c r="AJ1369">
        <v>112.3</v>
      </c>
      <c r="AK1369">
        <v>70</v>
      </c>
      <c r="AL1369">
        <v>154</v>
      </c>
      <c r="AM1369">
        <v>90</v>
      </c>
      <c r="AN1369">
        <v>120</v>
      </c>
      <c r="AO1369">
        <v>7</v>
      </c>
      <c r="AP1369">
        <v>2</v>
      </c>
      <c r="AQ1369">
        <v>6</v>
      </c>
      <c r="AX1369">
        <v>15</v>
      </c>
      <c r="AY1369">
        <v>1839</v>
      </c>
      <c r="AZ1369">
        <v>0.02</v>
      </c>
      <c r="BA1369">
        <v>8.0000000000000002E-3</v>
      </c>
      <c r="BB1369">
        <v>1</v>
      </c>
      <c r="BC1369">
        <v>0.1</v>
      </c>
      <c r="BD1369">
        <v>16</v>
      </c>
      <c r="BE1369">
        <v>1.7</v>
      </c>
      <c r="BF1369">
        <v>206.5</v>
      </c>
      <c r="BG1369" t="s">
        <v>148</v>
      </c>
      <c r="BH1369" t="s">
        <v>184</v>
      </c>
      <c r="BK1369">
        <v>12</v>
      </c>
    </row>
    <row r="1370" spans="1:63" ht="18.75" x14ac:dyDescent="0.25">
      <c r="A1370">
        <v>2021</v>
      </c>
      <c r="B1370">
        <v>3</v>
      </c>
      <c r="C1370" s="289">
        <v>44279</v>
      </c>
      <c r="D1370">
        <v>53</v>
      </c>
      <c r="E1370">
        <v>131</v>
      </c>
      <c r="F1370">
        <v>30</v>
      </c>
      <c r="G1370" t="s">
        <v>185</v>
      </c>
      <c r="H1370" t="s">
        <v>186</v>
      </c>
      <c r="I1370" t="s">
        <v>159</v>
      </c>
      <c r="J1370">
        <v>25</v>
      </c>
      <c r="K1370">
        <v>1</v>
      </c>
      <c r="L1370">
        <v>10</v>
      </c>
      <c r="M1370">
        <v>9.3000000000000007</v>
      </c>
      <c r="N1370">
        <v>10.7</v>
      </c>
      <c r="O1370">
        <v>10</v>
      </c>
      <c r="P1370">
        <v>10</v>
      </c>
      <c r="Q1370">
        <v>9</v>
      </c>
      <c r="R1370">
        <v>10</v>
      </c>
      <c r="S1370">
        <v>10</v>
      </c>
      <c r="T1370">
        <v>90</v>
      </c>
      <c r="U1370">
        <v>90</v>
      </c>
      <c r="V1370">
        <v>9</v>
      </c>
      <c r="W1370">
        <v>10</v>
      </c>
      <c r="X1370">
        <v>10</v>
      </c>
      <c r="Y1370">
        <v>10</v>
      </c>
      <c r="Z1370">
        <v>10</v>
      </c>
      <c r="AA1370">
        <v>89</v>
      </c>
      <c r="AB1370">
        <v>85</v>
      </c>
      <c r="AJ1370">
        <v>9.5</v>
      </c>
      <c r="AK1370">
        <v>772</v>
      </c>
      <c r="AL1370">
        <v>117</v>
      </c>
      <c r="AM1370">
        <v>1017</v>
      </c>
      <c r="AN1370">
        <v>89</v>
      </c>
      <c r="AO1370">
        <v>16</v>
      </c>
      <c r="AP1370">
        <v>12</v>
      </c>
      <c r="AQ1370">
        <v>19</v>
      </c>
      <c r="AX1370">
        <v>47</v>
      </c>
      <c r="AY1370">
        <v>23647</v>
      </c>
      <c r="AZ1370">
        <v>0.02</v>
      </c>
      <c r="BA1370">
        <v>2E-3</v>
      </c>
      <c r="BB1370">
        <v>1</v>
      </c>
      <c r="BC1370">
        <v>4.7</v>
      </c>
      <c r="BD1370">
        <v>2364.6999999999998</v>
      </c>
      <c r="BE1370">
        <v>0.4</v>
      </c>
      <c r="BF1370">
        <v>224.6</v>
      </c>
      <c r="BG1370" t="s">
        <v>148</v>
      </c>
      <c r="BH1370" t="s">
        <v>187</v>
      </c>
      <c r="BI1370" t="s">
        <v>188</v>
      </c>
      <c r="BK1370">
        <v>12</v>
      </c>
    </row>
    <row r="1371" spans="1:63" hidden="1" x14ac:dyDescent="0.25">
      <c r="A1371">
        <v>2021</v>
      </c>
      <c r="B1371">
        <v>3</v>
      </c>
      <c r="C1371" s="289">
        <v>44279</v>
      </c>
      <c r="D1371">
        <v>133</v>
      </c>
      <c r="E1371">
        <v>269</v>
      </c>
      <c r="F1371">
        <v>34</v>
      </c>
      <c r="G1371" t="s">
        <v>442</v>
      </c>
      <c r="H1371" t="s">
        <v>443</v>
      </c>
      <c r="I1371" t="s">
        <v>444</v>
      </c>
      <c r="J1371">
        <v>1</v>
      </c>
      <c r="K1371">
        <v>2</v>
      </c>
      <c r="L1371">
        <v>1570</v>
      </c>
      <c r="M1371">
        <v>1460.1</v>
      </c>
      <c r="N1371">
        <v>1679.9</v>
      </c>
      <c r="AK1371">
        <v>14</v>
      </c>
      <c r="AL1371">
        <v>257</v>
      </c>
      <c r="AO1371">
        <v>2</v>
      </c>
      <c r="AQ1371">
        <v>2</v>
      </c>
      <c r="AX1371">
        <v>4</v>
      </c>
      <c r="AY1371">
        <v>28</v>
      </c>
      <c r="AZ1371">
        <v>0.02</v>
      </c>
      <c r="BA1371">
        <v>0.14299999999999999</v>
      </c>
      <c r="BC1371">
        <v>0</v>
      </c>
      <c r="BD1371">
        <v>0</v>
      </c>
      <c r="BG1371" t="s">
        <v>145</v>
      </c>
      <c r="BH1371" t="s">
        <v>145</v>
      </c>
      <c r="BK1371">
        <v>12</v>
      </c>
    </row>
    <row r="1372" spans="1:63" ht="18.75" x14ac:dyDescent="0.25">
      <c r="A1372">
        <v>2021</v>
      </c>
      <c r="B1372">
        <v>3</v>
      </c>
      <c r="C1372" s="289">
        <v>44279</v>
      </c>
      <c r="D1372">
        <v>334</v>
      </c>
      <c r="E1372">
        <v>254</v>
      </c>
      <c r="F1372">
        <v>49</v>
      </c>
      <c r="G1372" t="s">
        <v>189</v>
      </c>
      <c r="H1372" t="s">
        <v>190</v>
      </c>
      <c r="I1372" t="s">
        <v>191</v>
      </c>
      <c r="J1372">
        <v>4</v>
      </c>
      <c r="K1372">
        <v>2</v>
      </c>
      <c r="L1372">
        <v>203</v>
      </c>
      <c r="M1372">
        <v>188.79</v>
      </c>
      <c r="N1372">
        <v>217.21</v>
      </c>
      <c r="P1372">
        <v>204</v>
      </c>
      <c r="R1372">
        <v>196</v>
      </c>
      <c r="S1372">
        <v>198</v>
      </c>
      <c r="T1372">
        <v>142</v>
      </c>
      <c r="U1372">
        <v>136</v>
      </c>
      <c r="V1372">
        <v>227</v>
      </c>
      <c r="W1372">
        <v>211</v>
      </c>
      <c r="X1372">
        <v>210</v>
      </c>
      <c r="Y1372">
        <v>200</v>
      </c>
      <c r="Z1372">
        <v>205</v>
      </c>
      <c r="AA1372">
        <v>141</v>
      </c>
      <c r="AB1372">
        <v>140</v>
      </c>
      <c r="AJ1372">
        <v>206.4</v>
      </c>
      <c r="AK1372">
        <v>88</v>
      </c>
      <c r="AL1372">
        <v>164</v>
      </c>
      <c r="AM1372">
        <v>103</v>
      </c>
      <c r="AN1372">
        <v>140</v>
      </c>
      <c r="AO1372">
        <v>9</v>
      </c>
      <c r="AP1372">
        <v>4</v>
      </c>
      <c r="AQ1372">
        <v>13</v>
      </c>
      <c r="AX1372">
        <v>26</v>
      </c>
      <c r="AY1372">
        <v>1706</v>
      </c>
      <c r="AZ1372">
        <v>0.02</v>
      </c>
      <c r="BA1372">
        <v>1.4999999999999999E-2</v>
      </c>
      <c r="BB1372">
        <v>1</v>
      </c>
      <c r="BC1372">
        <v>0.1</v>
      </c>
      <c r="BD1372">
        <v>8.4</v>
      </c>
      <c r="BE1372">
        <v>5.4</v>
      </c>
      <c r="BF1372">
        <v>352.1</v>
      </c>
      <c r="BG1372" t="s">
        <v>148</v>
      </c>
      <c r="BH1372" t="s">
        <v>184</v>
      </c>
      <c r="BI1372" t="s">
        <v>192</v>
      </c>
      <c r="BK1372">
        <v>12</v>
      </c>
    </row>
    <row r="1373" spans="1:63" ht="18.75" hidden="1" x14ac:dyDescent="0.25">
      <c r="A1373">
        <v>2021</v>
      </c>
      <c r="B1373">
        <v>3</v>
      </c>
      <c r="C1373" s="289">
        <v>44280</v>
      </c>
      <c r="D1373">
        <v>135</v>
      </c>
      <c r="E1373">
        <v>271</v>
      </c>
      <c r="F1373">
        <v>2</v>
      </c>
      <c r="G1373" t="s">
        <v>335</v>
      </c>
      <c r="H1373" t="s">
        <v>336</v>
      </c>
      <c r="I1373" t="s">
        <v>144</v>
      </c>
      <c r="J1373">
        <v>4</v>
      </c>
      <c r="K1373">
        <v>2</v>
      </c>
      <c r="L1373">
        <v>161</v>
      </c>
      <c r="M1373">
        <v>149.72999999999999</v>
      </c>
      <c r="N1373">
        <v>172.27</v>
      </c>
      <c r="R1373">
        <v>164</v>
      </c>
      <c r="S1373">
        <v>158</v>
      </c>
      <c r="U1373">
        <v>90</v>
      </c>
      <c r="V1373">
        <v>176</v>
      </c>
      <c r="W1373">
        <v>169</v>
      </c>
      <c r="X1373">
        <v>165</v>
      </c>
      <c r="Y1373">
        <v>163</v>
      </c>
      <c r="Z1373">
        <v>168</v>
      </c>
      <c r="AA1373">
        <v>88</v>
      </c>
      <c r="AB1373">
        <v>98</v>
      </c>
      <c r="AJ1373">
        <v>166.1</v>
      </c>
      <c r="AK1373">
        <v>151</v>
      </c>
      <c r="AL1373">
        <v>95</v>
      </c>
      <c r="AM1373">
        <v>157</v>
      </c>
      <c r="AN1373">
        <v>92</v>
      </c>
      <c r="AO1373">
        <v>6</v>
      </c>
      <c r="AP1373">
        <v>1</v>
      </c>
      <c r="AQ1373">
        <v>5</v>
      </c>
      <c r="AX1373">
        <v>12</v>
      </c>
      <c r="AY1373">
        <v>1962</v>
      </c>
      <c r="AZ1373">
        <v>1.4999999999999999E-2</v>
      </c>
      <c r="BA1373">
        <v>6.0000000000000001E-3</v>
      </c>
      <c r="BB1373">
        <v>1</v>
      </c>
      <c r="BC1373">
        <v>0.1</v>
      </c>
      <c r="BD1373">
        <v>12.2</v>
      </c>
      <c r="BE1373">
        <v>2</v>
      </c>
      <c r="BF1373">
        <v>325.89999999999998</v>
      </c>
      <c r="BG1373" t="s">
        <v>145</v>
      </c>
      <c r="BK1373">
        <v>12</v>
      </c>
    </row>
    <row r="1374" spans="1:63" hidden="1" x14ac:dyDescent="0.25">
      <c r="A1374">
        <v>2021</v>
      </c>
      <c r="B1374">
        <v>3</v>
      </c>
      <c r="C1374" s="289">
        <v>44280</v>
      </c>
      <c r="D1374">
        <v>137</v>
      </c>
      <c r="E1374">
        <v>273</v>
      </c>
      <c r="F1374">
        <v>2</v>
      </c>
      <c r="G1374" t="s">
        <v>242</v>
      </c>
      <c r="H1374" t="s">
        <v>243</v>
      </c>
      <c r="I1374" t="s">
        <v>144</v>
      </c>
      <c r="J1374">
        <v>3</v>
      </c>
      <c r="K1374">
        <v>2</v>
      </c>
      <c r="L1374">
        <v>564</v>
      </c>
      <c r="M1374">
        <v>524.52</v>
      </c>
      <c r="N1374">
        <v>603.48</v>
      </c>
      <c r="AK1374">
        <v>93</v>
      </c>
      <c r="AL1374">
        <v>116</v>
      </c>
      <c r="AY1374">
        <v>378</v>
      </c>
      <c r="AZ1374">
        <v>1.4999999999999999E-2</v>
      </c>
      <c r="BD1374">
        <v>0.7</v>
      </c>
      <c r="BG1374" t="s">
        <v>145</v>
      </c>
      <c r="BK1374">
        <v>12</v>
      </c>
    </row>
    <row r="1375" spans="1:63" ht="18.75" x14ac:dyDescent="0.25">
      <c r="A1375">
        <v>2021</v>
      </c>
      <c r="B1375">
        <v>3</v>
      </c>
      <c r="C1375" s="289">
        <v>44280</v>
      </c>
      <c r="D1375">
        <v>32</v>
      </c>
      <c r="E1375">
        <v>92</v>
      </c>
      <c r="F1375">
        <v>3</v>
      </c>
      <c r="G1375" t="s">
        <v>205</v>
      </c>
      <c r="H1375" t="s">
        <v>206</v>
      </c>
      <c r="I1375" t="s">
        <v>144</v>
      </c>
      <c r="J1375">
        <v>2</v>
      </c>
      <c r="K1375">
        <v>3</v>
      </c>
      <c r="L1375">
        <v>361</v>
      </c>
      <c r="M1375">
        <v>335.73</v>
      </c>
      <c r="N1375">
        <v>386.27</v>
      </c>
      <c r="O1375">
        <v>351</v>
      </c>
      <c r="P1375">
        <v>378</v>
      </c>
      <c r="Q1375">
        <v>340</v>
      </c>
      <c r="R1375">
        <v>346</v>
      </c>
      <c r="S1375">
        <v>362</v>
      </c>
      <c r="T1375">
        <v>106</v>
      </c>
      <c r="U1375">
        <v>101</v>
      </c>
      <c r="V1375">
        <v>407</v>
      </c>
      <c r="W1375">
        <v>381</v>
      </c>
      <c r="X1375">
        <v>375</v>
      </c>
      <c r="Y1375">
        <v>386</v>
      </c>
      <c r="Z1375">
        <v>400</v>
      </c>
      <c r="AA1375">
        <v>106</v>
      </c>
      <c r="AB1375">
        <v>100</v>
      </c>
      <c r="AJ1375">
        <v>372.6</v>
      </c>
      <c r="AK1375">
        <v>74</v>
      </c>
      <c r="AL1375">
        <v>97</v>
      </c>
      <c r="AM1375">
        <v>70</v>
      </c>
      <c r="AN1375">
        <v>103</v>
      </c>
      <c r="AO1375">
        <v>10</v>
      </c>
      <c r="AP1375">
        <v>2</v>
      </c>
      <c r="AQ1375">
        <v>9</v>
      </c>
      <c r="AX1375">
        <v>21</v>
      </c>
      <c r="AY1375">
        <v>1333</v>
      </c>
      <c r="AZ1375">
        <v>1.4999999999999999E-2</v>
      </c>
      <c r="BA1375">
        <v>1.6E-2</v>
      </c>
      <c r="BC1375">
        <v>0.1</v>
      </c>
      <c r="BD1375">
        <v>3.7</v>
      </c>
      <c r="BE1375">
        <v>7.8</v>
      </c>
      <c r="BF1375">
        <v>496.7</v>
      </c>
      <c r="BG1375" t="s">
        <v>148</v>
      </c>
      <c r="BH1375" t="s">
        <v>149</v>
      </c>
      <c r="BI1375" t="s">
        <v>207</v>
      </c>
      <c r="BJ1375" t="s">
        <v>208</v>
      </c>
      <c r="BK1375">
        <v>12</v>
      </c>
    </row>
    <row r="1376" spans="1:63" ht="18.75" x14ac:dyDescent="0.25">
      <c r="A1376">
        <v>2021</v>
      </c>
      <c r="B1376">
        <v>3</v>
      </c>
      <c r="C1376" s="289">
        <v>44280</v>
      </c>
      <c r="D1376">
        <v>32</v>
      </c>
      <c r="E1376">
        <v>93</v>
      </c>
      <c r="F1376">
        <v>3</v>
      </c>
      <c r="G1376" t="s">
        <v>209</v>
      </c>
      <c r="H1376" t="s">
        <v>210</v>
      </c>
      <c r="I1376" t="s">
        <v>144</v>
      </c>
      <c r="J1376">
        <v>2</v>
      </c>
      <c r="K1376">
        <v>3</v>
      </c>
      <c r="L1376">
        <v>59</v>
      </c>
      <c r="M1376">
        <v>54.87</v>
      </c>
      <c r="N1376">
        <v>63.13</v>
      </c>
      <c r="O1376">
        <v>56</v>
      </c>
      <c r="P1376">
        <v>60</v>
      </c>
      <c r="Q1376">
        <v>56</v>
      </c>
      <c r="R1376">
        <v>55</v>
      </c>
      <c r="S1376">
        <v>57</v>
      </c>
      <c r="T1376">
        <v>106</v>
      </c>
      <c r="U1376">
        <v>101</v>
      </c>
      <c r="V1376">
        <v>65</v>
      </c>
      <c r="W1376">
        <v>61</v>
      </c>
      <c r="X1376">
        <v>59</v>
      </c>
      <c r="Y1376">
        <v>58</v>
      </c>
      <c r="Z1376">
        <v>64</v>
      </c>
      <c r="AA1376">
        <v>106</v>
      </c>
      <c r="AB1376">
        <v>100</v>
      </c>
      <c r="AJ1376">
        <v>59.1</v>
      </c>
      <c r="AK1376">
        <v>74</v>
      </c>
      <c r="AL1376">
        <v>97</v>
      </c>
      <c r="AM1376">
        <v>70</v>
      </c>
      <c r="AN1376">
        <v>103</v>
      </c>
      <c r="AO1376">
        <v>12</v>
      </c>
      <c r="AP1376">
        <v>2</v>
      </c>
      <c r="AQ1376">
        <v>10</v>
      </c>
      <c r="AX1376">
        <v>24</v>
      </c>
      <c r="AY1376">
        <v>1320</v>
      </c>
      <c r="AZ1376">
        <v>1.4999999999999999E-2</v>
      </c>
      <c r="BA1376">
        <v>1.7999999999999999E-2</v>
      </c>
      <c r="BC1376">
        <v>0.4</v>
      </c>
      <c r="BD1376">
        <v>22.4</v>
      </c>
      <c r="BE1376">
        <v>1.4</v>
      </c>
      <c r="BF1376">
        <v>78</v>
      </c>
      <c r="BG1376" t="s">
        <v>148</v>
      </c>
      <c r="BH1376" t="s">
        <v>149</v>
      </c>
      <c r="BI1376" t="s">
        <v>211</v>
      </c>
      <c r="BJ1376" t="s">
        <v>208</v>
      </c>
      <c r="BK1376">
        <v>12</v>
      </c>
    </row>
    <row r="1377" spans="1:63" ht="18.75" hidden="1" x14ac:dyDescent="0.25">
      <c r="A1377">
        <v>2021</v>
      </c>
      <c r="B1377">
        <v>3</v>
      </c>
      <c r="C1377" s="289">
        <v>44280</v>
      </c>
      <c r="D1377">
        <v>1</v>
      </c>
      <c r="E1377">
        <v>1</v>
      </c>
      <c r="F1377">
        <v>4</v>
      </c>
      <c r="G1377" t="s">
        <v>328</v>
      </c>
      <c r="H1377" t="s">
        <v>329</v>
      </c>
      <c r="I1377" t="s">
        <v>144</v>
      </c>
      <c r="J1377">
        <v>3</v>
      </c>
      <c r="K1377">
        <v>2</v>
      </c>
      <c r="L1377">
        <v>111</v>
      </c>
      <c r="M1377">
        <v>103.23</v>
      </c>
      <c r="N1377">
        <v>118.77</v>
      </c>
      <c r="O1377">
        <v>114</v>
      </c>
      <c r="P1377">
        <v>119</v>
      </c>
      <c r="Q1377">
        <v>118</v>
      </c>
      <c r="R1377">
        <v>113</v>
      </c>
      <c r="S1377">
        <v>119</v>
      </c>
      <c r="T1377">
        <v>100</v>
      </c>
      <c r="U1377">
        <v>100</v>
      </c>
      <c r="V1377">
        <v>125</v>
      </c>
      <c r="W1377">
        <v>119</v>
      </c>
      <c r="X1377">
        <v>117</v>
      </c>
      <c r="Y1377">
        <v>116</v>
      </c>
      <c r="Z1377">
        <v>118</v>
      </c>
      <c r="AA1377">
        <v>85</v>
      </c>
      <c r="AB1377">
        <v>91</v>
      </c>
      <c r="AJ1377">
        <v>117.8</v>
      </c>
      <c r="AK1377">
        <v>108</v>
      </c>
      <c r="AL1377">
        <v>100</v>
      </c>
      <c r="AM1377">
        <v>115</v>
      </c>
      <c r="AN1377">
        <v>94</v>
      </c>
      <c r="AO1377">
        <v>9</v>
      </c>
      <c r="AP1377">
        <v>4</v>
      </c>
      <c r="AQ1377">
        <v>6</v>
      </c>
      <c r="AX1377">
        <v>19</v>
      </c>
      <c r="AY1377">
        <v>2403</v>
      </c>
      <c r="AZ1377">
        <v>1.4999999999999999E-2</v>
      </c>
      <c r="BA1377">
        <v>8.0000000000000002E-3</v>
      </c>
      <c r="BB1377">
        <v>1</v>
      </c>
      <c r="BC1377">
        <v>0.2</v>
      </c>
      <c r="BD1377">
        <v>21.6</v>
      </c>
      <c r="BE1377">
        <v>2.2000000000000002</v>
      </c>
      <c r="BF1377">
        <v>283.10000000000002</v>
      </c>
      <c r="BG1377" t="s">
        <v>229</v>
      </c>
      <c r="BH1377" t="s">
        <v>229</v>
      </c>
      <c r="BK1377">
        <v>12</v>
      </c>
    </row>
    <row r="1378" spans="1:63" ht="18.75" hidden="1" x14ac:dyDescent="0.25">
      <c r="A1378">
        <v>2021</v>
      </c>
      <c r="B1378">
        <v>3</v>
      </c>
      <c r="C1378" s="289">
        <v>44280</v>
      </c>
      <c r="D1378">
        <v>1</v>
      </c>
      <c r="E1378">
        <v>2</v>
      </c>
      <c r="F1378">
        <v>4</v>
      </c>
      <c r="G1378" t="s">
        <v>330</v>
      </c>
      <c r="H1378" t="s">
        <v>331</v>
      </c>
      <c r="I1378" t="s">
        <v>144</v>
      </c>
      <c r="J1378">
        <v>3</v>
      </c>
      <c r="K1378">
        <v>2</v>
      </c>
      <c r="L1378">
        <v>113</v>
      </c>
      <c r="M1378">
        <v>105.09</v>
      </c>
      <c r="N1378">
        <v>120.91</v>
      </c>
      <c r="O1378">
        <v>109</v>
      </c>
      <c r="P1378">
        <v>112</v>
      </c>
      <c r="Q1378">
        <v>114</v>
      </c>
      <c r="R1378">
        <v>108</v>
      </c>
      <c r="S1378">
        <v>112</v>
      </c>
      <c r="T1378">
        <v>100</v>
      </c>
      <c r="U1378">
        <v>100</v>
      </c>
      <c r="V1378">
        <v>108</v>
      </c>
      <c r="W1378">
        <v>105</v>
      </c>
      <c r="X1378">
        <v>106</v>
      </c>
      <c r="Y1378">
        <v>109</v>
      </c>
      <c r="Z1378">
        <v>111</v>
      </c>
      <c r="AA1378">
        <v>85</v>
      </c>
      <c r="AB1378">
        <v>91</v>
      </c>
      <c r="AJ1378">
        <v>109.4</v>
      </c>
      <c r="AK1378">
        <v>108</v>
      </c>
      <c r="AL1378">
        <v>100</v>
      </c>
      <c r="AM1378">
        <v>115</v>
      </c>
      <c r="AN1378">
        <v>94</v>
      </c>
      <c r="AO1378">
        <v>8</v>
      </c>
      <c r="AP1378">
        <v>4</v>
      </c>
      <c r="AQ1378">
        <v>4</v>
      </c>
      <c r="AX1378">
        <v>16</v>
      </c>
      <c r="AY1378">
        <v>2434</v>
      </c>
      <c r="AZ1378">
        <v>1.4999999999999999E-2</v>
      </c>
      <c r="BA1378">
        <v>7.0000000000000001E-3</v>
      </c>
      <c r="BB1378">
        <v>1</v>
      </c>
      <c r="BC1378">
        <v>0.1</v>
      </c>
      <c r="BD1378">
        <v>21.5</v>
      </c>
      <c r="BE1378">
        <v>1.8</v>
      </c>
      <c r="BF1378">
        <v>266.3</v>
      </c>
      <c r="BG1378" t="s">
        <v>229</v>
      </c>
      <c r="BH1378" t="s">
        <v>229</v>
      </c>
      <c r="BK1378">
        <v>12</v>
      </c>
    </row>
    <row r="1379" spans="1:63" hidden="1" x14ac:dyDescent="0.25">
      <c r="A1379">
        <v>2021</v>
      </c>
      <c r="B1379">
        <v>3</v>
      </c>
      <c r="C1379" s="289">
        <v>44280</v>
      </c>
      <c r="D1379">
        <v>47</v>
      </c>
      <c r="E1379">
        <v>122</v>
      </c>
      <c r="F1379">
        <v>4</v>
      </c>
      <c r="G1379" t="s">
        <v>163</v>
      </c>
      <c r="H1379" t="s">
        <v>164</v>
      </c>
      <c r="I1379" t="s">
        <v>165</v>
      </c>
      <c r="J1379">
        <v>2</v>
      </c>
      <c r="K1379">
        <v>1</v>
      </c>
      <c r="L1379">
        <v>280</v>
      </c>
      <c r="M1379">
        <v>267.39999999999998</v>
      </c>
      <c r="N1379">
        <v>292.60000000000002</v>
      </c>
      <c r="AK1379">
        <v>63</v>
      </c>
      <c r="AL1379">
        <v>115</v>
      </c>
      <c r="AZ1379">
        <v>1.4999999999999999E-2</v>
      </c>
      <c r="BG1379" t="s">
        <v>153</v>
      </c>
      <c r="BH1379" t="s">
        <v>154</v>
      </c>
      <c r="BI1379" t="s">
        <v>166</v>
      </c>
      <c r="BJ1379" t="s">
        <v>167</v>
      </c>
      <c r="BK1379">
        <v>12</v>
      </c>
    </row>
    <row r="1380" spans="1:63" ht="18.75" hidden="1" x14ac:dyDescent="0.25">
      <c r="A1380">
        <v>2021</v>
      </c>
      <c r="B1380">
        <v>3</v>
      </c>
      <c r="C1380" s="289">
        <v>44280</v>
      </c>
      <c r="D1380">
        <v>243</v>
      </c>
      <c r="E1380">
        <v>167</v>
      </c>
      <c r="F1380">
        <v>5</v>
      </c>
      <c r="G1380" t="s">
        <v>244</v>
      </c>
      <c r="H1380" t="s">
        <v>245</v>
      </c>
      <c r="I1380" t="s">
        <v>144</v>
      </c>
      <c r="J1380">
        <v>2</v>
      </c>
      <c r="K1380">
        <v>2</v>
      </c>
      <c r="L1380">
        <v>888</v>
      </c>
      <c r="M1380">
        <v>825.84</v>
      </c>
      <c r="N1380">
        <v>950.16</v>
      </c>
      <c r="O1380">
        <v>846</v>
      </c>
      <c r="P1380">
        <v>808</v>
      </c>
      <c r="T1380">
        <v>141</v>
      </c>
      <c r="AJ1380">
        <v>827</v>
      </c>
      <c r="AK1380">
        <v>55</v>
      </c>
      <c r="AL1380">
        <v>131</v>
      </c>
      <c r="AM1380">
        <v>51</v>
      </c>
      <c r="AN1380">
        <v>141</v>
      </c>
      <c r="AO1380">
        <v>1</v>
      </c>
      <c r="AP1380">
        <v>2</v>
      </c>
      <c r="AQ1380">
        <v>3</v>
      </c>
      <c r="AX1380">
        <v>6</v>
      </c>
      <c r="AY1380">
        <v>374</v>
      </c>
      <c r="AZ1380">
        <v>1.4999999999999999E-2</v>
      </c>
      <c r="BA1380">
        <v>1.6E-2</v>
      </c>
      <c r="BC1380">
        <v>0</v>
      </c>
      <c r="BD1380">
        <v>0.4</v>
      </c>
      <c r="BE1380">
        <v>5</v>
      </c>
      <c r="BF1380">
        <v>309.3</v>
      </c>
      <c r="BG1380" t="s">
        <v>145</v>
      </c>
      <c r="BH1380" t="s">
        <v>145</v>
      </c>
      <c r="BK1380">
        <v>12</v>
      </c>
    </row>
    <row r="1381" spans="1:63" hidden="1" x14ac:dyDescent="0.25">
      <c r="A1381">
        <v>2021</v>
      </c>
      <c r="B1381">
        <v>3</v>
      </c>
      <c r="C1381" s="289">
        <v>44280</v>
      </c>
      <c r="D1381">
        <v>301</v>
      </c>
      <c r="E1381">
        <v>225</v>
      </c>
      <c r="F1381">
        <v>5</v>
      </c>
      <c r="G1381" t="s">
        <v>142</v>
      </c>
      <c r="H1381" t="s">
        <v>143</v>
      </c>
      <c r="I1381" t="s">
        <v>144</v>
      </c>
      <c r="J1381">
        <v>6</v>
      </c>
      <c r="K1381">
        <v>1</v>
      </c>
      <c r="L1381">
        <v>372</v>
      </c>
      <c r="M1381">
        <v>345.96</v>
      </c>
      <c r="N1381">
        <v>398.04</v>
      </c>
      <c r="AK1381">
        <v>169</v>
      </c>
      <c r="AL1381">
        <v>128</v>
      </c>
      <c r="AY1381">
        <v>168</v>
      </c>
      <c r="AZ1381">
        <v>1.4999999999999999E-2</v>
      </c>
      <c r="BD1381">
        <v>0.5</v>
      </c>
      <c r="BG1381" t="s">
        <v>145</v>
      </c>
      <c r="BH1381" t="s">
        <v>145</v>
      </c>
      <c r="BK1381">
        <v>12</v>
      </c>
    </row>
    <row r="1382" spans="1:63" ht="18.75" hidden="1" x14ac:dyDescent="0.25">
      <c r="A1382">
        <v>2021</v>
      </c>
      <c r="B1382">
        <v>3</v>
      </c>
      <c r="C1382" s="289">
        <v>44280</v>
      </c>
      <c r="D1382">
        <v>384</v>
      </c>
      <c r="E1382">
        <v>556</v>
      </c>
      <c r="F1382">
        <v>5</v>
      </c>
      <c r="G1382" t="s">
        <v>175</v>
      </c>
      <c r="H1382" t="s">
        <v>176</v>
      </c>
      <c r="I1382" t="s">
        <v>144</v>
      </c>
      <c r="J1382">
        <v>1</v>
      </c>
      <c r="K1382">
        <v>6</v>
      </c>
      <c r="L1382">
        <v>1066</v>
      </c>
      <c r="M1382">
        <v>1003.106</v>
      </c>
      <c r="N1382">
        <v>1141.6859999999999</v>
      </c>
      <c r="V1382">
        <v>1166</v>
      </c>
      <c r="W1382">
        <v>1109</v>
      </c>
      <c r="X1382">
        <v>1101</v>
      </c>
      <c r="Y1382">
        <v>1094</v>
      </c>
      <c r="Z1382">
        <v>1064</v>
      </c>
      <c r="AA1382">
        <v>161</v>
      </c>
      <c r="AB1382">
        <v>158</v>
      </c>
      <c r="AJ1382">
        <v>1106.8</v>
      </c>
      <c r="AK1382">
        <v>20</v>
      </c>
      <c r="AL1382">
        <v>180</v>
      </c>
      <c r="AM1382">
        <v>23</v>
      </c>
      <c r="AN1382">
        <v>160</v>
      </c>
      <c r="AO1382">
        <v>3</v>
      </c>
      <c r="AP1382">
        <v>4</v>
      </c>
      <c r="AQ1382">
        <v>4</v>
      </c>
      <c r="AR1382">
        <v>1</v>
      </c>
      <c r="AS1382">
        <v>1</v>
      </c>
      <c r="AX1382">
        <v>13</v>
      </c>
      <c r="AY1382">
        <v>85</v>
      </c>
      <c r="AZ1382">
        <v>1.4999999999999999E-2</v>
      </c>
      <c r="BA1382">
        <v>0.153</v>
      </c>
      <c r="BC1382">
        <v>0</v>
      </c>
      <c r="BD1382">
        <v>0.1</v>
      </c>
      <c r="BE1382">
        <v>14.4</v>
      </c>
      <c r="BF1382">
        <v>94.1</v>
      </c>
      <c r="BG1382" t="s">
        <v>153</v>
      </c>
      <c r="BH1382" t="s">
        <v>154</v>
      </c>
      <c r="BI1382" t="s">
        <v>177</v>
      </c>
      <c r="BK1382">
        <v>12</v>
      </c>
    </row>
    <row r="1383" spans="1:63" ht="18.75" hidden="1" x14ac:dyDescent="0.25">
      <c r="A1383">
        <v>2021</v>
      </c>
      <c r="B1383">
        <v>3</v>
      </c>
      <c r="C1383" s="289">
        <v>44280</v>
      </c>
      <c r="D1383">
        <v>384</v>
      </c>
      <c r="E1383">
        <v>557</v>
      </c>
      <c r="F1383">
        <v>5</v>
      </c>
      <c r="G1383" t="s">
        <v>178</v>
      </c>
      <c r="H1383" t="s">
        <v>179</v>
      </c>
      <c r="I1383" t="s">
        <v>144</v>
      </c>
      <c r="J1383">
        <v>1</v>
      </c>
      <c r="K1383">
        <v>6</v>
      </c>
      <c r="L1383">
        <v>182</v>
      </c>
      <c r="M1383">
        <v>171.262</v>
      </c>
      <c r="N1383">
        <v>194.922</v>
      </c>
      <c r="V1383">
        <v>224</v>
      </c>
      <c r="W1383">
        <v>191</v>
      </c>
      <c r="X1383">
        <v>220</v>
      </c>
      <c r="Y1383">
        <v>213</v>
      </c>
      <c r="Z1383">
        <v>194</v>
      </c>
      <c r="AA1383">
        <v>161</v>
      </c>
      <c r="AB1383">
        <v>158</v>
      </c>
      <c r="AJ1383">
        <v>208.4</v>
      </c>
      <c r="AK1383">
        <v>20</v>
      </c>
      <c r="AL1383">
        <v>180</v>
      </c>
      <c r="AM1383">
        <v>23</v>
      </c>
      <c r="AN1383">
        <v>160</v>
      </c>
      <c r="AO1383">
        <v>2</v>
      </c>
      <c r="AP1383">
        <v>3</v>
      </c>
      <c r="AQ1383">
        <v>4</v>
      </c>
      <c r="AR1383">
        <v>1</v>
      </c>
      <c r="AS1383">
        <v>1</v>
      </c>
      <c r="AX1383">
        <v>11</v>
      </c>
      <c r="AY1383">
        <v>83</v>
      </c>
      <c r="AZ1383">
        <v>1.4999999999999999E-2</v>
      </c>
      <c r="BA1383">
        <v>0.13300000000000001</v>
      </c>
      <c r="BC1383">
        <v>0.1</v>
      </c>
      <c r="BD1383">
        <v>0.5</v>
      </c>
      <c r="BE1383">
        <v>2.2999999999999998</v>
      </c>
      <c r="BF1383">
        <v>17.3</v>
      </c>
      <c r="BG1383" t="s">
        <v>153</v>
      </c>
      <c r="BH1383" t="s">
        <v>154</v>
      </c>
      <c r="BI1383" t="s">
        <v>177</v>
      </c>
      <c r="BJ1383" t="s">
        <v>180</v>
      </c>
      <c r="BK1383">
        <v>12</v>
      </c>
    </row>
    <row r="1384" spans="1:63" ht="18.75" hidden="1" x14ac:dyDescent="0.25">
      <c r="A1384">
        <v>2021</v>
      </c>
      <c r="B1384">
        <v>3</v>
      </c>
      <c r="C1384" s="289">
        <v>44280</v>
      </c>
      <c r="D1384">
        <v>423</v>
      </c>
      <c r="E1384">
        <v>669</v>
      </c>
      <c r="F1384">
        <v>6</v>
      </c>
      <c r="G1384" t="s">
        <v>412</v>
      </c>
      <c r="H1384" t="s">
        <v>413</v>
      </c>
      <c r="I1384" t="s">
        <v>144</v>
      </c>
      <c r="J1384">
        <v>2</v>
      </c>
      <c r="K1384">
        <v>2</v>
      </c>
      <c r="L1384">
        <v>954</v>
      </c>
      <c r="M1384">
        <v>897.71400000000006</v>
      </c>
      <c r="N1384">
        <v>1021.734</v>
      </c>
      <c r="O1384">
        <v>984</v>
      </c>
      <c r="Q1384">
        <v>1002</v>
      </c>
      <c r="R1384">
        <v>1006</v>
      </c>
      <c r="S1384">
        <v>1026</v>
      </c>
      <c r="T1384">
        <v>197</v>
      </c>
      <c r="U1384">
        <v>192</v>
      </c>
      <c r="V1384">
        <v>1013</v>
      </c>
      <c r="W1384">
        <v>994</v>
      </c>
      <c r="X1384">
        <v>1001</v>
      </c>
      <c r="Y1384">
        <v>1011</v>
      </c>
      <c r="Z1384">
        <v>1002</v>
      </c>
      <c r="AA1384">
        <v>202</v>
      </c>
      <c r="AB1384">
        <v>202</v>
      </c>
      <c r="AJ1384">
        <v>1004.3</v>
      </c>
      <c r="AK1384">
        <v>40</v>
      </c>
      <c r="AL1384">
        <v>180</v>
      </c>
      <c r="AM1384">
        <v>36</v>
      </c>
      <c r="AN1384">
        <v>198</v>
      </c>
      <c r="AO1384">
        <v>11</v>
      </c>
      <c r="AP1384">
        <v>10</v>
      </c>
      <c r="AQ1384">
        <v>18</v>
      </c>
      <c r="AX1384">
        <v>39</v>
      </c>
      <c r="AY1384">
        <v>669</v>
      </c>
      <c r="AZ1384">
        <v>1.4999999999999999E-2</v>
      </c>
      <c r="BA1384">
        <v>5.8000000000000003E-2</v>
      </c>
      <c r="BC1384">
        <v>0</v>
      </c>
      <c r="BD1384">
        <v>0.7</v>
      </c>
      <c r="BE1384">
        <v>39.200000000000003</v>
      </c>
      <c r="BF1384">
        <v>671.9</v>
      </c>
      <c r="BG1384" t="s">
        <v>153</v>
      </c>
      <c r="BH1384" t="s">
        <v>154</v>
      </c>
      <c r="BI1384" t="s">
        <v>414</v>
      </c>
      <c r="BJ1384" t="s">
        <v>156</v>
      </c>
      <c r="BK1384">
        <v>12</v>
      </c>
    </row>
    <row r="1385" spans="1:63" ht="18.75" hidden="1" x14ac:dyDescent="0.25">
      <c r="A1385">
        <v>2021</v>
      </c>
      <c r="B1385">
        <v>3</v>
      </c>
      <c r="C1385" s="289">
        <v>44280</v>
      </c>
      <c r="D1385">
        <v>376</v>
      </c>
      <c r="E1385">
        <v>438</v>
      </c>
      <c r="F1385">
        <v>7</v>
      </c>
      <c r="G1385" t="s">
        <v>151</v>
      </c>
      <c r="H1385" t="s">
        <v>152</v>
      </c>
      <c r="I1385" t="s">
        <v>144</v>
      </c>
      <c r="J1385">
        <v>3</v>
      </c>
      <c r="K1385">
        <v>2</v>
      </c>
      <c r="L1385">
        <v>336</v>
      </c>
      <c r="M1385">
        <v>316.17599999999999</v>
      </c>
      <c r="N1385">
        <v>359.85599999999999</v>
      </c>
      <c r="O1385">
        <v>333</v>
      </c>
      <c r="P1385">
        <v>336</v>
      </c>
      <c r="Q1385">
        <v>338</v>
      </c>
      <c r="R1385">
        <v>331</v>
      </c>
      <c r="S1385">
        <v>338</v>
      </c>
      <c r="T1385">
        <v>127</v>
      </c>
      <c r="U1385">
        <v>123</v>
      </c>
      <c r="V1385">
        <v>345</v>
      </c>
      <c r="W1385">
        <v>357</v>
      </c>
      <c r="X1385">
        <v>341</v>
      </c>
      <c r="Y1385">
        <v>336</v>
      </c>
      <c r="Z1385">
        <v>343</v>
      </c>
      <c r="AA1385">
        <v>122</v>
      </c>
      <c r="AB1385">
        <v>125</v>
      </c>
      <c r="AJ1385">
        <v>339.8</v>
      </c>
      <c r="AK1385">
        <v>67</v>
      </c>
      <c r="AL1385">
        <v>161</v>
      </c>
      <c r="AM1385">
        <v>87</v>
      </c>
      <c r="AN1385">
        <v>124</v>
      </c>
      <c r="AO1385">
        <v>13</v>
      </c>
      <c r="AP1385">
        <v>6</v>
      </c>
      <c r="AQ1385">
        <v>10</v>
      </c>
      <c r="AX1385">
        <v>29</v>
      </c>
      <c r="AY1385">
        <v>1385</v>
      </c>
      <c r="AZ1385">
        <v>1.4999999999999999E-2</v>
      </c>
      <c r="BA1385">
        <v>2.1000000000000001E-2</v>
      </c>
      <c r="BC1385">
        <v>0.1</v>
      </c>
      <c r="BD1385">
        <v>4.0999999999999996</v>
      </c>
      <c r="BE1385">
        <v>9.9</v>
      </c>
      <c r="BF1385">
        <v>470.6</v>
      </c>
      <c r="BG1385" t="s">
        <v>153</v>
      </c>
      <c r="BH1385" t="s">
        <v>154</v>
      </c>
      <c r="BI1385" t="s">
        <v>155</v>
      </c>
      <c r="BJ1385" t="s">
        <v>156</v>
      </c>
      <c r="BK1385">
        <v>12</v>
      </c>
    </row>
    <row r="1386" spans="1:63" x14ac:dyDescent="0.25">
      <c r="A1386">
        <v>2021</v>
      </c>
      <c r="B1386">
        <v>3</v>
      </c>
      <c r="C1386" s="289">
        <v>44280</v>
      </c>
      <c r="D1386">
        <v>407</v>
      </c>
      <c r="E1386">
        <v>627</v>
      </c>
      <c r="F1386">
        <v>7</v>
      </c>
      <c r="G1386" t="s">
        <v>340</v>
      </c>
      <c r="H1386" t="s">
        <v>341</v>
      </c>
      <c r="I1386" t="s">
        <v>144</v>
      </c>
      <c r="J1386">
        <v>1</v>
      </c>
      <c r="K1386">
        <v>5</v>
      </c>
      <c r="L1386">
        <v>418.5</v>
      </c>
      <c r="M1386">
        <v>384.97815000000003</v>
      </c>
      <c r="N1386">
        <v>452.02184999999997</v>
      </c>
      <c r="AK1386">
        <v>18</v>
      </c>
      <c r="AL1386">
        <v>200</v>
      </c>
      <c r="AZ1386">
        <v>1.4999999999999999E-2</v>
      </c>
      <c r="BG1386" t="s">
        <v>148</v>
      </c>
      <c r="BH1386" t="s">
        <v>149</v>
      </c>
      <c r="BI1386" t="s">
        <v>342</v>
      </c>
      <c r="BK1386">
        <v>12</v>
      </c>
    </row>
    <row r="1387" spans="1:63" x14ac:dyDescent="0.25">
      <c r="A1387">
        <v>2021</v>
      </c>
      <c r="B1387">
        <v>3</v>
      </c>
      <c r="C1387" s="289">
        <v>44280</v>
      </c>
      <c r="D1387">
        <v>407</v>
      </c>
      <c r="E1387">
        <v>628</v>
      </c>
      <c r="F1387">
        <v>7</v>
      </c>
      <c r="G1387" t="s">
        <v>343</v>
      </c>
      <c r="H1387" t="s">
        <v>344</v>
      </c>
      <c r="I1387" t="s">
        <v>144</v>
      </c>
      <c r="J1387">
        <v>1</v>
      </c>
      <c r="K1387">
        <v>5</v>
      </c>
      <c r="L1387">
        <v>330</v>
      </c>
      <c r="M1387">
        <v>303.99599999999998</v>
      </c>
      <c r="N1387">
        <v>356.00400000000002</v>
      </c>
      <c r="AK1387">
        <v>18</v>
      </c>
      <c r="AL1387">
        <v>200</v>
      </c>
      <c r="AZ1387">
        <v>1.4999999999999999E-2</v>
      </c>
      <c r="BG1387" t="s">
        <v>148</v>
      </c>
      <c r="BH1387" t="s">
        <v>149</v>
      </c>
      <c r="BI1387" t="s">
        <v>217</v>
      </c>
      <c r="BK1387">
        <v>12</v>
      </c>
    </row>
    <row r="1388" spans="1:63" x14ac:dyDescent="0.25">
      <c r="A1388">
        <v>2021</v>
      </c>
      <c r="B1388">
        <v>3</v>
      </c>
      <c r="C1388" s="289">
        <v>44280</v>
      </c>
      <c r="D1388">
        <v>407</v>
      </c>
      <c r="E1388">
        <v>629</v>
      </c>
      <c r="F1388">
        <v>7</v>
      </c>
      <c r="G1388" t="s">
        <v>345</v>
      </c>
      <c r="H1388" t="s">
        <v>346</v>
      </c>
      <c r="I1388" t="s">
        <v>144</v>
      </c>
      <c r="J1388">
        <v>1</v>
      </c>
      <c r="K1388">
        <v>5</v>
      </c>
      <c r="L1388">
        <v>221</v>
      </c>
      <c r="M1388">
        <v>203.983</v>
      </c>
      <c r="N1388">
        <v>238.017</v>
      </c>
      <c r="AK1388">
        <v>18</v>
      </c>
      <c r="AL1388">
        <v>200</v>
      </c>
      <c r="AZ1388">
        <v>1.4999999999999999E-2</v>
      </c>
      <c r="BG1388" t="s">
        <v>148</v>
      </c>
      <c r="BH1388" t="s">
        <v>149</v>
      </c>
      <c r="BI1388" t="s">
        <v>217</v>
      </c>
      <c r="BK1388">
        <v>12</v>
      </c>
    </row>
    <row r="1389" spans="1:63" ht="18.75" hidden="1" x14ac:dyDescent="0.25">
      <c r="A1389">
        <v>2021</v>
      </c>
      <c r="B1389">
        <v>3</v>
      </c>
      <c r="C1389" s="289">
        <v>44280</v>
      </c>
      <c r="D1389">
        <v>382</v>
      </c>
      <c r="E1389">
        <v>449</v>
      </c>
      <c r="F1389">
        <v>8</v>
      </c>
      <c r="G1389" t="s">
        <v>272</v>
      </c>
      <c r="H1389" t="s">
        <v>273</v>
      </c>
      <c r="I1389" t="s">
        <v>144</v>
      </c>
      <c r="J1389">
        <v>3</v>
      </c>
      <c r="K1389">
        <v>1</v>
      </c>
      <c r="L1389">
        <v>46</v>
      </c>
      <c r="M1389">
        <v>40.985999999999997</v>
      </c>
      <c r="N1389">
        <v>50.048000000000002</v>
      </c>
      <c r="O1389">
        <v>45</v>
      </c>
      <c r="P1389">
        <v>44</v>
      </c>
      <c r="Q1389">
        <v>42</v>
      </c>
      <c r="R1389">
        <v>42</v>
      </c>
      <c r="S1389">
        <v>43</v>
      </c>
      <c r="T1389">
        <v>8</v>
      </c>
      <c r="U1389">
        <v>85</v>
      </c>
      <c r="V1389">
        <v>45</v>
      </c>
      <c r="W1389">
        <v>43</v>
      </c>
      <c r="X1389">
        <v>48</v>
      </c>
      <c r="Y1389">
        <v>43</v>
      </c>
      <c r="Z1389">
        <v>42</v>
      </c>
      <c r="AA1389">
        <v>92</v>
      </c>
      <c r="AB1389">
        <v>89</v>
      </c>
      <c r="AJ1389">
        <v>43.6</v>
      </c>
      <c r="AK1389">
        <v>108</v>
      </c>
      <c r="AL1389">
        <v>100</v>
      </c>
      <c r="AM1389">
        <v>158</v>
      </c>
      <c r="AN1389">
        <v>69</v>
      </c>
      <c r="AO1389">
        <v>11</v>
      </c>
      <c r="AP1389">
        <v>8</v>
      </c>
      <c r="AQ1389">
        <v>10</v>
      </c>
      <c r="AX1389">
        <v>29</v>
      </c>
      <c r="AY1389">
        <v>479</v>
      </c>
      <c r="AZ1389">
        <v>1.4999999999999999E-2</v>
      </c>
      <c r="BA1389">
        <v>6.0999999999999999E-2</v>
      </c>
      <c r="BC1389">
        <v>0.6</v>
      </c>
      <c r="BD1389">
        <v>10.4</v>
      </c>
      <c r="BE1389">
        <v>1.3</v>
      </c>
      <c r="BF1389">
        <v>20.9</v>
      </c>
      <c r="BG1389" t="s">
        <v>153</v>
      </c>
      <c r="BH1389" t="s">
        <v>154</v>
      </c>
      <c r="BI1389" t="s">
        <v>274</v>
      </c>
      <c r="BJ1389" t="s">
        <v>156</v>
      </c>
      <c r="BK1389">
        <v>12</v>
      </c>
    </row>
    <row r="1390" spans="1:63" hidden="1" x14ac:dyDescent="0.25">
      <c r="A1390">
        <v>2021</v>
      </c>
      <c r="B1390">
        <v>3</v>
      </c>
      <c r="C1390" s="289">
        <v>44280</v>
      </c>
      <c r="D1390">
        <v>57</v>
      </c>
      <c r="E1390">
        <v>135</v>
      </c>
      <c r="F1390">
        <v>25</v>
      </c>
      <c r="G1390" t="s">
        <v>440</v>
      </c>
      <c r="H1390" t="s">
        <v>441</v>
      </c>
      <c r="I1390" t="s">
        <v>360</v>
      </c>
      <c r="J1390">
        <v>12</v>
      </c>
      <c r="K1390">
        <v>1</v>
      </c>
      <c r="L1390">
        <v>10.625</v>
      </c>
      <c r="M1390">
        <v>9.8812499999999996</v>
      </c>
      <c r="N1390">
        <v>11.36875</v>
      </c>
      <c r="AK1390">
        <v>345</v>
      </c>
      <c r="AL1390">
        <v>125</v>
      </c>
      <c r="AY1390">
        <v>1000</v>
      </c>
      <c r="AZ1390">
        <v>0.02</v>
      </c>
      <c r="BD1390">
        <v>94.1</v>
      </c>
      <c r="BG1390" t="s">
        <v>432</v>
      </c>
      <c r="BH1390" t="s">
        <v>433</v>
      </c>
      <c r="BK1390">
        <v>12</v>
      </c>
    </row>
    <row r="1391" spans="1:63" ht="18.75" x14ac:dyDescent="0.25">
      <c r="A1391">
        <v>2021</v>
      </c>
      <c r="B1391">
        <v>3</v>
      </c>
      <c r="C1391" s="289">
        <v>44280</v>
      </c>
      <c r="D1391">
        <v>52</v>
      </c>
      <c r="E1391">
        <v>130</v>
      </c>
      <c r="F1391">
        <v>26</v>
      </c>
      <c r="G1391" t="s">
        <v>372</v>
      </c>
      <c r="H1391" t="s">
        <v>373</v>
      </c>
      <c r="I1391" t="s">
        <v>360</v>
      </c>
      <c r="J1391">
        <v>9</v>
      </c>
      <c r="K1391">
        <v>1</v>
      </c>
      <c r="L1391">
        <v>12</v>
      </c>
      <c r="M1391">
        <v>11.16</v>
      </c>
      <c r="N1391">
        <v>12.84</v>
      </c>
      <c r="R1391">
        <v>12</v>
      </c>
      <c r="S1391">
        <v>12</v>
      </c>
      <c r="U1391">
        <v>102</v>
      </c>
      <c r="AJ1391">
        <v>11.8</v>
      </c>
      <c r="AK1391">
        <v>336</v>
      </c>
      <c r="AL1391">
        <v>96</v>
      </c>
      <c r="AM1391">
        <v>318</v>
      </c>
      <c r="AN1391">
        <v>102</v>
      </c>
      <c r="AO1391">
        <v>8</v>
      </c>
      <c r="AP1391">
        <v>12</v>
      </c>
      <c r="AQ1391">
        <v>10</v>
      </c>
      <c r="AX1391">
        <v>30</v>
      </c>
      <c r="AY1391">
        <v>30</v>
      </c>
      <c r="AZ1391">
        <v>0.02</v>
      </c>
      <c r="BA1391">
        <v>1</v>
      </c>
      <c r="BC1391">
        <v>2.5</v>
      </c>
      <c r="BD1391">
        <v>2.5</v>
      </c>
      <c r="BE1391">
        <v>0.4</v>
      </c>
      <c r="BF1391">
        <v>0.4</v>
      </c>
      <c r="BG1391" t="s">
        <v>148</v>
      </c>
      <c r="BH1391" t="s">
        <v>187</v>
      </c>
      <c r="BI1391" t="s">
        <v>374</v>
      </c>
      <c r="BK1391">
        <v>12</v>
      </c>
    </row>
    <row r="1392" spans="1:63" ht="18.75" x14ac:dyDescent="0.25">
      <c r="A1392">
        <v>2021</v>
      </c>
      <c r="B1392">
        <v>3</v>
      </c>
      <c r="C1392" s="289">
        <v>44280</v>
      </c>
      <c r="D1392">
        <v>159</v>
      </c>
      <c r="E1392">
        <v>299</v>
      </c>
      <c r="F1392">
        <v>28</v>
      </c>
      <c r="G1392" t="s">
        <v>181</v>
      </c>
      <c r="H1392" t="s">
        <v>182</v>
      </c>
      <c r="I1392" t="s">
        <v>183</v>
      </c>
      <c r="J1392">
        <v>3</v>
      </c>
      <c r="K1392">
        <v>2</v>
      </c>
      <c r="L1392">
        <v>115</v>
      </c>
      <c r="M1392">
        <v>106.95</v>
      </c>
      <c r="N1392">
        <v>123.05</v>
      </c>
      <c r="O1392">
        <v>105</v>
      </c>
      <c r="P1392">
        <v>116</v>
      </c>
      <c r="Q1392">
        <v>109</v>
      </c>
      <c r="R1392">
        <v>111</v>
      </c>
      <c r="S1392">
        <v>114</v>
      </c>
      <c r="T1392">
        <v>105</v>
      </c>
      <c r="U1392">
        <v>103</v>
      </c>
      <c r="V1392">
        <v>106</v>
      </c>
      <c r="W1392">
        <v>111</v>
      </c>
      <c r="X1392">
        <v>108</v>
      </c>
      <c r="Y1392">
        <v>107</v>
      </c>
      <c r="Z1392">
        <v>109</v>
      </c>
      <c r="AA1392">
        <v>140</v>
      </c>
      <c r="AB1392">
        <v>125</v>
      </c>
      <c r="AJ1392">
        <v>109.6</v>
      </c>
      <c r="AK1392">
        <v>70</v>
      </c>
      <c r="AL1392">
        <v>154</v>
      </c>
      <c r="AM1392">
        <v>91</v>
      </c>
      <c r="AN1392">
        <v>118</v>
      </c>
      <c r="AO1392">
        <v>9</v>
      </c>
      <c r="AP1392">
        <v>4</v>
      </c>
      <c r="AQ1392">
        <v>5</v>
      </c>
      <c r="AX1392">
        <v>18</v>
      </c>
      <c r="AY1392">
        <v>1938</v>
      </c>
      <c r="AZ1392">
        <v>0.02</v>
      </c>
      <c r="BA1392">
        <v>8.9999999999999993E-3</v>
      </c>
      <c r="BB1392">
        <v>1</v>
      </c>
      <c r="BC1392">
        <v>0.2</v>
      </c>
      <c r="BD1392">
        <v>16.899999999999999</v>
      </c>
      <c r="BE1392">
        <v>2</v>
      </c>
      <c r="BF1392">
        <v>212.4</v>
      </c>
      <c r="BG1392" t="s">
        <v>148</v>
      </c>
      <c r="BH1392" t="s">
        <v>184</v>
      </c>
      <c r="BK1392">
        <v>12</v>
      </c>
    </row>
    <row r="1393" spans="1:63" ht="18.75" x14ac:dyDescent="0.25">
      <c r="A1393">
        <v>2021</v>
      </c>
      <c r="B1393">
        <v>3</v>
      </c>
      <c r="C1393" s="289">
        <v>44280</v>
      </c>
      <c r="D1393">
        <v>53</v>
      </c>
      <c r="E1393">
        <v>131</v>
      </c>
      <c r="F1393">
        <v>30</v>
      </c>
      <c r="G1393" t="s">
        <v>185</v>
      </c>
      <c r="H1393" t="s">
        <v>186</v>
      </c>
      <c r="I1393" t="s">
        <v>159</v>
      </c>
      <c r="J1393">
        <v>25</v>
      </c>
      <c r="K1393">
        <v>1</v>
      </c>
      <c r="L1393">
        <v>10</v>
      </c>
      <c r="M1393">
        <v>9.3000000000000007</v>
      </c>
      <c r="N1393">
        <v>10.7</v>
      </c>
      <c r="V1393">
        <v>10</v>
      </c>
      <c r="W1393">
        <v>10</v>
      </c>
      <c r="X1393">
        <v>9</v>
      </c>
      <c r="Y1393">
        <v>11</v>
      </c>
      <c r="Z1393">
        <v>10</v>
      </c>
      <c r="AA1393">
        <v>89</v>
      </c>
      <c r="AB1393">
        <v>85</v>
      </c>
      <c r="AJ1393">
        <v>9.8000000000000007</v>
      </c>
      <c r="AK1393">
        <v>772</v>
      </c>
      <c r="AL1393">
        <v>117</v>
      </c>
      <c r="AM1393">
        <v>1034</v>
      </c>
      <c r="AN1393">
        <v>87</v>
      </c>
      <c r="AO1393">
        <v>10</v>
      </c>
      <c r="AP1393">
        <v>12</v>
      </c>
      <c r="AQ1393">
        <v>4</v>
      </c>
      <c r="AX1393">
        <v>26</v>
      </c>
      <c r="AY1393">
        <v>11226</v>
      </c>
      <c r="AZ1393">
        <v>0.02</v>
      </c>
      <c r="BA1393">
        <v>2E-3</v>
      </c>
      <c r="BB1393">
        <v>1</v>
      </c>
      <c r="BC1393">
        <v>2.6</v>
      </c>
      <c r="BD1393">
        <v>1122.5999999999999</v>
      </c>
      <c r="BE1393">
        <v>0.3</v>
      </c>
      <c r="BF1393">
        <v>110</v>
      </c>
      <c r="BG1393" t="s">
        <v>148</v>
      </c>
      <c r="BH1393" t="s">
        <v>187</v>
      </c>
      <c r="BI1393" t="s">
        <v>188</v>
      </c>
      <c r="BK1393">
        <v>12</v>
      </c>
    </row>
    <row r="1394" spans="1:63" ht="18.75" hidden="1" x14ac:dyDescent="0.25">
      <c r="A1394">
        <v>2021</v>
      </c>
      <c r="B1394">
        <v>3</v>
      </c>
      <c r="C1394" s="289">
        <v>44280</v>
      </c>
      <c r="D1394">
        <v>133</v>
      </c>
      <c r="E1394">
        <v>269</v>
      </c>
      <c r="F1394">
        <v>34</v>
      </c>
      <c r="G1394" t="s">
        <v>442</v>
      </c>
      <c r="H1394" t="s">
        <v>443</v>
      </c>
      <c r="I1394" t="s">
        <v>444</v>
      </c>
      <c r="J1394">
        <v>1</v>
      </c>
      <c r="K1394">
        <v>2</v>
      </c>
      <c r="L1394">
        <v>1570</v>
      </c>
      <c r="M1394">
        <v>1460.1</v>
      </c>
      <c r="N1394">
        <v>1679.9</v>
      </c>
      <c r="Q1394">
        <v>1862</v>
      </c>
      <c r="R1394">
        <v>1641</v>
      </c>
      <c r="S1394">
        <v>1612</v>
      </c>
      <c r="T1394">
        <v>211</v>
      </c>
      <c r="U1394">
        <v>201</v>
      </c>
      <c r="AJ1394">
        <v>1705</v>
      </c>
      <c r="AK1394">
        <v>14</v>
      </c>
      <c r="AL1394">
        <v>257</v>
      </c>
      <c r="AM1394">
        <v>17</v>
      </c>
      <c r="AN1394">
        <v>206</v>
      </c>
      <c r="AO1394">
        <v>7</v>
      </c>
      <c r="AP1394">
        <v>1</v>
      </c>
      <c r="AQ1394">
        <v>5</v>
      </c>
      <c r="AX1394">
        <v>13</v>
      </c>
      <c r="AY1394">
        <v>97</v>
      </c>
      <c r="AZ1394">
        <v>0.02</v>
      </c>
      <c r="BA1394">
        <v>0.13400000000000001</v>
      </c>
      <c r="BC1394">
        <v>0</v>
      </c>
      <c r="BD1394">
        <v>0.1</v>
      </c>
      <c r="BE1394">
        <v>22.2</v>
      </c>
      <c r="BF1394">
        <v>165.4</v>
      </c>
      <c r="BG1394" t="s">
        <v>145</v>
      </c>
      <c r="BH1394" t="s">
        <v>145</v>
      </c>
      <c r="BK1394">
        <v>12</v>
      </c>
    </row>
    <row r="1395" spans="1:63" ht="18.75" x14ac:dyDescent="0.25">
      <c r="A1395">
        <v>2021</v>
      </c>
      <c r="B1395">
        <v>3</v>
      </c>
      <c r="C1395" s="289">
        <v>44280</v>
      </c>
      <c r="D1395">
        <v>4</v>
      </c>
      <c r="E1395">
        <v>11</v>
      </c>
      <c r="F1395">
        <v>48</v>
      </c>
      <c r="G1395" t="s">
        <v>193</v>
      </c>
      <c r="H1395" t="s">
        <v>194</v>
      </c>
      <c r="I1395" t="s">
        <v>191</v>
      </c>
      <c r="J1395">
        <v>2</v>
      </c>
      <c r="K1395">
        <v>2</v>
      </c>
      <c r="L1395">
        <v>212</v>
      </c>
      <c r="M1395">
        <v>197.16</v>
      </c>
      <c r="N1395">
        <v>226.84</v>
      </c>
      <c r="Q1395">
        <v>212</v>
      </c>
      <c r="R1395">
        <v>209</v>
      </c>
      <c r="S1395">
        <v>218</v>
      </c>
      <c r="T1395">
        <v>128</v>
      </c>
      <c r="U1395">
        <v>122</v>
      </c>
      <c r="AJ1395">
        <v>213</v>
      </c>
      <c r="AK1395">
        <v>37</v>
      </c>
      <c r="AL1395">
        <v>195</v>
      </c>
      <c r="AM1395">
        <v>58</v>
      </c>
      <c r="AN1395">
        <v>125</v>
      </c>
      <c r="AO1395">
        <v>12</v>
      </c>
      <c r="AP1395">
        <v>12</v>
      </c>
      <c r="AQ1395">
        <v>12</v>
      </c>
      <c r="AX1395">
        <v>36</v>
      </c>
      <c r="AY1395">
        <v>292</v>
      </c>
      <c r="AZ1395">
        <v>0.02</v>
      </c>
      <c r="BA1395">
        <v>0.123</v>
      </c>
      <c r="BC1395">
        <v>0.2</v>
      </c>
      <c r="BD1395">
        <v>1.4</v>
      </c>
      <c r="BE1395">
        <v>7.7</v>
      </c>
      <c r="BF1395">
        <v>62.2</v>
      </c>
      <c r="BG1395" t="s">
        <v>148</v>
      </c>
      <c r="BH1395" t="s">
        <v>187</v>
      </c>
      <c r="BI1395" t="s">
        <v>195</v>
      </c>
      <c r="BK1395">
        <v>12</v>
      </c>
    </row>
    <row r="1396" spans="1:63" ht="18.75" x14ac:dyDescent="0.25">
      <c r="A1396">
        <v>2021</v>
      </c>
      <c r="B1396">
        <v>3</v>
      </c>
      <c r="C1396" s="289">
        <v>44280</v>
      </c>
      <c r="D1396">
        <v>4</v>
      </c>
      <c r="E1396">
        <v>12</v>
      </c>
      <c r="F1396">
        <v>48</v>
      </c>
      <c r="G1396" t="s">
        <v>196</v>
      </c>
      <c r="H1396" t="s">
        <v>197</v>
      </c>
      <c r="I1396" t="s">
        <v>191</v>
      </c>
      <c r="J1396">
        <v>2</v>
      </c>
      <c r="K1396">
        <v>2</v>
      </c>
      <c r="L1396">
        <v>212</v>
      </c>
      <c r="M1396">
        <v>197.16</v>
      </c>
      <c r="N1396">
        <v>226.84</v>
      </c>
      <c r="Q1396">
        <v>206</v>
      </c>
      <c r="R1396">
        <v>203</v>
      </c>
      <c r="S1396">
        <v>208</v>
      </c>
      <c r="T1396">
        <v>128</v>
      </c>
      <c r="U1396">
        <v>122</v>
      </c>
      <c r="AJ1396">
        <v>205.7</v>
      </c>
      <c r="AK1396">
        <v>37</v>
      </c>
      <c r="AL1396">
        <v>195</v>
      </c>
      <c r="AM1396">
        <v>58</v>
      </c>
      <c r="AN1396">
        <v>125</v>
      </c>
      <c r="AO1396">
        <v>12</v>
      </c>
      <c r="AP1396">
        <v>12</v>
      </c>
      <c r="AQ1396">
        <v>12</v>
      </c>
      <c r="AX1396">
        <v>36</v>
      </c>
      <c r="AY1396">
        <v>292</v>
      </c>
      <c r="AZ1396">
        <v>0.02</v>
      </c>
      <c r="BA1396">
        <v>0.123</v>
      </c>
      <c r="BC1396">
        <v>0.2</v>
      </c>
      <c r="BD1396">
        <v>1.4</v>
      </c>
      <c r="BE1396">
        <v>7.4</v>
      </c>
      <c r="BF1396">
        <v>60.1</v>
      </c>
      <c r="BG1396" t="s">
        <v>148</v>
      </c>
      <c r="BH1396" t="s">
        <v>187</v>
      </c>
      <c r="BI1396" t="s">
        <v>198</v>
      </c>
      <c r="BK1396">
        <v>12</v>
      </c>
    </row>
    <row r="1397" spans="1:63" ht="18.75" x14ac:dyDescent="0.25">
      <c r="A1397">
        <v>2021</v>
      </c>
      <c r="B1397">
        <v>3</v>
      </c>
      <c r="C1397" s="289">
        <v>44280</v>
      </c>
      <c r="D1397">
        <v>334</v>
      </c>
      <c r="E1397">
        <v>254</v>
      </c>
      <c r="F1397">
        <v>49</v>
      </c>
      <c r="G1397" t="s">
        <v>189</v>
      </c>
      <c r="H1397" t="s">
        <v>190</v>
      </c>
      <c r="I1397" t="s">
        <v>191</v>
      </c>
      <c r="J1397">
        <v>4</v>
      </c>
      <c r="K1397">
        <v>2</v>
      </c>
      <c r="L1397">
        <v>203</v>
      </c>
      <c r="M1397">
        <v>188.79</v>
      </c>
      <c r="N1397">
        <v>217.21</v>
      </c>
      <c r="O1397">
        <v>209</v>
      </c>
      <c r="P1397">
        <v>214</v>
      </c>
      <c r="Q1397">
        <v>216</v>
      </c>
      <c r="R1397">
        <v>204</v>
      </c>
      <c r="S1397">
        <v>195</v>
      </c>
      <c r="T1397">
        <v>156</v>
      </c>
      <c r="U1397">
        <v>155</v>
      </c>
      <c r="V1397">
        <v>216</v>
      </c>
      <c r="W1397">
        <v>211</v>
      </c>
      <c r="X1397">
        <v>221</v>
      </c>
      <c r="Y1397">
        <v>201</v>
      </c>
      <c r="Z1397">
        <v>206</v>
      </c>
      <c r="AA1397">
        <v>145</v>
      </c>
      <c r="AB1397">
        <v>143</v>
      </c>
      <c r="AJ1397">
        <v>209.3</v>
      </c>
      <c r="AK1397">
        <v>88</v>
      </c>
      <c r="AL1397">
        <v>164</v>
      </c>
      <c r="AM1397">
        <v>96</v>
      </c>
      <c r="AN1397">
        <v>150</v>
      </c>
      <c r="AO1397">
        <v>1</v>
      </c>
      <c r="AP1397">
        <v>2</v>
      </c>
      <c r="AQ1397">
        <v>4</v>
      </c>
      <c r="AX1397">
        <v>7</v>
      </c>
      <c r="AY1397">
        <v>1207</v>
      </c>
      <c r="AZ1397">
        <v>0.02</v>
      </c>
      <c r="BA1397">
        <v>6.0000000000000001E-3</v>
      </c>
      <c r="BB1397">
        <v>1</v>
      </c>
      <c r="BC1397">
        <v>0</v>
      </c>
      <c r="BD1397">
        <v>5.9</v>
      </c>
      <c r="BE1397">
        <v>1.5</v>
      </c>
      <c r="BF1397">
        <v>252.6</v>
      </c>
      <c r="BG1397" t="s">
        <v>148</v>
      </c>
      <c r="BH1397" t="s">
        <v>184</v>
      </c>
      <c r="BI1397" t="s">
        <v>192</v>
      </c>
      <c r="BK1397">
        <v>12</v>
      </c>
    </row>
    <row r="1398" spans="1:63" hidden="1" x14ac:dyDescent="0.25">
      <c r="A1398">
        <v>2021</v>
      </c>
      <c r="B1398">
        <v>3</v>
      </c>
      <c r="C1398" s="289">
        <v>44283</v>
      </c>
      <c r="D1398">
        <v>135</v>
      </c>
      <c r="E1398">
        <v>271</v>
      </c>
      <c r="F1398">
        <v>2</v>
      </c>
      <c r="G1398" t="s">
        <v>335</v>
      </c>
      <c r="H1398" t="s">
        <v>336</v>
      </c>
      <c r="I1398" t="s">
        <v>144</v>
      </c>
      <c r="J1398">
        <v>4</v>
      </c>
      <c r="K1398">
        <v>2</v>
      </c>
      <c r="L1398">
        <v>161</v>
      </c>
      <c r="M1398">
        <v>149.72999999999999</v>
      </c>
      <c r="N1398">
        <v>172.27</v>
      </c>
      <c r="AK1398">
        <v>151</v>
      </c>
      <c r="AL1398">
        <v>95</v>
      </c>
      <c r="AO1398">
        <v>1</v>
      </c>
      <c r="AQ1398">
        <v>1</v>
      </c>
      <c r="AX1398">
        <v>2</v>
      </c>
      <c r="AY1398">
        <v>402</v>
      </c>
      <c r="AZ1398">
        <v>1.4999999999999999E-2</v>
      </c>
      <c r="BA1398">
        <v>5.0000000000000001E-3</v>
      </c>
      <c r="BB1398">
        <v>1</v>
      </c>
      <c r="BC1398">
        <v>0</v>
      </c>
      <c r="BD1398">
        <v>2.5</v>
      </c>
      <c r="BG1398" t="s">
        <v>145</v>
      </c>
      <c r="BK1398">
        <v>12</v>
      </c>
    </row>
    <row r="1399" spans="1:63" ht="18.75" hidden="1" x14ac:dyDescent="0.25">
      <c r="A1399">
        <v>2021</v>
      </c>
      <c r="B1399">
        <v>3</v>
      </c>
      <c r="C1399" s="289">
        <v>44283</v>
      </c>
      <c r="D1399">
        <v>181</v>
      </c>
      <c r="E1399">
        <v>330</v>
      </c>
      <c r="F1399">
        <v>2</v>
      </c>
      <c r="G1399" t="s">
        <v>320</v>
      </c>
      <c r="H1399" t="s">
        <v>321</v>
      </c>
      <c r="I1399" t="s">
        <v>144</v>
      </c>
      <c r="J1399">
        <v>4</v>
      </c>
      <c r="K1399">
        <v>2</v>
      </c>
      <c r="L1399">
        <v>406</v>
      </c>
      <c r="M1399">
        <v>382.04599999999999</v>
      </c>
      <c r="N1399">
        <v>434.82600000000002</v>
      </c>
      <c r="Q1399">
        <v>428</v>
      </c>
      <c r="R1399">
        <v>405</v>
      </c>
      <c r="S1399">
        <v>406</v>
      </c>
      <c r="U1399">
        <v>133</v>
      </c>
      <c r="AJ1399">
        <v>413</v>
      </c>
      <c r="AK1399">
        <v>103</v>
      </c>
      <c r="AL1399">
        <v>140</v>
      </c>
      <c r="AM1399">
        <v>108</v>
      </c>
      <c r="AN1399">
        <v>133</v>
      </c>
      <c r="AO1399">
        <v>5</v>
      </c>
      <c r="AP1399">
        <v>1</v>
      </c>
      <c r="AQ1399">
        <v>4</v>
      </c>
      <c r="AX1399">
        <v>9</v>
      </c>
      <c r="AY1399">
        <v>549</v>
      </c>
      <c r="AZ1399">
        <v>1.4999999999999999E-2</v>
      </c>
      <c r="BA1399">
        <v>1.6E-2</v>
      </c>
      <c r="BC1399">
        <v>0</v>
      </c>
      <c r="BD1399">
        <v>1.4</v>
      </c>
      <c r="BE1399">
        <v>3.7</v>
      </c>
      <c r="BF1399">
        <v>226.7</v>
      </c>
      <c r="BG1399" t="s">
        <v>153</v>
      </c>
      <c r="BH1399" t="s">
        <v>154</v>
      </c>
      <c r="BI1399" t="s">
        <v>322</v>
      </c>
      <c r="BJ1399" t="s">
        <v>156</v>
      </c>
      <c r="BK1399">
        <v>12</v>
      </c>
    </row>
    <row r="1400" spans="1:63" ht="18.75" hidden="1" x14ac:dyDescent="0.25">
      <c r="A1400">
        <v>2021</v>
      </c>
      <c r="B1400">
        <v>3</v>
      </c>
      <c r="C1400" s="289">
        <v>44283</v>
      </c>
      <c r="D1400">
        <v>383</v>
      </c>
      <c r="E1400">
        <v>550</v>
      </c>
      <c r="F1400">
        <v>2</v>
      </c>
      <c r="G1400" t="s">
        <v>365</v>
      </c>
      <c r="H1400" t="s">
        <v>366</v>
      </c>
      <c r="I1400" t="s">
        <v>144</v>
      </c>
      <c r="J1400">
        <v>3</v>
      </c>
      <c r="K1400">
        <v>1</v>
      </c>
      <c r="L1400">
        <v>35</v>
      </c>
      <c r="M1400">
        <v>32.024999999999999</v>
      </c>
      <c r="N1400">
        <v>38.045000000000002</v>
      </c>
      <c r="Q1400">
        <v>33</v>
      </c>
      <c r="R1400">
        <v>33</v>
      </c>
      <c r="S1400">
        <v>35</v>
      </c>
      <c r="T1400">
        <v>103</v>
      </c>
      <c r="U1400">
        <v>103</v>
      </c>
      <c r="AJ1400">
        <v>33.6</v>
      </c>
      <c r="AK1400">
        <v>108</v>
      </c>
      <c r="AL1400">
        <v>100</v>
      </c>
      <c r="AM1400">
        <v>105</v>
      </c>
      <c r="AN1400">
        <v>103</v>
      </c>
      <c r="AO1400">
        <v>4</v>
      </c>
      <c r="AP1400">
        <v>6</v>
      </c>
      <c r="AQ1400">
        <v>2</v>
      </c>
      <c r="AX1400">
        <v>12</v>
      </c>
      <c r="AY1400">
        <v>12</v>
      </c>
      <c r="AZ1400">
        <v>1.4999999999999999E-2</v>
      </c>
      <c r="BA1400">
        <v>1</v>
      </c>
      <c r="BC1400">
        <v>0.3</v>
      </c>
      <c r="BD1400">
        <v>0.3</v>
      </c>
      <c r="BE1400">
        <v>0.4</v>
      </c>
      <c r="BF1400">
        <v>0.4</v>
      </c>
      <c r="BG1400" t="s">
        <v>153</v>
      </c>
      <c r="BH1400" t="s">
        <v>154</v>
      </c>
      <c r="BI1400" t="s">
        <v>367</v>
      </c>
      <c r="BJ1400" t="s">
        <v>156</v>
      </c>
      <c r="BK1400">
        <v>12</v>
      </c>
    </row>
    <row r="1401" spans="1:63" ht="18.75" x14ac:dyDescent="0.25">
      <c r="A1401">
        <v>2021</v>
      </c>
      <c r="B1401">
        <v>3</v>
      </c>
      <c r="C1401" s="289">
        <v>44283</v>
      </c>
      <c r="D1401">
        <v>32</v>
      </c>
      <c r="E1401">
        <v>92</v>
      </c>
      <c r="F1401">
        <v>3</v>
      </c>
      <c r="G1401" t="s">
        <v>205</v>
      </c>
      <c r="H1401" t="s">
        <v>206</v>
      </c>
      <c r="I1401" t="s">
        <v>144</v>
      </c>
      <c r="J1401">
        <v>2</v>
      </c>
      <c r="K1401">
        <v>3</v>
      </c>
      <c r="L1401">
        <v>361</v>
      </c>
      <c r="M1401">
        <v>335.73</v>
      </c>
      <c r="N1401">
        <v>386.27</v>
      </c>
      <c r="P1401">
        <v>385</v>
      </c>
      <c r="T1401">
        <v>106</v>
      </c>
      <c r="AJ1401">
        <v>385</v>
      </c>
      <c r="AK1401">
        <v>74</v>
      </c>
      <c r="AL1401">
        <v>97</v>
      </c>
      <c r="AM1401">
        <v>68</v>
      </c>
      <c r="AN1401">
        <v>106</v>
      </c>
      <c r="AO1401">
        <v>4</v>
      </c>
      <c r="AQ1401">
        <v>3</v>
      </c>
      <c r="AX1401">
        <v>7</v>
      </c>
      <c r="AY1401">
        <v>327</v>
      </c>
      <c r="AZ1401">
        <v>1.4999999999999999E-2</v>
      </c>
      <c r="BA1401">
        <v>2.1000000000000001E-2</v>
      </c>
      <c r="BC1401">
        <v>0</v>
      </c>
      <c r="BD1401">
        <v>0.9</v>
      </c>
      <c r="BE1401">
        <v>2.7</v>
      </c>
      <c r="BF1401">
        <v>125.9</v>
      </c>
      <c r="BG1401" t="s">
        <v>148</v>
      </c>
      <c r="BH1401" t="s">
        <v>149</v>
      </c>
      <c r="BI1401" t="s">
        <v>207</v>
      </c>
      <c r="BJ1401" t="s">
        <v>208</v>
      </c>
      <c r="BK1401">
        <v>12</v>
      </c>
    </row>
    <row r="1402" spans="1:63" ht="18.75" x14ac:dyDescent="0.25">
      <c r="A1402">
        <v>2021</v>
      </c>
      <c r="B1402">
        <v>3</v>
      </c>
      <c r="C1402" s="289">
        <v>44283</v>
      </c>
      <c r="D1402">
        <v>32</v>
      </c>
      <c r="E1402">
        <v>93</v>
      </c>
      <c r="F1402">
        <v>3</v>
      </c>
      <c r="G1402" t="s">
        <v>209</v>
      </c>
      <c r="H1402" t="s">
        <v>210</v>
      </c>
      <c r="I1402" t="s">
        <v>144</v>
      </c>
      <c r="J1402">
        <v>2</v>
      </c>
      <c r="K1402">
        <v>3</v>
      </c>
      <c r="L1402">
        <v>59</v>
      </c>
      <c r="M1402">
        <v>54.87</v>
      </c>
      <c r="N1402">
        <v>63.13</v>
      </c>
      <c r="P1402">
        <v>62</v>
      </c>
      <c r="T1402">
        <v>106</v>
      </c>
      <c r="AJ1402">
        <v>62</v>
      </c>
      <c r="AK1402">
        <v>74</v>
      </c>
      <c r="AL1402">
        <v>97</v>
      </c>
      <c r="AM1402">
        <v>68</v>
      </c>
      <c r="AN1402">
        <v>106</v>
      </c>
      <c r="AO1402">
        <v>5</v>
      </c>
      <c r="AQ1402">
        <v>2</v>
      </c>
      <c r="AX1402">
        <v>7</v>
      </c>
      <c r="AY1402">
        <v>331</v>
      </c>
      <c r="AZ1402">
        <v>1.4999999999999999E-2</v>
      </c>
      <c r="BA1402">
        <v>2.1000000000000001E-2</v>
      </c>
      <c r="BC1402">
        <v>0.1</v>
      </c>
      <c r="BD1402">
        <v>5.6</v>
      </c>
      <c r="BE1402">
        <v>0.4</v>
      </c>
      <c r="BF1402">
        <v>20.5</v>
      </c>
      <c r="BG1402" t="s">
        <v>148</v>
      </c>
      <c r="BH1402" t="s">
        <v>149</v>
      </c>
      <c r="BI1402" t="s">
        <v>211</v>
      </c>
      <c r="BJ1402" t="s">
        <v>208</v>
      </c>
      <c r="BK1402">
        <v>12</v>
      </c>
    </row>
    <row r="1403" spans="1:63" ht="18.75" hidden="1" x14ac:dyDescent="0.25">
      <c r="A1403">
        <v>2021</v>
      </c>
      <c r="B1403">
        <v>3</v>
      </c>
      <c r="C1403" s="289">
        <v>44283</v>
      </c>
      <c r="D1403">
        <v>224</v>
      </c>
      <c r="E1403">
        <v>152</v>
      </c>
      <c r="F1403">
        <v>3</v>
      </c>
      <c r="G1403" t="s">
        <v>368</v>
      </c>
      <c r="H1403" t="s">
        <v>369</v>
      </c>
      <c r="I1403" t="s">
        <v>144</v>
      </c>
      <c r="J1403">
        <v>4</v>
      </c>
      <c r="K1403">
        <v>2</v>
      </c>
      <c r="L1403">
        <v>155</v>
      </c>
      <c r="M1403">
        <v>144.15</v>
      </c>
      <c r="N1403">
        <v>165.85</v>
      </c>
      <c r="R1403">
        <v>175</v>
      </c>
      <c r="S1403">
        <v>165</v>
      </c>
      <c r="U1403">
        <v>106</v>
      </c>
      <c r="V1403">
        <v>152</v>
      </c>
      <c r="W1403">
        <v>142</v>
      </c>
      <c r="X1403">
        <v>148</v>
      </c>
      <c r="Y1403">
        <v>151</v>
      </c>
      <c r="Z1403">
        <v>148</v>
      </c>
      <c r="AA1403">
        <v>106</v>
      </c>
      <c r="AB1403">
        <v>104</v>
      </c>
      <c r="AJ1403">
        <v>154.4</v>
      </c>
      <c r="AK1403">
        <v>142</v>
      </c>
      <c r="AL1403">
        <v>101</v>
      </c>
      <c r="AM1403">
        <v>137</v>
      </c>
      <c r="AN1403">
        <v>105</v>
      </c>
      <c r="AO1403">
        <v>3</v>
      </c>
      <c r="AP1403">
        <v>1</v>
      </c>
      <c r="AQ1403">
        <v>5</v>
      </c>
      <c r="AX1403">
        <v>9</v>
      </c>
      <c r="AY1403">
        <v>1809</v>
      </c>
      <c r="AZ1403">
        <v>1.4999999999999999E-2</v>
      </c>
      <c r="BA1403">
        <v>5.0000000000000001E-3</v>
      </c>
      <c r="BB1403">
        <v>1</v>
      </c>
      <c r="BC1403">
        <v>0.1</v>
      </c>
      <c r="BD1403">
        <v>11.7</v>
      </c>
      <c r="BE1403">
        <v>1.4</v>
      </c>
      <c r="BF1403">
        <v>279.3</v>
      </c>
      <c r="BG1403" t="s">
        <v>370</v>
      </c>
      <c r="BH1403" t="s">
        <v>371</v>
      </c>
      <c r="BK1403">
        <v>12</v>
      </c>
    </row>
    <row r="1404" spans="1:63" ht="18.75" hidden="1" x14ac:dyDescent="0.25">
      <c r="A1404">
        <v>2021</v>
      </c>
      <c r="B1404">
        <v>3</v>
      </c>
      <c r="C1404" s="289">
        <v>44283</v>
      </c>
      <c r="D1404">
        <v>1</v>
      </c>
      <c r="E1404">
        <v>1</v>
      </c>
      <c r="F1404">
        <v>4</v>
      </c>
      <c r="G1404" t="s">
        <v>328</v>
      </c>
      <c r="H1404" t="s">
        <v>329</v>
      </c>
      <c r="I1404" t="s">
        <v>144</v>
      </c>
      <c r="J1404">
        <v>3</v>
      </c>
      <c r="K1404">
        <v>2</v>
      </c>
      <c r="L1404">
        <v>111</v>
      </c>
      <c r="M1404">
        <v>103.23</v>
      </c>
      <c r="N1404">
        <v>118.77</v>
      </c>
      <c r="P1404">
        <v>118</v>
      </c>
      <c r="Q1404">
        <v>121</v>
      </c>
      <c r="R1404">
        <v>116</v>
      </c>
      <c r="S1404">
        <v>119</v>
      </c>
      <c r="T1404">
        <v>91</v>
      </c>
      <c r="U1404">
        <v>95</v>
      </c>
      <c r="V1404">
        <v>115</v>
      </c>
      <c r="W1404">
        <v>113</v>
      </c>
      <c r="X1404">
        <v>118</v>
      </c>
      <c r="Y1404">
        <v>119</v>
      </c>
      <c r="Z1404">
        <v>106</v>
      </c>
      <c r="AA1404">
        <v>95</v>
      </c>
      <c r="AB1404">
        <v>95</v>
      </c>
      <c r="AJ1404">
        <v>116.1</v>
      </c>
      <c r="AK1404">
        <v>108</v>
      </c>
      <c r="AL1404">
        <v>100</v>
      </c>
      <c r="AM1404">
        <v>115</v>
      </c>
      <c r="AN1404">
        <v>94</v>
      </c>
      <c r="AO1404">
        <v>10</v>
      </c>
      <c r="AP1404">
        <v>4</v>
      </c>
      <c r="AQ1404">
        <v>3</v>
      </c>
      <c r="AX1404">
        <v>17</v>
      </c>
      <c r="AY1404">
        <v>2417</v>
      </c>
      <c r="AZ1404">
        <v>1.4999999999999999E-2</v>
      </c>
      <c r="BA1404">
        <v>7.0000000000000001E-3</v>
      </c>
      <c r="BB1404">
        <v>1</v>
      </c>
      <c r="BC1404">
        <v>0.2</v>
      </c>
      <c r="BD1404">
        <v>21.8</v>
      </c>
      <c r="BE1404">
        <v>2</v>
      </c>
      <c r="BF1404">
        <v>280.60000000000002</v>
      </c>
      <c r="BG1404" t="s">
        <v>229</v>
      </c>
      <c r="BH1404" t="s">
        <v>229</v>
      </c>
      <c r="BK1404">
        <v>12</v>
      </c>
    </row>
    <row r="1405" spans="1:63" ht="18.75" hidden="1" x14ac:dyDescent="0.25">
      <c r="A1405">
        <v>2021</v>
      </c>
      <c r="B1405">
        <v>3</v>
      </c>
      <c r="C1405" s="289">
        <v>44283</v>
      </c>
      <c r="D1405">
        <v>1</v>
      </c>
      <c r="E1405">
        <v>2</v>
      </c>
      <c r="F1405">
        <v>4</v>
      </c>
      <c r="G1405" t="s">
        <v>330</v>
      </c>
      <c r="H1405" t="s">
        <v>331</v>
      </c>
      <c r="I1405" t="s">
        <v>144</v>
      </c>
      <c r="J1405">
        <v>3</v>
      </c>
      <c r="K1405">
        <v>2</v>
      </c>
      <c r="L1405">
        <v>113</v>
      </c>
      <c r="M1405">
        <v>105.09</v>
      </c>
      <c r="N1405">
        <v>120.91</v>
      </c>
      <c r="P1405">
        <v>106</v>
      </c>
      <c r="Q1405">
        <v>105</v>
      </c>
      <c r="R1405">
        <v>109</v>
      </c>
      <c r="S1405">
        <v>109</v>
      </c>
      <c r="T1405">
        <v>91</v>
      </c>
      <c r="U1405">
        <v>95</v>
      </c>
      <c r="V1405">
        <v>109</v>
      </c>
      <c r="W1405">
        <v>107</v>
      </c>
      <c r="X1405">
        <v>110</v>
      </c>
      <c r="Y1405">
        <v>113</v>
      </c>
      <c r="Z1405">
        <v>114</v>
      </c>
      <c r="AA1405">
        <v>95</v>
      </c>
      <c r="AB1405">
        <v>95</v>
      </c>
      <c r="AJ1405">
        <v>109.1</v>
      </c>
      <c r="AK1405">
        <v>108</v>
      </c>
      <c r="AL1405">
        <v>100</v>
      </c>
      <c r="AM1405">
        <v>115</v>
      </c>
      <c r="AN1405">
        <v>94</v>
      </c>
      <c r="AO1405">
        <v>10</v>
      </c>
      <c r="AP1405">
        <v>2</v>
      </c>
      <c r="AQ1405">
        <v>4</v>
      </c>
      <c r="AX1405">
        <v>16</v>
      </c>
      <c r="AY1405">
        <v>2408</v>
      </c>
      <c r="AZ1405">
        <v>1.4999999999999999E-2</v>
      </c>
      <c r="BA1405">
        <v>7.0000000000000001E-3</v>
      </c>
      <c r="BB1405">
        <v>1</v>
      </c>
      <c r="BC1405">
        <v>0.1</v>
      </c>
      <c r="BD1405">
        <v>21.3</v>
      </c>
      <c r="BE1405">
        <v>1.7</v>
      </c>
      <c r="BF1405">
        <v>262.7</v>
      </c>
      <c r="BG1405" t="s">
        <v>229</v>
      </c>
      <c r="BH1405" t="s">
        <v>229</v>
      </c>
      <c r="BK1405">
        <v>12</v>
      </c>
    </row>
    <row r="1406" spans="1:63" ht="18.75" hidden="1" x14ac:dyDescent="0.25">
      <c r="A1406">
        <v>2021</v>
      </c>
      <c r="B1406">
        <v>3</v>
      </c>
      <c r="C1406" s="289">
        <v>44283</v>
      </c>
      <c r="D1406">
        <v>384</v>
      </c>
      <c r="E1406">
        <v>556</v>
      </c>
      <c r="F1406">
        <v>5</v>
      </c>
      <c r="G1406" t="s">
        <v>175</v>
      </c>
      <c r="H1406" t="s">
        <v>176</v>
      </c>
      <c r="I1406" t="s">
        <v>144</v>
      </c>
      <c r="J1406">
        <v>1</v>
      </c>
      <c r="K1406">
        <v>6</v>
      </c>
      <c r="L1406">
        <v>1066</v>
      </c>
      <c r="M1406">
        <v>1003.106</v>
      </c>
      <c r="N1406">
        <v>1141.6859999999999</v>
      </c>
      <c r="P1406">
        <v>1152</v>
      </c>
      <c r="Q1406">
        <v>1098</v>
      </c>
      <c r="R1406">
        <v>1072</v>
      </c>
      <c r="S1406">
        <v>1063</v>
      </c>
      <c r="T1406">
        <v>135</v>
      </c>
      <c r="U1406">
        <v>145</v>
      </c>
      <c r="V1406">
        <v>1057</v>
      </c>
      <c r="W1406">
        <v>1049</v>
      </c>
      <c r="X1406">
        <v>1084</v>
      </c>
      <c r="Y1406">
        <v>1064</v>
      </c>
      <c r="Z1406">
        <v>1030</v>
      </c>
      <c r="AA1406">
        <v>145</v>
      </c>
      <c r="AB1406">
        <v>142</v>
      </c>
      <c r="AJ1406">
        <v>1074.3</v>
      </c>
      <c r="AK1406">
        <v>20</v>
      </c>
      <c r="AL1406">
        <v>180</v>
      </c>
      <c r="AM1406">
        <v>25</v>
      </c>
      <c r="AN1406">
        <v>142</v>
      </c>
      <c r="AO1406">
        <v>3</v>
      </c>
      <c r="AP1406">
        <v>4</v>
      </c>
      <c r="AQ1406">
        <v>3</v>
      </c>
      <c r="AS1406">
        <v>2</v>
      </c>
      <c r="AX1406">
        <v>12</v>
      </c>
      <c r="AY1406">
        <v>444</v>
      </c>
      <c r="AZ1406">
        <v>1.4999999999999999E-2</v>
      </c>
      <c r="BA1406">
        <v>2.7E-2</v>
      </c>
      <c r="BC1406">
        <v>0</v>
      </c>
      <c r="BD1406">
        <v>0.4</v>
      </c>
      <c r="BE1406">
        <v>12.9</v>
      </c>
      <c r="BF1406">
        <v>477</v>
      </c>
      <c r="BG1406" t="s">
        <v>153</v>
      </c>
      <c r="BH1406" t="s">
        <v>154</v>
      </c>
      <c r="BI1406" t="s">
        <v>177</v>
      </c>
      <c r="BK1406">
        <v>12</v>
      </c>
    </row>
    <row r="1407" spans="1:63" ht="18.75" hidden="1" x14ac:dyDescent="0.25">
      <c r="A1407">
        <v>2021</v>
      </c>
      <c r="B1407">
        <v>3</v>
      </c>
      <c r="C1407" s="289">
        <v>44283</v>
      </c>
      <c r="D1407">
        <v>384</v>
      </c>
      <c r="E1407">
        <v>557</v>
      </c>
      <c r="F1407">
        <v>5</v>
      </c>
      <c r="G1407" t="s">
        <v>178</v>
      </c>
      <c r="H1407" t="s">
        <v>179</v>
      </c>
      <c r="I1407" t="s">
        <v>144</v>
      </c>
      <c r="J1407">
        <v>1</v>
      </c>
      <c r="K1407">
        <v>6</v>
      </c>
      <c r="L1407">
        <v>182</v>
      </c>
      <c r="M1407">
        <v>171.262</v>
      </c>
      <c r="N1407">
        <v>194.922</v>
      </c>
      <c r="P1407">
        <v>215</v>
      </c>
      <c r="Q1407">
        <v>182</v>
      </c>
      <c r="R1407">
        <v>187</v>
      </c>
      <c r="S1407">
        <v>215</v>
      </c>
      <c r="T1407">
        <v>135</v>
      </c>
      <c r="U1407">
        <v>145</v>
      </c>
      <c r="V1407">
        <v>188</v>
      </c>
      <c r="W1407">
        <v>188</v>
      </c>
      <c r="X1407">
        <v>193</v>
      </c>
      <c r="Y1407">
        <v>189</v>
      </c>
      <c r="Z1407">
        <v>191</v>
      </c>
      <c r="AA1407">
        <v>145</v>
      </c>
      <c r="AB1407">
        <v>142</v>
      </c>
      <c r="AJ1407">
        <v>194.2</v>
      </c>
      <c r="AK1407">
        <v>20</v>
      </c>
      <c r="AL1407">
        <v>180</v>
      </c>
      <c r="AM1407">
        <v>25</v>
      </c>
      <c r="AN1407">
        <v>142</v>
      </c>
      <c r="AO1407">
        <v>2</v>
      </c>
      <c r="AP1407">
        <v>3</v>
      </c>
      <c r="AQ1407">
        <v>2</v>
      </c>
      <c r="AS1407">
        <v>2</v>
      </c>
      <c r="AX1407">
        <v>9</v>
      </c>
      <c r="AY1407">
        <v>441</v>
      </c>
      <c r="AZ1407">
        <v>1.4999999999999999E-2</v>
      </c>
      <c r="BA1407">
        <v>0.02</v>
      </c>
      <c r="BC1407">
        <v>0</v>
      </c>
      <c r="BD1407">
        <v>2.4</v>
      </c>
      <c r="BE1407">
        <v>1.7</v>
      </c>
      <c r="BF1407">
        <v>85.6</v>
      </c>
      <c r="BG1407" t="s">
        <v>153</v>
      </c>
      <c r="BH1407" t="s">
        <v>154</v>
      </c>
      <c r="BI1407" t="s">
        <v>177</v>
      </c>
      <c r="BJ1407" t="s">
        <v>180</v>
      </c>
      <c r="BK1407">
        <v>12</v>
      </c>
    </row>
    <row r="1408" spans="1:63" ht="18.75" hidden="1" x14ac:dyDescent="0.25">
      <c r="A1408">
        <v>2021</v>
      </c>
      <c r="B1408">
        <v>3</v>
      </c>
      <c r="C1408" s="289">
        <v>44283</v>
      </c>
      <c r="D1408">
        <v>423</v>
      </c>
      <c r="E1408">
        <v>669</v>
      </c>
      <c r="F1408">
        <v>6</v>
      </c>
      <c r="G1408" t="s">
        <v>412</v>
      </c>
      <c r="H1408" t="s">
        <v>413</v>
      </c>
      <c r="I1408" t="s">
        <v>144</v>
      </c>
      <c r="J1408">
        <v>2</v>
      </c>
      <c r="K1408">
        <v>2</v>
      </c>
      <c r="L1408">
        <v>954</v>
      </c>
      <c r="M1408">
        <v>897.71400000000006</v>
      </c>
      <c r="N1408">
        <v>1021.734</v>
      </c>
      <c r="P1408">
        <v>989</v>
      </c>
      <c r="Q1408">
        <v>963</v>
      </c>
      <c r="R1408">
        <v>1041</v>
      </c>
      <c r="S1408">
        <v>1011</v>
      </c>
      <c r="T1408">
        <v>198</v>
      </c>
      <c r="U1408">
        <v>201</v>
      </c>
      <c r="V1408">
        <v>960</v>
      </c>
      <c r="X1408">
        <v>915</v>
      </c>
      <c r="Y1408">
        <v>940</v>
      </c>
      <c r="Z1408">
        <v>906</v>
      </c>
      <c r="AA1408">
        <v>200</v>
      </c>
      <c r="AB1408">
        <v>196</v>
      </c>
      <c r="AJ1408">
        <v>965.6</v>
      </c>
      <c r="AK1408">
        <v>40</v>
      </c>
      <c r="AL1408">
        <v>180</v>
      </c>
      <c r="AM1408">
        <v>36</v>
      </c>
      <c r="AN1408">
        <v>199</v>
      </c>
      <c r="AO1408">
        <v>9</v>
      </c>
      <c r="AP1408">
        <v>7</v>
      </c>
      <c r="AQ1408">
        <v>12</v>
      </c>
      <c r="AX1408">
        <v>28</v>
      </c>
      <c r="AY1408">
        <v>316</v>
      </c>
      <c r="AZ1408">
        <v>1.4999999999999999E-2</v>
      </c>
      <c r="BA1408">
        <v>8.8999999999999996E-2</v>
      </c>
      <c r="BC1408">
        <v>0</v>
      </c>
      <c r="BD1408">
        <v>0.3</v>
      </c>
      <c r="BE1408">
        <v>27</v>
      </c>
      <c r="BF1408">
        <v>305.10000000000002</v>
      </c>
      <c r="BG1408" t="s">
        <v>153</v>
      </c>
      <c r="BH1408" t="s">
        <v>154</v>
      </c>
      <c r="BI1408" t="s">
        <v>414</v>
      </c>
      <c r="BJ1408" t="s">
        <v>156</v>
      </c>
      <c r="BK1408">
        <v>12</v>
      </c>
    </row>
    <row r="1409" spans="1:63" ht="18.75" hidden="1" x14ac:dyDescent="0.25">
      <c r="A1409">
        <v>2021</v>
      </c>
      <c r="B1409">
        <v>3</v>
      </c>
      <c r="C1409" s="289">
        <v>44283</v>
      </c>
      <c r="D1409">
        <v>376</v>
      </c>
      <c r="E1409">
        <v>438</v>
      </c>
      <c r="F1409">
        <v>7</v>
      </c>
      <c r="G1409" t="s">
        <v>151</v>
      </c>
      <c r="H1409" t="s">
        <v>152</v>
      </c>
      <c r="I1409" t="s">
        <v>144</v>
      </c>
      <c r="J1409">
        <v>3</v>
      </c>
      <c r="K1409">
        <v>2</v>
      </c>
      <c r="L1409">
        <v>336</v>
      </c>
      <c r="M1409">
        <v>316.17599999999999</v>
      </c>
      <c r="N1409">
        <v>359.85599999999999</v>
      </c>
      <c r="P1409">
        <v>355</v>
      </c>
      <c r="Q1409">
        <v>343</v>
      </c>
      <c r="R1409">
        <v>353</v>
      </c>
      <c r="S1409">
        <v>355</v>
      </c>
      <c r="T1409">
        <v>121</v>
      </c>
      <c r="U1409">
        <v>120</v>
      </c>
      <c r="V1409">
        <v>340</v>
      </c>
      <c r="W1409">
        <v>322</v>
      </c>
      <c r="X1409">
        <v>341</v>
      </c>
      <c r="Y1409">
        <v>340</v>
      </c>
      <c r="Z1409">
        <v>335</v>
      </c>
      <c r="AA1409">
        <v>120</v>
      </c>
      <c r="AB1409">
        <v>116</v>
      </c>
      <c r="AJ1409">
        <v>342.7</v>
      </c>
      <c r="AK1409">
        <v>67</v>
      </c>
      <c r="AL1409">
        <v>161</v>
      </c>
      <c r="AM1409">
        <v>91</v>
      </c>
      <c r="AN1409">
        <v>119</v>
      </c>
      <c r="AO1409">
        <v>7</v>
      </c>
      <c r="AP1409">
        <v>3</v>
      </c>
      <c r="AQ1409">
        <v>5</v>
      </c>
      <c r="AX1409">
        <v>15</v>
      </c>
      <c r="AY1409">
        <v>1695</v>
      </c>
      <c r="AZ1409">
        <v>1.4999999999999999E-2</v>
      </c>
      <c r="BA1409">
        <v>8.9999999999999993E-3</v>
      </c>
      <c r="BB1409">
        <v>1</v>
      </c>
      <c r="BC1409">
        <v>0</v>
      </c>
      <c r="BD1409">
        <v>5</v>
      </c>
      <c r="BE1409">
        <v>5.0999999999999996</v>
      </c>
      <c r="BF1409">
        <v>580.9</v>
      </c>
      <c r="BG1409" t="s">
        <v>153</v>
      </c>
      <c r="BH1409" t="s">
        <v>154</v>
      </c>
      <c r="BI1409" t="s">
        <v>155</v>
      </c>
      <c r="BJ1409" t="s">
        <v>156</v>
      </c>
      <c r="BK1409">
        <v>12</v>
      </c>
    </row>
    <row r="1410" spans="1:63" ht="18.75" hidden="1" x14ac:dyDescent="0.25">
      <c r="A1410">
        <v>2021</v>
      </c>
      <c r="B1410">
        <v>3</v>
      </c>
      <c r="C1410" s="289">
        <v>44283</v>
      </c>
      <c r="D1410">
        <v>382</v>
      </c>
      <c r="E1410">
        <v>449</v>
      </c>
      <c r="F1410">
        <v>8</v>
      </c>
      <c r="G1410" t="s">
        <v>272</v>
      </c>
      <c r="H1410" t="s">
        <v>273</v>
      </c>
      <c r="I1410" t="s">
        <v>144</v>
      </c>
      <c r="J1410">
        <v>3</v>
      </c>
      <c r="K1410">
        <v>1</v>
      </c>
      <c r="L1410">
        <v>46</v>
      </c>
      <c r="M1410">
        <v>40.985999999999997</v>
      </c>
      <c r="N1410">
        <v>50.048000000000002</v>
      </c>
      <c r="Q1410">
        <v>43</v>
      </c>
      <c r="R1410">
        <v>45</v>
      </c>
      <c r="S1410">
        <v>45</v>
      </c>
      <c r="U1410">
        <v>96</v>
      </c>
      <c r="V1410">
        <v>44</v>
      </c>
      <c r="W1410">
        <v>43</v>
      </c>
      <c r="X1410">
        <v>43</v>
      </c>
      <c r="Y1410">
        <v>44</v>
      </c>
      <c r="Z1410">
        <v>47</v>
      </c>
      <c r="AA1410">
        <v>96</v>
      </c>
      <c r="AB1410">
        <v>96</v>
      </c>
      <c r="AJ1410">
        <v>44.3</v>
      </c>
      <c r="AK1410">
        <v>108</v>
      </c>
      <c r="AL1410">
        <v>100</v>
      </c>
      <c r="AM1410">
        <v>113</v>
      </c>
      <c r="AN1410">
        <v>96</v>
      </c>
      <c r="AO1410">
        <v>14</v>
      </c>
      <c r="AP1410">
        <v>2</v>
      </c>
      <c r="AQ1410">
        <v>5</v>
      </c>
      <c r="AX1410">
        <v>21</v>
      </c>
      <c r="AY1410">
        <v>1731</v>
      </c>
      <c r="AZ1410">
        <v>1.4999999999999999E-2</v>
      </c>
      <c r="BA1410">
        <v>1.2E-2</v>
      </c>
      <c r="BB1410">
        <v>1</v>
      </c>
      <c r="BC1410">
        <v>0.5</v>
      </c>
      <c r="BD1410">
        <v>37.6</v>
      </c>
      <c r="BE1410">
        <v>0.9</v>
      </c>
      <c r="BF1410">
        <v>76.7</v>
      </c>
      <c r="BG1410" t="s">
        <v>153</v>
      </c>
      <c r="BH1410" t="s">
        <v>154</v>
      </c>
      <c r="BI1410" t="s">
        <v>274</v>
      </c>
      <c r="BJ1410" t="s">
        <v>156</v>
      </c>
      <c r="BK1410">
        <v>12</v>
      </c>
    </row>
    <row r="1411" spans="1:63" ht="18.75" hidden="1" x14ac:dyDescent="0.25">
      <c r="A1411">
        <v>2021</v>
      </c>
      <c r="B1411">
        <v>3</v>
      </c>
      <c r="C1411" s="289">
        <v>44283</v>
      </c>
      <c r="D1411">
        <v>259</v>
      </c>
      <c r="E1411">
        <v>183</v>
      </c>
      <c r="F1411">
        <v>25</v>
      </c>
      <c r="G1411" t="s">
        <v>393</v>
      </c>
      <c r="H1411" t="s">
        <v>394</v>
      </c>
      <c r="I1411" t="s">
        <v>360</v>
      </c>
      <c r="J1411">
        <v>12</v>
      </c>
      <c r="K1411">
        <v>1</v>
      </c>
      <c r="L1411">
        <v>3</v>
      </c>
      <c r="M1411">
        <v>2.79</v>
      </c>
      <c r="N1411">
        <v>3.21</v>
      </c>
      <c r="P1411">
        <v>3</v>
      </c>
      <c r="Q1411">
        <v>3</v>
      </c>
      <c r="R1411">
        <v>3</v>
      </c>
      <c r="S1411">
        <v>3</v>
      </c>
      <c r="T1411">
        <v>81</v>
      </c>
      <c r="U1411">
        <v>80</v>
      </c>
      <c r="V1411">
        <v>4</v>
      </c>
      <c r="W1411">
        <v>3</v>
      </c>
      <c r="X1411">
        <v>3</v>
      </c>
      <c r="Y1411">
        <v>3</v>
      </c>
      <c r="Z1411">
        <v>3</v>
      </c>
      <c r="AA1411">
        <v>81</v>
      </c>
      <c r="AB1411">
        <v>80</v>
      </c>
      <c r="AJ1411">
        <v>3</v>
      </c>
      <c r="AK1411">
        <v>508</v>
      </c>
      <c r="AL1411">
        <v>85</v>
      </c>
      <c r="AM1411">
        <v>537</v>
      </c>
      <c r="AN1411">
        <v>81</v>
      </c>
      <c r="AO1411">
        <v>16</v>
      </c>
      <c r="AP1411">
        <v>6</v>
      </c>
      <c r="AQ1411">
        <v>21</v>
      </c>
      <c r="AX1411">
        <v>43</v>
      </c>
      <c r="AY1411">
        <v>6043</v>
      </c>
      <c r="AZ1411">
        <v>0.02</v>
      </c>
      <c r="BA1411">
        <v>7.0000000000000001E-3</v>
      </c>
      <c r="BB1411">
        <v>1</v>
      </c>
      <c r="BC1411">
        <v>14.3</v>
      </c>
      <c r="BD1411">
        <v>2014.3</v>
      </c>
      <c r="BE1411">
        <v>0.1</v>
      </c>
      <c r="BF1411">
        <v>18.100000000000001</v>
      </c>
      <c r="BG1411" t="s">
        <v>229</v>
      </c>
      <c r="BH1411" t="s">
        <v>229</v>
      </c>
      <c r="BK1411">
        <v>12</v>
      </c>
    </row>
    <row r="1412" spans="1:63" ht="18.75" x14ac:dyDescent="0.25">
      <c r="A1412">
        <v>2021</v>
      </c>
      <c r="B1412">
        <v>3</v>
      </c>
      <c r="C1412" s="289">
        <v>44283</v>
      </c>
      <c r="D1412">
        <v>159</v>
      </c>
      <c r="E1412">
        <v>299</v>
      </c>
      <c r="F1412">
        <v>28</v>
      </c>
      <c r="G1412" t="s">
        <v>181</v>
      </c>
      <c r="H1412" t="s">
        <v>182</v>
      </c>
      <c r="I1412" t="s">
        <v>183</v>
      </c>
      <c r="J1412">
        <v>3</v>
      </c>
      <c r="K1412">
        <v>2</v>
      </c>
      <c r="L1412">
        <v>115</v>
      </c>
      <c r="M1412">
        <v>106.95</v>
      </c>
      <c r="N1412">
        <v>123.05</v>
      </c>
      <c r="V1412">
        <v>114</v>
      </c>
      <c r="W1412">
        <v>109</v>
      </c>
      <c r="X1412">
        <v>111</v>
      </c>
      <c r="Y1412">
        <v>114</v>
      </c>
      <c r="Z1412">
        <v>102</v>
      </c>
      <c r="AA1412">
        <v>115</v>
      </c>
      <c r="AB1412">
        <v>114</v>
      </c>
      <c r="AJ1412">
        <v>110</v>
      </c>
      <c r="AK1412">
        <v>70</v>
      </c>
      <c r="AL1412">
        <v>154</v>
      </c>
      <c r="AM1412">
        <v>94</v>
      </c>
      <c r="AN1412">
        <v>115</v>
      </c>
      <c r="AO1412">
        <v>8</v>
      </c>
      <c r="AP1412">
        <v>3</v>
      </c>
      <c r="AQ1412">
        <v>8</v>
      </c>
      <c r="AX1412">
        <v>19</v>
      </c>
      <c r="AY1412">
        <v>2011</v>
      </c>
      <c r="AZ1412">
        <v>0.02</v>
      </c>
      <c r="BA1412">
        <v>8.9999999999999993E-3</v>
      </c>
      <c r="BB1412">
        <v>1</v>
      </c>
      <c r="BC1412">
        <v>0.2</v>
      </c>
      <c r="BD1412">
        <v>17.5</v>
      </c>
      <c r="BE1412">
        <v>2.1</v>
      </c>
      <c r="BF1412">
        <v>221.2</v>
      </c>
      <c r="BG1412" t="s">
        <v>148</v>
      </c>
      <c r="BH1412" t="s">
        <v>184</v>
      </c>
      <c r="BK1412">
        <v>12</v>
      </c>
    </row>
    <row r="1413" spans="1:63" ht="18.75" x14ac:dyDescent="0.25">
      <c r="A1413">
        <v>2021</v>
      </c>
      <c r="B1413">
        <v>3</v>
      </c>
      <c r="C1413" s="289">
        <v>44283</v>
      </c>
      <c r="D1413">
        <v>53</v>
      </c>
      <c r="E1413">
        <v>131</v>
      </c>
      <c r="F1413">
        <v>30</v>
      </c>
      <c r="G1413" t="s">
        <v>185</v>
      </c>
      <c r="H1413" t="s">
        <v>186</v>
      </c>
      <c r="I1413" t="s">
        <v>159</v>
      </c>
      <c r="J1413">
        <v>25</v>
      </c>
      <c r="K1413">
        <v>1</v>
      </c>
      <c r="L1413">
        <v>10</v>
      </c>
      <c r="M1413">
        <v>9.3000000000000007</v>
      </c>
      <c r="N1413">
        <v>10.7</v>
      </c>
      <c r="P1413">
        <v>10</v>
      </c>
      <c r="S1413">
        <v>11</v>
      </c>
      <c r="T1413">
        <v>89</v>
      </c>
      <c r="U1413">
        <v>91</v>
      </c>
      <c r="AJ1413">
        <v>10.199999999999999</v>
      </c>
      <c r="AK1413">
        <v>772</v>
      </c>
      <c r="AL1413">
        <v>117</v>
      </c>
      <c r="AM1413">
        <v>1000</v>
      </c>
      <c r="AN1413">
        <v>90</v>
      </c>
      <c r="AO1413">
        <v>8</v>
      </c>
      <c r="AQ1413">
        <v>12</v>
      </c>
      <c r="AX1413">
        <v>20</v>
      </c>
      <c r="AY1413">
        <v>4820</v>
      </c>
      <c r="AZ1413">
        <v>0.02</v>
      </c>
      <c r="BA1413">
        <v>4.0000000000000001E-3</v>
      </c>
      <c r="BB1413">
        <v>1</v>
      </c>
      <c r="BC1413">
        <v>2</v>
      </c>
      <c r="BD1413">
        <v>482</v>
      </c>
      <c r="BE1413">
        <v>0.2</v>
      </c>
      <c r="BF1413">
        <v>49.2</v>
      </c>
      <c r="BG1413" t="s">
        <v>148</v>
      </c>
      <c r="BH1413" t="s">
        <v>187</v>
      </c>
      <c r="BI1413" t="s">
        <v>188</v>
      </c>
      <c r="BK1413">
        <v>12</v>
      </c>
    </row>
    <row r="1414" spans="1:63" ht="18.75" hidden="1" x14ac:dyDescent="0.25">
      <c r="A1414">
        <v>2021</v>
      </c>
      <c r="B1414">
        <v>3</v>
      </c>
      <c r="C1414" s="289">
        <v>44283</v>
      </c>
      <c r="D1414">
        <v>133</v>
      </c>
      <c r="E1414">
        <v>269</v>
      </c>
      <c r="F1414">
        <v>34</v>
      </c>
      <c r="G1414" t="s">
        <v>442</v>
      </c>
      <c r="H1414" t="s">
        <v>443</v>
      </c>
      <c r="I1414" t="s">
        <v>444</v>
      </c>
      <c r="J1414">
        <v>1</v>
      </c>
      <c r="K1414">
        <v>2</v>
      </c>
      <c r="L1414">
        <v>1570</v>
      </c>
      <c r="M1414">
        <v>1460.1</v>
      </c>
      <c r="N1414">
        <v>1679.9</v>
      </c>
      <c r="Q1414">
        <v>1570</v>
      </c>
      <c r="U1414">
        <v>240</v>
      </c>
      <c r="V1414">
        <v>1780</v>
      </c>
      <c r="AA1414">
        <v>240</v>
      </c>
      <c r="AB1414">
        <v>236</v>
      </c>
      <c r="AJ1414">
        <v>1675</v>
      </c>
      <c r="AK1414">
        <v>14</v>
      </c>
      <c r="AL1414">
        <v>257</v>
      </c>
      <c r="AM1414">
        <v>15</v>
      </c>
      <c r="AN1414">
        <v>239</v>
      </c>
      <c r="AO1414">
        <v>4</v>
      </c>
      <c r="AP1414">
        <v>3</v>
      </c>
      <c r="AQ1414">
        <v>6</v>
      </c>
      <c r="AX1414">
        <v>13</v>
      </c>
      <c r="AY1414">
        <v>1013</v>
      </c>
      <c r="AZ1414">
        <v>0.02</v>
      </c>
      <c r="BA1414">
        <v>1.2999999999999999E-2</v>
      </c>
      <c r="BB1414">
        <v>1</v>
      </c>
      <c r="BC1414">
        <v>0</v>
      </c>
      <c r="BD1414">
        <v>0.6</v>
      </c>
      <c r="BE1414">
        <v>21.8</v>
      </c>
      <c r="BF1414">
        <v>1696.8</v>
      </c>
      <c r="BG1414" t="s">
        <v>145</v>
      </c>
      <c r="BH1414" t="s">
        <v>145</v>
      </c>
      <c r="BK1414">
        <v>12</v>
      </c>
    </row>
    <row r="1415" spans="1:63" ht="18.75" x14ac:dyDescent="0.25">
      <c r="A1415">
        <v>2021</v>
      </c>
      <c r="B1415">
        <v>3</v>
      </c>
      <c r="C1415" s="289">
        <v>44283</v>
      </c>
      <c r="D1415">
        <v>334</v>
      </c>
      <c r="E1415">
        <v>254</v>
      </c>
      <c r="F1415">
        <v>49</v>
      </c>
      <c r="G1415" t="s">
        <v>189</v>
      </c>
      <c r="H1415" t="s">
        <v>190</v>
      </c>
      <c r="I1415" t="s">
        <v>191</v>
      </c>
      <c r="J1415">
        <v>4</v>
      </c>
      <c r="K1415">
        <v>2</v>
      </c>
      <c r="L1415">
        <v>203</v>
      </c>
      <c r="M1415">
        <v>188.79</v>
      </c>
      <c r="N1415">
        <v>217.21</v>
      </c>
      <c r="P1415">
        <v>220</v>
      </c>
      <c r="Q1415">
        <v>215</v>
      </c>
      <c r="R1415">
        <v>210</v>
      </c>
      <c r="S1415">
        <v>211</v>
      </c>
      <c r="T1415">
        <v>135</v>
      </c>
      <c r="U1415">
        <v>141</v>
      </c>
      <c r="V1415">
        <v>208</v>
      </c>
      <c r="W1415">
        <v>212</v>
      </c>
      <c r="X1415">
        <v>208</v>
      </c>
      <c r="Y1415">
        <v>204</v>
      </c>
      <c r="Z1415">
        <v>214</v>
      </c>
      <c r="AA1415">
        <v>141</v>
      </c>
      <c r="AB1415">
        <v>136</v>
      </c>
      <c r="AJ1415">
        <v>211.3</v>
      </c>
      <c r="AK1415">
        <v>88</v>
      </c>
      <c r="AL1415">
        <v>164</v>
      </c>
      <c r="AM1415">
        <v>104</v>
      </c>
      <c r="AN1415">
        <v>138</v>
      </c>
      <c r="AO1415">
        <v>8</v>
      </c>
      <c r="AP1415">
        <v>7</v>
      </c>
      <c r="AQ1415">
        <v>5</v>
      </c>
      <c r="AX1415">
        <v>19</v>
      </c>
      <c r="AY1415">
        <v>2119</v>
      </c>
      <c r="AZ1415">
        <v>0.02</v>
      </c>
      <c r="BA1415">
        <v>8.9999999999999993E-3</v>
      </c>
      <c r="BB1415">
        <v>1</v>
      </c>
      <c r="BC1415">
        <v>0.1</v>
      </c>
      <c r="BD1415">
        <v>10.4</v>
      </c>
      <c r="BE1415">
        <v>4</v>
      </c>
      <c r="BF1415">
        <v>447.7</v>
      </c>
      <c r="BG1415" t="s">
        <v>148</v>
      </c>
      <c r="BH1415" t="s">
        <v>184</v>
      </c>
      <c r="BI1415" t="s">
        <v>192</v>
      </c>
      <c r="BK1415">
        <v>12</v>
      </c>
    </row>
    <row r="1416" spans="1:63" ht="18.75" hidden="1" x14ac:dyDescent="0.25">
      <c r="A1416">
        <v>2021</v>
      </c>
      <c r="B1416">
        <v>3</v>
      </c>
      <c r="C1416" s="289">
        <v>44284</v>
      </c>
      <c r="D1416">
        <v>383</v>
      </c>
      <c r="E1416">
        <v>550</v>
      </c>
      <c r="F1416">
        <v>2</v>
      </c>
      <c r="G1416" t="s">
        <v>365</v>
      </c>
      <c r="H1416" t="s">
        <v>366</v>
      </c>
      <c r="I1416" t="s">
        <v>144</v>
      </c>
      <c r="J1416">
        <v>3</v>
      </c>
      <c r="K1416">
        <v>1</v>
      </c>
      <c r="L1416">
        <v>35</v>
      </c>
      <c r="M1416">
        <v>32.024999999999999</v>
      </c>
      <c r="N1416">
        <v>38.045000000000002</v>
      </c>
      <c r="O1416">
        <v>38</v>
      </c>
      <c r="P1416">
        <v>37</v>
      </c>
      <c r="Q1416">
        <v>35</v>
      </c>
      <c r="R1416">
        <v>36</v>
      </c>
      <c r="T1416">
        <v>103</v>
      </c>
      <c r="U1416">
        <v>98</v>
      </c>
      <c r="V1416">
        <v>34</v>
      </c>
      <c r="W1416">
        <v>35</v>
      </c>
      <c r="X1416">
        <v>34</v>
      </c>
      <c r="Y1416">
        <v>34</v>
      </c>
      <c r="Z1416">
        <v>33</v>
      </c>
      <c r="AA1416">
        <v>102</v>
      </c>
      <c r="AB1416">
        <v>100</v>
      </c>
      <c r="AJ1416">
        <v>35.1</v>
      </c>
      <c r="AK1416">
        <v>108</v>
      </c>
      <c r="AL1416">
        <v>100</v>
      </c>
      <c r="AM1416">
        <v>107</v>
      </c>
      <c r="AN1416">
        <v>101</v>
      </c>
      <c r="AO1416">
        <v>9</v>
      </c>
      <c r="AP1416">
        <v>4</v>
      </c>
      <c r="AQ1416">
        <v>6</v>
      </c>
      <c r="AX1416">
        <v>19</v>
      </c>
      <c r="AY1416">
        <v>2179</v>
      </c>
      <c r="AZ1416">
        <v>1.4999999999999999E-2</v>
      </c>
      <c r="BA1416">
        <v>8.9999999999999993E-3</v>
      </c>
      <c r="BB1416">
        <v>1</v>
      </c>
      <c r="BC1416">
        <v>0.5</v>
      </c>
      <c r="BD1416">
        <v>62.3</v>
      </c>
      <c r="BE1416">
        <v>0.7</v>
      </c>
      <c r="BF1416">
        <v>76.5</v>
      </c>
      <c r="BG1416" t="s">
        <v>153</v>
      </c>
      <c r="BH1416" t="s">
        <v>154</v>
      </c>
      <c r="BI1416" t="s">
        <v>367</v>
      </c>
      <c r="BJ1416" t="s">
        <v>156</v>
      </c>
      <c r="BK1416">
        <v>13</v>
      </c>
    </row>
    <row r="1417" spans="1:63" ht="18.75" hidden="1" x14ac:dyDescent="0.25">
      <c r="A1417">
        <v>2021</v>
      </c>
      <c r="B1417">
        <v>3</v>
      </c>
      <c r="C1417" s="289">
        <v>44284</v>
      </c>
      <c r="D1417">
        <v>224</v>
      </c>
      <c r="E1417">
        <v>152</v>
      </c>
      <c r="F1417">
        <v>3</v>
      </c>
      <c r="G1417" t="s">
        <v>368</v>
      </c>
      <c r="H1417" t="s">
        <v>369</v>
      </c>
      <c r="I1417" t="s">
        <v>144</v>
      </c>
      <c r="J1417">
        <v>4</v>
      </c>
      <c r="K1417">
        <v>2</v>
      </c>
      <c r="L1417">
        <v>155</v>
      </c>
      <c r="M1417">
        <v>144.15</v>
      </c>
      <c r="N1417">
        <v>165.85</v>
      </c>
      <c r="O1417">
        <v>163</v>
      </c>
      <c r="P1417">
        <v>157</v>
      </c>
      <c r="Q1417">
        <v>159</v>
      </c>
      <c r="R1417">
        <v>158</v>
      </c>
      <c r="T1417">
        <v>106</v>
      </c>
      <c r="U1417">
        <v>100</v>
      </c>
      <c r="V1417">
        <v>164</v>
      </c>
      <c r="W1417">
        <v>162</v>
      </c>
      <c r="X1417">
        <v>158</v>
      </c>
      <c r="Y1417">
        <v>162</v>
      </c>
      <c r="Z1417">
        <v>160</v>
      </c>
      <c r="AA1417">
        <v>105</v>
      </c>
      <c r="AB1417">
        <v>102</v>
      </c>
      <c r="AJ1417">
        <v>160.30000000000001</v>
      </c>
      <c r="AK1417">
        <v>142</v>
      </c>
      <c r="AL1417">
        <v>101</v>
      </c>
      <c r="AM1417">
        <v>139</v>
      </c>
      <c r="AN1417">
        <v>103</v>
      </c>
      <c r="AO1417">
        <v>4</v>
      </c>
      <c r="AP1417">
        <v>3</v>
      </c>
      <c r="AQ1417">
        <v>4</v>
      </c>
      <c r="AS1417">
        <v>1</v>
      </c>
      <c r="AX1417">
        <v>11</v>
      </c>
      <c r="AY1417">
        <v>1931</v>
      </c>
      <c r="AZ1417">
        <v>1.4999999999999999E-2</v>
      </c>
      <c r="BA1417">
        <v>6.0000000000000001E-3</v>
      </c>
      <c r="BB1417">
        <v>1</v>
      </c>
      <c r="BC1417">
        <v>0.1</v>
      </c>
      <c r="BD1417">
        <v>12.5</v>
      </c>
      <c r="BE1417">
        <v>1.8</v>
      </c>
      <c r="BF1417">
        <v>309.5</v>
      </c>
      <c r="BG1417" t="s">
        <v>370</v>
      </c>
      <c r="BH1417" t="s">
        <v>371</v>
      </c>
      <c r="BK1417">
        <v>13</v>
      </c>
    </row>
    <row r="1418" spans="1:63" ht="18.75" hidden="1" x14ac:dyDescent="0.25">
      <c r="A1418">
        <v>2021</v>
      </c>
      <c r="B1418">
        <v>3</v>
      </c>
      <c r="C1418" s="289">
        <v>44284</v>
      </c>
      <c r="D1418">
        <v>1</v>
      </c>
      <c r="E1418">
        <v>1</v>
      </c>
      <c r="F1418">
        <v>4</v>
      </c>
      <c r="G1418" t="s">
        <v>328</v>
      </c>
      <c r="H1418" t="s">
        <v>329</v>
      </c>
      <c r="I1418" t="s">
        <v>144</v>
      </c>
      <c r="J1418">
        <v>3</v>
      </c>
      <c r="K1418">
        <v>2</v>
      </c>
      <c r="L1418">
        <v>111</v>
      </c>
      <c r="M1418">
        <v>103.23</v>
      </c>
      <c r="N1418">
        <v>118.77</v>
      </c>
      <c r="O1418">
        <v>117</v>
      </c>
      <c r="P1418">
        <v>128</v>
      </c>
      <c r="Q1418">
        <v>119</v>
      </c>
      <c r="R1418">
        <v>112</v>
      </c>
      <c r="T1418">
        <v>92</v>
      </c>
      <c r="U1418">
        <v>90</v>
      </c>
      <c r="V1418">
        <v>125</v>
      </c>
      <c r="W1418">
        <v>118</v>
      </c>
      <c r="X1418">
        <v>116</v>
      </c>
      <c r="Y1418">
        <v>116</v>
      </c>
      <c r="Z1418">
        <v>118</v>
      </c>
      <c r="AA1418">
        <v>94</v>
      </c>
      <c r="AB1418">
        <v>92</v>
      </c>
      <c r="AJ1418">
        <v>118.8</v>
      </c>
      <c r="AK1418">
        <v>108</v>
      </c>
      <c r="AL1418">
        <v>100</v>
      </c>
      <c r="AM1418">
        <v>117</v>
      </c>
      <c r="AN1418">
        <v>92</v>
      </c>
      <c r="AO1418">
        <v>7</v>
      </c>
      <c r="AP1418">
        <v>4</v>
      </c>
      <c r="AQ1418">
        <v>5</v>
      </c>
      <c r="AX1418">
        <v>16</v>
      </c>
      <c r="AY1418">
        <v>2608</v>
      </c>
      <c r="AZ1418">
        <v>1.4999999999999999E-2</v>
      </c>
      <c r="BA1418">
        <v>6.0000000000000001E-3</v>
      </c>
      <c r="BB1418">
        <v>1</v>
      </c>
      <c r="BC1418">
        <v>0.1</v>
      </c>
      <c r="BD1418">
        <v>23.5</v>
      </c>
      <c r="BE1418">
        <v>1.9</v>
      </c>
      <c r="BF1418">
        <v>309.8</v>
      </c>
      <c r="BG1418" t="s">
        <v>229</v>
      </c>
      <c r="BH1418" t="s">
        <v>229</v>
      </c>
      <c r="BK1418">
        <v>13</v>
      </c>
    </row>
    <row r="1419" spans="1:63" ht="18.75" hidden="1" x14ac:dyDescent="0.25">
      <c r="A1419">
        <v>2021</v>
      </c>
      <c r="B1419">
        <v>3</v>
      </c>
      <c r="C1419" s="289">
        <v>44284</v>
      </c>
      <c r="D1419">
        <v>1</v>
      </c>
      <c r="E1419">
        <v>2</v>
      </c>
      <c r="F1419">
        <v>4</v>
      </c>
      <c r="G1419" t="s">
        <v>330</v>
      </c>
      <c r="H1419" t="s">
        <v>331</v>
      </c>
      <c r="I1419" t="s">
        <v>144</v>
      </c>
      <c r="J1419">
        <v>3</v>
      </c>
      <c r="K1419">
        <v>2</v>
      </c>
      <c r="L1419">
        <v>113</v>
      </c>
      <c r="M1419">
        <v>105.09</v>
      </c>
      <c r="N1419">
        <v>120.91</v>
      </c>
      <c r="O1419">
        <v>100</v>
      </c>
      <c r="P1419">
        <v>112</v>
      </c>
      <c r="Q1419">
        <v>108</v>
      </c>
      <c r="R1419">
        <v>105</v>
      </c>
      <c r="T1419">
        <v>92</v>
      </c>
      <c r="U1419">
        <v>90</v>
      </c>
      <c r="V1419">
        <v>110</v>
      </c>
      <c r="W1419">
        <v>128</v>
      </c>
      <c r="X1419">
        <v>108</v>
      </c>
      <c r="Y1419">
        <v>112</v>
      </c>
      <c r="Z1419">
        <v>114</v>
      </c>
      <c r="AA1419">
        <v>94</v>
      </c>
      <c r="AB1419">
        <v>92</v>
      </c>
      <c r="AJ1419">
        <v>110.8</v>
      </c>
      <c r="AK1419">
        <v>108</v>
      </c>
      <c r="AL1419">
        <v>100</v>
      </c>
      <c r="AM1419">
        <v>117</v>
      </c>
      <c r="AN1419">
        <v>92</v>
      </c>
      <c r="AO1419">
        <v>8</v>
      </c>
      <c r="AP1419">
        <v>4</v>
      </c>
      <c r="AQ1419">
        <v>7</v>
      </c>
      <c r="AX1419">
        <v>19</v>
      </c>
      <c r="AY1419">
        <v>2619</v>
      </c>
      <c r="AZ1419">
        <v>1.4999999999999999E-2</v>
      </c>
      <c r="BA1419">
        <v>7.0000000000000001E-3</v>
      </c>
      <c r="BB1419">
        <v>1</v>
      </c>
      <c r="BC1419">
        <v>0.2</v>
      </c>
      <c r="BD1419">
        <v>23.2</v>
      </c>
      <c r="BE1419">
        <v>2.1</v>
      </c>
      <c r="BF1419">
        <v>290.2</v>
      </c>
      <c r="BG1419" t="s">
        <v>229</v>
      </c>
      <c r="BH1419" t="s">
        <v>229</v>
      </c>
      <c r="BK1419">
        <v>13</v>
      </c>
    </row>
    <row r="1420" spans="1:63" ht="18.75" hidden="1" x14ac:dyDescent="0.25">
      <c r="A1420">
        <v>2021</v>
      </c>
      <c r="B1420">
        <v>3</v>
      </c>
      <c r="C1420" s="289">
        <v>44284</v>
      </c>
      <c r="D1420">
        <v>384</v>
      </c>
      <c r="E1420">
        <v>556</v>
      </c>
      <c r="F1420">
        <v>5</v>
      </c>
      <c r="G1420" t="s">
        <v>175</v>
      </c>
      <c r="H1420" t="s">
        <v>176</v>
      </c>
      <c r="I1420" t="s">
        <v>144</v>
      </c>
      <c r="J1420">
        <v>1</v>
      </c>
      <c r="K1420">
        <v>6</v>
      </c>
      <c r="L1420">
        <v>1066</v>
      </c>
      <c r="M1420">
        <v>1003.106</v>
      </c>
      <c r="N1420">
        <v>1141.6859999999999</v>
      </c>
      <c r="O1420">
        <v>1169</v>
      </c>
      <c r="P1420">
        <v>1162</v>
      </c>
      <c r="Q1420">
        <v>1112</v>
      </c>
      <c r="R1420">
        <v>1055</v>
      </c>
      <c r="T1420">
        <v>150</v>
      </c>
      <c r="U1420">
        <v>143</v>
      </c>
      <c r="V1420">
        <v>1076</v>
      </c>
      <c r="W1420">
        <v>1088</v>
      </c>
      <c r="X1420">
        <v>1085</v>
      </c>
      <c r="Y1420">
        <v>1065</v>
      </c>
      <c r="Z1420">
        <v>1058</v>
      </c>
      <c r="AA1420">
        <v>143</v>
      </c>
      <c r="AB1420">
        <v>140</v>
      </c>
      <c r="AJ1420">
        <v>1096.7</v>
      </c>
      <c r="AK1420">
        <v>20</v>
      </c>
      <c r="AL1420">
        <v>180</v>
      </c>
      <c r="AM1420">
        <v>25</v>
      </c>
      <c r="AN1420">
        <v>144</v>
      </c>
      <c r="AO1420">
        <v>3</v>
      </c>
      <c r="AP1420">
        <v>3</v>
      </c>
      <c r="AQ1420">
        <v>3</v>
      </c>
      <c r="AR1420">
        <v>1</v>
      </c>
      <c r="AS1420">
        <v>1</v>
      </c>
      <c r="AX1420">
        <v>10</v>
      </c>
      <c r="AY1420">
        <v>442</v>
      </c>
      <c r="AZ1420">
        <v>1.4999999999999999E-2</v>
      </c>
      <c r="BA1420">
        <v>2.3E-2</v>
      </c>
      <c r="BC1420">
        <v>0</v>
      </c>
      <c r="BD1420">
        <v>0.4</v>
      </c>
      <c r="BE1420">
        <v>11</v>
      </c>
      <c r="BF1420">
        <v>484.7</v>
      </c>
      <c r="BG1420" t="s">
        <v>153</v>
      </c>
      <c r="BH1420" t="s">
        <v>154</v>
      </c>
      <c r="BI1420" t="s">
        <v>177</v>
      </c>
      <c r="BK1420">
        <v>13</v>
      </c>
    </row>
    <row r="1421" spans="1:63" ht="18.75" hidden="1" x14ac:dyDescent="0.25">
      <c r="A1421">
        <v>2021</v>
      </c>
      <c r="B1421">
        <v>3</v>
      </c>
      <c r="C1421" s="289">
        <v>44284</v>
      </c>
      <c r="D1421">
        <v>384</v>
      </c>
      <c r="E1421">
        <v>557</v>
      </c>
      <c r="F1421">
        <v>5</v>
      </c>
      <c r="G1421" t="s">
        <v>178</v>
      </c>
      <c r="H1421" t="s">
        <v>179</v>
      </c>
      <c r="I1421" t="s">
        <v>144</v>
      </c>
      <c r="J1421">
        <v>1</v>
      </c>
      <c r="K1421">
        <v>6</v>
      </c>
      <c r="L1421">
        <v>182</v>
      </c>
      <c r="M1421">
        <v>171.262</v>
      </c>
      <c r="N1421">
        <v>194.922</v>
      </c>
      <c r="O1421">
        <v>216</v>
      </c>
      <c r="P1421">
        <v>195</v>
      </c>
      <c r="Q1421">
        <v>187</v>
      </c>
      <c r="R1421">
        <v>191</v>
      </c>
      <c r="T1421">
        <v>150</v>
      </c>
      <c r="U1421">
        <v>143</v>
      </c>
      <c r="V1421">
        <v>189</v>
      </c>
      <c r="W1421">
        <v>192</v>
      </c>
      <c r="X1421">
        <v>190</v>
      </c>
      <c r="Y1421">
        <v>189</v>
      </c>
      <c r="Z1421">
        <v>191</v>
      </c>
      <c r="AA1421">
        <v>143</v>
      </c>
      <c r="AB1421">
        <v>140</v>
      </c>
      <c r="AJ1421">
        <v>193.3</v>
      </c>
      <c r="AK1421">
        <v>20</v>
      </c>
      <c r="AL1421">
        <v>180</v>
      </c>
      <c r="AM1421">
        <v>25</v>
      </c>
      <c r="AN1421">
        <v>144</v>
      </c>
      <c r="AO1421">
        <v>2</v>
      </c>
      <c r="AP1421">
        <v>3</v>
      </c>
      <c r="AQ1421">
        <v>2</v>
      </c>
      <c r="AR1421">
        <v>1</v>
      </c>
      <c r="AS1421">
        <v>1</v>
      </c>
      <c r="AX1421">
        <v>9</v>
      </c>
      <c r="AY1421">
        <v>441</v>
      </c>
      <c r="AZ1421">
        <v>1.4999999999999999E-2</v>
      </c>
      <c r="BA1421">
        <v>0.02</v>
      </c>
      <c r="BC1421">
        <v>0</v>
      </c>
      <c r="BD1421">
        <v>2.4</v>
      </c>
      <c r="BE1421">
        <v>1.7</v>
      </c>
      <c r="BF1421">
        <v>85.2</v>
      </c>
      <c r="BG1421" t="s">
        <v>153</v>
      </c>
      <c r="BH1421" t="s">
        <v>154</v>
      </c>
      <c r="BI1421" t="s">
        <v>177</v>
      </c>
      <c r="BJ1421" t="s">
        <v>180</v>
      </c>
      <c r="BK1421">
        <v>13</v>
      </c>
    </row>
    <row r="1422" spans="1:63" ht="18.75" hidden="1" x14ac:dyDescent="0.25">
      <c r="A1422">
        <v>2021</v>
      </c>
      <c r="B1422">
        <v>3</v>
      </c>
      <c r="C1422" s="289">
        <v>44284</v>
      </c>
      <c r="D1422">
        <v>423</v>
      </c>
      <c r="E1422">
        <v>669</v>
      </c>
      <c r="F1422">
        <v>6</v>
      </c>
      <c r="G1422" t="s">
        <v>412</v>
      </c>
      <c r="H1422" t="s">
        <v>413</v>
      </c>
      <c r="I1422" t="s">
        <v>144</v>
      </c>
      <c r="J1422">
        <v>2</v>
      </c>
      <c r="K1422">
        <v>2</v>
      </c>
      <c r="L1422">
        <v>954</v>
      </c>
      <c r="M1422">
        <v>897.71400000000006</v>
      </c>
      <c r="N1422">
        <v>1021.734</v>
      </c>
      <c r="O1422">
        <v>1223</v>
      </c>
      <c r="Q1422">
        <v>958</v>
      </c>
      <c r="R1422">
        <v>984</v>
      </c>
      <c r="T1422">
        <v>202</v>
      </c>
      <c r="V1422">
        <v>1023</v>
      </c>
      <c r="W1422">
        <v>997</v>
      </c>
      <c r="X1422">
        <v>972</v>
      </c>
      <c r="AA1422">
        <v>204</v>
      </c>
      <c r="AB1422">
        <v>201</v>
      </c>
      <c r="AJ1422">
        <v>1026.2</v>
      </c>
      <c r="AK1422">
        <v>40</v>
      </c>
      <c r="AL1422">
        <v>180</v>
      </c>
      <c r="AM1422">
        <v>36</v>
      </c>
      <c r="AN1422">
        <v>202</v>
      </c>
      <c r="AO1422">
        <v>7</v>
      </c>
      <c r="AP1422">
        <v>6</v>
      </c>
      <c r="AQ1422">
        <v>16</v>
      </c>
      <c r="AX1422">
        <v>29</v>
      </c>
      <c r="AY1422">
        <v>527</v>
      </c>
      <c r="AZ1422">
        <v>1.4999999999999999E-2</v>
      </c>
      <c r="BA1422">
        <v>5.5E-2</v>
      </c>
      <c r="BC1422">
        <v>0</v>
      </c>
      <c r="BD1422">
        <v>0.6</v>
      </c>
      <c r="BE1422">
        <v>29.8</v>
      </c>
      <c r="BF1422">
        <v>540.79999999999995</v>
      </c>
      <c r="BG1422" t="s">
        <v>153</v>
      </c>
      <c r="BH1422" t="s">
        <v>154</v>
      </c>
      <c r="BI1422" t="s">
        <v>414</v>
      </c>
      <c r="BJ1422" t="s">
        <v>156</v>
      </c>
      <c r="BK1422">
        <v>13</v>
      </c>
    </row>
    <row r="1423" spans="1:63" ht="18.75" hidden="1" x14ac:dyDescent="0.25">
      <c r="A1423">
        <v>2021</v>
      </c>
      <c r="B1423">
        <v>3</v>
      </c>
      <c r="C1423" s="289">
        <v>44284</v>
      </c>
      <c r="D1423">
        <v>18</v>
      </c>
      <c r="E1423">
        <v>49</v>
      </c>
      <c r="F1423">
        <v>7</v>
      </c>
      <c r="G1423" t="s">
        <v>275</v>
      </c>
      <c r="H1423" t="s">
        <v>276</v>
      </c>
      <c r="I1423" t="s">
        <v>165</v>
      </c>
      <c r="J1423">
        <v>2</v>
      </c>
      <c r="K1423">
        <v>3</v>
      </c>
      <c r="L1423">
        <v>100</v>
      </c>
      <c r="M1423">
        <v>95.5</v>
      </c>
      <c r="N1423">
        <v>104.5</v>
      </c>
      <c r="V1423">
        <v>122</v>
      </c>
      <c r="W1423">
        <v>101</v>
      </c>
      <c r="X1423">
        <v>103</v>
      </c>
      <c r="Y1423">
        <v>99</v>
      </c>
      <c r="Z1423">
        <v>102</v>
      </c>
      <c r="AA1423">
        <v>108</v>
      </c>
      <c r="AB1423">
        <v>103</v>
      </c>
      <c r="AJ1423">
        <v>105.4</v>
      </c>
      <c r="AK1423">
        <v>101</v>
      </c>
      <c r="AL1423">
        <v>107</v>
      </c>
      <c r="AM1423">
        <v>68</v>
      </c>
      <c r="AN1423">
        <v>106</v>
      </c>
      <c r="AO1423">
        <v>8</v>
      </c>
      <c r="AP1423">
        <v>4</v>
      </c>
      <c r="AQ1423">
        <v>5</v>
      </c>
      <c r="AX1423">
        <v>17</v>
      </c>
      <c r="AY1423">
        <v>353</v>
      </c>
      <c r="AZ1423">
        <v>1.4999999999999999E-2</v>
      </c>
      <c r="BA1423">
        <v>4.8000000000000001E-2</v>
      </c>
      <c r="BC1423">
        <v>0.2</v>
      </c>
      <c r="BD1423">
        <v>3.5</v>
      </c>
      <c r="BE1423">
        <v>1.8</v>
      </c>
      <c r="BF1423">
        <v>37.200000000000003</v>
      </c>
      <c r="BG1423" t="s">
        <v>153</v>
      </c>
      <c r="BH1423" t="s">
        <v>154</v>
      </c>
      <c r="BI1423" t="s">
        <v>277</v>
      </c>
      <c r="BJ1423" t="s">
        <v>167</v>
      </c>
      <c r="BK1423">
        <v>13</v>
      </c>
    </row>
    <row r="1424" spans="1:63" ht="18.75" hidden="1" x14ac:dyDescent="0.25">
      <c r="A1424">
        <v>2021</v>
      </c>
      <c r="B1424">
        <v>3</v>
      </c>
      <c r="C1424" s="289">
        <v>44284</v>
      </c>
      <c r="D1424">
        <v>18</v>
      </c>
      <c r="E1424">
        <v>50</v>
      </c>
      <c r="F1424">
        <v>7</v>
      </c>
      <c r="G1424" t="s">
        <v>278</v>
      </c>
      <c r="H1424" t="s">
        <v>279</v>
      </c>
      <c r="I1424" t="s">
        <v>165</v>
      </c>
      <c r="J1424">
        <v>2</v>
      </c>
      <c r="K1424">
        <v>3</v>
      </c>
      <c r="L1424">
        <v>54</v>
      </c>
      <c r="M1424">
        <v>51.57</v>
      </c>
      <c r="N1424">
        <v>56.43</v>
      </c>
      <c r="V1424">
        <v>64</v>
      </c>
      <c r="W1424">
        <v>54</v>
      </c>
      <c r="X1424">
        <v>55</v>
      </c>
      <c r="Y1424">
        <v>53</v>
      </c>
      <c r="Z1424">
        <v>54</v>
      </c>
      <c r="AA1424">
        <v>108</v>
      </c>
      <c r="AB1424">
        <v>103</v>
      </c>
      <c r="AJ1424">
        <v>56</v>
      </c>
      <c r="AK1424">
        <v>101</v>
      </c>
      <c r="AL1424">
        <v>107</v>
      </c>
      <c r="AM1424">
        <v>68</v>
      </c>
      <c r="AN1424">
        <v>106</v>
      </c>
      <c r="AO1424">
        <v>6</v>
      </c>
      <c r="AP1424">
        <v>4</v>
      </c>
      <c r="AQ1424">
        <v>7</v>
      </c>
      <c r="AX1424">
        <v>17</v>
      </c>
      <c r="AY1424">
        <v>353</v>
      </c>
      <c r="AZ1424">
        <v>1.4999999999999999E-2</v>
      </c>
      <c r="BA1424">
        <v>4.8000000000000001E-2</v>
      </c>
      <c r="BC1424">
        <v>0.3</v>
      </c>
      <c r="BD1424">
        <v>6.5</v>
      </c>
      <c r="BE1424">
        <v>1</v>
      </c>
      <c r="BF1424">
        <v>19.8</v>
      </c>
      <c r="BG1424" t="s">
        <v>153</v>
      </c>
      <c r="BH1424" t="s">
        <v>154</v>
      </c>
      <c r="BI1424" t="s">
        <v>280</v>
      </c>
      <c r="BJ1424" t="s">
        <v>167</v>
      </c>
      <c r="BK1424">
        <v>13</v>
      </c>
    </row>
    <row r="1425" spans="1:63" ht="18.75" hidden="1" x14ac:dyDescent="0.25">
      <c r="A1425">
        <v>2021</v>
      </c>
      <c r="B1425">
        <v>3</v>
      </c>
      <c r="C1425" s="289">
        <v>44284</v>
      </c>
      <c r="D1425">
        <v>376</v>
      </c>
      <c r="E1425">
        <v>438</v>
      </c>
      <c r="F1425">
        <v>7</v>
      </c>
      <c r="G1425" t="s">
        <v>151</v>
      </c>
      <c r="H1425" t="s">
        <v>152</v>
      </c>
      <c r="I1425" t="s">
        <v>144</v>
      </c>
      <c r="J1425">
        <v>3</v>
      </c>
      <c r="K1425">
        <v>2</v>
      </c>
      <c r="L1425">
        <v>336</v>
      </c>
      <c r="M1425">
        <v>316.17599999999999</v>
      </c>
      <c r="N1425">
        <v>359.85599999999999</v>
      </c>
      <c r="O1425">
        <v>354</v>
      </c>
      <c r="P1425">
        <v>360</v>
      </c>
      <c r="T1425">
        <v>123</v>
      </c>
      <c r="AJ1425">
        <v>357.1</v>
      </c>
      <c r="AK1425">
        <v>67</v>
      </c>
      <c r="AL1425">
        <v>161</v>
      </c>
      <c r="AM1425">
        <v>88</v>
      </c>
      <c r="AN1425">
        <v>123</v>
      </c>
      <c r="AO1425">
        <v>2</v>
      </c>
      <c r="AP1425">
        <v>1</v>
      </c>
      <c r="AQ1425">
        <v>3</v>
      </c>
      <c r="AX1425">
        <v>5</v>
      </c>
      <c r="AY1425">
        <v>917</v>
      </c>
      <c r="AZ1425">
        <v>1.4999999999999999E-2</v>
      </c>
      <c r="BA1425">
        <v>5.0000000000000001E-3</v>
      </c>
      <c r="BB1425">
        <v>1</v>
      </c>
      <c r="BC1425">
        <v>0</v>
      </c>
      <c r="BD1425">
        <v>2.7</v>
      </c>
      <c r="BE1425">
        <v>1.8</v>
      </c>
      <c r="BF1425">
        <v>327.5</v>
      </c>
      <c r="BG1425" t="s">
        <v>153</v>
      </c>
      <c r="BH1425" t="s">
        <v>154</v>
      </c>
      <c r="BI1425" t="s">
        <v>155</v>
      </c>
      <c r="BJ1425" t="s">
        <v>156</v>
      </c>
      <c r="BK1425">
        <v>13</v>
      </c>
    </row>
    <row r="1426" spans="1:63" ht="18.75" hidden="1" x14ac:dyDescent="0.25">
      <c r="A1426">
        <v>2021</v>
      </c>
      <c r="B1426">
        <v>3</v>
      </c>
      <c r="C1426" s="289">
        <v>44284</v>
      </c>
      <c r="D1426">
        <v>382</v>
      </c>
      <c r="E1426">
        <v>449</v>
      </c>
      <c r="F1426">
        <v>8</v>
      </c>
      <c r="G1426" t="s">
        <v>272</v>
      </c>
      <c r="H1426" t="s">
        <v>273</v>
      </c>
      <c r="I1426" t="s">
        <v>144</v>
      </c>
      <c r="J1426">
        <v>3</v>
      </c>
      <c r="K1426">
        <v>1</v>
      </c>
      <c r="L1426">
        <v>46</v>
      </c>
      <c r="M1426">
        <v>40.985999999999997</v>
      </c>
      <c r="N1426">
        <v>50.048000000000002</v>
      </c>
      <c r="O1426">
        <v>44</v>
      </c>
      <c r="P1426">
        <v>48</v>
      </c>
      <c r="Q1426">
        <v>45</v>
      </c>
      <c r="R1426">
        <v>43</v>
      </c>
      <c r="T1426">
        <v>90</v>
      </c>
      <c r="U1426">
        <v>85</v>
      </c>
      <c r="V1426">
        <v>41</v>
      </c>
      <c r="W1426">
        <v>43</v>
      </c>
      <c r="X1426">
        <v>45</v>
      </c>
      <c r="Y1426">
        <v>44</v>
      </c>
      <c r="Z1426">
        <v>45</v>
      </c>
      <c r="AA1426">
        <v>86</v>
      </c>
      <c r="AB1426">
        <v>85</v>
      </c>
      <c r="AJ1426">
        <v>44.2</v>
      </c>
      <c r="AK1426">
        <v>108</v>
      </c>
      <c r="AL1426">
        <v>100</v>
      </c>
      <c r="AM1426">
        <v>125</v>
      </c>
      <c r="AN1426">
        <v>87</v>
      </c>
      <c r="AO1426">
        <v>11</v>
      </c>
      <c r="AP1426">
        <v>4</v>
      </c>
      <c r="AQ1426">
        <v>4</v>
      </c>
      <c r="AX1426">
        <v>19</v>
      </c>
      <c r="AY1426">
        <v>3889</v>
      </c>
      <c r="AZ1426">
        <v>1.4999999999999999E-2</v>
      </c>
      <c r="BA1426">
        <v>5.0000000000000001E-3</v>
      </c>
      <c r="BB1426">
        <v>1</v>
      </c>
      <c r="BC1426">
        <v>0.4</v>
      </c>
      <c r="BD1426">
        <v>84.5</v>
      </c>
      <c r="BE1426">
        <v>0.8</v>
      </c>
      <c r="BF1426">
        <v>171.9</v>
      </c>
      <c r="BG1426" t="s">
        <v>153</v>
      </c>
      <c r="BH1426" t="s">
        <v>154</v>
      </c>
      <c r="BI1426" t="s">
        <v>274</v>
      </c>
      <c r="BJ1426" t="s">
        <v>156</v>
      </c>
      <c r="BK1426">
        <v>13</v>
      </c>
    </row>
    <row r="1427" spans="1:63" ht="18.75" hidden="1" x14ac:dyDescent="0.25">
      <c r="A1427">
        <v>2021</v>
      </c>
      <c r="B1427">
        <v>3</v>
      </c>
      <c r="C1427" s="289">
        <v>44284</v>
      </c>
      <c r="D1427">
        <v>259</v>
      </c>
      <c r="E1427">
        <v>183</v>
      </c>
      <c r="F1427">
        <v>25</v>
      </c>
      <c r="G1427" t="s">
        <v>393</v>
      </c>
      <c r="H1427" t="s">
        <v>394</v>
      </c>
      <c r="I1427" t="s">
        <v>360</v>
      </c>
      <c r="J1427">
        <v>12</v>
      </c>
      <c r="K1427">
        <v>1</v>
      </c>
      <c r="L1427">
        <v>3</v>
      </c>
      <c r="M1427">
        <v>2.79</v>
      </c>
      <c r="N1427">
        <v>3.21</v>
      </c>
      <c r="O1427">
        <v>3</v>
      </c>
      <c r="P1427">
        <v>3</v>
      </c>
      <c r="Q1427">
        <v>3</v>
      </c>
      <c r="R1427">
        <v>3</v>
      </c>
      <c r="T1427">
        <v>106</v>
      </c>
      <c r="U1427">
        <v>106</v>
      </c>
      <c r="V1427">
        <v>2</v>
      </c>
      <c r="W1427">
        <v>3</v>
      </c>
      <c r="X1427">
        <v>3</v>
      </c>
      <c r="Y1427">
        <v>3</v>
      </c>
      <c r="Z1427">
        <v>3</v>
      </c>
      <c r="AA1427">
        <v>106</v>
      </c>
      <c r="AB1427">
        <v>104</v>
      </c>
      <c r="AJ1427">
        <v>2.8</v>
      </c>
      <c r="AK1427">
        <v>508</v>
      </c>
      <c r="AL1427">
        <v>85</v>
      </c>
      <c r="AM1427">
        <v>409</v>
      </c>
      <c r="AN1427">
        <v>106</v>
      </c>
      <c r="AO1427">
        <v>18</v>
      </c>
      <c r="AP1427">
        <v>12</v>
      </c>
      <c r="AQ1427">
        <v>14</v>
      </c>
      <c r="AX1427">
        <v>44</v>
      </c>
      <c r="AY1427">
        <v>6044</v>
      </c>
      <c r="AZ1427">
        <v>0.02</v>
      </c>
      <c r="BA1427">
        <v>7.0000000000000001E-3</v>
      </c>
      <c r="BB1427">
        <v>1</v>
      </c>
      <c r="BC1427">
        <v>14.7</v>
      </c>
      <c r="BD1427">
        <v>2014.7</v>
      </c>
      <c r="BE1427">
        <v>0.1</v>
      </c>
      <c r="BF1427">
        <v>16.899999999999999</v>
      </c>
      <c r="BG1427" t="s">
        <v>229</v>
      </c>
      <c r="BH1427" t="s">
        <v>229</v>
      </c>
      <c r="BK1427">
        <v>13</v>
      </c>
    </row>
    <row r="1428" spans="1:63" ht="18.75" x14ac:dyDescent="0.25">
      <c r="A1428">
        <v>2021</v>
      </c>
      <c r="B1428">
        <v>3</v>
      </c>
      <c r="C1428" s="289">
        <v>44284</v>
      </c>
      <c r="D1428">
        <v>159</v>
      </c>
      <c r="E1428">
        <v>299</v>
      </c>
      <c r="F1428">
        <v>28</v>
      </c>
      <c r="G1428" t="s">
        <v>181</v>
      </c>
      <c r="H1428" t="s">
        <v>182</v>
      </c>
      <c r="I1428" t="s">
        <v>183</v>
      </c>
      <c r="J1428">
        <v>3</v>
      </c>
      <c r="K1428">
        <v>2</v>
      </c>
      <c r="L1428">
        <v>115</v>
      </c>
      <c r="M1428">
        <v>106.95</v>
      </c>
      <c r="N1428">
        <v>123.05</v>
      </c>
      <c r="O1428">
        <v>110</v>
      </c>
      <c r="P1428">
        <v>123</v>
      </c>
      <c r="Q1428">
        <v>120</v>
      </c>
      <c r="R1428">
        <v>113</v>
      </c>
      <c r="T1428">
        <v>119</v>
      </c>
      <c r="U1428">
        <v>115</v>
      </c>
      <c r="AJ1428">
        <v>116.4</v>
      </c>
      <c r="AK1428">
        <v>70</v>
      </c>
      <c r="AL1428">
        <v>154</v>
      </c>
      <c r="AM1428">
        <v>92</v>
      </c>
      <c r="AN1428">
        <v>117</v>
      </c>
      <c r="AO1428">
        <v>4</v>
      </c>
      <c r="AQ1428">
        <v>3</v>
      </c>
      <c r="AX1428">
        <v>7</v>
      </c>
      <c r="AY1428">
        <v>1159</v>
      </c>
      <c r="AZ1428">
        <v>0.02</v>
      </c>
      <c r="BA1428">
        <v>6.0000000000000001E-3</v>
      </c>
      <c r="BB1428">
        <v>1</v>
      </c>
      <c r="BC1428">
        <v>0.1</v>
      </c>
      <c r="BD1428">
        <v>10.1</v>
      </c>
      <c r="BE1428">
        <v>0.8</v>
      </c>
      <c r="BF1428">
        <v>134.9</v>
      </c>
      <c r="BG1428" t="s">
        <v>148</v>
      </c>
      <c r="BH1428" t="s">
        <v>184</v>
      </c>
      <c r="BK1428">
        <v>13</v>
      </c>
    </row>
    <row r="1429" spans="1:63" ht="18.75" x14ac:dyDescent="0.25">
      <c r="A1429">
        <v>2021</v>
      </c>
      <c r="B1429">
        <v>3</v>
      </c>
      <c r="C1429" s="289">
        <v>44284</v>
      </c>
      <c r="D1429">
        <v>53</v>
      </c>
      <c r="E1429">
        <v>131</v>
      </c>
      <c r="F1429">
        <v>30</v>
      </c>
      <c r="G1429" t="s">
        <v>185</v>
      </c>
      <c r="H1429" t="s">
        <v>186</v>
      </c>
      <c r="I1429" t="s">
        <v>159</v>
      </c>
      <c r="J1429">
        <v>25</v>
      </c>
      <c r="K1429">
        <v>1</v>
      </c>
      <c r="L1429">
        <v>10</v>
      </c>
      <c r="M1429">
        <v>9.3000000000000007</v>
      </c>
      <c r="N1429">
        <v>10.7</v>
      </c>
      <c r="O1429">
        <v>9</v>
      </c>
      <c r="T1429">
        <v>90</v>
      </c>
      <c r="AJ1429">
        <v>8.6999999999999993</v>
      </c>
      <c r="AK1429">
        <v>772</v>
      </c>
      <c r="AL1429">
        <v>117</v>
      </c>
      <c r="AM1429">
        <v>1000</v>
      </c>
      <c r="AN1429">
        <v>90</v>
      </c>
      <c r="AO1429">
        <v>2</v>
      </c>
      <c r="AQ1429">
        <v>6</v>
      </c>
      <c r="AX1429">
        <v>8</v>
      </c>
      <c r="AY1429">
        <v>1408</v>
      </c>
      <c r="AZ1429">
        <v>0.02</v>
      </c>
      <c r="BA1429">
        <v>6.0000000000000001E-3</v>
      </c>
      <c r="BB1429">
        <v>1</v>
      </c>
      <c r="BC1429">
        <v>0.8</v>
      </c>
      <c r="BD1429">
        <v>140.80000000000001</v>
      </c>
      <c r="BE1429">
        <v>0.1</v>
      </c>
      <c r="BF1429">
        <v>12.2</v>
      </c>
      <c r="BG1429" t="s">
        <v>148</v>
      </c>
      <c r="BH1429" t="s">
        <v>187</v>
      </c>
      <c r="BI1429" t="s">
        <v>188</v>
      </c>
      <c r="BK1429">
        <v>13</v>
      </c>
    </row>
    <row r="1430" spans="1:63" ht="18.75" hidden="1" x14ac:dyDescent="0.25">
      <c r="A1430">
        <v>2021</v>
      </c>
      <c r="B1430">
        <v>3</v>
      </c>
      <c r="C1430" s="289">
        <v>44284</v>
      </c>
      <c r="D1430">
        <v>133</v>
      </c>
      <c r="E1430">
        <v>269</v>
      </c>
      <c r="F1430">
        <v>34</v>
      </c>
      <c r="G1430" t="s">
        <v>442</v>
      </c>
      <c r="H1430" t="s">
        <v>443</v>
      </c>
      <c r="I1430" t="s">
        <v>444</v>
      </c>
      <c r="J1430">
        <v>1</v>
      </c>
      <c r="K1430">
        <v>2</v>
      </c>
      <c r="L1430">
        <v>1570</v>
      </c>
      <c r="M1430">
        <v>1460.1</v>
      </c>
      <c r="N1430">
        <v>1679.9</v>
      </c>
      <c r="O1430">
        <v>1548</v>
      </c>
      <c r="P1430">
        <v>1700</v>
      </c>
      <c r="Q1430">
        <v>1596</v>
      </c>
      <c r="R1430">
        <v>1610</v>
      </c>
      <c r="T1430">
        <v>209</v>
      </c>
      <c r="U1430">
        <v>218</v>
      </c>
      <c r="V1430">
        <v>1885</v>
      </c>
      <c r="W1430">
        <v>1641</v>
      </c>
      <c r="X1430">
        <v>1588</v>
      </c>
      <c r="Y1430">
        <v>1620</v>
      </c>
      <c r="Z1430">
        <v>1608</v>
      </c>
      <c r="AA1430">
        <v>215</v>
      </c>
      <c r="AB1430">
        <v>215</v>
      </c>
      <c r="AJ1430">
        <v>1644</v>
      </c>
      <c r="AK1430">
        <v>14</v>
      </c>
      <c r="AL1430">
        <v>257</v>
      </c>
      <c r="AM1430">
        <v>17</v>
      </c>
      <c r="AN1430">
        <v>214</v>
      </c>
      <c r="AO1430">
        <v>5</v>
      </c>
      <c r="AP1430">
        <v>1</v>
      </c>
      <c r="AQ1430">
        <v>3</v>
      </c>
      <c r="AX1430">
        <v>8</v>
      </c>
      <c r="AY1430">
        <v>278</v>
      </c>
      <c r="AZ1430">
        <v>0.02</v>
      </c>
      <c r="BA1430">
        <v>2.9000000000000001E-2</v>
      </c>
      <c r="BC1430">
        <v>0</v>
      </c>
      <c r="BD1430">
        <v>0.2</v>
      </c>
      <c r="BE1430">
        <v>13.2</v>
      </c>
      <c r="BF1430">
        <v>457</v>
      </c>
      <c r="BG1430" t="s">
        <v>145</v>
      </c>
      <c r="BH1430" t="s">
        <v>145</v>
      </c>
      <c r="BK1430">
        <v>13</v>
      </c>
    </row>
    <row r="1431" spans="1:63" ht="18.75" x14ac:dyDescent="0.25">
      <c r="A1431">
        <v>2021</v>
      </c>
      <c r="B1431">
        <v>3</v>
      </c>
      <c r="C1431" s="289">
        <v>44284</v>
      </c>
      <c r="D1431">
        <v>4</v>
      </c>
      <c r="E1431">
        <v>11</v>
      </c>
      <c r="F1431">
        <v>48</v>
      </c>
      <c r="G1431" t="s">
        <v>193</v>
      </c>
      <c r="H1431" t="s">
        <v>194</v>
      </c>
      <c r="I1431" t="s">
        <v>191</v>
      </c>
      <c r="J1431">
        <v>2</v>
      </c>
      <c r="K1431">
        <v>2</v>
      </c>
      <c r="L1431">
        <v>212</v>
      </c>
      <c r="M1431">
        <v>197.16</v>
      </c>
      <c r="N1431">
        <v>226.84</v>
      </c>
      <c r="O1431">
        <v>234</v>
      </c>
      <c r="P1431">
        <v>235</v>
      </c>
      <c r="Q1431">
        <v>226</v>
      </c>
      <c r="R1431">
        <v>211</v>
      </c>
      <c r="T1431">
        <v>126</v>
      </c>
      <c r="U1431">
        <v>135</v>
      </c>
      <c r="AJ1431">
        <v>226.5</v>
      </c>
      <c r="AK1431">
        <v>37</v>
      </c>
      <c r="AL1431">
        <v>195</v>
      </c>
      <c r="AM1431">
        <v>55</v>
      </c>
      <c r="AN1431">
        <v>131</v>
      </c>
      <c r="AO1431">
        <v>6</v>
      </c>
      <c r="AQ1431">
        <v>3</v>
      </c>
      <c r="AX1431">
        <v>9</v>
      </c>
      <c r="AY1431">
        <v>593</v>
      </c>
      <c r="AZ1431">
        <v>0.02</v>
      </c>
      <c r="BA1431">
        <v>1.4999999999999999E-2</v>
      </c>
      <c r="BB1431">
        <v>1</v>
      </c>
      <c r="BC1431">
        <v>0</v>
      </c>
      <c r="BD1431">
        <v>2.8</v>
      </c>
      <c r="BE1431">
        <v>2</v>
      </c>
      <c r="BF1431">
        <v>134.30000000000001</v>
      </c>
      <c r="BG1431" t="s">
        <v>148</v>
      </c>
      <c r="BH1431" t="s">
        <v>187</v>
      </c>
      <c r="BI1431" t="s">
        <v>195</v>
      </c>
      <c r="BK1431">
        <v>13</v>
      </c>
    </row>
    <row r="1432" spans="1:63" ht="18.75" x14ac:dyDescent="0.25">
      <c r="A1432">
        <v>2021</v>
      </c>
      <c r="B1432">
        <v>3</v>
      </c>
      <c r="C1432" s="289">
        <v>44284</v>
      </c>
      <c r="D1432">
        <v>4</v>
      </c>
      <c r="E1432">
        <v>12</v>
      </c>
      <c r="F1432">
        <v>48</v>
      </c>
      <c r="G1432" t="s">
        <v>196</v>
      </c>
      <c r="H1432" t="s">
        <v>197</v>
      </c>
      <c r="I1432" t="s">
        <v>191</v>
      </c>
      <c r="J1432">
        <v>2</v>
      </c>
      <c r="K1432">
        <v>2</v>
      </c>
      <c r="L1432">
        <v>212</v>
      </c>
      <c r="M1432">
        <v>197.16</v>
      </c>
      <c r="N1432">
        <v>226.84</v>
      </c>
      <c r="O1432">
        <v>234</v>
      </c>
      <c r="P1432">
        <v>235</v>
      </c>
      <c r="Q1432">
        <v>226</v>
      </c>
      <c r="R1432">
        <v>211</v>
      </c>
      <c r="T1432">
        <v>126</v>
      </c>
      <c r="U1432">
        <v>135</v>
      </c>
      <c r="AJ1432">
        <v>226.5</v>
      </c>
      <c r="AK1432">
        <v>37</v>
      </c>
      <c r="AL1432">
        <v>195</v>
      </c>
      <c r="AM1432">
        <v>55</v>
      </c>
      <c r="AN1432">
        <v>131</v>
      </c>
      <c r="AO1432">
        <v>5</v>
      </c>
      <c r="AQ1432">
        <v>4</v>
      </c>
      <c r="AX1432">
        <v>9</v>
      </c>
      <c r="AY1432">
        <v>593</v>
      </c>
      <c r="AZ1432">
        <v>0.02</v>
      </c>
      <c r="BA1432">
        <v>1.4999999999999999E-2</v>
      </c>
      <c r="BB1432">
        <v>1</v>
      </c>
      <c r="BC1432">
        <v>0</v>
      </c>
      <c r="BD1432">
        <v>2.8</v>
      </c>
      <c r="BE1432">
        <v>2</v>
      </c>
      <c r="BF1432">
        <v>134.30000000000001</v>
      </c>
      <c r="BG1432" t="s">
        <v>148</v>
      </c>
      <c r="BH1432" t="s">
        <v>187</v>
      </c>
      <c r="BI1432" t="s">
        <v>198</v>
      </c>
      <c r="BK1432">
        <v>13</v>
      </c>
    </row>
    <row r="1433" spans="1:63" ht="18.75" x14ac:dyDescent="0.25">
      <c r="A1433">
        <v>2021</v>
      </c>
      <c r="B1433">
        <v>3</v>
      </c>
      <c r="C1433" s="289">
        <v>44284</v>
      </c>
      <c r="D1433">
        <v>334</v>
      </c>
      <c r="E1433">
        <v>254</v>
      </c>
      <c r="F1433">
        <v>49</v>
      </c>
      <c r="G1433" t="s">
        <v>189</v>
      </c>
      <c r="H1433" t="s">
        <v>190</v>
      </c>
      <c r="I1433" t="s">
        <v>191</v>
      </c>
      <c r="J1433">
        <v>4</v>
      </c>
      <c r="K1433">
        <v>2</v>
      </c>
      <c r="L1433">
        <v>203</v>
      </c>
      <c r="M1433">
        <v>188.79</v>
      </c>
      <c r="N1433">
        <v>217.21</v>
      </c>
      <c r="O1433">
        <v>213</v>
      </c>
      <c r="P1433">
        <v>239</v>
      </c>
      <c r="Q1433">
        <v>217</v>
      </c>
      <c r="R1433">
        <v>209</v>
      </c>
      <c r="T1433">
        <v>143</v>
      </c>
      <c r="U1433">
        <v>135</v>
      </c>
      <c r="V1433">
        <v>212</v>
      </c>
      <c r="W1433">
        <v>209</v>
      </c>
      <c r="X1433">
        <v>202</v>
      </c>
      <c r="Y1433">
        <v>198</v>
      </c>
      <c r="Z1433">
        <v>204</v>
      </c>
      <c r="AA1433">
        <v>138</v>
      </c>
      <c r="AB1433">
        <v>135</v>
      </c>
      <c r="AJ1433">
        <v>211.4</v>
      </c>
      <c r="AK1433">
        <v>88</v>
      </c>
      <c r="AL1433">
        <v>164</v>
      </c>
      <c r="AM1433">
        <v>105</v>
      </c>
      <c r="AN1433">
        <v>138</v>
      </c>
      <c r="AO1433">
        <v>8</v>
      </c>
      <c r="AP1433">
        <v>3</v>
      </c>
      <c r="AQ1433">
        <v>11</v>
      </c>
      <c r="AX1433">
        <v>22</v>
      </c>
      <c r="AY1433">
        <v>1582</v>
      </c>
      <c r="AZ1433">
        <v>0.02</v>
      </c>
      <c r="BA1433">
        <v>1.4E-2</v>
      </c>
      <c r="BB1433">
        <v>1</v>
      </c>
      <c r="BC1433">
        <v>0.1</v>
      </c>
      <c r="BD1433">
        <v>7.8</v>
      </c>
      <c r="BE1433">
        <v>4.7</v>
      </c>
      <c r="BF1433">
        <v>334.4</v>
      </c>
      <c r="BG1433" t="s">
        <v>148</v>
      </c>
      <c r="BH1433" t="s">
        <v>184</v>
      </c>
      <c r="BI1433" t="s">
        <v>192</v>
      </c>
      <c r="BK1433">
        <v>13</v>
      </c>
    </row>
    <row r="1434" spans="1:63" ht="18.75" hidden="1" x14ac:dyDescent="0.25">
      <c r="A1434">
        <v>2021</v>
      </c>
      <c r="B1434">
        <v>3</v>
      </c>
      <c r="C1434" s="289">
        <v>44285</v>
      </c>
      <c r="D1434">
        <v>383</v>
      </c>
      <c r="E1434">
        <v>550</v>
      </c>
      <c r="F1434">
        <v>2</v>
      </c>
      <c r="G1434" t="s">
        <v>365</v>
      </c>
      <c r="H1434" t="s">
        <v>366</v>
      </c>
      <c r="I1434" t="s">
        <v>144</v>
      </c>
      <c r="J1434">
        <v>3</v>
      </c>
      <c r="K1434">
        <v>1</v>
      </c>
      <c r="L1434">
        <v>35</v>
      </c>
      <c r="M1434">
        <v>32.024999999999999</v>
      </c>
      <c r="N1434">
        <v>38.045000000000002</v>
      </c>
      <c r="O1434">
        <v>32</v>
      </c>
      <c r="P1434">
        <v>38</v>
      </c>
      <c r="Q1434">
        <v>35</v>
      </c>
      <c r="R1434">
        <v>36</v>
      </c>
      <c r="S1434">
        <v>38</v>
      </c>
      <c r="T1434">
        <v>95</v>
      </c>
      <c r="U1434">
        <v>90</v>
      </c>
      <c r="V1434">
        <v>35</v>
      </c>
      <c r="AA1434">
        <v>91</v>
      </c>
      <c r="AJ1434">
        <v>35.700000000000003</v>
      </c>
      <c r="AK1434">
        <v>108</v>
      </c>
      <c r="AL1434">
        <v>100</v>
      </c>
      <c r="AM1434">
        <v>117</v>
      </c>
      <c r="AN1434">
        <v>92</v>
      </c>
      <c r="AO1434">
        <v>10</v>
      </c>
      <c r="AQ1434">
        <v>5</v>
      </c>
      <c r="AX1434">
        <v>15</v>
      </c>
      <c r="AY1434">
        <v>2295</v>
      </c>
      <c r="AZ1434">
        <v>1.4999999999999999E-2</v>
      </c>
      <c r="BA1434">
        <v>7.0000000000000001E-3</v>
      </c>
      <c r="BB1434">
        <v>1</v>
      </c>
      <c r="BC1434">
        <v>0.4</v>
      </c>
      <c r="BD1434">
        <v>65.599999999999994</v>
      </c>
      <c r="BE1434">
        <v>0.5</v>
      </c>
      <c r="BF1434">
        <v>81.900000000000006</v>
      </c>
      <c r="BG1434" t="s">
        <v>153</v>
      </c>
      <c r="BH1434" t="s">
        <v>154</v>
      </c>
      <c r="BI1434" t="s">
        <v>367</v>
      </c>
      <c r="BJ1434" t="s">
        <v>156</v>
      </c>
      <c r="BK1434">
        <v>13</v>
      </c>
    </row>
    <row r="1435" spans="1:63" ht="18.75" hidden="1" x14ac:dyDescent="0.25">
      <c r="A1435">
        <v>2021</v>
      </c>
      <c r="B1435">
        <v>3</v>
      </c>
      <c r="C1435" s="289">
        <v>44285</v>
      </c>
      <c r="D1435">
        <v>224</v>
      </c>
      <c r="E1435">
        <v>152</v>
      </c>
      <c r="F1435">
        <v>3</v>
      </c>
      <c r="G1435" t="s">
        <v>368</v>
      </c>
      <c r="H1435" t="s">
        <v>369</v>
      </c>
      <c r="I1435" t="s">
        <v>144</v>
      </c>
      <c r="J1435">
        <v>4</v>
      </c>
      <c r="K1435">
        <v>2</v>
      </c>
      <c r="L1435">
        <v>155</v>
      </c>
      <c r="M1435">
        <v>144.15</v>
      </c>
      <c r="N1435">
        <v>165.85</v>
      </c>
      <c r="O1435">
        <v>176</v>
      </c>
      <c r="P1435">
        <v>164</v>
      </c>
      <c r="Q1435">
        <v>166</v>
      </c>
      <c r="R1435">
        <v>153</v>
      </c>
      <c r="S1435">
        <v>166</v>
      </c>
      <c r="T1435">
        <v>105</v>
      </c>
      <c r="U1435">
        <v>100</v>
      </c>
      <c r="V1435">
        <v>162</v>
      </c>
      <c r="W1435">
        <v>153</v>
      </c>
      <c r="X1435">
        <v>146</v>
      </c>
      <c r="Z1435">
        <v>148</v>
      </c>
      <c r="AA1435">
        <v>101</v>
      </c>
      <c r="AB1435">
        <v>101</v>
      </c>
      <c r="AJ1435">
        <v>159.30000000000001</v>
      </c>
      <c r="AK1435">
        <v>142</v>
      </c>
      <c r="AL1435">
        <v>101</v>
      </c>
      <c r="AM1435">
        <v>142</v>
      </c>
      <c r="AN1435">
        <v>102</v>
      </c>
      <c r="AO1435">
        <v>9</v>
      </c>
      <c r="AQ1435">
        <v>5</v>
      </c>
      <c r="AX1435">
        <v>13</v>
      </c>
      <c r="AY1435">
        <v>2998</v>
      </c>
      <c r="AZ1435">
        <v>1.4999999999999999E-2</v>
      </c>
      <c r="BA1435">
        <v>4.0000000000000001E-3</v>
      </c>
      <c r="BB1435">
        <v>1</v>
      </c>
      <c r="BC1435">
        <v>0.1</v>
      </c>
      <c r="BD1435">
        <v>19.3</v>
      </c>
      <c r="BE1435">
        <v>2.1</v>
      </c>
      <c r="BF1435">
        <v>477.6</v>
      </c>
      <c r="BG1435" t="s">
        <v>370</v>
      </c>
      <c r="BH1435" t="s">
        <v>371</v>
      </c>
      <c r="BK1435">
        <v>13</v>
      </c>
    </row>
    <row r="1436" spans="1:63" ht="18.75" hidden="1" x14ac:dyDescent="0.25">
      <c r="A1436">
        <v>2021</v>
      </c>
      <c r="B1436">
        <v>3</v>
      </c>
      <c r="C1436" s="289">
        <v>44285</v>
      </c>
      <c r="D1436">
        <v>375</v>
      </c>
      <c r="E1436">
        <v>437</v>
      </c>
      <c r="F1436">
        <v>4</v>
      </c>
      <c r="G1436" t="s">
        <v>349</v>
      </c>
      <c r="H1436" t="s">
        <v>350</v>
      </c>
      <c r="I1436" t="s">
        <v>144</v>
      </c>
      <c r="J1436">
        <v>4</v>
      </c>
      <c r="K1436">
        <v>2</v>
      </c>
      <c r="L1436">
        <v>168</v>
      </c>
      <c r="M1436">
        <v>158.08799999999999</v>
      </c>
      <c r="N1436">
        <v>179.928</v>
      </c>
      <c r="Q1436">
        <v>203</v>
      </c>
      <c r="R1436">
        <v>181</v>
      </c>
      <c r="S1436">
        <v>174</v>
      </c>
      <c r="U1436">
        <v>103</v>
      </c>
      <c r="V1436">
        <v>170</v>
      </c>
      <c r="W1436">
        <v>175</v>
      </c>
      <c r="X1436">
        <v>175</v>
      </c>
      <c r="Z1436">
        <v>179</v>
      </c>
      <c r="AA1436">
        <v>103</v>
      </c>
      <c r="AB1436">
        <v>102</v>
      </c>
      <c r="AJ1436">
        <v>179.6</v>
      </c>
      <c r="AK1436">
        <v>120</v>
      </c>
      <c r="AL1436">
        <v>120</v>
      </c>
      <c r="AM1436">
        <v>140</v>
      </c>
      <c r="AN1436">
        <v>103</v>
      </c>
      <c r="AO1436">
        <v>10</v>
      </c>
      <c r="AQ1436">
        <v>6</v>
      </c>
      <c r="AS1436">
        <v>2</v>
      </c>
      <c r="AX1436">
        <v>18</v>
      </c>
      <c r="AY1436">
        <v>1218</v>
      </c>
      <c r="AZ1436">
        <v>1.4999999999999999E-2</v>
      </c>
      <c r="BA1436">
        <v>1.4999999999999999E-2</v>
      </c>
      <c r="BB1436">
        <v>1</v>
      </c>
      <c r="BC1436">
        <v>0.1</v>
      </c>
      <c r="BD1436">
        <v>7.3</v>
      </c>
      <c r="BE1436">
        <v>3.2</v>
      </c>
      <c r="BF1436">
        <v>218.8</v>
      </c>
      <c r="BG1436" t="s">
        <v>153</v>
      </c>
      <c r="BH1436" t="s">
        <v>154</v>
      </c>
      <c r="BI1436" t="s">
        <v>351</v>
      </c>
      <c r="BJ1436" t="s">
        <v>156</v>
      </c>
      <c r="BK1436">
        <v>13</v>
      </c>
    </row>
    <row r="1437" spans="1:63" ht="18.75" hidden="1" x14ac:dyDescent="0.25">
      <c r="A1437">
        <v>2021</v>
      </c>
      <c r="B1437">
        <v>3</v>
      </c>
      <c r="C1437" s="289">
        <v>44285</v>
      </c>
      <c r="D1437">
        <v>384</v>
      </c>
      <c r="E1437">
        <v>556</v>
      </c>
      <c r="F1437">
        <v>5</v>
      </c>
      <c r="G1437" t="s">
        <v>175</v>
      </c>
      <c r="H1437" t="s">
        <v>176</v>
      </c>
      <c r="I1437" t="s">
        <v>144</v>
      </c>
      <c r="J1437">
        <v>1</v>
      </c>
      <c r="K1437">
        <v>6</v>
      </c>
      <c r="L1437">
        <v>1066</v>
      </c>
      <c r="M1437">
        <v>1003.106</v>
      </c>
      <c r="N1437">
        <v>1141.6859999999999</v>
      </c>
      <c r="O1437">
        <v>1114</v>
      </c>
      <c r="P1437">
        <v>1128</v>
      </c>
      <c r="Q1437">
        <v>1105</v>
      </c>
      <c r="R1437">
        <v>1025</v>
      </c>
      <c r="S1437">
        <v>1048</v>
      </c>
      <c r="T1437">
        <v>163</v>
      </c>
      <c r="U1437">
        <v>165</v>
      </c>
      <c r="V1437">
        <v>1068</v>
      </c>
      <c r="W1437">
        <v>1007</v>
      </c>
      <c r="X1437">
        <v>1033</v>
      </c>
      <c r="Z1437">
        <v>1077</v>
      </c>
      <c r="AA1437">
        <v>165</v>
      </c>
      <c r="AB1437">
        <v>158</v>
      </c>
      <c r="AJ1437">
        <v>1067.2</v>
      </c>
      <c r="AK1437">
        <v>20</v>
      </c>
      <c r="AL1437">
        <v>180</v>
      </c>
      <c r="AM1437">
        <v>22</v>
      </c>
      <c r="AN1437">
        <v>163</v>
      </c>
      <c r="AO1437">
        <v>3</v>
      </c>
      <c r="AP1437">
        <v>2</v>
      </c>
      <c r="AQ1437">
        <v>5</v>
      </c>
      <c r="AS1437">
        <v>1</v>
      </c>
      <c r="AX1437">
        <v>11</v>
      </c>
      <c r="AY1437">
        <v>515</v>
      </c>
      <c r="AZ1437">
        <v>1.4999999999999999E-2</v>
      </c>
      <c r="BA1437">
        <v>2.1000000000000001E-2</v>
      </c>
      <c r="BC1437">
        <v>0</v>
      </c>
      <c r="BD1437">
        <v>0.5</v>
      </c>
      <c r="BE1437">
        <v>11.7</v>
      </c>
      <c r="BF1437">
        <v>549.6</v>
      </c>
      <c r="BG1437" t="s">
        <v>153</v>
      </c>
      <c r="BH1437" t="s">
        <v>154</v>
      </c>
      <c r="BI1437" t="s">
        <v>177</v>
      </c>
      <c r="BK1437">
        <v>13</v>
      </c>
    </row>
    <row r="1438" spans="1:63" ht="18.75" hidden="1" x14ac:dyDescent="0.25">
      <c r="A1438">
        <v>2021</v>
      </c>
      <c r="B1438">
        <v>3</v>
      </c>
      <c r="C1438" s="289">
        <v>44285</v>
      </c>
      <c r="D1438">
        <v>384</v>
      </c>
      <c r="E1438">
        <v>557</v>
      </c>
      <c r="F1438">
        <v>5</v>
      </c>
      <c r="G1438" t="s">
        <v>178</v>
      </c>
      <c r="H1438" t="s">
        <v>179</v>
      </c>
      <c r="I1438" t="s">
        <v>144</v>
      </c>
      <c r="J1438">
        <v>1</v>
      </c>
      <c r="K1438">
        <v>6</v>
      </c>
      <c r="L1438">
        <v>182</v>
      </c>
      <c r="M1438">
        <v>171.262</v>
      </c>
      <c r="N1438">
        <v>194.922</v>
      </c>
      <c r="O1438">
        <v>210</v>
      </c>
      <c r="P1438">
        <v>215</v>
      </c>
      <c r="Q1438">
        <v>193</v>
      </c>
      <c r="R1438">
        <v>187</v>
      </c>
      <c r="S1438">
        <v>191</v>
      </c>
      <c r="T1438">
        <v>163</v>
      </c>
      <c r="U1438">
        <v>165</v>
      </c>
      <c r="V1438">
        <v>193</v>
      </c>
      <c r="W1438">
        <v>188</v>
      </c>
      <c r="X1438">
        <v>188</v>
      </c>
      <c r="Z1438">
        <v>188</v>
      </c>
      <c r="AA1438">
        <v>165</v>
      </c>
      <c r="AB1438">
        <v>158</v>
      </c>
      <c r="AJ1438">
        <v>194.8</v>
      </c>
      <c r="AK1438">
        <v>20</v>
      </c>
      <c r="AL1438">
        <v>180</v>
      </c>
      <c r="AM1438">
        <v>22</v>
      </c>
      <c r="AN1438">
        <v>163</v>
      </c>
      <c r="AO1438">
        <v>2</v>
      </c>
      <c r="AP1438">
        <v>2</v>
      </c>
      <c r="AQ1438">
        <v>6</v>
      </c>
      <c r="AS1438">
        <v>1</v>
      </c>
      <c r="AX1438">
        <v>11</v>
      </c>
      <c r="AY1438">
        <v>515</v>
      </c>
      <c r="AZ1438">
        <v>1.4999999999999999E-2</v>
      </c>
      <c r="BA1438">
        <v>2.1000000000000001E-2</v>
      </c>
      <c r="BC1438">
        <v>0.1</v>
      </c>
      <c r="BD1438">
        <v>2.8</v>
      </c>
      <c r="BE1438">
        <v>2.1</v>
      </c>
      <c r="BF1438">
        <v>100.3</v>
      </c>
      <c r="BG1438" t="s">
        <v>153</v>
      </c>
      <c r="BH1438" t="s">
        <v>154</v>
      </c>
      <c r="BI1438" t="s">
        <v>177</v>
      </c>
      <c r="BJ1438" t="s">
        <v>180</v>
      </c>
      <c r="BK1438">
        <v>13</v>
      </c>
    </row>
    <row r="1439" spans="1:63" ht="18.75" hidden="1" x14ac:dyDescent="0.25">
      <c r="A1439">
        <v>2021</v>
      </c>
      <c r="B1439">
        <v>3</v>
      </c>
      <c r="C1439" s="289">
        <v>44285</v>
      </c>
      <c r="D1439">
        <v>423</v>
      </c>
      <c r="E1439">
        <v>669</v>
      </c>
      <c r="F1439">
        <v>6</v>
      </c>
      <c r="G1439" t="s">
        <v>412</v>
      </c>
      <c r="H1439" t="s">
        <v>413</v>
      </c>
      <c r="I1439" t="s">
        <v>144</v>
      </c>
      <c r="J1439">
        <v>2</v>
      </c>
      <c r="K1439">
        <v>2</v>
      </c>
      <c r="L1439">
        <v>954</v>
      </c>
      <c r="M1439">
        <v>897.71400000000006</v>
      </c>
      <c r="N1439">
        <v>1021.734</v>
      </c>
      <c r="O1439">
        <v>1000</v>
      </c>
      <c r="P1439">
        <v>996</v>
      </c>
      <c r="Q1439">
        <v>1003</v>
      </c>
      <c r="R1439">
        <v>975</v>
      </c>
      <c r="S1439">
        <v>966</v>
      </c>
      <c r="T1439">
        <v>196</v>
      </c>
      <c r="U1439">
        <v>201</v>
      </c>
      <c r="V1439">
        <v>1026</v>
      </c>
      <c r="X1439">
        <v>975</v>
      </c>
      <c r="Z1439">
        <v>935</v>
      </c>
      <c r="AA1439">
        <v>200</v>
      </c>
      <c r="AB1439">
        <v>210</v>
      </c>
      <c r="AJ1439">
        <v>984.5</v>
      </c>
      <c r="AK1439">
        <v>40</v>
      </c>
      <c r="AL1439">
        <v>180</v>
      </c>
      <c r="AM1439">
        <v>36</v>
      </c>
      <c r="AN1439">
        <v>202</v>
      </c>
      <c r="AO1439">
        <v>9</v>
      </c>
      <c r="AQ1439">
        <v>8</v>
      </c>
      <c r="AS1439">
        <v>2</v>
      </c>
      <c r="AX1439">
        <v>19</v>
      </c>
      <c r="AY1439">
        <v>547</v>
      </c>
      <c r="AZ1439">
        <v>1.4999999999999999E-2</v>
      </c>
      <c r="BA1439">
        <v>3.5000000000000003E-2</v>
      </c>
      <c r="BC1439">
        <v>0</v>
      </c>
      <c r="BD1439">
        <v>0.6</v>
      </c>
      <c r="BE1439">
        <v>18.7</v>
      </c>
      <c r="BF1439">
        <v>538.5</v>
      </c>
      <c r="BG1439" t="s">
        <v>153</v>
      </c>
      <c r="BH1439" t="s">
        <v>154</v>
      </c>
      <c r="BI1439" t="s">
        <v>414</v>
      </c>
      <c r="BJ1439" t="s">
        <v>156</v>
      </c>
      <c r="BK1439">
        <v>13</v>
      </c>
    </row>
    <row r="1440" spans="1:63" ht="18.75" hidden="1" x14ac:dyDescent="0.25">
      <c r="A1440">
        <v>2021</v>
      </c>
      <c r="B1440">
        <v>3</v>
      </c>
      <c r="C1440" s="289">
        <v>44285</v>
      </c>
      <c r="D1440">
        <v>18</v>
      </c>
      <c r="E1440">
        <v>49</v>
      </c>
      <c r="F1440">
        <v>7</v>
      </c>
      <c r="G1440" t="s">
        <v>275</v>
      </c>
      <c r="H1440" t="s">
        <v>276</v>
      </c>
      <c r="I1440" t="s">
        <v>165</v>
      </c>
      <c r="J1440">
        <v>2</v>
      </c>
      <c r="K1440">
        <v>3</v>
      </c>
      <c r="L1440">
        <v>100</v>
      </c>
      <c r="M1440">
        <v>95.5</v>
      </c>
      <c r="N1440">
        <v>104.5</v>
      </c>
      <c r="O1440">
        <v>112</v>
      </c>
      <c r="P1440">
        <v>117</v>
      </c>
      <c r="Q1440">
        <v>133</v>
      </c>
      <c r="R1440">
        <v>103</v>
      </c>
      <c r="S1440">
        <v>108</v>
      </c>
      <c r="T1440">
        <v>106</v>
      </c>
      <c r="U1440">
        <v>101</v>
      </c>
      <c r="AJ1440">
        <v>114.6</v>
      </c>
      <c r="AK1440">
        <v>101</v>
      </c>
      <c r="AL1440">
        <v>107</v>
      </c>
      <c r="AM1440">
        <v>70</v>
      </c>
      <c r="AN1440">
        <v>104</v>
      </c>
      <c r="AO1440">
        <v>9</v>
      </c>
      <c r="AQ1440">
        <v>4</v>
      </c>
      <c r="AX1440">
        <v>13</v>
      </c>
      <c r="AY1440">
        <v>1273</v>
      </c>
      <c r="AZ1440">
        <v>1.4999999999999999E-2</v>
      </c>
      <c r="BA1440">
        <v>0.01</v>
      </c>
      <c r="BB1440">
        <v>1</v>
      </c>
      <c r="BC1440">
        <v>0.1</v>
      </c>
      <c r="BD1440">
        <v>12.7</v>
      </c>
      <c r="BE1440">
        <v>1.5</v>
      </c>
      <c r="BF1440">
        <v>145.9</v>
      </c>
      <c r="BG1440" t="s">
        <v>153</v>
      </c>
      <c r="BH1440" t="s">
        <v>154</v>
      </c>
      <c r="BI1440" t="s">
        <v>277</v>
      </c>
      <c r="BJ1440" t="s">
        <v>167</v>
      </c>
      <c r="BK1440">
        <v>13</v>
      </c>
    </row>
    <row r="1441" spans="1:63" ht="18.75" hidden="1" x14ac:dyDescent="0.25">
      <c r="A1441">
        <v>2021</v>
      </c>
      <c r="B1441">
        <v>3</v>
      </c>
      <c r="C1441" s="289">
        <v>44285</v>
      </c>
      <c r="D1441">
        <v>18</v>
      </c>
      <c r="E1441">
        <v>50</v>
      </c>
      <c r="F1441">
        <v>7</v>
      </c>
      <c r="G1441" t="s">
        <v>278</v>
      </c>
      <c r="H1441" t="s">
        <v>279</v>
      </c>
      <c r="I1441" t="s">
        <v>165</v>
      </c>
      <c r="J1441">
        <v>2</v>
      </c>
      <c r="K1441">
        <v>3</v>
      </c>
      <c r="L1441">
        <v>54</v>
      </c>
      <c r="M1441">
        <v>51.57</v>
      </c>
      <c r="N1441">
        <v>56.43</v>
      </c>
      <c r="O1441">
        <v>61</v>
      </c>
      <c r="P1441">
        <v>72</v>
      </c>
      <c r="Q1441">
        <v>67</v>
      </c>
      <c r="R1441">
        <v>55</v>
      </c>
      <c r="S1441">
        <v>56</v>
      </c>
      <c r="T1441">
        <v>106</v>
      </c>
      <c r="U1441">
        <v>101</v>
      </c>
      <c r="AJ1441">
        <v>62.2</v>
      </c>
      <c r="AK1441">
        <v>101</v>
      </c>
      <c r="AL1441">
        <v>107</v>
      </c>
      <c r="AM1441">
        <v>70</v>
      </c>
      <c r="AN1441">
        <v>104</v>
      </c>
      <c r="AO1441">
        <v>5</v>
      </c>
      <c r="AQ1441">
        <v>8</v>
      </c>
      <c r="AX1441">
        <v>13</v>
      </c>
      <c r="AY1441">
        <v>1273</v>
      </c>
      <c r="AZ1441">
        <v>1.4999999999999999E-2</v>
      </c>
      <c r="BA1441">
        <v>0.01</v>
      </c>
      <c r="BB1441">
        <v>1</v>
      </c>
      <c r="BC1441">
        <v>0.2</v>
      </c>
      <c r="BD1441">
        <v>23.6</v>
      </c>
      <c r="BE1441">
        <v>0.8</v>
      </c>
      <c r="BF1441">
        <v>79.2</v>
      </c>
      <c r="BG1441" t="s">
        <v>153</v>
      </c>
      <c r="BH1441" t="s">
        <v>154</v>
      </c>
      <c r="BI1441" t="s">
        <v>280</v>
      </c>
      <c r="BJ1441" t="s">
        <v>167</v>
      </c>
      <c r="BK1441">
        <v>13</v>
      </c>
    </row>
    <row r="1442" spans="1:63" ht="18.75" hidden="1" x14ac:dyDescent="0.25">
      <c r="A1442">
        <v>2021</v>
      </c>
      <c r="B1442">
        <v>3</v>
      </c>
      <c r="C1442" s="289">
        <v>44285</v>
      </c>
      <c r="D1442">
        <v>382</v>
      </c>
      <c r="E1442">
        <v>449</v>
      </c>
      <c r="F1442">
        <v>8</v>
      </c>
      <c r="G1442" t="s">
        <v>272</v>
      </c>
      <c r="H1442" t="s">
        <v>273</v>
      </c>
      <c r="I1442" t="s">
        <v>144</v>
      </c>
      <c r="J1442">
        <v>3</v>
      </c>
      <c r="K1442">
        <v>1</v>
      </c>
      <c r="L1442">
        <v>46</v>
      </c>
      <c r="M1442">
        <v>40.985999999999997</v>
      </c>
      <c r="N1442">
        <v>50.048000000000002</v>
      </c>
      <c r="O1442">
        <v>43</v>
      </c>
      <c r="P1442">
        <v>45</v>
      </c>
      <c r="Q1442">
        <v>43</v>
      </c>
      <c r="R1442">
        <v>45</v>
      </c>
      <c r="S1442">
        <v>48</v>
      </c>
      <c r="T1442">
        <v>95</v>
      </c>
      <c r="U1442">
        <v>89</v>
      </c>
      <c r="V1442">
        <v>46</v>
      </c>
      <c r="W1442">
        <v>44</v>
      </c>
      <c r="X1442">
        <v>44</v>
      </c>
      <c r="Z1442">
        <v>43</v>
      </c>
      <c r="AA1442">
        <v>90</v>
      </c>
      <c r="AB1442">
        <v>90</v>
      </c>
      <c r="AJ1442">
        <v>44.5</v>
      </c>
      <c r="AK1442">
        <v>108</v>
      </c>
      <c r="AL1442">
        <v>100</v>
      </c>
      <c r="AM1442">
        <v>119</v>
      </c>
      <c r="AN1442">
        <v>91</v>
      </c>
      <c r="AO1442">
        <v>10</v>
      </c>
      <c r="AQ1442">
        <v>9</v>
      </c>
      <c r="AX1442">
        <v>19</v>
      </c>
      <c r="AY1442">
        <v>2449</v>
      </c>
      <c r="AZ1442">
        <v>1.4999999999999999E-2</v>
      </c>
      <c r="BA1442">
        <v>8.0000000000000002E-3</v>
      </c>
      <c r="BB1442">
        <v>1</v>
      </c>
      <c r="BC1442">
        <v>0.4</v>
      </c>
      <c r="BD1442">
        <v>53.2</v>
      </c>
      <c r="BE1442">
        <v>0.8</v>
      </c>
      <c r="BF1442">
        <v>109</v>
      </c>
      <c r="BG1442" t="s">
        <v>153</v>
      </c>
      <c r="BH1442" t="s">
        <v>154</v>
      </c>
      <c r="BI1442" t="s">
        <v>274</v>
      </c>
      <c r="BJ1442" t="s">
        <v>156</v>
      </c>
      <c r="BK1442">
        <v>13</v>
      </c>
    </row>
    <row r="1443" spans="1:63" ht="18.75" hidden="1" x14ac:dyDescent="0.25">
      <c r="A1443">
        <v>2021</v>
      </c>
      <c r="B1443">
        <v>3</v>
      </c>
      <c r="C1443" s="289">
        <v>44285</v>
      </c>
      <c r="D1443">
        <v>259</v>
      </c>
      <c r="E1443">
        <v>183</v>
      </c>
      <c r="F1443">
        <v>25</v>
      </c>
      <c r="G1443" t="s">
        <v>393</v>
      </c>
      <c r="H1443" t="s">
        <v>394</v>
      </c>
      <c r="I1443" t="s">
        <v>360</v>
      </c>
      <c r="J1443">
        <v>12</v>
      </c>
      <c r="K1443">
        <v>1</v>
      </c>
      <c r="L1443">
        <v>3</v>
      </c>
      <c r="M1443">
        <v>2.79</v>
      </c>
      <c r="N1443">
        <v>3.21</v>
      </c>
      <c r="O1443">
        <v>2</v>
      </c>
      <c r="P1443">
        <v>3</v>
      </c>
      <c r="Q1443">
        <v>3</v>
      </c>
      <c r="R1443">
        <v>3</v>
      </c>
      <c r="S1443">
        <v>3</v>
      </c>
      <c r="T1443">
        <v>81</v>
      </c>
      <c r="U1443">
        <v>79</v>
      </c>
      <c r="V1443">
        <v>4</v>
      </c>
      <c r="W1443">
        <v>3</v>
      </c>
      <c r="X1443">
        <v>3</v>
      </c>
      <c r="Z1443">
        <v>3</v>
      </c>
      <c r="AA1443">
        <v>79</v>
      </c>
      <c r="AB1443">
        <v>81</v>
      </c>
      <c r="AJ1443">
        <v>2.9</v>
      </c>
      <c r="AK1443">
        <v>508</v>
      </c>
      <c r="AL1443">
        <v>85</v>
      </c>
      <c r="AM1443">
        <v>540</v>
      </c>
      <c r="AN1443">
        <v>80</v>
      </c>
      <c r="AO1443">
        <v>19</v>
      </c>
      <c r="AP1443">
        <v>24</v>
      </c>
      <c r="AQ1443">
        <v>20</v>
      </c>
      <c r="AS1443">
        <v>5</v>
      </c>
      <c r="AX1443">
        <v>68</v>
      </c>
      <c r="AY1443">
        <v>7068</v>
      </c>
      <c r="AZ1443">
        <v>0.02</v>
      </c>
      <c r="BA1443">
        <v>0.01</v>
      </c>
      <c r="BB1443">
        <v>1</v>
      </c>
      <c r="BC1443">
        <v>22.7</v>
      </c>
      <c r="BD1443">
        <v>2356</v>
      </c>
      <c r="BE1443">
        <v>0.2</v>
      </c>
      <c r="BF1443">
        <v>20.5</v>
      </c>
      <c r="BG1443" t="s">
        <v>229</v>
      </c>
      <c r="BH1443" t="s">
        <v>229</v>
      </c>
      <c r="BK1443">
        <v>13</v>
      </c>
    </row>
    <row r="1444" spans="1:63" ht="18.75" x14ac:dyDescent="0.25">
      <c r="A1444">
        <v>2021</v>
      </c>
      <c r="B1444">
        <v>3</v>
      </c>
      <c r="C1444" s="289">
        <v>44285</v>
      </c>
      <c r="D1444">
        <v>214</v>
      </c>
      <c r="E1444">
        <v>142</v>
      </c>
      <c r="F1444">
        <v>46</v>
      </c>
      <c r="G1444" t="s">
        <v>258</v>
      </c>
      <c r="H1444" t="s">
        <v>259</v>
      </c>
      <c r="I1444" t="s">
        <v>191</v>
      </c>
      <c r="J1444">
        <v>4</v>
      </c>
      <c r="K1444">
        <v>1</v>
      </c>
      <c r="L1444">
        <v>351</v>
      </c>
      <c r="M1444">
        <v>326.43</v>
      </c>
      <c r="N1444">
        <v>375.57</v>
      </c>
      <c r="W1444">
        <v>337</v>
      </c>
      <c r="X1444">
        <v>345</v>
      </c>
      <c r="Z1444">
        <v>318</v>
      </c>
      <c r="AA1444">
        <v>190</v>
      </c>
      <c r="AB1444">
        <v>190</v>
      </c>
      <c r="AJ1444">
        <v>333.3</v>
      </c>
      <c r="AK1444">
        <v>68</v>
      </c>
      <c r="AL1444">
        <v>212</v>
      </c>
      <c r="AM1444">
        <v>76</v>
      </c>
      <c r="AN1444">
        <v>190</v>
      </c>
      <c r="AO1444">
        <v>3</v>
      </c>
      <c r="AQ1444">
        <v>2</v>
      </c>
      <c r="AX1444">
        <v>5</v>
      </c>
      <c r="AY1444">
        <v>544</v>
      </c>
      <c r="AZ1444">
        <v>0.02</v>
      </c>
      <c r="BA1444">
        <v>8.9999999999999993E-3</v>
      </c>
      <c r="BB1444">
        <v>1</v>
      </c>
      <c r="BC1444">
        <v>0</v>
      </c>
      <c r="BD1444">
        <v>1.6</v>
      </c>
      <c r="BE1444">
        <v>1.7</v>
      </c>
      <c r="BF1444">
        <v>181.3</v>
      </c>
      <c r="BG1444" t="s">
        <v>148</v>
      </c>
      <c r="BH1444" t="s">
        <v>187</v>
      </c>
      <c r="BI1444" t="s">
        <v>260</v>
      </c>
      <c r="BK1444">
        <v>13</v>
      </c>
    </row>
    <row r="1445" spans="1:63" ht="18.75" x14ac:dyDescent="0.25">
      <c r="A1445">
        <v>2021</v>
      </c>
      <c r="B1445">
        <v>3</v>
      </c>
      <c r="C1445" s="289">
        <v>44285</v>
      </c>
      <c r="D1445">
        <v>4</v>
      </c>
      <c r="E1445">
        <v>11</v>
      </c>
      <c r="F1445">
        <v>48</v>
      </c>
      <c r="G1445" t="s">
        <v>193</v>
      </c>
      <c r="H1445" t="s">
        <v>194</v>
      </c>
      <c r="I1445" t="s">
        <v>191</v>
      </c>
      <c r="J1445">
        <v>2</v>
      </c>
      <c r="K1445">
        <v>2</v>
      </c>
      <c r="L1445">
        <v>212</v>
      </c>
      <c r="M1445">
        <v>197.16</v>
      </c>
      <c r="N1445">
        <v>226.84</v>
      </c>
      <c r="O1445">
        <v>236</v>
      </c>
      <c r="P1445">
        <v>225</v>
      </c>
      <c r="Q1445">
        <v>215</v>
      </c>
      <c r="R1445">
        <v>213</v>
      </c>
      <c r="S1445">
        <v>211</v>
      </c>
      <c r="T1445">
        <v>138</v>
      </c>
      <c r="U1445">
        <v>135</v>
      </c>
      <c r="AJ1445">
        <v>220</v>
      </c>
      <c r="AK1445">
        <v>37</v>
      </c>
      <c r="AL1445">
        <v>195</v>
      </c>
      <c r="AM1445">
        <v>53</v>
      </c>
      <c r="AN1445">
        <v>137</v>
      </c>
      <c r="AO1445">
        <v>6</v>
      </c>
      <c r="AQ1445">
        <v>2</v>
      </c>
      <c r="AX1445">
        <v>8</v>
      </c>
      <c r="AY1445">
        <v>616</v>
      </c>
      <c r="AZ1445">
        <v>0.02</v>
      </c>
      <c r="BA1445">
        <v>1.2999999999999999E-2</v>
      </c>
      <c r="BB1445">
        <v>1</v>
      </c>
      <c r="BC1445">
        <v>0</v>
      </c>
      <c r="BD1445">
        <v>2.9</v>
      </c>
      <c r="BE1445">
        <v>1.8</v>
      </c>
      <c r="BF1445">
        <v>135.5</v>
      </c>
      <c r="BG1445" t="s">
        <v>148</v>
      </c>
      <c r="BH1445" t="s">
        <v>187</v>
      </c>
      <c r="BI1445" t="s">
        <v>195</v>
      </c>
      <c r="BK1445">
        <v>13</v>
      </c>
    </row>
    <row r="1446" spans="1:63" ht="18.75" x14ac:dyDescent="0.25">
      <c r="A1446">
        <v>2021</v>
      </c>
      <c r="B1446">
        <v>3</v>
      </c>
      <c r="C1446" s="289">
        <v>44285</v>
      </c>
      <c r="D1446">
        <v>4</v>
      </c>
      <c r="E1446">
        <v>12</v>
      </c>
      <c r="F1446">
        <v>48</v>
      </c>
      <c r="G1446" t="s">
        <v>196</v>
      </c>
      <c r="H1446" t="s">
        <v>197</v>
      </c>
      <c r="I1446" t="s">
        <v>191</v>
      </c>
      <c r="J1446">
        <v>2</v>
      </c>
      <c r="K1446">
        <v>2</v>
      </c>
      <c r="L1446">
        <v>212</v>
      </c>
      <c r="M1446">
        <v>197.16</v>
      </c>
      <c r="N1446">
        <v>226.84</v>
      </c>
      <c r="O1446">
        <v>235</v>
      </c>
      <c r="P1446">
        <v>218</v>
      </c>
      <c r="Q1446">
        <v>225</v>
      </c>
      <c r="R1446">
        <v>218</v>
      </c>
      <c r="S1446">
        <v>205</v>
      </c>
      <c r="T1446">
        <v>138</v>
      </c>
      <c r="U1446">
        <v>135</v>
      </c>
      <c r="AJ1446">
        <v>220.2</v>
      </c>
      <c r="AK1446">
        <v>37</v>
      </c>
      <c r="AL1446">
        <v>195</v>
      </c>
      <c r="AM1446">
        <v>53</v>
      </c>
      <c r="AN1446">
        <v>137</v>
      </c>
      <c r="AO1446">
        <v>4</v>
      </c>
      <c r="AQ1446">
        <v>4</v>
      </c>
      <c r="AX1446">
        <v>8</v>
      </c>
      <c r="AY1446">
        <v>616</v>
      </c>
      <c r="AZ1446">
        <v>0.02</v>
      </c>
      <c r="BA1446">
        <v>1.2999999999999999E-2</v>
      </c>
      <c r="BB1446">
        <v>1</v>
      </c>
      <c r="BC1446">
        <v>0</v>
      </c>
      <c r="BD1446">
        <v>2.9</v>
      </c>
      <c r="BE1446">
        <v>1.8</v>
      </c>
      <c r="BF1446">
        <v>135.6</v>
      </c>
      <c r="BG1446" t="s">
        <v>148</v>
      </c>
      <c r="BH1446" t="s">
        <v>187</v>
      </c>
      <c r="BI1446" t="s">
        <v>198</v>
      </c>
      <c r="BK1446">
        <v>13</v>
      </c>
    </row>
    <row r="1447" spans="1:63" ht="18.75" x14ac:dyDescent="0.25">
      <c r="A1447">
        <v>2021</v>
      </c>
      <c r="B1447">
        <v>3</v>
      </c>
      <c r="C1447" s="289">
        <v>44285</v>
      </c>
      <c r="D1447">
        <v>334</v>
      </c>
      <c r="E1447">
        <v>254</v>
      </c>
      <c r="F1447">
        <v>49</v>
      </c>
      <c r="G1447" t="s">
        <v>189</v>
      </c>
      <c r="H1447" t="s">
        <v>190</v>
      </c>
      <c r="I1447" t="s">
        <v>191</v>
      </c>
      <c r="J1447">
        <v>4</v>
      </c>
      <c r="K1447">
        <v>2</v>
      </c>
      <c r="L1447">
        <v>203</v>
      </c>
      <c r="M1447">
        <v>188.79</v>
      </c>
      <c r="N1447">
        <v>217.21</v>
      </c>
      <c r="O1447">
        <v>215</v>
      </c>
      <c r="P1447">
        <v>219</v>
      </c>
      <c r="Q1447">
        <v>205</v>
      </c>
      <c r="R1447">
        <v>211</v>
      </c>
      <c r="S1447">
        <v>209</v>
      </c>
      <c r="T1447">
        <v>145</v>
      </c>
      <c r="V1447">
        <v>198</v>
      </c>
      <c r="X1447">
        <v>228</v>
      </c>
      <c r="Z1447">
        <v>211</v>
      </c>
      <c r="AA1447">
        <v>144</v>
      </c>
      <c r="AB1447">
        <v>141</v>
      </c>
      <c r="AJ1447">
        <v>212</v>
      </c>
      <c r="AK1447">
        <v>88</v>
      </c>
      <c r="AL1447">
        <v>164</v>
      </c>
      <c r="AM1447">
        <v>100</v>
      </c>
      <c r="AN1447">
        <v>143</v>
      </c>
      <c r="AO1447">
        <v>8</v>
      </c>
      <c r="AQ1447">
        <v>9</v>
      </c>
      <c r="AX1447">
        <v>17</v>
      </c>
      <c r="AY1447">
        <v>1937</v>
      </c>
      <c r="AZ1447">
        <v>0.02</v>
      </c>
      <c r="BA1447">
        <v>8.9999999999999993E-3</v>
      </c>
      <c r="BB1447">
        <v>1</v>
      </c>
      <c r="BC1447">
        <v>0.1</v>
      </c>
      <c r="BD1447">
        <v>9.5</v>
      </c>
      <c r="BE1447">
        <v>3.6</v>
      </c>
      <c r="BF1447">
        <v>410.6</v>
      </c>
      <c r="BG1447" t="s">
        <v>148</v>
      </c>
      <c r="BH1447" t="s">
        <v>184</v>
      </c>
      <c r="BI1447" t="s">
        <v>192</v>
      </c>
      <c r="BK1447">
        <v>13</v>
      </c>
    </row>
    <row r="1448" spans="1:63" ht="18.75" hidden="1" x14ac:dyDescent="0.25">
      <c r="A1448">
        <v>2021</v>
      </c>
      <c r="B1448">
        <v>4</v>
      </c>
      <c r="C1448" s="289">
        <v>44286</v>
      </c>
      <c r="D1448">
        <v>182</v>
      </c>
      <c r="E1448">
        <v>331</v>
      </c>
      <c r="F1448">
        <v>2</v>
      </c>
      <c r="G1448" t="s">
        <v>168</v>
      </c>
      <c r="H1448" t="s">
        <v>169</v>
      </c>
      <c r="I1448" t="s">
        <v>144</v>
      </c>
      <c r="J1448">
        <v>4</v>
      </c>
      <c r="K1448">
        <v>2</v>
      </c>
      <c r="L1448">
        <v>325</v>
      </c>
      <c r="M1448">
        <v>305.82499999999999</v>
      </c>
      <c r="N1448">
        <v>348.07499999999999</v>
      </c>
      <c r="O1448">
        <v>319</v>
      </c>
      <c r="P1448">
        <v>324</v>
      </c>
      <c r="Q1448">
        <v>321</v>
      </c>
      <c r="R1448">
        <v>294</v>
      </c>
      <c r="T1448">
        <v>107</v>
      </c>
      <c r="AJ1448">
        <v>314.5</v>
      </c>
      <c r="AK1448">
        <v>110</v>
      </c>
      <c r="AL1448">
        <v>131</v>
      </c>
      <c r="AM1448">
        <v>135</v>
      </c>
      <c r="AN1448">
        <v>107</v>
      </c>
      <c r="AY1448">
        <v>840</v>
      </c>
      <c r="AZ1448">
        <v>1.4999999999999999E-2</v>
      </c>
      <c r="BD1448">
        <v>2.6</v>
      </c>
      <c r="BF1448">
        <v>264.2</v>
      </c>
      <c r="BG1448" t="s">
        <v>153</v>
      </c>
      <c r="BH1448" t="s">
        <v>154</v>
      </c>
      <c r="BI1448" t="s">
        <v>170</v>
      </c>
      <c r="BJ1448" t="s">
        <v>156</v>
      </c>
      <c r="BK1448">
        <v>13</v>
      </c>
    </row>
    <row r="1449" spans="1:63" ht="18.75" hidden="1" x14ac:dyDescent="0.25">
      <c r="A1449">
        <v>2021</v>
      </c>
      <c r="B1449">
        <v>4</v>
      </c>
      <c r="C1449" s="289">
        <v>44286</v>
      </c>
      <c r="D1449">
        <v>419</v>
      </c>
      <c r="E1449">
        <v>670</v>
      </c>
      <c r="F1449">
        <v>2</v>
      </c>
      <c r="G1449" t="s">
        <v>434</v>
      </c>
      <c r="H1449" t="s">
        <v>435</v>
      </c>
      <c r="I1449" t="s">
        <v>144</v>
      </c>
      <c r="J1449">
        <v>4</v>
      </c>
      <c r="K1449">
        <v>2</v>
      </c>
      <c r="L1449">
        <v>298</v>
      </c>
      <c r="M1449">
        <v>280.41800000000001</v>
      </c>
      <c r="N1449">
        <v>319.15800000000002</v>
      </c>
      <c r="X1449">
        <v>300</v>
      </c>
      <c r="Y1449">
        <v>306</v>
      </c>
      <c r="Z1449">
        <v>298</v>
      </c>
      <c r="AB1449">
        <v>177</v>
      </c>
      <c r="AJ1449">
        <v>301.3</v>
      </c>
      <c r="AK1449">
        <v>96</v>
      </c>
      <c r="AL1449">
        <v>150</v>
      </c>
      <c r="AM1449">
        <v>81</v>
      </c>
      <c r="AN1449">
        <v>177</v>
      </c>
      <c r="AO1449">
        <v>6</v>
      </c>
      <c r="AP1449">
        <v>2</v>
      </c>
      <c r="AQ1449">
        <v>5</v>
      </c>
      <c r="AX1449">
        <v>13</v>
      </c>
      <c r="AY1449">
        <v>445</v>
      </c>
      <c r="AZ1449">
        <v>1.4999999999999999E-2</v>
      </c>
      <c r="BA1449">
        <v>2.9000000000000001E-2</v>
      </c>
      <c r="BC1449">
        <v>0</v>
      </c>
      <c r="BD1449">
        <v>1.5</v>
      </c>
      <c r="BE1449">
        <v>3.9</v>
      </c>
      <c r="BF1449">
        <v>134.1</v>
      </c>
      <c r="BG1449" t="s">
        <v>153</v>
      </c>
      <c r="BH1449" t="s">
        <v>154</v>
      </c>
      <c r="BI1449" t="s">
        <v>436</v>
      </c>
      <c r="BJ1449" t="s">
        <v>156</v>
      </c>
      <c r="BK1449">
        <v>13</v>
      </c>
    </row>
    <row r="1450" spans="1:63" ht="18.75" hidden="1" x14ac:dyDescent="0.25">
      <c r="A1450">
        <v>2021</v>
      </c>
      <c r="B1450">
        <v>4</v>
      </c>
      <c r="C1450" s="289">
        <v>44286</v>
      </c>
      <c r="D1450">
        <v>137</v>
      </c>
      <c r="E1450">
        <v>273</v>
      </c>
      <c r="F1450">
        <v>3</v>
      </c>
      <c r="G1450" t="s">
        <v>242</v>
      </c>
      <c r="H1450" t="s">
        <v>243</v>
      </c>
      <c r="I1450" t="s">
        <v>144</v>
      </c>
      <c r="J1450">
        <v>3</v>
      </c>
      <c r="K1450">
        <v>2</v>
      </c>
      <c r="L1450">
        <v>564</v>
      </c>
      <c r="M1450">
        <v>524.52</v>
      </c>
      <c r="N1450">
        <v>603.48</v>
      </c>
      <c r="Z1450">
        <v>548</v>
      </c>
      <c r="AB1450">
        <v>156</v>
      </c>
      <c r="AJ1450">
        <v>548</v>
      </c>
      <c r="AK1450">
        <v>93</v>
      </c>
      <c r="AL1450">
        <v>116</v>
      </c>
      <c r="AM1450">
        <v>69</v>
      </c>
      <c r="AN1450">
        <v>156</v>
      </c>
      <c r="AO1450">
        <v>1</v>
      </c>
      <c r="AP1450">
        <v>2</v>
      </c>
      <c r="AQ1450">
        <v>1</v>
      </c>
      <c r="AX1450">
        <v>4</v>
      </c>
      <c r="AY1450">
        <v>124</v>
      </c>
      <c r="AZ1450">
        <v>1.4999999999999999E-2</v>
      </c>
      <c r="BA1450">
        <v>3.2000000000000001E-2</v>
      </c>
      <c r="BC1450">
        <v>0</v>
      </c>
      <c r="BD1450">
        <v>0.2</v>
      </c>
      <c r="BE1450">
        <v>2.2000000000000002</v>
      </c>
      <c r="BF1450">
        <v>68</v>
      </c>
      <c r="BG1450" t="s">
        <v>145</v>
      </c>
      <c r="BK1450">
        <v>13</v>
      </c>
    </row>
    <row r="1451" spans="1:63" ht="18.75" hidden="1" x14ac:dyDescent="0.25">
      <c r="A1451">
        <v>2021</v>
      </c>
      <c r="B1451">
        <v>4</v>
      </c>
      <c r="C1451" s="289">
        <v>44286</v>
      </c>
      <c r="D1451">
        <v>224</v>
      </c>
      <c r="E1451">
        <v>152</v>
      </c>
      <c r="F1451">
        <v>3</v>
      </c>
      <c r="G1451" t="s">
        <v>368</v>
      </c>
      <c r="H1451" t="s">
        <v>369</v>
      </c>
      <c r="I1451" t="s">
        <v>144</v>
      </c>
      <c r="J1451">
        <v>4</v>
      </c>
      <c r="K1451">
        <v>2</v>
      </c>
      <c r="L1451">
        <v>155</v>
      </c>
      <c r="M1451">
        <v>144.15</v>
      </c>
      <c r="N1451">
        <v>165.85</v>
      </c>
      <c r="O1451">
        <v>153</v>
      </c>
      <c r="P1451">
        <v>150</v>
      </c>
      <c r="T1451">
        <v>105</v>
      </c>
      <c r="U1451">
        <v>106</v>
      </c>
      <c r="V1451">
        <v>157</v>
      </c>
      <c r="AA1451">
        <v>137</v>
      </c>
      <c r="AJ1451">
        <v>153.30000000000001</v>
      </c>
      <c r="AK1451">
        <v>142</v>
      </c>
      <c r="AL1451">
        <v>101</v>
      </c>
      <c r="AM1451">
        <v>124</v>
      </c>
      <c r="AN1451">
        <v>116</v>
      </c>
      <c r="AO1451">
        <v>1</v>
      </c>
      <c r="AQ1451">
        <v>2</v>
      </c>
      <c r="AX1451">
        <v>3</v>
      </c>
      <c r="AY1451">
        <v>768</v>
      </c>
      <c r="AZ1451">
        <v>1.4999999999999999E-2</v>
      </c>
      <c r="BA1451">
        <v>4.0000000000000001E-3</v>
      </c>
      <c r="BB1451">
        <v>1</v>
      </c>
      <c r="BC1451">
        <v>0</v>
      </c>
      <c r="BD1451">
        <v>5</v>
      </c>
      <c r="BE1451">
        <v>0.5</v>
      </c>
      <c r="BF1451">
        <v>117.7</v>
      </c>
      <c r="BG1451" t="s">
        <v>370</v>
      </c>
      <c r="BH1451" t="s">
        <v>371</v>
      </c>
      <c r="BK1451">
        <v>13</v>
      </c>
    </row>
    <row r="1452" spans="1:63" ht="18.75" hidden="1" x14ac:dyDescent="0.25">
      <c r="A1452">
        <v>2021</v>
      </c>
      <c r="B1452">
        <v>4</v>
      </c>
      <c r="C1452" s="289">
        <v>44286</v>
      </c>
      <c r="D1452">
        <v>417</v>
      </c>
      <c r="E1452">
        <v>660</v>
      </c>
      <c r="F1452">
        <v>3</v>
      </c>
      <c r="G1452" t="s">
        <v>421</v>
      </c>
      <c r="H1452" t="s">
        <v>422</v>
      </c>
      <c r="I1452" t="s">
        <v>144</v>
      </c>
      <c r="J1452">
        <v>1</v>
      </c>
      <c r="K1452">
        <v>6</v>
      </c>
      <c r="L1452">
        <v>643</v>
      </c>
      <c r="M1452">
        <v>605.06299999999999</v>
      </c>
      <c r="N1452">
        <v>688.65300000000002</v>
      </c>
      <c r="R1452">
        <v>1249</v>
      </c>
      <c r="S1452">
        <v>1124</v>
      </c>
      <c r="U1452">
        <v>150</v>
      </c>
      <c r="V1452">
        <v>1454</v>
      </c>
      <c r="AA1452">
        <v>137</v>
      </c>
      <c r="AJ1452">
        <v>1275.7</v>
      </c>
      <c r="AK1452">
        <v>20</v>
      </c>
      <c r="AL1452">
        <v>180</v>
      </c>
      <c r="AM1452">
        <v>25</v>
      </c>
      <c r="AN1452">
        <v>144</v>
      </c>
      <c r="AO1452">
        <v>3</v>
      </c>
      <c r="AP1452">
        <v>3</v>
      </c>
      <c r="AQ1452">
        <v>2</v>
      </c>
      <c r="AR1452">
        <v>2</v>
      </c>
      <c r="AS1452">
        <v>0</v>
      </c>
      <c r="AX1452">
        <v>10</v>
      </c>
      <c r="AY1452">
        <v>226</v>
      </c>
      <c r="AZ1452">
        <v>1.4999999999999999E-2</v>
      </c>
      <c r="BA1452">
        <v>4.3999999999999997E-2</v>
      </c>
      <c r="BC1452">
        <v>0</v>
      </c>
      <c r="BD1452">
        <v>0.4</v>
      </c>
      <c r="BE1452">
        <v>12.8</v>
      </c>
      <c r="BF1452">
        <v>288.3</v>
      </c>
      <c r="BG1452" t="s">
        <v>153</v>
      </c>
      <c r="BH1452" t="s">
        <v>154</v>
      </c>
      <c r="BI1452" t="s">
        <v>423</v>
      </c>
      <c r="BJ1452" t="s">
        <v>156</v>
      </c>
      <c r="BK1452">
        <v>13</v>
      </c>
    </row>
    <row r="1453" spans="1:63" ht="18.75" hidden="1" x14ac:dyDescent="0.25">
      <c r="A1453">
        <v>2021</v>
      </c>
      <c r="B1453">
        <v>4</v>
      </c>
      <c r="C1453" s="289">
        <v>44286</v>
      </c>
      <c r="D1453">
        <v>417</v>
      </c>
      <c r="E1453">
        <v>661</v>
      </c>
      <c r="F1453">
        <v>3</v>
      </c>
      <c r="G1453" t="s">
        <v>424</v>
      </c>
      <c r="H1453" t="s">
        <v>425</v>
      </c>
      <c r="I1453" t="s">
        <v>144</v>
      </c>
      <c r="J1453">
        <v>1</v>
      </c>
      <c r="K1453">
        <v>6</v>
      </c>
      <c r="L1453">
        <v>138</v>
      </c>
      <c r="M1453">
        <v>129.858</v>
      </c>
      <c r="N1453">
        <v>147.798</v>
      </c>
      <c r="R1453">
        <v>139</v>
      </c>
      <c r="S1453">
        <v>135</v>
      </c>
      <c r="U1453">
        <v>150</v>
      </c>
      <c r="V1453">
        <v>157</v>
      </c>
      <c r="AA1453">
        <v>137</v>
      </c>
      <c r="AJ1453">
        <v>143.69999999999999</v>
      </c>
      <c r="AK1453">
        <v>20</v>
      </c>
      <c r="AL1453">
        <v>180</v>
      </c>
      <c r="AM1453">
        <v>25</v>
      </c>
      <c r="AN1453">
        <v>144</v>
      </c>
      <c r="AO1453">
        <v>3</v>
      </c>
      <c r="AP1453">
        <v>3</v>
      </c>
      <c r="AQ1453">
        <v>2</v>
      </c>
      <c r="AR1453">
        <v>2</v>
      </c>
      <c r="AS1453">
        <v>0</v>
      </c>
      <c r="AX1453">
        <v>10</v>
      </c>
      <c r="AY1453">
        <v>226</v>
      </c>
      <c r="AZ1453">
        <v>1.4999999999999999E-2</v>
      </c>
      <c r="BA1453">
        <v>4.3999999999999997E-2</v>
      </c>
      <c r="BC1453">
        <v>0.1</v>
      </c>
      <c r="BD1453">
        <v>1.6</v>
      </c>
      <c r="BE1453">
        <v>1.4</v>
      </c>
      <c r="BF1453">
        <v>32.5</v>
      </c>
      <c r="BG1453" t="s">
        <v>153</v>
      </c>
      <c r="BH1453" t="s">
        <v>154</v>
      </c>
      <c r="BI1453" t="s">
        <v>426</v>
      </c>
      <c r="BJ1453" t="s">
        <v>156</v>
      </c>
      <c r="BK1453">
        <v>13</v>
      </c>
    </row>
    <row r="1454" spans="1:63" ht="18.75" hidden="1" x14ac:dyDescent="0.25">
      <c r="A1454">
        <v>2021</v>
      </c>
      <c r="B1454">
        <v>4</v>
      </c>
      <c r="C1454" s="289">
        <v>44286</v>
      </c>
      <c r="D1454">
        <v>375</v>
      </c>
      <c r="E1454">
        <v>437</v>
      </c>
      <c r="F1454">
        <v>4</v>
      </c>
      <c r="G1454" t="s">
        <v>349</v>
      </c>
      <c r="H1454" t="s">
        <v>350</v>
      </c>
      <c r="I1454" t="s">
        <v>144</v>
      </c>
      <c r="J1454">
        <v>4</v>
      </c>
      <c r="K1454">
        <v>2</v>
      </c>
      <c r="L1454">
        <v>168</v>
      </c>
      <c r="M1454">
        <v>158.08799999999999</v>
      </c>
      <c r="N1454">
        <v>179.928</v>
      </c>
      <c r="O1454">
        <v>179</v>
      </c>
      <c r="P1454">
        <v>175</v>
      </c>
      <c r="Q1454">
        <v>173</v>
      </c>
      <c r="R1454">
        <v>181</v>
      </c>
      <c r="S1454">
        <v>179</v>
      </c>
      <c r="T1454">
        <v>105</v>
      </c>
      <c r="U1454">
        <v>100</v>
      </c>
      <c r="V1454">
        <v>187</v>
      </c>
      <c r="W1454">
        <v>178</v>
      </c>
      <c r="X1454">
        <v>175</v>
      </c>
      <c r="Y1454">
        <v>172</v>
      </c>
      <c r="Z1454">
        <v>175</v>
      </c>
      <c r="AA1454">
        <v>101</v>
      </c>
      <c r="AB1454">
        <v>100</v>
      </c>
      <c r="AJ1454">
        <v>177.4</v>
      </c>
      <c r="AK1454">
        <v>120</v>
      </c>
      <c r="AL1454">
        <v>120</v>
      </c>
      <c r="AM1454">
        <v>142</v>
      </c>
      <c r="AN1454">
        <v>102</v>
      </c>
      <c r="AO1454">
        <v>5</v>
      </c>
      <c r="AP1454">
        <v>3</v>
      </c>
      <c r="AQ1454">
        <v>6</v>
      </c>
      <c r="AX1454">
        <v>14</v>
      </c>
      <c r="AY1454">
        <v>2589</v>
      </c>
      <c r="AZ1454">
        <v>1.4999999999999999E-2</v>
      </c>
      <c r="BA1454">
        <v>5.0000000000000001E-3</v>
      </c>
      <c r="BB1454">
        <v>1</v>
      </c>
      <c r="BC1454">
        <v>0.1</v>
      </c>
      <c r="BD1454">
        <v>15.4</v>
      </c>
      <c r="BE1454">
        <v>2.5</v>
      </c>
      <c r="BF1454">
        <v>459.3</v>
      </c>
      <c r="BG1454" t="s">
        <v>153</v>
      </c>
      <c r="BH1454" t="s">
        <v>154</v>
      </c>
      <c r="BI1454" t="s">
        <v>351</v>
      </c>
      <c r="BJ1454" t="s">
        <v>156</v>
      </c>
      <c r="BK1454">
        <v>13</v>
      </c>
    </row>
    <row r="1455" spans="1:63" ht="18.75" hidden="1" x14ac:dyDescent="0.25">
      <c r="A1455">
        <v>2021</v>
      </c>
      <c r="B1455">
        <v>4</v>
      </c>
      <c r="C1455" s="289">
        <v>44286</v>
      </c>
      <c r="D1455">
        <v>384</v>
      </c>
      <c r="E1455">
        <v>556</v>
      </c>
      <c r="F1455">
        <v>5</v>
      </c>
      <c r="G1455" t="s">
        <v>175</v>
      </c>
      <c r="H1455" t="s">
        <v>176</v>
      </c>
      <c r="I1455" t="s">
        <v>144</v>
      </c>
      <c r="J1455">
        <v>1</v>
      </c>
      <c r="K1455">
        <v>6</v>
      </c>
      <c r="L1455">
        <v>1066</v>
      </c>
      <c r="M1455">
        <v>1003.106</v>
      </c>
      <c r="N1455">
        <v>1141.6859999999999</v>
      </c>
      <c r="O1455">
        <v>1045</v>
      </c>
      <c r="P1455">
        <v>1078</v>
      </c>
      <c r="Q1455">
        <v>1052</v>
      </c>
      <c r="R1455">
        <v>1117</v>
      </c>
      <c r="S1455">
        <v>1077</v>
      </c>
      <c r="T1455">
        <v>157</v>
      </c>
      <c r="U1455">
        <v>160</v>
      </c>
      <c r="V1455">
        <v>1147</v>
      </c>
      <c r="W1455">
        <v>1098</v>
      </c>
      <c r="X1455">
        <v>1052</v>
      </c>
      <c r="Y1455">
        <v>1111</v>
      </c>
      <c r="Z1455">
        <v>1065</v>
      </c>
      <c r="AA1455">
        <v>160</v>
      </c>
      <c r="AB1455">
        <v>157</v>
      </c>
      <c r="AJ1455">
        <v>1084.2</v>
      </c>
      <c r="AK1455">
        <v>20</v>
      </c>
      <c r="AL1455">
        <v>180</v>
      </c>
      <c r="AM1455">
        <v>23</v>
      </c>
      <c r="AN1455">
        <v>159</v>
      </c>
      <c r="AO1455">
        <v>3</v>
      </c>
      <c r="AP1455">
        <v>4</v>
      </c>
      <c r="AQ1455">
        <v>3</v>
      </c>
      <c r="AS1455">
        <v>0</v>
      </c>
      <c r="AX1455">
        <v>10</v>
      </c>
      <c r="AY1455">
        <v>370</v>
      </c>
      <c r="AZ1455">
        <v>1.4999999999999999E-2</v>
      </c>
      <c r="BA1455">
        <v>2.7E-2</v>
      </c>
      <c r="BC1455">
        <v>0</v>
      </c>
      <c r="BD1455">
        <v>0.3</v>
      </c>
      <c r="BE1455">
        <v>10.8</v>
      </c>
      <c r="BF1455">
        <v>401.2</v>
      </c>
      <c r="BG1455" t="s">
        <v>153</v>
      </c>
      <c r="BH1455" t="s">
        <v>154</v>
      </c>
      <c r="BI1455" t="s">
        <v>177</v>
      </c>
      <c r="BK1455">
        <v>13</v>
      </c>
    </row>
    <row r="1456" spans="1:63" ht="18.75" hidden="1" x14ac:dyDescent="0.25">
      <c r="A1456">
        <v>2021</v>
      </c>
      <c r="B1456">
        <v>4</v>
      </c>
      <c r="C1456" s="289">
        <v>44286</v>
      </c>
      <c r="D1456">
        <v>384</v>
      </c>
      <c r="E1456">
        <v>557</v>
      </c>
      <c r="F1456">
        <v>5</v>
      </c>
      <c r="G1456" t="s">
        <v>178</v>
      </c>
      <c r="H1456" t="s">
        <v>179</v>
      </c>
      <c r="I1456" t="s">
        <v>144</v>
      </c>
      <c r="J1456">
        <v>1</v>
      </c>
      <c r="K1456">
        <v>6</v>
      </c>
      <c r="L1456">
        <v>182</v>
      </c>
      <c r="M1456">
        <v>171.262</v>
      </c>
      <c r="N1456">
        <v>194.922</v>
      </c>
      <c r="O1456">
        <v>188</v>
      </c>
      <c r="P1456">
        <v>186</v>
      </c>
      <c r="Q1456">
        <v>185</v>
      </c>
      <c r="R1456">
        <v>187</v>
      </c>
      <c r="S1456">
        <v>187</v>
      </c>
      <c r="T1456">
        <v>157</v>
      </c>
      <c r="U1456">
        <v>160</v>
      </c>
      <c r="V1456">
        <v>203</v>
      </c>
      <c r="W1456">
        <v>188</v>
      </c>
      <c r="X1456">
        <v>192</v>
      </c>
      <c r="Y1456">
        <v>194</v>
      </c>
      <c r="Z1456">
        <v>191</v>
      </c>
      <c r="AA1456">
        <v>160</v>
      </c>
      <c r="AB1456">
        <v>157</v>
      </c>
      <c r="AJ1456">
        <v>190.1</v>
      </c>
      <c r="AK1456">
        <v>20</v>
      </c>
      <c r="AL1456">
        <v>180</v>
      </c>
      <c r="AM1456">
        <v>23</v>
      </c>
      <c r="AN1456">
        <v>159</v>
      </c>
      <c r="AO1456">
        <v>2</v>
      </c>
      <c r="AP1456">
        <v>3</v>
      </c>
      <c r="AQ1456">
        <v>4</v>
      </c>
      <c r="AS1456">
        <v>1</v>
      </c>
      <c r="AX1456">
        <v>9</v>
      </c>
      <c r="AY1456">
        <v>369</v>
      </c>
      <c r="AZ1456">
        <v>1.4999999999999999E-2</v>
      </c>
      <c r="BA1456">
        <v>2.4E-2</v>
      </c>
      <c r="BC1456">
        <v>0</v>
      </c>
      <c r="BD1456">
        <v>2</v>
      </c>
      <c r="BE1456">
        <v>1.7</v>
      </c>
      <c r="BF1456">
        <v>70.099999999999994</v>
      </c>
      <c r="BG1456" t="s">
        <v>153</v>
      </c>
      <c r="BH1456" t="s">
        <v>154</v>
      </c>
      <c r="BI1456" t="s">
        <v>177</v>
      </c>
      <c r="BJ1456" t="s">
        <v>180</v>
      </c>
      <c r="BK1456">
        <v>13</v>
      </c>
    </row>
    <row r="1457" spans="1:63" ht="18.75" hidden="1" x14ac:dyDescent="0.25">
      <c r="A1457">
        <v>2021</v>
      </c>
      <c r="B1457">
        <v>4</v>
      </c>
      <c r="C1457" s="289">
        <v>44286</v>
      </c>
      <c r="D1457">
        <v>47</v>
      </c>
      <c r="E1457">
        <v>122</v>
      </c>
      <c r="F1457">
        <v>6</v>
      </c>
      <c r="G1457" t="s">
        <v>163</v>
      </c>
      <c r="H1457" t="s">
        <v>164</v>
      </c>
      <c r="I1457" t="s">
        <v>165</v>
      </c>
      <c r="J1457">
        <v>2</v>
      </c>
      <c r="K1457">
        <v>1</v>
      </c>
      <c r="L1457">
        <v>280</v>
      </c>
      <c r="M1457">
        <v>267.39999999999998</v>
      </c>
      <c r="N1457">
        <v>292.60000000000002</v>
      </c>
      <c r="Q1457">
        <v>249</v>
      </c>
      <c r="R1457">
        <v>248</v>
      </c>
      <c r="S1457">
        <v>268</v>
      </c>
      <c r="U1457">
        <v>117</v>
      </c>
      <c r="V1457">
        <v>301</v>
      </c>
      <c r="W1457">
        <v>284</v>
      </c>
      <c r="X1457">
        <v>285</v>
      </c>
      <c r="Y1457">
        <v>290</v>
      </c>
      <c r="Z1457">
        <v>284</v>
      </c>
      <c r="AA1457">
        <v>118</v>
      </c>
      <c r="AB1457">
        <v>115</v>
      </c>
      <c r="AJ1457">
        <v>276.10000000000002</v>
      </c>
      <c r="AK1457">
        <v>63</v>
      </c>
      <c r="AL1457">
        <v>115</v>
      </c>
      <c r="AM1457">
        <v>62</v>
      </c>
      <c r="AN1457">
        <v>117</v>
      </c>
      <c r="AO1457">
        <v>8</v>
      </c>
      <c r="AP1457">
        <v>2</v>
      </c>
      <c r="AQ1457">
        <v>5</v>
      </c>
      <c r="AX1457">
        <v>15</v>
      </c>
      <c r="AY1457">
        <v>615</v>
      </c>
      <c r="AZ1457">
        <v>1.4999999999999999E-2</v>
      </c>
      <c r="BA1457">
        <v>2.4E-2</v>
      </c>
      <c r="BC1457">
        <v>0.1</v>
      </c>
      <c r="BD1457">
        <v>2.2000000000000002</v>
      </c>
      <c r="BE1457">
        <v>4.0999999999999996</v>
      </c>
      <c r="BF1457">
        <v>169.8</v>
      </c>
      <c r="BG1457" t="s">
        <v>153</v>
      </c>
      <c r="BH1457" t="s">
        <v>154</v>
      </c>
      <c r="BI1457" t="s">
        <v>166</v>
      </c>
      <c r="BJ1457" t="s">
        <v>167</v>
      </c>
      <c r="BK1457">
        <v>13</v>
      </c>
    </row>
    <row r="1458" spans="1:63" ht="18.75" hidden="1" x14ac:dyDescent="0.25">
      <c r="A1458">
        <v>2021</v>
      </c>
      <c r="B1458">
        <v>4</v>
      </c>
      <c r="C1458" s="289">
        <v>44286</v>
      </c>
      <c r="D1458">
        <v>423</v>
      </c>
      <c r="E1458">
        <v>669</v>
      </c>
      <c r="F1458">
        <v>6</v>
      </c>
      <c r="G1458" t="s">
        <v>412</v>
      </c>
      <c r="H1458" t="s">
        <v>413</v>
      </c>
      <c r="I1458" t="s">
        <v>144</v>
      </c>
      <c r="J1458">
        <v>2</v>
      </c>
      <c r="K1458">
        <v>2</v>
      </c>
      <c r="L1458">
        <v>954</v>
      </c>
      <c r="M1458">
        <v>897.71400000000006</v>
      </c>
      <c r="N1458">
        <v>1021.734</v>
      </c>
      <c r="O1458">
        <v>1058</v>
      </c>
      <c r="T1458">
        <v>185</v>
      </c>
      <c r="AJ1458">
        <v>1058</v>
      </c>
      <c r="AK1458">
        <v>40</v>
      </c>
      <c r="AL1458">
        <v>180</v>
      </c>
      <c r="AM1458">
        <v>39</v>
      </c>
      <c r="AN1458">
        <v>185</v>
      </c>
      <c r="AO1458">
        <v>4</v>
      </c>
      <c r="AQ1458">
        <v>1</v>
      </c>
      <c r="AX1458">
        <v>5</v>
      </c>
      <c r="AY1458">
        <v>935</v>
      </c>
      <c r="AZ1458">
        <v>1.4999999999999999E-2</v>
      </c>
      <c r="BA1458">
        <v>5.0000000000000001E-3</v>
      </c>
      <c r="BB1458">
        <v>1</v>
      </c>
      <c r="BC1458">
        <v>0</v>
      </c>
      <c r="BD1458">
        <v>1</v>
      </c>
      <c r="BE1458">
        <v>5.3</v>
      </c>
      <c r="BF1458">
        <v>989.2</v>
      </c>
      <c r="BG1458" t="s">
        <v>153</v>
      </c>
      <c r="BH1458" t="s">
        <v>154</v>
      </c>
      <c r="BI1458" t="s">
        <v>414</v>
      </c>
      <c r="BJ1458" t="s">
        <v>156</v>
      </c>
      <c r="BK1458">
        <v>13</v>
      </c>
    </row>
    <row r="1459" spans="1:63" ht="18.75" hidden="1" x14ac:dyDescent="0.25">
      <c r="A1459">
        <v>2021</v>
      </c>
      <c r="B1459">
        <v>4</v>
      </c>
      <c r="C1459" s="289">
        <v>44286</v>
      </c>
      <c r="D1459">
        <v>18</v>
      </c>
      <c r="E1459">
        <v>49</v>
      </c>
      <c r="F1459">
        <v>7</v>
      </c>
      <c r="G1459" t="s">
        <v>275</v>
      </c>
      <c r="H1459" t="s">
        <v>276</v>
      </c>
      <c r="I1459" t="s">
        <v>165</v>
      </c>
      <c r="J1459">
        <v>2</v>
      </c>
      <c r="K1459">
        <v>3</v>
      </c>
      <c r="L1459">
        <v>100</v>
      </c>
      <c r="M1459">
        <v>95.5</v>
      </c>
      <c r="N1459">
        <v>104.5</v>
      </c>
      <c r="O1459">
        <v>115</v>
      </c>
      <c r="P1459">
        <v>106</v>
      </c>
      <c r="Q1459">
        <v>97</v>
      </c>
      <c r="R1459">
        <v>96</v>
      </c>
      <c r="S1459">
        <v>104</v>
      </c>
      <c r="T1459">
        <v>99</v>
      </c>
      <c r="U1459">
        <v>101</v>
      </c>
      <c r="W1459">
        <v>102</v>
      </c>
      <c r="X1459">
        <v>101</v>
      </c>
      <c r="Y1459">
        <v>102</v>
      </c>
      <c r="Z1459">
        <v>98</v>
      </c>
      <c r="AA1459">
        <v>100</v>
      </c>
      <c r="AB1459">
        <v>96</v>
      </c>
      <c r="AJ1459">
        <v>102.3</v>
      </c>
      <c r="AK1459">
        <v>101</v>
      </c>
      <c r="AL1459">
        <v>107</v>
      </c>
      <c r="AM1459">
        <v>73</v>
      </c>
      <c r="AN1459">
        <v>99</v>
      </c>
      <c r="AO1459">
        <v>12</v>
      </c>
      <c r="AP1459">
        <v>6</v>
      </c>
      <c r="AQ1459">
        <v>7</v>
      </c>
      <c r="AX1459">
        <v>25</v>
      </c>
      <c r="AY1459">
        <v>2041</v>
      </c>
      <c r="AZ1459">
        <v>1.4999999999999999E-2</v>
      </c>
      <c r="BA1459">
        <v>1.2E-2</v>
      </c>
      <c r="BB1459">
        <v>1</v>
      </c>
      <c r="BC1459">
        <v>0.3</v>
      </c>
      <c r="BD1459">
        <v>20.399999999999999</v>
      </c>
      <c r="BE1459">
        <v>2.6</v>
      </c>
      <c r="BF1459">
        <v>208.8</v>
      </c>
      <c r="BG1459" t="s">
        <v>153</v>
      </c>
      <c r="BH1459" t="s">
        <v>154</v>
      </c>
      <c r="BI1459" t="s">
        <v>277</v>
      </c>
      <c r="BJ1459" t="s">
        <v>167</v>
      </c>
      <c r="BK1459">
        <v>13</v>
      </c>
    </row>
    <row r="1460" spans="1:63" ht="18.75" hidden="1" x14ac:dyDescent="0.25">
      <c r="A1460">
        <v>2021</v>
      </c>
      <c r="B1460">
        <v>4</v>
      </c>
      <c r="C1460" s="289">
        <v>44286</v>
      </c>
      <c r="D1460">
        <v>18</v>
      </c>
      <c r="E1460">
        <v>50</v>
      </c>
      <c r="F1460">
        <v>7</v>
      </c>
      <c r="G1460" t="s">
        <v>278</v>
      </c>
      <c r="H1460" t="s">
        <v>279</v>
      </c>
      <c r="I1460" t="s">
        <v>165</v>
      </c>
      <c r="J1460">
        <v>2</v>
      </c>
      <c r="K1460">
        <v>3</v>
      </c>
      <c r="L1460">
        <v>54</v>
      </c>
      <c r="M1460">
        <v>51.57</v>
      </c>
      <c r="N1460">
        <v>56.43</v>
      </c>
      <c r="O1460">
        <v>63</v>
      </c>
      <c r="P1460">
        <v>56</v>
      </c>
      <c r="Q1460">
        <v>52</v>
      </c>
      <c r="R1460">
        <v>51</v>
      </c>
      <c r="S1460">
        <v>56</v>
      </c>
      <c r="T1460">
        <v>99</v>
      </c>
      <c r="U1460">
        <v>101</v>
      </c>
      <c r="W1460">
        <v>54</v>
      </c>
      <c r="X1460">
        <v>55</v>
      </c>
      <c r="Y1460">
        <v>54</v>
      </c>
      <c r="Z1460">
        <v>52</v>
      </c>
      <c r="AA1460">
        <v>100</v>
      </c>
      <c r="AB1460">
        <v>96</v>
      </c>
      <c r="AJ1460">
        <v>54.8</v>
      </c>
      <c r="AK1460">
        <v>101</v>
      </c>
      <c r="AL1460">
        <v>107</v>
      </c>
      <c r="AM1460">
        <v>73</v>
      </c>
      <c r="AN1460">
        <v>99</v>
      </c>
      <c r="AO1460">
        <v>8</v>
      </c>
      <c r="AP1460">
        <v>6</v>
      </c>
      <c r="AQ1460">
        <v>10</v>
      </c>
      <c r="AX1460">
        <v>24</v>
      </c>
      <c r="AY1460">
        <v>2040</v>
      </c>
      <c r="AZ1460">
        <v>1.4999999999999999E-2</v>
      </c>
      <c r="BA1460">
        <v>1.2E-2</v>
      </c>
      <c r="BB1460">
        <v>1</v>
      </c>
      <c r="BC1460">
        <v>0.4</v>
      </c>
      <c r="BD1460">
        <v>37.799999999999997</v>
      </c>
      <c r="BE1460">
        <v>1.3</v>
      </c>
      <c r="BF1460">
        <v>111.8</v>
      </c>
      <c r="BG1460" t="s">
        <v>153</v>
      </c>
      <c r="BH1460" t="s">
        <v>154</v>
      </c>
      <c r="BI1460" t="s">
        <v>280</v>
      </c>
      <c r="BJ1460" t="s">
        <v>167</v>
      </c>
      <c r="BK1460">
        <v>13</v>
      </c>
    </row>
    <row r="1461" spans="1:63" ht="18.75" hidden="1" x14ac:dyDescent="0.25">
      <c r="A1461">
        <v>2021</v>
      </c>
      <c r="B1461">
        <v>4</v>
      </c>
      <c r="C1461" s="289">
        <v>44286</v>
      </c>
      <c r="D1461">
        <v>382</v>
      </c>
      <c r="E1461">
        <v>449</v>
      </c>
      <c r="F1461">
        <v>8</v>
      </c>
      <c r="G1461" t="s">
        <v>272</v>
      </c>
      <c r="H1461" t="s">
        <v>273</v>
      </c>
      <c r="I1461" t="s">
        <v>144</v>
      </c>
      <c r="J1461">
        <v>3</v>
      </c>
      <c r="K1461">
        <v>1</v>
      </c>
      <c r="L1461">
        <v>46</v>
      </c>
      <c r="M1461">
        <v>40.985999999999997</v>
      </c>
      <c r="N1461">
        <v>50.048000000000002</v>
      </c>
      <c r="O1461">
        <v>42</v>
      </c>
      <c r="P1461">
        <v>45</v>
      </c>
      <c r="Q1461">
        <v>43</v>
      </c>
      <c r="R1461">
        <v>44</v>
      </c>
      <c r="S1461">
        <v>48</v>
      </c>
      <c r="T1461">
        <v>95</v>
      </c>
      <c r="U1461">
        <v>89</v>
      </c>
      <c r="V1461">
        <v>46</v>
      </c>
      <c r="W1461">
        <v>44</v>
      </c>
      <c r="X1461">
        <v>39</v>
      </c>
      <c r="Y1461">
        <v>43</v>
      </c>
      <c r="Z1461">
        <v>44</v>
      </c>
      <c r="AA1461">
        <v>91</v>
      </c>
      <c r="AB1461">
        <v>90</v>
      </c>
      <c r="AJ1461">
        <v>43.8</v>
      </c>
      <c r="AK1461">
        <v>108</v>
      </c>
      <c r="AL1461">
        <v>100</v>
      </c>
      <c r="AM1461">
        <v>118</v>
      </c>
      <c r="AN1461">
        <v>91</v>
      </c>
      <c r="AO1461">
        <v>8</v>
      </c>
      <c r="AP1461">
        <v>4</v>
      </c>
      <c r="AQ1461">
        <v>6</v>
      </c>
      <c r="AX1461">
        <v>18</v>
      </c>
      <c r="AY1461">
        <v>2088</v>
      </c>
      <c r="AZ1461">
        <v>1.4999999999999999E-2</v>
      </c>
      <c r="BA1461">
        <v>8.9999999999999993E-3</v>
      </c>
      <c r="BB1461">
        <v>1</v>
      </c>
      <c r="BC1461">
        <v>0.4</v>
      </c>
      <c r="BD1461">
        <v>45.4</v>
      </c>
      <c r="BE1461">
        <v>0.8</v>
      </c>
      <c r="BF1461">
        <v>91.5</v>
      </c>
      <c r="BG1461" t="s">
        <v>153</v>
      </c>
      <c r="BH1461" t="s">
        <v>154</v>
      </c>
      <c r="BI1461" t="s">
        <v>274</v>
      </c>
      <c r="BJ1461" t="s">
        <v>156</v>
      </c>
      <c r="BK1461">
        <v>13</v>
      </c>
    </row>
    <row r="1462" spans="1:63" ht="18.75" hidden="1" x14ac:dyDescent="0.25">
      <c r="A1462">
        <v>2021</v>
      </c>
      <c r="B1462">
        <v>4</v>
      </c>
      <c r="C1462" s="289">
        <v>44286</v>
      </c>
      <c r="D1462">
        <v>259</v>
      </c>
      <c r="E1462">
        <v>183</v>
      </c>
      <c r="F1462">
        <v>25</v>
      </c>
      <c r="G1462" t="s">
        <v>393</v>
      </c>
      <c r="H1462" t="s">
        <v>394</v>
      </c>
      <c r="I1462" t="s">
        <v>360</v>
      </c>
      <c r="J1462">
        <v>12</v>
      </c>
      <c r="K1462">
        <v>1</v>
      </c>
      <c r="L1462">
        <v>3</v>
      </c>
      <c r="M1462">
        <v>2.79</v>
      </c>
      <c r="N1462">
        <v>3.21</v>
      </c>
      <c r="O1462">
        <v>3</v>
      </c>
      <c r="P1462">
        <v>3</v>
      </c>
      <c r="T1462">
        <v>95</v>
      </c>
      <c r="AJ1462">
        <v>3</v>
      </c>
      <c r="AK1462">
        <v>508</v>
      </c>
      <c r="AL1462">
        <v>85</v>
      </c>
      <c r="AM1462">
        <v>455</v>
      </c>
      <c r="AN1462">
        <v>95</v>
      </c>
      <c r="AO1462">
        <v>30</v>
      </c>
      <c r="AP1462">
        <v>70</v>
      </c>
      <c r="AQ1462">
        <v>40</v>
      </c>
      <c r="AS1462">
        <v>10</v>
      </c>
      <c r="AX1462">
        <v>150</v>
      </c>
      <c r="AY1462">
        <v>1150</v>
      </c>
      <c r="AZ1462">
        <v>0.02</v>
      </c>
      <c r="BA1462">
        <v>0.13</v>
      </c>
      <c r="BC1462">
        <v>50</v>
      </c>
      <c r="BD1462">
        <v>383.3</v>
      </c>
      <c r="BE1462">
        <v>0.5</v>
      </c>
      <c r="BF1462">
        <v>3.5</v>
      </c>
      <c r="BG1462" t="s">
        <v>229</v>
      </c>
      <c r="BH1462" t="s">
        <v>229</v>
      </c>
      <c r="BK1462">
        <v>13</v>
      </c>
    </row>
    <row r="1463" spans="1:63" ht="18.75" hidden="1" x14ac:dyDescent="0.25">
      <c r="A1463">
        <v>2021</v>
      </c>
      <c r="B1463">
        <v>4</v>
      </c>
      <c r="C1463" s="289">
        <v>44286</v>
      </c>
      <c r="D1463">
        <v>245</v>
      </c>
      <c r="E1463">
        <v>169</v>
      </c>
      <c r="F1463">
        <v>34</v>
      </c>
      <c r="G1463" t="s">
        <v>445</v>
      </c>
      <c r="H1463" t="s">
        <v>446</v>
      </c>
      <c r="I1463" t="s">
        <v>444</v>
      </c>
      <c r="J1463">
        <v>2</v>
      </c>
      <c r="K1463">
        <v>2</v>
      </c>
      <c r="L1463">
        <v>385.37037040000001</v>
      </c>
      <c r="M1463">
        <v>358.3944444</v>
      </c>
      <c r="N1463">
        <v>412.34629630000001</v>
      </c>
      <c r="R1463">
        <v>369</v>
      </c>
      <c r="S1463">
        <v>375</v>
      </c>
      <c r="U1463">
        <v>166</v>
      </c>
      <c r="V1463">
        <v>398</v>
      </c>
      <c r="W1463">
        <v>384</v>
      </c>
      <c r="X1463">
        <v>375</v>
      </c>
      <c r="Y1463">
        <v>402</v>
      </c>
      <c r="Z1463">
        <v>378</v>
      </c>
      <c r="AA1463">
        <v>164</v>
      </c>
      <c r="AB1463">
        <v>164</v>
      </c>
      <c r="AJ1463">
        <v>383</v>
      </c>
      <c r="AK1463">
        <v>36</v>
      </c>
      <c r="AL1463">
        <v>200</v>
      </c>
      <c r="AM1463">
        <v>44</v>
      </c>
      <c r="AN1463">
        <v>165</v>
      </c>
      <c r="AO1463">
        <v>7</v>
      </c>
      <c r="AP1463">
        <v>1</v>
      </c>
      <c r="AQ1463">
        <v>3</v>
      </c>
      <c r="AX1463">
        <v>11</v>
      </c>
      <c r="AY1463">
        <v>826</v>
      </c>
      <c r="AZ1463">
        <v>0.02</v>
      </c>
      <c r="BA1463">
        <v>1.2999999999999999E-2</v>
      </c>
      <c r="BB1463">
        <v>1</v>
      </c>
      <c r="BC1463">
        <v>0</v>
      </c>
      <c r="BD1463">
        <v>2.1</v>
      </c>
      <c r="BE1463">
        <v>4.2</v>
      </c>
      <c r="BF1463">
        <v>316.39999999999998</v>
      </c>
      <c r="BG1463" t="s">
        <v>145</v>
      </c>
      <c r="BH1463" t="s">
        <v>145</v>
      </c>
      <c r="BK1463">
        <v>13</v>
      </c>
    </row>
    <row r="1464" spans="1:63" ht="18.75" x14ac:dyDescent="0.25">
      <c r="A1464">
        <v>2021</v>
      </c>
      <c r="B1464">
        <v>4</v>
      </c>
      <c r="C1464" s="289">
        <v>44286</v>
      </c>
      <c r="D1464">
        <v>214</v>
      </c>
      <c r="E1464">
        <v>142</v>
      </c>
      <c r="F1464">
        <v>46</v>
      </c>
      <c r="G1464" t="s">
        <v>258</v>
      </c>
      <c r="H1464" t="s">
        <v>259</v>
      </c>
      <c r="I1464" t="s">
        <v>191</v>
      </c>
      <c r="J1464">
        <v>4</v>
      </c>
      <c r="K1464">
        <v>1</v>
      </c>
      <c r="L1464">
        <v>351</v>
      </c>
      <c r="M1464">
        <v>326.43</v>
      </c>
      <c r="N1464">
        <v>375.57</v>
      </c>
      <c r="Q1464">
        <v>235</v>
      </c>
      <c r="R1464">
        <v>329</v>
      </c>
      <c r="S1464">
        <v>345</v>
      </c>
      <c r="T1464">
        <v>184</v>
      </c>
      <c r="U1464">
        <v>183</v>
      </c>
      <c r="W1464">
        <v>358</v>
      </c>
      <c r="X1464">
        <v>267</v>
      </c>
      <c r="Y1464">
        <v>340</v>
      </c>
      <c r="Z1464">
        <v>344</v>
      </c>
      <c r="AA1464">
        <v>183</v>
      </c>
      <c r="AB1464">
        <v>185</v>
      </c>
      <c r="AJ1464">
        <v>316.89999999999998</v>
      </c>
      <c r="AK1464">
        <v>68</v>
      </c>
      <c r="AL1464">
        <v>212</v>
      </c>
      <c r="AM1464">
        <v>78</v>
      </c>
      <c r="AN1464">
        <v>184</v>
      </c>
      <c r="AO1464">
        <v>12</v>
      </c>
      <c r="AP1464">
        <v>16</v>
      </c>
      <c r="AQ1464">
        <v>11</v>
      </c>
      <c r="AX1464">
        <v>39</v>
      </c>
      <c r="AY1464">
        <v>1236</v>
      </c>
      <c r="AZ1464">
        <v>0.02</v>
      </c>
      <c r="BA1464">
        <v>3.2000000000000001E-2</v>
      </c>
      <c r="BC1464">
        <v>0.1</v>
      </c>
      <c r="BD1464">
        <v>3.5</v>
      </c>
      <c r="BE1464">
        <v>12.4</v>
      </c>
      <c r="BF1464">
        <v>391.7</v>
      </c>
      <c r="BG1464" t="s">
        <v>148</v>
      </c>
      <c r="BH1464" t="s">
        <v>187</v>
      </c>
      <c r="BI1464" t="s">
        <v>260</v>
      </c>
      <c r="BK1464">
        <v>13</v>
      </c>
    </row>
    <row r="1465" spans="1:63" ht="18.75" x14ac:dyDescent="0.25">
      <c r="A1465">
        <v>2021</v>
      </c>
      <c r="B1465">
        <v>4</v>
      </c>
      <c r="C1465" s="289">
        <v>44286</v>
      </c>
      <c r="D1465">
        <v>415</v>
      </c>
      <c r="E1465">
        <v>655</v>
      </c>
      <c r="F1465">
        <v>47</v>
      </c>
      <c r="G1465" t="s">
        <v>246</v>
      </c>
      <c r="H1465" t="s">
        <v>247</v>
      </c>
      <c r="I1465" t="s">
        <v>191</v>
      </c>
      <c r="J1465">
        <v>3</v>
      </c>
      <c r="K1465">
        <v>1</v>
      </c>
      <c r="L1465">
        <v>148</v>
      </c>
      <c r="M1465">
        <v>137.63999999999999</v>
      </c>
      <c r="N1465">
        <v>158.36000000000001</v>
      </c>
      <c r="Y1465">
        <v>166</v>
      </c>
      <c r="Z1465">
        <v>139</v>
      </c>
      <c r="AB1465">
        <v>153</v>
      </c>
      <c r="AJ1465">
        <v>152.5</v>
      </c>
      <c r="AK1465">
        <v>60</v>
      </c>
      <c r="AL1465">
        <v>180</v>
      </c>
      <c r="AM1465">
        <v>71</v>
      </c>
      <c r="AN1465">
        <v>153</v>
      </c>
      <c r="AO1465">
        <v>12</v>
      </c>
      <c r="AP1465">
        <v>14</v>
      </c>
      <c r="AQ1465">
        <v>16</v>
      </c>
      <c r="AX1465">
        <v>42</v>
      </c>
      <c r="AY1465">
        <v>242</v>
      </c>
      <c r="AZ1465">
        <v>0.02</v>
      </c>
      <c r="BA1465">
        <v>0.17399999999999999</v>
      </c>
      <c r="BC1465">
        <v>0.3</v>
      </c>
      <c r="BD1465">
        <v>1.6</v>
      </c>
      <c r="BE1465">
        <v>6.4</v>
      </c>
      <c r="BF1465">
        <v>36.9</v>
      </c>
      <c r="BG1465" t="s">
        <v>148</v>
      </c>
      <c r="BH1465" t="s">
        <v>149</v>
      </c>
      <c r="BI1465" t="s">
        <v>248</v>
      </c>
      <c r="BK1465">
        <v>13</v>
      </c>
    </row>
    <row r="1466" spans="1:63" ht="18.75" x14ac:dyDescent="0.25">
      <c r="A1466">
        <v>2021</v>
      </c>
      <c r="B1466">
        <v>4</v>
      </c>
      <c r="C1466" s="289">
        <v>44286</v>
      </c>
      <c r="D1466">
        <v>415</v>
      </c>
      <c r="E1466">
        <v>656</v>
      </c>
      <c r="F1466">
        <v>47</v>
      </c>
      <c r="G1466" t="s">
        <v>249</v>
      </c>
      <c r="H1466" t="s">
        <v>250</v>
      </c>
      <c r="I1466" t="s">
        <v>191</v>
      </c>
      <c r="J1466">
        <v>3</v>
      </c>
      <c r="K1466">
        <v>1</v>
      </c>
      <c r="L1466">
        <v>148</v>
      </c>
      <c r="M1466">
        <v>137.63999999999999</v>
      </c>
      <c r="N1466">
        <v>158.36000000000001</v>
      </c>
      <c r="Y1466">
        <v>166</v>
      </c>
      <c r="Z1466">
        <v>139</v>
      </c>
      <c r="AB1466">
        <v>153</v>
      </c>
      <c r="AJ1466">
        <v>152.5</v>
      </c>
      <c r="AK1466">
        <v>60</v>
      </c>
      <c r="AL1466">
        <v>180</v>
      </c>
      <c r="AM1466">
        <v>71</v>
      </c>
      <c r="AN1466">
        <v>153</v>
      </c>
      <c r="AZ1466">
        <v>0.02</v>
      </c>
      <c r="BG1466" t="s">
        <v>148</v>
      </c>
      <c r="BH1466" t="s">
        <v>149</v>
      </c>
      <c r="BI1466" t="s">
        <v>251</v>
      </c>
      <c r="BK1466">
        <v>13</v>
      </c>
    </row>
    <row r="1467" spans="1:63" ht="18.75" x14ac:dyDescent="0.25">
      <c r="A1467">
        <v>2021</v>
      </c>
      <c r="B1467">
        <v>4</v>
      </c>
      <c r="C1467" s="289">
        <v>44286</v>
      </c>
      <c r="D1467">
        <v>415</v>
      </c>
      <c r="E1467">
        <v>657</v>
      </c>
      <c r="F1467">
        <v>47</v>
      </c>
      <c r="G1467" t="s">
        <v>252</v>
      </c>
      <c r="H1467" t="s">
        <v>253</v>
      </c>
      <c r="I1467" t="s">
        <v>191</v>
      </c>
      <c r="J1467">
        <v>3</v>
      </c>
      <c r="K1467">
        <v>1</v>
      </c>
      <c r="L1467">
        <v>90</v>
      </c>
      <c r="M1467">
        <v>83.7</v>
      </c>
      <c r="N1467">
        <v>96.3</v>
      </c>
      <c r="Y1467">
        <v>104</v>
      </c>
      <c r="Z1467">
        <v>92</v>
      </c>
      <c r="AB1467">
        <v>153</v>
      </c>
      <c r="AJ1467">
        <v>97.8</v>
      </c>
      <c r="AK1467">
        <v>60</v>
      </c>
      <c r="AL1467">
        <v>180</v>
      </c>
      <c r="AM1467">
        <v>71</v>
      </c>
      <c r="AN1467">
        <v>153</v>
      </c>
      <c r="AO1467">
        <v>14</v>
      </c>
      <c r="AP1467">
        <v>12</v>
      </c>
      <c r="AQ1467">
        <v>10</v>
      </c>
      <c r="AX1467">
        <v>36</v>
      </c>
      <c r="AY1467">
        <v>321</v>
      </c>
      <c r="AZ1467">
        <v>0.02</v>
      </c>
      <c r="BA1467">
        <v>0.112</v>
      </c>
      <c r="BC1467">
        <v>0.4</v>
      </c>
      <c r="BD1467">
        <v>3.6</v>
      </c>
      <c r="BE1467">
        <v>3.5</v>
      </c>
      <c r="BF1467">
        <v>31.4</v>
      </c>
      <c r="BG1467" t="s">
        <v>148</v>
      </c>
      <c r="BH1467" t="s">
        <v>149</v>
      </c>
      <c r="BI1467" t="s">
        <v>254</v>
      </c>
      <c r="BK1467">
        <v>13</v>
      </c>
    </row>
    <row r="1468" spans="1:63" ht="18.75" x14ac:dyDescent="0.25">
      <c r="A1468">
        <v>2021</v>
      </c>
      <c r="B1468">
        <v>4</v>
      </c>
      <c r="C1468" s="289">
        <v>44286</v>
      </c>
      <c r="D1468">
        <v>415</v>
      </c>
      <c r="E1468">
        <v>658</v>
      </c>
      <c r="F1468">
        <v>47</v>
      </c>
      <c r="G1468" t="s">
        <v>255</v>
      </c>
      <c r="H1468" t="s">
        <v>256</v>
      </c>
      <c r="I1468" t="s">
        <v>191</v>
      </c>
      <c r="J1468">
        <v>3</v>
      </c>
      <c r="K1468">
        <v>1</v>
      </c>
      <c r="L1468">
        <v>90</v>
      </c>
      <c r="M1468">
        <v>83.7</v>
      </c>
      <c r="N1468">
        <v>96.3</v>
      </c>
      <c r="Y1468">
        <v>104</v>
      </c>
      <c r="Z1468">
        <v>92</v>
      </c>
      <c r="AB1468">
        <v>153</v>
      </c>
      <c r="AJ1468">
        <v>97.8</v>
      </c>
      <c r="AK1468">
        <v>60</v>
      </c>
      <c r="AL1468">
        <v>180</v>
      </c>
      <c r="AM1468">
        <v>71</v>
      </c>
      <c r="AN1468">
        <v>153</v>
      </c>
      <c r="AZ1468">
        <v>0.02</v>
      </c>
      <c r="BG1468" t="s">
        <v>148</v>
      </c>
      <c r="BH1468" t="s">
        <v>149</v>
      </c>
      <c r="BI1468" t="s">
        <v>257</v>
      </c>
      <c r="BK1468">
        <v>13</v>
      </c>
    </row>
    <row r="1469" spans="1:63" ht="18.75" x14ac:dyDescent="0.25">
      <c r="A1469">
        <v>2021</v>
      </c>
      <c r="B1469">
        <v>4</v>
      </c>
      <c r="C1469" s="289">
        <v>44286</v>
      </c>
      <c r="D1469">
        <v>4</v>
      </c>
      <c r="E1469">
        <v>11</v>
      </c>
      <c r="F1469">
        <v>48</v>
      </c>
      <c r="G1469" t="s">
        <v>193</v>
      </c>
      <c r="H1469" t="s">
        <v>194</v>
      </c>
      <c r="I1469" t="s">
        <v>191</v>
      </c>
      <c r="J1469">
        <v>2</v>
      </c>
      <c r="K1469">
        <v>2</v>
      </c>
      <c r="L1469">
        <v>212</v>
      </c>
      <c r="M1469">
        <v>197.16</v>
      </c>
      <c r="N1469">
        <v>226.84</v>
      </c>
      <c r="O1469">
        <v>230</v>
      </c>
      <c r="P1469">
        <v>218</v>
      </c>
      <c r="Q1469">
        <v>213</v>
      </c>
      <c r="R1469">
        <v>225</v>
      </c>
      <c r="S1469">
        <v>216</v>
      </c>
      <c r="T1469">
        <v>137</v>
      </c>
      <c r="U1469">
        <v>135</v>
      </c>
      <c r="AJ1469">
        <v>220.4</v>
      </c>
      <c r="AK1469">
        <v>37</v>
      </c>
      <c r="AL1469">
        <v>195</v>
      </c>
      <c r="AM1469">
        <v>53</v>
      </c>
      <c r="AN1469">
        <v>136</v>
      </c>
      <c r="AO1469">
        <v>2</v>
      </c>
      <c r="AQ1469">
        <v>6</v>
      </c>
      <c r="AX1469">
        <v>8</v>
      </c>
      <c r="AY1469">
        <v>552</v>
      </c>
      <c r="AZ1469">
        <v>0.02</v>
      </c>
      <c r="BA1469">
        <v>1.4E-2</v>
      </c>
      <c r="BB1469">
        <v>1</v>
      </c>
      <c r="BC1469">
        <v>0</v>
      </c>
      <c r="BD1469">
        <v>2.6</v>
      </c>
      <c r="BE1469">
        <v>1.8</v>
      </c>
      <c r="BF1469">
        <v>121.7</v>
      </c>
      <c r="BG1469" t="s">
        <v>148</v>
      </c>
      <c r="BH1469" t="s">
        <v>187</v>
      </c>
      <c r="BI1469" t="s">
        <v>195</v>
      </c>
      <c r="BK1469">
        <v>13</v>
      </c>
    </row>
    <row r="1470" spans="1:63" ht="18.75" x14ac:dyDescent="0.25">
      <c r="A1470">
        <v>2021</v>
      </c>
      <c r="B1470">
        <v>4</v>
      </c>
      <c r="C1470" s="289">
        <v>44286</v>
      </c>
      <c r="D1470">
        <v>4</v>
      </c>
      <c r="E1470">
        <v>12</v>
      </c>
      <c r="F1470">
        <v>48</v>
      </c>
      <c r="G1470" t="s">
        <v>196</v>
      </c>
      <c r="H1470" t="s">
        <v>197</v>
      </c>
      <c r="I1470" t="s">
        <v>191</v>
      </c>
      <c r="J1470">
        <v>2</v>
      </c>
      <c r="K1470">
        <v>2</v>
      </c>
      <c r="L1470">
        <v>212</v>
      </c>
      <c r="M1470">
        <v>197.16</v>
      </c>
      <c r="N1470">
        <v>226.84</v>
      </c>
      <c r="O1470">
        <v>235</v>
      </c>
      <c r="P1470">
        <v>225</v>
      </c>
      <c r="Q1470">
        <v>212</v>
      </c>
      <c r="R1470">
        <v>229</v>
      </c>
      <c r="S1470">
        <v>219</v>
      </c>
      <c r="T1470">
        <v>137</v>
      </c>
      <c r="U1470">
        <v>135</v>
      </c>
      <c r="AJ1470">
        <v>224</v>
      </c>
      <c r="AK1470">
        <v>37</v>
      </c>
      <c r="AL1470">
        <v>195</v>
      </c>
      <c r="AM1470">
        <v>53</v>
      </c>
      <c r="AN1470">
        <v>136</v>
      </c>
      <c r="AO1470">
        <v>5</v>
      </c>
      <c r="AQ1470">
        <v>3</v>
      </c>
      <c r="AX1470">
        <v>8</v>
      </c>
      <c r="AY1470">
        <v>552</v>
      </c>
      <c r="AZ1470">
        <v>0.02</v>
      </c>
      <c r="BA1470">
        <v>1.4E-2</v>
      </c>
      <c r="BB1470">
        <v>1</v>
      </c>
      <c r="BC1470">
        <v>0</v>
      </c>
      <c r="BD1470">
        <v>2.6</v>
      </c>
      <c r="BE1470">
        <v>1.8</v>
      </c>
      <c r="BF1470">
        <v>123.6</v>
      </c>
      <c r="BG1470" t="s">
        <v>148</v>
      </c>
      <c r="BH1470" t="s">
        <v>187</v>
      </c>
      <c r="BI1470" t="s">
        <v>198</v>
      </c>
      <c r="BK1470">
        <v>13</v>
      </c>
    </row>
    <row r="1471" spans="1:63" ht="18.75" x14ac:dyDescent="0.25">
      <c r="A1471">
        <v>2021</v>
      </c>
      <c r="B1471">
        <v>4</v>
      </c>
      <c r="C1471" s="289">
        <v>44286</v>
      </c>
      <c r="D1471">
        <v>334</v>
      </c>
      <c r="E1471">
        <v>254</v>
      </c>
      <c r="F1471">
        <v>49</v>
      </c>
      <c r="G1471" t="s">
        <v>189</v>
      </c>
      <c r="H1471" t="s">
        <v>190</v>
      </c>
      <c r="I1471" t="s">
        <v>191</v>
      </c>
      <c r="J1471">
        <v>4</v>
      </c>
      <c r="K1471">
        <v>2</v>
      </c>
      <c r="L1471">
        <v>203</v>
      </c>
      <c r="M1471">
        <v>188.79</v>
      </c>
      <c r="N1471">
        <v>217.21</v>
      </c>
      <c r="O1471">
        <v>223</v>
      </c>
      <c r="P1471">
        <v>216</v>
      </c>
      <c r="Q1471">
        <v>213</v>
      </c>
      <c r="R1471">
        <v>212</v>
      </c>
      <c r="S1471">
        <v>211</v>
      </c>
      <c r="T1471">
        <v>139</v>
      </c>
      <c r="U1471">
        <v>141</v>
      </c>
      <c r="V1471">
        <v>224</v>
      </c>
      <c r="W1471">
        <v>218</v>
      </c>
      <c r="X1471">
        <v>211</v>
      </c>
      <c r="Y1471">
        <v>212</v>
      </c>
      <c r="Z1471">
        <v>214</v>
      </c>
      <c r="AA1471">
        <v>144</v>
      </c>
      <c r="AB1471">
        <v>139</v>
      </c>
      <c r="AJ1471">
        <v>215.4</v>
      </c>
      <c r="AK1471">
        <v>88</v>
      </c>
      <c r="AL1471">
        <v>164</v>
      </c>
      <c r="AM1471">
        <v>102</v>
      </c>
      <c r="AN1471">
        <v>141</v>
      </c>
      <c r="AO1471">
        <v>9</v>
      </c>
      <c r="AP1471">
        <v>5</v>
      </c>
      <c r="AQ1471">
        <v>2</v>
      </c>
      <c r="AS1471">
        <v>4</v>
      </c>
      <c r="AX1471">
        <v>20</v>
      </c>
      <c r="AY1471">
        <v>860</v>
      </c>
      <c r="AZ1471">
        <v>0.02</v>
      </c>
      <c r="BA1471">
        <v>2.3E-2</v>
      </c>
      <c r="BC1471">
        <v>0.1</v>
      </c>
      <c r="BD1471">
        <v>4.2</v>
      </c>
      <c r="BE1471">
        <v>4.3</v>
      </c>
      <c r="BF1471">
        <v>185.2</v>
      </c>
      <c r="BG1471" t="s">
        <v>148</v>
      </c>
      <c r="BH1471" t="s">
        <v>184</v>
      </c>
      <c r="BI1471" t="s">
        <v>192</v>
      </c>
      <c r="BK1471">
        <v>13</v>
      </c>
    </row>
    <row r="1472" spans="1:63" ht="18.75" hidden="1" x14ac:dyDescent="0.25">
      <c r="A1472">
        <v>2021</v>
      </c>
      <c r="B1472">
        <v>4</v>
      </c>
      <c r="C1472" s="289">
        <v>44287</v>
      </c>
      <c r="D1472">
        <v>419</v>
      </c>
      <c r="E1472">
        <v>670</v>
      </c>
      <c r="F1472">
        <v>2</v>
      </c>
      <c r="G1472" t="s">
        <v>434</v>
      </c>
      <c r="H1472" t="s">
        <v>435</v>
      </c>
      <c r="I1472" t="s">
        <v>144</v>
      </c>
      <c r="J1472">
        <v>4</v>
      </c>
      <c r="K1472">
        <v>2</v>
      </c>
      <c r="L1472">
        <v>298</v>
      </c>
      <c r="M1472">
        <v>280.41800000000001</v>
      </c>
      <c r="N1472">
        <v>319.15800000000002</v>
      </c>
      <c r="O1472">
        <v>313</v>
      </c>
      <c r="P1472">
        <v>305</v>
      </c>
      <c r="Q1472">
        <v>312</v>
      </c>
      <c r="R1472">
        <v>315</v>
      </c>
      <c r="S1472">
        <v>306</v>
      </c>
      <c r="T1472">
        <v>181</v>
      </c>
      <c r="U1472">
        <v>181</v>
      </c>
      <c r="V1472">
        <v>310</v>
      </c>
      <c r="W1472">
        <v>305</v>
      </c>
      <c r="X1472">
        <v>304</v>
      </c>
      <c r="Y1472">
        <v>286</v>
      </c>
      <c r="Z1472">
        <v>297</v>
      </c>
      <c r="AA1472">
        <v>181</v>
      </c>
      <c r="AB1472">
        <v>178</v>
      </c>
      <c r="AJ1472">
        <v>305.3</v>
      </c>
      <c r="AK1472">
        <v>96</v>
      </c>
      <c r="AL1472">
        <v>150</v>
      </c>
      <c r="AM1472">
        <v>80</v>
      </c>
      <c r="AN1472">
        <v>180</v>
      </c>
      <c r="AO1472">
        <v>5</v>
      </c>
      <c r="AP1472">
        <v>3</v>
      </c>
      <c r="AQ1472">
        <v>8</v>
      </c>
      <c r="AS1472">
        <v>4</v>
      </c>
      <c r="AX1472">
        <v>20</v>
      </c>
      <c r="AY1472">
        <v>1028</v>
      </c>
      <c r="AZ1472">
        <v>1.4999999999999999E-2</v>
      </c>
      <c r="BA1472">
        <v>1.9E-2</v>
      </c>
      <c r="BC1472">
        <v>0.1</v>
      </c>
      <c r="BD1472">
        <v>3.5</v>
      </c>
      <c r="BE1472">
        <v>6.1</v>
      </c>
      <c r="BF1472">
        <v>313.8</v>
      </c>
      <c r="BG1472" t="s">
        <v>153</v>
      </c>
      <c r="BH1472" t="s">
        <v>154</v>
      </c>
      <c r="BI1472" t="s">
        <v>436</v>
      </c>
      <c r="BJ1472" t="s">
        <v>156</v>
      </c>
      <c r="BK1472">
        <v>13</v>
      </c>
    </row>
    <row r="1473" spans="1:63" ht="18.75" hidden="1" x14ac:dyDescent="0.25">
      <c r="A1473">
        <v>2021</v>
      </c>
      <c r="B1473">
        <v>4</v>
      </c>
      <c r="C1473" s="289">
        <v>44287</v>
      </c>
      <c r="D1473">
        <v>137</v>
      </c>
      <c r="E1473">
        <v>273</v>
      </c>
      <c r="F1473">
        <v>3</v>
      </c>
      <c r="G1473" t="s">
        <v>242</v>
      </c>
      <c r="H1473" t="s">
        <v>243</v>
      </c>
      <c r="I1473" t="s">
        <v>144</v>
      </c>
      <c r="J1473">
        <v>3</v>
      </c>
      <c r="K1473">
        <v>2</v>
      </c>
      <c r="L1473">
        <v>564</v>
      </c>
      <c r="M1473">
        <v>524.52</v>
      </c>
      <c r="N1473">
        <v>603.48</v>
      </c>
      <c r="O1473">
        <v>585</v>
      </c>
      <c r="P1473">
        <v>600</v>
      </c>
      <c r="Q1473">
        <v>593</v>
      </c>
      <c r="R1473">
        <v>595</v>
      </c>
      <c r="S1473">
        <v>601</v>
      </c>
      <c r="T1473">
        <v>125</v>
      </c>
      <c r="U1473">
        <v>125</v>
      </c>
      <c r="V1473">
        <v>688</v>
      </c>
      <c r="W1473">
        <v>586</v>
      </c>
      <c r="X1473">
        <v>602</v>
      </c>
      <c r="Y1473">
        <v>595</v>
      </c>
      <c r="Z1473">
        <v>602</v>
      </c>
      <c r="AA1473">
        <v>127</v>
      </c>
      <c r="AB1473">
        <v>125</v>
      </c>
      <c r="AJ1473">
        <v>604.70000000000005</v>
      </c>
      <c r="AK1473">
        <v>93</v>
      </c>
      <c r="AL1473">
        <v>116</v>
      </c>
      <c r="AM1473">
        <v>86</v>
      </c>
      <c r="AN1473">
        <v>126</v>
      </c>
      <c r="AO1473">
        <v>4</v>
      </c>
      <c r="AP1473">
        <v>1</v>
      </c>
      <c r="AQ1473">
        <v>5</v>
      </c>
      <c r="AX1473">
        <v>10</v>
      </c>
      <c r="AY1473">
        <v>1684</v>
      </c>
      <c r="AZ1473">
        <v>1.4999999999999999E-2</v>
      </c>
      <c r="BA1473">
        <v>6.0000000000000001E-3</v>
      </c>
      <c r="BB1473">
        <v>1</v>
      </c>
      <c r="BC1473">
        <v>0</v>
      </c>
      <c r="BD1473">
        <v>3</v>
      </c>
      <c r="BE1473">
        <v>6</v>
      </c>
      <c r="BF1473">
        <v>1018.3</v>
      </c>
      <c r="BG1473" t="s">
        <v>145</v>
      </c>
      <c r="BK1473">
        <v>13</v>
      </c>
    </row>
    <row r="1474" spans="1:63" ht="18.75" hidden="1" x14ac:dyDescent="0.25">
      <c r="A1474">
        <v>2021</v>
      </c>
      <c r="B1474">
        <v>4</v>
      </c>
      <c r="C1474" s="289">
        <v>44287</v>
      </c>
      <c r="D1474">
        <v>375</v>
      </c>
      <c r="E1474">
        <v>437</v>
      </c>
      <c r="F1474">
        <v>4</v>
      </c>
      <c r="G1474" t="s">
        <v>349</v>
      </c>
      <c r="H1474" t="s">
        <v>350</v>
      </c>
      <c r="I1474" t="s">
        <v>144</v>
      </c>
      <c r="J1474">
        <v>4</v>
      </c>
      <c r="K1474">
        <v>2</v>
      </c>
      <c r="L1474">
        <v>168</v>
      </c>
      <c r="M1474">
        <v>158.08799999999999</v>
      </c>
      <c r="N1474">
        <v>179.928</v>
      </c>
      <c r="O1474">
        <v>157</v>
      </c>
      <c r="P1474">
        <v>178</v>
      </c>
      <c r="Q1474">
        <v>174</v>
      </c>
      <c r="R1474">
        <v>170</v>
      </c>
      <c r="S1474">
        <v>173</v>
      </c>
      <c r="T1474">
        <v>109</v>
      </c>
      <c r="U1474">
        <v>109</v>
      </c>
      <c r="V1474">
        <v>172</v>
      </c>
      <c r="W1474">
        <v>169</v>
      </c>
      <c r="X1474">
        <v>168</v>
      </c>
      <c r="Y1474">
        <v>172</v>
      </c>
      <c r="Z1474">
        <v>175</v>
      </c>
      <c r="AA1474">
        <v>112</v>
      </c>
      <c r="AB1474">
        <v>111</v>
      </c>
      <c r="AJ1474">
        <v>170.8</v>
      </c>
      <c r="AK1474">
        <v>120</v>
      </c>
      <c r="AL1474">
        <v>120</v>
      </c>
      <c r="AM1474">
        <v>131</v>
      </c>
      <c r="AN1474">
        <v>110</v>
      </c>
      <c r="AO1474">
        <v>6</v>
      </c>
      <c r="AP1474">
        <v>2</v>
      </c>
      <c r="AQ1474">
        <v>4</v>
      </c>
      <c r="AS1474">
        <v>4</v>
      </c>
      <c r="AX1474">
        <v>16</v>
      </c>
      <c r="AY1474">
        <v>2516</v>
      </c>
      <c r="AZ1474">
        <v>1.4999999999999999E-2</v>
      </c>
      <c r="BA1474">
        <v>6.0000000000000001E-3</v>
      </c>
      <c r="BB1474">
        <v>1</v>
      </c>
      <c r="BC1474">
        <v>0.1</v>
      </c>
      <c r="BD1474">
        <v>15</v>
      </c>
      <c r="BE1474">
        <v>2.7</v>
      </c>
      <c r="BF1474">
        <v>429.7</v>
      </c>
      <c r="BG1474" t="s">
        <v>153</v>
      </c>
      <c r="BH1474" t="s">
        <v>154</v>
      </c>
      <c r="BI1474" t="s">
        <v>351</v>
      </c>
      <c r="BJ1474" t="s">
        <v>156</v>
      </c>
      <c r="BK1474">
        <v>13</v>
      </c>
    </row>
    <row r="1475" spans="1:63" hidden="1" x14ac:dyDescent="0.25">
      <c r="A1475">
        <v>2021</v>
      </c>
      <c r="B1475">
        <v>4</v>
      </c>
      <c r="C1475" s="289">
        <v>44287</v>
      </c>
      <c r="D1475">
        <v>384</v>
      </c>
      <c r="E1475">
        <v>556</v>
      </c>
      <c r="F1475">
        <v>5</v>
      </c>
      <c r="G1475" t="s">
        <v>175</v>
      </c>
      <c r="H1475" t="s">
        <v>176</v>
      </c>
      <c r="I1475" t="s">
        <v>144</v>
      </c>
      <c r="J1475">
        <v>1</v>
      </c>
      <c r="K1475">
        <v>6</v>
      </c>
      <c r="L1475">
        <v>1066</v>
      </c>
      <c r="M1475">
        <v>1003.106</v>
      </c>
      <c r="N1475">
        <v>1141.6859999999999</v>
      </c>
      <c r="AK1475">
        <v>20</v>
      </c>
      <c r="AL1475">
        <v>180</v>
      </c>
      <c r="AO1475">
        <v>0</v>
      </c>
      <c r="AP1475">
        <v>1</v>
      </c>
      <c r="AQ1475">
        <v>1</v>
      </c>
      <c r="AS1475">
        <v>0</v>
      </c>
      <c r="AX1475">
        <v>2</v>
      </c>
      <c r="AY1475">
        <v>218</v>
      </c>
      <c r="AZ1475">
        <v>1.4999999999999999E-2</v>
      </c>
      <c r="BA1475">
        <v>8.9999999999999993E-3</v>
      </c>
      <c r="BB1475">
        <v>1</v>
      </c>
      <c r="BC1475">
        <v>0</v>
      </c>
      <c r="BD1475">
        <v>0.2</v>
      </c>
      <c r="BG1475" t="s">
        <v>153</v>
      </c>
      <c r="BH1475" t="s">
        <v>154</v>
      </c>
      <c r="BI1475" t="s">
        <v>177</v>
      </c>
      <c r="BK1475">
        <v>13</v>
      </c>
    </row>
    <row r="1476" spans="1:63" hidden="1" x14ac:dyDescent="0.25">
      <c r="A1476">
        <v>2021</v>
      </c>
      <c r="B1476">
        <v>4</v>
      </c>
      <c r="C1476" s="289">
        <v>44287</v>
      </c>
      <c r="D1476">
        <v>384</v>
      </c>
      <c r="E1476">
        <v>557</v>
      </c>
      <c r="F1476">
        <v>5</v>
      </c>
      <c r="G1476" t="s">
        <v>178</v>
      </c>
      <c r="H1476" t="s">
        <v>179</v>
      </c>
      <c r="I1476" t="s">
        <v>144</v>
      </c>
      <c r="J1476">
        <v>1</v>
      </c>
      <c r="K1476">
        <v>6</v>
      </c>
      <c r="L1476">
        <v>182</v>
      </c>
      <c r="M1476">
        <v>171.262</v>
      </c>
      <c r="N1476">
        <v>194.922</v>
      </c>
      <c r="AK1476">
        <v>20</v>
      </c>
      <c r="AL1476">
        <v>180</v>
      </c>
      <c r="AO1476">
        <v>1</v>
      </c>
      <c r="AP1476">
        <v>1</v>
      </c>
      <c r="AQ1476">
        <v>1</v>
      </c>
      <c r="AS1476">
        <v>1</v>
      </c>
      <c r="AX1476">
        <v>3</v>
      </c>
      <c r="AY1476">
        <v>219</v>
      </c>
      <c r="AZ1476">
        <v>1.4999999999999999E-2</v>
      </c>
      <c r="BA1476">
        <v>1.4E-2</v>
      </c>
      <c r="BB1476">
        <v>1</v>
      </c>
      <c r="BC1476">
        <v>0</v>
      </c>
      <c r="BD1476">
        <v>1.2</v>
      </c>
      <c r="BG1476" t="s">
        <v>153</v>
      </c>
      <c r="BH1476" t="s">
        <v>154</v>
      </c>
      <c r="BI1476" t="s">
        <v>177</v>
      </c>
      <c r="BJ1476" t="s">
        <v>180</v>
      </c>
      <c r="BK1476">
        <v>13</v>
      </c>
    </row>
    <row r="1477" spans="1:63" ht="18.75" x14ac:dyDescent="0.25">
      <c r="A1477">
        <v>2021</v>
      </c>
      <c r="B1477">
        <v>4</v>
      </c>
      <c r="C1477" s="289">
        <v>44287</v>
      </c>
      <c r="D1477">
        <v>34</v>
      </c>
      <c r="E1477">
        <v>99</v>
      </c>
      <c r="F1477">
        <v>6</v>
      </c>
      <c r="G1477" t="s">
        <v>299</v>
      </c>
      <c r="H1477" t="s">
        <v>300</v>
      </c>
      <c r="I1477" t="s">
        <v>144</v>
      </c>
      <c r="J1477">
        <v>4</v>
      </c>
      <c r="K1477">
        <v>6</v>
      </c>
      <c r="L1477">
        <v>20</v>
      </c>
      <c r="M1477">
        <v>18.600000000000001</v>
      </c>
      <c r="N1477">
        <v>21.4</v>
      </c>
      <c r="P1477">
        <v>23</v>
      </c>
      <c r="Q1477">
        <v>21</v>
      </c>
      <c r="R1477">
        <v>20</v>
      </c>
      <c r="S1477">
        <v>21</v>
      </c>
      <c r="U1477">
        <v>103</v>
      </c>
      <c r="V1477">
        <v>19</v>
      </c>
      <c r="W1477">
        <v>20</v>
      </c>
      <c r="X1477">
        <v>21</v>
      </c>
      <c r="Z1477">
        <v>20</v>
      </c>
      <c r="AA1477">
        <v>105</v>
      </c>
      <c r="AB1477">
        <v>103</v>
      </c>
      <c r="AJ1477">
        <v>20.6</v>
      </c>
      <c r="AK1477">
        <v>140</v>
      </c>
      <c r="AL1477">
        <v>103</v>
      </c>
      <c r="AM1477">
        <v>139</v>
      </c>
      <c r="AN1477">
        <v>104</v>
      </c>
      <c r="AO1477">
        <v>5</v>
      </c>
      <c r="AP1477">
        <v>2</v>
      </c>
      <c r="AQ1477">
        <v>5</v>
      </c>
      <c r="AX1477">
        <v>12</v>
      </c>
      <c r="AY1477">
        <v>2424</v>
      </c>
      <c r="AZ1477">
        <v>1.4999999999999999E-2</v>
      </c>
      <c r="BA1477">
        <v>5.0000000000000001E-3</v>
      </c>
      <c r="BB1477">
        <v>1</v>
      </c>
      <c r="BC1477">
        <v>0.6</v>
      </c>
      <c r="BD1477">
        <v>121.2</v>
      </c>
      <c r="BE1477">
        <v>0.2</v>
      </c>
      <c r="BF1477">
        <v>49.9</v>
      </c>
      <c r="BG1477" t="s">
        <v>148</v>
      </c>
      <c r="BH1477" t="s">
        <v>149</v>
      </c>
      <c r="BI1477" t="s">
        <v>301</v>
      </c>
      <c r="BK1477">
        <v>13</v>
      </c>
    </row>
    <row r="1478" spans="1:63" ht="18.75" x14ac:dyDescent="0.25">
      <c r="A1478">
        <v>2021</v>
      </c>
      <c r="B1478">
        <v>4</v>
      </c>
      <c r="C1478" s="289">
        <v>44287</v>
      </c>
      <c r="D1478">
        <v>34</v>
      </c>
      <c r="E1478">
        <v>100</v>
      </c>
      <c r="F1478">
        <v>6</v>
      </c>
      <c r="G1478" t="s">
        <v>302</v>
      </c>
      <c r="H1478" t="s">
        <v>303</v>
      </c>
      <c r="I1478" t="s">
        <v>144</v>
      </c>
      <c r="J1478">
        <v>4</v>
      </c>
      <c r="K1478">
        <v>6</v>
      </c>
      <c r="L1478">
        <v>20</v>
      </c>
      <c r="M1478">
        <v>18.600000000000001</v>
      </c>
      <c r="N1478">
        <v>21.4</v>
      </c>
      <c r="P1478">
        <v>23</v>
      </c>
      <c r="Q1478">
        <v>21</v>
      </c>
      <c r="R1478">
        <v>20</v>
      </c>
      <c r="S1478">
        <v>21</v>
      </c>
      <c r="U1478">
        <v>103</v>
      </c>
      <c r="V1478">
        <v>19</v>
      </c>
      <c r="W1478">
        <v>20</v>
      </c>
      <c r="X1478">
        <v>21</v>
      </c>
      <c r="Z1478">
        <v>20</v>
      </c>
      <c r="AA1478">
        <v>105</v>
      </c>
      <c r="AB1478">
        <v>103</v>
      </c>
      <c r="AJ1478">
        <v>20.6</v>
      </c>
      <c r="AK1478">
        <v>140</v>
      </c>
      <c r="AL1478">
        <v>103</v>
      </c>
      <c r="AM1478">
        <v>139</v>
      </c>
      <c r="AN1478">
        <v>104</v>
      </c>
      <c r="AO1478">
        <v>5</v>
      </c>
      <c r="AP1478">
        <v>2</v>
      </c>
      <c r="AQ1478">
        <v>5</v>
      </c>
      <c r="AX1478">
        <v>12</v>
      </c>
      <c r="AY1478">
        <v>2424</v>
      </c>
      <c r="AZ1478">
        <v>1.4999999999999999E-2</v>
      </c>
      <c r="BA1478">
        <v>5.0000000000000001E-3</v>
      </c>
      <c r="BB1478">
        <v>1</v>
      </c>
      <c r="BC1478">
        <v>0.6</v>
      </c>
      <c r="BD1478">
        <v>121.2</v>
      </c>
      <c r="BE1478">
        <v>0.2</v>
      </c>
      <c r="BF1478">
        <v>49.9</v>
      </c>
      <c r="BG1478" t="s">
        <v>148</v>
      </c>
      <c r="BH1478" t="s">
        <v>149</v>
      </c>
      <c r="BI1478" t="s">
        <v>304</v>
      </c>
      <c r="BK1478">
        <v>13</v>
      </c>
    </row>
    <row r="1479" spans="1:63" ht="18.75" x14ac:dyDescent="0.25">
      <c r="A1479">
        <v>2021</v>
      </c>
      <c r="B1479">
        <v>4</v>
      </c>
      <c r="C1479" s="289">
        <v>44287</v>
      </c>
      <c r="D1479">
        <v>34</v>
      </c>
      <c r="E1479">
        <v>101</v>
      </c>
      <c r="F1479">
        <v>6</v>
      </c>
      <c r="G1479" t="s">
        <v>305</v>
      </c>
      <c r="H1479" t="s">
        <v>306</v>
      </c>
      <c r="I1479" t="s">
        <v>144</v>
      </c>
      <c r="J1479">
        <v>4</v>
      </c>
      <c r="K1479">
        <v>6</v>
      </c>
      <c r="L1479">
        <v>20</v>
      </c>
      <c r="M1479">
        <v>18.600000000000001</v>
      </c>
      <c r="N1479">
        <v>21.4</v>
      </c>
      <c r="P1479">
        <v>23</v>
      </c>
      <c r="Q1479">
        <v>21</v>
      </c>
      <c r="R1479">
        <v>20</v>
      </c>
      <c r="S1479">
        <v>21</v>
      </c>
      <c r="U1479">
        <v>103</v>
      </c>
      <c r="V1479">
        <v>19</v>
      </c>
      <c r="W1479">
        <v>20</v>
      </c>
      <c r="X1479">
        <v>21</v>
      </c>
      <c r="Z1479">
        <v>20</v>
      </c>
      <c r="AA1479">
        <v>105</v>
      </c>
      <c r="AB1479">
        <v>103</v>
      </c>
      <c r="AJ1479">
        <v>20.6</v>
      </c>
      <c r="AK1479">
        <v>140</v>
      </c>
      <c r="AL1479">
        <v>103</v>
      </c>
      <c r="AM1479">
        <v>139</v>
      </c>
      <c r="AN1479">
        <v>104</v>
      </c>
      <c r="AO1479">
        <v>5</v>
      </c>
      <c r="AP1479">
        <v>2</v>
      </c>
      <c r="AQ1479">
        <v>5</v>
      </c>
      <c r="AX1479">
        <v>12</v>
      </c>
      <c r="AY1479">
        <v>2424</v>
      </c>
      <c r="AZ1479">
        <v>1.4999999999999999E-2</v>
      </c>
      <c r="BA1479">
        <v>5.0000000000000001E-3</v>
      </c>
      <c r="BB1479">
        <v>1</v>
      </c>
      <c r="BC1479">
        <v>0.6</v>
      </c>
      <c r="BD1479">
        <v>121.2</v>
      </c>
      <c r="BE1479">
        <v>0.2</v>
      </c>
      <c r="BF1479">
        <v>49.9</v>
      </c>
      <c r="BG1479" t="s">
        <v>148</v>
      </c>
      <c r="BH1479" t="s">
        <v>149</v>
      </c>
      <c r="BI1479" t="s">
        <v>307</v>
      </c>
      <c r="BK1479">
        <v>13</v>
      </c>
    </row>
    <row r="1480" spans="1:63" ht="18.75" x14ac:dyDescent="0.25">
      <c r="A1480">
        <v>2021</v>
      </c>
      <c r="B1480">
        <v>4</v>
      </c>
      <c r="C1480" s="289">
        <v>44287</v>
      </c>
      <c r="D1480">
        <v>34</v>
      </c>
      <c r="E1480">
        <v>102</v>
      </c>
      <c r="F1480">
        <v>6</v>
      </c>
      <c r="G1480" t="s">
        <v>308</v>
      </c>
      <c r="H1480" t="s">
        <v>309</v>
      </c>
      <c r="I1480" t="s">
        <v>144</v>
      </c>
      <c r="J1480">
        <v>4</v>
      </c>
      <c r="K1480">
        <v>6</v>
      </c>
      <c r="L1480">
        <v>20</v>
      </c>
      <c r="M1480">
        <v>18.600000000000001</v>
      </c>
      <c r="N1480">
        <v>21.4</v>
      </c>
      <c r="P1480">
        <v>23</v>
      </c>
      <c r="Q1480">
        <v>21</v>
      </c>
      <c r="R1480">
        <v>20</v>
      </c>
      <c r="S1480">
        <v>21</v>
      </c>
      <c r="U1480">
        <v>103</v>
      </c>
      <c r="V1480">
        <v>19</v>
      </c>
      <c r="W1480">
        <v>20</v>
      </c>
      <c r="X1480">
        <v>21</v>
      </c>
      <c r="Z1480">
        <v>20</v>
      </c>
      <c r="AA1480">
        <v>105</v>
      </c>
      <c r="AB1480">
        <v>103</v>
      </c>
      <c r="AJ1480">
        <v>20.6</v>
      </c>
      <c r="AK1480">
        <v>140</v>
      </c>
      <c r="AL1480">
        <v>103</v>
      </c>
      <c r="AM1480">
        <v>139</v>
      </c>
      <c r="AN1480">
        <v>104</v>
      </c>
      <c r="AO1480">
        <v>5</v>
      </c>
      <c r="AP1480">
        <v>2</v>
      </c>
      <c r="AQ1480">
        <v>5</v>
      </c>
      <c r="AX1480">
        <v>12</v>
      </c>
      <c r="AY1480">
        <v>2424</v>
      </c>
      <c r="AZ1480">
        <v>1.4999999999999999E-2</v>
      </c>
      <c r="BA1480">
        <v>5.0000000000000001E-3</v>
      </c>
      <c r="BB1480">
        <v>1</v>
      </c>
      <c r="BC1480">
        <v>0.6</v>
      </c>
      <c r="BD1480">
        <v>121.2</v>
      </c>
      <c r="BE1480">
        <v>0.2</v>
      </c>
      <c r="BF1480">
        <v>49.9</v>
      </c>
      <c r="BG1480" t="s">
        <v>148</v>
      </c>
      <c r="BH1480" t="s">
        <v>149</v>
      </c>
      <c r="BI1480" t="s">
        <v>310</v>
      </c>
      <c r="BK1480">
        <v>13</v>
      </c>
    </row>
    <row r="1481" spans="1:63" ht="18.75" x14ac:dyDescent="0.25">
      <c r="A1481">
        <v>2021</v>
      </c>
      <c r="B1481">
        <v>4</v>
      </c>
      <c r="C1481" s="289">
        <v>44287</v>
      </c>
      <c r="D1481">
        <v>34</v>
      </c>
      <c r="E1481">
        <v>103</v>
      </c>
      <c r="F1481">
        <v>6</v>
      </c>
      <c r="G1481" t="s">
        <v>311</v>
      </c>
      <c r="H1481" t="s">
        <v>312</v>
      </c>
      <c r="I1481" t="s">
        <v>144</v>
      </c>
      <c r="J1481">
        <v>4</v>
      </c>
      <c r="K1481">
        <v>6</v>
      </c>
      <c r="L1481">
        <v>89</v>
      </c>
      <c r="M1481">
        <v>82.77</v>
      </c>
      <c r="N1481">
        <v>95.23</v>
      </c>
      <c r="P1481">
        <v>77</v>
      </c>
      <c r="Q1481">
        <v>84</v>
      </c>
      <c r="R1481">
        <v>85</v>
      </c>
      <c r="S1481">
        <v>92</v>
      </c>
      <c r="U1481">
        <v>103</v>
      </c>
      <c r="V1481">
        <v>72</v>
      </c>
      <c r="W1481">
        <v>95</v>
      </c>
      <c r="X1481">
        <v>76</v>
      </c>
      <c r="Z1481">
        <v>87</v>
      </c>
      <c r="AA1481">
        <v>105</v>
      </c>
      <c r="AB1481">
        <v>103</v>
      </c>
      <c r="AJ1481">
        <v>83.2</v>
      </c>
      <c r="AK1481">
        <v>140</v>
      </c>
      <c r="AL1481">
        <v>103</v>
      </c>
      <c r="AM1481">
        <v>139</v>
      </c>
      <c r="AN1481">
        <v>104</v>
      </c>
      <c r="AO1481">
        <v>5</v>
      </c>
      <c r="AP1481">
        <v>2</v>
      </c>
      <c r="AQ1481">
        <v>4</v>
      </c>
      <c r="AX1481">
        <v>11</v>
      </c>
      <c r="AY1481">
        <v>2423</v>
      </c>
      <c r="AZ1481">
        <v>1.4999999999999999E-2</v>
      </c>
      <c r="BA1481">
        <v>5.0000000000000001E-3</v>
      </c>
      <c r="BB1481">
        <v>1</v>
      </c>
      <c r="BC1481">
        <v>0.1</v>
      </c>
      <c r="BD1481">
        <v>27.2</v>
      </c>
      <c r="BE1481">
        <v>0.9</v>
      </c>
      <c r="BF1481">
        <v>201.6</v>
      </c>
      <c r="BG1481" t="s">
        <v>148</v>
      </c>
      <c r="BH1481" t="s">
        <v>149</v>
      </c>
      <c r="BI1481" t="s">
        <v>313</v>
      </c>
      <c r="BK1481">
        <v>13</v>
      </c>
    </row>
    <row r="1482" spans="1:63" ht="18.75" x14ac:dyDescent="0.25">
      <c r="A1482">
        <v>2021</v>
      </c>
      <c r="B1482">
        <v>4</v>
      </c>
      <c r="C1482" s="289">
        <v>44287</v>
      </c>
      <c r="D1482">
        <v>34</v>
      </c>
      <c r="E1482">
        <v>104</v>
      </c>
      <c r="F1482">
        <v>6</v>
      </c>
      <c r="G1482" t="s">
        <v>314</v>
      </c>
      <c r="H1482" t="s">
        <v>315</v>
      </c>
      <c r="I1482" t="s">
        <v>144</v>
      </c>
      <c r="J1482">
        <v>4</v>
      </c>
      <c r="K1482">
        <v>6</v>
      </c>
      <c r="L1482">
        <v>89</v>
      </c>
      <c r="M1482">
        <v>82.77</v>
      </c>
      <c r="N1482">
        <v>95.23</v>
      </c>
      <c r="P1482">
        <v>77</v>
      </c>
      <c r="Q1482">
        <v>84</v>
      </c>
      <c r="R1482">
        <v>85</v>
      </c>
      <c r="S1482">
        <v>92</v>
      </c>
      <c r="U1482">
        <v>103</v>
      </c>
      <c r="V1482">
        <v>72</v>
      </c>
      <c r="W1482">
        <v>95</v>
      </c>
      <c r="X1482">
        <v>76</v>
      </c>
      <c r="Z1482">
        <v>87</v>
      </c>
      <c r="AA1482">
        <v>105</v>
      </c>
      <c r="AB1482">
        <v>103</v>
      </c>
      <c r="AJ1482">
        <v>83.2</v>
      </c>
      <c r="AK1482">
        <v>140</v>
      </c>
      <c r="AL1482">
        <v>103</v>
      </c>
      <c r="AM1482">
        <v>139</v>
      </c>
      <c r="AN1482">
        <v>104</v>
      </c>
      <c r="AO1482">
        <v>5</v>
      </c>
      <c r="AP1482">
        <v>2</v>
      </c>
      <c r="AQ1482">
        <v>4</v>
      </c>
      <c r="AX1482">
        <v>11</v>
      </c>
      <c r="AY1482">
        <v>2423</v>
      </c>
      <c r="AZ1482">
        <v>1.4999999999999999E-2</v>
      </c>
      <c r="BA1482">
        <v>5.0000000000000001E-3</v>
      </c>
      <c r="BB1482">
        <v>1</v>
      </c>
      <c r="BC1482">
        <v>0.1</v>
      </c>
      <c r="BD1482">
        <v>27.2</v>
      </c>
      <c r="BE1482">
        <v>0.9</v>
      </c>
      <c r="BF1482">
        <v>201.6</v>
      </c>
      <c r="BG1482" t="s">
        <v>148</v>
      </c>
      <c r="BH1482" t="s">
        <v>149</v>
      </c>
      <c r="BI1482" t="s">
        <v>316</v>
      </c>
      <c r="BK1482">
        <v>13</v>
      </c>
    </row>
    <row r="1483" spans="1:63" ht="18.75" hidden="1" x14ac:dyDescent="0.25">
      <c r="A1483">
        <v>2021</v>
      </c>
      <c r="B1483">
        <v>4</v>
      </c>
      <c r="C1483" s="289">
        <v>44287</v>
      </c>
      <c r="D1483">
        <v>47</v>
      </c>
      <c r="E1483">
        <v>122</v>
      </c>
      <c r="F1483">
        <v>6</v>
      </c>
      <c r="G1483" t="s">
        <v>163</v>
      </c>
      <c r="H1483" t="s">
        <v>164</v>
      </c>
      <c r="I1483" t="s">
        <v>165</v>
      </c>
      <c r="J1483">
        <v>2</v>
      </c>
      <c r="K1483">
        <v>1</v>
      </c>
      <c r="L1483">
        <v>280</v>
      </c>
      <c r="M1483">
        <v>267.39999999999998</v>
      </c>
      <c r="N1483">
        <v>292.60000000000002</v>
      </c>
      <c r="O1483">
        <v>275</v>
      </c>
      <c r="P1483">
        <v>300</v>
      </c>
      <c r="Q1483">
        <v>285</v>
      </c>
      <c r="R1483">
        <v>283</v>
      </c>
      <c r="S1483">
        <v>289</v>
      </c>
      <c r="T1483">
        <v>102</v>
      </c>
      <c r="U1483">
        <v>103</v>
      </c>
      <c r="V1483">
        <v>256</v>
      </c>
      <c r="W1483">
        <v>284</v>
      </c>
      <c r="X1483">
        <v>282</v>
      </c>
      <c r="Y1483">
        <v>276</v>
      </c>
      <c r="Z1483">
        <v>279</v>
      </c>
      <c r="AA1483">
        <v>103</v>
      </c>
      <c r="AB1483">
        <v>100</v>
      </c>
      <c r="AJ1483">
        <v>280.89999999999998</v>
      </c>
      <c r="AK1483">
        <v>63</v>
      </c>
      <c r="AL1483">
        <v>115</v>
      </c>
      <c r="AM1483">
        <v>71</v>
      </c>
      <c r="AN1483">
        <v>102</v>
      </c>
      <c r="AO1483">
        <v>5</v>
      </c>
      <c r="AP1483">
        <v>4</v>
      </c>
      <c r="AQ1483">
        <v>1</v>
      </c>
      <c r="AX1483">
        <v>10</v>
      </c>
      <c r="AY1483">
        <v>10</v>
      </c>
      <c r="AZ1483">
        <v>1.4999999999999999E-2</v>
      </c>
      <c r="BA1483">
        <v>1</v>
      </c>
      <c r="BC1483">
        <v>0</v>
      </c>
      <c r="BD1483">
        <v>0</v>
      </c>
      <c r="BE1483">
        <v>2.8</v>
      </c>
      <c r="BF1483">
        <v>2.8</v>
      </c>
      <c r="BG1483" t="s">
        <v>153</v>
      </c>
      <c r="BH1483" t="s">
        <v>154</v>
      </c>
      <c r="BI1483" t="s">
        <v>166</v>
      </c>
      <c r="BJ1483" t="s">
        <v>167</v>
      </c>
      <c r="BK1483">
        <v>13</v>
      </c>
    </row>
    <row r="1484" spans="1:63" ht="18.75" hidden="1" x14ac:dyDescent="0.25">
      <c r="A1484">
        <v>2021</v>
      </c>
      <c r="B1484">
        <v>4</v>
      </c>
      <c r="C1484" s="289">
        <v>44287</v>
      </c>
      <c r="D1484">
        <v>18</v>
      </c>
      <c r="E1484">
        <v>49</v>
      </c>
      <c r="F1484">
        <v>7</v>
      </c>
      <c r="G1484" t="s">
        <v>275</v>
      </c>
      <c r="H1484" t="s">
        <v>276</v>
      </c>
      <c r="I1484" t="s">
        <v>165</v>
      </c>
      <c r="J1484">
        <v>2</v>
      </c>
      <c r="K1484">
        <v>3</v>
      </c>
      <c r="L1484">
        <v>100</v>
      </c>
      <c r="M1484">
        <v>95.5</v>
      </c>
      <c r="N1484">
        <v>104.5</v>
      </c>
      <c r="O1484">
        <v>95</v>
      </c>
      <c r="P1484">
        <v>105</v>
      </c>
      <c r="Q1484">
        <v>103</v>
      </c>
      <c r="R1484">
        <v>106</v>
      </c>
      <c r="S1484">
        <v>104</v>
      </c>
      <c r="T1484">
        <v>95</v>
      </c>
      <c r="U1484">
        <v>95</v>
      </c>
      <c r="V1484">
        <v>109</v>
      </c>
      <c r="W1484">
        <v>102</v>
      </c>
      <c r="X1484">
        <v>97</v>
      </c>
      <c r="Y1484">
        <v>102</v>
      </c>
      <c r="Z1484">
        <v>102</v>
      </c>
      <c r="AA1484">
        <v>95</v>
      </c>
      <c r="AB1484">
        <v>95</v>
      </c>
      <c r="AJ1484">
        <v>102.5</v>
      </c>
      <c r="AK1484">
        <v>101</v>
      </c>
      <c r="AL1484">
        <v>107</v>
      </c>
      <c r="AM1484">
        <v>76</v>
      </c>
      <c r="AN1484">
        <v>95</v>
      </c>
      <c r="AO1484">
        <v>6</v>
      </c>
      <c r="AP1484">
        <v>2</v>
      </c>
      <c r="AQ1484">
        <v>6</v>
      </c>
      <c r="AR1484">
        <v>5</v>
      </c>
      <c r="AX1484">
        <v>19</v>
      </c>
      <c r="AY1484">
        <v>3211</v>
      </c>
      <c r="AZ1484">
        <v>1.4999999999999999E-2</v>
      </c>
      <c r="BA1484">
        <v>6.0000000000000001E-3</v>
      </c>
      <c r="BB1484">
        <v>1</v>
      </c>
      <c r="BC1484">
        <v>0.2</v>
      </c>
      <c r="BD1484">
        <v>32.1</v>
      </c>
      <c r="BE1484">
        <v>1.9</v>
      </c>
      <c r="BF1484">
        <v>329.1</v>
      </c>
      <c r="BG1484" t="s">
        <v>153</v>
      </c>
      <c r="BH1484" t="s">
        <v>154</v>
      </c>
      <c r="BI1484" t="s">
        <v>277</v>
      </c>
      <c r="BJ1484" t="s">
        <v>167</v>
      </c>
      <c r="BK1484">
        <v>13</v>
      </c>
    </row>
    <row r="1485" spans="1:63" ht="18.75" hidden="1" x14ac:dyDescent="0.25">
      <c r="A1485">
        <v>2021</v>
      </c>
      <c r="B1485">
        <v>4</v>
      </c>
      <c r="C1485" s="289">
        <v>44287</v>
      </c>
      <c r="D1485">
        <v>18</v>
      </c>
      <c r="E1485">
        <v>50</v>
      </c>
      <c r="F1485">
        <v>7</v>
      </c>
      <c r="G1485" t="s">
        <v>278</v>
      </c>
      <c r="H1485" t="s">
        <v>279</v>
      </c>
      <c r="I1485" t="s">
        <v>165</v>
      </c>
      <c r="J1485">
        <v>2</v>
      </c>
      <c r="K1485">
        <v>3</v>
      </c>
      <c r="L1485">
        <v>54</v>
      </c>
      <c r="M1485">
        <v>51.57</v>
      </c>
      <c r="N1485">
        <v>56.43</v>
      </c>
      <c r="O1485">
        <v>51</v>
      </c>
      <c r="P1485">
        <v>56</v>
      </c>
      <c r="Q1485">
        <v>53</v>
      </c>
      <c r="R1485">
        <v>53</v>
      </c>
      <c r="S1485">
        <v>54</v>
      </c>
      <c r="T1485">
        <v>95</v>
      </c>
      <c r="U1485">
        <v>95</v>
      </c>
      <c r="V1485">
        <v>59</v>
      </c>
      <c r="W1485">
        <v>54</v>
      </c>
      <c r="X1485">
        <v>52</v>
      </c>
      <c r="Y1485">
        <v>55</v>
      </c>
      <c r="Z1485">
        <v>54</v>
      </c>
      <c r="AA1485">
        <v>95</v>
      </c>
      <c r="AB1485">
        <v>95</v>
      </c>
      <c r="AJ1485">
        <v>54</v>
      </c>
      <c r="AK1485">
        <v>101</v>
      </c>
      <c r="AL1485">
        <v>107</v>
      </c>
      <c r="AM1485">
        <v>76</v>
      </c>
      <c r="AN1485">
        <v>95</v>
      </c>
      <c r="AO1485">
        <v>6</v>
      </c>
      <c r="AP1485">
        <v>2</v>
      </c>
      <c r="AQ1485">
        <v>12</v>
      </c>
      <c r="AR1485">
        <v>3</v>
      </c>
      <c r="AX1485">
        <v>23</v>
      </c>
      <c r="AY1485">
        <v>3299</v>
      </c>
      <c r="AZ1485">
        <v>1.4999999999999999E-2</v>
      </c>
      <c r="BA1485">
        <v>7.0000000000000001E-3</v>
      </c>
      <c r="BB1485">
        <v>1</v>
      </c>
      <c r="BC1485">
        <v>0.4</v>
      </c>
      <c r="BD1485">
        <v>61.1</v>
      </c>
      <c r="BE1485">
        <v>1.2</v>
      </c>
      <c r="BF1485">
        <v>178.1</v>
      </c>
      <c r="BG1485" t="s">
        <v>153</v>
      </c>
      <c r="BH1485" t="s">
        <v>154</v>
      </c>
      <c r="BI1485" t="s">
        <v>280</v>
      </c>
      <c r="BJ1485" t="s">
        <v>167</v>
      </c>
      <c r="BK1485">
        <v>13</v>
      </c>
    </row>
    <row r="1486" spans="1:63" ht="18.75" hidden="1" x14ac:dyDescent="0.25">
      <c r="A1486">
        <v>2021</v>
      </c>
      <c r="B1486">
        <v>4</v>
      </c>
      <c r="C1486" s="289">
        <v>44287</v>
      </c>
      <c r="D1486">
        <v>382</v>
      </c>
      <c r="E1486">
        <v>449</v>
      </c>
      <c r="F1486">
        <v>8</v>
      </c>
      <c r="G1486" t="s">
        <v>272</v>
      </c>
      <c r="H1486" t="s">
        <v>273</v>
      </c>
      <c r="I1486" t="s">
        <v>144</v>
      </c>
      <c r="J1486">
        <v>3</v>
      </c>
      <c r="K1486">
        <v>1</v>
      </c>
      <c r="L1486">
        <v>46</v>
      </c>
      <c r="M1486">
        <v>40.985999999999997</v>
      </c>
      <c r="N1486">
        <v>50.048000000000002</v>
      </c>
      <c r="O1486">
        <v>39</v>
      </c>
      <c r="P1486">
        <v>43</v>
      </c>
      <c r="Q1486">
        <v>44</v>
      </c>
      <c r="R1486">
        <v>45</v>
      </c>
      <c r="S1486">
        <v>44</v>
      </c>
      <c r="T1486">
        <v>85</v>
      </c>
      <c r="U1486">
        <v>89</v>
      </c>
      <c r="V1486">
        <v>52</v>
      </c>
      <c r="W1486">
        <v>44</v>
      </c>
      <c r="AA1486">
        <v>88</v>
      </c>
      <c r="AJ1486">
        <v>44.4</v>
      </c>
      <c r="AK1486">
        <v>108</v>
      </c>
      <c r="AL1486">
        <v>100</v>
      </c>
      <c r="AM1486">
        <v>124</v>
      </c>
      <c r="AN1486">
        <v>87</v>
      </c>
      <c r="AO1486">
        <v>9</v>
      </c>
      <c r="AP1486">
        <v>2</v>
      </c>
      <c r="AQ1486">
        <v>8</v>
      </c>
      <c r="AX1486">
        <v>19</v>
      </c>
      <c r="AY1486">
        <v>2719</v>
      </c>
      <c r="AZ1486">
        <v>1.4999999999999999E-2</v>
      </c>
      <c r="BA1486">
        <v>7.0000000000000001E-3</v>
      </c>
      <c r="BB1486">
        <v>1</v>
      </c>
      <c r="BC1486">
        <v>0.4</v>
      </c>
      <c r="BD1486">
        <v>59.1</v>
      </c>
      <c r="BE1486">
        <v>0.8</v>
      </c>
      <c r="BF1486">
        <v>120.7</v>
      </c>
      <c r="BG1486" t="s">
        <v>153</v>
      </c>
      <c r="BH1486" t="s">
        <v>154</v>
      </c>
      <c r="BI1486" t="s">
        <v>274</v>
      </c>
      <c r="BJ1486" t="s">
        <v>156</v>
      </c>
      <c r="BK1486">
        <v>13</v>
      </c>
    </row>
    <row r="1487" spans="1:63" hidden="1" x14ac:dyDescent="0.25">
      <c r="A1487">
        <v>2021</v>
      </c>
      <c r="B1487">
        <v>4</v>
      </c>
      <c r="C1487" s="289">
        <v>44287</v>
      </c>
      <c r="D1487">
        <v>245</v>
      </c>
      <c r="E1487">
        <v>169</v>
      </c>
      <c r="F1487">
        <v>34</v>
      </c>
      <c r="G1487" t="s">
        <v>445</v>
      </c>
      <c r="H1487" t="s">
        <v>446</v>
      </c>
      <c r="I1487" t="s">
        <v>444</v>
      </c>
      <c r="J1487">
        <v>2</v>
      </c>
      <c r="K1487">
        <v>2</v>
      </c>
      <c r="L1487">
        <v>385.37037040000001</v>
      </c>
      <c r="M1487">
        <v>358.3944444</v>
      </c>
      <c r="N1487">
        <v>412.34629630000001</v>
      </c>
      <c r="AK1487">
        <v>36</v>
      </c>
      <c r="AL1487">
        <v>200</v>
      </c>
      <c r="AY1487">
        <v>30</v>
      </c>
      <c r="AZ1487">
        <v>0.02</v>
      </c>
      <c r="BD1487">
        <v>0.1</v>
      </c>
      <c r="BG1487" t="s">
        <v>145</v>
      </c>
      <c r="BH1487" t="s">
        <v>145</v>
      </c>
      <c r="BK1487">
        <v>13</v>
      </c>
    </row>
    <row r="1488" spans="1:63" ht="18.75" x14ac:dyDescent="0.25">
      <c r="A1488">
        <v>2021</v>
      </c>
      <c r="B1488">
        <v>4</v>
      </c>
      <c r="C1488" s="289">
        <v>44287</v>
      </c>
      <c r="D1488">
        <v>214</v>
      </c>
      <c r="E1488">
        <v>142</v>
      </c>
      <c r="F1488">
        <v>46</v>
      </c>
      <c r="G1488" t="s">
        <v>258</v>
      </c>
      <c r="H1488" t="s">
        <v>259</v>
      </c>
      <c r="I1488" t="s">
        <v>191</v>
      </c>
      <c r="J1488">
        <v>4</v>
      </c>
      <c r="K1488">
        <v>1</v>
      </c>
      <c r="L1488">
        <v>351</v>
      </c>
      <c r="M1488">
        <v>326.43</v>
      </c>
      <c r="N1488">
        <v>375.57</v>
      </c>
      <c r="O1488">
        <v>343</v>
      </c>
      <c r="P1488">
        <v>353</v>
      </c>
      <c r="Q1488">
        <v>336</v>
      </c>
      <c r="T1488">
        <v>219</v>
      </c>
      <c r="W1488">
        <v>348</v>
      </c>
      <c r="X1488">
        <v>301</v>
      </c>
      <c r="Y1488">
        <v>352</v>
      </c>
      <c r="Z1488">
        <v>346</v>
      </c>
      <c r="AA1488">
        <v>214</v>
      </c>
      <c r="AB1488">
        <v>210</v>
      </c>
      <c r="AJ1488">
        <v>339.9</v>
      </c>
      <c r="AK1488">
        <v>68</v>
      </c>
      <c r="AL1488">
        <v>212</v>
      </c>
      <c r="AM1488">
        <v>67</v>
      </c>
      <c r="AN1488">
        <v>214</v>
      </c>
      <c r="AO1488">
        <v>22</v>
      </c>
      <c r="AP1488">
        <v>102</v>
      </c>
      <c r="AQ1488">
        <v>6</v>
      </c>
      <c r="AX1488">
        <v>130</v>
      </c>
      <c r="AY1488">
        <v>1495</v>
      </c>
      <c r="AZ1488">
        <v>0.02</v>
      </c>
      <c r="BA1488">
        <v>8.6999999999999994E-2</v>
      </c>
      <c r="BC1488">
        <v>0.4</v>
      </c>
      <c r="BD1488">
        <v>4.3</v>
      </c>
      <c r="BE1488">
        <v>44.2</v>
      </c>
      <c r="BF1488">
        <v>508.2</v>
      </c>
      <c r="BG1488" t="s">
        <v>148</v>
      </c>
      <c r="BH1488" t="s">
        <v>187</v>
      </c>
      <c r="BI1488" t="s">
        <v>260</v>
      </c>
      <c r="BK1488">
        <v>13</v>
      </c>
    </row>
    <row r="1489" spans="1:63" ht="18.75" x14ac:dyDescent="0.25">
      <c r="A1489">
        <v>2021</v>
      </c>
      <c r="B1489">
        <v>4</v>
      </c>
      <c r="C1489" s="289">
        <v>44287</v>
      </c>
      <c r="D1489">
        <v>415</v>
      </c>
      <c r="E1489">
        <v>655</v>
      </c>
      <c r="F1489">
        <v>47</v>
      </c>
      <c r="G1489" t="s">
        <v>246</v>
      </c>
      <c r="H1489" t="s">
        <v>247</v>
      </c>
      <c r="I1489" t="s">
        <v>191</v>
      </c>
      <c r="J1489">
        <v>3</v>
      </c>
      <c r="K1489">
        <v>1</v>
      </c>
      <c r="L1489">
        <v>148</v>
      </c>
      <c r="M1489">
        <v>137.63999999999999</v>
      </c>
      <c r="N1489">
        <v>158.36000000000001</v>
      </c>
      <c r="V1489">
        <v>142</v>
      </c>
      <c r="Y1489">
        <v>131</v>
      </c>
      <c r="Z1489">
        <v>143</v>
      </c>
      <c r="AA1489">
        <v>166</v>
      </c>
      <c r="AB1489">
        <v>165</v>
      </c>
      <c r="AJ1489">
        <v>138.30000000000001</v>
      </c>
      <c r="AK1489">
        <v>60</v>
      </c>
      <c r="AL1489">
        <v>180</v>
      </c>
      <c r="AM1489">
        <v>65</v>
      </c>
      <c r="AN1489">
        <v>166</v>
      </c>
      <c r="AO1489">
        <v>6</v>
      </c>
      <c r="AP1489">
        <v>4</v>
      </c>
      <c r="AQ1489">
        <v>4</v>
      </c>
      <c r="AX1489">
        <v>14</v>
      </c>
      <c r="AY1489">
        <v>484</v>
      </c>
      <c r="AZ1489">
        <v>0.02</v>
      </c>
      <c r="BA1489">
        <v>2.9000000000000001E-2</v>
      </c>
      <c r="BC1489">
        <v>0.1</v>
      </c>
      <c r="BD1489">
        <v>3.3</v>
      </c>
      <c r="BE1489">
        <v>1.9</v>
      </c>
      <c r="BF1489">
        <v>66.900000000000006</v>
      </c>
      <c r="BG1489" t="s">
        <v>148</v>
      </c>
      <c r="BH1489" t="s">
        <v>149</v>
      </c>
      <c r="BI1489" t="s">
        <v>248</v>
      </c>
      <c r="BK1489">
        <v>13</v>
      </c>
    </row>
    <row r="1490" spans="1:63" ht="18.75" x14ac:dyDescent="0.25">
      <c r="A1490">
        <v>2021</v>
      </c>
      <c r="B1490">
        <v>4</v>
      </c>
      <c r="C1490" s="289">
        <v>44287</v>
      </c>
      <c r="D1490">
        <v>415</v>
      </c>
      <c r="E1490">
        <v>656</v>
      </c>
      <c r="F1490">
        <v>47</v>
      </c>
      <c r="G1490" t="s">
        <v>249</v>
      </c>
      <c r="H1490" t="s">
        <v>250</v>
      </c>
      <c r="I1490" t="s">
        <v>191</v>
      </c>
      <c r="J1490">
        <v>3</v>
      </c>
      <c r="K1490">
        <v>1</v>
      </c>
      <c r="L1490">
        <v>148</v>
      </c>
      <c r="M1490">
        <v>137.63999999999999</v>
      </c>
      <c r="N1490">
        <v>158.36000000000001</v>
      </c>
      <c r="V1490">
        <v>142</v>
      </c>
      <c r="Y1490">
        <v>131</v>
      </c>
      <c r="Z1490">
        <v>143</v>
      </c>
      <c r="AA1490">
        <v>166</v>
      </c>
      <c r="AB1490">
        <v>165</v>
      </c>
      <c r="AJ1490">
        <v>138.30000000000001</v>
      </c>
      <c r="AK1490">
        <v>60</v>
      </c>
      <c r="AL1490">
        <v>180</v>
      </c>
      <c r="AM1490">
        <v>65</v>
      </c>
      <c r="AN1490">
        <v>166</v>
      </c>
      <c r="AO1490">
        <v>6</v>
      </c>
      <c r="AP1490">
        <v>4</v>
      </c>
      <c r="AQ1490">
        <v>4</v>
      </c>
      <c r="AX1490">
        <v>14</v>
      </c>
      <c r="AY1490">
        <v>484</v>
      </c>
      <c r="AZ1490">
        <v>0.02</v>
      </c>
      <c r="BA1490">
        <v>2.9000000000000001E-2</v>
      </c>
      <c r="BC1490">
        <v>0.1</v>
      </c>
      <c r="BD1490">
        <v>3.3</v>
      </c>
      <c r="BE1490">
        <v>1.9</v>
      </c>
      <c r="BF1490">
        <v>66.900000000000006</v>
      </c>
      <c r="BG1490" t="s">
        <v>148</v>
      </c>
      <c r="BH1490" t="s">
        <v>149</v>
      </c>
      <c r="BI1490" t="s">
        <v>251</v>
      </c>
      <c r="BK1490">
        <v>13</v>
      </c>
    </row>
    <row r="1491" spans="1:63" ht="18.75" x14ac:dyDescent="0.25">
      <c r="A1491">
        <v>2021</v>
      </c>
      <c r="B1491">
        <v>4</v>
      </c>
      <c r="C1491" s="289">
        <v>44287</v>
      </c>
      <c r="D1491">
        <v>415</v>
      </c>
      <c r="E1491">
        <v>657</v>
      </c>
      <c r="F1491">
        <v>47</v>
      </c>
      <c r="G1491" t="s">
        <v>252</v>
      </c>
      <c r="H1491" t="s">
        <v>253</v>
      </c>
      <c r="I1491" t="s">
        <v>191</v>
      </c>
      <c r="J1491">
        <v>3</v>
      </c>
      <c r="K1491">
        <v>1</v>
      </c>
      <c r="L1491">
        <v>90</v>
      </c>
      <c r="M1491">
        <v>83.7</v>
      </c>
      <c r="N1491">
        <v>96.3</v>
      </c>
      <c r="V1491">
        <v>91</v>
      </c>
      <c r="Y1491">
        <v>96</v>
      </c>
      <c r="Z1491">
        <v>94</v>
      </c>
      <c r="AA1491">
        <v>166</v>
      </c>
      <c r="AB1491">
        <v>165</v>
      </c>
      <c r="AJ1491">
        <v>93.5</v>
      </c>
      <c r="AK1491">
        <v>60</v>
      </c>
      <c r="AL1491">
        <v>180</v>
      </c>
      <c r="AM1491">
        <v>65</v>
      </c>
      <c r="AN1491">
        <v>166</v>
      </c>
      <c r="AO1491">
        <v>4</v>
      </c>
      <c r="AP1491">
        <v>2</v>
      </c>
      <c r="AQ1491">
        <v>2</v>
      </c>
      <c r="AX1491">
        <v>8</v>
      </c>
      <c r="AY1491">
        <v>443</v>
      </c>
      <c r="AZ1491">
        <v>0.02</v>
      </c>
      <c r="BA1491">
        <v>1.7999999999999999E-2</v>
      </c>
      <c r="BB1491">
        <v>1</v>
      </c>
      <c r="BC1491">
        <v>0.1</v>
      </c>
      <c r="BD1491">
        <v>4.9000000000000004</v>
      </c>
      <c r="BE1491">
        <v>0.7</v>
      </c>
      <c r="BF1491">
        <v>41.4</v>
      </c>
      <c r="BG1491" t="s">
        <v>148</v>
      </c>
      <c r="BH1491" t="s">
        <v>149</v>
      </c>
      <c r="BI1491" t="s">
        <v>254</v>
      </c>
      <c r="BK1491">
        <v>13</v>
      </c>
    </row>
    <row r="1492" spans="1:63" ht="18.75" x14ac:dyDescent="0.25">
      <c r="A1492">
        <v>2021</v>
      </c>
      <c r="B1492">
        <v>4</v>
      </c>
      <c r="C1492" s="289">
        <v>44287</v>
      </c>
      <c r="D1492">
        <v>415</v>
      </c>
      <c r="E1492">
        <v>658</v>
      </c>
      <c r="F1492">
        <v>47</v>
      </c>
      <c r="G1492" t="s">
        <v>255</v>
      </c>
      <c r="H1492" t="s">
        <v>256</v>
      </c>
      <c r="I1492" t="s">
        <v>191</v>
      </c>
      <c r="J1492">
        <v>3</v>
      </c>
      <c r="K1492">
        <v>1</v>
      </c>
      <c r="L1492">
        <v>90</v>
      </c>
      <c r="M1492">
        <v>83.7</v>
      </c>
      <c r="N1492">
        <v>96.3</v>
      </c>
      <c r="V1492">
        <v>91</v>
      </c>
      <c r="Y1492">
        <v>96</v>
      </c>
      <c r="Z1492">
        <v>94</v>
      </c>
      <c r="AA1492">
        <v>166</v>
      </c>
      <c r="AB1492">
        <v>165</v>
      </c>
      <c r="AJ1492">
        <v>93.5</v>
      </c>
      <c r="AK1492">
        <v>60</v>
      </c>
      <c r="AL1492">
        <v>180</v>
      </c>
      <c r="AM1492">
        <v>65</v>
      </c>
      <c r="AN1492">
        <v>166</v>
      </c>
      <c r="AO1492">
        <v>4</v>
      </c>
      <c r="AP1492">
        <v>2</v>
      </c>
      <c r="AQ1492">
        <v>2</v>
      </c>
      <c r="AX1492">
        <v>8</v>
      </c>
      <c r="AY1492">
        <v>443</v>
      </c>
      <c r="AZ1492">
        <v>0.02</v>
      </c>
      <c r="BA1492">
        <v>1.7999999999999999E-2</v>
      </c>
      <c r="BB1492">
        <v>1</v>
      </c>
      <c r="BC1492">
        <v>0.1</v>
      </c>
      <c r="BD1492">
        <v>4.9000000000000004</v>
      </c>
      <c r="BE1492">
        <v>0.7</v>
      </c>
      <c r="BF1492">
        <v>41.4</v>
      </c>
      <c r="BG1492" t="s">
        <v>148</v>
      </c>
      <c r="BH1492" t="s">
        <v>149</v>
      </c>
      <c r="BI1492" t="s">
        <v>257</v>
      </c>
      <c r="BK1492">
        <v>13</v>
      </c>
    </row>
    <row r="1493" spans="1:63" ht="18.75" x14ac:dyDescent="0.25">
      <c r="A1493">
        <v>2021</v>
      </c>
      <c r="B1493">
        <v>4</v>
      </c>
      <c r="C1493" s="289">
        <v>44287</v>
      </c>
      <c r="D1493">
        <v>334</v>
      </c>
      <c r="E1493">
        <v>254</v>
      </c>
      <c r="F1493">
        <v>49</v>
      </c>
      <c r="G1493" t="s">
        <v>189</v>
      </c>
      <c r="H1493" t="s">
        <v>190</v>
      </c>
      <c r="I1493" t="s">
        <v>191</v>
      </c>
      <c r="J1493">
        <v>4</v>
      </c>
      <c r="K1493">
        <v>2</v>
      </c>
      <c r="L1493">
        <v>203</v>
      </c>
      <c r="M1493">
        <v>188.79</v>
      </c>
      <c r="N1493">
        <v>217.21</v>
      </c>
      <c r="O1493">
        <v>214</v>
      </c>
      <c r="P1493">
        <v>215</v>
      </c>
      <c r="Q1493">
        <v>213</v>
      </c>
      <c r="T1493">
        <v>149</v>
      </c>
      <c r="AJ1493">
        <v>214</v>
      </c>
      <c r="AK1493">
        <v>88</v>
      </c>
      <c r="AL1493">
        <v>164</v>
      </c>
      <c r="AM1493">
        <v>97</v>
      </c>
      <c r="AN1493">
        <v>149</v>
      </c>
      <c r="AO1493">
        <v>2</v>
      </c>
      <c r="AQ1493">
        <v>1</v>
      </c>
      <c r="AR1493">
        <v>1</v>
      </c>
      <c r="AX1493">
        <v>4</v>
      </c>
      <c r="AY1493">
        <v>2224</v>
      </c>
      <c r="AZ1493">
        <v>0.02</v>
      </c>
      <c r="BA1493">
        <v>2E-3</v>
      </c>
      <c r="BB1493">
        <v>1</v>
      </c>
      <c r="BC1493">
        <v>0</v>
      </c>
      <c r="BD1493">
        <v>11</v>
      </c>
      <c r="BE1493">
        <v>0.9</v>
      </c>
      <c r="BF1493">
        <v>475.9</v>
      </c>
      <c r="BG1493" t="s">
        <v>148</v>
      </c>
      <c r="BH1493" t="s">
        <v>184</v>
      </c>
      <c r="BI1493" t="s">
        <v>192</v>
      </c>
      <c r="BK1493">
        <v>13</v>
      </c>
    </row>
    <row r="1494" spans="1:63" ht="18.75" hidden="1" x14ac:dyDescent="0.25">
      <c r="A1494">
        <v>2021</v>
      </c>
      <c r="B1494">
        <v>4</v>
      </c>
      <c r="C1494" s="289">
        <v>44290</v>
      </c>
      <c r="D1494">
        <v>419</v>
      </c>
      <c r="E1494">
        <v>670</v>
      </c>
      <c r="F1494">
        <v>2</v>
      </c>
      <c r="G1494" t="s">
        <v>434</v>
      </c>
      <c r="H1494" t="s">
        <v>435</v>
      </c>
      <c r="I1494" t="s">
        <v>144</v>
      </c>
      <c r="J1494">
        <v>4</v>
      </c>
      <c r="K1494">
        <v>2</v>
      </c>
      <c r="L1494">
        <v>298</v>
      </c>
      <c r="M1494">
        <v>280.41800000000001</v>
      </c>
      <c r="N1494">
        <v>319.15800000000002</v>
      </c>
      <c r="P1494">
        <v>313</v>
      </c>
      <c r="Q1494">
        <v>310</v>
      </c>
      <c r="R1494">
        <v>302</v>
      </c>
      <c r="S1494">
        <v>298</v>
      </c>
      <c r="T1494">
        <v>161</v>
      </c>
      <c r="U1494">
        <v>158</v>
      </c>
      <c r="V1494">
        <v>309</v>
      </c>
      <c r="W1494">
        <v>308</v>
      </c>
      <c r="X1494">
        <v>309</v>
      </c>
      <c r="Y1494">
        <v>301</v>
      </c>
      <c r="Z1494">
        <v>304</v>
      </c>
      <c r="AA1494">
        <v>171</v>
      </c>
      <c r="AB1494">
        <v>165</v>
      </c>
      <c r="AJ1494">
        <v>306</v>
      </c>
      <c r="AK1494">
        <v>96</v>
      </c>
      <c r="AL1494">
        <v>150</v>
      </c>
      <c r="AM1494">
        <v>88</v>
      </c>
      <c r="AN1494">
        <v>164</v>
      </c>
      <c r="AO1494">
        <v>7</v>
      </c>
      <c r="AP1494">
        <v>2</v>
      </c>
      <c r="AQ1494">
        <v>5</v>
      </c>
      <c r="AX1494">
        <v>14</v>
      </c>
      <c r="AY1494">
        <v>758</v>
      </c>
      <c r="AZ1494">
        <v>1.4999999999999999E-2</v>
      </c>
      <c r="BA1494">
        <v>1.7999999999999999E-2</v>
      </c>
      <c r="BC1494">
        <v>0</v>
      </c>
      <c r="BD1494">
        <v>2.5</v>
      </c>
      <c r="BE1494">
        <v>4.3</v>
      </c>
      <c r="BF1494">
        <v>231.9</v>
      </c>
      <c r="BG1494" t="s">
        <v>153</v>
      </c>
      <c r="BH1494" t="s">
        <v>154</v>
      </c>
      <c r="BI1494" t="s">
        <v>436</v>
      </c>
      <c r="BJ1494" t="s">
        <v>156</v>
      </c>
      <c r="BK1494">
        <v>13</v>
      </c>
    </row>
    <row r="1495" spans="1:63" ht="18.75" hidden="1" x14ac:dyDescent="0.25">
      <c r="A1495">
        <v>2021</v>
      </c>
      <c r="B1495">
        <v>4</v>
      </c>
      <c r="C1495" s="289">
        <v>44290</v>
      </c>
      <c r="D1495">
        <v>137</v>
      </c>
      <c r="E1495">
        <v>273</v>
      </c>
      <c r="F1495">
        <v>3</v>
      </c>
      <c r="G1495" t="s">
        <v>242</v>
      </c>
      <c r="H1495" t="s">
        <v>243</v>
      </c>
      <c r="I1495" t="s">
        <v>144</v>
      </c>
      <c r="J1495">
        <v>3</v>
      </c>
      <c r="K1495">
        <v>2</v>
      </c>
      <c r="L1495">
        <v>564</v>
      </c>
      <c r="M1495">
        <v>524.52</v>
      </c>
      <c r="N1495">
        <v>603.48</v>
      </c>
      <c r="P1495">
        <v>602</v>
      </c>
      <c r="R1495">
        <v>584</v>
      </c>
      <c r="S1495">
        <v>564</v>
      </c>
      <c r="T1495">
        <v>130</v>
      </c>
      <c r="U1495">
        <v>130</v>
      </c>
      <c r="V1495">
        <v>700</v>
      </c>
      <c r="W1495">
        <v>593</v>
      </c>
      <c r="X1495">
        <v>590</v>
      </c>
      <c r="Y1495">
        <v>602</v>
      </c>
      <c r="Z1495">
        <v>603</v>
      </c>
      <c r="AA1495">
        <v>130</v>
      </c>
      <c r="AB1495">
        <v>135</v>
      </c>
      <c r="AJ1495">
        <v>604.79999999999995</v>
      </c>
      <c r="AK1495">
        <v>93</v>
      </c>
      <c r="AL1495">
        <v>116</v>
      </c>
      <c r="AM1495">
        <v>82</v>
      </c>
      <c r="AN1495">
        <v>131</v>
      </c>
      <c r="AO1495">
        <v>5</v>
      </c>
      <c r="AP1495">
        <v>2</v>
      </c>
      <c r="AQ1495">
        <v>5</v>
      </c>
      <c r="AX1495">
        <v>11</v>
      </c>
      <c r="AY1495">
        <v>1559</v>
      </c>
      <c r="AZ1495">
        <v>1.4999999999999999E-2</v>
      </c>
      <c r="BA1495">
        <v>7.0000000000000001E-3</v>
      </c>
      <c r="BB1495">
        <v>1</v>
      </c>
      <c r="BC1495">
        <v>0</v>
      </c>
      <c r="BD1495">
        <v>2.8</v>
      </c>
      <c r="BE1495">
        <v>6.7</v>
      </c>
      <c r="BF1495">
        <v>942.9</v>
      </c>
      <c r="BG1495" t="s">
        <v>145</v>
      </c>
      <c r="BK1495">
        <v>13</v>
      </c>
    </row>
    <row r="1496" spans="1:63" ht="18.75" hidden="1" x14ac:dyDescent="0.25">
      <c r="A1496">
        <v>2021</v>
      </c>
      <c r="B1496">
        <v>4</v>
      </c>
      <c r="C1496" s="289">
        <v>44290</v>
      </c>
      <c r="D1496">
        <v>375</v>
      </c>
      <c r="E1496">
        <v>437</v>
      </c>
      <c r="F1496">
        <v>4</v>
      </c>
      <c r="G1496" t="s">
        <v>349</v>
      </c>
      <c r="H1496" t="s">
        <v>350</v>
      </c>
      <c r="I1496" t="s">
        <v>144</v>
      </c>
      <c r="J1496">
        <v>4</v>
      </c>
      <c r="K1496">
        <v>2</v>
      </c>
      <c r="L1496">
        <v>168</v>
      </c>
      <c r="M1496">
        <v>158.08799999999999</v>
      </c>
      <c r="N1496">
        <v>179.928</v>
      </c>
      <c r="P1496">
        <v>195</v>
      </c>
      <c r="T1496">
        <v>122</v>
      </c>
      <c r="AJ1496">
        <v>195</v>
      </c>
      <c r="AK1496">
        <v>120</v>
      </c>
      <c r="AL1496">
        <v>120</v>
      </c>
      <c r="AM1496">
        <v>118</v>
      </c>
      <c r="AN1496">
        <v>122</v>
      </c>
      <c r="AO1496">
        <v>1</v>
      </c>
      <c r="AP1496">
        <v>2</v>
      </c>
      <c r="AQ1496">
        <v>1</v>
      </c>
      <c r="AX1496">
        <v>4</v>
      </c>
      <c r="AY1496">
        <v>1429</v>
      </c>
      <c r="AZ1496">
        <v>1.4999999999999999E-2</v>
      </c>
      <c r="BA1496">
        <v>3.0000000000000001E-3</v>
      </c>
      <c r="BB1496">
        <v>1</v>
      </c>
      <c r="BC1496">
        <v>0</v>
      </c>
      <c r="BD1496">
        <v>8.5</v>
      </c>
      <c r="BE1496">
        <v>0.8</v>
      </c>
      <c r="BF1496">
        <v>278.7</v>
      </c>
      <c r="BG1496" t="s">
        <v>153</v>
      </c>
      <c r="BH1496" t="s">
        <v>154</v>
      </c>
      <c r="BI1496" t="s">
        <v>351</v>
      </c>
      <c r="BJ1496" t="s">
        <v>156</v>
      </c>
      <c r="BK1496">
        <v>13</v>
      </c>
    </row>
    <row r="1497" spans="1:63" ht="18.75" hidden="1" x14ac:dyDescent="0.25">
      <c r="A1497">
        <v>2021</v>
      </c>
      <c r="B1497">
        <v>4</v>
      </c>
      <c r="C1497" s="289">
        <v>44290</v>
      </c>
      <c r="D1497">
        <v>422</v>
      </c>
      <c r="E1497">
        <v>668</v>
      </c>
      <c r="F1497">
        <v>4</v>
      </c>
      <c r="G1497" t="s">
        <v>415</v>
      </c>
      <c r="H1497" t="s">
        <v>416</v>
      </c>
      <c r="I1497" t="s">
        <v>144</v>
      </c>
      <c r="J1497">
        <v>2</v>
      </c>
      <c r="K1497">
        <v>1</v>
      </c>
      <c r="L1497">
        <v>103</v>
      </c>
      <c r="M1497">
        <v>96.923000000000002</v>
      </c>
      <c r="N1497">
        <v>110.313</v>
      </c>
      <c r="R1497">
        <v>107</v>
      </c>
      <c r="S1497">
        <v>112</v>
      </c>
      <c r="U1497">
        <v>91</v>
      </c>
      <c r="V1497">
        <v>108</v>
      </c>
      <c r="W1497">
        <v>106</v>
      </c>
      <c r="X1497">
        <v>108</v>
      </c>
      <c r="Y1497">
        <v>112</v>
      </c>
      <c r="Z1497">
        <v>109</v>
      </c>
      <c r="AA1497">
        <v>105</v>
      </c>
      <c r="AB1497">
        <v>109</v>
      </c>
      <c r="AJ1497">
        <v>108.9</v>
      </c>
      <c r="AK1497">
        <v>103</v>
      </c>
      <c r="AL1497">
        <v>70</v>
      </c>
      <c r="AM1497">
        <v>71</v>
      </c>
      <c r="AN1497">
        <v>102</v>
      </c>
      <c r="AO1497">
        <v>12</v>
      </c>
      <c r="AP1497">
        <v>10</v>
      </c>
      <c r="AQ1497">
        <v>8</v>
      </c>
      <c r="AX1497">
        <v>30</v>
      </c>
      <c r="AY1497">
        <v>30</v>
      </c>
      <c r="AZ1497">
        <v>1.4999999999999999E-2</v>
      </c>
      <c r="BA1497">
        <v>1</v>
      </c>
      <c r="BC1497">
        <v>0.3</v>
      </c>
      <c r="BD1497">
        <v>0.3</v>
      </c>
      <c r="BE1497">
        <v>3.3</v>
      </c>
      <c r="BF1497">
        <v>3.3</v>
      </c>
      <c r="BG1497" t="s">
        <v>153</v>
      </c>
      <c r="BH1497" t="s">
        <v>154</v>
      </c>
      <c r="BI1497" t="s">
        <v>417</v>
      </c>
      <c r="BJ1497" t="s">
        <v>156</v>
      </c>
      <c r="BK1497">
        <v>13</v>
      </c>
    </row>
    <row r="1498" spans="1:63" hidden="1" x14ac:dyDescent="0.25">
      <c r="A1498">
        <v>2021</v>
      </c>
      <c r="B1498">
        <v>4</v>
      </c>
      <c r="C1498" s="289">
        <v>44290</v>
      </c>
      <c r="D1498">
        <v>384</v>
      </c>
      <c r="E1498">
        <v>556</v>
      </c>
      <c r="F1498">
        <v>5</v>
      </c>
      <c r="G1498" t="s">
        <v>175</v>
      </c>
      <c r="H1498" t="s">
        <v>176</v>
      </c>
      <c r="I1498" t="s">
        <v>144</v>
      </c>
      <c r="J1498">
        <v>1</v>
      </c>
      <c r="K1498">
        <v>6</v>
      </c>
      <c r="L1498">
        <v>1066</v>
      </c>
      <c r="M1498">
        <v>1003.106</v>
      </c>
      <c r="N1498">
        <v>1141.6859999999999</v>
      </c>
      <c r="AK1498">
        <v>20</v>
      </c>
      <c r="AL1498">
        <v>180</v>
      </c>
      <c r="AO1498">
        <v>1</v>
      </c>
      <c r="AQ1498">
        <v>1</v>
      </c>
      <c r="AX1498">
        <v>2</v>
      </c>
      <c r="AY1498">
        <v>2</v>
      </c>
      <c r="AZ1498">
        <v>1.4999999999999999E-2</v>
      </c>
      <c r="BA1498">
        <v>1</v>
      </c>
      <c r="BC1498">
        <v>0</v>
      </c>
      <c r="BD1498">
        <v>0</v>
      </c>
      <c r="BG1498" t="s">
        <v>153</v>
      </c>
      <c r="BH1498" t="s">
        <v>154</v>
      </c>
      <c r="BI1498" t="s">
        <v>177</v>
      </c>
      <c r="BK1498">
        <v>13</v>
      </c>
    </row>
    <row r="1499" spans="1:63" ht="18.75" x14ac:dyDescent="0.25">
      <c r="A1499">
        <v>2021</v>
      </c>
      <c r="B1499">
        <v>4</v>
      </c>
      <c r="C1499" s="289">
        <v>44290</v>
      </c>
      <c r="D1499">
        <v>34</v>
      </c>
      <c r="E1499">
        <v>99</v>
      </c>
      <c r="F1499">
        <v>6</v>
      </c>
      <c r="G1499" t="s">
        <v>299</v>
      </c>
      <c r="H1499" t="s">
        <v>300</v>
      </c>
      <c r="I1499" t="s">
        <v>144</v>
      </c>
      <c r="J1499">
        <v>4</v>
      </c>
      <c r="K1499">
        <v>6</v>
      </c>
      <c r="L1499">
        <v>20</v>
      </c>
      <c r="M1499">
        <v>18.600000000000001</v>
      </c>
      <c r="N1499">
        <v>21.4</v>
      </c>
      <c r="P1499">
        <v>22</v>
      </c>
      <c r="Q1499">
        <v>21</v>
      </c>
      <c r="R1499">
        <v>20</v>
      </c>
      <c r="S1499">
        <v>21</v>
      </c>
      <c r="T1499">
        <v>99</v>
      </c>
      <c r="U1499">
        <v>96</v>
      </c>
      <c r="V1499">
        <v>21</v>
      </c>
      <c r="W1499">
        <v>21</v>
      </c>
      <c r="X1499">
        <v>22</v>
      </c>
      <c r="Y1499">
        <v>20</v>
      </c>
      <c r="Z1499">
        <v>21</v>
      </c>
      <c r="AA1499">
        <v>99</v>
      </c>
      <c r="AB1499">
        <v>101</v>
      </c>
      <c r="AJ1499">
        <v>20.9</v>
      </c>
      <c r="AK1499">
        <v>140</v>
      </c>
      <c r="AL1499">
        <v>103</v>
      </c>
      <c r="AM1499">
        <v>146</v>
      </c>
      <c r="AN1499">
        <v>99</v>
      </c>
      <c r="AO1499">
        <v>8</v>
      </c>
      <c r="AP1499">
        <v>4</v>
      </c>
      <c r="AQ1499">
        <v>9</v>
      </c>
      <c r="AS1499">
        <v>1</v>
      </c>
      <c r="AX1499">
        <v>22</v>
      </c>
      <c r="AY1499">
        <v>2866</v>
      </c>
      <c r="AZ1499">
        <v>1.4999999999999999E-2</v>
      </c>
      <c r="BA1499">
        <v>8.0000000000000002E-3</v>
      </c>
      <c r="BB1499">
        <v>1</v>
      </c>
      <c r="BC1499">
        <v>1.1000000000000001</v>
      </c>
      <c r="BD1499">
        <v>143.30000000000001</v>
      </c>
      <c r="BE1499">
        <v>0.5</v>
      </c>
      <c r="BF1499">
        <v>59.9</v>
      </c>
      <c r="BG1499" t="s">
        <v>148</v>
      </c>
      <c r="BH1499" t="s">
        <v>149</v>
      </c>
      <c r="BI1499" t="s">
        <v>301</v>
      </c>
      <c r="BK1499">
        <v>13</v>
      </c>
    </row>
    <row r="1500" spans="1:63" ht="18.75" x14ac:dyDescent="0.25">
      <c r="A1500">
        <v>2021</v>
      </c>
      <c r="B1500">
        <v>4</v>
      </c>
      <c r="C1500" s="289">
        <v>44290</v>
      </c>
      <c r="D1500">
        <v>34</v>
      </c>
      <c r="E1500">
        <v>100</v>
      </c>
      <c r="F1500">
        <v>6</v>
      </c>
      <c r="G1500" t="s">
        <v>302</v>
      </c>
      <c r="H1500" t="s">
        <v>303</v>
      </c>
      <c r="I1500" t="s">
        <v>144</v>
      </c>
      <c r="J1500">
        <v>4</v>
      </c>
      <c r="K1500">
        <v>6</v>
      </c>
      <c r="L1500">
        <v>20</v>
      </c>
      <c r="M1500">
        <v>18.600000000000001</v>
      </c>
      <c r="N1500">
        <v>21.4</v>
      </c>
      <c r="P1500">
        <v>22</v>
      </c>
      <c r="Q1500">
        <v>21</v>
      </c>
      <c r="R1500">
        <v>20</v>
      </c>
      <c r="S1500">
        <v>21</v>
      </c>
      <c r="T1500">
        <v>99</v>
      </c>
      <c r="U1500">
        <v>96</v>
      </c>
      <c r="V1500">
        <v>21</v>
      </c>
      <c r="W1500">
        <v>21</v>
      </c>
      <c r="X1500">
        <v>22</v>
      </c>
      <c r="Y1500">
        <v>20</v>
      </c>
      <c r="Z1500">
        <v>21</v>
      </c>
      <c r="AA1500">
        <v>99</v>
      </c>
      <c r="AB1500">
        <v>101</v>
      </c>
      <c r="AJ1500">
        <v>20.9</v>
      </c>
      <c r="AK1500">
        <v>140</v>
      </c>
      <c r="AL1500">
        <v>103</v>
      </c>
      <c r="AM1500">
        <v>146</v>
      </c>
      <c r="AN1500">
        <v>99</v>
      </c>
      <c r="AO1500">
        <v>8</v>
      </c>
      <c r="AP1500">
        <v>4</v>
      </c>
      <c r="AQ1500">
        <v>9</v>
      </c>
      <c r="AS1500">
        <v>1</v>
      </c>
      <c r="AX1500">
        <v>22</v>
      </c>
      <c r="AY1500">
        <v>2866</v>
      </c>
      <c r="AZ1500">
        <v>1.4999999999999999E-2</v>
      </c>
      <c r="BA1500">
        <v>8.0000000000000002E-3</v>
      </c>
      <c r="BB1500">
        <v>1</v>
      </c>
      <c r="BC1500">
        <v>1.1000000000000001</v>
      </c>
      <c r="BD1500">
        <v>143.30000000000001</v>
      </c>
      <c r="BE1500">
        <v>0.5</v>
      </c>
      <c r="BF1500">
        <v>59.9</v>
      </c>
      <c r="BG1500" t="s">
        <v>148</v>
      </c>
      <c r="BH1500" t="s">
        <v>149</v>
      </c>
      <c r="BI1500" t="s">
        <v>304</v>
      </c>
      <c r="BK1500">
        <v>13</v>
      </c>
    </row>
    <row r="1501" spans="1:63" ht="18.75" x14ac:dyDescent="0.25">
      <c r="A1501">
        <v>2021</v>
      </c>
      <c r="B1501">
        <v>4</v>
      </c>
      <c r="C1501" s="289">
        <v>44290</v>
      </c>
      <c r="D1501">
        <v>34</v>
      </c>
      <c r="E1501">
        <v>101</v>
      </c>
      <c r="F1501">
        <v>6</v>
      </c>
      <c r="G1501" t="s">
        <v>305</v>
      </c>
      <c r="H1501" t="s">
        <v>306</v>
      </c>
      <c r="I1501" t="s">
        <v>144</v>
      </c>
      <c r="J1501">
        <v>4</v>
      </c>
      <c r="K1501">
        <v>6</v>
      </c>
      <c r="L1501">
        <v>20</v>
      </c>
      <c r="M1501">
        <v>18.600000000000001</v>
      </c>
      <c r="N1501">
        <v>21.4</v>
      </c>
      <c r="P1501">
        <v>22</v>
      </c>
      <c r="Q1501">
        <v>21</v>
      </c>
      <c r="R1501">
        <v>20</v>
      </c>
      <c r="S1501">
        <v>21</v>
      </c>
      <c r="T1501">
        <v>99</v>
      </c>
      <c r="U1501">
        <v>96</v>
      </c>
      <c r="V1501">
        <v>21</v>
      </c>
      <c r="W1501">
        <v>21</v>
      </c>
      <c r="X1501">
        <v>22</v>
      </c>
      <c r="Y1501">
        <v>20</v>
      </c>
      <c r="Z1501">
        <v>21</v>
      </c>
      <c r="AA1501">
        <v>99</v>
      </c>
      <c r="AB1501">
        <v>101</v>
      </c>
      <c r="AJ1501">
        <v>20.9</v>
      </c>
      <c r="AK1501">
        <v>140</v>
      </c>
      <c r="AL1501">
        <v>103</v>
      </c>
      <c r="AM1501">
        <v>146</v>
      </c>
      <c r="AN1501">
        <v>99</v>
      </c>
      <c r="AO1501">
        <v>8</v>
      </c>
      <c r="AP1501">
        <v>4</v>
      </c>
      <c r="AQ1501">
        <v>9</v>
      </c>
      <c r="AS1501">
        <v>1</v>
      </c>
      <c r="AX1501">
        <v>22</v>
      </c>
      <c r="AY1501">
        <v>2866</v>
      </c>
      <c r="AZ1501">
        <v>1.4999999999999999E-2</v>
      </c>
      <c r="BA1501">
        <v>8.0000000000000002E-3</v>
      </c>
      <c r="BB1501">
        <v>1</v>
      </c>
      <c r="BC1501">
        <v>1.1000000000000001</v>
      </c>
      <c r="BD1501">
        <v>143.30000000000001</v>
      </c>
      <c r="BE1501">
        <v>0.5</v>
      </c>
      <c r="BF1501">
        <v>59.9</v>
      </c>
      <c r="BG1501" t="s">
        <v>148</v>
      </c>
      <c r="BH1501" t="s">
        <v>149</v>
      </c>
      <c r="BI1501" t="s">
        <v>307</v>
      </c>
      <c r="BK1501">
        <v>13</v>
      </c>
    </row>
    <row r="1502" spans="1:63" ht="18.75" x14ac:dyDescent="0.25">
      <c r="A1502">
        <v>2021</v>
      </c>
      <c r="B1502">
        <v>4</v>
      </c>
      <c r="C1502" s="289">
        <v>44290</v>
      </c>
      <c r="D1502">
        <v>34</v>
      </c>
      <c r="E1502">
        <v>102</v>
      </c>
      <c r="F1502">
        <v>6</v>
      </c>
      <c r="G1502" t="s">
        <v>308</v>
      </c>
      <c r="H1502" t="s">
        <v>309</v>
      </c>
      <c r="I1502" t="s">
        <v>144</v>
      </c>
      <c r="J1502">
        <v>4</v>
      </c>
      <c r="K1502">
        <v>6</v>
      </c>
      <c r="L1502">
        <v>20</v>
      </c>
      <c r="M1502">
        <v>18.600000000000001</v>
      </c>
      <c r="N1502">
        <v>21.4</v>
      </c>
      <c r="P1502">
        <v>22</v>
      </c>
      <c r="Q1502">
        <v>21</v>
      </c>
      <c r="R1502">
        <v>20</v>
      </c>
      <c r="S1502">
        <v>21</v>
      </c>
      <c r="T1502">
        <v>99</v>
      </c>
      <c r="U1502">
        <v>96</v>
      </c>
      <c r="V1502">
        <v>21</v>
      </c>
      <c r="W1502">
        <v>21</v>
      </c>
      <c r="X1502">
        <v>22</v>
      </c>
      <c r="Y1502">
        <v>20</v>
      </c>
      <c r="Z1502">
        <v>21</v>
      </c>
      <c r="AA1502">
        <v>99</v>
      </c>
      <c r="AB1502">
        <v>101</v>
      </c>
      <c r="AJ1502">
        <v>20.9</v>
      </c>
      <c r="AK1502">
        <v>140</v>
      </c>
      <c r="AL1502">
        <v>103</v>
      </c>
      <c r="AM1502">
        <v>146</v>
      </c>
      <c r="AN1502">
        <v>99</v>
      </c>
      <c r="AO1502">
        <v>8</v>
      </c>
      <c r="AP1502">
        <v>4</v>
      </c>
      <c r="AQ1502">
        <v>9</v>
      </c>
      <c r="AS1502">
        <v>1</v>
      </c>
      <c r="AX1502">
        <v>22</v>
      </c>
      <c r="AY1502">
        <v>2866</v>
      </c>
      <c r="AZ1502">
        <v>1.4999999999999999E-2</v>
      </c>
      <c r="BA1502">
        <v>8.0000000000000002E-3</v>
      </c>
      <c r="BB1502">
        <v>1</v>
      </c>
      <c r="BC1502">
        <v>1.1000000000000001</v>
      </c>
      <c r="BD1502">
        <v>143.30000000000001</v>
      </c>
      <c r="BE1502">
        <v>0.5</v>
      </c>
      <c r="BF1502">
        <v>59.9</v>
      </c>
      <c r="BG1502" t="s">
        <v>148</v>
      </c>
      <c r="BH1502" t="s">
        <v>149</v>
      </c>
      <c r="BI1502" t="s">
        <v>310</v>
      </c>
      <c r="BK1502">
        <v>13</v>
      </c>
    </row>
    <row r="1503" spans="1:63" ht="18.75" x14ac:dyDescent="0.25">
      <c r="A1503">
        <v>2021</v>
      </c>
      <c r="B1503">
        <v>4</v>
      </c>
      <c r="C1503" s="289">
        <v>44290</v>
      </c>
      <c r="D1503">
        <v>34</v>
      </c>
      <c r="E1503">
        <v>103</v>
      </c>
      <c r="F1503">
        <v>6</v>
      </c>
      <c r="G1503" t="s">
        <v>311</v>
      </c>
      <c r="H1503" t="s">
        <v>312</v>
      </c>
      <c r="I1503" t="s">
        <v>144</v>
      </c>
      <c r="J1503">
        <v>4</v>
      </c>
      <c r="K1503">
        <v>6</v>
      </c>
      <c r="L1503">
        <v>89</v>
      </c>
      <c r="M1503">
        <v>82.77</v>
      </c>
      <c r="N1503">
        <v>95.23</v>
      </c>
      <c r="P1503">
        <v>76</v>
      </c>
      <c r="Q1503">
        <v>91</v>
      </c>
      <c r="R1503">
        <v>92</v>
      </c>
      <c r="S1503">
        <v>140</v>
      </c>
      <c r="T1503">
        <v>99</v>
      </c>
      <c r="U1503">
        <v>96</v>
      </c>
      <c r="V1503">
        <v>77</v>
      </c>
      <c r="W1503">
        <v>85</v>
      </c>
      <c r="X1503">
        <v>87</v>
      </c>
      <c r="Y1503">
        <v>85</v>
      </c>
      <c r="Z1503">
        <v>88</v>
      </c>
      <c r="AA1503">
        <v>99</v>
      </c>
      <c r="AB1503">
        <v>101</v>
      </c>
      <c r="AJ1503">
        <v>91</v>
      </c>
      <c r="AK1503">
        <v>140</v>
      </c>
      <c r="AL1503">
        <v>103</v>
      </c>
      <c r="AM1503">
        <v>146</v>
      </c>
      <c r="AN1503">
        <v>99</v>
      </c>
      <c r="AO1503">
        <v>8</v>
      </c>
      <c r="AP1503">
        <v>4</v>
      </c>
      <c r="AQ1503">
        <v>9</v>
      </c>
      <c r="AS1503">
        <v>1</v>
      </c>
      <c r="AX1503">
        <v>22</v>
      </c>
      <c r="AY1503">
        <v>2866</v>
      </c>
      <c r="AZ1503">
        <v>1.4999999999999999E-2</v>
      </c>
      <c r="BA1503">
        <v>8.0000000000000002E-3</v>
      </c>
      <c r="BB1503">
        <v>1</v>
      </c>
      <c r="BC1503">
        <v>0.2</v>
      </c>
      <c r="BD1503">
        <v>32.200000000000003</v>
      </c>
      <c r="BE1503">
        <v>2</v>
      </c>
      <c r="BF1503">
        <v>260.8</v>
      </c>
      <c r="BG1503" t="s">
        <v>148</v>
      </c>
      <c r="BH1503" t="s">
        <v>149</v>
      </c>
      <c r="BI1503" t="s">
        <v>313</v>
      </c>
      <c r="BK1503">
        <v>13</v>
      </c>
    </row>
    <row r="1504" spans="1:63" ht="18.75" x14ac:dyDescent="0.25">
      <c r="A1504">
        <v>2021</v>
      </c>
      <c r="B1504">
        <v>4</v>
      </c>
      <c r="C1504" s="289">
        <v>44290</v>
      </c>
      <c r="D1504">
        <v>34</v>
      </c>
      <c r="E1504">
        <v>104</v>
      </c>
      <c r="F1504">
        <v>6</v>
      </c>
      <c r="G1504" t="s">
        <v>314</v>
      </c>
      <c r="H1504" t="s">
        <v>315</v>
      </c>
      <c r="I1504" t="s">
        <v>144</v>
      </c>
      <c r="J1504">
        <v>4</v>
      </c>
      <c r="K1504">
        <v>6</v>
      </c>
      <c r="L1504">
        <v>89</v>
      </c>
      <c r="M1504">
        <v>82.77</v>
      </c>
      <c r="N1504">
        <v>95.23</v>
      </c>
      <c r="P1504">
        <v>76</v>
      </c>
      <c r="Q1504">
        <v>91</v>
      </c>
      <c r="R1504">
        <v>92</v>
      </c>
      <c r="S1504">
        <v>140</v>
      </c>
      <c r="T1504">
        <v>99</v>
      </c>
      <c r="U1504">
        <v>96</v>
      </c>
      <c r="V1504">
        <v>77</v>
      </c>
      <c r="W1504">
        <v>85</v>
      </c>
      <c r="X1504">
        <v>87</v>
      </c>
      <c r="Y1504">
        <v>85</v>
      </c>
      <c r="Z1504">
        <v>88</v>
      </c>
      <c r="AA1504">
        <v>99</v>
      </c>
      <c r="AB1504">
        <v>101</v>
      </c>
      <c r="AJ1504">
        <v>91</v>
      </c>
      <c r="AK1504">
        <v>140</v>
      </c>
      <c r="AL1504">
        <v>103</v>
      </c>
      <c r="AM1504">
        <v>146</v>
      </c>
      <c r="AN1504">
        <v>99</v>
      </c>
      <c r="AO1504">
        <v>8</v>
      </c>
      <c r="AP1504">
        <v>4</v>
      </c>
      <c r="AQ1504">
        <v>9</v>
      </c>
      <c r="AS1504">
        <v>1</v>
      </c>
      <c r="AX1504">
        <v>22</v>
      </c>
      <c r="AY1504">
        <v>2866</v>
      </c>
      <c r="AZ1504">
        <v>1.4999999999999999E-2</v>
      </c>
      <c r="BA1504">
        <v>8.0000000000000002E-3</v>
      </c>
      <c r="BB1504">
        <v>1</v>
      </c>
      <c r="BC1504">
        <v>0.2</v>
      </c>
      <c r="BD1504">
        <v>32.200000000000003</v>
      </c>
      <c r="BE1504">
        <v>2</v>
      </c>
      <c r="BF1504">
        <v>260.8</v>
      </c>
      <c r="BG1504" t="s">
        <v>148</v>
      </c>
      <c r="BH1504" t="s">
        <v>149</v>
      </c>
      <c r="BI1504" t="s">
        <v>316</v>
      </c>
      <c r="BK1504">
        <v>13</v>
      </c>
    </row>
    <row r="1505" spans="1:63" ht="18.75" hidden="1" x14ac:dyDescent="0.25">
      <c r="A1505">
        <v>2021</v>
      </c>
      <c r="B1505">
        <v>4</v>
      </c>
      <c r="C1505" s="289">
        <v>44290</v>
      </c>
      <c r="D1505">
        <v>425</v>
      </c>
      <c r="E1505">
        <v>674</v>
      </c>
      <c r="F1505">
        <v>6</v>
      </c>
      <c r="G1505" t="s">
        <v>447</v>
      </c>
      <c r="H1505" t="s">
        <v>448</v>
      </c>
      <c r="I1505" t="s">
        <v>165</v>
      </c>
      <c r="J1505">
        <v>2</v>
      </c>
      <c r="K1505">
        <v>1</v>
      </c>
      <c r="L1505">
        <v>256</v>
      </c>
      <c r="M1505">
        <v>240.89599999999999</v>
      </c>
      <c r="N1505">
        <v>274.17599999999999</v>
      </c>
      <c r="P1505">
        <v>271</v>
      </c>
      <c r="Q1505">
        <v>278</v>
      </c>
      <c r="R1505">
        <v>282</v>
      </c>
      <c r="S1505">
        <v>279</v>
      </c>
      <c r="T1505">
        <v>102</v>
      </c>
      <c r="U1505">
        <v>101</v>
      </c>
      <c r="V1505">
        <v>310</v>
      </c>
      <c r="W1505">
        <v>278</v>
      </c>
      <c r="X1505">
        <v>269</v>
      </c>
      <c r="Y1505">
        <v>272</v>
      </c>
      <c r="Z1505">
        <v>265</v>
      </c>
      <c r="AA1505">
        <v>108</v>
      </c>
      <c r="AB1505">
        <v>108</v>
      </c>
      <c r="AJ1505">
        <v>278.2</v>
      </c>
      <c r="AK1505">
        <v>40</v>
      </c>
      <c r="AL1505">
        <v>180</v>
      </c>
      <c r="AM1505">
        <v>69</v>
      </c>
      <c r="AN1505">
        <v>105</v>
      </c>
      <c r="AO1505">
        <v>2</v>
      </c>
      <c r="AP1505">
        <v>1</v>
      </c>
      <c r="AQ1505">
        <v>3</v>
      </c>
      <c r="AX1505">
        <v>6</v>
      </c>
      <c r="AY1505">
        <v>6</v>
      </c>
      <c r="AZ1505">
        <v>1.4999999999999999E-2</v>
      </c>
      <c r="BA1505">
        <v>1</v>
      </c>
      <c r="BC1505">
        <v>0</v>
      </c>
      <c r="BD1505">
        <v>0</v>
      </c>
      <c r="BE1505">
        <v>1.7</v>
      </c>
      <c r="BF1505">
        <v>1.7</v>
      </c>
      <c r="BG1505" t="s">
        <v>153</v>
      </c>
      <c r="BH1505" t="s">
        <v>154</v>
      </c>
      <c r="BI1505" t="s">
        <v>449</v>
      </c>
      <c r="BJ1505" t="s">
        <v>167</v>
      </c>
      <c r="BK1505">
        <v>13</v>
      </c>
    </row>
    <row r="1506" spans="1:63" hidden="1" x14ac:dyDescent="0.25">
      <c r="A1506">
        <v>2021</v>
      </c>
      <c r="B1506">
        <v>4</v>
      </c>
      <c r="C1506" s="289">
        <v>44290</v>
      </c>
      <c r="D1506">
        <v>18</v>
      </c>
      <c r="E1506">
        <v>49</v>
      </c>
      <c r="F1506">
        <v>7</v>
      </c>
      <c r="G1506" t="s">
        <v>275</v>
      </c>
      <c r="H1506" t="s">
        <v>276</v>
      </c>
      <c r="I1506" t="s">
        <v>165</v>
      </c>
      <c r="J1506">
        <v>2</v>
      </c>
      <c r="K1506">
        <v>3</v>
      </c>
      <c r="L1506">
        <v>100</v>
      </c>
      <c r="M1506">
        <v>95.5</v>
      </c>
      <c r="N1506">
        <v>104.5</v>
      </c>
      <c r="AK1506">
        <v>101</v>
      </c>
      <c r="AL1506">
        <v>107</v>
      </c>
      <c r="AO1506">
        <v>2</v>
      </c>
      <c r="AP1506">
        <v>1</v>
      </c>
      <c r="AQ1506">
        <v>1</v>
      </c>
      <c r="AX1506">
        <v>4</v>
      </c>
      <c r="AY1506">
        <v>1180</v>
      </c>
      <c r="AZ1506">
        <v>1.4999999999999999E-2</v>
      </c>
      <c r="BA1506">
        <v>3.0000000000000001E-3</v>
      </c>
      <c r="BB1506">
        <v>1</v>
      </c>
      <c r="BC1506">
        <v>0</v>
      </c>
      <c r="BD1506">
        <v>11.8</v>
      </c>
      <c r="BG1506" t="s">
        <v>153</v>
      </c>
      <c r="BH1506" t="s">
        <v>154</v>
      </c>
      <c r="BI1506" t="s">
        <v>277</v>
      </c>
      <c r="BJ1506" t="s">
        <v>167</v>
      </c>
      <c r="BK1506">
        <v>13</v>
      </c>
    </row>
    <row r="1507" spans="1:63" hidden="1" x14ac:dyDescent="0.25">
      <c r="A1507">
        <v>2021</v>
      </c>
      <c r="B1507">
        <v>4</v>
      </c>
      <c r="C1507" s="289">
        <v>44290</v>
      </c>
      <c r="D1507">
        <v>18</v>
      </c>
      <c r="E1507">
        <v>50</v>
      </c>
      <c r="F1507">
        <v>7</v>
      </c>
      <c r="G1507" t="s">
        <v>278</v>
      </c>
      <c r="H1507" t="s">
        <v>279</v>
      </c>
      <c r="I1507" t="s">
        <v>165</v>
      </c>
      <c r="J1507">
        <v>2</v>
      </c>
      <c r="K1507">
        <v>3</v>
      </c>
      <c r="L1507">
        <v>54</v>
      </c>
      <c r="M1507">
        <v>51.57</v>
      </c>
      <c r="N1507">
        <v>56.43</v>
      </c>
      <c r="AK1507">
        <v>101</v>
      </c>
      <c r="AL1507">
        <v>107</v>
      </c>
      <c r="AO1507">
        <v>2</v>
      </c>
      <c r="AP1507">
        <v>2</v>
      </c>
      <c r="AQ1507">
        <v>1</v>
      </c>
      <c r="AX1507">
        <v>5</v>
      </c>
      <c r="AY1507">
        <v>1181</v>
      </c>
      <c r="AZ1507">
        <v>1.4999999999999999E-2</v>
      </c>
      <c r="BA1507">
        <v>4.0000000000000001E-3</v>
      </c>
      <c r="BB1507">
        <v>1</v>
      </c>
      <c r="BC1507">
        <v>0.1</v>
      </c>
      <c r="BD1507">
        <v>21.9</v>
      </c>
      <c r="BG1507" t="s">
        <v>153</v>
      </c>
      <c r="BH1507" t="s">
        <v>154</v>
      </c>
      <c r="BI1507" t="s">
        <v>280</v>
      </c>
      <c r="BJ1507" t="s">
        <v>167</v>
      </c>
      <c r="BK1507">
        <v>13</v>
      </c>
    </row>
    <row r="1508" spans="1:63" ht="18.75" hidden="1" x14ac:dyDescent="0.25">
      <c r="A1508">
        <v>2021</v>
      </c>
      <c r="B1508">
        <v>4</v>
      </c>
      <c r="C1508" s="289">
        <v>44290</v>
      </c>
      <c r="D1508">
        <v>142</v>
      </c>
      <c r="E1508">
        <v>280</v>
      </c>
      <c r="F1508">
        <v>7</v>
      </c>
      <c r="G1508" t="s">
        <v>297</v>
      </c>
      <c r="H1508" t="s">
        <v>298</v>
      </c>
      <c r="I1508" t="s">
        <v>144</v>
      </c>
      <c r="J1508">
        <v>3</v>
      </c>
      <c r="K1508">
        <v>2</v>
      </c>
      <c r="L1508">
        <v>323</v>
      </c>
      <c r="M1508">
        <v>300.39</v>
      </c>
      <c r="N1508">
        <v>345.61</v>
      </c>
      <c r="R1508">
        <v>318</v>
      </c>
      <c r="S1508">
        <v>321</v>
      </c>
      <c r="U1508">
        <v>103</v>
      </c>
      <c r="V1508">
        <v>390</v>
      </c>
      <c r="W1508">
        <v>335</v>
      </c>
      <c r="X1508">
        <v>345</v>
      </c>
      <c r="Y1508">
        <v>309</v>
      </c>
      <c r="Z1508">
        <v>321</v>
      </c>
      <c r="AA1508">
        <v>119</v>
      </c>
      <c r="AB1508">
        <v>122</v>
      </c>
      <c r="AJ1508">
        <v>334.1</v>
      </c>
      <c r="AK1508">
        <v>105</v>
      </c>
      <c r="AL1508">
        <v>103</v>
      </c>
      <c r="AM1508">
        <v>94</v>
      </c>
      <c r="AN1508">
        <v>115</v>
      </c>
      <c r="AO1508">
        <v>7</v>
      </c>
      <c r="AP1508">
        <v>2</v>
      </c>
      <c r="AQ1508">
        <v>8</v>
      </c>
      <c r="AX1508">
        <v>16</v>
      </c>
      <c r="AY1508">
        <v>1501</v>
      </c>
      <c r="AZ1508">
        <v>1.4999999999999999E-2</v>
      </c>
      <c r="BA1508">
        <v>1.0999999999999999E-2</v>
      </c>
      <c r="BB1508">
        <v>1</v>
      </c>
      <c r="BC1508">
        <v>0.1</v>
      </c>
      <c r="BD1508">
        <v>4.5999999999999996</v>
      </c>
      <c r="BE1508">
        <v>5.3</v>
      </c>
      <c r="BF1508">
        <v>501.5</v>
      </c>
      <c r="BG1508" t="s">
        <v>145</v>
      </c>
      <c r="BK1508">
        <v>13</v>
      </c>
    </row>
    <row r="1509" spans="1:63" ht="18.75" hidden="1" x14ac:dyDescent="0.25">
      <c r="A1509">
        <v>2021</v>
      </c>
      <c r="B1509">
        <v>4</v>
      </c>
      <c r="C1509" s="289">
        <v>44290</v>
      </c>
      <c r="D1509">
        <v>243</v>
      </c>
      <c r="E1509">
        <v>167</v>
      </c>
      <c r="F1509">
        <v>8</v>
      </c>
      <c r="G1509" t="s">
        <v>244</v>
      </c>
      <c r="H1509" t="s">
        <v>245</v>
      </c>
      <c r="I1509" t="s">
        <v>144</v>
      </c>
      <c r="J1509">
        <v>2</v>
      </c>
      <c r="K1509">
        <v>2</v>
      </c>
      <c r="L1509">
        <v>888</v>
      </c>
      <c r="M1509">
        <v>825.84</v>
      </c>
      <c r="N1509">
        <v>950.16</v>
      </c>
      <c r="X1509">
        <v>932</v>
      </c>
      <c r="Y1509">
        <v>918</v>
      </c>
      <c r="Z1509">
        <v>896</v>
      </c>
      <c r="AB1509">
        <v>133</v>
      </c>
      <c r="AJ1509">
        <v>915.3</v>
      </c>
      <c r="AK1509">
        <v>55</v>
      </c>
      <c r="AL1509">
        <v>131</v>
      </c>
      <c r="AM1509">
        <v>54</v>
      </c>
      <c r="AN1509">
        <v>133</v>
      </c>
      <c r="AP1509">
        <v>4</v>
      </c>
      <c r="AQ1509">
        <v>2</v>
      </c>
      <c r="AR1509">
        <v>2</v>
      </c>
      <c r="AX1509">
        <v>7</v>
      </c>
      <c r="AY1509">
        <v>315</v>
      </c>
      <c r="AZ1509">
        <v>1.4999999999999999E-2</v>
      </c>
      <c r="BA1509">
        <v>2.1999999999999999E-2</v>
      </c>
      <c r="BC1509">
        <v>0</v>
      </c>
      <c r="BD1509">
        <v>0.4</v>
      </c>
      <c r="BE1509">
        <v>6.4</v>
      </c>
      <c r="BF1509">
        <v>288.3</v>
      </c>
      <c r="BG1509" t="s">
        <v>145</v>
      </c>
      <c r="BH1509" t="s">
        <v>145</v>
      </c>
      <c r="BK1509">
        <v>13</v>
      </c>
    </row>
    <row r="1510" spans="1:63" ht="18.75" x14ac:dyDescent="0.25">
      <c r="A1510">
        <v>2021</v>
      </c>
      <c r="B1510">
        <v>4</v>
      </c>
      <c r="C1510" s="289">
        <v>44290</v>
      </c>
      <c r="D1510">
        <v>378</v>
      </c>
      <c r="E1510">
        <v>440</v>
      </c>
      <c r="F1510">
        <v>8</v>
      </c>
      <c r="G1510" t="s">
        <v>224</v>
      </c>
      <c r="H1510" t="s">
        <v>225</v>
      </c>
      <c r="I1510" t="s">
        <v>144</v>
      </c>
      <c r="J1510">
        <v>3</v>
      </c>
      <c r="K1510">
        <v>2</v>
      </c>
      <c r="L1510">
        <v>258</v>
      </c>
      <c r="M1510">
        <v>239.94</v>
      </c>
      <c r="N1510">
        <v>276.06</v>
      </c>
      <c r="P1510">
        <v>271</v>
      </c>
      <c r="Q1510">
        <v>258</v>
      </c>
      <c r="R1510">
        <v>263</v>
      </c>
      <c r="S1510">
        <v>260</v>
      </c>
      <c r="T1510">
        <v>102</v>
      </c>
      <c r="U1510">
        <v>100</v>
      </c>
      <c r="AJ1510">
        <v>263</v>
      </c>
      <c r="AK1510">
        <v>90</v>
      </c>
      <c r="AL1510">
        <v>120</v>
      </c>
      <c r="AM1510">
        <v>107</v>
      </c>
      <c r="AN1510">
        <v>101</v>
      </c>
      <c r="AO1510">
        <v>3</v>
      </c>
      <c r="AP1510">
        <v>2</v>
      </c>
      <c r="AQ1510">
        <v>4</v>
      </c>
      <c r="AX1510">
        <v>9</v>
      </c>
      <c r="AY1510">
        <v>997</v>
      </c>
      <c r="AZ1510">
        <v>1.4999999999999999E-2</v>
      </c>
      <c r="BA1510">
        <v>8.9999999999999993E-3</v>
      </c>
      <c r="BB1510">
        <v>1</v>
      </c>
      <c r="BC1510">
        <v>0</v>
      </c>
      <c r="BD1510">
        <v>3.9</v>
      </c>
      <c r="BE1510">
        <v>2.4</v>
      </c>
      <c r="BF1510">
        <v>262.2</v>
      </c>
      <c r="BG1510" t="s">
        <v>148</v>
      </c>
      <c r="BH1510" t="s">
        <v>184</v>
      </c>
      <c r="BK1510">
        <v>13</v>
      </c>
    </row>
    <row r="1511" spans="1:63" hidden="1" x14ac:dyDescent="0.25">
      <c r="A1511">
        <v>2021</v>
      </c>
      <c r="B1511">
        <v>4</v>
      </c>
      <c r="C1511" s="289">
        <v>44290</v>
      </c>
      <c r="D1511">
        <v>382</v>
      </c>
      <c r="E1511">
        <v>449</v>
      </c>
      <c r="F1511">
        <v>8</v>
      </c>
      <c r="G1511" t="s">
        <v>272</v>
      </c>
      <c r="H1511" t="s">
        <v>273</v>
      </c>
      <c r="I1511" t="s">
        <v>144</v>
      </c>
      <c r="J1511">
        <v>3</v>
      </c>
      <c r="K1511">
        <v>1</v>
      </c>
      <c r="L1511">
        <v>46</v>
      </c>
      <c r="M1511">
        <v>40.985999999999997</v>
      </c>
      <c r="N1511">
        <v>50.048000000000002</v>
      </c>
      <c r="AK1511">
        <v>108</v>
      </c>
      <c r="AL1511">
        <v>100</v>
      </c>
      <c r="AY1511">
        <v>630</v>
      </c>
      <c r="AZ1511">
        <v>1.4999999999999999E-2</v>
      </c>
      <c r="BD1511">
        <v>13.7</v>
      </c>
      <c r="BG1511" t="s">
        <v>153</v>
      </c>
      <c r="BH1511" t="s">
        <v>154</v>
      </c>
      <c r="BI1511" t="s">
        <v>274</v>
      </c>
      <c r="BJ1511" t="s">
        <v>156</v>
      </c>
      <c r="BK1511">
        <v>13</v>
      </c>
    </row>
    <row r="1512" spans="1:63" ht="18.75" x14ac:dyDescent="0.25">
      <c r="A1512">
        <v>2021</v>
      </c>
      <c r="B1512">
        <v>4</v>
      </c>
      <c r="C1512" s="289">
        <v>44290</v>
      </c>
      <c r="D1512">
        <v>227</v>
      </c>
      <c r="E1512">
        <v>155</v>
      </c>
      <c r="F1512">
        <v>30</v>
      </c>
      <c r="G1512" t="s">
        <v>324</v>
      </c>
      <c r="H1512" t="s">
        <v>325</v>
      </c>
      <c r="I1512" t="s">
        <v>326</v>
      </c>
      <c r="J1512">
        <v>3</v>
      </c>
      <c r="K1512">
        <v>2</v>
      </c>
      <c r="L1512">
        <v>122</v>
      </c>
      <c r="M1512">
        <v>113.46</v>
      </c>
      <c r="N1512">
        <v>130.54</v>
      </c>
      <c r="V1512">
        <v>125</v>
      </c>
      <c r="W1512">
        <v>123</v>
      </c>
      <c r="X1512">
        <v>118</v>
      </c>
      <c r="Y1512">
        <v>121</v>
      </c>
      <c r="Z1512">
        <v>115</v>
      </c>
      <c r="AA1512">
        <v>135</v>
      </c>
      <c r="AB1512">
        <v>125</v>
      </c>
      <c r="AJ1512">
        <v>120.4</v>
      </c>
      <c r="AK1512">
        <v>61</v>
      </c>
      <c r="AL1512">
        <v>177</v>
      </c>
      <c r="AM1512">
        <v>83</v>
      </c>
      <c r="AN1512">
        <v>130</v>
      </c>
      <c r="AO1512">
        <v>5</v>
      </c>
      <c r="AQ1512">
        <v>6</v>
      </c>
      <c r="AX1512">
        <v>11</v>
      </c>
      <c r="AY1512">
        <v>11</v>
      </c>
      <c r="AZ1512">
        <v>0.02</v>
      </c>
      <c r="BA1512">
        <v>1</v>
      </c>
      <c r="BC1512">
        <v>0.1</v>
      </c>
      <c r="BD1512">
        <v>0.1</v>
      </c>
      <c r="BE1512">
        <v>1.3</v>
      </c>
      <c r="BF1512">
        <v>1.3</v>
      </c>
      <c r="BG1512" t="s">
        <v>148</v>
      </c>
      <c r="BH1512" t="s">
        <v>184</v>
      </c>
      <c r="BI1512" t="s">
        <v>327</v>
      </c>
      <c r="BK1512">
        <v>13</v>
      </c>
    </row>
    <row r="1513" spans="1:63" x14ac:dyDescent="0.25">
      <c r="A1513">
        <v>2021</v>
      </c>
      <c r="B1513">
        <v>4</v>
      </c>
      <c r="C1513" s="289">
        <v>44290</v>
      </c>
      <c r="D1513">
        <v>214</v>
      </c>
      <c r="E1513">
        <v>142</v>
      </c>
      <c r="F1513">
        <v>46</v>
      </c>
      <c r="G1513" t="s">
        <v>258</v>
      </c>
      <c r="H1513" t="s">
        <v>259</v>
      </c>
      <c r="I1513" t="s">
        <v>191</v>
      </c>
      <c r="J1513">
        <v>4</v>
      </c>
      <c r="K1513">
        <v>1</v>
      </c>
      <c r="L1513">
        <v>351</v>
      </c>
      <c r="M1513">
        <v>326.43</v>
      </c>
      <c r="N1513">
        <v>375.57</v>
      </c>
      <c r="AK1513">
        <v>68</v>
      </c>
      <c r="AL1513">
        <v>212</v>
      </c>
      <c r="AY1513">
        <v>105</v>
      </c>
      <c r="AZ1513">
        <v>0.02</v>
      </c>
      <c r="BD1513">
        <v>0.3</v>
      </c>
      <c r="BG1513" t="s">
        <v>148</v>
      </c>
      <c r="BH1513" t="s">
        <v>187</v>
      </c>
      <c r="BI1513" t="s">
        <v>260</v>
      </c>
      <c r="BK1513">
        <v>13</v>
      </c>
    </row>
    <row r="1514" spans="1:63" x14ac:dyDescent="0.25">
      <c r="A1514">
        <v>2021</v>
      </c>
      <c r="B1514">
        <v>4</v>
      </c>
      <c r="C1514" s="289">
        <v>44290</v>
      </c>
      <c r="D1514">
        <v>415</v>
      </c>
      <c r="E1514">
        <v>655</v>
      </c>
      <c r="F1514">
        <v>47</v>
      </c>
      <c r="G1514" t="s">
        <v>246</v>
      </c>
      <c r="H1514" t="s">
        <v>247</v>
      </c>
      <c r="I1514" t="s">
        <v>191</v>
      </c>
      <c r="J1514">
        <v>3</v>
      </c>
      <c r="K1514">
        <v>1</v>
      </c>
      <c r="L1514">
        <v>148</v>
      </c>
      <c r="M1514">
        <v>137.63999999999999</v>
      </c>
      <c r="N1514">
        <v>158.36000000000001</v>
      </c>
      <c r="AK1514">
        <v>60</v>
      </c>
      <c r="AL1514">
        <v>180</v>
      </c>
      <c r="AO1514">
        <v>4</v>
      </c>
      <c r="AP1514">
        <v>2</v>
      </c>
      <c r="AQ1514">
        <v>4</v>
      </c>
      <c r="AX1514">
        <v>10</v>
      </c>
      <c r="AY1514">
        <v>550</v>
      </c>
      <c r="AZ1514">
        <v>0.02</v>
      </c>
      <c r="BA1514">
        <v>1.7999999999999999E-2</v>
      </c>
      <c r="BB1514">
        <v>1</v>
      </c>
      <c r="BC1514">
        <v>0.1</v>
      </c>
      <c r="BD1514">
        <v>3.7</v>
      </c>
      <c r="BG1514" t="s">
        <v>148</v>
      </c>
      <c r="BH1514" t="s">
        <v>149</v>
      </c>
      <c r="BI1514" t="s">
        <v>248</v>
      </c>
      <c r="BK1514">
        <v>13</v>
      </c>
    </row>
    <row r="1515" spans="1:63" x14ac:dyDescent="0.25">
      <c r="A1515">
        <v>2021</v>
      </c>
      <c r="B1515">
        <v>4</v>
      </c>
      <c r="C1515" s="289">
        <v>44290</v>
      </c>
      <c r="D1515">
        <v>415</v>
      </c>
      <c r="E1515">
        <v>656</v>
      </c>
      <c r="F1515">
        <v>47</v>
      </c>
      <c r="G1515" t="s">
        <v>249</v>
      </c>
      <c r="H1515" t="s">
        <v>250</v>
      </c>
      <c r="I1515" t="s">
        <v>191</v>
      </c>
      <c r="J1515">
        <v>3</v>
      </c>
      <c r="K1515">
        <v>1</v>
      </c>
      <c r="L1515">
        <v>148</v>
      </c>
      <c r="M1515">
        <v>137.63999999999999</v>
      </c>
      <c r="N1515">
        <v>158.36000000000001</v>
      </c>
      <c r="AK1515">
        <v>60</v>
      </c>
      <c r="AL1515">
        <v>180</v>
      </c>
      <c r="AO1515">
        <v>4</v>
      </c>
      <c r="AP1515">
        <v>2</v>
      </c>
      <c r="AQ1515">
        <v>4</v>
      </c>
      <c r="AX1515">
        <v>10</v>
      </c>
      <c r="AY1515">
        <v>550</v>
      </c>
      <c r="AZ1515">
        <v>0.02</v>
      </c>
      <c r="BA1515">
        <v>1.7999999999999999E-2</v>
      </c>
      <c r="BB1515">
        <v>1</v>
      </c>
      <c r="BC1515">
        <v>0.1</v>
      </c>
      <c r="BD1515">
        <v>3.7</v>
      </c>
      <c r="BG1515" t="s">
        <v>148</v>
      </c>
      <c r="BH1515" t="s">
        <v>149</v>
      </c>
      <c r="BI1515" t="s">
        <v>251</v>
      </c>
      <c r="BK1515">
        <v>13</v>
      </c>
    </row>
    <row r="1516" spans="1:63" x14ac:dyDescent="0.25">
      <c r="A1516">
        <v>2021</v>
      </c>
      <c r="B1516">
        <v>4</v>
      </c>
      <c r="C1516" s="289">
        <v>44290</v>
      </c>
      <c r="D1516">
        <v>415</v>
      </c>
      <c r="E1516">
        <v>657</v>
      </c>
      <c r="F1516">
        <v>47</v>
      </c>
      <c r="G1516" t="s">
        <v>252</v>
      </c>
      <c r="H1516" t="s">
        <v>253</v>
      </c>
      <c r="I1516" t="s">
        <v>191</v>
      </c>
      <c r="J1516">
        <v>3</v>
      </c>
      <c r="K1516">
        <v>1</v>
      </c>
      <c r="L1516">
        <v>90</v>
      </c>
      <c r="M1516">
        <v>83.7</v>
      </c>
      <c r="N1516">
        <v>96.3</v>
      </c>
      <c r="AK1516">
        <v>60</v>
      </c>
      <c r="AL1516">
        <v>180</v>
      </c>
      <c r="AO1516">
        <v>4</v>
      </c>
      <c r="AP1516">
        <v>6</v>
      </c>
      <c r="AQ1516">
        <v>4</v>
      </c>
      <c r="AX1516">
        <v>14</v>
      </c>
      <c r="AY1516">
        <v>569</v>
      </c>
      <c r="AZ1516">
        <v>0.02</v>
      </c>
      <c r="BA1516">
        <v>2.5000000000000001E-2</v>
      </c>
      <c r="BC1516">
        <v>0.2</v>
      </c>
      <c r="BD1516">
        <v>6.3</v>
      </c>
      <c r="BG1516" t="s">
        <v>148</v>
      </c>
      <c r="BH1516" t="s">
        <v>149</v>
      </c>
      <c r="BI1516" t="s">
        <v>254</v>
      </c>
      <c r="BK1516">
        <v>13</v>
      </c>
    </row>
    <row r="1517" spans="1:63" x14ac:dyDescent="0.25">
      <c r="A1517">
        <v>2021</v>
      </c>
      <c r="B1517">
        <v>4</v>
      </c>
      <c r="C1517" s="289">
        <v>44290</v>
      </c>
      <c r="D1517">
        <v>415</v>
      </c>
      <c r="E1517">
        <v>658</v>
      </c>
      <c r="F1517">
        <v>47</v>
      </c>
      <c r="G1517" t="s">
        <v>255</v>
      </c>
      <c r="H1517" t="s">
        <v>256</v>
      </c>
      <c r="I1517" t="s">
        <v>191</v>
      </c>
      <c r="J1517">
        <v>3</v>
      </c>
      <c r="K1517">
        <v>1</v>
      </c>
      <c r="L1517">
        <v>90</v>
      </c>
      <c r="M1517">
        <v>83.7</v>
      </c>
      <c r="N1517">
        <v>96.3</v>
      </c>
      <c r="AK1517">
        <v>60</v>
      </c>
      <c r="AL1517">
        <v>180</v>
      </c>
      <c r="AO1517">
        <v>4</v>
      </c>
      <c r="AP1517">
        <v>6</v>
      </c>
      <c r="AQ1517">
        <v>4</v>
      </c>
      <c r="AX1517">
        <v>14</v>
      </c>
      <c r="AY1517">
        <v>569</v>
      </c>
      <c r="AZ1517">
        <v>0.02</v>
      </c>
      <c r="BA1517">
        <v>2.5000000000000001E-2</v>
      </c>
      <c r="BC1517">
        <v>0.2</v>
      </c>
      <c r="BD1517">
        <v>6.3</v>
      </c>
      <c r="BG1517" t="s">
        <v>148</v>
      </c>
      <c r="BH1517" t="s">
        <v>149</v>
      </c>
      <c r="BI1517" t="s">
        <v>257</v>
      </c>
      <c r="BK1517">
        <v>13</v>
      </c>
    </row>
    <row r="1518" spans="1:63" ht="18.75" x14ac:dyDescent="0.25">
      <c r="A1518">
        <v>2021</v>
      </c>
      <c r="B1518">
        <v>4</v>
      </c>
      <c r="C1518" s="289">
        <v>44290</v>
      </c>
      <c r="D1518">
        <v>4</v>
      </c>
      <c r="E1518">
        <v>11</v>
      </c>
      <c r="F1518">
        <v>48</v>
      </c>
      <c r="G1518" t="s">
        <v>193</v>
      </c>
      <c r="H1518" t="s">
        <v>194</v>
      </c>
      <c r="I1518" t="s">
        <v>191</v>
      </c>
      <c r="J1518">
        <v>2</v>
      </c>
      <c r="K1518">
        <v>2</v>
      </c>
      <c r="L1518">
        <v>212</v>
      </c>
      <c r="M1518">
        <v>197.16</v>
      </c>
      <c r="N1518">
        <v>226.84</v>
      </c>
      <c r="V1518">
        <v>231</v>
      </c>
      <c r="W1518">
        <v>225</v>
      </c>
      <c r="X1518">
        <v>226</v>
      </c>
      <c r="Y1518">
        <v>223</v>
      </c>
      <c r="Z1518">
        <v>218</v>
      </c>
      <c r="AA1518">
        <v>143</v>
      </c>
      <c r="AB1518">
        <v>140</v>
      </c>
      <c r="AJ1518">
        <v>224.6</v>
      </c>
      <c r="AK1518">
        <v>37</v>
      </c>
      <c r="AL1518">
        <v>195</v>
      </c>
      <c r="AM1518">
        <v>51</v>
      </c>
      <c r="AN1518">
        <v>142</v>
      </c>
      <c r="AO1518">
        <v>10</v>
      </c>
      <c r="AP1518">
        <v>6</v>
      </c>
      <c r="AQ1518">
        <v>8</v>
      </c>
      <c r="AX1518">
        <v>24</v>
      </c>
      <c r="AY1518">
        <v>1008</v>
      </c>
      <c r="AZ1518">
        <v>0.02</v>
      </c>
      <c r="BA1518">
        <v>2.4E-2</v>
      </c>
      <c r="BC1518">
        <v>0.1</v>
      </c>
      <c r="BD1518">
        <v>4.8</v>
      </c>
      <c r="BE1518">
        <v>5.4</v>
      </c>
      <c r="BF1518">
        <v>226.4</v>
      </c>
      <c r="BG1518" t="s">
        <v>148</v>
      </c>
      <c r="BH1518" t="s">
        <v>187</v>
      </c>
      <c r="BI1518" t="s">
        <v>195</v>
      </c>
      <c r="BK1518">
        <v>13</v>
      </c>
    </row>
    <row r="1519" spans="1:63" ht="18.75" x14ac:dyDescent="0.25">
      <c r="A1519">
        <v>2021</v>
      </c>
      <c r="B1519">
        <v>4</v>
      </c>
      <c r="C1519" s="289">
        <v>44290</v>
      </c>
      <c r="D1519">
        <v>4</v>
      </c>
      <c r="E1519">
        <v>12</v>
      </c>
      <c r="F1519">
        <v>48</v>
      </c>
      <c r="G1519" t="s">
        <v>196</v>
      </c>
      <c r="H1519" t="s">
        <v>197</v>
      </c>
      <c r="I1519" t="s">
        <v>191</v>
      </c>
      <c r="J1519">
        <v>2</v>
      </c>
      <c r="K1519">
        <v>2</v>
      </c>
      <c r="L1519">
        <v>212</v>
      </c>
      <c r="M1519">
        <v>197.16</v>
      </c>
      <c r="N1519">
        <v>226.84</v>
      </c>
      <c r="V1519">
        <v>229</v>
      </c>
      <c r="W1519">
        <v>219</v>
      </c>
      <c r="X1519">
        <v>222</v>
      </c>
      <c r="Y1519">
        <v>213</v>
      </c>
      <c r="Z1519">
        <v>211</v>
      </c>
      <c r="AA1519">
        <v>143</v>
      </c>
      <c r="AB1519">
        <v>140</v>
      </c>
      <c r="AJ1519">
        <v>218.8</v>
      </c>
      <c r="AK1519">
        <v>37</v>
      </c>
      <c r="AL1519">
        <v>195</v>
      </c>
      <c r="AM1519">
        <v>51</v>
      </c>
      <c r="AN1519">
        <v>142</v>
      </c>
      <c r="AO1519">
        <v>10</v>
      </c>
      <c r="AP1519">
        <v>2</v>
      </c>
      <c r="AQ1519">
        <v>8</v>
      </c>
      <c r="AX1519">
        <v>20</v>
      </c>
      <c r="AY1519">
        <v>1004</v>
      </c>
      <c r="AZ1519">
        <v>0.02</v>
      </c>
      <c r="BA1519">
        <v>0.02</v>
      </c>
      <c r="BB1519">
        <v>1</v>
      </c>
      <c r="BC1519">
        <v>0.1</v>
      </c>
      <c r="BD1519">
        <v>4.7</v>
      </c>
      <c r="BE1519">
        <v>4.4000000000000004</v>
      </c>
      <c r="BF1519">
        <v>219.7</v>
      </c>
      <c r="BG1519" t="s">
        <v>148</v>
      </c>
      <c r="BH1519" t="s">
        <v>187</v>
      </c>
      <c r="BI1519" t="s">
        <v>198</v>
      </c>
      <c r="BK1519">
        <v>13</v>
      </c>
    </row>
    <row r="1520" spans="1:63" ht="18.75" x14ac:dyDescent="0.25">
      <c r="A1520">
        <v>2021</v>
      </c>
      <c r="B1520">
        <v>4</v>
      </c>
      <c r="C1520" s="289">
        <v>44291</v>
      </c>
      <c r="D1520">
        <v>212</v>
      </c>
      <c r="E1520">
        <v>140</v>
      </c>
      <c r="F1520">
        <v>2</v>
      </c>
      <c r="G1520" t="s">
        <v>199</v>
      </c>
      <c r="H1520" t="s">
        <v>200</v>
      </c>
      <c r="I1520" t="s">
        <v>144</v>
      </c>
      <c r="J1520">
        <v>2</v>
      </c>
      <c r="K1520">
        <v>2</v>
      </c>
      <c r="L1520">
        <v>485</v>
      </c>
      <c r="M1520">
        <v>451.05</v>
      </c>
      <c r="N1520">
        <v>518.95000000000005</v>
      </c>
      <c r="Q1520">
        <v>482</v>
      </c>
      <c r="R1520">
        <v>495</v>
      </c>
      <c r="S1520">
        <v>511</v>
      </c>
      <c r="U1520">
        <v>123</v>
      </c>
      <c r="V1520">
        <v>456</v>
      </c>
      <c r="W1520">
        <v>473</v>
      </c>
      <c r="X1520">
        <v>470</v>
      </c>
      <c r="Y1520">
        <v>458</v>
      </c>
      <c r="Z1520">
        <v>485</v>
      </c>
      <c r="AA1520">
        <v>123</v>
      </c>
      <c r="AB1520">
        <v>120</v>
      </c>
      <c r="AJ1520">
        <v>478.8</v>
      </c>
      <c r="AK1520">
        <v>60</v>
      </c>
      <c r="AL1520">
        <v>120</v>
      </c>
      <c r="AM1520">
        <v>59</v>
      </c>
      <c r="AN1520">
        <v>122</v>
      </c>
      <c r="AO1520">
        <v>10</v>
      </c>
      <c r="AP1520">
        <v>2</v>
      </c>
      <c r="AQ1520">
        <v>11</v>
      </c>
      <c r="AX1520">
        <v>23</v>
      </c>
      <c r="AY1520">
        <v>1017</v>
      </c>
      <c r="AZ1520">
        <v>1.4999999999999999E-2</v>
      </c>
      <c r="BA1520">
        <v>2.3E-2</v>
      </c>
      <c r="BC1520">
        <v>0</v>
      </c>
      <c r="BD1520">
        <v>2.1</v>
      </c>
      <c r="BE1520">
        <v>11</v>
      </c>
      <c r="BF1520">
        <v>486.9</v>
      </c>
      <c r="BG1520" t="s">
        <v>148</v>
      </c>
      <c r="BH1520" t="s">
        <v>187</v>
      </c>
      <c r="BI1520" t="s">
        <v>201</v>
      </c>
      <c r="BK1520">
        <v>14</v>
      </c>
    </row>
    <row r="1521" spans="1:63" ht="18.75" x14ac:dyDescent="0.25">
      <c r="A1521">
        <v>2021</v>
      </c>
      <c r="B1521">
        <v>4</v>
      </c>
      <c r="C1521" s="289">
        <v>44291</v>
      </c>
      <c r="D1521">
        <v>212</v>
      </c>
      <c r="E1521">
        <v>178</v>
      </c>
      <c r="F1521">
        <v>2</v>
      </c>
      <c r="G1521" t="s">
        <v>202</v>
      </c>
      <c r="H1521" t="s">
        <v>203</v>
      </c>
      <c r="I1521" t="s">
        <v>144</v>
      </c>
      <c r="J1521">
        <v>2</v>
      </c>
      <c r="K1521">
        <v>2</v>
      </c>
      <c r="L1521">
        <v>50</v>
      </c>
      <c r="M1521">
        <v>46.5</v>
      </c>
      <c r="N1521">
        <v>53.5</v>
      </c>
      <c r="Q1521">
        <v>50</v>
      </c>
      <c r="R1521">
        <v>51</v>
      </c>
      <c r="S1521">
        <v>51</v>
      </c>
      <c r="U1521">
        <v>123</v>
      </c>
      <c r="V1521">
        <v>52</v>
      </c>
      <c r="W1521">
        <v>54</v>
      </c>
      <c r="X1521">
        <v>49</v>
      </c>
      <c r="Y1521">
        <v>48</v>
      </c>
      <c r="Z1521">
        <v>58</v>
      </c>
      <c r="AA1521">
        <v>123</v>
      </c>
      <c r="AB1521">
        <v>120</v>
      </c>
      <c r="AJ1521">
        <v>51.6</v>
      </c>
      <c r="AK1521">
        <v>60</v>
      </c>
      <c r="AL1521">
        <v>120</v>
      </c>
      <c r="AM1521">
        <v>59</v>
      </c>
      <c r="AN1521">
        <v>122</v>
      </c>
      <c r="AO1521">
        <v>10</v>
      </c>
      <c r="AP1521">
        <v>6</v>
      </c>
      <c r="AQ1521">
        <v>11</v>
      </c>
      <c r="AX1521">
        <v>27</v>
      </c>
      <c r="AY1521">
        <v>937</v>
      </c>
      <c r="AZ1521">
        <v>1.4999999999999999E-2</v>
      </c>
      <c r="BA1521">
        <v>2.9000000000000001E-2</v>
      </c>
      <c r="BC1521">
        <v>0.5</v>
      </c>
      <c r="BD1521">
        <v>18.7</v>
      </c>
      <c r="BE1521">
        <v>1.4</v>
      </c>
      <c r="BF1521">
        <v>48.3</v>
      </c>
      <c r="BG1521" t="s">
        <v>148</v>
      </c>
      <c r="BH1521" t="s">
        <v>187</v>
      </c>
      <c r="BI1521" t="s">
        <v>204</v>
      </c>
      <c r="BK1521">
        <v>14</v>
      </c>
    </row>
    <row r="1522" spans="1:63" ht="18.75" hidden="1" x14ac:dyDescent="0.25">
      <c r="A1522">
        <v>2021</v>
      </c>
      <c r="B1522">
        <v>4</v>
      </c>
      <c r="C1522" s="289">
        <v>44291</v>
      </c>
      <c r="D1522">
        <v>419</v>
      </c>
      <c r="E1522">
        <v>670</v>
      </c>
      <c r="F1522">
        <v>2</v>
      </c>
      <c r="G1522" t="s">
        <v>434</v>
      </c>
      <c r="H1522" t="s">
        <v>435</v>
      </c>
      <c r="I1522" t="s">
        <v>144</v>
      </c>
      <c r="J1522">
        <v>4</v>
      </c>
      <c r="K1522">
        <v>2</v>
      </c>
      <c r="L1522">
        <v>298</v>
      </c>
      <c r="M1522">
        <v>280.41800000000001</v>
      </c>
      <c r="N1522">
        <v>319.15800000000002</v>
      </c>
      <c r="O1522">
        <v>327</v>
      </c>
      <c r="T1522">
        <v>164</v>
      </c>
      <c r="AJ1522">
        <v>327</v>
      </c>
      <c r="AK1522">
        <v>96</v>
      </c>
      <c r="AL1522">
        <v>150</v>
      </c>
      <c r="AM1522">
        <v>88</v>
      </c>
      <c r="AN1522">
        <v>164</v>
      </c>
      <c r="AO1522">
        <v>2</v>
      </c>
      <c r="AP1522">
        <v>1</v>
      </c>
      <c r="AQ1522">
        <v>1</v>
      </c>
      <c r="AX1522">
        <v>4</v>
      </c>
      <c r="AY1522">
        <v>1024</v>
      </c>
      <c r="AZ1522">
        <v>1.4999999999999999E-2</v>
      </c>
      <c r="BA1522">
        <v>4.0000000000000001E-3</v>
      </c>
      <c r="BB1522">
        <v>1</v>
      </c>
      <c r="BC1522">
        <v>0</v>
      </c>
      <c r="BD1522">
        <v>3.4</v>
      </c>
      <c r="BE1522">
        <v>1.3</v>
      </c>
      <c r="BF1522">
        <v>334.8</v>
      </c>
      <c r="BG1522" t="s">
        <v>153</v>
      </c>
      <c r="BH1522" t="s">
        <v>154</v>
      </c>
      <c r="BI1522" t="s">
        <v>436</v>
      </c>
      <c r="BJ1522" t="s">
        <v>156</v>
      </c>
      <c r="BK1522">
        <v>14</v>
      </c>
    </row>
    <row r="1523" spans="1:63" ht="18.75" hidden="1" x14ac:dyDescent="0.25">
      <c r="A1523">
        <v>2021</v>
      </c>
      <c r="B1523">
        <v>4</v>
      </c>
      <c r="C1523" s="289">
        <v>44291</v>
      </c>
      <c r="D1523">
        <v>137</v>
      </c>
      <c r="E1523">
        <v>273</v>
      </c>
      <c r="F1523">
        <v>3</v>
      </c>
      <c r="G1523" t="s">
        <v>242</v>
      </c>
      <c r="H1523" t="s">
        <v>243</v>
      </c>
      <c r="I1523" t="s">
        <v>144</v>
      </c>
      <c r="J1523">
        <v>3</v>
      </c>
      <c r="K1523">
        <v>2</v>
      </c>
      <c r="L1523">
        <v>564</v>
      </c>
      <c r="M1523">
        <v>524.52</v>
      </c>
      <c r="N1523">
        <v>603.48</v>
      </c>
      <c r="O1523">
        <v>653</v>
      </c>
      <c r="P1523">
        <v>601</v>
      </c>
      <c r="Q1523">
        <v>574</v>
      </c>
      <c r="R1523">
        <v>592</v>
      </c>
      <c r="S1523">
        <v>584</v>
      </c>
      <c r="T1523">
        <v>130</v>
      </c>
      <c r="U1523">
        <v>132</v>
      </c>
      <c r="V1523">
        <v>603</v>
      </c>
      <c r="W1523">
        <v>625</v>
      </c>
      <c r="X1523">
        <v>593</v>
      </c>
      <c r="Y1523">
        <v>598</v>
      </c>
      <c r="Z1523">
        <v>587</v>
      </c>
      <c r="AA1523">
        <v>130</v>
      </c>
      <c r="AB1523">
        <v>135</v>
      </c>
      <c r="AJ1523">
        <v>601</v>
      </c>
      <c r="AK1523">
        <v>93</v>
      </c>
      <c r="AL1523">
        <v>116</v>
      </c>
      <c r="AM1523">
        <v>82</v>
      </c>
      <c r="AN1523">
        <v>132</v>
      </c>
      <c r="AO1523">
        <v>8</v>
      </c>
      <c r="AP1523">
        <v>2</v>
      </c>
      <c r="AQ1523">
        <v>5</v>
      </c>
      <c r="AX1523">
        <v>15</v>
      </c>
      <c r="AY1523">
        <v>2019</v>
      </c>
      <c r="AZ1523">
        <v>1.4999999999999999E-2</v>
      </c>
      <c r="BA1523">
        <v>7.0000000000000001E-3</v>
      </c>
      <c r="BB1523">
        <v>1</v>
      </c>
      <c r="BC1523">
        <v>0</v>
      </c>
      <c r="BD1523">
        <v>3.6</v>
      </c>
      <c r="BE1523">
        <v>9</v>
      </c>
      <c r="BF1523">
        <v>1213.4000000000001</v>
      </c>
      <c r="BG1523" t="s">
        <v>145</v>
      </c>
      <c r="BK1523">
        <v>14</v>
      </c>
    </row>
    <row r="1524" spans="1:63" ht="18.75" hidden="1" x14ac:dyDescent="0.25">
      <c r="A1524">
        <v>2021</v>
      </c>
      <c r="B1524">
        <v>4</v>
      </c>
      <c r="C1524" s="289">
        <v>44291</v>
      </c>
      <c r="D1524">
        <v>1</v>
      </c>
      <c r="E1524">
        <v>1</v>
      </c>
      <c r="F1524">
        <v>4</v>
      </c>
      <c r="G1524" t="s">
        <v>328</v>
      </c>
      <c r="H1524" t="s">
        <v>329</v>
      </c>
      <c r="I1524" t="s">
        <v>144</v>
      </c>
      <c r="J1524">
        <v>3</v>
      </c>
      <c r="K1524">
        <v>2</v>
      </c>
      <c r="L1524">
        <v>111</v>
      </c>
      <c r="M1524">
        <v>103.23</v>
      </c>
      <c r="N1524">
        <v>118.77</v>
      </c>
      <c r="R1524">
        <v>118</v>
      </c>
      <c r="S1524">
        <v>116</v>
      </c>
      <c r="U1524">
        <v>101</v>
      </c>
      <c r="V1524">
        <v>100</v>
      </c>
      <c r="W1524">
        <v>108</v>
      </c>
      <c r="X1524">
        <v>106</v>
      </c>
      <c r="Y1524">
        <v>105</v>
      </c>
      <c r="Z1524">
        <v>108</v>
      </c>
      <c r="AA1524">
        <v>90</v>
      </c>
      <c r="AB1524">
        <v>98</v>
      </c>
      <c r="AJ1524">
        <v>108.7</v>
      </c>
      <c r="AK1524">
        <v>108</v>
      </c>
      <c r="AL1524">
        <v>100</v>
      </c>
      <c r="AM1524">
        <v>112</v>
      </c>
      <c r="AN1524">
        <v>96</v>
      </c>
      <c r="AO1524">
        <v>8</v>
      </c>
      <c r="AP1524">
        <v>4</v>
      </c>
      <c r="AQ1524">
        <v>4</v>
      </c>
      <c r="AX1524">
        <v>16</v>
      </c>
      <c r="AY1524">
        <v>1706</v>
      </c>
      <c r="AZ1524">
        <v>1.4999999999999999E-2</v>
      </c>
      <c r="BA1524">
        <v>8.9999999999999993E-3</v>
      </c>
      <c r="BB1524">
        <v>1</v>
      </c>
      <c r="BC1524">
        <v>0.1</v>
      </c>
      <c r="BD1524">
        <v>15.4</v>
      </c>
      <c r="BE1524">
        <v>1.7</v>
      </c>
      <c r="BF1524">
        <v>185.4</v>
      </c>
      <c r="BG1524" t="s">
        <v>229</v>
      </c>
      <c r="BH1524" t="s">
        <v>229</v>
      </c>
      <c r="BK1524">
        <v>14</v>
      </c>
    </row>
    <row r="1525" spans="1:63" ht="18.75" hidden="1" x14ac:dyDescent="0.25">
      <c r="A1525">
        <v>2021</v>
      </c>
      <c r="B1525">
        <v>4</v>
      </c>
      <c r="C1525" s="289">
        <v>44291</v>
      </c>
      <c r="D1525">
        <v>1</v>
      </c>
      <c r="E1525">
        <v>2</v>
      </c>
      <c r="F1525">
        <v>4</v>
      </c>
      <c r="G1525" t="s">
        <v>330</v>
      </c>
      <c r="H1525" t="s">
        <v>331</v>
      </c>
      <c r="I1525" t="s">
        <v>144</v>
      </c>
      <c r="J1525">
        <v>3</v>
      </c>
      <c r="K1525">
        <v>2</v>
      </c>
      <c r="L1525">
        <v>113</v>
      </c>
      <c r="M1525">
        <v>105.09</v>
      </c>
      <c r="N1525">
        <v>120.91</v>
      </c>
      <c r="R1525">
        <v>108</v>
      </c>
      <c r="S1525">
        <v>109</v>
      </c>
      <c r="U1525">
        <v>101</v>
      </c>
      <c r="V1525">
        <v>115</v>
      </c>
      <c r="W1525">
        <v>108</v>
      </c>
      <c r="X1525">
        <v>106</v>
      </c>
      <c r="Y1525">
        <v>105</v>
      </c>
      <c r="Z1525">
        <v>108</v>
      </c>
      <c r="AA1525">
        <v>90</v>
      </c>
      <c r="AB1525">
        <v>98</v>
      </c>
      <c r="AJ1525">
        <v>108.4</v>
      </c>
      <c r="AK1525">
        <v>108</v>
      </c>
      <c r="AL1525">
        <v>100</v>
      </c>
      <c r="AM1525">
        <v>112</v>
      </c>
      <c r="AN1525">
        <v>96</v>
      </c>
      <c r="AO1525">
        <v>7</v>
      </c>
      <c r="AP1525">
        <v>1</v>
      </c>
      <c r="AQ1525">
        <v>6</v>
      </c>
      <c r="AX1525">
        <v>14</v>
      </c>
      <c r="AY1525">
        <v>1742</v>
      </c>
      <c r="AZ1525">
        <v>1.4999999999999999E-2</v>
      </c>
      <c r="BA1525">
        <v>8.0000000000000002E-3</v>
      </c>
      <c r="BB1525">
        <v>1</v>
      </c>
      <c r="BC1525">
        <v>0.1</v>
      </c>
      <c r="BD1525">
        <v>15.4</v>
      </c>
      <c r="BE1525">
        <v>1.5</v>
      </c>
      <c r="BF1525">
        <v>188.8</v>
      </c>
      <c r="BG1525" t="s">
        <v>229</v>
      </c>
      <c r="BH1525" t="s">
        <v>229</v>
      </c>
      <c r="BK1525">
        <v>14</v>
      </c>
    </row>
    <row r="1526" spans="1:63" ht="18.75" hidden="1" x14ac:dyDescent="0.25">
      <c r="A1526">
        <v>2021</v>
      </c>
      <c r="B1526">
        <v>4</v>
      </c>
      <c r="C1526" s="289">
        <v>44291</v>
      </c>
      <c r="D1526">
        <v>422</v>
      </c>
      <c r="E1526">
        <v>668</v>
      </c>
      <c r="F1526">
        <v>4</v>
      </c>
      <c r="G1526" t="s">
        <v>415</v>
      </c>
      <c r="H1526" t="s">
        <v>416</v>
      </c>
      <c r="I1526" t="s">
        <v>144</v>
      </c>
      <c r="J1526">
        <v>2</v>
      </c>
      <c r="K1526">
        <v>1</v>
      </c>
      <c r="L1526">
        <v>103</v>
      </c>
      <c r="M1526">
        <v>96.923000000000002</v>
      </c>
      <c r="N1526">
        <v>110.313</v>
      </c>
      <c r="O1526">
        <v>106</v>
      </c>
      <c r="P1526">
        <v>104</v>
      </c>
      <c r="T1526">
        <v>66</v>
      </c>
      <c r="AJ1526">
        <v>105</v>
      </c>
      <c r="AK1526">
        <v>103</v>
      </c>
      <c r="AL1526">
        <v>70</v>
      </c>
      <c r="AM1526">
        <v>109</v>
      </c>
      <c r="AN1526">
        <v>66</v>
      </c>
      <c r="AO1526">
        <v>4</v>
      </c>
      <c r="AP1526">
        <v>6</v>
      </c>
      <c r="AQ1526">
        <v>2</v>
      </c>
      <c r="AX1526">
        <v>12</v>
      </c>
      <c r="AY1526">
        <v>1012</v>
      </c>
      <c r="AZ1526">
        <v>1.4999999999999999E-2</v>
      </c>
      <c r="BA1526">
        <v>1.2E-2</v>
      </c>
      <c r="BB1526">
        <v>1</v>
      </c>
      <c r="BC1526">
        <v>0.1</v>
      </c>
      <c r="BD1526">
        <v>9.8000000000000007</v>
      </c>
      <c r="BE1526">
        <v>1.3</v>
      </c>
      <c r="BF1526">
        <v>106.3</v>
      </c>
      <c r="BG1526" t="s">
        <v>153</v>
      </c>
      <c r="BH1526" t="s">
        <v>154</v>
      </c>
      <c r="BI1526" t="s">
        <v>417</v>
      </c>
      <c r="BJ1526" t="s">
        <v>156</v>
      </c>
      <c r="BK1526">
        <v>14</v>
      </c>
    </row>
    <row r="1527" spans="1:63" ht="18.75" x14ac:dyDescent="0.25">
      <c r="A1527">
        <v>2021</v>
      </c>
      <c r="B1527">
        <v>4</v>
      </c>
      <c r="C1527" s="289">
        <v>44291</v>
      </c>
      <c r="D1527">
        <v>34</v>
      </c>
      <c r="E1527">
        <v>99</v>
      </c>
      <c r="F1527">
        <v>5</v>
      </c>
      <c r="G1527" t="s">
        <v>299</v>
      </c>
      <c r="H1527" t="s">
        <v>300</v>
      </c>
      <c r="I1527" t="s">
        <v>144</v>
      </c>
      <c r="J1527">
        <v>4</v>
      </c>
      <c r="K1527">
        <v>6</v>
      </c>
      <c r="L1527">
        <v>20</v>
      </c>
      <c r="M1527">
        <v>18.600000000000001</v>
      </c>
      <c r="N1527">
        <v>21.4</v>
      </c>
      <c r="O1527">
        <v>22</v>
      </c>
      <c r="P1527">
        <v>21</v>
      </c>
      <c r="Q1527">
        <v>20</v>
      </c>
      <c r="R1527">
        <v>20</v>
      </c>
      <c r="S1527">
        <v>21</v>
      </c>
      <c r="T1527">
        <v>99</v>
      </c>
      <c r="U1527">
        <v>97</v>
      </c>
      <c r="V1527">
        <v>20</v>
      </c>
      <c r="W1527">
        <v>21</v>
      </c>
      <c r="X1527">
        <v>23</v>
      </c>
      <c r="Y1527">
        <v>20</v>
      </c>
      <c r="Z1527">
        <v>21</v>
      </c>
      <c r="AA1527">
        <v>109</v>
      </c>
      <c r="AB1527">
        <v>109</v>
      </c>
      <c r="AJ1527">
        <v>20.8</v>
      </c>
      <c r="AK1527">
        <v>140</v>
      </c>
      <c r="AL1527">
        <v>103</v>
      </c>
      <c r="AM1527">
        <v>139</v>
      </c>
      <c r="AN1527">
        <v>104</v>
      </c>
      <c r="AO1527">
        <v>3</v>
      </c>
      <c r="AP1527">
        <v>9</v>
      </c>
      <c r="AQ1527">
        <v>4</v>
      </c>
      <c r="AR1527">
        <v>1</v>
      </c>
      <c r="AX1527">
        <v>17</v>
      </c>
      <c r="AY1527">
        <v>2969</v>
      </c>
      <c r="AZ1527">
        <v>1.4999999999999999E-2</v>
      </c>
      <c r="BA1527">
        <v>6.0000000000000001E-3</v>
      </c>
      <c r="BB1527">
        <v>1</v>
      </c>
      <c r="BC1527">
        <v>0.9</v>
      </c>
      <c r="BD1527">
        <v>148.5</v>
      </c>
      <c r="BE1527">
        <v>0.4</v>
      </c>
      <c r="BF1527">
        <v>61.8</v>
      </c>
      <c r="BG1527" t="s">
        <v>148</v>
      </c>
      <c r="BH1527" t="s">
        <v>149</v>
      </c>
      <c r="BI1527" t="s">
        <v>301</v>
      </c>
      <c r="BK1527">
        <v>14</v>
      </c>
    </row>
    <row r="1528" spans="1:63" ht="18.75" x14ac:dyDescent="0.25">
      <c r="A1528">
        <v>2021</v>
      </c>
      <c r="B1528">
        <v>4</v>
      </c>
      <c r="C1528" s="289">
        <v>44291</v>
      </c>
      <c r="D1528">
        <v>34</v>
      </c>
      <c r="E1528">
        <v>100</v>
      </c>
      <c r="F1528">
        <v>5</v>
      </c>
      <c r="G1528" t="s">
        <v>302</v>
      </c>
      <c r="H1528" t="s">
        <v>303</v>
      </c>
      <c r="I1528" t="s">
        <v>144</v>
      </c>
      <c r="J1528">
        <v>4</v>
      </c>
      <c r="K1528">
        <v>6</v>
      </c>
      <c r="L1528">
        <v>20</v>
      </c>
      <c r="M1528">
        <v>18.600000000000001</v>
      </c>
      <c r="N1528">
        <v>21.4</v>
      </c>
      <c r="O1528">
        <v>22</v>
      </c>
      <c r="P1528">
        <v>21</v>
      </c>
      <c r="Q1528">
        <v>20</v>
      </c>
      <c r="R1528">
        <v>20</v>
      </c>
      <c r="S1528">
        <v>21</v>
      </c>
      <c r="T1528">
        <v>99</v>
      </c>
      <c r="U1528">
        <v>97</v>
      </c>
      <c r="V1528">
        <v>20</v>
      </c>
      <c r="W1528">
        <v>21</v>
      </c>
      <c r="X1528">
        <v>23</v>
      </c>
      <c r="Y1528">
        <v>20</v>
      </c>
      <c r="Z1528">
        <v>21</v>
      </c>
      <c r="AA1528">
        <v>109</v>
      </c>
      <c r="AB1528">
        <v>109</v>
      </c>
      <c r="AJ1528">
        <v>20.8</v>
      </c>
      <c r="AK1528">
        <v>140</v>
      </c>
      <c r="AL1528">
        <v>103</v>
      </c>
      <c r="AM1528">
        <v>139</v>
      </c>
      <c r="AN1528">
        <v>104</v>
      </c>
      <c r="AO1528">
        <v>3</v>
      </c>
      <c r="AP1528">
        <v>9</v>
      </c>
      <c r="AQ1528">
        <v>4</v>
      </c>
      <c r="AR1528">
        <v>1</v>
      </c>
      <c r="AX1528">
        <v>17</v>
      </c>
      <c r="AY1528">
        <v>2969</v>
      </c>
      <c r="AZ1528">
        <v>1.4999999999999999E-2</v>
      </c>
      <c r="BA1528">
        <v>6.0000000000000001E-3</v>
      </c>
      <c r="BB1528">
        <v>1</v>
      </c>
      <c r="BC1528">
        <v>0.9</v>
      </c>
      <c r="BD1528">
        <v>148.5</v>
      </c>
      <c r="BE1528">
        <v>0.4</v>
      </c>
      <c r="BF1528">
        <v>61.8</v>
      </c>
      <c r="BG1528" t="s">
        <v>148</v>
      </c>
      <c r="BH1528" t="s">
        <v>149</v>
      </c>
      <c r="BI1528" t="s">
        <v>304</v>
      </c>
      <c r="BK1528">
        <v>14</v>
      </c>
    </row>
    <row r="1529" spans="1:63" ht="18.75" x14ac:dyDescent="0.25">
      <c r="A1529">
        <v>2021</v>
      </c>
      <c r="B1529">
        <v>4</v>
      </c>
      <c r="C1529" s="289">
        <v>44291</v>
      </c>
      <c r="D1529">
        <v>34</v>
      </c>
      <c r="E1529">
        <v>101</v>
      </c>
      <c r="F1529">
        <v>5</v>
      </c>
      <c r="G1529" t="s">
        <v>305</v>
      </c>
      <c r="H1529" t="s">
        <v>306</v>
      </c>
      <c r="I1529" t="s">
        <v>144</v>
      </c>
      <c r="J1529">
        <v>4</v>
      </c>
      <c r="K1529">
        <v>6</v>
      </c>
      <c r="L1529">
        <v>20</v>
      </c>
      <c r="M1529">
        <v>18.600000000000001</v>
      </c>
      <c r="N1529">
        <v>21.4</v>
      </c>
      <c r="O1529">
        <v>22</v>
      </c>
      <c r="P1529">
        <v>21</v>
      </c>
      <c r="Q1529">
        <v>20</v>
      </c>
      <c r="R1529">
        <v>20</v>
      </c>
      <c r="S1529">
        <v>21</v>
      </c>
      <c r="T1529">
        <v>99</v>
      </c>
      <c r="U1529">
        <v>97</v>
      </c>
      <c r="V1529">
        <v>20</v>
      </c>
      <c r="W1529">
        <v>21</v>
      </c>
      <c r="X1529">
        <v>23</v>
      </c>
      <c r="Y1529">
        <v>20</v>
      </c>
      <c r="Z1529">
        <v>21</v>
      </c>
      <c r="AA1529">
        <v>109</v>
      </c>
      <c r="AB1529">
        <v>109</v>
      </c>
      <c r="AJ1529">
        <v>20.8</v>
      </c>
      <c r="AK1529">
        <v>140</v>
      </c>
      <c r="AL1529">
        <v>103</v>
      </c>
      <c r="AM1529">
        <v>139</v>
      </c>
      <c r="AN1529">
        <v>104</v>
      </c>
      <c r="AO1529">
        <v>3</v>
      </c>
      <c r="AP1529">
        <v>9</v>
      </c>
      <c r="AQ1529">
        <v>4</v>
      </c>
      <c r="AR1529">
        <v>1</v>
      </c>
      <c r="AX1529">
        <v>17</v>
      </c>
      <c r="AY1529">
        <v>2969</v>
      </c>
      <c r="AZ1529">
        <v>1.4999999999999999E-2</v>
      </c>
      <c r="BA1529">
        <v>6.0000000000000001E-3</v>
      </c>
      <c r="BB1529">
        <v>1</v>
      </c>
      <c r="BC1529">
        <v>0.9</v>
      </c>
      <c r="BD1529">
        <v>148.5</v>
      </c>
      <c r="BE1529">
        <v>0.4</v>
      </c>
      <c r="BF1529">
        <v>61.8</v>
      </c>
      <c r="BG1529" t="s">
        <v>148</v>
      </c>
      <c r="BH1529" t="s">
        <v>149</v>
      </c>
      <c r="BI1529" t="s">
        <v>307</v>
      </c>
      <c r="BK1529">
        <v>14</v>
      </c>
    </row>
    <row r="1530" spans="1:63" ht="18.75" x14ac:dyDescent="0.25">
      <c r="A1530">
        <v>2021</v>
      </c>
      <c r="B1530">
        <v>4</v>
      </c>
      <c r="C1530" s="289">
        <v>44291</v>
      </c>
      <c r="D1530">
        <v>34</v>
      </c>
      <c r="E1530">
        <v>102</v>
      </c>
      <c r="F1530">
        <v>5</v>
      </c>
      <c r="G1530" t="s">
        <v>308</v>
      </c>
      <c r="H1530" t="s">
        <v>309</v>
      </c>
      <c r="I1530" t="s">
        <v>144</v>
      </c>
      <c r="J1530">
        <v>4</v>
      </c>
      <c r="K1530">
        <v>6</v>
      </c>
      <c r="L1530">
        <v>20</v>
      </c>
      <c r="M1530">
        <v>18.600000000000001</v>
      </c>
      <c r="N1530">
        <v>21.4</v>
      </c>
      <c r="O1530">
        <v>22</v>
      </c>
      <c r="P1530">
        <v>21</v>
      </c>
      <c r="Q1530">
        <v>20</v>
      </c>
      <c r="R1530">
        <v>20</v>
      </c>
      <c r="S1530">
        <v>21</v>
      </c>
      <c r="T1530">
        <v>99</v>
      </c>
      <c r="U1530">
        <v>97</v>
      </c>
      <c r="V1530">
        <v>20</v>
      </c>
      <c r="W1530">
        <v>21</v>
      </c>
      <c r="X1530">
        <v>23</v>
      </c>
      <c r="Y1530">
        <v>20</v>
      </c>
      <c r="Z1530">
        <v>21</v>
      </c>
      <c r="AA1530">
        <v>109</v>
      </c>
      <c r="AB1530">
        <v>109</v>
      </c>
      <c r="AJ1530">
        <v>20.8</v>
      </c>
      <c r="AK1530">
        <v>140</v>
      </c>
      <c r="AL1530">
        <v>103</v>
      </c>
      <c r="AM1530">
        <v>139</v>
      </c>
      <c r="AN1530">
        <v>104</v>
      </c>
      <c r="AO1530">
        <v>3</v>
      </c>
      <c r="AP1530">
        <v>9</v>
      </c>
      <c r="AQ1530">
        <v>4</v>
      </c>
      <c r="AR1530">
        <v>1</v>
      </c>
      <c r="AX1530">
        <v>17</v>
      </c>
      <c r="AY1530">
        <v>2969</v>
      </c>
      <c r="AZ1530">
        <v>1.4999999999999999E-2</v>
      </c>
      <c r="BA1530">
        <v>6.0000000000000001E-3</v>
      </c>
      <c r="BB1530">
        <v>1</v>
      </c>
      <c r="BC1530">
        <v>0.9</v>
      </c>
      <c r="BD1530">
        <v>148.5</v>
      </c>
      <c r="BE1530">
        <v>0.4</v>
      </c>
      <c r="BF1530">
        <v>61.8</v>
      </c>
      <c r="BG1530" t="s">
        <v>148</v>
      </c>
      <c r="BH1530" t="s">
        <v>149</v>
      </c>
      <c r="BI1530" t="s">
        <v>310</v>
      </c>
      <c r="BK1530">
        <v>14</v>
      </c>
    </row>
    <row r="1531" spans="1:63" ht="18.75" x14ac:dyDescent="0.25">
      <c r="A1531">
        <v>2021</v>
      </c>
      <c r="B1531">
        <v>4</v>
      </c>
      <c r="C1531" s="289">
        <v>44291</v>
      </c>
      <c r="D1531">
        <v>34</v>
      </c>
      <c r="E1531">
        <v>103</v>
      </c>
      <c r="F1531">
        <v>5</v>
      </c>
      <c r="G1531" t="s">
        <v>311</v>
      </c>
      <c r="H1531" t="s">
        <v>312</v>
      </c>
      <c r="I1531" t="s">
        <v>144</v>
      </c>
      <c r="J1531">
        <v>4</v>
      </c>
      <c r="K1531">
        <v>6</v>
      </c>
      <c r="L1531">
        <v>89</v>
      </c>
      <c r="M1531">
        <v>82.77</v>
      </c>
      <c r="N1531">
        <v>95.23</v>
      </c>
      <c r="O1531">
        <v>80</v>
      </c>
      <c r="P1531">
        <v>86</v>
      </c>
      <c r="Q1531">
        <v>84</v>
      </c>
      <c r="R1531">
        <v>86</v>
      </c>
      <c r="S1531">
        <v>92</v>
      </c>
      <c r="T1531">
        <v>99</v>
      </c>
      <c r="U1531">
        <v>97</v>
      </c>
      <c r="V1531">
        <v>77</v>
      </c>
      <c r="W1531">
        <v>85</v>
      </c>
      <c r="X1531">
        <v>89</v>
      </c>
      <c r="Y1531">
        <v>83</v>
      </c>
      <c r="Z1531">
        <v>83</v>
      </c>
      <c r="AA1531">
        <v>109</v>
      </c>
      <c r="AB1531">
        <v>109</v>
      </c>
      <c r="AJ1531">
        <v>84.3</v>
      </c>
      <c r="AK1531">
        <v>140</v>
      </c>
      <c r="AL1531">
        <v>103</v>
      </c>
      <c r="AM1531">
        <v>139</v>
      </c>
      <c r="AN1531">
        <v>104</v>
      </c>
      <c r="AO1531">
        <v>3</v>
      </c>
      <c r="AP1531">
        <v>9</v>
      </c>
      <c r="AQ1531">
        <v>4</v>
      </c>
      <c r="AR1531">
        <v>1</v>
      </c>
      <c r="AX1531">
        <v>17</v>
      </c>
      <c r="AY1531">
        <v>2969</v>
      </c>
      <c r="AZ1531">
        <v>1.4999999999999999E-2</v>
      </c>
      <c r="BA1531">
        <v>6.0000000000000001E-3</v>
      </c>
      <c r="BB1531">
        <v>1</v>
      </c>
      <c r="BC1531">
        <v>0.2</v>
      </c>
      <c r="BD1531">
        <v>33.4</v>
      </c>
      <c r="BE1531">
        <v>1.4</v>
      </c>
      <c r="BF1531">
        <v>250.3</v>
      </c>
      <c r="BG1531" t="s">
        <v>148</v>
      </c>
      <c r="BH1531" t="s">
        <v>149</v>
      </c>
      <c r="BI1531" t="s">
        <v>313</v>
      </c>
      <c r="BK1531">
        <v>14</v>
      </c>
    </row>
    <row r="1532" spans="1:63" ht="18.75" x14ac:dyDescent="0.25">
      <c r="A1532">
        <v>2021</v>
      </c>
      <c r="B1532">
        <v>4</v>
      </c>
      <c r="C1532" s="289">
        <v>44291</v>
      </c>
      <c r="D1532">
        <v>34</v>
      </c>
      <c r="E1532">
        <v>104</v>
      </c>
      <c r="F1532">
        <v>5</v>
      </c>
      <c r="G1532" t="s">
        <v>314</v>
      </c>
      <c r="H1532" t="s">
        <v>315</v>
      </c>
      <c r="I1532" t="s">
        <v>144</v>
      </c>
      <c r="J1532">
        <v>4</v>
      </c>
      <c r="K1532">
        <v>6</v>
      </c>
      <c r="L1532">
        <v>89</v>
      </c>
      <c r="M1532">
        <v>82.77</v>
      </c>
      <c r="N1532">
        <v>95.23</v>
      </c>
      <c r="O1532">
        <v>80</v>
      </c>
      <c r="P1532">
        <v>86</v>
      </c>
      <c r="Q1532">
        <v>84</v>
      </c>
      <c r="R1532">
        <v>86</v>
      </c>
      <c r="S1532">
        <v>92</v>
      </c>
      <c r="T1532">
        <v>99</v>
      </c>
      <c r="U1532">
        <v>97</v>
      </c>
      <c r="V1532">
        <v>77</v>
      </c>
      <c r="W1532">
        <v>85</v>
      </c>
      <c r="X1532">
        <v>89</v>
      </c>
      <c r="Y1532">
        <v>83</v>
      </c>
      <c r="Z1532">
        <v>83</v>
      </c>
      <c r="AA1532">
        <v>109</v>
      </c>
      <c r="AB1532">
        <v>109</v>
      </c>
      <c r="AJ1532">
        <v>84.3</v>
      </c>
      <c r="AK1532">
        <v>140</v>
      </c>
      <c r="AL1532">
        <v>103</v>
      </c>
      <c r="AM1532">
        <v>139</v>
      </c>
      <c r="AN1532">
        <v>104</v>
      </c>
      <c r="AO1532">
        <v>3</v>
      </c>
      <c r="AP1532">
        <v>9</v>
      </c>
      <c r="AQ1532">
        <v>4</v>
      </c>
      <c r="AR1532">
        <v>1</v>
      </c>
      <c r="AX1532">
        <v>17</v>
      </c>
      <c r="AY1532">
        <v>2969</v>
      </c>
      <c r="AZ1532">
        <v>1.4999999999999999E-2</v>
      </c>
      <c r="BA1532">
        <v>6.0000000000000001E-3</v>
      </c>
      <c r="BB1532">
        <v>1</v>
      </c>
      <c r="BC1532">
        <v>0.2</v>
      </c>
      <c r="BD1532">
        <v>33.4</v>
      </c>
      <c r="BE1532">
        <v>1.4</v>
      </c>
      <c r="BF1532">
        <v>250.3</v>
      </c>
      <c r="BG1532" t="s">
        <v>148</v>
      </c>
      <c r="BH1532" t="s">
        <v>149</v>
      </c>
      <c r="BI1532" t="s">
        <v>316</v>
      </c>
      <c r="BK1532">
        <v>14</v>
      </c>
    </row>
    <row r="1533" spans="1:63" ht="18.75" hidden="1" x14ac:dyDescent="0.25">
      <c r="A1533">
        <v>2021</v>
      </c>
      <c r="B1533">
        <v>4</v>
      </c>
      <c r="C1533" s="289">
        <v>44291</v>
      </c>
      <c r="D1533">
        <v>425</v>
      </c>
      <c r="E1533">
        <v>674</v>
      </c>
      <c r="F1533">
        <v>6</v>
      </c>
      <c r="G1533" t="s">
        <v>447</v>
      </c>
      <c r="H1533" t="s">
        <v>448</v>
      </c>
      <c r="I1533" t="s">
        <v>165</v>
      </c>
      <c r="J1533">
        <v>2</v>
      </c>
      <c r="K1533">
        <v>1</v>
      </c>
      <c r="L1533">
        <v>256</v>
      </c>
      <c r="M1533">
        <v>240.89599999999999</v>
      </c>
      <c r="N1533">
        <v>274.17599999999999</v>
      </c>
      <c r="O1533">
        <v>292</v>
      </c>
      <c r="P1533">
        <v>271</v>
      </c>
      <c r="Q1533">
        <v>258</v>
      </c>
      <c r="R1533">
        <v>258</v>
      </c>
      <c r="S1533">
        <v>312</v>
      </c>
      <c r="T1533">
        <v>114</v>
      </c>
      <c r="U1533">
        <v>112</v>
      </c>
      <c r="V1533">
        <v>300</v>
      </c>
      <c r="W1533">
        <v>274</v>
      </c>
      <c r="X1533">
        <v>269</v>
      </c>
      <c r="Y1533">
        <v>265</v>
      </c>
      <c r="Z1533">
        <v>279</v>
      </c>
      <c r="AA1533">
        <v>114</v>
      </c>
      <c r="AB1533">
        <v>107</v>
      </c>
      <c r="AJ1533">
        <v>277.8</v>
      </c>
      <c r="AK1533">
        <v>40</v>
      </c>
      <c r="AL1533">
        <v>180</v>
      </c>
      <c r="AM1533">
        <v>64</v>
      </c>
      <c r="AN1533">
        <v>112</v>
      </c>
      <c r="AO1533">
        <v>2</v>
      </c>
      <c r="AP1533">
        <v>9</v>
      </c>
      <c r="AQ1533">
        <v>3</v>
      </c>
      <c r="AR1533">
        <v>3</v>
      </c>
      <c r="AX1533">
        <v>17</v>
      </c>
      <c r="AY1533">
        <v>517</v>
      </c>
      <c r="AZ1533">
        <v>1.4999999999999999E-2</v>
      </c>
      <c r="BA1533">
        <v>3.3000000000000002E-2</v>
      </c>
      <c r="BC1533">
        <v>0.1</v>
      </c>
      <c r="BD1533">
        <v>2</v>
      </c>
      <c r="BE1533">
        <v>4.7</v>
      </c>
      <c r="BF1533">
        <v>143.6</v>
      </c>
      <c r="BG1533" t="s">
        <v>153</v>
      </c>
      <c r="BH1533" t="s">
        <v>154</v>
      </c>
      <c r="BI1533" t="s">
        <v>449</v>
      </c>
      <c r="BJ1533" t="s">
        <v>167</v>
      </c>
      <c r="BK1533">
        <v>14</v>
      </c>
    </row>
    <row r="1534" spans="1:63" ht="18.75" hidden="1" x14ac:dyDescent="0.25">
      <c r="A1534">
        <v>2021</v>
      </c>
      <c r="B1534">
        <v>4</v>
      </c>
      <c r="C1534" s="289">
        <v>44291</v>
      </c>
      <c r="D1534">
        <v>138</v>
      </c>
      <c r="E1534">
        <v>559</v>
      </c>
      <c r="F1534">
        <v>7</v>
      </c>
      <c r="G1534" t="s">
        <v>173</v>
      </c>
      <c r="H1534" t="s">
        <v>174</v>
      </c>
      <c r="I1534" t="s">
        <v>144</v>
      </c>
      <c r="J1534">
        <v>3</v>
      </c>
      <c r="K1534">
        <v>2</v>
      </c>
      <c r="L1534">
        <v>610</v>
      </c>
      <c r="M1534">
        <v>579.5</v>
      </c>
      <c r="N1534">
        <v>640.5</v>
      </c>
      <c r="V1534">
        <v>620</v>
      </c>
      <c r="W1534">
        <v>578</v>
      </c>
      <c r="X1534">
        <v>565</v>
      </c>
      <c r="Y1534">
        <v>563</v>
      </c>
      <c r="Z1534">
        <v>570</v>
      </c>
      <c r="AA1534">
        <v>137</v>
      </c>
      <c r="AB1534">
        <v>143</v>
      </c>
      <c r="AJ1534">
        <v>579.20000000000005</v>
      </c>
      <c r="AK1534">
        <v>90</v>
      </c>
      <c r="AL1534">
        <v>120</v>
      </c>
      <c r="AM1534">
        <v>77</v>
      </c>
      <c r="AN1534">
        <v>140</v>
      </c>
      <c r="AO1534">
        <v>4</v>
      </c>
      <c r="AQ1534">
        <v>5</v>
      </c>
      <c r="AX1534">
        <v>9</v>
      </c>
      <c r="AY1534">
        <v>729</v>
      </c>
      <c r="AZ1534">
        <v>1.4999999999999999E-2</v>
      </c>
      <c r="BA1534">
        <v>1.2E-2</v>
      </c>
      <c r="BB1534">
        <v>1</v>
      </c>
      <c r="BC1534">
        <v>0</v>
      </c>
      <c r="BD1534">
        <v>1.2</v>
      </c>
      <c r="BE1534">
        <v>5.2</v>
      </c>
      <c r="BF1534">
        <v>422.2</v>
      </c>
      <c r="BG1534" t="s">
        <v>145</v>
      </c>
      <c r="BH1534" t="s">
        <v>145</v>
      </c>
      <c r="BK1534">
        <v>14</v>
      </c>
    </row>
    <row r="1535" spans="1:63" ht="18.75" hidden="1" x14ac:dyDescent="0.25">
      <c r="A1535">
        <v>2021</v>
      </c>
      <c r="B1535">
        <v>4</v>
      </c>
      <c r="C1535" s="289">
        <v>44291</v>
      </c>
      <c r="D1535">
        <v>142</v>
      </c>
      <c r="E1535">
        <v>280</v>
      </c>
      <c r="F1535">
        <v>7</v>
      </c>
      <c r="G1535" t="s">
        <v>297</v>
      </c>
      <c r="H1535" t="s">
        <v>298</v>
      </c>
      <c r="I1535" t="s">
        <v>144</v>
      </c>
      <c r="J1535">
        <v>3</v>
      </c>
      <c r="K1535">
        <v>2</v>
      </c>
      <c r="L1535">
        <v>323</v>
      </c>
      <c r="M1535">
        <v>300.39</v>
      </c>
      <c r="N1535">
        <v>345.61</v>
      </c>
      <c r="O1535">
        <v>332</v>
      </c>
      <c r="P1535">
        <v>358</v>
      </c>
      <c r="Q1535">
        <v>329</v>
      </c>
      <c r="T1535">
        <v>127</v>
      </c>
      <c r="AJ1535">
        <v>339.7</v>
      </c>
      <c r="AK1535">
        <v>105</v>
      </c>
      <c r="AL1535">
        <v>103</v>
      </c>
      <c r="AM1535">
        <v>85</v>
      </c>
      <c r="AN1535">
        <v>127</v>
      </c>
      <c r="AO1535">
        <v>3</v>
      </c>
      <c r="AP1535">
        <v>4</v>
      </c>
      <c r="AQ1535">
        <v>3</v>
      </c>
      <c r="AX1535">
        <v>10</v>
      </c>
      <c r="AY1535">
        <v>795</v>
      </c>
      <c r="AZ1535">
        <v>1.4999999999999999E-2</v>
      </c>
      <c r="BA1535">
        <v>1.2999999999999999E-2</v>
      </c>
      <c r="BB1535">
        <v>1</v>
      </c>
      <c r="BC1535">
        <v>0</v>
      </c>
      <c r="BD1535">
        <v>2.5</v>
      </c>
      <c r="BE1535">
        <v>3.4</v>
      </c>
      <c r="BF1535">
        <v>270.10000000000002</v>
      </c>
      <c r="BG1535" t="s">
        <v>145</v>
      </c>
      <c r="BK1535">
        <v>14</v>
      </c>
    </row>
    <row r="1536" spans="1:63" ht="18.75" hidden="1" x14ac:dyDescent="0.25">
      <c r="A1536">
        <v>2021</v>
      </c>
      <c r="B1536">
        <v>4</v>
      </c>
      <c r="C1536" s="289">
        <v>44291</v>
      </c>
      <c r="D1536">
        <v>243</v>
      </c>
      <c r="E1536">
        <v>167</v>
      </c>
      <c r="F1536">
        <v>8</v>
      </c>
      <c r="G1536" t="s">
        <v>244</v>
      </c>
      <c r="H1536" t="s">
        <v>245</v>
      </c>
      <c r="I1536" t="s">
        <v>144</v>
      </c>
      <c r="J1536">
        <v>2</v>
      </c>
      <c r="K1536">
        <v>2</v>
      </c>
      <c r="L1536">
        <v>888</v>
      </c>
      <c r="M1536">
        <v>825.84</v>
      </c>
      <c r="N1536">
        <v>950.16</v>
      </c>
      <c r="O1536">
        <v>899</v>
      </c>
      <c r="P1536">
        <v>912</v>
      </c>
      <c r="Q1536">
        <v>924</v>
      </c>
      <c r="R1536">
        <v>918</v>
      </c>
      <c r="S1536">
        <v>932</v>
      </c>
      <c r="T1536">
        <v>132</v>
      </c>
      <c r="U1536">
        <v>130</v>
      </c>
      <c r="V1536">
        <v>904</v>
      </c>
      <c r="AA1536">
        <v>157</v>
      </c>
      <c r="AJ1536">
        <v>914.8</v>
      </c>
      <c r="AK1536">
        <v>55</v>
      </c>
      <c r="AL1536">
        <v>131</v>
      </c>
      <c r="AM1536">
        <v>52</v>
      </c>
      <c r="AN1536">
        <v>140</v>
      </c>
      <c r="AO1536">
        <v>4</v>
      </c>
      <c r="AP1536">
        <v>2</v>
      </c>
      <c r="AQ1536">
        <v>3</v>
      </c>
      <c r="AX1536">
        <v>8</v>
      </c>
      <c r="AY1536">
        <v>772</v>
      </c>
      <c r="AZ1536">
        <v>1.4999999999999999E-2</v>
      </c>
      <c r="BA1536">
        <v>0.01</v>
      </c>
      <c r="BB1536">
        <v>1</v>
      </c>
      <c r="BC1536">
        <v>0</v>
      </c>
      <c r="BD1536">
        <v>0.9</v>
      </c>
      <c r="BE1536">
        <v>7.3</v>
      </c>
      <c r="BF1536">
        <v>706.2</v>
      </c>
      <c r="BG1536" t="s">
        <v>145</v>
      </c>
      <c r="BH1536" t="s">
        <v>145</v>
      </c>
      <c r="BK1536">
        <v>14</v>
      </c>
    </row>
    <row r="1537" spans="1:63" hidden="1" x14ac:dyDescent="0.25">
      <c r="A1537">
        <v>2021</v>
      </c>
      <c r="B1537">
        <v>4</v>
      </c>
      <c r="C1537" s="289">
        <v>44291</v>
      </c>
      <c r="D1537">
        <v>382</v>
      </c>
      <c r="E1537">
        <v>449</v>
      </c>
      <c r="F1537">
        <v>8</v>
      </c>
      <c r="G1537" t="s">
        <v>272</v>
      </c>
      <c r="H1537" t="s">
        <v>273</v>
      </c>
      <c r="I1537" t="s">
        <v>144</v>
      </c>
      <c r="J1537">
        <v>3</v>
      </c>
      <c r="K1537">
        <v>1</v>
      </c>
      <c r="L1537">
        <v>46</v>
      </c>
      <c r="M1537">
        <v>40.985999999999997</v>
      </c>
      <c r="N1537">
        <v>50.048000000000002</v>
      </c>
      <c r="AK1537">
        <v>108</v>
      </c>
      <c r="AL1537">
        <v>100</v>
      </c>
      <c r="AY1537">
        <v>240</v>
      </c>
      <c r="AZ1537">
        <v>1.4999999999999999E-2</v>
      </c>
      <c r="BD1537">
        <v>5.2</v>
      </c>
      <c r="BG1537" t="s">
        <v>153</v>
      </c>
      <c r="BH1537" t="s">
        <v>154</v>
      </c>
      <c r="BI1537" t="s">
        <v>274</v>
      </c>
      <c r="BJ1537" t="s">
        <v>156</v>
      </c>
      <c r="BK1537">
        <v>14</v>
      </c>
    </row>
    <row r="1538" spans="1:63" ht="18.75" x14ac:dyDescent="0.25">
      <c r="A1538">
        <v>2021</v>
      </c>
      <c r="B1538">
        <v>4</v>
      </c>
      <c r="C1538" s="289">
        <v>44291</v>
      </c>
      <c r="D1538">
        <v>407</v>
      </c>
      <c r="E1538">
        <v>627</v>
      </c>
      <c r="F1538">
        <v>8</v>
      </c>
      <c r="G1538" t="s">
        <v>340</v>
      </c>
      <c r="H1538" t="s">
        <v>341</v>
      </c>
      <c r="I1538" t="s">
        <v>144</v>
      </c>
      <c r="J1538">
        <v>1</v>
      </c>
      <c r="K1538">
        <v>5</v>
      </c>
      <c r="L1538">
        <v>418.5</v>
      </c>
      <c r="M1538">
        <v>384.97815000000003</v>
      </c>
      <c r="N1538">
        <v>452.02184999999997</v>
      </c>
      <c r="Y1538">
        <v>463</v>
      </c>
      <c r="Z1538">
        <v>438</v>
      </c>
      <c r="AB1538">
        <v>134</v>
      </c>
      <c r="AJ1538">
        <v>450.5</v>
      </c>
      <c r="AK1538">
        <v>18</v>
      </c>
      <c r="AL1538">
        <v>200</v>
      </c>
      <c r="AM1538">
        <v>27</v>
      </c>
      <c r="AN1538">
        <v>134</v>
      </c>
      <c r="AO1538">
        <v>1</v>
      </c>
      <c r="AQ1538">
        <v>2</v>
      </c>
      <c r="AX1538">
        <v>3</v>
      </c>
      <c r="AY1538">
        <v>48</v>
      </c>
      <c r="AZ1538">
        <v>1.4999999999999999E-2</v>
      </c>
      <c r="BA1538">
        <v>6.3E-2</v>
      </c>
      <c r="BC1538">
        <v>0</v>
      </c>
      <c r="BD1538">
        <v>0.1</v>
      </c>
      <c r="BE1538">
        <v>1.4</v>
      </c>
      <c r="BF1538">
        <v>21.6</v>
      </c>
      <c r="BG1538" t="s">
        <v>148</v>
      </c>
      <c r="BH1538" t="s">
        <v>149</v>
      </c>
      <c r="BI1538" t="s">
        <v>342</v>
      </c>
      <c r="BK1538">
        <v>14</v>
      </c>
    </row>
    <row r="1539" spans="1:63" ht="18.75" x14ac:dyDescent="0.25">
      <c r="A1539">
        <v>2021</v>
      </c>
      <c r="B1539">
        <v>4</v>
      </c>
      <c r="C1539" s="289">
        <v>44291</v>
      </c>
      <c r="D1539">
        <v>407</v>
      </c>
      <c r="E1539">
        <v>628</v>
      </c>
      <c r="F1539">
        <v>8</v>
      </c>
      <c r="G1539" t="s">
        <v>343</v>
      </c>
      <c r="H1539" t="s">
        <v>344</v>
      </c>
      <c r="I1539" t="s">
        <v>144</v>
      </c>
      <c r="J1539">
        <v>1</v>
      </c>
      <c r="K1539">
        <v>5</v>
      </c>
      <c r="L1539">
        <v>330</v>
      </c>
      <c r="M1539">
        <v>303.99599999999998</v>
      </c>
      <c r="N1539">
        <v>356.00400000000002</v>
      </c>
      <c r="Y1539">
        <v>359</v>
      </c>
      <c r="Z1539">
        <v>350</v>
      </c>
      <c r="AB1539">
        <v>134</v>
      </c>
      <c r="AJ1539">
        <v>354.5</v>
      </c>
      <c r="AK1539">
        <v>18</v>
      </c>
      <c r="AL1539">
        <v>200</v>
      </c>
      <c r="AM1539">
        <v>27</v>
      </c>
      <c r="AN1539">
        <v>134</v>
      </c>
      <c r="AO1539">
        <v>2</v>
      </c>
      <c r="AQ1539">
        <v>1</v>
      </c>
      <c r="AX1539">
        <v>3</v>
      </c>
      <c r="AY1539">
        <v>48</v>
      </c>
      <c r="AZ1539">
        <v>1.4999999999999999E-2</v>
      </c>
      <c r="BA1539">
        <v>6.3E-2</v>
      </c>
      <c r="BC1539">
        <v>0</v>
      </c>
      <c r="BD1539">
        <v>0.1</v>
      </c>
      <c r="BE1539">
        <v>1.1000000000000001</v>
      </c>
      <c r="BF1539">
        <v>17</v>
      </c>
      <c r="BG1539" t="s">
        <v>148</v>
      </c>
      <c r="BH1539" t="s">
        <v>149</v>
      </c>
      <c r="BI1539" t="s">
        <v>217</v>
      </c>
      <c r="BK1539">
        <v>14</v>
      </c>
    </row>
    <row r="1540" spans="1:63" ht="18.75" x14ac:dyDescent="0.25">
      <c r="A1540">
        <v>2021</v>
      </c>
      <c r="B1540">
        <v>4</v>
      </c>
      <c r="C1540" s="289">
        <v>44291</v>
      </c>
      <c r="D1540">
        <v>407</v>
      </c>
      <c r="E1540">
        <v>629</v>
      </c>
      <c r="F1540">
        <v>8</v>
      </c>
      <c r="G1540" t="s">
        <v>345</v>
      </c>
      <c r="H1540" t="s">
        <v>346</v>
      </c>
      <c r="I1540" t="s">
        <v>144</v>
      </c>
      <c r="J1540">
        <v>1</v>
      </c>
      <c r="K1540">
        <v>5</v>
      </c>
      <c r="L1540">
        <v>221</v>
      </c>
      <c r="M1540">
        <v>203.983</v>
      </c>
      <c r="N1540">
        <v>238.017</v>
      </c>
      <c r="Y1540">
        <v>239</v>
      </c>
      <c r="Z1540">
        <v>235</v>
      </c>
      <c r="AB1540">
        <v>134</v>
      </c>
      <c r="AJ1540">
        <v>237</v>
      </c>
      <c r="AK1540">
        <v>18</v>
      </c>
      <c r="AL1540">
        <v>200</v>
      </c>
      <c r="AM1540">
        <v>27</v>
      </c>
      <c r="AN1540">
        <v>134</v>
      </c>
      <c r="AO1540">
        <v>3</v>
      </c>
      <c r="AQ1540">
        <v>1</v>
      </c>
      <c r="AX1540">
        <v>4</v>
      </c>
      <c r="AY1540">
        <v>49</v>
      </c>
      <c r="AZ1540">
        <v>1.4999999999999999E-2</v>
      </c>
      <c r="BA1540">
        <v>8.2000000000000003E-2</v>
      </c>
      <c r="BC1540">
        <v>0</v>
      </c>
      <c r="BD1540">
        <v>0.2</v>
      </c>
      <c r="BE1540">
        <v>0.9</v>
      </c>
      <c r="BF1540">
        <v>11.6</v>
      </c>
      <c r="BG1540" t="s">
        <v>148</v>
      </c>
      <c r="BH1540" t="s">
        <v>149</v>
      </c>
      <c r="BI1540" t="s">
        <v>217</v>
      </c>
      <c r="BK1540">
        <v>14</v>
      </c>
    </row>
    <row r="1541" spans="1:63" ht="18.75" x14ac:dyDescent="0.25">
      <c r="A1541">
        <v>2021</v>
      </c>
      <c r="B1541">
        <v>4</v>
      </c>
      <c r="C1541" s="289">
        <v>44291</v>
      </c>
      <c r="D1541">
        <v>407</v>
      </c>
      <c r="E1541">
        <v>630</v>
      </c>
      <c r="F1541">
        <v>8</v>
      </c>
      <c r="G1541" t="s">
        <v>347</v>
      </c>
      <c r="H1541" t="s">
        <v>348</v>
      </c>
      <c r="I1541" t="s">
        <v>144</v>
      </c>
      <c r="J1541">
        <v>1</v>
      </c>
      <c r="K1541">
        <v>5</v>
      </c>
      <c r="L1541">
        <v>214</v>
      </c>
      <c r="M1541">
        <v>197.84299999999999</v>
      </c>
      <c r="N1541">
        <v>230.15700000000001</v>
      </c>
      <c r="Y1541">
        <v>241</v>
      </c>
      <c r="Z1541">
        <v>221</v>
      </c>
      <c r="AB1541">
        <v>134</v>
      </c>
      <c r="AJ1541">
        <v>231</v>
      </c>
      <c r="AK1541">
        <v>18</v>
      </c>
      <c r="AL1541">
        <v>200</v>
      </c>
      <c r="AM1541">
        <v>27</v>
      </c>
      <c r="AN1541">
        <v>134</v>
      </c>
      <c r="AO1541">
        <v>2</v>
      </c>
      <c r="AQ1541">
        <v>2</v>
      </c>
      <c r="AX1541">
        <v>4</v>
      </c>
      <c r="AY1541">
        <v>49</v>
      </c>
      <c r="AZ1541">
        <v>1.4999999999999999E-2</v>
      </c>
      <c r="BA1541">
        <v>8.2000000000000003E-2</v>
      </c>
      <c r="BC1541">
        <v>0</v>
      </c>
      <c r="BD1541">
        <v>0.2</v>
      </c>
      <c r="BE1541">
        <v>0.9</v>
      </c>
      <c r="BF1541">
        <v>11.3</v>
      </c>
      <c r="BG1541" t="s">
        <v>148</v>
      </c>
      <c r="BH1541" t="s">
        <v>149</v>
      </c>
      <c r="BI1541" t="s">
        <v>217</v>
      </c>
      <c r="BK1541">
        <v>14</v>
      </c>
    </row>
    <row r="1542" spans="1:63" ht="18.75" hidden="1" x14ac:dyDescent="0.25">
      <c r="A1542">
        <v>2021</v>
      </c>
      <c r="B1542">
        <v>4</v>
      </c>
      <c r="C1542" s="289">
        <v>44291</v>
      </c>
      <c r="D1542">
        <v>337</v>
      </c>
      <c r="E1542">
        <v>257</v>
      </c>
      <c r="F1542">
        <v>25</v>
      </c>
      <c r="G1542" t="s">
        <v>450</v>
      </c>
      <c r="H1542" t="s">
        <v>451</v>
      </c>
      <c r="I1542" t="s">
        <v>360</v>
      </c>
      <c r="J1542">
        <v>2</v>
      </c>
      <c r="K1542">
        <v>2</v>
      </c>
      <c r="L1542">
        <v>69</v>
      </c>
      <c r="M1542">
        <v>64.17</v>
      </c>
      <c r="N1542">
        <v>73.83</v>
      </c>
      <c r="P1542">
        <v>71</v>
      </c>
      <c r="R1542">
        <v>70</v>
      </c>
      <c r="T1542">
        <v>150</v>
      </c>
      <c r="U1542">
        <v>150</v>
      </c>
      <c r="V1542">
        <v>73</v>
      </c>
      <c r="W1542">
        <v>68</v>
      </c>
      <c r="X1542">
        <v>71</v>
      </c>
      <c r="Y1542">
        <v>69</v>
      </c>
      <c r="Z1542">
        <v>72</v>
      </c>
      <c r="AA1542">
        <v>150</v>
      </c>
      <c r="AB1542">
        <v>150</v>
      </c>
      <c r="AJ1542">
        <v>70.599999999999994</v>
      </c>
      <c r="AK1542">
        <v>30</v>
      </c>
      <c r="AL1542">
        <v>240</v>
      </c>
      <c r="AM1542">
        <v>48</v>
      </c>
      <c r="AN1542">
        <v>150</v>
      </c>
      <c r="AO1542">
        <v>7</v>
      </c>
      <c r="AP1542">
        <v>4</v>
      </c>
      <c r="AQ1542">
        <v>5</v>
      </c>
      <c r="AX1542">
        <v>16</v>
      </c>
      <c r="AY1542">
        <v>496</v>
      </c>
      <c r="AZ1542">
        <v>0.02</v>
      </c>
      <c r="BA1542">
        <v>3.2000000000000001E-2</v>
      </c>
      <c r="BC1542">
        <v>0.2</v>
      </c>
      <c r="BD1542">
        <v>7.2</v>
      </c>
      <c r="BE1542">
        <v>1.1000000000000001</v>
      </c>
      <c r="BF1542">
        <v>35</v>
      </c>
      <c r="BG1542" t="s">
        <v>452</v>
      </c>
      <c r="BH1542" t="s">
        <v>452</v>
      </c>
      <c r="BK1542">
        <v>14</v>
      </c>
    </row>
    <row r="1543" spans="1:63" ht="18.75" x14ac:dyDescent="0.25">
      <c r="A1543">
        <v>2021</v>
      </c>
      <c r="B1543">
        <v>4</v>
      </c>
      <c r="C1543" s="289">
        <v>44291</v>
      </c>
      <c r="D1543">
        <v>159</v>
      </c>
      <c r="E1543">
        <v>299</v>
      </c>
      <c r="F1543">
        <v>28</v>
      </c>
      <c r="G1543" t="s">
        <v>181</v>
      </c>
      <c r="H1543" t="s">
        <v>182</v>
      </c>
      <c r="I1543" t="s">
        <v>183</v>
      </c>
      <c r="J1543">
        <v>3</v>
      </c>
      <c r="K1543">
        <v>2</v>
      </c>
      <c r="L1543">
        <v>115</v>
      </c>
      <c r="M1543">
        <v>106.95</v>
      </c>
      <c r="N1543">
        <v>123.05</v>
      </c>
      <c r="W1543">
        <v>103</v>
      </c>
      <c r="X1543">
        <v>109</v>
      </c>
      <c r="Y1543">
        <v>111</v>
      </c>
      <c r="Z1543">
        <v>106</v>
      </c>
      <c r="AB1543">
        <v>116</v>
      </c>
      <c r="AJ1543">
        <v>107.3</v>
      </c>
      <c r="AK1543">
        <v>70</v>
      </c>
      <c r="AL1543">
        <v>154</v>
      </c>
      <c r="AM1543">
        <v>93</v>
      </c>
      <c r="AN1543">
        <v>116</v>
      </c>
      <c r="AO1543">
        <v>6</v>
      </c>
      <c r="AP1543">
        <v>1</v>
      </c>
      <c r="AQ1543">
        <v>4</v>
      </c>
      <c r="AX1543">
        <v>11</v>
      </c>
      <c r="AY1543">
        <v>1691</v>
      </c>
      <c r="AZ1543">
        <v>0.02</v>
      </c>
      <c r="BA1543">
        <v>7.0000000000000001E-3</v>
      </c>
      <c r="BB1543">
        <v>1</v>
      </c>
      <c r="BC1543">
        <v>0.1</v>
      </c>
      <c r="BD1543">
        <v>14.7</v>
      </c>
      <c r="BE1543">
        <v>1.2</v>
      </c>
      <c r="BF1543">
        <v>181.4</v>
      </c>
      <c r="BG1543" t="s">
        <v>148</v>
      </c>
      <c r="BH1543" t="s">
        <v>184</v>
      </c>
      <c r="BK1543">
        <v>14</v>
      </c>
    </row>
    <row r="1544" spans="1:63" ht="18.75" x14ac:dyDescent="0.25">
      <c r="A1544">
        <v>2021</v>
      </c>
      <c r="B1544">
        <v>4</v>
      </c>
      <c r="C1544" s="289">
        <v>44291</v>
      </c>
      <c r="D1544">
        <v>227</v>
      </c>
      <c r="E1544">
        <v>155</v>
      </c>
      <c r="F1544">
        <v>30</v>
      </c>
      <c r="G1544" t="s">
        <v>324</v>
      </c>
      <c r="H1544" t="s">
        <v>325</v>
      </c>
      <c r="I1544" t="s">
        <v>326</v>
      </c>
      <c r="J1544">
        <v>3</v>
      </c>
      <c r="K1544">
        <v>2</v>
      </c>
      <c r="L1544">
        <v>122</v>
      </c>
      <c r="M1544">
        <v>113.46</v>
      </c>
      <c r="N1544">
        <v>130.54</v>
      </c>
      <c r="O1544">
        <v>132</v>
      </c>
      <c r="P1544">
        <v>126</v>
      </c>
      <c r="T1544">
        <v>118</v>
      </c>
      <c r="V1544">
        <v>131</v>
      </c>
      <c r="W1544">
        <v>135</v>
      </c>
      <c r="X1544">
        <v>129</v>
      </c>
      <c r="Y1544">
        <v>120</v>
      </c>
      <c r="Z1544">
        <v>123</v>
      </c>
      <c r="AA1544">
        <v>117</v>
      </c>
      <c r="AB1544">
        <v>115</v>
      </c>
      <c r="AJ1544">
        <v>128</v>
      </c>
      <c r="AK1544">
        <v>61</v>
      </c>
      <c r="AL1544">
        <v>177</v>
      </c>
      <c r="AM1544">
        <v>93</v>
      </c>
      <c r="AN1544">
        <v>117</v>
      </c>
      <c r="AO1544">
        <v>5</v>
      </c>
      <c r="AP1544">
        <v>1</v>
      </c>
      <c r="AQ1544">
        <v>5</v>
      </c>
      <c r="AX1544">
        <v>11</v>
      </c>
      <c r="AY1544">
        <v>1595</v>
      </c>
      <c r="AZ1544">
        <v>0.02</v>
      </c>
      <c r="BA1544">
        <v>7.0000000000000001E-3</v>
      </c>
      <c r="BB1544">
        <v>1</v>
      </c>
      <c r="BC1544">
        <v>0.1</v>
      </c>
      <c r="BD1544">
        <v>13.1</v>
      </c>
      <c r="BE1544">
        <v>1.4</v>
      </c>
      <c r="BF1544">
        <v>204.2</v>
      </c>
      <c r="BG1544" t="s">
        <v>148</v>
      </c>
      <c r="BH1544" t="s">
        <v>184</v>
      </c>
      <c r="BI1544" t="s">
        <v>327</v>
      </c>
      <c r="BK1544">
        <v>14</v>
      </c>
    </row>
    <row r="1545" spans="1:63" ht="18.75" x14ac:dyDescent="0.25">
      <c r="A1545">
        <v>2021</v>
      </c>
      <c r="B1545">
        <v>4</v>
      </c>
      <c r="C1545" s="289">
        <v>44291</v>
      </c>
      <c r="D1545">
        <v>214</v>
      </c>
      <c r="E1545">
        <v>142</v>
      </c>
      <c r="F1545">
        <v>46</v>
      </c>
      <c r="G1545" t="s">
        <v>258</v>
      </c>
      <c r="H1545" t="s">
        <v>259</v>
      </c>
      <c r="I1545" t="s">
        <v>191</v>
      </c>
      <c r="J1545">
        <v>4</v>
      </c>
      <c r="K1545">
        <v>1</v>
      </c>
      <c r="L1545">
        <v>351</v>
      </c>
      <c r="M1545">
        <v>326.43</v>
      </c>
      <c r="N1545">
        <v>375.57</v>
      </c>
      <c r="R1545">
        <v>328</v>
      </c>
      <c r="S1545">
        <v>342</v>
      </c>
      <c r="U1545">
        <v>192</v>
      </c>
      <c r="AJ1545">
        <v>335</v>
      </c>
      <c r="AK1545">
        <v>68</v>
      </c>
      <c r="AL1545">
        <v>212</v>
      </c>
      <c r="AM1545">
        <v>75</v>
      </c>
      <c r="AN1545">
        <v>192</v>
      </c>
      <c r="AO1545">
        <v>8</v>
      </c>
      <c r="AP1545">
        <v>12</v>
      </c>
      <c r="AQ1545">
        <v>6</v>
      </c>
      <c r="AX1545">
        <v>26</v>
      </c>
      <c r="AY1545">
        <v>481</v>
      </c>
      <c r="AZ1545">
        <v>0.02</v>
      </c>
      <c r="BA1545">
        <v>5.3999999999999999E-2</v>
      </c>
      <c r="BC1545">
        <v>0.1</v>
      </c>
      <c r="BD1545">
        <v>1.4</v>
      </c>
      <c r="BE1545">
        <v>8.6999999999999993</v>
      </c>
      <c r="BF1545">
        <v>161.1</v>
      </c>
      <c r="BG1545" t="s">
        <v>148</v>
      </c>
      <c r="BH1545" t="s">
        <v>187</v>
      </c>
      <c r="BI1545" t="s">
        <v>260</v>
      </c>
      <c r="BK1545">
        <v>14</v>
      </c>
    </row>
    <row r="1546" spans="1:63" ht="18.75" x14ac:dyDescent="0.25">
      <c r="A1546">
        <v>2021</v>
      </c>
      <c r="B1546">
        <v>4</v>
      </c>
      <c r="C1546" s="289">
        <v>44291</v>
      </c>
      <c r="D1546">
        <v>4</v>
      </c>
      <c r="E1546">
        <v>11</v>
      </c>
      <c r="F1546">
        <v>48</v>
      </c>
      <c r="G1546" t="s">
        <v>193</v>
      </c>
      <c r="H1546" t="s">
        <v>194</v>
      </c>
      <c r="I1546" t="s">
        <v>191</v>
      </c>
      <c r="J1546">
        <v>2</v>
      </c>
      <c r="K1546">
        <v>2</v>
      </c>
      <c r="L1546">
        <v>212</v>
      </c>
      <c r="M1546">
        <v>197.16</v>
      </c>
      <c r="N1546">
        <v>226.84</v>
      </c>
      <c r="O1546">
        <v>229</v>
      </c>
      <c r="P1546">
        <v>218</v>
      </c>
      <c r="Q1546">
        <v>225</v>
      </c>
      <c r="R1546">
        <v>220</v>
      </c>
      <c r="S1546">
        <v>226</v>
      </c>
      <c r="T1546">
        <v>129</v>
      </c>
      <c r="U1546">
        <v>131</v>
      </c>
      <c r="V1546">
        <v>220</v>
      </c>
      <c r="W1546">
        <v>219</v>
      </c>
      <c r="X1546">
        <v>223</v>
      </c>
      <c r="Y1546">
        <v>218</v>
      </c>
      <c r="Z1546">
        <v>219</v>
      </c>
      <c r="AA1546">
        <v>119</v>
      </c>
      <c r="AB1546">
        <v>125</v>
      </c>
      <c r="AJ1546">
        <v>221.7</v>
      </c>
      <c r="AK1546">
        <v>37</v>
      </c>
      <c r="AL1546">
        <v>195</v>
      </c>
      <c r="AM1546">
        <v>57</v>
      </c>
      <c r="AN1546">
        <v>126</v>
      </c>
      <c r="AO1546">
        <v>10</v>
      </c>
      <c r="AP1546">
        <v>6</v>
      </c>
      <c r="AQ1546">
        <v>3</v>
      </c>
      <c r="AX1546">
        <v>19</v>
      </c>
      <c r="AY1546">
        <v>1227</v>
      </c>
      <c r="AZ1546">
        <v>0.02</v>
      </c>
      <c r="BA1546">
        <v>1.4999999999999999E-2</v>
      </c>
      <c r="BB1546">
        <v>1</v>
      </c>
      <c r="BC1546">
        <v>0.1</v>
      </c>
      <c r="BD1546">
        <v>5.8</v>
      </c>
      <c r="BE1546">
        <v>4.2</v>
      </c>
      <c r="BF1546">
        <v>272</v>
      </c>
      <c r="BG1546" t="s">
        <v>148</v>
      </c>
      <c r="BH1546" t="s">
        <v>187</v>
      </c>
      <c r="BI1546" t="s">
        <v>195</v>
      </c>
      <c r="BK1546">
        <v>14</v>
      </c>
    </row>
    <row r="1547" spans="1:63" ht="18.75" x14ac:dyDescent="0.25">
      <c r="A1547">
        <v>2021</v>
      </c>
      <c r="B1547">
        <v>4</v>
      </c>
      <c r="C1547" s="289">
        <v>44291</v>
      </c>
      <c r="D1547">
        <v>4</v>
      </c>
      <c r="E1547">
        <v>12</v>
      </c>
      <c r="F1547">
        <v>48</v>
      </c>
      <c r="G1547" t="s">
        <v>196</v>
      </c>
      <c r="H1547" t="s">
        <v>197</v>
      </c>
      <c r="I1547" t="s">
        <v>191</v>
      </c>
      <c r="J1547">
        <v>2</v>
      </c>
      <c r="K1547">
        <v>2</v>
      </c>
      <c r="L1547">
        <v>212</v>
      </c>
      <c r="M1547">
        <v>197.16</v>
      </c>
      <c r="N1547">
        <v>226.84</v>
      </c>
      <c r="O1547">
        <v>210</v>
      </c>
      <c r="P1547">
        <v>210</v>
      </c>
      <c r="Q1547">
        <v>214</v>
      </c>
      <c r="R1547">
        <v>211</v>
      </c>
      <c r="S1547">
        <v>214</v>
      </c>
      <c r="T1547">
        <v>129</v>
      </c>
      <c r="U1547">
        <v>131</v>
      </c>
      <c r="V1547">
        <v>226</v>
      </c>
      <c r="W1547">
        <v>218</v>
      </c>
      <c r="X1547">
        <v>225</v>
      </c>
      <c r="Y1547">
        <v>213</v>
      </c>
      <c r="Z1547">
        <v>211</v>
      </c>
      <c r="AA1547">
        <v>119</v>
      </c>
      <c r="AB1547">
        <v>125</v>
      </c>
      <c r="AJ1547">
        <v>215.2</v>
      </c>
      <c r="AK1547">
        <v>37</v>
      </c>
      <c r="AL1547">
        <v>195</v>
      </c>
      <c r="AM1547">
        <v>57</v>
      </c>
      <c r="AN1547">
        <v>126</v>
      </c>
      <c r="AO1547">
        <v>7</v>
      </c>
      <c r="AP1547">
        <v>6</v>
      </c>
      <c r="AQ1547">
        <v>6</v>
      </c>
      <c r="AX1547">
        <v>19</v>
      </c>
      <c r="AY1547">
        <v>1219</v>
      </c>
      <c r="AZ1547">
        <v>0.02</v>
      </c>
      <c r="BA1547">
        <v>1.6E-2</v>
      </c>
      <c r="BB1547">
        <v>1</v>
      </c>
      <c r="BC1547">
        <v>0.1</v>
      </c>
      <c r="BD1547">
        <v>5.8</v>
      </c>
      <c r="BE1547">
        <v>4.0999999999999996</v>
      </c>
      <c r="BF1547">
        <v>262.3</v>
      </c>
      <c r="BG1547" t="s">
        <v>148</v>
      </c>
      <c r="BH1547" t="s">
        <v>187</v>
      </c>
      <c r="BI1547" t="s">
        <v>198</v>
      </c>
      <c r="BK1547">
        <v>14</v>
      </c>
    </row>
    <row r="1548" spans="1:63" ht="18.75" x14ac:dyDescent="0.25">
      <c r="A1548">
        <v>2021</v>
      </c>
      <c r="B1548">
        <v>4</v>
      </c>
      <c r="C1548" s="289">
        <v>44292</v>
      </c>
      <c r="D1548">
        <v>212</v>
      </c>
      <c r="E1548">
        <v>140</v>
      </c>
      <c r="F1548">
        <v>2</v>
      </c>
      <c r="G1548" t="s">
        <v>199</v>
      </c>
      <c r="H1548" t="s">
        <v>200</v>
      </c>
      <c r="I1548" t="s">
        <v>144</v>
      </c>
      <c r="J1548">
        <v>2</v>
      </c>
      <c r="K1548">
        <v>2</v>
      </c>
      <c r="L1548">
        <v>485</v>
      </c>
      <c r="M1548">
        <v>451.05</v>
      </c>
      <c r="N1548">
        <v>518.95000000000005</v>
      </c>
      <c r="O1548">
        <v>401</v>
      </c>
      <c r="P1548">
        <v>462</v>
      </c>
      <c r="Q1548">
        <v>453</v>
      </c>
      <c r="R1548">
        <v>468</v>
      </c>
      <c r="S1548">
        <v>471</v>
      </c>
      <c r="T1548">
        <v>123</v>
      </c>
      <c r="U1548">
        <v>121</v>
      </c>
      <c r="V1548">
        <v>466</v>
      </c>
      <c r="W1548">
        <v>470</v>
      </c>
      <c r="X1548">
        <v>485</v>
      </c>
      <c r="Y1548">
        <v>473</v>
      </c>
      <c r="Z1548">
        <v>470</v>
      </c>
      <c r="AA1548">
        <v>126</v>
      </c>
      <c r="AB1548">
        <v>125</v>
      </c>
      <c r="AJ1548">
        <v>461.9</v>
      </c>
      <c r="AK1548">
        <v>60</v>
      </c>
      <c r="AL1548">
        <v>120</v>
      </c>
      <c r="AM1548">
        <v>58</v>
      </c>
      <c r="AN1548">
        <v>124</v>
      </c>
      <c r="AO1548">
        <v>12</v>
      </c>
      <c r="AP1548">
        <v>4</v>
      </c>
      <c r="AQ1548">
        <v>7</v>
      </c>
      <c r="AX1548">
        <v>23</v>
      </c>
      <c r="AY1548">
        <v>1528</v>
      </c>
      <c r="AZ1548">
        <v>1.4999999999999999E-2</v>
      </c>
      <c r="BA1548">
        <v>1.4999999999999999E-2</v>
      </c>
      <c r="BB1548">
        <v>1</v>
      </c>
      <c r="BC1548">
        <v>0</v>
      </c>
      <c r="BD1548">
        <v>3.2</v>
      </c>
      <c r="BE1548">
        <v>10.6</v>
      </c>
      <c r="BF1548">
        <v>705.8</v>
      </c>
      <c r="BG1548" t="s">
        <v>148</v>
      </c>
      <c r="BH1548" t="s">
        <v>187</v>
      </c>
      <c r="BI1548" t="s">
        <v>201</v>
      </c>
      <c r="BK1548">
        <v>14</v>
      </c>
    </row>
    <row r="1549" spans="1:63" ht="18.75" x14ac:dyDescent="0.25">
      <c r="A1549">
        <v>2021</v>
      </c>
      <c r="B1549">
        <v>4</v>
      </c>
      <c r="C1549" s="289">
        <v>44292</v>
      </c>
      <c r="D1549">
        <v>212</v>
      </c>
      <c r="E1549">
        <v>178</v>
      </c>
      <c r="F1549">
        <v>2</v>
      </c>
      <c r="G1549" t="s">
        <v>202</v>
      </c>
      <c r="H1549" t="s">
        <v>203</v>
      </c>
      <c r="I1549" t="s">
        <v>144</v>
      </c>
      <c r="J1549">
        <v>2</v>
      </c>
      <c r="K1549">
        <v>2</v>
      </c>
      <c r="L1549">
        <v>50</v>
      </c>
      <c r="M1549">
        <v>46.5</v>
      </c>
      <c r="N1549">
        <v>53.5</v>
      </c>
      <c r="O1549">
        <v>46</v>
      </c>
      <c r="P1549">
        <v>51</v>
      </c>
      <c r="Q1549">
        <v>51</v>
      </c>
      <c r="R1549">
        <v>52</v>
      </c>
      <c r="S1549">
        <v>51</v>
      </c>
      <c r="T1549">
        <v>123</v>
      </c>
      <c r="U1549">
        <v>121</v>
      </c>
      <c r="V1549">
        <v>53</v>
      </c>
      <c r="W1549">
        <v>52</v>
      </c>
      <c r="X1549">
        <v>49</v>
      </c>
      <c r="Y1549">
        <v>52</v>
      </c>
      <c r="Z1549">
        <v>53</v>
      </c>
      <c r="AA1549">
        <v>126</v>
      </c>
      <c r="AB1549">
        <v>125</v>
      </c>
      <c r="AJ1549">
        <v>51</v>
      </c>
      <c r="AK1549">
        <v>60</v>
      </c>
      <c r="AL1549">
        <v>120</v>
      </c>
      <c r="AM1549">
        <v>58</v>
      </c>
      <c r="AN1549">
        <v>124</v>
      </c>
      <c r="AO1549">
        <v>14</v>
      </c>
      <c r="AP1549">
        <v>4</v>
      </c>
      <c r="AQ1549">
        <v>9</v>
      </c>
      <c r="AX1549">
        <v>27</v>
      </c>
      <c r="AY1549">
        <v>1427</v>
      </c>
      <c r="AZ1549">
        <v>1.4999999999999999E-2</v>
      </c>
      <c r="BA1549">
        <v>1.9E-2</v>
      </c>
      <c r="BC1549">
        <v>0.5</v>
      </c>
      <c r="BD1549">
        <v>28.5</v>
      </c>
      <c r="BE1549">
        <v>1.4</v>
      </c>
      <c r="BF1549">
        <v>72.8</v>
      </c>
      <c r="BG1549" t="s">
        <v>148</v>
      </c>
      <c r="BH1549" t="s">
        <v>187</v>
      </c>
      <c r="BI1549" t="s">
        <v>204</v>
      </c>
      <c r="BK1549">
        <v>14</v>
      </c>
    </row>
    <row r="1550" spans="1:63" ht="18.75" hidden="1" x14ac:dyDescent="0.25">
      <c r="A1550">
        <v>2021</v>
      </c>
      <c r="B1550">
        <v>4</v>
      </c>
      <c r="C1550" s="289">
        <v>44292</v>
      </c>
      <c r="D1550">
        <v>137</v>
      </c>
      <c r="E1550">
        <v>273</v>
      </c>
      <c r="F1550">
        <v>3</v>
      </c>
      <c r="G1550" t="s">
        <v>242</v>
      </c>
      <c r="H1550" t="s">
        <v>243</v>
      </c>
      <c r="I1550" t="s">
        <v>144</v>
      </c>
      <c r="J1550">
        <v>3</v>
      </c>
      <c r="K1550">
        <v>2</v>
      </c>
      <c r="L1550">
        <v>564</v>
      </c>
      <c r="M1550">
        <v>524.52</v>
      </c>
      <c r="N1550">
        <v>603.48</v>
      </c>
      <c r="O1550">
        <v>584</v>
      </c>
      <c r="P1550">
        <v>581</v>
      </c>
      <c r="Q1550">
        <v>546</v>
      </c>
      <c r="R1550">
        <v>562</v>
      </c>
      <c r="S1550">
        <v>574</v>
      </c>
      <c r="T1550">
        <v>130</v>
      </c>
      <c r="U1550">
        <v>128</v>
      </c>
      <c r="AJ1550">
        <v>569.4</v>
      </c>
      <c r="AK1550">
        <v>93</v>
      </c>
      <c r="AL1550">
        <v>116</v>
      </c>
      <c r="AM1550">
        <v>84</v>
      </c>
      <c r="AN1550">
        <v>129</v>
      </c>
      <c r="AO1550">
        <v>2</v>
      </c>
      <c r="AP1550">
        <v>2</v>
      </c>
      <c r="AQ1550">
        <v>2</v>
      </c>
      <c r="AX1550">
        <v>5</v>
      </c>
      <c r="AY1550">
        <v>1031</v>
      </c>
      <c r="AZ1550">
        <v>1.4999999999999999E-2</v>
      </c>
      <c r="BA1550">
        <v>5.0000000000000001E-3</v>
      </c>
      <c r="BB1550">
        <v>1</v>
      </c>
      <c r="BC1550">
        <v>0</v>
      </c>
      <c r="BD1550">
        <v>1.8</v>
      </c>
      <c r="BE1550">
        <v>2.8</v>
      </c>
      <c r="BF1550">
        <v>587.1</v>
      </c>
      <c r="BG1550" t="s">
        <v>145</v>
      </c>
      <c r="BK1550">
        <v>14</v>
      </c>
    </row>
    <row r="1551" spans="1:63" ht="18.75" hidden="1" x14ac:dyDescent="0.25">
      <c r="A1551">
        <v>2021</v>
      </c>
      <c r="B1551">
        <v>4</v>
      </c>
      <c r="C1551" s="289">
        <v>44292</v>
      </c>
      <c r="D1551">
        <v>421</v>
      </c>
      <c r="E1551">
        <v>667</v>
      </c>
      <c r="F1551">
        <v>3</v>
      </c>
      <c r="G1551" t="s">
        <v>404</v>
      </c>
      <c r="H1551" t="s">
        <v>405</v>
      </c>
      <c r="L1551">
        <v>1630.2</v>
      </c>
      <c r="M1551">
        <v>1534.0182</v>
      </c>
      <c r="N1551">
        <v>1745.9441999999999</v>
      </c>
      <c r="V1551">
        <v>1671</v>
      </c>
      <c r="W1551">
        <v>1779</v>
      </c>
      <c r="X1551">
        <v>1566</v>
      </c>
      <c r="Y1551">
        <v>1771</v>
      </c>
      <c r="Z1551">
        <v>1615</v>
      </c>
      <c r="AA1551">
        <v>188</v>
      </c>
      <c r="AB1551">
        <v>179</v>
      </c>
      <c r="AJ1551">
        <v>1680.4</v>
      </c>
      <c r="AK1551">
        <v>20</v>
      </c>
      <c r="AM1551">
        <v>20</v>
      </c>
      <c r="AN1551">
        <v>184</v>
      </c>
      <c r="AZ1551">
        <v>1.4999999999999999E-2</v>
      </c>
      <c r="BJ1551" t="s">
        <v>156</v>
      </c>
      <c r="BK1551">
        <v>14</v>
      </c>
    </row>
    <row r="1552" spans="1:63" ht="18.75" hidden="1" x14ac:dyDescent="0.25">
      <c r="A1552">
        <v>2021</v>
      </c>
      <c r="B1552">
        <v>4</v>
      </c>
      <c r="C1552" s="289">
        <v>44292</v>
      </c>
      <c r="D1552">
        <v>421</v>
      </c>
      <c r="E1552">
        <v>673</v>
      </c>
      <c r="F1552">
        <v>3</v>
      </c>
      <c r="G1552" t="s">
        <v>437</v>
      </c>
      <c r="H1552" t="s">
        <v>438</v>
      </c>
      <c r="L1552">
        <v>123.2</v>
      </c>
      <c r="M1552">
        <v>115.9312</v>
      </c>
      <c r="N1552">
        <v>131.94720000000001</v>
      </c>
      <c r="V1552">
        <v>148</v>
      </c>
      <c r="W1552">
        <v>136</v>
      </c>
      <c r="X1552">
        <v>126</v>
      </c>
      <c r="Y1552">
        <v>130</v>
      </c>
      <c r="Z1552">
        <v>124</v>
      </c>
      <c r="AA1552">
        <v>188</v>
      </c>
      <c r="AB1552">
        <v>179</v>
      </c>
      <c r="AJ1552">
        <v>132.80000000000001</v>
      </c>
      <c r="AK1552">
        <v>20</v>
      </c>
      <c r="AM1552">
        <v>20</v>
      </c>
      <c r="AN1552">
        <v>184</v>
      </c>
      <c r="AZ1552">
        <v>1.4999999999999999E-2</v>
      </c>
      <c r="BI1552" t="s">
        <v>439</v>
      </c>
      <c r="BJ1552" t="s">
        <v>156</v>
      </c>
      <c r="BK1552">
        <v>14</v>
      </c>
    </row>
    <row r="1553" spans="1:63" ht="18.75" hidden="1" x14ac:dyDescent="0.25">
      <c r="A1553">
        <v>2021</v>
      </c>
      <c r="B1553">
        <v>4</v>
      </c>
      <c r="C1553" s="289">
        <v>44292</v>
      </c>
      <c r="D1553">
        <v>1</v>
      </c>
      <c r="E1553">
        <v>1</v>
      </c>
      <c r="F1553">
        <v>4</v>
      </c>
      <c r="G1553" t="s">
        <v>328</v>
      </c>
      <c r="H1553" t="s">
        <v>329</v>
      </c>
      <c r="I1553" t="s">
        <v>144</v>
      </c>
      <c r="J1553">
        <v>3</v>
      </c>
      <c r="K1553">
        <v>2</v>
      </c>
      <c r="L1553">
        <v>111</v>
      </c>
      <c r="M1553">
        <v>103.23</v>
      </c>
      <c r="N1553">
        <v>118.77</v>
      </c>
      <c r="O1553">
        <v>99</v>
      </c>
      <c r="R1553">
        <v>109</v>
      </c>
      <c r="S1553">
        <v>108</v>
      </c>
      <c r="T1553">
        <v>104</v>
      </c>
      <c r="U1553">
        <v>104</v>
      </c>
      <c r="V1553">
        <v>130</v>
      </c>
      <c r="W1553">
        <v>120</v>
      </c>
      <c r="X1553">
        <v>118</v>
      </c>
      <c r="Y1553">
        <v>120</v>
      </c>
      <c r="Z1553">
        <v>115</v>
      </c>
      <c r="AA1553">
        <v>104</v>
      </c>
      <c r="AB1553">
        <v>104</v>
      </c>
      <c r="AJ1553">
        <v>114.9</v>
      </c>
      <c r="AK1553">
        <v>108</v>
      </c>
      <c r="AL1553">
        <v>100</v>
      </c>
      <c r="AM1553">
        <v>104</v>
      </c>
      <c r="AN1553">
        <v>104</v>
      </c>
      <c r="AO1553">
        <v>10</v>
      </c>
      <c r="AP1553">
        <v>2</v>
      </c>
      <c r="AQ1553">
        <v>4</v>
      </c>
      <c r="AX1553">
        <v>16</v>
      </c>
      <c r="AY1553">
        <v>2240</v>
      </c>
      <c r="AZ1553">
        <v>1.4999999999999999E-2</v>
      </c>
      <c r="BA1553">
        <v>7.0000000000000001E-3</v>
      </c>
      <c r="BB1553">
        <v>1</v>
      </c>
      <c r="BC1553">
        <v>0.1</v>
      </c>
      <c r="BD1553">
        <v>20.2</v>
      </c>
      <c r="BE1553">
        <v>1.8</v>
      </c>
      <c r="BF1553">
        <v>257.39999999999998</v>
      </c>
      <c r="BG1553" t="s">
        <v>229</v>
      </c>
      <c r="BH1553" t="s">
        <v>229</v>
      </c>
      <c r="BK1553">
        <v>14</v>
      </c>
    </row>
    <row r="1554" spans="1:63" ht="18.75" hidden="1" x14ac:dyDescent="0.25">
      <c r="A1554">
        <v>2021</v>
      </c>
      <c r="B1554">
        <v>4</v>
      </c>
      <c r="C1554" s="289">
        <v>44292</v>
      </c>
      <c r="D1554">
        <v>1</v>
      </c>
      <c r="E1554">
        <v>2</v>
      </c>
      <c r="F1554">
        <v>4</v>
      </c>
      <c r="G1554" t="s">
        <v>330</v>
      </c>
      <c r="H1554" t="s">
        <v>331</v>
      </c>
      <c r="I1554" t="s">
        <v>144</v>
      </c>
      <c r="J1554">
        <v>3</v>
      </c>
      <c r="K1554">
        <v>2</v>
      </c>
      <c r="L1554">
        <v>113</v>
      </c>
      <c r="M1554">
        <v>105.09</v>
      </c>
      <c r="N1554">
        <v>120.91</v>
      </c>
      <c r="O1554">
        <v>112</v>
      </c>
      <c r="R1554">
        <v>116</v>
      </c>
      <c r="S1554">
        <v>115</v>
      </c>
      <c r="T1554">
        <v>104</v>
      </c>
      <c r="U1554">
        <v>104</v>
      </c>
      <c r="V1554">
        <v>113</v>
      </c>
      <c r="W1554">
        <v>106</v>
      </c>
      <c r="X1554">
        <v>111</v>
      </c>
      <c r="Y1554">
        <v>109</v>
      </c>
      <c r="Z1554">
        <v>106</v>
      </c>
      <c r="AA1554">
        <v>104</v>
      </c>
      <c r="AB1554">
        <v>104</v>
      </c>
      <c r="AJ1554">
        <v>111</v>
      </c>
      <c r="AK1554">
        <v>108</v>
      </c>
      <c r="AL1554">
        <v>100</v>
      </c>
      <c r="AM1554">
        <v>104</v>
      </c>
      <c r="AN1554">
        <v>104</v>
      </c>
      <c r="AO1554">
        <v>10</v>
      </c>
      <c r="AP1554">
        <v>4</v>
      </c>
      <c r="AQ1554">
        <v>4</v>
      </c>
      <c r="AX1554">
        <v>18</v>
      </c>
      <c r="AY1554">
        <v>2280</v>
      </c>
      <c r="AZ1554">
        <v>1.4999999999999999E-2</v>
      </c>
      <c r="BA1554">
        <v>8.0000000000000002E-3</v>
      </c>
      <c r="BB1554">
        <v>1</v>
      </c>
      <c r="BC1554">
        <v>0.2</v>
      </c>
      <c r="BD1554">
        <v>20.2</v>
      </c>
      <c r="BE1554">
        <v>2</v>
      </c>
      <c r="BF1554">
        <v>253.1</v>
      </c>
      <c r="BG1554" t="s">
        <v>229</v>
      </c>
      <c r="BH1554" t="s">
        <v>229</v>
      </c>
      <c r="BK1554">
        <v>14</v>
      </c>
    </row>
    <row r="1555" spans="1:63" hidden="1" x14ac:dyDescent="0.25">
      <c r="A1555">
        <v>2021</v>
      </c>
      <c r="B1555">
        <v>4</v>
      </c>
      <c r="C1555" s="289">
        <v>44292</v>
      </c>
      <c r="D1555">
        <v>422</v>
      </c>
      <c r="E1555">
        <v>668</v>
      </c>
      <c r="F1555">
        <v>4</v>
      </c>
      <c r="G1555" t="s">
        <v>415</v>
      </c>
      <c r="H1555" t="s">
        <v>416</v>
      </c>
      <c r="I1555" t="s">
        <v>144</v>
      </c>
      <c r="J1555">
        <v>2</v>
      </c>
      <c r="K1555">
        <v>1</v>
      </c>
      <c r="L1555">
        <v>103</v>
      </c>
      <c r="M1555">
        <v>96.923000000000002</v>
      </c>
      <c r="N1555">
        <v>110.313</v>
      </c>
      <c r="AK1555">
        <v>103</v>
      </c>
      <c r="AL1555">
        <v>70</v>
      </c>
      <c r="AY1555">
        <v>720</v>
      </c>
      <c r="AZ1555">
        <v>1.4999999999999999E-2</v>
      </c>
      <c r="BD1555">
        <v>7</v>
      </c>
      <c r="BG1555" t="s">
        <v>153</v>
      </c>
      <c r="BH1555" t="s">
        <v>154</v>
      </c>
      <c r="BI1555" t="s">
        <v>417</v>
      </c>
      <c r="BJ1555" t="s">
        <v>156</v>
      </c>
      <c r="BK1555">
        <v>14</v>
      </c>
    </row>
    <row r="1556" spans="1:63" ht="18.75" x14ac:dyDescent="0.25">
      <c r="A1556">
        <v>2021</v>
      </c>
      <c r="B1556">
        <v>4</v>
      </c>
      <c r="C1556" s="289">
        <v>44292</v>
      </c>
      <c r="D1556">
        <v>34</v>
      </c>
      <c r="E1556">
        <v>99</v>
      </c>
      <c r="F1556">
        <v>5</v>
      </c>
      <c r="G1556" t="s">
        <v>299</v>
      </c>
      <c r="H1556" t="s">
        <v>300</v>
      </c>
      <c r="I1556" t="s">
        <v>144</v>
      </c>
      <c r="J1556">
        <v>4</v>
      </c>
      <c r="K1556">
        <v>6</v>
      </c>
      <c r="L1556">
        <v>20</v>
      </c>
      <c r="M1556">
        <v>18.600000000000001</v>
      </c>
      <c r="N1556">
        <v>21.4</v>
      </c>
      <c r="O1556">
        <v>22</v>
      </c>
      <c r="P1556">
        <v>20</v>
      </c>
      <c r="Q1556">
        <v>20</v>
      </c>
      <c r="R1556">
        <v>21</v>
      </c>
      <c r="S1556">
        <v>20</v>
      </c>
      <c r="T1556">
        <v>97</v>
      </c>
      <c r="U1556">
        <v>95</v>
      </c>
      <c r="V1556">
        <v>22</v>
      </c>
      <c r="W1556">
        <v>21</v>
      </c>
      <c r="X1556">
        <v>21</v>
      </c>
      <c r="Y1556">
        <v>21</v>
      </c>
      <c r="Z1556">
        <v>20</v>
      </c>
      <c r="AA1556">
        <v>103</v>
      </c>
      <c r="AB1556">
        <v>110</v>
      </c>
      <c r="AJ1556">
        <v>20.7</v>
      </c>
      <c r="AK1556">
        <v>140</v>
      </c>
      <c r="AL1556">
        <v>103</v>
      </c>
      <c r="AM1556">
        <v>142</v>
      </c>
      <c r="AN1556">
        <v>101</v>
      </c>
      <c r="AO1556">
        <v>6</v>
      </c>
      <c r="AP1556">
        <v>2</v>
      </c>
      <c r="AQ1556">
        <v>5</v>
      </c>
      <c r="AX1556">
        <v>13</v>
      </c>
      <c r="AY1556">
        <v>3001</v>
      </c>
      <c r="AZ1556">
        <v>1.4999999999999999E-2</v>
      </c>
      <c r="BA1556">
        <v>4.0000000000000001E-3</v>
      </c>
      <c r="BB1556">
        <v>1</v>
      </c>
      <c r="BC1556">
        <v>0.7</v>
      </c>
      <c r="BD1556">
        <v>150.1</v>
      </c>
      <c r="BE1556">
        <v>0.3</v>
      </c>
      <c r="BF1556">
        <v>62.1</v>
      </c>
      <c r="BG1556" t="s">
        <v>148</v>
      </c>
      <c r="BH1556" t="s">
        <v>149</v>
      </c>
      <c r="BI1556" t="s">
        <v>301</v>
      </c>
      <c r="BK1556">
        <v>14</v>
      </c>
    </row>
    <row r="1557" spans="1:63" ht="18.75" x14ac:dyDescent="0.25">
      <c r="A1557">
        <v>2021</v>
      </c>
      <c r="B1557">
        <v>4</v>
      </c>
      <c r="C1557" s="289">
        <v>44292</v>
      </c>
      <c r="D1557">
        <v>34</v>
      </c>
      <c r="E1557">
        <v>100</v>
      </c>
      <c r="F1557">
        <v>5</v>
      </c>
      <c r="G1557" t="s">
        <v>302</v>
      </c>
      <c r="H1557" t="s">
        <v>303</v>
      </c>
      <c r="I1557" t="s">
        <v>144</v>
      </c>
      <c r="J1557">
        <v>4</v>
      </c>
      <c r="K1557">
        <v>6</v>
      </c>
      <c r="L1557">
        <v>20</v>
      </c>
      <c r="M1557">
        <v>18.600000000000001</v>
      </c>
      <c r="N1557">
        <v>21.4</v>
      </c>
      <c r="O1557">
        <v>22</v>
      </c>
      <c r="P1557">
        <v>20</v>
      </c>
      <c r="Q1557">
        <v>20</v>
      </c>
      <c r="R1557">
        <v>21</v>
      </c>
      <c r="S1557">
        <v>20</v>
      </c>
      <c r="T1557">
        <v>97</v>
      </c>
      <c r="U1557">
        <v>95</v>
      </c>
      <c r="V1557">
        <v>22</v>
      </c>
      <c r="W1557">
        <v>21</v>
      </c>
      <c r="X1557">
        <v>21</v>
      </c>
      <c r="Y1557">
        <v>21</v>
      </c>
      <c r="Z1557">
        <v>20</v>
      </c>
      <c r="AA1557">
        <v>103</v>
      </c>
      <c r="AB1557">
        <v>110</v>
      </c>
      <c r="AJ1557">
        <v>20.7</v>
      </c>
      <c r="AK1557">
        <v>140</v>
      </c>
      <c r="AL1557">
        <v>103</v>
      </c>
      <c r="AM1557">
        <v>142</v>
      </c>
      <c r="AN1557">
        <v>101</v>
      </c>
      <c r="AO1557">
        <v>6</v>
      </c>
      <c r="AP1557">
        <v>2</v>
      </c>
      <c r="AQ1557">
        <v>5</v>
      </c>
      <c r="AX1557">
        <v>13</v>
      </c>
      <c r="AY1557">
        <v>3001</v>
      </c>
      <c r="AZ1557">
        <v>1.4999999999999999E-2</v>
      </c>
      <c r="BA1557">
        <v>4.0000000000000001E-3</v>
      </c>
      <c r="BB1557">
        <v>1</v>
      </c>
      <c r="BC1557">
        <v>0.7</v>
      </c>
      <c r="BD1557">
        <v>150.1</v>
      </c>
      <c r="BE1557">
        <v>0.3</v>
      </c>
      <c r="BF1557">
        <v>62.1</v>
      </c>
      <c r="BG1557" t="s">
        <v>148</v>
      </c>
      <c r="BH1557" t="s">
        <v>149</v>
      </c>
      <c r="BI1557" t="s">
        <v>304</v>
      </c>
      <c r="BK1557">
        <v>14</v>
      </c>
    </row>
    <row r="1558" spans="1:63" ht="18.75" x14ac:dyDescent="0.25">
      <c r="A1558">
        <v>2021</v>
      </c>
      <c r="B1558">
        <v>4</v>
      </c>
      <c r="C1558" s="289">
        <v>44292</v>
      </c>
      <c r="D1558">
        <v>34</v>
      </c>
      <c r="E1558">
        <v>101</v>
      </c>
      <c r="F1558">
        <v>5</v>
      </c>
      <c r="G1558" t="s">
        <v>305</v>
      </c>
      <c r="H1558" t="s">
        <v>306</v>
      </c>
      <c r="I1558" t="s">
        <v>144</v>
      </c>
      <c r="J1558">
        <v>4</v>
      </c>
      <c r="K1558">
        <v>6</v>
      </c>
      <c r="L1558">
        <v>20</v>
      </c>
      <c r="M1558">
        <v>18.600000000000001</v>
      </c>
      <c r="N1558">
        <v>21.4</v>
      </c>
      <c r="O1558">
        <v>22</v>
      </c>
      <c r="P1558">
        <v>20</v>
      </c>
      <c r="Q1558">
        <v>20</v>
      </c>
      <c r="R1558">
        <v>21</v>
      </c>
      <c r="S1558">
        <v>20</v>
      </c>
      <c r="T1558">
        <v>97</v>
      </c>
      <c r="U1558">
        <v>95</v>
      </c>
      <c r="V1558">
        <v>22</v>
      </c>
      <c r="W1558">
        <v>21</v>
      </c>
      <c r="X1558">
        <v>21</v>
      </c>
      <c r="Y1558">
        <v>21</v>
      </c>
      <c r="Z1558">
        <v>20</v>
      </c>
      <c r="AA1558">
        <v>103</v>
      </c>
      <c r="AB1558">
        <v>110</v>
      </c>
      <c r="AJ1558">
        <v>20.7</v>
      </c>
      <c r="AK1558">
        <v>140</v>
      </c>
      <c r="AL1558">
        <v>103</v>
      </c>
      <c r="AM1558">
        <v>142</v>
      </c>
      <c r="AN1558">
        <v>101</v>
      </c>
      <c r="AO1558">
        <v>6</v>
      </c>
      <c r="AP1558">
        <v>2</v>
      </c>
      <c r="AQ1558">
        <v>5</v>
      </c>
      <c r="AX1558">
        <v>13</v>
      </c>
      <c r="AY1558">
        <v>3001</v>
      </c>
      <c r="AZ1558">
        <v>1.4999999999999999E-2</v>
      </c>
      <c r="BA1558">
        <v>4.0000000000000001E-3</v>
      </c>
      <c r="BB1558">
        <v>1</v>
      </c>
      <c r="BC1558">
        <v>0.7</v>
      </c>
      <c r="BD1558">
        <v>150.1</v>
      </c>
      <c r="BE1558">
        <v>0.3</v>
      </c>
      <c r="BF1558">
        <v>62.1</v>
      </c>
      <c r="BG1558" t="s">
        <v>148</v>
      </c>
      <c r="BH1558" t="s">
        <v>149</v>
      </c>
      <c r="BI1558" t="s">
        <v>307</v>
      </c>
      <c r="BK1558">
        <v>14</v>
      </c>
    </row>
    <row r="1559" spans="1:63" ht="18.75" x14ac:dyDescent="0.25">
      <c r="A1559">
        <v>2021</v>
      </c>
      <c r="B1559">
        <v>4</v>
      </c>
      <c r="C1559" s="289">
        <v>44292</v>
      </c>
      <c r="D1559">
        <v>34</v>
      </c>
      <c r="E1559">
        <v>102</v>
      </c>
      <c r="F1559">
        <v>5</v>
      </c>
      <c r="G1559" t="s">
        <v>308</v>
      </c>
      <c r="H1559" t="s">
        <v>309</v>
      </c>
      <c r="I1559" t="s">
        <v>144</v>
      </c>
      <c r="J1559">
        <v>4</v>
      </c>
      <c r="K1559">
        <v>6</v>
      </c>
      <c r="L1559">
        <v>20</v>
      </c>
      <c r="M1559">
        <v>18.600000000000001</v>
      </c>
      <c r="N1559">
        <v>21.4</v>
      </c>
      <c r="O1559">
        <v>22</v>
      </c>
      <c r="P1559">
        <v>20</v>
      </c>
      <c r="Q1559">
        <v>20</v>
      </c>
      <c r="R1559">
        <v>21</v>
      </c>
      <c r="S1559">
        <v>20</v>
      </c>
      <c r="T1559">
        <v>97</v>
      </c>
      <c r="U1559">
        <v>95</v>
      </c>
      <c r="V1559">
        <v>22</v>
      </c>
      <c r="W1559">
        <v>21</v>
      </c>
      <c r="X1559">
        <v>21</v>
      </c>
      <c r="Y1559">
        <v>21</v>
      </c>
      <c r="Z1559">
        <v>20</v>
      </c>
      <c r="AA1559">
        <v>103</v>
      </c>
      <c r="AB1559">
        <v>110</v>
      </c>
      <c r="AJ1559">
        <v>20.7</v>
      </c>
      <c r="AK1559">
        <v>140</v>
      </c>
      <c r="AL1559">
        <v>103</v>
      </c>
      <c r="AM1559">
        <v>142</v>
      </c>
      <c r="AN1559">
        <v>101</v>
      </c>
      <c r="AO1559">
        <v>6</v>
      </c>
      <c r="AP1559">
        <v>2</v>
      </c>
      <c r="AQ1559">
        <v>5</v>
      </c>
      <c r="AX1559">
        <v>13</v>
      </c>
      <c r="AY1559">
        <v>3001</v>
      </c>
      <c r="AZ1559">
        <v>1.4999999999999999E-2</v>
      </c>
      <c r="BA1559">
        <v>4.0000000000000001E-3</v>
      </c>
      <c r="BB1559">
        <v>1</v>
      </c>
      <c r="BC1559">
        <v>0.7</v>
      </c>
      <c r="BD1559">
        <v>150.1</v>
      </c>
      <c r="BE1559">
        <v>0.3</v>
      </c>
      <c r="BF1559">
        <v>62.1</v>
      </c>
      <c r="BG1559" t="s">
        <v>148</v>
      </c>
      <c r="BH1559" t="s">
        <v>149</v>
      </c>
      <c r="BI1559" t="s">
        <v>310</v>
      </c>
      <c r="BK1559">
        <v>14</v>
      </c>
    </row>
    <row r="1560" spans="1:63" ht="18.75" x14ac:dyDescent="0.25">
      <c r="A1560">
        <v>2021</v>
      </c>
      <c r="B1560">
        <v>4</v>
      </c>
      <c r="C1560" s="289">
        <v>44292</v>
      </c>
      <c r="D1560">
        <v>34</v>
      </c>
      <c r="E1560">
        <v>103</v>
      </c>
      <c r="F1560">
        <v>5</v>
      </c>
      <c r="G1560" t="s">
        <v>311</v>
      </c>
      <c r="H1560" t="s">
        <v>312</v>
      </c>
      <c r="I1560" t="s">
        <v>144</v>
      </c>
      <c r="J1560">
        <v>4</v>
      </c>
      <c r="K1560">
        <v>6</v>
      </c>
      <c r="L1560">
        <v>89</v>
      </c>
      <c r="M1560">
        <v>82.77</v>
      </c>
      <c r="N1560">
        <v>95.23</v>
      </c>
      <c r="O1560">
        <v>93</v>
      </c>
      <c r="P1560">
        <v>87</v>
      </c>
      <c r="Q1560">
        <v>72</v>
      </c>
      <c r="R1560">
        <v>87</v>
      </c>
      <c r="S1560">
        <v>88</v>
      </c>
      <c r="T1560">
        <v>97</v>
      </c>
      <c r="U1560">
        <v>95</v>
      </c>
      <c r="V1560">
        <v>80</v>
      </c>
      <c r="W1560">
        <v>84</v>
      </c>
      <c r="X1560">
        <v>91</v>
      </c>
      <c r="Y1560">
        <v>90</v>
      </c>
      <c r="Z1560">
        <v>83</v>
      </c>
      <c r="AA1560">
        <v>103</v>
      </c>
      <c r="AB1560">
        <v>110</v>
      </c>
      <c r="AJ1560">
        <v>85.3</v>
      </c>
      <c r="AK1560">
        <v>140</v>
      </c>
      <c r="AL1560">
        <v>103</v>
      </c>
      <c r="AM1560">
        <v>142</v>
      </c>
      <c r="AN1560">
        <v>101</v>
      </c>
      <c r="AO1560">
        <v>6</v>
      </c>
      <c r="AP1560">
        <v>1</v>
      </c>
      <c r="AQ1560">
        <v>5</v>
      </c>
      <c r="AX1560">
        <v>12</v>
      </c>
      <c r="AY1560">
        <v>3000</v>
      </c>
      <c r="AZ1560">
        <v>1.4999999999999999E-2</v>
      </c>
      <c r="BA1560">
        <v>4.0000000000000001E-3</v>
      </c>
      <c r="BB1560">
        <v>1</v>
      </c>
      <c r="BC1560">
        <v>0.1</v>
      </c>
      <c r="BD1560">
        <v>33.700000000000003</v>
      </c>
      <c r="BE1560">
        <v>1</v>
      </c>
      <c r="BF1560">
        <v>255.9</v>
      </c>
      <c r="BG1560" t="s">
        <v>148</v>
      </c>
      <c r="BH1560" t="s">
        <v>149</v>
      </c>
      <c r="BI1560" t="s">
        <v>313</v>
      </c>
      <c r="BK1560">
        <v>14</v>
      </c>
    </row>
    <row r="1561" spans="1:63" ht="18.75" x14ac:dyDescent="0.25">
      <c r="A1561">
        <v>2021</v>
      </c>
      <c r="B1561">
        <v>4</v>
      </c>
      <c r="C1561" s="289">
        <v>44292</v>
      </c>
      <c r="D1561">
        <v>34</v>
      </c>
      <c r="E1561">
        <v>104</v>
      </c>
      <c r="F1561">
        <v>5</v>
      </c>
      <c r="G1561" t="s">
        <v>314</v>
      </c>
      <c r="H1561" t="s">
        <v>315</v>
      </c>
      <c r="I1561" t="s">
        <v>144</v>
      </c>
      <c r="J1561">
        <v>4</v>
      </c>
      <c r="K1561">
        <v>6</v>
      </c>
      <c r="L1561">
        <v>89</v>
      </c>
      <c r="M1561">
        <v>82.77</v>
      </c>
      <c r="N1561">
        <v>95.23</v>
      </c>
      <c r="O1561">
        <v>93</v>
      </c>
      <c r="P1561">
        <v>87</v>
      </c>
      <c r="Q1561">
        <v>72</v>
      </c>
      <c r="R1561">
        <v>87</v>
      </c>
      <c r="S1561">
        <v>88</v>
      </c>
      <c r="T1561">
        <v>97</v>
      </c>
      <c r="U1561">
        <v>95</v>
      </c>
      <c r="V1561">
        <v>80</v>
      </c>
      <c r="W1561">
        <v>84</v>
      </c>
      <c r="X1561">
        <v>91</v>
      </c>
      <c r="Y1561">
        <v>90</v>
      </c>
      <c r="Z1561">
        <v>83</v>
      </c>
      <c r="AA1561">
        <v>103</v>
      </c>
      <c r="AB1561">
        <v>110</v>
      </c>
      <c r="AJ1561">
        <v>85.3</v>
      </c>
      <c r="AK1561">
        <v>140</v>
      </c>
      <c r="AL1561">
        <v>103</v>
      </c>
      <c r="AM1561">
        <v>142</v>
      </c>
      <c r="AN1561">
        <v>101</v>
      </c>
      <c r="AO1561">
        <v>6</v>
      </c>
      <c r="AP1561">
        <v>1</v>
      </c>
      <c r="AQ1561">
        <v>5</v>
      </c>
      <c r="AX1561">
        <v>12</v>
      </c>
      <c r="AY1561">
        <v>3000</v>
      </c>
      <c r="AZ1561">
        <v>1.4999999999999999E-2</v>
      </c>
      <c r="BA1561">
        <v>4.0000000000000001E-3</v>
      </c>
      <c r="BB1561">
        <v>1</v>
      </c>
      <c r="BC1561">
        <v>0.1</v>
      </c>
      <c r="BD1561">
        <v>33.700000000000003</v>
      </c>
      <c r="BE1561">
        <v>1</v>
      </c>
      <c r="BF1561">
        <v>255.9</v>
      </c>
      <c r="BG1561" t="s">
        <v>148</v>
      </c>
      <c r="BH1561" t="s">
        <v>149</v>
      </c>
      <c r="BI1561" t="s">
        <v>316</v>
      </c>
      <c r="BK1561">
        <v>14</v>
      </c>
    </row>
    <row r="1562" spans="1:63" ht="18.75" hidden="1" x14ac:dyDescent="0.25">
      <c r="A1562">
        <v>2021</v>
      </c>
      <c r="B1562">
        <v>4</v>
      </c>
      <c r="C1562" s="289">
        <v>44292</v>
      </c>
      <c r="D1562">
        <v>376</v>
      </c>
      <c r="E1562">
        <v>438</v>
      </c>
      <c r="F1562">
        <v>6</v>
      </c>
      <c r="G1562" t="s">
        <v>151</v>
      </c>
      <c r="H1562" t="s">
        <v>152</v>
      </c>
      <c r="I1562" t="s">
        <v>144</v>
      </c>
      <c r="J1562">
        <v>3</v>
      </c>
      <c r="K1562">
        <v>2</v>
      </c>
      <c r="L1562">
        <v>336</v>
      </c>
      <c r="M1562">
        <v>316.17599999999999</v>
      </c>
      <c r="N1562">
        <v>359.85599999999999</v>
      </c>
      <c r="Y1562">
        <v>374</v>
      </c>
      <c r="Z1562">
        <v>353</v>
      </c>
      <c r="AB1562">
        <v>145</v>
      </c>
      <c r="AJ1562">
        <v>363.5</v>
      </c>
      <c r="AK1562">
        <v>67</v>
      </c>
      <c r="AL1562">
        <v>161</v>
      </c>
      <c r="AM1562">
        <v>74</v>
      </c>
      <c r="AN1562">
        <v>145</v>
      </c>
      <c r="AZ1562">
        <v>1.4999999999999999E-2</v>
      </c>
      <c r="BG1562" t="s">
        <v>153</v>
      </c>
      <c r="BH1562" t="s">
        <v>154</v>
      </c>
      <c r="BI1562" t="s">
        <v>155</v>
      </c>
      <c r="BJ1562" t="s">
        <v>156</v>
      </c>
      <c r="BK1562">
        <v>14</v>
      </c>
    </row>
    <row r="1563" spans="1:63" ht="18.75" hidden="1" x14ac:dyDescent="0.25">
      <c r="A1563">
        <v>2021</v>
      </c>
      <c r="B1563">
        <v>4</v>
      </c>
      <c r="C1563" s="289">
        <v>44292</v>
      </c>
      <c r="D1563">
        <v>425</v>
      </c>
      <c r="E1563">
        <v>674</v>
      </c>
      <c r="F1563">
        <v>6</v>
      </c>
      <c r="G1563" t="s">
        <v>447</v>
      </c>
      <c r="H1563" t="s">
        <v>448</v>
      </c>
      <c r="I1563" t="s">
        <v>165</v>
      </c>
      <c r="J1563">
        <v>2</v>
      </c>
      <c r="K1563">
        <v>1</v>
      </c>
      <c r="L1563">
        <v>256</v>
      </c>
      <c r="M1563">
        <v>240.89599999999999</v>
      </c>
      <c r="N1563">
        <v>274.17599999999999</v>
      </c>
      <c r="O1563">
        <v>285</v>
      </c>
      <c r="P1563">
        <v>262</v>
      </c>
      <c r="Q1563">
        <v>271</v>
      </c>
      <c r="R1563">
        <v>278</v>
      </c>
      <c r="S1563">
        <v>262</v>
      </c>
      <c r="T1563">
        <v>114</v>
      </c>
      <c r="U1563">
        <v>112</v>
      </c>
      <c r="V1563">
        <v>251</v>
      </c>
      <c r="AA1563">
        <v>114</v>
      </c>
      <c r="AJ1563">
        <v>268.2</v>
      </c>
      <c r="AK1563">
        <v>40</v>
      </c>
      <c r="AL1563">
        <v>180</v>
      </c>
      <c r="AM1563">
        <v>64</v>
      </c>
      <c r="AN1563">
        <v>113</v>
      </c>
      <c r="AO1563">
        <v>4</v>
      </c>
      <c r="AP1563">
        <v>3</v>
      </c>
      <c r="AQ1563">
        <v>6</v>
      </c>
      <c r="AX1563">
        <v>13</v>
      </c>
      <c r="AY1563">
        <v>213</v>
      </c>
      <c r="AZ1563">
        <v>1.4999999999999999E-2</v>
      </c>
      <c r="BA1563">
        <v>6.0999999999999999E-2</v>
      </c>
      <c r="BC1563">
        <v>0.1</v>
      </c>
      <c r="BD1563">
        <v>0.8</v>
      </c>
      <c r="BE1563">
        <v>3.5</v>
      </c>
      <c r="BF1563">
        <v>57.1</v>
      </c>
      <c r="BG1563" t="s">
        <v>153</v>
      </c>
      <c r="BH1563" t="s">
        <v>154</v>
      </c>
      <c r="BI1563" t="s">
        <v>449</v>
      </c>
      <c r="BJ1563" t="s">
        <v>167</v>
      </c>
      <c r="BK1563">
        <v>14</v>
      </c>
    </row>
    <row r="1564" spans="1:63" ht="18.75" hidden="1" x14ac:dyDescent="0.25">
      <c r="A1564">
        <v>2021</v>
      </c>
      <c r="B1564">
        <v>4</v>
      </c>
      <c r="C1564" s="289">
        <v>44292</v>
      </c>
      <c r="D1564">
        <v>138</v>
      </c>
      <c r="E1564">
        <v>559</v>
      </c>
      <c r="F1564">
        <v>7</v>
      </c>
      <c r="G1564" t="s">
        <v>173</v>
      </c>
      <c r="H1564" t="s">
        <v>174</v>
      </c>
      <c r="I1564" t="s">
        <v>144</v>
      </c>
      <c r="J1564">
        <v>3</v>
      </c>
      <c r="K1564">
        <v>2</v>
      </c>
      <c r="L1564">
        <v>610</v>
      </c>
      <c r="M1564">
        <v>579.5</v>
      </c>
      <c r="N1564">
        <v>640.5</v>
      </c>
      <c r="O1564">
        <v>717</v>
      </c>
      <c r="P1564">
        <v>564</v>
      </c>
      <c r="Q1564">
        <v>584</v>
      </c>
      <c r="T1564">
        <v>122</v>
      </c>
      <c r="AJ1564">
        <v>621.70000000000005</v>
      </c>
      <c r="AK1564">
        <v>90</v>
      </c>
      <c r="AL1564">
        <v>120</v>
      </c>
      <c r="AM1564">
        <v>89</v>
      </c>
      <c r="AN1564">
        <v>122</v>
      </c>
      <c r="AO1564">
        <v>3</v>
      </c>
      <c r="AP1564">
        <v>4</v>
      </c>
      <c r="AQ1564">
        <v>4</v>
      </c>
      <c r="AX1564">
        <v>11</v>
      </c>
      <c r="AY1564">
        <v>713</v>
      </c>
      <c r="AZ1564">
        <v>1.4999999999999999E-2</v>
      </c>
      <c r="BA1564">
        <v>1.4999999999999999E-2</v>
      </c>
      <c r="BB1564">
        <v>1</v>
      </c>
      <c r="BC1564">
        <v>0</v>
      </c>
      <c r="BD1564">
        <v>1.2</v>
      </c>
      <c r="BE1564">
        <v>6.8</v>
      </c>
      <c r="BF1564">
        <v>443.3</v>
      </c>
      <c r="BG1564" t="s">
        <v>145</v>
      </c>
      <c r="BH1564" t="s">
        <v>145</v>
      </c>
      <c r="BK1564">
        <v>14</v>
      </c>
    </row>
    <row r="1565" spans="1:63" ht="18.75" hidden="1" x14ac:dyDescent="0.25">
      <c r="A1565">
        <v>2021</v>
      </c>
      <c r="B1565">
        <v>4</v>
      </c>
      <c r="C1565" s="289">
        <v>44292</v>
      </c>
      <c r="D1565">
        <v>395</v>
      </c>
      <c r="E1565">
        <v>607</v>
      </c>
      <c r="F1565">
        <v>7</v>
      </c>
      <c r="G1565" t="s">
        <v>281</v>
      </c>
      <c r="H1565" t="s">
        <v>282</v>
      </c>
      <c r="I1565" t="s">
        <v>144</v>
      </c>
      <c r="J1565">
        <v>3</v>
      </c>
      <c r="K1565">
        <v>3</v>
      </c>
      <c r="L1565">
        <v>120</v>
      </c>
      <c r="M1565">
        <v>111.6</v>
      </c>
      <c r="N1565">
        <v>128.4</v>
      </c>
      <c r="V1565">
        <v>115</v>
      </c>
      <c r="W1565">
        <v>123</v>
      </c>
      <c r="X1565">
        <v>122</v>
      </c>
      <c r="Y1565">
        <v>118</v>
      </c>
      <c r="Z1565">
        <v>128</v>
      </c>
      <c r="AA1565">
        <v>105</v>
      </c>
      <c r="AB1565">
        <v>103</v>
      </c>
      <c r="AJ1565">
        <v>121.2</v>
      </c>
      <c r="AK1565">
        <v>90</v>
      </c>
      <c r="AL1565">
        <v>120</v>
      </c>
      <c r="AM1565">
        <v>104</v>
      </c>
      <c r="AN1565">
        <v>104</v>
      </c>
      <c r="AO1565">
        <v>6</v>
      </c>
      <c r="AP1565">
        <v>2</v>
      </c>
      <c r="AQ1565">
        <v>2</v>
      </c>
      <c r="AX1565">
        <v>10</v>
      </c>
      <c r="AY1565">
        <v>10</v>
      </c>
      <c r="AZ1565">
        <v>1.4999999999999999E-2</v>
      </c>
      <c r="BA1565">
        <v>1</v>
      </c>
      <c r="BC1565">
        <v>0.1</v>
      </c>
      <c r="BD1565">
        <v>0.1</v>
      </c>
      <c r="BE1565">
        <v>1.2</v>
      </c>
      <c r="BF1565">
        <v>1.2</v>
      </c>
      <c r="BG1565" t="s">
        <v>283</v>
      </c>
      <c r="BH1565" t="s">
        <v>283</v>
      </c>
      <c r="BK1565">
        <v>14</v>
      </c>
    </row>
    <row r="1566" spans="1:63" ht="18.75" hidden="1" x14ac:dyDescent="0.25">
      <c r="A1566">
        <v>2021</v>
      </c>
      <c r="B1566">
        <v>4</v>
      </c>
      <c r="C1566" s="289">
        <v>44292</v>
      </c>
      <c r="D1566">
        <v>395</v>
      </c>
      <c r="E1566">
        <v>608</v>
      </c>
      <c r="F1566">
        <v>7</v>
      </c>
      <c r="G1566" t="s">
        <v>284</v>
      </c>
      <c r="H1566" t="s">
        <v>285</v>
      </c>
      <c r="I1566" t="s">
        <v>144</v>
      </c>
      <c r="J1566">
        <v>3</v>
      </c>
      <c r="K1566">
        <v>3</v>
      </c>
      <c r="L1566">
        <v>110</v>
      </c>
      <c r="M1566">
        <v>102.3</v>
      </c>
      <c r="N1566">
        <v>117.7</v>
      </c>
      <c r="V1566">
        <v>98</v>
      </c>
      <c r="W1566">
        <v>115</v>
      </c>
      <c r="X1566">
        <v>110</v>
      </c>
      <c r="Y1566">
        <v>109</v>
      </c>
      <c r="Z1566">
        <v>113</v>
      </c>
      <c r="AA1566">
        <v>105</v>
      </c>
      <c r="AB1566">
        <v>103</v>
      </c>
      <c r="AJ1566">
        <v>109</v>
      </c>
      <c r="AK1566">
        <v>90</v>
      </c>
      <c r="AL1566">
        <v>120</v>
      </c>
      <c r="AM1566">
        <v>104</v>
      </c>
      <c r="AN1566">
        <v>104</v>
      </c>
      <c r="AO1566">
        <v>5</v>
      </c>
      <c r="AP1566">
        <v>3</v>
      </c>
      <c r="AQ1566">
        <v>3</v>
      </c>
      <c r="AX1566">
        <v>11</v>
      </c>
      <c r="AY1566">
        <v>11</v>
      </c>
      <c r="AZ1566">
        <v>1.4999999999999999E-2</v>
      </c>
      <c r="BA1566">
        <v>1</v>
      </c>
      <c r="BC1566">
        <v>0.1</v>
      </c>
      <c r="BD1566">
        <v>0.1</v>
      </c>
      <c r="BE1566">
        <v>1.2</v>
      </c>
      <c r="BF1566">
        <v>1.2</v>
      </c>
      <c r="BG1566" t="s">
        <v>283</v>
      </c>
      <c r="BH1566" t="s">
        <v>283</v>
      </c>
      <c r="BK1566">
        <v>14</v>
      </c>
    </row>
    <row r="1567" spans="1:63" ht="18.75" hidden="1" x14ac:dyDescent="0.25">
      <c r="A1567">
        <v>2021</v>
      </c>
      <c r="B1567">
        <v>4</v>
      </c>
      <c r="C1567" s="289">
        <v>44292</v>
      </c>
      <c r="D1567">
        <v>395</v>
      </c>
      <c r="E1567">
        <v>609</v>
      </c>
      <c r="F1567">
        <v>7</v>
      </c>
      <c r="G1567" t="s">
        <v>286</v>
      </c>
      <c r="H1567" t="s">
        <v>287</v>
      </c>
      <c r="I1567" t="s">
        <v>144</v>
      </c>
      <c r="J1567">
        <v>3</v>
      </c>
      <c r="K1567">
        <v>3</v>
      </c>
      <c r="L1567">
        <v>50</v>
      </c>
      <c r="M1567">
        <v>46.5</v>
      </c>
      <c r="N1567">
        <v>53.5</v>
      </c>
      <c r="V1567">
        <v>49</v>
      </c>
      <c r="W1567">
        <v>53</v>
      </c>
      <c r="X1567">
        <v>52</v>
      </c>
      <c r="Y1567">
        <v>53</v>
      </c>
      <c r="Z1567">
        <v>50</v>
      </c>
      <c r="AA1567">
        <v>105</v>
      </c>
      <c r="AB1567">
        <v>103</v>
      </c>
      <c r="AJ1567">
        <v>51.4</v>
      </c>
      <c r="AK1567">
        <v>90</v>
      </c>
      <c r="AL1567">
        <v>120</v>
      </c>
      <c r="AM1567">
        <v>104</v>
      </c>
      <c r="AN1567">
        <v>104</v>
      </c>
      <c r="AO1567">
        <v>2</v>
      </c>
      <c r="AP1567">
        <v>3</v>
      </c>
      <c r="AQ1567">
        <v>5</v>
      </c>
      <c r="AX1567">
        <v>10</v>
      </c>
      <c r="AY1567">
        <v>10</v>
      </c>
      <c r="AZ1567">
        <v>1.4999999999999999E-2</v>
      </c>
      <c r="BA1567">
        <v>1</v>
      </c>
      <c r="BC1567">
        <v>0.2</v>
      </c>
      <c r="BD1567">
        <v>0.2</v>
      </c>
      <c r="BE1567">
        <v>0.5</v>
      </c>
      <c r="BF1567">
        <v>0.5</v>
      </c>
      <c r="BG1567" t="s">
        <v>283</v>
      </c>
      <c r="BH1567" t="s">
        <v>283</v>
      </c>
      <c r="BK1567">
        <v>14</v>
      </c>
    </row>
    <row r="1568" spans="1:63" hidden="1" x14ac:dyDescent="0.25">
      <c r="A1568">
        <v>2021</v>
      </c>
      <c r="B1568">
        <v>4</v>
      </c>
      <c r="C1568" s="289">
        <v>44292</v>
      </c>
      <c r="D1568">
        <v>243</v>
      </c>
      <c r="E1568">
        <v>167</v>
      </c>
      <c r="F1568">
        <v>8</v>
      </c>
      <c r="G1568" t="s">
        <v>244</v>
      </c>
      <c r="H1568" t="s">
        <v>245</v>
      </c>
      <c r="I1568" t="s">
        <v>144</v>
      </c>
      <c r="J1568">
        <v>2</v>
      </c>
      <c r="K1568">
        <v>2</v>
      </c>
      <c r="L1568">
        <v>888</v>
      </c>
      <c r="M1568">
        <v>825.84</v>
      </c>
      <c r="N1568">
        <v>950.16</v>
      </c>
      <c r="AK1568">
        <v>55</v>
      </c>
      <c r="AL1568">
        <v>131</v>
      </c>
      <c r="AY1568">
        <v>8</v>
      </c>
      <c r="AZ1568">
        <v>1.4999999999999999E-2</v>
      </c>
      <c r="BD1568">
        <v>0</v>
      </c>
      <c r="BG1568" t="s">
        <v>145</v>
      </c>
      <c r="BH1568" t="s">
        <v>145</v>
      </c>
      <c r="BK1568">
        <v>14</v>
      </c>
    </row>
    <row r="1569" spans="1:63" ht="18.75" x14ac:dyDescent="0.25">
      <c r="A1569">
        <v>2021</v>
      </c>
      <c r="B1569">
        <v>4</v>
      </c>
      <c r="C1569" s="289">
        <v>44292</v>
      </c>
      <c r="D1569">
        <v>407</v>
      </c>
      <c r="E1569">
        <v>627</v>
      </c>
      <c r="F1569">
        <v>8</v>
      </c>
      <c r="G1569" t="s">
        <v>340</v>
      </c>
      <c r="H1569" t="s">
        <v>341</v>
      </c>
      <c r="I1569" t="s">
        <v>144</v>
      </c>
      <c r="J1569">
        <v>1</v>
      </c>
      <c r="K1569">
        <v>5</v>
      </c>
      <c r="L1569">
        <v>418.5</v>
      </c>
      <c r="M1569">
        <v>384.97815000000003</v>
      </c>
      <c r="N1569">
        <v>452.02184999999997</v>
      </c>
      <c r="O1569">
        <v>424</v>
      </c>
      <c r="P1569">
        <v>432</v>
      </c>
      <c r="Q1569">
        <v>408</v>
      </c>
      <c r="R1569">
        <v>412</v>
      </c>
      <c r="S1569">
        <v>422</v>
      </c>
      <c r="T1569">
        <v>145</v>
      </c>
      <c r="U1569">
        <v>144</v>
      </c>
      <c r="V1569">
        <v>343</v>
      </c>
      <c r="W1569">
        <v>438</v>
      </c>
      <c r="X1569">
        <v>439</v>
      </c>
      <c r="Y1569">
        <v>450</v>
      </c>
      <c r="Z1569">
        <v>451</v>
      </c>
      <c r="AA1569">
        <v>149</v>
      </c>
      <c r="AB1569">
        <v>149</v>
      </c>
      <c r="AJ1569">
        <v>421.9</v>
      </c>
      <c r="AK1569">
        <v>18</v>
      </c>
      <c r="AL1569">
        <v>200</v>
      </c>
      <c r="AM1569">
        <v>25</v>
      </c>
      <c r="AN1569">
        <v>147</v>
      </c>
      <c r="AO1569">
        <v>3</v>
      </c>
      <c r="AP1569">
        <v>1</v>
      </c>
      <c r="AQ1569">
        <v>3</v>
      </c>
      <c r="AX1569">
        <v>7</v>
      </c>
      <c r="AY1569">
        <v>457</v>
      </c>
      <c r="AZ1569">
        <v>1.4999999999999999E-2</v>
      </c>
      <c r="BA1569">
        <v>1.4999999999999999E-2</v>
      </c>
      <c r="BB1569">
        <v>1</v>
      </c>
      <c r="BC1569">
        <v>0</v>
      </c>
      <c r="BD1569">
        <v>1.1000000000000001</v>
      </c>
      <c r="BE1569">
        <v>3</v>
      </c>
      <c r="BF1569">
        <v>192.8</v>
      </c>
      <c r="BG1569" t="s">
        <v>148</v>
      </c>
      <c r="BH1569" t="s">
        <v>149</v>
      </c>
      <c r="BI1569" t="s">
        <v>342</v>
      </c>
      <c r="BK1569">
        <v>14</v>
      </c>
    </row>
    <row r="1570" spans="1:63" ht="18.75" x14ac:dyDescent="0.25">
      <c r="A1570">
        <v>2021</v>
      </c>
      <c r="B1570">
        <v>4</v>
      </c>
      <c r="C1570" s="289">
        <v>44292</v>
      </c>
      <c r="D1570">
        <v>407</v>
      </c>
      <c r="E1570">
        <v>628</v>
      </c>
      <c r="F1570">
        <v>8</v>
      </c>
      <c r="G1570" t="s">
        <v>343</v>
      </c>
      <c r="H1570" t="s">
        <v>344</v>
      </c>
      <c r="I1570" t="s">
        <v>144</v>
      </c>
      <c r="J1570">
        <v>1</v>
      </c>
      <c r="K1570">
        <v>5</v>
      </c>
      <c r="L1570">
        <v>330</v>
      </c>
      <c r="M1570">
        <v>303.99599999999998</v>
      </c>
      <c r="N1570">
        <v>356.00400000000002</v>
      </c>
      <c r="O1570">
        <v>306</v>
      </c>
      <c r="P1570">
        <v>310</v>
      </c>
      <c r="Q1570">
        <v>300</v>
      </c>
      <c r="R1570">
        <v>318</v>
      </c>
      <c r="S1570">
        <v>321</v>
      </c>
      <c r="T1570">
        <v>145</v>
      </c>
      <c r="U1570">
        <v>144</v>
      </c>
      <c r="V1570">
        <v>304</v>
      </c>
      <c r="W1570">
        <v>310</v>
      </c>
      <c r="X1570">
        <v>305</v>
      </c>
      <c r="Y1570">
        <v>335</v>
      </c>
      <c r="Z1570">
        <v>330</v>
      </c>
      <c r="AA1570">
        <v>149</v>
      </c>
      <c r="AB1570">
        <v>149</v>
      </c>
      <c r="AJ1570">
        <v>313.89999999999998</v>
      </c>
      <c r="AK1570">
        <v>18</v>
      </c>
      <c r="AL1570">
        <v>200</v>
      </c>
      <c r="AM1570">
        <v>25</v>
      </c>
      <c r="AN1570">
        <v>147</v>
      </c>
      <c r="AO1570">
        <v>6</v>
      </c>
      <c r="AP1570">
        <v>2</v>
      </c>
      <c r="AQ1570">
        <v>2</v>
      </c>
      <c r="AX1570">
        <v>10</v>
      </c>
      <c r="AY1570">
        <v>460</v>
      </c>
      <c r="AZ1570">
        <v>1.4999999999999999E-2</v>
      </c>
      <c r="BA1570">
        <v>2.1999999999999999E-2</v>
      </c>
      <c r="BC1570">
        <v>0</v>
      </c>
      <c r="BD1570">
        <v>1.4</v>
      </c>
      <c r="BE1570">
        <v>3.1</v>
      </c>
      <c r="BF1570">
        <v>144.4</v>
      </c>
      <c r="BG1570" t="s">
        <v>148</v>
      </c>
      <c r="BH1570" t="s">
        <v>149</v>
      </c>
      <c r="BI1570" t="s">
        <v>217</v>
      </c>
      <c r="BK1570">
        <v>14</v>
      </c>
    </row>
    <row r="1571" spans="1:63" ht="18.75" x14ac:dyDescent="0.25">
      <c r="A1571">
        <v>2021</v>
      </c>
      <c r="B1571">
        <v>4</v>
      </c>
      <c r="C1571" s="289">
        <v>44292</v>
      </c>
      <c r="D1571">
        <v>407</v>
      </c>
      <c r="E1571">
        <v>629</v>
      </c>
      <c r="F1571">
        <v>8</v>
      </c>
      <c r="G1571" t="s">
        <v>345</v>
      </c>
      <c r="H1571" t="s">
        <v>346</v>
      </c>
      <c r="I1571" t="s">
        <v>144</v>
      </c>
      <c r="J1571">
        <v>1</v>
      </c>
      <c r="K1571">
        <v>5</v>
      </c>
      <c r="L1571">
        <v>221</v>
      </c>
      <c r="M1571">
        <v>203.983</v>
      </c>
      <c r="N1571">
        <v>238.017</v>
      </c>
      <c r="O1571">
        <v>226</v>
      </c>
      <c r="P1571">
        <v>230</v>
      </c>
      <c r="Q1571">
        <v>211</v>
      </c>
      <c r="R1571">
        <v>202</v>
      </c>
      <c r="S1571">
        <v>215</v>
      </c>
      <c r="T1571">
        <v>145</v>
      </c>
      <c r="U1571">
        <v>144</v>
      </c>
      <c r="V1571">
        <v>217</v>
      </c>
      <c r="W1571">
        <v>219</v>
      </c>
      <c r="X1571">
        <v>228</v>
      </c>
      <c r="Y1571">
        <v>233</v>
      </c>
      <c r="Z1571">
        <v>228</v>
      </c>
      <c r="AA1571">
        <v>149</v>
      </c>
      <c r="AB1571">
        <v>149</v>
      </c>
      <c r="AJ1571">
        <v>220.9</v>
      </c>
      <c r="AK1571">
        <v>18</v>
      </c>
      <c r="AL1571">
        <v>200</v>
      </c>
      <c r="AM1571">
        <v>25</v>
      </c>
      <c r="AN1571">
        <v>147</v>
      </c>
      <c r="AO1571">
        <v>4</v>
      </c>
      <c r="AP1571">
        <v>1</v>
      </c>
      <c r="AQ1571">
        <v>3</v>
      </c>
      <c r="AX1571">
        <v>8</v>
      </c>
      <c r="AY1571">
        <v>458</v>
      </c>
      <c r="AZ1571">
        <v>1.4999999999999999E-2</v>
      </c>
      <c r="BA1571">
        <v>1.7000000000000001E-2</v>
      </c>
      <c r="BC1571">
        <v>0</v>
      </c>
      <c r="BD1571">
        <v>2.1</v>
      </c>
      <c r="BE1571">
        <v>1.8</v>
      </c>
      <c r="BF1571">
        <v>101.2</v>
      </c>
      <c r="BG1571" t="s">
        <v>148</v>
      </c>
      <c r="BH1571" t="s">
        <v>149</v>
      </c>
      <c r="BI1571" t="s">
        <v>217</v>
      </c>
      <c r="BK1571">
        <v>14</v>
      </c>
    </row>
    <row r="1572" spans="1:63" ht="18.75" x14ac:dyDescent="0.25">
      <c r="A1572">
        <v>2021</v>
      </c>
      <c r="B1572">
        <v>4</v>
      </c>
      <c r="C1572" s="289">
        <v>44292</v>
      </c>
      <c r="D1572">
        <v>407</v>
      </c>
      <c r="E1572">
        <v>630</v>
      </c>
      <c r="F1572">
        <v>8</v>
      </c>
      <c r="G1572" t="s">
        <v>347</v>
      </c>
      <c r="H1572" t="s">
        <v>348</v>
      </c>
      <c r="I1572" t="s">
        <v>144</v>
      </c>
      <c r="J1572">
        <v>1</v>
      </c>
      <c r="K1572">
        <v>5</v>
      </c>
      <c r="L1572">
        <v>214</v>
      </c>
      <c r="M1572">
        <v>197.84299999999999</v>
      </c>
      <c r="N1572">
        <v>230.15700000000001</v>
      </c>
      <c r="O1572">
        <v>210</v>
      </c>
      <c r="P1572">
        <v>215</v>
      </c>
      <c r="Q1572">
        <v>210</v>
      </c>
      <c r="R1572">
        <v>213</v>
      </c>
      <c r="S1572">
        <v>213</v>
      </c>
      <c r="T1572">
        <v>145</v>
      </c>
      <c r="U1572">
        <v>144</v>
      </c>
      <c r="V1572">
        <v>231</v>
      </c>
      <c r="W1572">
        <v>228</v>
      </c>
      <c r="X1572">
        <v>228</v>
      </c>
      <c r="Y1572">
        <v>224</v>
      </c>
      <c r="Z1572">
        <v>220</v>
      </c>
      <c r="AA1572">
        <v>149</v>
      </c>
      <c r="AB1572">
        <v>149</v>
      </c>
      <c r="AJ1572">
        <v>219.2</v>
      </c>
      <c r="AK1572">
        <v>18</v>
      </c>
      <c r="AL1572">
        <v>200</v>
      </c>
      <c r="AM1572">
        <v>25</v>
      </c>
      <c r="AN1572">
        <v>147</v>
      </c>
      <c r="AO1572">
        <v>6</v>
      </c>
      <c r="AP1572">
        <v>4</v>
      </c>
      <c r="AQ1572">
        <v>6</v>
      </c>
      <c r="AX1572">
        <v>16</v>
      </c>
      <c r="AY1572">
        <v>466</v>
      </c>
      <c r="AZ1572">
        <v>1.4999999999999999E-2</v>
      </c>
      <c r="BA1572">
        <v>3.4000000000000002E-2</v>
      </c>
      <c r="BC1572">
        <v>0.1</v>
      </c>
      <c r="BD1572">
        <v>2.2000000000000002</v>
      </c>
      <c r="BE1572">
        <v>3.5</v>
      </c>
      <c r="BF1572">
        <v>102.1</v>
      </c>
      <c r="BG1572" t="s">
        <v>148</v>
      </c>
      <c r="BH1572" t="s">
        <v>149</v>
      </c>
      <c r="BI1572" t="s">
        <v>217</v>
      </c>
      <c r="BK1572">
        <v>14</v>
      </c>
    </row>
    <row r="1573" spans="1:63" ht="18.75" hidden="1" x14ac:dyDescent="0.25">
      <c r="A1573">
        <v>2021</v>
      </c>
      <c r="B1573">
        <v>4</v>
      </c>
      <c r="C1573" s="289">
        <v>44292</v>
      </c>
      <c r="D1573">
        <v>337</v>
      </c>
      <c r="E1573">
        <v>257</v>
      </c>
      <c r="F1573">
        <v>25</v>
      </c>
      <c r="G1573" t="s">
        <v>450</v>
      </c>
      <c r="H1573" t="s">
        <v>451</v>
      </c>
      <c r="I1573" t="s">
        <v>360</v>
      </c>
      <c r="J1573">
        <v>2</v>
      </c>
      <c r="K1573">
        <v>2</v>
      </c>
      <c r="L1573">
        <v>69</v>
      </c>
      <c r="M1573">
        <v>64.17</v>
      </c>
      <c r="N1573">
        <v>73.83</v>
      </c>
      <c r="O1573">
        <v>74</v>
      </c>
      <c r="P1573">
        <v>71</v>
      </c>
      <c r="Q1573">
        <v>71</v>
      </c>
      <c r="R1573">
        <v>69</v>
      </c>
      <c r="S1573">
        <v>71</v>
      </c>
      <c r="T1573">
        <v>150</v>
      </c>
      <c r="U1573">
        <v>150</v>
      </c>
      <c r="V1573">
        <v>71</v>
      </c>
      <c r="W1573">
        <v>69</v>
      </c>
      <c r="X1573">
        <v>73</v>
      </c>
      <c r="Y1573">
        <v>72</v>
      </c>
      <c r="Z1573">
        <v>69</v>
      </c>
      <c r="AA1573">
        <v>146</v>
      </c>
      <c r="AB1573">
        <v>138</v>
      </c>
      <c r="AJ1573">
        <v>71</v>
      </c>
      <c r="AK1573">
        <v>30</v>
      </c>
      <c r="AL1573">
        <v>240</v>
      </c>
      <c r="AM1573">
        <v>49</v>
      </c>
      <c r="AN1573">
        <v>146</v>
      </c>
      <c r="AO1573">
        <v>7</v>
      </c>
      <c r="AP1573">
        <v>3</v>
      </c>
      <c r="AQ1573">
        <v>6</v>
      </c>
      <c r="AX1573">
        <v>16</v>
      </c>
      <c r="AY1573">
        <v>1200</v>
      </c>
      <c r="AZ1573">
        <v>0.02</v>
      </c>
      <c r="BA1573">
        <v>1.2999999999999999E-2</v>
      </c>
      <c r="BB1573">
        <v>1</v>
      </c>
      <c r="BC1573">
        <v>0.2</v>
      </c>
      <c r="BD1573">
        <v>17.399999999999999</v>
      </c>
      <c r="BE1573">
        <v>1.1000000000000001</v>
      </c>
      <c r="BF1573">
        <v>85.2</v>
      </c>
      <c r="BG1573" t="s">
        <v>452</v>
      </c>
      <c r="BH1573" t="s">
        <v>452</v>
      </c>
      <c r="BK1573">
        <v>14</v>
      </c>
    </row>
    <row r="1574" spans="1:63" ht="18.75" x14ac:dyDescent="0.25">
      <c r="A1574">
        <v>2021</v>
      </c>
      <c r="B1574">
        <v>4</v>
      </c>
      <c r="C1574" s="289">
        <v>44292</v>
      </c>
      <c r="D1574">
        <v>159</v>
      </c>
      <c r="E1574">
        <v>299</v>
      </c>
      <c r="F1574">
        <v>28</v>
      </c>
      <c r="G1574" t="s">
        <v>181</v>
      </c>
      <c r="H1574" t="s">
        <v>182</v>
      </c>
      <c r="I1574" t="s">
        <v>183</v>
      </c>
      <c r="J1574">
        <v>3</v>
      </c>
      <c r="K1574">
        <v>2</v>
      </c>
      <c r="L1574">
        <v>115</v>
      </c>
      <c r="M1574">
        <v>106.95</v>
      </c>
      <c r="N1574">
        <v>123.05</v>
      </c>
      <c r="O1574">
        <v>101</v>
      </c>
      <c r="Q1574">
        <v>112</v>
      </c>
      <c r="R1574">
        <v>121</v>
      </c>
      <c r="V1574">
        <v>107</v>
      </c>
      <c r="W1574">
        <v>101</v>
      </c>
      <c r="X1574">
        <v>108</v>
      </c>
      <c r="Y1574">
        <v>109</v>
      </c>
      <c r="Z1574">
        <v>111</v>
      </c>
      <c r="AA1574">
        <v>100</v>
      </c>
      <c r="AB1574">
        <v>103</v>
      </c>
      <c r="AJ1574">
        <v>108.8</v>
      </c>
      <c r="AK1574">
        <v>70</v>
      </c>
      <c r="AL1574">
        <v>154</v>
      </c>
      <c r="AM1574">
        <v>106</v>
      </c>
      <c r="AN1574">
        <v>102</v>
      </c>
      <c r="AO1574">
        <v>5</v>
      </c>
      <c r="AP1574">
        <v>6</v>
      </c>
      <c r="AQ1574">
        <v>5</v>
      </c>
      <c r="AX1574">
        <v>15</v>
      </c>
      <c r="AY1574">
        <v>2007</v>
      </c>
      <c r="AZ1574">
        <v>0.02</v>
      </c>
      <c r="BA1574">
        <v>7.0000000000000001E-3</v>
      </c>
      <c r="BB1574">
        <v>1</v>
      </c>
      <c r="BC1574">
        <v>0.1</v>
      </c>
      <c r="BD1574">
        <v>17.5</v>
      </c>
      <c r="BE1574">
        <v>1.6</v>
      </c>
      <c r="BF1574">
        <v>218.4</v>
      </c>
      <c r="BG1574" t="s">
        <v>148</v>
      </c>
      <c r="BH1574" t="s">
        <v>184</v>
      </c>
      <c r="BK1574">
        <v>14</v>
      </c>
    </row>
    <row r="1575" spans="1:63" ht="18.75" x14ac:dyDescent="0.25">
      <c r="A1575">
        <v>2021</v>
      </c>
      <c r="B1575">
        <v>4</v>
      </c>
      <c r="C1575" s="289">
        <v>44292</v>
      </c>
      <c r="D1575">
        <v>227</v>
      </c>
      <c r="E1575">
        <v>155</v>
      </c>
      <c r="F1575">
        <v>30</v>
      </c>
      <c r="G1575" t="s">
        <v>324</v>
      </c>
      <c r="H1575" t="s">
        <v>325</v>
      </c>
      <c r="I1575" t="s">
        <v>326</v>
      </c>
      <c r="J1575">
        <v>3</v>
      </c>
      <c r="K1575">
        <v>2</v>
      </c>
      <c r="L1575">
        <v>122</v>
      </c>
      <c r="M1575">
        <v>113.46</v>
      </c>
      <c r="N1575">
        <v>130.54</v>
      </c>
      <c r="O1575">
        <v>130</v>
      </c>
      <c r="P1575">
        <v>128</v>
      </c>
      <c r="R1575">
        <v>130</v>
      </c>
      <c r="S1575">
        <v>128</v>
      </c>
      <c r="T1575">
        <v>125</v>
      </c>
      <c r="U1575">
        <v>123</v>
      </c>
      <c r="AJ1575">
        <v>129</v>
      </c>
      <c r="AK1575">
        <v>61</v>
      </c>
      <c r="AL1575">
        <v>177</v>
      </c>
      <c r="AM1575">
        <v>87</v>
      </c>
      <c r="AN1575">
        <v>124</v>
      </c>
      <c r="AO1575">
        <v>4</v>
      </c>
      <c r="AP1575">
        <v>4</v>
      </c>
      <c r="AQ1575">
        <v>2</v>
      </c>
      <c r="AX1575">
        <v>10</v>
      </c>
      <c r="AY1575">
        <v>1090</v>
      </c>
      <c r="AZ1575">
        <v>0.02</v>
      </c>
      <c r="BA1575">
        <v>8.9999999999999993E-3</v>
      </c>
      <c r="BB1575">
        <v>1</v>
      </c>
      <c r="BC1575">
        <v>0.1</v>
      </c>
      <c r="BD1575">
        <v>8.9</v>
      </c>
      <c r="BE1575">
        <v>1.3</v>
      </c>
      <c r="BF1575">
        <v>140.6</v>
      </c>
      <c r="BG1575" t="s">
        <v>148</v>
      </c>
      <c r="BH1575" t="s">
        <v>184</v>
      </c>
      <c r="BI1575" t="s">
        <v>327</v>
      </c>
      <c r="BK1575">
        <v>14</v>
      </c>
    </row>
    <row r="1576" spans="1:63" ht="18.75" hidden="1" x14ac:dyDescent="0.25">
      <c r="A1576">
        <v>2021</v>
      </c>
      <c r="B1576">
        <v>4</v>
      </c>
      <c r="C1576" s="289">
        <v>44292</v>
      </c>
      <c r="D1576">
        <v>245</v>
      </c>
      <c r="E1576">
        <v>169</v>
      </c>
      <c r="F1576">
        <v>34</v>
      </c>
      <c r="G1576" t="s">
        <v>445</v>
      </c>
      <c r="H1576" t="s">
        <v>446</v>
      </c>
      <c r="I1576" t="s">
        <v>444</v>
      </c>
      <c r="J1576">
        <v>2</v>
      </c>
      <c r="K1576">
        <v>2</v>
      </c>
      <c r="L1576">
        <v>385.37037040000001</v>
      </c>
      <c r="M1576">
        <v>358.3944444</v>
      </c>
      <c r="N1576">
        <v>412.34629630000001</v>
      </c>
      <c r="V1576">
        <v>384</v>
      </c>
      <c r="W1576">
        <v>390</v>
      </c>
      <c r="X1576">
        <v>400</v>
      </c>
      <c r="Y1576">
        <v>395</v>
      </c>
      <c r="Z1576">
        <v>398</v>
      </c>
      <c r="AA1576">
        <v>190</v>
      </c>
      <c r="AB1576">
        <v>185</v>
      </c>
      <c r="AJ1576">
        <v>393.4</v>
      </c>
      <c r="AK1576">
        <v>36</v>
      </c>
      <c r="AL1576">
        <v>200</v>
      </c>
      <c r="AM1576">
        <v>38</v>
      </c>
      <c r="AN1576">
        <v>188</v>
      </c>
      <c r="AO1576">
        <v>6</v>
      </c>
      <c r="AP1576">
        <v>3</v>
      </c>
      <c r="AQ1576">
        <v>7</v>
      </c>
      <c r="AX1576">
        <v>16</v>
      </c>
      <c r="AY1576">
        <v>711</v>
      </c>
      <c r="AZ1576">
        <v>0.02</v>
      </c>
      <c r="BA1576">
        <v>2.3E-2</v>
      </c>
      <c r="BC1576">
        <v>0</v>
      </c>
      <c r="BD1576">
        <v>1.8</v>
      </c>
      <c r="BE1576">
        <v>6.3</v>
      </c>
      <c r="BF1576">
        <v>279.7</v>
      </c>
      <c r="BG1576" t="s">
        <v>145</v>
      </c>
      <c r="BH1576" t="s">
        <v>145</v>
      </c>
      <c r="BK1576">
        <v>14</v>
      </c>
    </row>
    <row r="1577" spans="1:63" ht="18.75" x14ac:dyDescent="0.25">
      <c r="A1577">
        <v>2021</v>
      </c>
      <c r="B1577">
        <v>4</v>
      </c>
      <c r="C1577" s="289">
        <v>44292</v>
      </c>
      <c r="D1577">
        <v>4</v>
      </c>
      <c r="E1577">
        <v>11</v>
      </c>
      <c r="F1577">
        <v>48</v>
      </c>
      <c r="G1577" t="s">
        <v>193</v>
      </c>
      <c r="H1577" t="s">
        <v>194</v>
      </c>
      <c r="I1577" t="s">
        <v>191</v>
      </c>
      <c r="J1577">
        <v>2</v>
      </c>
      <c r="K1577">
        <v>2</v>
      </c>
      <c r="L1577">
        <v>212</v>
      </c>
      <c r="M1577">
        <v>197.16</v>
      </c>
      <c r="N1577">
        <v>226.84</v>
      </c>
      <c r="O1577">
        <v>207</v>
      </c>
      <c r="T1577">
        <v>126</v>
      </c>
      <c r="AJ1577">
        <v>207</v>
      </c>
      <c r="AK1577">
        <v>37</v>
      </c>
      <c r="AL1577">
        <v>195</v>
      </c>
      <c r="AM1577">
        <v>57</v>
      </c>
      <c r="AN1577">
        <v>126</v>
      </c>
      <c r="AO1577">
        <v>2</v>
      </c>
      <c r="AP1577">
        <v>1</v>
      </c>
      <c r="AQ1577">
        <v>1</v>
      </c>
      <c r="AX1577">
        <v>4</v>
      </c>
      <c r="AY1577">
        <v>116</v>
      </c>
      <c r="AZ1577">
        <v>0.02</v>
      </c>
      <c r="BA1577">
        <v>3.4000000000000002E-2</v>
      </c>
      <c r="BC1577">
        <v>0</v>
      </c>
      <c r="BD1577">
        <v>0.5</v>
      </c>
      <c r="BE1577">
        <v>0.8</v>
      </c>
      <c r="BF1577">
        <v>24</v>
      </c>
      <c r="BG1577" t="s">
        <v>148</v>
      </c>
      <c r="BH1577" t="s">
        <v>187</v>
      </c>
      <c r="BI1577" t="s">
        <v>195</v>
      </c>
      <c r="BK1577">
        <v>14</v>
      </c>
    </row>
    <row r="1578" spans="1:63" ht="18.75" x14ac:dyDescent="0.25">
      <c r="A1578">
        <v>2021</v>
      </c>
      <c r="B1578">
        <v>4</v>
      </c>
      <c r="C1578" s="289">
        <v>44292</v>
      </c>
      <c r="D1578">
        <v>4</v>
      </c>
      <c r="E1578">
        <v>12</v>
      </c>
      <c r="F1578">
        <v>48</v>
      </c>
      <c r="G1578" t="s">
        <v>196</v>
      </c>
      <c r="H1578" t="s">
        <v>197</v>
      </c>
      <c r="I1578" t="s">
        <v>191</v>
      </c>
      <c r="J1578">
        <v>2</v>
      </c>
      <c r="K1578">
        <v>2</v>
      </c>
      <c r="L1578">
        <v>212</v>
      </c>
      <c r="M1578">
        <v>197.16</v>
      </c>
      <c r="N1578">
        <v>226.84</v>
      </c>
      <c r="O1578">
        <v>223</v>
      </c>
      <c r="T1578">
        <v>126</v>
      </c>
      <c r="AJ1578">
        <v>223</v>
      </c>
      <c r="AK1578">
        <v>37</v>
      </c>
      <c r="AL1578">
        <v>195</v>
      </c>
      <c r="AM1578">
        <v>57</v>
      </c>
      <c r="AN1578">
        <v>126</v>
      </c>
      <c r="AO1578">
        <v>4</v>
      </c>
      <c r="AP1578">
        <v>2</v>
      </c>
      <c r="AQ1578">
        <v>1</v>
      </c>
      <c r="AX1578">
        <v>7</v>
      </c>
      <c r="AY1578">
        <v>119</v>
      </c>
      <c r="AZ1578">
        <v>0.02</v>
      </c>
      <c r="BA1578">
        <v>5.8999999999999997E-2</v>
      </c>
      <c r="BC1578">
        <v>0</v>
      </c>
      <c r="BD1578">
        <v>0.6</v>
      </c>
      <c r="BE1578">
        <v>1.6</v>
      </c>
      <c r="BF1578">
        <v>26.5</v>
      </c>
      <c r="BG1578" t="s">
        <v>148</v>
      </c>
      <c r="BH1578" t="s">
        <v>187</v>
      </c>
      <c r="BI1578" t="s">
        <v>198</v>
      </c>
      <c r="BK1578">
        <v>14</v>
      </c>
    </row>
    <row r="1579" spans="1:63" ht="18.75" x14ac:dyDescent="0.25">
      <c r="A1579">
        <v>2021</v>
      </c>
      <c r="B1579">
        <v>4</v>
      </c>
      <c r="C1579" s="289">
        <v>44293</v>
      </c>
      <c r="D1579">
        <v>212</v>
      </c>
      <c r="E1579">
        <v>140</v>
      </c>
      <c r="F1579">
        <v>2</v>
      </c>
      <c r="G1579" t="s">
        <v>199</v>
      </c>
      <c r="H1579" t="s">
        <v>200</v>
      </c>
      <c r="I1579" t="s">
        <v>144</v>
      </c>
      <c r="J1579">
        <v>2</v>
      </c>
      <c r="K1579">
        <v>2</v>
      </c>
      <c r="L1579">
        <v>485</v>
      </c>
      <c r="M1579">
        <v>451.05</v>
      </c>
      <c r="N1579">
        <v>518.95000000000005</v>
      </c>
      <c r="O1579">
        <v>600</v>
      </c>
      <c r="P1579">
        <v>515</v>
      </c>
      <c r="Q1579">
        <v>508</v>
      </c>
      <c r="S1579">
        <v>502</v>
      </c>
      <c r="T1579">
        <v>123</v>
      </c>
      <c r="U1579">
        <v>121</v>
      </c>
      <c r="V1579">
        <v>446</v>
      </c>
      <c r="W1579">
        <v>468</v>
      </c>
      <c r="X1579">
        <v>473</v>
      </c>
      <c r="Y1579">
        <v>475</v>
      </c>
      <c r="Z1579">
        <v>460</v>
      </c>
      <c r="AA1579">
        <v>123</v>
      </c>
      <c r="AB1579">
        <v>123</v>
      </c>
      <c r="AJ1579">
        <v>494.1</v>
      </c>
      <c r="AK1579">
        <v>60</v>
      </c>
      <c r="AL1579">
        <v>120</v>
      </c>
      <c r="AM1579">
        <v>59</v>
      </c>
      <c r="AN1579">
        <v>123</v>
      </c>
      <c r="AO1579">
        <v>5</v>
      </c>
      <c r="AP1579">
        <v>2</v>
      </c>
      <c r="AQ1579">
        <v>5</v>
      </c>
      <c r="AX1579">
        <v>12</v>
      </c>
      <c r="AY1579">
        <v>1496</v>
      </c>
      <c r="AZ1579">
        <v>1.4999999999999999E-2</v>
      </c>
      <c r="BA1579">
        <v>8.0000000000000002E-3</v>
      </c>
      <c r="BB1579">
        <v>1</v>
      </c>
      <c r="BC1579">
        <v>0</v>
      </c>
      <c r="BD1579">
        <v>3.1</v>
      </c>
      <c r="BE1579">
        <v>5.9</v>
      </c>
      <c r="BF1579">
        <v>739.2</v>
      </c>
      <c r="BG1579" t="s">
        <v>148</v>
      </c>
      <c r="BH1579" t="s">
        <v>187</v>
      </c>
      <c r="BI1579" t="s">
        <v>201</v>
      </c>
      <c r="BK1579">
        <v>14</v>
      </c>
    </row>
    <row r="1580" spans="1:63" ht="18.75" x14ac:dyDescent="0.25">
      <c r="A1580">
        <v>2021</v>
      </c>
      <c r="B1580">
        <v>4</v>
      </c>
      <c r="C1580" s="289">
        <v>44293</v>
      </c>
      <c r="D1580">
        <v>212</v>
      </c>
      <c r="E1580">
        <v>178</v>
      </c>
      <c r="F1580">
        <v>2</v>
      </c>
      <c r="G1580" t="s">
        <v>202</v>
      </c>
      <c r="H1580" t="s">
        <v>203</v>
      </c>
      <c r="I1580" t="s">
        <v>144</v>
      </c>
      <c r="J1580">
        <v>2</v>
      </c>
      <c r="K1580">
        <v>2</v>
      </c>
      <c r="L1580">
        <v>50</v>
      </c>
      <c r="M1580">
        <v>46.5</v>
      </c>
      <c r="N1580">
        <v>53.5</v>
      </c>
      <c r="O1580">
        <v>59</v>
      </c>
      <c r="P1580">
        <v>54</v>
      </c>
      <c r="Q1580">
        <v>52</v>
      </c>
      <c r="S1580">
        <v>51</v>
      </c>
      <c r="T1580">
        <v>123</v>
      </c>
      <c r="U1580">
        <v>121</v>
      </c>
      <c r="V1580">
        <v>59</v>
      </c>
      <c r="W1580">
        <v>53</v>
      </c>
      <c r="X1580">
        <v>58</v>
      </c>
      <c r="Y1580">
        <v>53</v>
      </c>
      <c r="Z1580">
        <v>52</v>
      </c>
      <c r="AA1580">
        <v>123</v>
      </c>
      <c r="AB1580">
        <v>123</v>
      </c>
      <c r="AJ1580">
        <v>54.6</v>
      </c>
      <c r="AK1580">
        <v>60</v>
      </c>
      <c r="AL1580">
        <v>120</v>
      </c>
      <c r="AM1580">
        <v>59</v>
      </c>
      <c r="AN1580">
        <v>123</v>
      </c>
      <c r="AO1580">
        <v>7</v>
      </c>
      <c r="AP1580">
        <v>2</v>
      </c>
      <c r="AQ1580">
        <v>9</v>
      </c>
      <c r="AX1580">
        <v>18</v>
      </c>
      <c r="AY1580">
        <v>1488</v>
      </c>
      <c r="AZ1580">
        <v>1.4999999999999999E-2</v>
      </c>
      <c r="BA1580">
        <v>1.2E-2</v>
      </c>
      <c r="BB1580">
        <v>1</v>
      </c>
      <c r="BC1580">
        <v>0.4</v>
      </c>
      <c r="BD1580">
        <v>29.8</v>
      </c>
      <c r="BE1580">
        <v>1</v>
      </c>
      <c r="BF1580">
        <v>81.2</v>
      </c>
      <c r="BG1580" t="s">
        <v>148</v>
      </c>
      <c r="BH1580" t="s">
        <v>187</v>
      </c>
      <c r="BI1580" t="s">
        <v>204</v>
      </c>
      <c r="BK1580">
        <v>14</v>
      </c>
    </row>
    <row r="1581" spans="1:63" ht="18.75" hidden="1" x14ac:dyDescent="0.25">
      <c r="A1581">
        <v>2021</v>
      </c>
      <c r="B1581">
        <v>4</v>
      </c>
      <c r="C1581" s="289">
        <v>44293</v>
      </c>
      <c r="D1581">
        <v>421</v>
      </c>
      <c r="E1581">
        <v>667</v>
      </c>
      <c r="F1581">
        <v>3</v>
      </c>
      <c r="G1581" t="s">
        <v>404</v>
      </c>
      <c r="H1581" t="s">
        <v>405</v>
      </c>
      <c r="L1581">
        <v>1630.2</v>
      </c>
      <c r="M1581">
        <v>1534.0182</v>
      </c>
      <c r="N1581">
        <v>1745.9441999999999</v>
      </c>
      <c r="O1581">
        <v>1878</v>
      </c>
      <c r="P1581">
        <v>1575</v>
      </c>
      <c r="Q1581">
        <v>1574</v>
      </c>
      <c r="S1581">
        <v>1595</v>
      </c>
      <c r="T1581">
        <v>149</v>
      </c>
      <c r="U1581">
        <v>145</v>
      </c>
      <c r="V1581">
        <v>1836</v>
      </c>
      <c r="W1581">
        <v>1663</v>
      </c>
      <c r="X1581">
        <v>1793</v>
      </c>
      <c r="Y1581">
        <v>1720</v>
      </c>
      <c r="Z1581">
        <v>1520</v>
      </c>
      <c r="AA1581">
        <v>153</v>
      </c>
      <c r="AB1581">
        <v>148</v>
      </c>
      <c r="AJ1581">
        <v>1683.8</v>
      </c>
      <c r="AK1581">
        <v>20</v>
      </c>
      <c r="AM1581">
        <v>24</v>
      </c>
      <c r="AN1581">
        <v>149</v>
      </c>
      <c r="AO1581">
        <v>6</v>
      </c>
      <c r="AP1581">
        <v>5</v>
      </c>
      <c r="AQ1581">
        <v>8</v>
      </c>
      <c r="AX1581">
        <v>19</v>
      </c>
      <c r="AY1581">
        <v>659</v>
      </c>
      <c r="AZ1581">
        <v>1.4999999999999999E-2</v>
      </c>
      <c r="BA1581">
        <v>2.9000000000000001E-2</v>
      </c>
      <c r="BC1581">
        <v>0</v>
      </c>
      <c r="BD1581">
        <v>0.4</v>
      </c>
      <c r="BE1581">
        <v>32</v>
      </c>
      <c r="BF1581">
        <v>1109.5999999999999</v>
      </c>
      <c r="BJ1581" t="s">
        <v>156</v>
      </c>
      <c r="BK1581">
        <v>14</v>
      </c>
    </row>
    <row r="1582" spans="1:63" ht="18.75" hidden="1" x14ac:dyDescent="0.25">
      <c r="A1582">
        <v>2021</v>
      </c>
      <c r="B1582">
        <v>4</v>
      </c>
      <c r="C1582" s="289">
        <v>44293</v>
      </c>
      <c r="D1582">
        <v>421</v>
      </c>
      <c r="E1582">
        <v>673</v>
      </c>
      <c r="F1582">
        <v>3</v>
      </c>
      <c r="G1582" t="s">
        <v>437</v>
      </c>
      <c r="H1582" t="s">
        <v>438</v>
      </c>
      <c r="L1582">
        <v>123.2</v>
      </c>
      <c r="M1582">
        <v>115.9312</v>
      </c>
      <c r="N1582">
        <v>131.94720000000001</v>
      </c>
      <c r="O1582">
        <v>124</v>
      </c>
      <c r="P1582">
        <v>136</v>
      </c>
      <c r="Q1582">
        <v>122</v>
      </c>
      <c r="S1582">
        <v>124</v>
      </c>
      <c r="T1582">
        <v>149</v>
      </c>
      <c r="U1582">
        <v>145</v>
      </c>
      <c r="V1582">
        <v>136</v>
      </c>
      <c r="W1582">
        <v>130</v>
      </c>
      <c r="X1582">
        <v>138</v>
      </c>
      <c r="Y1582">
        <v>130</v>
      </c>
      <c r="Z1582">
        <v>126</v>
      </c>
      <c r="AA1582">
        <v>153</v>
      </c>
      <c r="AB1582">
        <v>148</v>
      </c>
      <c r="AJ1582">
        <v>129.6</v>
      </c>
      <c r="AK1582">
        <v>20</v>
      </c>
      <c r="AM1582">
        <v>24</v>
      </c>
      <c r="AN1582">
        <v>149</v>
      </c>
      <c r="AO1582">
        <v>8</v>
      </c>
      <c r="AP1582">
        <v>7</v>
      </c>
      <c r="AQ1582">
        <v>11</v>
      </c>
      <c r="AX1582">
        <v>25</v>
      </c>
      <c r="AY1582">
        <v>625</v>
      </c>
      <c r="AZ1582">
        <v>1.4999999999999999E-2</v>
      </c>
      <c r="BA1582">
        <v>0.04</v>
      </c>
      <c r="BC1582">
        <v>0.2</v>
      </c>
      <c r="BD1582">
        <v>5.0999999999999996</v>
      </c>
      <c r="BE1582">
        <v>3.2</v>
      </c>
      <c r="BF1582">
        <v>81</v>
      </c>
      <c r="BI1582" t="s">
        <v>439</v>
      </c>
      <c r="BJ1582" t="s">
        <v>156</v>
      </c>
      <c r="BK1582">
        <v>14</v>
      </c>
    </row>
    <row r="1583" spans="1:63" ht="18.75" hidden="1" x14ac:dyDescent="0.25">
      <c r="A1583">
        <v>2021</v>
      </c>
      <c r="B1583">
        <v>4</v>
      </c>
      <c r="C1583" s="289">
        <v>44293</v>
      </c>
      <c r="D1583">
        <v>1</v>
      </c>
      <c r="E1583">
        <v>1</v>
      </c>
      <c r="F1583">
        <v>4</v>
      </c>
      <c r="G1583" t="s">
        <v>328</v>
      </c>
      <c r="H1583" t="s">
        <v>329</v>
      </c>
      <c r="I1583" t="s">
        <v>144</v>
      </c>
      <c r="J1583">
        <v>3</v>
      </c>
      <c r="K1583">
        <v>2</v>
      </c>
      <c r="L1583">
        <v>111</v>
      </c>
      <c r="M1583">
        <v>103.23</v>
      </c>
      <c r="N1583">
        <v>118.77</v>
      </c>
      <c r="O1583">
        <v>127</v>
      </c>
      <c r="P1583">
        <v>113</v>
      </c>
      <c r="Q1583">
        <v>116</v>
      </c>
      <c r="T1583">
        <v>104</v>
      </c>
      <c r="AJ1583">
        <v>118.7</v>
      </c>
      <c r="AK1583">
        <v>108</v>
      </c>
      <c r="AL1583">
        <v>100</v>
      </c>
      <c r="AM1583">
        <v>104</v>
      </c>
      <c r="AN1583">
        <v>104</v>
      </c>
      <c r="AO1583">
        <v>4</v>
      </c>
      <c r="AP1583">
        <v>2</v>
      </c>
      <c r="AQ1583">
        <v>8</v>
      </c>
      <c r="AX1583">
        <v>14</v>
      </c>
      <c r="AY1583">
        <v>1070</v>
      </c>
      <c r="AZ1583">
        <v>1.4999999999999999E-2</v>
      </c>
      <c r="BA1583">
        <v>1.2999999999999999E-2</v>
      </c>
      <c r="BB1583">
        <v>1</v>
      </c>
      <c r="BC1583">
        <v>0.1</v>
      </c>
      <c r="BD1583">
        <v>9.6</v>
      </c>
      <c r="BE1583">
        <v>1.7</v>
      </c>
      <c r="BF1583">
        <v>127</v>
      </c>
      <c r="BG1583" t="s">
        <v>229</v>
      </c>
      <c r="BH1583" t="s">
        <v>229</v>
      </c>
      <c r="BK1583">
        <v>14</v>
      </c>
    </row>
    <row r="1584" spans="1:63" ht="18.75" hidden="1" x14ac:dyDescent="0.25">
      <c r="A1584">
        <v>2021</v>
      </c>
      <c r="B1584">
        <v>4</v>
      </c>
      <c r="C1584" s="289">
        <v>44293</v>
      </c>
      <c r="D1584">
        <v>1</v>
      </c>
      <c r="E1584">
        <v>2</v>
      </c>
      <c r="F1584">
        <v>4</v>
      </c>
      <c r="G1584" t="s">
        <v>330</v>
      </c>
      <c r="H1584" t="s">
        <v>331</v>
      </c>
      <c r="I1584" t="s">
        <v>144</v>
      </c>
      <c r="J1584">
        <v>3</v>
      </c>
      <c r="K1584">
        <v>2</v>
      </c>
      <c r="L1584">
        <v>113</v>
      </c>
      <c r="M1584">
        <v>105.09</v>
      </c>
      <c r="N1584">
        <v>120.91</v>
      </c>
      <c r="O1584">
        <v>97</v>
      </c>
      <c r="P1584">
        <v>94</v>
      </c>
      <c r="Q1584">
        <v>108</v>
      </c>
      <c r="T1584">
        <v>104</v>
      </c>
      <c r="AJ1584">
        <v>99.7</v>
      </c>
      <c r="AK1584">
        <v>108</v>
      </c>
      <c r="AL1584">
        <v>100</v>
      </c>
      <c r="AM1584">
        <v>104</v>
      </c>
      <c r="AN1584">
        <v>104</v>
      </c>
      <c r="AO1584">
        <v>6</v>
      </c>
      <c r="AP1584">
        <v>4</v>
      </c>
      <c r="AQ1584">
        <v>2</v>
      </c>
      <c r="AX1584">
        <v>12</v>
      </c>
      <c r="AY1584">
        <v>1078</v>
      </c>
      <c r="AZ1584">
        <v>1.4999999999999999E-2</v>
      </c>
      <c r="BA1584">
        <v>1.0999999999999999E-2</v>
      </c>
      <c r="BB1584">
        <v>1</v>
      </c>
      <c r="BC1584">
        <v>0.1</v>
      </c>
      <c r="BD1584">
        <v>9.5</v>
      </c>
      <c r="BE1584">
        <v>1.2</v>
      </c>
      <c r="BF1584">
        <v>107.5</v>
      </c>
      <c r="BG1584" t="s">
        <v>229</v>
      </c>
      <c r="BH1584" t="s">
        <v>229</v>
      </c>
      <c r="BK1584">
        <v>14</v>
      </c>
    </row>
    <row r="1585" spans="1:63" ht="18.75" x14ac:dyDescent="0.25">
      <c r="A1585">
        <v>2021</v>
      </c>
      <c r="B1585">
        <v>4</v>
      </c>
      <c r="C1585" s="289">
        <v>44293</v>
      </c>
      <c r="D1585">
        <v>377</v>
      </c>
      <c r="E1585">
        <v>439</v>
      </c>
      <c r="F1585">
        <v>4</v>
      </c>
      <c r="G1585" t="s">
        <v>146</v>
      </c>
      <c r="H1585" t="s">
        <v>147</v>
      </c>
      <c r="I1585" t="s">
        <v>144</v>
      </c>
      <c r="J1585">
        <v>4</v>
      </c>
      <c r="K1585">
        <v>1</v>
      </c>
      <c r="L1585">
        <v>343</v>
      </c>
      <c r="M1585">
        <v>308.7</v>
      </c>
      <c r="N1585">
        <v>377.3</v>
      </c>
      <c r="Y1585">
        <v>371</v>
      </c>
      <c r="Z1585">
        <v>365</v>
      </c>
      <c r="AB1585">
        <v>280</v>
      </c>
      <c r="AJ1585">
        <v>368</v>
      </c>
      <c r="AK1585">
        <v>45</v>
      </c>
      <c r="AL1585">
        <v>320</v>
      </c>
      <c r="AM1585">
        <v>51</v>
      </c>
      <c r="AN1585">
        <v>280</v>
      </c>
      <c r="AQ1585">
        <v>8</v>
      </c>
      <c r="AX1585">
        <v>8</v>
      </c>
      <c r="AY1585">
        <v>178</v>
      </c>
      <c r="AZ1585">
        <v>1.4999999999999999E-2</v>
      </c>
      <c r="BA1585">
        <v>4.4999999999999998E-2</v>
      </c>
      <c r="BC1585">
        <v>0</v>
      </c>
      <c r="BD1585">
        <v>0.5</v>
      </c>
      <c r="BE1585">
        <v>2.9</v>
      </c>
      <c r="BF1585">
        <v>65.5</v>
      </c>
      <c r="BG1585" t="s">
        <v>148</v>
      </c>
      <c r="BH1585" t="s">
        <v>149</v>
      </c>
      <c r="BI1585" t="s">
        <v>150</v>
      </c>
      <c r="BK1585">
        <v>14</v>
      </c>
    </row>
    <row r="1586" spans="1:63" ht="18.75" x14ac:dyDescent="0.25">
      <c r="A1586">
        <v>2021</v>
      </c>
      <c r="B1586">
        <v>4</v>
      </c>
      <c r="C1586" s="289">
        <v>44293</v>
      </c>
      <c r="D1586">
        <v>34</v>
      </c>
      <c r="E1586">
        <v>99</v>
      </c>
      <c r="F1586">
        <v>5</v>
      </c>
      <c r="G1586" t="s">
        <v>299</v>
      </c>
      <c r="H1586" t="s">
        <v>300</v>
      </c>
      <c r="I1586" t="s">
        <v>144</v>
      </c>
      <c r="J1586">
        <v>4</v>
      </c>
      <c r="K1586">
        <v>6</v>
      </c>
      <c r="L1586">
        <v>20</v>
      </c>
      <c r="M1586">
        <v>18.600000000000001</v>
      </c>
      <c r="N1586">
        <v>21.4</v>
      </c>
      <c r="O1586">
        <v>22</v>
      </c>
      <c r="P1586">
        <v>21</v>
      </c>
      <c r="Q1586">
        <v>21</v>
      </c>
      <c r="S1586">
        <v>21</v>
      </c>
      <c r="T1586">
        <v>103</v>
      </c>
      <c r="U1586">
        <v>100</v>
      </c>
      <c r="V1586">
        <v>19</v>
      </c>
      <c r="W1586">
        <v>21</v>
      </c>
      <c r="X1586">
        <v>20</v>
      </c>
      <c r="Y1586">
        <v>20</v>
      </c>
      <c r="Z1586">
        <v>21</v>
      </c>
      <c r="AA1586">
        <v>103</v>
      </c>
      <c r="AB1586">
        <v>100</v>
      </c>
      <c r="AJ1586">
        <v>20.6</v>
      </c>
      <c r="AK1586">
        <v>140</v>
      </c>
      <c r="AL1586">
        <v>103</v>
      </c>
      <c r="AM1586">
        <v>142</v>
      </c>
      <c r="AN1586">
        <v>102</v>
      </c>
      <c r="AO1586">
        <v>4</v>
      </c>
      <c r="AP1586">
        <v>2</v>
      </c>
      <c r="AQ1586">
        <v>4</v>
      </c>
      <c r="AR1586">
        <v>2</v>
      </c>
      <c r="AX1586">
        <v>12</v>
      </c>
      <c r="AY1586">
        <v>2964</v>
      </c>
      <c r="AZ1586">
        <v>1.4999999999999999E-2</v>
      </c>
      <c r="BA1586">
        <v>4.0000000000000001E-3</v>
      </c>
      <c r="BB1586">
        <v>1</v>
      </c>
      <c r="BC1586">
        <v>0.6</v>
      </c>
      <c r="BD1586">
        <v>148.19999999999999</v>
      </c>
      <c r="BE1586">
        <v>0.2</v>
      </c>
      <c r="BF1586">
        <v>61.1</v>
      </c>
      <c r="BG1586" t="s">
        <v>148</v>
      </c>
      <c r="BH1586" t="s">
        <v>149</v>
      </c>
      <c r="BI1586" t="s">
        <v>301</v>
      </c>
      <c r="BK1586">
        <v>14</v>
      </c>
    </row>
    <row r="1587" spans="1:63" ht="18.75" x14ac:dyDescent="0.25">
      <c r="A1587">
        <v>2021</v>
      </c>
      <c r="B1587">
        <v>4</v>
      </c>
      <c r="C1587" s="289">
        <v>44293</v>
      </c>
      <c r="D1587">
        <v>34</v>
      </c>
      <c r="E1587">
        <v>100</v>
      </c>
      <c r="F1587">
        <v>5</v>
      </c>
      <c r="G1587" t="s">
        <v>302</v>
      </c>
      <c r="H1587" t="s">
        <v>303</v>
      </c>
      <c r="I1587" t="s">
        <v>144</v>
      </c>
      <c r="J1587">
        <v>4</v>
      </c>
      <c r="K1587">
        <v>6</v>
      </c>
      <c r="L1587">
        <v>20</v>
      </c>
      <c r="M1587">
        <v>18.600000000000001</v>
      </c>
      <c r="N1587">
        <v>21.4</v>
      </c>
      <c r="O1587">
        <v>22</v>
      </c>
      <c r="P1587">
        <v>21</v>
      </c>
      <c r="Q1587">
        <v>21</v>
      </c>
      <c r="S1587">
        <v>21</v>
      </c>
      <c r="T1587">
        <v>103</v>
      </c>
      <c r="U1587">
        <v>100</v>
      </c>
      <c r="V1587">
        <v>19</v>
      </c>
      <c r="W1587">
        <v>21</v>
      </c>
      <c r="X1587">
        <v>20</v>
      </c>
      <c r="Y1587">
        <v>20</v>
      </c>
      <c r="Z1587">
        <v>21</v>
      </c>
      <c r="AA1587">
        <v>103</v>
      </c>
      <c r="AB1587">
        <v>100</v>
      </c>
      <c r="AJ1587">
        <v>20.6</v>
      </c>
      <c r="AK1587">
        <v>140</v>
      </c>
      <c r="AL1587">
        <v>103</v>
      </c>
      <c r="AM1587">
        <v>142</v>
      </c>
      <c r="AN1587">
        <v>102</v>
      </c>
      <c r="AO1587">
        <v>4</v>
      </c>
      <c r="AP1587">
        <v>2</v>
      </c>
      <c r="AQ1587">
        <v>4</v>
      </c>
      <c r="AR1587">
        <v>2</v>
      </c>
      <c r="AX1587">
        <v>12</v>
      </c>
      <c r="AY1587">
        <v>2964</v>
      </c>
      <c r="AZ1587">
        <v>1.4999999999999999E-2</v>
      </c>
      <c r="BA1587">
        <v>4.0000000000000001E-3</v>
      </c>
      <c r="BB1587">
        <v>1</v>
      </c>
      <c r="BC1587">
        <v>0.6</v>
      </c>
      <c r="BD1587">
        <v>148.19999999999999</v>
      </c>
      <c r="BE1587">
        <v>0.2</v>
      </c>
      <c r="BF1587">
        <v>61.1</v>
      </c>
      <c r="BG1587" t="s">
        <v>148</v>
      </c>
      <c r="BH1587" t="s">
        <v>149</v>
      </c>
      <c r="BI1587" t="s">
        <v>304</v>
      </c>
      <c r="BK1587">
        <v>14</v>
      </c>
    </row>
    <row r="1588" spans="1:63" ht="18.75" x14ac:dyDescent="0.25">
      <c r="A1588">
        <v>2021</v>
      </c>
      <c r="B1588">
        <v>4</v>
      </c>
      <c r="C1588" s="289">
        <v>44293</v>
      </c>
      <c r="D1588">
        <v>34</v>
      </c>
      <c r="E1588">
        <v>101</v>
      </c>
      <c r="F1588">
        <v>5</v>
      </c>
      <c r="G1588" t="s">
        <v>305</v>
      </c>
      <c r="H1588" t="s">
        <v>306</v>
      </c>
      <c r="I1588" t="s">
        <v>144</v>
      </c>
      <c r="J1588">
        <v>4</v>
      </c>
      <c r="K1588">
        <v>6</v>
      </c>
      <c r="L1588">
        <v>20</v>
      </c>
      <c r="M1588">
        <v>18.600000000000001</v>
      </c>
      <c r="N1588">
        <v>21.4</v>
      </c>
      <c r="O1588">
        <v>22</v>
      </c>
      <c r="P1588">
        <v>21</v>
      </c>
      <c r="Q1588">
        <v>21</v>
      </c>
      <c r="S1588">
        <v>21</v>
      </c>
      <c r="T1588">
        <v>103</v>
      </c>
      <c r="U1588">
        <v>100</v>
      </c>
      <c r="V1588">
        <v>19</v>
      </c>
      <c r="W1588">
        <v>21</v>
      </c>
      <c r="X1588">
        <v>20</v>
      </c>
      <c r="Y1588">
        <v>20</v>
      </c>
      <c r="Z1588">
        <v>21</v>
      </c>
      <c r="AA1588">
        <v>103</v>
      </c>
      <c r="AB1588">
        <v>100</v>
      </c>
      <c r="AJ1588">
        <v>20.6</v>
      </c>
      <c r="AK1588">
        <v>140</v>
      </c>
      <c r="AL1588">
        <v>103</v>
      </c>
      <c r="AM1588">
        <v>142</v>
      </c>
      <c r="AN1588">
        <v>102</v>
      </c>
      <c r="AO1588">
        <v>4</v>
      </c>
      <c r="AP1588">
        <v>2</v>
      </c>
      <c r="AQ1588">
        <v>4</v>
      </c>
      <c r="AR1588">
        <v>2</v>
      </c>
      <c r="AX1588">
        <v>12</v>
      </c>
      <c r="AY1588">
        <v>2964</v>
      </c>
      <c r="AZ1588">
        <v>1.4999999999999999E-2</v>
      </c>
      <c r="BA1588">
        <v>4.0000000000000001E-3</v>
      </c>
      <c r="BB1588">
        <v>1</v>
      </c>
      <c r="BC1588">
        <v>0.6</v>
      </c>
      <c r="BD1588">
        <v>148.19999999999999</v>
      </c>
      <c r="BE1588">
        <v>0.2</v>
      </c>
      <c r="BF1588">
        <v>61.1</v>
      </c>
      <c r="BG1588" t="s">
        <v>148</v>
      </c>
      <c r="BH1588" t="s">
        <v>149</v>
      </c>
      <c r="BI1588" t="s">
        <v>307</v>
      </c>
      <c r="BK1588">
        <v>14</v>
      </c>
    </row>
    <row r="1589" spans="1:63" ht="18.75" x14ac:dyDescent="0.25">
      <c r="A1589">
        <v>2021</v>
      </c>
      <c r="B1589">
        <v>4</v>
      </c>
      <c r="C1589" s="289">
        <v>44293</v>
      </c>
      <c r="D1589">
        <v>34</v>
      </c>
      <c r="E1589">
        <v>102</v>
      </c>
      <c r="F1589">
        <v>5</v>
      </c>
      <c r="G1589" t="s">
        <v>308</v>
      </c>
      <c r="H1589" t="s">
        <v>309</v>
      </c>
      <c r="I1589" t="s">
        <v>144</v>
      </c>
      <c r="J1589">
        <v>4</v>
      </c>
      <c r="K1589">
        <v>6</v>
      </c>
      <c r="L1589">
        <v>20</v>
      </c>
      <c r="M1589">
        <v>18.600000000000001</v>
      </c>
      <c r="N1589">
        <v>21.4</v>
      </c>
      <c r="O1589">
        <v>22</v>
      </c>
      <c r="P1589">
        <v>21</v>
      </c>
      <c r="Q1589">
        <v>21</v>
      </c>
      <c r="S1589">
        <v>21</v>
      </c>
      <c r="T1589">
        <v>103</v>
      </c>
      <c r="U1589">
        <v>100</v>
      </c>
      <c r="V1589">
        <v>19</v>
      </c>
      <c r="W1589">
        <v>21</v>
      </c>
      <c r="X1589">
        <v>20</v>
      </c>
      <c r="Y1589">
        <v>20</v>
      </c>
      <c r="Z1589">
        <v>21</v>
      </c>
      <c r="AA1589">
        <v>103</v>
      </c>
      <c r="AB1589">
        <v>100</v>
      </c>
      <c r="AJ1589">
        <v>20.6</v>
      </c>
      <c r="AK1589">
        <v>140</v>
      </c>
      <c r="AL1589">
        <v>103</v>
      </c>
      <c r="AM1589">
        <v>142</v>
      </c>
      <c r="AN1589">
        <v>102</v>
      </c>
      <c r="AO1589">
        <v>4</v>
      </c>
      <c r="AP1589">
        <v>2</v>
      </c>
      <c r="AQ1589">
        <v>4</v>
      </c>
      <c r="AR1589">
        <v>2</v>
      </c>
      <c r="AX1589">
        <v>12</v>
      </c>
      <c r="AY1589">
        <v>2964</v>
      </c>
      <c r="AZ1589">
        <v>1.4999999999999999E-2</v>
      </c>
      <c r="BA1589">
        <v>4.0000000000000001E-3</v>
      </c>
      <c r="BB1589">
        <v>1</v>
      </c>
      <c r="BC1589">
        <v>0.6</v>
      </c>
      <c r="BD1589">
        <v>148.19999999999999</v>
      </c>
      <c r="BE1589">
        <v>0.2</v>
      </c>
      <c r="BF1589">
        <v>61.1</v>
      </c>
      <c r="BG1589" t="s">
        <v>148</v>
      </c>
      <c r="BH1589" t="s">
        <v>149</v>
      </c>
      <c r="BI1589" t="s">
        <v>310</v>
      </c>
      <c r="BK1589">
        <v>14</v>
      </c>
    </row>
    <row r="1590" spans="1:63" ht="18.75" x14ac:dyDescent="0.25">
      <c r="A1590">
        <v>2021</v>
      </c>
      <c r="B1590">
        <v>4</v>
      </c>
      <c r="C1590" s="289">
        <v>44293</v>
      </c>
      <c r="D1590">
        <v>34</v>
      </c>
      <c r="E1590">
        <v>103</v>
      </c>
      <c r="F1590">
        <v>5</v>
      </c>
      <c r="G1590" t="s">
        <v>311</v>
      </c>
      <c r="H1590" t="s">
        <v>312</v>
      </c>
      <c r="I1590" t="s">
        <v>144</v>
      </c>
      <c r="J1590">
        <v>4</v>
      </c>
      <c r="K1590">
        <v>6</v>
      </c>
      <c r="L1590">
        <v>89</v>
      </c>
      <c r="M1590">
        <v>82.77</v>
      </c>
      <c r="N1590">
        <v>95.23</v>
      </c>
      <c r="O1590">
        <v>93</v>
      </c>
      <c r="P1590">
        <v>85</v>
      </c>
      <c r="Q1590">
        <v>99</v>
      </c>
      <c r="S1590">
        <v>92</v>
      </c>
      <c r="T1590">
        <v>103</v>
      </c>
      <c r="U1590">
        <v>100</v>
      </c>
      <c r="V1590">
        <v>80</v>
      </c>
      <c r="W1590">
        <v>88</v>
      </c>
      <c r="X1590">
        <v>86</v>
      </c>
      <c r="Y1590">
        <v>90</v>
      </c>
      <c r="Z1590">
        <v>83</v>
      </c>
      <c r="AA1590">
        <v>103</v>
      </c>
      <c r="AB1590">
        <v>100</v>
      </c>
      <c r="AJ1590">
        <v>88.3</v>
      </c>
      <c r="AK1590">
        <v>140</v>
      </c>
      <c r="AL1590">
        <v>103</v>
      </c>
      <c r="AM1590">
        <v>142</v>
      </c>
      <c r="AN1590">
        <v>102</v>
      </c>
      <c r="AO1590">
        <v>4</v>
      </c>
      <c r="AP1590">
        <v>2</v>
      </c>
      <c r="AQ1590">
        <v>4</v>
      </c>
      <c r="AR1590">
        <v>2</v>
      </c>
      <c r="AX1590">
        <v>12</v>
      </c>
      <c r="AY1590">
        <v>2964</v>
      </c>
      <c r="AZ1590">
        <v>1.4999999999999999E-2</v>
      </c>
      <c r="BA1590">
        <v>4.0000000000000001E-3</v>
      </c>
      <c r="BB1590">
        <v>1</v>
      </c>
      <c r="BC1590">
        <v>0.1</v>
      </c>
      <c r="BD1590">
        <v>33.299999999999997</v>
      </c>
      <c r="BE1590">
        <v>1.1000000000000001</v>
      </c>
      <c r="BF1590">
        <v>261.7</v>
      </c>
      <c r="BG1590" t="s">
        <v>148</v>
      </c>
      <c r="BH1590" t="s">
        <v>149</v>
      </c>
      <c r="BI1590" t="s">
        <v>313</v>
      </c>
      <c r="BK1590">
        <v>14</v>
      </c>
    </row>
    <row r="1591" spans="1:63" ht="18.75" x14ac:dyDescent="0.25">
      <c r="A1591">
        <v>2021</v>
      </c>
      <c r="B1591">
        <v>4</v>
      </c>
      <c r="C1591" s="289">
        <v>44293</v>
      </c>
      <c r="D1591">
        <v>34</v>
      </c>
      <c r="E1591">
        <v>104</v>
      </c>
      <c r="F1591">
        <v>5</v>
      </c>
      <c r="G1591" t="s">
        <v>314</v>
      </c>
      <c r="H1591" t="s">
        <v>315</v>
      </c>
      <c r="I1591" t="s">
        <v>144</v>
      </c>
      <c r="J1591">
        <v>4</v>
      </c>
      <c r="K1591">
        <v>6</v>
      </c>
      <c r="L1591">
        <v>89</v>
      </c>
      <c r="M1591">
        <v>82.77</v>
      </c>
      <c r="N1591">
        <v>95.23</v>
      </c>
      <c r="O1591">
        <v>93</v>
      </c>
      <c r="P1591">
        <v>85</v>
      </c>
      <c r="Q1591">
        <v>99</v>
      </c>
      <c r="S1591">
        <v>92</v>
      </c>
      <c r="T1591">
        <v>103</v>
      </c>
      <c r="U1591">
        <v>100</v>
      </c>
      <c r="V1591">
        <v>80</v>
      </c>
      <c r="W1591">
        <v>88</v>
      </c>
      <c r="X1591">
        <v>86</v>
      </c>
      <c r="Y1591">
        <v>90</v>
      </c>
      <c r="Z1591">
        <v>83</v>
      </c>
      <c r="AA1591">
        <v>103</v>
      </c>
      <c r="AB1591">
        <v>100</v>
      </c>
      <c r="AJ1591">
        <v>88.3</v>
      </c>
      <c r="AK1591">
        <v>140</v>
      </c>
      <c r="AL1591">
        <v>103</v>
      </c>
      <c r="AM1591">
        <v>142</v>
      </c>
      <c r="AN1591">
        <v>102</v>
      </c>
      <c r="AO1591">
        <v>4</v>
      </c>
      <c r="AP1591">
        <v>2</v>
      </c>
      <c r="AQ1591">
        <v>4</v>
      </c>
      <c r="AR1591">
        <v>2</v>
      </c>
      <c r="AX1591">
        <v>12</v>
      </c>
      <c r="AY1591">
        <v>2964</v>
      </c>
      <c r="AZ1591">
        <v>1.4999999999999999E-2</v>
      </c>
      <c r="BA1591">
        <v>4.0000000000000001E-3</v>
      </c>
      <c r="BB1591">
        <v>1</v>
      </c>
      <c r="BC1591">
        <v>0.1</v>
      </c>
      <c r="BD1591">
        <v>33.299999999999997</v>
      </c>
      <c r="BE1591">
        <v>1.1000000000000001</v>
      </c>
      <c r="BF1591">
        <v>261.7</v>
      </c>
      <c r="BG1591" t="s">
        <v>148</v>
      </c>
      <c r="BH1591" t="s">
        <v>149</v>
      </c>
      <c r="BI1591" t="s">
        <v>316</v>
      </c>
      <c r="BK1591">
        <v>14</v>
      </c>
    </row>
    <row r="1592" spans="1:63" ht="18.75" hidden="1" x14ac:dyDescent="0.25">
      <c r="A1592">
        <v>2021</v>
      </c>
      <c r="B1592">
        <v>4</v>
      </c>
      <c r="C1592" s="289">
        <v>44293</v>
      </c>
      <c r="D1592">
        <v>376</v>
      </c>
      <c r="E1592">
        <v>438</v>
      </c>
      <c r="F1592">
        <v>6</v>
      </c>
      <c r="G1592" t="s">
        <v>151</v>
      </c>
      <c r="H1592" t="s">
        <v>152</v>
      </c>
      <c r="I1592" t="s">
        <v>144</v>
      </c>
      <c r="J1592">
        <v>3</v>
      </c>
      <c r="K1592">
        <v>2</v>
      </c>
      <c r="L1592">
        <v>336</v>
      </c>
      <c r="M1592">
        <v>316.17599999999999</v>
      </c>
      <c r="N1592">
        <v>359.85599999999999</v>
      </c>
      <c r="V1592">
        <v>323</v>
      </c>
      <c r="W1592">
        <v>340</v>
      </c>
      <c r="X1592">
        <v>352</v>
      </c>
      <c r="Y1592">
        <v>351</v>
      </c>
      <c r="Z1592">
        <v>358</v>
      </c>
      <c r="AA1592">
        <v>129</v>
      </c>
      <c r="AB1592">
        <v>135</v>
      </c>
      <c r="AJ1592">
        <v>344.8</v>
      </c>
      <c r="AK1592">
        <v>67</v>
      </c>
      <c r="AL1592">
        <v>161</v>
      </c>
      <c r="AM1592">
        <v>82</v>
      </c>
      <c r="AN1592">
        <v>132</v>
      </c>
      <c r="AO1592">
        <v>7</v>
      </c>
      <c r="AP1592">
        <v>2</v>
      </c>
      <c r="AQ1592">
        <v>5</v>
      </c>
      <c r="AX1592">
        <v>14</v>
      </c>
      <c r="AY1592">
        <v>1106</v>
      </c>
      <c r="AZ1592">
        <v>1.4999999999999999E-2</v>
      </c>
      <c r="BA1592">
        <v>1.2999999999999999E-2</v>
      </c>
      <c r="BB1592">
        <v>1</v>
      </c>
      <c r="BC1592">
        <v>0</v>
      </c>
      <c r="BD1592">
        <v>3.3</v>
      </c>
      <c r="BE1592">
        <v>4.8</v>
      </c>
      <c r="BF1592">
        <v>381.3</v>
      </c>
      <c r="BG1592" t="s">
        <v>153</v>
      </c>
      <c r="BH1592" t="s">
        <v>154</v>
      </c>
      <c r="BI1592" t="s">
        <v>155</v>
      </c>
      <c r="BJ1592" t="s">
        <v>156</v>
      </c>
      <c r="BK1592">
        <v>14</v>
      </c>
    </row>
    <row r="1593" spans="1:63" hidden="1" x14ac:dyDescent="0.25">
      <c r="A1593">
        <v>2021</v>
      </c>
      <c r="B1593">
        <v>4</v>
      </c>
      <c r="C1593" s="289">
        <v>44293</v>
      </c>
      <c r="D1593">
        <v>425</v>
      </c>
      <c r="E1593">
        <v>674</v>
      </c>
      <c r="F1593">
        <v>6</v>
      </c>
      <c r="G1593" t="s">
        <v>447</v>
      </c>
      <c r="H1593" t="s">
        <v>448</v>
      </c>
      <c r="I1593" t="s">
        <v>165</v>
      </c>
      <c r="J1593">
        <v>2</v>
      </c>
      <c r="K1593">
        <v>1</v>
      </c>
      <c r="L1593">
        <v>256</v>
      </c>
      <c r="M1593">
        <v>240.89599999999999</v>
      </c>
      <c r="N1593">
        <v>274.17599999999999</v>
      </c>
      <c r="AK1593">
        <v>40</v>
      </c>
      <c r="AL1593">
        <v>180</v>
      </c>
      <c r="AY1593">
        <v>800</v>
      </c>
      <c r="AZ1593">
        <v>1.4999999999999999E-2</v>
      </c>
      <c r="BD1593">
        <v>3.1</v>
      </c>
      <c r="BG1593" t="s">
        <v>153</v>
      </c>
      <c r="BH1593" t="s">
        <v>154</v>
      </c>
      <c r="BI1593" t="s">
        <v>449</v>
      </c>
      <c r="BJ1593" t="s">
        <v>167</v>
      </c>
      <c r="BK1593">
        <v>14</v>
      </c>
    </row>
    <row r="1594" spans="1:63" ht="18.75" hidden="1" x14ac:dyDescent="0.25">
      <c r="A1594">
        <v>2021</v>
      </c>
      <c r="B1594">
        <v>4</v>
      </c>
      <c r="C1594" s="289">
        <v>44293</v>
      </c>
      <c r="D1594">
        <v>395</v>
      </c>
      <c r="E1594">
        <v>607</v>
      </c>
      <c r="F1594">
        <v>7</v>
      </c>
      <c r="G1594" t="s">
        <v>281</v>
      </c>
      <c r="H1594" t="s">
        <v>282</v>
      </c>
      <c r="I1594" t="s">
        <v>144</v>
      </c>
      <c r="J1594">
        <v>3</v>
      </c>
      <c r="K1594">
        <v>3</v>
      </c>
      <c r="L1594">
        <v>120</v>
      </c>
      <c r="M1594">
        <v>111.6</v>
      </c>
      <c r="N1594">
        <v>128.4</v>
      </c>
      <c r="O1594">
        <v>118</v>
      </c>
      <c r="P1594">
        <v>118</v>
      </c>
      <c r="Q1594">
        <v>124</v>
      </c>
      <c r="S1594">
        <v>123</v>
      </c>
      <c r="T1594">
        <v>109</v>
      </c>
      <c r="U1594">
        <v>107</v>
      </c>
      <c r="V1594">
        <v>107</v>
      </c>
      <c r="W1594">
        <v>121</v>
      </c>
      <c r="X1594">
        <v>123</v>
      </c>
      <c r="Y1594">
        <v>124</v>
      </c>
      <c r="Z1594">
        <v>123</v>
      </c>
      <c r="AA1594">
        <v>106</v>
      </c>
      <c r="AB1594">
        <v>111</v>
      </c>
      <c r="AJ1594">
        <v>120.1</v>
      </c>
      <c r="AK1594">
        <v>90</v>
      </c>
      <c r="AL1594">
        <v>120</v>
      </c>
      <c r="AM1594">
        <v>100</v>
      </c>
      <c r="AN1594">
        <v>108</v>
      </c>
      <c r="AO1594">
        <v>9</v>
      </c>
      <c r="AP1594">
        <v>3</v>
      </c>
      <c r="AQ1594">
        <v>3</v>
      </c>
      <c r="AX1594">
        <v>15</v>
      </c>
      <c r="AY1594">
        <v>1383</v>
      </c>
      <c r="AZ1594">
        <v>1.4999999999999999E-2</v>
      </c>
      <c r="BA1594">
        <v>1.0999999999999999E-2</v>
      </c>
      <c r="BB1594">
        <v>1</v>
      </c>
      <c r="BC1594">
        <v>0.1</v>
      </c>
      <c r="BD1594">
        <v>11.5</v>
      </c>
      <c r="BE1594">
        <v>1.8</v>
      </c>
      <c r="BF1594">
        <v>166.1</v>
      </c>
      <c r="BG1594" t="s">
        <v>283</v>
      </c>
      <c r="BH1594" t="s">
        <v>283</v>
      </c>
      <c r="BK1594">
        <v>14</v>
      </c>
    </row>
    <row r="1595" spans="1:63" ht="18.75" hidden="1" x14ac:dyDescent="0.25">
      <c r="A1595">
        <v>2021</v>
      </c>
      <c r="B1595">
        <v>4</v>
      </c>
      <c r="C1595" s="289">
        <v>44293</v>
      </c>
      <c r="D1595">
        <v>395</v>
      </c>
      <c r="E1595">
        <v>608</v>
      </c>
      <c r="F1595">
        <v>7</v>
      </c>
      <c r="G1595" t="s">
        <v>284</v>
      </c>
      <c r="H1595" t="s">
        <v>285</v>
      </c>
      <c r="I1595" t="s">
        <v>144</v>
      </c>
      <c r="J1595">
        <v>3</v>
      </c>
      <c r="K1595">
        <v>3</v>
      </c>
      <c r="L1595">
        <v>110</v>
      </c>
      <c r="M1595">
        <v>102.3</v>
      </c>
      <c r="N1595">
        <v>117.7</v>
      </c>
      <c r="O1595">
        <v>103</v>
      </c>
      <c r="P1595">
        <v>101</v>
      </c>
      <c r="Q1595">
        <v>115</v>
      </c>
      <c r="S1595">
        <v>115</v>
      </c>
      <c r="T1595">
        <v>109</v>
      </c>
      <c r="U1595">
        <v>107</v>
      </c>
      <c r="V1595">
        <v>120</v>
      </c>
      <c r="W1595">
        <v>113</v>
      </c>
      <c r="X1595">
        <v>117</v>
      </c>
      <c r="Y1595">
        <v>116</v>
      </c>
      <c r="Z1595">
        <v>113</v>
      </c>
      <c r="AA1595">
        <v>106</v>
      </c>
      <c r="AB1595">
        <v>111</v>
      </c>
      <c r="AJ1595">
        <v>112.6</v>
      </c>
      <c r="AK1595">
        <v>90</v>
      </c>
      <c r="AL1595">
        <v>120</v>
      </c>
      <c r="AM1595">
        <v>100</v>
      </c>
      <c r="AN1595">
        <v>108</v>
      </c>
      <c r="AO1595">
        <v>7</v>
      </c>
      <c r="AP1595">
        <v>4</v>
      </c>
      <c r="AQ1595">
        <v>2</v>
      </c>
      <c r="AX1595">
        <v>13</v>
      </c>
      <c r="AY1595">
        <v>1381</v>
      </c>
      <c r="AZ1595">
        <v>1.4999999999999999E-2</v>
      </c>
      <c r="BA1595">
        <v>8.9999999999999993E-3</v>
      </c>
      <c r="BB1595">
        <v>1</v>
      </c>
      <c r="BC1595">
        <v>0.1</v>
      </c>
      <c r="BD1595">
        <v>12.6</v>
      </c>
      <c r="BE1595">
        <v>1.5</v>
      </c>
      <c r="BF1595">
        <v>155.5</v>
      </c>
      <c r="BG1595" t="s">
        <v>283</v>
      </c>
      <c r="BH1595" t="s">
        <v>283</v>
      </c>
      <c r="BK1595">
        <v>14</v>
      </c>
    </row>
    <row r="1596" spans="1:63" ht="18.75" hidden="1" x14ac:dyDescent="0.25">
      <c r="A1596">
        <v>2021</v>
      </c>
      <c r="B1596">
        <v>4</v>
      </c>
      <c r="C1596" s="289">
        <v>44293</v>
      </c>
      <c r="D1596">
        <v>395</v>
      </c>
      <c r="E1596">
        <v>609</v>
      </c>
      <c r="F1596">
        <v>7</v>
      </c>
      <c r="G1596" t="s">
        <v>286</v>
      </c>
      <c r="H1596" t="s">
        <v>287</v>
      </c>
      <c r="I1596" t="s">
        <v>144</v>
      </c>
      <c r="J1596">
        <v>3</v>
      </c>
      <c r="K1596">
        <v>3</v>
      </c>
      <c r="L1596">
        <v>50</v>
      </c>
      <c r="M1596">
        <v>46.5</v>
      </c>
      <c r="N1596">
        <v>53.5</v>
      </c>
      <c r="O1596">
        <v>57</v>
      </c>
      <c r="P1596">
        <v>51</v>
      </c>
      <c r="Q1596">
        <v>49</v>
      </c>
      <c r="S1596">
        <v>49</v>
      </c>
      <c r="T1596">
        <v>109</v>
      </c>
      <c r="U1596">
        <v>107</v>
      </c>
      <c r="V1596">
        <v>47</v>
      </c>
      <c r="W1596">
        <v>53</v>
      </c>
      <c r="X1596">
        <v>52</v>
      </c>
      <c r="Y1596">
        <v>58</v>
      </c>
      <c r="Z1596">
        <v>53</v>
      </c>
      <c r="AA1596">
        <v>106</v>
      </c>
      <c r="AB1596">
        <v>111</v>
      </c>
      <c r="AJ1596">
        <v>52.1</v>
      </c>
      <c r="AK1596">
        <v>90</v>
      </c>
      <c r="AL1596">
        <v>120</v>
      </c>
      <c r="AM1596">
        <v>100</v>
      </c>
      <c r="AN1596">
        <v>108</v>
      </c>
      <c r="AO1596">
        <v>2</v>
      </c>
      <c r="AP1596">
        <v>1</v>
      </c>
      <c r="AQ1596">
        <v>4</v>
      </c>
      <c r="AX1596">
        <v>7</v>
      </c>
      <c r="AY1596">
        <v>1375</v>
      </c>
      <c r="AZ1596">
        <v>1.4999999999999999E-2</v>
      </c>
      <c r="BA1596">
        <v>5.0000000000000001E-3</v>
      </c>
      <c r="BB1596">
        <v>1</v>
      </c>
      <c r="BC1596">
        <v>0.1</v>
      </c>
      <c r="BD1596">
        <v>27.5</v>
      </c>
      <c r="BE1596">
        <v>0.4</v>
      </c>
      <c r="BF1596">
        <v>71.599999999999994</v>
      </c>
      <c r="BG1596" t="s">
        <v>283</v>
      </c>
      <c r="BH1596" t="s">
        <v>283</v>
      </c>
      <c r="BK1596">
        <v>14</v>
      </c>
    </row>
    <row r="1597" spans="1:63" ht="18.75" x14ac:dyDescent="0.25">
      <c r="A1597">
        <v>2021</v>
      </c>
      <c r="B1597">
        <v>4</v>
      </c>
      <c r="C1597" s="289">
        <v>44293</v>
      </c>
      <c r="D1597">
        <v>407</v>
      </c>
      <c r="E1597">
        <v>627</v>
      </c>
      <c r="F1597">
        <v>8</v>
      </c>
      <c r="G1597" t="s">
        <v>340</v>
      </c>
      <c r="H1597" t="s">
        <v>341</v>
      </c>
      <c r="I1597" t="s">
        <v>144</v>
      </c>
      <c r="J1597">
        <v>1</v>
      </c>
      <c r="K1597">
        <v>5</v>
      </c>
      <c r="L1597">
        <v>418.5</v>
      </c>
      <c r="M1597">
        <v>384.97815000000003</v>
      </c>
      <c r="N1597">
        <v>452.02184999999997</v>
      </c>
      <c r="O1597">
        <v>476</v>
      </c>
      <c r="P1597">
        <v>455</v>
      </c>
      <c r="Q1597">
        <v>431</v>
      </c>
      <c r="S1597">
        <v>428</v>
      </c>
      <c r="T1597">
        <v>153</v>
      </c>
      <c r="U1597">
        <v>151</v>
      </c>
      <c r="V1597">
        <v>429</v>
      </c>
      <c r="W1597">
        <v>425</v>
      </c>
      <c r="X1597">
        <v>438</v>
      </c>
      <c r="Y1597">
        <v>458</v>
      </c>
      <c r="Z1597">
        <v>450</v>
      </c>
      <c r="AA1597">
        <v>154</v>
      </c>
      <c r="AB1597">
        <v>150</v>
      </c>
      <c r="AJ1597">
        <v>443.3</v>
      </c>
      <c r="AK1597">
        <v>18</v>
      </c>
      <c r="AL1597">
        <v>200</v>
      </c>
      <c r="AM1597">
        <v>24</v>
      </c>
      <c r="AN1597">
        <v>152</v>
      </c>
      <c r="AO1597">
        <v>2</v>
      </c>
      <c r="AP1597">
        <v>1</v>
      </c>
      <c r="AQ1597">
        <v>3</v>
      </c>
      <c r="AX1597">
        <v>6</v>
      </c>
      <c r="AY1597">
        <v>501</v>
      </c>
      <c r="AZ1597">
        <v>1.4999999999999999E-2</v>
      </c>
      <c r="BA1597">
        <v>1.2E-2</v>
      </c>
      <c r="BB1597">
        <v>1</v>
      </c>
      <c r="BC1597">
        <v>0</v>
      </c>
      <c r="BD1597">
        <v>1.2</v>
      </c>
      <c r="BE1597">
        <v>2.7</v>
      </c>
      <c r="BF1597">
        <v>222.1</v>
      </c>
      <c r="BG1597" t="s">
        <v>148</v>
      </c>
      <c r="BH1597" t="s">
        <v>149</v>
      </c>
      <c r="BI1597" t="s">
        <v>342</v>
      </c>
      <c r="BK1597">
        <v>14</v>
      </c>
    </row>
    <row r="1598" spans="1:63" ht="18.75" x14ac:dyDescent="0.25">
      <c r="A1598">
        <v>2021</v>
      </c>
      <c r="B1598">
        <v>4</v>
      </c>
      <c r="C1598" s="289">
        <v>44293</v>
      </c>
      <c r="D1598">
        <v>407</v>
      </c>
      <c r="E1598">
        <v>628</v>
      </c>
      <c r="F1598">
        <v>8</v>
      </c>
      <c r="G1598" t="s">
        <v>343</v>
      </c>
      <c r="H1598" t="s">
        <v>344</v>
      </c>
      <c r="I1598" t="s">
        <v>144</v>
      </c>
      <c r="J1598">
        <v>1</v>
      </c>
      <c r="K1598">
        <v>5</v>
      </c>
      <c r="L1598">
        <v>330</v>
      </c>
      <c r="M1598">
        <v>303.99599999999998</v>
      </c>
      <c r="N1598">
        <v>356.00400000000002</v>
      </c>
      <c r="O1598">
        <v>346</v>
      </c>
      <c r="P1598">
        <v>333</v>
      </c>
      <c r="Q1598">
        <v>336</v>
      </c>
      <c r="S1598">
        <v>332</v>
      </c>
      <c r="T1598">
        <v>153</v>
      </c>
      <c r="U1598">
        <v>151</v>
      </c>
      <c r="V1598">
        <v>309</v>
      </c>
      <c r="W1598">
        <v>310</v>
      </c>
      <c r="X1598">
        <v>308</v>
      </c>
      <c r="Y1598">
        <v>218</v>
      </c>
      <c r="Z1598">
        <v>223</v>
      </c>
      <c r="AA1598">
        <v>154</v>
      </c>
      <c r="AB1598">
        <v>150</v>
      </c>
      <c r="AJ1598">
        <v>301.7</v>
      </c>
      <c r="AK1598">
        <v>18</v>
      </c>
      <c r="AL1598">
        <v>200</v>
      </c>
      <c r="AM1598">
        <v>24</v>
      </c>
      <c r="AN1598">
        <v>152</v>
      </c>
      <c r="AO1598">
        <v>1</v>
      </c>
      <c r="AP1598">
        <v>1</v>
      </c>
      <c r="AQ1598">
        <v>3</v>
      </c>
      <c r="AX1598">
        <v>5</v>
      </c>
      <c r="AY1598">
        <v>500</v>
      </c>
      <c r="AZ1598">
        <v>1.4999999999999999E-2</v>
      </c>
      <c r="BA1598">
        <v>0.01</v>
      </c>
      <c r="BB1598">
        <v>1</v>
      </c>
      <c r="BC1598">
        <v>0</v>
      </c>
      <c r="BD1598">
        <v>1.5</v>
      </c>
      <c r="BE1598">
        <v>1.5</v>
      </c>
      <c r="BF1598">
        <v>150.9</v>
      </c>
      <c r="BG1598" t="s">
        <v>148</v>
      </c>
      <c r="BH1598" t="s">
        <v>149</v>
      </c>
      <c r="BI1598" t="s">
        <v>217</v>
      </c>
      <c r="BK1598">
        <v>14</v>
      </c>
    </row>
    <row r="1599" spans="1:63" ht="18.75" x14ac:dyDescent="0.25">
      <c r="A1599">
        <v>2021</v>
      </c>
      <c r="B1599">
        <v>4</v>
      </c>
      <c r="C1599" s="289">
        <v>44293</v>
      </c>
      <c r="D1599">
        <v>407</v>
      </c>
      <c r="E1599">
        <v>629</v>
      </c>
      <c r="F1599">
        <v>8</v>
      </c>
      <c r="G1599" t="s">
        <v>345</v>
      </c>
      <c r="H1599" t="s">
        <v>346</v>
      </c>
      <c r="I1599" t="s">
        <v>144</v>
      </c>
      <c r="J1599">
        <v>1</v>
      </c>
      <c r="K1599">
        <v>5</v>
      </c>
      <c r="L1599">
        <v>221</v>
      </c>
      <c r="M1599">
        <v>203.983</v>
      </c>
      <c r="N1599">
        <v>238.017</v>
      </c>
      <c r="O1599">
        <v>280</v>
      </c>
      <c r="P1599">
        <v>234</v>
      </c>
      <c r="Q1599">
        <v>232</v>
      </c>
      <c r="S1599">
        <v>226</v>
      </c>
      <c r="T1599">
        <v>153</v>
      </c>
      <c r="U1599">
        <v>151</v>
      </c>
      <c r="V1599">
        <v>224</v>
      </c>
      <c r="W1599">
        <v>215</v>
      </c>
      <c r="X1599">
        <v>213</v>
      </c>
      <c r="Y1599">
        <v>235</v>
      </c>
      <c r="Z1599">
        <v>218</v>
      </c>
      <c r="AA1599">
        <v>154</v>
      </c>
      <c r="AB1599">
        <v>150</v>
      </c>
      <c r="AJ1599">
        <v>230.8</v>
      </c>
      <c r="AK1599">
        <v>18</v>
      </c>
      <c r="AL1599">
        <v>200</v>
      </c>
      <c r="AM1599">
        <v>24</v>
      </c>
      <c r="AN1599">
        <v>152</v>
      </c>
      <c r="AO1599">
        <v>2</v>
      </c>
      <c r="AP1599">
        <v>4</v>
      </c>
      <c r="AQ1599">
        <v>1</v>
      </c>
      <c r="AX1599">
        <v>7</v>
      </c>
      <c r="AY1599">
        <v>502</v>
      </c>
      <c r="AZ1599">
        <v>1.4999999999999999E-2</v>
      </c>
      <c r="BA1599">
        <v>1.4E-2</v>
      </c>
      <c r="BB1599">
        <v>1</v>
      </c>
      <c r="BC1599">
        <v>0</v>
      </c>
      <c r="BD1599">
        <v>2.2999999999999998</v>
      </c>
      <c r="BE1599">
        <v>1.6</v>
      </c>
      <c r="BF1599">
        <v>115.9</v>
      </c>
      <c r="BG1599" t="s">
        <v>148</v>
      </c>
      <c r="BH1599" t="s">
        <v>149</v>
      </c>
      <c r="BI1599" t="s">
        <v>217</v>
      </c>
      <c r="BK1599">
        <v>14</v>
      </c>
    </row>
    <row r="1600" spans="1:63" ht="18.75" x14ac:dyDescent="0.25">
      <c r="A1600">
        <v>2021</v>
      </c>
      <c r="B1600">
        <v>4</v>
      </c>
      <c r="C1600" s="289">
        <v>44293</v>
      </c>
      <c r="D1600">
        <v>407</v>
      </c>
      <c r="E1600">
        <v>630</v>
      </c>
      <c r="F1600">
        <v>8</v>
      </c>
      <c r="G1600" t="s">
        <v>347</v>
      </c>
      <c r="H1600" t="s">
        <v>348</v>
      </c>
      <c r="I1600" t="s">
        <v>144</v>
      </c>
      <c r="J1600">
        <v>1</v>
      </c>
      <c r="K1600">
        <v>5</v>
      </c>
      <c r="L1600">
        <v>214</v>
      </c>
      <c r="M1600">
        <v>197.84299999999999</v>
      </c>
      <c r="N1600">
        <v>230.15700000000001</v>
      </c>
      <c r="O1600">
        <v>243</v>
      </c>
      <c r="P1600">
        <v>228</v>
      </c>
      <c r="Q1600">
        <v>223</v>
      </c>
      <c r="S1600">
        <v>213</v>
      </c>
      <c r="T1600">
        <v>153</v>
      </c>
      <c r="U1600">
        <v>151</v>
      </c>
      <c r="V1600">
        <v>216</v>
      </c>
      <c r="W1600">
        <v>211</v>
      </c>
      <c r="X1600">
        <v>207</v>
      </c>
      <c r="Y1600">
        <v>209</v>
      </c>
      <c r="Z1600">
        <v>220</v>
      </c>
      <c r="AA1600">
        <v>154</v>
      </c>
      <c r="AB1600">
        <v>150</v>
      </c>
      <c r="AJ1600">
        <v>218.9</v>
      </c>
      <c r="AK1600">
        <v>18</v>
      </c>
      <c r="AL1600">
        <v>200</v>
      </c>
      <c r="AM1600">
        <v>24</v>
      </c>
      <c r="AN1600">
        <v>152</v>
      </c>
      <c r="AO1600">
        <v>4</v>
      </c>
      <c r="AP1600">
        <v>2</v>
      </c>
      <c r="AQ1600">
        <v>5</v>
      </c>
      <c r="AX1600">
        <v>11</v>
      </c>
      <c r="AY1600">
        <v>506</v>
      </c>
      <c r="AZ1600">
        <v>1.4999999999999999E-2</v>
      </c>
      <c r="BA1600">
        <v>2.1999999999999999E-2</v>
      </c>
      <c r="BC1600">
        <v>0.1</v>
      </c>
      <c r="BD1600">
        <v>2.4</v>
      </c>
      <c r="BE1600">
        <v>2.4</v>
      </c>
      <c r="BF1600">
        <v>110.8</v>
      </c>
      <c r="BG1600" t="s">
        <v>148</v>
      </c>
      <c r="BH1600" t="s">
        <v>149</v>
      </c>
      <c r="BI1600" t="s">
        <v>217</v>
      </c>
      <c r="BK1600">
        <v>14</v>
      </c>
    </row>
    <row r="1601" spans="1:63" ht="18.75" hidden="1" x14ac:dyDescent="0.25">
      <c r="A1601">
        <v>2021</v>
      </c>
      <c r="B1601">
        <v>4</v>
      </c>
      <c r="C1601" s="289">
        <v>44293</v>
      </c>
      <c r="D1601">
        <v>337</v>
      </c>
      <c r="E1601">
        <v>257</v>
      </c>
      <c r="F1601">
        <v>25</v>
      </c>
      <c r="G1601" t="s">
        <v>450</v>
      </c>
      <c r="H1601" t="s">
        <v>451</v>
      </c>
      <c r="I1601" t="s">
        <v>360</v>
      </c>
      <c r="J1601">
        <v>2</v>
      </c>
      <c r="K1601">
        <v>2</v>
      </c>
      <c r="L1601">
        <v>69</v>
      </c>
      <c r="M1601">
        <v>64.17</v>
      </c>
      <c r="N1601">
        <v>73.83</v>
      </c>
      <c r="O1601">
        <v>71</v>
      </c>
      <c r="P1601">
        <v>70</v>
      </c>
      <c r="Q1601">
        <v>70</v>
      </c>
      <c r="S1601">
        <v>72</v>
      </c>
      <c r="T1601">
        <v>140</v>
      </c>
      <c r="U1601">
        <v>138</v>
      </c>
      <c r="AJ1601">
        <v>70.8</v>
      </c>
      <c r="AK1601">
        <v>30</v>
      </c>
      <c r="AL1601">
        <v>240</v>
      </c>
      <c r="AM1601">
        <v>52</v>
      </c>
      <c r="AN1601">
        <v>139</v>
      </c>
      <c r="AO1601">
        <v>3</v>
      </c>
      <c r="AP1601">
        <v>4</v>
      </c>
      <c r="AQ1601">
        <v>1</v>
      </c>
      <c r="AX1601">
        <v>8</v>
      </c>
      <c r="AY1601">
        <v>1128</v>
      </c>
      <c r="AZ1601">
        <v>0.02</v>
      </c>
      <c r="BA1601">
        <v>7.0000000000000001E-3</v>
      </c>
      <c r="BB1601">
        <v>1</v>
      </c>
      <c r="BC1601">
        <v>0.1</v>
      </c>
      <c r="BD1601">
        <v>16.3</v>
      </c>
      <c r="BE1601">
        <v>0.6</v>
      </c>
      <c r="BF1601">
        <v>79.900000000000006</v>
      </c>
      <c r="BG1601" t="s">
        <v>452</v>
      </c>
      <c r="BH1601" t="s">
        <v>452</v>
      </c>
      <c r="BK1601">
        <v>14</v>
      </c>
    </row>
    <row r="1602" spans="1:63" ht="18.75" x14ac:dyDescent="0.25">
      <c r="A1602">
        <v>2021</v>
      </c>
      <c r="B1602">
        <v>4</v>
      </c>
      <c r="C1602" s="289">
        <v>44293</v>
      </c>
      <c r="D1602">
        <v>52</v>
      </c>
      <c r="E1602">
        <v>130</v>
      </c>
      <c r="F1602">
        <v>26</v>
      </c>
      <c r="G1602" t="s">
        <v>372</v>
      </c>
      <c r="H1602" t="s">
        <v>373</v>
      </c>
      <c r="I1602" t="s">
        <v>360</v>
      </c>
      <c r="J1602">
        <v>9</v>
      </c>
      <c r="K1602">
        <v>1</v>
      </c>
      <c r="L1602">
        <v>12</v>
      </c>
      <c r="M1602">
        <v>11.16</v>
      </c>
      <c r="N1602">
        <v>12.84</v>
      </c>
      <c r="V1602">
        <v>13</v>
      </c>
      <c r="W1602">
        <v>12</v>
      </c>
      <c r="X1602">
        <v>12</v>
      </c>
      <c r="Y1602">
        <v>13</v>
      </c>
      <c r="Z1602">
        <v>12</v>
      </c>
      <c r="AA1602">
        <v>117</v>
      </c>
      <c r="AB1602">
        <v>115</v>
      </c>
      <c r="AJ1602">
        <v>12.2</v>
      </c>
      <c r="AK1602">
        <v>336</v>
      </c>
      <c r="AL1602">
        <v>96</v>
      </c>
      <c r="AM1602">
        <v>279</v>
      </c>
      <c r="AN1602">
        <v>116</v>
      </c>
      <c r="AO1602">
        <v>6</v>
      </c>
      <c r="AQ1602">
        <v>9</v>
      </c>
      <c r="AX1602">
        <v>15</v>
      </c>
      <c r="AY1602">
        <v>4015</v>
      </c>
      <c r="AZ1602">
        <v>0.02</v>
      </c>
      <c r="BA1602">
        <v>4.0000000000000001E-3</v>
      </c>
      <c r="BB1602">
        <v>1</v>
      </c>
      <c r="BC1602">
        <v>1.3</v>
      </c>
      <c r="BD1602">
        <v>334.6</v>
      </c>
      <c r="BE1602">
        <v>0.2</v>
      </c>
      <c r="BF1602">
        <v>49</v>
      </c>
      <c r="BG1602" t="s">
        <v>148</v>
      </c>
      <c r="BH1602" t="s">
        <v>187</v>
      </c>
      <c r="BI1602" t="s">
        <v>374</v>
      </c>
      <c r="BK1602">
        <v>14</v>
      </c>
    </row>
    <row r="1603" spans="1:63" ht="18.75" x14ac:dyDescent="0.25">
      <c r="A1603">
        <v>2021</v>
      </c>
      <c r="B1603">
        <v>4</v>
      </c>
      <c r="C1603" s="289">
        <v>44293</v>
      </c>
      <c r="D1603">
        <v>159</v>
      </c>
      <c r="E1603">
        <v>299</v>
      </c>
      <c r="F1603">
        <v>28</v>
      </c>
      <c r="G1603" t="s">
        <v>181</v>
      </c>
      <c r="H1603" t="s">
        <v>182</v>
      </c>
      <c r="I1603" t="s">
        <v>183</v>
      </c>
      <c r="J1603">
        <v>3</v>
      </c>
      <c r="K1603">
        <v>2</v>
      </c>
      <c r="L1603">
        <v>115</v>
      </c>
      <c r="M1603">
        <v>106.95</v>
      </c>
      <c r="N1603">
        <v>123.05</v>
      </c>
      <c r="O1603">
        <v>104</v>
      </c>
      <c r="Q1603">
        <v>109</v>
      </c>
      <c r="S1603">
        <v>113</v>
      </c>
      <c r="T1603">
        <v>97</v>
      </c>
      <c r="U1603">
        <v>98</v>
      </c>
      <c r="V1603">
        <v>112</v>
      </c>
      <c r="W1603">
        <v>106</v>
      </c>
      <c r="X1603">
        <v>109</v>
      </c>
      <c r="Y1603">
        <v>111</v>
      </c>
      <c r="Z1603">
        <v>108</v>
      </c>
      <c r="AA1603">
        <v>106</v>
      </c>
      <c r="AB1603">
        <v>106</v>
      </c>
      <c r="AJ1603">
        <v>109</v>
      </c>
      <c r="AK1603">
        <v>70</v>
      </c>
      <c r="AL1603">
        <v>154</v>
      </c>
      <c r="AM1603">
        <v>106</v>
      </c>
      <c r="AN1603">
        <v>102</v>
      </c>
      <c r="AO1603">
        <v>7</v>
      </c>
      <c r="AP1603">
        <v>2</v>
      </c>
      <c r="AQ1603">
        <v>4</v>
      </c>
      <c r="AR1603">
        <v>4</v>
      </c>
      <c r="AX1603">
        <v>17</v>
      </c>
      <c r="AY1603">
        <v>2129</v>
      </c>
      <c r="AZ1603">
        <v>0.02</v>
      </c>
      <c r="BA1603">
        <v>8.0000000000000002E-3</v>
      </c>
      <c r="BB1603">
        <v>1</v>
      </c>
      <c r="BC1603">
        <v>0.1</v>
      </c>
      <c r="BD1603">
        <v>18.5</v>
      </c>
      <c r="BE1603">
        <v>1.9</v>
      </c>
      <c r="BF1603">
        <v>232.1</v>
      </c>
      <c r="BG1603" t="s">
        <v>148</v>
      </c>
      <c r="BH1603" t="s">
        <v>184</v>
      </c>
      <c r="BK1603">
        <v>14</v>
      </c>
    </row>
    <row r="1604" spans="1:63" hidden="1" x14ac:dyDescent="0.25">
      <c r="A1604">
        <v>2021</v>
      </c>
      <c r="B1604">
        <v>4</v>
      </c>
      <c r="C1604" s="289">
        <v>44293</v>
      </c>
      <c r="D1604">
        <v>245</v>
      </c>
      <c r="E1604">
        <v>169</v>
      </c>
      <c r="F1604">
        <v>34</v>
      </c>
      <c r="G1604" t="s">
        <v>445</v>
      </c>
      <c r="H1604" t="s">
        <v>446</v>
      </c>
      <c r="I1604" t="s">
        <v>444</v>
      </c>
      <c r="J1604">
        <v>2</v>
      </c>
      <c r="K1604">
        <v>2</v>
      </c>
      <c r="L1604">
        <v>385.37037040000001</v>
      </c>
      <c r="M1604">
        <v>358.3944444</v>
      </c>
      <c r="N1604">
        <v>412.34629630000001</v>
      </c>
      <c r="AK1604">
        <v>36</v>
      </c>
      <c r="AL1604">
        <v>200</v>
      </c>
      <c r="AO1604">
        <v>1</v>
      </c>
      <c r="AP1604">
        <v>1</v>
      </c>
      <c r="AQ1604">
        <v>1</v>
      </c>
      <c r="AX1604">
        <v>2</v>
      </c>
      <c r="AY1604">
        <v>112</v>
      </c>
      <c r="AZ1604">
        <v>0.02</v>
      </c>
      <c r="BA1604">
        <v>1.7999999999999999E-2</v>
      </c>
      <c r="BB1604">
        <v>1</v>
      </c>
      <c r="BC1604">
        <v>0</v>
      </c>
      <c r="BD1604">
        <v>0.3</v>
      </c>
      <c r="BG1604" t="s">
        <v>145</v>
      </c>
      <c r="BH1604" t="s">
        <v>145</v>
      </c>
      <c r="BK1604">
        <v>14</v>
      </c>
    </row>
    <row r="1605" spans="1:63" x14ac:dyDescent="0.25">
      <c r="A1605">
        <v>2021</v>
      </c>
      <c r="B1605">
        <v>4</v>
      </c>
      <c r="C1605" s="289">
        <v>44293</v>
      </c>
      <c r="D1605">
        <v>214</v>
      </c>
      <c r="E1605">
        <v>142</v>
      </c>
      <c r="F1605">
        <v>46</v>
      </c>
      <c r="G1605" t="s">
        <v>258</v>
      </c>
      <c r="H1605" t="s">
        <v>259</v>
      </c>
      <c r="I1605" t="s">
        <v>191</v>
      </c>
      <c r="J1605">
        <v>4</v>
      </c>
      <c r="K1605">
        <v>1</v>
      </c>
      <c r="L1605">
        <v>351</v>
      </c>
      <c r="M1605">
        <v>326.43</v>
      </c>
      <c r="N1605">
        <v>375.57</v>
      </c>
      <c r="AK1605">
        <v>68</v>
      </c>
      <c r="AL1605">
        <v>212</v>
      </c>
      <c r="AY1605">
        <v>56</v>
      </c>
      <c r="AZ1605">
        <v>0.02</v>
      </c>
      <c r="BD1605">
        <v>0.2</v>
      </c>
      <c r="BG1605" t="s">
        <v>148</v>
      </c>
      <c r="BH1605" t="s">
        <v>187</v>
      </c>
      <c r="BI1605" t="s">
        <v>260</v>
      </c>
      <c r="BK1605">
        <v>14</v>
      </c>
    </row>
    <row r="1606" spans="1:63" x14ac:dyDescent="0.25">
      <c r="A1606">
        <v>2021</v>
      </c>
      <c r="B1606">
        <v>4</v>
      </c>
      <c r="C1606" s="289">
        <v>44294</v>
      </c>
      <c r="D1606">
        <v>212</v>
      </c>
      <c r="E1606">
        <v>140</v>
      </c>
      <c r="F1606">
        <v>2</v>
      </c>
      <c r="G1606" t="s">
        <v>199</v>
      </c>
      <c r="H1606" t="s">
        <v>200</v>
      </c>
      <c r="I1606" t="s">
        <v>144</v>
      </c>
      <c r="J1606">
        <v>2</v>
      </c>
      <c r="K1606">
        <v>2</v>
      </c>
      <c r="L1606">
        <v>485</v>
      </c>
      <c r="M1606">
        <v>451.05</v>
      </c>
      <c r="N1606">
        <v>518.95000000000005</v>
      </c>
      <c r="AK1606">
        <v>60</v>
      </c>
      <c r="AL1606">
        <v>120</v>
      </c>
      <c r="AO1606">
        <v>2</v>
      </c>
      <c r="AP1606">
        <v>1</v>
      </c>
      <c r="AQ1606">
        <v>1</v>
      </c>
      <c r="AX1606">
        <v>4</v>
      </c>
      <c r="AY1606">
        <v>144</v>
      </c>
      <c r="AZ1606">
        <v>1.4999999999999999E-2</v>
      </c>
      <c r="BA1606">
        <v>2.8000000000000001E-2</v>
      </c>
      <c r="BC1606">
        <v>0</v>
      </c>
      <c r="BD1606">
        <v>0.3</v>
      </c>
      <c r="BG1606" t="s">
        <v>148</v>
      </c>
      <c r="BH1606" t="s">
        <v>187</v>
      </c>
      <c r="BI1606" t="s">
        <v>201</v>
      </c>
      <c r="BK1606">
        <v>14</v>
      </c>
    </row>
    <row r="1607" spans="1:63" x14ac:dyDescent="0.25">
      <c r="A1607">
        <v>2021</v>
      </c>
      <c r="B1607">
        <v>4</v>
      </c>
      <c r="C1607" s="289">
        <v>44294</v>
      </c>
      <c r="D1607">
        <v>212</v>
      </c>
      <c r="E1607">
        <v>178</v>
      </c>
      <c r="F1607">
        <v>2</v>
      </c>
      <c r="G1607" t="s">
        <v>202</v>
      </c>
      <c r="H1607" t="s">
        <v>203</v>
      </c>
      <c r="I1607" t="s">
        <v>144</v>
      </c>
      <c r="J1607">
        <v>2</v>
      </c>
      <c r="K1607">
        <v>2</v>
      </c>
      <c r="L1607">
        <v>50</v>
      </c>
      <c r="M1607">
        <v>46.5</v>
      </c>
      <c r="N1607">
        <v>53.5</v>
      </c>
      <c r="AK1607">
        <v>60</v>
      </c>
      <c r="AL1607">
        <v>120</v>
      </c>
      <c r="AO1607">
        <v>2</v>
      </c>
      <c r="AP1607">
        <v>2</v>
      </c>
      <c r="AX1607">
        <v>4</v>
      </c>
      <c r="AY1607">
        <v>144</v>
      </c>
      <c r="AZ1607">
        <v>1.4999999999999999E-2</v>
      </c>
      <c r="BA1607">
        <v>2.8000000000000001E-2</v>
      </c>
      <c r="BC1607">
        <v>0.1</v>
      </c>
      <c r="BD1607">
        <v>2.9</v>
      </c>
      <c r="BG1607" t="s">
        <v>148</v>
      </c>
      <c r="BH1607" t="s">
        <v>187</v>
      </c>
      <c r="BI1607" t="s">
        <v>204</v>
      </c>
      <c r="BK1607">
        <v>14</v>
      </c>
    </row>
    <row r="1608" spans="1:63" ht="18.75" hidden="1" x14ac:dyDescent="0.25">
      <c r="A1608">
        <v>2021</v>
      </c>
      <c r="B1608">
        <v>4</v>
      </c>
      <c r="C1608" s="289">
        <v>44294</v>
      </c>
      <c r="D1608">
        <v>384</v>
      </c>
      <c r="E1608">
        <v>556</v>
      </c>
      <c r="F1608">
        <v>2</v>
      </c>
      <c r="G1608" t="s">
        <v>175</v>
      </c>
      <c r="H1608" t="s">
        <v>176</v>
      </c>
      <c r="I1608" t="s">
        <v>144</v>
      </c>
      <c r="J1608">
        <v>1</v>
      </c>
      <c r="K1608">
        <v>6</v>
      </c>
      <c r="L1608">
        <v>1066</v>
      </c>
      <c r="M1608">
        <v>1003.106</v>
      </c>
      <c r="N1608">
        <v>1141.6859999999999</v>
      </c>
      <c r="R1608">
        <v>1099</v>
      </c>
      <c r="S1608">
        <v>1098</v>
      </c>
      <c r="U1608">
        <v>132</v>
      </c>
      <c r="V1608">
        <v>1081</v>
      </c>
      <c r="W1608">
        <v>1069</v>
      </c>
      <c r="X1608">
        <v>1068</v>
      </c>
      <c r="Y1608">
        <v>1059</v>
      </c>
      <c r="Z1608">
        <v>1058</v>
      </c>
      <c r="AA1608">
        <v>145</v>
      </c>
      <c r="AB1608">
        <v>145</v>
      </c>
      <c r="AJ1608">
        <v>1076</v>
      </c>
      <c r="AK1608">
        <v>20</v>
      </c>
      <c r="AL1608">
        <v>180</v>
      </c>
      <c r="AM1608">
        <v>26</v>
      </c>
      <c r="AN1608">
        <v>141</v>
      </c>
      <c r="AO1608">
        <v>2</v>
      </c>
      <c r="AP1608">
        <v>4</v>
      </c>
      <c r="AQ1608">
        <v>3</v>
      </c>
      <c r="AR1608">
        <v>1</v>
      </c>
      <c r="AX1608">
        <v>10</v>
      </c>
      <c r="AY1608">
        <v>106</v>
      </c>
      <c r="AZ1608">
        <v>1.4999999999999999E-2</v>
      </c>
      <c r="BA1608">
        <v>9.4E-2</v>
      </c>
      <c r="BC1608">
        <v>0</v>
      </c>
      <c r="BD1608">
        <v>0.1</v>
      </c>
      <c r="BE1608">
        <v>10.8</v>
      </c>
      <c r="BF1608">
        <v>114.1</v>
      </c>
      <c r="BG1608" t="s">
        <v>153</v>
      </c>
      <c r="BH1608" t="s">
        <v>154</v>
      </c>
      <c r="BI1608" t="s">
        <v>177</v>
      </c>
      <c r="BK1608">
        <v>14</v>
      </c>
    </row>
    <row r="1609" spans="1:63" ht="18.75" hidden="1" x14ac:dyDescent="0.25">
      <c r="A1609">
        <v>2021</v>
      </c>
      <c r="B1609">
        <v>4</v>
      </c>
      <c r="C1609" s="289">
        <v>44294</v>
      </c>
      <c r="D1609">
        <v>384</v>
      </c>
      <c r="E1609">
        <v>557</v>
      </c>
      <c r="F1609">
        <v>2</v>
      </c>
      <c r="G1609" t="s">
        <v>178</v>
      </c>
      <c r="H1609" t="s">
        <v>179</v>
      </c>
      <c r="I1609" t="s">
        <v>144</v>
      </c>
      <c r="J1609">
        <v>1</v>
      </c>
      <c r="K1609">
        <v>6</v>
      </c>
      <c r="L1609">
        <v>182</v>
      </c>
      <c r="M1609">
        <v>171.262</v>
      </c>
      <c r="N1609">
        <v>194.922</v>
      </c>
      <c r="R1609">
        <v>190</v>
      </c>
      <c r="S1609">
        <v>217</v>
      </c>
      <c r="U1609">
        <v>132</v>
      </c>
      <c r="V1609">
        <v>197</v>
      </c>
      <c r="W1609">
        <v>187</v>
      </c>
      <c r="X1609">
        <v>183</v>
      </c>
      <c r="Y1609">
        <v>188</v>
      </c>
      <c r="Z1609">
        <v>185</v>
      </c>
      <c r="AA1609">
        <v>145</v>
      </c>
      <c r="AB1609">
        <v>145</v>
      </c>
      <c r="AJ1609">
        <v>192.4</v>
      </c>
      <c r="AK1609">
        <v>20</v>
      </c>
      <c r="AL1609">
        <v>180</v>
      </c>
      <c r="AM1609">
        <v>26</v>
      </c>
      <c r="AN1609">
        <v>141</v>
      </c>
      <c r="AO1609">
        <v>3</v>
      </c>
      <c r="AP1609">
        <v>4</v>
      </c>
      <c r="AQ1609">
        <v>2</v>
      </c>
      <c r="AR1609">
        <v>1</v>
      </c>
      <c r="AX1609">
        <v>10</v>
      </c>
      <c r="AY1609">
        <v>106</v>
      </c>
      <c r="AZ1609">
        <v>1.4999999999999999E-2</v>
      </c>
      <c r="BA1609">
        <v>9.4E-2</v>
      </c>
      <c r="BC1609">
        <v>0.1</v>
      </c>
      <c r="BD1609">
        <v>0.6</v>
      </c>
      <c r="BE1609">
        <v>1.9</v>
      </c>
      <c r="BF1609">
        <v>20.399999999999999</v>
      </c>
      <c r="BG1609" t="s">
        <v>153</v>
      </c>
      <c r="BH1609" t="s">
        <v>154</v>
      </c>
      <c r="BI1609" t="s">
        <v>177</v>
      </c>
      <c r="BJ1609" t="s">
        <v>180</v>
      </c>
      <c r="BK1609">
        <v>14</v>
      </c>
    </row>
    <row r="1610" spans="1:63" ht="18.75" hidden="1" x14ac:dyDescent="0.25">
      <c r="A1610">
        <v>2021</v>
      </c>
      <c r="B1610">
        <v>4</v>
      </c>
      <c r="C1610" s="289">
        <v>44294</v>
      </c>
      <c r="D1610">
        <v>421</v>
      </c>
      <c r="E1610">
        <v>667</v>
      </c>
      <c r="F1610">
        <v>3</v>
      </c>
      <c r="G1610" t="s">
        <v>404</v>
      </c>
      <c r="H1610" t="s">
        <v>405</v>
      </c>
      <c r="L1610">
        <v>1630.2</v>
      </c>
      <c r="M1610">
        <v>1534.0182</v>
      </c>
      <c r="N1610">
        <v>1745.9441999999999</v>
      </c>
      <c r="P1610">
        <v>1627</v>
      </c>
      <c r="R1610">
        <v>1550</v>
      </c>
      <c r="S1610">
        <v>1552</v>
      </c>
      <c r="T1610">
        <v>165</v>
      </c>
      <c r="U1610">
        <v>163</v>
      </c>
      <c r="V1610">
        <v>1931</v>
      </c>
      <c r="W1610">
        <v>1737</v>
      </c>
      <c r="X1610">
        <v>1593</v>
      </c>
      <c r="Y1610">
        <v>1645</v>
      </c>
      <c r="Z1610">
        <v>1553</v>
      </c>
      <c r="AA1610">
        <v>157</v>
      </c>
      <c r="AB1610">
        <v>156</v>
      </c>
      <c r="AJ1610">
        <v>1648.5</v>
      </c>
      <c r="AK1610">
        <v>20</v>
      </c>
      <c r="AM1610">
        <v>22</v>
      </c>
      <c r="AN1610">
        <v>160</v>
      </c>
      <c r="AO1610">
        <v>4</v>
      </c>
      <c r="AP1610">
        <v>4</v>
      </c>
      <c r="AQ1610">
        <v>5</v>
      </c>
      <c r="AR1610">
        <v>2</v>
      </c>
      <c r="AX1610">
        <v>14</v>
      </c>
      <c r="AY1610">
        <v>374</v>
      </c>
      <c r="AZ1610">
        <v>1.4999999999999999E-2</v>
      </c>
      <c r="BA1610">
        <v>3.6999999999999998E-2</v>
      </c>
      <c r="BC1610">
        <v>0</v>
      </c>
      <c r="BD1610">
        <v>0.2</v>
      </c>
      <c r="BE1610">
        <v>23.1</v>
      </c>
      <c r="BF1610">
        <v>616.5</v>
      </c>
      <c r="BJ1610" t="s">
        <v>156</v>
      </c>
      <c r="BK1610">
        <v>14</v>
      </c>
    </row>
    <row r="1611" spans="1:63" ht="18.75" hidden="1" x14ac:dyDescent="0.25">
      <c r="A1611">
        <v>2021</v>
      </c>
      <c r="B1611">
        <v>4</v>
      </c>
      <c r="C1611" s="289">
        <v>44294</v>
      </c>
      <c r="D1611">
        <v>421</v>
      </c>
      <c r="E1611">
        <v>673</v>
      </c>
      <c r="F1611">
        <v>3</v>
      </c>
      <c r="G1611" t="s">
        <v>437</v>
      </c>
      <c r="H1611" t="s">
        <v>438</v>
      </c>
      <c r="L1611">
        <v>123.2</v>
      </c>
      <c r="M1611">
        <v>115.9312</v>
      </c>
      <c r="N1611">
        <v>131.94720000000001</v>
      </c>
      <c r="P1611">
        <v>122</v>
      </c>
      <c r="R1611">
        <v>124</v>
      </c>
      <c r="S1611">
        <v>136</v>
      </c>
      <c r="T1611">
        <v>165</v>
      </c>
      <c r="U1611">
        <v>163</v>
      </c>
      <c r="V1611">
        <v>146</v>
      </c>
      <c r="W1611">
        <v>130</v>
      </c>
      <c r="X1611">
        <v>132</v>
      </c>
      <c r="Y1611">
        <v>130</v>
      </c>
      <c r="Z1611">
        <v>126</v>
      </c>
      <c r="AA1611">
        <v>157</v>
      </c>
      <c r="AB1611">
        <v>156</v>
      </c>
      <c r="AJ1611">
        <v>130.80000000000001</v>
      </c>
      <c r="AK1611">
        <v>20</v>
      </c>
      <c r="AM1611">
        <v>22</v>
      </c>
      <c r="AN1611">
        <v>160</v>
      </c>
      <c r="AO1611">
        <v>8</v>
      </c>
      <c r="AP1611">
        <v>3</v>
      </c>
      <c r="AQ1611">
        <v>3</v>
      </c>
      <c r="AR1611">
        <v>2</v>
      </c>
      <c r="AX1611">
        <v>16</v>
      </c>
      <c r="AY1611">
        <v>376</v>
      </c>
      <c r="AZ1611">
        <v>1.4999999999999999E-2</v>
      </c>
      <c r="BA1611">
        <v>4.2999999999999997E-2</v>
      </c>
      <c r="BC1611">
        <v>0.1</v>
      </c>
      <c r="BD1611">
        <v>3.1</v>
      </c>
      <c r="BE1611">
        <v>2.1</v>
      </c>
      <c r="BF1611">
        <v>49.2</v>
      </c>
      <c r="BI1611" t="s">
        <v>439</v>
      </c>
      <c r="BJ1611" t="s">
        <v>156</v>
      </c>
      <c r="BK1611">
        <v>14</v>
      </c>
    </row>
    <row r="1612" spans="1:63" ht="18.75" x14ac:dyDescent="0.25">
      <c r="A1612">
        <v>2021</v>
      </c>
      <c r="B1612">
        <v>4</v>
      </c>
      <c r="C1612" s="289">
        <v>44294</v>
      </c>
      <c r="D1612">
        <v>377</v>
      </c>
      <c r="E1612">
        <v>439</v>
      </c>
      <c r="F1612">
        <v>4</v>
      </c>
      <c r="G1612" t="s">
        <v>146</v>
      </c>
      <c r="H1612" t="s">
        <v>147</v>
      </c>
      <c r="I1612" t="s">
        <v>144</v>
      </c>
      <c r="J1612">
        <v>4</v>
      </c>
      <c r="K1612">
        <v>1</v>
      </c>
      <c r="L1612">
        <v>343</v>
      </c>
      <c r="M1612">
        <v>308.7</v>
      </c>
      <c r="N1612">
        <v>377.3</v>
      </c>
      <c r="P1612">
        <v>342</v>
      </c>
      <c r="R1612">
        <v>334</v>
      </c>
      <c r="S1612">
        <v>540</v>
      </c>
      <c r="T1612">
        <v>227</v>
      </c>
      <c r="U1612">
        <v>229</v>
      </c>
      <c r="V1612">
        <v>400</v>
      </c>
      <c r="W1612">
        <v>375</v>
      </c>
      <c r="X1612">
        <v>338</v>
      </c>
      <c r="Y1612">
        <v>365</v>
      </c>
      <c r="Z1612">
        <v>375</v>
      </c>
      <c r="AA1612">
        <v>290</v>
      </c>
      <c r="AB1612">
        <v>300</v>
      </c>
      <c r="AJ1612">
        <v>383.6</v>
      </c>
      <c r="AK1612">
        <v>45</v>
      </c>
      <c r="AL1612">
        <v>320</v>
      </c>
      <c r="AM1612">
        <v>55</v>
      </c>
      <c r="AN1612">
        <v>262</v>
      </c>
      <c r="AO1612">
        <v>10</v>
      </c>
      <c r="AP1612">
        <v>2</v>
      </c>
      <c r="AQ1612">
        <v>4</v>
      </c>
      <c r="AX1612">
        <v>16</v>
      </c>
      <c r="AY1612">
        <v>986</v>
      </c>
      <c r="AZ1612">
        <v>1.4999999999999999E-2</v>
      </c>
      <c r="BA1612">
        <v>1.6E-2</v>
      </c>
      <c r="BC1612">
        <v>0</v>
      </c>
      <c r="BD1612">
        <v>2.9</v>
      </c>
      <c r="BE1612">
        <v>6.1</v>
      </c>
      <c r="BF1612">
        <v>378.2</v>
      </c>
      <c r="BG1612" t="s">
        <v>148</v>
      </c>
      <c r="BH1612" t="s">
        <v>149</v>
      </c>
      <c r="BI1612" t="s">
        <v>150</v>
      </c>
      <c r="BK1612">
        <v>14</v>
      </c>
    </row>
    <row r="1613" spans="1:63" ht="18.75" x14ac:dyDescent="0.25">
      <c r="A1613">
        <v>2021</v>
      </c>
      <c r="B1613">
        <v>4</v>
      </c>
      <c r="C1613" s="289">
        <v>44294</v>
      </c>
      <c r="D1613">
        <v>34</v>
      </c>
      <c r="E1613">
        <v>99</v>
      </c>
      <c r="F1613">
        <v>5</v>
      </c>
      <c r="G1613" t="s">
        <v>299</v>
      </c>
      <c r="H1613" t="s">
        <v>300</v>
      </c>
      <c r="I1613" t="s">
        <v>144</v>
      </c>
      <c r="J1613">
        <v>4</v>
      </c>
      <c r="K1613">
        <v>6</v>
      </c>
      <c r="L1613">
        <v>20</v>
      </c>
      <c r="M1613">
        <v>18.600000000000001</v>
      </c>
      <c r="N1613">
        <v>21.4</v>
      </c>
      <c r="P1613">
        <v>21</v>
      </c>
      <c r="T1613">
        <v>103</v>
      </c>
      <c r="AJ1613">
        <v>20.5</v>
      </c>
      <c r="AK1613">
        <v>140</v>
      </c>
      <c r="AL1613">
        <v>103</v>
      </c>
      <c r="AM1613">
        <v>140</v>
      </c>
      <c r="AN1613">
        <v>103</v>
      </c>
      <c r="AO1613">
        <v>3</v>
      </c>
      <c r="AP1613">
        <v>2</v>
      </c>
      <c r="AQ1613">
        <v>1</v>
      </c>
      <c r="AX1613">
        <v>6</v>
      </c>
      <c r="AY1613">
        <v>1050</v>
      </c>
      <c r="AZ1613">
        <v>1.4999999999999999E-2</v>
      </c>
      <c r="BA1613">
        <v>6.0000000000000001E-3</v>
      </c>
      <c r="BB1613">
        <v>1</v>
      </c>
      <c r="BC1613">
        <v>0.3</v>
      </c>
      <c r="BD1613">
        <v>52.5</v>
      </c>
      <c r="BE1613">
        <v>0.1</v>
      </c>
      <c r="BF1613">
        <v>21.5</v>
      </c>
      <c r="BG1613" t="s">
        <v>148</v>
      </c>
      <c r="BH1613" t="s">
        <v>149</v>
      </c>
      <c r="BI1613" t="s">
        <v>301</v>
      </c>
      <c r="BK1613">
        <v>14</v>
      </c>
    </row>
    <row r="1614" spans="1:63" ht="18.75" x14ac:dyDescent="0.25">
      <c r="A1614">
        <v>2021</v>
      </c>
      <c r="B1614">
        <v>4</v>
      </c>
      <c r="C1614" s="289">
        <v>44294</v>
      </c>
      <c r="D1614">
        <v>34</v>
      </c>
      <c r="E1614">
        <v>100</v>
      </c>
      <c r="F1614">
        <v>5</v>
      </c>
      <c r="G1614" t="s">
        <v>302</v>
      </c>
      <c r="H1614" t="s">
        <v>303</v>
      </c>
      <c r="I1614" t="s">
        <v>144</v>
      </c>
      <c r="J1614">
        <v>4</v>
      </c>
      <c r="K1614">
        <v>6</v>
      </c>
      <c r="L1614">
        <v>20</v>
      </c>
      <c r="M1614">
        <v>18.600000000000001</v>
      </c>
      <c r="N1614">
        <v>21.4</v>
      </c>
      <c r="P1614">
        <v>21</v>
      </c>
      <c r="T1614">
        <v>103</v>
      </c>
      <c r="AJ1614">
        <v>20.5</v>
      </c>
      <c r="AK1614">
        <v>140</v>
      </c>
      <c r="AL1614">
        <v>103</v>
      </c>
      <c r="AM1614">
        <v>140</v>
      </c>
      <c r="AN1614">
        <v>103</v>
      </c>
      <c r="AO1614">
        <v>3</v>
      </c>
      <c r="AP1614">
        <v>2</v>
      </c>
      <c r="AQ1614">
        <v>1</v>
      </c>
      <c r="AX1614">
        <v>6</v>
      </c>
      <c r="AY1614">
        <v>1050</v>
      </c>
      <c r="AZ1614">
        <v>1.4999999999999999E-2</v>
      </c>
      <c r="BA1614">
        <v>6.0000000000000001E-3</v>
      </c>
      <c r="BB1614">
        <v>1</v>
      </c>
      <c r="BC1614">
        <v>0.3</v>
      </c>
      <c r="BD1614">
        <v>52.5</v>
      </c>
      <c r="BE1614">
        <v>0.1</v>
      </c>
      <c r="BF1614">
        <v>21.5</v>
      </c>
      <c r="BG1614" t="s">
        <v>148</v>
      </c>
      <c r="BH1614" t="s">
        <v>149</v>
      </c>
      <c r="BI1614" t="s">
        <v>304</v>
      </c>
      <c r="BK1614">
        <v>14</v>
      </c>
    </row>
    <row r="1615" spans="1:63" ht="18.75" x14ac:dyDescent="0.25">
      <c r="A1615">
        <v>2021</v>
      </c>
      <c r="B1615">
        <v>4</v>
      </c>
      <c r="C1615" s="289">
        <v>44294</v>
      </c>
      <c r="D1615">
        <v>34</v>
      </c>
      <c r="E1615">
        <v>101</v>
      </c>
      <c r="F1615">
        <v>5</v>
      </c>
      <c r="G1615" t="s">
        <v>305</v>
      </c>
      <c r="H1615" t="s">
        <v>306</v>
      </c>
      <c r="I1615" t="s">
        <v>144</v>
      </c>
      <c r="J1615">
        <v>4</v>
      </c>
      <c r="K1615">
        <v>6</v>
      </c>
      <c r="L1615">
        <v>20</v>
      </c>
      <c r="M1615">
        <v>18.600000000000001</v>
      </c>
      <c r="N1615">
        <v>21.4</v>
      </c>
      <c r="P1615">
        <v>21</v>
      </c>
      <c r="T1615">
        <v>103</v>
      </c>
      <c r="AJ1615">
        <v>20.5</v>
      </c>
      <c r="AK1615">
        <v>140</v>
      </c>
      <c r="AL1615">
        <v>103</v>
      </c>
      <c r="AM1615">
        <v>140</v>
      </c>
      <c r="AN1615">
        <v>103</v>
      </c>
      <c r="AO1615">
        <v>3</v>
      </c>
      <c r="AP1615">
        <v>2</v>
      </c>
      <c r="AQ1615">
        <v>1</v>
      </c>
      <c r="AX1615">
        <v>6</v>
      </c>
      <c r="AY1615">
        <v>1050</v>
      </c>
      <c r="AZ1615">
        <v>1.4999999999999999E-2</v>
      </c>
      <c r="BA1615">
        <v>6.0000000000000001E-3</v>
      </c>
      <c r="BB1615">
        <v>1</v>
      </c>
      <c r="BC1615">
        <v>0.3</v>
      </c>
      <c r="BD1615">
        <v>52.5</v>
      </c>
      <c r="BE1615">
        <v>0.1</v>
      </c>
      <c r="BF1615">
        <v>21.5</v>
      </c>
      <c r="BG1615" t="s">
        <v>148</v>
      </c>
      <c r="BH1615" t="s">
        <v>149</v>
      </c>
      <c r="BI1615" t="s">
        <v>307</v>
      </c>
      <c r="BK1615">
        <v>14</v>
      </c>
    </row>
    <row r="1616" spans="1:63" ht="18.75" x14ac:dyDescent="0.25">
      <c r="A1616">
        <v>2021</v>
      </c>
      <c r="B1616">
        <v>4</v>
      </c>
      <c r="C1616" s="289">
        <v>44294</v>
      </c>
      <c r="D1616">
        <v>34</v>
      </c>
      <c r="E1616">
        <v>102</v>
      </c>
      <c r="F1616">
        <v>5</v>
      </c>
      <c r="G1616" t="s">
        <v>308</v>
      </c>
      <c r="H1616" t="s">
        <v>309</v>
      </c>
      <c r="I1616" t="s">
        <v>144</v>
      </c>
      <c r="J1616">
        <v>4</v>
      </c>
      <c r="K1616">
        <v>6</v>
      </c>
      <c r="L1616">
        <v>20</v>
      </c>
      <c r="M1616">
        <v>18.600000000000001</v>
      </c>
      <c r="N1616">
        <v>21.4</v>
      </c>
      <c r="P1616">
        <v>21</v>
      </c>
      <c r="T1616">
        <v>103</v>
      </c>
      <c r="AJ1616">
        <v>20.5</v>
      </c>
      <c r="AK1616">
        <v>140</v>
      </c>
      <c r="AL1616">
        <v>103</v>
      </c>
      <c r="AM1616">
        <v>140</v>
      </c>
      <c r="AN1616">
        <v>103</v>
      </c>
      <c r="AO1616">
        <v>3</v>
      </c>
      <c r="AP1616">
        <v>2</v>
      </c>
      <c r="AQ1616">
        <v>1</v>
      </c>
      <c r="AX1616">
        <v>6</v>
      </c>
      <c r="AY1616">
        <v>1050</v>
      </c>
      <c r="AZ1616">
        <v>1.4999999999999999E-2</v>
      </c>
      <c r="BA1616">
        <v>6.0000000000000001E-3</v>
      </c>
      <c r="BB1616">
        <v>1</v>
      </c>
      <c r="BC1616">
        <v>0.3</v>
      </c>
      <c r="BD1616">
        <v>52.5</v>
      </c>
      <c r="BE1616">
        <v>0.1</v>
      </c>
      <c r="BF1616">
        <v>21.5</v>
      </c>
      <c r="BG1616" t="s">
        <v>148</v>
      </c>
      <c r="BH1616" t="s">
        <v>149</v>
      </c>
      <c r="BI1616" t="s">
        <v>310</v>
      </c>
      <c r="BK1616">
        <v>14</v>
      </c>
    </row>
    <row r="1617" spans="1:63" ht="18.75" x14ac:dyDescent="0.25">
      <c r="A1617">
        <v>2021</v>
      </c>
      <c r="B1617">
        <v>4</v>
      </c>
      <c r="C1617" s="289">
        <v>44294</v>
      </c>
      <c r="D1617">
        <v>34</v>
      </c>
      <c r="E1617">
        <v>103</v>
      </c>
      <c r="F1617">
        <v>5</v>
      </c>
      <c r="G1617" t="s">
        <v>311</v>
      </c>
      <c r="H1617" t="s">
        <v>312</v>
      </c>
      <c r="I1617" t="s">
        <v>144</v>
      </c>
      <c r="J1617">
        <v>4</v>
      </c>
      <c r="K1617">
        <v>6</v>
      </c>
      <c r="L1617">
        <v>89</v>
      </c>
      <c r="M1617">
        <v>82.77</v>
      </c>
      <c r="N1617">
        <v>95.23</v>
      </c>
      <c r="P1617">
        <v>92</v>
      </c>
      <c r="T1617">
        <v>103</v>
      </c>
      <c r="AJ1617">
        <v>92</v>
      </c>
      <c r="AK1617">
        <v>140</v>
      </c>
      <c r="AL1617">
        <v>103</v>
      </c>
      <c r="AM1617">
        <v>140</v>
      </c>
      <c r="AN1617">
        <v>103</v>
      </c>
      <c r="AO1617">
        <v>3</v>
      </c>
      <c r="AP1617">
        <v>2</v>
      </c>
      <c r="AQ1617">
        <v>1</v>
      </c>
      <c r="AX1617">
        <v>6</v>
      </c>
      <c r="AY1617">
        <v>1050</v>
      </c>
      <c r="AZ1617">
        <v>1.4999999999999999E-2</v>
      </c>
      <c r="BA1617">
        <v>6.0000000000000001E-3</v>
      </c>
      <c r="BB1617">
        <v>1</v>
      </c>
      <c r="BC1617">
        <v>0.1</v>
      </c>
      <c r="BD1617">
        <v>11.8</v>
      </c>
      <c r="BE1617">
        <v>0.6</v>
      </c>
      <c r="BF1617">
        <v>96.6</v>
      </c>
      <c r="BG1617" t="s">
        <v>148</v>
      </c>
      <c r="BH1617" t="s">
        <v>149</v>
      </c>
      <c r="BI1617" t="s">
        <v>313</v>
      </c>
      <c r="BK1617">
        <v>14</v>
      </c>
    </row>
    <row r="1618" spans="1:63" ht="18.75" x14ac:dyDescent="0.25">
      <c r="A1618">
        <v>2021</v>
      </c>
      <c r="B1618">
        <v>4</v>
      </c>
      <c r="C1618" s="289">
        <v>44294</v>
      </c>
      <c r="D1618">
        <v>34</v>
      </c>
      <c r="E1618">
        <v>104</v>
      </c>
      <c r="F1618">
        <v>5</v>
      </c>
      <c r="G1618" t="s">
        <v>314</v>
      </c>
      <c r="H1618" t="s">
        <v>315</v>
      </c>
      <c r="I1618" t="s">
        <v>144</v>
      </c>
      <c r="J1618">
        <v>4</v>
      </c>
      <c r="K1618">
        <v>6</v>
      </c>
      <c r="L1618">
        <v>89</v>
      </c>
      <c r="M1618">
        <v>82.77</v>
      </c>
      <c r="N1618">
        <v>95.23</v>
      </c>
      <c r="P1618">
        <v>92</v>
      </c>
      <c r="T1618">
        <v>103</v>
      </c>
      <c r="AJ1618">
        <v>92</v>
      </c>
      <c r="AK1618">
        <v>140</v>
      </c>
      <c r="AL1618">
        <v>103</v>
      </c>
      <c r="AM1618">
        <v>140</v>
      </c>
      <c r="AN1618">
        <v>103</v>
      </c>
      <c r="AO1618">
        <v>3</v>
      </c>
      <c r="AP1618">
        <v>2</v>
      </c>
      <c r="AQ1618">
        <v>1</v>
      </c>
      <c r="AX1618">
        <v>6</v>
      </c>
      <c r="AY1618">
        <v>1050</v>
      </c>
      <c r="AZ1618">
        <v>1.4999999999999999E-2</v>
      </c>
      <c r="BA1618">
        <v>6.0000000000000001E-3</v>
      </c>
      <c r="BB1618">
        <v>1</v>
      </c>
      <c r="BC1618">
        <v>0.1</v>
      </c>
      <c r="BD1618">
        <v>11.8</v>
      </c>
      <c r="BE1618">
        <v>0.6</v>
      </c>
      <c r="BF1618">
        <v>96.6</v>
      </c>
      <c r="BG1618" t="s">
        <v>148</v>
      </c>
      <c r="BH1618" t="s">
        <v>149</v>
      </c>
      <c r="BI1618" t="s">
        <v>316</v>
      </c>
      <c r="BK1618">
        <v>14</v>
      </c>
    </row>
    <row r="1619" spans="1:63" ht="18.75" x14ac:dyDescent="0.25">
      <c r="A1619">
        <v>2021</v>
      </c>
      <c r="B1619">
        <v>4</v>
      </c>
      <c r="C1619" s="289">
        <v>44294</v>
      </c>
      <c r="D1619">
        <v>405</v>
      </c>
      <c r="E1619">
        <v>619</v>
      </c>
      <c r="F1619">
        <v>5</v>
      </c>
      <c r="G1619" t="s">
        <v>288</v>
      </c>
      <c r="H1619" t="s">
        <v>289</v>
      </c>
      <c r="I1619" t="s">
        <v>144</v>
      </c>
      <c r="J1619">
        <v>1</v>
      </c>
      <c r="K1619">
        <v>5</v>
      </c>
      <c r="L1619">
        <v>420</v>
      </c>
      <c r="M1619">
        <v>385.98</v>
      </c>
      <c r="N1619">
        <v>454.02</v>
      </c>
      <c r="V1619">
        <v>435</v>
      </c>
      <c r="W1619">
        <v>443</v>
      </c>
      <c r="X1619">
        <v>450</v>
      </c>
      <c r="Y1619">
        <v>459</v>
      </c>
      <c r="Z1619">
        <v>449</v>
      </c>
      <c r="AA1619">
        <v>148</v>
      </c>
      <c r="AB1619">
        <v>145</v>
      </c>
      <c r="AJ1619">
        <v>447.2</v>
      </c>
      <c r="AK1619">
        <v>18</v>
      </c>
      <c r="AL1619">
        <v>200</v>
      </c>
      <c r="AM1619">
        <v>25</v>
      </c>
      <c r="AN1619">
        <v>147</v>
      </c>
      <c r="AO1619">
        <v>2</v>
      </c>
      <c r="AQ1619">
        <v>2</v>
      </c>
      <c r="AX1619">
        <v>4</v>
      </c>
      <c r="AY1619">
        <v>244</v>
      </c>
      <c r="AZ1619">
        <v>1.4999999999999999E-2</v>
      </c>
      <c r="BA1619">
        <v>1.6E-2</v>
      </c>
      <c r="BC1619">
        <v>0</v>
      </c>
      <c r="BD1619">
        <v>0.6</v>
      </c>
      <c r="BE1619">
        <v>1.8</v>
      </c>
      <c r="BF1619">
        <v>109.1</v>
      </c>
      <c r="BG1619" t="s">
        <v>148</v>
      </c>
      <c r="BH1619" t="s">
        <v>149</v>
      </c>
      <c r="BI1619" t="s">
        <v>290</v>
      </c>
      <c r="BK1619">
        <v>14</v>
      </c>
    </row>
    <row r="1620" spans="1:63" ht="18.75" x14ac:dyDescent="0.25">
      <c r="A1620">
        <v>2021</v>
      </c>
      <c r="B1620">
        <v>4</v>
      </c>
      <c r="C1620" s="289">
        <v>44294</v>
      </c>
      <c r="D1620">
        <v>405</v>
      </c>
      <c r="E1620">
        <v>620</v>
      </c>
      <c r="F1620">
        <v>5</v>
      </c>
      <c r="G1620" t="s">
        <v>291</v>
      </c>
      <c r="H1620" t="s">
        <v>292</v>
      </c>
      <c r="I1620" t="s">
        <v>144</v>
      </c>
      <c r="J1620">
        <v>1</v>
      </c>
      <c r="K1620">
        <v>5</v>
      </c>
      <c r="L1620">
        <v>233</v>
      </c>
      <c r="M1620">
        <v>214.01050000000001</v>
      </c>
      <c r="N1620">
        <v>251.98949999999999</v>
      </c>
      <c r="V1620">
        <v>218</v>
      </c>
      <c r="W1620">
        <v>215</v>
      </c>
      <c r="X1620">
        <v>245</v>
      </c>
      <c r="Y1620">
        <v>258</v>
      </c>
      <c r="Z1620">
        <v>250</v>
      </c>
      <c r="AA1620">
        <v>148</v>
      </c>
      <c r="AB1620">
        <v>145</v>
      </c>
      <c r="AJ1620">
        <v>237.2</v>
      </c>
      <c r="AK1620">
        <v>18</v>
      </c>
      <c r="AL1620">
        <v>200</v>
      </c>
      <c r="AM1620">
        <v>25</v>
      </c>
      <c r="AN1620">
        <v>147</v>
      </c>
      <c r="AO1620">
        <v>1</v>
      </c>
      <c r="AQ1620">
        <v>3</v>
      </c>
      <c r="AX1620">
        <v>4</v>
      </c>
      <c r="AY1620">
        <v>244</v>
      </c>
      <c r="AZ1620">
        <v>1.4999999999999999E-2</v>
      </c>
      <c r="BA1620">
        <v>1.6E-2</v>
      </c>
      <c r="BC1620">
        <v>0</v>
      </c>
      <c r="BD1620">
        <v>1</v>
      </c>
      <c r="BE1620">
        <v>0.9</v>
      </c>
      <c r="BF1620">
        <v>57.9</v>
      </c>
      <c r="BG1620" t="s">
        <v>148</v>
      </c>
      <c r="BH1620" t="s">
        <v>149</v>
      </c>
      <c r="BI1620" t="s">
        <v>217</v>
      </c>
      <c r="BK1620">
        <v>14</v>
      </c>
    </row>
    <row r="1621" spans="1:63" ht="18.75" x14ac:dyDescent="0.25">
      <c r="A1621">
        <v>2021</v>
      </c>
      <c r="B1621">
        <v>4</v>
      </c>
      <c r="C1621" s="289">
        <v>44294</v>
      </c>
      <c r="D1621">
        <v>405</v>
      </c>
      <c r="E1621">
        <v>621</v>
      </c>
      <c r="F1621">
        <v>5</v>
      </c>
      <c r="G1621" t="s">
        <v>293</v>
      </c>
      <c r="H1621" t="s">
        <v>294</v>
      </c>
      <c r="I1621" t="s">
        <v>144</v>
      </c>
      <c r="J1621">
        <v>1</v>
      </c>
      <c r="K1621">
        <v>5</v>
      </c>
      <c r="L1621">
        <v>191.5</v>
      </c>
      <c r="M1621">
        <v>175.98849999999999</v>
      </c>
      <c r="N1621">
        <v>207.01150000000001</v>
      </c>
      <c r="V1621">
        <v>203</v>
      </c>
      <c r="W1621">
        <v>208</v>
      </c>
      <c r="X1621">
        <v>201</v>
      </c>
      <c r="Y1621">
        <v>213</v>
      </c>
      <c r="Z1621">
        <v>200</v>
      </c>
      <c r="AA1621">
        <v>148</v>
      </c>
      <c r="AB1621">
        <v>145</v>
      </c>
      <c r="AJ1621">
        <v>205</v>
      </c>
      <c r="AK1621">
        <v>18</v>
      </c>
      <c r="AL1621">
        <v>200</v>
      </c>
      <c r="AM1621">
        <v>25</v>
      </c>
      <c r="AN1621">
        <v>147</v>
      </c>
      <c r="AO1621">
        <v>3</v>
      </c>
      <c r="AQ1621">
        <v>2</v>
      </c>
      <c r="AX1621">
        <v>5</v>
      </c>
      <c r="AY1621">
        <v>245</v>
      </c>
      <c r="AZ1621">
        <v>1.4999999999999999E-2</v>
      </c>
      <c r="BA1621">
        <v>0.02</v>
      </c>
      <c r="BC1621">
        <v>0</v>
      </c>
      <c r="BD1621">
        <v>1.3</v>
      </c>
      <c r="BE1621">
        <v>1</v>
      </c>
      <c r="BF1621">
        <v>50.2</v>
      </c>
      <c r="BG1621" t="s">
        <v>148</v>
      </c>
      <c r="BH1621" t="s">
        <v>149</v>
      </c>
      <c r="BI1621" t="s">
        <v>217</v>
      </c>
      <c r="BK1621">
        <v>14</v>
      </c>
    </row>
    <row r="1622" spans="1:63" ht="18.75" x14ac:dyDescent="0.25">
      <c r="A1622">
        <v>2021</v>
      </c>
      <c r="B1622">
        <v>4</v>
      </c>
      <c r="C1622" s="289">
        <v>44294</v>
      </c>
      <c r="D1622">
        <v>405</v>
      </c>
      <c r="E1622">
        <v>622</v>
      </c>
      <c r="F1622">
        <v>5</v>
      </c>
      <c r="G1622" t="s">
        <v>295</v>
      </c>
      <c r="H1622" t="s">
        <v>296</v>
      </c>
      <c r="I1622" t="s">
        <v>144</v>
      </c>
      <c r="J1622">
        <v>1</v>
      </c>
      <c r="K1622">
        <v>5</v>
      </c>
      <c r="L1622">
        <v>187</v>
      </c>
      <c r="M1622">
        <v>172.41399999999999</v>
      </c>
      <c r="N1622">
        <v>201.58600000000001</v>
      </c>
      <c r="V1622">
        <v>199</v>
      </c>
      <c r="W1622">
        <v>202</v>
      </c>
      <c r="X1622">
        <v>199</v>
      </c>
      <c r="Y1622">
        <v>213</v>
      </c>
      <c r="Z1622">
        <v>185</v>
      </c>
      <c r="AA1622">
        <v>148</v>
      </c>
      <c r="AB1622">
        <v>145</v>
      </c>
      <c r="AJ1622">
        <v>199.6</v>
      </c>
      <c r="AK1622">
        <v>18</v>
      </c>
      <c r="AL1622">
        <v>200</v>
      </c>
      <c r="AM1622">
        <v>25</v>
      </c>
      <c r="AN1622">
        <v>147</v>
      </c>
      <c r="AO1622">
        <v>2</v>
      </c>
      <c r="AQ1622">
        <v>3</v>
      </c>
      <c r="AX1622">
        <v>5</v>
      </c>
      <c r="AY1622">
        <v>245</v>
      </c>
      <c r="AZ1622">
        <v>1.4999999999999999E-2</v>
      </c>
      <c r="BA1622">
        <v>0.02</v>
      </c>
      <c r="BC1622">
        <v>0</v>
      </c>
      <c r="BD1622">
        <v>1.3</v>
      </c>
      <c r="BE1622">
        <v>1</v>
      </c>
      <c r="BF1622">
        <v>48.9</v>
      </c>
      <c r="BG1622" t="s">
        <v>148</v>
      </c>
      <c r="BH1622" t="s">
        <v>149</v>
      </c>
      <c r="BI1622" t="s">
        <v>217</v>
      </c>
      <c r="BK1622">
        <v>14</v>
      </c>
    </row>
    <row r="1623" spans="1:63" ht="18.75" hidden="1" x14ac:dyDescent="0.25">
      <c r="A1623">
        <v>2021</v>
      </c>
      <c r="B1623">
        <v>4</v>
      </c>
      <c r="C1623" s="289">
        <v>44294</v>
      </c>
      <c r="D1623">
        <v>376</v>
      </c>
      <c r="E1623">
        <v>438</v>
      </c>
      <c r="F1623">
        <v>6</v>
      </c>
      <c r="G1623" t="s">
        <v>151</v>
      </c>
      <c r="H1623" t="s">
        <v>152</v>
      </c>
      <c r="I1623" t="s">
        <v>144</v>
      </c>
      <c r="J1623">
        <v>3</v>
      </c>
      <c r="K1623">
        <v>2</v>
      </c>
      <c r="L1623">
        <v>336</v>
      </c>
      <c r="M1623">
        <v>316.17599999999999</v>
      </c>
      <c r="N1623">
        <v>359.85599999999999</v>
      </c>
      <c r="P1623">
        <v>346</v>
      </c>
      <c r="R1623">
        <v>340</v>
      </c>
      <c r="S1623">
        <v>346</v>
      </c>
      <c r="T1623">
        <v>126</v>
      </c>
      <c r="U1623">
        <v>125</v>
      </c>
      <c r="V1623">
        <v>355</v>
      </c>
      <c r="W1623">
        <v>347</v>
      </c>
      <c r="X1623">
        <v>353</v>
      </c>
      <c r="Y1623">
        <v>348</v>
      </c>
      <c r="Z1623">
        <v>358</v>
      </c>
      <c r="AA1623">
        <v>138</v>
      </c>
      <c r="AB1623">
        <v>143</v>
      </c>
      <c r="AJ1623">
        <v>349.1</v>
      </c>
      <c r="AK1623">
        <v>67</v>
      </c>
      <c r="AL1623">
        <v>161</v>
      </c>
      <c r="AM1623">
        <v>81</v>
      </c>
      <c r="AN1623">
        <v>133</v>
      </c>
      <c r="AO1623">
        <v>8</v>
      </c>
      <c r="AP1623">
        <v>2</v>
      </c>
      <c r="AQ1623">
        <v>5</v>
      </c>
      <c r="AX1623">
        <v>15</v>
      </c>
      <c r="AY1623">
        <v>1323</v>
      </c>
      <c r="AZ1623">
        <v>1.4999999999999999E-2</v>
      </c>
      <c r="BA1623">
        <v>1.0999999999999999E-2</v>
      </c>
      <c r="BB1623">
        <v>1</v>
      </c>
      <c r="BC1623">
        <v>0</v>
      </c>
      <c r="BD1623">
        <v>3.9</v>
      </c>
      <c r="BE1623">
        <v>5.2</v>
      </c>
      <c r="BF1623">
        <v>461.9</v>
      </c>
      <c r="BG1623" t="s">
        <v>153</v>
      </c>
      <c r="BH1623" t="s">
        <v>154</v>
      </c>
      <c r="BI1623" t="s">
        <v>155</v>
      </c>
      <c r="BJ1623" t="s">
        <v>156</v>
      </c>
      <c r="BK1623">
        <v>14</v>
      </c>
    </row>
    <row r="1624" spans="1:63" hidden="1" x14ac:dyDescent="0.25">
      <c r="A1624">
        <v>2021</v>
      </c>
      <c r="B1624">
        <v>4</v>
      </c>
      <c r="C1624" s="289">
        <v>44294</v>
      </c>
      <c r="D1624">
        <v>425</v>
      </c>
      <c r="E1624">
        <v>674</v>
      </c>
      <c r="F1624">
        <v>6</v>
      </c>
      <c r="G1624" t="s">
        <v>447</v>
      </c>
      <c r="H1624" t="s">
        <v>448</v>
      </c>
      <c r="I1624" t="s">
        <v>165</v>
      </c>
      <c r="J1624">
        <v>2</v>
      </c>
      <c r="K1624">
        <v>1</v>
      </c>
      <c r="L1624">
        <v>256</v>
      </c>
      <c r="M1624">
        <v>240.89599999999999</v>
      </c>
      <c r="N1624">
        <v>274.17599999999999</v>
      </c>
      <c r="AK1624">
        <v>40</v>
      </c>
      <c r="AL1624">
        <v>180</v>
      </c>
      <c r="AY1624">
        <v>400</v>
      </c>
      <c r="AZ1624">
        <v>1.4999999999999999E-2</v>
      </c>
      <c r="BD1624">
        <v>1.6</v>
      </c>
      <c r="BG1624" t="s">
        <v>153</v>
      </c>
      <c r="BH1624" t="s">
        <v>154</v>
      </c>
      <c r="BI1624" t="s">
        <v>449</v>
      </c>
      <c r="BJ1624" t="s">
        <v>167</v>
      </c>
      <c r="BK1624">
        <v>14</v>
      </c>
    </row>
    <row r="1625" spans="1:63" ht="18.75" hidden="1" x14ac:dyDescent="0.25">
      <c r="A1625">
        <v>2021</v>
      </c>
      <c r="B1625">
        <v>4</v>
      </c>
      <c r="C1625" s="289">
        <v>44294</v>
      </c>
      <c r="D1625">
        <v>395</v>
      </c>
      <c r="E1625">
        <v>607</v>
      </c>
      <c r="F1625">
        <v>7</v>
      </c>
      <c r="G1625" t="s">
        <v>281</v>
      </c>
      <c r="H1625" t="s">
        <v>282</v>
      </c>
      <c r="I1625" t="s">
        <v>144</v>
      </c>
      <c r="J1625">
        <v>3</v>
      </c>
      <c r="K1625">
        <v>3</v>
      </c>
      <c r="L1625">
        <v>120</v>
      </c>
      <c r="M1625">
        <v>111.6</v>
      </c>
      <c r="N1625">
        <v>128.4</v>
      </c>
      <c r="P1625">
        <v>118</v>
      </c>
      <c r="R1625">
        <v>112</v>
      </c>
      <c r="S1625">
        <v>113</v>
      </c>
      <c r="T1625">
        <v>115</v>
      </c>
      <c r="U1625">
        <v>112</v>
      </c>
      <c r="V1625">
        <v>123</v>
      </c>
      <c r="W1625">
        <v>118</v>
      </c>
      <c r="X1625">
        <v>132</v>
      </c>
      <c r="Y1625">
        <v>113</v>
      </c>
      <c r="Z1625">
        <v>116</v>
      </c>
      <c r="AA1625">
        <v>120</v>
      </c>
      <c r="AB1625">
        <v>123</v>
      </c>
      <c r="AJ1625">
        <v>118.1</v>
      </c>
      <c r="AK1625">
        <v>90</v>
      </c>
      <c r="AL1625">
        <v>120</v>
      </c>
      <c r="AM1625">
        <v>92</v>
      </c>
      <c r="AN1625">
        <v>118</v>
      </c>
      <c r="AO1625">
        <v>8</v>
      </c>
      <c r="AP1625">
        <v>6</v>
      </c>
      <c r="AQ1625">
        <v>5</v>
      </c>
      <c r="AX1625">
        <v>19</v>
      </c>
      <c r="AY1625">
        <v>2107</v>
      </c>
      <c r="AZ1625">
        <v>1.4999999999999999E-2</v>
      </c>
      <c r="BA1625">
        <v>8.9999999999999993E-3</v>
      </c>
      <c r="BB1625">
        <v>1</v>
      </c>
      <c r="BC1625">
        <v>0.2</v>
      </c>
      <c r="BD1625">
        <v>17.600000000000001</v>
      </c>
      <c r="BE1625">
        <v>2.2000000000000002</v>
      </c>
      <c r="BF1625">
        <v>248.8</v>
      </c>
      <c r="BG1625" t="s">
        <v>283</v>
      </c>
      <c r="BH1625" t="s">
        <v>283</v>
      </c>
      <c r="BK1625">
        <v>14</v>
      </c>
    </row>
    <row r="1626" spans="1:63" ht="18.75" hidden="1" x14ac:dyDescent="0.25">
      <c r="A1626">
        <v>2021</v>
      </c>
      <c r="B1626">
        <v>4</v>
      </c>
      <c r="C1626" s="289">
        <v>44294</v>
      </c>
      <c r="D1626">
        <v>395</v>
      </c>
      <c r="E1626">
        <v>608</v>
      </c>
      <c r="F1626">
        <v>7</v>
      </c>
      <c r="G1626" t="s">
        <v>284</v>
      </c>
      <c r="H1626" t="s">
        <v>285</v>
      </c>
      <c r="I1626" t="s">
        <v>144</v>
      </c>
      <c r="J1626">
        <v>3</v>
      </c>
      <c r="K1626">
        <v>3</v>
      </c>
      <c r="L1626">
        <v>110</v>
      </c>
      <c r="M1626">
        <v>102.3</v>
      </c>
      <c r="N1626">
        <v>117.7</v>
      </c>
      <c r="P1626">
        <v>103</v>
      </c>
      <c r="R1626">
        <v>96</v>
      </c>
      <c r="S1626">
        <v>113</v>
      </c>
      <c r="T1626">
        <v>115</v>
      </c>
      <c r="U1626">
        <v>112</v>
      </c>
      <c r="V1626">
        <v>100</v>
      </c>
      <c r="W1626">
        <v>106</v>
      </c>
      <c r="X1626">
        <v>117</v>
      </c>
      <c r="Y1626">
        <v>113</v>
      </c>
      <c r="Z1626">
        <v>112</v>
      </c>
      <c r="AA1626">
        <v>120</v>
      </c>
      <c r="AB1626">
        <v>123</v>
      </c>
      <c r="AJ1626">
        <v>107.4</v>
      </c>
      <c r="AK1626">
        <v>90</v>
      </c>
      <c r="AL1626">
        <v>120</v>
      </c>
      <c r="AM1626">
        <v>92</v>
      </c>
      <c r="AN1626">
        <v>118</v>
      </c>
      <c r="AO1626">
        <v>6</v>
      </c>
      <c r="AP1626">
        <v>4</v>
      </c>
      <c r="AQ1626">
        <v>8</v>
      </c>
      <c r="AX1626">
        <v>18</v>
      </c>
      <c r="AY1626">
        <v>2106</v>
      </c>
      <c r="AZ1626">
        <v>1.4999999999999999E-2</v>
      </c>
      <c r="BA1626">
        <v>8.9999999999999993E-3</v>
      </c>
      <c r="BB1626">
        <v>1</v>
      </c>
      <c r="BC1626">
        <v>0.2</v>
      </c>
      <c r="BD1626">
        <v>19.100000000000001</v>
      </c>
      <c r="BE1626">
        <v>1.9</v>
      </c>
      <c r="BF1626">
        <v>226.2</v>
      </c>
      <c r="BG1626" t="s">
        <v>283</v>
      </c>
      <c r="BH1626" t="s">
        <v>283</v>
      </c>
      <c r="BK1626">
        <v>14</v>
      </c>
    </row>
    <row r="1627" spans="1:63" ht="18.75" hidden="1" x14ac:dyDescent="0.25">
      <c r="A1627">
        <v>2021</v>
      </c>
      <c r="B1627">
        <v>4</v>
      </c>
      <c r="C1627" s="289">
        <v>44294</v>
      </c>
      <c r="D1627">
        <v>395</v>
      </c>
      <c r="E1627">
        <v>609</v>
      </c>
      <c r="F1627">
        <v>7</v>
      </c>
      <c r="G1627" t="s">
        <v>286</v>
      </c>
      <c r="H1627" t="s">
        <v>287</v>
      </c>
      <c r="I1627" t="s">
        <v>144</v>
      </c>
      <c r="J1627">
        <v>3</v>
      </c>
      <c r="K1627">
        <v>3</v>
      </c>
      <c r="L1627">
        <v>50</v>
      </c>
      <c r="M1627">
        <v>46.5</v>
      </c>
      <c r="N1627">
        <v>53.5</v>
      </c>
      <c r="P1627">
        <v>49</v>
      </c>
      <c r="R1627">
        <v>51</v>
      </c>
      <c r="S1627">
        <v>56</v>
      </c>
      <c r="T1627">
        <v>115</v>
      </c>
      <c r="U1627">
        <v>112</v>
      </c>
      <c r="V1627">
        <v>53</v>
      </c>
      <c r="W1627">
        <v>49</v>
      </c>
      <c r="X1627">
        <v>58</v>
      </c>
      <c r="Y1627">
        <v>50</v>
      </c>
      <c r="Z1627">
        <v>52</v>
      </c>
      <c r="AA1627">
        <v>120</v>
      </c>
      <c r="AB1627">
        <v>123</v>
      </c>
      <c r="AJ1627">
        <v>52.3</v>
      </c>
      <c r="AK1627">
        <v>90</v>
      </c>
      <c r="AL1627">
        <v>120</v>
      </c>
      <c r="AM1627">
        <v>92</v>
      </c>
      <c r="AN1627">
        <v>118</v>
      </c>
      <c r="AO1627">
        <v>14</v>
      </c>
      <c r="AP1627">
        <v>4</v>
      </c>
      <c r="AQ1627">
        <v>5</v>
      </c>
      <c r="AX1627">
        <v>23</v>
      </c>
      <c r="AY1627">
        <v>2111</v>
      </c>
      <c r="AZ1627">
        <v>1.4999999999999999E-2</v>
      </c>
      <c r="BA1627">
        <v>1.0999999999999999E-2</v>
      </c>
      <c r="BB1627">
        <v>1</v>
      </c>
      <c r="BC1627">
        <v>0.5</v>
      </c>
      <c r="BD1627">
        <v>42.2</v>
      </c>
      <c r="BE1627">
        <v>1.2</v>
      </c>
      <c r="BF1627">
        <v>110.4</v>
      </c>
      <c r="BG1627" t="s">
        <v>283</v>
      </c>
      <c r="BH1627" t="s">
        <v>283</v>
      </c>
      <c r="BK1627">
        <v>14</v>
      </c>
    </row>
    <row r="1628" spans="1:63" ht="18.75" x14ac:dyDescent="0.25">
      <c r="A1628">
        <v>2021</v>
      </c>
      <c r="B1628">
        <v>4</v>
      </c>
      <c r="C1628" s="289">
        <v>44294</v>
      </c>
      <c r="D1628">
        <v>406</v>
      </c>
      <c r="E1628">
        <v>623</v>
      </c>
      <c r="F1628">
        <v>8</v>
      </c>
      <c r="G1628" t="s">
        <v>212</v>
      </c>
      <c r="H1628" t="s">
        <v>213</v>
      </c>
      <c r="I1628" t="s">
        <v>144</v>
      </c>
      <c r="J1628">
        <v>1</v>
      </c>
      <c r="K1628">
        <v>5</v>
      </c>
      <c r="L1628">
        <v>599</v>
      </c>
      <c r="M1628">
        <v>551.02009999999996</v>
      </c>
      <c r="N1628">
        <v>646.97990000000004</v>
      </c>
      <c r="R1628">
        <v>596</v>
      </c>
      <c r="S1628">
        <v>615</v>
      </c>
      <c r="U1628">
        <v>140</v>
      </c>
      <c r="V1628">
        <v>582</v>
      </c>
      <c r="W1628">
        <v>589</v>
      </c>
      <c r="X1628">
        <v>650</v>
      </c>
      <c r="Y1628">
        <v>630</v>
      </c>
      <c r="Z1628">
        <v>622</v>
      </c>
      <c r="AA1628">
        <v>140</v>
      </c>
      <c r="AB1628">
        <v>135</v>
      </c>
      <c r="AJ1628">
        <v>612</v>
      </c>
      <c r="AK1628">
        <v>18</v>
      </c>
      <c r="AL1628">
        <v>200</v>
      </c>
      <c r="AM1628">
        <v>26</v>
      </c>
      <c r="AN1628">
        <v>138</v>
      </c>
      <c r="AO1628">
        <v>3</v>
      </c>
      <c r="AP1628">
        <v>1</v>
      </c>
      <c r="AQ1628">
        <v>2</v>
      </c>
      <c r="AX1628">
        <v>6</v>
      </c>
      <c r="AY1628">
        <v>366</v>
      </c>
      <c r="AZ1628">
        <v>1.4999999999999999E-2</v>
      </c>
      <c r="BA1628">
        <v>1.6E-2</v>
      </c>
      <c r="BC1628">
        <v>0</v>
      </c>
      <c r="BD1628">
        <v>0.6</v>
      </c>
      <c r="BE1628">
        <v>3.7</v>
      </c>
      <c r="BF1628">
        <v>224</v>
      </c>
      <c r="BG1628" t="s">
        <v>148</v>
      </c>
      <c r="BH1628" t="s">
        <v>149</v>
      </c>
      <c r="BI1628" t="s">
        <v>214</v>
      </c>
      <c r="BK1628">
        <v>14</v>
      </c>
    </row>
    <row r="1629" spans="1:63" ht="18.75" x14ac:dyDescent="0.25">
      <c r="A1629">
        <v>2021</v>
      </c>
      <c r="B1629">
        <v>4</v>
      </c>
      <c r="C1629" s="289">
        <v>44294</v>
      </c>
      <c r="D1629">
        <v>406</v>
      </c>
      <c r="E1629">
        <v>624</v>
      </c>
      <c r="F1629">
        <v>8</v>
      </c>
      <c r="G1629" t="s">
        <v>215</v>
      </c>
      <c r="H1629" t="s">
        <v>216</v>
      </c>
      <c r="I1629" t="s">
        <v>144</v>
      </c>
      <c r="J1629">
        <v>1</v>
      </c>
      <c r="K1629">
        <v>5</v>
      </c>
      <c r="L1629">
        <v>374</v>
      </c>
      <c r="M1629">
        <v>344.04259999999999</v>
      </c>
      <c r="N1629">
        <v>403.95740000000001</v>
      </c>
      <c r="R1629">
        <v>422</v>
      </c>
      <c r="S1629">
        <v>435</v>
      </c>
      <c r="U1629">
        <v>140</v>
      </c>
      <c r="V1629">
        <v>347</v>
      </c>
      <c r="W1629">
        <v>349</v>
      </c>
      <c r="X1629">
        <v>410</v>
      </c>
      <c r="Y1629">
        <v>400</v>
      </c>
      <c r="Z1629">
        <v>395</v>
      </c>
      <c r="AA1629">
        <v>140</v>
      </c>
      <c r="AB1629">
        <v>135</v>
      </c>
      <c r="AJ1629">
        <v>394</v>
      </c>
      <c r="AK1629">
        <v>18</v>
      </c>
      <c r="AL1629">
        <v>200</v>
      </c>
      <c r="AM1629">
        <v>26</v>
      </c>
      <c r="AN1629">
        <v>138</v>
      </c>
      <c r="AO1629">
        <v>3</v>
      </c>
      <c r="AP1629">
        <v>1</v>
      </c>
      <c r="AQ1629">
        <v>3</v>
      </c>
      <c r="AX1629">
        <v>7</v>
      </c>
      <c r="AY1629">
        <v>367</v>
      </c>
      <c r="AZ1629">
        <v>1.4999999999999999E-2</v>
      </c>
      <c r="BA1629">
        <v>1.9E-2</v>
      </c>
      <c r="BC1629">
        <v>0</v>
      </c>
      <c r="BD1629">
        <v>1</v>
      </c>
      <c r="BE1629">
        <v>2.8</v>
      </c>
      <c r="BF1629">
        <v>144.6</v>
      </c>
      <c r="BG1629" t="s">
        <v>148</v>
      </c>
      <c r="BH1629" t="s">
        <v>149</v>
      </c>
      <c r="BI1629" t="s">
        <v>217</v>
      </c>
      <c r="BK1629">
        <v>14</v>
      </c>
    </row>
    <row r="1630" spans="1:63" ht="18.75" x14ac:dyDescent="0.25">
      <c r="A1630">
        <v>2021</v>
      </c>
      <c r="B1630">
        <v>4</v>
      </c>
      <c r="C1630" s="289">
        <v>44294</v>
      </c>
      <c r="D1630">
        <v>406</v>
      </c>
      <c r="E1630">
        <v>625</v>
      </c>
      <c r="F1630">
        <v>8</v>
      </c>
      <c r="G1630" t="s">
        <v>218</v>
      </c>
      <c r="H1630" t="s">
        <v>219</v>
      </c>
      <c r="I1630" t="s">
        <v>144</v>
      </c>
      <c r="J1630">
        <v>1</v>
      </c>
      <c r="K1630">
        <v>5</v>
      </c>
      <c r="L1630">
        <v>140</v>
      </c>
      <c r="M1630">
        <v>129.01</v>
      </c>
      <c r="N1630">
        <v>150.99</v>
      </c>
      <c r="R1630">
        <v>142</v>
      </c>
      <c r="S1630">
        <v>142</v>
      </c>
      <c r="U1630">
        <v>140</v>
      </c>
      <c r="V1630">
        <v>130</v>
      </c>
      <c r="W1630">
        <v>138</v>
      </c>
      <c r="X1630">
        <v>153</v>
      </c>
      <c r="Y1630">
        <v>150</v>
      </c>
      <c r="Z1630">
        <v>143</v>
      </c>
      <c r="AA1630">
        <v>140</v>
      </c>
      <c r="AB1630">
        <v>135</v>
      </c>
      <c r="AJ1630">
        <v>142.6</v>
      </c>
      <c r="AK1630">
        <v>18</v>
      </c>
      <c r="AL1630">
        <v>200</v>
      </c>
      <c r="AM1630">
        <v>26</v>
      </c>
      <c r="AN1630">
        <v>138</v>
      </c>
      <c r="AO1630">
        <v>5</v>
      </c>
      <c r="AP1630">
        <v>1</v>
      </c>
      <c r="AQ1630">
        <v>5</v>
      </c>
      <c r="AX1630">
        <v>11</v>
      </c>
      <c r="AY1630">
        <v>371</v>
      </c>
      <c r="AZ1630">
        <v>1.4999999999999999E-2</v>
      </c>
      <c r="BA1630">
        <v>0.03</v>
      </c>
      <c r="BC1630">
        <v>0.1</v>
      </c>
      <c r="BD1630">
        <v>2.7</v>
      </c>
      <c r="BE1630">
        <v>1.6</v>
      </c>
      <c r="BF1630">
        <v>52.9</v>
      </c>
      <c r="BG1630" t="s">
        <v>148</v>
      </c>
      <c r="BH1630" t="s">
        <v>149</v>
      </c>
      <c r="BI1630" t="s">
        <v>217</v>
      </c>
      <c r="BK1630">
        <v>14</v>
      </c>
    </row>
    <row r="1631" spans="1:63" ht="18.75" x14ac:dyDescent="0.25">
      <c r="A1631">
        <v>2021</v>
      </c>
      <c r="B1631">
        <v>4</v>
      </c>
      <c r="C1631" s="289">
        <v>44294</v>
      </c>
      <c r="D1631">
        <v>406</v>
      </c>
      <c r="E1631">
        <v>626</v>
      </c>
      <c r="F1631">
        <v>8</v>
      </c>
      <c r="G1631" t="s">
        <v>220</v>
      </c>
      <c r="H1631" t="s">
        <v>221</v>
      </c>
      <c r="I1631" t="s">
        <v>144</v>
      </c>
      <c r="J1631">
        <v>1</v>
      </c>
      <c r="K1631">
        <v>5</v>
      </c>
      <c r="L1631">
        <v>138</v>
      </c>
      <c r="M1631">
        <v>127.029</v>
      </c>
      <c r="N1631">
        <v>148.971</v>
      </c>
      <c r="R1631">
        <v>135</v>
      </c>
      <c r="S1631">
        <v>147</v>
      </c>
      <c r="U1631">
        <v>140</v>
      </c>
      <c r="V1631">
        <v>127</v>
      </c>
      <c r="W1631">
        <v>132</v>
      </c>
      <c r="X1631">
        <v>158</v>
      </c>
      <c r="Y1631">
        <v>135</v>
      </c>
      <c r="Z1631">
        <v>138</v>
      </c>
      <c r="AA1631">
        <v>140</v>
      </c>
      <c r="AB1631">
        <v>135</v>
      </c>
      <c r="AJ1631">
        <v>138.9</v>
      </c>
      <c r="AK1631">
        <v>18</v>
      </c>
      <c r="AL1631">
        <v>200</v>
      </c>
      <c r="AM1631">
        <v>26</v>
      </c>
      <c r="AN1631">
        <v>138</v>
      </c>
      <c r="AO1631">
        <v>2</v>
      </c>
      <c r="AP1631">
        <v>0</v>
      </c>
      <c r="AQ1631">
        <v>1</v>
      </c>
      <c r="AX1631">
        <v>3</v>
      </c>
      <c r="AY1631">
        <v>363</v>
      </c>
      <c r="AZ1631">
        <v>1.4999999999999999E-2</v>
      </c>
      <c r="BA1631">
        <v>8.0000000000000002E-3</v>
      </c>
      <c r="BB1631">
        <v>1</v>
      </c>
      <c r="BC1631">
        <v>0</v>
      </c>
      <c r="BD1631">
        <v>2.6</v>
      </c>
      <c r="BE1631">
        <v>0.4</v>
      </c>
      <c r="BF1631">
        <v>50.4</v>
      </c>
      <c r="BG1631" t="s">
        <v>148</v>
      </c>
      <c r="BH1631" t="s">
        <v>149</v>
      </c>
      <c r="BI1631" t="s">
        <v>217</v>
      </c>
      <c r="BK1631">
        <v>14</v>
      </c>
    </row>
    <row r="1632" spans="1:63" ht="18.75" x14ac:dyDescent="0.25">
      <c r="A1632">
        <v>2021</v>
      </c>
      <c r="B1632">
        <v>4</v>
      </c>
      <c r="C1632" s="289">
        <v>44294</v>
      </c>
      <c r="D1632">
        <v>407</v>
      </c>
      <c r="E1632">
        <v>627</v>
      </c>
      <c r="F1632">
        <v>8</v>
      </c>
      <c r="G1632" t="s">
        <v>340</v>
      </c>
      <c r="H1632" t="s">
        <v>341</v>
      </c>
      <c r="I1632" t="s">
        <v>144</v>
      </c>
      <c r="J1632">
        <v>1</v>
      </c>
      <c r="K1632">
        <v>5</v>
      </c>
      <c r="L1632">
        <v>418.5</v>
      </c>
      <c r="M1632">
        <v>384.97815000000003</v>
      </c>
      <c r="N1632">
        <v>452.02184999999997</v>
      </c>
      <c r="P1632">
        <v>423</v>
      </c>
      <c r="T1632">
        <v>153</v>
      </c>
      <c r="AJ1632">
        <v>423</v>
      </c>
      <c r="AK1632">
        <v>18</v>
      </c>
      <c r="AL1632">
        <v>200</v>
      </c>
      <c r="AM1632">
        <v>24</v>
      </c>
      <c r="AN1632">
        <v>153</v>
      </c>
      <c r="AO1632">
        <v>2</v>
      </c>
      <c r="AP1632">
        <v>1</v>
      </c>
      <c r="AQ1632">
        <v>1</v>
      </c>
      <c r="AX1632">
        <v>4</v>
      </c>
      <c r="AY1632">
        <v>124</v>
      </c>
      <c r="AZ1632">
        <v>1.4999999999999999E-2</v>
      </c>
      <c r="BA1632">
        <v>3.2000000000000001E-2</v>
      </c>
      <c r="BC1632">
        <v>0</v>
      </c>
      <c r="BD1632">
        <v>0.3</v>
      </c>
      <c r="BE1632">
        <v>1.7</v>
      </c>
      <c r="BF1632">
        <v>52.5</v>
      </c>
      <c r="BG1632" t="s">
        <v>148</v>
      </c>
      <c r="BH1632" t="s">
        <v>149</v>
      </c>
      <c r="BI1632" t="s">
        <v>342</v>
      </c>
      <c r="BK1632">
        <v>14</v>
      </c>
    </row>
    <row r="1633" spans="1:63" ht="18.75" x14ac:dyDescent="0.25">
      <c r="A1633">
        <v>2021</v>
      </c>
      <c r="B1633">
        <v>4</v>
      </c>
      <c r="C1633" s="289">
        <v>44294</v>
      </c>
      <c r="D1633">
        <v>407</v>
      </c>
      <c r="E1633">
        <v>628</v>
      </c>
      <c r="F1633">
        <v>8</v>
      </c>
      <c r="G1633" t="s">
        <v>343</v>
      </c>
      <c r="H1633" t="s">
        <v>344</v>
      </c>
      <c r="I1633" t="s">
        <v>144</v>
      </c>
      <c r="J1633">
        <v>1</v>
      </c>
      <c r="K1633">
        <v>5</v>
      </c>
      <c r="L1633">
        <v>330</v>
      </c>
      <c r="M1633">
        <v>303.99599999999998</v>
      </c>
      <c r="N1633">
        <v>356.00400000000002</v>
      </c>
      <c r="P1633">
        <v>336</v>
      </c>
      <c r="T1633">
        <v>153</v>
      </c>
      <c r="AJ1633">
        <v>336</v>
      </c>
      <c r="AK1633">
        <v>18</v>
      </c>
      <c r="AL1633">
        <v>200</v>
      </c>
      <c r="AM1633">
        <v>24</v>
      </c>
      <c r="AN1633">
        <v>153</v>
      </c>
      <c r="AO1633">
        <v>1</v>
      </c>
      <c r="AP1633">
        <v>1</v>
      </c>
      <c r="AQ1633">
        <v>1</v>
      </c>
      <c r="AX1633">
        <v>3</v>
      </c>
      <c r="AY1633">
        <v>123</v>
      </c>
      <c r="AZ1633">
        <v>1.4999999999999999E-2</v>
      </c>
      <c r="BA1633">
        <v>2.4E-2</v>
      </c>
      <c r="BC1633">
        <v>0</v>
      </c>
      <c r="BD1633">
        <v>0.4</v>
      </c>
      <c r="BE1633">
        <v>1</v>
      </c>
      <c r="BF1633">
        <v>41.3</v>
      </c>
      <c r="BG1633" t="s">
        <v>148</v>
      </c>
      <c r="BH1633" t="s">
        <v>149</v>
      </c>
      <c r="BI1633" t="s">
        <v>217</v>
      </c>
      <c r="BK1633">
        <v>14</v>
      </c>
    </row>
    <row r="1634" spans="1:63" ht="18.75" x14ac:dyDescent="0.25">
      <c r="A1634">
        <v>2021</v>
      </c>
      <c r="B1634">
        <v>4</v>
      </c>
      <c r="C1634" s="289">
        <v>44294</v>
      </c>
      <c r="D1634">
        <v>407</v>
      </c>
      <c r="E1634">
        <v>629</v>
      </c>
      <c r="F1634">
        <v>8</v>
      </c>
      <c r="G1634" t="s">
        <v>345</v>
      </c>
      <c r="H1634" t="s">
        <v>346</v>
      </c>
      <c r="I1634" t="s">
        <v>144</v>
      </c>
      <c r="J1634">
        <v>1</v>
      </c>
      <c r="K1634">
        <v>5</v>
      </c>
      <c r="L1634">
        <v>221</v>
      </c>
      <c r="M1634">
        <v>203.983</v>
      </c>
      <c r="N1634">
        <v>238.017</v>
      </c>
      <c r="P1634">
        <v>222</v>
      </c>
      <c r="T1634">
        <v>153</v>
      </c>
      <c r="AJ1634">
        <v>222</v>
      </c>
      <c r="AK1634">
        <v>18</v>
      </c>
      <c r="AL1634">
        <v>200</v>
      </c>
      <c r="AM1634">
        <v>24</v>
      </c>
      <c r="AN1634">
        <v>153</v>
      </c>
      <c r="AO1634">
        <v>2</v>
      </c>
      <c r="AP1634">
        <v>1</v>
      </c>
      <c r="AX1634">
        <v>3</v>
      </c>
      <c r="AY1634">
        <v>123</v>
      </c>
      <c r="AZ1634">
        <v>1.4999999999999999E-2</v>
      </c>
      <c r="BA1634">
        <v>2.4E-2</v>
      </c>
      <c r="BC1634">
        <v>0</v>
      </c>
      <c r="BD1634">
        <v>0.6</v>
      </c>
      <c r="BE1634">
        <v>0.7</v>
      </c>
      <c r="BF1634">
        <v>27.3</v>
      </c>
      <c r="BG1634" t="s">
        <v>148</v>
      </c>
      <c r="BH1634" t="s">
        <v>149</v>
      </c>
      <c r="BI1634" t="s">
        <v>217</v>
      </c>
      <c r="BK1634">
        <v>14</v>
      </c>
    </row>
    <row r="1635" spans="1:63" ht="18.75" x14ac:dyDescent="0.25">
      <c r="A1635">
        <v>2021</v>
      </c>
      <c r="B1635">
        <v>4</v>
      </c>
      <c r="C1635" s="289">
        <v>44294</v>
      </c>
      <c r="D1635">
        <v>407</v>
      </c>
      <c r="E1635">
        <v>630</v>
      </c>
      <c r="F1635">
        <v>8</v>
      </c>
      <c r="G1635" t="s">
        <v>347</v>
      </c>
      <c r="H1635" t="s">
        <v>348</v>
      </c>
      <c r="I1635" t="s">
        <v>144</v>
      </c>
      <c r="J1635">
        <v>1</v>
      </c>
      <c r="K1635">
        <v>5</v>
      </c>
      <c r="L1635">
        <v>214</v>
      </c>
      <c r="M1635">
        <v>197.84299999999999</v>
      </c>
      <c r="N1635">
        <v>230.15700000000001</v>
      </c>
      <c r="P1635">
        <v>146</v>
      </c>
      <c r="T1635">
        <v>153</v>
      </c>
      <c r="AJ1635">
        <v>146</v>
      </c>
      <c r="AK1635">
        <v>18</v>
      </c>
      <c r="AL1635">
        <v>200</v>
      </c>
      <c r="AM1635">
        <v>24</v>
      </c>
      <c r="AN1635">
        <v>153</v>
      </c>
      <c r="AO1635">
        <v>1</v>
      </c>
      <c r="AP1635">
        <v>3</v>
      </c>
      <c r="AQ1635">
        <v>4</v>
      </c>
      <c r="AX1635">
        <v>8</v>
      </c>
      <c r="AY1635">
        <v>128</v>
      </c>
      <c r="AZ1635">
        <v>1.4999999999999999E-2</v>
      </c>
      <c r="BA1635">
        <v>6.3E-2</v>
      </c>
      <c r="BC1635">
        <v>0</v>
      </c>
      <c r="BD1635">
        <v>0.6</v>
      </c>
      <c r="BE1635">
        <v>1.2</v>
      </c>
      <c r="BF1635">
        <v>18.7</v>
      </c>
      <c r="BG1635" t="s">
        <v>148</v>
      </c>
      <c r="BH1635" t="s">
        <v>149</v>
      </c>
      <c r="BI1635" t="s">
        <v>217</v>
      </c>
      <c r="BK1635">
        <v>14</v>
      </c>
    </row>
    <row r="1636" spans="1:63" hidden="1" x14ac:dyDescent="0.25">
      <c r="A1636">
        <v>2021</v>
      </c>
      <c r="B1636">
        <v>4</v>
      </c>
      <c r="C1636" s="289">
        <v>44294</v>
      </c>
      <c r="D1636">
        <v>337</v>
      </c>
      <c r="E1636">
        <v>257</v>
      </c>
      <c r="F1636">
        <v>25</v>
      </c>
      <c r="G1636" t="s">
        <v>450</v>
      </c>
      <c r="H1636" t="s">
        <v>451</v>
      </c>
      <c r="I1636" t="s">
        <v>360</v>
      </c>
      <c r="J1636">
        <v>2</v>
      </c>
      <c r="K1636">
        <v>2</v>
      </c>
      <c r="L1636">
        <v>69</v>
      </c>
      <c r="M1636">
        <v>64.17</v>
      </c>
      <c r="N1636">
        <v>73.83</v>
      </c>
      <c r="AK1636">
        <v>30</v>
      </c>
      <c r="AL1636">
        <v>240</v>
      </c>
      <c r="AY1636">
        <v>256</v>
      </c>
      <c r="AZ1636">
        <v>0.02</v>
      </c>
      <c r="BD1636">
        <v>3.7</v>
      </c>
      <c r="BG1636" t="s">
        <v>452</v>
      </c>
      <c r="BH1636" t="s">
        <v>452</v>
      </c>
      <c r="BK1636">
        <v>14</v>
      </c>
    </row>
    <row r="1637" spans="1:63" x14ac:dyDescent="0.25">
      <c r="A1637">
        <v>2021</v>
      </c>
      <c r="B1637">
        <v>4</v>
      </c>
      <c r="C1637" s="289">
        <v>44294</v>
      </c>
      <c r="D1637">
        <v>52</v>
      </c>
      <c r="E1637">
        <v>130</v>
      </c>
      <c r="F1637">
        <v>26</v>
      </c>
      <c r="G1637" t="s">
        <v>372</v>
      </c>
      <c r="H1637" t="s">
        <v>373</v>
      </c>
      <c r="I1637" t="s">
        <v>360</v>
      </c>
      <c r="J1637">
        <v>9</v>
      </c>
      <c r="K1637">
        <v>1</v>
      </c>
      <c r="L1637">
        <v>12</v>
      </c>
      <c r="M1637">
        <v>11.16</v>
      </c>
      <c r="N1637">
        <v>12.84</v>
      </c>
      <c r="AK1637">
        <v>336</v>
      </c>
      <c r="AL1637">
        <v>96</v>
      </c>
      <c r="AY1637">
        <v>400</v>
      </c>
      <c r="AZ1637">
        <v>0.02</v>
      </c>
      <c r="BD1637">
        <v>33.299999999999997</v>
      </c>
      <c r="BG1637" t="s">
        <v>148</v>
      </c>
      <c r="BH1637" t="s">
        <v>187</v>
      </c>
      <c r="BI1637" t="s">
        <v>374</v>
      </c>
      <c r="BK1637">
        <v>14</v>
      </c>
    </row>
    <row r="1638" spans="1:63" ht="18.75" x14ac:dyDescent="0.25">
      <c r="A1638">
        <v>2021</v>
      </c>
      <c r="B1638">
        <v>4</v>
      </c>
      <c r="C1638" s="289">
        <v>44294</v>
      </c>
      <c r="D1638">
        <v>159</v>
      </c>
      <c r="E1638">
        <v>299</v>
      </c>
      <c r="F1638">
        <v>28</v>
      </c>
      <c r="G1638" t="s">
        <v>181</v>
      </c>
      <c r="H1638" t="s">
        <v>182</v>
      </c>
      <c r="I1638" t="s">
        <v>183</v>
      </c>
      <c r="J1638">
        <v>3</v>
      </c>
      <c r="K1638">
        <v>2</v>
      </c>
      <c r="L1638">
        <v>115</v>
      </c>
      <c r="M1638">
        <v>106.95</v>
      </c>
      <c r="N1638">
        <v>123.05</v>
      </c>
      <c r="P1638">
        <v>102</v>
      </c>
      <c r="R1638">
        <v>112</v>
      </c>
      <c r="S1638">
        <v>100</v>
      </c>
      <c r="T1638">
        <v>117</v>
      </c>
      <c r="U1638">
        <v>117</v>
      </c>
      <c r="V1638">
        <v>103</v>
      </c>
      <c r="W1638">
        <v>111</v>
      </c>
      <c r="X1638">
        <v>109</v>
      </c>
      <c r="Y1638">
        <v>120</v>
      </c>
      <c r="Z1638">
        <v>118</v>
      </c>
      <c r="AA1638">
        <v>105</v>
      </c>
      <c r="AB1638">
        <v>100</v>
      </c>
      <c r="AJ1638">
        <v>109.4</v>
      </c>
      <c r="AK1638">
        <v>70</v>
      </c>
      <c r="AL1638">
        <v>154</v>
      </c>
      <c r="AM1638">
        <v>98</v>
      </c>
      <c r="AN1638">
        <v>110</v>
      </c>
      <c r="AO1638">
        <v>7</v>
      </c>
      <c r="AP1638">
        <v>3</v>
      </c>
      <c r="AQ1638">
        <v>5</v>
      </c>
      <c r="AX1638">
        <v>15</v>
      </c>
      <c r="AY1638">
        <v>2127</v>
      </c>
      <c r="AZ1638">
        <v>0.02</v>
      </c>
      <c r="BA1638">
        <v>7.0000000000000001E-3</v>
      </c>
      <c r="BB1638">
        <v>1</v>
      </c>
      <c r="BC1638">
        <v>0.1</v>
      </c>
      <c r="BD1638">
        <v>18.5</v>
      </c>
      <c r="BE1638">
        <v>1.6</v>
      </c>
      <c r="BF1638">
        <v>232.7</v>
      </c>
      <c r="BG1638" t="s">
        <v>148</v>
      </c>
      <c r="BH1638" t="s">
        <v>184</v>
      </c>
      <c r="BK1638">
        <v>14</v>
      </c>
    </row>
    <row r="1639" spans="1:63" ht="18.75" hidden="1" x14ac:dyDescent="0.25">
      <c r="A1639">
        <v>2021</v>
      </c>
      <c r="B1639">
        <v>4</v>
      </c>
      <c r="C1639" s="289">
        <v>44297</v>
      </c>
      <c r="D1639">
        <v>384</v>
      </c>
      <c r="E1639">
        <v>556</v>
      </c>
      <c r="F1639">
        <v>2</v>
      </c>
      <c r="G1639" t="s">
        <v>175</v>
      </c>
      <c r="H1639" t="s">
        <v>176</v>
      </c>
      <c r="I1639" t="s">
        <v>144</v>
      </c>
      <c r="J1639">
        <v>1</v>
      </c>
      <c r="K1639">
        <v>6</v>
      </c>
      <c r="L1639">
        <v>1066</v>
      </c>
      <c r="M1639">
        <v>1003.106</v>
      </c>
      <c r="N1639">
        <v>1141.6859999999999</v>
      </c>
      <c r="W1639">
        <v>1109</v>
      </c>
      <c r="X1639">
        <v>1052</v>
      </c>
      <c r="Y1639">
        <v>1064</v>
      </c>
      <c r="Z1639">
        <v>1070</v>
      </c>
      <c r="AB1639">
        <v>151</v>
      </c>
      <c r="AJ1639">
        <v>1073.8</v>
      </c>
      <c r="AK1639">
        <v>20</v>
      </c>
      <c r="AL1639">
        <v>180</v>
      </c>
      <c r="AM1639">
        <v>24</v>
      </c>
      <c r="AN1639">
        <v>151</v>
      </c>
      <c r="AO1639">
        <v>2</v>
      </c>
      <c r="AP1639">
        <v>2</v>
      </c>
      <c r="AQ1639">
        <v>3</v>
      </c>
      <c r="AS1639">
        <v>0</v>
      </c>
      <c r="AX1639">
        <v>7</v>
      </c>
      <c r="AY1639">
        <v>295</v>
      </c>
      <c r="AZ1639">
        <v>1.4999999999999999E-2</v>
      </c>
      <c r="BA1639">
        <v>2.4E-2</v>
      </c>
      <c r="BC1639">
        <v>0</v>
      </c>
      <c r="BD1639">
        <v>0.3</v>
      </c>
      <c r="BE1639">
        <v>7.5</v>
      </c>
      <c r="BF1639">
        <v>316.8</v>
      </c>
      <c r="BG1639" t="s">
        <v>153</v>
      </c>
      <c r="BH1639" t="s">
        <v>154</v>
      </c>
      <c r="BI1639" t="s">
        <v>177</v>
      </c>
      <c r="BK1639">
        <v>14</v>
      </c>
    </row>
    <row r="1640" spans="1:63" ht="18.75" hidden="1" x14ac:dyDescent="0.25">
      <c r="A1640">
        <v>2021</v>
      </c>
      <c r="B1640">
        <v>4</v>
      </c>
      <c r="C1640" s="289">
        <v>44297</v>
      </c>
      <c r="D1640">
        <v>384</v>
      </c>
      <c r="E1640">
        <v>557</v>
      </c>
      <c r="F1640">
        <v>2</v>
      </c>
      <c r="G1640" t="s">
        <v>178</v>
      </c>
      <c r="H1640" t="s">
        <v>179</v>
      </c>
      <c r="I1640" t="s">
        <v>144</v>
      </c>
      <c r="J1640">
        <v>1</v>
      </c>
      <c r="K1640">
        <v>6</v>
      </c>
      <c r="L1640">
        <v>182</v>
      </c>
      <c r="M1640">
        <v>171.262</v>
      </c>
      <c r="N1640">
        <v>194.922</v>
      </c>
      <c r="W1640">
        <v>224</v>
      </c>
      <c r="X1640">
        <v>187</v>
      </c>
      <c r="Y1640">
        <v>191</v>
      </c>
      <c r="Z1640">
        <v>193</v>
      </c>
      <c r="AB1640">
        <v>151</v>
      </c>
      <c r="AJ1640">
        <v>198.8</v>
      </c>
      <c r="AK1640">
        <v>20</v>
      </c>
      <c r="AL1640">
        <v>180</v>
      </c>
      <c r="AM1640">
        <v>24</v>
      </c>
      <c r="AN1640">
        <v>151</v>
      </c>
      <c r="AO1640">
        <v>1</v>
      </c>
      <c r="AP1640">
        <v>2</v>
      </c>
      <c r="AQ1640">
        <v>3</v>
      </c>
      <c r="AS1640">
        <v>1</v>
      </c>
      <c r="AX1640">
        <v>7</v>
      </c>
      <c r="AY1640">
        <v>295</v>
      </c>
      <c r="AZ1640">
        <v>1.4999999999999999E-2</v>
      </c>
      <c r="BA1640">
        <v>2.4E-2</v>
      </c>
      <c r="BC1640">
        <v>0</v>
      </c>
      <c r="BD1640">
        <v>1.6</v>
      </c>
      <c r="BE1640">
        <v>1.4</v>
      </c>
      <c r="BF1640">
        <v>58.6</v>
      </c>
      <c r="BG1640" t="s">
        <v>153</v>
      </c>
      <c r="BH1640" t="s">
        <v>154</v>
      </c>
      <c r="BI1640" t="s">
        <v>177</v>
      </c>
      <c r="BJ1640" t="s">
        <v>180</v>
      </c>
      <c r="BK1640">
        <v>14</v>
      </c>
    </row>
    <row r="1641" spans="1:63" ht="18.75" hidden="1" x14ac:dyDescent="0.25">
      <c r="A1641">
        <v>2021</v>
      </c>
      <c r="B1641">
        <v>4</v>
      </c>
      <c r="C1641" s="289">
        <v>44297</v>
      </c>
      <c r="D1641">
        <v>421</v>
      </c>
      <c r="E1641">
        <v>667</v>
      </c>
      <c r="F1641">
        <v>3</v>
      </c>
      <c r="G1641" t="s">
        <v>404</v>
      </c>
      <c r="H1641" t="s">
        <v>405</v>
      </c>
      <c r="L1641">
        <v>1630.2</v>
      </c>
      <c r="M1641">
        <v>1534.0182</v>
      </c>
      <c r="N1641">
        <v>1745.9441999999999</v>
      </c>
      <c r="R1641">
        <v>1844</v>
      </c>
      <c r="S1641">
        <v>1538</v>
      </c>
      <c r="U1641">
        <v>173</v>
      </c>
      <c r="V1641">
        <v>2010</v>
      </c>
      <c r="W1641">
        <v>1815</v>
      </c>
      <c r="X1641">
        <v>1619</v>
      </c>
      <c r="Y1641">
        <v>1810</v>
      </c>
      <c r="Z1641">
        <v>1650</v>
      </c>
      <c r="AA1641">
        <v>176</v>
      </c>
      <c r="AB1641">
        <v>182</v>
      </c>
      <c r="AJ1641">
        <v>1755.1</v>
      </c>
      <c r="AK1641">
        <v>20</v>
      </c>
      <c r="AM1641">
        <v>20</v>
      </c>
      <c r="AN1641">
        <v>177</v>
      </c>
      <c r="AO1641">
        <v>4</v>
      </c>
      <c r="AP1641">
        <v>5</v>
      </c>
      <c r="AQ1641">
        <v>1</v>
      </c>
      <c r="AS1641">
        <v>2</v>
      </c>
      <c r="AX1641">
        <v>11</v>
      </c>
      <c r="AY1641">
        <v>251</v>
      </c>
      <c r="AZ1641">
        <v>1.4999999999999999E-2</v>
      </c>
      <c r="BA1641">
        <v>4.3999999999999997E-2</v>
      </c>
      <c r="BC1641">
        <v>0</v>
      </c>
      <c r="BD1641">
        <v>0.2</v>
      </c>
      <c r="BE1641">
        <v>19.3</v>
      </c>
      <c r="BF1641">
        <v>440.5</v>
      </c>
      <c r="BJ1641" t="s">
        <v>156</v>
      </c>
      <c r="BK1641">
        <v>14</v>
      </c>
    </row>
    <row r="1642" spans="1:63" ht="18.75" hidden="1" x14ac:dyDescent="0.25">
      <c r="A1642">
        <v>2021</v>
      </c>
      <c r="B1642">
        <v>4</v>
      </c>
      <c r="C1642" s="289">
        <v>44297</v>
      </c>
      <c r="D1642">
        <v>421</v>
      </c>
      <c r="E1642">
        <v>673</v>
      </c>
      <c r="F1642">
        <v>3</v>
      </c>
      <c r="G1642" t="s">
        <v>437</v>
      </c>
      <c r="H1642" t="s">
        <v>438</v>
      </c>
      <c r="L1642">
        <v>123.2</v>
      </c>
      <c r="M1642">
        <v>115.9312</v>
      </c>
      <c r="N1642">
        <v>131.94720000000001</v>
      </c>
      <c r="R1642">
        <v>132</v>
      </c>
      <c r="S1642">
        <v>120</v>
      </c>
      <c r="U1642">
        <v>173</v>
      </c>
      <c r="W1642">
        <v>146</v>
      </c>
      <c r="X1642">
        <v>126</v>
      </c>
      <c r="Y1642">
        <v>156</v>
      </c>
      <c r="Z1642">
        <v>132</v>
      </c>
      <c r="AA1642">
        <v>176</v>
      </c>
      <c r="AB1642">
        <v>182</v>
      </c>
      <c r="AJ1642">
        <v>135.30000000000001</v>
      </c>
      <c r="AK1642">
        <v>20</v>
      </c>
      <c r="AM1642">
        <v>20</v>
      </c>
      <c r="AN1642">
        <v>177</v>
      </c>
      <c r="AO1642">
        <v>7</v>
      </c>
      <c r="AP1642">
        <v>9</v>
      </c>
      <c r="AQ1642">
        <v>2</v>
      </c>
      <c r="AS1642">
        <v>3</v>
      </c>
      <c r="AX1642">
        <v>21</v>
      </c>
      <c r="AY1642">
        <v>261</v>
      </c>
      <c r="AZ1642">
        <v>1.4999999999999999E-2</v>
      </c>
      <c r="BA1642">
        <v>0.08</v>
      </c>
      <c r="BC1642">
        <v>0.2</v>
      </c>
      <c r="BD1642">
        <v>2.1</v>
      </c>
      <c r="BE1642">
        <v>2.8</v>
      </c>
      <c r="BF1642">
        <v>35.299999999999997</v>
      </c>
      <c r="BI1642" t="s">
        <v>439</v>
      </c>
      <c r="BJ1642" t="s">
        <v>156</v>
      </c>
      <c r="BK1642">
        <v>14</v>
      </c>
    </row>
    <row r="1643" spans="1:63" ht="18.75" x14ac:dyDescent="0.25">
      <c r="A1643">
        <v>2021</v>
      </c>
      <c r="B1643">
        <v>4</v>
      </c>
      <c r="C1643" s="289">
        <v>44297</v>
      </c>
      <c r="D1643">
        <v>377</v>
      </c>
      <c r="E1643">
        <v>439</v>
      </c>
      <c r="F1643">
        <v>4</v>
      </c>
      <c r="G1643" t="s">
        <v>146</v>
      </c>
      <c r="H1643" t="s">
        <v>147</v>
      </c>
      <c r="I1643" t="s">
        <v>144</v>
      </c>
      <c r="J1643">
        <v>4</v>
      </c>
      <c r="K1643">
        <v>1</v>
      </c>
      <c r="L1643">
        <v>343</v>
      </c>
      <c r="M1643">
        <v>308.7</v>
      </c>
      <c r="N1643">
        <v>377.3</v>
      </c>
      <c r="P1643">
        <v>332</v>
      </c>
      <c r="Q1643">
        <v>345</v>
      </c>
      <c r="R1643">
        <v>336</v>
      </c>
      <c r="S1643">
        <v>328</v>
      </c>
      <c r="T1643">
        <v>201</v>
      </c>
      <c r="U1643">
        <v>200</v>
      </c>
      <c r="AJ1643">
        <v>335.3</v>
      </c>
      <c r="AK1643">
        <v>45</v>
      </c>
      <c r="AL1643">
        <v>320</v>
      </c>
      <c r="AM1643">
        <v>72</v>
      </c>
      <c r="AN1643">
        <v>201</v>
      </c>
      <c r="AO1643">
        <v>4</v>
      </c>
      <c r="AP1643">
        <v>2</v>
      </c>
      <c r="AQ1643">
        <v>7</v>
      </c>
      <c r="AX1643">
        <v>13</v>
      </c>
      <c r="AY1643">
        <v>603</v>
      </c>
      <c r="AZ1643">
        <v>1.4999999999999999E-2</v>
      </c>
      <c r="BA1643">
        <v>2.1999999999999999E-2</v>
      </c>
      <c r="BC1643">
        <v>0</v>
      </c>
      <c r="BD1643">
        <v>1.8</v>
      </c>
      <c r="BE1643">
        <v>4.4000000000000004</v>
      </c>
      <c r="BF1643">
        <v>202.2</v>
      </c>
      <c r="BG1643" t="s">
        <v>148</v>
      </c>
      <c r="BH1643" t="s">
        <v>149</v>
      </c>
      <c r="BI1643" t="s">
        <v>150</v>
      </c>
      <c r="BK1643">
        <v>14</v>
      </c>
    </row>
    <row r="1644" spans="1:63" ht="18.75" x14ac:dyDescent="0.25">
      <c r="A1644">
        <v>2021</v>
      </c>
      <c r="B1644">
        <v>4</v>
      </c>
      <c r="C1644" s="289">
        <v>44297</v>
      </c>
      <c r="D1644">
        <v>405</v>
      </c>
      <c r="E1644">
        <v>619</v>
      </c>
      <c r="F1644">
        <v>5</v>
      </c>
      <c r="G1644" t="s">
        <v>288</v>
      </c>
      <c r="H1644" t="s">
        <v>289</v>
      </c>
      <c r="I1644" t="s">
        <v>144</v>
      </c>
      <c r="J1644">
        <v>1</v>
      </c>
      <c r="K1644">
        <v>5</v>
      </c>
      <c r="L1644">
        <v>420</v>
      </c>
      <c r="M1644">
        <v>385.98</v>
      </c>
      <c r="N1644">
        <v>454.02</v>
      </c>
      <c r="P1644">
        <v>434</v>
      </c>
      <c r="Q1644">
        <v>428</v>
      </c>
      <c r="R1644">
        <v>435</v>
      </c>
      <c r="S1644">
        <v>421</v>
      </c>
      <c r="T1644">
        <v>111</v>
      </c>
      <c r="U1644">
        <v>114</v>
      </c>
      <c r="V1644">
        <v>443</v>
      </c>
      <c r="W1644">
        <v>450</v>
      </c>
      <c r="X1644">
        <v>448</v>
      </c>
      <c r="Y1644">
        <v>435</v>
      </c>
      <c r="Z1644">
        <v>423</v>
      </c>
      <c r="AA1644">
        <v>140</v>
      </c>
      <c r="AB1644">
        <v>148</v>
      </c>
      <c r="AJ1644">
        <v>435.2</v>
      </c>
      <c r="AK1644">
        <v>18</v>
      </c>
      <c r="AL1644">
        <v>200</v>
      </c>
      <c r="AM1644">
        <v>28</v>
      </c>
      <c r="AN1644">
        <v>128</v>
      </c>
      <c r="AO1644">
        <v>3</v>
      </c>
      <c r="AP1644">
        <v>1</v>
      </c>
      <c r="AQ1644">
        <v>3</v>
      </c>
      <c r="AX1644">
        <v>7</v>
      </c>
      <c r="AY1644">
        <v>547</v>
      </c>
      <c r="AZ1644">
        <v>1.4999999999999999E-2</v>
      </c>
      <c r="BA1644">
        <v>1.2999999999999999E-2</v>
      </c>
      <c r="BB1644">
        <v>1</v>
      </c>
      <c r="BC1644">
        <v>0</v>
      </c>
      <c r="BD1644">
        <v>1.3</v>
      </c>
      <c r="BE1644">
        <v>3</v>
      </c>
      <c r="BF1644">
        <v>238.1</v>
      </c>
      <c r="BG1644" t="s">
        <v>148</v>
      </c>
      <c r="BH1644" t="s">
        <v>149</v>
      </c>
      <c r="BI1644" t="s">
        <v>290</v>
      </c>
      <c r="BK1644">
        <v>14</v>
      </c>
    </row>
    <row r="1645" spans="1:63" ht="18.75" x14ac:dyDescent="0.25">
      <c r="A1645">
        <v>2021</v>
      </c>
      <c r="B1645">
        <v>4</v>
      </c>
      <c r="C1645" s="289">
        <v>44297</v>
      </c>
      <c r="D1645">
        <v>405</v>
      </c>
      <c r="E1645">
        <v>620</v>
      </c>
      <c r="F1645">
        <v>5</v>
      </c>
      <c r="G1645" t="s">
        <v>291</v>
      </c>
      <c r="H1645" t="s">
        <v>292</v>
      </c>
      <c r="I1645" t="s">
        <v>144</v>
      </c>
      <c r="J1645">
        <v>1</v>
      </c>
      <c r="K1645">
        <v>5</v>
      </c>
      <c r="L1645">
        <v>233</v>
      </c>
      <c r="M1645">
        <v>214.01050000000001</v>
      </c>
      <c r="N1645">
        <v>251.98949999999999</v>
      </c>
      <c r="P1645">
        <v>228</v>
      </c>
      <c r="Q1645">
        <v>234</v>
      </c>
      <c r="R1645">
        <v>241</v>
      </c>
      <c r="S1645">
        <v>239</v>
      </c>
      <c r="T1645">
        <v>111</v>
      </c>
      <c r="U1645">
        <v>114</v>
      </c>
      <c r="V1645">
        <v>249</v>
      </c>
      <c r="W1645">
        <v>245</v>
      </c>
      <c r="X1645">
        <v>243</v>
      </c>
      <c r="Y1645">
        <v>240</v>
      </c>
      <c r="Z1645">
        <v>223</v>
      </c>
      <c r="AA1645">
        <v>140</v>
      </c>
      <c r="AB1645">
        <v>148</v>
      </c>
      <c r="AJ1645">
        <v>238</v>
      </c>
      <c r="AK1645">
        <v>18</v>
      </c>
      <c r="AL1645">
        <v>200</v>
      </c>
      <c r="AM1645">
        <v>28</v>
      </c>
      <c r="AN1645">
        <v>128</v>
      </c>
      <c r="AO1645">
        <v>6</v>
      </c>
      <c r="AP1645">
        <v>2</v>
      </c>
      <c r="AQ1645">
        <v>2</v>
      </c>
      <c r="AX1645">
        <v>10</v>
      </c>
      <c r="AY1645">
        <v>550</v>
      </c>
      <c r="AZ1645">
        <v>1.4999999999999999E-2</v>
      </c>
      <c r="BA1645">
        <v>1.7999999999999999E-2</v>
      </c>
      <c r="BC1645">
        <v>0</v>
      </c>
      <c r="BD1645">
        <v>2.4</v>
      </c>
      <c r="BE1645">
        <v>2.4</v>
      </c>
      <c r="BF1645">
        <v>130.9</v>
      </c>
      <c r="BG1645" t="s">
        <v>148</v>
      </c>
      <c r="BH1645" t="s">
        <v>149</v>
      </c>
      <c r="BI1645" t="s">
        <v>217</v>
      </c>
      <c r="BK1645">
        <v>14</v>
      </c>
    </row>
    <row r="1646" spans="1:63" ht="18.75" x14ac:dyDescent="0.25">
      <c r="A1646">
        <v>2021</v>
      </c>
      <c r="B1646">
        <v>4</v>
      </c>
      <c r="C1646" s="289">
        <v>44297</v>
      </c>
      <c r="D1646">
        <v>405</v>
      </c>
      <c r="E1646">
        <v>621</v>
      </c>
      <c r="F1646">
        <v>5</v>
      </c>
      <c r="G1646" t="s">
        <v>293</v>
      </c>
      <c r="H1646" t="s">
        <v>294</v>
      </c>
      <c r="I1646" t="s">
        <v>144</v>
      </c>
      <c r="J1646">
        <v>1</v>
      </c>
      <c r="K1646">
        <v>5</v>
      </c>
      <c r="L1646">
        <v>191.5</v>
      </c>
      <c r="M1646">
        <v>175.98849999999999</v>
      </c>
      <c r="N1646">
        <v>207.01150000000001</v>
      </c>
      <c r="P1646">
        <v>195</v>
      </c>
      <c r="Q1646">
        <v>192</v>
      </c>
      <c r="R1646">
        <v>188</v>
      </c>
      <c r="S1646">
        <v>198</v>
      </c>
      <c r="T1646">
        <v>111</v>
      </c>
      <c r="U1646">
        <v>114</v>
      </c>
      <c r="V1646">
        <v>200</v>
      </c>
      <c r="W1646">
        <v>203</v>
      </c>
      <c r="X1646">
        <v>201</v>
      </c>
      <c r="Y1646">
        <v>196</v>
      </c>
      <c r="Z1646">
        <v>183</v>
      </c>
      <c r="AA1646">
        <v>140</v>
      </c>
      <c r="AB1646">
        <v>148</v>
      </c>
      <c r="AJ1646">
        <v>195.1</v>
      </c>
      <c r="AK1646">
        <v>18</v>
      </c>
      <c r="AL1646">
        <v>200</v>
      </c>
      <c r="AM1646">
        <v>28</v>
      </c>
      <c r="AN1646">
        <v>128</v>
      </c>
      <c r="AO1646">
        <v>5</v>
      </c>
      <c r="AP1646">
        <v>2</v>
      </c>
      <c r="AQ1646">
        <v>2</v>
      </c>
      <c r="AX1646">
        <v>9</v>
      </c>
      <c r="AY1646">
        <v>549</v>
      </c>
      <c r="AZ1646">
        <v>1.4999999999999999E-2</v>
      </c>
      <c r="BA1646">
        <v>1.6E-2</v>
      </c>
      <c r="BC1646">
        <v>0</v>
      </c>
      <c r="BD1646">
        <v>2.9</v>
      </c>
      <c r="BE1646">
        <v>1.8</v>
      </c>
      <c r="BF1646">
        <v>107.1</v>
      </c>
      <c r="BG1646" t="s">
        <v>148</v>
      </c>
      <c r="BH1646" t="s">
        <v>149</v>
      </c>
      <c r="BI1646" t="s">
        <v>217</v>
      </c>
      <c r="BK1646">
        <v>14</v>
      </c>
    </row>
    <row r="1647" spans="1:63" ht="18.75" x14ac:dyDescent="0.25">
      <c r="A1647">
        <v>2021</v>
      </c>
      <c r="B1647">
        <v>4</v>
      </c>
      <c r="C1647" s="289">
        <v>44297</v>
      </c>
      <c r="D1647">
        <v>405</v>
      </c>
      <c r="E1647">
        <v>622</v>
      </c>
      <c r="F1647">
        <v>5</v>
      </c>
      <c r="G1647" t="s">
        <v>295</v>
      </c>
      <c r="H1647" t="s">
        <v>296</v>
      </c>
      <c r="I1647" t="s">
        <v>144</v>
      </c>
      <c r="J1647">
        <v>1</v>
      </c>
      <c r="K1647">
        <v>5</v>
      </c>
      <c r="L1647">
        <v>187</v>
      </c>
      <c r="M1647">
        <v>172.41399999999999</v>
      </c>
      <c r="N1647">
        <v>201.58600000000001</v>
      </c>
      <c r="P1647">
        <v>191</v>
      </c>
      <c r="Q1647">
        <v>190</v>
      </c>
      <c r="R1647">
        <v>194</v>
      </c>
      <c r="S1647">
        <v>195</v>
      </c>
      <c r="T1647">
        <v>111</v>
      </c>
      <c r="U1647">
        <v>114</v>
      </c>
      <c r="V1647">
        <v>196</v>
      </c>
      <c r="W1647">
        <v>198</v>
      </c>
      <c r="X1647">
        <v>197</v>
      </c>
      <c r="Y1647">
        <v>194</v>
      </c>
      <c r="Z1647">
        <v>186</v>
      </c>
      <c r="AA1647">
        <v>140</v>
      </c>
      <c r="AB1647">
        <v>148</v>
      </c>
      <c r="AJ1647">
        <v>193.4</v>
      </c>
      <c r="AK1647">
        <v>18</v>
      </c>
      <c r="AL1647">
        <v>200</v>
      </c>
      <c r="AM1647">
        <v>28</v>
      </c>
      <c r="AN1647">
        <v>128</v>
      </c>
      <c r="AO1647">
        <v>5</v>
      </c>
      <c r="AP1647">
        <v>2</v>
      </c>
      <c r="AQ1647">
        <v>4</v>
      </c>
      <c r="AX1647">
        <v>11</v>
      </c>
      <c r="AY1647">
        <v>551</v>
      </c>
      <c r="AZ1647">
        <v>1.4999999999999999E-2</v>
      </c>
      <c r="BA1647">
        <v>0.02</v>
      </c>
      <c r="BC1647">
        <v>0.1</v>
      </c>
      <c r="BD1647">
        <v>2.9</v>
      </c>
      <c r="BE1647">
        <v>2.1</v>
      </c>
      <c r="BF1647">
        <v>106.6</v>
      </c>
      <c r="BG1647" t="s">
        <v>148</v>
      </c>
      <c r="BH1647" t="s">
        <v>149</v>
      </c>
      <c r="BI1647" t="s">
        <v>217</v>
      </c>
      <c r="BK1647">
        <v>14</v>
      </c>
    </row>
    <row r="1648" spans="1:63" ht="18.75" hidden="1" x14ac:dyDescent="0.25">
      <c r="A1648">
        <v>2021</v>
      </c>
      <c r="B1648">
        <v>4</v>
      </c>
      <c r="C1648" s="289">
        <v>44297</v>
      </c>
      <c r="D1648">
        <v>376</v>
      </c>
      <c r="E1648">
        <v>438</v>
      </c>
      <c r="F1648">
        <v>6</v>
      </c>
      <c r="G1648" t="s">
        <v>151</v>
      </c>
      <c r="H1648" t="s">
        <v>152</v>
      </c>
      <c r="I1648" t="s">
        <v>144</v>
      </c>
      <c r="J1648">
        <v>3</v>
      </c>
      <c r="K1648">
        <v>2</v>
      </c>
      <c r="L1648">
        <v>336</v>
      </c>
      <c r="M1648">
        <v>316.17599999999999</v>
      </c>
      <c r="N1648">
        <v>359.85599999999999</v>
      </c>
      <c r="V1648">
        <v>380</v>
      </c>
      <c r="W1648">
        <v>356</v>
      </c>
      <c r="X1648">
        <v>353</v>
      </c>
      <c r="Y1648">
        <v>350</v>
      </c>
      <c r="Z1648">
        <v>354</v>
      </c>
      <c r="AA1648">
        <v>136</v>
      </c>
      <c r="AB1648">
        <v>135</v>
      </c>
      <c r="AJ1648">
        <v>358.6</v>
      </c>
      <c r="AK1648">
        <v>67</v>
      </c>
      <c r="AL1648">
        <v>161</v>
      </c>
      <c r="AM1648">
        <v>80</v>
      </c>
      <c r="AN1648">
        <v>136</v>
      </c>
      <c r="AO1648">
        <v>5</v>
      </c>
      <c r="AQ1648">
        <v>6</v>
      </c>
      <c r="AX1648">
        <v>11</v>
      </c>
      <c r="AY1648">
        <v>1019</v>
      </c>
      <c r="AZ1648">
        <v>1.4999999999999999E-2</v>
      </c>
      <c r="BA1648">
        <v>1.0999999999999999E-2</v>
      </c>
      <c r="BB1648">
        <v>1</v>
      </c>
      <c r="BC1648">
        <v>0</v>
      </c>
      <c r="BD1648">
        <v>3</v>
      </c>
      <c r="BE1648">
        <v>3.9</v>
      </c>
      <c r="BF1648">
        <v>365.4</v>
      </c>
      <c r="BG1648" t="s">
        <v>153</v>
      </c>
      <c r="BH1648" t="s">
        <v>154</v>
      </c>
      <c r="BI1648" t="s">
        <v>155</v>
      </c>
      <c r="BJ1648" t="s">
        <v>156</v>
      </c>
      <c r="BK1648">
        <v>14</v>
      </c>
    </row>
    <row r="1649" spans="1:63" hidden="1" x14ac:dyDescent="0.25">
      <c r="A1649">
        <v>2021</v>
      </c>
      <c r="B1649">
        <v>4</v>
      </c>
      <c r="C1649" s="289">
        <v>44297</v>
      </c>
      <c r="D1649">
        <v>425</v>
      </c>
      <c r="E1649">
        <v>674</v>
      </c>
      <c r="F1649">
        <v>6</v>
      </c>
      <c r="G1649" t="s">
        <v>447</v>
      </c>
      <c r="H1649" t="s">
        <v>448</v>
      </c>
      <c r="I1649" t="s">
        <v>165</v>
      </c>
      <c r="J1649">
        <v>2</v>
      </c>
      <c r="K1649">
        <v>1</v>
      </c>
      <c r="L1649">
        <v>256</v>
      </c>
      <c r="M1649">
        <v>240.89599999999999</v>
      </c>
      <c r="N1649">
        <v>274.17599999999999</v>
      </c>
      <c r="AK1649">
        <v>40</v>
      </c>
      <c r="AL1649">
        <v>180</v>
      </c>
      <c r="AY1649">
        <v>100</v>
      </c>
      <c r="AZ1649">
        <v>1.4999999999999999E-2</v>
      </c>
      <c r="BD1649">
        <v>0.4</v>
      </c>
      <c r="BG1649" t="s">
        <v>153</v>
      </c>
      <c r="BH1649" t="s">
        <v>154</v>
      </c>
      <c r="BI1649" t="s">
        <v>449</v>
      </c>
      <c r="BJ1649" t="s">
        <v>167</v>
      </c>
      <c r="BK1649">
        <v>14</v>
      </c>
    </row>
    <row r="1650" spans="1:63" ht="18.75" hidden="1" x14ac:dyDescent="0.25">
      <c r="A1650">
        <v>2021</v>
      </c>
      <c r="B1650">
        <v>4</v>
      </c>
      <c r="C1650" s="289">
        <v>44297</v>
      </c>
      <c r="D1650">
        <v>395</v>
      </c>
      <c r="E1650">
        <v>607</v>
      </c>
      <c r="F1650">
        <v>7</v>
      </c>
      <c r="G1650" t="s">
        <v>281</v>
      </c>
      <c r="H1650" t="s">
        <v>282</v>
      </c>
      <c r="I1650" t="s">
        <v>144</v>
      </c>
      <c r="J1650">
        <v>3</v>
      </c>
      <c r="K1650">
        <v>3</v>
      </c>
      <c r="L1650">
        <v>120</v>
      </c>
      <c r="M1650">
        <v>111.6</v>
      </c>
      <c r="N1650">
        <v>128.4</v>
      </c>
      <c r="V1650">
        <v>130</v>
      </c>
      <c r="W1650">
        <v>125</v>
      </c>
      <c r="X1650">
        <v>113</v>
      </c>
      <c r="Y1650">
        <v>118</v>
      </c>
      <c r="Z1650">
        <v>126</v>
      </c>
      <c r="AA1650">
        <v>112</v>
      </c>
      <c r="AB1650">
        <v>110</v>
      </c>
      <c r="AJ1650">
        <v>122.4</v>
      </c>
      <c r="AK1650">
        <v>90</v>
      </c>
      <c r="AL1650">
        <v>120</v>
      </c>
      <c r="AM1650">
        <v>97</v>
      </c>
      <c r="AN1650">
        <v>111</v>
      </c>
      <c r="AO1650">
        <v>2</v>
      </c>
      <c r="AQ1650">
        <v>12</v>
      </c>
      <c r="AX1650">
        <v>14</v>
      </c>
      <c r="AY1650">
        <v>1454</v>
      </c>
      <c r="AZ1650">
        <v>1.4999999999999999E-2</v>
      </c>
      <c r="BA1650">
        <v>0.01</v>
      </c>
      <c r="BB1650">
        <v>1</v>
      </c>
      <c r="BC1650">
        <v>0.1</v>
      </c>
      <c r="BD1650">
        <v>12.1</v>
      </c>
      <c r="BE1650">
        <v>1.7</v>
      </c>
      <c r="BF1650">
        <v>178</v>
      </c>
      <c r="BG1650" t="s">
        <v>283</v>
      </c>
      <c r="BH1650" t="s">
        <v>283</v>
      </c>
      <c r="BK1650">
        <v>14</v>
      </c>
    </row>
    <row r="1651" spans="1:63" ht="18.75" hidden="1" x14ac:dyDescent="0.25">
      <c r="A1651">
        <v>2021</v>
      </c>
      <c r="B1651">
        <v>4</v>
      </c>
      <c r="C1651" s="289">
        <v>44297</v>
      </c>
      <c r="D1651">
        <v>395</v>
      </c>
      <c r="E1651">
        <v>608</v>
      </c>
      <c r="F1651">
        <v>7</v>
      </c>
      <c r="G1651" t="s">
        <v>284</v>
      </c>
      <c r="H1651" t="s">
        <v>285</v>
      </c>
      <c r="I1651" t="s">
        <v>144</v>
      </c>
      <c r="J1651">
        <v>3</v>
      </c>
      <c r="K1651">
        <v>3</v>
      </c>
      <c r="L1651">
        <v>110</v>
      </c>
      <c r="M1651">
        <v>102.3</v>
      </c>
      <c r="N1651">
        <v>117.7</v>
      </c>
      <c r="V1651">
        <v>110</v>
      </c>
      <c r="W1651">
        <v>100</v>
      </c>
      <c r="X1651">
        <v>106</v>
      </c>
      <c r="Y1651">
        <v>105</v>
      </c>
      <c r="Z1651">
        <v>113</v>
      </c>
      <c r="AA1651">
        <v>112</v>
      </c>
      <c r="AB1651">
        <v>110</v>
      </c>
      <c r="AJ1651">
        <v>106.8</v>
      </c>
      <c r="AK1651">
        <v>90</v>
      </c>
      <c r="AL1651">
        <v>120</v>
      </c>
      <c r="AM1651">
        <v>97</v>
      </c>
      <c r="AN1651">
        <v>111</v>
      </c>
      <c r="AO1651">
        <v>6</v>
      </c>
      <c r="AQ1651">
        <v>8</v>
      </c>
      <c r="AX1651">
        <v>14</v>
      </c>
      <c r="AY1651">
        <v>1454</v>
      </c>
      <c r="AZ1651">
        <v>1.4999999999999999E-2</v>
      </c>
      <c r="BA1651">
        <v>0.01</v>
      </c>
      <c r="BB1651">
        <v>1</v>
      </c>
      <c r="BC1651">
        <v>0.1</v>
      </c>
      <c r="BD1651">
        <v>13.2</v>
      </c>
      <c r="BE1651">
        <v>1.5</v>
      </c>
      <c r="BF1651">
        <v>155.30000000000001</v>
      </c>
      <c r="BG1651" t="s">
        <v>283</v>
      </c>
      <c r="BH1651" t="s">
        <v>283</v>
      </c>
      <c r="BK1651">
        <v>14</v>
      </c>
    </row>
    <row r="1652" spans="1:63" ht="18.75" hidden="1" x14ac:dyDescent="0.25">
      <c r="A1652">
        <v>2021</v>
      </c>
      <c r="B1652">
        <v>4</v>
      </c>
      <c r="C1652" s="289">
        <v>44297</v>
      </c>
      <c r="D1652">
        <v>395</v>
      </c>
      <c r="E1652">
        <v>609</v>
      </c>
      <c r="F1652">
        <v>7</v>
      </c>
      <c r="G1652" t="s">
        <v>286</v>
      </c>
      <c r="H1652" t="s">
        <v>287</v>
      </c>
      <c r="I1652" t="s">
        <v>144</v>
      </c>
      <c r="J1652">
        <v>3</v>
      </c>
      <c r="K1652">
        <v>3</v>
      </c>
      <c r="L1652">
        <v>50</v>
      </c>
      <c r="M1652">
        <v>46.5</v>
      </c>
      <c r="N1652">
        <v>53.5</v>
      </c>
      <c r="V1652">
        <v>58</v>
      </c>
      <c r="W1652">
        <v>53</v>
      </c>
      <c r="X1652">
        <v>52</v>
      </c>
      <c r="Y1652">
        <v>53</v>
      </c>
      <c r="Z1652">
        <v>49</v>
      </c>
      <c r="AA1652">
        <v>112</v>
      </c>
      <c r="AB1652">
        <v>110</v>
      </c>
      <c r="AJ1652">
        <v>53</v>
      </c>
      <c r="AK1652">
        <v>90</v>
      </c>
      <c r="AL1652">
        <v>120</v>
      </c>
      <c r="AM1652">
        <v>97</v>
      </c>
      <c r="AN1652">
        <v>111</v>
      </c>
      <c r="AO1652">
        <v>3</v>
      </c>
      <c r="AQ1652">
        <v>10</v>
      </c>
      <c r="AS1652">
        <v>1</v>
      </c>
      <c r="AX1652">
        <v>14</v>
      </c>
      <c r="AY1652">
        <v>1454</v>
      </c>
      <c r="AZ1652">
        <v>1.4999999999999999E-2</v>
      </c>
      <c r="BA1652">
        <v>0.01</v>
      </c>
      <c r="BB1652">
        <v>1</v>
      </c>
      <c r="BC1652">
        <v>0.3</v>
      </c>
      <c r="BD1652">
        <v>29.1</v>
      </c>
      <c r="BE1652">
        <v>0.7</v>
      </c>
      <c r="BF1652">
        <v>77.099999999999994</v>
      </c>
      <c r="BG1652" t="s">
        <v>283</v>
      </c>
      <c r="BH1652" t="s">
        <v>283</v>
      </c>
      <c r="BK1652">
        <v>14</v>
      </c>
    </row>
    <row r="1653" spans="1:63" ht="18.75" x14ac:dyDescent="0.25">
      <c r="A1653">
        <v>2021</v>
      </c>
      <c r="B1653">
        <v>4</v>
      </c>
      <c r="C1653" s="289">
        <v>44297</v>
      </c>
      <c r="D1653">
        <v>406</v>
      </c>
      <c r="E1653">
        <v>623</v>
      </c>
      <c r="F1653">
        <v>8</v>
      </c>
      <c r="G1653" t="s">
        <v>212</v>
      </c>
      <c r="H1653" t="s">
        <v>213</v>
      </c>
      <c r="I1653" t="s">
        <v>144</v>
      </c>
      <c r="J1653">
        <v>1</v>
      </c>
      <c r="K1653">
        <v>5</v>
      </c>
      <c r="L1653">
        <v>599</v>
      </c>
      <c r="M1653">
        <v>551.02009999999996</v>
      </c>
      <c r="N1653">
        <v>646.97990000000004</v>
      </c>
      <c r="P1653">
        <v>621</v>
      </c>
      <c r="T1653">
        <v>140</v>
      </c>
      <c r="V1653">
        <v>676</v>
      </c>
      <c r="W1653">
        <v>633</v>
      </c>
      <c r="X1653">
        <v>645</v>
      </c>
      <c r="Y1653">
        <v>642</v>
      </c>
      <c r="Z1653">
        <v>635</v>
      </c>
      <c r="AA1653">
        <v>140</v>
      </c>
      <c r="AB1653">
        <v>142</v>
      </c>
      <c r="AJ1653">
        <v>642</v>
      </c>
      <c r="AK1653">
        <v>18</v>
      </c>
      <c r="AL1653">
        <v>200</v>
      </c>
      <c r="AM1653">
        <v>26</v>
      </c>
      <c r="AN1653">
        <v>141</v>
      </c>
      <c r="AO1653">
        <v>5</v>
      </c>
      <c r="AP1653">
        <v>1</v>
      </c>
      <c r="AQ1653">
        <v>2</v>
      </c>
      <c r="AX1653">
        <v>8</v>
      </c>
      <c r="AY1653">
        <v>353</v>
      </c>
      <c r="AZ1653">
        <v>1.4999999999999999E-2</v>
      </c>
      <c r="BA1653">
        <v>2.3E-2</v>
      </c>
      <c r="BC1653">
        <v>0</v>
      </c>
      <c r="BD1653">
        <v>0.6</v>
      </c>
      <c r="BE1653">
        <v>5.0999999999999996</v>
      </c>
      <c r="BF1653">
        <v>226.6</v>
      </c>
      <c r="BG1653" t="s">
        <v>148</v>
      </c>
      <c r="BH1653" t="s">
        <v>149</v>
      </c>
      <c r="BI1653" t="s">
        <v>214</v>
      </c>
      <c r="BK1653">
        <v>14</v>
      </c>
    </row>
    <row r="1654" spans="1:63" ht="18.75" x14ac:dyDescent="0.25">
      <c r="A1654">
        <v>2021</v>
      </c>
      <c r="B1654">
        <v>4</v>
      </c>
      <c r="C1654" s="289">
        <v>44297</v>
      </c>
      <c r="D1654">
        <v>406</v>
      </c>
      <c r="E1654">
        <v>624</v>
      </c>
      <c r="F1654">
        <v>8</v>
      </c>
      <c r="G1654" t="s">
        <v>215</v>
      </c>
      <c r="H1654" t="s">
        <v>216</v>
      </c>
      <c r="I1654" t="s">
        <v>144</v>
      </c>
      <c r="J1654">
        <v>1</v>
      </c>
      <c r="K1654">
        <v>5</v>
      </c>
      <c r="L1654">
        <v>374</v>
      </c>
      <c r="M1654">
        <v>344.04259999999999</v>
      </c>
      <c r="N1654">
        <v>403.95740000000001</v>
      </c>
      <c r="P1654">
        <v>422</v>
      </c>
      <c r="T1654">
        <v>140</v>
      </c>
      <c r="V1654">
        <v>375</v>
      </c>
      <c r="W1654">
        <v>385</v>
      </c>
      <c r="X1654">
        <v>376</v>
      </c>
      <c r="Y1654">
        <v>391</v>
      </c>
      <c r="Z1654">
        <v>400</v>
      </c>
      <c r="AA1654">
        <v>140</v>
      </c>
      <c r="AB1654">
        <v>142</v>
      </c>
      <c r="AJ1654">
        <v>391.5</v>
      </c>
      <c r="AK1654">
        <v>18</v>
      </c>
      <c r="AL1654">
        <v>200</v>
      </c>
      <c r="AM1654">
        <v>26</v>
      </c>
      <c r="AN1654">
        <v>141</v>
      </c>
      <c r="AO1654">
        <v>3</v>
      </c>
      <c r="AP1654">
        <v>1</v>
      </c>
      <c r="AQ1654">
        <v>4</v>
      </c>
      <c r="AX1654">
        <v>8</v>
      </c>
      <c r="AY1654">
        <v>353</v>
      </c>
      <c r="AZ1654">
        <v>1.4999999999999999E-2</v>
      </c>
      <c r="BA1654">
        <v>2.3E-2</v>
      </c>
      <c r="BC1654">
        <v>0</v>
      </c>
      <c r="BD1654">
        <v>0.9</v>
      </c>
      <c r="BE1654">
        <v>3.1</v>
      </c>
      <c r="BF1654">
        <v>138.19999999999999</v>
      </c>
      <c r="BG1654" t="s">
        <v>148</v>
      </c>
      <c r="BH1654" t="s">
        <v>149</v>
      </c>
      <c r="BI1654" t="s">
        <v>217</v>
      </c>
      <c r="BK1654">
        <v>14</v>
      </c>
    </row>
    <row r="1655" spans="1:63" ht="18.75" x14ac:dyDescent="0.25">
      <c r="A1655">
        <v>2021</v>
      </c>
      <c r="B1655">
        <v>4</v>
      </c>
      <c r="C1655" s="289">
        <v>44297</v>
      </c>
      <c r="D1655">
        <v>406</v>
      </c>
      <c r="E1655">
        <v>625</v>
      </c>
      <c r="F1655">
        <v>8</v>
      </c>
      <c r="G1655" t="s">
        <v>218</v>
      </c>
      <c r="H1655" t="s">
        <v>219</v>
      </c>
      <c r="I1655" t="s">
        <v>144</v>
      </c>
      <c r="J1655">
        <v>1</v>
      </c>
      <c r="K1655">
        <v>5</v>
      </c>
      <c r="L1655">
        <v>140</v>
      </c>
      <c r="M1655">
        <v>129.01</v>
      </c>
      <c r="N1655">
        <v>150.99</v>
      </c>
      <c r="P1655">
        <v>143</v>
      </c>
      <c r="T1655">
        <v>140</v>
      </c>
      <c r="V1655">
        <v>159</v>
      </c>
      <c r="W1655">
        <v>149</v>
      </c>
      <c r="X1655">
        <v>143</v>
      </c>
      <c r="Y1655">
        <v>146</v>
      </c>
      <c r="Z1655">
        <v>150</v>
      </c>
      <c r="AA1655">
        <v>140</v>
      </c>
      <c r="AB1655">
        <v>142</v>
      </c>
      <c r="AJ1655">
        <v>148.30000000000001</v>
      </c>
      <c r="AK1655">
        <v>18</v>
      </c>
      <c r="AL1655">
        <v>200</v>
      </c>
      <c r="AM1655">
        <v>26</v>
      </c>
      <c r="AN1655">
        <v>141</v>
      </c>
      <c r="AO1655">
        <v>5</v>
      </c>
      <c r="AP1655">
        <v>1</v>
      </c>
      <c r="AQ1655">
        <v>3</v>
      </c>
      <c r="AS1655">
        <v>1</v>
      </c>
      <c r="AX1655">
        <v>10</v>
      </c>
      <c r="AY1655">
        <v>355</v>
      </c>
      <c r="AZ1655">
        <v>1.4999999999999999E-2</v>
      </c>
      <c r="BA1655">
        <v>2.8000000000000001E-2</v>
      </c>
      <c r="BC1655">
        <v>0.1</v>
      </c>
      <c r="BD1655">
        <v>2.5</v>
      </c>
      <c r="BE1655">
        <v>1.5</v>
      </c>
      <c r="BF1655">
        <v>52.6</v>
      </c>
      <c r="BG1655" t="s">
        <v>148</v>
      </c>
      <c r="BH1655" t="s">
        <v>149</v>
      </c>
      <c r="BI1655" t="s">
        <v>217</v>
      </c>
      <c r="BK1655">
        <v>14</v>
      </c>
    </row>
    <row r="1656" spans="1:63" ht="18.75" x14ac:dyDescent="0.25">
      <c r="A1656">
        <v>2021</v>
      </c>
      <c r="B1656">
        <v>4</v>
      </c>
      <c r="C1656" s="289">
        <v>44297</v>
      </c>
      <c r="D1656">
        <v>406</v>
      </c>
      <c r="E1656">
        <v>626</v>
      </c>
      <c r="F1656">
        <v>8</v>
      </c>
      <c r="G1656" t="s">
        <v>220</v>
      </c>
      <c r="H1656" t="s">
        <v>221</v>
      </c>
      <c r="I1656" t="s">
        <v>144</v>
      </c>
      <c r="J1656">
        <v>1</v>
      </c>
      <c r="K1656">
        <v>5</v>
      </c>
      <c r="L1656">
        <v>138</v>
      </c>
      <c r="M1656">
        <v>127.029</v>
      </c>
      <c r="N1656">
        <v>148.971</v>
      </c>
      <c r="P1656">
        <v>142</v>
      </c>
      <c r="T1656">
        <v>140</v>
      </c>
      <c r="V1656">
        <v>155</v>
      </c>
      <c r="W1656">
        <v>138</v>
      </c>
      <c r="X1656">
        <v>148</v>
      </c>
      <c r="Y1656">
        <v>148</v>
      </c>
      <c r="Z1656">
        <v>143</v>
      </c>
      <c r="AA1656">
        <v>140</v>
      </c>
      <c r="AB1656">
        <v>142</v>
      </c>
      <c r="AJ1656">
        <v>145.69999999999999</v>
      </c>
      <c r="AK1656">
        <v>18</v>
      </c>
      <c r="AL1656">
        <v>200</v>
      </c>
      <c r="AM1656">
        <v>26</v>
      </c>
      <c r="AN1656">
        <v>141</v>
      </c>
      <c r="AO1656">
        <v>1</v>
      </c>
      <c r="AP1656">
        <v>0</v>
      </c>
      <c r="AQ1656">
        <v>1</v>
      </c>
      <c r="AX1656">
        <v>3</v>
      </c>
      <c r="AY1656">
        <v>348</v>
      </c>
      <c r="AZ1656">
        <v>1.4999999999999999E-2</v>
      </c>
      <c r="BA1656">
        <v>8.9999999999999993E-3</v>
      </c>
      <c r="BB1656">
        <v>1</v>
      </c>
      <c r="BC1656">
        <v>0</v>
      </c>
      <c r="BD1656">
        <v>2.5</v>
      </c>
      <c r="BE1656">
        <v>0.4</v>
      </c>
      <c r="BF1656">
        <v>50.7</v>
      </c>
      <c r="BG1656" t="s">
        <v>148</v>
      </c>
      <c r="BH1656" t="s">
        <v>149</v>
      </c>
      <c r="BI1656" t="s">
        <v>217</v>
      </c>
      <c r="BK1656">
        <v>14</v>
      </c>
    </row>
    <row r="1657" spans="1:63" ht="18.75" x14ac:dyDescent="0.25">
      <c r="A1657">
        <v>2021</v>
      </c>
      <c r="B1657">
        <v>4</v>
      </c>
      <c r="C1657" s="289">
        <v>44297</v>
      </c>
      <c r="D1657">
        <v>159</v>
      </c>
      <c r="E1657">
        <v>299</v>
      </c>
      <c r="F1657">
        <v>28</v>
      </c>
      <c r="G1657" t="s">
        <v>181</v>
      </c>
      <c r="H1657" t="s">
        <v>182</v>
      </c>
      <c r="I1657" t="s">
        <v>183</v>
      </c>
      <c r="J1657">
        <v>3</v>
      </c>
      <c r="K1657">
        <v>2</v>
      </c>
      <c r="L1657">
        <v>115</v>
      </c>
      <c r="M1657">
        <v>106.95</v>
      </c>
      <c r="N1657">
        <v>123.05</v>
      </c>
      <c r="V1657">
        <v>109</v>
      </c>
      <c r="W1657">
        <v>105</v>
      </c>
      <c r="X1657">
        <v>111</v>
      </c>
      <c r="Y1657">
        <v>118</v>
      </c>
      <c r="Z1657">
        <v>109</v>
      </c>
      <c r="AA1657">
        <v>115</v>
      </c>
      <c r="AB1657">
        <v>109</v>
      </c>
      <c r="AJ1657">
        <v>110.4</v>
      </c>
      <c r="AK1657">
        <v>70</v>
      </c>
      <c r="AL1657">
        <v>154</v>
      </c>
      <c r="AM1657">
        <v>96</v>
      </c>
      <c r="AN1657">
        <v>112</v>
      </c>
      <c r="AO1657">
        <v>5</v>
      </c>
      <c r="AQ1657">
        <v>4</v>
      </c>
      <c r="AX1657">
        <v>9</v>
      </c>
      <c r="AY1657">
        <v>921</v>
      </c>
      <c r="AZ1657">
        <v>0.02</v>
      </c>
      <c r="BA1657">
        <v>0.01</v>
      </c>
      <c r="BB1657">
        <v>1</v>
      </c>
      <c r="BC1657">
        <v>0.1</v>
      </c>
      <c r="BD1657">
        <v>8</v>
      </c>
      <c r="BE1657">
        <v>1</v>
      </c>
      <c r="BF1657">
        <v>101.7</v>
      </c>
      <c r="BG1657" t="s">
        <v>148</v>
      </c>
      <c r="BH1657" t="s">
        <v>184</v>
      </c>
      <c r="BK1657">
        <v>14</v>
      </c>
    </row>
    <row r="1658" spans="1:63" ht="18.75" x14ac:dyDescent="0.25">
      <c r="A1658">
        <v>2021</v>
      </c>
      <c r="B1658">
        <v>4</v>
      </c>
      <c r="C1658" s="289">
        <v>44297</v>
      </c>
      <c r="D1658">
        <v>334</v>
      </c>
      <c r="E1658">
        <v>254</v>
      </c>
      <c r="F1658">
        <v>46</v>
      </c>
      <c r="G1658" t="s">
        <v>189</v>
      </c>
      <c r="H1658" t="s">
        <v>190</v>
      </c>
      <c r="I1658" t="s">
        <v>191</v>
      </c>
      <c r="J1658">
        <v>4</v>
      </c>
      <c r="K1658">
        <v>2</v>
      </c>
      <c r="L1658">
        <v>203</v>
      </c>
      <c r="M1658">
        <v>188.79</v>
      </c>
      <c r="N1658">
        <v>217.21</v>
      </c>
      <c r="Y1658">
        <v>221</v>
      </c>
      <c r="Z1658">
        <v>217</v>
      </c>
      <c r="AB1658">
        <v>125</v>
      </c>
      <c r="AJ1658">
        <v>219</v>
      </c>
      <c r="AK1658">
        <v>88</v>
      </c>
      <c r="AL1658">
        <v>164</v>
      </c>
      <c r="AM1658">
        <v>115</v>
      </c>
      <c r="AN1658">
        <v>125</v>
      </c>
      <c r="AO1658">
        <v>5</v>
      </c>
      <c r="AP1658">
        <v>3</v>
      </c>
      <c r="AQ1658">
        <v>2</v>
      </c>
      <c r="AS1658">
        <v>3</v>
      </c>
      <c r="AX1658">
        <v>12</v>
      </c>
      <c r="AY1658">
        <v>12</v>
      </c>
      <c r="AZ1658">
        <v>0.02</v>
      </c>
      <c r="BA1658">
        <v>1</v>
      </c>
      <c r="BC1658">
        <v>0.1</v>
      </c>
      <c r="BD1658">
        <v>0.1</v>
      </c>
      <c r="BE1658">
        <v>2.6</v>
      </c>
      <c r="BF1658">
        <v>2.6</v>
      </c>
      <c r="BG1658" t="s">
        <v>148</v>
      </c>
      <c r="BH1658" t="s">
        <v>184</v>
      </c>
      <c r="BI1658" t="s">
        <v>192</v>
      </c>
      <c r="BK1658">
        <v>14</v>
      </c>
    </row>
    <row r="1659" spans="1:63" ht="18.75" hidden="1" x14ac:dyDescent="0.25">
      <c r="A1659">
        <v>2021</v>
      </c>
      <c r="B1659">
        <v>4</v>
      </c>
      <c r="C1659" s="289">
        <v>44298</v>
      </c>
      <c r="D1659">
        <v>384</v>
      </c>
      <c r="E1659">
        <v>556</v>
      </c>
      <c r="F1659">
        <v>2</v>
      </c>
      <c r="G1659" t="s">
        <v>175</v>
      </c>
      <c r="H1659" t="s">
        <v>176</v>
      </c>
      <c r="I1659" t="s">
        <v>144</v>
      </c>
      <c r="J1659">
        <v>1</v>
      </c>
      <c r="K1659">
        <v>6</v>
      </c>
      <c r="L1659">
        <v>1066</v>
      </c>
      <c r="M1659">
        <v>1003.106</v>
      </c>
      <c r="N1659">
        <v>1141.6859999999999</v>
      </c>
      <c r="O1659">
        <v>1162</v>
      </c>
      <c r="P1659">
        <v>1086</v>
      </c>
      <c r="Q1659">
        <v>1033</v>
      </c>
      <c r="R1659">
        <v>1047</v>
      </c>
      <c r="S1659">
        <v>1043</v>
      </c>
      <c r="T1659">
        <v>137</v>
      </c>
      <c r="U1659">
        <v>135</v>
      </c>
      <c r="V1659">
        <v>1128</v>
      </c>
      <c r="W1659">
        <v>1096</v>
      </c>
      <c r="X1659">
        <v>1048</v>
      </c>
      <c r="Y1659">
        <v>1053</v>
      </c>
      <c r="Z1659">
        <v>1046</v>
      </c>
      <c r="AA1659">
        <v>141</v>
      </c>
      <c r="AB1659">
        <v>146</v>
      </c>
      <c r="AJ1659">
        <v>1074.2</v>
      </c>
      <c r="AK1659">
        <v>20</v>
      </c>
      <c r="AL1659">
        <v>180</v>
      </c>
      <c r="AM1659">
        <v>26</v>
      </c>
      <c r="AN1659">
        <v>140</v>
      </c>
      <c r="AO1659">
        <v>3</v>
      </c>
      <c r="AP1659">
        <v>2</v>
      </c>
      <c r="AQ1659">
        <v>3</v>
      </c>
      <c r="AR1659">
        <v>1</v>
      </c>
      <c r="AS1659">
        <v>3</v>
      </c>
      <c r="AX1659">
        <v>11</v>
      </c>
      <c r="AY1659">
        <v>323</v>
      </c>
      <c r="AZ1659">
        <v>1.4999999999999999E-2</v>
      </c>
      <c r="BA1659">
        <v>3.4000000000000002E-2</v>
      </c>
      <c r="BC1659">
        <v>0</v>
      </c>
      <c r="BD1659">
        <v>0.3</v>
      </c>
      <c r="BE1659">
        <v>11.8</v>
      </c>
      <c r="BF1659">
        <v>347</v>
      </c>
      <c r="BG1659" t="s">
        <v>153</v>
      </c>
      <c r="BH1659" t="s">
        <v>154</v>
      </c>
      <c r="BI1659" t="s">
        <v>177</v>
      </c>
      <c r="BK1659">
        <v>15</v>
      </c>
    </row>
    <row r="1660" spans="1:63" ht="18.75" hidden="1" x14ac:dyDescent="0.25">
      <c r="A1660">
        <v>2021</v>
      </c>
      <c r="B1660">
        <v>4</v>
      </c>
      <c r="C1660" s="289">
        <v>44298</v>
      </c>
      <c r="D1660">
        <v>384</v>
      </c>
      <c r="E1660">
        <v>557</v>
      </c>
      <c r="F1660">
        <v>2</v>
      </c>
      <c r="G1660" t="s">
        <v>178</v>
      </c>
      <c r="H1660" t="s">
        <v>179</v>
      </c>
      <c r="I1660" t="s">
        <v>144</v>
      </c>
      <c r="J1660">
        <v>1</v>
      </c>
      <c r="K1660">
        <v>6</v>
      </c>
      <c r="L1660">
        <v>182</v>
      </c>
      <c r="M1660">
        <v>171.262</v>
      </c>
      <c r="N1660">
        <v>194.922</v>
      </c>
      <c r="O1660">
        <v>204</v>
      </c>
      <c r="P1660">
        <v>191</v>
      </c>
      <c r="Q1660">
        <v>194</v>
      </c>
      <c r="R1660">
        <v>188</v>
      </c>
      <c r="S1660">
        <v>187</v>
      </c>
      <c r="T1660">
        <v>137</v>
      </c>
      <c r="U1660">
        <v>135</v>
      </c>
      <c r="V1660">
        <v>211</v>
      </c>
      <c r="W1660">
        <v>197</v>
      </c>
      <c r="X1660">
        <v>187</v>
      </c>
      <c r="Y1660">
        <v>185</v>
      </c>
      <c r="Z1660">
        <v>189</v>
      </c>
      <c r="AA1660">
        <v>141</v>
      </c>
      <c r="AB1660">
        <v>146</v>
      </c>
      <c r="AJ1660">
        <v>193.3</v>
      </c>
      <c r="AK1660">
        <v>20</v>
      </c>
      <c r="AL1660">
        <v>180</v>
      </c>
      <c r="AM1660">
        <v>26</v>
      </c>
      <c r="AN1660">
        <v>140</v>
      </c>
      <c r="AO1660">
        <v>2</v>
      </c>
      <c r="AP1660">
        <v>2</v>
      </c>
      <c r="AQ1660">
        <v>2</v>
      </c>
      <c r="AR1660">
        <v>1</v>
      </c>
      <c r="AS1660">
        <v>2</v>
      </c>
      <c r="AX1660">
        <v>9</v>
      </c>
      <c r="AY1660">
        <v>321</v>
      </c>
      <c r="AZ1660">
        <v>1.4999999999999999E-2</v>
      </c>
      <c r="BA1660">
        <v>2.8000000000000001E-2</v>
      </c>
      <c r="BC1660">
        <v>0</v>
      </c>
      <c r="BD1660">
        <v>1.8</v>
      </c>
      <c r="BE1660">
        <v>1.7</v>
      </c>
      <c r="BF1660">
        <v>62</v>
      </c>
      <c r="BG1660" t="s">
        <v>153</v>
      </c>
      <c r="BH1660" t="s">
        <v>154</v>
      </c>
      <c r="BI1660" t="s">
        <v>177</v>
      </c>
      <c r="BJ1660" t="s">
        <v>180</v>
      </c>
      <c r="BK1660">
        <v>15</v>
      </c>
    </row>
    <row r="1661" spans="1:63" ht="18.75" hidden="1" x14ac:dyDescent="0.25">
      <c r="A1661">
        <v>2021</v>
      </c>
      <c r="B1661">
        <v>4</v>
      </c>
      <c r="C1661" s="289">
        <v>44298</v>
      </c>
      <c r="D1661">
        <v>421</v>
      </c>
      <c r="E1661">
        <v>667</v>
      </c>
      <c r="F1661">
        <v>3</v>
      </c>
      <c r="G1661" t="s">
        <v>404</v>
      </c>
      <c r="H1661" t="s">
        <v>405</v>
      </c>
      <c r="L1661">
        <v>1630.2</v>
      </c>
      <c r="M1661">
        <v>1534.0182</v>
      </c>
      <c r="N1661">
        <v>1745.9441999999999</v>
      </c>
      <c r="O1661">
        <v>1848</v>
      </c>
      <c r="Q1661">
        <v>1492</v>
      </c>
      <c r="R1661">
        <v>1522</v>
      </c>
      <c r="S1661">
        <v>1508</v>
      </c>
      <c r="T1661">
        <v>171</v>
      </c>
      <c r="U1661">
        <v>168</v>
      </c>
      <c r="V1661">
        <v>2015</v>
      </c>
      <c r="W1661">
        <v>1793</v>
      </c>
      <c r="X1661">
        <v>1544</v>
      </c>
      <c r="Y1661">
        <v>1688</v>
      </c>
      <c r="Z1661">
        <v>1709</v>
      </c>
      <c r="AA1661">
        <v>144</v>
      </c>
      <c r="AB1661">
        <v>145</v>
      </c>
      <c r="AJ1661">
        <v>1679.9</v>
      </c>
      <c r="AK1661">
        <v>20</v>
      </c>
      <c r="AM1661">
        <v>23</v>
      </c>
      <c r="AN1661">
        <v>157</v>
      </c>
      <c r="AO1661">
        <v>5</v>
      </c>
      <c r="AP1661">
        <v>3</v>
      </c>
      <c r="AQ1661">
        <v>9</v>
      </c>
      <c r="AS1661">
        <v>3</v>
      </c>
      <c r="AX1661">
        <v>19</v>
      </c>
      <c r="AY1661">
        <v>1019</v>
      </c>
      <c r="AZ1661">
        <v>1.4999999999999999E-2</v>
      </c>
      <c r="BA1661">
        <v>1.9E-2</v>
      </c>
      <c r="BC1661">
        <v>0</v>
      </c>
      <c r="BD1661">
        <v>0.6</v>
      </c>
      <c r="BE1661">
        <v>31.9</v>
      </c>
      <c r="BF1661">
        <v>1711.8</v>
      </c>
      <c r="BJ1661" t="s">
        <v>156</v>
      </c>
      <c r="BK1661">
        <v>15</v>
      </c>
    </row>
    <row r="1662" spans="1:63" ht="18.75" hidden="1" x14ac:dyDescent="0.25">
      <c r="A1662">
        <v>2021</v>
      </c>
      <c r="B1662">
        <v>4</v>
      </c>
      <c r="C1662" s="289">
        <v>44298</v>
      </c>
      <c r="D1662">
        <v>421</v>
      </c>
      <c r="E1662">
        <v>673</v>
      </c>
      <c r="F1662">
        <v>3</v>
      </c>
      <c r="G1662" t="s">
        <v>437</v>
      </c>
      <c r="H1662" t="s">
        <v>438</v>
      </c>
      <c r="L1662">
        <v>123.2</v>
      </c>
      <c r="M1662">
        <v>115.9312</v>
      </c>
      <c r="N1662">
        <v>131.94720000000001</v>
      </c>
      <c r="O1662">
        <v>144</v>
      </c>
      <c r="Q1662">
        <v>120</v>
      </c>
      <c r="R1662">
        <v>122</v>
      </c>
      <c r="S1662">
        <v>124</v>
      </c>
      <c r="T1662">
        <v>171</v>
      </c>
      <c r="U1662">
        <v>168</v>
      </c>
      <c r="V1662">
        <v>146</v>
      </c>
      <c r="W1662">
        <v>136</v>
      </c>
      <c r="X1662">
        <v>128</v>
      </c>
      <c r="Y1662">
        <v>138</v>
      </c>
      <c r="Z1662">
        <v>126</v>
      </c>
      <c r="AA1662">
        <v>144</v>
      </c>
      <c r="AB1662">
        <v>145</v>
      </c>
      <c r="AJ1662">
        <v>131.6</v>
      </c>
      <c r="AK1662">
        <v>20</v>
      </c>
      <c r="AM1662">
        <v>23</v>
      </c>
      <c r="AN1662">
        <v>157</v>
      </c>
      <c r="AO1662">
        <v>10</v>
      </c>
      <c r="AP1662">
        <v>5</v>
      </c>
      <c r="AQ1662">
        <v>17</v>
      </c>
      <c r="AS1662">
        <v>5</v>
      </c>
      <c r="AX1662">
        <v>37</v>
      </c>
      <c r="AY1662">
        <v>1037</v>
      </c>
      <c r="AZ1662">
        <v>1.4999999999999999E-2</v>
      </c>
      <c r="BA1662">
        <v>3.5999999999999997E-2</v>
      </c>
      <c r="BC1662">
        <v>0.3</v>
      </c>
      <c r="BD1662">
        <v>8.4</v>
      </c>
      <c r="BE1662">
        <v>4.9000000000000004</v>
      </c>
      <c r="BF1662">
        <v>136.5</v>
      </c>
      <c r="BI1662" t="s">
        <v>439</v>
      </c>
      <c r="BJ1662" t="s">
        <v>156</v>
      </c>
      <c r="BK1662">
        <v>15</v>
      </c>
    </row>
    <row r="1663" spans="1:63" ht="18.75" hidden="1" x14ac:dyDescent="0.25">
      <c r="A1663">
        <v>2021</v>
      </c>
      <c r="B1663">
        <v>4</v>
      </c>
      <c r="C1663" s="289">
        <v>44298</v>
      </c>
      <c r="D1663">
        <v>423</v>
      </c>
      <c r="E1663">
        <v>669</v>
      </c>
      <c r="F1663">
        <v>4</v>
      </c>
      <c r="G1663" t="s">
        <v>412</v>
      </c>
      <c r="H1663" t="s">
        <v>413</v>
      </c>
      <c r="I1663" t="s">
        <v>144</v>
      </c>
      <c r="J1663">
        <v>2</v>
      </c>
      <c r="K1663">
        <v>2</v>
      </c>
      <c r="L1663">
        <v>954</v>
      </c>
      <c r="M1663">
        <v>897.71400000000006</v>
      </c>
      <c r="N1663">
        <v>1021.734</v>
      </c>
      <c r="V1663">
        <v>1245</v>
      </c>
      <c r="W1663">
        <v>998</v>
      </c>
      <c r="X1663">
        <v>1171</v>
      </c>
      <c r="Y1663">
        <v>1013</v>
      </c>
      <c r="Z1663">
        <v>999</v>
      </c>
      <c r="AA1663">
        <v>200</v>
      </c>
      <c r="AB1663">
        <v>198</v>
      </c>
      <c r="AJ1663">
        <v>1085.2</v>
      </c>
      <c r="AK1663">
        <v>40</v>
      </c>
      <c r="AL1663">
        <v>180</v>
      </c>
      <c r="AM1663">
        <v>36</v>
      </c>
      <c r="AN1663">
        <v>199</v>
      </c>
      <c r="AO1663">
        <v>19</v>
      </c>
      <c r="AP1663">
        <v>20</v>
      </c>
      <c r="AQ1663">
        <v>20</v>
      </c>
      <c r="AX1663">
        <v>59</v>
      </c>
      <c r="AY1663">
        <v>113</v>
      </c>
      <c r="AZ1663">
        <v>1.4999999999999999E-2</v>
      </c>
      <c r="BA1663">
        <v>0.52200000000000002</v>
      </c>
      <c r="BC1663">
        <v>0.1</v>
      </c>
      <c r="BD1663">
        <v>0.1</v>
      </c>
      <c r="BE1663">
        <v>64</v>
      </c>
      <c r="BF1663">
        <v>122.6</v>
      </c>
      <c r="BG1663" t="s">
        <v>153</v>
      </c>
      <c r="BH1663" t="s">
        <v>154</v>
      </c>
      <c r="BI1663" t="s">
        <v>414</v>
      </c>
      <c r="BJ1663" t="s">
        <v>156</v>
      </c>
      <c r="BK1663">
        <v>15</v>
      </c>
    </row>
    <row r="1664" spans="1:63" ht="18.75" hidden="1" x14ac:dyDescent="0.25">
      <c r="A1664">
        <v>2021</v>
      </c>
      <c r="B1664">
        <v>4</v>
      </c>
      <c r="C1664" s="289">
        <v>44298</v>
      </c>
      <c r="D1664">
        <v>47</v>
      </c>
      <c r="E1664">
        <v>122</v>
      </c>
      <c r="F1664">
        <v>5</v>
      </c>
      <c r="G1664" t="s">
        <v>163</v>
      </c>
      <c r="H1664" t="s">
        <v>164</v>
      </c>
      <c r="I1664" t="s">
        <v>165</v>
      </c>
      <c r="J1664">
        <v>2</v>
      </c>
      <c r="K1664">
        <v>1</v>
      </c>
      <c r="L1664">
        <v>280</v>
      </c>
      <c r="M1664">
        <v>267.39999999999998</v>
      </c>
      <c r="N1664">
        <v>292.60000000000002</v>
      </c>
      <c r="Q1664">
        <v>283</v>
      </c>
      <c r="R1664">
        <v>274</v>
      </c>
      <c r="S1664">
        <v>272</v>
      </c>
      <c r="U1664">
        <v>113</v>
      </c>
      <c r="V1664">
        <v>304</v>
      </c>
      <c r="W1664">
        <v>290</v>
      </c>
      <c r="X1664">
        <v>283</v>
      </c>
      <c r="Y1664">
        <v>291</v>
      </c>
      <c r="Z1664">
        <v>289</v>
      </c>
      <c r="AA1664">
        <v>95</v>
      </c>
      <c r="AB1664">
        <v>95</v>
      </c>
      <c r="AJ1664">
        <v>285.8</v>
      </c>
      <c r="AK1664">
        <v>63</v>
      </c>
      <c r="AL1664">
        <v>115</v>
      </c>
      <c r="AM1664">
        <v>71</v>
      </c>
      <c r="AN1664">
        <v>101</v>
      </c>
      <c r="AO1664">
        <v>4</v>
      </c>
      <c r="AP1664">
        <v>4</v>
      </c>
      <c r="AQ1664">
        <v>6</v>
      </c>
      <c r="AX1664">
        <v>14</v>
      </c>
      <c r="AY1664">
        <v>14</v>
      </c>
      <c r="AZ1664">
        <v>1.4999999999999999E-2</v>
      </c>
      <c r="BA1664">
        <v>1</v>
      </c>
      <c r="BC1664">
        <v>0.1</v>
      </c>
      <c r="BD1664">
        <v>0.1</v>
      </c>
      <c r="BE1664">
        <v>4</v>
      </c>
      <c r="BF1664">
        <v>4</v>
      </c>
      <c r="BG1664" t="s">
        <v>153</v>
      </c>
      <c r="BH1664" t="s">
        <v>154</v>
      </c>
      <c r="BI1664" t="s">
        <v>166</v>
      </c>
      <c r="BJ1664" t="s">
        <v>167</v>
      </c>
      <c r="BK1664">
        <v>15</v>
      </c>
    </row>
    <row r="1665" spans="1:63" x14ac:dyDescent="0.25">
      <c r="A1665">
        <v>2021</v>
      </c>
      <c r="B1665">
        <v>4</v>
      </c>
      <c r="C1665" s="289">
        <v>44298</v>
      </c>
      <c r="D1665">
        <v>405</v>
      </c>
      <c r="E1665">
        <v>619</v>
      </c>
      <c r="F1665">
        <v>5</v>
      </c>
      <c r="G1665" t="s">
        <v>288</v>
      </c>
      <c r="H1665" t="s">
        <v>289</v>
      </c>
      <c r="I1665" t="s">
        <v>144</v>
      </c>
      <c r="J1665">
        <v>1</v>
      </c>
      <c r="K1665">
        <v>5</v>
      </c>
      <c r="L1665">
        <v>420</v>
      </c>
      <c r="M1665">
        <v>385.98</v>
      </c>
      <c r="N1665">
        <v>454.02</v>
      </c>
      <c r="AK1665">
        <v>18</v>
      </c>
      <c r="AL1665">
        <v>200</v>
      </c>
      <c r="AY1665">
        <v>90</v>
      </c>
      <c r="AZ1665">
        <v>1.4999999999999999E-2</v>
      </c>
      <c r="BD1665">
        <v>0.2</v>
      </c>
      <c r="BG1665" t="s">
        <v>148</v>
      </c>
      <c r="BH1665" t="s">
        <v>149</v>
      </c>
      <c r="BI1665" t="s">
        <v>290</v>
      </c>
      <c r="BK1665">
        <v>15</v>
      </c>
    </row>
    <row r="1666" spans="1:63" x14ac:dyDescent="0.25">
      <c r="A1666">
        <v>2021</v>
      </c>
      <c r="B1666">
        <v>4</v>
      </c>
      <c r="C1666" s="289">
        <v>44298</v>
      </c>
      <c r="D1666">
        <v>405</v>
      </c>
      <c r="E1666">
        <v>620</v>
      </c>
      <c r="F1666">
        <v>5</v>
      </c>
      <c r="G1666" t="s">
        <v>291</v>
      </c>
      <c r="H1666" t="s">
        <v>292</v>
      </c>
      <c r="I1666" t="s">
        <v>144</v>
      </c>
      <c r="J1666">
        <v>1</v>
      </c>
      <c r="K1666">
        <v>5</v>
      </c>
      <c r="L1666">
        <v>233</v>
      </c>
      <c r="M1666">
        <v>214.01050000000001</v>
      </c>
      <c r="N1666">
        <v>251.98949999999999</v>
      </c>
      <c r="AK1666">
        <v>18</v>
      </c>
      <c r="AL1666">
        <v>200</v>
      </c>
      <c r="AY1666">
        <v>90</v>
      </c>
      <c r="AZ1666">
        <v>1.4999999999999999E-2</v>
      </c>
      <c r="BD1666">
        <v>0.4</v>
      </c>
      <c r="BG1666" t="s">
        <v>148</v>
      </c>
      <c r="BH1666" t="s">
        <v>149</v>
      </c>
      <c r="BI1666" t="s">
        <v>217</v>
      </c>
      <c r="BK1666">
        <v>15</v>
      </c>
    </row>
    <row r="1667" spans="1:63" x14ac:dyDescent="0.25">
      <c r="A1667">
        <v>2021</v>
      </c>
      <c r="B1667">
        <v>4</v>
      </c>
      <c r="C1667" s="289">
        <v>44298</v>
      </c>
      <c r="D1667">
        <v>405</v>
      </c>
      <c r="E1667">
        <v>621</v>
      </c>
      <c r="F1667">
        <v>5</v>
      </c>
      <c r="G1667" t="s">
        <v>293</v>
      </c>
      <c r="H1667" t="s">
        <v>294</v>
      </c>
      <c r="I1667" t="s">
        <v>144</v>
      </c>
      <c r="J1667">
        <v>1</v>
      </c>
      <c r="K1667">
        <v>5</v>
      </c>
      <c r="L1667">
        <v>191.5</v>
      </c>
      <c r="M1667">
        <v>175.98849999999999</v>
      </c>
      <c r="N1667">
        <v>207.01150000000001</v>
      </c>
      <c r="AK1667">
        <v>18</v>
      </c>
      <c r="AL1667">
        <v>200</v>
      </c>
      <c r="AY1667">
        <v>90</v>
      </c>
      <c r="AZ1667">
        <v>1.4999999999999999E-2</v>
      </c>
      <c r="BD1667">
        <v>0.5</v>
      </c>
      <c r="BG1667" t="s">
        <v>148</v>
      </c>
      <c r="BH1667" t="s">
        <v>149</v>
      </c>
      <c r="BI1667" t="s">
        <v>217</v>
      </c>
      <c r="BK1667">
        <v>15</v>
      </c>
    </row>
    <row r="1668" spans="1:63" x14ac:dyDescent="0.25">
      <c r="A1668">
        <v>2021</v>
      </c>
      <c r="B1668">
        <v>4</v>
      </c>
      <c r="C1668" s="289">
        <v>44298</v>
      </c>
      <c r="D1668">
        <v>405</v>
      </c>
      <c r="E1668">
        <v>622</v>
      </c>
      <c r="F1668">
        <v>5</v>
      </c>
      <c r="G1668" t="s">
        <v>295</v>
      </c>
      <c r="H1668" t="s">
        <v>296</v>
      </c>
      <c r="I1668" t="s">
        <v>144</v>
      </c>
      <c r="J1668">
        <v>1</v>
      </c>
      <c r="K1668">
        <v>5</v>
      </c>
      <c r="L1668">
        <v>187</v>
      </c>
      <c r="M1668">
        <v>172.41399999999999</v>
      </c>
      <c r="N1668">
        <v>201.58600000000001</v>
      </c>
      <c r="AK1668">
        <v>18</v>
      </c>
      <c r="AL1668">
        <v>200</v>
      </c>
      <c r="AY1668">
        <v>90</v>
      </c>
      <c r="AZ1668">
        <v>1.4999999999999999E-2</v>
      </c>
      <c r="BD1668">
        <v>0.5</v>
      </c>
      <c r="BG1668" t="s">
        <v>148</v>
      </c>
      <c r="BH1668" t="s">
        <v>149</v>
      </c>
      <c r="BI1668" t="s">
        <v>217</v>
      </c>
      <c r="BK1668">
        <v>15</v>
      </c>
    </row>
    <row r="1669" spans="1:63" ht="18.75" hidden="1" x14ac:dyDescent="0.25">
      <c r="A1669">
        <v>2021</v>
      </c>
      <c r="B1669">
        <v>4</v>
      </c>
      <c r="C1669" s="289">
        <v>44298</v>
      </c>
      <c r="D1669">
        <v>376</v>
      </c>
      <c r="E1669">
        <v>438</v>
      </c>
      <c r="F1669">
        <v>6</v>
      </c>
      <c r="G1669" t="s">
        <v>151</v>
      </c>
      <c r="H1669" t="s">
        <v>152</v>
      </c>
      <c r="I1669" t="s">
        <v>144</v>
      </c>
      <c r="J1669">
        <v>3</v>
      </c>
      <c r="K1669">
        <v>2</v>
      </c>
      <c r="L1669">
        <v>336</v>
      </c>
      <c r="M1669">
        <v>316.17599999999999</v>
      </c>
      <c r="N1669">
        <v>359.85599999999999</v>
      </c>
      <c r="O1669">
        <v>353</v>
      </c>
      <c r="P1669">
        <v>346</v>
      </c>
      <c r="Q1669">
        <v>334</v>
      </c>
      <c r="R1669">
        <v>340</v>
      </c>
      <c r="S1669">
        <v>345</v>
      </c>
      <c r="T1669">
        <v>138</v>
      </c>
      <c r="U1669">
        <v>136</v>
      </c>
      <c r="V1669">
        <v>372</v>
      </c>
      <c r="W1669">
        <v>359</v>
      </c>
      <c r="X1669">
        <v>354</v>
      </c>
      <c r="Y1669">
        <v>352</v>
      </c>
      <c r="Z1669">
        <v>342</v>
      </c>
      <c r="AA1669">
        <v>136</v>
      </c>
      <c r="AB1669">
        <v>133</v>
      </c>
      <c r="AJ1669">
        <v>349.7</v>
      </c>
      <c r="AK1669">
        <v>67</v>
      </c>
      <c r="AL1669">
        <v>161</v>
      </c>
      <c r="AM1669">
        <v>80</v>
      </c>
      <c r="AN1669">
        <v>136</v>
      </c>
      <c r="AO1669">
        <v>8</v>
      </c>
      <c r="AP1669">
        <v>4</v>
      </c>
      <c r="AQ1669">
        <v>6</v>
      </c>
      <c r="AX1669">
        <v>18</v>
      </c>
      <c r="AY1669">
        <v>942</v>
      </c>
      <c r="AZ1669">
        <v>1.4999999999999999E-2</v>
      </c>
      <c r="BA1669">
        <v>1.9E-2</v>
      </c>
      <c r="BC1669">
        <v>0.1</v>
      </c>
      <c r="BD1669">
        <v>2.8</v>
      </c>
      <c r="BE1669">
        <v>6.3</v>
      </c>
      <c r="BF1669">
        <v>329.4</v>
      </c>
      <c r="BG1669" t="s">
        <v>153</v>
      </c>
      <c r="BH1669" t="s">
        <v>154</v>
      </c>
      <c r="BI1669" t="s">
        <v>155</v>
      </c>
      <c r="BJ1669" t="s">
        <v>156</v>
      </c>
      <c r="BK1669">
        <v>15</v>
      </c>
    </row>
    <row r="1670" spans="1:63" ht="18.75" hidden="1" x14ac:dyDescent="0.25">
      <c r="A1670">
        <v>2021</v>
      </c>
      <c r="B1670">
        <v>4</v>
      </c>
      <c r="C1670" s="289">
        <v>44298</v>
      </c>
      <c r="D1670">
        <v>395</v>
      </c>
      <c r="E1670">
        <v>607</v>
      </c>
      <c r="F1670">
        <v>7</v>
      </c>
      <c r="G1670" t="s">
        <v>281</v>
      </c>
      <c r="H1670" t="s">
        <v>282</v>
      </c>
      <c r="I1670" t="s">
        <v>144</v>
      </c>
      <c r="J1670">
        <v>3</v>
      </c>
      <c r="K1670">
        <v>3</v>
      </c>
      <c r="L1670">
        <v>120</v>
      </c>
      <c r="M1670">
        <v>111.6</v>
      </c>
      <c r="N1670">
        <v>128.4</v>
      </c>
      <c r="O1670">
        <v>125</v>
      </c>
      <c r="P1670">
        <v>122</v>
      </c>
      <c r="Q1670">
        <v>121</v>
      </c>
      <c r="T1670">
        <v>115</v>
      </c>
      <c r="AJ1670">
        <v>122.7</v>
      </c>
      <c r="AK1670">
        <v>90</v>
      </c>
      <c r="AL1670">
        <v>120</v>
      </c>
      <c r="AM1670">
        <v>94</v>
      </c>
      <c r="AN1670">
        <v>115</v>
      </c>
      <c r="AO1670">
        <v>4</v>
      </c>
      <c r="AP1670">
        <v>2</v>
      </c>
      <c r="AQ1670">
        <v>4</v>
      </c>
      <c r="AX1670">
        <v>10</v>
      </c>
      <c r="AY1670">
        <v>154</v>
      </c>
      <c r="AZ1670">
        <v>1.4999999999999999E-2</v>
      </c>
      <c r="BA1670">
        <v>6.5000000000000002E-2</v>
      </c>
      <c r="BC1670">
        <v>0.1</v>
      </c>
      <c r="BD1670">
        <v>1.3</v>
      </c>
      <c r="BE1670">
        <v>1.2</v>
      </c>
      <c r="BF1670">
        <v>18.899999999999999</v>
      </c>
      <c r="BG1670" t="s">
        <v>283</v>
      </c>
      <c r="BH1670" t="s">
        <v>283</v>
      </c>
      <c r="BK1670">
        <v>15</v>
      </c>
    </row>
    <row r="1671" spans="1:63" ht="18.75" hidden="1" x14ac:dyDescent="0.25">
      <c r="A1671">
        <v>2021</v>
      </c>
      <c r="B1671">
        <v>4</v>
      </c>
      <c r="C1671" s="289">
        <v>44298</v>
      </c>
      <c r="D1671">
        <v>395</v>
      </c>
      <c r="E1671">
        <v>608</v>
      </c>
      <c r="F1671">
        <v>7</v>
      </c>
      <c r="G1671" t="s">
        <v>284</v>
      </c>
      <c r="H1671" t="s">
        <v>285</v>
      </c>
      <c r="I1671" t="s">
        <v>144</v>
      </c>
      <c r="J1671">
        <v>3</v>
      </c>
      <c r="K1671">
        <v>3</v>
      </c>
      <c r="L1671">
        <v>110</v>
      </c>
      <c r="M1671">
        <v>102.3</v>
      </c>
      <c r="N1671">
        <v>117.7</v>
      </c>
      <c r="O1671">
        <v>101</v>
      </c>
      <c r="P1671">
        <v>113</v>
      </c>
      <c r="Q1671">
        <v>112</v>
      </c>
      <c r="T1671">
        <v>115</v>
      </c>
      <c r="AJ1671">
        <v>108.7</v>
      </c>
      <c r="AK1671">
        <v>90</v>
      </c>
      <c r="AL1671">
        <v>120</v>
      </c>
      <c r="AM1671">
        <v>94</v>
      </c>
      <c r="AN1671">
        <v>115</v>
      </c>
      <c r="AO1671">
        <v>6</v>
      </c>
      <c r="AP1671">
        <v>4</v>
      </c>
      <c r="AQ1671">
        <v>2</v>
      </c>
      <c r="AX1671">
        <v>12</v>
      </c>
      <c r="AY1671">
        <v>156</v>
      </c>
      <c r="AZ1671">
        <v>1.4999999999999999E-2</v>
      </c>
      <c r="BA1671">
        <v>7.6999999999999999E-2</v>
      </c>
      <c r="BC1671">
        <v>0.1</v>
      </c>
      <c r="BD1671">
        <v>1.4</v>
      </c>
      <c r="BE1671">
        <v>1.3</v>
      </c>
      <c r="BF1671">
        <v>17</v>
      </c>
      <c r="BG1671" t="s">
        <v>283</v>
      </c>
      <c r="BH1671" t="s">
        <v>283</v>
      </c>
      <c r="BK1671">
        <v>15</v>
      </c>
    </row>
    <row r="1672" spans="1:63" ht="18.75" hidden="1" x14ac:dyDescent="0.25">
      <c r="A1672">
        <v>2021</v>
      </c>
      <c r="B1672">
        <v>4</v>
      </c>
      <c r="C1672" s="289">
        <v>44298</v>
      </c>
      <c r="D1672">
        <v>395</v>
      </c>
      <c r="E1672">
        <v>609</v>
      </c>
      <c r="F1672">
        <v>7</v>
      </c>
      <c r="G1672" t="s">
        <v>286</v>
      </c>
      <c r="H1672" t="s">
        <v>287</v>
      </c>
      <c r="I1672" t="s">
        <v>144</v>
      </c>
      <c r="J1672">
        <v>3</v>
      </c>
      <c r="K1672">
        <v>3</v>
      </c>
      <c r="L1672">
        <v>50</v>
      </c>
      <c r="M1672">
        <v>46.5</v>
      </c>
      <c r="N1672">
        <v>53.5</v>
      </c>
      <c r="O1672">
        <v>58</v>
      </c>
      <c r="P1672">
        <v>51</v>
      </c>
      <c r="Q1672">
        <v>53</v>
      </c>
      <c r="T1672">
        <v>115</v>
      </c>
      <c r="AJ1672">
        <v>54</v>
      </c>
      <c r="AK1672">
        <v>90</v>
      </c>
      <c r="AL1672">
        <v>120</v>
      </c>
      <c r="AM1672">
        <v>94</v>
      </c>
      <c r="AN1672">
        <v>115</v>
      </c>
      <c r="AO1672">
        <v>2</v>
      </c>
      <c r="AP1672">
        <v>1</v>
      </c>
      <c r="AQ1672">
        <v>1</v>
      </c>
      <c r="AX1672">
        <v>4</v>
      </c>
      <c r="AY1672">
        <v>148</v>
      </c>
      <c r="AZ1672">
        <v>1.4999999999999999E-2</v>
      </c>
      <c r="BA1672">
        <v>2.7E-2</v>
      </c>
      <c r="BC1672">
        <v>0.1</v>
      </c>
      <c r="BD1672">
        <v>3</v>
      </c>
      <c r="BE1672">
        <v>0.2</v>
      </c>
      <c r="BF1672">
        <v>8</v>
      </c>
      <c r="BG1672" t="s">
        <v>283</v>
      </c>
      <c r="BH1672" t="s">
        <v>283</v>
      </c>
      <c r="BK1672">
        <v>15</v>
      </c>
    </row>
    <row r="1673" spans="1:63" ht="18.75" x14ac:dyDescent="0.25">
      <c r="A1673">
        <v>2021</v>
      </c>
      <c r="B1673">
        <v>4</v>
      </c>
      <c r="C1673" s="289">
        <v>44298</v>
      </c>
      <c r="D1673">
        <v>406</v>
      </c>
      <c r="E1673">
        <v>623</v>
      </c>
      <c r="F1673">
        <v>8</v>
      </c>
      <c r="G1673" t="s">
        <v>212</v>
      </c>
      <c r="H1673" t="s">
        <v>213</v>
      </c>
      <c r="I1673" t="s">
        <v>144</v>
      </c>
      <c r="J1673">
        <v>1</v>
      </c>
      <c r="K1673">
        <v>5</v>
      </c>
      <c r="L1673">
        <v>599</v>
      </c>
      <c r="M1673">
        <v>551.02009999999996</v>
      </c>
      <c r="N1673">
        <v>646.97990000000004</v>
      </c>
      <c r="O1673">
        <v>861</v>
      </c>
      <c r="P1673">
        <v>721</v>
      </c>
      <c r="Q1673">
        <v>643</v>
      </c>
      <c r="R1673">
        <v>632</v>
      </c>
      <c r="S1673">
        <v>628</v>
      </c>
      <c r="T1673">
        <v>140</v>
      </c>
      <c r="U1673">
        <v>140</v>
      </c>
      <c r="V1673">
        <v>634</v>
      </c>
      <c r="W1673">
        <v>623</v>
      </c>
      <c r="X1673">
        <v>610</v>
      </c>
      <c r="Y1673">
        <v>645</v>
      </c>
      <c r="Z1673">
        <v>640</v>
      </c>
      <c r="AA1673">
        <v>140</v>
      </c>
      <c r="AB1673">
        <v>143</v>
      </c>
      <c r="AJ1673">
        <v>663.7</v>
      </c>
      <c r="AK1673">
        <v>18</v>
      </c>
      <c r="AL1673">
        <v>200</v>
      </c>
      <c r="AM1673">
        <v>26</v>
      </c>
      <c r="AN1673">
        <v>141</v>
      </c>
      <c r="AO1673">
        <v>6</v>
      </c>
      <c r="AP1673">
        <v>1</v>
      </c>
      <c r="AQ1673">
        <v>2</v>
      </c>
      <c r="AX1673">
        <v>9</v>
      </c>
      <c r="AY1673">
        <v>489</v>
      </c>
      <c r="AZ1673">
        <v>1.4999999999999999E-2</v>
      </c>
      <c r="BA1673">
        <v>1.7999999999999999E-2</v>
      </c>
      <c r="BC1673">
        <v>0</v>
      </c>
      <c r="BD1673">
        <v>0.8</v>
      </c>
      <c r="BE1673">
        <v>6</v>
      </c>
      <c r="BF1673">
        <v>324.5</v>
      </c>
      <c r="BG1673" t="s">
        <v>148</v>
      </c>
      <c r="BH1673" t="s">
        <v>149</v>
      </c>
      <c r="BI1673" t="s">
        <v>214</v>
      </c>
      <c r="BK1673">
        <v>15</v>
      </c>
    </row>
    <row r="1674" spans="1:63" ht="18.75" x14ac:dyDescent="0.25">
      <c r="A1674">
        <v>2021</v>
      </c>
      <c r="B1674">
        <v>4</v>
      </c>
      <c r="C1674" s="289">
        <v>44298</v>
      </c>
      <c r="D1674">
        <v>406</v>
      </c>
      <c r="E1674">
        <v>624</v>
      </c>
      <c r="F1674">
        <v>8</v>
      </c>
      <c r="G1674" t="s">
        <v>215</v>
      </c>
      <c r="H1674" t="s">
        <v>216</v>
      </c>
      <c r="I1674" t="s">
        <v>144</v>
      </c>
      <c r="J1674">
        <v>1</v>
      </c>
      <c r="K1674">
        <v>5</v>
      </c>
      <c r="L1674">
        <v>374</v>
      </c>
      <c r="M1674">
        <v>344.04259999999999</v>
      </c>
      <c r="N1674">
        <v>403.95740000000001</v>
      </c>
      <c r="O1674">
        <v>435</v>
      </c>
      <c r="P1674">
        <v>422</v>
      </c>
      <c r="Q1674">
        <v>400</v>
      </c>
      <c r="R1674">
        <v>395</v>
      </c>
      <c r="S1674">
        <v>401</v>
      </c>
      <c r="T1674">
        <v>140</v>
      </c>
      <c r="U1674">
        <v>140</v>
      </c>
      <c r="V1674">
        <v>375</v>
      </c>
      <c r="W1674">
        <v>372</v>
      </c>
      <c r="X1674">
        <v>365</v>
      </c>
      <c r="Y1674">
        <v>369</v>
      </c>
      <c r="Z1674">
        <v>388</v>
      </c>
      <c r="AA1674">
        <v>140</v>
      </c>
      <c r="AB1674">
        <v>143</v>
      </c>
      <c r="AJ1674">
        <v>392.2</v>
      </c>
      <c r="AK1674">
        <v>18</v>
      </c>
      <c r="AL1674">
        <v>200</v>
      </c>
      <c r="AM1674">
        <v>26</v>
      </c>
      <c r="AN1674">
        <v>141</v>
      </c>
      <c r="AO1674">
        <v>5</v>
      </c>
      <c r="AP1674">
        <v>2</v>
      </c>
      <c r="AQ1674">
        <v>3</v>
      </c>
      <c r="AX1674">
        <v>10</v>
      </c>
      <c r="AY1674">
        <v>490</v>
      </c>
      <c r="AZ1674">
        <v>1.4999999999999999E-2</v>
      </c>
      <c r="BA1674">
        <v>0.02</v>
      </c>
      <c r="BC1674">
        <v>0</v>
      </c>
      <c r="BD1674">
        <v>1.3</v>
      </c>
      <c r="BE1674">
        <v>3.9</v>
      </c>
      <c r="BF1674">
        <v>192.2</v>
      </c>
      <c r="BG1674" t="s">
        <v>148</v>
      </c>
      <c r="BH1674" t="s">
        <v>149</v>
      </c>
      <c r="BI1674" t="s">
        <v>217</v>
      </c>
      <c r="BK1674">
        <v>15</v>
      </c>
    </row>
    <row r="1675" spans="1:63" ht="18.75" x14ac:dyDescent="0.25">
      <c r="A1675">
        <v>2021</v>
      </c>
      <c r="B1675">
        <v>4</v>
      </c>
      <c r="C1675" s="289">
        <v>44298</v>
      </c>
      <c r="D1675">
        <v>406</v>
      </c>
      <c r="E1675">
        <v>625</v>
      </c>
      <c r="F1675">
        <v>8</v>
      </c>
      <c r="G1675" t="s">
        <v>218</v>
      </c>
      <c r="H1675" t="s">
        <v>219</v>
      </c>
      <c r="I1675" t="s">
        <v>144</v>
      </c>
      <c r="J1675">
        <v>1</v>
      </c>
      <c r="K1675">
        <v>5</v>
      </c>
      <c r="L1675">
        <v>140</v>
      </c>
      <c r="M1675">
        <v>129.01</v>
      </c>
      <c r="N1675">
        <v>150.99</v>
      </c>
      <c r="O1675">
        <v>165</v>
      </c>
      <c r="P1675">
        <v>158</v>
      </c>
      <c r="Q1675">
        <v>152</v>
      </c>
      <c r="R1675">
        <v>150</v>
      </c>
      <c r="S1675">
        <v>148</v>
      </c>
      <c r="T1675">
        <v>140</v>
      </c>
      <c r="U1675">
        <v>140</v>
      </c>
      <c r="V1675">
        <v>139</v>
      </c>
      <c r="W1675">
        <v>130</v>
      </c>
      <c r="X1675">
        <v>135</v>
      </c>
      <c r="Y1675">
        <v>142</v>
      </c>
      <c r="Z1675">
        <v>133</v>
      </c>
      <c r="AA1675">
        <v>140</v>
      </c>
      <c r="AB1675">
        <v>143</v>
      </c>
      <c r="AJ1675">
        <v>145.19999999999999</v>
      </c>
      <c r="AK1675">
        <v>18</v>
      </c>
      <c r="AL1675">
        <v>200</v>
      </c>
      <c r="AM1675">
        <v>26</v>
      </c>
      <c r="AN1675">
        <v>141</v>
      </c>
      <c r="AO1675">
        <v>11</v>
      </c>
      <c r="AP1675">
        <v>1</v>
      </c>
      <c r="AQ1675">
        <v>3</v>
      </c>
      <c r="AX1675">
        <v>15</v>
      </c>
      <c r="AY1675">
        <v>495</v>
      </c>
      <c r="AZ1675">
        <v>1.4999999999999999E-2</v>
      </c>
      <c r="BA1675">
        <v>0.03</v>
      </c>
      <c r="BC1675">
        <v>0.1</v>
      </c>
      <c r="BD1675">
        <v>3.5</v>
      </c>
      <c r="BE1675">
        <v>2.2000000000000002</v>
      </c>
      <c r="BF1675">
        <v>71.900000000000006</v>
      </c>
      <c r="BG1675" t="s">
        <v>148</v>
      </c>
      <c r="BH1675" t="s">
        <v>149</v>
      </c>
      <c r="BI1675" t="s">
        <v>217</v>
      </c>
      <c r="BK1675">
        <v>15</v>
      </c>
    </row>
    <row r="1676" spans="1:63" ht="18.75" x14ac:dyDescent="0.25">
      <c r="A1676">
        <v>2021</v>
      </c>
      <c r="B1676">
        <v>4</v>
      </c>
      <c r="C1676" s="289">
        <v>44298</v>
      </c>
      <c r="D1676">
        <v>406</v>
      </c>
      <c r="E1676">
        <v>626</v>
      </c>
      <c r="F1676">
        <v>8</v>
      </c>
      <c r="G1676" t="s">
        <v>220</v>
      </c>
      <c r="H1676" t="s">
        <v>221</v>
      </c>
      <c r="I1676" t="s">
        <v>144</v>
      </c>
      <c r="J1676">
        <v>1</v>
      </c>
      <c r="K1676">
        <v>5</v>
      </c>
      <c r="L1676">
        <v>138</v>
      </c>
      <c r="M1676">
        <v>127.029</v>
      </c>
      <c r="N1676">
        <v>148.971</v>
      </c>
      <c r="O1676">
        <v>394</v>
      </c>
      <c r="P1676">
        <v>336</v>
      </c>
      <c r="Q1676">
        <v>323</v>
      </c>
      <c r="R1676">
        <v>285</v>
      </c>
      <c r="S1676">
        <v>291</v>
      </c>
      <c r="T1676">
        <v>140</v>
      </c>
      <c r="U1676">
        <v>140</v>
      </c>
      <c r="V1676">
        <v>300</v>
      </c>
      <c r="W1676">
        <v>291</v>
      </c>
      <c r="X1676">
        <v>294</v>
      </c>
      <c r="Y1676">
        <v>303</v>
      </c>
      <c r="Z1676">
        <v>277</v>
      </c>
      <c r="AA1676">
        <v>140</v>
      </c>
      <c r="AB1676">
        <v>143</v>
      </c>
      <c r="AJ1676">
        <v>309.39999999999998</v>
      </c>
      <c r="AK1676">
        <v>18</v>
      </c>
      <c r="AL1676">
        <v>200</v>
      </c>
      <c r="AM1676">
        <v>26</v>
      </c>
      <c r="AN1676">
        <v>141</v>
      </c>
      <c r="AO1676">
        <v>10</v>
      </c>
      <c r="AP1676">
        <v>4</v>
      </c>
      <c r="AQ1676">
        <v>8</v>
      </c>
      <c r="AX1676">
        <v>22</v>
      </c>
      <c r="AY1676">
        <v>502</v>
      </c>
      <c r="AZ1676">
        <v>1.4999999999999999E-2</v>
      </c>
      <c r="BA1676">
        <v>4.3999999999999997E-2</v>
      </c>
      <c r="BC1676">
        <v>0.2</v>
      </c>
      <c r="BD1676">
        <v>3.6</v>
      </c>
      <c r="BE1676">
        <v>6.8</v>
      </c>
      <c r="BF1676">
        <v>155.30000000000001</v>
      </c>
      <c r="BG1676" t="s">
        <v>148</v>
      </c>
      <c r="BH1676" t="s">
        <v>149</v>
      </c>
      <c r="BI1676" t="s">
        <v>217</v>
      </c>
      <c r="BK1676">
        <v>15</v>
      </c>
    </row>
    <row r="1677" spans="1:63" ht="18.75" x14ac:dyDescent="0.25">
      <c r="A1677">
        <v>2021</v>
      </c>
      <c r="B1677">
        <v>4</v>
      </c>
      <c r="C1677" s="289">
        <v>44298</v>
      </c>
      <c r="D1677">
        <v>159</v>
      </c>
      <c r="E1677">
        <v>299</v>
      </c>
      <c r="F1677">
        <v>28</v>
      </c>
      <c r="G1677" t="s">
        <v>181</v>
      </c>
      <c r="H1677" t="s">
        <v>182</v>
      </c>
      <c r="I1677" t="s">
        <v>183</v>
      </c>
      <c r="J1677">
        <v>3</v>
      </c>
      <c r="K1677">
        <v>2</v>
      </c>
      <c r="L1677">
        <v>115</v>
      </c>
      <c r="M1677">
        <v>106.95</v>
      </c>
      <c r="N1677">
        <v>123.05</v>
      </c>
      <c r="O1677">
        <v>100</v>
      </c>
      <c r="P1677">
        <v>109</v>
      </c>
      <c r="Q1677">
        <v>107</v>
      </c>
      <c r="R1677">
        <v>110</v>
      </c>
      <c r="S1677">
        <v>112</v>
      </c>
      <c r="T1677">
        <v>13</v>
      </c>
      <c r="U1677">
        <v>121</v>
      </c>
      <c r="V1677">
        <v>101</v>
      </c>
      <c r="W1677">
        <v>116</v>
      </c>
      <c r="X1677">
        <v>113</v>
      </c>
      <c r="Y1677">
        <v>109</v>
      </c>
      <c r="Z1677">
        <v>112</v>
      </c>
      <c r="AA1677">
        <v>121</v>
      </c>
      <c r="AB1677">
        <v>118</v>
      </c>
      <c r="AJ1677">
        <v>108.9</v>
      </c>
      <c r="AK1677">
        <v>70</v>
      </c>
      <c r="AL1677">
        <v>154</v>
      </c>
      <c r="AM1677">
        <v>116</v>
      </c>
      <c r="AN1677">
        <v>93</v>
      </c>
      <c r="AO1677">
        <v>9</v>
      </c>
      <c r="AP1677">
        <v>3</v>
      </c>
      <c r="AQ1677">
        <v>7</v>
      </c>
      <c r="AX1677">
        <v>19</v>
      </c>
      <c r="AY1677">
        <v>1891</v>
      </c>
      <c r="AZ1677">
        <v>0.02</v>
      </c>
      <c r="BA1677">
        <v>0.01</v>
      </c>
      <c r="BB1677">
        <v>1</v>
      </c>
      <c r="BC1677">
        <v>0.2</v>
      </c>
      <c r="BD1677">
        <v>16.399999999999999</v>
      </c>
      <c r="BE1677">
        <v>2.1</v>
      </c>
      <c r="BF1677">
        <v>205.9</v>
      </c>
      <c r="BG1677" t="s">
        <v>148</v>
      </c>
      <c r="BH1677" t="s">
        <v>184</v>
      </c>
      <c r="BK1677">
        <v>15</v>
      </c>
    </row>
    <row r="1678" spans="1:63" ht="18.75" x14ac:dyDescent="0.25">
      <c r="A1678">
        <v>2021</v>
      </c>
      <c r="B1678">
        <v>4</v>
      </c>
      <c r="C1678" s="289">
        <v>44298</v>
      </c>
      <c r="D1678">
        <v>227</v>
      </c>
      <c r="E1678">
        <v>155</v>
      </c>
      <c r="F1678">
        <v>30</v>
      </c>
      <c r="G1678" t="s">
        <v>324</v>
      </c>
      <c r="H1678" t="s">
        <v>325</v>
      </c>
      <c r="I1678" t="s">
        <v>326</v>
      </c>
      <c r="J1678">
        <v>3</v>
      </c>
      <c r="K1678">
        <v>2</v>
      </c>
      <c r="L1678">
        <v>122</v>
      </c>
      <c r="M1678">
        <v>113.46</v>
      </c>
      <c r="N1678">
        <v>130.54</v>
      </c>
      <c r="V1678">
        <v>128</v>
      </c>
      <c r="W1678">
        <v>129</v>
      </c>
      <c r="X1678">
        <v>118</v>
      </c>
      <c r="Y1678">
        <v>119</v>
      </c>
      <c r="Z1678">
        <v>122</v>
      </c>
      <c r="AA1678">
        <v>109</v>
      </c>
      <c r="AB1678">
        <v>106</v>
      </c>
      <c r="AJ1678">
        <v>123.2</v>
      </c>
      <c r="AK1678">
        <v>61</v>
      </c>
      <c r="AL1678">
        <v>177</v>
      </c>
      <c r="AM1678">
        <v>100</v>
      </c>
      <c r="AN1678">
        <v>108</v>
      </c>
      <c r="AO1678">
        <v>5</v>
      </c>
      <c r="AQ1678">
        <v>4</v>
      </c>
      <c r="AX1678">
        <v>9</v>
      </c>
      <c r="AY1678">
        <v>873</v>
      </c>
      <c r="AZ1678">
        <v>0.02</v>
      </c>
      <c r="BA1678">
        <v>0.01</v>
      </c>
      <c r="BB1678">
        <v>1</v>
      </c>
      <c r="BC1678">
        <v>0.1</v>
      </c>
      <c r="BD1678">
        <v>7.2</v>
      </c>
      <c r="BE1678">
        <v>1.1000000000000001</v>
      </c>
      <c r="BF1678">
        <v>107.6</v>
      </c>
      <c r="BG1678" t="s">
        <v>148</v>
      </c>
      <c r="BH1678" t="s">
        <v>184</v>
      </c>
      <c r="BI1678" t="s">
        <v>327</v>
      </c>
      <c r="BK1678">
        <v>15</v>
      </c>
    </row>
    <row r="1679" spans="1:63" x14ac:dyDescent="0.25">
      <c r="A1679">
        <v>2021</v>
      </c>
      <c r="B1679">
        <v>4</v>
      </c>
      <c r="C1679" s="289">
        <v>44298</v>
      </c>
      <c r="D1679">
        <v>214</v>
      </c>
      <c r="E1679">
        <v>142</v>
      </c>
      <c r="F1679">
        <v>46</v>
      </c>
      <c r="G1679" t="s">
        <v>258</v>
      </c>
      <c r="H1679" t="s">
        <v>259</v>
      </c>
      <c r="I1679" t="s">
        <v>191</v>
      </c>
      <c r="J1679">
        <v>4</v>
      </c>
      <c r="K1679">
        <v>1</v>
      </c>
      <c r="L1679">
        <v>351</v>
      </c>
      <c r="M1679">
        <v>326.43</v>
      </c>
      <c r="N1679">
        <v>375.57</v>
      </c>
      <c r="AK1679">
        <v>68</v>
      </c>
      <c r="AL1679">
        <v>212</v>
      </c>
      <c r="AY1679">
        <v>112</v>
      </c>
      <c r="AZ1679">
        <v>0.02</v>
      </c>
      <c r="BD1679">
        <v>0.3</v>
      </c>
      <c r="BG1679" t="s">
        <v>148</v>
      </c>
      <c r="BH1679" t="s">
        <v>187</v>
      </c>
      <c r="BI1679" t="s">
        <v>260</v>
      </c>
      <c r="BK1679">
        <v>15</v>
      </c>
    </row>
    <row r="1680" spans="1:63" ht="18.75" x14ac:dyDescent="0.25">
      <c r="A1680">
        <v>2021</v>
      </c>
      <c r="B1680">
        <v>4</v>
      </c>
      <c r="C1680" s="289">
        <v>44298</v>
      </c>
      <c r="D1680">
        <v>334</v>
      </c>
      <c r="E1680">
        <v>254</v>
      </c>
      <c r="F1680">
        <v>46</v>
      </c>
      <c r="G1680" t="s">
        <v>189</v>
      </c>
      <c r="H1680" t="s">
        <v>190</v>
      </c>
      <c r="I1680" t="s">
        <v>191</v>
      </c>
      <c r="J1680">
        <v>4</v>
      </c>
      <c r="K1680">
        <v>2</v>
      </c>
      <c r="L1680">
        <v>203</v>
      </c>
      <c r="M1680">
        <v>188.79</v>
      </c>
      <c r="N1680">
        <v>217.21</v>
      </c>
      <c r="O1680">
        <v>210</v>
      </c>
      <c r="P1680">
        <v>208</v>
      </c>
      <c r="Q1680">
        <v>202</v>
      </c>
      <c r="S1680">
        <v>208</v>
      </c>
      <c r="U1680">
        <v>139</v>
      </c>
      <c r="V1680">
        <v>229</v>
      </c>
      <c r="W1680">
        <v>213</v>
      </c>
      <c r="X1680">
        <v>212</v>
      </c>
      <c r="Y1680">
        <v>215</v>
      </c>
      <c r="Z1680">
        <v>211</v>
      </c>
      <c r="AA1680">
        <v>130</v>
      </c>
      <c r="AB1680">
        <v>125</v>
      </c>
      <c r="AJ1680">
        <v>212</v>
      </c>
      <c r="AK1680">
        <v>88</v>
      </c>
      <c r="AL1680">
        <v>164</v>
      </c>
      <c r="AM1680">
        <v>110</v>
      </c>
      <c r="AN1680">
        <v>131</v>
      </c>
      <c r="AO1680">
        <v>11</v>
      </c>
      <c r="AP1680">
        <v>6</v>
      </c>
      <c r="AQ1680">
        <v>9</v>
      </c>
      <c r="AX1680">
        <v>26</v>
      </c>
      <c r="AY1680">
        <v>26</v>
      </c>
      <c r="AZ1680">
        <v>0.02</v>
      </c>
      <c r="BA1680">
        <v>1</v>
      </c>
      <c r="BC1680">
        <v>0.1</v>
      </c>
      <c r="BD1680">
        <v>0.1</v>
      </c>
      <c r="BE1680">
        <v>5.5</v>
      </c>
      <c r="BF1680">
        <v>5.5</v>
      </c>
      <c r="BG1680" t="s">
        <v>148</v>
      </c>
      <c r="BH1680" t="s">
        <v>184</v>
      </c>
      <c r="BI1680" t="s">
        <v>192</v>
      </c>
      <c r="BK1680">
        <v>15</v>
      </c>
    </row>
    <row r="1681" spans="1:63" ht="18.75" x14ac:dyDescent="0.25">
      <c r="A1681">
        <v>2021</v>
      </c>
      <c r="B1681">
        <v>4</v>
      </c>
      <c r="C1681" s="289">
        <v>44298</v>
      </c>
      <c r="D1681">
        <v>4</v>
      </c>
      <c r="E1681">
        <v>11</v>
      </c>
      <c r="F1681">
        <v>48</v>
      </c>
      <c r="G1681" t="s">
        <v>193</v>
      </c>
      <c r="H1681" t="s">
        <v>194</v>
      </c>
      <c r="I1681" t="s">
        <v>191</v>
      </c>
      <c r="J1681">
        <v>2</v>
      </c>
      <c r="K1681">
        <v>2</v>
      </c>
      <c r="L1681">
        <v>212</v>
      </c>
      <c r="M1681">
        <v>197.16</v>
      </c>
      <c r="N1681">
        <v>226.84</v>
      </c>
      <c r="W1681">
        <v>225</v>
      </c>
      <c r="X1681">
        <v>230</v>
      </c>
      <c r="Y1681">
        <v>218</v>
      </c>
      <c r="Z1681">
        <v>223</v>
      </c>
      <c r="AB1681">
        <v>148</v>
      </c>
      <c r="AJ1681">
        <v>224</v>
      </c>
      <c r="AK1681">
        <v>37</v>
      </c>
      <c r="AL1681">
        <v>195</v>
      </c>
      <c r="AM1681">
        <v>49</v>
      </c>
      <c r="AN1681">
        <v>148</v>
      </c>
      <c r="AO1681">
        <v>6</v>
      </c>
      <c r="AQ1681">
        <v>2</v>
      </c>
      <c r="AX1681">
        <v>8</v>
      </c>
      <c r="AY1681">
        <v>352</v>
      </c>
      <c r="AZ1681">
        <v>0.02</v>
      </c>
      <c r="BA1681">
        <v>2.3E-2</v>
      </c>
      <c r="BC1681">
        <v>0</v>
      </c>
      <c r="BD1681">
        <v>1.7</v>
      </c>
      <c r="BE1681">
        <v>1.8</v>
      </c>
      <c r="BF1681">
        <v>78.8</v>
      </c>
      <c r="BG1681" t="s">
        <v>148</v>
      </c>
      <c r="BH1681" t="s">
        <v>187</v>
      </c>
      <c r="BI1681" t="s">
        <v>195</v>
      </c>
      <c r="BK1681">
        <v>15</v>
      </c>
    </row>
    <row r="1682" spans="1:63" ht="18.75" x14ac:dyDescent="0.25">
      <c r="A1682">
        <v>2021</v>
      </c>
      <c r="B1682">
        <v>4</v>
      </c>
      <c r="C1682" s="289">
        <v>44298</v>
      </c>
      <c r="D1682">
        <v>4</v>
      </c>
      <c r="E1682">
        <v>12</v>
      </c>
      <c r="F1682">
        <v>48</v>
      </c>
      <c r="G1682" t="s">
        <v>196</v>
      </c>
      <c r="H1682" t="s">
        <v>197</v>
      </c>
      <c r="I1682" t="s">
        <v>191</v>
      </c>
      <c r="J1682">
        <v>2</v>
      </c>
      <c r="K1682">
        <v>2</v>
      </c>
      <c r="L1682">
        <v>212</v>
      </c>
      <c r="M1682">
        <v>197.16</v>
      </c>
      <c r="N1682">
        <v>226.84</v>
      </c>
      <c r="W1682">
        <v>218</v>
      </c>
      <c r="X1682">
        <v>333</v>
      </c>
      <c r="Y1682">
        <v>223</v>
      </c>
      <c r="Z1682">
        <v>213</v>
      </c>
      <c r="AB1682">
        <v>148</v>
      </c>
      <c r="AJ1682">
        <v>246.8</v>
      </c>
      <c r="AK1682">
        <v>37</v>
      </c>
      <c r="AL1682">
        <v>195</v>
      </c>
      <c r="AM1682">
        <v>49</v>
      </c>
      <c r="AN1682">
        <v>148</v>
      </c>
      <c r="AO1682">
        <v>4</v>
      </c>
      <c r="AQ1682">
        <v>4</v>
      </c>
      <c r="AX1682">
        <v>8</v>
      </c>
      <c r="AY1682">
        <v>352</v>
      </c>
      <c r="AZ1682">
        <v>0.02</v>
      </c>
      <c r="BA1682">
        <v>2.3E-2</v>
      </c>
      <c r="BC1682">
        <v>0</v>
      </c>
      <c r="BD1682">
        <v>1.7</v>
      </c>
      <c r="BE1682">
        <v>2</v>
      </c>
      <c r="BF1682">
        <v>86.9</v>
      </c>
      <c r="BG1682" t="s">
        <v>148</v>
      </c>
      <c r="BH1682" t="s">
        <v>187</v>
      </c>
      <c r="BI1682" t="s">
        <v>198</v>
      </c>
      <c r="BK1682">
        <v>15</v>
      </c>
    </row>
    <row r="1683" spans="1:63" ht="18.75" hidden="1" x14ac:dyDescent="0.25">
      <c r="A1683">
        <v>2021</v>
      </c>
      <c r="B1683">
        <v>4</v>
      </c>
      <c r="C1683" s="289">
        <v>44299</v>
      </c>
      <c r="D1683">
        <v>384</v>
      </c>
      <c r="E1683">
        <v>556</v>
      </c>
      <c r="F1683">
        <v>2</v>
      </c>
      <c r="G1683" t="s">
        <v>175</v>
      </c>
      <c r="H1683" t="s">
        <v>176</v>
      </c>
      <c r="I1683" t="s">
        <v>144</v>
      </c>
      <c r="J1683">
        <v>1</v>
      </c>
      <c r="K1683">
        <v>6</v>
      </c>
      <c r="L1683">
        <v>1066</v>
      </c>
      <c r="M1683">
        <v>1003.106</v>
      </c>
      <c r="N1683">
        <v>1141.6859999999999</v>
      </c>
      <c r="O1683">
        <v>1134</v>
      </c>
      <c r="P1683">
        <v>1069</v>
      </c>
      <c r="T1683">
        <v>136</v>
      </c>
      <c r="W1683">
        <v>1072</v>
      </c>
      <c r="X1683">
        <v>1076</v>
      </c>
      <c r="Y1683">
        <v>1110</v>
      </c>
      <c r="Z1683">
        <v>1087</v>
      </c>
      <c r="AA1683">
        <v>136</v>
      </c>
      <c r="AB1683">
        <v>142</v>
      </c>
      <c r="AJ1683">
        <v>1091.3</v>
      </c>
      <c r="AK1683">
        <v>20</v>
      </c>
      <c r="AL1683">
        <v>180</v>
      </c>
      <c r="AM1683">
        <v>26</v>
      </c>
      <c r="AN1683">
        <v>138</v>
      </c>
      <c r="AO1683">
        <v>2</v>
      </c>
      <c r="AP1683">
        <v>4</v>
      </c>
      <c r="AQ1683">
        <v>5</v>
      </c>
      <c r="AS1683">
        <v>0</v>
      </c>
      <c r="AX1683">
        <v>11</v>
      </c>
      <c r="AY1683">
        <v>131</v>
      </c>
      <c r="AZ1683">
        <v>1.4999999999999999E-2</v>
      </c>
      <c r="BA1683">
        <v>8.4000000000000005E-2</v>
      </c>
      <c r="BC1683">
        <v>0</v>
      </c>
      <c r="BD1683">
        <v>0.1</v>
      </c>
      <c r="BE1683">
        <v>12</v>
      </c>
      <c r="BF1683">
        <v>143</v>
      </c>
      <c r="BG1683" t="s">
        <v>153</v>
      </c>
      <c r="BH1683" t="s">
        <v>154</v>
      </c>
      <c r="BI1683" t="s">
        <v>177</v>
      </c>
      <c r="BK1683">
        <v>15</v>
      </c>
    </row>
    <row r="1684" spans="1:63" ht="18.75" hidden="1" x14ac:dyDescent="0.25">
      <c r="A1684">
        <v>2021</v>
      </c>
      <c r="B1684">
        <v>4</v>
      </c>
      <c r="C1684" s="289">
        <v>44299</v>
      </c>
      <c r="D1684">
        <v>384</v>
      </c>
      <c r="E1684">
        <v>557</v>
      </c>
      <c r="F1684">
        <v>2</v>
      </c>
      <c r="G1684" t="s">
        <v>178</v>
      </c>
      <c r="H1684" t="s">
        <v>179</v>
      </c>
      <c r="I1684" t="s">
        <v>144</v>
      </c>
      <c r="J1684">
        <v>1</v>
      </c>
      <c r="K1684">
        <v>6</v>
      </c>
      <c r="L1684">
        <v>182</v>
      </c>
      <c r="M1684">
        <v>171.262</v>
      </c>
      <c r="N1684">
        <v>194.922</v>
      </c>
      <c r="O1684">
        <v>215</v>
      </c>
      <c r="P1684">
        <v>188</v>
      </c>
      <c r="T1684">
        <v>136</v>
      </c>
      <c r="W1684">
        <v>220</v>
      </c>
      <c r="X1684">
        <v>194</v>
      </c>
      <c r="Y1684">
        <v>187</v>
      </c>
      <c r="Z1684">
        <v>191</v>
      </c>
      <c r="AA1684">
        <v>136</v>
      </c>
      <c r="AB1684">
        <v>142</v>
      </c>
      <c r="AJ1684">
        <v>199.2</v>
      </c>
      <c r="AK1684">
        <v>20</v>
      </c>
      <c r="AL1684">
        <v>180</v>
      </c>
      <c r="AM1684">
        <v>26</v>
      </c>
      <c r="AN1684">
        <v>138</v>
      </c>
      <c r="AO1684">
        <v>2</v>
      </c>
      <c r="AP1684">
        <v>3</v>
      </c>
      <c r="AQ1684">
        <v>5</v>
      </c>
      <c r="AS1684">
        <v>1</v>
      </c>
      <c r="AX1684">
        <v>10</v>
      </c>
      <c r="AY1684">
        <v>130</v>
      </c>
      <c r="AZ1684">
        <v>1.4999999999999999E-2</v>
      </c>
      <c r="BA1684">
        <v>7.6999999999999999E-2</v>
      </c>
      <c r="BC1684">
        <v>0.1</v>
      </c>
      <c r="BD1684">
        <v>0.7</v>
      </c>
      <c r="BE1684">
        <v>2</v>
      </c>
      <c r="BF1684">
        <v>25.9</v>
      </c>
      <c r="BG1684" t="s">
        <v>153</v>
      </c>
      <c r="BH1684" t="s">
        <v>154</v>
      </c>
      <c r="BI1684" t="s">
        <v>177</v>
      </c>
      <c r="BJ1684" t="s">
        <v>180</v>
      </c>
      <c r="BK1684">
        <v>15</v>
      </c>
    </row>
    <row r="1685" spans="1:63" hidden="1" x14ac:dyDescent="0.25">
      <c r="A1685">
        <v>2021</v>
      </c>
      <c r="B1685">
        <v>4</v>
      </c>
      <c r="C1685" s="289">
        <v>44299</v>
      </c>
      <c r="D1685">
        <v>138</v>
      </c>
      <c r="E1685">
        <v>559</v>
      </c>
      <c r="F1685">
        <v>3</v>
      </c>
      <c r="G1685" t="s">
        <v>173</v>
      </c>
      <c r="H1685" t="s">
        <v>174</v>
      </c>
      <c r="I1685" t="s">
        <v>144</v>
      </c>
      <c r="J1685">
        <v>3</v>
      </c>
      <c r="K1685">
        <v>2</v>
      </c>
      <c r="L1685">
        <v>610</v>
      </c>
      <c r="M1685">
        <v>579.5</v>
      </c>
      <c r="N1685">
        <v>640.5</v>
      </c>
      <c r="AB1685">
        <v>127</v>
      </c>
      <c r="AK1685">
        <v>90</v>
      </c>
      <c r="AL1685">
        <v>120</v>
      </c>
      <c r="AM1685">
        <v>85</v>
      </c>
      <c r="AN1685">
        <v>127</v>
      </c>
      <c r="AO1685">
        <v>1</v>
      </c>
      <c r="AP1685">
        <v>2</v>
      </c>
      <c r="AQ1685">
        <v>3</v>
      </c>
      <c r="AX1685">
        <v>5</v>
      </c>
      <c r="AY1685">
        <v>5</v>
      </c>
      <c r="AZ1685">
        <v>1.4999999999999999E-2</v>
      </c>
      <c r="BA1685">
        <v>1</v>
      </c>
      <c r="BC1685">
        <v>0</v>
      </c>
      <c r="BD1685">
        <v>0</v>
      </c>
      <c r="BG1685" t="s">
        <v>145</v>
      </c>
      <c r="BH1685" t="s">
        <v>145</v>
      </c>
      <c r="BK1685">
        <v>15</v>
      </c>
    </row>
    <row r="1686" spans="1:63" ht="18.75" hidden="1" x14ac:dyDescent="0.25">
      <c r="A1686">
        <v>2021</v>
      </c>
      <c r="B1686">
        <v>4</v>
      </c>
      <c r="C1686" s="289">
        <v>44299</v>
      </c>
      <c r="D1686">
        <v>421</v>
      </c>
      <c r="E1686">
        <v>667</v>
      </c>
      <c r="F1686">
        <v>3</v>
      </c>
      <c r="G1686" t="s">
        <v>404</v>
      </c>
      <c r="H1686" t="s">
        <v>405</v>
      </c>
      <c r="L1686">
        <v>1630.2</v>
      </c>
      <c r="M1686">
        <v>1534.0182</v>
      </c>
      <c r="N1686">
        <v>1745.9441999999999</v>
      </c>
      <c r="O1686">
        <v>2011</v>
      </c>
      <c r="P1686">
        <v>1834</v>
      </c>
      <c r="T1686">
        <v>150</v>
      </c>
      <c r="W1686">
        <v>1784</v>
      </c>
      <c r="AA1686">
        <v>166</v>
      </c>
      <c r="AJ1686">
        <v>1876.3</v>
      </c>
      <c r="AK1686">
        <v>20</v>
      </c>
      <c r="AM1686">
        <v>23</v>
      </c>
      <c r="AN1686">
        <v>158</v>
      </c>
      <c r="AO1686">
        <v>4</v>
      </c>
      <c r="AP1686">
        <v>4</v>
      </c>
      <c r="AQ1686">
        <v>7</v>
      </c>
      <c r="AS1686">
        <v>0</v>
      </c>
      <c r="AX1686">
        <v>15</v>
      </c>
      <c r="AY1686">
        <v>55</v>
      </c>
      <c r="AZ1686">
        <v>1.4999999999999999E-2</v>
      </c>
      <c r="BA1686">
        <v>0.27300000000000002</v>
      </c>
      <c r="BC1686">
        <v>0</v>
      </c>
      <c r="BD1686">
        <v>0</v>
      </c>
      <c r="BE1686">
        <v>28.1</v>
      </c>
      <c r="BF1686">
        <v>103.2</v>
      </c>
      <c r="BJ1686" t="s">
        <v>156</v>
      </c>
      <c r="BK1686">
        <v>15</v>
      </c>
    </row>
    <row r="1687" spans="1:63" ht="18.75" hidden="1" x14ac:dyDescent="0.25">
      <c r="A1687">
        <v>2021</v>
      </c>
      <c r="B1687">
        <v>4</v>
      </c>
      <c r="C1687" s="289">
        <v>44299</v>
      </c>
      <c r="D1687">
        <v>421</v>
      </c>
      <c r="E1687">
        <v>673</v>
      </c>
      <c r="F1687">
        <v>3</v>
      </c>
      <c r="G1687" t="s">
        <v>437</v>
      </c>
      <c r="H1687" t="s">
        <v>438</v>
      </c>
      <c r="L1687">
        <v>123.2</v>
      </c>
      <c r="M1687">
        <v>115.9312</v>
      </c>
      <c r="N1687">
        <v>131.94720000000001</v>
      </c>
      <c r="O1687">
        <v>150</v>
      </c>
      <c r="P1687">
        <v>136</v>
      </c>
      <c r="T1687">
        <v>150</v>
      </c>
      <c r="W1687">
        <v>146</v>
      </c>
      <c r="AA1687">
        <v>166</v>
      </c>
      <c r="AJ1687">
        <v>144</v>
      </c>
      <c r="AK1687">
        <v>20</v>
      </c>
      <c r="AM1687">
        <v>23</v>
      </c>
      <c r="AN1687">
        <v>158</v>
      </c>
      <c r="AO1687">
        <v>6</v>
      </c>
      <c r="AP1687">
        <v>6</v>
      </c>
      <c r="AQ1687">
        <v>10</v>
      </c>
      <c r="AS1687">
        <v>1</v>
      </c>
      <c r="AX1687">
        <v>22</v>
      </c>
      <c r="AY1687">
        <v>62</v>
      </c>
      <c r="AZ1687">
        <v>1.4999999999999999E-2</v>
      </c>
      <c r="BA1687">
        <v>0.35499999999999998</v>
      </c>
      <c r="BC1687">
        <v>0.2</v>
      </c>
      <c r="BD1687">
        <v>0.5</v>
      </c>
      <c r="BE1687">
        <v>3.2</v>
      </c>
      <c r="BF1687">
        <v>8.9</v>
      </c>
      <c r="BI1687" t="s">
        <v>439</v>
      </c>
      <c r="BJ1687" t="s">
        <v>156</v>
      </c>
      <c r="BK1687">
        <v>15</v>
      </c>
    </row>
    <row r="1688" spans="1:63" ht="18.75" hidden="1" x14ac:dyDescent="0.25">
      <c r="A1688">
        <v>2021</v>
      </c>
      <c r="B1688">
        <v>4</v>
      </c>
      <c r="C1688" s="289">
        <v>44299</v>
      </c>
      <c r="D1688">
        <v>423</v>
      </c>
      <c r="E1688">
        <v>669</v>
      </c>
      <c r="F1688">
        <v>4</v>
      </c>
      <c r="G1688" t="s">
        <v>412</v>
      </c>
      <c r="H1688" t="s">
        <v>413</v>
      </c>
      <c r="I1688" t="s">
        <v>144</v>
      </c>
      <c r="J1688">
        <v>2</v>
      </c>
      <c r="K1688">
        <v>2</v>
      </c>
      <c r="L1688">
        <v>954</v>
      </c>
      <c r="M1688">
        <v>897.71400000000006</v>
      </c>
      <c r="N1688">
        <v>1021.734</v>
      </c>
      <c r="O1688">
        <v>1132</v>
      </c>
      <c r="P1688">
        <v>1045</v>
      </c>
      <c r="T1688">
        <v>186</v>
      </c>
      <c r="W1688">
        <v>990</v>
      </c>
      <c r="X1688">
        <v>996</v>
      </c>
      <c r="Y1688">
        <v>1051</v>
      </c>
      <c r="Z1688">
        <v>973</v>
      </c>
      <c r="AA1688">
        <v>193</v>
      </c>
      <c r="AB1688">
        <v>200</v>
      </c>
      <c r="AJ1688">
        <v>1031.2</v>
      </c>
      <c r="AK1688">
        <v>40</v>
      </c>
      <c r="AL1688">
        <v>180</v>
      </c>
      <c r="AM1688">
        <v>37</v>
      </c>
      <c r="AN1688">
        <v>193</v>
      </c>
      <c r="AO1688">
        <v>8</v>
      </c>
      <c r="AP1688">
        <v>3</v>
      </c>
      <c r="AQ1688">
        <v>7</v>
      </c>
      <c r="AS1688">
        <v>1</v>
      </c>
      <c r="AX1688">
        <v>19</v>
      </c>
      <c r="AY1688">
        <v>181</v>
      </c>
      <c r="AZ1688">
        <v>1.4999999999999999E-2</v>
      </c>
      <c r="BA1688">
        <v>0.105</v>
      </c>
      <c r="BC1688">
        <v>0</v>
      </c>
      <c r="BD1688">
        <v>0.2</v>
      </c>
      <c r="BE1688">
        <v>19.600000000000001</v>
      </c>
      <c r="BF1688">
        <v>186.6</v>
      </c>
      <c r="BG1688" t="s">
        <v>153</v>
      </c>
      <c r="BH1688" t="s">
        <v>154</v>
      </c>
      <c r="BI1688" t="s">
        <v>414</v>
      </c>
      <c r="BJ1688" t="s">
        <v>156</v>
      </c>
      <c r="BK1688">
        <v>15</v>
      </c>
    </row>
    <row r="1689" spans="1:63" ht="18.75" hidden="1" x14ac:dyDescent="0.25">
      <c r="A1689">
        <v>2021</v>
      </c>
      <c r="B1689">
        <v>4</v>
      </c>
      <c r="C1689" s="289">
        <v>44299</v>
      </c>
      <c r="D1689">
        <v>47</v>
      </c>
      <c r="E1689">
        <v>122</v>
      </c>
      <c r="F1689">
        <v>5</v>
      </c>
      <c r="G1689" t="s">
        <v>163</v>
      </c>
      <c r="H1689" t="s">
        <v>164</v>
      </c>
      <c r="I1689" t="s">
        <v>165</v>
      </c>
      <c r="J1689">
        <v>2</v>
      </c>
      <c r="K1689">
        <v>1</v>
      </c>
      <c r="L1689">
        <v>280</v>
      </c>
      <c r="M1689">
        <v>267.39999999999998</v>
      </c>
      <c r="N1689">
        <v>292.60000000000002</v>
      </c>
      <c r="O1689">
        <v>255</v>
      </c>
      <c r="P1689">
        <v>277</v>
      </c>
      <c r="T1689">
        <v>110</v>
      </c>
      <c r="W1689">
        <v>275</v>
      </c>
      <c r="X1689">
        <v>291</v>
      </c>
      <c r="Y1689">
        <v>300</v>
      </c>
      <c r="Z1689">
        <v>283</v>
      </c>
      <c r="AA1689">
        <v>110</v>
      </c>
      <c r="AB1689">
        <v>99</v>
      </c>
      <c r="AJ1689">
        <v>280.2</v>
      </c>
      <c r="AK1689">
        <v>63</v>
      </c>
      <c r="AL1689">
        <v>115</v>
      </c>
      <c r="AM1689">
        <v>68</v>
      </c>
      <c r="AN1689">
        <v>106</v>
      </c>
      <c r="AO1689">
        <v>4</v>
      </c>
      <c r="AP1689">
        <v>4</v>
      </c>
      <c r="AQ1689">
        <v>6</v>
      </c>
      <c r="AX1689">
        <v>14</v>
      </c>
      <c r="AY1689">
        <v>839</v>
      </c>
      <c r="AZ1689">
        <v>1.4999999999999999E-2</v>
      </c>
      <c r="BA1689">
        <v>1.7000000000000001E-2</v>
      </c>
      <c r="BC1689">
        <v>0.1</v>
      </c>
      <c r="BD1689">
        <v>3</v>
      </c>
      <c r="BE1689">
        <v>3.9</v>
      </c>
      <c r="BF1689">
        <v>235.1</v>
      </c>
      <c r="BG1689" t="s">
        <v>153</v>
      </c>
      <c r="BH1689" t="s">
        <v>154</v>
      </c>
      <c r="BI1689" t="s">
        <v>166</v>
      </c>
      <c r="BJ1689" t="s">
        <v>167</v>
      </c>
      <c r="BK1689">
        <v>15</v>
      </c>
    </row>
    <row r="1690" spans="1:63" ht="18.75" hidden="1" x14ac:dyDescent="0.25">
      <c r="A1690">
        <v>2021</v>
      </c>
      <c r="B1690">
        <v>4</v>
      </c>
      <c r="C1690" s="289">
        <v>44299</v>
      </c>
      <c r="D1690">
        <v>376</v>
      </c>
      <c r="E1690">
        <v>438</v>
      </c>
      <c r="F1690">
        <v>6</v>
      </c>
      <c r="G1690" t="s">
        <v>151</v>
      </c>
      <c r="H1690" t="s">
        <v>152</v>
      </c>
      <c r="I1690" t="s">
        <v>144</v>
      </c>
      <c r="J1690">
        <v>3</v>
      </c>
      <c r="K1690">
        <v>2</v>
      </c>
      <c r="L1690">
        <v>336</v>
      </c>
      <c r="M1690">
        <v>316.17599999999999</v>
      </c>
      <c r="N1690">
        <v>359.85599999999999</v>
      </c>
      <c r="O1690">
        <v>367</v>
      </c>
      <c r="P1690">
        <v>347</v>
      </c>
      <c r="T1690">
        <v>140</v>
      </c>
      <c r="W1690">
        <v>340</v>
      </c>
      <c r="X1690">
        <v>342</v>
      </c>
      <c r="Y1690">
        <v>351</v>
      </c>
      <c r="Z1690">
        <v>346</v>
      </c>
      <c r="AA1690">
        <v>138</v>
      </c>
      <c r="AB1690">
        <v>143</v>
      </c>
      <c r="AJ1690">
        <v>348.8</v>
      </c>
      <c r="AK1690">
        <v>67</v>
      </c>
      <c r="AL1690">
        <v>161</v>
      </c>
      <c r="AM1690">
        <v>77</v>
      </c>
      <c r="AN1690">
        <v>140</v>
      </c>
      <c r="AO1690">
        <v>8</v>
      </c>
      <c r="AP1690">
        <v>2</v>
      </c>
      <c r="AQ1690">
        <v>7</v>
      </c>
      <c r="AX1690">
        <v>17</v>
      </c>
      <c r="AY1690">
        <v>845</v>
      </c>
      <c r="AZ1690">
        <v>1.4999999999999999E-2</v>
      </c>
      <c r="BA1690">
        <v>0.02</v>
      </c>
      <c r="BC1690">
        <v>0.1</v>
      </c>
      <c r="BD1690">
        <v>2.5</v>
      </c>
      <c r="BE1690">
        <v>5.9</v>
      </c>
      <c r="BF1690">
        <v>294.7</v>
      </c>
      <c r="BG1690" t="s">
        <v>153</v>
      </c>
      <c r="BH1690" t="s">
        <v>154</v>
      </c>
      <c r="BI1690" t="s">
        <v>155</v>
      </c>
      <c r="BJ1690" t="s">
        <v>156</v>
      </c>
      <c r="BK1690">
        <v>15</v>
      </c>
    </row>
    <row r="1691" spans="1:63" ht="18.75" hidden="1" x14ac:dyDescent="0.25">
      <c r="A1691">
        <v>2021</v>
      </c>
      <c r="B1691">
        <v>4</v>
      </c>
      <c r="C1691" s="289">
        <v>44299</v>
      </c>
      <c r="D1691">
        <v>137</v>
      </c>
      <c r="E1691">
        <v>273</v>
      </c>
      <c r="F1691">
        <v>7</v>
      </c>
      <c r="G1691" t="s">
        <v>242</v>
      </c>
      <c r="H1691" t="s">
        <v>243</v>
      </c>
      <c r="I1691" t="s">
        <v>144</v>
      </c>
      <c r="J1691">
        <v>3</v>
      </c>
      <c r="K1691">
        <v>2</v>
      </c>
      <c r="L1691">
        <v>564</v>
      </c>
      <c r="M1691">
        <v>524.52</v>
      </c>
      <c r="N1691">
        <v>603.48</v>
      </c>
      <c r="W1691">
        <v>646</v>
      </c>
      <c r="X1691">
        <v>603</v>
      </c>
      <c r="Y1691">
        <v>593</v>
      </c>
      <c r="Z1691">
        <v>598</v>
      </c>
      <c r="AA1691">
        <v>123</v>
      </c>
      <c r="AB1691">
        <v>125</v>
      </c>
      <c r="AJ1691">
        <v>610</v>
      </c>
      <c r="AK1691">
        <v>93</v>
      </c>
      <c r="AL1691">
        <v>116</v>
      </c>
      <c r="AM1691">
        <v>87</v>
      </c>
      <c r="AN1691">
        <v>124</v>
      </c>
      <c r="AO1691">
        <v>3</v>
      </c>
      <c r="AQ1691">
        <v>4</v>
      </c>
      <c r="AX1691">
        <v>7</v>
      </c>
      <c r="AY1691">
        <v>571</v>
      </c>
      <c r="AZ1691">
        <v>1.4999999999999999E-2</v>
      </c>
      <c r="BA1691">
        <v>1.2E-2</v>
      </c>
      <c r="BB1691">
        <v>1</v>
      </c>
      <c r="BC1691">
        <v>0</v>
      </c>
      <c r="BD1691">
        <v>1</v>
      </c>
      <c r="BE1691">
        <v>4.3</v>
      </c>
      <c r="BF1691">
        <v>348.3</v>
      </c>
      <c r="BG1691" t="s">
        <v>145</v>
      </c>
      <c r="BK1691">
        <v>15</v>
      </c>
    </row>
    <row r="1692" spans="1:63" ht="18.75" x14ac:dyDescent="0.25">
      <c r="A1692">
        <v>2021</v>
      </c>
      <c r="B1692">
        <v>4</v>
      </c>
      <c r="C1692" s="289">
        <v>44299</v>
      </c>
      <c r="D1692">
        <v>406</v>
      </c>
      <c r="E1692">
        <v>623</v>
      </c>
      <c r="F1692">
        <v>8</v>
      </c>
      <c r="G1692" t="s">
        <v>212</v>
      </c>
      <c r="H1692" t="s">
        <v>213</v>
      </c>
      <c r="I1692" t="s">
        <v>144</v>
      </c>
      <c r="J1692">
        <v>1</v>
      </c>
      <c r="K1692">
        <v>5</v>
      </c>
      <c r="L1692">
        <v>599</v>
      </c>
      <c r="M1692">
        <v>551.02009999999996</v>
      </c>
      <c r="N1692">
        <v>646.97990000000004</v>
      </c>
      <c r="O1692">
        <v>618</v>
      </c>
      <c r="P1692">
        <v>621</v>
      </c>
      <c r="T1692">
        <v>140</v>
      </c>
      <c r="W1692">
        <v>635</v>
      </c>
      <c r="X1692">
        <v>638</v>
      </c>
      <c r="Y1692">
        <v>641</v>
      </c>
      <c r="Z1692">
        <v>645</v>
      </c>
      <c r="AA1692">
        <v>140</v>
      </c>
      <c r="AB1692">
        <v>140</v>
      </c>
      <c r="AJ1692">
        <v>633</v>
      </c>
      <c r="AK1692">
        <v>18</v>
      </c>
      <c r="AL1692">
        <v>200</v>
      </c>
      <c r="AM1692">
        <v>26</v>
      </c>
      <c r="AN1692">
        <v>140</v>
      </c>
      <c r="AO1692">
        <v>5</v>
      </c>
      <c r="AP1692">
        <v>1</v>
      </c>
      <c r="AQ1692">
        <v>2</v>
      </c>
      <c r="AX1692">
        <v>8</v>
      </c>
      <c r="AY1692">
        <v>338</v>
      </c>
      <c r="AZ1692">
        <v>1.4999999999999999E-2</v>
      </c>
      <c r="BA1692">
        <v>2.4E-2</v>
      </c>
      <c r="BC1692">
        <v>0</v>
      </c>
      <c r="BD1692">
        <v>0.6</v>
      </c>
      <c r="BE1692">
        <v>5.0999999999999996</v>
      </c>
      <c r="BF1692">
        <v>214</v>
      </c>
      <c r="BG1692" t="s">
        <v>148</v>
      </c>
      <c r="BH1692" t="s">
        <v>149</v>
      </c>
      <c r="BI1692" t="s">
        <v>214</v>
      </c>
      <c r="BK1692">
        <v>15</v>
      </c>
    </row>
    <row r="1693" spans="1:63" ht="18.75" x14ac:dyDescent="0.25">
      <c r="A1693">
        <v>2021</v>
      </c>
      <c r="B1693">
        <v>4</v>
      </c>
      <c r="C1693" s="289">
        <v>44299</v>
      </c>
      <c r="D1693">
        <v>406</v>
      </c>
      <c r="E1693">
        <v>624</v>
      </c>
      <c r="F1693">
        <v>8</v>
      </c>
      <c r="G1693" t="s">
        <v>215</v>
      </c>
      <c r="H1693" t="s">
        <v>216</v>
      </c>
      <c r="I1693" t="s">
        <v>144</v>
      </c>
      <c r="J1693">
        <v>1</v>
      </c>
      <c r="K1693">
        <v>5</v>
      </c>
      <c r="L1693">
        <v>374</v>
      </c>
      <c r="M1693">
        <v>344.04259999999999</v>
      </c>
      <c r="N1693">
        <v>403.95740000000001</v>
      </c>
      <c r="O1693">
        <v>376</v>
      </c>
      <c r="P1693">
        <v>384</v>
      </c>
      <c r="T1693">
        <v>140</v>
      </c>
      <c r="W1693">
        <v>400</v>
      </c>
      <c r="X1693">
        <v>383</v>
      </c>
      <c r="Y1693">
        <v>385</v>
      </c>
      <c r="Z1693">
        <v>373</v>
      </c>
      <c r="AA1693">
        <v>140</v>
      </c>
      <c r="AB1693">
        <v>140</v>
      </c>
      <c r="AJ1693">
        <v>383.5</v>
      </c>
      <c r="AK1693">
        <v>18</v>
      </c>
      <c r="AL1693">
        <v>200</v>
      </c>
      <c r="AM1693">
        <v>26</v>
      </c>
      <c r="AN1693">
        <v>140</v>
      </c>
      <c r="AO1693">
        <v>4</v>
      </c>
      <c r="AP1693">
        <v>2</v>
      </c>
      <c r="AQ1693">
        <v>3</v>
      </c>
      <c r="AX1693">
        <v>9</v>
      </c>
      <c r="AY1693">
        <v>339</v>
      </c>
      <c r="AZ1693">
        <v>1.4999999999999999E-2</v>
      </c>
      <c r="BA1693">
        <v>2.7E-2</v>
      </c>
      <c r="BC1693">
        <v>0</v>
      </c>
      <c r="BD1693">
        <v>0.9</v>
      </c>
      <c r="BE1693">
        <v>3.5</v>
      </c>
      <c r="BF1693">
        <v>130</v>
      </c>
      <c r="BG1693" t="s">
        <v>148</v>
      </c>
      <c r="BH1693" t="s">
        <v>149</v>
      </c>
      <c r="BI1693" t="s">
        <v>217</v>
      </c>
      <c r="BK1693">
        <v>15</v>
      </c>
    </row>
    <row r="1694" spans="1:63" ht="18.75" x14ac:dyDescent="0.25">
      <c r="A1694">
        <v>2021</v>
      </c>
      <c r="B1694">
        <v>4</v>
      </c>
      <c r="C1694" s="289">
        <v>44299</v>
      </c>
      <c r="D1694">
        <v>406</v>
      </c>
      <c r="E1694">
        <v>625</v>
      </c>
      <c r="F1694">
        <v>8</v>
      </c>
      <c r="G1694" t="s">
        <v>218</v>
      </c>
      <c r="H1694" t="s">
        <v>219</v>
      </c>
      <c r="I1694" t="s">
        <v>144</v>
      </c>
      <c r="J1694">
        <v>1</v>
      </c>
      <c r="K1694">
        <v>5</v>
      </c>
      <c r="L1694">
        <v>140</v>
      </c>
      <c r="M1694">
        <v>129.01</v>
      </c>
      <c r="N1694">
        <v>150.99</v>
      </c>
      <c r="O1694">
        <v>140</v>
      </c>
      <c r="P1694">
        <v>143</v>
      </c>
      <c r="T1694">
        <v>140</v>
      </c>
      <c r="W1694">
        <v>139</v>
      </c>
      <c r="X1694">
        <v>145</v>
      </c>
      <c r="Y1694">
        <v>143</v>
      </c>
      <c r="Z1694">
        <v>138</v>
      </c>
      <c r="AA1694">
        <v>140</v>
      </c>
      <c r="AB1694">
        <v>140</v>
      </c>
      <c r="AJ1694">
        <v>141.30000000000001</v>
      </c>
      <c r="AK1694">
        <v>18</v>
      </c>
      <c r="AL1694">
        <v>200</v>
      </c>
      <c r="AM1694">
        <v>26</v>
      </c>
      <c r="AN1694">
        <v>140</v>
      </c>
      <c r="AO1694">
        <v>4</v>
      </c>
      <c r="AP1694">
        <v>1</v>
      </c>
      <c r="AQ1694">
        <v>4</v>
      </c>
      <c r="AX1694">
        <v>9</v>
      </c>
      <c r="AY1694">
        <v>339</v>
      </c>
      <c r="AZ1694">
        <v>1.4999999999999999E-2</v>
      </c>
      <c r="BA1694">
        <v>2.7E-2</v>
      </c>
      <c r="BC1694">
        <v>0.1</v>
      </c>
      <c r="BD1694">
        <v>2.4</v>
      </c>
      <c r="BE1694">
        <v>1.3</v>
      </c>
      <c r="BF1694">
        <v>47.9</v>
      </c>
      <c r="BG1694" t="s">
        <v>148</v>
      </c>
      <c r="BH1694" t="s">
        <v>149</v>
      </c>
      <c r="BI1694" t="s">
        <v>217</v>
      </c>
      <c r="BK1694">
        <v>15</v>
      </c>
    </row>
    <row r="1695" spans="1:63" ht="18.75" x14ac:dyDescent="0.25">
      <c r="A1695">
        <v>2021</v>
      </c>
      <c r="B1695">
        <v>4</v>
      </c>
      <c r="C1695" s="289">
        <v>44299</v>
      </c>
      <c r="D1695">
        <v>406</v>
      </c>
      <c r="E1695">
        <v>626</v>
      </c>
      <c r="F1695">
        <v>8</v>
      </c>
      <c r="G1695" t="s">
        <v>220</v>
      </c>
      <c r="H1695" t="s">
        <v>221</v>
      </c>
      <c r="I1695" t="s">
        <v>144</v>
      </c>
      <c r="J1695">
        <v>1</v>
      </c>
      <c r="K1695">
        <v>5</v>
      </c>
      <c r="L1695">
        <v>138</v>
      </c>
      <c r="M1695">
        <v>127.029</v>
      </c>
      <c r="N1695">
        <v>148.971</v>
      </c>
      <c r="O1695">
        <v>317</v>
      </c>
      <c r="P1695">
        <v>315</v>
      </c>
      <c r="T1695">
        <v>140</v>
      </c>
      <c r="W1695">
        <v>273</v>
      </c>
      <c r="X1695">
        <v>275</v>
      </c>
      <c r="Y1695">
        <v>300</v>
      </c>
      <c r="Z1695">
        <v>296</v>
      </c>
      <c r="AA1695">
        <v>140</v>
      </c>
      <c r="AB1695">
        <v>140</v>
      </c>
      <c r="AJ1695">
        <v>296</v>
      </c>
      <c r="AK1695">
        <v>18</v>
      </c>
      <c r="AL1695">
        <v>200</v>
      </c>
      <c r="AM1695">
        <v>26</v>
      </c>
      <c r="AN1695">
        <v>140</v>
      </c>
      <c r="AO1695">
        <v>7</v>
      </c>
      <c r="AP1695">
        <v>2</v>
      </c>
      <c r="AQ1695">
        <v>4</v>
      </c>
      <c r="AX1695">
        <v>13</v>
      </c>
      <c r="AY1695">
        <v>343</v>
      </c>
      <c r="AZ1695">
        <v>1.4999999999999999E-2</v>
      </c>
      <c r="BA1695">
        <v>3.7999999999999999E-2</v>
      </c>
      <c r="BC1695">
        <v>0.1</v>
      </c>
      <c r="BD1695">
        <v>2.5</v>
      </c>
      <c r="BE1695">
        <v>3.8</v>
      </c>
      <c r="BF1695">
        <v>101.5</v>
      </c>
      <c r="BG1695" t="s">
        <v>148</v>
      </c>
      <c r="BH1695" t="s">
        <v>149</v>
      </c>
      <c r="BI1695" t="s">
        <v>217</v>
      </c>
      <c r="BK1695">
        <v>15</v>
      </c>
    </row>
    <row r="1696" spans="1:63" ht="18.75" hidden="1" x14ac:dyDescent="0.25">
      <c r="A1696">
        <v>2021</v>
      </c>
      <c r="B1696">
        <v>4</v>
      </c>
      <c r="C1696" s="289">
        <v>44299</v>
      </c>
      <c r="D1696">
        <v>3</v>
      </c>
      <c r="E1696">
        <v>10</v>
      </c>
      <c r="F1696">
        <v>25</v>
      </c>
      <c r="G1696" t="s">
        <v>363</v>
      </c>
      <c r="H1696" t="s">
        <v>364</v>
      </c>
      <c r="I1696" t="s">
        <v>360</v>
      </c>
      <c r="J1696">
        <v>2</v>
      </c>
      <c r="K1696">
        <v>2</v>
      </c>
      <c r="L1696">
        <v>48.662500000000001</v>
      </c>
      <c r="M1696">
        <v>45.256124999999997</v>
      </c>
      <c r="N1696">
        <v>52.068874999999998</v>
      </c>
      <c r="Z1696">
        <v>58</v>
      </c>
      <c r="AB1696">
        <v>156</v>
      </c>
      <c r="AJ1696">
        <v>58</v>
      </c>
      <c r="AK1696">
        <v>47</v>
      </c>
      <c r="AL1696">
        <v>154</v>
      </c>
      <c r="AM1696">
        <v>46</v>
      </c>
      <c r="AN1696">
        <v>156</v>
      </c>
      <c r="AO1696">
        <v>10</v>
      </c>
      <c r="AP1696">
        <v>3</v>
      </c>
      <c r="AQ1696">
        <v>3</v>
      </c>
      <c r="AX1696">
        <v>16</v>
      </c>
      <c r="AY1696">
        <v>16</v>
      </c>
      <c r="AZ1696">
        <v>0.02</v>
      </c>
      <c r="BA1696">
        <v>1</v>
      </c>
      <c r="BC1696">
        <v>0.3</v>
      </c>
      <c r="BD1696">
        <v>0.3</v>
      </c>
      <c r="BE1696">
        <v>0.9</v>
      </c>
      <c r="BF1696">
        <v>0.9</v>
      </c>
      <c r="BG1696" t="s">
        <v>361</v>
      </c>
      <c r="BH1696" t="s">
        <v>362</v>
      </c>
      <c r="BK1696">
        <v>15</v>
      </c>
    </row>
    <row r="1697" spans="1:63" ht="18.75" x14ac:dyDescent="0.25">
      <c r="A1697">
        <v>2021</v>
      </c>
      <c r="B1697">
        <v>4</v>
      </c>
      <c r="C1697" s="289">
        <v>44299</v>
      </c>
      <c r="D1697">
        <v>159</v>
      </c>
      <c r="E1697">
        <v>299</v>
      </c>
      <c r="F1697">
        <v>28</v>
      </c>
      <c r="G1697" t="s">
        <v>181</v>
      </c>
      <c r="H1697" t="s">
        <v>182</v>
      </c>
      <c r="I1697" t="s">
        <v>183</v>
      </c>
      <c r="J1697">
        <v>3</v>
      </c>
      <c r="K1697">
        <v>2</v>
      </c>
      <c r="L1697">
        <v>115</v>
      </c>
      <c r="M1697">
        <v>106.95</v>
      </c>
      <c r="N1697">
        <v>123.05</v>
      </c>
      <c r="O1697">
        <v>105</v>
      </c>
      <c r="P1697">
        <v>108</v>
      </c>
      <c r="T1697">
        <v>111</v>
      </c>
      <c r="W1697">
        <v>103</v>
      </c>
      <c r="X1697">
        <v>108</v>
      </c>
      <c r="Y1697">
        <v>111</v>
      </c>
      <c r="Z1697">
        <v>106</v>
      </c>
      <c r="AA1697">
        <v>105</v>
      </c>
      <c r="AB1697">
        <v>103</v>
      </c>
      <c r="AJ1697">
        <v>106.8</v>
      </c>
      <c r="AK1697">
        <v>70</v>
      </c>
      <c r="AL1697">
        <v>154</v>
      </c>
      <c r="AM1697">
        <v>102</v>
      </c>
      <c r="AN1697">
        <v>106</v>
      </c>
      <c r="AO1697">
        <v>8</v>
      </c>
      <c r="AP1697">
        <v>2</v>
      </c>
      <c r="AQ1697">
        <v>7</v>
      </c>
      <c r="AX1697">
        <v>17</v>
      </c>
      <c r="AY1697">
        <v>1361</v>
      </c>
      <c r="AZ1697">
        <v>0.02</v>
      </c>
      <c r="BA1697">
        <v>1.2E-2</v>
      </c>
      <c r="BB1697">
        <v>1</v>
      </c>
      <c r="BC1697">
        <v>0.1</v>
      </c>
      <c r="BD1697">
        <v>11.8</v>
      </c>
      <c r="BE1697">
        <v>1.8</v>
      </c>
      <c r="BF1697">
        <v>145.4</v>
      </c>
      <c r="BG1697" t="s">
        <v>148</v>
      </c>
      <c r="BH1697" t="s">
        <v>184</v>
      </c>
      <c r="BK1697">
        <v>15</v>
      </c>
    </row>
    <row r="1698" spans="1:63" ht="18.75" x14ac:dyDescent="0.25">
      <c r="A1698">
        <v>2021</v>
      </c>
      <c r="B1698">
        <v>4</v>
      </c>
      <c r="C1698" s="289">
        <v>44299</v>
      </c>
      <c r="D1698">
        <v>227</v>
      </c>
      <c r="E1698">
        <v>155</v>
      </c>
      <c r="F1698">
        <v>30</v>
      </c>
      <c r="G1698" t="s">
        <v>324</v>
      </c>
      <c r="H1698" t="s">
        <v>325</v>
      </c>
      <c r="I1698" t="s">
        <v>326</v>
      </c>
      <c r="J1698">
        <v>3</v>
      </c>
      <c r="K1698">
        <v>2</v>
      </c>
      <c r="L1698">
        <v>122</v>
      </c>
      <c r="M1698">
        <v>113.46</v>
      </c>
      <c r="N1698">
        <v>130.54</v>
      </c>
      <c r="O1698">
        <v>138</v>
      </c>
      <c r="P1698">
        <v>130</v>
      </c>
      <c r="T1698">
        <v>109</v>
      </c>
      <c r="W1698">
        <v>123</v>
      </c>
      <c r="X1698">
        <v>120</v>
      </c>
      <c r="Y1698">
        <v>132</v>
      </c>
      <c r="Z1698">
        <v>131</v>
      </c>
      <c r="AA1698">
        <v>120</v>
      </c>
      <c r="AB1698">
        <v>118</v>
      </c>
      <c r="AJ1698">
        <v>129</v>
      </c>
      <c r="AK1698">
        <v>61</v>
      </c>
      <c r="AL1698">
        <v>177</v>
      </c>
      <c r="AM1698">
        <v>93</v>
      </c>
      <c r="AN1698">
        <v>116</v>
      </c>
      <c r="AO1698">
        <v>9</v>
      </c>
      <c r="AP1698">
        <v>3</v>
      </c>
      <c r="AQ1698">
        <v>5</v>
      </c>
      <c r="AX1698">
        <v>17</v>
      </c>
      <c r="AY1698">
        <v>1409</v>
      </c>
      <c r="AZ1698">
        <v>0.02</v>
      </c>
      <c r="BA1698">
        <v>1.2E-2</v>
      </c>
      <c r="BB1698">
        <v>1</v>
      </c>
      <c r="BC1698">
        <v>0.1</v>
      </c>
      <c r="BD1698">
        <v>11.5</v>
      </c>
      <c r="BE1698">
        <v>2.2000000000000002</v>
      </c>
      <c r="BF1698">
        <v>181.8</v>
      </c>
      <c r="BG1698" t="s">
        <v>148</v>
      </c>
      <c r="BH1698" t="s">
        <v>184</v>
      </c>
      <c r="BI1698" t="s">
        <v>327</v>
      </c>
      <c r="BK1698">
        <v>15</v>
      </c>
    </row>
    <row r="1699" spans="1:63" hidden="1" x14ac:dyDescent="0.25">
      <c r="A1699">
        <v>2021</v>
      </c>
      <c r="B1699">
        <v>4</v>
      </c>
      <c r="C1699" s="289">
        <v>44299</v>
      </c>
      <c r="D1699">
        <v>393</v>
      </c>
      <c r="E1699">
        <v>605</v>
      </c>
      <c r="F1699">
        <v>34</v>
      </c>
      <c r="G1699" t="s">
        <v>268</v>
      </c>
      <c r="H1699" t="s">
        <v>269</v>
      </c>
      <c r="I1699" t="s">
        <v>270</v>
      </c>
      <c r="J1699">
        <v>1</v>
      </c>
      <c r="K1699">
        <v>2</v>
      </c>
      <c r="L1699">
        <v>1293</v>
      </c>
      <c r="M1699">
        <v>1202.49</v>
      </c>
      <c r="N1699">
        <v>1383.51</v>
      </c>
      <c r="AB1699">
        <v>215</v>
      </c>
      <c r="AK1699">
        <v>13</v>
      </c>
      <c r="AL1699">
        <v>200</v>
      </c>
      <c r="AM1699">
        <v>17</v>
      </c>
      <c r="AN1699">
        <v>215</v>
      </c>
      <c r="AO1699">
        <v>4</v>
      </c>
      <c r="AP1699">
        <v>5</v>
      </c>
      <c r="AQ1699">
        <v>5</v>
      </c>
      <c r="AX1699">
        <v>13</v>
      </c>
      <c r="AY1699">
        <v>13</v>
      </c>
      <c r="AZ1699">
        <v>0.02</v>
      </c>
      <c r="BA1699">
        <v>1</v>
      </c>
      <c r="BC1699">
        <v>0</v>
      </c>
      <c r="BD1699">
        <v>0</v>
      </c>
      <c r="BG1699" t="s">
        <v>271</v>
      </c>
      <c r="BH1699" t="s">
        <v>271</v>
      </c>
      <c r="BK1699">
        <v>15</v>
      </c>
    </row>
    <row r="1700" spans="1:63" ht="18.75" x14ac:dyDescent="0.25">
      <c r="A1700">
        <v>2021</v>
      </c>
      <c r="B1700">
        <v>4</v>
      </c>
      <c r="C1700" s="289">
        <v>44299</v>
      </c>
      <c r="D1700">
        <v>334</v>
      </c>
      <c r="E1700">
        <v>254</v>
      </c>
      <c r="F1700">
        <v>46</v>
      </c>
      <c r="G1700" t="s">
        <v>189</v>
      </c>
      <c r="H1700" t="s">
        <v>190</v>
      </c>
      <c r="I1700" t="s">
        <v>191</v>
      </c>
      <c r="J1700">
        <v>4</v>
      </c>
      <c r="K1700">
        <v>2</v>
      </c>
      <c r="L1700">
        <v>203</v>
      </c>
      <c r="M1700">
        <v>188.79</v>
      </c>
      <c r="N1700">
        <v>217.21</v>
      </c>
      <c r="O1700">
        <v>228</v>
      </c>
      <c r="P1700">
        <v>212</v>
      </c>
      <c r="T1700">
        <v>139</v>
      </c>
      <c r="W1700">
        <v>219</v>
      </c>
      <c r="X1700">
        <v>213</v>
      </c>
      <c r="Y1700">
        <v>211</v>
      </c>
      <c r="Z1700">
        <v>216</v>
      </c>
      <c r="AA1700">
        <v>121</v>
      </c>
      <c r="AB1700">
        <v>120</v>
      </c>
      <c r="AJ1700">
        <v>216.5</v>
      </c>
      <c r="AK1700">
        <v>88</v>
      </c>
      <c r="AL1700">
        <v>164</v>
      </c>
      <c r="AM1700">
        <v>114</v>
      </c>
      <c r="AN1700">
        <v>127</v>
      </c>
      <c r="AO1700">
        <v>11</v>
      </c>
      <c r="AP1700">
        <v>2</v>
      </c>
      <c r="AQ1700">
        <v>10</v>
      </c>
      <c r="AS1700">
        <v>1</v>
      </c>
      <c r="AX1700">
        <v>24</v>
      </c>
      <c r="AY1700">
        <v>2724</v>
      </c>
      <c r="AZ1700">
        <v>0.02</v>
      </c>
      <c r="BA1700">
        <v>8.9999999999999993E-3</v>
      </c>
      <c r="BB1700">
        <v>1</v>
      </c>
      <c r="BC1700">
        <v>0.1</v>
      </c>
      <c r="BD1700">
        <v>13.4</v>
      </c>
      <c r="BE1700">
        <v>5.2</v>
      </c>
      <c r="BF1700">
        <v>589.70000000000005</v>
      </c>
      <c r="BG1700" t="s">
        <v>148</v>
      </c>
      <c r="BH1700" t="s">
        <v>184</v>
      </c>
      <c r="BI1700" t="s">
        <v>192</v>
      </c>
      <c r="BK1700">
        <v>15</v>
      </c>
    </row>
    <row r="1701" spans="1:63" ht="18.75" x14ac:dyDescent="0.25">
      <c r="A1701">
        <v>2021</v>
      </c>
      <c r="B1701">
        <v>4</v>
      </c>
      <c r="C1701" s="289">
        <v>44299</v>
      </c>
      <c r="D1701">
        <v>4</v>
      </c>
      <c r="E1701">
        <v>11</v>
      </c>
      <c r="F1701">
        <v>48</v>
      </c>
      <c r="G1701" t="s">
        <v>193</v>
      </c>
      <c r="H1701" t="s">
        <v>194</v>
      </c>
      <c r="I1701" t="s">
        <v>191</v>
      </c>
      <c r="J1701">
        <v>2</v>
      </c>
      <c r="K1701">
        <v>2</v>
      </c>
      <c r="L1701">
        <v>212</v>
      </c>
      <c r="M1701">
        <v>197.16</v>
      </c>
      <c r="N1701">
        <v>226.84</v>
      </c>
      <c r="O1701">
        <v>223</v>
      </c>
      <c r="P1701">
        <v>220</v>
      </c>
      <c r="T1701">
        <v>144</v>
      </c>
      <c r="AJ1701">
        <v>221.5</v>
      </c>
      <c r="AK1701">
        <v>37</v>
      </c>
      <c r="AL1701">
        <v>195</v>
      </c>
      <c r="AM1701">
        <v>50</v>
      </c>
      <c r="AN1701">
        <v>144</v>
      </c>
      <c r="AO1701">
        <v>2</v>
      </c>
      <c r="AP1701">
        <v>4</v>
      </c>
      <c r="AQ1701">
        <v>2</v>
      </c>
      <c r="AX1701">
        <v>8</v>
      </c>
      <c r="AY1701">
        <v>352</v>
      </c>
      <c r="AZ1701">
        <v>0.02</v>
      </c>
      <c r="BA1701">
        <v>2.3E-2</v>
      </c>
      <c r="BC1701">
        <v>0</v>
      </c>
      <c r="BD1701">
        <v>1.7</v>
      </c>
      <c r="BE1701">
        <v>1.8</v>
      </c>
      <c r="BF1701">
        <v>78</v>
      </c>
      <c r="BG1701" t="s">
        <v>148</v>
      </c>
      <c r="BH1701" t="s">
        <v>187</v>
      </c>
      <c r="BI1701" t="s">
        <v>195</v>
      </c>
      <c r="BK1701">
        <v>15</v>
      </c>
    </row>
    <row r="1702" spans="1:63" ht="18.75" x14ac:dyDescent="0.25">
      <c r="A1702">
        <v>2021</v>
      </c>
      <c r="B1702">
        <v>4</v>
      </c>
      <c r="C1702" s="289">
        <v>44299</v>
      </c>
      <c r="D1702">
        <v>4</v>
      </c>
      <c r="E1702">
        <v>12</v>
      </c>
      <c r="F1702">
        <v>48</v>
      </c>
      <c r="G1702" t="s">
        <v>196</v>
      </c>
      <c r="H1702" t="s">
        <v>197</v>
      </c>
      <c r="I1702" t="s">
        <v>191</v>
      </c>
      <c r="J1702">
        <v>2</v>
      </c>
      <c r="K1702">
        <v>2</v>
      </c>
      <c r="L1702">
        <v>212</v>
      </c>
      <c r="M1702">
        <v>197.16</v>
      </c>
      <c r="N1702">
        <v>226.84</v>
      </c>
      <c r="O1702">
        <v>215</v>
      </c>
      <c r="P1702">
        <v>214</v>
      </c>
      <c r="T1702">
        <v>144</v>
      </c>
      <c r="AJ1702">
        <v>214.5</v>
      </c>
      <c r="AK1702">
        <v>37</v>
      </c>
      <c r="AL1702">
        <v>195</v>
      </c>
      <c r="AM1702">
        <v>50</v>
      </c>
      <c r="AN1702">
        <v>144</v>
      </c>
      <c r="AO1702">
        <v>4</v>
      </c>
      <c r="AP1702">
        <v>2</v>
      </c>
      <c r="AQ1702">
        <v>2</v>
      </c>
      <c r="AX1702">
        <v>8</v>
      </c>
      <c r="AY1702">
        <v>352</v>
      </c>
      <c r="AZ1702">
        <v>0.02</v>
      </c>
      <c r="BA1702">
        <v>2.3E-2</v>
      </c>
      <c r="BC1702">
        <v>0</v>
      </c>
      <c r="BD1702">
        <v>1.7</v>
      </c>
      <c r="BE1702">
        <v>1.7</v>
      </c>
      <c r="BF1702">
        <v>75.5</v>
      </c>
      <c r="BG1702" t="s">
        <v>148</v>
      </c>
      <c r="BH1702" t="s">
        <v>187</v>
      </c>
      <c r="BI1702" t="s">
        <v>198</v>
      </c>
      <c r="BK1702">
        <v>15</v>
      </c>
    </row>
    <row r="1703" spans="1:63" ht="18.75" hidden="1" x14ac:dyDescent="0.25">
      <c r="A1703">
        <v>2021</v>
      </c>
      <c r="B1703">
        <v>4</v>
      </c>
      <c r="C1703" s="289">
        <v>44300</v>
      </c>
      <c r="D1703">
        <v>384</v>
      </c>
      <c r="E1703">
        <v>556</v>
      </c>
      <c r="F1703">
        <v>2</v>
      </c>
      <c r="G1703" t="s">
        <v>175</v>
      </c>
      <c r="H1703" t="s">
        <v>176</v>
      </c>
      <c r="I1703" t="s">
        <v>144</v>
      </c>
      <c r="J1703">
        <v>1</v>
      </c>
      <c r="K1703">
        <v>6</v>
      </c>
      <c r="L1703">
        <v>1066</v>
      </c>
      <c r="M1703">
        <v>1003.106</v>
      </c>
      <c r="N1703">
        <v>1141.6859999999999</v>
      </c>
      <c r="P1703">
        <v>1162</v>
      </c>
      <c r="T1703">
        <v>140</v>
      </c>
      <c r="V1703">
        <v>1119</v>
      </c>
      <c r="W1703">
        <v>1098</v>
      </c>
      <c r="X1703">
        <v>1083</v>
      </c>
      <c r="Y1703">
        <v>1083</v>
      </c>
      <c r="AA1703">
        <v>136</v>
      </c>
      <c r="AB1703">
        <v>129</v>
      </c>
      <c r="AJ1703">
        <v>1109</v>
      </c>
      <c r="AK1703">
        <v>20</v>
      </c>
      <c r="AL1703">
        <v>180</v>
      </c>
      <c r="AM1703">
        <v>27</v>
      </c>
      <c r="AN1703">
        <v>135</v>
      </c>
      <c r="AO1703">
        <v>3</v>
      </c>
      <c r="AP1703">
        <v>2</v>
      </c>
      <c r="AQ1703">
        <v>2</v>
      </c>
      <c r="AR1703">
        <v>0</v>
      </c>
      <c r="AS1703">
        <v>3</v>
      </c>
      <c r="AX1703">
        <v>10</v>
      </c>
      <c r="AY1703">
        <v>370</v>
      </c>
      <c r="AZ1703">
        <v>1.4999999999999999E-2</v>
      </c>
      <c r="BA1703">
        <v>2.7E-2</v>
      </c>
      <c r="BC1703">
        <v>0</v>
      </c>
      <c r="BD1703">
        <v>0.3</v>
      </c>
      <c r="BE1703">
        <v>11.1</v>
      </c>
      <c r="BF1703">
        <v>410.3</v>
      </c>
      <c r="BG1703" t="s">
        <v>153</v>
      </c>
      <c r="BH1703" t="s">
        <v>154</v>
      </c>
      <c r="BI1703" t="s">
        <v>177</v>
      </c>
      <c r="BK1703">
        <v>15</v>
      </c>
    </row>
    <row r="1704" spans="1:63" ht="18.75" hidden="1" x14ac:dyDescent="0.25">
      <c r="A1704">
        <v>2021</v>
      </c>
      <c r="B1704">
        <v>4</v>
      </c>
      <c r="C1704" s="289">
        <v>44300</v>
      </c>
      <c r="D1704">
        <v>384</v>
      </c>
      <c r="E1704">
        <v>557</v>
      </c>
      <c r="F1704">
        <v>2</v>
      </c>
      <c r="G1704" t="s">
        <v>178</v>
      </c>
      <c r="H1704" t="s">
        <v>179</v>
      </c>
      <c r="I1704" t="s">
        <v>144</v>
      </c>
      <c r="J1704">
        <v>1</v>
      </c>
      <c r="K1704">
        <v>6</v>
      </c>
      <c r="L1704">
        <v>182</v>
      </c>
      <c r="M1704">
        <v>171.262</v>
      </c>
      <c r="N1704">
        <v>194.922</v>
      </c>
      <c r="P1704">
        <v>212</v>
      </c>
      <c r="T1704">
        <v>140</v>
      </c>
      <c r="V1704">
        <v>231</v>
      </c>
      <c r="W1704">
        <v>199</v>
      </c>
      <c r="X1704">
        <v>191</v>
      </c>
      <c r="Y1704">
        <v>187</v>
      </c>
      <c r="AA1704">
        <v>136</v>
      </c>
      <c r="AB1704">
        <v>129</v>
      </c>
      <c r="AJ1704">
        <v>204</v>
      </c>
      <c r="AK1704">
        <v>20</v>
      </c>
      <c r="AL1704">
        <v>180</v>
      </c>
      <c r="AM1704">
        <v>27</v>
      </c>
      <c r="AN1704">
        <v>135</v>
      </c>
      <c r="AO1704">
        <v>2</v>
      </c>
      <c r="AP1704">
        <v>2</v>
      </c>
      <c r="AQ1704">
        <v>2</v>
      </c>
      <c r="AR1704">
        <v>1</v>
      </c>
      <c r="AS1704">
        <v>4</v>
      </c>
      <c r="AX1704">
        <v>10</v>
      </c>
      <c r="AY1704">
        <v>370</v>
      </c>
      <c r="AZ1704">
        <v>1.4999999999999999E-2</v>
      </c>
      <c r="BA1704">
        <v>2.7E-2</v>
      </c>
      <c r="BC1704">
        <v>0.1</v>
      </c>
      <c r="BD1704">
        <v>2</v>
      </c>
      <c r="BE1704">
        <v>2</v>
      </c>
      <c r="BF1704">
        <v>75.5</v>
      </c>
      <c r="BG1704" t="s">
        <v>153</v>
      </c>
      <c r="BH1704" t="s">
        <v>154</v>
      </c>
      <c r="BI1704" t="s">
        <v>177</v>
      </c>
      <c r="BJ1704" t="s">
        <v>180</v>
      </c>
      <c r="BK1704">
        <v>15</v>
      </c>
    </row>
    <row r="1705" spans="1:63" ht="18.75" hidden="1" x14ac:dyDescent="0.25">
      <c r="A1705">
        <v>2021</v>
      </c>
      <c r="B1705">
        <v>4</v>
      </c>
      <c r="C1705" s="289">
        <v>44300</v>
      </c>
      <c r="D1705">
        <v>138</v>
      </c>
      <c r="E1705">
        <v>559</v>
      </c>
      <c r="F1705">
        <v>3</v>
      </c>
      <c r="G1705" t="s">
        <v>173</v>
      </c>
      <c r="H1705" t="s">
        <v>174</v>
      </c>
      <c r="I1705" t="s">
        <v>144</v>
      </c>
      <c r="J1705">
        <v>3</v>
      </c>
      <c r="K1705">
        <v>2</v>
      </c>
      <c r="L1705">
        <v>610</v>
      </c>
      <c r="M1705">
        <v>579.5</v>
      </c>
      <c r="N1705">
        <v>640.5</v>
      </c>
      <c r="P1705">
        <v>612</v>
      </c>
      <c r="T1705">
        <v>130</v>
      </c>
      <c r="V1705">
        <v>700</v>
      </c>
      <c r="W1705">
        <v>635</v>
      </c>
      <c r="X1705">
        <v>639</v>
      </c>
      <c r="Y1705">
        <v>622</v>
      </c>
      <c r="AA1705">
        <v>130</v>
      </c>
      <c r="AB1705">
        <v>138</v>
      </c>
      <c r="AJ1705">
        <v>641.6</v>
      </c>
      <c r="AK1705">
        <v>90</v>
      </c>
      <c r="AL1705">
        <v>120</v>
      </c>
      <c r="AM1705">
        <v>81</v>
      </c>
      <c r="AN1705">
        <v>133</v>
      </c>
      <c r="AO1705">
        <v>5</v>
      </c>
      <c r="AP1705">
        <v>1</v>
      </c>
      <c r="AQ1705">
        <v>6</v>
      </c>
      <c r="AX1705">
        <v>12</v>
      </c>
      <c r="AY1705">
        <v>1002</v>
      </c>
      <c r="AZ1705">
        <v>1.4999999999999999E-2</v>
      </c>
      <c r="BA1705">
        <v>1.2E-2</v>
      </c>
      <c r="BB1705">
        <v>1</v>
      </c>
      <c r="BC1705">
        <v>0</v>
      </c>
      <c r="BD1705">
        <v>1.6</v>
      </c>
      <c r="BE1705">
        <v>7.7</v>
      </c>
      <c r="BF1705">
        <v>642.9</v>
      </c>
      <c r="BG1705" t="s">
        <v>145</v>
      </c>
      <c r="BH1705" t="s">
        <v>145</v>
      </c>
      <c r="BK1705">
        <v>15</v>
      </c>
    </row>
    <row r="1706" spans="1:63" ht="18.75" hidden="1" x14ac:dyDescent="0.25">
      <c r="A1706">
        <v>2021</v>
      </c>
      <c r="B1706">
        <v>4</v>
      </c>
      <c r="C1706" s="289">
        <v>44300</v>
      </c>
      <c r="D1706">
        <v>423</v>
      </c>
      <c r="E1706">
        <v>669</v>
      </c>
      <c r="F1706">
        <v>4</v>
      </c>
      <c r="G1706" t="s">
        <v>412</v>
      </c>
      <c r="H1706" t="s">
        <v>413</v>
      </c>
      <c r="I1706" t="s">
        <v>144</v>
      </c>
      <c r="J1706">
        <v>2</v>
      </c>
      <c r="K1706">
        <v>2</v>
      </c>
      <c r="L1706">
        <v>954</v>
      </c>
      <c r="M1706">
        <v>897.71400000000006</v>
      </c>
      <c r="N1706">
        <v>1021.734</v>
      </c>
      <c r="P1706">
        <v>1032</v>
      </c>
      <c r="T1706">
        <v>210</v>
      </c>
      <c r="V1706">
        <v>1149</v>
      </c>
      <c r="W1706">
        <v>1009</v>
      </c>
      <c r="X1706">
        <v>992</v>
      </c>
      <c r="Y1706">
        <v>991</v>
      </c>
      <c r="AA1706">
        <v>189</v>
      </c>
      <c r="AB1706">
        <v>200</v>
      </c>
      <c r="AJ1706">
        <v>1034.5999999999999</v>
      </c>
      <c r="AK1706">
        <v>40</v>
      </c>
      <c r="AL1706">
        <v>180</v>
      </c>
      <c r="AM1706">
        <v>36</v>
      </c>
      <c r="AN1706">
        <v>200</v>
      </c>
      <c r="AO1706">
        <v>9</v>
      </c>
      <c r="AP1706">
        <v>3</v>
      </c>
      <c r="AQ1706">
        <v>8</v>
      </c>
      <c r="AX1706">
        <v>20</v>
      </c>
      <c r="AY1706">
        <v>308</v>
      </c>
      <c r="AZ1706">
        <v>1.4999999999999999E-2</v>
      </c>
      <c r="BA1706">
        <v>6.5000000000000002E-2</v>
      </c>
      <c r="BC1706">
        <v>0</v>
      </c>
      <c r="BD1706">
        <v>0.3</v>
      </c>
      <c r="BE1706">
        <v>20.7</v>
      </c>
      <c r="BF1706">
        <v>318.7</v>
      </c>
      <c r="BG1706" t="s">
        <v>153</v>
      </c>
      <c r="BH1706" t="s">
        <v>154</v>
      </c>
      <c r="BI1706" t="s">
        <v>414</v>
      </c>
      <c r="BJ1706" t="s">
        <v>156</v>
      </c>
      <c r="BK1706">
        <v>15</v>
      </c>
    </row>
    <row r="1707" spans="1:63" ht="18.75" hidden="1" x14ac:dyDescent="0.25">
      <c r="A1707">
        <v>2021</v>
      </c>
      <c r="B1707">
        <v>4</v>
      </c>
      <c r="C1707" s="289">
        <v>44300</v>
      </c>
      <c r="D1707">
        <v>47</v>
      </c>
      <c r="E1707">
        <v>122</v>
      </c>
      <c r="F1707">
        <v>5</v>
      </c>
      <c r="G1707" t="s">
        <v>163</v>
      </c>
      <c r="H1707" t="s">
        <v>164</v>
      </c>
      <c r="I1707" t="s">
        <v>165</v>
      </c>
      <c r="J1707">
        <v>2</v>
      </c>
      <c r="K1707">
        <v>1</v>
      </c>
      <c r="L1707">
        <v>280</v>
      </c>
      <c r="M1707">
        <v>267.39999999999998</v>
      </c>
      <c r="N1707">
        <v>292.60000000000002</v>
      </c>
      <c r="P1707">
        <v>272</v>
      </c>
      <c r="T1707">
        <v>110</v>
      </c>
      <c r="V1707">
        <v>295</v>
      </c>
      <c r="W1707">
        <v>283</v>
      </c>
      <c r="X1707">
        <v>286</v>
      </c>
      <c r="Y1707">
        <v>279</v>
      </c>
      <c r="AA1707">
        <v>110</v>
      </c>
      <c r="AB1707">
        <v>100</v>
      </c>
      <c r="AJ1707">
        <v>283</v>
      </c>
      <c r="AK1707">
        <v>63</v>
      </c>
      <c r="AL1707">
        <v>115</v>
      </c>
      <c r="AM1707">
        <v>68</v>
      </c>
      <c r="AN1707">
        <v>107</v>
      </c>
      <c r="AO1707">
        <v>8</v>
      </c>
      <c r="AP1707">
        <v>2</v>
      </c>
      <c r="AQ1707">
        <v>6</v>
      </c>
      <c r="AX1707">
        <v>16</v>
      </c>
      <c r="AY1707">
        <v>491</v>
      </c>
      <c r="AZ1707">
        <v>1.4999999999999999E-2</v>
      </c>
      <c r="BA1707">
        <v>3.3000000000000002E-2</v>
      </c>
      <c r="BC1707">
        <v>0.1</v>
      </c>
      <c r="BD1707">
        <v>1.8</v>
      </c>
      <c r="BE1707">
        <v>4.5</v>
      </c>
      <c r="BF1707">
        <v>139</v>
      </c>
      <c r="BG1707" t="s">
        <v>153</v>
      </c>
      <c r="BH1707" t="s">
        <v>154</v>
      </c>
      <c r="BI1707" t="s">
        <v>166</v>
      </c>
      <c r="BJ1707" t="s">
        <v>167</v>
      </c>
      <c r="BK1707">
        <v>15</v>
      </c>
    </row>
    <row r="1708" spans="1:63" ht="18.75" hidden="1" x14ac:dyDescent="0.25">
      <c r="A1708">
        <v>2021</v>
      </c>
      <c r="B1708">
        <v>4</v>
      </c>
      <c r="C1708" s="289">
        <v>44300</v>
      </c>
      <c r="D1708">
        <v>376</v>
      </c>
      <c r="E1708">
        <v>438</v>
      </c>
      <c r="F1708">
        <v>6</v>
      </c>
      <c r="G1708" t="s">
        <v>151</v>
      </c>
      <c r="H1708" t="s">
        <v>152</v>
      </c>
      <c r="I1708" t="s">
        <v>144</v>
      </c>
      <c r="J1708">
        <v>3</v>
      </c>
      <c r="K1708">
        <v>2</v>
      </c>
      <c r="L1708">
        <v>336</v>
      </c>
      <c r="M1708">
        <v>316.17599999999999</v>
      </c>
      <c r="N1708">
        <v>359.85599999999999</v>
      </c>
      <c r="P1708">
        <v>352</v>
      </c>
      <c r="T1708">
        <v>145</v>
      </c>
      <c r="V1708">
        <v>358</v>
      </c>
      <c r="W1708">
        <v>365</v>
      </c>
      <c r="X1708">
        <v>351</v>
      </c>
      <c r="Y1708">
        <v>349</v>
      </c>
      <c r="AA1708">
        <v>132</v>
      </c>
      <c r="AB1708">
        <v>130</v>
      </c>
      <c r="AJ1708">
        <v>355</v>
      </c>
      <c r="AK1708">
        <v>67</v>
      </c>
      <c r="AL1708">
        <v>161</v>
      </c>
      <c r="AM1708">
        <v>80</v>
      </c>
      <c r="AN1708">
        <v>136</v>
      </c>
      <c r="AO1708">
        <v>8</v>
      </c>
      <c r="AP1708">
        <v>4</v>
      </c>
      <c r="AQ1708">
        <v>3</v>
      </c>
      <c r="AX1708">
        <v>15</v>
      </c>
      <c r="AY1708">
        <v>531</v>
      </c>
      <c r="AZ1708">
        <v>1.4999999999999999E-2</v>
      </c>
      <c r="BA1708">
        <v>2.8000000000000001E-2</v>
      </c>
      <c r="BC1708">
        <v>0</v>
      </c>
      <c r="BD1708">
        <v>1.6</v>
      </c>
      <c r="BE1708">
        <v>5.3</v>
      </c>
      <c r="BF1708">
        <v>188.5</v>
      </c>
      <c r="BG1708" t="s">
        <v>153</v>
      </c>
      <c r="BH1708" t="s">
        <v>154</v>
      </c>
      <c r="BI1708" t="s">
        <v>155</v>
      </c>
      <c r="BJ1708" t="s">
        <v>156</v>
      </c>
      <c r="BK1708">
        <v>15</v>
      </c>
    </row>
    <row r="1709" spans="1:63" ht="18.75" hidden="1" x14ac:dyDescent="0.25">
      <c r="A1709">
        <v>2021</v>
      </c>
      <c r="B1709">
        <v>4</v>
      </c>
      <c r="C1709" s="289">
        <v>44300</v>
      </c>
      <c r="D1709">
        <v>137</v>
      </c>
      <c r="E1709">
        <v>273</v>
      </c>
      <c r="F1709">
        <v>7</v>
      </c>
      <c r="G1709" t="s">
        <v>242</v>
      </c>
      <c r="H1709" t="s">
        <v>243</v>
      </c>
      <c r="I1709" t="s">
        <v>144</v>
      </c>
      <c r="J1709">
        <v>3</v>
      </c>
      <c r="K1709">
        <v>2</v>
      </c>
      <c r="L1709">
        <v>564</v>
      </c>
      <c r="M1709">
        <v>524.52</v>
      </c>
      <c r="N1709">
        <v>603.48</v>
      </c>
      <c r="P1709">
        <v>650</v>
      </c>
      <c r="T1709">
        <v>130</v>
      </c>
      <c r="V1709">
        <v>680</v>
      </c>
      <c r="W1709">
        <v>600</v>
      </c>
      <c r="X1709">
        <v>593</v>
      </c>
      <c r="Y1709">
        <v>598</v>
      </c>
      <c r="AA1709">
        <v>122</v>
      </c>
      <c r="AB1709">
        <v>128</v>
      </c>
      <c r="AJ1709">
        <v>624.20000000000005</v>
      </c>
      <c r="AK1709">
        <v>93</v>
      </c>
      <c r="AL1709">
        <v>116</v>
      </c>
      <c r="AM1709">
        <v>85</v>
      </c>
      <c r="AN1709">
        <v>127</v>
      </c>
      <c r="AO1709">
        <v>5</v>
      </c>
      <c r="AP1709">
        <v>1</v>
      </c>
      <c r="AQ1709">
        <v>5</v>
      </c>
      <c r="AS1709">
        <v>2</v>
      </c>
      <c r="AX1709">
        <v>13</v>
      </c>
      <c r="AY1709">
        <v>1087</v>
      </c>
      <c r="AZ1709">
        <v>1.4999999999999999E-2</v>
      </c>
      <c r="BA1709">
        <v>1.2E-2</v>
      </c>
      <c r="BB1709">
        <v>1</v>
      </c>
      <c r="BC1709">
        <v>0</v>
      </c>
      <c r="BD1709">
        <v>1.9</v>
      </c>
      <c r="BE1709">
        <v>8.1</v>
      </c>
      <c r="BF1709">
        <v>678.5</v>
      </c>
      <c r="BG1709" t="s">
        <v>145</v>
      </c>
      <c r="BK1709">
        <v>15</v>
      </c>
    </row>
    <row r="1710" spans="1:63" hidden="1" x14ac:dyDescent="0.25">
      <c r="A1710">
        <v>2021</v>
      </c>
      <c r="B1710">
        <v>4</v>
      </c>
      <c r="C1710" s="289">
        <v>44300</v>
      </c>
      <c r="D1710">
        <v>395</v>
      </c>
      <c r="E1710">
        <v>607</v>
      </c>
      <c r="F1710">
        <v>7</v>
      </c>
      <c r="G1710" t="s">
        <v>281</v>
      </c>
      <c r="H1710" t="s">
        <v>282</v>
      </c>
      <c r="I1710" t="s">
        <v>144</v>
      </c>
      <c r="J1710">
        <v>3</v>
      </c>
      <c r="K1710">
        <v>3</v>
      </c>
      <c r="L1710">
        <v>120</v>
      </c>
      <c r="M1710">
        <v>111.6</v>
      </c>
      <c r="N1710">
        <v>128.4</v>
      </c>
      <c r="AK1710">
        <v>90</v>
      </c>
      <c r="AL1710">
        <v>120</v>
      </c>
      <c r="AY1710">
        <v>1008</v>
      </c>
      <c r="AZ1710">
        <v>1.4999999999999999E-2</v>
      </c>
      <c r="BD1710">
        <v>8.4</v>
      </c>
      <c r="BG1710" t="s">
        <v>283</v>
      </c>
      <c r="BH1710" t="s">
        <v>283</v>
      </c>
      <c r="BK1710">
        <v>15</v>
      </c>
    </row>
    <row r="1711" spans="1:63" hidden="1" x14ac:dyDescent="0.25">
      <c r="A1711">
        <v>2021</v>
      </c>
      <c r="B1711">
        <v>4</v>
      </c>
      <c r="C1711" s="289">
        <v>44300</v>
      </c>
      <c r="D1711">
        <v>395</v>
      </c>
      <c r="E1711">
        <v>608</v>
      </c>
      <c r="F1711">
        <v>7</v>
      </c>
      <c r="G1711" t="s">
        <v>284</v>
      </c>
      <c r="H1711" t="s">
        <v>285</v>
      </c>
      <c r="I1711" t="s">
        <v>144</v>
      </c>
      <c r="J1711">
        <v>3</v>
      </c>
      <c r="K1711">
        <v>3</v>
      </c>
      <c r="L1711">
        <v>110</v>
      </c>
      <c r="M1711">
        <v>102.3</v>
      </c>
      <c r="N1711">
        <v>117.7</v>
      </c>
      <c r="AK1711">
        <v>90</v>
      </c>
      <c r="AL1711">
        <v>120</v>
      </c>
      <c r="AY1711">
        <v>1008</v>
      </c>
      <c r="AZ1711">
        <v>1.4999999999999999E-2</v>
      </c>
      <c r="BD1711">
        <v>9.1999999999999993</v>
      </c>
      <c r="BG1711" t="s">
        <v>283</v>
      </c>
      <c r="BH1711" t="s">
        <v>283</v>
      </c>
      <c r="BK1711">
        <v>15</v>
      </c>
    </row>
    <row r="1712" spans="1:63" hidden="1" x14ac:dyDescent="0.25">
      <c r="A1712">
        <v>2021</v>
      </c>
      <c r="B1712">
        <v>4</v>
      </c>
      <c r="C1712" s="289">
        <v>44300</v>
      </c>
      <c r="D1712">
        <v>395</v>
      </c>
      <c r="E1712">
        <v>609</v>
      </c>
      <c r="F1712">
        <v>7</v>
      </c>
      <c r="G1712" t="s">
        <v>286</v>
      </c>
      <c r="H1712" t="s">
        <v>287</v>
      </c>
      <c r="I1712" t="s">
        <v>144</v>
      </c>
      <c r="J1712">
        <v>3</v>
      </c>
      <c r="K1712">
        <v>3</v>
      </c>
      <c r="L1712">
        <v>50</v>
      </c>
      <c r="M1712">
        <v>46.5</v>
      </c>
      <c r="N1712">
        <v>53.5</v>
      </c>
      <c r="AK1712">
        <v>90</v>
      </c>
      <c r="AL1712">
        <v>120</v>
      </c>
      <c r="AY1712">
        <v>1008</v>
      </c>
      <c r="AZ1712">
        <v>1.4999999999999999E-2</v>
      </c>
      <c r="BD1712">
        <v>20.2</v>
      </c>
      <c r="BG1712" t="s">
        <v>283</v>
      </c>
      <c r="BH1712" t="s">
        <v>283</v>
      </c>
      <c r="BK1712">
        <v>15</v>
      </c>
    </row>
    <row r="1713" spans="1:63" ht="18.75" x14ac:dyDescent="0.25">
      <c r="A1713">
        <v>2021</v>
      </c>
      <c r="B1713">
        <v>4</v>
      </c>
      <c r="C1713" s="289">
        <v>44300</v>
      </c>
      <c r="D1713">
        <v>406</v>
      </c>
      <c r="E1713">
        <v>623</v>
      </c>
      <c r="F1713">
        <v>8</v>
      </c>
      <c r="G1713" t="s">
        <v>212</v>
      </c>
      <c r="H1713" t="s">
        <v>213</v>
      </c>
      <c r="I1713" t="s">
        <v>144</v>
      </c>
      <c r="J1713">
        <v>1</v>
      </c>
      <c r="K1713">
        <v>5</v>
      </c>
      <c r="L1713">
        <v>599</v>
      </c>
      <c r="M1713">
        <v>551.02009999999996</v>
      </c>
      <c r="N1713">
        <v>646.97990000000004</v>
      </c>
      <c r="O1713">
        <v>642</v>
      </c>
      <c r="T1713">
        <v>140</v>
      </c>
      <c r="AJ1713">
        <v>642</v>
      </c>
      <c r="AK1713">
        <v>18</v>
      </c>
      <c r="AL1713">
        <v>200</v>
      </c>
      <c r="AM1713">
        <v>26</v>
      </c>
      <c r="AN1713">
        <v>140</v>
      </c>
      <c r="AO1713">
        <v>2</v>
      </c>
      <c r="AP1713">
        <v>1</v>
      </c>
      <c r="AQ1713">
        <v>1</v>
      </c>
      <c r="AX1713">
        <v>4</v>
      </c>
      <c r="AY1713">
        <v>79</v>
      </c>
      <c r="AZ1713">
        <v>1.4999999999999999E-2</v>
      </c>
      <c r="BA1713">
        <v>5.0999999999999997E-2</v>
      </c>
      <c r="BC1713">
        <v>0</v>
      </c>
      <c r="BD1713">
        <v>0.1</v>
      </c>
      <c r="BE1713">
        <v>2.6</v>
      </c>
      <c r="BF1713">
        <v>50.7</v>
      </c>
      <c r="BG1713" t="s">
        <v>148</v>
      </c>
      <c r="BH1713" t="s">
        <v>149</v>
      </c>
      <c r="BI1713" t="s">
        <v>214</v>
      </c>
      <c r="BK1713">
        <v>15</v>
      </c>
    </row>
    <row r="1714" spans="1:63" ht="18.75" x14ac:dyDescent="0.25">
      <c r="A1714">
        <v>2021</v>
      </c>
      <c r="B1714">
        <v>4</v>
      </c>
      <c r="C1714" s="289">
        <v>44300</v>
      </c>
      <c r="D1714">
        <v>406</v>
      </c>
      <c r="E1714">
        <v>624</v>
      </c>
      <c r="F1714">
        <v>8</v>
      </c>
      <c r="G1714" t="s">
        <v>215</v>
      </c>
      <c r="H1714" t="s">
        <v>216</v>
      </c>
      <c r="I1714" t="s">
        <v>144</v>
      </c>
      <c r="J1714">
        <v>1</v>
      </c>
      <c r="K1714">
        <v>5</v>
      </c>
      <c r="L1714">
        <v>374</v>
      </c>
      <c r="M1714">
        <v>344.04259999999999</v>
      </c>
      <c r="N1714">
        <v>403.95740000000001</v>
      </c>
      <c r="O1714">
        <v>377</v>
      </c>
      <c r="T1714">
        <v>140</v>
      </c>
      <c r="AJ1714">
        <v>377</v>
      </c>
      <c r="AK1714">
        <v>18</v>
      </c>
      <c r="AL1714">
        <v>200</v>
      </c>
      <c r="AM1714">
        <v>26</v>
      </c>
      <c r="AN1714">
        <v>140</v>
      </c>
      <c r="AO1714">
        <v>3</v>
      </c>
      <c r="AP1714">
        <v>1</v>
      </c>
      <c r="AQ1714">
        <v>1</v>
      </c>
      <c r="AX1714">
        <v>5</v>
      </c>
      <c r="AY1714">
        <v>80</v>
      </c>
      <c r="AZ1714">
        <v>1.4999999999999999E-2</v>
      </c>
      <c r="BA1714">
        <v>6.3E-2</v>
      </c>
      <c r="BC1714">
        <v>0</v>
      </c>
      <c r="BD1714">
        <v>0.2</v>
      </c>
      <c r="BE1714">
        <v>1.9</v>
      </c>
      <c r="BF1714">
        <v>30.2</v>
      </c>
      <c r="BG1714" t="s">
        <v>148</v>
      </c>
      <c r="BH1714" t="s">
        <v>149</v>
      </c>
      <c r="BI1714" t="s">
        <v>217</v>
      </c>
      <c r="BK1714">
        <v>15</v>
      </c>
    </row>
    <row r="1715" spans="1:63" ht="18.75" x14ac:dyDescent="0.25">
      <c r="A1715">
        <v>2021</v>
      </c>
      <c r="B1715">
        <v>4</v>
      </c>
      <c r="C1715" s="289">
        <v>44300</v>
      </c>
      <c r="D1715">
        <v>406</v>
      </c>
      <c r="E1715">
        <v>625</v>
      </c>
      <c r="F1715">
        <v>8</v>
      </c>
      <c r="G1715" t="s">
        <v>218</v>
      </c>
      <c r="H1715" t="s">
        <v>219</v>
      </c>
      <c r="I1715" t="s">
        <v>144</v>
      </c>
      <c r="J1715">
        <v>1</v>
      </c>
      <c r="K1715">
        <v>5</v>
      </c>
      <c r="L1715">
        <v>140</v>
      </c>
      <c r="M1715">
        <v>129.01</v>
      </c>
      <c r="N1715">
        <v>150.99</v>
      </c>
      <c r="O1715">
        <v>141</v>
      </c>
      <c r="T1715">
        <v>140</v>
      </c>
      <c r="AJ1715">
        <v>141</v>
      </c>
      <c r="AK1715">
        <v>18</v>
      </c>
      <c r="AL1715">
        <v>200</v>
      </c>
      <c r="AM1715">
        <v>26</v>
      </c>
      <c r="AN1715">
        <v>140</v>
      </c>
      <c r="AO1715">
        <v>2</v>
      </c>
      <c r="AP1715">
        <v>1</v>
      </c>
      <c r="AX1715">
        <v>3</v>
      </c>
      <c r="AY1715">
        <v>78</v>
      </c>
      <c r="AZ1715">
        <v>1.4999999999999999E-2</v>
      </c>
      <c r="BA1715">
        <v>3.7999999999999999E-2</v>
      </c>
      <c r="BC1715">
        <v>0</v>
      </c>
      <c r="BD1715">
        <v>0.6</v>
      </c>
      <c r="BE1715">
        <v>0.4</v>
      </c>
      <c r="BF1715">
        <v>11</v>
      </c>
      <c r="BG1715" t="s">
        <v>148</v>
      </c>
      <c r="BH1715" t="s">
        <v>149</v>
      </c>
      <c r="BI1715" t="s">
        <v>217</v>
      </c>
      <c r="BK1715">
        <v>15</v>
      </c>
    </row>
    <row r="1716" spans="1:63" ht="18.75" x14ac:dyDescent="0.25">
      <c r="A1716">
        <v>2021</v>
      </c>
      <c r="B1716">
        <v>4</v>
      </c>
      <c r="C1716" s="289">
        <v>44300</v>
      </c>
      <c r="D1716">
        <v>406</v>
      </c>
      <c r="E1716">
        <v>626</v>
      </c>
      <c r="F1716">
        <v>8</v>
      </c>
      <c r="G1716" t="s">
        <v>220</v>
      </c>
      <c r="H1716" t="s">
        <v>221</v>
      </c>
      <c r="I1716" t="s">
        <v>144</v>
      </c>
      <c r="J1716">
        <v>1</v>
      </c>
      <c r="K1716">
        <v>5</v>
      </c>
      <c r="L1716">
        <v>138</v>
      </c>
      <c r="M1716">
        <v>127.029</v>
      </c>
      <c r="N1716">
        <v>148.971</v>
      </c>
      <c r="O1716">
        <v>318</v>
      </c>
      <c r="T1716">
        <v>140</v>
      </c>
      <c r="AJ1716">
        <v>318</v>
      </c>
      <c r="AK1716">
        <v>18</v>
      </c>
      <c r="AL1716">
        <v>200</v>
      </c>
      <c r="AM1716">
        <v>26</v>
      </c>
      <c r="AN1716">
        <v>140</v>
      </c>
      <c r="AO1716">
        <v>2</v>
      </c>
      <c r="AP1716">
        <v>2</v>
      </c>
      <c r="AX1716">
        <v>4</v>
      </c>
      <c r="AY1716">
        <v>79</v>
      </c>
      <c r="AZ1716">
        <v>1.4999999999999999E-2</v>
      </c>
      <c r="BA1716">
        <v>5.0999999999999997E-2</v>
      </c>
      <c r="BC1716">
        <v>0</v>
      </c>
      <c r="BD1716">
        <v>0.6</v>
      </c>
      <c r="BE1716">
        <v>1.3</v>
      </c>
      <c r="BF1716">
        <v>25.1</v>
      </c>
      <c r="BG1716" t="s">
        <v>148</v>
      </c>
      <c r="BH1716" t="s">
        <v>149</v>
      </c>
      <c r="BI1716" t="s">
        <v>217</v>
      </c>
      <c r="BK1716">
        <v>15</v>
      </c>
    </row>
    <row r="1717" spans="1:63" ht="18.75" hidden="1" x14ac:dyDescent="0.25">
      <c r="A1717">
        <v>2021</v>
      </c>
      <c r="B1717">
        <v>4</v>
      </c>
      <c r="C1717" s="289">
        <v>44300</v>
      </c>
      <c r="D1717">
        <v>419</v>
      </c>
      <c r="E1717">
        <v>670</v>
      </c>
      <c r="F1717">
        <v>8</v>
      </c>
      <c r="G1717" t="s">
        <v>434</v>
      </c>
      <c r="H1717" t="s">
        <v>435</v>
      </c>
      <c r="I1717" t="s">
        <v>144</v>
      </c>
      <c r="J1717">
        <v>4</v>
      </c>
      <c r="K1717">
        <v>2</v>
      </c>
      <c r="L1717">
        <v>298</v>
      </c>
      <c r="M1717">
        <v>280.41800000000001</v>
      </c>
      <c r="N1717">
        <v>319.15800000000002</v>
      </c>
      <c r="V1717">
        <v>345</v>
      </c>
      <c r="W1717">
        <v>308</v>
      </c>
      <c r="X1717">
        <v>315</v>
      </c>
      <c r="Y1717">
        <v>303</v>
      </c>
      <c r="AA1717">
        <v>135</v>
      </c>
      <c r="AB1717">
        <v>135</v>
      </c>
      <c r="AJ1717">
        <v>317.8</v>
      </c>
      <c r="AK1717">
        <v>96</v>
      </c>
      <c r="AL1717">
        <v>150</v>
      </c>
      <c r="AM1717">
        <v>107</v>
      </c>
      <c r="AN1717">
        <v>135</v>
      </c>
      <c r="AO1717">
        <v>5</v>
      </c>
      <c r="AQ1717">
        <v>2</v>
      </c>
      <c r="AX1717">
        <v>7</v>
      </c>
      <c r="AY1717">
        <v>67</v>
      </c>
      <c r="AZ1717">
        <v>1.4999999999999999E-2</v>
      </c>
      <c r="BA1717">
        <v>0.104</v>
      </c>
      <c r="BC1717">
        <v>0</v>
      </c>
      <c r="BD1717">
        <v>0.2</v>
      </c>
      <c r="BE1717">
        <v>2.2000000000000002</v>
      </c>
      <c r="BF1717">
        <v>21.3</v>
      </c>
      <c r="BG1717" t="s">
        <v>153</v>
      </c>
      <c r="BH1717" t="s">
        <v>154</v>
      </c>
      <c r="BI1717" t="s">
        <v>436</v>
      </c>
      <c r="BJ1717" t="s">
        <v>156</v>
      </c>
      <c r="BK1717">
        <v>15</v>
      </c>
    </row>
    <row r="1718" spans="1:63" ht="18.75" hidden="1" x14ac:dyDescent="0.25">
      <c r="A1718">
        <v>2021</v>
      </c>
      <c r="B1718">
        <v>4</v>
      </c>
      <c r="C1718" s="289">
        <v>44300</v>
      </c>
      <c r="D1718">
        <v>3</v>
      </c>
      <c r="E1718">
        <v>10</v>
      </c>
      <c r="F1718">
        <v>25</v>
      </c>
      <c r="G1718" t="s">
        <v>363</v>
      </c>
      <c r="H1718" t="s">
        <v>364</v>
      </c>
      <c r="I1718" t="s">
        <v>360</v>
      </c>
      <c r="J1718">
        <v>2</v>
      </c>
      <c r="K1718">
        <v>2</v>
      </c>
      <c r="L1718">
        <v>48.662500000000001</v>
      </c>
      <c r="M1718">
        <v>45.256124999999997</v>
      </c>
      <c r="N1718">
        <v>52.068874999999998</v>
      </c>
      <c r="P1718">
        <v>69</v>
      </c>
      <c r="T1718">
        <v>165</v>
      </c>
      <c r="V1718">
        <v>60</v>
      </c>
      <c r="W1718">
        <v>54</v>
      </c>
      <c r="X1718">
        <v>49</v>
      </c>
      <c r="Y1718">
        <v>52</v>
      </c>
      <c r="AA1718">
        <v>169</v>
      </c>
      <c r="AB1718">
        <v>165</v>
      </c>
      <c r="AJ1718">
        <v>56.8</v>
      </c>
      <c r="AK1718">
        <v>47</v>
      </c>
      <c r="AL1718">
        <v>154</v>
      </c>
      <c r="AM1718">
        <v>43</v>
      </c>
      <c r="AN1718">
        <v>166</v>
      </c>
      <c r="AO1718">
        <v>8</v>
      </c>
      <c r="AP1718">
        <v>2</v>
      </c>
      <c r="AQ1718">
        <v>2</v>
      </c>
      <c r="AX1718">
        <v>12</v>
      </c>
      <c r="AY1718">
        <v>12</v>
      </c>
      <c r="AZ1718">
        <v>0.02</v>
      </c>
      <c r="BA1718">
        <v>1</v>
      </c>
      <c r="BC1718">
        <v>0.2</v>
      </c>
      <c r="BD1718">
        <v>0.2</v>
      </c>
      <c r="BE1718">
        <v>0.7</v>
      </c>
      <c r="BF1718">
        <v>0.7</v>
      </c>
      <c r="BG1718" t="s">
        <v>361</v>
      </c>
      <c r="BH1718" t="s">
        <v>362</v>
      </c>
      <c r="BK1718">
        <v>15</v>
      </c>
    </row>
    <row r="1719" spans="1:63" ht="18.75" x14ac:dyDescent="0.25">
      <c r="A1719">
        <v>2021</v>
      </c>
      <c r="B1719">
        <v>4</v>
      </c>
      <c r="C1719" s="289">
        <v>44300</v>
      </c>
      <c r="D1719">
        <v>159</v>
      </c>
      <c r="E1719">
        <v>299</v>
      </c>
      <c r="F1719">
        <v>28</v>
      </c>
      <c r="G1719" t="s">
        <v>181</v>
      </c>
      <c r="H1719" t="s">
        <v>182</v>
      </c>
      <c r="I1719" t="s">
        <v>183</v>
      </c>
      <c r="J1719">
        <v>3</v>
      </c>
      <c r="K1719">
        <v>2</v>
      </c>
      <c r="L1719">
        <v>115</v>
      </c>
      <c r="M1719">
        <v>106.95</v>
      </c>
      <c r="N1719">
        <v>123.05</v>
      </c>
      <c r="P1719">
        <v>97</v>
      </c>
      <c r="T1719">
        <v>130</v>
      </c>
      <c r="V1719">
        <v>102</v>
      </c>
      <c r="W1719">
        <v>109</v>
      </c>
      <c r="AA1719">
        <v>108</v>
      </c>
      <c r="AJ1719">
        <v>102.7</v>
      </c>
      <c r="AK1719">
        <v>70</v>
      </c>
      <c r="AL1719">
        <v>154</v>
      </c>
      <c r="AM1719">
        <v>91</v>
      </c>
      <c r="AN1719">
        <v>119</v>
      </c>
      <c r="AO1719">
        <v>4</v>
      </c>
      <c r="AP1719">
        <v>1</v>
      </c>
      <c r="AQ1719">
        <v>5</v>
      </c>
      <c r="AX1719">
        <v>10</v>
      </c>
      <c r="AY1719">
        <v>538</v>
      </c>
      <c r="AZ1719">
        <v>0.02</v>
      </c>
      <c r="BA1719">
        <v>1.9E-2</v>
      </c>
      <c r="BB1719">
        <v>1</v>
      </c>
      <c r="BC1719">
        <v>0.1</v>
      </c>
      <c r="BD1719">
        <v>4.7</v>
      </c>
      <c r="BE1719">
        <v>1</v>
      </c>
      <c r="BF1719">
        <v>55.3</v>
      </c>
      <c r="BG1719" t="s">
        <v>148</v>
      </c>
      <c r="BH1719" t="s">
        <v>184</v>
      </c>
      <c r="BK1719">
        <v>15</v>
      </c>
    </row>
    <row r="1720" spans="1:63" ht="18.75" x14ac:dyDescent="0.25">
      <c r="A1720">
        <v>2021</v>
      </c>
      <c r="B1720">
        <v>4</v>
      </c>
      <c r="C1720" s="289">
        <v>44300</v>
      </c>
      <c r="D1720">
        <v>227</v>
      </c>
      <c r="E1720">
        <v>155</v>
      </c>
      <c r="F1720">
        <v>30</v>
      </c>
      <c r="G1720" t="s">
        <v>324</v>
      </c>
      <c r="H1720" t="s">
        <v>325</v>
      </c>
      <c r="I1720" t="s">
        <v>326</v>
      </c>
      <c r="J1720">
        <v>3</v>
      </c>
      <c r="K1720">
        <v>2</v>
      </c>
      <c r="L1720">
        <v>122</v>
      </c>
      <c r="M1720">
        <v>113.46</v>
      </c>
      <c r="N1720">
        <v>130.54</v>
      </c>
      <c r="P1720">
        <v>133</v>
      </c>
      <c r="T1720">
        <v>150</v>
      </c>
      <c r="AJ1720">
        <v>133</v>
      </c>
      <c r="AK1720">
        <v>61</v>
      </c>
      <c r="AL1720">
        <v>177</v>
      </c>
      <c r="AM1720">
        <v>72</v>
      </c>
      <c r="AN1720">
        <v>150</v>
      </c>
      <c r="AZ1720">
        <v>0.02</v>
      </c>
      <c r="BG1720" t="s">
        <v>148</v>
      </c>
      <c r="BH1720" t="s">
        <v>184</v>
      </c>
      <c r="BI1720" t="s">
        <v>327</v>
      </c>
      <c r="BK1720">
        <v>15</v>
      </c>
    </row>
    <row r="1721" spans="1:63" ht="18.75" x14ac:dyDescent="0.25">
      <c r="A1721">
        <v>2021</v>
      </c>
      <c r="B1721">
        <v>4</v>
      </c>
      <c r="C1721" s="289">
        <v>44300</v>
      </c>
      <c r="D1721">
        <v>334</v>
      </c>
      <c r="E1721">
        <v>254</v>
      </c>
      <c r="F1721">
        <v>46</v>
      </c>
      <c r="G1721" t="s">
        <v>189</v>
      </c>
      <c r="H1721" t="s">
        <v>190</v>
      </c>
      <c r="I1721" t="s">
        <v>191</v>
      </c>
      <c r="J1721">
        <v>4</v>
      </c>
      <c r="K1721">
        <v>2</v>
      </c>
      <c r="L1721">
        <v>203</v>
      </c>
      <c r="M1721">
        <v>188.79</v>
      </c>
      <c r="N1721">
        <v>217.21</v>
      </c>
      <c r="P1721">
        <v>215</v>
      </c>
      <c r="T1721">
        <v>150</v>
      </c>
      <c r="V1721">
        <v>212</v>
      </c>
      <c r="W1721">
        <v>215</v>
      </c>
      <c r="X1721">
        <v>218</v>
      </c>
      <c r="Y1721">
        <v>211</v>
      </c>
      <c r="AA1721">
        <v>129</v>
      </c>
      <c r="AB1721">
        <v>125</v>
      </c>
      <c r="AJ1721">
        <v>214.2</v>
      </c>
      <c r="AK1721">
        <v>88</v>
      </c>
      <c r="AL1721">
        <v>164</v>
      </c>
      <c r="AM1721">
        <v>107</v>
      </c>
      <c r="AN1721">
        <v>135</v>
      </c>
      <c r="AO1721">
        <v>4</v>
      </c>
      <c r="AP1721">
        <v>2</v>
      </c>
      <c r="AQ1721">
        <v>2</v>
      </c>
      <c r="AX1721">
        <v>8</v>
      </c>
      <c r="AY1721">
        <v>8</v>
      </c>
      <c r="AZ1721">
        <v>0.02</v>
      </c>
      <c r="BA1721">
        <v>1</v>
      </c>
      <c r="BC1721">
        <v>0</v>
      </c>
      <c r="BD1721">
        <v>0</v>
      </c>
      <c r="BE1721">
        <v>1.7</v>
      </c>
      <c r="BF1721">
        <v>1.7</v>
      </c>
      <c r="BG1721" t="s">
        <v>148</v>
      </c>
      <c r="BH1721" t="s">
        <v>184</v>
      </c>
      <c r="BI1721" t="s">
        <v>192</v>
      </c>
      <c r="BK1721">
        <v>15</v>
      </c>
    </row>
    <row r="1722" spans="1:63" ht="18.75" x14ac:dyDescent="0.25">
      <c r="A1722">
        <v>2021</v>
      </c>
      <c r="B1722">
        <v>4</v>
      </c>
      <c r="C1722" s="289">
        <v>44300</v>
      </c>
      <c r="D1722">
        <v>4</v>
      </c>
      <c r="E1722">
        <v>11</v>
      </c>
      <c r="F1722">
        <v>48</v>
      </c>
      <c r="G1722" t="s">
        <v>193</v>
      </c>
      <c r="H1722" t="s">
        <v>194</v>
      </c>
      <c r="I1722" t="s">
        <v>191</v>
      </c>
      <c r="J1722">
        <v>2</v>
      </c>
      <c r="K1722">
        <v>2</v>
      </c>
      <c r="L1722">
        <v>212</v>
      </c>
      <c r="M1722">
        <v>197.16</v>
      </c>
      <c r="N1722">
        <v>226.84</v>
      </c>
      <c r="W1722">
        <v>235</v>
      </c>
      <c r="X1722">
        <v>226</v>
      </c>
      <c r="Y1722">
        <v>223</v>
      </c>
      <c r="AB1722">
        <v>148</v>
      </c>
      <c r="AJ1722">
        <v>228</v>
      </c>
      <c r="AK1722">
        <v>37</v>
      </c>
      <c r="AL1722">
        <v>195</v>
      </c>
      <c r="AM1722">
        <v>49</v>
      </c>
      <c r="AN1722">
        <v>148</v>
      </c>
      <c r="AO1722">
        <v>2</v>
      </c>
      <c r="AQ1722">
        <v>6</v>
      </c>
      <c r="AX1722">
        <v>8</v>
      </c>
      <c r="AY1722">
        <v>248</v>
      </c>
      <c r="AZ1722">
        <v>0.02</v>
      </c>
      <c r="BA1722">
        <v>3.2000000000000001E-2</v>
      </c>
      <c r="BC1722">
        <v>0</v>
      </c>
      <c r="BD1722">
        <v>1.2</v>
      </c>
      <c r="BE1722">
        <v>1.8</v>
      </c>
      <c r="BF1722">
        <v>56.5</v>
      </c>
      <c r="BG1722" t="s">
        <v>148</v>
      </c>
      <c r="BH1722" t="s">
        <v>187</v>
      </c>
      <c r="BI1722" t="s">
        <v>195</v>
      </c>
      <c r="BK1722">
        <v>15</v>
      </c>
    </row>
    <row r="1723" spans="1:63" ht="18.75" x14ac:dyDescent="0.25">
      <c r="A1723">
        <v>2021</v>
      </c>
      <c r="B1723">
        <v>4</v>
      </c>
      <c r="C1723" s="289">
        <v>44300</v>
      </c>
      <c r="D1723">
        <v>4</v>
      </c>
      <c r="E1723">
        <v>12</v>
      </c>
      <c r="F1723">
        <v>48</v>
      </c>
      <c r="G1723" t="s">
        <v>196</v>
      </c>
      <c r="H1723" t="s">
        <v>197</v>
      </c>
      <c r="I1723" t="s">
        <v>191</v>
      </c>
      <c r="J1723">
        <v>2</v>
      </c>
      <c r="K1723">
        <v>2</v>
      </c>
      <c r="L1723">
        <v>212</v>
      </c>
      <c r="M1723">
        <v>197.16</v>
      </c>
      <c r="N1723">
        <v>226.84</v>
      </c>
      <c r="W1723">
        <v>238</v>
      </c>
      <c r="X1723">
        <v>222</v>
      </c>
      <c r="Y1723">
        <v>218</v>
      </c>
      <c r="AB1723">
        <v>148</v>
      </c>
      <c r="AJ1723">
        <v>226</v>
      </c>
      <c r="AK1723">
        <v>37</v>
      </c>
      <c r="AL1723">
        <v>195</v>
      </c>
      <c r="AM1723">
        <v>49</v>
      </c>
      <c r="AN1723">
        <v>148</v>
      </c>
      <c r="AO1723">
        <v>3</v>
      </c>
      <c r="AQ1723">
        <v>5</v>
      </c>
      <c r="AX1723">
        <v>8</v>
      </c>
      <c r="AY1723">
        <v>248</v>
      </c>
      <c r="AZ1723">
        <v>0.02</v>
      </c>
      <c r="BA1723">
        <v>3.2000000000000001E-2</v>
      </c>
      <c r="BC1723">
        <v>0</v>
      </c>
      <c r="BD1723">
        <v>1.2</v>
      </c>
      <c r="BE1723">
        <v>1.8</v>
      </c>
      <c r="BF1723">
        <v>56</v>
      </c>
      <c r="BG1723" t="s">
        <v>148</v>
      </c>
      <c r="BH1723" t="s">
        <v>187</v>
      </c>
      <c r="BI1723" t="s">
        <v>198</v>
      </c>
      <c r="BK1723">
        <v>15</v>
      </c>
    </row>
    <row r="1724" spans="1:63" ht="18.75" hidden="1" x14ac:dyDescent="0.25">
      <c r="A1724">
        <v>2021</v>
      </c>
      <c r="B1724">
        <v>4</v>
      </c>
      <c r="C1724" s="289">
        <v>44301</v>
      </c>
      <c r="D1724">
        <v>384</v>
      </c>
      <c r="E1724">
        <v>556</v>
      </c>
      <c r="F1724">
        <v>2</v>
      </c>
      <c r="G1724" t="s">
        <v>175</v>
      </c>
      <c r="H1724" t="s">
        <v>176</v>
      </c>
      <c r="I1724" t="s">
        <v>144</v>
      </c>
      <c r="J1724">
        <v>1</v>
      </c>
      <c r="K1724">
        <v>6</v>
      </c>
      <c r="L1724">
        <v>1066</v>
      </c>
      <c r="M1724">
        <v>1003.106</v>
      </c>
      <c r="N1724">
        <v>1141.6859999999999</v>
      </c>
      <c r="O1724">
        <v>1173</v>
      </c>
      <c r="P1724">
        <v>1116</v>
      </c>
      <c r="T1724">
        <v>136</v>
      </c>
      <c r="W1724">
        <v>1193</v>
      </c>
      <c r="X1724">
        <v>1130</v>
      </c>
      <c r="Y1724">
        <v>1097</v>
      </c>
      <c r="Z1724">
        <v>1053</v>
      </c>
      <c r="AA1724">
        <v>140</v>
      </c>
      <c r="AB1724">
        <v>138</v>
      </c>
      <c r="AJ1724">
        <v>1127</v>
      </c>
      <c r="AK1724">
        <v>20</v>
      </c>
      <c r="AL1724">
        <v>180</v>
      </c>
      <c r="AM1724">
        <v>26</v>
      </c>
      <c r="AN1724">
        <v>138</v>
      </c>
      <c r="AO1724">
        <v>4</v>
      </c>
      <c r="AP1724">
        <v>3</v>
      </c>
      <c r="AQ1724">
        <v>5</v>
      </c>
      <c r="AS1724">
        <v>0</v>
      </c>
      <c r="AX1724">
        <v>12</v>
      </c>
      <c r="AY1724">
        <v>492</v>
      </c>
      <c r="AZ1724">
        <v>1.4999999999999999E-2</v>
      </c>
      <c r="BA1724">
        <v>2.4E-2</v>
      </c>
      <c r="BC1724">
        <v>0</v>
      </c>
      <c r="BD1724">
        <v>0.5</v>
      </c>
      <c r="BE1724">
        <v>13.5</v>
      </c>
      <c r="BF1724">
        <v>554.5</v>
      </c>
      <c r="BG1724" t="s">
        <v>153</v>
      </c>
      <c r="BH1724" t="s">
        <v>154</v>
      </c>
      <c r="BI1724" t="s">
        <v>177</v>
      </c>
      <c r="BK1724">
        <v>15</v>
      </c>
    </row>
    <row r="1725" spans="1:63" ht="18.75" hidden="1" x14ac:dyDescent="0.25">
      <c r="A1725">
        <v>2021</v>
      </c>
      <c r="B1725">
        <v>4</v>
      </c>
      <c r="C1725" s="289">
        <v>44301</v>
      </c>
      <c r="D1725">
        <v>384</v>
      </c>
      <c r="E1725">
        <v>557</v>
      </c>
      <c r="F1725">
        <v>2</v>
      </c>
      <c r="G1725" t="s">
        <v>178</v>
      </c>
      <c r="H1725" t="s">
        <v>179</v>
      </c>
      <c r="I1725" t="s">
        <v>144</v>
      </c>
      <c r="J1725">
        <v>1</v>
      </c>
      <c r="K1725">
        <v>6</v>
      </c>
      <c r="L1725">
        <v>182</v>
      </c>
      <c r="M1725">
        <v>171.262</v>
      </c>
      <c r="N1725">
        <v>194.922</v>
      </c>
      <c r="O1725">
        <v>189</v>
      </c>
      <c r="P1725">
        <v>205</v>
      </c>
      <c r="T1725">
        <v>136</v>
      </c>
      <c r="W1725">
        <v>237</v>
      </c>
      <c r="X1725">
        <v>203</v>
      </c>
      <c r="Y1725">
        <v>189</v>
      </c>
      <c r="Z1725">
        <v>183</v>
      </c>
      <c r="AA1725">
        <v>140</v>
      </c>
      <c r="AB1725">
        <v>138</v>
      </c>
      <c r="AJ1725">
        <v>201</v>
      </c>
      <c r="AK1725">
        <v>20</v>
      </c>
      <c r="AL1725">
        <v>180</v>
      </c>
      <c r="AM1725">
        <v>26</v>
      </c>
      <c r="AN1725">
        <v>138</v>
      </c>
      <c r="AO1725">
        <v>3</v>
      </c>
      <c r="AP1725">
        <v>3</v>
      </c>
      <c r="AQ1725">
        <v>4</v>
      </c>
      <c r="AS1725">
        <v>1</v>
      </c>
      <c r="AX1725">
        <v>11</v>
      </c>
      <c r="AY1725">
        <v>491</v>
      </c>
      <c r="AZ1725">
        <v>1.4999999999999999E-2</v>
      </c>
      <c r="BA1725">
        <v>2.1999999999999999E-2</v>
      </c>
      <c r="BC1725">
        <v>0.1</v>
      </c>
      <c r="BD1725">
        <v>2.7</v>
      </c>
      <c r="BE1725">
        <v>2.2000000000000002</v>
      </c>
      <c r="BF1725">
        <v>98.7</v>
      </c>
      <c r="BG1725" t="s">
        <v>153</v>
      </c>
      <c r="BH1725" t="s">
        <v>154</v>
      </c>
      <c r="BI1725" t="s">
        <v>177</v>
      </c>
      <c r="BJ1725" t="s">
        <v>180</v>
      </c>
      <c r="BK1725">
        <v>15</v>
      </c>
    </row>
    <row r="1726" spans="1:63" ht="18.75" hidden="1" x14ac:dyDescent="0.25">
      <c r="A1726">
        <v>2021</v>
      </c>
      <c r="B1726">
        <v>4</v>
      </c>
      <c r="C1726" s="289">
        <v>44301</v>
      </c>
      <c r="D1726">
        <v>138</v>
      </c>
      <c r="E1726">
        <v>559</v>
      </c>
      <c r="F1726">
        <v>3</v>
      </c>
      <c r="G1726" t="s">
        <v>173</v>
      </c>
      <c r="H1726" t="s">
        <v>174</v>
      </c>
      <c r="I1726" t="s">
        <v>144</v>
      </c>
      <c r="J1726">
        <v>3</v>
      </c>
      <c r="K1726">
        <v>2</v>
      </c>
      <c r="L1726">
        <v>610</v>
      </c>
      <c r="M1726">
        <v>579.5</v>
      </c>
      <c r="N1726">
        <v>640.5</v>
      </c>
      <c r="O1726">
        <v>627</v>
      </c>
      <c r="P1726">
        <v>612</v>
      </c>
      <c r="T1726">
        <v>130</v>
      </c>
      <c r="W1726">
        <v>634</v>
      </c>
      <c r="X1726">
        <v>635</v>
      </c>
      <c r="Y1726">
        <v>622</v>
      </c>
      <c r="Z1726">
        <v>628</v>
      </c>
      <c r="AA1726">
        <v>130</v>
      </c>
      <c r="AB1726">
        <v>138</v>
      </c>
      <c r="AJ1726">
        <v>626.29999999999995</v>
      </c>
      <c r="AK1726">
        <v>90</v>
      </c>
      <c r="AL1726">
        <v>120</v>
      </c>
      <c r="AM1726">
        <v>81</v>
      </c>
      <c r="AN1726">
        <v>133</v>
      </c>
      <c r="AO1726">
        <v>5</v>
      </c>
      <c r="AP1726">
        <v>2</v>
      </c>
      <c r="AQ1726">
        <v>7</v>
      </c>
      <c r="AX1726">
        <v>14</v>
      </c>
      <c r="AY1726">
        <v>1076</v>
      </c>
      <c r="AZ1726">
        <v>1.4999999999999999E-2</v>
      </c>
      <c r="BA1726">
        <v>1.2999999999999999E-2</v>
      </c>
      <c r="BB1726">
        <v>1</v>
      </c>
      <c r="BC1726">
        <v>0</v>
      </c>
      <c r="BD1726">
        <v>1.8</v>
      </c>
      <c r="BE1726">
        <v>8.8000000000000007</v>
      </c>
      <c r="BF1726">
        <v>673.9</v>
      </c>
      <c r="BG1726" t="s">
        <v>145</v>
      </c>
      <c r="BH1726" t="s">
        <v>145</v>
      </c>
      <c r="BK1726">
        <v>15</v>
      </c>
    </row>
    <row r="1727" spans="1:63" hidden="1" x14ac:dyDescent="0.25">
      <c r="A1727">
        <v>2021</v>
      </c>
      <c r="B1727">
        <v>4</v>
      </c>
      <c r="C1727" s="289">
        <v>44301</v>
      </c>
      <c r="D1727">
        <v>421</v>
      </c>
      <c r="E1727">
        <v>667</v>
      </c>
      <c r="F1727">
        <v>3</v>
      </c>
      <c r="G1727" t="s">
        <v>404</v>
      </c>
      <c r="H1727" t="s">
        <v>405</v>
      </c>
      <c r="L1727">
        <v>1630.2</v>
      </c>
      <c r="M1727">
        <v>1534.0182</v>
      </c>
      <c r="N1727">
        <v>1745.9441999999999</v>
      </c>
      <c r="AK1727">
        <v>20</v>
      </c>
      <c r="AY1727">
        <v>560</v>
      </c>
      <c r="AZ1727">
        <v>1.4999999999999999E-2</v>
      </c>
      <c r="BD1727">
        <v>0.3</v>
      </c>
      <c r="BJ1727" t="s">
        <v>156</v>
      </c>
      <c r="BK1727">
        <v>15</v>
      </c>
    </row>
    <row r="1728" spans="1:63" ht="18.75" hidden="1" x14ac:dyDescent="0.25">
      <c r="A1728">
        <v>2021</v>
      </c>
      <c r="B1728">
        <v>4</v>
      </c>
      <c r="C1728" s="289">
        <v>44301</v>
      </c>
      <c r="D1728">
        <v>423</v>
      </c>
      <c r="E1728">
        <v>669</v>
      </c>
      <c r="F1728">
        <v>4</v>
      </c>
      <c r="G1728" t="s">
        <v>412</v>
      </c>
      <c r="H1728" t="s">
        <v>413</v>
      </c>
      <c r="I1728" t="s">
        <v>144</v>
      </c>
      <c r="J1728">
        <v>2</v>
      </c>
      <c r="K1728">
        <v>2</v>
      </c>
      <c r="L1728">
        <v>954</v>
      </c>
      <c r="M1728">
        <v>897.71400000000006</v>
      </c>
      <c r="N1728">
        <v>1021.734</v>
      </c>
      <c r="O1728">
        <v>989</v>
      </c>
      <c r="P1728">
        <v>957</v>
      </c>
      <c r="T1728">
        <v>186</v>
      </c>
      <c r="W1728">
        <v>1071</v>
      </c>
      <c r="X1728">
        <v>1007</v>
      </c>
      <c r="Y1728">
        <v>1039</v>
      </c>
      <c r="Z1728">
        <v>1004</v>
      </c>
      <c r="AA1728">
        <v>189</v>
      </c>
      <c r="AB1728">
        <v>193</v>
      </c>
      <c r="AJ1728">
        <v>1011.2</v>
      </c>
      <c r="AK1728">
        <v>40</v>
      </c>
      <c r="AL1728">
        <v>180</v>
      </c>
      <c r="AM1728">
        <v>38</v>
      </c>
      <c r="AN1728">
        <v>189</v>
      </c>
      <c r="AO1728">
        <v>9</v>
      </c>
      <c r="AP1728">
        <v>3</v>
      </c>
      <c r="AQ1728">
        <v>7</v>
      </c>
      <c r="AX1728">
        <v>19</v>
      </c>
      <c r="AY1728">
        <v>631</v>
      </c>
      <c r="AZ1728">
        <v>1.4999999999999999E-2</v>
      </c>
      <c r="BA1728">
        <v>0.03</v>
      </c>
      <c r="BC1728">
        <v>0</v>
      </c>
      <c r="BD1728">
        <v>0.7</v>
      </c>
      <c r="BE1728">
        <v>19.2</v>
      </c>
      <c r="BF1728">
        <v>638.1</v>
      </c>
      <c r="BG1728" t="s">
        <v>153</v>
      </c>
      <c r="BH1728" t="s">
        <v>154</v>
      </c>
      <c r="BI1728" t="s">
        <v>414</v>
      </c>
      <c r="BJ1728" t="s">
        <v>156</v>
      </c>
      <c r="BK1728">
        <v>15</v>
      </c>
    </row>
    <row r="1729" spans="1:63" ht="18.75" x14ac:dyDescent="0.25">
      <c r="A1729">
        <v>2021</v>
      </c>
      <c r="B1729">
        <v>4</v>
      </c>
      <c r="C1729" s="289">
        <v>44301</v>
      </c>
      <c r="D1729">
        <v>29</v>
      </c>
      <c r="E1729">
        <v>81</v>
      </c>
      <c r="F1729">
        <v>5</v>
      </c>
      <c r="G1729" t="s">
        <v>401</v>
      </c>
      <c r="H1729" t="s">
        <v>402</v>
      </c>
      <c r="I1729" t="s">
        <v>144</v>
      </c>
      <c r="J1729">
        <v>2</v>
      </c>
      <c r="K1729">
        <v>3</v>
      </c>
      <c r="L1729">
        <v>388</v>
      </c>
      <c r="M1729">
        <v>360.84</v>
      </c>
      <c r="N1729">
        <v>415.16</v>
      </c>
      <c r="W1729">
        <v>405</v>
      </c>
      <c r="X1729">
        <v>411</v>
      </c>
      <c r="Y1729">
        <v>395</v>
      </c>
      <c r="Z1729">
        <v>398</v>
      </c>
      <c r="AA1729">
        <v>110</v>
      </c>
      <c r="AB1729">
        <v>105</v>
      </c>
      <c r="AJ1729">
        <v>402.3</v>
      </c>
      <c r="AK1729">
        <v>60</v>
      </c>
      <c r="AL1729">
        <v>120</v>
      </c>
      <c r="AM1729">
        <v>67</v>
      </c>
      <c r="AN1729">
        <v>108</v>
      </c>
      <c r="AO1729">
        <v>10</v>
      </c>
      <c r="AP1729">
        <v>2</v>
      </c>
      <c r="AQ1729">
        <v>7</v>
      </c>
      <c r="AX1729">
        <v>19</v>
      </c>
      <c r="AY1729">
        <v>619</v>
      </c>
      <c r="AZ1729">
        <v>1.4999999999999999E-2</v>
      </c>
      <c r="BA1729">
        <v>3.1E-2</v>
      </c>
      <c r="BC1729">
        <v>0</v>
      </c>
      <c r="BD1729">
        <v>1.6</v>
      </c>
      <c r="BE1729">
        <v>7.6</v>
      </c>
      <c r="BF1729">
        <v>249</v>
      </c>
      <c r="BG1729" t="s">
        <v>148</v>
      </c>
      <c r="BH1729" t="s">
        <v>187</v>
      </c>
      <c r="BI1729" t="s">
        <v>403</v>
      </c>
      <c r="BK1729">
        <v>15</v>
      </c>
    </row>
    <row r="1730" spans="1:63" ht="18.75" hidden="1" x14ac:dyDescent="0.25">
      <c r="A1730">
        <v>2021</v>
      </c>
      <c r="B1730">
        <v>4</v>
      </c>
      <c r="C1730" s="289">
        <v>44301</v>
      </c>
      <c r="D1730">
        <v>376</v>
      </c>
      <c r="E1730">
        <v>438</v>
      </c>
      <c r="F1730">
        <v>6</v>
      </c>
      <c r="G1730" t="s">
        <v>151</v>
      </c>
      <c r="H1730" t="s">
        <v>152</v>
      </c>
      <c r="I1730" t="s">
        <v>144</v>
      </c>
      <c r="J1730">
        <v>3</v>
      </c>
      <c r="K1730">
        <v>2</v>
      </c>
      <c r="L1730">
        <v>336</v>
      </c>
      <c r="M1730">
        <v>316.17599999999999</v>
      </c>
      <c r="N1730">
        <v>359.85599999999999</v>
      </c>
      <c r="O1730">
        <v>350</v>
      </c>
      <c r="P1730">
        <v>356</v>
      </c>
      <c r="T1730">
        <v>137</v>
      </c>
      <c r="W1730">
        <v>369</v>
      </c>
      <c r="X1730">
        <v>358</v>
      </c>
      <c r="Y1730">
        <v>355</v>
      </c>
      <c r="Z1730">
        <v>348</v>
      </c>
      <c r="AA1730">
        <v>144</v>
      </c>
      <c r="AB1730">
        <v>148</v>
      </c>
      <c r="AJ1730">
        <v>356</v>
      </c>
      <c r="AK1730">
        <v>67</v>
      </c>
      <c r="AL1730">
        <v>161</v>
      </c>
      <c r="AM1730">
        <v>76</v>
      </c>
      <c r="AN1730">
        <v>143</v>
      </c>
      <c r="AO1730">
        <v>8</v>
      </c>
      <c r="AP1730">
        <v>2</v>
      </c>
      <c r="AQ1730">
        <v>6</v>
      </c>
      <c r="AX1730">
        <v>16</v>
      </c>
      <c r="AY1730">
        <v>1612</v>
      </c>
      <c r="AZ1730">
        <v>1.4999999999999999E-2</v>
      </c>
      <c r="BA1730">
        <v>0.01</v>
      </c>
      <c r="BB1730">
        <v>1</v>
      </c>
      <c r="BC1730">
        <v>0</v>
      </c>
      <c r="BD1730">
        <v>4.8</v>
      </c>
      <c r="BE1730">
        <v>5.7</v>
      </c>
      <c r="BF1730">
        <v>573.9</v>
      </c>
      <c r="BG1730" t="s">
        <v>153</v>
      </c>
      <c r="BH1730" t="s">
        <v>154</v>
      </c>
      <c r="BI1730" t="s">
        <v>155</v>
      </c>
      <c r="BJ1730" t="s">
        <v>156</v>
      </c>
      <c r="BK1730">
        <v>15</v>
      </c>
    </row>
    <row r="1731" spans="1:63" ht="18.75" hidden="1" x14ac:dyDescent="0.25">
      <c r="A1731">
        <v>2021</v>
      </c>
      <c r="B1731">
        <v>4</v>
      </c>
      <c r="C1731" s="289">
        <v>44301</v>
      </c>
      <c r="D1731">
        <v>137</v>
      </c>
      <c r="E1731">
        <v>273</v>
      </c>
      <c r="F1731">
        <v>7</v>
      </c>
      <c r="G1731" t="s">
        <v>242</v>
      </c>
      <c r="H1731" t="s">
        <v>243</v>
      </c>
      <c r="I1731" t="s">
        <v>144</v>
      </c>
      <c r="J1731">
        <v>3</v>
      </c>
      <c r="K1731">
        <v>2</v>
      </c>
      <c r="L1731">
        <v>564</v>
      </c>
      <c r="M1731">
        <v>524.52</v>
      </c>
      <c r="N1731">
        <v>603.48</v>
      </c>
      <c r="O1731">
        <v>635</v>
      </c>
      <c r="P1731">
        <v>598</v>
      </c>
      <c r="W1731">
        <v>638</v>
      </c>
      <c r="X1731">
        <v>598</v>
      </c>
      <c r="Y1731">
        <v>603</v>
      </c>
      <c r="Z1731">
        <v>588</v>
      </c>
      <c r="AA1731">
        <v>120</v>
      </c>
      <c r="AB1731">
        <v>117</v>
      </c>
      <c r="AJ1731">
        <v>610</v>
      </c>
      <c r="AK1731">
        <v>93</v>
      </c>
      <c r="AL1731">
        <v>116</v>
      </c>
      <c r="AM1731">
        <v>91</v>
      </c>
      <c r="AN1731">
        <v>119</v>
      </c>
      <c r="AO1731">
        <v>4</v>
      </c>
      <c r="AP1731">
        <v>2</v>
      </c>
      <c r="AQ1731">
        <v>6</v>
      </c>
      <c r="AX1731">
        <v>12</v>
      </c>
      <c r="AY1731">
        <v>1380</v>
      </c>
      <c r="AZ1731">
        <v>1.4999999999999999E-2</v>
      </c>
      <c r="BA1731">
        <v>8.9999999999999993E-3</v>
      </c>
      <c r="BB1731">
        <v>1</v>
      </c>
      <c r="BC1731">
        <v>0</v>
      </c>
      <c r="BD1731">
        <v>2.4</v>
      </c>
      <c r="BE1731">
        <v>7.3</v>
      </c>
      <c r="BF1731">
        <v>841.8</v>
      </c>
      <c r="BG1731" t="s">
        <v>145</v>
      </c>
      <c r="BK1731">
        <v>15</v>
      </c>
    </row>
    <row r="1732" spans="1:63" hidden="1" x14ac:dyDescent="0.25">
      <c r="A1732">
        <v>2021</v>
      </c>
      <c r="B1732">
        <v>4</v>
      </c>
      <c r="C1732" s="289">
        <v>44301</v>
      </c>
      <c r="D1732">
        <v>395</v>
      </c>
      <c r="E1732">
        <v>607</v>
      </c>
      <c r="F1732">
        <v>7</v>
      </c>
      <c r="G1732" t="s">
        <v>281</v>
      </c>
      <c r="H1732" t="s">
        <v>282</v>
      </c>
      <c r="I1732" t="s">
        <v>144</v>
      </c>
      <c r="J1732">
        <v>3</v>
      </c>
      <c r="K1732">
        <v>3</v>
      </c>
      <c r="L1732">
        <v>120</v>
      </c>
      <c r="M1732">
        <v>111.6</v>
      </c>
      <c r="N1732">
        <v>128.4</v>
      </c>
      <c r="AK1732">
        <v>90</v>
      </c>
      <c r="AL1732">
        <v>120</v>
      </c>
      <c r="AY1732">
        <v>864</v>
      </c>
      <c r="AZ1732">
        <v>1.4999999999999999E-2</v>
      </c>
      <c r="BD1732">
        <v>7.2</v>
      </c>
      <c r="BG1732" t="s">
        <v>283</v>
      </c>
      <c r="BH1732" t="s">
        <v>283</v>
      </c>
      <c r="BK1732">
        <v>15</v>
      </c>
    </row>
    <row r="1733" spans="1:63" hidden="1" x14ac:dyDescent="0.25">
      <c r="A1733">
        <v>2021</v>
      </c>
      <c r="B1733">
        <v>4</v>
      </c>
      <c r="C1733" s="289">
        <v>44301</v>
      </c>
      <c r="D1733">
        <v>395</v>
      </c>
      <c r="E1733">
        <v>608</v>
      </c>
      <c r="F1733">
        <v>7</v>
      </c>
      <c r="G1733" t="s">
        <v>284</v>
      </c>
      <c r="H1733" t="s">
        <v>285</v>
      </c>
      <c r="I1733" t="s">
        <v>144</v>
      </c>
      <c r="J1733">
        <v>3</v>
      </c>
      <c r="K1733">
        <v>3</v>
      </c>
      <c r="L1733">
        <v>110</v>
      </c>
      <c r="M1733">
        <v>102.3</v>
      </c>
      <c r="N1733">
        <v>117.7</v>
      </c>
      <c r="AK1733">
        <v>90</v>
      </c>
      <c r="AL1733">
        <v>120</v>
      </c>
      <c r="AY1733">
        <v>864</v>
      </c>
      <c r="AZ1733">
        <v>1.4999999999999999E-2</v>
      </c>
      <c r="BD1733">
        <v>7.9</v>
      </c>
      <c r="BG1733" t="s">
        <v>283</v>
      </c>
      <c r="BH1733" t="s">
        <v>283</v>
      </c>
      <c r="BK1733">
        <v>15</v>
      </c>
    </row>
    <row r="1734" spans="1:63" hidden="1" x14ac:dyDescent="0.25">
      <c r="A1734">
        <v>2021</v>
      </c>
      <c r="B1734">
        <v>4</v>
      </c>
      <c r="C1734" s="289">
        <v>44301</v>
      </c>
      <c r="D1734">
        <v>395</v>
      </c>
      <c r="E1734">
        <v>609</v>
      </c>
      <c r="F1734">
        <v>7</v>
      </c>
      <c r="G1734" t="s">
        <v>286</v>
      </c>
      <c r="H1734" t="s">
        <v>287</v>
      </c>
      <c r="I1734" t="s">
        <v>144</v>
      </c>
      <c r="J1734">
        <v>3</v>
      </c>
      <c r="K1734">
        <v>3</v>
      </c>
      <c r="L1734">
        <v>50</v>
      </c>
      <c r="M1734">
        <v>46.5</v>
      </c>
      <c r="N1734">
        <v>53.5</v>
      </c>
      <c r="AK1734">
        <v>90</v>
      </c>
      <c r="AL1734">
        <v>120</v>
      </c>
      <c r="AY1734">
        <v>864</v>
      </c>
      <c r="AZ1734">
        <v>1.4999999999999999E-2</v>
      </c>
      <c r="BD1734">
        <v>17.3</v>
      </c>
      <c r="BG1734" t="s">
        <v>283</v>
      </c>
      <c r="BH1734" t="s">
        <v>283</v>
      </c>
      <c r="BK1734">
        <v>15</v>
      </c>
    </row>
    <row r="1735" spans="1:63" ht="18.75" x14ac:dyDescent="0.25">
      <c r="A1735">
        <v>2021</v>
      </c>
      <c r="B1735">
        <v>4</v>
      </c>
      <c r="C1735" s="289">
        <v>44301</v>
      </c>
      <c r="D1735">
        <v>10</v>
      </c>
      <c r="E1735">
        <v>24</v>
      </c>
      <c r="F1735">
        <v>8</v>
      </c>
      <c r="G1735" t="s">
        <v>352</v>
      </c>
      <c r="H1735" t="s">
        <v>353</v>
      </c>
      <c r="I1735" t="s">
        <v>144</v>
      </c>
      <c r="J1735">
        <v>4</v>
      </c>
      <c r="K1735">
        <v>2</v>
      </c>
      <c r="L1735">
        <v>166</v>
      </c>
      <c r="M1735">
        <v>154.38</v>
      </c>
      <c r="N1735">
        <v>177.62</v>
      </c>
      <c r="Y1735">
        <v>158</v>
      </c>
      <c r="Z1735">
        <v>165</v>
      </c>
      <c r="AB1735">
        <v>101</v>
      </c>
      <c r="AJ1735">
        <v>161.5</v>
      </c>
      <c r="AK1735">
        <v>145</v>
      </c>
      <c r="AL1735">
        <v>99</v>
      </c>
      <c r="AM1735">
        <v>143</v>
      </c>
      <c r="AN1735">
        <v>101</v>
      </c>
      <c r="AO1735">
        <v>3</v>
      </c>
      <c r="AQ1735">
        <v>4</v>
      </c>
      <c r="AX1735">
        <v>7</v>
      </c>
      <c r="AY1735">
        <v>367</v>
      </c>
      <c r="AZ1735">
        <v>1.4999999999999999E-2</v>
      </c>
      <c r="BA1735">
        <v>1.9E-2</v>
      </c>
      <c r="BC1735">
        <v>0</v>
      </c>
      <c r="BD1735">
        <v>2.2000000000000002</v>
      </c>
      <c r="BE1735">
        <v>1.1000000000000001</v>
      </c>
      <c r="BF1735">
        <v>59.3</v>
      </c>
      <c r="BG1735" t="s">
        <v>148</v>
      </c>
      <c r="BH1735" t="s">
        <v>149</v>
      </c>
      <c r="BI1735" t="s">
        <v>354</v>
      </c>
      <c r="BJ1735" t="s">
        <v>208</v>
      </c>
      <c r="BK1735">
        <v>15</v>
      </c>
    </row>
    <row r="1736" spans="1:63" ht="18.75" x14ac:dyDescent="0.25">
      <c r="A1736">
        <v>2021</v>
      </c>
      <c r="B1736">
        <v>4</v>
      </c>
      <c r="C1736" s="289">
        <v>44301</v>
      </c>
      <c r="D1736">
        <v>10</v>
      </c>
      <c r="E1736">
        <v>25</v>
      </c>
      <c r="F1736">
        <v>8</v>
      </c>
      <c r="G1736" t="s">
        <v>355</v>
      </c>
      <c r="H1736" t="s">
        <v>356</v>
      </c>
      <c r="I1736" t="s">
        <v>144</v>
      </c>
      <c r="J1736">
        <v>4</v>
      </c>
      <c r="K1736">
        <v>2</v>
      </c>
      <c r="L1736">
        <v>162</v>
      </c>
      <c r="M1736">
        <v>150.66</v>
      </c>
      <c r="N1736">
        <v>173.34</v>
      </c>
      <c r="Y1736">
        <v>172</v>
      </c>
      <c r="Z1736">
        <v>179</v>
      </c>
      <c r="AB1736">
        <v>101</v>
      </c>
      <c r="AJ1736">
        <v>175.5</v>
      </c>
      <c r="AK1736">
        <v>145</v>
      </c>
      <c r="AL1736">
        <v>99</v>
      </c>
      <c r="AM1736">
        <v>143</v>
      </c>
      <c r="AN1736">
        <v>101</v>
      </c>
      <c r="AO1736">
        <v>2</v>
      </c>
      <c r="AQ1736">
        <v>5</v>
      </c>
      <c r="AX1736">
        <v>7</v>
      </c>
      <c r="AY1736">
        <v>367</v>
      </c>
      <c r="AZ1736">
        <v>1.4999999999999999E-2</v>
      </c>
      <c r="BA1736">
        <v>1.9E-2</v>
      </c>
      <c r="BC1736">
        <v>0</v>
      </c>
      <c r="BD1736">
        <v>2.2999999999999998</v>
      </c>
      <c r="BE1736">
        <v>1.2</v>
      </c>
      <c r="BF1736">
        <v>64.400000000000006</v>
      </c>
      <c r="BG1736" t="s">
        <v>148</v>
      </c>
      <c r="BH1736" t="s">
        <v>149</v>
      </c>
      <c r="BI1736" t="s">
        <v>357</v>
      </c>
      <c r="BJ1736" t="s">
        <v>208</v>
      </c>
      <c r="BK1736">
        <v>15</v>
      </c>
    </row>
    <row r="1737" spans="1:63" ht="18.75" hidden="1" x14ac:dyDescent="0.25">
      <c r="A1737">
        <v>2021</v>
      </c>
      <c r="B1737">
        <v>4</v>
      </c>
      <c r="C1737" s="289">
        <v>44301</v>
      </c>
      <c r="D1737">
        <v>419</v>
      </c>
      <c r="E1737">
        <v>670</v>
      </c>
      <c r="F1737">
        <v>8</v>
      </c>
      <c r="G1737" t="s">
        <v>434</v>
      </c>
      <c r="H1737" t="s">
        <v>435</v>
      </c>
      <c r="I1737" t="s">
        <v>144</v>
      </c>
      <c r="J1737">
        <v>4</v>
      </c>
      <c r="K1737">
        <v>2</v>
      </c>
      <c r="L1737">
        <v>298</v>
      </c>
      <c r="M1737">
        <v>280.41800000000001</v>
      </c>
      <c r="N1737">
        <v>319.15800000000002</v>
      </c>
      <c r="O1737">
        <v>356</v>
      </c>
      <c r="P1737">
        <v>376</v>
      </c>
      <c r="T1737">
        <v>154</v>
      </c>
      <c r="V1737">
        <v>306</v>
      </c>
      <c r="W1737">
        <v>330</v>
      </c>
      <c r="AA1737">
        <v>154</v>
      </c>
      <c r="AJ1737">
        <v>342</v>
      </c>
      <c r="AK1737">
        <v>96</v>
      </c>
      <c r="AL1737">
        <v>150</v>
      </c>
      <c r="AM1737">
        <v>94</v>
      </c>
      <c r="AN1737">
        <v>154</v>
      </c>
      <c r="AO1737">
        <v>3</v>
      </c>
      <c r="AP1737">
        <v>3</v>
      </c>
      <c r="AQ1737">
        <v>2</v>
      </c>
      <c r="AX1737">
        <v>8</v>
      </c>
      <c r="AY1737">
        <v>908</v>
      </c>
      <c r="AZ1737">
        <v>1.4999999999999999E-2</v>
      </c>
      <c r="BA1737">
        <v>8.9999999999999993E-3</v>
      </c>
      <c r="BB1737">
        <v>1</v>
      </c>
      <c r="BC1737">
        <v>0</v>
      </c>
      <c r="BD1737">
        <v>3</v>
      </c>
      <c r="BE1737">
        <v>2.7</v>
      </c>
      <c r="BF1737">
        <v>310.5</v>
      </c>
      <c r="BG1737" t="s">
        <v>153</v>
      </c>
      <c r="BH1737" t="s">
        <v>154</v>
      </c>
      <c r="BI1737" t="s">
        <v>436</v>
      </c>
      <c r="BJ1737" t="s">
        <v>156</v>
      </c>
      <c r="BK1737">
        <v>15</v>
      </c>
    </row>
    <row r="1738" spans="1:63" ht="18.75" hidden="1" x14ac:dyDescent="0.25">
      <c r="A1738">
        <v>2021</v>
      </c>
      <c r="B1738">
        <v>4</v>
      </c>
      <c r="C1738" s="289">
        <v>44301</v>
      </c>
      <c r="D1738">
        <v>3</v>
      </c>
      <c r="E1738">
        <v>10</v>
      </c>
      <c r="F1738">
        <v>25</v>
      </c>
      <c r="G1738" t="s">
        <v>363</v>
      </c>
      <c r="H1738" t="s">
        <v>364</v>
      </c>
      <c r="I1738" t="s">
        <v>360</v>
      </c>
      <c r="J1738">
        <v>2</v>
      </c>
      <c r="K1738">
        <v>2</v>
      </c>
      <c r="L1738">
        <v>48.662500000000001</v>
      </c>
      <c r="M1738">
        <v>45.256124999999997</v>
      </c>
      <c r="N1738">
        <v>52.068874999999998</v>
      </c>
      <c r="O1738">
        <v>62</v>
      </c>
      <c r="P1738">
        <v>58</v>
      </c>
      <c r="T1738">
        <v>114</v>
      </c>
      <c r="AJ1738">
        <v>60</v>
      </c>
      <c r="AK1738">
        <v>47</v>
      </c>
      <c r="AL1738">
        <v>154</v>
      </c>
      <c r="AM1738">
        <v>63</v>
      </c>
      <c r="AN1738">
        <v>114</v>
      </c>
      <c r="AY1738">
        <v>600</v>
      </c>
      <c r="AZ1738">
        <v>0.02</v>
      </c>
      <c r="BD1738">
        <v>12.3</v>
      </c>
      <c r="BF1738">
        <v>36</v>
      </c>
      <c r="BG1738" t="s">
        <v>361</v>
      </c>
      <c r="BH1738" t="s">
        <v>362</v>
      </c>
      <c r="BK1738">
        <v>15</v>
      </c>
    </row>
    <row r="1739" spans="1:63" ht="18.75" x14ac:dyDescent="0.25">
      <c r="A1739">
        <v>2021</v>
      </c>
      <c r="B1739">
        <v>4</v>
      </c>
      <c r="C1739" s="289">
        <v>44301</v>
      </c>
      <c r="D1739">
        <v>159</v>
      </c>
      <c r="E1739">
        <v>299</v>
      </c>
      <c r="F1739">
        <v>28</v>
      </c>
      <c r="G1739" t="s">
        <v>181</v>
      </c>
      <c r="H1739" t="s">
        <v>182</v>
      </c>
      <c r="I1739" t="s">
        <v>183</v>
      </c>
      <c r="J1739">
        <v>3</v>
      </c>
      <c r="K1739">
        <v>2</v>
      </c>
      <c r="L1739">
        <v>115</v>
      </c>
      <c r="M1739">
        <v>106.95</v>
      </c>
      <c r="N1739">
        <v>123.05</v>
      </c>
      <c r="O1739">
        <v>105</v>
      </c>
      <c r="P1739">
        <v>107</v>
      </c>
      <c r="T1739">
        <v>113</v>
      </c>
      <c r="W1739">
        <v>103</v>
      </c>
      <c r="X1739">
        <v>108</v>
      </c>
      <c r="Y1739">
        <v>109</v>
      </c>
      <c r="Z1739">
        <v>111</v>
      </c>
      <c r="AA1739">
        <v>108</v>
      </c>
      <c r="AB1739">
        <v>108</v>
      </c>
      <c r="AJ1739">
        <v>107.2</v>
      </c>
      <c r="AK1739">
        <v>70</v>
      </c>
      <c r="AL1739">
        <v>154</v>
      </c>
      <c r="AM1739">
        <v>98</v>
      </c>
      <c r="AN1739">
        <v>110</v>
      </c>
      <c r="AO1739">
        <v>9</v>
      </c>
      <c r="AP1739">
        <v>4</v>
      </c>
      <c r="AQ1739">
        <v>8</v>
      </c>
      <c r="AX1739">
        <v>21</v>
      </c>
      <c r="AY1739">
        <v>1173</v>
      </c>
      <c r="AZ1739">
        <v>0.02</v>
      </c>
      <c r="BA1739">
        <v>1.7999999999999999E-2</v>
      </c>
      <c r="BB1739">
        <v>1</v>
      </c>
      <c r="BC1739">
        <v>0.2</v>
      </c>
      <c r="BD1739">
        <v>10.199999999999999</v>
      </c>
      <c r="BE1739">
        <v>2.2999999999999998</v>
      </c>
      <c r="BF1739">
        <v>125.7</v>
      </c>
      <c r="BG1739" t="s">
        <v>148</v>
      </c>
      <c r="BH1739" t="s">
        <v>184</v>
      </c>
      <c r="BK1739">
        <v>15</v>
      </c>
    </row>
    <row r="1740" spans="1:63" ht="18.75" x14ac:dyDescent="0.25">
      <c r="A1740">
        <v>2021</v>
      </c>
      <c r="B1740">
        <v>4</v>
      </c>
      <c r="C1740" s="289">
        <v>44301</v>
      </c>
      <c r="D1740">
        <v>227</v>
      </c>
      <c r="E1740">
        <v>155</v>
      </c>
      <c r="F1740">
        <v>30</v>
      </c>
      <c r="G1740" t="s">
        <v>324</v>
      </c>
      <c r="H1740" t="s">
        <v>325</v>
      </c>
      <c r="I1740" t="s">
        <v>326</v>
      </c>
      <c r="J1740">
        <v>3</v>
      </c>
      <c r="K1740">
        <v>2</v>
      </c>
      <c r="L1740">
        <v>122</v>
      </c>
      <c r="M1740">
        <v>113.46</v>
      </c>
      <c r="N1740">
        <v>130.54</v>
      </c>
      <c r="O1740">
        <v>129</v>
      </c>
      <c r="P1740">
        <v>126</v>
      </c>
      <c r="T1740">
        <v>124</v>
      </c>
      <c r="W1740">
        <v>123</v>
      </c>
      <c r="X1740">
        <v>128</v>
      </c>
      <c r="Y1740">
        <v>118</v>
      </c>
      <c r="Z1740">
        <v>131</v>
      </c>
      <c r="AA1740">
        <v>123</v>
      </c>
      <c r="AB1740">
        <v>113</v>
      </c>
      <c r="AJ1740">
        <v>125.8</v>
      </c>
      <c r="AK1740">
        <v>61</v>
      </c>
      <c r="AL1740">
        <v>177</v>
      </c>
      <c r="AM1740">
        <v>90</v>
      </c>
      <c r="AN1740">
        <v>120</v>
      </c>
      <c r="AO1740">
        <v>8</v>
      </c>
      <c r="AP1740">
        <v>2</v>
      </c>
      <c r="AQ1740">
        <v>10</v>
      </c>
      <c r="AX1740">
        <v>20</v>
      </c>
      <c r="AY1740">
        <v>980</v>
      </c>
      <c r="AZ1740">
        <v>0.02</v>
      </c>
      <c r="BA1740">
        <v>0.02</v>
      </c>
      <c r="BB1740">
        <v>1</v>
      </c>
      <c r="BC1740">
        <v>0.2</v>
      </c>
      <c r="BD1740">
        <v>8</v>
      </c>
      <c r="BE1740">
        <v>2.5</v>
      </c>
      <c r="BF1740">
        <v>123.3</v>
      </c>
      <c r="BG1740" t="s">
        <v>148</v>
      </c>
      <c r="BH1740" t="s">
        <v>184</v>
      </c>
      <c r="BI1740" t="s">
        <v>327</v>
      </c>
      <c r="BK1740">
        <v>15</v>
      </c>
    </row>
    <row r="1741" spans="1:63" ht="18.75" x14ac:dyDescent="0.25">
      <c r="A1741">
        <v>2021</v>
      </c>
      <c r="B1741">
        <v>4</v>
      </c>
      <c r="C1741" s="289">
        <v>44301</v>
      </c>
      <c r="D1741">
        <v>334</v>
      </c>
      <c r="E1741">
        <v>254</v>
      </c>
      <c r="F1741">
        <v>46</v>
      </c>
      <c r="G1741" t="s">
        <v>189</v>
      </c>
      <c r="H1741" t="s">
        <v>190</v>
      </c>
      <c r="I1741" t="s">
        <v>191</v>
      </c>
      <c r="J1741">
        <v>4</v>
      </c>
      <c r="K1741">
        <v>2</v>
      </c>
      <c r="L1741">
        <v>203</v>
      </c>
      <c r="M1741">
        <v>188.79</v>
      </c>
      <c r="N1741">
        <v>217.21</v>
      </c>
      <c r="O1741">
        <v>208</v>
      </c>
      <c r="P1741">
        <v>212</v>
      </c>
      <c r="T1741">
        <v>135</v>
      </c>
      <c r="W1741">
        <v>213</v>
      </c>
      <c r="X1741">
        <v>219</v>
      </c>
      <c r="Y1741">
        <v>206</v>
      </c>
      <c r="Z1741">
        <v>212</v>
      </c>
      <c r="AA1741">
        <v>133</v>
      </c>
      <c r="AB1741">
        <v>129</v>
      </c>
      <c r="AJ1741">
        <v>211.7</v>
      </c>
      <c r="AK1741">
        <v>88</v>
      </c>
      <c r="AL1741">
        <v>164</v>
      </c>
      <c r="AM1741">
        <v>109</v>
      </c>
      <c r="AN1741">
        <v>132</v>
      </c>
      <c r="AO1741">
        <v>6</v>
      </c>
      <c r="AP1741">
        <v>6</v>
      </c>
      <c r="AQ1741">
        <v>6</v>
      </c>
      <c r="AS1741">
        <v>2</v>
      </c>
      <c r="AX1741">
        <v>20</v>
      </c>
      <c r="AY1741">
        <v>1580</v>
      </c>
      <c r="AZ1741">
        <v>0.02</v>
      </c>
      <c r="BA1741">
        <v>1.2999999999999999E-2</v>
      </c>
      <c r="BB1741">
        <v>1</v>
      </c>
      <c r="BC1741">
        <v>0.1</v>
      </c>
      <c r="BD1741">
        <v>7.8</v>
      </c>
      <c r="BE1741">
        <v>4.2</v>
      </c>
      <c r="BF1741">
        <v>334.5</v>
      </c>
      <c r="BG1741" t="s">
        <v>148</v>
      </c>
      <c r="BH1741" t="s">
        <v>184</v>
      </c>
      <c r="BI1741" t="s">
        <v>192</v>
      </c>
      <c r="BK1741">
        <v>15</v>
      </c>
    </row>
    <row r="1742" spans="1:63" x14ac:dyDescent="0.25">
      <c r="A1742">
        <v>2021</v>
      </c>
      <c r="B1742">
        <v>4</v>
      </c>
      <c r="C1742" s="289">
        <v>44301</v>
      </c>
      <c r="D1742">
        <v>4</v>
      </c>
      <c r="E1742">
        <v>11</v>
      </c>
      <c r="F1742">
        <v>48</v>
      </c>
      <c r="G1742" t="s">
        <v>193</v>
      </c>
      <c r="H1742" t="s">
        <v>194</v>
      </c>
      <c r="I1742" t="s">
        <v>191</v>
      </c>
      <c r="J1742">
        <v>2</v>
      </c>
      <c r="K1742">
        <v>2</v>
      </c>
      <c r="L1742">
        <v>212</v>
      </c>
      <c r="M1742">
        <v>197.16</v>
      </c>
      <c r="N1742">
        <v>226.84</v>
      </c>
      <c r="AK1742">
        <v>37</v>
      </c>
      <c r="AL1742">
        <v>195</v>
      </c>
      <c r="AY1742">
        <v>160</v>
      </c>
      <c r="AZ1742">
        <v>0.02</v>
      </c>
      <c r="BD1742">
        <v>0.8</v>
      </c>
      <c r="BG1742" t="s">
        <v>148</v>
      </c>
      <c r="BH1742" t="s">
        <v>187</v>
      </c>
      <c r="BI1742" t="s">
        <v>195</v>
      </c>
      <c r="BK1742">
        <v>15</v>
      </c>
    </row>
    <row r="1743" spans="1:63" x14ac:dyDescent="0.25">
      <c r="A1743">
        <v>2021</v>
      </c>
      <c r="B1743">
        <v>4</v>
      </c>
      <c r="C1743" s="289">
        <v>44301</v>
      </c>
      <c r="D1743">
        <v>4</v>
      </c>
      <c r="E1743">
        <v>12</v>
      </c>
      <c r="F1743">
        <v>48</v>
      </c>
      <c r="G1743" t="s">
        <v>196</v>
      </c>
      <c r="H1743" t="s">
        <v>197</v>
      </c>
      <c r="I1743" t="s">
        <v>191</v>
      </c>
      <c r="J1743">
        <v>2</v>
      </c>
      <c r="K1743">
        <v>2</v>
      </c>
      <c r="L1743">
        <v>212</v>
      </c>
      <c r="M1743">
        <v>197.16</v>
      </c>
      <c r="N1743">
        <v>226.84</v>
      </c>
      <c r="AK1743">
        <v>37</v>
      </c>
      <c r="AL1743">
        <v>195</v>
      </c>
      <c r="AY1743">
        <v>160</v>
      </c>
      <c r="AZ1743">
        <v>0.02</v>
      </c>
      <c r="BD1743">
        <v>0.8</v>
      </c>
      <c r="BG1743" t="s">
        <v>148</v>
      </c>
      <c r="BH1743" t="s">
        <v>187</v>
      </c>
      <c r="BI1743" t="s">
        <v>198</v>
      </c>
      <c r="BK1743">
        <v>15</v>
      </c>
    </row>
    <row r="1744" spans="1:63" ht="18.75" hidden="1" x14ac:dyDescent="0.25">
      <c r="A1744">
        <v>2021</v>
      </c>
      <c r="B1744">
        <v>4</v>
      </c>
      <c r="C1744" s="289">
        <v>44304</v>
      </c>
      <c r="D1744">
        <v>384</v>
      </c>
      <c r="E1744">
        <v>556</v>
      </c>
      <c r="F1744">
        <v>2</v>
      </c>
      <c r="G1744" t="s">
        <v>175</v>
      </c>
      <c r="H1744" t="s">
        <v>176</v>
      </c>
      <c r="I1744" t="s">
        <v>144</v>
      </c>
      <c r="J1744">
        <v>1</v>
      </c>
      <c r="K1744">
        <v>6</v>
      </c>
      <c r="L1744">
        <v>1066</v>
      </c>
      <c r="M1744">
        <v>1003.106</v>
      </c>
      <c r="N1744">
        <v>1141.6859999999999</v>
      </c>
      <c r="O1744">
        <v>1083</v>
      </c>
      <c r="P1744">
        <v>1058</v>
      </c>
      <c r="T1744">
        <v>140</v>
      </c>
      <c r="W1744">
        <v>1130</v>
      </c>
      <c r="X1744">
        <v>1099</v>
      </c>
      <c r="Y1744">
        <v>1071</v>
      </c>
      <c r="Z1744">
        <v>1049</v>
      </c>
      <c r="AA1744">
        <v>140</v>
      </c>
      <c r="AB1744">
        <v>145</v>
      </c>
      <c r="AJ1744">
        <v>1081.7</v>
      </c>
      <c r="AK1744">
        <v>20</v>
      </c>
      <c r="AL1744">
        <v>180</v>
      </c>
      <c r="AM1744">
        <v>25</v>
      </c>
      <c r="AN1744">
        <v>142</v>
      </c>
      <c r="AO1744">
        <v>3</v>
      </c>
      <c r="AP1744">
        <v>4</v>
      </c>
      <c r="AQ1744">
        <v>5</v>
      </c>
      <c r="AS1744">
        <v>0</v>
      </c>
      <c r="AX1744">
        <v>11</v>
      </c>
      <c r="AY1744">
        <v>371</v>
      </c>
      <c r="AZ1744">
        <v>1.4999999999999999E-2</v>
      </c>
      <c r="BA1744">
        <v>0.03</v>
      </c>
      <c r="BC1744">
        <v>0</v>
      </c>
      <c r="BD1744">
        <v>0.3</v>
      </c>
      <c r="BE1744">
        <v>11.9</v>
      </c>
      <c r="BF1744">
        <v>401.3</v>
      </c>
      <c r="BG1744" t="s">
        <v>153</v>
      </c>
      <c r="BH1744" t="s">
        <v>154</v>
      </c>
      <c r="BI1744" t="s">
        <v>177</v>
      </c>
      <c r="BK1744">
        <v>15</v>
      </c>
    </row>
    <row r="1745" spans="1:63" ht="18.75" hidden="1" x14ac:dyDescent="0.25">
      <c r="A1745">
        <v>2021</v>
      </c>
      <c r="B1745">
        <v>4</v>
      </c>
      <c r="C1745" s="289">
        <v>44304</v>
      </c>
      <c r="D1745">
        <v>384</v>
      </c>
      <c r="E1745">
        <v>557</v>
      </c>
      <c r="F1745">
        <v>2</v>
      </c>
      <c r="G1745" t="s">
        <v>178</v>
      </c>
      <c r="H1745" t="s">
        <v>179</v>
      </c>
      <c r="I1745" t="s">
        <v>144</v>
      </c>
      <c r="J1745">
        <v>1</v>
      </c>
      <c r="K1745">
        <v>6</v>
      </c>
      <c r="L1745">
        <v>182</v>
      </c>
      <c r="M1745">
        <v>171.262</v>
      </c>
      <c r="N1745">
        <v>194.922</v>
      </c>
      <c r="O1745">
        <v>192</v>
      </c>
      <c r="P1745">
        <v>187</v>
      </c>
      <c r="T1745">
        <v>140</v>
      </c>
      <c r="W1745">
        <v>220</v>
      </c>
      <c r="X1745">
        <v>203</v>
      </c>
      <c r="Y1745">
        <v>193</v>
      </c>
      <c r="Z1745">
        <v>188</v>
      </c>
      <c r="AA1745">
        <v>140</v>
      </c>
      <c r="AB1745">
        <v>145</v>
      </c>
      <c r="AJ1745">
        <v>197.2</v>
      </c>
      <c r="AK1745">
        <v>20</v>
      </c>
      <c r="AL1745">
        <v>180</v>
      </c>
      <c r="AM1745">
        <v>25</v>
      </c>
      <c r="AN1745">
        <v>142</v>
      </c>
      <c r="AO1745">
        <v>2</v>
      </c>
      <c r="AP1745">
        <v>3</v>
      </c>
      <c r="AQ1745">
        <v>4</v>
      </c>
      <c r="AS1745">
        <v>1</v>
      </c>
      <c r="AX1745">
        <v>9</v>
      </c>
      <c r="AY1745">
        <v>369</v>
      </c>
      <c r="AZ1745">
        <v>1.4999999999999999E-2</v>
      </c>
      <c r="BA1745">
        <v>2.4E-2</v>
      </c>
      <c r="BC1745">
        <v>0</v>
      </c>
      <c r="BD1745">
        <v>2</v>
      </c>
      <c r="BE1745">
        <v>1.8</v>
      </c>
      <c r="BF1745">
        <v>72.8</v>
      </c>
      <c r="BG1745" t="s">
        <v>153</v>
      </c>
      <c r="BH1745" t="s">
        <v>154</v>
      </c>
      <c r="BI1745" t="s">
        <v>177</v>
      </c>
      <c r="BJ1745" t="s">
        <v>180</v>
      </c>
      <c r="BK1745">
        <v>15</v>
      </c>
    </row>
    <row r="1746" spans="1:63" ht="18.75" hidden="1" x14ac:dyDescent="0.25">
      <c r="A1746">
        <v>2021</v>
      </c>
      <c r="B1746">
        <v>4</v>
      </c>
      <c r="C1746" s="289">
        <v>44304</v>
      </c>
      <c r="D1746">
        <v>138</v>
      </c>
      <c r="E1746">
        <v>559</v>
      </c>
      <c r="F1746">
        <v>3</v>
      </c>
      <c r="G1746" t="s">
        <v>173</v>
      </c>
      <c r="H1746" t="s">
        <v>174</v>
      </c>
      <c r="I1746" t="s">
        <v>144</v>
      </c>
      <c r="J1746">
        <v>3</v>
      </c>
      <c r="K1746">
        <v>2</v>
      </c>
      <c r="L1746">
        <v>610</v>
      </c>
      <c r="M1746">
        <v>579.5</v>
      </c>
      <c r="N1746">
        <v>640.5</v>
      </c>
      <c r="O1746">
        <v>622</v>
      </c>
      <c r="P1746">
        <v>612</v>
      </c>
      <c r="T1746">
        <v>130</v>
      </c>
      <c r="W1746">
        <v>603</v>
      </c>
      <c r="X1746">
        <v>615</v>
      </c>
      <c r="Y1746">
        <v>612</v>
      </c>
      <c r="Z1746">
        <v>625</v>
      </c>
      <c r="AA1746">
        <v>140</v>
      </c>
      <c r="AB1746">
        <v>145</v>
      </c>
      <c r="AJ1746">
        <v>614.79999999999995</v>
      </c>
      <c r="AK1746">
        <v>90</v>
      </c>
      <c r="AL1746">
        <v>120</v>
      </c>
      <c r="AM1746">
        <v>78</v>
      </c>
      <c r="AN1746">
        <v>138</v>
      </c>
      <c r="AO1746">
        <v>7</v>
      </c>
      <c r="AP1746">
        <v>2</v>
      </c>
      <c r="AQ1746">
        <v>8</v>
      </c>
      <c r="AX1746">
        <v>17</v>
      </c>
      <c r="AY1746">
        <v>845</v>
      </c>
      <c r="AZ1746">
        <v>1.4999999999999999E-2</v>
      </c>
      <c r="BA1746">
        <v>0.02</v>
      </c>
      <c r="BC1746">
        <v>0</v>
      </c>
      <c r="BD1746">
        <v>1.4</v>
      </c>
      <c r="BE1746">
        <v>10.5</v>
      </c>
      <c r="BF1746">
        <v>519.5</v>
      </c>
      <c r="BG1746" t="s">
        <v>145</v>
      </c>
      <c r="BH1746" t="s">
        <v>145</v>
      </c>
      <c r="BK1746">
        <v>15</v>
      </c>
    </row>
    <row r="1747" spans="1:63" hidden="1" x14ac:dyDescent="0.25">
      <c r="A1747">
        <v>2021</v>
      </c>
      <c r="B1747">
        <v>4</v>
      </c>
      <c r="C1747" s="289">
        <v>44304</v>
      </c>
      <c r="D1747">
        <v>421</v>
      </c>
      <c r="E1747">
        <v>667</v>
      </c>
      <c r="F1747">
        <v>3</v>
      </c>
      <c r="G1747" t="s">
        <v>404</v>
      </c>
      <c r="H1747" t="s">
        <v>405</v>
      </c>
      <c r="L1747">
        <v>1630.2</v>
      </c>
      <c r="M1747">
        <v>1534.0182</v>
      </c>
      <c r="N1747">
        <v>1745.9441999999999</v>
      </c>
      <c r="AK1747">
        <v>20</v>
      </c>
      <c r="AY1747">
        <v>160</v>
      </c>
      <c r="AZ1747">
        <v>1.4999999999999999E-2</v>
      </c>
      <c r="BD1747">
        <v>0.1</v>
      </c>
      <c r="BJ1747" t="s">
        <v>156</v>
      </c>
      <c r="BK1747">
        <v>15</v>
      </c>
    </row>
    <row r="1748" spans="1:63" ht="18.75" x14ac:dyDescent="0.25">
      <c r="A1748">
        <v>2021</v>
      </c>
      <c r="B1748">
        <v>4</v>
      </c>
      <c r="C1748" s="289">
        <v>44304</v>
      </c>
      <c r="D1748">
        <v>32</v>
      </c>
      <c r="E1748">
        <v>92</v>
      </c>
      <c r="F1748">
        <v>4</v>
      </c>
      <c r="G1748" t="s">
        <v>205</v>
      </c>
      <c r="H1748" t="s">
        <v>206</v>
      </c>
      <c r="I1748" t="s">
        <v>144</v>
      </c>
      <c r="J1748">
        <v>2</v>
      </c>
      <c r="K1748">
        <v>3</v>
      </c>
      <c r="L1748">
        <v>361</v>
      </c>
      <c r="M1748">
        <v>335.73</v>
      </c>
      <c r="N1748">
        <v>386.27</v>
      </c>
      <c r="X1748">
        <v>401</v>
      </c>
      <c r="Y1748">
        <v>385</v>
      </c>
      <c r="Z1748">
        <v>400</v>
      </c>
      <c r="AA1748">
        <v>97</v>
      </c>
      <c r="AB1748">
        <v>106</v>
      </c>
      <c r="AJ1748">
        <v>395.3</v>
      </c>
      <c r="AK1748">
        <v>74</v>
      </c>
      <c r="AL1748">
        <v>97</v>
      </c>
      <c r="AM1748">
        <v>71</v>
      </c>
      <c r="AN1748">
        <v>102</v>
      </c>
      <c r="AO1748">
        <v>4</v>
      </c>
      <c r="AP1748">
        <v>1</v>
      </c>
      <c r="AQ1748">
        <v>7</v>
      </c>
      <c r="AX1748">
        <v>12</v>
      </c>
      <c r="AY1748">
        <v>340</v>
      </c>
      <c r="AZ1748">
        <v>1.4999999999999999E-2</v>
      </c>
      <c r="BA1748">
        <v>3.5000000000000003E-2</v>
      </c>
      <c r="BC1748">
        <v>0</v>
      </c>
      <c r="BD1748">
        <v>0.9</v>
      </c>
      <c r="BE1748">
        <v>4.7</v>
      </c>
      <c r="BF1748">
        <v>134.4</v>
      </c>
      <c r="BG1748" t="s">
        <v>148</v>
      </c>
      <c r="BH1748" t="s">
        <v>149</v>
      </c>
      <c r="BI1748" t="s">
        <v>207</v>
      </c>
      <c r="BJ1748" t="s">
        <v>208</v>
      </c>
      <c r="BK1748">
        <v>15</v>
      </c>
    </row>
    <row r="1749" spans="1:63" ht="18.75" x14ac:dyDescent="0.25">
      <c r="A1749">
        <v>2021</v>
      </c>
      <c r="B1749">
        <v>4</v>
      </c>
      <c r="C1749" s="289">
        <v>44304</v>
      </c>
      <c r="D1749">
        <v>32</v>
      </c>
      <c r="E1749">
        <v>93</v>
      </c>
      <c r="F1749">
        <v>4</v>
      </c>
      <c r="G1749" t="s">
        <v>209</v>
      </c>
      <c r="H1749" t="s">
        <v>210</v>
      </c>
      <c r="I1749" t="s">
        <v>144</v>
      </c>
      <c r="J1749">
        <v>2</v>
      </c>
      <c r="K1749">
        <v>3</v>
      </c>
      <c r="L1749">
        <v>59</v>
      </c>
      <c r="M1749">
        <v>54.87</v>
      </c>
      <c r="N1749">
        <v>63.13</v>
      </c>
      <c r="X1749">
        <v>73</v>
      </c>
      <c r="Y1749">
        <v>63</v>
      </c>
      <c r="Z1749">
        <v>62</v>
      </c>
      <c r="AA1749">
        <v>97</v>
      </c>
      <c r="AB1749">
        <v>106</v>
      </c>
      <c r="AJ1749">
        <v>66</v>
      </c>
      <c r="AK1749">
        <v>74</v>
      </c>
      <c r="AL1749">
        <v>97</v>
      </c>
      <c r="AM1749">
        <v>71</v>
      </c>
      <c r="AN1749">
        <v>102</v>
      </c>
      <c r="AO1749">
        <v>12</v>
      </c>
      <c r="AP1749">
        <v>2</v>
      </c>
      <c r="AQ1749">
        <v>5</v>
      </c>
      <c r="AX1749">
        <v>19</v>
      </c>
      <c r="AY1749">
        <v>343</v>
      </c>
      <c r="AZ1749">
        <v>1.4999999999999999E-2</v>
      </c>
      <c r="BA1749">
        <v>5.5E-2</v>
      </c>
      <c r="BC1749">
        <v>0.3</v>
      </c>
      <c r="BD1749">
        <v>5.8</v>
      </c>
      <c r="BE1749">
        <v>1.3</v>
      </c>
      <c r="BF1749">
        <v>22.6</v>
      </c>
      <c r="BG1749" t="s">
        <v>148</v>
      </c>
      <c r="BH1749" t="s">
        <v>149</v>
      </c>
      <c r="BI1749" t="s">
        <v>211</v>
      </c>
      <c r="BJ1749" t="s">
        <v>208</v>
      </c>
      <c r="BK1749">
        <v>15</v>
      </c>
    </row>
    <row r="1750" spans="1:63" ht="18.75" x14ac:dyDescent="0.25">
      <c r="A1750">
        <v>2021</v>
      </c>
      <c r="B1750">
        <v>4</v>
      </c>
      <c r="C1750" s="289">
        <v>44304</v>
      </c>
      <c r="D1750">
        <v>32</v>
      </c>
      <c r="E1750">
        <v>94</v>
      </c>
      <c r="F1750">
        <v>4</v>
      </c>
      <c r="G1750" t="s">
        <v>332</v>
      </c>
      <c r="H1750" t="s">
        <v>333</v>
      </c>
      <c r="I1750" t="s">
        <v>144</v>
      </c>
      <c r="J1750">
        <v>2</v>
      </c>
      <c r="K1750">
        <v>3</v>
      </c>
      <c r="L1750">
        <v>19</v>
      </c>
      <c r="M1750">
        <v>17.670000000000002</v>
      </c>
      <c r="N1750">
        <v>20.329999999999998</v>
      </c>
      <c r="X1750">
        <v>28</v>
      </c>
      <c r="Y1750">
        <v>19</v>
      </c>
      <c r="Z1750">
        <v>19</v>
      </c>
      <c r="AA1750">
        <v>97</v>
      </c>
      <c r="AB1750">
        <v>106</v>
      </c>
      <c r="AJ1750">
        <v>21.8</v>
      </c>
      <c r="AK1750">
        <v>74</v>
      </c>
      <c r="AL1750">
        <v>97</v>
      </c>
      <c r="AM1750">
        <v>71</v>
      </c>
      <c r="AN1750">
        <v>102</v>
      </c>
      <c r="AO1750">
        <v>16</v>
      </c>
      <c r="AP1750">
        <v>2</v>
      </c>
      <c r="AQ1750">
        <v>5</v>
      </c>
      <c r="AX1750">
        <v>23</v>
      </c>
      <c r="AY1750">
        <v>215</v>
      </c>
      <c r="AZ1750">
        <v>1.4999999999999999E-2</v>
      </c>
      <c r="BA1750">
        <v>0.107</v>
      </c>
      <c r="BC1750">
        <v>1.2</v>
      </c>
      <c r="BD1750">
        <v>11.3</v>
      </c>
      <c r="BE1750">
        <v>0.5</v>
      </c>
      <c r="BF1750">
        <v>4.7</v>
      </c>
      <c r="BG1750" t="s">
        <v>148</v>
      </c>
      <c r="BH1750" t="s">
        <v>149</v>
      </c>
      <c r="BI1750" t="s">
        <v>334</v>
      </c>
      <c r="BJ1750" t="s">
        <v>208</v>
      </c>
      <c r="BK1750">
        <v>15</v>
      </c>
    </row>
    <row r="1751" spans="1:63" ht="18.75" hidden="1" x14ac:dyDescent="0.25">
      <c r="A1751">
        <v>2021</v>
      </c>
      <c r="B1751">
        <v>4</v>
      </c>
      <c r="C1751" s="289">
        <v>44304</v>
      </c>
      <c r="D1751">
        <v>423</v>
      </c>
      <c r="E1751">
        <v>669</v>
      </c>
      <c r="F1751">
        <v>4</v>
      </c>
      <c r="G1751" t="s">
        <v>412</v>
      </c>
      <c r="H1751" t="s">
        <v>413</v>
      </c>
      <c r="I1751" t="s">
        <v>144</v>
      </c>
      <c r="J1751">
        <v>2</v>
      </c>
      <c r="K1751">
        <v>2</v>
      </c>
      <c r="L1751">
        <v>954</v>
      </c>
      <c r="M1751">
        <v>897.71400000000006</v>
      </c>
      <c r="N1751">
        <v>1021.734</v>
      </c>
      <c r="O1751">
        <v>935</v>
      </c>
      <c r="T1751">
        <v>180</v>
      </c>
      <c r="AJ1751">
        <v>935</v>
      </c>
      <c r="AK1751">
        <v>40</v>
      </c>
      <c r="AL1751">
        <v>180</v>
      </c>
      <c r="AM1751">
        <v>40</v>
      </c>
      <c r="AN1751">
        <v>180</v>
      </c>
      <c r="AO1751">
        <v>4</v>
      </c>
      <c r="AP1751">
        <v>2</v>
      </c>
      <c r="AQ1751">
        <v>1</v>
      </c>
      <c r="AX1751">
        <v>7</v>
      </c>
      <c r="AY1751">
        <v>895</v>
      </c>
      <c r="AZ1751">
        <v>1.4999999999999999E-2</v>
      </c>
      <c r="BA1751">
        <v>8.0000000000000002E-3</v>
      </c>
      <c r="BB1751">
        <v>1</v>
      </c>
      <c r="BC1751">
        <v>0</v>
      </c>
      <c r="BD1751">
        <v>0.9</v>
      </c>
      <c r="BE1751">
        <v>6.5</v>
      </c>
      <c r="BF1751">
        <v>836.8</v>
      </c>
      <c r="BG1751" t="s">
        <v>153</v>
      </c>
      <c r="BH1751" t="s">
        <v>154</v>
      </c>
      <c r="BI1751" t="s">
        <v>414</v>
      </c>
      <c r="BJ1751" t="s">
        <v>156</v>
      </c>
      <c r="BK1751">
        <v>15</v>
      </c>
    </row>
    <row r="1752" spans="1:63" ht="18.75" x14ac:dyDescent="0.25">
      <c r="A1752">
        <v>2021</v>
      </c>
      <c r="B1752">
        <v>4</v>
      </c>
      <c r="C1752" s="289">
        <v>44304</v>
      </c>
      <c r="D1752">
        <v>29</v>
      </c>
      <c r="E1752">
        <v>81</v>
      </c>
      <c r="F1752">
        <v>5</v>
      </c>
      <c r="G1752" t="s">
        <v>401</v>
      </c>
      <c r="H1752" t="s">
        <v>402</v>
      </c>
      <c r="I1752" t="s">
        <v>144</v>
      </c>
      <c r="J1752">
        <v>2</v>
      </c>
      <c r="K1752">
        <v>3</v>
      </c>
      <c r="L1752">
        <v>388</v>
      </c>
      <c r="M1752">
        <v>360.84</v>
      </c>
      <c r="N1752">
        <v>415.16</v>
      </c>
      <c r="O1752">
        <v>432</v>
      </c>
      <c r="P1752">
        <v>408</v>
      </c>
      <c r="T1752">
        <v>110</v>
      </c>
      <c r="X1752">
        <v>408</v>
      </c>
      <c r="Y1752">
        <v>413</v>
      </c>
      <c r="Z1752">
        <v>405</v>
      </c>
      <c r="AA1752">
        <v>115</v>
      </c>
      <c r="AB1752">
        <v>105</v>
      </c>
      <c r="AJ1752">
        <v>413.2</v>
      </c>
      <c r="AK1752">
        <v>60</v>
      </c>
      <c r="AL1752">
        <v>120</v>
      </c>
      <c r="AM1752">
        <v>65</v>
      </c>
      <c r="AN1752">
        <v>110</v>
      </c>
      <c r="AO1752">
        <v>8</v>
      </c>
      <c r="AP1752">
        <v>4</v>
      </c>
      <c r="AQ1752">
        <v>5</v>
      </c>
      <c r="AX1752">
        <v>17</v>
      </c>
      <c r="AY1752">
        <v>727</v>
      </c>
      <c r="AZ1752">
        <v>1.4999999999999999E-2</v>
      </c>
      <c r="BA1752">
        <v>2.3E-2</v>
      </c>
      <c r="BC1752">
        <v>0</v>
      </c>
      <c r="BD1752">
        <v>1.9</v>
      </c>
      <c r="BE1752">
        <v>7</v>
      </c>
      <c r="BF1752">
        <v>300.39999999999998</v>
      </c>
      <c r="BG1752" t="s">
        <v>148</v>
      </c>
      <c r="BH1752" t="s">
        <v>187</v>
      </c>
      <c r="BI1752" t="s">
        <v>403</v>
      </c>
      <c r="BK1752">
        <v>15</v>
      </c>
    </row>
    <row r="1753" spans="1:63" hidden="1" x14ac:dyDescent="0.25">
      <c r="A1753">
        <v>2021</v>
      </c>
      <c r="B1753">
        <v>4</v>
      </c>
      <c r="C1753" s="289">
        <v>44304</v>
      </c>
      <c r="D1753">
        <v>47</v>
      </c>
      <c r="E1753">
        <v>122</v>
      </c>
      <c r="F1753">
        <v>5</v>
      </c>
      <c r="G1753" t="s">
        <v>163</v>
      </c>
      <c r="H1753" t="s">
        <v>164</v>
      </c>
      <c r="I1753" t="s">
        <v>165</v>
      </c>
      <c r="J1753">
        <v>2</v>
      </c>
      <c r="K1753">
        <v>1</v>
      </c>
      <c r="L1753">
        <v>280</v>
      </c>
      <c r="M1753">
        <v>267.39999999999998</v>
      </c>
      <c r="N1753">
        <v>292.60000000000002</v>
      </c>
      <c r="AK1753">
        <v>63</v>
      </c>
      <c r="AL1753">
        <v>115</v>
      </c>
      <c r="AY1753">
        <v>500</v>
      </c>
      <c r="AZ1753">
        <v>1.4999999999999999E-2</v>
      </c>
      <c r="BD1753">
        <v>1.8</v>
      </c>
      <c r="BG1753" t="s">
        <v>153</v>
      </c>
      <c r="BH1753" t="s">
        <v>154</v>
      </c>
      <c r="BI1753" t="s">
        <v>166</v>
      </c>
      <c r="BJ1753" t="s">
        <v>167</v>
      </c>
      <c r="BK1753">
        <v>15</v>
      </c>
    </row>
    <row r="1754" spans="1:63" ht="18.75" hidden="1" x14ac:dyDescent="0.25">
      <c r="A1754">
        <v>2021</v>
      </c>
      <c r="B1754">
        <v>4</v>
      </c>
      <c r="C1754" s="289">
        <v>44304</v>
      </c>
      <c r="D1754">
        <v>376</v>
      </c>
      <c r="E1754">
        <v>438</v>
      </c>
      <c r="F1754">
        <v>6</v>
      </c>
      <c r="G1754" t="s">
        <v>151</v>
      </c>
      <c r="H1754" t="s">
        <v>152</v>
      </c>
      <c r="I1754" t="s">
        <v>144</v>
      </c>
      <c r="J1754">
        <v>3</v>
      </c>
      <c r="K1754">
        <v>2</v>
      </c>
      <c r="L1754">
        <v>336</v>
      </c>
      <c r="M1754">
        <v>316.17599999999999</v>
      </c>
      <c r="N1754">
        <v>359.85599999999999</v>
      </c>
      <c r="O1754">
        <v>340</v>
      </c>
      <c r="P1754">
        <v>333</v>
      </c>
      <c r="T1754">
        <v>102</v>
      </c>
      <c r="AJ1754">
        <v>336.5</v>
      </c>
      <c r="AK1754">
        <v>67</v>
      </c>
      <c r="AL1754">
        <v>161</v>
      </c>
      <c r="AM1754">
        <v>106</v>
      </c>
      <c r="AN1754">
        <v>102</v>
      </c>
      <c r="AO1754">
        <v>4</v>
      </c>
      <c r="AP1754">
        <v>2</v>
      </c>
      <c r="AQ1754">
        <v>2</v>
      </c>
      <c r="AX1754">
        <v>8</v>
      </c>
      <c r="AY1754">
        <v>1088</v>
      </c>
      <c r="AZ1754">
        <v>1.4999999999999999E-2</v>
      </c>
      <c r="BA1754">
        <v>7.0000000000000001E-3</v>
      </c>
      <c r="BB1754">
        <v>1</v>
      </c>
      <c r="BC1754">
        <v>0</v>
      </c>
      <c r="BD1754">
        <v>3.2</v>
      </c>
      <c r="BE1754">
        <v>2.7</v>
      </c>
      <c r="BF1754">
        <v>366.1</v>
      </c>
      <c r="BG1754" t="s">
        <v>153</v>
      </c>
      <c r="BH1754" t="s">
        <v>154</v>
      </c>
      <c r="BI1754" t="s">
        <v>155</v>
      </c>
      <c r="BJ1754" t="s">
        <v>156</v>
      </c>
      <c r="BK1754">
        <v>15</v>
      </c>
    </row>
    <row r="1755" spans="1:63" ht="18.75" hidden="1" x14ac:dyDescent="0.25">
      <c r="A1755">
        <v>2021</v>
      </c>
      <c r="B1755">
        <v>4</v>
      </c>
      <c r="C1755" s="289">
        <v>44304</v>
      </c>
      <c r="D1755">
        <v>420</v>
      </c>
      <c r="E1755">
        <v>666</v>
      </c>
      <c r="F1755">
        <v>6</v>
      </c>
      <c r="G1755" t="s">
        <v>418</v>
      </c>
      <c r="H1755" t="s">
        <v>419</v>
      </c>
      <c r="I1755" t="s">
        <v>144</v>
      </c>
      <c r="J1755">
        <v>3</v>
      </c>
      <c r="K1755">
        <v>2</v>
      </c>
      <c r="L1755">
        <v>484</v>
      </c>
      <c r="M1755">
        <v>455.44400000000002</v>
      </c>
      <c r="N1755">
        <v>518.36400000000003</v>
      </c>
      <c r="Y1755">
        <v>504</v>
      </c>
      <c r="Z1755">
        <v>492</v>
      </c>
      <c r="AB1755">
        <v>159</v>
      </c>
      <c r="AJ1755">
        <v>498</v>
      </c>
      <c r="AK1755">
        <v>72</v>
      </c>
      <c r="AL1755">
        <v>150</v>
      </c>
      <c r="AM1755">
        <v>68</v>
      </c>
      <c r="AN1755">
        <v>159</v>
      </c>
      <c r="AO1755">
        <v>5</v>
      </c>
      <c r="AQ1755">
        <v>3</v>
      </c>
      <c r="AS1755">
        <v>3</v>
      </c>
      <c r="AX1755">
        <v>10</v>
      </c>
      <c r="AY1755">
        <v>10</v>
      </c>
      <c r="AZ1755">
        <v>1.4999999999999999E-2</v>
      </c>
      <c r="BA1755">
        <v>1</v>
      </c>
      <c r="BC1755">
        <v>0</v>
      </c>
      <c r="BD1755">
        <v>0</v>
      </c>
      <c r="BE1755">
        <v>5</v>
      </c>
      <c r="BF1755">
        <v>5</v>
      </c>
      <c r="BG1755" t="s">
        <v>153</v>
      </c>
      <c r="BH1755" t="s">
        <v>154</v>
      </c>
      <c r="BI1755" t="s">
        <v>420</v>
      </c>
      <c r="BJ1755" t="s">
        <v>156</v>
      </c>
      <c r="BK1755">
        <v>15</v>
      </c>
    </row>
    <row r="1756" spans="1:63" ht="18.75" hidden="1" x14ac:dyDescent="0.25">
      <c r="A1756">
        <v>2021</v>
      </c>
      <c r="B1756">
        <v>4</v>
      </c>
      <c r="C1756" s="289">
        <v>44304</v>
      </c>
      <c r="D1756">
        <v>137</v>
      </c>
      <c r="E1756">
        <v>273</v>
      </c>
      <c r="F1756">
        <v>7</v>
      </c>
      <c r="G1756" t="s">
        <v>242</v>
      </c>
      <c r="H1756" t="s">
        <v>243</v>
      </c>
      <c r="I1756" t="s">
        <v>144</v>
      </c>
      <c r="J1756">
        <v>3</v>
      </c>
      <c r="K1756">
        <v>2</v>
      </c>
      <c r="L1756">
        <v>564</v>
      </c>
      <c r="M1756">
        <v>524.52</v>
      </c>
      <c r="N1756">
        <v>603.48</v>
      </c>
      <c r="O1756">
        <v>584</v>
      </c>
      <c r="P1756">
        <v>573</v>
      </c>
      <c r="T1756">
        <v>108</v>
      </c>
      <c r="W1756">
        <v>680</v>
      </c>
      <c r="X1756">
        <v>600</v>
      </c>
      <c r="Y1756">
        <v>595</v>
      </c>
      <c r="Z1756">
        <v>598</v>
      </c>
      <c r="AA1756">
        <v>116</v>
      </c>
      <c r="AB1756">
        <v>122</v>
      </c>
      <c r="AJ1756">
        <v>605</v>
      </c>
      <c r="AK1756">
        <v>93</v>
      </c>
      <c r="AL1756">
        <v>116</v>
      </c>
      <c r="AM1756">
        <v>94</v>
      </c>
      <c r="AN1756">
        <v>115</v>
      </c>
      <c r="AO1756">
        <v>7</v>
      </c>
      <c r="AP1756">
        <v>2</v>
      </c>
      <c r="AQ1756">
        <v>3</v>
      </c>
      <c r="AR1756">
        <v>3</v>
      </c>
      <c r="AX1756">
        <v>15</v>
      </c>
      <c r="AY1756">
        <v>1407</v>
      </c>
      <c r="AZ1756">
        <v>1.4999999999999999E-2</v>
      </c>
      <c r="BA1756">
        <v>1.0999999999999999E-2</v>
      </c>
      <c r="BB1756">
        <v>1</v>
      </c>
      <c r="BC1756">
        <v>0</v>
      </c>
      <c r="BD1756">
        <v>2.5</v>
      </c>
      <c r="BE1756">
        <v>9.1</v>
      </c>
      <c r="BF1756">
        <v>851.2</v>
      </c>
      <c r="BG1756" t="s">
        <v>145</v>
      </c>
      <c r="BK1756">
        <v>15</v>
      </c>
    </row>
    <row r="1757" spans="1:63" ht="18.75" x14ac:dyDescent="0.25">
      <c r="A1757">
        <v>2021</v>
      </c>
      <c r="B1757">
        <v>4</v>
      </c>
      <c r="C1757" s="289">
        <v>44304</v>
      </c>
      <c r="D1757">
        <v>10</v>
      </c>
      <c r="E1757">
        <v>24</v>
      </c>
      <c r="F1757">
        <v>8</v>
      </c>
      <c r="G1757" t="s">
        <v>352</v>
      </c>
      <c r="H1757" t="s">
        <v>353</v>
      </c>
      <c r="I1757" t="s">
        <v>144</v>
      </c>
      <c r="J1757">
        <v>4</v>
      </c>
      <c r="K1757">
        <v>2</v>
      </c>
      <c r="L1757">
        <v>166</v>
      </c>
      <c r="M1757">
        <v>154.38</v>
      </c>
      <c r="N1757">
        <v>177.62</v>
      </c>
      <c r="O1757">
        <v>168</v>
      </c>
      <c r="P1757">
        <v>162</v>
      </c>
      <c r="T1757">
        <v>101</v>
      </c>
      <c r="W1757">
        <v>167</v>
      </c>
      <c r="X1757">
        <v>170</v>
      </c>
      <c r="Y1757">
        <v>169</v>
      </c>
      <c r="Z1757">
        <v>172</v>
      </c>
      <c r="AA1757">
        <v>99</v>
      </c>
      <c r="AB1757">
        <v>101</v>
      </c>
      <c r="AJ1757">
        <v>168</v>
      </c>
      <c r="AK1757">
        <v>145</v>
      </c>
      <c r="AL1757">
        <v>99</v>
      </c>
      <c r="AM1757">
        <v>144</v>
      </c>
      <c r="AN1757">
        <v>100</v>
      </c>
      <c r="AO1757">
        <v>9</v>
      </c>
      <c r="AP1757">
        <v>2</v>
      </c>
      <c r="AQ1757">
        <v>6</v>
      </c>
      <c r="AX1757">
        <v>17</v>
      </c>
      <c r="AY1757">
        <v>1937</v>
      </c>
      <c r="AZ1757">
        <v>1.4999999999999999E-2</v>
      </c>
      <c r="BA1757">
        <v>8.9999999999999993E-3</v>
      </c>
      <c r="BB1757">
        <v>1</v>
      </c>
      <c r="BC1757">
        <v>0.1</v>
      </c>
      <c r="BD1757">
        <v>11.7</v>
      </c>
      <c r="BE1757">
        <v>2.9</v>
      </c>
      <c r="BF1757">
        <v>325.39999999999998</v>
      </c>
      <c r="BG1757" t="s">
        <v>148</v>
      </c>
      <c r="BH1757" t="s">
        <v>149</v>
      </c>
      <c r="BI1757" t="s">
        <v>354</v>
      </c>
      <c r="BJ1757" t="s">
        <v>208</v>
      </c>
      <c r="BK1757">
        <v>15</v>
      </c>
    </row>
    <row r="1758" spans="1:63" ht="18.75" x14ac:dyDescent="0.25">
      <c r="A1758">
        <v>2021</v>
      </c>
      <c r="B1758">
        <v>4</v>
      </c>
      <c r="C1758" s="289">
        <v>44304</v>
      </c>
      <c r="D1758">
        <v>10</v>
      </c>
      <c r="E1758">
        <v>25</v>
      </c>
      <c r="F1758">
        <v>8</v>
      </c>
      <c r="G1758" t="s">
        <v>355</v>
      </c>
      <c r="H1758" t="s">
        <v>356</v>
      </c>
      <c r="I1758" t="s">
        <v>144</v>
      </c>
      <c r="J1758">
        <v>4</v>
      </c>
      <c r="K1758">
        <v>2</v>
      </c>
      <c r="L1758">
        <v>162</v>
      </c>
      <c r="M1758">
        <v>150.66</v>
      </c>
      <c r="N1758">
        <v>173.34</v>
      </c>
      <c r="O1758">
        <v>166</v>
      </c>
      <c r="P1758">
        <v>158</v>
      </c>
      <c r="T1758">
        <v>101</v>
      </c>
      <c r="W1758">
        <v>180</v>
      </c>
      <c r="X1758">
        <v>172</v>
      </c>
      <c r="Y1758">
        <v>173</v>
      </c>
      <c r="Z1758">
        <v>175</v>
      </c>
      <c r="AA1758">
        <v>99</v>
      </c>
      <c r="AB1758">
        <v>101</v>
      </c>
      <c r="AJ1758">
        <v>170.7</v>
      </c>
      <c r="AK1758">
        <v>145</v>
      </c>
      <c r="AL1758">
        <v>99</v>
      </c>
      <c r="AM1758">
        <v>144</v>
      </c>
      <c r="AN1758">
        <v>100</v>
      </c>
      <c r="AO1758">
        <v>4</v>
      </c>
      <c r="AP1758">
        <v>8</v>
      </c>
      <c r="AQ1758">
        <v>10</v>
      </c>
      <c r="AX1758">
        <v>22</v>
      </c>
      <c r="AY1758">
        <v>1942</v>
      </c>
      <c r="AZ1758">
        <v>1.4999999999999999E-2</v>
      </c>
      <c r="BA1758">
        <v>1.0999999999999999E-2</v>
      </c>
      <c r="BB1758">
        <v>1</v>
      </c>
      <c r="BC1758">
        <v>0.1</v>
      </c>
      <c r="BD1758">
        <v>12</v>
      </c>
      <c r="BE1758">
        <v>3.8</v>
      </c>
      <c r="BF1758">
        <v>331.5</v>
      </c>
      <c r="BG1758" t="s">
        <v>148</v>
      </c>
      <c r="BH1758" t="s">
        <v>149</v>
      </c>
      <c r="BI1758" t="s">
        <v>357</v>
      </c>
      <c r="BJ1758" t="s">
        <v>208</v>
      </c>
      <c r="BK1758">
        <v>15</v>
      </c>
    </row>
    <row r="1759" spans="1:63" hidden="1" x14ac:dyDescent="0.25">
      <c r="A1759">
        <v>2021</v>
      </c>
      <c r="B1759">
        <v>4</v>
      </c>
      <c r="C1759" s="289">
        <v>44304</v>
      </c>
      <c r="D1759">
        <v>419</v>
      </c>
      <c r="E1759">
        <v>670</v>
      </c>
      <c r="F1759">
        <v>8</v>
      </c>
      <c r="G1759" t="s">
        <v>434</v>
      </c>
      <c r="H1759" t="s">
        <v>435</v>
      </c>
      <c r="I1759" t="s">
        <v>144</v>
      </c>
      <c r="J1759">
        <v>4</v>
      </c>
      <c r="K1759">
        <v>2</v>
      </c>
      <c r="L1759">
        <v>298</v>
      </c>
      <c r="M1759">
        <v>280.41800000000001</v>
      </c>
      <c r="N1759">
        <v>319.15800000000002</v>
      </c>
      <c r="AK1759">
        <v>96</v>
      </c>
      <c r="AL1759">
        <v>150</v>
      </c>
      <c r="AY1759">
        <v>360</v>
      </c>
      <c r="AZ1759">
        <v>1.4999999999999999E-2</v>
      </c>
      <c r="BD1759">
        <v>1.2</v>
      </c>
      <c r="BG1759" t="s">
        <v>153</v>
      </c>
      <c r="BH1759" t="s">
        <v>154</v>
      </c>
      <c r="BI1759" t="s">
        <v>436</v>
      </c>
      <c r="BJ1759" t="s">
        <v>156</v>
      </c>
      <c r="BK1759">
        <v>15</v>
      </c>
    </row>
    <row r="1760" spans="1:63" ht="18.75" x14ac:dyDescent="0.25">
      <c r="A1760">
        <v>2021</v>
      </c>
      <c r="B1760">
        <v>4</v>
      </c>
      <c r="C1760" s="289">
        <v>44304</v>
      </c>
      <c r="D1760">
        <v>159</v>
      </c>
      <c r="E1760">
        <v>299</v>
      </c>
      <c r="F1760">
        <v>28</v>
      </c>
      <c r="G1760" t="s">
        <v>181</v>
      </c>
      <c r="H1760" t="s">
        <v>182</v>
      </c>
      <c r="I1760" t="s">
        <v>183</v>
      </c>
      <c r="J1760">
        <v>3</v>
      </c>
      <c r="K1760">
        <v>2</v>
      </c>
      <c r="L1760">
        <v>115</v>
      </c>
      <c r="M1760">
        <v>106.95</v>
      </c>
      <c r="N1760">
        <v>123.05</v>
      </c>
      <c r="O1760">
        <v>106</v>
      </c>
      <c r="P1760">
        <v>121</v>
      </c>
      <c r="T1760">
        <v>107</v>
      </c>
      <c r="W1760">
        <v>104</v>
      </c>
      <c r="X1760">
        <v>109</v>
      </c>
      <c r="Y1760">
        <v>113</v>
      </c>
      <c r="Z1760">
        <v>111</v>
      </c>
      <c r="AA1760">
        <v>120</v>
      </c>
      <c r="AB1760">
        <v>105</v>
      </c>
      <c r="AJ1760">
        <v>110.7</v>
      </c>
      <c r="AK1760">
        <v>70</v>
      </c>
      <c r="AL1760">
        <v>154</v>
      </c>
      <c r="AM1760">
        <v>98</v>
      </c>
      <c r="AN1760">
        <v>111</v>
      </c>
      <c r="AO1760">
        <v>8</v>
      </c>
      <c r="AP1760">
        <v>3</v>
      </c>
      <c r="AQ1760">
        <v>6</v>
      </c>
      <c r="AX1760">
        <v>17</v>
      </c>
      <c r="AY1760">
        <v>569</v>
      </c>
      <c r="AZ1760">
        <v>0.02</v>
      </c>
      <c r="BA1760">
        <v>0.03</v>
      </c>
      <c r="BC1760">
        <v>0.1</v>
      </c>
      <c r="BD1760">
        <v>4.9000000000000004</v>
      </c>
      <c r="BE1760">
        <v>1.9</v>
      </c>
      <c r="BF1760">
        <v>63</v>
      </c>
      <c r="BG1760" t="s">
        <v>148</v>
      </c>
      <c r="BH1760" t="s">
        <v>184</v>
      </c>
      <c r="BK1760">
        <v>15</v>
      </c>
    </row>
    <row r="1761" spans="1:63" ht="18.75" x14ac:dyDescent="0.25">
      <c r="A1761">
        <v>2021</v>
      </c>
      <c r="B1761">
        <v>4</v>
      </c>
      <c r="C1761" s="289">
        <v>44304</v>
      </c>
      <c r="D1761">
        <v>227</v>
      </c>
      <c r="E1761">
        <v>155</v>
      </c>
      <c r="F1761">
        <v>30</v>
      </c>
      <c r="G1761" t="s">
        <v>324</v>
      </c>
      <c r="H1761" t="s">
        <v>325</v>
      </c>
      <c r="I1761" t="s">
        <v>326</v>
      </c>
      <c r="J1761">
        <v>3</v>
      </c>
      <c r="K1761">
        <v>2</v>
      </c>
      <c r="L1761">
        <v>122</v>
      </c>
      <c r="M1761">
        <v>113.46</v>
      </c>
      <c r="N1761">
        <v>130.54</v>
      </c>
      <c r="O1761">
        <v>124</v>
      </c>
      <c r="P1761">
        <v>128</v>
      </c>
      <c r="T1761">
        <v>111</v>
      </c>
      <c r="W1761">
        <v>135</v>
      </c>
      <c r="X1761">
        <v>128</v>
      </c>
      <c r="Y1761">
        <v>125</v>
      </c>
      <c r="Z1761">
        <v>123</v>
      </c>
      <c r="AA1761">
        <v>118</v>
      </c>
      <c r="AB1761">
        <v>120</v>
      </c>
      <c r="AJ1761">
        <v>127.2</v>
      </c>
      <c r="AK1761">
        <v>61</v>
      </c>
      <c r="AL1761">
        <v>177</v>
      </c>
      <c r="AM1761">
        <v>93</v>
      </c>
      <c r="AN1761">
        <v>116</v>
      </c>
      <c r="AO1761">
        <v>9</v>
      </c>
      <c r="AP1761">
        <v>2</v>
      </c>
      <c r="AQ1761">
        <v>7</v>
      </c>
      <c r="AX1761">
        <v>18</v>
      </c>
      <c r="AY1761">
        <v>1314</v>
      </c>
      <c r="AZ1761">
        <v>0.02</v>
      </c>
      <c r="BA1761">
        <v>1.4E-2</v>
      </c>
      <c r="BB1761">
        <v>1</v>
      </c>
      <c r="BC1761">
        <v>0.1</v>
      </c>
      <c r="BD1761">
        <v>10.8</v>
      </c>
      <c r="BE1761">
        <v>2.2999999999999998</v>
      </c>
      <c r="BF1761">
        <v>167.1</v>
      </c>
      <c r="BG1761" t="s">
        <v>148</v>
      </c>
      <c r="BH1761" t="s">
        <v>184</v>
      </c>
      <c r="BI1761" t="s">
        <v>327</v>
      </c>
      <c r="BK1761">
        <v>15</v>
      </c>
    </row>
    <row r="1762" spans="1:63" ht="18.75" x14ac:dyDescent="0.25">
      <c r="A1762">
        <v>2021</v>
      </c>
      <c r="B1762">
        <v>4</v>
      </c>
      <c r="C1762" s="289">
        <v>44304</v>
      </c>
      <c r="D1762">
        <v>334</v>
      </c>
      <c r="E1762">
        <v>254</v>
      </c>
      <c r="F1762">
        <v>46</v>
      </c>
      <c r="G1762" t="s">
        <v>189</v>
      </c>
      <c r="H1762" t="s">
        <v>190</v>
      </c>
      <c r="I1762" t="s">
        <v>191</v>
      </c>
      <c r="J1762">
        <v>4</v>
      </c>
      <c r="K1762">
        <v>2</v>
      </c>
      <c r="L1762">
        <v>203</v>
      </c>
      <c r="M1762">
        <v>188.79</v>
      </c>
      <c r="N1762">
        <v>217.21</v>
      </c>
      <c r="O1762">
        <v>208</v>
      </c>
      <c r="P1762">
        <v>198</v>
      </c>
      <c r="W1762">
        <v>220</v>
      </c>
      <c r="X1762">
        <v>213</v>
      </c>
      <c r="Y1762">
        <v>216</v>
      </c>
      <c r="Z1762">
        <v>215</v>
      </c>
      <c r="AA1762">
        <v>135</v>
      </c>
      <c r="AB1762">
        <v>129</v>
      </c>
      <c r="AJ1762">
        <v>211.7</v>
      </c>
      <c r="AK1762">
        <v>88</v>
      </c>
      <c r="AL1762">
        <v>164</v>
      </c>
      <c r="AM1762">
        <v>109</v>
      </c>
      <c r="AN1762">
        <v>132</v>
      </c>
      <c r="AO1762">
        <v>8</v>
      </c>
      <c r="AP1762">
        <v>5</v>
      </c>
      <c r="AQ1762">
        <v>4</v>
      </c>
      <c r="AS1762">
        <v>1</v>
      </c>
      <c r="AX1762">
        <v>18</v>
      </c>
      <c r="AY1762">
        <v>1458</v>
      </c>
      <c r="AZ1762">
        <v>0.02</v>
      </c>
      <c r="BA1762">
        <v>1.2E-2</v>
      </c>
      <c r="BB1762">
        <v>1</v>
      </c>
      <c r="BC1762">
        <v>0.1</v>
      </c>
      <c r="BD1762">
        <v>7.2</v>
      </c>
      <c r="BE1762">
        <v>3.8</v>
      </c>
      <c r="BF1762">
        <v>308.7</v>
      </c>
      <c r="BG1762" t="s">
        <v>148</v>
      </c>
      <c r="BH1762" t="s">
        <v>184</v>
      </c>
      <c r="BI1762" t="s">
        <v>192</v>
      </c>
      <c r="BK1762">
        <v>15</v>
      </c>
    </row>
    <row r="1763" spans="1:63" ht="18.75" hidden="1" x14ac:dyDescent="0.25">
      <c r="A1763">
        <v>2021</v>
      </c>
      <c r="B1763">
        <v>4</v>
      </c>
      <c r="C1763" s="289">
        <v>44305</v>
      </c>
      <c r="D1763">
        <v>384</v>
      </c>
      <c r="E1763">
        <v>556</v>
      </c>
      <c r="F1763">
        <v>2</v>
      </c>
      <c r="G1763" t="s">
        <v>175</v>
      </c>
      <c r="H1763" t="s">
        <v>176</v>
      </c>
      <c r="I1763" t="s">
        <v>144</v>
      </c>
      <c r="J1763">
        <v>1</v>
      </c>
      <c r="K1763">
        <v>6</v>
      </c>
      <c r="L1763">
        <v>1066</v>
      </c>
      <c r="M1763">
        <v>1003.106</v>
      </c>
      <c r="N1763">
        <v>1141.6859999999999</v>
      </c>
      <c r="O1763">
        <v>1059</v>
      </c>
      <c r="P1763">
        <v>1101</v>
      </c>
      <c r="T1763">
        <v>140</v>
      </c>
      <c r="W1763">
        <v>1113</v>
      </c>
      <c r="X1763">
        <v>1086</v>
      </c>
      <c r="Y1763">
        <v>1083</v>
      </c>
      <c r="Z1763">
        <v>1072</v>
      </c>
      <c r="AA1763">
        <v>140</v>
      </c>
      <c r="AB1763">
        <v>142</v>
      </c>
      <c r="AJ1763">
        <v>1085.7</v>
      </c>
      <c r="AK1763">
        <v>20</v>
      </c>
      <c r="AL1763">
        <v>180</v>
      </c>
      <c r="AM1763">
        <v>26</v>
      </c>
      <c r="AN1763">
        <v>141</v>
      </c>
      <c r="AO1763">
        <v>3</v>
      </c>
      <c r="AP1763">
        <v>2</v>
      </c>
      <c r="AQ1763">
        <v>2</v>
      </c>
      <c r="AR1763">
        <v>0</v>
      </c>
      <c r="AS1763">
        <v>3</v>
      </c>
      <c r="AX1763">
        <v>10</v>
      </c>
      <c r="AY1763">
        <v>442</v>
      </c>
      <c r="AZ1763">
        <v>1.4999999999999999E-2</v>
      </c>
      <c r="BA1763">
        <v>2.3E-2</v>
      </c>
      <c r="BC1763">
        <v>0</v>
      </c>
      <c r="BD1763">
        <v>0.4</v>
      </c>
      <c r="BE1763">
        <v>10.9</v>
      </c>
      <c r="BF1763">
        <v>479.9</v>
      </c>
      <c r="BG1763" t="s">
        <v>153</v>
      </c>
      <c r="BH1763" t="s">
        <v>154</v>
      </c>
      <c r="BI1763" t="s">
        <v>177</v>
      </c>
      <c r="BK1763">
        <v>16</v>
      </c>
    </row>
    <row r="1764" spans="1:63" ht="18.75" hidden="1" x14ac:dyDescent="0.25">
      <c r="A1764">
        <v>2021</v>
      </c>
      <c r="B1764">
        <v>4</v>
      </c>
      <c r="C1764" s="289">
        <v>44305</v>
      </c>
      <c r="D1764">
        <v>384</v>
      </c>
      <c r="E1764">
        <v>557</v>
      </c>
      <c r="F1764">
        <v>2</v>
      </c>
      <c r="G1764" t="s">
        <v>178</v>
      </c>
      <c r="H1764" t="s">
        <v>179</v>
      </c>
      <c r="I1764" t="s">
        <v>144</v>
      </c>
      <c r="J1764">
        <v>1</v>
      </c>
      <c r="K1764">
        <v>6</v>
      </c>
      <c r="L1764">
        <v>182</v>
      </c>
      <c r="M1764">
        <v>171.262</v>
      </c>
      <c r="N1764">
        <v>194.922</v>
      </c>
      <c r="O1764">
        <v>187</v>
      </c>
      <c r="P1764">
        <v>193</v>
      </c>
      <c r="T1764">
        <v>140</v>
      </c>
      <c r="W1764">
        <v>222</v>
      </c>
      <c r="X1764">
        <v>203</v>
      </c>
      <c r="Y1764">
        <v>193</v>
      </c>
      <c r="Z1764">
        <v>193</v>
      </c>
      <c r="AA1764">
        <v>140</v>
      </c>
      <c r="AB1764">
        <v>142</v>
      </c>
      <c r="AJ1764">
        <v>198.5</v>
      </c>
      <c r="AK1764">
        <v>20</v>
      </c>
      <c r="AL1764">
        <v>180</v>
      </c>
      <c r="AM1764">
        <v>26</v>
      </c>
      <c r="AN1764">
        <v>141</v>
      </c>
      <c r="AO1764">
        <v>2</v>
      </c>
      <c r="AP1764">
        <v>2</v>
      </c>
      <c r="AQ1764">
        <v>2</v>
      </c>
      <c r="AR1764">
        <v>1</v>
      </c>
      <c r="AS1764">
        <v>3</v>
      </c>
      <c r="AX1764">
        <v>9</v>
      </c>
      <c r="AY1764">
        <v>441</v>
      </c>
      <c r="AZ1764">
        <v>1.4999999999999999E-2</v>
      </c>
      <c r="BA1764">
        <v>0.02</v>
      </c>
      <c r="BC1764">
        <v>0</v>
      </c>
      <c r="BD1764">
        <v>2.4</v>
      </c>
      <c r="BE1764">
        <v>1.8</v>
      </c>
      <c r="BF1764">
        <v>87.5</v>
      </c>
      <c r="BG1764" t="s">
        <v>153</v>
      </c>
      <c r="BH1764" t="s">
        <v>154</v>
      </c>
      <c r="BI1764" t="s">
        <v>177</v>
      </c>
      <c r="BJ1764" t="s">
        <v>180</v>
      </c>
      <c r="BK1764">
        <v>16</v>
      </c>
    </row>
    <row r="1765" spans="1:63" ht="18.75" hidden="1" x14ac:dyDescent="0.25">
      <c r="A1765">
        <v>2021</v>
      </c>
      <c r="B1765">
        <v>4</v>
      </c>
      <c r="C1765" s="289">
        <v>44305</v>
      </c>
      <c r="D1765">
        <v>138</v>
      </c>
      <c r="E1765">
        <v>559</v>
      </c>
      <c r="F1765">
        <v>3</v>
      </c>
      <c r="G1765" t="s">
        <v>173</v>
      </c>
      <c r="H1765" t="s">
        <v>174</v>
      </c>
      <c r="I1765" t="s">
        <v>144</v>
      </c>
      <c r="J1765">
        <v>3</v>
      </c>
      <c r="K1765">
        <v>2</v>
      </c>
      <c r="L1765">
        <v>610</v>
      </c>
      <c r="M1765">
        <v>579.5</v>
      </c>
      <c r="N1765">
        <v>640.5</v>
      </c>
      <c r="O1765">
        <v>622</v>
      </c>
      <c r="P1765">
        <v>615</v>
      </c>
      <c r="T1765">
        <v>139</v>
      </c>
      <c r="AJ1765">
        <v>618.5</v>
      </c>
      <c r="AK1765">
        <v>90</v>
      </c>
      <c r="AL1765">
        <v>120</v>
      </c>
      <c r="AM1765">
        <v>78</v>
      </c>
      <c r="AN1765">
        <v>139</v>
      </c>
      <c r="AO1765">
        <v>2</v>
      </c>
      <c r="AP1765">
        <v>1</v>
      </c>
      <c r="AQ1765">
        <v>1</v>
      </c>
      <c r="AX1765">
        <v>4</v>
      </c>
      <c r="AY1765">
        <v>814</v>
      </c>
      <c r="AZ1765">
        <v>1.4999999999999999E-2</v>
      </c>
      <c r="BA1765">
        <v>5.0000000000000001E-3</v>
      </c>
      <c r="BB1765">
        <v>1</v>
      </c>
      <c r="BC1765">
        <v>0</v>
      </c>
      <c r="BD1765">
        <v>1.3</v>
      </c>
      <c r="BE1765">
        <v>2.5</v>
      </c>
      <c r="BF1765">
        <v>503.5</v>
      </c>
      <c r="BG1765" t="s">
        <v>145</v>
      </c>
      <c r="BH1765" t="s">
        <v>145</v>
      </c>
      <c r="BK1765">
        <v>16</v>
      </c>
    </row>
    <row r="1766" spans="1:63" ht="18.75" hidden="1" x14ac:dyDescent="0.25">
      <c r="A1766">
        <v>2021</v>
      </c>
      <c r="B1766">
        <v>4</v>
      </c>
      <c r="C1766" s="289">
        <v>44305</v>
      </c>
      <c r="D1766">
        <v>383</v>
      </c>
      <c r="E1766">
        <v>550</v>
      </c>
      <c r="F1766">
        <v>3</v>
      </c>
      <c r="G1766" t="s">
        <v>365</v>
      </c>
      <c r="H1766" t="s">
        <v>366</v>
      </c>
      <c r="I1766" t="s">
        <v>144</v>
      </c>
      <c r="J1766">
        <v>3</v>
      </c>
      <c r="K1766">
        <v>1</v>
      </c>
      <c r="L1766">
        <v>35</v>
      </c>
      <c r="M1766">
        <v>32.024999999999999</v>
      </c>
      <c r="N1766">
        <v>38.045000000000002</v>
      </c>
      <c r="Z1766">
        <v>35</v>
      </c>
      <c r="AB1766">
        <v>86</v>
      </c>
      <c r="AJ1766">
        <v>35</v>
      </c>
      <c r="AK1766">
        <v>108</v>
      </c>
      <c r="AL1766">
        <v>100</v>
      </c>
      <c r="AM1766">
        <v>126</v>
      </c>
      <c r="AN1766">
        <v>86</v>
      </c>
      <c r="AO1766">
        <v>6</v>
      </c>
      <c r="AQ1766">
        <v>2</v>
      </c>
      <c r="AX1766">
        <v>8</v>
      </c>
      <c r="AY1766">
        <v>8</v>
      </c>
      <c r="AZ1766">
        <v>1.4999999999999999E-2</v>
      </c>
      <c r="BA1766">
        <v>1</v>
      </c>
      <c r="BC1766">
        <v>0.2</v>
      </c>
      <c r="BD1766">
        <v>0.2</v>
      </c>
      <c r="BE1766">
        <v>0.3</v>
      </c>
      <c r="BF1766">
        <v>0.3</v>
      </c>
      <c r="BG1766" t="s">
        <v>153</v>
      </c>
      <c r="BH1766" t="s">
        <v>154</v>
      </c>
      <c r="BI1766" t="s">
        <v>367</v>
      </c>
      <c r="BJ1766" t="s">
        <v>156</v>
      </c>
      <c r="BK1766">
        <v>16</v>
      </c>
    </row>
    <row r="1767" spans="1:63" hidden="1" x14ac:dyDescent="0.25">
      <c r="A1767">
        <v>2021</v>
      </c>
      <c r="B1767">
        <v>4</v>
      </c>
      <c r="C1767" s="289">
        <v>44305</v>
      </c>
      <c r="D1767">
        <v>421</v>
      </c>
      <c r="E1767">
        <v>667</v>
      </c>
      <c r="F1767">
        <v>3</v>
      </c>
      <c r="G1767" t="s">
        <v>404</v>
      </c>
      <c r="H1767" t="s">
        <v>405</v>
      </c>
      <c r="L1767">
        <v>1630.2</v>
      </c>
      <c r="M1767">
        <v>1534.0182</v>
      </c>
      <c r="N1767">
        <v>1745.9441999999999</v>
      </c>
      <c r="AK1767">
        <v>20</v>
      </c>
      <c r="AZ1767">
        <v>1.4999999999999999E-2</v>
      </c>
      <c r="BJ1767" t="s">
        <v>156</v>
      </c>
      <c r="BK1767">
        <v>16</v>
      </c>
    </row>
    <row r="1768" spans="1:63" ht="18.75" x14ac:dyDescent="0.25">
      <c r="A1768">
        <v>2021</v>
      </c>
      <c r="B1768">
        <v>4</v>
      </c>
      <c r="C1768" s="289">
        <v>44305</v>
      </c>
      <c r="D1768">
        <v>32</v>
      </c>
      <c r="E1768">
        <v>92</v>
      </c>
      <c r="F1768">
        <v>4</v>
      </c>
      <c r="G1768" t="s">
        <v>205</v>
      </c>
      <c r="H1768" t="s">
        <v>206</v>
      </c>
      <c r="I1768" t="s">
        <v>144</v>
      </c>
      <c r="J1768">
        <v>2</v>
      </c>
      <c r="K1768">
        <v>3</v>
      </c>
      <c r="L1768">
        <v>361</v>
      </c>
      <c r="M1768">
        <v>335.73</v>
      </c>
      <c r="N1768">
        <v>386.27</v>
      </c>
      <c r="O1768">
        <v>365</v>
      </c>
      <c r="P1768">
        <v>372</v>
      </c>
      <c r="T1768">
        <v>109</v>
      </c>
      <c r="W1768">
        <v>420</v>
      </c>
      <c r="X1768">
        <v>400</v>
      </c>
      <c r="Y1768">
        <v>385</v>
      </c>
      <c r="Z1768">
        <v>396</v>
      </c>
      <c r="AA1768">
        <v>109</v>
      </c>
      <c r="AB1768">
        <v>105</v>
      </c>
      <c r="AJ1768">
        <v>389.7</v>
      </c>
      <c r="AK1768">
        <v>74</v>
      </c>
      <c r="AL1768">
        <v>97</v>
      </c>
      <c r="AM1768">
        <v>67</v>
      </c>
      <c r="AN1768">
        <v>108</v>
      </c>
      <c r="AO1768">
        <v>7</v>
      </c>
      <c r="AP1768">
        <v>1</v>
      </c>
      <c r="AQ1768">
        <v>2</v>
      </c>
      <c r="AX1768">
        <v>10</v>
      </c>
      <c r="AY1768">
        <v>914</v>
      </c>
      <c r="AZ1768">
        <v>1.4999999999999999E-2</v>
      </c>
      <c r="BA1768">
        <v>1.0999999999999999E-2</v>
      </c>
      <c r="BB1768">
        <v>1</v>
      </c>
      <c r="BC1768">
        <v>0</v>
      </c>
      <c r="BD1768">
        <v>2.5</v>
      </c>
      <c r="BE1768">
        <v>3.9</v>
      </c>
      <c r="BF1768">
        <v>356.2</v>
      </c>
      <c r="BG1768" t="s">
        <v>148</v>
      </c>
      <c r="BH1768" t="s">
        <v>149</v>
      </c>
      <c r="BI1768" t="s">
        <v>207</v>
      </c>
      <c r="BJ1768" t="s">
        <v>208</v>
      </c>
      <c r="BK1768">
        <v>16</v>
      </c>
    </row>
    <row r="1769" spans="1:63" ht="18.75" x14ac:dyDescent="0.25">
      <c r="A1769">
        <v>2021</v>
      </c>
      <c r="B1769">
        <v>4</v>
      </c>
      <c r="C1769" s="289">
        <v>44305</v>
      </c>
      <c r="D1769">
        <v>32</v>
      </c>
      <c r="E1769">
        <v>93</v>
      </c>
      <c r="F1769">
        <v>4</v>
      </c>
      <c r="G1769" t="s">
        <v>209</v>
      </c>
      <c r="H1769" t="s">
        <v>210</v>
      </c>
      <c r="I1769" t="s">
        <v>144</v>
      </c>
      <c r="J1769">
        <v>2</v>
      </c>
      <c r="K1769">
        <v>3</v>
      </c>
      <c r="L1769">
        <v>59</v>
      </c>
      <c r="M1769">
        <v>54.87</v>
      </c>
      <c r="N1769">
        <v>63.13</v>
      </c>
      <c r="O1769">
        <v>58</v>
      </c>
      <c r="P1769">
        <v>60</v>
      </c>
      <c r="T1769">
        <v>109</v>
      </c>
      <c r="W1769">
        <v>58</v>
      </c>
      <c r="X1769">
        <v>63</v>
      </c>
      <c r="Y1769">
        <v>62</v>
      </c>
      <c r="Z1769">
        <v>65</v>
      </c>
      <c r="AA1769">
        <v>109</v>
      </c>
      <c r="AB1769">
        <v>105</v>
      </c>
      <c r="AJ1769">
        <v>61</v>
      </c>
      <c r="AK1769">
        <v>74</v>
      </c>
      <c r="AL1769">
        <v>97</v>
      </c>
      <c r="AM1769">
        <v>67</v>
      </c>
      <c r="AN1769">
        <v>108</v>
      </c>
      <c r="AO1769">
        <v>12</v>
      </c>
      <c r="AP1769">
        <v>2</v>
      </c>
      <c r="AQ1769">
        <v>7</v>
      </c>
      <c r="AX1769">
        <v>21</v>
      </c>
      <c r="AY1769">
        <v>885</v>
      </c>
      <c r="AZ1769">
        <v>1.4999999999999999E-2</v>
      </c>
      <c r="BA1769">
        <v>2.4E-2</v>
      </c>
      <c r="BC1769">
        <v>0.4</v>
      </c>
      <c r="BD1769">
        <v>15</v>
      </c>
      <c r="BE1769">
        <v>1.3</v>
      </c>
      <c r="BF1769">
        <v>54</v>
      </c>
      <c r="BG1769" t="s">
        <v>148</v>
      </c>
      <c r="BH1769" t="s">
        <v>149</v>
      </c>
      <c r="BI1769" t="s">
        <v>211</v>
      </c>
      <c r="BJ1769" t="s">
        <v>208</v>
      </c>
      <c r="BK1769">
        <v>16</v>
      </c>
    </row>
    <row r="1770" spans="1:63" ht="18.75" x14ac:dyDescent="0.25">
      <c r="A1770">
        <v>2021</v>
      </c>
      <c r="B1770">
        <v>4</v>
      </c>
      <c r="C1770" s="289">
        <v>44305</v>
      </c>
      <c r="D1770">
        <v>32</v>
      </c>
      <c r="E1770">
        <v>94</v>
      </c>
      <c r="F1770">
        <v>4</v>
      </c>
      <c r="G1770" t="s">
        <v>332</v>
      </c>
      <c r="H1770" t="s">
        <v>333</v>
      </c>
      <c r="I1770" t="s">
        <v>144</v>
      </c>
      <c r="J1770">
        <v>2</v>
      </c>
      <c r="K1770">
        <v>3</v>
      </c>
      <c r="L1770">
        <v>19</v>
      </c>
      <c r="M1770">
        <v>17.670000000000002</v>
      </c>
      <c r="N1770">
        <v>20.329999999999998</v>
      </c>
      <c r="O1770">
        <v>18</v>
      </c>
      <c r="P1770">
        <v>19</v>
      </c>
      <c r="T1770">
        <v>109</v>
      </c>
      <c r="W1770">
        <v>20</v>
      </c>
      <c r="X1770">
        <v>20</v>
      </c>
      <c r="Y1770">
        <v>19</v>
      </c>
      <c r="Z1770">
        <v>19</v>
      </c>
      <c r="AA1770">
        <v>109</v>
      </c>
      <c r="AB1770">
        <v>105</v>
      </c>
      <c r="AJ1770">
        <v>19</v>
      </c>
      <c r="AK1770">
        <v>74</v>
      </c>
      <c r="AL1770">
        <v>97</v>
      </c>
      <c r="AM1770">
        <v>67</v>
      </c>
      <c r="AN1770">
        <v>108</v>
      </c>
      <c r="AO1770">
        <v>12</v>
      </c>
      <c r="AP1770">
        <v>2</v>
      </c>
      <c r="AQ1770">
        <v>4</v>
      </c>
      <c r="AX1770">
        <v>18</v>
      </c>
      <c r="AY1770">
        <v>978</v>
      </c>
      <c r="AZ1770">
        <v>1.4999999999999999E-2</v>
      </c>
      <c r="BA1770">
        <v>1.7999999999999999E-2</v>
      </c>
      <c r="BC1770">
        <v>0.9</v>
      </c>
      <c r="BD1770">
        <v>51.5</v>
      </c>
      <c r="BE1770">
        <v>0.3</v>
      </c>
      <c r="BF1770">
        <v>18.600000000000001</v>
      </c>
      <c r="BG1770" t="s">
        <v>148</v>
      </c>
      <c r="BH1770" t="s">
        <v>149</v>
      </c>
      <c r="BI1770" t="s">
        <v>334</v>
      </c>
      <c r="BJ1770" t="s">
        <v>208</v>
      </c>
      <c r="BK1770">
        <v>16</v>
      </c>
    </row>
    <row r="1771" spans="1:63" hidden="1" x14ac:dyDescent="0.25">
      <c r="A1771">
        <v>2021</v>
      </c>
      <c r="B1771">
        <v>4</v>
      </c>
      <c r="C1771" s="289">
        <v>44305</v>
      </c>
      <c r="D1771">
        <v>423</v>
      </c>
      <c r="E1771">
        <v>669</v>
      </c>
      <c r="F1771">
        <v>4</v>
      </c>
      <c r="G1771" t="s">
        <v>412</v>
      </c>
      <c r="H1771" t="s">
        <v>413</v>
      </c>
      <c r="I1771" t="s">
        <v>144</v>
      </c>
      <c r="J1771">
        <v>2</v>
      </c>
      <c r="K1771">
        <v>2</v>
      </c>
      <c r="L1771">
        <v>954</v>
      </c>
      <c r="M1771">
        <v>897.71400000000006</v>
      </c>
      <c r="N1771">
        <v>1021.734</v>
      </c>
      <c r="AK1771">
        <v>40</v>
      </c>
      <c r="AL1771">
        <v>180</v>
      </c>
      <c r="AY1771">
        <v>48</v>
      </c>
      <c r="AZ1771">
        <v>1.4999999999999999E-2</v>
      </c>
      <c r="BD1771">
        <v>0.1</v>
      </c>
      <c r="BG1771" t="s">
        <v>153</v>
      </c>
      <c r="BH1771" t="s">
        <v>154</v>
      </c>
      <c r="BI1771" t="s">
        <v>414</v>
      </c>
      <c r="BJ1771" t="s">
        <v>156</v>
      </c>
      <c r="BK1771">
        <v>16</v>
      </c>
    </row>
    <row r="1772" spans="1:63" ht="18.75" x14ac:dyDescent="0.25">
      <c r="A1772">
        <v>2021</v>
      </c>
      <c r="B1772">
        <v>4</v>
      </c>
      <c r="C1772" s="289">
        <v>44305</v>
      </c>
      <c r="D1772">
        <v>29</v>
      </c>
      <c r="E1772">
        <v>81</v>
      </c>
      <c r="F1772">
        <v>5</v>
      </c>
      <c r="G1772" t="s">
        <v>401</v>
      </c>
      <c r="H1772" t="s">
        <v>402</v>
      </c>
      <c r="I1772" t="s">
        <v>144</v>
      </c>
      <c r="J1772">
        <v>2</v>
      </c>
      <c r="K1772">
        <v>3</v>
      </c>
      <c r="L1772">
        <v>388</v>
      </c>
      <c r="M1772">
        <v>360.84</v>
      </c>
      <c r="N1772">
        <v>415.16</v>
      </c>
      <c r="O1772">
        <v>419</v>
      </c>
      <c r="P1772">
        <v>401</v>
      </c>
      <c r="T1772">
        <v>111</v>
      </c>
      <c r="W1772">
        <v>418</v>
      </c>
      <c r="X1772">
        <v>406</v>
      </c>
      <c r="Y1772">
        <v>409</v>
      </c>
      <c r="Z1772">
        <v>401</v>
      </c>
      <c r="AA1772">
        <v>117</v>
      </c>
      <c r="AB1772">
        <v>117</v>
      </c>
      <c r="AJ1772">
        <v>409</v>
      </c>
      <c r="AK1772">
        <v>60</v>
      </c>
      <c r="AL1772">
        <v>120</v>
      </c>
      <c r="AM1772">
        <v>63</v>
      </c>
      <c r="AN1772">
        <v>115</v>
      </c>
      <c r="AO1772">
        <v>8</v>
      </c>
      <c r="AP1772">
        <v>2</v>
      </c>
      <c r="AQ1772">
        <v>9</v>
      </c>
      <c r="AX1772">
        <v>19</v>
      </c>
      <c r="AY1772">
        <v>899</v>
      </c>
      <c r="AZ1772">
        <v>1.4999999999999999E-2</v>
      </c>
      <c r="BA1772">
        <v>2.1000000000000001E-2</v>
      </c>
      <c r="BC1772">
        <v>0</v>
      </c>
      <c r="BD1772">
        <v>2.2999999999999998</v>
      </c>
      <c r="BE1772">
        <v>7.8</v>
      </c>
      <c r="BF1772">
        <v>367.7</v>
      </c>
      <c r="BG1772" t="s">
        <v>148</v>
      </c>
      <c r="BH1772" t="s">
        <v>187</v>
      </c>
      <c r="BI1772" t="s">
        <v>403</v>
      </c>
      <c r="BK1772">
        <v>16</v>
      </c>
    </row>
    <row r="1773" spans="1:63" hidden="1" x14ac:dyDescent="0.25">
      <c r="A1773">
        <v>2021</v>
      </c>
      <c r="B1773">
        <v>4</v>
      </c>
      <c r="C1773" s="289">
        <v>44305</v>
      </c>
      <c r="D1773">
        <v>47</v>
      </c>
      <c r="E1773">
        <v>122</v>
      </c>
      <c r="F1773">
        <v>5</v>
      </c>
      <c r="G1773" t="s">
        <v>163</v>
      </c>
      <c r="H1773" t="s">
        <v>164</v>
      </c>
      <c r="I1773" t="s">
        <v>165</v>
      </c>
      <c r="J1773">
        <v>2</v>
      </c>
      <c r="K1773">
        <v>1</v>
      </c>
      <c r="L1773">
        <v>280</v>
      </c>
      <c r="M1773">
        <v>267.39999999999998</v>
      </c>
      <c r="N1773">
        <v>292.60000000000002</v>
      </c>
      <c r="AK1773">
        <v>63</v>
      </c>
      <c r="AL1773">
        <v>115</v>
      </c>
      <c r="AZ1773">
        <v>1.4999999999999999E-2</v>
      </c>
      <c r="BG1773" t="s">
        <v>153</v>
      </c>
      <c r="BH1773" t="s">
        <v>154</v>
      </c>
      <c r="BI1773" t="s">
        <v>166</v>
      </c>
      <c r="BJ1773" t="s">
        <v>167</v>
      </c>
      <c r="BK1773">
        <v>16</v>
      </c>
    </row>
    <row r="1774" spans="1:63" hidden="1" x14ac:dyDescent="0.25">
      <c r="A1774">
        <v>2021</v>
      </c>
      <c r="B1774">
        <v>4</v>
      </c>
      <c r="C1774" s="289">
        <v>44305</v>
      </c>
      <c r="D1774">
        <v>376</v>
      </c>
      <c r="E1774">
        <v>438</v>
      </c>
      <c r="F1774">
        <v>6</v>
      </c>
      <c r="G1774" t="s">
        <v>151</v>
      </c>
      <c r="H1774" t="s">
        <v>152</v>
      </c>
      <c r="I1774" t="s">
        <v>144</v>
      </c>
      <c r="J1774">
        <v>3</v>
      </c>
      <c r="K1774">
        <v>2</v>
      </c>
      <c r="L1774">
        <v>336</v>
      </c>
      <c r="M1774">
        <v>316.17599999999999</v>
      </c>
      <c r="N1774">
        <v>359.85599999999999</v>
      </c>
      <c r="AK1774">
        <v>67</v>
      </c>
      <c r="AL1774">
        <v>161</v>
      </c>
      <c r="AY1774">
        <v>444</v>
      </c>
      <c r="AZ1774">
        <v>1.4999999999999999E-2</v>
      </c>
      <c r="BD1774">
        <v>1.3</v>
      </c>
      <c r="BG1774" t="s">
        <v>153</v>
      </c>
      <c r="BH1774" t="s">
        <v>154</v>
      </c>
      <c r="BI1774" t="s">
        <v>155</v>
      </c>
      <c r="BJ1774" t="s">
        <v>156</v>
      </c>
      <c r="BK1774">
        <v>16</v>
      </c>
    </row>
    <row r="1775" spans="1:63" ht="18.75" hidden="1" x14ac:dyDescent="0.25">
      <c r="A1775">
        <v>2021</v>
      </c>
      <c r="B1775">
        <v>4</v>
      </c>
      <c r="C1775" s="289">
        <v>44305</v>
      </c>
      <c r="D1775">
        <v>420</v>
      </c>
      <c r="E1775">
        <v>666</v>
      </c>
      <c r="F1775">
        <v>6</v>
      </c>
      <c r="G1775" t="s">
        <v>418</v>
      </c>
      <c r="H1775" t="s">
        <v>419</v>
      </c>
      <c r="I1775" t="s">
        <v>144</v>
      </c>
      <c r="J1775">
        <v>3</v>
      </c>
      <c r="K1775">
        <v>2</v>
      </c>
      <c r="L1775">
        <v>484</v>
      </c>
      <c r="M1775">
        <v>455.44400000000002</v>
      </c>
      <c r="N1775">
        <v>518.36400000000003</v>
      </c>
      <c r="O1775">
        <v>494</v>
      </c>
      <c r="P1775">
        <v>494</v>
      </c>
      <c r="T1775">
        <v>154</v>
      </c>
      <c r="W1775">
        <v>518</v>
      </c>
      <c r="X1775">
        <v>491</v>
      </c>
      <c r="Y1775">
        <v>498</v>
      </c>
      <c r="Z1775">
        <v>488</v>
      </c>
      <c r="AA1775">
        <v>166</v>
      </c>
      <c r="AB1775">
        <v>165</v>
      </c>
      <c r="AJ1775">
        <v>497.2</v>
      </c>
      <c r="AK1775">
        <v>72</v>
      </c>
      <c r="AL1775">
        <v>150</v>
      </c>
      <c r="AM1775">
        <v>67</v>
      </c>
      <c r="AN1775">
        <v>162</v>
      </c>
      <c r="AO1775">
        <v>9</v>
      </c>
      <c r="AP1775">
        <v>4</v>
      </c>
      <c r="AQ1775">
        <v>8</v>
      </c>
      <c r="AX1775">
        <v>21</v>
      </c>
      <c r="AY1775">
        <v>660</v>
      </c>
      <c r="AZ1775">
        <v>1.4999999999999999E-2</v>
      </c>
      <c r="BA1775">
        <v>3.2000000000000001E-2</v>
      </c>
      <c r="BC1775">
        <v>0</v>
      </c>
      <c r="BD1775">
        <v>1.4</v>
      </c>
      <c r="BE1775">
        <v>10.4</v>
      </c>
      <c r="BF1775">
        <v>328.2</v>
      </c>
      <c r="BG1775" t="s">
        <v>153</v>
      </c>
      <c r="BH1775" t="s">
        <v>154</v>
      </c>
      <c r="BI1775" t="s">
        <v>420</v>
      </c>
      <c r="BJ1775" t="s">
        <v>156</v>
      </c>
      <c r="BK1775">
        <v>16</v>
      </c>
    </row>
    <row r="1776" spans="1:63" ht="18.75" hidden="1" x14ac:dyDescent="0.25">
      <c r="A1776">
        <v>2021</v>
      </c>
      <c r="B1776">
        <v>4</v>
      </c>
      <c r="C1776" s="289">
        <v>44305</v>
      </c>
      <c r="D1776">
        <v>137</v>
      </c>
      <c r="E1776">
        <v>273</v>
      </c>
      <c r="F1776">
        <v>7</v>
      </c>
      <c r="G1776" t="s">
        <v>242</v>
      </c>
      <c r="H1776" t="s">
        <v>243</v>
      </c>
      <c r="I1776" t="s">
        <v>144</v>
      </c>
      <c r="J1776">
        <v>3</v>
      </c>
      <c r="K1776">
        <v>2</v>
      </c>
      <c r="L1776">
        <v>564</v>
      </c>
      <c r="M1776">
        <v>524.52</v>
      </c>
      <c r="N1776">
        <v>603.48</v>
      </c>
      <c r="O1776">
        <v>594</v>
      </c>
      <c r="P1776">
        <v>586</v>
      </c>
      <c r="T1776">
        <v>112</v>
      </c>
      <c r="W1776">
        <v>630</v>
      </c>
      <c r="X1776">
        <v>603</v>
      </c>
      <c r="Y1776">
        <v>593</v>
      </c>
      <c r="Z1776">
        <v>598</v>
      </c>
      <c r="AA1776">
        <v>118</v>
      </c>
      <c r="AB1776">
        <v>128</v>
      </c>
      <c r="AJ1776">
        <v>600.70000000000005</v>
      </c>
      <c r="AK1776">
        <v>93</v>
      </c>
      <c r="AL1776">
        <v>116</v>
      </c>
      <c r="AM1776">
        <v>91</v>
      </c>
      <c r="AN1776">
        <v>119</v>
      </c>
      <c r="AO1776">
        <v>7</v>
      </c>
      <c r="AP1776">
        <v>4</v>
      </c>
      <c r="AQ1776">
        <v>5</v>
      </c>
      <c r="AS1776">
        <v>1</v>
      </c>
      <c r="AX1776">
        <v>16</v>
      </c>
      <c r="AY1776">
        <v>1300</v>
      </c>
      <c r="AZ1776">
        <v>1.4999999999999999E-2</v>
      </c>
      <c r="BA1776">
        <v>1.2E-2</v>
      </c>
      <c r="BB1776">
        <v>1</v>
      </c>
      <c r="BC1776">
        <v>0</v>
      </c>
      <c r="BD1776">
        <v>2.2999999999999998</v>
      </c>
      <c r="BE1776">
        <v>9.6</v>
      </c>
      <c r="BF1776">
        <v>780.9</v>
      </c>
      <c r="BG1776" t="s">
        <v>145</v>
      </c>
      <c r="BK1776">
        <v>16</v>
      </c>
    </row>
    <row r="1777" spans="1:63" ht="18.75" x14ac:dyDescent="0.25">
      <c r="A1777">
        <v>2021</v>
      </c>
      <c r="B1777">
        <v>4</v>
      </c>
      <c r="C1777" s="289">
        <v>44305</v>
      </c>
      <c r="D1777">
        <v>10</v>
      </c>
      <c r="E1777">
        <v>24</v>
      </c>
      <c r="F1777">
        <v>8</v>
      </c>
      <c r="G1777" t="s">
        <v>352</v>
      </c>
      <c r="H1777" t="s">
        <v>353</v>
      </c>
      <c r="I1777" t="s">
        <v>144</v>
      </c>
      <c r="J1777">
        <v>4</v>
      </c>
      <c r="K1777">
        <v>2</v>
      </c>
      <c r="L1777">
        <v>166</v>
      </c>
      <c r="M1777">
        <v>154.38</v>
      </c>
      <c r="N1777">
        <v>177.62</v>
      </c>
      <c r="O1777">
        <v>168</v>
      </c>
      <c r="P1777">
        <v>168</v>
      </c>
      <c r="T1777">
        <v>99</v>
      </c>
      <c r="W1777">
        <v>175</v>
      </c>
      <c r="X1777">
        <v>165</v>
      </c>
      <c r="Y1777">
        <v>158</v>
      </c>
      <c r="Z1777">
        <v>156</v>
      </c>
      <c r="AA1777">
        <v>100</v>
      </c>
      <c r="AB1777">
        <v>103</v>
      </c>
      <c r="AJ1777">
        <v>165</v>
      </c>
      <c r="AK1777">
        <v>145</v>
      </c>
      <c r="AL1777">
        <v>99</v>
      </c>
      <c r="AM1777">
        <v>143</v>
      </c>
      <c r="AN1777">
        <v>101</v>
      </c>
      <c r="AO1777">
        <v>8</v>
      </c>
      <c r="AP1777">
        <v>2</v>
      </c>
      <c r="AQ1777">
        <v>6</v>
      </c>
      <c r="AX1777">
        <v>16</v>
      </c>
      <c r="AY1777">
        <v>2056</v>
      </c>
      <c r="AZ1777">
        <v>1.4999999999999999E-2</v>
      </c>
      <c r="BA1777">
        <v>8.0000000000000002E-3</v>
      </c>
      <c r="BB1777">
        <v>1</v>
      </c>
      <c r="BC1777">
        <v>0.1</v>
      </c>
      <c r="BD1777">
        <v>12.4</v>
      </c>
      <c r="BE1777">
        <v>2.6</v>
      </c>
      <c r="BF1777">
        <v>339.2</v>
      </c>
      <c r="BG1777" t="s">
        <v>148</v>
      </c>
      <c r="BH1777" t="s">
        <v>149</v>
      </c>
      <c r="BI1777" t="s">
        <v>354</v>
      </c>
      <c r="BJ1777" t="s">
        <v>208</v>
      </c>
      <c r="BK1777">
        <v>16</v>
      </c>
    </row>
    <row r="1778" spans="1:63" ht="18.75" x14ac:dyDescent="0.25">
      <c r="A1778">
        <v>2021</v>
      </c>
      <c r="B1778">
        <v>4</v>
      </c>
      <c r="C1778" s="289">
        <v>44305</v>
      </c>
      <c r="D1778">
        <v>10</v>
      </c>
      <c r="E1778">
        <v>25</v>
      </c>
      <c r="F1778">
        <v>8</v>
      </c>
      <c r="G1778" t="s">
        <v>355</v>
      </c>
      <c r="H1778" t="s">
        <v>356</v>
      </c>
      <c r="I1778" t="s">
        <v>144</v>
      </c>
      <c r="J1778">
        <v>4</v>
      </c>
      <c r="K1778">
        <v>2</v>
      </c>
      <c r="L1778">
        <v>162</v>
      </c>
      <c r="M1778">
        <v>150.66</v>
      </c>
      <c r="N1778">
        <v>173.34</v>
      </c>
      <c r="O1778">
        <v>165</v>
      </c>
      <c r="P1778">
        <v>168</v>
      </c>
      <c r="T1778">
        <v>99</v>
      </c>
      <c r="W1778">
        <v>183</v>
      </c>
      <c r="X1778">
        <v>170</v>
      </c>
      <c r="Y1778">
        <v>175</v>
      </c>
      <c r="Z1778">
        <v>169</v>
      </c>
      <c r="AA1778">
        <v>100</v>
      </c>
      <c r="AB1778">
        <v>103</v>
      </c>
      <c r="AJ1778">
        <v>171.7</v>
      </c>
      <c r="AK1778">
        <v>145</v>
      </c>
      <c r="AL1778">
        <v>99</v>
      </c>
      <c r="AM1778">
        <v>143</v>
      </c>
      <c r="AN1778">
        <v>101</v>
      </c>
      <c r="AO1778">
        <v>8</v>
      </c>
      <c r="AP1778">
        <v>4</v>
      </c>
      <c r="AQ1778">
        <v>6</v>
      </c>
      <c r="AX1778">
        <v>18</v>
      </c>
      <c r="AY1778">
        <v>2058</v>
      </c>
      <c r="AZ1778">
        <v>1.4999999999999999E-2</v>
      </c>
      <c r="BA1778">
        <v>8.9999999999999993E-3</v>
      </c>
      <c r="BB1778">
        <v>1</v>
      </c>
      <c r="BC1778">
        <v>0.1</v>
      </c>
      <c r="BD1778">
        <v>12.7</v>
      </c>
      <c r="BE1778">
        <v>3.1</v>
      </c>
      <c r="BF1778">
        <v>353.4</v>
      </c>
      <c r="BG1778" t="s">
        <v>148</v>
      </c>
      <c r="BH1778" t="s">
        <v>149</v>
      </c>
      <c r="BI1778" t="s">
        <v>357</v>
      </c>
      <c r="BJ1778" t="s">
        <v>208</v>
      </c>
      <c r="BK1778">
        <v>16</v>
      </c>
    </row>
    <row r="1779" spans="1:63" hidden="1" x14ac:dyDescent="0.25">
      <c r="A1779">
        <v>2021</v>
      </c>
      <c r="B1779">
        <v>4</v>
      </c>
      <c r="C1779" s="289">
        <v>44305</v>
      </c>
      <c r="D1779">
        <v>419</v>
      </c>
      <c r="E1779">
        <v>670</v>
      </c>
      <c r="F1779">
        <v>8</v>
      </c>
      <c r="G1779" t="s">
        <v>434</v>
      </c>
      <c r="H1779" t="s">
        <v>435</v>
      </c>
      <c r="I1779" t="s">
        <v>144</v>
      </c>
      <c r="J1779">
        <v>4</v>
      </c>
      <c r="K1779">
        <v>2</v>
      </c>
      <c r="L1779">
        <v>298</v>
      </c>
      <c r="M1779">
        <v>280.41800000000001</v>
      </c>
      <c r="N1779">
        <v>319.15800000000002</v>
      </c>
      <c r="AK1779">
        <v>96</v>
      </c>
      <c r="AL1779">
        <v>150</v>
      </c>
      <c r="AZ1779">
        <v>1.4999999999999999E-2</v>
      </c>
      <c r="BG1779" t="s">
        <v>153</v>
      </c>
      <c r="BH1779" t="s">
        <v>154</v>
      </c>
      <c r="BI1779" t="s">
        <v>436</v>
      </c>
      <c r="BJ1779" t="s">
        <v>156</v>
      </c>
      <c r="BK1779">
        <v>16</v>
      </c>
    </row>
    <row r="1780" spans="1:63" ht="18.75" x14ac:dyDescent="0.25">
      <c r="A1780">
        <v>2021</v>
      </c>
      <c r="B1780">
        <v>4</v>
      </c>
      <c r="C1780" s="289">
        <v>44305</v>
      </c>
      <c r="D1780">
        <v>52</v>
      </c>
      <c r="E1780">
        <v>130</v>
      </c>
      <c r="F1780">
        <v>26</v>
      </c>
      <c r="G1780" t="s">
        <v>372</v>
      </c>
      <c r="H1780" t="s">
        <v>373</v>
      </c>
      <c r="I1780" t="s">
        <v>360</v>
      </c>
      <c r="J1780">
        <v>9</v>
      </c>
      <c r="K1780">
        <v>1</v>
      </c>
      <c r="L1780">
        <v>12</v>
      </c>
      <c r="M1780">
        <v>11.16</v>
      </c>
      <c r="N1780">
        <v>12.84</v>
      </c>
      <c r="O1780">
        <v>12</v>
      </c>
      <c r="P1780">
        <v>12</v>
      </c>
      <c r="T1780">
        <v>122</v>
      </c>
      <c r="X1780">
        <v>12</v>
      </c>
      <c r="Y1780">
        <v>12</v>
      </c>
      <c r="Z1780">
        <v>13</v>
      </c>
      <c r="AB1780">
        <v>120</v>
      </c>
      <c r="AJ1780">
        <v>12.2</v>
      </c>
      <c r="AK1780">
        <v>336</v>
      </c>
      <c r="AL1780">
        <v>96</v>
      </c>
      <c r="AM1780">
        <v>268</v>
      </c>
      <c r="AN1780">
        <v>121</v>
      </c>
      <c r="AO1780">
        <v>18</v>
      </c>
      <c r="AP1780">
        <v>12</v>
      </c>
      <c r="AQ1780">
        <v>18</v>
      </c>
      <c r="AX1780">
        <v>48</v>
      </c>
      <c r="AY1780">
        <v>1248</v>
      </c>
      <c r="AZ1780">
        <v>0.02</v>
      </c>
      <c r="BA1780">
        <v>3.7999999999999999E-2</v>
      </c>
      <c r="BC1780">
        <v>4</v>
      </c>
      <c r="BD1780">
        <v>104</v>
      </c>
      <c r="BE1780">
        <v>0.6</v>
      </c>
      <c r="BF1780">
        <v>15.2</v>
      </c>
      <c r="BG1780" t="s">
        <v>148</v>
      </c>
      <c r="BH1780" t="s">
        <v>187</v>
      </c>
      <c r="BI1780" t="s">
        <v>374</v>
      </c>
      <c r="BK1780">
        <v>16</v>
      </c>
    </row>
    <row r="1781" spans="1:63" ht="18.75" x14ac:dyDescent="0.25">
      <c r="A1781">
        <v>2021</v>
      </c>
      <c r="B1781">
        <v>4</v>
      </c>
      <c r="C1781" s="289">
        <v>44305</v>
      </c>
      <c r="D1781">
        <v>159</v>
      </c>
      <c r="E1781">
        <v>299</v>
      </c>
      <c r="F1781">
        <v>28</v>
      </c>
      <c r="G1781" t="s">
        <v>181</v>
      </c>
      <c r="H1781" t="s">
        <v>182</v>
      </c>
      <c r="I1781" t="s">
        <v>183</v>
      </c>
      <c r="J1781">
        <v>3</v>
      </c>
      <c r="K1781">
        <v>2</v>
      </c>
      <c r="L1781">
        <v>115</v>
      </c>
      <c r="M1781">
        <v>106.95</v>
      </c>
      <c r="N1781">
        <v>123.05</v>
      </c>
      <c r="O1781">
        <v>104</v>
      </c>
      <c r="P1781">
        <v>106</v>
      </c>
      <c r="T1781">
        <v>107</v>
      </c>
      <c r="X1781">
        <v>105</v>
      </c>
      <c r="Y1781">
        <v>109</v>
      </c>
      <c r="Z1781">
        <v>111</v>
      </c>
      <c r="AB1781">
        <v>105</v>
      </c>
      <c r="AJ1781">
        <v>107</v>
      </c>
      <c r="AK1781">
        <v>70</v>
      </c>
      <c r="AL1781">
        <v>154</v>
      </c>
      <c r="AM1781">
        <v>102</v>
      </c>
      <c r="AN1781">
        <v>106</v>
      </c>
      <c r="AO1781">
        <v>6</v>
      </c>
      <c r="AP1781">
        <v>2</v>
      </c>
      <c r="AQ1781">
        <v>8</v>
      </c>
      <c r="AX1781">
        <v>16</v>
      </c>
      <c r="AY1781">
        <v>1408</v>
      </c>
      <c r="AZ1781">
        <v>0.02</v>
      </c>
      <c r="BA1781">
        <v>1.0999999999999999E-2</v>
      </c>
      <c r="BB1781">
        <v>1</v>
      </c>
      <c r="BC1781">
        <v>0.1</v>
      </c>
      <c r="BD1781">
        <v>12.2</v>
      </c>
      <c r="BE1781">
        <v>1.7</v>
      </c>
      <c r="BF1781">
        <v>150.69999999999999</v>
      </c>
      <c r="BG1781" t="s">
        <v>148</v>
      </c>
      <c r="BH1781" t="s">
        <v>184</v>
      </c>
      <c r="BK1781">
        <v>16</v>
      </c>
    </row>
    <row r="1782" spans="1:63" x14ac:dyDescent="0.25">
      <c r="A1782">
        <v>2021</v>
      </c>
      <c r="B1782">
        <v>4</v>
      </c>
      <c r="C1782" s="289">
        <v>44305</v>
      </c>
      <c r="D1782">
        <v>227</v>
      </c>
      <c r="E1782">
        <v>155</v>
      </c>
      <c r="F1782">
        <v>30</v>
      </c>
      <c r="G1782" t="s">
        <v>324</v>
      </c>
      <c r="H1782" t="s">
        <v>325</v>
      </c>
      <c r="I1782" t="s">
        <v>326</v>
      </c>
      <c r="J1782">
        <v>3</v>
      </c>
      <c r="K1782">
        <v>2</v>
      </c>
      <c r="L1782">
        <v>122</v>
      </c>
      <c r="M1782">
        <v>113.46</v>
      </c>
      <c r="N1782">
        <v>130.54</v>
      </c>
      <c r="AK1782">
        <v>61</v>
      </c>
      <c r="AL1782">
        <v>177</v>
      </c>
      <c r="AY1782">
        <v>336</v>
      </c>
      <c r="AZ1782">
        <v>0.02</v>
      </c>
      <c r="BD1782">
        <v>2.8</v>
      </c>
      <c r="BG1782" t="s">
        <v>148</v>
      </c>
      <c r="BH1782" t="s">
        <v>184</v>
      </c>
      <c r="BI1782" t="s">
        <v>327</v>
      </c>
      <c r="BK1782">
        <v>16</v>
      </c>
    </row>
    <row r="1783" spans="1:63" ht="18.75" x14ac:dyDescent="0.25">
      <c r="A1783">
        <v>2021</v>
      </c>
      <c r="B1783">
        <v>4</v>
      </c>
      <c r="C1783" s="289">
        <v>44305</v>
      </c>
      <c r="D1783">
        <v>334</v>
      </c>
      <c r="E1783">
        <v>254</v>
      </c>
      <c r="F1783">
        <v>46</v>
      </c>
      <c r="G1783" t="s">
        <v>189</v>
      </c>
      <c r="H1783" t="s">
        <v>190</v>
      </c>
      <c r="I1783" t="s">
        <v>191</v>
      </c>
      <c r="J1783">
        <v>4</v>
      </c>
      <c r="K1783">
        <v>2</v>
      </c>
      <c r="L1783">
        <v>203</v>
      </c>
      <c r="M1783">
        <v>188.79</v>
      </c>
      <c r="N1783">
        <v>217.21</v>
      </c>
      <c r="O1783">
        <v>208</v>
      </c>
      <c r="P1783">
        <v>214</v>
      </c>
      <c r="T1783">
        <v>139</v>
      </c>
      <c r="W1783">
        <v>228</v>
      </c>
      <c r="X1783">
        <v>208</v>
      </c>
      <c r="Y1783">
        <v>203</v>
      </c>
      <c r="Z1783">
        <v>210</v>
      </c>
      <c r="AA1783">
        <v>142</v>
      </c>
      <c r="AB1783">
        <v>135</v>
      </c>
      <c r="AJ1783">
        <v>211.8</v>
      </c>
      <c r="AK1783">
        <v>88</v>
      </c>
      <c r="AL1783">
        <v>164</v>
      </c>
      <c r="AM1783">
        <v>104</v>
      </c>
      <c r="AN1783">
        <v>139</v>
      </c>
      <c r="AO1783">
        <v>9</v>
      </c>
      <c r="AP1783">
        <v>6</v>
      </c>
      <c r="AQ1783">
        <v>12</v>
      </c>
      <c r="AX1783">
        <v>27</v>
      </c>
      <c r="AY1783">
        <v>507</v>
      </c>
      <c r="AZ1783">
        <v>0.02</v>
      </c>
      <c r="BA1783">
        <v>5.2999999999999999E-2</v>
      </c>
      <c r="BC1783">
        <v>0.1</v>
      </c>
      <c r="BD1783">
        <v>2.5</v>
      </c>
      <c r="BE1783">
        <v>5.7</v>
      </c>
      <c r="BF1783">
        <v>107.4</v>
      </c>
      <c r="BG1783" t="s">
        <v>148</v>
      </c>
      <c r="BH1783" t="s">
        <v>184</v>
      </c>
      <c r="BI1783" t="s">
        <v>192</v>
      </c>
      <c r="BK1783">
        <v>16</v>
      </c>
    </row>
    <row r="1784" spans="1:63" ht="18.75" x14ac:dyDescent="0.25">
      <c r="A1784">
        <v>2021</v>
      </c>
      <c r="B1784">
        <v>4</v>
      </c>
      <c r="C1784" s="289">
        <v>44305</v>
      </c>
      <c r="D1784">
        <v>4</v>
      </c>
      <c r="E1784">
        <v>11</v>
      </c>
      <c r="F1784">
        <v>48</v>
      </c>
      <c r="G1784" t="s">
        <v>193</v>
      </c>
      <c r="H1784" t="s">
        <v>194</v>
      </c>
      <c r="I1784" t="s">
        <v>191</v>
      </c>
      <c r="J1784">
        <v>2</v>
      </c>
      <c r="K1784">
        <v>2</v>
      </c>
      <c r="L1784">
        <v>212</v>
      </c>
      <c r="M1784">
        <v>197.16</v>
      </c>
      <c r="N1784">
        <v>226.84</v>
      </c>
      <c r="X1784">
        <v>228</v>
      </c>
      <c r="Y1784">
        <v>225</v>
      </c>
      <c r="Z1784">
        <v>213</v>
      </c>
      <c r="AB1784">
        <v>138</v>
      </c>
      <c r="AJ1784">
        <v>222</v>
      </c>
      <c r="AK1784">
        <v>37</v>
      </c>
      <c r="AL1784">
        <v>195</v>
      </c>
      <c r="AM1784">
        <v>52</v>
      </c>
      <c r="AN1784">
        <v>138</v>
      </c>
      <c r="AO1784">
        <v>6</v>
      </c>
      <c r="AQ1784">
        <v>1</v>
      </c>
      <c r="AX1784">
        <v>7</v>
      </c>
      <c r="AY1784">
        <v>223</v>
      </c>
      <c r="AZ1784">
        <v>0.02</v>
      </c>
      <c r="BA1784">
        <v>3.1E-2</v>
      </c>
      <c r="BC1784">
        <v>0</v>
      </c>
      <c r="BD1784">
        <v>1.1000000000000001</v>
      </c>
      <c r="BE1784">
        <v>1.6</v>
      </c>
      <c r="BF1784">
        <v>49.5</v>
      </c>
      <c r="BG1784" t="s">
        <v>148</v>
      </c>
      <c r="BH1784" t="s">
        <v>187</v>
      </c>
      <c r="BI1784" t="s">
        <v>195</v>
      </c>
      <c r="BK1784">
        <v>16</v>
      </c>
    </row>
    <row r="1785" spans="1:63" ht="18.75" x14ac:dyDescent="0.25">
      <c r="A1785">
        <v>2021</v>
      </c>
      <c r="B1785">
        <v>4</v>
      </c>
      <c r="C1785" s="289">
        <v>44305</v>
      </c>
      <c r="D1785">
        <v>4</v>
      </c>
      <c r="E1785">
        <v>12</v>
      </c>
      <c r="F1785">
        <v>48</v>
      </c>
      <c r="G1785" t="s">
        <v>196</v>
      </c>
      <c r="H1785" t="s">
        <v>197</v>
      </c>
      <c r="I1785" t="s">
        <v>191</v>
      </c>
      <c r="J1785">
        <v>2</v>
      </c>
      <c r="K1785">
        <v>2</v>
      </c>
      <c r="L1785">
        <v>212</v>
      </c>
      <c r="M1785">
        <v>197.16</v>
      </c>
      <c r="N1785">
        <v>226.84</v>
      </c>
      <c r="X1785">
        <v>233</v>
      </c>
      <c r="Y1785">
        <v>219</v>
      </c>
      <c r="Z1785">
        <v>209</v>
      </c>
      <c r="AB1785">
        <v>138</v>
      </c>
      <c r="AJ1785">
        <v>220.3</v>
      </c>
      <c r="AK1785">
        <v>37</v>
      </c>
      <c r="AL1785">
        <v>195</v>
      </c>
      <c r="AM1785">
        <v>52</v>
      </c>
      <c r="AN1785">
        <v>138</v>
      </c>
      <c r="AO1785">
        <v>3</v>
      </c>
      <c r="AQ1785">
        <v>4</v>
      </c>
      <c r="AX1785">
        <v>7</v>
      </c>
      <c r="AY1785">
        <v>223</v>
      </c>
      <c r="AZ1785">
        <v>0.02</v>
      </c>
      <c r="BA1785">
        <v>3.1E-2</v>
      </c>
      <c r="BC1785">
        <v>0</v>
      </c>
      <c r="BD1785">
        <v>1.1000000000000001</v>
      </c>
      <c r="BE1785">
        <v>1.5</v>
      </c>
      <c r="BF1785">
        <v>49.1</v>
      </c>
      <c r="BG1785" t="s">
        <v>148</v>
      </c>
      <c r="BH1785" t="s">
        <v>187</v>
      </c>
      <c r="BI1785" t="s">
        <v>198</v>
      </c>
      <c r="BK1785">
        <v>16</v>
      </c>
    </row>
    <row r="1786" spans="1:63" ht="18.75" hidden="1" x14ac:dyDescent="0.25">
      <c r="A1786">
        <v>2021</v>
      </c>
      <c r="B1786">
        <v>4</v>
      </c>
      <c r="C1786" s="289">
        <v>44306</v>
      </c>
      <c r="D1786">
        <v>384</v>
      </c>
      <c r="E1786">
        <v>556</v>
      </c>
      <c r="F1786">
        <v>2</v>
      </c>
      <c r="G1786" t="s">
        <v>175</v>
      </c>
      <c r="H1786" t="s">
        <v>176</v>
      </c>
      <c r="I1786" t="s">
        <v>144</v>
      </c>
      <c r="J1786">
        <v>1</v>
      </c>
      <c r="K1786">
        <v>6</v>
      </c>
      <c r="L1786">
        <v>1066</v>
      </c>
      <c r="M1786">
        <v>1003.106</v>
      </c>
      <c r="N1786">
        <v>1141.6859999999999</v>
      </c>
      <c r="O1786">
        <v>1089</v>
      </c>
      <c r="P1786">
        <v>1080</v>
      </c>
      <c r="T1786">
        <v>150</v>
      </c>
      <c r="W1786">
        <v>1059</v>
      </c>
      <c r="X1786">
        <v>1062</v>
      </c>
      <c r="Y1786">
        <v>1054</v>
      </c>
      <c r="Z1786">
        <v>1063</v>
      </c>
      <c r="AA1786">
        <v>143</v>
      </c>
      <c r="AB1786">
        <v>138</v>
      </c>
      <c r="AJ1786">
        <v>1067.8</v>
      </c>
      <c r="AK1786">
        <v>20</v>
      </c>
      <c r="AL1786">
        <v>180</v>
      </c>
      <c r="AM1786">
        <v>25</v>
      </c>
      <c r="AN1786">
        <v>144</v>
      </c>
      <c r="AO1786">
        <v>3</v>
      </c>
      <c r="AP1786">
        <v>3</v>
      </c>
      <c r="AQ1786">
        <v>5</v>
      </c>
      <c r="AS1786">
        <v>0</v>
      </c>
      <c r="AX1786">
        <v>11</v>
      </c>
      <c r="AY1786">
        <v>323</v>
      </c>
      <c r="AZ1786">
        <v>1.4999999999999999E-2</v>
      </c>
      <c r="BA1786">
        <v>3.4000000000000002E-2</v>
      </c>
      <c r="BC1786">
        <v>0</v>
      </c>
      <c r="BD1786">
        <v>0.3</v>
      </c>
      <c r="BE1786">
        <v>11.7</v>
      </c>
      <c r="BF1786">
        <v>344.9</v>
      </c>
      <c r="BG1786" t="s">
        <v>153</v>
      </c>
      <c r="BH1786" t="s">
        <v>154</v>
      </c>
      <c r="BI1786" t="s">
        <v>177</v>
      </c>
      <c r="BK1786">
        <v>16</v>
      </c>
    </row>
    <row r="1787" spans="1:63" ht="18.75" hidden="1" x14ac:dyDescent="0.25">
      <c r="A1787">
        <v>2021</v>
      </c>
      <c r="B1787">
        <v>4</v>
      </c>
      <c r="C1787" s="289">
        <v>44306</v>
      </c>
      <c r="D1787">
        <v>384</v>
      </c>
      <c r="E1787">
        <v>557</v>
      </c>
      <c r="F1787">
        <v>2</v>
      </c>
      <c r="G1787" t="s">
        <v>178</v>
      </c>
      <c r="H1787" t="s">
        <v>179</v>
      </c>
      <c r="I1787" t="s">
        <v>144</v>
      </c>
      <c r="J1787">
        <v>1</v>
      </c>
      <c r="K1787">
        <v>6</v>
      </c>
      <c r="L1787">
        <v>182</v>
      </c>
      <c r="M1787">
        <v>171.262</v>
      </c>
      <c r="N1787">
        <v>194.922</v>
      </c>
      <c r="O1787">
        <v>191</v>
      </c>
      <c r="P1787">
        <v>193</v>
      </c>
      <c r="T1787">
        <v>150</v>
      </c>
      <c r="W1787">
        <v>205</v>
      </c>
      <c r="X1787">
        <v>193</v>
      </c>
      <c r="Y1787">
        <v>187</v>
      </c>
      <c r="Z1787">
        <v>188</v>
      </c>
      <c r="AA1787">
        <v>143</v>
      </c>
      <c r="AB1787">
        <v>138</v>
      </c>
      <c r="AJ1787">
        <v>192.8</v>
      </c>
      <c r="AK1787">
        <v>20</v>
      </c>
      <c r="AL1787">
        <v>180</v>
      </c>
      <c r="AM1787">
        <v>25</v>
      </c>
      <c r="AN1787">
        <v>144</v>
      </c>
      <c r="AO1787">
        <v>2</v>
      </c>
      <c r="AP1787">
        <v>3</v>
      </c>
      <c r="AQ1787">
        <v>4</v>
      </c>
      <c r="AS1787">
        <v>1</v>
      </c>
      <c r="AX1787">
        <v>9</v>
      </c>
      <c r="AY1787">
        <v>321</v>
      </c>
      <c r="AZ1787">
        <v>1.4999999999999999E-2</v>
      </c>
      <c r="BA1787">
        <v>2.8000000000000001E-2</v>
      </c>
      <c r="BC1787">
        <v>0</v>
      </c>
      <c r="BD1787">
        <v>1.8</v>
      </c>
      <c r="BE1787">
        <v>1.7</v>
      </c>
      <c r="BF1787">
        <v>61.9</v>
      </c>
      <c r="BG1787" t="s">
        <v>153</v>
      </c>
      <c r="BH1787" t="s">
        <v>154</v>
      </c>
      <c r="BI1787" t="s">
        <v>177</v>
      </c>
      <c r="BJ1787" t="s">
        <v>180</v>
      </c>
      <c r="BK1787">
        <v>16</v>
      </c>
    </row>
    <row r="1788" spans="1:63" ht="18.75" hidden="1" x14ac:dyDescent="0.25">
      <c r="A1788">
        <v>2021</v>
      </c>
      <c r="B1788">
        <v>4</v>
      </c>
      <c r="C1788" s="289">
        <v>44306</v>
      </c>
      <c r="D1788">
        <v>383</v>
      </c>
      <c r="E1788">
        <v>550</v>
      </c>
      <c r="F1788">
        <v>3</v>
      </c>
      <c r="G1788" t="s">
        <v>365</v>
      </c>
      <c r="H1788" t="s">
        <v>366</v>
      </c>
      <c r="I1788" t="s">
        <v>144</v>
      </c>
      <c r="J1788">
        <v>3</v>
      </c>
      <c r="K1788">
        <v>1</v>
      </c>
      <c r="L1788">
        <v>35</v>
      </c>
      <c r="M1788">
        <v>32.024999999999999</v>
      </c>
      <c r="N1788">
        <v>38.045000000000002</v>
      </c>
      <c r="O1788">
        <v>35</v>
      </c>
      <c r="P1788">
        <v>36</v>
      </c>
      <c r="T1788">
        <v>77</v>
      </c>
      <c r="W1788">
        <v>38</v>
      </c>
      <c r="X1788">
        <v>35</v>
      </c>
      <c r="Y1788">
        <v>37</v>
      </c>
      <c r="Z1788">
        <v>36</v>
      </c>
      <c r="AA1788">
        <v>86</v>
      </c>
      <c r="AB1788">
        <v>85</v>
      </c>
      <c r="AJ1788">
        <v>36.200000000000003</v>
      </c>
      <c r="AK1788">
        <v>108</v>
      </c>
      <c r="AL1788">
        <v>100</v>
      </c>
      <c r="AM1788">
        <v>131</v>
      </c>
      <c r="AN1788">
        <v>83</v>
      </c>
      <c r="AO1788">
        <v>12</v>
      </c>
      <c r="AP1788">
        <v>4</v>
      </c>
      <c r="AQ1788">
        <v>7</v>
      </c>
      <c r="AX1788">
        <v>23</v>
      </c>
      <c r="AY1788">
        <v>983</v>
      </c>
      <c r="AZ1788">
        <v>1.4999999999999999E-2</v>
      </c>
      <c r="BA1788">
        <v>2.3E-2</v>
      </c>
      <c r="BC1788">
        <v>0.7</v>
      </c>
      <c r="BD1788">
        <v>28.1</v>
      </c>
      <c r="BE1788">
        <v>0.8</v>
      </c>
      <c r="BF1788">
        <v>35.6</v>
      </c>
      <c r="BG1788" t="s">
        <v>153</v>
      </c>
      <c r="BH1788" t="s">
        <v>154</v>
      </c>
      <c r="BI1788" t="s">
        <v>367</v>
      </c>
      <c r="BJ1788" t="s">
        <v>156</v>
      </c>
      <c r="BK1788">
        <v>16</v>
      </c>
    </row>
    <row r="1789" spans="1:63" ht="18.75" x14ac:dyDescent="0.25">
      <c r="A1789">
        <v>2021</v>
      </c>
      <c r="B1789">
        <v>4</v>
      </c>
      <c r="C1789" s="289">
        <v>44306</v>
      </c>
      <c r="D1789">
        <v>32</v>
      </c>
      <c r="E1789">
        <v>92</v>
      </c>
      <c r="F1789">
        <v>4</v>
      </c>
      <c r="G1789" t="s">
        <v>205</v>
      </c>
      <c r="H1789" t="s">
        <v>206</v>
      </c>
      <c r="I1789" t="s">
        <v>144</v>
      </c>
      <c r="J1789">
        <v>2</v>
      </c>
      <c r="K1789">
        <v>3</v>
      </c>
      <c r="L1789">
        <v>361</v>
      </c>
      <c r="M1789">
        <v>335.73</v>
      </c>
      <c r="N1789">
        <v>386.27</v>
      </c>
      <c r="O1789">
        <v>354</v>
      </c>
      <c r="P1789">
        <v>334</v>
      </c>
      <c r="T1789">
        <v>111</v>
      </c>
      <c r="W1789">
        <v>400</v>
      </c>
      <c r="X1789">
        <v>380</v>
      </c>
      <c r="Y1789">
        <v>365</v>
      </c>
      <c r="Z1789">
        <v>379</v>
      </c>
      <c r="AA1789">
        <v>110</v>
      </c>
      <c r="AB1789">
        <v>100</v>
      </c>
      <c r="AJ1789">
        <v>368.7</v>
      </c>
      <c r="AK1789">
        <v>74</v>
      </c>
      <c r="AL1789">
        <v>97</v>
      </c>
      <c r="AM1789">
        <v>67</v>
      </c>
      <c r="AN1789">
        <v>107</v>
      </c>
      <c r="AO1789">
        <v>4</v>
      </c>
      <c r="AP1789">
        <v>4</v>
      </c>
      <c r="AQ1789">
        <v>9</v>
      </c>
      <c r="AX1789">
        <v>17</v>
      </c>
      <c r="AY1789">
        <v>889</v>
      </c>
      <c r="AZ1789">
        <v>1.4999999999999999E-2</v>
      </c>
      <c r="BA1789">
        <v>1.9E-2</v>
      </c>
      <c r="BC1789">
        <v>0</v>
      </c>
      <c r="BD1789">
        <v>2.5</v>
      </c>
      <c r="BE1789">
        <v>6.3</v>
      </c>
      <c r="BF1789">
        <v>327.8</v>
      </c>
      <c r="BG1789" t="s">
        <v>148</v>
      </c>
      <c r="BH1789" t="s">
        <v>149</v>
      </c>
      <c r="BI1789" t="s">
        <v>207</v>
      </c>
      <c r="BJ1789" t="s">
        <v>208</v>
      </c>
      <c r="BK1789">
        <v>16</v>
      </c>
    </row>
    <row r="1790" spans="1:63" ht="18.75" x14ac:dyDescent="0.25">
      <c r="A1790">
        <v>2021</v>
      </c>
      <c r="B1790">
        <v>4</v>
      </c>
      <c r="C1790" s="289">
        <v>44306</v>
      </c>
      <c r="D1790">
        <v>32</v>
      </c>
      <c r="E1790">
        <v>93</v>
      </c>
      <c r="F1790">
        <v>4</v>
      </c>
      <c r="G1790" t="s">
        <v>209</v>
      </c>
      <c r="H1790" t="s">
        <v>210</v>
      </c>
      <c r="I1790" t="s">
        <v>144</v>
      </c>
      <c r="J1790">
        <v>2</v>
      </c>
      <c r="K1790">
        <v>3</v>
      </c>
      <c r="L1790">
        <v>59</v>
      </c>
      <c r="M1790">
        <v>54.87</v>
      </c>
      <c r="N1790">
        <v>63.13</v>
      </c>
      <c r="O1790">
        <v>61</v>
      </c>
      <c r="P1790">
        <v>59</v>
      </c>
      <c r="T1790">
        <v>111</v>
      </c>
      <c r="W1790">
        <v>55</v>
      </c>
      <c r="X1790">
        <v>56</v>
      </c>
      <c r="Y1790">
        <v>62</v>
      </c>
      <c r="Z1790">
        <v>63</v>
      </c>
      <c r="AA1790">
        <v>110</v>
      </c>
      <c r="AB1790">
        <v>100</v>
      </c>
      <c r="AJ1790">
        <v>59.3</v>
      </c>
      <c r="AK1790">
        <v>74</v>
      </c>
      <c r="AL1790">
        <v>97</v>
      </c>
      <c r="AM1790">
        <v>67</v>
      </c>
      <c r="AN1790">
        <v>107</v>
      </c>
      <c r="AO1790">
        <v>7</v>
      </c>
      <c r="AP1790">
        <v>7</v>
      </c>
      <c r="AQ1790">
        <v>5</v>
      </c>
      <c r="AX1790">
        <v>19</v>
      </c>
      <c r="AY1790">
        <v>829</v>
      </c>
      <c r="AZ1790">
        <v>1.4999999999999999E-2</v>
      </c>
      <c r="BA1790">
        <v>2.3E-2</v>
      </c>
      <c r="BC1790">
        <v>0.3</v>
      </c>
      <c r="BD1790">
        <v>14.1</v>
      </c>
      <c r="BE1790">
        <v>1.1000000000000001</v>
      </c>
      <c r="BF1790">
        <v>49.2</v>
      </c>
      <c r="BG1790" t="s">
        <v>148</v>
      </c>
      <c r="BH1790" t="s">
        <v>149</v>
      </c>
      <c r="BI1790" t="s">
        <v>211</v>
      </c>
      <c r="BJ1790" t="s">
        <v>208</v>
      </c>
      <c r="BK1790">
        <v>16</v>
      </c>
    </row>
    <row r="1791" spans="1:63" ht="18.75" x14ac:dyDescent="0.25">
      <c r="A1791">
        <v>2021</v>
      </c>
      <c r="B1791">
        <v>4</v>
      </c>
      <c r="C1791" s="289">
        <v>44306</v>
      </c>
      <c r="D1791">
        <v>32</v>
      </c>
      <c r="E1791">
        <v>94</v>
      </c>
      <c r="F1791">
        <v>4</v>
      </c>
      <c r="G1791" t="s">
        <v>332</v>
      </c>
      <c r="H1791" t="s">
        <v>333</v>
      </c>
      <c r="I1791" t="s">
        <v>144</v>
      </c>
      <c r="J1791">
        <v>2</v>
      </c>
      <c r="K1791">
        <v>3</v>
      </c>
      <c r="L1791">
        <v>19</v>
      </c>
      <c r="M1791">
        <v>17.670000000000002</v>
      </c>
      <c r="N1791">
        <v>20.329999999999998</v>
      </c>
      <c r="O1791">
        <v>19</v>
      </c>
      <c r="P1791">
        <v>19</v>
      </c>
      <c r="T1791">
        <v>111</v>
      </c>
      <c r="W1791">
        <v>20</v>
      </c>
      <c r="X1791">
        <v>18</v>
      </c>
      <c r="Y1791">
        <v>20</v>
      </c>
      <c r="Z1791">
        <v>19</v>
      </c>
      <c r="AA1791">
        <v>110</v>
      </c>
      <c r="AB1791">
        <v>100</v>
      </c>
      <c r="AJ1791">
        <v>19</v>
      </c>
      <c r="AK1791">
        <v>74</v>
      </c>
      <c r="AL1791">
        <v>97</v>
      </c>
      <c r="AM1791">
        <v>67</v>
      </c>
      <c r="AN1791">
        <v>107</v>
      </c>
      <c r="AO1791">
        <v>14</v>
      </c>
      <c r="AP1791">
        <v>4</v>
      </c>
      <c r="AQ1791">
        <v>10</v>
      </c>
      <c r="AX1791">
        <v>28</v>
      </c>
      <c r="AY1791">
        <v>796</v>
      </c>
      <c r="AZ1791">
        <v>1.4999999999999999E-2</v>
      </c>
      <c r="BA1791">
        <v>3.5000000000000003E-2</v>
      </c>
      <c r="BC1791">
        <v>1.5</v>
      </c>
      <c r="BD1791">
        <v>41.9</v>
      </c>
      <c r="BE1791">
        <v>0.5</v>
      </c>
      <c r="BF1791">
        <v>15.1</v>
      </c>
      <c r="BG1791" t="s">
        <v>148</v>
      </c>
      <c r="BH1791" t="s">
        <v>149</v>
      </c>
      <c r="BI1791" t="s">
        <v>334</v>
      </c>
      <c r="BJ1791" t="s">
        <v>208</v>
      </c>
      <c r="BK1791">
        <v>16</v>
      </c>
    </row>
    <row r="1792" spans="1:63" ht="18.75" x14ac:dyDescent="0.25">
      <c r="A1792">
        <v>2021</v>
      </c>
      <c r="B1792">
        <v>4</v>
      </c>
      <c r="C1792" s="289">
        <v>44306</v>
      </c>
      <c r="D1792">
        <v>29</v>
      </c>
      <c r="E1792">
        <v>81</v>
      </c>
      <c r="F1792">
        <v>5</v>
      </c>
      <c r="G1792" t="s">
        <v>401</v>
      </c>
      <c r="H1792" t="s">
        <v>402</v>
      </c>
      <c r="I1792" t="s">
        <v>144</v>
      </c>
      <c r="J1792">
        <v>2</v>
      </c>
      <c r="K1792">
        <v>3</v>
      </c>
      <c r="L1792">
        <v>388</v>
      </c>
      <c r="M1792">
        <v>360.84</v>
      </c>
      <c r="N1792">
        <v>415.16</v>
      </c>
      <c r="O1792">
        <v>402</v>
      </c>
      <c r="P1792">
        <v>392</v>
      </c>
      <c r="T1792">
        <v>116</v>
      </c>
      <c r="W1792">
        <v>365</v>
      </c>
      <c r="X1792">
        <v>395</v>
      </c>
      <c r="Y1792">
        <v>385</v>
      </c>
      <c r="Z1792">
        <v>389</v>
      </c>
      <c r="AA1792">
        <v>115</v>
      </c>
      <c r="AB1792">
        <v>105</v>
      </c>
      <c r="AJ1792">
        <v>388</v>
      </c>
      <c r="AK1792">
        <v>60</v>
      </c>
      <c r="AL1792">
        <v>120</v>
      </c>
      <c r="AM1792">
        <v>64</v>
      </c>
      <c r="AN1792">
        <v>112</v>
      </c>
      <c r="AO1792">
        <v>2</v>
      </c>
      <c r="AP1792">
        <v>10</v>
      </c>
      <c r="AQ1792">
        <v>4</v>
      </c>
      <c r="AX1792">
        <v>16</v>
      </c>
      <c r="AY1792">
        <v>866</v>
      </c>
      <c r="AZ1792">
        <v>1.4999999999999999E-2</v>
      </c>
      <c r="BA1792">
        <v>1.7999999999999999E-2</v>
      </c>
      <c r="BC1792">
        <v>0</v>
      </c>
      <c r="BD1792">
        <v>2.2000000000000002</v>
      </c>
      <c r="BE1792">
        <v>6.2</v>
      </c>
      <c r="BF1792">
        <v>336</v>
      </c>
      <c r="BG1792" t="s">
        <v>148</v>
      </c>
      <c r="BH1792" t="s">
        <v>187</v>
      </c>
      <c r="BI1792" t="s">
        <v>403</v>
      </c>
      <c r="BK1792">
        <v>16</v>
      </c>
    </row>
    <row r="1793" spans="1:63" hidden="1" x14ac:dyDescent="0.25">
      <c r="A1793">
        <v>2021</v>
      </c>
      <c r="B1793">
        <v>4</v>
      </c>
      <c r="C1793" s="289">
        <v>44306</v>
      </c>
      <c r="D1793">
        <v>47</v>
      </c>
      <c r="E1793">
        <v>122</v>
      </c>
      <c r="F1793">
        <v>5</v>
      </c>
      <c r="G1793" t="s">
        <v>163</v>
      </c>
      <c r="H1793" t="s">
        <v>164</v>
      </c>
      <c r="I1793" t="s">
        <v>165</v>
      </c>
      <c r="J1793">
        <v>2</v>
      </c>
      <c r="K1793">
        <v>1</v>
      </c>
      <c r="L1793">
        <v>280</v>
      </c>
      <c r="M1793">
        <v>267.39999999999998</v>
      </c>
      <c r="N1793">
        <v>292.60000000000002</v>
      </c>
      <c r="AK1793">
        <v>63</v>
      </c>
      <c r="AL1793">
        <v>115</v>
      </c>
      <c r="AY1793">
        <v>1000</v>
      </c>
      <c r="AZ1793">
        <v>1.4999999999999999E-2</v>
      </c>
      <c r="BD1793">
        <v>3.6</v>
      </c>
      <c r="BG1793" t="s">
        <v>153</v>
      </c>
      <c r="BH1793" t="s">
        <v>154</v>
      </c>
      <c r="BI1793" t="s">
        <v>166</v>
      </c>
      <c r="BJ1793" t="s">
        <v>167</v>
      </c>
      <c r="BK1793">
        <v>16</v>
      </c>
    </row>
    <row r="1794" spans="1:63" ht="18.75" hidden="1" x14ac:dyDescent="0.25">
      <c r="A1794">
        <v>2021</v>
      </c>
      <c r="B1794">
        <v>4</v>
      </c>
      <c r="C1794" s="289">
        <v>44306</v>
      </c>
      <c r="D1794">
        <v>420</v>
      </c>
      <c r="E1794">
        <v>666</v>
      </c>
      <c r="F1794">
        <v>6</v>
      </c>
      <c r="G1794" t="s">
        <v>418</v>
      </c>
      <c r="H1794" t="s">
        <v>419</v>
      </c>
      <c r="I1794" t="s">
        <v>144</v>
      </c>
      <c r="J1794">
        <v>3</v>
      </c>
      <c r="K1794">
        <v>2</v>
      </c>
      <c r="L1794">
        <v>484</v>
      </c>
      <c r="M1794">
        <v>455.44400000000002</v>
      </c>
      <c r="N1794">
        <v>518.36400000000003</v>
      </c>
      <c r="O1794">
        <v>491</v>
      </c>
      <c r="P1794">
        <v>478</v>
      </c>
      <c r="T1794">
        <v>166</v>
      </c>
      <c r="W1794">
        <v>520</v>
      </c>
      <c r="X1794">
        <v>492</v>
      </c>
      <c r="Y1794">
        <v>505</v>
      </c>
      <c r="Z1794">
        <v>498</v>
      </c>
      <c r="AA1794">
        <v>165</v>
      </c>
      <c r="AB1794">
        <v>166</v>
      </c>
      <c r="AJ1794">
        <v>497.3</v>
      </c>
      <c r="AK1794">
        <v>72</v>
      </c>
      <c r="AL1794">
        <v>150</v>
      </c>
      <c r="AM1794">
        <v>65</v>
      </c>
      <c r="AN1794">
        <v>166</v>
      </c>
      <c r="AO1794">
        <v>6</v>
      </c>
      <c r="AP1794">
        <v>3</v>
      </c>
      <c r="AQ1794">
        <v>7</v>
      </c>
      <c r="AX1794">
        <v>16</v>
      </c>
      <c r="AY1794">
        <v>880</v>
      </c>
      <c r="AZ1794">
        <v>1.4999999999999999E-2</v>
      </c>
      <c r="BA1794">
        <v>1.7999999999999999E-2</v>
      </c>
      <c r="BC1794">
        <v>0</v>
      </c>
      <c r="BD1794">
        <v>1.8</v>
      </c>
      <c r="BE1794">
        <v>8</v>
      </c>
      <c r="BF1794">
        <v>437.6</v>
      </c>
      <c r="BG1794" t="s">
        <v>153</v>
      </c>
      <c r="BH1794" t="s">
        <v>154</v>
      </c>
      <c r="BI1794" t="s">
        <v>420</v>
      </c>
      <c r="BJ1794" t="s">
        <v>156</v>
      </c>
      <c r="BK1794">
        <v>16</v>
      </c>
    </row>
    <row r="1795" spans="1:63" ht="18.75" hidden="1" x14ac:dyDescent="0.25">
      <c r="A1795">
        <v>2021</v>
      </c>
      <c r="B1795">
        <v>4</v>
      </c>
      <c r="C1795" s="289">
        <v>44306</v>
      </c>
      <c r="D1795">
        <v>18</v>
      </c>
      <c r="E1795">
        <v>49</v>
      </c>
      <c r="F1795">
        <v>7</v>
      </c>
      <c r="G1795" t="s">
        <v>275</v>
      </c>
      <c r="H1795" t="s">
        <v>276</v>
      </c>
      <c r="I1795" t="s">
        <v>165</v>
      </c>
      <c r="J1795">
        <v>2</v>
      </c>
      <c r="K1795">
        <v>3</v>
      </c>
      <c r="L1795">
        <v>100</v>
      </c>
      <c r="M1795">
        <v>95.5</v>
      </c>
      <c r="N1795">
        <v>104.5</v>
      </c>
      <c r="W1795">
        <v>112</v>
      </c>
      <c r="X1795">
        <v>104</v>
      </c>
      <c r="Y1795">
        <v>103</v>
      </c>
      <c r="Z1795">
        <v>106</v>
      </c>
      <c r="AA1795">
        <v>107</v>
      </c>
      <c r="AB1795">
        <v>103</v>
      </c>
      <c r="AJ1795">
        <v>106.3</v>
      </c>
      <c r="AK1795">
        <v>101</v>
      </c>
      <c r="AL1795">
        <v>107</v>
      </c>
      <c r="AM1795">
        <v>69</v>
      </c>
      <c r="AN1795">
        <v>105</v>
      </c>
      <c r="AO1795">
        <v>6</v>
      </c>
      <c r="AQ1795">
        <v>2</v>
      </c>
      <c r="AX1795">
        <v>8</v>
      </c>
      <c r="AY1795">
        <v>260</v>
      </c>
      <c r="AZ1795">
        <v>1.4999999999999999E-2</v>
      </c>
      <c r="BA1795">
        <v>3.1E-2</v>
      </c>
      <c r="BC1795">
        <v>0.1</v>
      </c>
      <c r="BD1795">
        <v>2.6</v>
      </c>
      <c r="BE1795">
        <v>0.9</v>
      </c>
      <c r="BF1795">
        <v>27.6</v>
      </c>
      <c r="BG1795" t="s">
        <v>153</v>
      </c>
      <c r="BH1795" t="s">
        <v>154</v>
      </c>
      <c r="BI1795" t="s">
        <v>277</v>
      </c>
      <c r="BJ1795" t="s">
        <v>167</v>
      </c>
      <c r="BK1795">
        <v>16</v>
      </c>
    </row>
    <row r="1796" spans="1:63" ht="18.75" hidden="1" x14ac:dyDescent="0.25">
      <c r="A1796">
        <v>2021</v>
      </c>
      <c r="B1796">
        <v>4</v>
      </c>
      <c r="C1796" s="289">
        <v>44306</v>
      </c>
      <c r="D1796">
        <v>18</v>
      </c>
      <c r="E1796">
        <v>50</v>
      </c>
      <c r="F1796">
        <v>7</v>
      </c>
      <c r="G1796" t="s">
        <v>278</v>
      </c>
      <c r="H1796" t="s">
        <v>279</v>
      </c>
      <c r="I1796" t="s">
        <v>165</v>
      </c>
      <c r="J1796">
        <v>2</v>
      </c>
      <c r="K1796">
        <v>3</v>
      </c>
      <c r="L1796">
        <v>54</v>
      </c>
      <c r="M1796">
        <v>51.57</v>
      </c>
      <c r="N1796">
        <v>56.43</v>
      </c>
      <c r="W1796">
        <v>62</v>
      </c>
      <c r="X1796">
        <v>53</v>
      </c>
      <c r="Y1796">
        <v>52</v>
      </c>
      <c r="Z1796">
        <v>58</v>
      </c>
      <c r="AA1796">
        <v>107</v>
      </c>
      <c r="AB1796">
        <v>103</v>
      </c>
      <c r="AJ1796">
        <v>56.3</v>
      </c>
      <c r="AK1796">
        <v>101</v>
      </c>
      <c r="AL1796">
        <v>107</v>
      </c>
      <c r="AM1796">
        <v>69</v>
      </c>
      <c r="AN1796">
        <v>105</v>
      </c>
      <c r="AO1796">
        <v>5</v>
      </c>
      <c r="AQ1796">
        <v>6</v>
      </c>
      <c r="AX1796">
        <v>11</v>
      </c>
      <c r="AY1796">
        <v>263</v>
      </c>
      <c r="AZ1796">
        <v>1.4999999999999999E-2</v>
      </c>
      <c r="BA1796">
        <v>4.2000000000000003E-2</v>
      </c>
      <c r="BC1796">
        <v>0.2</v>
      </c>
      <c r="BD1796">
        <v>4.9000000000000004</v>
      </c>
      <c r="BE1796">
        <v>0.6</v>
      </c>
      <c r="BF1796">
        <v>14.8</v>
      </c>
      <c r="BG1796" t="s">
        <v>153</v>
      </c>
      <c r="BH1796" t="s">
        <v>154</v>
      </c>
      <c r="BI1796" t="s">
        <v>280</v>
      </c>
      <c r="BJ1796" t="s">
        <v>167</v>
      </c>
      <c r="BK1796">
        <v>16</v>
      </c>
    </row>
    <row r="1797" spans="1:63" ht="18.75" hidden="1" x14ac:dyDescent="0.25">
      <c r="A1797">
        <v>2021</v>
      </c>
      <c r="B1797">
        <v>4</v>
      </c>
      <c r="C1797" s="289">
        <v>44306</v>
      </c>
      <c r="D1797">
        <v>137</v>
      </c>
      <c r="E1797">
        <v>273</v>
      </c>
      <c r="F1797">
        <v>7</v>
      </c>
      <c r="G1797" t="s">
        <v>242</v>
      </c>
      <c r="H1797" t="s">
        <v>243</v>
      </c>
      <c r="I1797" t="s">
        <v>144</v>
      </c>
      <c r="J1797">
        <v>3</v>
      </c>
      <c r="K1797">
        <v>2</v>
      </c>
      <c r="L1797">
        <v>564</v>
      </c>
      <c r="M1797">
        <v>524.52</v>
      </c>
      <c r="N1797">
        <v>603.48</v>
      </c>
      <c r="O1797">
        <v>531</v>
      </c>
      <c r="T1797">
        <v>117</v>
      </c>
      <c r="AJ1797">
        <v>531</v>
      </c>
      <c r="AK1797">
        <v>93</v>
      </c>
      <c r="AL1797">
        <v>116</v>
      </c>
      <c r="AM1797">
        <v>92</v>
      </c>
      <c r="AN1797">
        <v>117</v>
      </c>
      <c r="AO1797">
        <v>1</v>
      </c>
      <c r="AP1797">
        <v>1</v>
      </c>
      <c r="AQ1797">
        <v>1</v>
      </c>
      <c r="AX1797">
        <v>2</v>
      </c>
      <c r="AY1797">
        <v>164</v>
      </c>
      <c r="AZ1797">
        <v>1.4999999999999999E-2</v>
      </c>
      <c r="BA1797">
        <v>1.2E-2</v>
      </c>
      <c r="BB1797">
        <v>1</v>
      </c>
      <c r="BC1797">
        <v>0</v>
      </c>
      <c r="BD1797">
        <v>0.3</v>
      </c>
      <c r="BE1797">
        <v>1.1000000000000001</v>
      </c>
      <c r="BF1797">
        <v>87.1</v>
      </c>
      <c r="BG1797" t="s">
        <v>145</v>
      </c>
      <c r="BK1797">
        <v>16</v>
      </c>
    </row>
    <row r="1798" spans="1:63" ht="18.75" x14ac:dyDescent="0.25">
      <c r="A1798">
        <v>2021</v>
      </c>
      <c r="B1798">
        <v>4</v>
      </c>
      <c r="C1798" s="289">
        <v>44306</v>
      </c>
      <c r="D1798">
        <v>10</v>
      </c>
      <c r="E1798">
        <v>24</v>
      </c>
      <c r="F1798">
        <v>8</v>
      </c>
      <c r="G1798" t="s">
        <v>352</v>
      </c>
      <c r="H1798" t="s">
        <v>353</v>
      </c>
      <c r="I1798" t="s">
        <v>144</v>
      </c>
      <c r="J1798">
        <v>4</v>
      </c>
      <c r="K1798">
        <v>2</v>
      </c>
      <c r="L1798">
        <v>166</v>
      </c>
      <c r="M1798">
        <v>154.38</v>
      </c>
      <c r="N1798">
        <v>177.62</v>
      </c>
      <c r="O1798">
        <v>169</v>
      </c>
      <c r="P1798">
        <v>171</v>
      </c>
      <c r="W1798">
        <v>158</v>
      </c>
      <c r="X1798">
        <v>163</v>
      </c>
      <c r="Y1798">
        <v>154</v>
      </c>
      <c r="Z1798">
        <v>168</v>
      </c>
      <c r="AA1798">
        <v>105</v>
      </c>
      <c r="AB1798">
        <v>99</v>
      </c>
      <c r="AJ1798">
        <v>163.80000000000001</v>
      </c>
      <c r="AK1798">
        <v>145</v>
      </c>
      <c r="AL1798">
        <v>99</v>
      </c>
      <c r="AM1798">
        <v>141</v>
      </c>
      <c r="AN1798">
        <v>102</v>
      </c>
      <c r="AO1798">
        <v>5</v>
      </c>
      <c r="AP1798">
        <v>6</v>
      </c>
      <c r="AQ1798">
        <v>5</v>
      </c>
      <c r="AX1798">
        <v>16</v>
      </c>
      <c r="AY1798">
        <v>1816</v>
      </c>
      <c r="AZ1798">
        <v>1.4999999999999999E-2</v>
      </c>
      <c r="BA1798">
        <v>8.9999999999999993E-3</v>
      </c>
      <c r="BB1798">
        <v>1</v>
      </c>
      <c r="BC1798">
        <v>0.1</v>
      </c>
      <c r="BD1798">
        <v>10.9</v>
      </c>
      <c r="BE1798">
        <v>2.6</v>
      </c>
      <c r="BF1798">
        <v>297.5</v>
      </c>
      <c r="BG1798" t="s">
        <v>148</v>
      </c>
      <c r="BH1798" t="s">
        <v>149</v>
      </c>
      <c r="BI1798" t="s">
        <v>354</v>
      </c>
      <c r="BJ1798" t="s">
        <v>208</v>
      </c>
      <c r="BK1798">
        <v>16</v>
      </c>
    </row>
    <row r="1799" spans="1:63" ht="18.75" x14ac:dyDescent="0.25">
      <c r="A1799">
        <v>2021</v>
      </c>
      <c r="B1799">
        <v>4</v>
      </c>
      <c r="C1799" s="289">
        <v>44306</v>
      </c>
      <c r="D1799">
        <v>10</v>
      </c>
      <c r="E1799">
        <v>25</v>
      </c>
      <c r="F1799">
        <v>8</v>
      </c>
      <c r="G1799" t="s">
        <v>355</v>
      </c>
      <c r="H1799" t="s">
        <v>356</v>
      </c>
      <c r="I1799" t="s">
        <v>144</v>
      </c>
      <c r="J1799">
        <v>4</v>
      </c>
      <c r="K1799">
        <v>2</v>
      </c>
      <c r="L1799">
        <v>162</v>
      </c>
      <c r="M1799">
        <v>150.66</v>
      </c>
      <c r="N1799">
        <v>173.34</v>
      </c>
      <c r="O1799">
        <v>159</v>
      </c>
      <c r="P1799">
        <v>162</v>
      </c>
      <c r="W1799">
        <v>160</v>
      </c>
      <c r="X1799">
        <v>165</v>
      </c>
      <c r="Y1799">
        <v>165</v>
      </c>
      <c r="Z1799">
        <v>173</v>
      </c>
      <c r="AA1799">
        <v>105</v>
      </c>
      <c r="AB1799">
        <v>99</v>
      </c>
      <c r="AJ1799">
        <v>164</v>
      </c>
      <c r="AK1799">
        <v>145</v>
      </c>
      <c r="AL1799">
        <v>99</v>
      </c>
      <c r="AM1799">
        <v>141</v>
      </c>
      <c r="AN1799">
        <v>102</v>
      </c>
      <c r="AO1799">
        <v>4</v>
      </c>
      <c r="AP1799">
        <v>4</v>
      </c>
      <c r="AQ1799">
        <v>6</v>
      </c>
      <c r="AX1799">
        <v>14</v>
      </c>
      <c r="AY1799">
        <v>1814</v>
      </c>
      <c r="AZ1799">
        <v>1.4999999999999999E-2</v>
      </c>
      <c r="BA1799">
        <v>8.0000000000000002E-3</v>
      </c>
      <c r="BB1799">
        <v>1</v>
      </c>
      <c r="BC1799">
        <v>0.1</v>
      </c>
      <c r="BD1799">
        <v>11.2</v>
      </c>
      <c r="BE1799">
        <v>2.2999999999999998</v>
      </c>
      <c r="BF1799">
        <v>297.5</v>
      </c>
      <c r="BG1799" t="s">
        <v>148</v>
      </c>
      <c r="BH1799" t="s">
        <v>149</v>
      </c>
      <c r="BI1799" t="s">
        <v>357</v>
      </c>
      <c r="BJ1799" t="s">
        <v>208</v>
      </c>
      <c r="BK1799">
        <v>16</v>
      </c>
    </row>
    <row r="1800" spans="1:63" ht="18.75" x14ac:dyDescent="0.25">
      <c r="A1800">
        <v>2021</v>
      </c>
      <c r="B1800">
        <v>4</v>
      </c>
      <c r="C1800" s="289">
        <v>44306</v>
      </c>
      <c r="D1800">
        <v>52</v>
      </c>
      <c r="E1800">
        <v>130</v>
      </c>
      <c r="F1800">
        <v>26</v>
      </c>
      <c r="G1800" t="s">
        <v>372</v>
      </c>
      <c r="H1800" t="s">
        <v>373</v>
      </c>
      <c r="I1800" t="s">
        <v>360</v>
      </c>
      <c r="J1800">
        <v>9</v>
      </c>
      <c r="K1800">
        <v>1</v>
      </c>
      <c r="L1800">
        <v>12</v>
      </c>
      <c r="M1800">
        <v>11.16</v>
      </c>
      <c r="N1800">
        <v>12.84</v>
      </c>
      <c r="O1800">
        <v>10</v>
      </c>
      <c r="P1800">
        <v>11</v>
      </c>
      <c r="T1800">
        <v>128</v>
      </c>
      <c r="AJ1800">
        <v>10.3</v>
      </c>
      <c r="AK1800">
        <v>336</v>
      </c>
      <c r="AL1800">
        <v>96</v>
      </c>
      <c r="AM1800">
        <v>253</v>
      </c>
      <c r="AN1800">
        <v>128</v>
      </c>
      <c r="AO1800">
        <v>6</v>
      </c>
      <c r="AP1800">
        <v>4</v>
      </c>
      <c r="AQ1800">
        <v>2</v>
      </c>
      <c r="AX1800">
        <v>12</v>
      </c>
      <c r="AY1800">
        <v>3212</v>
      </c>
      <c r="AZ1800">
        <v>0.02</v>
      </c>
      <c r="BA1800">
        <v>4.0000000000000001E-3</v>
      </c>
      <c r="BB1800">
        <v>1</v>
      </c>
      <c r="BC1800">
        <v>1</v>
      </c>
      <c r="BD1800">
        <v>267.7</v>
      </c>
      <c r="BE1800">
        <v>0.1</v>
      </c>
      <c r="BF1800">
        <v>33.1</v>
      </c>
      <c r="BG1800" t="s">
        <v>148</v>
      </c>
      <c r="BH1800" t="s">
        <v>187</v>
      </c>
      <c r="BI1800" t="s">
        <v>374</v>
      </c>
      <c r="BK1800">
        <v>16</v>
      </c>
    </row>
    <row r="1801" spans="1:63" ht="18.75" x14ac:dyDescent="0.25">
      <c r="A1801">
        <v>2021</v>
      </c>
      <c r="B1801">
        <v>4</v>
      </c>
      <c r="C1801" s="289">
        <v>44306</v>
      </c>
      <c r="D1801">
        <v>159</v>
      </c>
      <c r="E1801">
        <v>299</v>
      </c>
      <c r="F1801">
        <v>28</v>
      </c>
      <c r="G1801" t="s">
        <v>181</v>
      </c>
      <c r="H1801" t="s">
        <v>182</v>
      </c>
      <c r="I1801" t="s">
        <v>183</v>
      </c>
      <c r="J1801">
        <v>3</v>
      </c>
      <c r="K1801">
        <v>2</v>
      </c>
      <c r="L1801">
        <v>115</v>
      </c>
      <c r="M1801">
        <v>106.95</v>
      </c>
      <c r="N1801">
        <v>123.05</v>
      </c>
      <c r="O1801">
        <v>104</v>
      </c>
      <c r="P1801">
        <v>105</v>
      </c>
      <c r="T1801">
        <v>106</v>
      </c>
      <c r="W1801">
        <v>108</v>
      </c>
      <c r="X1801">
        <v>105</v>
      </c>
      <c r="Y1801">
        <v>109</v>
      </c>
      <c r="Z1801">
        <v>111</v>
      </c>
      <c r="AA1801">
        <v>120</v>
      </c>
      <c r="AB1801">
        <v>105</v>
      </c>
      <c r="AJ1801">
        <v>107</v>
      </c>
      <c r="AK1801">
        <v>70</v>
      </c>
      <c r="AL1801">
        <v>154</v>
      </c>
      <c r="AM1801">
        <v>98</v>
      </c>
      <c r="AN1801">
        <v>110</v>
      </c>
      <c r="AO1801">
        <v>8</v>
      </c>
      <c r="AP1801">
        <v>3</v>
      </c>
      <c r="AQ1801">
        <v>7</v>
      </c>
      <c r="AX1801">
        <v>18</v>
      </c>
      <c r="AY1801">
        <v>1338</v>
      </c>
      <c r="AZ1801">
        <v>0.02</v>
      </c>
      <c r="BA1801">
        <v>1.2999999999999999E-2</v>
      </c>
      <c r="BB1801">
        <v>1</v>
      </c>
      <c r="BC1801">
        <v>0.2</v>
      </c>
      <c r="BD1801">
        <v>11.6</v>
      </c>
      <c r="BE1801">
        <v>1.9</v>
      </c>
      <c r="BF1801">
        <v>143.19999999999999</v>
      </c>
      <c r="BG1801" t="s">
        <v>148</v>
      </c>
      <c r="BH1801" t="s">
        <v>184</v>
      </c>
      <c r="BK1801">
        <v>16</v>
      </c>
    </row>
    <row r="1802" spans="1:63" ht="18.75" x14ac:dyDescent="0.25">
      <c r="A1802">
        <v>2021</v>
      </c>
      <c r="B1802">
        <v>4</v>
      </c>
      <c r="C1802" s="289">
        <v>44306</v>
      </c>
      <c r="D1802">
        <v>53</v>
      </c>
      <c r="E1802">
        <v>131</v>
      </c>
      <c r="F1802">
        <v>30</v>
      </c>
      <c r="G1802" t="s">
        <v>185</v>
      </c>
      <c r="H1802" t="s">
        <v>186</v>
      </c>
      <c r="I1802" t="s">
        <v>159</v>
      </c>
      <c r="J1802">
        <v>25</v>
      </c>
      <c r="K1802">
        <v>1</v>
      </c>
      <c r="L1802">
        <v>10</v>
      </c>
      <c r="M1802">
        <v>9.3000000000000007</v>
      </c>
      <c r="N1802">
        <v>10.7</v>
      </c>
      <c r="W1802">
        <v>9</v>
      </c>
      <c r="X1802">
        <v>10</v>
      </c>
      <c r="Y1802">
        <v>10</v>
      </c>
      <c r="Z1802">
        <v>10</v>
      </c>
      <c r="AA1802">
        <v>100</v>
      </c>
      <c r="AB1802">
        <v>98</v>
      </c>
      <c r="AJ1802">
        <v>9.5</v>
      </c>
      <c r="AK1802">
        <v>772</v>
      </c>
      <c r="AL1802">
        <v>117</v>
      </c>
      <c r="AM1802">
        <v>909</v>
      </c>
      <c r="AN1802">
        <v>99</v>
      </c>
      <c r="AO1802">
        <v>10</v>
      </c>
      <c r="AP1802">
        <v>6</v>
      </c>
      <c r="AQ1802">
        <v>6</v>
      </c>
      <c r="AX1802">
        <v>22</v>
      </c>
      <c r="AY1802">
        <v>6822</v>
      </c>
      <c r="AZ1802">
        <v>0.02</v>
      </c>
      <c r="BA1802">
        <v>3.0000000000000001E-3</v>
      </c>
      <c r="BB1802">
        <v>1</v>
      </c>
      <c r="BC1802">
        <v>2.2000000000000002</v>
      </c>
      <c r="BD1802">
        <v>682.2</v>
      </c>
      <c r="BE1802">
        <v>0.2</v>
      </c>
      <c r="BF1802">
        <v>64.8</v>
      </c>
      <c r="BG1802" t="s">
        <v>148</v>
      </c>
      <c r="BH1802" t="s">
        <v>187</v>
      </c>
      <c r="BI1802" t="s">
        <v>188</v>
      </c>
      <c r="BK1802">
        <v>16</v>
      </c>
    </row>
    <row r="1803" spans="1:63" ht="18.75" x14ac:dyDescent="0.25">
      <c r="A1803">
        <v>2021</v>
      </c>
      <c r="B1803">
        <v>4</v>
      </c>
      <c r="C1803" s="289">
        <v>44306</v>
      </c>
      <c r="D1803">
        <v>334</v>
      </c>
      <c r="E1803">
        <v>254</v>
      </c>
      <c r="F1803">
        <v>46</v>
      </c>
      <c r="G1803" t="s">
        <v>189</v>
      </c>
      <c r="H1803" t="s">
        <v>190</v>
      </c>
      <c r="I1803" t="s">
        <v>191</v>
      </c>
      <c r="J1803">
        <v>4</v>
      </c>
      <c r="K1803">
        <v>2</v>
      </c>
      <c r="L1803">
        <v>203</v>
      </c>
      <c r="M1803">
        <v>188.79</v>
      </c>
      <c r="N1803">
        <v>217.21</v>
      </c>
      <c r="O1803">
        <v>196</v>
      </c>
      <c r="P1803">
        <v>201</v>
      </c>
      <c r="T1803">
        <v>150</v>
      </c>
      <c r="W1803">
        <v>211</v>
      </c>
      <c r="X1803">
        <v>209</v>
      </c>
      <c r="Y1803">
        <v>215</v>
      </c>
      <c r="Z1803">
        <v>217</v>
      </c>
      <c r="AA1803">
        <v>145</v>
      </c>
      <c r="AB1803">
        <v>135</v>
      </c>
      <c r="AJ1803">
        <v>208.2</v>
      </c>
      <c r="AK1803">
        <v>88</v>
      </c>
      <c r="AL1803">
        <v>164</v>
      </c>
      <c r="AM1803">
        <v>100</v>
      </c>
      <c r="AN1803">
        <v>143</v>
      </c>
      <c r="AO1803">
        <v>7</v>
      </c>
      <c r="AP1803">
        <v>1</v>
      </c>
      <c r="AQ1803">
        <v>7</v>
      </c>
      <c r="AX1803">
        <v>15</v>
      </c>
      <c r="AY1803">
        <v>1695</v>
      </c>
      <c r="AZ1803">
        <v>0.02</v>
      </c>
      <c r="BA1803">
        <v>8.9999999999999993E-3</v>
      </c>
      <c r="BB1803">
        <v>1</v>
      </c>
      <c r="BC1803">
        <v>0.1</v>
      </c>
      <c r="BD1803">
        <v>8.4</v>
      </c>
      <c r="BE1803">
        <v>3.1</v>
      </c>
      <c r="BF1803">
        <v>352.9</v>
      </c>
      <c r="BG1803" t="s">
        <v>148</v>
      </c>
      <c r="BH1803" t="s">
        <v>184</v>
      </c>
      <c r="BI1803" t="s">
        <v>192</v>
      </c>
      <c r="BK1803">
        <v>16</v>
      </c>
    </row>
    <row r="1804" spans="1:63" ht="18.75" x14ac:dyDescent="0.25">
      <c r="A1804">
        <v>2021</v>
      </c>
      <c r="B1804">
        <v>4</v>
      </c>
      <c r="C1804" s="289">
        <v>44306</v>
      </c>
      <c r="D1804">
        <v>4</v>
      </c>
      <c r="E1804">
        <v>11</v>
      </c>
      <c r="F1804">
        <v>48</v>
      </c>
      <c r="G1804" t="s">
        <v>193</v>
      </c>
      <c r="H1804" t="s">
        <v>194</v>
      </c>
      <c r="I1804" t="s">
        <v>191</v>
      </c>
      <c r="J1804">
        <v>2</v>
      </c>
      <c r="K1804">
        <v>2</v>
      </c>
      <c r="L1804">
        <v>212</v>
      </c>
      <c r="M1804">
        <v>197.16</v>
      </c>
      <c r="N1804">
        <v>226.84</v>
      </c>
      <c r="O1804">
        <v>218</v>
      </c>
      <c r="P1804">
        <v>215</v>
      </c>
      <c r="T1804">
        <v>138</v>
      </c>
      <c r="X1804">
        <v>220</v>
      </c>
      <c r="Y1804">
        <v>218</v>
      </c>
      <c r="Z1804">
        <v>213</v>
      </c>
      <c r="AB1804">
        <v>138</v>
      </c>
      <c r="AJ1804">
        <v>216.8</v>
      </c>
      <c r="AK1804">
        <v>37</v>
      </c>
      <c r="AL1804">
        <v>195</v>
      </c>
      <c r="AM1804">
        <v>52</v>
      </c>
      <c r="AN1804">
        <v>138</v>
      </c>
      <c r="AO1804">
        <v>7</v>
      </c>
      <c r="AP1804">
        <v>8</v>
      </c>
      <c r="AQ1804">
        <v>5</v>
      </c>
      <c r="AX1804">
        <v>20</v>
      </c>
      <c r="AY1804">
        <v>612</v>
      </c>
      <c r="AZ1804">
        <v>0.02</v>
      </c>
      <c r="BA1804">
        <v>3.3000000000000002E-2</v>
      </c>
      <c r="BC1804">
        <v>0.1</v>
      </c>
      <c r="BD1804">
        <v>2.9</v>
      </c>
      <c r="BE1804">
        <v>4.3</v>
      </c>
      <c r="BF1804">
        <v>132.69999999999999</v>
      </c>
      <c r="BG1804" t="s">
        <v>148</v>
      </c>
      <c r="BH1804" t="s">
        <v>187</v>
      </c>
      <c r="BI1804" t="s">
        <v>195</v>
      </c>
      <c r="BK1804">
        <v>16</v>
      </c>
    </row>
    <row r="1805" spans="1:63" ht="18.75" x14ac:dyDescent="0.25">
      <c r="A1805">
        <v>2021</v>
      </c>
      <c r="B1805">
        <v>4</v>
      </c>
      <c r="C1805" s="289">
        <v>44306</v>
      </c>
      <c r="D1805">
        <v>4</v>
      </c>
      <c r="E1805">
        <v>12</v>
      </c>
      <c r="F1805">
        <v>48</v>
      </c>
      <c r="G1805" t="s">
        <v>196</v>
      </c>
      <c r="H1805" t="s">
        <v>197</v>
      </c>
      <c r="I1805" t="s">
        <v>191</v>
      </c>
      <c r="J1805">
        <v>2</v>
      </c>
      <c r="K1805">
        <v>2</v>
      </c>
      <c r="L1805">
        <v>212</v>
      </c>
      <c r="M1805">
        <v>197.16</v>
      </c>
      <c r="N1805">
        <v>226.84</v>
      </c>
      <c r="O1805">
        <v>224</v>
      </c>
      <c r="P1805">
        <v>219</v>
      </c>
      <c r="T1805">
        <v>138</v>
      </c>
      <c r="X1805">
        <v>215</v>
      </c>
      <c r="Y1805">
        <v>213</v>
      </c>
      <c r="Z1805">
        <v>215</v>
      </c>
      <c r="AB1805">
        <v>138</v>
      </c>
      <c r="AJ1805">
        <v>217.2</v>
      </c>
      <c r="AK1805">
        <v>37</v>
      </c>
      <c r="AL1805">
        <v>195</v>
      </c>
      <c r="AM1805">
        <v>52</v>
      </c>
      <c r="AN1805">
        <v>138</v>
      </c>
      <c r="AO1805">
        <v>6</v>
      </c>
      <c r="AP1805">
        <v>4</v>
      </c>
      <c r="AQ1805">
        <v>9</v>
      </c>
      <c r="AX1805">
        <v>19</v>
      </c>
      <c r="AY1805">
        <v>611</v>
      </c>
      <c r="AZ1805">
        <v>0.02</v>
      </c>
      <c r="BA1805">
        <v>3.1E-2</v>
      </c>
      <c r="BC1805">
        <v>0.1</v>
      </c>
      <c r="BD1805">
        <v>2.9</v>
      </c>
      <c r="BE1805">
        <v>4.0999999999999996</v>
      </c>
      <c r="BF1805">
        <v>132.69999999999999</v>
      </c>
      <c r="BG1805" t="s">
        <v>148</v>
      </c>
      <c r="BH1805" t="s">
        <v>187</v>
      </c>
      <c r="BI1805" t="s">
        <v>198</v>
      </c>
      <c r="BK1805">
        <v>16</v>
      </c>
    </row>
    <row r="1806" spans="1:63" ht="18.75" x14ac:dyDescent="0.25">
      <c r="A1806">
        <v>2021</v>
      </c>
      <c r="B1806">
        <v>4</v>
      </c>
      <c r="C1806" s="289">
        <v>44307</v>
      </c>
      <c r="D1806">
        <v>34</v>
      </c>
      <c r="E1806">
        <v>99</v>
      </c>
      <c r="F1806">
        <v>2</v>
      </c>
      <c r="G1806" t="s">
        <v>299</v>
      </c>
      <c r="H1806" t="s">
        <v>300</v>
      </c>
      <c r="I1806" t="s">
        <v>144</v>
      </c>
      <c r="J1806">
        <v>4</v>
      </c>
      <c r="K1806">
        <v>6</v>
      </c>
      <c r="L1806">
        <v>20</v>
      </c>
      <c r="M1806">
        <v>18.600000000000001</v>
      </c>
      <c r="N1806">
        <v>21.4</v>
      </c>
      <c r="W1806">
        <v>21</v>
      </c>
      <c r="X1806">
        <v>22</v>
      </c>
      <c r="Y1806">
        <v>21</v>
      </c>
      <c r="Z1806">
        <v>20</v>
      </c>
      <c r="AA1806">
        <v>89</v>
      </c>
      <c r="AB1806">
        <v>84</v>
      </c>
      <c r="AJ1806">
        <v>20.9</v>
      </c>
      <c r="AK1806">
        <v>140</v>
      </c>
      <c r="AL1806">
        <v>103</v>
      </c>
      <c r="AM1806">
        <v>166</v>
      </c>
      <c r="AN1806">
        <v>87</v>
      </c>
      <c r="AO1806">
        <v>5</v>
      </c>
      <c r="AP1806">
        <v>3</v>
      </c>
      <c r="AQ1806">
        <v>2</v>
      </c>
      <c r="AX1806">
        <v>10</v>
      </c>
      <c r="AY1806">
        <v>946</v>
      </c>
      <c r="AZ1806">
        <v>1.4999999999999999E-2</v>
      </c>
      <c r="BA1806">
        <v>1.0999999999999999E-2</v>
      </c>
      <c r="BB1806">
        <v>1</v>
      </c>
      <c r="BC1806">
        <v>0.5</v>
      </c>
      <c r="BD1806">
        <v>47.3</v>
      </c>
      <c r="BE1806">
        <v>0.2</v>
      </c>
      <c r="BF1806">
        <v>19.8</v>
      </c>
      <c r="BG1806" t="s">
        <v>148</v>
      </c>
      <c r="BH1806" t="s">
        <v>149</v>
      </c>
      <c r="BI1806" t="s">
        <v>301</v>
      </c>
      <c r="BK1806">
        <v>16</v>
      </c>
    </row>
    <row r="1807" spans="1:63" ht="18.75" x14ac:dyDescent="0.25">
      <c r="A1807">
        <v>2021</v>
      </c>
      <c r="B1807">
        <v>4</v>
      </c>
      <c r="C1807" s="289">
        <v>44307</v>
      </c>
      <c r="D1807">
        <v>34</v>
      </c>
      <c r="E1807">
        <v>100</v>
      </c>
      <c r="F1807">
        <v>2</v>
      </c>
      <c r="G1807" t="s">
        <v>302</v>
      </c>
      <c r="H1807" t="s">
        <v>303</v>
      </c>
      <c r="I1807" t="s">
        <v>144</v>
      </c>
      <c r="J1807">
        <v>4</v>
      </c>
      <c r="K1807">
        <v>6</v>
      </c>
      <c r="L1807">
        <v>20</v>
      </c>
      <c r="M1807">
        <v>18.600000000000001</v>
      </c>
      <c r="N1807">
        <v>21.4</v>
      </c>
      <c r="W1807">
        <v>21</v>
      </c>
      <c r="X1807">
        <v>22</v>
      </c>
      <c r="Y1807">
        <v>21</v>
      </c>
      <c r="Z1807">
        <v>20</v>
      </c>
      <c r="AA1807">
        <v>89</v>
      </c>
      <c r="AB1807">
        <v>84</v>
      </c>
      <c r="AJ1807">
        <v>20.9</v>
      </c>
      <c r="AK1807">
        <v>140</v>
      </c>
      <c r="AL1807">
        <v>103</v>
      </c>
      <c r="AM1807">
        <v>166</v>
      </c>
      <c r="AN1807">
        <v>87</v>
      </c>
      <c r="AO1807">
        <v>5</v>
      </c>
      <c r="AP1807">
        <v>3</v>
      </c>
      <c r="AQ1807">
        <v>2</v>
      </c>
      <c r="AX1807">
        <v>10</v>
      </c>
      <c r="AY1807">
        <v>946</v>
      </c>
      <c r="AZ1807">
        <v>1.4999999999999999E-2</v>
      </c>
      <c r="BA1807">
        <v>1.0999999999999999E-2</v>
      </c>
      <c r="BB1807">
        <v>1</v>
      </c>
      <c r="BC1807">
        <v>0.5</v>
      </c>
      <c r="BD1807">
        <v>47.3</v>
      </c>
      <c r="BE1807">
        <v>0.2</v>
      </c>
      <c r="BF1807">
        <v>19.8</v>
      </c>
      <c r="BG1807" t="s">
        <v>148</v>
      </c>
      <c r="BH1807" t="s">
        <v>149</v>
      </c>
      <c r="BI1807" t="s">
        <v>304</v>
      </c>
      <c r="BK1807">
        <v>16</v>
      </c>
    </row>
    <row r="1808" spans="1:63" ht="18.75" x14ac:dyDescent="0.25">
      <c r="A1808">
        <v>2021</v>
      </c>
      <c r="B1808">
        <v>4</v>
      </c>
      <c r="C1808" s="289">
        <v>44307</v>
      </c>
      <c r="D1808">
        <v>34</v>
      </c>
      <c r="E1808">
        <v>101</v>
      </c>
      <c r="F1808">
        <v>2</v>
      </c>
      <c r="G1808" t="s">
        <v>305</v>
      </c>
      <c r="H1808" t="s">
        <v>306</v>
      </c>
      <c r="I1808" t="s">
        <v>144</v>
      </c>
      <c r="J1808">
        <v>4</v>
      </c>
      <c r="K1808">
        <v>6</v>
      </c>
      <c r="L1808">
        <v>20</v>
      </c>
      <c r="M1808">
        <v>18.600000000000001</v>
      </c>
      <c r="N1808">
        <v>21.4</v>
      </c>
      <c r="W1808">
        <v>21</v>
      </c>
      <c r="X1808">
        <v>22</v>
      </c>
      <c r="Y1808">
        <v>21</v>
      </c>
      <c r="Z1808">
        <v>20</v>
      </c>
      <c r="AA1808">
        <v>89</v>
      </c>
      <c r="AB1808">
        <v>84</v>
      </c>
      <c r="AJ1808">
        <v>20.9</v>
      </c>
      <c r="AK1808">
        <v>140</v>
      </c>
      <c r="AL1808">
        <v>103</v>
      </c>
      <c r="AM1808">
        <v>166</v>
      </c>
      <c r="AN1808">
        <v>87</v>
      </c>
      <c r="AO1808">
        <v>5</v>
      </c>
      <c r="AP1808">
        <v>3</v>
      </c>
      <c r="AQ1808">
        <v>2</v>
      </c>
      <c r="AX1808">
        <v>10</v>
      </c>
      <c r="AY1808">
        <v>946</v>
      </c>
      <c r="AZ1808">
        <v>1.4999999999999999E-2</v>
      </c>
      <c r="BA1808">
        <v>1.0999999999999999E-2</v>
      </c>
      <c r="BB1808">
        <v>1</v>
      </c>
      <c r="BC1808">
        <v>0.5</v>
      </c>
      <c r="BD1808">
        <v>47.3</v>
      </c>
      <c r="BE1808">
        <v>0.2</v>
      </c>
      <c r="BF1808">
        <v>19.8</v>
      </c>
      <c r="BG1808" t="s">
        <v>148</v>
      </c>
      <c r="BH1808" t="s">
        <v>149</v>
      </c>
      <c r="BI1808" t="s">
        <v>307</v>
      </c>
      <c r="BK1808">
        <v>16</v>
      </c>
    </row>
    <row r="1809" spans="1:63" ht="18.75" x14ac:dyDescent="0.25">
      <c r="A1809">
        <v>2021</v>
      </c>
      <c r="B1809">
        <v>4</v>
      </c>
      <c r="C1809" s="289">
        <v>44307</v>
      </c>
      <c r="D1809">
        <v>34</v>
      </c>
      <c r="E1809">
        <v>102</v>
      </c>
      <c r="F1809">
        <v>2</v>
      </c>
      <c r="G1809" t="s">
        <v>308</v>
      </c>
      <c r="H1809" t="s">
        <v>309</v>
      </c>
      <c r="I1809" t="s">
        <v>144</v>
      </c>
      <c r="J1809">
        <v>4</v>
      </c>
      <c r="K1809">
        <v>6</v>
      </c>
      <c r="L1809">
        <v>20</v>
      </c>
      <c r="M1809">
        <v>18.600000000000001</v>
      </c>
      <c r="N1809">
        <v>21.4</v>
      </c>
      <c r="W1809">
        <v>21</v>
      </c>
      <c r="X1809">
        <v>22</v>
      </c>
      <c r="Y1809">
        <v>21</v>
      </c>
      <c r="Z1809">
        <v>20</v>
      </c>
      <c r="AA1809">
        <v>89</v>
      </c>
      <c r="AB1809">
        <v>84</v>
      </c>
      <c r="AJ1809">
        <v>20.9</v>
      </c>
      <c r="AK1809">
        <v>140</v>
      </c>
      <c r="AL1809">
        <v>103</v>
      </c>
      <c r="AM1809">
        <v>166</v>
      </c>
      <c r="AN1809">
        <v>87</v>
      </c>
      <c r="AO1809">
        <v>5</v>
      </c>
      <c r="AP1809">
        <v>3</v>
      </c>
      <c r="AQ1809">
        <v>2</v>
      </c>
      <c r="AX1809">
        <v>10</v>
      </c>
      <c r="AY1809">
        <v>946</v>
      </c>
      <c r="AZ1809">
        <v>1.4999999999999999E-2</v>
      </c>
      <c r="BA1809">
        <v>1.0999999999999999E-2</v>
      </c>
      <c r="BB1809">
        <v>1</v>
      </c>
      <c r="BC1809">
        <v>0.5</v>
      </c>
      <c r="BD1809">
        <v>47.3</v>
      </c>
      <c r="BE1809">
        <v>0.2</v>
      </c>
      <c r="BF1809">
        <v>19.8</v>
      </c>
      <c r="BG1809" t="s">
        <v>148</v>
      </c>
      <c r="BH1809" t="s">
        <v>149</v>
      </c>
      <c r="BI1809" t="s">
        <v>310</v>
      </c>
      <c r="BK1809">
        <v>16</v>
      </c>
    </row>
    <row r="1810" spans="1:63" ht="18.75" x14ac:dyDescent="0.25">
      <c r="A1810">
        <v>2021</v>
      </c>
      <c r="B1810">
        <v>4</v>
      </c>
      <c r="C1810" s="289">
        <v>44307</v>
      </c>
      <c r="D1810">
        <v>34</v>
      </c>
      <c r="E1810">
        <v>103</v>
      </c>
      <c r="F1810">
        <v>2</v>
      </c>
      <c r="G1810" t="s">
        <v>311</v>
      </c>
      <c r="H1810" t="s">
        <v>312</v>
      </c>
      <c r="I1810" t="s">
        <v>144</v>
      </c>
      <c r="J1810">
        <v>4</v>
      </c>
      <c r="K1810">
        <v>6</v>
      </c>
      <c r="L1810">
        <v>89</v>
      </c>
      <c r="M1810">
        <v>82.77</v>
      </c>
      <c r="N1810">
        <v>95.23</v>
      </c>
      <c r="W1810">
        <v>95</v>
      </c>
      <c r="X1810">
        <v>96</v>
      </c>
      <c r="Y1810">
        <v>93</v>
      </c>
      <c r="Z1810">
        <v>92</v>
      </c>
      <c r="AA1810">
        <v>89</v>
      </c>
      <c r="AB1810">
        <v>84</v>
      </c>
      <c r="AJ1810">
        <v>93.8</v>
      </c>
      <c r="AK1810">
        <v>140</v>
      </c>
      <c r="AL1810">
        <v>103</v>
      </c>
      <c r="AM1810">
        <v>166</v>
      </c>
      <c r="AN1810">
        <v>87</v>
      </c>
      <c r="AO1810">
        <v>5</v>
      </c>
      <c r="AP1810">
        <v>2</v>
      </c>
      <c r="AQ1810">
        <v>1</v>
      </c>
      <c r="AX1810">
        <v>8</v>
      </c>
      <c r="AY1810">
        <v>944</v>
      </c>
      <c r="AZ1810">
        <v>1.4999999999999999E-2</v>
      </c>
      <c r="BA1810">
        <v>8.0000000000000002E-3</v>
      </c>
      <c r="BB1810">
        <v>1</v>
      </c>
      <c r="BC1810">
        <v>0.1</v>
      </c>
      <c r="BD1810">
        <v>10.6</v>
      </c>
      <c r="BE1810">
        <v>0.8</v>
      </c>
      <c r="BF1810">
        <v>88.5</v>
      </c>
      <c r="BG1810" t="s">
        <v>148</v>
      </c>
      <c r="BH1810" t="s">
        <v>149</v>
      </c>
      <c r="BI1810" t="s">
        <v>313</v>
      </c>
      <c r="BK1810">
        <v>16</v>
      </c>
    </row>
    <row r="1811" spans="1:63" ht="18.75" x14ac:dyDescent="0.25">
      <c r="A1811">
        <v>2021</v>
      </c>
      <c r="B1811">
        <v>4</v>
      </c>
      <c r="C1811" s="289">
        <v>44307</v>
      </c>
      <c r="D1811">
        <v>34</v>
      </c>
      <c r="E1811">
        <v>104</v>
      </c>
      <c r="F1811">
        <v>2</v>
      </c>
      <c r="G1811" t="s">
        <v>314</v>
      </c>
      <c r="H1811" t="s">
        <v>315</v>
      </c>
      <c r="I1811" t="s">
        <v>144</v>
      </c>
      <c r="J1811">
        <v>4</v>
      </c>
      <c r="K1811">
        <v>6</v>
      </c>
      <c r="L1811">
        <v>89</v>
      </c>
      <c r="M1811">
        <v>82.77</v>
      </c>
      <c r="N1811">
        <v>95.23</v>
      </c>
      <c r="W1811">
        <v>95</v>
      </c>
      <c r="X1811">
        <v>96</v>
      </c>
      <c r="Y1811">
        <v>93</v>
      </c>
      <c r="Z1811">
        <v>92</v>
      </c>
      <c r="AA1811">
        <v>89</v>
      </c>
      <c r="AB1811">
        <v>84</v>
      </c>
      <c r="AJ1811">
        <v>93.8</v>
      </c>
      <c r="AK1811">
        <v>140</v>
      </c>
      <c r="AL1811">
        <v>103</v>
      </c>
      <c r="AM1811">
        <v>166</v>
      </c>
      <c r="AN1811">
        <v>87</v>
      </c>
      <c r="AO1811">
        <v>5</v>
      </c>
      <c r="AP1811">
        <v>2</v>
      </c>
      <c r="AQ1811">
        <v>1</v>
      </c>
      <c r="AX1811">
        <v>8</v>
      </c>
      <c r="AY1811">
        <v>944</v>
      </c>
      <c r="AZ1811">
        <v>1.4999999999999999E-2</v>
      </c>
      <c r="BA1811">
        <v>8.0000000000000002E-3</v>
      </c>
      <c r="BB1811">
        <v>1</v>
      </c>
      <c r="BC1811">
        <v>0.1</v>
      </c>
      <c r="BD1811">
        <v>10.6</v>
      </c>
      <c r="BE1811">
        <v>0.8</v>
      </c>
      <c r="BF1811">
        <v>88.5</v>
      </c>
      <c r="BG1811" t="s">
        <v>148</v>
      </c>
      <c r="BH1811" t="s">
        <v>149</v>
      </c>
      <c r="BI1811" t="s">
        <v>316</v>
      </c>
      <c r="BK1811">
        <v>16</v>
      </c>
    </row>
    <row r="1812" spans="1:63" ht="18.75" hidden="1" x14ac:dyDescent="0.25">
      <c r="A1812">
        <v>2021</v>
      </c>
      <c r="B1812">
        <v>4</v>
      </c>
      <c r="C1812" s="289">
        <v>44307</v>
      </c>
      <c r="D1812">
        <v>384</v>
      </c>
      <c r="E1812">
        <v>556</v>
      </c>
      <c r="F1812">
        <v>2</v>
      </c>
      <c r="G1812" t="s">
        <v>175</v>
      </c>
      <c r="H1812" t="s">
        <v>176</v>
      </c>
      <c r="I1812" t="s">
        <v>144</v>
      </c>
      <c r="J1812">
        <v>1</v>
      </c>
      <c r="K1812">
        <v>6</v>
      </c>
      <c r="L1812">
        <v>1066</v>
      </c>
      <c r="M1812">
        <v>1003.106</v>
      </c>
      <c r="N1812">
        <v>1141.6859999999999</v>
      </c>
      <c r="O1812">
        <v>1081</v>
      </c>
      <c r="P1812">
        <v>1032</v>
      </c>
      <c r="T1812">
        <v>150</v>
      </c>
      <c r="AJ1812">
        <v>1056.5</v>
      </c>
      <c r="AK1812">
        <v>20</v>
      </c>
      <c r="AL1812">
        <v>180</v>
      </c>
      <c r="AM1812">
        <v>24</v>
      </c>
      <c r="AN1812">
        <v>150</v>
      </c>
      <c r="AO1812">
        <v>1</v>
      </c>
      <c r="AP1812">
        <v>1</v>
      </c>
      <c r="AQ1812">
        <v>2</v>
      </c>
      <c r="AX1812">
        <v>3</v>
      </c>
      <c r="AY1812">
        <v>195</v>
      </c>
      <c r="AZ1812">
        <v>1.4999999999999999E-2</v>
      </c>
      <c r="BA1812">
        <v>1.4999999999999999E-2</v>
      </c>
      <c r="BB1812">
        <v>1</v>
      </c>
      <c r="BC1812">
        <v>0</v>
      </c>
      <c r="BD1812">
        <v>0.2</v>
      </c>
      <c r="BE1812">
        <v>3.2</v>
      </c>
      <c r="BF1812">
        <v>206</v>
      </c>
      <c r="BG1812" t="s">
        <v>153</v>
      </c>
      <c r="BH1812" t="s">
        <v>154</v>
      </c>
      <c r="BI1812" t="s">
        <v>177</v>
      </c>
      <c r="BK1812">
        <v>16</v>
      </c>
    </row>
    <row r="1813" spans="1:63" ht="18.75" hidden="1" x14ac:dyDescent="0.25">
      <c r="A1813">
        <v>2021</v>
      </c>
      <c r="B1813">
        <v>4</v>
      </c>
      <c r="C1813" s="289">
        <v>44307</v>
      </c>
      <c r="D1813">
        <v>384</v>
      </c>
      <c r="E1813">
        <v>557</v>
      </c>
      <c r="F1813">
        <v>2</v>
      </c>
      <c r="G1813" t="s">
        <v>178</v>
      </c>
      <c r="H1813" t="s">
        <v>179</v>
      </c>
      <c r="I1813" t="s">
        <v>144</v>
      </c>
      <c r="J1813">
        <v>1</v>
      </c>
      <c r="K1813">
        <v>6</v>
      </c>
      <c r="L1813">
        <v>182</v>
      </c>
      <c r="M1813">
        <v>171.262</v>
      </c>
      <c r="N1813">
        <v>194.922</v>
      </c>
      <c r="O1813">
        <v>192</v>
      </c>
      <c r="P1813">
        <v>188</v>
      </c>
      <c r="T1813">
        <v>150</v>
      </c>
      <c r="AJ1813">
        <v>190</v>
      </c>
      <c r="AK1813">
        <v>20</v>
      </c>
      <c r="AL1813">
        <v>180</v>
      </c>
      <c r="AM1813">
        <v>24</v>
      </c>
      <c r="AN1813">
        <v>150</v>
      </c>
      <c r="AO1813">
        <v>1</v>
      </c>
      <c r="AP1813">
        <v>1</v>
      </c>
      <c r="AQ1813">
        <v>1</v>
      </c>
      <c r="AX1813">
        <v>3</v>
      </c>
      <c r="AY1813">
        <v>195</v>
      </c>
      <c r="AZ1813">
        <v>1.4999999999999999E-2</v>
      </c>
      <c r="BA1813">
        <v>1.4999999999999999E-2</v>
      </c>
      <c r="BB1813">
        <v>1</v>
      </c>
      <c r="BC1813">
        <v>0</v>
      </c>
      <c r="BD1813">
        <v>1.1000000000000001</v>
      </c>
      <c r="BE1813">
        <v>0.6</v>
      </c>
      <c r="BF1813">
        <v>37.1</v>
      </c>
      <c r="BG1813" t="s">
        <v>153</v>
      </c>
      <c r="BH1813" t="s">
        <v>154</v>
      </c>
      <c r="BI1813" t="s">
        <v>177</v>
      </c>
      <c r="BJ1813" t="s">
        <v>180</v>
      </c>
      <c r="BK1813">
        <v>16</v>
      </c>
    </row>
    <row r="1814" spans="1:63" hidden="1" x14ac:dyDescent="0.25">
      <c r="A1814">
        <v>2021</v>
      </c>
      <c r="B1814">
        <v>4</v>
      </c>
      <c r="C1814" s="289">
        <v>44307</v>
      </c>
      <c r="D1814">
        <v>138</v>
      </c>
      <c r="E1814">
        <v>559</v>
      </c>
      <c r="F1814">
        <v>3</v>
      </c>
      <c r="G1814" t="s">
        <v>173</v>
      </c>
      <c r="H1814" t="s">
        <v>174</v>
      </c>
      <c r="I1814" t="s">
        <v>144</v>
      </c>
      <c r="J1814">
        <v>3</v>
      </c>
      <c r="K1814">
        <v>2</v>
      </c>
      <c r="L1814">
        <v>610</v>
      </c>
      <c r="M1814">
        <v>579.5</v>
      </c>
      <c r="N1814">
        <v>640.5</v>
      </c>
      <c r="AK1814">
        <v>90</v>
      </c>
      <c r="AL1814">
        <v>120</v>
      </c>
      <c r="AY1814">
        <v>387</v>
      </c>
      <c r="AZ1814">
        <v>1.4999999999999999E-2</v>
      </c>
      <c r="BD1814">
        <v>0.6</v>
      </c>
      <c r="BG1814" t="s">
        <v>145</v>
      </c>
      <c r="BH1814" t="s">
        <v>145</v>
      </c>
      <c r="BK1814">
        <v>16</v>
      </c>
    </row>
    <row r="1815" spans="1:63" ht="18.75" hidden="1" x14ac:dyDescent="0.25">
      <c r="A1815">
        <v>2021</v>
      </c>
      <c r="B1815">
        <v>4</v>
      </c>
      <c r="C1815" s="289">
        <v>44307</v>
      </c>
      <c r="D1815">
        <v>383</v>
      </c>
      <c r="E1815">
        <v>550</v>
      </c>
      <c r="F1815">
        <v>3</v>
      </c>
      <c r="G1815" t="s">
        <v>365</v>
      </c>
      <c r="H1815" t="s">
        <v>366</v>
      </c>
      <c r="I1815" t="s">
        <v>144</v>
      </c>
      <c r="J1815">
        <v>3</v>
      </c>
      <c r="K1815">
        <v>1</v>
      </c>
      <c r="L1815">
        <v>35</v>
      </c>
      <c r="M1815">
        <v>32.024999999999999</v>
      </c>
      <c r="N1815">
        <v>38.045000000000002</v>
      </c>
      <c r="O1815">
        <v>35</v>
      </c>
      <c r="P1815">
        <v>33</v>
      </c>
      <c r="T1815">
        <v>79</v>
      </c>
      <c r="AJ1815">
        <v>34</v>
      </c>
      <c r="AK1815">
        <v>108</v>
      </c>
      <c r="AL1815">
        <v>100</v>
      </c>
      <c r="AM1815">
        <v>137</v>
      </c>
      <c r="AN1815">
        <v>79</v>
      </c>
      <c r="AO1815">
        <v>10</v>
      </c>
      <c r="AP1815">
        <v>10</v>
      </c>
      <c r="AQ1815">
        <v>2</v>
      </c>
      <c r="AX1815">
        <v>22</v>
      </c>
      <c r="AY1815">
        <v>2062</v>
      </c>
      <c r="AZ1815">
        <v>1.4999999999999999E-2</v>
      </c>
      <c r="BA1815">
        <v>1.0999999999999999E-2</v>
      </c>
      <c r="BB1815">
        <v>1</v>
      </c>
      <c r="BC1815">
        <v>0.6</v>
      </c>
      <c r="BD1815">
        <v>58.9</v>
      </c>
      <c r="BE1815">
        <v>0.7</v>
      </c>
      <c r="BF1815">
        <v>70.099999999999994</v>
      </c>
      <c r="BG1815" t="s">
        <v>153</v>
      </c>
      <c r="BH1815" t="s">
        <v>154</v>
      </c>
      <c r="BI1815" t="s">
        <v>367</v>
      </c>
      <c r="BJ1815" t="s">
        <v>156</v>
      </c>
      <c r="BK1815">
        <v>16</v>
      </c>
    </row>
    <row r="1816" spans="1:63" ht="18.75" x14ac:dyDescent="0.25">
      <c r="A1816">
        <v>2021</v>
      </c>
      <c r="B1816">
        <v>4</v>
      </c>
      <c r="C1816" s="289">
        <v>44307</v>
      </c>
      <c r="D1816">
        <v>32</v>
      </c>
      <c r="E1816">
        <v>92</v>
      </c>
      <c r="F1816">
        <v>4</v>
      </c>
      <c r="G1816" t="s">
        <v>205</v>
      </c>
      <c r="H1816" t="s">
        <v>206</v>
      </c>
      <c r="I1816" t="s">
        <v>144</v>
      </c>
      <c r="J1816">
        <v>2</v>
      </c>
      <c r="K1816">
        <v>3</v>
      </c>
      <c r="L1816">
        <v>361</v>
      </c>
      <c r="M1816">
        <v>335.73</v>
      </c>
      <c r="N1816">
        <v>386.27</v>
      </c>
      <c r="O1816">
        <v>365</v>
      </c>
      <c r="P1816">
        <v>362</v>
      </c>
      <c r="T1816">
        <v>107</v>
      </c>
      <c r="W1816">
        <v>430</v>
      </c>
      <c r="X1816">
        <v>400</v>
      </c>
      <c r="Y1816">
        <v>386</v>
      </c>
      <c r="Z1816">
        <v>365</v>
      </c>
      <c r="AA1816">
        <v>95</v>
      </c>
      <c r="AJ1816">
        <v>384.7</v>
      </c>
      <c r="AK1816">
        <v>74</v>
      </c>
      <c r="AL1816">
        <v>97</v>
      </c>
      <c r="AM1816">
        <v>71</v>
      </c>
      <c r="AN1816">
        <v>101</v>
      </c>
      <c r="AO1816">
        <v>16</v>
      </c>
      <c r="AP1816">
        <v>2</v>
      </c>
      <c r="AQ1816">
        <v>4</v>
      </c>
      <c r="AX1816">
        <v>22</v>
      </c>
      <c r="AY1816">
        <v>998</v>
      </c>
      <c r="AZ1816">
        <v>1.4999999999999999E-2</v>
      </c>
      <c r="BA1816">
        <v>2.1999999999999999E-2</v>
      </c>
      <c r="BC1816">
        <v>0.1</v>
      </c>
      <c r="BD1816">
        <v>2.8</v>
      </c>
      <c r="BE1816">
        <v>8.5</v>
      </c>
      <c r="BF1816">
        <v>383.9</v>
      </c>
      <c r="BG1816" t="s">
        <v>148</v>
      </c>
      <c r="BH1816" t="s">
        <v>149</v>
      </c>
      <c r="BI1816" t="s">
        <v>207</v>
      </c>
      <c r="BJ1816" t="s">
        <v>208</v>
      </c>
      <c r="BK1816">
        <v>16</v>
      </c>
    </row>
    <row r="1817" spans="1:63" ht="18.75" x14ac:dyDescent="0.25">
      <c r="A1817">
        <v>2021</v>
      </c>
      <c r="B1817">
        <v>4</v>
      </c>
      <c r="C1817" s="289">
        <v>44307</v>
      </c>
      <c r="D1817">
        <v>32</v>
      </c>
      <c r="E1817">
        <v>93</v>
      </c>
      <c r="F1817">
        <v>4</v>
      </c>
      <c r="G1817" t="s">
        <v>209</v>
      </c>
      <c r="H1817" t="s">
        <v>210</v>
      </c>
      <c r="I1817" t="s">
        <v>144</v>
      </c>
      <c r="J1817">
        <v>2</v>
      </c>
      <c r="K1817">
        <v>3</v>
      </c>
      <c r="L1817">
        <v>59</v>
      </c>
      <c r="M1817">
        <v>54.87</v>
      </c>
      <c r="N1817">
        <v>63.13</v>
      </c>
      <c r="O1817">
        <v>60</v>
      </c>
      <c r="P1817">
        <v>56</v>
      </c>
      <c r="T1817">
        <v>107</v>
      </c>
      <c r="W1817">
        <v>65</v>
      </c>
      <c r="X1817">
        <v>62</v>
      </c>
      <c r="Y1817">
        <v>60</v>
      </c>
      <c r="Z1817">
        <v>56</v>
      </c>
      <c r="AA1817">
        <v>95</v>
      </c>
      <c r="AJ1817">
        <v>59.8</v>
      </c>
      <c r="AK1817">
        <v>74</v>
      </c>
      <c r="AL1817">
        <v>97</v>
      </c>
      <c r="AM1817">
        <v>71</v>
      </c>
      <c r="AN1817">
        <v>101</v>
      </c>
      <c r="AO1817">
        <v>13</v>
      </c>
      <c r="AP1817">
        <v>8</v>
      </c>
      <c r="AQ1817">
        <v>10</v>
      </c>
      <c r="AX1817">
        <v>31</v>
      </c>
      <c r="AY1817">
        <v>949</v>
      </c>
      <c r="AZ1817">
        <v>1.4999999999999999E-2</v>
      </c>
      <c r="BA1817">
        <v>3.3000000000000002E-2</v>
      </c>
      <c r="BC1817">
        <v>0.5</v>
      </c>
      <c r="BD1817">
        <v>16.100000000000001</v>
      </c>
      <c r="BE1817">
        <v>1.9</v>
      </c>
      <c r="BF1817">
        <v>56.8</v>
      </c>
      <c r="BG1817" t="s">
        <v>148</v>
      </c>
      <c r="BH1817" t="s">
        <v>149</v>
      </c>
      <c r="BI1817" t="s">
        <v>211</v>
      </c>
      <c r="BJ1817" t="s">
        <v>208</v>
      </c>
      <c r="BK1817">
        <v>16</v>
      </c>
    </row>
    <row r="1818" spans="1:63" ht="18.75" x14ac:dyDescent="0.25">
      <c r="A1818">
        <v>2021</v>
      </c>
      <c r="B1818">
        <v>4</v>
      </c>
      <c r="C1818" s="289">
        <v>44307</v>
      </c>
      <c r="D1818">
        <v>32</v>
      </c>
      <c r="E1818">
        <v>94</v>
      </c>
      <c r="F1818">
        <v>4</v>
      </c>
      <c r="G1818" t="s">
        <v>332</v>
      </c>
      <c r="H1818" t="s">
        <v>333</v>
      </c>
      <c r="I1818" t="s">
        <v>144</v>
      </c>
      <c r="J1818">
        <v>2</v>
      </c>
      <c r="K1818">
        <v>3</v>
      </c>
      <c r="L1818">
        <v>19</v>
      </c>
      <c r="M1818">
        <v>17.670000000000002</v>
      </c>
      <c r="N1818">
        <v>20.329999999999998</v>
      </c>
      <c r="O1818">
        <v>19</v>
      </c>
      <c r="P1818">
        <v>18</v>
      </c>
      <c r="T1818">
        <v>107</v>
      </c>
      <c r="W1818">
        <v>22</v>
      </c>
      <c r="X1818">
        <v>20</v>
      </c>
      <c r="Y1818">
        <v>20</v>
      </c>
      <c r="Z1818">
        <v>18</v>
      </c>
      <c r="AA1818">
        <v>95</v>
      </c>
      <c r="AJ1818">
        <v>19.399999999999999</v>
      </c>
      <c r="AK1818">
        <v>74</v>
      </c>
      <c r="AL1818">
        <v>97</v>
      </c>
      <c r="AM1818">
        <v>71</v>
      </c>
      <c r="AN1818">
        <v>101</v>
      </c>
      <c r="AO1818">
        <v>18</v>
      </c>
      <c r="AP1818">
        <v>4</v>
      </c>
      <c r="AQ1818">
        <v>13</v>
      </c>
      <c r="AX1818">
        <v>35</v>
      </c>
      <c r="AY1818">
        <v>803</v>
      </c>
      <c r="AZ1818">
        <v>1.4999999999999999E-2</v>
      </c>
      <c r="BA1818">
        <v>4.3999999999999997E-2</v>
      </c>
      <c r="BC1818">
        <v>1.8</v>
      </c>
      <c r="BD1818">
        <v>42.3</v>
      </c>
      <c r="BE1818">
        <v>0.7</v>
      </c>
      <c r="BF1818">
        <v>15.6</v>
      </c>
      <c r="BG1818" t="s">
        <v>148</v>
      </c>
      <c r="BH1818" t="s">
        <v>149</v>
      </c>
      <c r="BI1818" t="s">
        <v>334</v>
      </c>
      <c r="BJ1818" t="s">
        <v>208</v>
      </c>
      <c r="BK1818">
        <v>16</v>
      </c>
    </row>
    <row r="1819" spans="1:63" ht="18.75" x14ac:dyDescent="0.25">
      <c r="A1819">
        <v>2021</v>
      </c>
      <c r="B1819">
        <v>4</v>
      </c>
      <c r="C1819" s="289">
        <v>44307</v>
      </c>
      <c r="D1819">
        <v>29</v>
      </c>
      <c r="E1819">
        <v>81</v>
      </c>
      <c r="F1819">
        <v>5</v>
      </c>
      <c r="G1819" t="s">
        <v>401</v>
      </c>
      <c r="H1819" t="s">
        <v>402</v>
      </c>
      <c r="I1819" t="s">
        <v>144</v>
      </c>
      <c r="J1819">
        <v>2</v>
      </c>
      <c r="K1819">
        <v>3</v>
      </c>
      <c r="L1819">
        <v>388</v>
      </c>
      <c r="M1819">
        <v>360.84</v>
      </c>
      <c r="N1819">
        <v>415.16</v>
      </c>
      <c r="O1819">
        <v>392</v>
      </c>
      <c r="P1819">
        <v>340</v>
      </c>
      <c r="T1819">
        <v>112</v>
      </c>
      <c r="W1819">
        <v>391</v>
      </c>
      <c r="X1819">
        <v>385</v>
      </c>
      <c r="Y1819">
        <v>410</v>
      </c>
      <c r="Z1819">
        <v>385</v>
      </c>
      <c r="AA1819">
        <v>112</v>
      </c>
      <c r="AB1819">
        <v>109</v>
      </c>
      <c r="AJ1819">
        <v>383.8</v>
      </c>
      <c r="AK1819">
        <v>60</v>
      </c>
      <c r="AL1819">
        <v>120</v>
      </c>
      <c r="AM1819">
        <v>65</v>
      </c>
      <c r="AN1819">
        <v>111</v>
      </c>
      <c r="AO1819">
        <v>6</v>
      </c>
      <c r="AP1819">
        <v>10</v>
      </c>
      <c r="AQ1819">
        <v>4</v>
      </c>
      <c r="AR1819">
        <v>2</v>
      </c>
      <c r="AX1819">
        <v>22</v>
      </c>
      <c r="AY1819">
        <v>1002</v>
      </c>
      <c r="AZ1819">
        <v>1.4999999999999999E-2</v>
      </c>
      <c r="BA1819">
        <v>2.1999999999999999E-2</v>
      </c>
      <c r="BC1819">
        <v>0.1</v>
      </c>
      <c r="BD1819">
        <v>2.6</v>
      </c>
      <c r="BE1819">
        <v>8.4</v>
      </c>
      <c r="BF1819">
        <v>384.6</v>
      </c>
      <c r="BG1819" t="s">
        <v>148</v>
      </c>
      <c r="BH1819" t="s">
        <v>187</v>
      </c>
      <c r="BI1819" t="s">
        <v>403</v>
      </c>
      <c r="BK1819">
        <v>16</v>
      </c>
    </row>
    <row r="1820" spans="1:63" hidden="1" x14ac:dyDescent="0.25">
      <c r="A1820">
        <v>2021</v>
      </c>
      <c r="B1820">
        <v>4</v>
      </c>
      <c r="C1820" s="289">
        <v>44307</v>
      </c>
      <c r="D1820">
        <v>47</v>
      </c>
      <c r="E1820">
        <v>122</v>
      </c>
      <c r="F1820">
        <v>5</v>
      </c>
      <c r="G1820" t="s">
        <v>163</v>
      </c>
      <c r="H1820" t="s">
        <v>164</v>
      </c>
      <c r="I1820" t="s">
        <v>165</v>
      </c>
      <c r="J1820">
        <v>2</v>
      </c>
      <c r="K1820">
        <v>1</v>
      </c>
      <c r="L1820">
        <v>280</v>
      </c>
      <c r="M1820">
        <v>267.39999999999998</v>
      </c>
      <c r="N1820">
        <v>292.60000000000002</v>
      </c>
      <c r="AK1820">
        <v>63</v>
      </c>
      <c r="AL1820">
        <v>115</v>
      </c>
      <c r="AY1820">
        <v>200</v>
      </c>
      <c r="AZ1820">
        <v>1.4999999999999999E-2</v>
      </c>
      <c r="BD1820">
        <v>0.7</v>
      </c>
      <c r="BG1820" t="s">
        <v>153</v>
      </c>
      <c r="BH1820" t="s">
        <v>154</v>
      </c>
      <c r="BI1820" t="s">
        <v>166</v>
      </c>
      <c r="BJ1820" t="s">
        <v>167</v>
      </c>
      <c r="BK1820">
        <v>16</v>
      </c>
    </row>
    <row r="1821" spans="1:63" ht="18.75" hidden="1" x14ac:dyDescent="0.25">
      <c r="A1821">
        <v>2021</v>
      </c>
      <c r="B1821">
        <v>4</v>
      </c>
      <c r="C1821" s="289">
        <v>44307</v>
      </c>
      <c r="D1821">
        <v>236</v>
      </c>
      <c r="E1821">
        <v>160</v>
      </c>
      <c r="F1821">
        <v>6</v>
      </c>
      <c r="G1821" t="s">
        <v>265</v>
      </c>
      <c r="H1821" t="s">
        <v>266</v>
      </c>
      <c r="I1821" t="s">
        <v>144</v>
      </c>
      <c r="J1821">
        <v>2</v>
      </c>
      <c r="K1821">
        <v>1</v>
      </c>
      <c r="L1821">
        <v>200</v>
      </c>
      <c r="M1821">
        <v>186</v>
      </c>
      <c r="N1821">
        <v>214</v>
      </c>
      <c r="W1821">
        <v>228</v>
      </c>
      <c r="X1821">
        <v>213</v>
      </c>
      <c r="Y1821">
        <v>206</v>
      </c>
      <c r="Z1821">
        <v>209</v>
      </c>
      <c r="AA1821">
        <v>95</v>
      </c>
      <c r="AB1821">
        <v>99</v>
      </c>
      <c r="AJ1821">
        <v>214</v>
      </c>
      <c r="AK1821">
        <v>76</v>
      </c>
      <c r="AL1821">
        <v>95</v>
      </c>
      <c r="AM1821">
        <v>74</v>
      </c>
      <c r="AN1821">
        <v>97</v>
      </c>
      <c r="AO1821">
        <v>5</v>
      </c>
      <c r="AP1821">
        <v>5</v>
      </c>
      <c r="AQ1821">
        <v>7</v>
      </c>
      <c r="AS1821">
        <v>2</v>
      </c>
      <c r="AX1821">
        <v>19</v>
      </c>
      <c r="AY1821">
        <v>841</v>
      </c>
      <c r="AZ1821">
        <v>1.4999999999999999E-2</v>
      </c>
      <c r="BA1821">
        <v>2.3E-2</v>
      </c>
      <c r="BC1821">
        <v>0.1</v>
      </c>
      <c r="BD1821">
        <v>4.2</v>
      </c>
      <c r="BE1821">
        <v>4.0999999999999996</v>
      </c>
      <c r="BF1821">
        <v>180</v>
      </c>
      <c r="BG1821" t="s">
        <v>267</v>
      </c>
      <c r="BH1821" t="s">
        <v>267</v>
      </c>
      <c r="BK1821">
        <v>16</v>
      </c>
    </row>
    <row r="1822" spans="1:63" ht="18.75" hidden="1" x14ac:dyDescent="0.25">
      <c r="A1822">
        <v>2021</v>
      </c>
      <c r="B1822">
        <v>4</v>
      </c>
      <c r="C1822" s="289">
        <v>44307</v>
      </c>
      <c r="D1822">
        <v>420</v>
      </c>
      <c r="E1822">
        <v>666</v>
      </c>
      <c r="F1822">
        <v>6</v>
      </c>
      <c r="G1822" t="s">
        <v>418</v>
      </c>
      <c r="H1822" t="s">
        <v>419</v>
      </c>
      <c r="I1822" t="s">
        <v>144</v>
      </c>
      <c r="J1822">
        <v>3</v>
      </c>
      <c r="K1822">
        <v>2</v>
      </c>
      <c r="L1822">
        <v>484</v>
      </c>
      <c r="M1822">
        <v>455.44400000000002</v>
      </c>
      <c r="N1822">
        <v>518.36400000000003</v>
      </c>
      <c r="O1822">
        <v>522</v>
      </c>
      <c r="T1822">
        <v>160</v>
      </c>
      <c r="AJ1822">
        <v>522</v>
      </c>
      <c r="AK1822">
        <v>72</v>
      </c>
      <c r="AL1822">
        <v>150</v>
      </c>
      <c r="AM1822">
        <v>68</v>
      </c>
      <c r="AN1822">
        <v>160</v>
      </c>
      <c r="AO1822">
        <v>2</v>
      </c>
      <c r="AP1822">
        <v>1</v>
      </c>
      <c r="AQ1822">
        <v>1</v>
      </c>
      <c r="AX1822">
        <v>4</v>
      </c>
      <c r="AY1822">
        <v>661</v>
      </c>
      <c r="AZ1822">
        <v>1.4999999999999999E-2</v>
      </c>
      <c r="BA1822">
        <v>6.0000000000000001E-3</v>
      </c>
      <c r="BB1822">
        <v>1</v>
      </c>
      <c r="BC1822">
        <v>0</v>
      </c>
      <c r="BD1822">
        <v>1.4</v>
      </c>
      <c r="BE1822">
        <v>2.1</v>
      </c>
      <c r="BF1822">
        <v>345</v>
      </c>
      <c r="BG1822" t="s">
        <v>153</v>
      </c>
      <c r="BH1822" t="s">
        <v>154</v>
      </c>
      <c r="BI1822" t="s">
        <v>420</v>
      </c>
      <c r="BJ1822" t="s">
        <v>156</v>
      </c>
      <c r="BK1822">
        <v>16</v>
      </c>
    </row>
    <row r="1823" spans="1:63" ht="18.75" hidden="1" x14ac:dyDescent="0.25">
      <c r="A1823">
        <v>2021</v>
      </c>
      <c r="B1823">
        <v>4</v>
      </c>
      <c r="C1823" s="289">
        <v>44307</v>
      </c>
      <c r="D1823">
        <v>18</v>
      </c>
      <c r="E1823">
        <v>49</v>
      </c>
      <c r="F1823">
        <v>7</v>
      </c>
      <c r="G1823" t="s">
        <v>275</v>
      </c>
      <c r="H1823" t="s">
        <v>276</v>
      </c>
      <c r="I1823" t="s">
        <v>165</v>
      </c>
      <c r="J1823">
        <v>2</v>
      </c>
      <c r="K1823">
        <v>3</v>
      </c>
      <c r="L1823">
        <v>100</v>
      </c>
      <c r="M1823">
        <v>95.5</v>
      </c>
      <c r="N1823">
        <v>104.5</v>
      </c>
      <c r="O1823">
        <v>112</v>
      </c>
      <c r="P1823">
        <v>101</v>
      </c>
      <c r="T1823">
        <v>97</v>
      </c>
      <c r="W1823">
        <v>128</v>
      </c>
      <c r="X1823">
        <v>104</v>
      </c>
      <c r="Y1823">
        <v>106</v>
      </c>
      <c r="Z1823">
        <v>103</v>
      </c>
      <c r="AA1823">
        <v>103</v>
      </c>
      <c r="AB1823">
        <v>100</v>
      </c>
      <c r="AJ1823">
        <v>109</v>
      </c>
      <c r="AK1823">
        <v>101</v>
      </c>
      <c r="AL1823">
        <v>107</v>
      </c>
      <c r="AM1823">
        <v>72</v>
      </c>
      <c r="AN1823">
        <v>100</v>
      </c>
      <c r="AO1823">
        <v>12</v>
      </c>
      <c r="AP1823">
        <v>4</v>
      </c>
      <c r="AQ1823">
        <v>4</v>
      </c>
      <c r="AX1823">
        <v>20</v>
      </c>
      <c r="AY1823">
        <v>1028</v>
      </c>
      <c r="AZ1823">
        <v>1.4999999999999999E-2</v>
      </c>
      <c r="BA1823">
        <v>1.9E-2</v>
      </c>
      <c r="BC1823">
        <v>0.2</v>
      </c>
      <c r="BD1823">
        <v>10.3</v>
      </c>
      <c r="BE1823">
        <v>2.2000000000000002</v>
      </c>
      <c r="BF1823">
        <v>112.1</v>
      </c>
      <c r="BG1823" t="s">
        <v>153</v>
      </c>
      <c r="BH1823" t="s">
        <v>154</v>
      </c>
      <c r="BI1823" t="s">
        <v>277</v>
      </c>
      <c r="BJ1823" t="s">
        <v>167</v>
      </c>
      <c r="BK1823">
        <v>16</v>
      </c>
    </row>
    <row r="1824" spans="1:63" ht="18.75" hidden="1" x14ac:dyDescent="0.25">
      <c r="A1824">
        <v>2021</v>
      </c>
      <c r="B1824">
        <v>4</v>
      </c>
      <c r="C1824" s="289">
        <v>44307</v>
      </c>
      <c r="D1824">
        <v>18</v>
      </c>
      <c r="E1824">
        <v>50</v>
      </c>
      <c r="F1824">
        <v>7</v>
      </c>
      <c r="G1824" t="s">
        <v>278</v>
      </c>
      <c r="H1824" t="s">
        <v>279</v>
      </c>
      <c r="I1824" t="s">
        <v>165</v>
      </c>
      <c r="J1824">
        <v>2</v>
      </c>
      <c r="K1824">
        <v>3</v>
      </c>
      <c r="L1824">
        <v>54</v>
      </c>
      <c r="M1824">
        <v>51.57</v>
      </c>
      <c r="N1824">
        <v>56.43</v>
      </c>
      <c r="O1824">
        <v>58</v>
      </c>
      <c r="P1824">
        <v>56</v>
      </c>
      <c r="T1824">
        <v>97</v>
      </c>
      <c r="W1824">
        <v>65</v>
      </c>
      <c r="X1824">
        <v>54</v>
      </c>
      <c r="Y1824">
        <v>55</v>
      </c>
      <c r="Z1824">
        <v>56</v>
      </c>
      <c r="AA1824">
        <v>103</v>
      </c>
      <c r="AB1824">
        <v>100</v>
      </c>
      <c r="AJ1824">
        <v>57.3</v>
      </c>
      <c r="AK1824">
        <v>101</v>
      </c>
      <c r="AL1824">
        <v>107</v>
      </c>
      <c r="AM1824">
        <v>72</v>
      </c>
      <c r="AN1824">
        <v>100</v>
      </c>
      <c r="AO1824">
        <v>7</v>
      </c>
      <c r="AP1824">
        <v>2</v>
      </c>
      <c r="AQ1824">
        <v>6</v>
      </c>
      <c r="AX1824">
        <v>15</v>
      </c>
      <c r="AY1824">
        <v>1023</v>
      </c>
      <c r="AZ1824">
        <v>1.4999999999999999E-2</v>
      </c>
      <c r="BA1824">
        <v>1.4999999999999999E-2</v>
      </c>
      <c r="BB1824">
        <v>1</v>
      </c>
      <c r="BC1824">
        <v>0.3</v>
      </c>
      <c r="BD1824">
        <v>18.899999999999999</v>
      </c>
      <c r="BE1824">
        <v>0.9</v>
      </c>
      <c r="BF1824">
        <v>58.6</v>
      </c>
      <c r="BG1824" t="s">
        <v>153</v>
      </c>
      <c r="BH1824" t="s">
        <v>154</v>
      </c>
      <c r="BI1824" t="s">
        <v>280</v>
      </c>
      <c r="BJ1824" t="s">
        <v>167</v>
      </c>
      <c r="BK1824">
        <v>16</v>
      </c>
    </row>
    <row r="1825" spans="1:63" ht="18.75" hidden="1" x14ac:dyDescent="0.25">
      <c r="A1825">
        <v>2021</v>
      </c>
      <c r="B1825">
        <v>4</v>
      </c>
      <c r="C1825" s="289">
        <v>44307</v>
      </c>
      <c r="D1825">
        <v>137</v>
      </c>
      <c r="E1825">
        <v>273</v>
      </c>
      <c r="F1825">
        <v>7</v>
      </c>
      <c r="G1825" t="s">
        <v>242</v>
      </c>
      <c r="H1825" t="s">
        <v>243</v>
      </c>
      <c r="I1825" t="s">
        <v>144</v>
      </c>
      <c r="J1825">
        <v>3</v>
      </c>
      <c r="K1825">
        <v>2</v>
      </c>
      <c r="L1825">
        <v>564</v>
      </c>
      <c r="M1825">
        <v>524.52</v>
      </c>
      <c r="N1825">
        <v>603.48</v>
      </c>
      <c r="Y1825">
        <v>600</v>
      </c>
      <c r="Z1825">
        <v>593</v>
      </c>
      <c r="AB1825">
        <v>136</v>
      </c>
      <c r="AJ1825">
        <v>596.5</v>
      </c>
      <c r="AK1825">
        <v>93</v>
      </c>
      <c r="AL1825">
        <v>116</v>
      </c>
      <c r="AM1825">
        <v>79</v>
      </c>
      <c r="AN1825">
        <v>136</v>
      </c>
      <c r="AO1825">
        <v>3</v>
      </c>
      <c r="AQ1825">
        <v>5</v>
      </c>
      <c r="AX1825">
        <v>8</v>
      </c>
      <c r="AY1825">
        <v>278</v>
      </c>
      <c r="AZ1825">
        <v>1.4999999999999999E-2</v>
      </c>
      <c r="BA1825">
        <v>2.9000000000000001E-2</v>
      </c>
      <c r="BC1825">
        <v>0</v>
      </c>
      <c r="BD1825">
        <v>0.5</v>
      </c>
      <c r="BE1825">
        <v>4.8</v>
      </c>
      <c r="BF1825">
        <v>165.8</v>
      </c>
      <c r="BG1825" t="s">
        <v>145</v>
      </c>
      <c r="BK1825">
        <v>16</v>
      </c>
    </row>
    <row r="1826" spans="1:63" ht="18.75" x14ac:dyDescent="0.25">
      <c r="A1826">
        <v>2021</v>
      </c>
      <c r="B1826">
        <v>4</v>
      </c>
      <c r="C1826" s="289">
        <v>44307</v>
      </c>
      <c r="D1826">
        <v>10</v>
      </c>
      <c r="E1826">
        <v>24</v>
      </c>
      <c r="F1826">
        <v>8</v>
      </c>
      <c r="G1826" t="s">
        <v>352</v>
      </c>
      <c r="H1826" t="s">
        <v>353</v>
      </c>
      <c r="I1826" t="s">
        <v>144</v>
      </c>
      <c r="J1826">
        <v>4</v>
      </c>
      <c r="K1826">
        <v>2</v>
      </c>
      <c r="L1826">
        <v>166</v>
      </c>
      <c r="M1826">
        <v>154.38</v>
      </c>
      <c r="N1826">
        <v>177.62</v>
      </c>
      <c r="O1826">
        <v>170</v>
      </c>
      <c r="P1826">
        <v>161</v>
      </c>
      <c r="T1826">
        <v>107</v>
      </c>
      <c r="W1826">
        <v>176</v>
      </c>
      <c r="X1826">
        <v>175</v>
      </c>
      <c r="Y1826">
        <v>170</v>
      </c>
      <c r="Z1826">
        <v>163</v>
      </c>
      <c r="AA1826">
        <v>107</v>
      </c>
      <c r="AB1826">
        <v>105</v>
      </c>
      <c r="AJ1826">
        <v>169.2</v>
      </c>
      <c r="AK1826">
        <v>145</v>
      </c>
      <c r="AL1826">
        <v>99</v>
      </c>
      <c r="AM1826">
        <v>135</v>
      </c>
      <c r="AN1826">
        <v>106</v>
      </c>
      <c r="AO1826">
        <v>8</v>
      </c>
      <c r="AP1826">
        <v>6</v>
      </c>
      <c r="AQ1826">
        <v>7</v>
      </c>
      <c r="AX1826">
        <v>21</v>
      </c>
      <c r="AY1826">
        <v>1893</v>
      </c>
      <c r="AZ1826">
        <v>1.4999999999999999E-2</v>
      </c>
      <c r="BA1826">
        <v>1.0999999999999999E-2</v>
      </c>
      <c r="BB1826">
        <v>1</v>
      </c>
      <c r="BC1826">
        <v>0.1</v>
      </c>
      <c r="BD1826">
        <v>11.4</v>
      </c>
      <c r="BE1826">
        <v>3.6</v>
      </c>
      <c r="BF1826">
        <v>320.3</v>
      </c>
      <c r="BG1826" t="s">
        <v>148</v>
      </c>
      <c r="BH1826" t="s">
        <v>149</v>
      </c>
      <c r="BI1826" t="s">
        <v>354</v>
      </c>
      <c r="BJ1826" t="s">
        <v>208</v>
      </c>
      <c r="BK1826">
        <v>16</v>
      </c>
    </row>
    <row r="1827" spans="1:63" ht="18.75" x14ac:dyDescent="0.25">
      <c r="A1827">
        <v>2021</v>
      </c>
      <c r="B1827">
        <v>4</v>
      </c>
      <c r="C1827" s="289">
        <v>44307</v>
      </c>
      <c r="D1827">
        <v>10</v>
      </c>
      <c r="E1827">
        <v>25</v>
      </c>
      <c r="F1827">
        <v>8</v>
      </c>
      <c r="G1827" t="s">
        <v>355</v>
      </c>
      <c r="H1827" t="s">
        <v>356</v>
      </c>
      <c r="I1827" t="s">
        <v>144</v>
      </c>
      <c r="J1827">
        <v>4</v>
      </c>
      <c r="K1827">
        <v>2</v>
      </c>
      <c r="L1827">
        <v>162</v>
      </c>
      <c r="M1827">
        <v>150.66</v>
      </c>
      <c r="N1827">
        <v>173.34</v>
      </c>
      <c r="O1827">
        <v>162</v>
      </c>
      <c r="P1827">
        <v>153</v>
      </c>
      <c r="T1827">
        <v>107</v>
      </c>
      <c r="W1827">
        <v>165</v>
      </c>
      <c r="X1827">
        <v>167</v>
      </c>
      <c r="Y1827">
        <v>163</v>
      </c>
      <c r="Z1827">
        <v>162</v>
      </c>
      <c r="AA1827">
        <v>107</v>
      </c>
      <c r="AB1827">
        <v>105</v>
      </c>
      <c r="AJ1827">
        <v>162</v>
      </c>
      <c r="AK1827">
        <v>145</v>
      </c>
      <c r="AL1827">
        <v>99</v>
      </c>
      <c r="AM1827">
        <v>135</v>
      </c>
      <c r="AN1827">
        <v>106</v>
      </c>
      <c r="AO1827">
        <v>14</v>
      </c>
      <c r="AP1827">
        <v>2</v>
      </c>
      <c r="AQ1827">
        <v>5</v>
      </c>
      <c r="AX1827">
        <v>21</v>
      </c>
      <c r="AY1827">
        <v>1893</v>
      </c>
      <c r="AZ1827">
        <v>1.4999999999999999E-2</v>
      </c>
      <c r="BA1827">
        <v>1.0999999999999999E-2</v>
      </c>
      <c r="BB1827">
        <v>1</v>
      </c>
      <c r="BC1827">
        <v>0.1</v>
      </c>
      <c r="BD1827">
        <v>11.7</v>
      </c>
      <c r="BE1827">
        <v>3.4</v>
      </c>
      <c r="BF1827">
        <v>306.7</v>
      </c>
      <c r="BG1827" t="s">
        <v>148</v>
      </c>
      <c r="BH1827" t="s">
        <v>149</v>
      </c>
      <c r="BI1827" t="s">
        <v>357</v>
      </c>
      <c r="BJ1827" t="s">
        <v>208</v>
      </c>
      <c r="BK1827">
        <v>16</v>
      </c>
    </row>
    <row r="1828" spans="1:63" ht="18.75" x14ac:dyDescent="0.25">
      <c r="A1828">
        <v>2021</v>
      </c>
      <c r="B1828">
        <v>4</v>
      </c>
      <c r="C1828" s="289">
        <v>44307</v>
      </c>
      <c r="D1828">
        <v>52</v>
      </c>
      <c r="E1828">
        <v>130</v>
      </c>
      <c r="F1828">
        <v>26</v>
      </c>
      <c r="G1828" t="s">
        <v>372</v>
      </c>
      <c r="H1828" t="s">
        <v>373</v>
      </c>
      <c r="I1828" t="s">
        <v>360</v>
      </c>
      <c r="J1828">
        <v>9</v>
      </c>
      <c r="K1828">
        <v>1</v>
      </c>
      <c r="L1828">
        <v>12</v>
      </c>
      <c r="M1828">
        <v>11.16</v>
      </c>
      <c r="N1828">
        <v>12.84</v>
      </c>
      <c r="P1828">
        <v>12</v>
      </c>
      <c r="T1828">
        <v>145</v>
      </c>
      <c r="AJ1828">
        <v>11.5</v>
      </c>
      <c r="AK1828">
        <v>336</v>
      </c>
      <c r="AL1828">
        <v>96</v>
      </c>
      <c r="AM1828">
        <v>223</v>
      </c>
      <c r="AN1828">
        <v>145</v>
      </c>
      <c r="AO1828">
        <v>2</v>
      </c>
      <c r="AP1828">
        <v>8</v>
      </c>
      <c r="AQ1828">
        <v>6</v>
      </c>
      <c r="AX1828">
        <v>16</v>
      </c>
      <c r="AY1828">
        <v>1616</v>
      </c>
      <c r="AZ1828">
        <v>0.02</v>
      </c>
      <c r="BA1828">
        <v>0.01</v>
      </c>
      <c r="BB1828">
        <v>1</v>
      </c>
      <c r="BC1828">
        <v>1.3</v>
      </c>
      <c r="BD1828">
        <v>134.69999999999999</v>
      </c>
      <c r="BE1828">
        <v>0.2</v>
      </c>
      <c r="BF1828">
        <v>18.600000000000001</v>
      </c>
      <c r="BG1828" t="s">
        <v>148</v>
      </c>
      <c r="BH1828" t="s">
        <v>187</v>
      </c>
      <c r="BI1828" t="s">
        <v>374</v>
      </c>
      <c r="BK1828">
        <v>16</v>
      </c>
    </row>
    <row r="1829" spans="1:63" ht="18.75" x14ac:dyDescent="0.25">
      <c r="A1829">
        <v>2021</v>
      </c>
      <c r="B1829">
        <v>4</v>
      </c>
      <c r="C1829" s="289">
        <v>44307</v>
      </c>
      <c r="D1829">
        <v>159</v>
      </c>
      <c r="E1829">
        <v>299</v>
      </c>
      <c r="F1829">
        <v>28</v>
      </c>
      <c r="G1829" t="s">
        <v>181</v>
      </c>
      <c r="H1829" t="s">
        <v>182</v>
      </c>
      <c r="I1829" t="s">
        <v>183</v>
      </c>
      <c r="J1829">
        <v>3</v>
      </c>
      <c r="K1829">
        <v>2</v>
      </c>
      <c r="L1829">
        <v>115</v>
      </c>
      <c r="M1829">
        <v>106.95</v>
      </c>
      <c r="N1829">
        <v>123.05</v>
      </c>
      <c r="O1829">
        <v>106</v>
      </c>
      <c r="P1829">
        <v>95</v>
      </c>
      <c r="T1829">
        <v>105</v>
      </c>
      <c r="AJ1829">
        <v>100.5</v>
      </c>
      <c r="AK1829">
        <v>70</v>
      </c>
      <c r="AL1829">
        <v>154</v>
      </c>
      <c r="AM1829">
        <v>103</v>
      </c>
      <c r="AN1829">
        <v>105</v>
      </c>
      <c r="AO1829">
        <v>1</v>
      </c>
      <c r="AP1829">
        <v>2</v>
      </c>
      <c r="AQ1829">
        <v>4</v>
      </c>
      <c r="AX1829">
        <v>7</v>
      </c>
      <c r="AY1829">
        <v>847</v>
      </c>
      <c r="AZ1829">
        <v>0.02</v>
      </c>
      <c r="BA1829">
        <v>8.0000000000000002E-3</v>
      </c>
      <c r="BB1829">
        <v>1</v>
      </c>
      <c r="BC1829">
        <v>0.1</v>
      </c>
      <c r="BD1829">
        <v>7.4</v>
      </c>
      <c r="BE1829">
        <v>0.7</v>
      </c>
      <c r="BF1829">
        <v>85.1</v>
      </c>
      <c r="BG1829" t="s">
        <v>148</v>
      </c>
      <c r="BH1829" t="s">
        <v>184</v>
      </c>
      <c r="BK1829">
        <v>16</v>
      </c>
    </row>
    <row r="1830" spans="1:63" ht="18.75" x14ac:dyDescent="0.25">
      <c r="A1830">
        <v>2021</v>
      </c>
      <c r="B1830">
        <v>4</v>
      </c>
      <c r="C1830" s="289">
        <v>44307</v>
      </c>
      <c r="D1830">
        <v>53</v>
      </c>
      <c r="E1830">
        <v>131</v>
      </c>
      <c r="F1830">
        <v>30</v>
      </c>
      <c r="G1830" t="s">
        <v>185</v>
      </c>
      <c r="H1830" t="s">
        <v>186</v>
      </c>
      <c r="I1830" t="s">
        <v>159</v>
      </c>
      <c r="J1830">
        <v>25</v>
      </c>
      <c r="K1830">
        <v>1</v>
      </c>
      <c r="L1830">
        <v>10</v>
      </c>
      <c r="M1830">
        <v>9.3000000000000007</v>
      </c>
      <c r="N1830">
        <v>10.7</v>
      </c>
      <c r="O1830">
        <v>10</v>
      </c>
      <c r="P1830">
        <v>11</v>
      </c>
      <c r="T1830">
        <v>82</v>
      </c>
      <c r="W1830">
        <v>10</v>
      </c>
      <c r="X1830">
        <v>10</v>
      </c>
      <c r="Y1830">
        <v>10</v>
      </c>
      <c r="Z1830">
        <v>9</v>
      </c>
      <c r="AA1830">
        <v>82</v>
      </c>
      <c r="AB1830">
        <v>87</v>
      </c>
      <c r="AJ1830">
        <v>10</v>
      </c>
      <c r="AK1830">
        <v>772</v>
      </c>
      <c r="AL1830">
        <v>117</v>
      </c>
      <c r="AM1830">
        <v>1076</v>
      </c>
      <c r="AN1830">
        <v>84</v>
      </c>
      <c r="AO1830">
        <v>28</v>
      </c>
      <c r="AP1830">
        <v>2</v>
      </c>
      <c r="AQ1830">
        <v>20</v>
      </c>
      <c r="AX1830">
        <v>50</v>
      </c>
      <c r="AY1830">
        <v>12050</v>
      </c>
      <c r="AZ1830">
        <v>0.02</v>
      </c>
      <c r="BA1830">
        <v>4.0000000000000001E-3</v>
      </c>
      <c r="BB1830">
        <v>1</v>
      </c>
      <c r="BC1830">
        <v>5</v>
      </c>
      <c r="BD1830">
        <v>1205</v>
      </c>
      <c r="BE1830">
        <v>0.5</v>
      </c>
      <c r="BF1830">
        <v>120.5</v>
      </c>
      <c r="BG1830" t="s">
        <v>148</v>
      </c>
      <c r="BH1830" t="s">
        <v>187</v>
      </c>
      <c r="BI1830" t="s">
        <v>188</v>
      </c>
      <c r="BK1830">
        <v>16</v>
      </c>
    </row>
    <row r="1831" spans="1:63" ht="18.75" x14ac:dyDescent="0.25">
      <c r="A1831">
        <v>2021</v>
      </c>
      <c r="B1831">
        <v>4</v>
      </c>
      <c r="C1831" s="289">
        <v>44307</v>
      </c>
      <c r="D1831">
        <v>334</v>
      </c>
      <c r="E1831">
        <v>254</v>
      </c>
      <c r="F1831">
        <v>46</v>
      </c>
      <c r="G1831" t="s">
        <v>189</v>
      </c>
      <c r="H1831" t="s">
        <v>190</v>
      </c>
      <c r="I1831" t="s">
        <v>191</v>
      </c>
      <c r="J1831">
        <v>4</v>
      </c>
      <c r="K1831">
        <v>2</v>
      </c>
      <c r="L1831">
        <v>203</v>
      </c>
      <c r="M1831">
        <v>188.79</v>
      </c>
      <c r="N1831">
        <v>217.21</v>
      </c>
      <c r="O1831">
        <v>214</v>
      </c>
      <c r="P1831">
        <v>199</v>
      </c>
      <c r="T1831">
        <v>142</v>
      </c>
      <c r="W1831">
        <v>221</v>
      </c>
      <c r="X1831">
        <v>217</v>
      </c>
      <c r="Y1831">
        <v>213</v>
      </c>
      <c r="Z1831">
        <v>206</v>
      </c>
      <c r="AA1831">
        <v>131</v>
      </c>
      <c r="AB1831">
        <v>125</v>
      </c>
      <c r="AJ1831">
        <v>211.7</v>
      </c>
      <c r="AK1831">
        <v>88</v>
      </c>
      <c r="AL1831">
        <v>164</v>
      </c>
      <c r="AM1831">
        <v>109</v>
      </c>
      <c r="AN1831">
        <v>133</v>
      </c>
      <c r="AO1831">
        <v>8</v>
      </c>
      <c r="AP1831">
        <v>7</v>
      </c>
      <c r="AQ1831">
        <v>5</v>
      </c>
      <c r="AS1831">
        <v>1</v>
      </c>
      <c r="AX1831">
        <v>21</v>
      </c>
      <c r="AY1831">
        <v>1341</v>
      </c>
      <c r="AZ1831">
        <v>0.02</v>
      </c>
      <c r="BA1831">
        <v>1.6E-2</v>
      </c>
      <c r="BB1831">
        <v>1</v>
      </c>
      <c r="BC1831">
        <v>0.1</v>
      </c>
      <c r="BD1831">
        <v>6.6</v>
      </c>
      <c r="BE1831">
        <v>4.4000000000000004</v>
      </c>
      <c r="BF1831">
        <v>283.89999999999998</v>
      </c>
      <c r="BG1831" t="s">
        <v>148</v>
      </c>
      <c r="BH1831" t="s">
        <v>184</v>
      </c>
      <c r="BI1831" t="s">
        <v>192</v>
      </c>
      <c r="BK1831">
        <v>16</v>
      </c>
    </row>
    <row r="1832" spans="1:63" ht="18.75" x14ac:dyDescent="0.25">
      <c r="A1832">
        <v>2021</v>
      </c>
      <c r="B1832">
        <v>4</v>
      </c>
      <c r="C1832" s="289">
        <v>44307</v>
      </c>
      <c r="D1832">
        <v>4</v>
      </c>
      <c r="E1832">
        <v>11</v>
      </c>
      <c r="F1832">
        <v>48</v>
      </c>
      <c r="G1832" t="s">
        <v>193</v>
      </c>
      <c r="H1832" t="s">
        <v>194</v>
      </c>
      <c r="I1832" t="s">
        <v>191</v>
      </c>
      <c r="J1832">
        <v>2</v>
      </c>
      <c r="K1832">
        <v>2</v>
      </c>
      <c r="L1832">
        <v>212</v>
      </c>
      <c r="M1832">
        <v>197.16</v>
      </c>
      <c r="N1832">
        <v>226.84</v>
      </c>
      <c r="O1832">
        <v>221</v>
      </c>
      <c r="P1832">
        <v>225</v>
      </c>
      <c r="T1832">
        <v>131</v>
      </c>
      <c r="AJ1832">
        <v>223</v>
      </c>
      <c r="AK1832">
        <v>37</v>
      </c>
      <c r="AL1832">
        <v>195</v>
      </c>
      <c r="AM1832">
        <v>55</v>
      </c>
      <c r="AN1832">
        <v>131</v>
      </c>
      <c r="AO1832">
        <v>8</v>
      </c>
      <c r="AP1832">
        <v>2</v>
      </c>
      <c r="AQ1832">
        <v>8</v>
      </c>
      <c r="AX1832">
        <v>18</v>
      </c>
      <c r="AY1832">
        <v>354</v>
      </c>
      <c r="AZ1832">
        <v>0.02</v>
      </c>
      <c r="BA1832">
        <v>5.0999999999999997E-2</v>
      </c>
      <c r="BC1832">
        <v>0.1</v>
      </c>
      <c r="BD1832">
        <v>1.7</v>
      </c>
      <c r="BE1832">
        <v>4</v>
      </c>
      <c r="BF1832">
        <v>78.900000000000006</v>
      </c>
      <c r="BG1832" t="s">
        <v>148</v>
      </c>
      <c r="BH1832" t="s">
        <v>187</v>
      </c>
      <c r="BI1832" t="s">
        <v>195</v>
      </c>
      <c r="BK1832">
        <v>16</v>
      </c>
    </row>
    <row r="1833" spans="1:63" ht="18.75" x14ac:dyDescent="0.25">
      <c r="A1833">
        <v>2021</v>
      </c>
      <c r="B1833">
        <v>4</v>
      </c>
      <c r="C1833" s="289">
        <v>44307</v>
      </c>
      <c r="D1833">
        <v>4</v>
      </c>
      <c r="E1833">
        <v>12</v>
      </c>
      <c r="F1833">
        <v>48</v>
      </c>
      <c r="G1833" t="s">
        <v>196</v>
      </c>
      <c r="H1833" t="s">
        <v>197</v>
      </c>
      <c r="I1833" t="s">
        <v>191</v>
      </c>
      <c r="J1833">
        <v>2</v>
      </c>
      <c r="K1833">
        <v>2</v>
      </c>
      <c r="L1833">
        <v>212</v>
      </c>
      <c r="M1833">
        <v>197.16</v>
      </c>
      <c r="N1833">
        <v>226.84</v>
      </c>
      <c r="O1833">
        <v>216</v>
      </c>
      <c r="P1833">
        <v>221</v>
      </c>
      <c r="T1833">
        <v>131</v>
      </c>
      <c r="AJ1833">
        <v>218.5</v>
      </c>
      <c r="AK1833">
        <v>37</v>
      </c>
      <c r="AL1833">
        <v>195</v>
      </c>
      <c r="AM1833">
        <v>55</v>
      </c>
      <c r="AN1833">
        <v>131</v>
      </c>
      <c r="AO1833">
        <v>8</v>
      </c>
      <c r="AP1833">
        <v>4</v>
      </c>
      <c r="AQ1833">
        <v>4</v>
      </c>
      <c r="AX1833">
        <v>16</v>
      </c>
      <c r="AY1833">
        <v>352</v>
      </c>
      <c r="AZ1833">
        <v>0.02</v>
      </c>
      <c r="BA1833">
        <v>4.4999999999999998E-2</v>
      </c>
      <c r="BC1833">
        <v>0.1</v>
      </c>
      <c r="BD1833">
        <v>1.7</v>
      </c>
      <c r="BE1833">
        <v>3.5</v>
      </c>
      <c r="BF1833">
        <v>76.900000000000006</v>
      </c>
      <c r="BG1833" t="s">
        <v>148</v>
      </c>
      <c r="BH1833" t="s">
        <v>187</v>
      </c>
      <c r="BI1833" t="s">
        <v>198</v>
      </c>
      <c r="BK1833">
        <v>16</v>
      </c>
    </row>
    <row r="1834" spans="1:63" ht="18.75" x14ac:dyDescent="0.25">
      <c r="A1834">
        <v>2021</v>
      </c>
      <c r="B1834">
        <v>4</v>
      </c>
      <c r="C1834" s="289">
        <v>44308</v>
      </c>
      <c r="D1834">
        <v>34</v>
      </c>
      <c r="E1834">
        <v>99</v>
      </c>
      <c r="F1834">
        <v>2</v>
      </c>
      <c r="G1834" t="s">
        <v>299</v>
      </c>
      <c r="H1834" t="s">
        <v>300</v>
      </c>
      <c r="I1834" t="s">
        <v>144</v>
      </c>
      <c r="J1834">
        <v>4</v>
      </c>
      <c r="K1834">
        <v>6</v>
      </c>
      <c r="L1834">
        <v>20</v>
      </c>
      <c r="M1834">
        <v>18.600000000000001</v>
      </c>
      <c r="N1834">
        <v>21.4</v>
      </c>
      <c r="O1834">
        <v>21</v>
      </c>
      <c r="P1834">
        <v>20</v>
      </c>
      <c r="T1834">
        <v>96</v>
      </c>
      <c r="W1834">
        <v>21</v>
      </c>
      <c r="X1834">
        <v>21</v>
      </c>
      <c r="Y1834">
        <v>20</v>
      </c>
      <c r="Z1834">
        <v>21</v>
      </c>
      <c r="AA1834">
        <v>107</v>
      </c>
      <c r="AB1834">
        <v>100</v>
      </c>
      <c r="AJ1834">
        <v>20.5</v>
      </c>
      <c r="AK1834">
        <v>140</v>
      </c>
      <c r="AL1834">
        <v>103</v>
      </c>
      <c r="AM1834">
        <v>143</v>
      </c>
      <c r="AN1834">
        <v>101</v>
      </c>
      <c r="AO1834">
        <v>8</v>
      </c>
      <c r="AP1834">
        <v>2</v>
      </c>
      <c r="AQ1834">
        <v>4</v>
      </c>
      <c r="AX1834">
        <v>14</v>
      </c>
      <c r="AY1834">
        <v>1850</v>
      </c>
      <c r="AZ1834">
        <v>1.4999999999999999E-2</v>
      </c>
      <c r="BA1834">
        <v>8.0000000000000002E-3</v>
      </c>
      <c r="BB1834">
        <v>1</v>
      </c>
      <c r="BC1834">
        <v>0.7</v>
      </c>
      <c r="BD1834">
        <v>92.5</v>
      </c>
      <c r="BE1834">
        <v>0.3</v>
      </c>
      <c r="BF1834">
        <v>37.9</v>
      </c>
      <c r="BG1834" t="s">
        <v>148</v>
      </c>
      <c r="BH1834" t="s">
        <v>149</v>
      </c>
      <c r="BI1834" t="s">
        <v>301</v>
      </c>
      <c r="BK1834">
        <v>16</v>
      </c>
    </row>
    <row r="1835" spans="1:63" ht="18.75" x14ac:dyDescent="0.25">
      <c r="A1835">
        <v>2021</v>
      </c>
      <c r="B1835">
        <v>4</v>
      </c>
      <c r="C1835" s="289">
        <v>44308</v>
      </c>
      <c r="D1835">
        <v>34</v>
      </c>
      <c r="E1835">
        <v>100</v>
      </c>
      <c r="F1835">
        <v>2</v>
      </c>
      <c r="G1835" t="s">
        <v>302</v>
      </c>
      <c r="H1835" t="s">
        <v>303</v>
      </c>
      <c r="I1835" t="s">
        <v>144</v>
      </c>
      <c r="J1835">
        <v>4</v>
      </c>
      <c r="K1835">
        <v>6</v>
      </c>
      <c r="L1835">
        <v>20</v>
      </c>
      <c r="M1835">
        <v>18.600000000000001</v>
      </c>
      <c r="N1835">
        <v>21.4</v>
      </c>
      <c r="O1835">
        <v>21</v>
      </c>
      <c r="P1835">
        <v>20</v>
      </c>
      <c r="T1835">
        <v>96</v>
      </c>
      <c r="W1835">
        <v>21</v>
      </c>
      <c r="X1835">
        <v>21</v>
      </c>
      <c r="Y1835">
        <v>20</v>
      </c>
      <c r="Z1835">
        <v>21</v>
      </c>
      <c r="AA1835">
        <v>107</v>
      </c>
      <c r="AB1835">
        <v>100</v>
      </c>
      <c r="AJ1835">
        <v>20.5</v>
      </c>
      <c r="AK1835">
        <v>140</v>
      </c>
      <c r="AL1835">
        <v>103</v>
      </c>
      <c r="AM1835">
        <v>143</v>
      </c>
      <c r="AN1835">
        <v>101</v>
      </c>
      <c r="AO1835">
        <v>8</v>
      </c>
      <c r="AP1835">
        <v>2</v>
      </c>
      <c r="AQ1835">
        <v>4</v>
      </c>
      <c r="AX1835">
        <v>14</v>
      </c>
      <c r="AY1835">
        <v>1850</v>
      </c>
      <c r="AZ1835">
        <v>1.4999999999999999E-2</v>
      </c>
      <c r="BA1835">
        <v>8.0000000000000002E-3</v>
      </c>
      <c r="BB1835">
        <v>1</v>
      </c>
      <c r="BC1835">
        <v>0.7</v>
      </c>
      <c r="BD1835">
        <v>92.5</v>
      </c>
      <c r="BE1835">
        <v>0.3</v>
      </c>
      <c r="BF1835">
        <v>37.9</v>
      </c>
      <c r="BG1835" t="s">
        <v>148</v>
      </c>
      <c r="BH1835" t="s">
        <v>149</v>
      </c>
      <c r="BI1835" t="s">
        <v>304</v>
      </c>
      <c r="BK1835">
        <v>16</v>
      </c>
    </row>
    <row r="1836" spans="1:63" ht="18.75" x14ac:dyDescent="0.25">
      <c r="A1836">
        <v>2021</v>
      </c>
      <c r="B1836">
        <v>4</v>
      </c>
      <c r="C1836" s="289">
        <v>44308</v>
      </c>
      <c r="D1836">
        <v>34</v>
      </c>
      <c r="E1836">
        <v>101</v>
      </c>
      <c r="F1836">
        <v>2</v>
      </c>
      <c r="G1836" t="s">
        <v>305</v>
      </c>
      <c r="H1836" t="s">
        <v>306</v>
      </c>
      <c r="I1836" t="s">
        <v>144</v>
      </c>
      <c r="J1836">
        <v>4</v>
      </c>
      <c r="K1836">
        <v>6</v>
      </c>
      <c r="L1836">
        <v>20</v>
      </c>
      <c r="M1836">
        <v>18.600000000000001</v>
      </c>
      <c r="N1836">
        <v>21.4</v>
      </c>
      <c r="O1836">
        <v>21</v>
      </c>
      <c r="P1836">
        <v>20</v>
      </c>
      <c r="T1836">
        <v>96</v>
      </c>
      <c r="W1836">
        <v>21</v>
      </c>
      <c r="X1836">
        <v>21</v>
      </c>
      <c r="Y1836">
        <v>20</v>
      </c>
      <c r="Z1836">
        <v>21</v>
      </c>
      <c r="AA1836">
        <v>107</v>
      </c>
      <c r="AB1836">
        <v>100</v>
      </c>
      <c r="AJ1836">
        <v>20.5</v>
      </c>
      <c r="AK1836">
        <v>140</v>
      </c>
      <c r="AL1836">
        <v>103</v>
      </c>
      <c r="AM1836">
        <v>143</v>
      </c>
      <c r="AN1836">
        <v>101</v>
      </c>
      <c r="AO1836">
        <v>8</v>
      </c>
      <c r="AP1836">
        <v>2</v>
      </c>
      <c r="AQ1836">
        <v>4</v>
      </c>
      <c r="AX1836">
        <v>14</v>
      </c>
      <c r="AY1836">
        <v>1850</v>
      </c>
      <c r="AZ1836">
        <v>1.4999999999999999E-2</v>
      </c>
      <c r="BA1836">
        <v>8.0000000000000002E-3</v>
      </c>
      <c r="BB1836">
        <v>1</v>
      </c>
      <c r="BC1836">
        <v>0.7</v>
      </c>
      <c r="BD1836">
        <v>92.5</v>
      </c>
      <c r="BE1836">
        <v>0.3</v>
      </c>
      <c r="BF1836">
        <v>37.9</v>
      </c>
      <c r="BG1836" t="s">
        <v>148</v>
      </c>
      <c r="BH1836" t="s">
        <v>149</v>
      </c>
      <c r="BI1836" t="s">
        <v>307</v>
      </c>
      <c r="BK1836">
        <v>16</v>
      </c>
    </row>
    <row r="1837" spans="1:63" ht="18.75" x14ac:dyDescent="0.25">
      <c r="A1837">
        <v>2021</v>
      </c>
      <c r="B1837">
        <v>4</v>
      </c>
      <c r="C1837" s="289">
        <v>44308</v>
      </c>
      <c r="D1837">
        <v>34</v>
      </c>
      <c r="E1837">
        <v>102</v>
      </c>
      <c r="F1837">
        <v>2</v>
      </c>
      <c r="G1837" t="s">
        <v>308</v>
      </c>
      <c r="H1837" t="s">
        <v>309</v>
      </c>
      <c r="I1837" t="s">
        <v>144</v>
      </c>
      <c r="J1837">
        <v>4</v>
      </c>
      <c r="K1837">
        <v>6</v>
      </c>
      <c r="L1837">
        <v>20</v>
      </c>
      <c r="M1837">
        <v>18.600000000000001</v>
      </c>
      <c r="N1837">
        <v>21.4</v>
      </c>
      <c r="O1837">
        <v>21</v>
      </c>
      <c r="P1837">
        <v>20</v>
      </c>
      <c r="T1837">
        <v>96</v>
      </c>
      <c r="W1837">
        <v>21</v>
      </c>
      <c r="X1837">
        <v>21</v>
      </c>
      <c r="Y1837">
        <v>20</v>
      </c>
      <c r="Z1837">
        <v>21</v>
      </c>
      <c r="AA1837">
        <v>107</v>
      </c>
      <c r="AB1837">
        <v>100</v>
      </c>
      <c r="AJ1837">
        <v>20.5</v>
      </c>
      <c r="AK1837">
        <v>140</v>
      </c>
      <c r="AL1837">
        <v>103</v>
      </c>
      <c r="AM1837">
        <v>143</v>
      </c>
      <c r="AN1837">
        <v>101</v>
      </c>
      <c r="AO1837">
        <v>8</v>
      </c>
      <c r="AP1837">
        <v>2</v>
      </c>
      <c r="AQ1837">
        <v>4</v>
      </c>
      <c r="AX1837">
        <v>14</v>
      </c>
      <c r="AY1837">
        <v>1850</v>
      </c>
      <c r="AZ1837">
        <v>1.4999999999999999E-2</v>
      </c>
      <c r="BA1837">
        <v>8.0000000000000002E-3</v>
      </c>
      <c r="BB1837">
        <v>1</v>
      </c>
      <c r="BC1837">
        <v>0.7</v>
      </c>
      <c r="BD1837">
        <v>92.5</v>
      </c>
      <c r="BE1837">
        <v>0.3</v>
      </c>
      <c r="BF1837">
        <v>37.9</v>
      </c>
      <c r="BG1837" t="s">
        <v>148</v>
      </c>
      <c r="BH1837" t="s">
        <v>149</v>
      </c>
      <c r="BI1837" t="s">
        <v>310</v>
      </c>
      <c r="BK1837">
        <v>16</v>
      </c>
    </row>
    <row r="1838" spans="1:63" ht="18.75" x14ac:dyDescent="0.25">
      <c r="A1838">
        <v>2021</v>
      </c>
      <c r="B1838">
        <v>4</v>
      </c>
      <c r="C1838" s="289">
        <v>44308</v>
      </c>
      <c r="D1838">
        <v>34</v>
      </c>
      <c r="E1838">
        <v>103</v>
      </c>
      <c r="F1838">
        <v>2</v>
      </c>
      <c r="G1838" t="s">
        <v>311</v>
      </c>
      <c r="H1838" t="s">
        <v>312</v>
      </c>
      <c r="I1838" t="s">
        <v>144</v>
      </c>
      <c r="J1838">
        <v>4</v>
      </c>
      <c r="K1838">
        <v>6</v>
      </c>
      <c r="L1838">
        <v>89</v>
      </c>
      <c r="M1838">
        <v>82.77</v>
      </c>
      <c r="N1838">
        <v>95.23</v>
      </c>
      <c r="O1838">
        <v>93</v>
      </c>
      <c r="P1838">
        <v>91</v>
      </c>
      <c r="T1838">
        <v>96</v>
      </c>
      <c r="W1838">
        <v>85</v>
      </c>
      <c r="X1838">
        <v>86</v>
      </c>
      <c r="Y1838">
        <v>90</v>
      </c>
      <c r="Z1838">
        <v>91</v>
      </c>
      <c r="AA1838">
        <v>107</v>
      </c>
      <c r="AB1838">
        <v>100</v>
      </c>
      <c r="AJ1838">
        <v>89</v>
      </c>
      <c r="AK1838">
        <v>140</v>
      </c>
      <c r="AL1838">
        <v>103</v>
      </c>
      <c r="AM1838">
        <v>143</v>
      </c>
      <c r="AN1838">
        <v>101</v>
      </c>
      <c r="AO1838">
        <v>7</v>
      </c>
      <c r="AP1838">
        <v>2</v>
      </c>
      <c r="AQ1838">
        <v>4</v>
      </c>
      <c r="AX1838">
        <v>13</v>
      </c>
      <c r="AY1838">
        <v>1849</v>
      </c>
      <c r="AZ1838">
        <v>1.4999999999999999E-2</v>
      </c>
      <c r="BA1838">
        <v>7.0000000000000001E-3</v>
      </c>
      <c r="BB1838">
        <v>1</v>
      </c>
      <c r="BC1838">
        <v>0.1</v>
      </c>
      <c r="BD1838">
        <v>20.8</v>
      </c>
      <c r="BE1838">
        <v>1.2</v>
      </c>
      <c r="BF1838">
        <v>164.6</v>
      </c>
      <c r="BG1838" t="s">
        <v>148</v>
      </c>
      <c r="BH1838" t="s">
        <v>149</v>
      </c>
      <c r="BI1838" t="s">
        <v>313</v>
      </c>
      <c r="BK1838">
        <v>16</v>
      </c>
    </row>
    <row r="1839" spans="1:63" ht="18.75" x14ac:dyDescent="0.25">
      <c r="A1839">
        <v>2021</v>
      </c>
      <c r="B1839">
        <v>4</v>
      </c>
      <c r="C1839" s="289">
        <v>44308</v>
      </c>
      <c r="D1839">
        <v>34</v>
      </c>
      <c r="E1839">
        <v>104</v>
      </c>
      <c r="F1839">
        <v>2</v>
      </c>
      <c r="G1839" t="s">
        <v>314</v>
      </c>
      <c r="H1839" t="s">
        <v>315</v>
      </c>
      <c r="I1839" t="s">
        <v>144</v>
      </c>
      <c r="J1839">
        <v>4</v>
      </c>
      <c r="K1839">
        <v>6</v>
      </c>
      <c r="L1839">
        <v>89</v>
      </c>
      <c r="M1839">
        <v>82.77</v>
      </c>
      <c r="N1839">
        <v>95.23</v>
      </c>
      <c r="O1839">
        <v>93</v>
      </c>
      <c r="P1839">
        <v>91</v>
      </c>
      <c r="T1839">
        <v>96</v>
      </c>
      <c r="W1839">
        <v>85</v>
      </c>
      <c r="X1839">
        <v>86</v>
      </c>
      <c r="Y1839">
        <v>90</v>
      </c>
      <c r="Z1839">
        <v>91</v>
      </c>
      <c r="AA1839">
        <v>107</v>
      </c>
      <c r="AB1839">
        <v>100</v>
      </c>
      <c r="AJ1839">
        <v>89</v>
      </c>
      <c r="AK1839">
        <v>140</v>
      </c>
      <c r="AL1839">
        <v>103</v>
      </c>
      <c r="AM1839">
        <v>143</v>
      </c>
      <c r="AN1839">
        <v>101</v>
      </c>
      <c r="AO1839">
        <v>7</v>
      </c>
      <c r="AP1839">
        <v>2</v>
      </c>
      <c r="AQ1839">
        <v>4</v>
      </c>
      <c r="AX1839">
        <v>13</v>
      </c>
      <c r="AY1839">
        <v>1849</v>
      </c>
      <c r="AZ1839">
        <v>1.4999999999999999E-2</v>
      </c>
      <c r="BA1839">
        <v>7.0000000000000001E-3</v>
      </c>
      <c r="BB1839">
        <v>1</v>
      </c>
      <c r="BC1839">
        <v>0.1</v>
      </c>
      <c r="BD1839">
        <v>20.8</v>
      </c>
      <c r="BE1839">
        <v>1.2</v>
      </c>
      <c r="BF1839">
        <v>164.6</v>
      </c>
      <c r="BG1839" t="s">
        <v>148</v>
      </c>
      <c r="BH1839" t="s">
        <v>149</v>
      </c>
      <c r="BI1839" t="s">
        <v>316</v>
      </c>
      <c r="BK1839">
        <v>16</v>
      </c>
    </row>
    <row r="1840" spans="1:63" hidden="1" x14ac:dyDescent="0.25">
      <c r="A1840">
        <v>2021</v>
      </c>
      <c r="B1840">
        <v>4</v>
      </c>
      <c r="C1840" s="289">
        <v>44308</v>
      </c>
      <c r="D1840">
        <v>384</v>
      </c>
      <c r="E1840">
        <v>556</v>
      </c>
      <c r="F1840">
        <v>2</v>
      </c>
      <c r="G1840" t="s">
        <v>175</v>
      </c>
      <c r="H1840" t="s">
        <v>176</v>
      </c>
      <c r="I1840" t="s">
        <v>144</v>
      </c>
      <c r="J1840">
        <v>1</v>
      </c>
      <c r="K1840">
        <v>6</v>
      </c>
      <c r="L1840">
        <v>1066</v>
      </c>
      <c r="M1840">
        <v>1003.106</v>
      </c>
      <c r="N1840">
        <v>1141.6859999999999</v>
      </c>
      <c r="AK1840">
        <v>20</v>
      </c>
      <c r="AL1840">
        <v>180</v>
      </c>
      <c r="AY1840">
        <v>120</v>
      </c>
      <c r="AZ1840">
        <v>1.4999999999999999E-2</v>
      </c>
      <c r="BD1840">
        <v>0.1</v>
      </c>
      <c r="BG1840" t="s">
        <v>153</v>
      </c>
      <c r="BH1840" t="s">
        <v>154</v>
      </c>
      <c r="BI1840" t="s">
        <v>177</v>
      </c>
      <c r="BK1840">
        <v>16</v>
      </c>
    </row>
    <row r="1841" spans="1:63" hidden="1" x14ac:dyDescent="0.25">
      <c r="A1841">
        <v>2021</v>
      </c>
      <c r="B1841">
        <v>4</v>
      </c>
      <c r="C1841" s="289">
        <v>44308</v>
      </c>
      <c r="D1841">
        <v>384</v>
      </c>
      <c r="E1841">
        <v>557</v>
      </c>
      <c r="F1841">
        <v>2</v>
      </c>
      <c r="G1841" t="s">
        <v>178</v>
      </c>
      <c r="H1841" t="s">
        <v>179</v>
      </c>
      <c r="I1841" t="s">
        <v>144</v>
      </c>
      <c r="J1841">
        <v>1</v>
      </c>
      <c r="K1841">
        <v>6</v>
      </c>
      <c r="L1841">
        <v>182</v>
      </c>
      <c r="M1841">
        <v>171.262</v>
      </c>
      <c r="N1841">
        <v>194.922</v>
      </c>
      <c r="AK1841">
        <v>20</v>
      </c>
      <c r="AL1841">
        <v>180</v>
      </c>
      <c r="AY1841">
        <v>120</v>
      </c>
      <c r="AZ1841">
        <v>1.4999999999999999E-2</v>
      </c>
      <c r="BD1841">
        <v>0.7</v>
      </c>
      <c r="BG1841" t="s">
        <v>153</v>
      </c>
      <c r="BH1841" t="s">
        <v>154</v>
      </c>
      <c r="BI1841" t="s">
        <v>177</v>
      </c>
      <c r="BJ1841" t="s">
        <v>180</v>
      </c>
      <c r="BK1841">
        <v>16</v>
      </c>
    </row>
    <row r="1842" spans="1:63" ht="18.75" hidden="1" x14ac:dyDescent="0.25">
      <c r="A1842">
        <v>2021</v>
      </c>
      <c r="B1842">
        <v>4</v>
      </c>
      <c r="C1842" s="289">
        <v>44308</v>
      </c>
      <c r="D1842">
        <v>137</v>
      </c>
      <c r="E1842">
        <v>273</v>
      </c>
      <c r="F1842">
        <v>3</v>
      </c>
      <c r="G1842" t="s">
        <v>242</v>
      </c>
      <c r="H1842" t="s">
        <v>243</v>
      </c>
      <c r="I1842" t="s">
        <v>144</v>
      </c>
      <c r="J1842">
        <v>3</v>
      </c>
      <c r="K1842">
        <v>2</v>
      </c>
      <c r="L1842">
        <v>564</v>
      </c>
      <c r="M1842">
        <v>524.52</v>
      </c>
      <c r="N1842">
        <v>603.48</v>
      </c>
      <c r="O1842">
        <v>582</v>
      </c>
      <c r="P1842">
        <v>596</v>
      </c>
      <c r="T1842">
        <v>128</v>
      </c>
      <c r="W1842">
        <v>638</v>
      </c>
      <c r="X1842">
        <v>603</v>
      </c>
      <c r="Y1842">
        <v>593</v>
      </c>
      <c r="Z1842">
        <v>588</v>
      </c>
      <c r="AA1842">
        <v>153</v>
      </c>
      <c r="AB1842">
        <v>145</v>
      </c>
      <c r="AJ1842">
        <v>600</v>
      </c>
      <c r="AK1842">
        <v>93</v>
      </c>
      <c r="AL1842">
        <v>116</v>
      </c>
      <c r="AM1842">
        <v>76</v>
      </c>
      <c r="AN1842">
        <v>142</v>
      </c>
      <c r="AO1842">
        <v>6</v>
      </c>
      <c r="AQ1842">
        <v>5</v>
      </c>
      <c r="AX1842">
        <v>11</v>
      </c>
      <c r="AY1842">
        <v>1067</v>
      </c>
      <c r="AZ1842">
        <v>1.4999999999999999E-2</v>
      </c>
      <c r="BA1842">
        <v>0.01</v>
      </c>
      <c r="BB1842">
        <v>1</v>
      </c>
      <c r="BC1842">
        <v>0</v>
      </c>
      <c r="BD1842">
        <v>1.9</v>
      </c>
      <c r="BE1842">
        <v>6.6</v>
      </c>
      <c r="BF1842">
        <v>640.20000000000005</v>
      </c>
      <c r="BG1842" t="s">
        <v>145</v>
      </c>
      <c r="BK1842">
        <v>16</v>
      </c>
    </row>
    <row r="1843" spans="1:63" hidden="1" x14ac:dyDescent="0.25">
      <c r="A1843">
        <v>2021</v>
      </c>
      <c r="B1843">
        <v>4</v>
      </c>
      <c r="C1843" s="289">
        <v>44308</v>
      </c>
      <c r="D1843">
        <v>138</v>
      </c>
      <c r="E1843">
        <v>559</v>
      </c>
      <c r="F1843">
        <v>3</v>
      </c>
      <c r="G1843" t="s">
        <v>173</v>
      </c>
      <c r="H1843" t="s">
        <v>174</v>
      </c>
      <c r="I1843" t="s">
        <v>144</v>
      </c>
      <c r="J1843">
        <v>3</v>
      </c>
      <c r="K1843">
        <v>2</v>
      </c>
      <c r="L1843">
        <v>610</v>
      </c>
      <c r="M1843">
        <v>579.5</v>
      </c>
      <c r="N1843">
        <v>640.5</v>
      </c>
      <c r="AK1843">
        <v>90</v>
      </c>
      <c r="AL1843">
        <v>120</v>
      </c>
      <c r="AY1843">
        <v>9</v>
      </c>
      <c r="AZ1843">
        <v>1.4999999999999999E-2</v>
      </c>
      <c r="BD1843">
        <v>0</v>
      </c>
      <c r="BG1843" t="s">
        <v>145</v>
      </c>
      <c r="BH1843" t="s">
        <v>145</v>
      </c>
      <c r="BK1843">
        <v>16</v>
      </c>
    </row>
    <row r="1844" spans="1:63" ht="18.75" x14ac:dyDescent="0.25">
      <c r="A1844">
        <v>2021</v>
      </c>
      <c r="B1844">
        <v>4</v>
      </c>
      <c r="C1844" s="289">
        <v>44308</v>
      </c>
      <c r="D1844">
        <v>32</v>
      </c>
      <c r="E1844">
        <v>92</v>
      </c>
      <c r="F1844">
        <v>4</v>
      </c>
      <c r="G1844" t="s">
        <v>205</v>
      </c>
      <c r="H1844" t="s">
        <v>206</v>
      </c>
      <c r="I1844" t="s">
        <v>144</v>
      </c>
      <c r="J1844">
        <v>2</v>
      </c>
      <c r="K1844">
        <v>3</v>
      </c>
      <c r="L1844">
        <v>361</v>
      </c>
      <c r="M1844">
        <v>335.73</v>
      </c>
      <c r="N1844">
        <v>386.27</v>
      </c>
      <c r="O1844">
        <v>437</v>
      </c>
      <c r="P1844">
        <v>362</v>
      </c>
      <c r="T1844">
        <v>110</v>
      </c>
      <c r="W1844">
        <v>429</v>
      </c>
      <c r="X1844">
        <v>385</v>
      </c>
      <c r="Y1844">
        <v>358</v>
      </c>
      <c r="Z1844">
        <v>362</v>
      </c>
      <c r="AA1844">
        <v>108</v>
      </c>
      <c r="AB1844">
        <v>99</v>
      </c>
      <c r="AJ1844">
        <v>388.8</v>
      </c>
      <c r="AK1844">
        <v>74</v>
      </c>
      <c r="AL1844">
        <v>97</v>
      </c>
      <c r="AM1844">
        <v>68</v>
      </c>
      <c r="AN1844">
        <v>106</v>
      </c>
      <c r="AO1844">
        <v>5</v>
      </c>
      <c r="AQ1844">
        <v>9</v>
      </c>
      <c r="AX1844">
        <v>14</v>
      </c>
      <c r="AY1844">
        <v>838</v>
      </c>
      <c r="AZ1844">
        <v>1.4999999999999999E-2</v>
      </c>
      <c r="BA1844">
        <v>1.7000000000000001E-2</v>
      </c>
      <c r="BC1844">
        <v>0</v>
      </c>
      <c r="BD1844">
        <v>2.2999999999999998</v>
      </c>
      <c r="BE1844">
        <v>5.4</v>
      </c>
      <c r="BF1844">
        <v>325.8</v>
      </c>
      <c r="BG1844" t="s">
        <v>148</v>
      </c>
      <c r="BH1844" t="s">
        <v>149</v>
      </c>
      <c r="BI1844" t="s">
        <v>207</v>
      </c>
      <c r="BJ1844" t="s">
        <v>208</v>
      </c>
      <c r="BK1844">
        <v>16</v>
      </c>
    </row>
    <row r="1845" spans="1:63" ht="18.75" x14ac:dyDescent="0.25">
      <c r="A1845">
        <v>2021</v>
      </c>
      <c r="B1845">
        <v>4</v>
      </c>
      <c r="C1845" s="289">
        <v>44308</v>
      </c>
      <c r="D1845">
        <v>32</v>
      </c>
      <c r="E1845">
        <v>93</v>
      </c>
      <c r="F1845">
        <v>4</v>
      </c>
      <c r="G1845" t="s">
        <v>209</v>
      </c>
      <c r="H1845" t="s">
        <v>210</v>
      </c>
      <c r="I1845" t="s">
        <v>144</v>
      </c>
      <c r="J1845">
        <v>2</v>
      </c>
      <c r="K1845">
        <v>3</v>
      </c>
      <c r="L1845">
        <v>59</v>
      </c>
      <c r="M1845">
        <v>54.87</v>
      </c>
      <c r="N1845">
        <v>63.13</v>
      </c>
      <c r="O1845">
        <v>58</v>
      </c>
      <c r="P1845">
        <v>56</v>
      </c>
      <c r="T1845">
        <v>110</v>
      </c>
      <c r="W1845">
        <v>58</v>
      </c>
      <c r="X1845">
        <v>59</v>
      </c>
      <c r="Y1845">
        <v>60</v>
      </c>
      <c r="Z1845">
        <v>59</v>
      </c>
      <c r="AA1845">
        <v>108</v>
      </c>
      <c r="AB1845">
        <v>99</v>
      </c>
      <c r="AJ1845">
        <v>58.3</v>
      </c>
      <c r="AK1845">
        <v>74</v>
      </c>
      <c r="AL1845">
        <v>97</v>
      </c>
      <c r="AM1845">
        <v>68</v>
      </c>
      <c r="AN1845">
        <v>106</v>
      </c>
      <c r="AO1845">
        <v>9</v>
      </c>
      <c r="AQ1845">
        <v>5</v>
      </c>
      <c r="AX1845">
        <v>14</v>
      </c>
      <c r="AY1845">
        <v>878</v>
      </c>
      <c r="AZ1845">
        <v>1.4999999999999999E-2</v>
      </c>
      <c r="BA1845">
        <v>1.6E-2</v>
      </c>
      <c r="BC1845">
        <v>0.2</v>
      </c>
      <c r="BD1845">
        <v>14.9</v>
      </c>
      <c r="BE1845">
        <v>0.8</v>
      </c>
      <c r="BF1845">
        <v>51.2</v>
      </c>
      <c r="BG1845" t="s">
        <v>148</v>
      </c>
      <c r="BH1845" t="s">
        <v>149</v>
      </c>
      <c r="BI1845" t="s">
        <v>211</v>
      </c>
      <c r="BJ1845" t="s">
        <v>208</v>
      </c>
      <c r="BK1845">
        <v>16</v>
      </c>
    </row>
    <row r="1846" spans="1:63" ht="18.75" x14ac:dyDescent="0.25">
      <c r="A1846">
        <v>2021</v>
      </c>
      <c r="B1846">
        <v>4</v>
      </c>
      <c r="C1846" s="289">
        <v>44308</v>
      </c>
      <c r="D1846">
        <v>32</v>
      </c>
      <c r="E1846">
        <v>94</v>
      </c>
      <c r="F1846">
        <v>4</v>
      </c>
      <c r="G1846" t="s">
        <v>332</v>
      </c>
      <c r="H1846" t="s">
        <v>333</v>
      </c>
      <c r="I1846" t="s">
        <v>144</v>
      </c>
      <c r="J1846">
        <v>2</v>
      </c>
      <c r="K1846">
        <v>3</v>
      </c>
      <c r="L1846">
        <v>19</v>
      </c>
      <c r="M1846">
        <v>17.670000000000002</v>
      </c>
      <c r="N1846">
        <v>20.329999999999998</v>
      </c>
      <c r="O1846">
        <v>21</v>
      </c>
      <c r="P1846">
        <v>18</v>
      </c>
      <c r="T1846">
        <v>110</v>
      </c>
      <c r="W1846">
        <v>20</v>
      </c>
      <c r="X1846">
        <v>20</v>
      </c>
      <c r="Y1846">
        <v>19</v>
      </c>
      <c r="Z1846">
        <v>20</v>
      </c>
      <c r="AA1846">
        <v>108</v>
      </c>
      <c r="AB1846">
        <v>99</v>
      </c>
      <c r="AJ1846">
        <v>19.7</v>
      </c>
      <c r="AK1846">
        <v>74</v>
      </c>
      <c r="AL1846">
        <v>97</v>
      </c>
      <c r="AM1846">
        <v>68</v>
      </c>
      <c r="AN1846">
        <v>106</v>
      </c>
      <c r="AO1846">
        <v>9</v>
      </c>
      <c r="AP1846">
        <v>3</v>
      </c>
      <c r="AQ1846">
        <v>3</v>
      </c>
      <c r="AX1846">
        <v>15</v>
      </c>
      <c r="AY1846">
        <v>975</v>
      </c>
      <c r="AZ1846">
        <v>1.4999999999999999E-2</v>
      </c>
      <c r="BA1846">
        <v>1.4999999999999999E-2</v>
      </c>
      <c r="BB1846">
        <v>1</v>
      </c>
      <c r="BC1846">
        <v>0.8</v>
      </c>
      <c r="BD1846">
        <v>51.3</v>
      </c>
      <c r="BE1846">
        <v>0.3</v>
      </c>
      <c r="BF1846">
        <v>19.2</v>
      </c>
      <c r="BG1846" t="s">
        <v>148</v>
      </c>
      <c r="BH1846" t="s">
        <v>149</v>
      </c>
      <c r="BI1846" t="s">
        <v>334</v>
      </c>
      <c r="BJ1846" t="s">
        <v>208</v>
      </c>
      <c r="BK1846">
        <v>16</v>
      </c>
    </row>
    <row r="1847" spans="1:63" ht="18.75" x14ac:dyDescent="0.25">
      <c r="A1847">
        <v>2021</v>
      </c>
      <c r="B1847">
        <v>4</v>
      </c>
      <c r="C1847" s="289">
        <v>44308</v>
      </c>
      <c r="D1847">
        <v>29</v>
      </c>
      <c r="E1847">
        <v>81</v>
      </c>
      <c r="F1847">
        <v>5</v>
      </c>
      <c r="G1847" t="s">
        <v>401</v>
      </c>
      <c r="H1847" t="s">
        <v>402</v>
      </c>
      <c r="I1847" t="s">
        <v>144</v>
      </c>
      <c r="J1847">
        <v>2</v>
      </c>
      <c r="K1847">
        <v>3</v>
      </c>
      <c r="L1847">
        <v>388</v>
      </c>
      <c r="M1847">
        <v>360.84</v>
      </c>
      <c r="N1847">
        <v>415.16</v>
      </c>
      <c r="O1847">
        <v>395</v>
      </c>
      <c r="P1847">
        <v>403</v>
      </c>
      <c r="T1847">
        <v>112</v>
      </c>
      <c r="W1847">
        <v>358</v>
      </c>
      <c r="X1847">
        <v>373</v>
      </c>
      <c r="Y1847">
        <v>400</v>
      </c>
      <c r="Z1847">
        <v>403</v>
      </c>
      <c r="AA1847">
        <v>112</v>
      </c>
      <c r="AB1847">
        <v>106</v>
      </c>
      <c r="AJ1847">
        <v>388.7</v>
      </c>
      <c r="AK1847">
        <v>60</v>
      </c>
      <c r="AL1847">
        <v>120</v>
      </c>
      <c r="AM1847">
        <v>65</v>
      </c>
      <c r="AN1847">
        <v>110</v>
      </c>
      <c r="AO1847">
        <v>2</v>
      </c>
      <c r="AQ1847">
        <v>5</v>
      </c>
      <c r="AR1847">
        <v>3</v>
      </c>
      <c r="AX1847">
        <v>10</v>
      </c>
      <c r="AY1847">
        <v>950</v>
      </c>
      <c r="AZ1847">
        <v>1.4999999999999999E-2</v>
      </c>
      <c r="BA1847">
        <v>1.0999999999999999E-2</v>
      </c>
      <c r="BB1847">
        <v>1</v>
      </c>
      <c r="BC1847">
        <v>0</v>
      </c>
      <c r="BD1847">
        <v>2.4</v>
      </c>
      <c r="BE1847">
        <v>3.9</v>
      </c>
      <c r="BF1847">
        <v>369.3</v>
      </c>
      <c r="BG1847" t="s">
        <v>148</v>
      </c>
      <c r="BH1847" t="s">
        <v>187</v>
      </c>
      <c r="BI1847" t="s">
        <v>403</v>
      </c>
      <c r="BK1847">
        <v>16</v>
      </c>
    </row>
    <row r="1848" spans="1:63" ht="18.75" hidden="1" x14ac:dyDescent="0.25">
      <c r="A1848">
        <v>2021</v>
      </c>
      <c r="B1848">
        <v>4</v>
      </c>
      <c r="C1848" s="289">
        <v>44308</v>
      </c>
      <c r="D1848">
        <v>236</v>
      </c>
      <c r="E1848">
        <v>160</v>
      </c>
      <c r="F1848">
        <v>6</v>
      </c>
      <c r="G1848" t="s">
        <v>265</v>
      </c>
      <c r="H1848" t="s">
        <v>266</v>
      </c>
      <c r="I1848" t="s">
        <v>144</v>
      </c>
      <c r="J1848">
        <v>2</v>
      </c>
      <c r="K1848">
        <v>1</v>
      </c>
      <c r="L1848">
        <v>200</v>
      </c>
      <c r="M1848">
        <v>186</v>
      </c>
      <c r="N1848">
        <v>214</v>
      </c>
      <c r="O1848">
        <v>195</v>
      </c>
      <c r="P1848">
        <v>202</v>
      </c>
      <c r="T1848">
        <v>91</v>
      </c>
      <c r="W1848">
        <v>203</v>
      </c>
      <c r="X1848">
        <v>209</v>
      </c>
      <c r="Y1848">
        <v>193</v>
      </c>
      <c r="Z1848">
        <v>200</v>
      </c>
      <c r="AA1848">
        <v>95</v>
      </c>
      <c r="AB1848">
        <v>103</v>
      </c>
      <c r="AJ1848">
        <v>200.3</v>
      </c>
      <c r="AK1848">
        <v>76</v>
      </c>
      <c r="AL1848">
        <v>95</v>
      </c>
      <c r="AM1848">
        <v>75</v>
      </c>
      <c r="AN1848">
        <v>96</v>
      </c>
      <c r="AO1848">
        <v>6</v>
      </c>
      <c r="AQ1848">
        <v>6</v>
      </c>
      <c r="AX1848">
        <v>12</v>
      </c>
      <c r="AY1848">
        <v>1116</v>
      </c>
      <c r="AZ1848">
        <v>1.4999999999999999E-2</v>
      </c>
      <c r="BA1848">
        <v>1.0999999999999999E-2</v>
      </c>
      <c r="BB1848">
        <v>1</v>
      </c>
      <c r="BC1848">
        <v>0.1</v>
      </c>
      <c r="BD1848">
        <v>5.6</v>
      </c>
      <c r="BE1848">
        <v>2.4</v>
      </c>
      <c r="BF1848">
        <v>223.5</v>
      </c>
      <c r="BG1848" t="s">
        <v>267</v>
      </c>
      <c r="BH1848" t="s">
        <v>267</v>
      </c>
      <c r="BK1848">
        <v>16</v>
      </c>
    </row>
    <row r="1849" spans="1:63" ht="18.75" hidden="1" x14ac:dyDescent="0.25">
      <c r="A1849">
        <v>2021</v>
      </c>
      <c r="B1849">
        <v>4</v>
      </c>
      <c r="C1849" s="289">
        <v>44308</v>
      </c>
      <c r="D1849">
        <v>18</v>
      </c>
      <c r="E1849">
        <v>49</v>
      </c>
      <c r="F1849">
        <v>7</v>
      </c>
      <c r="G1849" t="s">
        <v>275</v>
      </c>
      <c r="H1849" t="s">
        <v>276</v>
      </c>
      <c r="I1849" t="s">
        <v>165</v>
      </c>
      <c r="J1849">
        <v>2</v>
      </c>
      <c r="K1849">
        <v>3</v>
      </c>
      <c r="L1849">
        <v>100</v>
      </c>
      <c r="M1849">
        <v>95.5</v>
      </c>
      <c r="N1849">
        <v>104.5</v>
      </c>
      <c r="O1849">
        <v>115</v>
      </c>
      <c r="P1849">
        <v>102</v>
      </c>
      <c r="T1849">
        <v>78</v>
      </c>
      <c r="W1849">
        <v>109</v>
      </c>
      <c r="X1849">
        <v>102</v>
      </c>
      <c r="Y1849">
        <v>104</v>
      </c>
      <c r="Z1849">
        <v>103</v>
      </c>
      <c r="AA1849">
        <v>93</v>
      </c>
      <c r="AB1849">
        <v>96</v>
      </c>
      <c r="AJ1849">
        <v>105.9</v>
      </c>
      <c r="AK1849">
        <v>101</v>
      </c>
      <c r="AL1849">
        <v>107</v>
      </c>
      <c r="AM1849">
        <v>81</v>
      </c>
      <c r="AN1849">
        <v>89</v>
      </c>
      <c r="AO1849">
        <v>10</v>
      </c>
      <c r="AP1849">
        <v>1</v>
      </c>
      <c r="AQ1849">
        <v>1</v>
      </c>
      <c r="AX1849">
        <v>12</v>
      </c>
      <c r="AY1849">
        <v>1608</v>
      </c>
      <c r="AZ1849">
        <v>1.4999999999999999E-2</v>
      </c>
      <c r="BA1849">
        <v>7.0000000000000001E-3</v>
      </c>
      <c r="BB1849">
        <v>1</v>
      </c>
      <c r="BC1849">
        <v>0.1</v>
      </c>
      <c r="BD1849">
        <v>16.100000000000001</v>
      </c>
      <c r="BE1849">
        <v>1.3</v>
      </c>
      <c r="BF1849">
        <v>170.3</v>
      </c>
      <c r="BG1849" t="s">
        <v>153</v>
      </c>
      <c r="BH1849" t="s">
        <v>154</v>
      </c>
      <c r="BI1849" t="s">
        <v>277</v>
      </c>
      <c r="BJ1849" t="s">
        <v>167</v>
      </c>
      <c r="BK1849">
        <v>16</v>
      </c>
    </row>
    <row r="1850" spans="1:63" ht="18.75" hidden="1" x14ac:dyDescent="0.25">
      <c r="A1850">
        <v>2021</v>
      </c>
      <c r="B1850">
        <v>4</v>
      </c>
      <c r="C1850" s="289">
        <v>44308</v>
      </c>
      <c r="D1850">
        <v>18</v>
      </c>
      <c r="E1850">
        <v>50</v>
      </c>
      <c r="F1850">
        <v>7</v>
      </c>
      <c r="G1850" t="s">
        <v>278</v>
      </c>
      <c r="H1850" t="s">
        <v>279</v>
      </c>
      <c r="I1850" t="s">
        <v>165</v>
      </c>
      <c r="J1850">
        <v>2</v>
      </c>
      <c r="K1850">
        <v>3</v>
      </c>
      <c r="L1850">
        <v>54</v>
      </c>
      <c r="M1850">
        <v>51.57</v>
      </c>
      <c r="N1850">
        <v>56.43</v>
      </c>
      <c r="O1850">
        <v>63</v>
      </c>
      <c r="P1850">
        <v>55</v>
      </c>
      <c r="T1850">
        <v>78</v>
      </c>
      <c r="W1850">
        <v>60</v>
      </c>
      <c r="X1850">
        <v>56</v>
      </c>
      <c r="Y1850">
        <v>56</v>
      </c>
      <c r="Z1850">
        <v>56</v>
      </c>
      <c r="AA1850">
        <v>93</v>
      </c>
      <c r="AB1850">
        <v>96</v>
      </c>
      <c r="AJ1850">
        <v>57.6</v>
      </c>
      <c r="AK1850">
        <v>101</v>
      </c>
      <c r="AL1850">
        <v>107</v>
      </c>
      <c r="AM1850">
        <v>81</v>
      </c>
      <c r="AN1850">
        <v>89</v>
      </c>
      <c r="AO1850">
        <v>7</v>
      </c>
      <c r="AP1850">
        <v>4</v>
      </c>
      <c r="AQ1850">
        <v>3</v>
      </c>
      <c r="AX1850">
        <v>14</v>
      </c>
      <c r="AY1850">
        <v>1610</v>
      </c>
      <c r="AZ1850">
        <v>1.4999999999999999E-2</v>
      </c>
      <c r="BA1850">
        <v>8.9999999999999993E-3</v>
      </c>
      <c r="BB1850">
        <v>1</v>
      </c>
      <c r="BC1850">
        <v>0.3</v>
      </c>
      <c r="BD1850">
        <v>29.8</v>
      </c>
      <c r="BE1850">
        <v>0.8</v>
      </c>
      <c r="BF1850">
        <v>92.7</v>
      </c>
      <c r="BG1850" t="s">
        <v>153</v>
      </c>
      <c r="BH1850" t="s">
        <v>154</v>
      </c>
      <c r="BI1850" t="s">
        <v>280</v>
      </c>
      <c r="BJ1850" t="s">
        <v>167</v>
      </c>
      <c r="BK1850">
        <v>16</v>
      </c>
    </row>
    <row r="1851" spans="1:63" ht="18.75" x14ac:dyDescent="0.25">
      <c r="A1851">
        <v>2021</v>
      </c>
      <c r="B1851">
        <v>4</v>
      </c>
      <c r="C1851" s="289">
        <v>44308</v>
      </c>
      <c r="D1851">
        <v>10</v>
      </c>
      <c r="E1851">
        <v>24</v>
      </c>
      <c r="F1851">
        <v>8</v>
      </c>
      <c r="G1851" t="s">
        <v>352</v>
      </c>
      <c r="H1851" t="s">
        <v>353</v>
      </c>
      <c r="I1851" t="s">
        <v>144</v>
      </c>
      <c r="J1851">
        <v>4</v>
      </c>
      <c r="K1851">
        <v>2</v>
      </c>
      <c r="L1851">
        <v>166</v>
      </c>
      <c r="M1851">
        <v>154.38</v>
      </c>
      <c r="N1851">
        <v>177.62</v>
      </c>
      <c r="O1851">
        <v>172</v>
      </c>
      <c r="T1851">
        <v>106</v>
      </c>
      <c r="AJ1851">
        <v>172</v>
      </c>
      <c r="AK1851">
        <v>145</v>
      </c>
      <c r="AL1851">
        <v>99</v>
      </c>
      <c r="AM1851">
        <v>136</v>
      </c>
      <c r="AN1851">
        <v>106</v>
      </c>
      <c r="AY1851">
        <v>216</v>
      </c>
      <c r="AZ1851">
        <v>1.4999999999999999E-2</v>
      </c>
      <c r="BD1851">
        <v>1.3</v>
      </c>
      <c r="BF1851">
        <v>37.200000000000003</v>
      </c>
      <c r="BG1851" t="s">
        <v>148</v>
      </c>
      <c r="BH1851" t="s">
        <v>149</v>
      </c>
      <c r="BI1851" t="s">
        <v>354</v>
      </c>
      <c r="BJ1851" t="s">
        <v>208</v>
      </c>
      <c r="BK1851">
        <v>16</v>
      </c>
    </row>
    <row r="1852" spans="1:63" ht="18.75" x14ac:dyDescent="0.25">
      <c r="A1852">
        <v>2021</v>
      </c>
      <c r="B1852">
        <v>4</v>
      </c>
      <c r="C1852" s="289">
        <v>44308</v>
      </c>
      <c r="D1852">
        <v>10</v>
      </c>
      <c r="E1852">
        <v>25</v>
      </c>
      <c r="F1852">
        <v>8</v>
      </c>
      <c r="G1852" t="s">
        <v>355</v>
      </c>
      <c r="H1852" t="s">
        <v>356</v>
      </c>
      <c r="I1852" t="s">
        <v>144</v>
      </c>
      <c r="J1852">
        <v>4</v>
      </c>
      <c r="K1852">
        <v>2</v>
      </c>
      <c r="L1852">
        <v>162</v>
      </c>
      <c r="M1852">
        <v>150.66</v>
      </c>
      <c r="N1852">
        <v>173.34</v>
      </c>
      <c r="O1852">
        <v>168</v>
      </c>
      <c r="T1852">
        <v>106</v>
      </c>
      <c r="AJ1852">
        <v>168</v>
      </c>
      <c r="AK1852">
        <v>145</v>
      </c>
      <c r="AL1852">
        <v>99</v>
      </c>
      <c r="AM1852">
        <v>136</v>
      </c>
      <c r="AN1852">
        <v>106</v>
      </c>
      <c r="AY1852">
        <v>216</v>
      </c>
      <c r="AZ1852">
        <v>1.4999999999999999E-2</v>
      </c>
      <c r="BD1852">
        <v>1.3</v>
      </c>
      <c r="BF1852">
        <v>36.299999999999997</v>
      </c>
      <c r="BG1852" t="s">
        <v>148</v>
      </c>
      <c r="BH1852" t="s">
        <v>149</v>
      </c>
      <c r="BI1852" t="s">
        <v>357</v>
      </c>
      <c r="BJ1852" t="s">
        <v>208</v>
      </c>
      <c r="BK1852">
        <v>16</v>
      </c>
    </row>
    <row r="1853" spans="1:63" ht="18.75" hidden="1" x14ac:dyDescent="0.25">
      <c r="A1853">
        <v>2021</v>
      </c>
      <c r="B1853">
        <v>4</v>
      </c>
      <c r="C1853" s="289">
        <v>44308</v>
      </c>
      <c r="D1853">
        <v>135</v>
      </c>
      <c r="E1853">
        <v>271</v>
      </c>
      <c r="F1853">
        <v>8</v>
      </c>
      <c r="G1853" t="s">
        <v>335</v>
      </c>
      <c r="H1853" t="s">
        <v>336</v>
      </c>
      <c r="I1853" t="s">
        <v>144</v>
      </c>
      <c r="J1853">
        <v>4</v>
      </c>
      <c r="K1853">
        <v>2</v>
      </c>
      <c r="L1853">
        <v>161</v>
      </c>
      <c r="M1853">
        <v>149.72999999999999</v>
      </c>
      <c r="N1853">
        <v>172.27</v>
      </c>
      <c r="W1853">
        <v>160</v>
      </c>
      <c r="X1853">
        <v>162</v>
      </c>
      <c r="Y1853">
        <v>158</v>
      </c>
      <c r="Z1853">
        <v>163</v>
      </c>
      <c r="AA1853">
        <v>107</v>
      </c>
      <c r="AB1853">
        <v>105</v>
      </c>
      <c r="AJ1853">
        <v>160.80000000000001</v>
      </c>
      <c r="AK1853">
        <v>151</v>
      </c>
      <c r="AL1853">
        <v>95</v>
      </c>
      <c r="AM1853">
        <v>136</v>
      </c>
      <c r="AN1853">
        <v>106</v>
      </c>
      <c r="AO1853">
        <v>7</v>
      </c>
      <c r="AQ1853">
        <v>4</v>
      </c>
      <c r="AX1853">
        <v>11</v>
      </c>
      <c r="AY1853">
        <v>1481</v>
      </c>
      <c r="AZ1853">
        <v>1.4999999999999999E-2</v>
      </c>
      <c r="BA1853">
        <v>7.0000000000000001E-3</v>
      </c>
      <c r="BB1853">
        <v>1</v>
      </c>
      <c r="BC1853">
        <v>0.1</v>
      </c>
      <c r="BD1853">
        <v>9.1999999999999993</v>
      </c>
      <c r="BE1853">
        <v>1.8</v>
      </c>
      <c r="BF1853">
        <v>238.1</v>
      </c>
      <c r="BG1853" t="s">
        <v>145</v>
      </c>
      <c r="BK1853">
        <v>16</v>
      </c>
    </row>
    <row r="1854" spans="1:63" ht="18.75" x14ac:dyDescent="0.25">
      <c r="A1854">
        <v>2021</v>
      </c>
      <c r="B1854">
        <v>4</v>
      </c>
      <c r="C1854" s="289">
        <v>44308</v>
      </c>
      <c r="D1854">
        <v>53</v>
      </c>
      <c r="E1854">
        <v>131</v>
      </c>
      <c r="F1854">
        <v>30</v>
      </c>
      <c r="G1854" t="s">
        <v>185</v>
      </c>
      <c r="H1854" t="s">
        <v>186</v>
      </c>
      <c r="I1854" t="s">
        <v>159</v>
      </c>
      <c r="J1854">
        <v>25</v>
      </c>
      <c r="K1854">
        <v>1</v>
      </c>
      <c r="L1854">
        <v>10</v>
      </c>
      <c r="M1854">
        <v>9.3000000000000007</v>
      </c>
      <c r="N1854">
        <v>10.7</v>
      </c>
      <c r="O1854">
        <v>11</v>
      </c>
      <c r="T1854">
        <v>108</v>
      </c>
      <c r="W1854">
        <v>9</v>
      </c>
      <c r="X1854">
        <v>9</v>
      </c>
      <c r="Y1854">
        <v>10</v>
      </c>
      <c r="Z1854">
        <v>10</v>
      </c>
      <c r="AA1854">
        <v>86</v>
      </c>
      <c r="AB1854">
        <v>99</v>
      </c>
      <c r="AJ1854">
        <v>9.6</v>
      </c>
      <c r="AK1854">
        <v>772</v>
      </c>
      <c r="AL1854">
        <v>117</v>
      </c>
      <c r="AM1854">
        <v>922</v>
      </c>
      <c r="AN1854">
        <v>98</v>
      </c>
      <c r="AO1854">
        <v>15</v>
      </c>
      <c r="AP1854">
        <v>28</v>
      </c>
      <c r="AQ1854">
        <v>10</v>
      </c>
      <c r="AS1854">
        <v>6</v>
      </c>
      <c r="AX1854">
        <v>59</v>
      </c>
      <c r="AY1854">
        <v>14459</v>
      </c>
      <c r="AZ1854">
        <v>0.02</v>
      </c>
      <c r="BA1854">
        <v>4.0000000000000001E-3</v>
      </c>
      <c r="BB1854">
        <v>1</v>
      </c>
      <c r="BC1854">
        <v>5.9</v>
      </c>
      <c r="BD1854">
        <v>1445.9</v>
      </c>
      <c r="BE1854">
        <v>0.6</v>
      </c>
      <c r="BF1854">
        <v>138.80000000000001</v>
      </c>
      <c r="BG1854" t="s">
        <v>148</v>
      </c>
      <c r="BH1854" t="s">
        <v>187</v>
      </c>
      <c r="BI1854" t="s">
        <v>188</v>
      </c>
      <c r="BK1854">
        <v>16</v>
      </c>
    </row>
    <row r="1855" spans="1:63" ht="18.75" x14ac:dyDescent="0.25">
      <c r="A1855">
        <v>2021</v>
      </c>
      <c r="B1855">
        <v>4</v>
      </c>
      <c r="C1855" s="289">
        <v>44308</v>
      </c>
      <c r="D1855">
        <v>334</v>
      </c>
      <c r="E1855">
        <v>254</v>
      </c>
      <c r="F1855">
        <v>46</v>
      </c>
      <c r="G1855" t="s">
        <v>189</v>
      </c>
      <c r="H1855" t="s">
        <v>190</v>
      </c>
      <c r="I1855" t="s">
        <v>191</v>
      </c>
      <c r="J1855">
        <v>4</v>
      </c>
      <c r="K1855">
        <v>2</v>
      </c>
      <c r="L1855">
        <v>203</v>
      </c>
      <c r="M1855">
        <v>188.79</v>
      </c>
      <c r="N1855">
        <v>217.21</v>
      </c>
      <c r="O1855">
        <v>206</v>
      </c>
      <c r="P1855">
        <v>214</v>
      </c>
      <c r="T1855">
        <v>137</v>
      </c>
      <c r="W1855">
        <v>213</v>
      </c>
      <c r="X1855">
        <v>215</v>
      </c>
      <c r="Y1855">
        <v>212</v>
      </c>
      <c r="Z1855">
        <v>204</v>
      </c>
      <c r="AA1855">
        <v>135</v>
      </c>
      <c r="AB1855">
        <v>132</v>
      </c>
      <c r="AJ1855">
        <v>210.7</v>
      </c>
      <c r="AK1855">
        <v>88</v>
      </c>
      <c r="AL1855">
        <v>164</v>
      </c>
      <c r="AM1855">
        <v>107</v>
      </c>
      <c r="AN1855">
        <v>135</v>
      </c>
      <c r="AO1855">
        <v>9</v>
      </c>
      <c r="AP1855">
        <v>3</v>
      </c>
      <c r="AQ1855">
        <v>6</v>
      </c>
      <c r="AS1855">
        <v>1</v>
      </c>
      <c r="AX1855">
        <v>18</v>
      </c>
      <c r="AY1855">
        <v>2358</v>
      </c>
      <c r="AZ1855">
        <v>0.02</v>
      </c>
      <c r="BA1855">
        <v>8.0000000000000002E-3</v>
      </c>
      <c r="BB1855">
        <v>1</v>
      </c>
      <c r="BC1855">
        <v>0.1</v>
      </c>
      <c r="BD1855">
        <v>11.6</v>
      </c>
      <c r="BE1855">
        <v>3.8</v>
      </c>
      <c r="BF1855">
        <v>496.8</v>
      </c>
      <c r="BG1855" t="s">
        <v>148</v>
      </c>
      <c r="BH1855" t="s">
        <v>184</v>
      </c>
      <c r="BI1855" t="s">
        <v>192</v>
      </c>
      <c r="BK1855">
        <v>16</v>
      </c>
    </row>
    <row r="1856" spans="1:63" ht="18.75" x14ac:dyDescent="0.25">
      <c r="A1856">
        <v>2021</v>
      </c>
      <c r="B1856">
        <v>4</v>
      </c>
      <c r="C1856" s="289">
        <v>44310</v>
      </c>
      <c r="D1856">
        <v>34</v>
      </c>
      <c r="E1856">
        <v>99</v>
      </c>
      <c r="F1856">
        <v>2</v>
      </c>
      <c r="G1856" t="s">
        <v>299</v>
      </c>
      <c r="H1856" t="s">
        <v>300</v>
      </c>
      <c r="I1856" t="s">
        <v>144</v>
      </c>
      <c r="J1856">
        <v>4</v>
      </c>
      <c r="K1856">
        <v>6</v>
      </c>
      <c r="L1856">
        <v>20</v>
      </c>
      <c r="M1856">
        <v>18.600000000000001</v>
      </c>
      <c r="N1856">
        <v>21.4</v>
      </c>
      <c r="O1856">
        <v>20</v>
      </c>
      <c r="P1856">
        <v>21</v>
      </c>
      <c r="T1856">
        <v>23</v>
      </c>
      <c r="W1856">
        <v>20</v>
      </c>
      <c r="X1856">
        <v>21</v>
      </c>
      <c r="Y1856">
        <v>20</v>
      </c>
      <c r="AA1856">
        <v>89</v>
      </c>
      <c r="AB1856">
        <v>89</v>
      </c>
      <c r="AJ1856">
        <v>20.5</v>
      </c>
      <c r="AK1856">
        <v>140</v>
      </c>
      <c r="AL1856">
        <v>103</v>
      </c>
      <c r="AM1856">
        <v>215</v>
      </c>
      <c r="AN1856">
        <v>67</v>
      </c>
      <c r="AO1856">
        <v>6</v>
      </c>
      <c r="AP1856">
        <v>1</v>
      </c>
      <c r="AQ1856">
        <v>1</v>
      </c>
      <c r="AX1856">
        <v>8</v>
      </c>
      <c r="AY1856">
        <v>1952</v>
      </c>
      <c r="AZ1856">
        <v>1.4999999999999999E-2</v>
      </c>
      <c r="BA1856">
        <v>4.0000000000000001E-3</v>
      </c>
      <c r="BB1856">
        <v>1</v>
      </c>
      <c r="BC1856">
        <v>0.4</v>
      </c>
      <c r="BD1856">
        <v>97.6</v>
      </c>
      <c r="BE1856">
        <v>0.2</v>
      </c>
      <c r="BF1856">
        <v>40</v>
      </c>
      <c r="BG1856" t="s">
        <v>148</v>
      </c>
      <c r="BH1856" t="s">
        <v>149</v>
      </c>
      <c r="BI1856" t="s">
        <v>301</v>
      </c>
      <c r="BK1856">
        <v>16</v>
      </c>
    </row>
    <row r="1857" spans="1:63" ht="18.75" x14ac:dyDescent="0.25">
      <c r="A1857">
        <v>2021</v>
      </c>
      <c r="B1857">
        <v>4</v>
      </c>
      <c r="C1857" s="289">
        <v>44310</v>
      </c>
      <c r="D1857">
        <v>34</v>
      </c>
      <c r="E1857">
        <v>100</v>
      </c>
      <c r="F1857">
        <v>2</v>
      </c>
      <c r="G1857" t="s">
        <v>302</v>
      </c>
      <c r="H1857" t="s">
        <v>303</v>
      </c>
      <c r="I1857" t="s">
        <v>144</v>
      </c>
      <c r="J1857">
        <v>4</v>
      </c>
      <c r="K1857">
        <v>6</v>
      </c>
      <c r="L1857">
        <v>20</v>
      </c>
      <c r="M1857">
        <v>18.600000000000001</v>
      </c>
      <c r="N1857">
        <v>21.4</v>
      </c>
      <c r="O1857">
        <v>20</v>
      </c>
      <c r="P1857">
        <v>21</v>
      </c>
      <c r="T1857">
        <v>23</v>
      </c>
      <c r="W1857">
        <v>20</v>
      </c>
      <c r="X1857">
        <v>21</v>
      </c>
      <c r="Y1857">
        <v>20</v>
      </c>
      <c r="AA1857">
        <v>89</v>
      </c>
      <c r="AB1857">
        <v>89</v>
      </c>
      <c r="AJ1857">
        <v>20.5</v>
      </c>
      <c r="AK1857">
        <v>140</v>
      </c>
      <c r="AL1857">
        <v>103</v>
      </c>
      <c r="AM1857">
        <v>215</v>
      </c>
      <c r="AN1857">
        <v>67</v>
      </c>
      <c r="AO1857">
        <v>6</v>
      </c>
      <c r="AP1857">
        <v>1</v>
      </c>
      <c r="AQ1857">
        <v>1</v>
      </c>
      <c r="AX1857">
        <v>8</v>
      </c>
      <c r="AY1857">
        <v>1952</v>
      </c>
      <c r="AZ1857">
        <v>1.4999999999999999E-2</v>
      </c>
      <c r="BA1857">
        <v>4.0000000000000001E-3</v>
      </c>
      <c r="BB1857">
        <v>1</v>
      </c>
      <c r="BC1857">
        <v>0.4</v>
      </c>
      <c r="BD1857">
        <v>97.6</v>
      </c>
      <c r="BE1857">
        <v>0.2</v>
      </c>
      <c r="BF1857">
        <v>40</v>
      </c>
      <c r="BG1857" t="s">
        <v>148</v>
      </c>
      <c r="BH1857" t="s">
        <v>149</v>
      </c>
      <c r="BI1857" t="s">
        <v>304</v>
      </c>
      <c r="BK1857">
        <v>16</v>
      </c>
    </row>
    <row r="1858" spans="1:63" ht="18.75" x14ac:dyDescent="0.25">
      <c r="A1858">
        <v>2021</v>
      </c>
      <c r="B1858">
        <v>4</v>
      </c>
      <c r="C1858" s="289">
        <v>44310</v>
      </c>
      <c r="D1858">
        <v>34</v>
      </c>
      <c r="E1858">
        <v>101</v>
      </c>
      <c r="F1858">
        <v>2</v>
      </c>
      <c r="G1858" t="s">
        <v>305</v>
      </c>
      <c r="H1858" t="s">
        <v>306</v>
      </c>
      <c r="I1858" t="s">
        <v>144</v>
      </c>
      <c r="J1858">
        <v>4</v>
      </c>
      <c r="K1858">
        <v>6</v>
      </c>
      <c r="L1858">
        <v>20</v>
      </c>
      <c r="M1858">
        <v>18.600000000000001</v>
      </c>
      <c r="N1858">
        <v>21.4</v>
      </c>
      <c r="O1858">
        <v>20</v>
      </c>
      <c r="P1858">
        <v>21</v>
      </c>
      <c r="T1858">
        <v>23</v>
      </c>
      <c r="W1858">
        <v>20</v>
      </c>
      <c r="X1858">
        <v>21</v>
      </c>
      <c r="Y1858">
        <v>20</v>
      </c>
      <c r="AA1858">
        <v>89</v>
      </c>
      <c r="AB1858">
        <v>89</v>
      </c>
      <c r="AJ1858">
        <v>20.5</v>
      </c>
      <c r="AK1858">
        <v>140</v>
      </c>
      <c r="AL1858">
        <v>103</v>
      </c>
      <c r="AM1858">
        <v>215</v>
      </c>
      <c r="AN1858">
        <v>67</v>
      </c>
      <c r="AO1858">
        <v>6</v>
      </c>
      <c r="AP1858">
        <v>1</v>
      </c>
      <c r="AQ1858">
        <v>1</v>
      </c>
      <c r="AX1858">
        <v>8</v>
      </c>
      <c r="AY1858">
        <v>1952</v>
      </c>
      <c r="AZ1858">
        <v>1.4999999999999999E-2</v>
      </c>
      <c r="BA1858">
        <v>4.0000000000000001E-3</v>
      </c>
      <c r="BB1858">
        <v>1</v>
      </c>
      <c r="BC1858">
        <v>0.4</v>
      </c>
      <c r="BD1858">
        <v>97.6</v>
      </c>
      <c r="BE1858">
        <v>0.2</v>
      </c>
      <c r="BF1858">
        <v>40</v>
      </c>
      <c r="BG1858" t="s">
        <v>148</v>
      </c>
      <c r="BH1858" t="s">
        <v>149</v>
      </c>
      <c r="BI1858" t="s">
        <v>307</v>
      </c>
      <c r="BK1858">
        <v>16</v>
      </c>
    </row>
    <row r="1859" spans="1:63" ht="18.75" x14ac:dyDescent="0.25">
      <c r="A1859">
        <v>2021</v>
      </c>
      <c r="B1859">
        <v>4</v>
      </c>
      <c r="C1859" s="289">
        <v>44310</v>
      </c>
      <c r="D1859">
        <v>34</v>
      </c>
      <c r="E1859">
        <v>102</v>
      </c>
      <c r="F1859">
        <v>2</v>
      </c>
      <c r="G1859" t="s">
        <v>308</v>
      </c>
      <c r="H1859" t="s">
        <v>309</v>
      </c>
      <c r="I1859" t="s">
        <v>144</v>
      </c>
      <c r="J1859">
        <v>4</v>
      </c>
      <c r="K1859">
        <v>6</v>
      </c>
      <c r="L1859">
        <v>20</v>
      </c>
      <c r="M1859">
        <v>18.600000000000001</v>
      </c>
      <c r="N1859">
        <v>21.4</v>
      </c>
      <c r="O1859">
        <v>20</v>
      </c>
      <c r="P1859">
        <v>21</v>
      </c>
      <c r="T1859">
        <v>23</v>
      </c>
      <c r="W1859">
        <v>20</v>
      </c>
      <c r="X1859">
        <v>21</v>
      </c>
      <c r="Y1859">
        <v>20</v>
      </c>
      <c r="AA1859">
        <v>89</v>
      </c>
      <c r="AB1859">
        <v>89</v>
      </c>
      <c r="AJ1859">
        <v>20.5</v>
      </c>
      <c r="AK1859">
        <v>140</v>
      </c>
      <c r="AL1859">
        <v>103</v>
      </c>
      <c r="AM1859">
        <v>215</v>
      </c>
      <c r="AN1859">
        <v>67</v>
      </c>
      <c r="AO1859">
        <v>6</v>
      </c>
      <c r="AP1859">
        <v>1</v>
      </c>
      <c r="AQ1859">
        <v>1</v>
      </c>
      <c r="AX1859">
        <v>8</v>
      </c>
      <c r="AY1859">
        <v>1952</v>
      </c>
      <c r="AZ1859">
        <v>1.4999999999999999E-2</v>
      </c>
      <c r="BA1859">
        <v>4.0000000000000001E-3</v>
      </c>
      <c r="BB1859">
        <v>1</v>
      </c>
      <c r="BC1859">
        <v>0.4</v>
      </c>
      <c r="BD1859">
        <v>97.6</v>
      </c>
      <c r="BE1859">
        <v>0.2</v>
      </c>
      <c r="BF1859">
        <v>40</v>
      </c>
      <c r="BG1859" t="s">
        <v>148</v>
      </c>
      <c r="BH1859" t="s">
        <v>149</v>
      </c>
      <c r="BI1859" t="s">
        <v>310</v>
      </c>
      <c r="BK1859">
        <v>16</v>
      </c>
    </row>
    <row r="1860" spans="1:63" ht="18.75" x14ac:dyDescent="0.25">
      <c r="A1860">
        <v>2021</v>
      </c>
      <c r="B1860">
        <v>4</v>
      </c>
      <c r="C1860" s="289">
        <v>44310</v>
      </c>
      <c r="D1860">
        <v>34</v>
      </c>
      <c r="E1860">
        <v>103</v>
      </c>
      <c r="F1860">
        <v>2</v>
      </c>
      <c r="G1860" t="s">
        <v>311</v>
      </c>
      <c r="H1860" t="s">
        <v>312</v>
      </c>
      <c r="I1860" t="s">
        <v>144</v>
      </c>
      <c r="J1860">
        <v>4</v>
      </c>
      <c r="K1860">
        <v>6</v>
      </c>
      <c r="L1860">
        <v>89</v>
      </c>
      <c r="M1860">
        <v>82.77</v>
      </c>
      <c r="N1860">
        <v>95.23</v>
      </c>
      <c r="O1860">
        <v>91</v>
      </c>
      <c r="P1860">
        <v>89</v>
      </c>
      <c r="T1860">
        <v>23</v>
      </c>
      <c r="W1860">
        <v>92</v>
      </c>
      <c r="X1860">
        <v>94</v>
      </c>
      <c r="Y1860">
        <v>88</v>
      </c>
      <c r="AA1860">
        <v>89</v>
      </c>
      <c r="AB1860">
        <v>89</v>
      </c>
      <c r="AJ1860">
        <v>90.7</v>
      </c>
      <c r="AK1860">
        <v>140</v>
      </c>
      <c r="AL1860">
        <v>103</v>
      </c>
      <c r="AM1860">
        <v>215</v>
      </c>
      <c r="AN1860">
        <v>67</v>
      </c>
      <c r="AO1860">
        <v>5</v>
      </c>
      <c r="AP1860">
        <v>1</v>
      </c>
      <c r="AQ1860">
        <v>1</v>
      </c>
      <c r="AX1860">
        <v>7</v>
      </c>
      <c r="AY1860">
        <v>1951</v>
      </c>
      <c r="AZ1860">
        <v>1.4999999999999999E-2</v>
      </c>
      <c r="BA1860">
        <v>4.0000000000000001E-3</v>
      </c>
      <c r="BB1860">
        <v>1</v>
      </c>
      <c r="BC1860">
        <v>0.1</v>
      </c>
      <c r="BD1860">
        <v>21.9</v>
      </c>
      <c r="BE1860">
        <v>0.6</v>
      </c>
      <c r="BF1860">
        <v>177</v>
      </c>
      <c r="BG1860" t="s">
        <v>148</v>
      </c>
      <c r="BH1860" t="s">
        <v>149</v>
      </c>
      <c r="BI1860" t="s">
        <v>313</v>
      </c>
      <c r="BK1860">
        <v>16</v>
      </c>
    </row>
    <row r="1861" spans="1:63" ht="18.75" x14ac:dyDescent="0.25">
      <c r="A1861">
        <v>2021</v>
      </c>
      <c r="B1861">
        <v>4</v>
      </c>
      <c r="C1861" s="289">
        <v>44310</v>
      </c>
      <c r="D1861">
        <v>34</v>
      </c>
      <c r="E1861">
        <v>104</v>
      </c>
      <c r="F1861">
        <v>2</v>
      </c>
      <c r="G1861" t="s">
        <v>314</v>
      </c>
      <c r="H1861" t="s">
        <v>315</v>
      </c>
      <c r="I1861" t="s">
        <v>144</v>
      </c>
      <c r="J1861">
        <v>4</v>
      </c>
      <c r="K1861">
        <v>6</v>
      </c>
      <c r="L1861">
        <v>89</v>
      </c>
      <c r="M1861">
        <v>82.77</v>
      </c>
      <c r="N1861">
        <v>95.23</v>
      </c>
      <c r="O1861">
        <v>91</v>
      </c>
      <c r="P1861">
        <v>89</v>
      </c>
      <c r="T1861">
        <v>23</v>
      </c>
      <c r="W1861">
        <v>92</v>
      </c>
      <c r="X1861">
        <v>94</v>
      </c>
      <c r="Y1861">
        <v>88</v>
      </c>
      <c r="AA1861">
        <v>89</v>
      </c>
      <c r="AB1861">
        <v>89</v>
      </c>
      <c r="AJ1861">
        <v>90.7</v>
      </c>
      <c r="AK1861">
        <v>140</v>
      </c>
      <c r="AL1861">
        <v>103</v>
      </c>
      <c r="AM1861">
        <v>215</v>
      </c>
      <c r="AN1861">
        <v>67</v>
      </c>
      <c r="AO1861">
        <v>5</v>
      </c>
      <c r="AP1861">
        <v>1</v>
      </c>
      <c r="AQ1861">
        <v>1</v>
      </c>
      <c r="AX1861">
        <v>7</v>
      </c>
      <c r="AY1861">
        <v>1951</v>
      </c>
      <c r="AZ1861">
        <v>1.4999999999999999E-2</v>
      </c>
      <c r="BA1861">
        <v>4.0000000000000001E-3</v>
      </c>
      <c r="BB1861">
        <v>1</v>
      </c>
      <c r="BC1861">
        <v>0.1</v>
      </c>
      <c r="BD1861">
        <v>21.9</v>
      </c>
      <c r="BE1861">
        <v>0.6</v>
      </c>
      <c r="BF1861">
        <v>177</v>
      </c>
      <c r="BG1861" t="s">
        <v>148</v>
      </c>
      <c r="BH1861" t="s">
        <v>149</v>
      </c>
      <c r="BI1861" t="s">
        <v>316</v>
      </c>
      <c r="BK1861">
        <v>16</v>
      </c>
    </row>
    <row r="1862" spans="1:63" ht="18.75" hidden="1" x14ac:dyDescent="0.25">
      <c r="A1862">
        <v>2021</v>
      </c>
      <c r="B1862">
        <v>4</v>
      </c>
      <c r="C1862" s="289">
        <v>44310</v>
      </c>
      <c r="D1862">
        <v>137</v>
      </c>
      <c r="E1862">
        <v>273</v>
      </c>
      <c r="F1862">
        <v>3</v>
      </c>
      <c r="G1862" t="s">
        <v>242</v>
      </c>
      <c r="H1862" t="s">
        <v>243</v>
      </c>
      <c r="I1862" t="s">
        <v>144</v>
      </c>
      <c r="J1862">
        <v>3</v>
      </c>
      <c r="K1862">
        <v>2</v>
      </c>
      <c r="L1862">
        <v>564</v>
      </c>
      <c r="M1862">
        <v>524.52</v>
      </c>
      <c r="N1862">
        <v>603.48</v>
      </c>
      <c r="O1862">
        <v>593</v>
      </c>
      <c r="P1862">
        <v>567</v>
      </c>
      <c r="W1862">
        <v>587</v>
      </c>
      <c r="X1862">
        <v>595</v>
      </c>
      <c r="Y1862">
        <v>583</v>
      </c>
      <c r="AA1862">
        <v>125</v>
      </c>
      <c r="AB1862">
        <v>125</v>
      </c>
      <c r="AJ1862">
        <v>585</v>
      </c>
      <c r="AK1862">
        <v>93</v>
      </c>
      <c r="AL1862">
        <v>116</v>
      </c>
      <c r="AM1862">
        <v>86</v>
      </c>
      <c r="AN1862">
        <v>125</v>
      </c>
      <c r="AO1862">
        <v>5</v>
      </c>
      <c r="AQ1862">
        <v>2</v>
      </c>
      <c r="AR1862">
        <v>2</v>
      </c>
      <c r="AX1862">
        <v>8</v>
      </c>
      <c r="AY1862">
        <v>1082</v>
      </c>
      <c r="AZ1862">
        <v>1.4999999999999999E-2</v>
      </c>
      <c r="BA1862">
        <v>7.0000000000000001E-3</v>
      </c>
      <c r="BB1862">
        <v>1</v>
      </c>
      <c r="BC1862">
        <v>0</v>
      </c>
      <c r="BD1862">
        <v>1.9</v>
      </c>
      <c r="BE1862">
        <v>4.7</v>
      </c>
      <c r="BF1862">
        <v>633</v>
      </c>
      <c r="BG1862" t="s">
        <v>145</v>
      </c>
      <c r="BK1862">
        <v>16</v>
      </c>
    </row>
    <row r="1863" spans="1:63" ht="18.75" x14ac:dyDescent="0.25">
      <c r="A1863">
        <v>2021</v>
      </c>
      <c r="B1863">
        <v>4</v>
      </c>
      <c r="C1863" s="289">
        <v>44310</v>
      </c>
      <c r="D1863">
        <v>32</v>
      </c>
      <c r="E1863">
        <v>92</v>
      </c>
      <c r="F1863">
        <v>4</v>
      </c>
      <c r="G1863" t="s">
        <v>205</v>
      </c>
      <c r="H1863" t="s">
        <v>206</v>
      </c>
      <c r="I1863" t="s">
        <v>144</v>
      </c>
      <c r="J1863">
        <v>2</v>
      </c>
      <c r="K1863">
        <v>3</v>
      </c>
      <c r="L1863">
        <v>361</v>
      </c>
      <c r="M1863">
        <v>335.73</v>
      </c>
      <c r="N1863">
        <v>386.27</v>
      </c>
      <c r="O1863">
        <v>367</v>
      </c>
      <c r="P1863">
        <v>343</v>
      </c>
      <c r="T1863">
        <v>102</v>
      </c>
      <c r="W1863">
        <v>403</v>
      </c>
      <c r="X1863">
        <v>372</v>
      </c>
      <c r="Y1863">
        <v>369</v>
      </c>
      <c r="AA1863">
        <v>103</v>
      </c>
      <c r="AB1863">
        <v>103</v>
      </c>
      <c r="AJ1863">
        <v>370.8</v>
      </c>
      <c r="AK1863">
        <v>74</v>
      </c>
      <c r="AL1863">
        <v>97</v>
      </c>
      <c r="AM1863">
        <v>70</v>
      </c>
      <c r="AN1863">
        <v>103</v>
      </c>
      <c r="AO1863">
        <v>4</v>
      </c>
      <c r="AQ1863">
        <v>5</v>
      </c>
      <c r="AX1863">
        <v>9</v>
      </c>
      <c r="AY1863">
        <v>401</v>
      </c>
      <c r="AZ1863">
        <v>1.4999999999999999E-2</v>
      </c>
      <c r="BA1863">
        <v>2.1999999999999999E-2</v>
      </c>
      <c r="BC1863">
        <v>0</v>
      </c>
      <c r="BD1863">
        <v>1.1000000000000001</v>
      </c>
      <c r="BE1863">
        <v>3.3</v>
      </c>
      <c r="BF1863">
        <v>148.69999999999999</v>
      </c>
      <c r="BG1863" t="s">
        <v>148</v>
      </c>
      <c r="BH1863" t="s">
        <v>149</v>
      </c>
      <c r="BI1863" t="s">
        <v>207</v>
      </c>
      <c r="BJ1863" t="s">
        <v>208</v>
      </c>
      <c r="BK1863">
        <v>16</v>
      </c>
    </row>
    <row r="1864" spans="1:63" ht="18.75" x14ac:dyDescent="0.25">
      <c r="A1864">
        <v>2021</v>
      </c>
      <c r="B1864">
        <v>4</v>
      </c>
      <c r="C1864" s="289">
        <v>44310</v>
      </c>
      <c r="D1864">
        <v>32</v>
      </c>
      <c r="E1864">
        <v>93</v>
      </c>
      <c r="F1864">
        <v>4</v>
      </c>
      <c r="G1864" t="s">
        <v>209</v>
      </c>
      <c r="H1864" t="s">
        <v>210</v>
      </c>
      <c r="I1864" t="s">
        <v>144</v>
      </c>
      <c r="J1864">
        <v>2</v>
      </c>
      <c r="K1864">
        <v>3</v>
      </c>
      <c r="L1864">
        <v>59</v>
      </c>
      <c r="M1864">
        <v>54.87</v>
      </c>
      <c r="N1864">
        <v>63.13</v>
      </c>
      <c r="O1864">
        <v>60</v>
      </c>
      <c r="P1864">
        <v>58</v>
      </c>
      <c r="T1864">
        <v>102</v>
      </c>
      <c r="W1864">
        <v>70</v>
      </c>
      <c r="X1864">
        <v>61</v>
      </c>
      <c r="Y1864">
        <v>60</v>
      </c>
      <c r="AA1864">
        <v>103</v>
      </c>
      <c r="AB1864">
        <v>103</v>
      </c>
      <c r="AJ1864">
        <v>61.8</v>
      </c>
      <c r="AK1864">
        <v>74</v>
      </c>
      <c r="AL1864">
        <v>97</v>
      </c>
      <c r="AM1864">
        <v>70</v>
      </c>
      <c r="AN1864">
        <v>103</v>
      </c>
      <c r="AO1864">
        <v>6</v>
      </c>
      <c r="AQ1864">
        <v>4</v>
      </c>
      <c r="AX1864">
        <v>10</v>
      </c>
      <c r="AY1864">
        <v>928</v>
      </c>
      <c r="AZ1864">
        <v>1.4999999999999999E-2</v>
      </c>
      <c r="BA1864">
        <v>1.0999999999999999E-2</v>
      </c>
      <c r="BB1864">
        <v>1</v>
      </c>
      <c r="BC1864">
        <v>0.2</v>
      </c>
      <c r="BD1864">
        <v>15.7</v>
      </c>
      <c r="BE1864">
        <v>0.6</v>
      </c>
      <c r="BF1864">
        <v>57.4</v>
      </c>
      <c r="BG1864" t="s">
        <v>148</v>
      </c>
      <c r="BH1864" t="s">
        <v>149</v>
      </c>
      <c r="BI1864" t="s">
        <v>211</v>
      </c>
      <c r="BJ1864" t="s">
        <v>208</v>
      </c>
      <c r="BK1864">
        <v>16</v>
      </c>
    </row>
    <row r="1865" spans="1:63" ht="18.75" x14ac:dyDescent="0.25">
      <c r="A1865">
        <v>2021</v>
      </c>
      <c r="B1865">
        <v>4</v>
      </c>
      <c r="C1865" s="289">
        <v>44310</v>
      </c>
      <c r="D1865">
        <v>32</v>
      </c>
      <c r="E1865">
        <v>94</v>
      </c>
      <c r="F1865">
        <v>4</v>
      </c>
      <c r="G1865" t="s">
        <v>332</v>
      </c>
      <c r="H1865" t="s">
        <v>333</v>
      </c>
      <c r="I1865" t="s">
        <v>144</v>
      </c>
      <c r="J1865">
        <v>2</v>
      </c>
      <c r="K1865">
        <v>3</v>
      </c>
      <c r="L1865">
        <v>19</v>
      </c>
      <c r="M1865">
        <v>17.670000000000002</v>
      </c>
      <c r="N1865">
        <v>20.329999999999998</v>
      </c>
      <c r="O1865">
        <v>19</v>
      </c>
      <c r="P1865">
        <v>18</v>
      </c>
      <c r="T1865">
        <v>102</v>
      </c>
      <c r="W1865">
        <v>20</v>
      </c>
      <c r="X1865">
        <v>18</v>
      </c>
      <c r="Y1865">
        <v>19</v>
      </c>
      <c r="AA1865">
        <v>103</v>
      </c>
      <c r="AB1865">
        <v>103</v>
      </c>
      <c r="AJ1865">
        <v>18.5</v>
      </c>
      <c r="AK1865">
        <v>74</v>
      </c>
      <c r="AL1865">
        <v>97</v>
      </c>
      <c r="AM1865">
        <v>70</v>
      </c>
      <c r="AN1865">
        <v>103</v>
      </c>
      <c r="AO1865">
        <v>1</v>
      </c>
      <c r="AQ1865">
        <v>6</v>
      </c>
      <c r="AR1865">
        <v>3</v>
      </c>
      <c r="AX1865">
        <v>10</v>
      </c>
      <c r="AY1865">
        <v>970</v>
      </c>
      <c r="AZ1865">
        <v>1.4999999999999999E-2</v>
      </c>
      <c r="BA1865">
        <v>0.01</v>
      </c>
      <c r="BB1865">
        <v>1</v>
      </c>
      <c r="BC1865">
        <v>0.5</v>
      </c>
      <c r="BD1865">
        <v>51.1</v>
      </c>
      <c r="BE1865">
        <v>0.2</v>
      </c>
      <c r="BF1865">
        <v>17.899999999999999</v>
      </c>
      <c r="BG1865" t="s">
        <v>148</v>
      </c>
      <c r="BH1865" t="s">
        <v>149</v>
      </c>
      <c r="BI1865" t="s">
        <v>334</v>
      </c>
      <c r="BJ1865" t="s">
        <v>208</v>
      </c>
      <c r="BK1865">
        <v>16</v>
      </c>
    </row>
    <row r="1866" spans="1:63" ht="18.75" x14ac:dyDescent="0.25">
      <c r="A1866">
        <v>2021</v>
      </c>
      <c r="B1866">
        <v>4</v>
      </c>
      <c r="C1866" s="289">
        <v>44310</v>
      </c>
      <c r="D1866">
        <v>29</v>
      </c>
      <c r="E1866">
        <v>81</v>
      </c>
      <c r="F1866">
        <v>5</v>
      </c>
      <c r="G1866" t="s">
        <v>401</v>
      </c>
      <c r="H1866" t="s">
        <v>402</v>
      </c>
      <c r="I1866" t="s">
        <v>144</v>
      </c>
      <c r="J1866">
        <v>2</v>
      </c>
      <c r="K1866">
        <v>3</v>
      </c>
      <c r="L1866">
        <v>388</v>
      </c>
      <c r="M1866">
        <v>360.84</v>
      </c>
      <c r="N1866">
        <v>415.16</v>
      </c>
      <c r="O1866">
        <v>372</v>
      </c>
      <c r="T1866">
        <v>114</v>
      </c>
      <c r="AJ1866">
        <v>372</v>
      </c>
      <c r="AK1866">
        <v>60</v>
      </c>
      <c r="AL1866">
        <v>120</v>
      </c>
      <c r="AM1866">
        <v>63</v>
      </c>
      <c r="AN1866">
        <v>114</v>
      </c>
      <c r="AO1866">
        <v>2</v>
      </c>
      <c r="AX1866">
        <v>2</v>
      </c>
      <c r="AY1866">
        <v>262</v>
      </c>
      <c r="AZ1866">
        <v>1.4999999999999999E-2</v>
      </c>
      <c r="BA1866">
        <v>8.0000000000000002E-3</v>
      </c>
      <c r="BB1866">
        <v>1</v>
      </c>
      <c r="BC1866">
        <v>0</v>
      </c>
      <c r="BD1866">
        <v>0.7</v>
      </c>
      <c r="BE1866">
        <v>0.7</v>
      </c>
      <c r="BF1866">
        <v>97.5</v>
      </c>
      <c r="BG1866" t="s">
        <v>148</v>
      </c>
      <c r="BH1866" t="s">
        <v>187</v>
      </c>
      <c r="BI1866" t="s">
        <v>403</v>
      </c>
      <c r="BK1866">
        <v>16</v>
      </c>
    </row>
    <row r="1867" spans="1:63" hidden="1" x14ac:dyDescent="0.25">
      <c r="A1867">
        <v>2021</v>
      </c>
      <c r="B1867">
        <v>4</v>
      </c>
      <c r="C1867" s="289">
        <v>44310</v>
      </c>
      <c r="D1867">
        <v>423</v>
      </c>
      <c r="E1867">
        <v>669</v>
      </c>
      <c r="F1867">
        <v>5</v>
      </c>
      <c r="G1867" t="s">
        <v>412</v>
      </c>
      <c r="H1867" t="s">
        <v>413</v>
      </c>
      <c r="I1867" t="s">
        <v>144</v>
      </c>
      <c r="J1867">
        <v>2</v>
      </c>
      <c r="K1867">
        <v>2</v>
      </c>
      <c r="L1867">
        <v>954</v>
      </c>
      <c r="M1867">
        <v>897.71400000000006</v>
      </c>
      <c r="N1867">
        <v>1021.734</v>
      </c>
      <c r="AK1867">
        <v>40</v>
      </c>
      <c r="AL1867">
        <v>180</v>
      </c>
      <c r="AO1867">
        <v>15</v>
      </c>
      <c r="AQ1867">
        <v>25</v>
      </c>
      <c r="AR1867">
        <v>5</v>
      </c>
      <c r="AS1867">
        <v>5</v>
      </c>
      <c r="AX1867">
        <v>50</v>
      </c>
      <c r="AY1867">
        <v>50</v>
      </c>
      <c r="AZ1867">
        <v>1.4999999999999999E-2</v>
      </c>
      <c r="BA1867">
        <v>1</v>
      </c>
      <c r="BC1867">
        <v>0.1</v>
      </c>
      <c r="BD1867">
        <v>0.1</v>
      </c>
      <c r="BG1867" t="s">
        <v>153</v>
      </c>
      <c r="BH1867" t="s">
        <v>154</v>
      </c>
      <c r="BI1867" t="s">
        <v>414</v>
      </c>
      <c r="BJ1867" t="s">
        <v>156</v>
      </c>
      <c r="BK1867">
        <v>16</v>
      </c>
    </row>
    <row r="1868" spans="1:63" ht="18.75" hidden="1" x14ac:dyDescent="0.25">
      <c r="A1868">
        <v>2021</v>
      </c>
      <c r="B1868">
        <v>4</v>
      </c>
      <c r="C1868" s="289">
        <v>44310</v>
      </c>
      <c r="D1868">
        <v>236</v>
      </c>
      <c r="E1868">
        <v>160</v>
      </c>
      <c r="F1868">
        <v>6</v>
      </c>
      <c r="G1868" t="s">
        <v>265</v>
      </c>
      <c r="H1868" t="s">
        <v>266</v>
      </c>
      <c r="I1868" t="s">
        <v>144</v>
      </c>
      <c r="J1868">
        <v>2</v>
      </c>
      <c r="K1868">
        <v>1</v>
      </c>
      <c r="L1868">
        <v>200</v>
      </c>
      <c r="M1868">
        <v>186</v>
      </c>
      <c r="N1868">
        <v>214</v>
      </c>
      <c r="O1868">
        <v>193</v>
      </c>
      <c r="P1868">
        <v>195</v>
      </c>
      <c r="T1868">
        <v>95</v>
      </c>
      <c r="W1868">
        <v>204</v>
      </c>
      <c r="X1868">
        <v>191</v>
      </c>
      <c r="Y1868">
        <v>197</v>
      </c>
      <c r="AA1868">
        <v>95</v>
      </c>
      <c r="AB1868">
        <v>95</v>
      </c>
      <c r="AJ1868">
        <v>196</v>
      </c>
      <c r="AK1868">
        <v>76</v>
      </c>
      <c r="AL1868">
        <v>95</v>
      </c>
      <c r="AM1868">
        <v>76</v>
      </c>
      <c r="AN1868">
        <v>95</v>
      </c>
      <c r="AO1868">
        <v>2</v>
      </c>
      <c r="AQ1868">
        <v>1</v>
      </c>
      <c r="AX1868">
        <v>3</v>
      </c>
      <c r="AY1868">
        <v>483</v>
      </c>
      <c r="AZ1868">
        <v>1.4999999999999999E-2</v>
      </c>
      <c r="BA1868">
        <v>6.0000000000000001E-3</v>
      </c>
      <c r="BB1868">
        <v>1</v>
      </c>
      <c r="BC1868">
        <v>0</v>
      </c>
      <c r="BD1868">
        <v>2.4</v>
      </c>
      <c r="BE1868">
        <v>0.6</v>
      </c>
      <c r="BF1868">
        <v>94.7</v>
      </c>
      <c r="BG1868" t="s">
        <v>267</v>
      </c>
      <c r="BH1868" t="s">
        <v>267</v>
      </c>
      <c r="BK1868">
        <v>16</v>
      </c>
    </row>
    <row r="1869" spans="1:63" hidden="1" x14ac:dyDescent="0.25">
      <c r="A1869">
        <v>2021</v>
      </c>
      <c r="B1869">
        <v>4</v>
      </c>
      <c r="C1869" s="289">
        <v>44310</v>
      </c>
      <c r="D1869">
        <v>18</v>
      </c>
      <c r="E1869">
        <v>49</v>
      </c>
      <c r="F1869">
        <v>7</v>
      </c>
      <c r="G1869" t="s">
        <v>275</v>
      </c>
      <c r="H1869" t="s">
        <v>276</v>
      </c>
      <c r="I1869" t="s">
        <v>165</v>
      </c>
      <c r="J1869">
        <v>2</v>
      </c>
      <c r="K1869">
        <v>3</v>
      </c>
      <c r="L1869">
        <v>100</v>
      </c>
      <c r="M1869">
        <v>95.5</v>
      </c>
      <c r="N1869">
        <v>104.5</v>
      </c>
      <c r="AK1869">
        <v>101</v>
      </c>
      <c r="AL1869">
        <v>107</v>
      </c>
      <c r="AY1869">
        <v>1764</v>
      </c>
      <c r="AZ1869">
        <v>1.4999999999999999E-2</v>
      </c>
      <c r="BD1869">
        <v>17.600000000000001</v>
      </c>
      <c r="BG1869" t="s">
        <v>153</v>
      </c>
      <c r="BH1869" t="s">
        <v>154</v>
      </c>
      <c r="BI1869" t="s">
        <v>277</v>
      </c>
      <c r="BJ1869" t="s">
        <v>167</v>
      </c>
      <c r="BK1869">
        <v>16</v>
      </c>
    </row>
    <row r="1870" spans="1:63" hidden="1" x14ac:dyDescent="0.25">
      <c r="A1870">
        <v>2021</v>
      </c>
      <c r="B1870">
        <v>4</v>
      </c>
      <c r="C1870" s="289">
        <v>44310</v>
      </c>
      <c r="D1870">
        <v>18</v>
      </c>
      <c r="E1870">
        <v>50</v>
      </c>
      <c r="F1870">
        <v>7</v>
      </c>
      <c r="G1870" t="s">
        <v>278</v>
      </c>
      <c r="H1870" t="s">
        <v>279</v>
      </c>
      <c r="I1870" t="s">
        <v>165</v>
      </c>
      <c r="J1870">
        <v>2</v>
      </c>
      <c r="K1870">
        <v>3</v>
      </c>
      <c r="L1870">
        <v>54</v>
      </c>
      <c r="M1870">
        <v>51.57</v>
      </c>
      <c r="N1870">
        <v>56.43</v>
      </c>
      <c r="AK1870">
        <v>101</v>
      </c>
      <c r="AL1870">
        <v>107</v>
      </c>
      <c r="AY1870">
        <v>1764</v>
      </c>
      <c r="AZ1870">
        <v>1.4999999999999999E-2</v>
      </c>
      <c r="BD1870">
        <v>32.700000000000003</v>
      </c>
      <c r="BG1870" t="s">
        <v>153</v>
      </c>
      <c r="BH1870" t="s">
        <v>154</v>
      </c>
      <c r="BI1870" t="s">
        <v>280</v>
      </c>
      <c r="BJ1870" t="s">
        <v>167</v>
      </c>
      <c r="BK1870">
        <v>16</v>
      </c>
    </row>
    <row r="1871" spans="1:63" ht="18.75" hidden="1" x14ac:dyDescent="0.25">
      <c r="A1871">
        <v>2021</v>
      </c>
      <c r="B1871">
        <v>4</v>
      </c>
      <c r="C1871" s="289">
        <v>44310</v>
      </c>
      <c r="D1871">
        <v>376</v>
      </c>
      <c r="E1871">
        <v>438</v>
      </c>
      <c r="F1871">
        <v>7</v>
      </c>
      <c r="G1871" t="s">
        <v>151</v>
      </c>
      <c r="H1871" t="s">
        <v>152</v>
      </c>
      <c r="I1871" t="s">
        <v>144</v>
      </c>
      <c r="J1871">
        <v>3</v>
      </c>
      <c r="K1871">
        <v>2</v>
      </c>
      <c r="L1871">
        <v>336</v>
      </c>
      <c r="M1871">
        <v>316.17599999999999</v>
      </c>
      <c r="N1871">
        <v>359.85599999999999</v>
      </c>
      <c r="P1871">
        <v>349</v>
      </c>
      <c r="W1871">
        <v>343</v>
      </c>
      <c r="X1871">
        <v>338</v>
      </c>
      <c r="Y1871">
        <v>342</v>
      </c>
      <c r="AA1871">
        <v>136</v>
      </c>
      <c r="AB1871">
        <v>136</v>
      </c>
      <c r="AJ1871">
        <v>343</v>
      </c>
      <c r="AK1871">
        <v>67</v>
      </c>
      <c r="AL1871">
        <v>161</v>
      </c>
      <c r="AM1871">
        <v>79</v>
      </c>
      <c r="AN1871">
        <v>136</v>
      </c>
      <c r="AO1871">
        <v>5</v>
      </c>
      <c r="AQ1871">
        <v>7</v>
      </c>
      <c r="AR1871">
        <v>1</v>
      </c>
      <c r="AX1871">
        <v>13</v>
      </c>
      <c r="AY1871">
        <v>13</v>
      </c>
      <c r="AZ1871">
        <v>1.4999999999999999E-2</v>
      </c>
      <c r="BA1871">
        <v>1</v>
      </c>
      <c r="BC1871">
        <v>0</v>
      </c>
      <c r="BD1871">
        <v>0</v>
      </c>
      <c r="BE1871">
        <v>4.5</v>
      </c>
      <c r="BF1871">
        <v>4.5</v>
      </c>
      <c r="BG1871" t="s">
        <v>153</v>
      </c>
      <c r="BH1871" t="s">
        <v>154</v>
      </c>
      <c r="BI1871" t="s">
        <v>155</v>
      </c>
      <c r="BJ1871" t="s">
        <v>156</v>
      </c>
      <c r="BK1871">
        <v>16</v>
      </c>
    </row>
    <row r="1872" spans="1:63" ht="18.75" hidden="1" x14ac:dyDescent="0.25">
      <c r="A1872">
        <v>2021</v>
      </c>
      <c r="B1872">
        <v>4</v>
      </c>
      <c r="C1872" s="289">
        <v>44310</v>
      </c>
      <c r="D1872">
        <v>135</v>
      </c>
      <c r="E1872">
        <v>271</v>
      </c>
      <c r="F1872">
        <v>8</v>
      </c>
      <c r="G1872" t="s">
        <v>335</v>
      </c>
      <c r="H1872" t="s">
        <v>336</v>
      </c>
      <c r="I1872" t="s">
        <v>144</v>
      </c>
      <c r="J1872">
        <v>4</v>
      </c>
      <c r="K1872">
        <v>2</v>
      </c>
      <c r="L1872">
        <v>161</v>
      </c>
      <c r="M1872">
        <v>149.72999999999999</v>
      </c>
      <c r="N1872">
        <v>172.27</v>
      </c>
      <c r="O1872">
        <v>162</v>
      </c>
      <c r="P1872">
        <v>154</v>
      </c>
      <c r="T1872">
        <v>105</v>
      </c>
      <c r="W1872">
        <v>157</v>
      </c>
      <c r="X1872">
        <v>164</v>
      </c>
      <c r="Y1872">
        <v>159</v>
      </c>
      <c r="AA1872">
        <v>105</v>
      </c>
      <c r="AJ1872">
        <v>159.19999999999999</v>
      </c>
      <c r="AK1872">
        <v>151</v>
      </c>
      <c r="AL1872">
        <v>95</v>
      </c>
      <c r="AM1872">
        <v>137</v>
      </c>
      <c r="AN1872">
        <v>105</v>
      </c>
      <c r="AO1872">
        <v>4</v>
      </c>
      <c r="AQ1872">
        <v>6</v>
      </c>
      <c r="AX1872">
        <v>10</v>
      </c>
      <c r="AY1872">
        <v>1700</v>
      </c>
      <c r="AZ1872">
        <v>1.4999999999999999E-2</v>
      </c>
      <c r="BA1872">
        <v>6.0000000000000001E-3</v>
      </c>
      <c r="BB1872">
        <v>1</v>
      </c>
      <c r="BC1872">
        <v>0.1</v>
      </c>
      <c r="BD1872">
        <v>10.6</v>
      </c>
      <c r="BE1872">
        <v>1.6</v>
      </c>
      <c r="BF1872">
        <v>270.60000000000002</v>
      </c>
      <c r="BG1872" t="s">
        <v>145</v>
      </c>
      <c r="BK1872">
        <v>16</v>
      </c>
    </row>
    <row r="1873" spans="1:63" x14ac:dyDescent="0.25">
      <c r="A1873">
        <v>2021</v>
      </c>
      <c r="B1873">
        <v>4</v>
      </c>
      <c r="C1873" s="289">
        <v>44310</v>
      </c>
      <c r="D1873">
        <v>53</v>
      </c>
      <c r="E1873">
        <v>131</v>
      </c>
      <c r="F1873">
        <v>30</v>
      </c>
      <c r="G1873" t="s">
        <v>185</v>
      </c>
      <c r="H1873" t="s">
        <v>186</v>
      </c>
      <c r="I1873" t="s">
        <v>159</v>
      </c>
      <c r="J1873">
        <v>25</v>
      </c>
      <c r="K1873">
        <v>1</v>
      </c>
      <c r="L1873">
        <v>10</v>
      </c>
      <c r="M1873">
        <v>9.3000000000000007</v>
      </c>
      <c r="N1873">
        <v>10.7</v>
      </c>
      <c r="AK1873">
        <v>772</v>
      </c>
      <c r="AL1873">
        <v>117</v>
      </c>
      <c r="AY1873">
        <v>400</v>
      </c>
      <c r="AZ1873">
        <v>0.02</v>
      </c>
      <c r="BD1873">
        <v>40</v>
      </c>
      <c r="BG1873" t="s">
        <v>148</v>
      </c>
      <c r="BH1873" t="s">
        <v>187</v>
      </c>
      <c r="BI1873" t="s">
        <v>188</v>
      </c>
      <c r="BK1873">
        <v>16</v>
      </c>
    </row>
    <row r="1874" spans="1:63" ht="18.75" x14ac:dyDescent="0.25">
      <c r="A1874">
        <v>2021</v>
      </c>
      <c r="B1874">
        <v>4</v>
      </c>
      <c r="C1874" s="289">
        <v>44310</v>
      </c>
      <c r="D1874">
        <v>334</v>
      </c>
      <c r="E1874">
        <v>254</v>
      </c>
      <c r="F1874">
        <v>46</v>
      </c>
      <c r="G1874" t="s">
        <v>189</v>
      </c>
      <c r="H1874" t="s">
        <v>190</v>
      </c>
      <c r="I1874" t="s">
        <v>191</v>
      </c>
      <c r="J1874">
        <v>4</v>
      </c>
      <c r="K1874">
        <v>2</v>
      </c>
      <c r="L1874">
        <v>203</v>
      </c>
      <c r="M1874">
        <v>188.79</v>
      </c>
      <c r="N1874">
        <v>217.21</v>
      </c>
      <c r="O1874">
        <v>205</v>
      </c>
      <c r="P1874">
        <v>211</v>
      </c>
      <c r="T1874">
        <v>140</v>
      </c>
      <c r="W1874">
        <v>220</v>
      </c>
      <c r="X1874">
        <v>209</v>
      </c>
      <c r="Y1874">
        <v>211</v>
      </c>
      <c r="AA1874">
        <v>140</v>
      </c>
      <c r="AB1874">
        <v>140</v>
      </c>
      <c r="AJ1874">
        <v>211.2</v>
      </c>
      <c r="AK1874">
        <v>88</v>
      </c>
      <c r="AL1874">
        <v>164</v>
      </c>
      <c r="AM1874">
        <v>103</v>
      </c>
      <c r="AN1874">
        <v>140</v>
      </c>
      <c r="AO1874">
        <v>4</v>
      </c>
      <c r="AP1874">
        <v>2</v>
      </c>
      <c r="AQ1874">
        <v>4</v>
      </c>
      <c r="AR1874">
        <v>2</v>
      </c>
      <c r="AX1874">
        <v>11</v>
      </c>
      <c r="AY1874">
        <v>731</v>
      </c>
      <c r="AZ1874">
        <v>0.02</v>
      </c>
      <c r="BA1874">
        <v>1.4999999999999999E-2</v>
      </c>
      <c r="BB1874">
        <v>1</v>
      </c>
      <c r="BC1874">
        <v>0.1</v>
      </c>
      <c r="BD1874">
        <v>3.6</v>
      </c>
      <c r="BE1874">
        <v>2.2999999999999998</v>
      </c>
      <c r="BF1874">
        <v>154.4</v>
      </c>
      <c r="BG1874" t="s">
        <v>148</v>
      </c>
      <c r="BH1874" t="s">
        <v>184</v>
      </c>
      <c r="BI1874" t="s">
        <v>192</v>
      </c>
      <c r="BK1874">
        <v>16</v>
      </c>
    </row>
    <row r="1875" spans="1:63" ht="18.75" x14ac:dyDescent="0.25">
      <c r="A1875">
        <v>2021</v>
      </c>
      <c r="B1875">
        <v>4</v>
      </c>
      <c r="C1875" s="289">
        <v>44311</v>
      </c>
      <c r="D1875">
        <v>34</v>
      </c>
      <c r="E1875">
        <v>99</v>
      </c>
      <c r="F1875">
        <v>2</v>
      </c>
      <c r="G1875" t="s">
        <v>299</v>
      </c>
      <c r="H1875" t="s">
        <v>300</v>
      </c>
      <c r="I1875" t="s">
        <v>144</v>
      </c>
      <c r="J1875">
        <v>4</v>
      </c>
      <c r="K1875">
        <v>6</v>
      </c>
      <c r="L1875">
        <v>20</v>
      </c>
      <c r="M1875">
        <v>18.600000000000001</v>
      </c>
      <c r="N1875">
        <v>21.4</v>
      </c>
      <c r="O1875">
        <v>20</v>
      </c>
      <c r="P1875">
        <v>20</v>
      </c>
      <c r="T1875">
        <v>85</v>
      </c>
      <c r="W1875">
        <v>20</v>
      </c>
      <c r="X1875">
        <v>20</v>
      </c>
      <c r="Y1875">
        <v>20</v>
      </c>
      <c r="Z1875">
        <v>20</v>
      </c>
      <c r="AA1875">
        <v>103</v>
      </c>
      <c r="AB1875">
        <v>101</v>
      </c>
      <c r="AJ1875">
        <v>20.100000000000001</v>
      </c>
      <c r="AK1875">
        <v>140</v>
      </c>
      <c r="AL1875">
        <v>103</v>
      </c>
      <c r="AM1875">
        <v>149</v>
      </c>
      <c r="AN1875">
        <v>96</v>
      </c>
      <c r="AO1875">
        <v>6</v>
      </c>
      <c r="AP1875">
        <v>4</v>
      </c>
      <c r="AQ1875">
        <v>3</v>
      </c>
      <c r="AX1875">
        <v>13</v>
      </c>
      <c r="AY1875">
        <v>2137</v>
      </c>
      <c r="AZ1875">
        <v>1.4999999999999999E-2</v>
      </c>
      <c r="BA1875">
        <v>6.0000000000000001E-3</v>
      </c>
      <c r="BB1875">
        <v>1</v>
      </c>
      <c r="BC1875">
        <v>0.7</v>
      </c>
      <c r="BD1875">
        <v>106.9</v>
      </c>
      <c r="BE1875">
        <v>0.3</v>
      </c>
      <c r="BF1875">
        <v>43</v>
      </c>
      <c r="BG1875" t="s">
        <v>148</v>
      </c>
      <c r="BH1875" t="s">
        <v>149</v>
      </c>
      <c r="BI1875" t="s">
        <v>301</v>
      </c>
      <c r="BK1875">
        <v>16</v>
      </c>
    </row>
    <row r="1876" spans="1:63" ht="18.75" x14ac:dyDescent="0.25">
      <c r="A1876">
        <v>2021</v>
      </c>
      <c r="B1876">
        <v>4</v>
      </c>
      <c r="C1876" s="289">
        <v>44311</v>
      </c>
      <c r="D1876">
        <v>34</v>
      </c>
      <c r="E1876">
        <v>100</v>
      </c>
      <c r="F1876">
        <v>2</v>
      </c>
      <c r="G1876" t="s">
        <v>302</v>
      </c>
      <c r="H1876" t="s">
        <v>303</v>
      </c>
      <c r="I1876" t="s">
        <v>144</v>
      </c>
      <c r="J1876">
        <v>4</v>
      </c>
      <c r="K1876">
        <v>6</v>
      </c>
      <c r="L1876">
        <v>20</v>
      </c>
      <c r="M1876">
        <v>18.600000000000001</v>
      </c>
      <c r="N1876">
        <v>21.4</v>
      </c>
      <c r="O1876">
        <v>20</v>
      </c>
      <c r="P1876">
        <v>20</v>
      </c>
      <c r="T1876">
        <v>85</v>
      </c>
      <c r="W1876">
        <v>20</v>
      </c>
      <c r="X1876">
        <v>20</v>
      </c>
      <c r="Y1876">
        <v>20</v>
      </c>
      <c r="Z1876">
        <v>20</v>
      </c>
      <c r="AA1876">
        <v>103</v>
      </c>
      <c r="AB1876">
        <v>101</v>
      </c>
      <c r="AJ1876">
        <v>20.100000000000001</v>
      </c>
      <c r="AK1876">
        <v>140</v>
      </c>
      <c r="AL1876">
        <v>103</v>
      </c>
      <c r="AM1876">
        <v>149</v>
      </c>
      <c r="AN1876">
        <v>96</v>
      </c>
      <c r="AO1876">
        <v>6</v>
      </c>
      <c r="AP1876">
        <v>4</v>
      </c>
      <c r="AQ1876">
        <v>3</v>
      </c>
      <c r="AX1876">
        <v>13</v>
      </c>
      <c r="AY1876">
        <v>2137</v>
      </c>
      <c r="AZ1876">
        <v>1.4999999999999999E-2</v>
      </c>
      <c r="BA1876">
        <v>6.0000000000000001E-3</v>
      </c>
      <c r="BB1876">
        <v>1</v>
      </c>
      <c r="BC1876">
        <v>0.7</v>
      </c>
      <c r="BD1876">
        <v>106.9</v>
      </c>
      <c r="BE1876">
        <v>0.3</v>
      </c>
      <c r="BF1876">
        <v>43</v>
      </c>
      <c r="BG1876" t="s">
        <v>148</v>
      </c>
      <c r="BH1876" t="s">
        <v>149</v>
      </c>
      <c r="BI1876" t="s">
        <v>304</v>
      </c>
      <c r="BK1876">
        <v>16</v>
      </c>
    </row>
    <row r="1877" spans="1:63" ht="18.75" x14ac:dyDescent="0.25">
      <c r="A1877">
        <v>2021</v>
      </c>
      <c r="B1877">
        <v>4</v>
      </c>
      <c r="C1877" s="289">
        <v>44311</v>
      </c>
      <c r="D1877">
        <v>34</v>
      </c>
      <c r="E1877">
        <v>101</v>
      </c>
      <c r="F1877">
        <v>2</v>
      </c>
      <c r="G1877" t="s">
        <v>305</v>
      </c>
      <c r="H1877" t="s">
        <v>306</v>
      </c>
      <c r="I1877" t="s">
        <v>144</v>
      </c>
      <c r="J1877">
        <v>4</v>
      </c>
      <c r="K1877">
        <v>6</v>
      </c>
      <c r="L1877">
        <v>20</v>
      </c>
      <c r="M1877">
        <v>18.600000000000001</v>
      </c>
      <c r="N1877">
        <v>21.4</v>
      </c>
      <c r="O1877">
        <v>20</v>
      </c>
      <c r="P1877">
        <v>20</v>
      </c>
      <c r="T1877">
        <v>85</v>
      </c>
      <c r="W1877">
        <v>20</v>
      </c>
      <c r="X1877">
        <v>20</v>
      </c>
      <c r="Y1877">
        <v>20</v>
      </c>
      <c r="Z1877">
        <v>20</v>
      </c>
      <c r="AA1877">
        <v>103</v>
      </c>
      <c r="AB1877">
        <v>101</v>
      </c>
      <c r="AJ1877">
        <v>20.100000000000001</v>
      </c>
      <c r="AK1877">
        <v>140</v>
      </c>
      <c r="AL1877">
        <v>103</v>
      </c>
      <c r="AM1877">
        <v>149</v>
      </c>
      <c r="AN1877">
        <v>96</v>
      </c>
      <c r="AO1877">
        <v>6</v>
      </c>
      <c r="AP1877">
        <v>4</v>
      </c>
      <c r="AQ1877">
        <v>3</v>
      </c>
      <c r="AX1877">
        <v>13</v>
      </c>
      <c r="AY1877">
        <v>2137</v>
      </c>
      <c r="AZ1877">
        <v>1.4999999999999999E-2</v>
      </c>
      <c r="BA1877">
        <v>6.0000000000000001E-3</v>
      </c>
      <c r="BB1877">
        <v>1</v>
      </c>
      <c r="BC1877">
        <v>0.7</v>
      </c>
      <c r="BD1877">
        <v>106.9</v>
      </c>
      <c r="BE1877">
        <v>0.3</v>
      </c>
      <c r="BF1877">
        <v>43</v>
      </c>
      <c r="BG1877" t="s">
        <v>148</v>
      </c>
      <c r="BH1877" t="s">
        <v>149</v>
      </c>
      <c r="BI1877" t="s">
        <v>307</v>
      </c>
      <c r="BK1877">
        <v>16</v>
      </c>
    </row>
    <row r="1878" spans="1:63" ht="18.75" x14ac:dyDescent="0.25">
      <c r="A1878">
        <v>2021</v>
      </c>
      <c r="B1878">
        <v>4</v>
      </c>
      <c r="C1878" s="289">
        <v>44311</v>
      </c>
      <c r="D1878">
        <v>34</v>
      </c>
      <c r="E1878">
        <v>102</v>
      </c>
      <c r="F1878">
        <v>2</v>
      </c>
      <c r="G1878" t="s">
        <v>308</v>
      </c>
      <c r="H1878" t="s">
        <v>309</v>
      </c>
      <c r="I1878" t="s">
        <v>144</v>
      </c>
      <c r="J1878">
        <v>4</v>
      </c>
      <c r="K1878">
        <v>6</v>
      </c>
      <c r="L1878">
        <v>20</v>
      </c>
      <c r="M1878">
        <v>18.600000000000001</v>
      </c>
      <c r="N1878">
        <v>21.4</v>
      </c>
      <c r="O1878">
        <v>20</v>
      </c>
      <c r="P1878">
        <v>20</v>
      </c>
      <c r="T1878">
        <v>85</v>
      </c>
      <c r="W1878">
        <v>20</v>
      </c>
      <c r="X1878">
        <v>20</v>
      </c>
      <c r="Y1878">
        <v>20</v>
      </c>
      <c r="Z1878">
        <v>20</v>
      </c>
      <c r="AA1878">
        <v>103</v>
      </c>
      <c r="AB1878">
        <v>101</v>
      </c>
      <c r="AJ1878">
        <v>20.100000000000001</v>
      </c>
      <c r="AK1878">
        <v>140</v>
      </c>
      <c r="AL1878">
        <v>103</v>
      </c>
      <c r="AM1878">
        <v>149</v>
      </c>
      <c r="AN1878">
        <v>96</v>
      </c>
      <c r="AO1878">
        <v>6</v>
      </c>
      <c r="AP1878">
        <v>4</v>
      </c>
      <c r="AQ1878">
        <v>3</v>
      </c>
      <c r="AX1878">
        <v>13</v>
      </c>
      <c r="AY1878">
        <v>2137</v>
      </c>
      <c r="AZ1878">
        <v>1.4999999999999999E-2</v>
      </c>
      <c r="BA1878">
        <v>6.0000000000000001E-3</v>
      </c>
      <c r="BB1878">
        <v>1</v>
      </c>
      <c r="BC1878">
        <v>0.7</v>
      </c>
      <c r="BD1878">
        <v>106.9</v>
      </c>
      <c r="BE1878">
        <v>0.3</v>
      </c>
      <c r="BF1878">
        <v>43</v>
      </c>
      <c r="BG1878" t="s">
        <v>148</v>
      </c>
      <c r="BH1878" t="s">
        <v>149</v>
      </c>
      <c r="BI1878" t="s">
        <v>310</v>
      </c>
      <c r="BK1878">
        <v>16</v>
      </c>
    </row>
    <row r="1879" spans="1:63" ht="18.75" x14ac:dyDescent="0.25">
      <c r="A1879">
        <v>2021</v>
      </c>
      <c r="B1879">
        <v>4</v>
      </c>
      <c r="C1879" s="289">
        <v>44311</v>
      </c>
      <c r="D1879">
        <v>34</v>
      </c>
      <c r="E1879">
        <v>103</v>
      </c>
      <c r="F1879">
        <v>2</v>
      </c>
      <c r="G1879" t="s">
        <v>311</v>
      </c>
      <c r="H1879" t="s">
        <v>312</v>
      </c>
      <c r="I1879" t="s">
        <v>144</v>
      </c>
      <c r="J1879">
        <v>4</v>
      </c>
      <c r="K1879">
        <v>6</v>
      </c>
      <c r="L1879">
        <v>89</v>
      </c>
      <c r="M1879">
        <v>82.77</v>
      </c>
      <c r="N1879">
        <v>95.23</v>
      </c>
      <c r="O1879">
        <v>86</v>
      </c>
      <c r="P1879">
        <v>96</v>
      </c>
      <c r="T1879">
        <v>85</v>
      </c>
      <c r="W1879">
        <v>89</v>
      </c>
      <c r="X1879">
        <v>91</v>
      </c>
      <c r="Y1879">
        <v>91</v>
      </c>
      <c r="Z1879">
        <v>89</v>
      </c>
      <c r="AA1879">
        <v>103</v>
      </c>
      <c r="AB1879">
        <v>101</v>
      </c>
      <c r="AJ1879">
        <v>90.1</v>
      </c>
      <c r="AK1879">
        <v>140</v>
      </c>
      <c r="AL1879">
        <v>103</v>
      </c>
      <c r="AM1879">
        <v>149</v>
      </c>
      <c r="AN1879">
        <v>96</v>
      </c>
      <c r="AO1879">
        <v>6</v>
      </c>
      <c r="AP1879">
        <v>4</v>
      </c>
      <c r="AQ1879">
        <v>3</v>
      </c>
      <c r="AX1879">
        <v>13</v>
      </c>
      <c r="AY1879">
        <v>2137</v>
      </c>
      <c r="AZ1879">
        <v>1.4999999999999999E-2</v>
      </c>
      <c r="BA1879">
        <v>6.0000000000000001E-3</v>
      </c>
      <c r="BB1879">
        <v>1</v>
      </c>
      <c r="BC1879">
        <v>0.1</v>
      </c>
      <c r="BD1879">
        <v>24</v>
      </c>
      <c r="BE1879">
        <v>1.2</v>
      </c>
      <c r="BF1879">
        <v>192.5</v>
      </c>
      <c r="BG1879" t="s">
        <v>148</v>
      </c>
      <c r="BH1879" t="s">
        <v>149</v>
      </c>
      <c r="BI1879" t="s">
        <v>313</v>
      </c>
      <c r="BK1879">
        <v>16</v>
      </c>
    </row>
    <row r="1880" spans="1:63" ht="18.75" x14ac:dyDescent="0.25">
      <c r="A1880">
        <v>2021</v>
      </c>
      <c r="B1880">
        <v>4</v>
      </c>
      <c r="C1880" s="289">
        <v>44311</v>
      </c>
      <c r="D1880">
        <v>34</v>
      </c>
      <c r="E1880">
        <v>104</v>
      </c>
      <c r="F1880">
        <v>2</v>
      </c>
      <c r="G1880" t="s">
        <v>314</v>
      </c>
      <c r="H1880" t="s">
        <v>315</v>
      </c>
      <c r="I1880" t="s">
        <v>144</v>
      </c>
      <c r="J1880">
        <v>4</v>
      </c>
      <c r="K1880">
        <v>6</v>
      </c>
      <c r="L1880">
        <v>89</v>
      </c>
      <c r="M1880">
        <v>82.77</v>
      </c>
      <c r="N1880">
        <v>95.23</v>
      </c>
      <c r="O1880">
        <v>86</v>
      </c>
      <c r="P1880">
        <v>96</v>
      </c>
      <c r="T1880">
        <v>85</v>
      </c>
      <c r="W1880">
        <v>89</v>
      </c>
      <c r="X1880">
        <v>91</v>
      </c>
      <c r="Y1880">
        <v>91</v>
      </c>
      <c r="Z1880">
        <v>89</v>
      </c>
      <c r="AA1880">
        <v>103</v>
      </c>
      <c r="AB1880">
        <v>101</v>
      </c>
      <c r="AJ1880">
        <v>90.1</v>
      </c>
      <c r="AK1880">
        <v>140</v>
      </c>
      <c r="AL1880">
        <v>103</v>
      </c>
      <c r="AM1880">
        <v>149</v>
      </c>
      <c r="AN1880">
        <v>96</v>
      </c>
      <c r="AO1880">
        <v>6</v>
      </c>
      <c r="AP1880">
        <v>4</v>
      </c>
      <c r="AQ1880">
        <v>3</v>
      </c>
      <c r="AX1880">
        <v>13</v>
      </c>
      <c r="AY1880">
        <v>2137</v>
      </c>
      <c r="AZ1880">
        <v>1.4999999999999999E-2</v>
      </c>
      <c r="BA1880">
        <v>6.0000000000000001E-3</v>
      </c>
      <c r="BB1880">
        <v>1</v>
      </c>
      <c r="BC1880">
        <v>0.1</v>
      </c>
      <c r="BD1880">
        <v>24</v>
      </c>
      <c r="BE1880">
        <v>1.2</v>
      </c>
      <c r="BF1880">
        <v>192.5</v>
      </c>
      <c r="BG1880" t="s">
        <v>148</v>
      </c>
      <c r="BH1880" t="s">
        <v>149</v>
      </c>
      <c r="BI1880" t="s">
        <v>316</v>
      </c>
      <c r="BK1880">
        <v>16</v>
      </c>
    </row>
    <row r="1881" spans="1:63" ht="18.75" hidden="1" x14ac:dyDescent="0.25">
      <c r="A1881">
        <v>2021</v>
      </c>
      <c r="B1881">
        <v>4</v>
      </c>
      <c r="C1881" s="289">
        <v>44311</v>
      </c>
      <c r="D1881">
        <v>137</v>
      </c>
      <c r="E1881">
        <v>168</v>
      </c>
      <c r="F1881">
        <v>3</v>
      </c>
      <c r="G1881" t="s">
        <v>261</v>
      </c>
      <c r="H1881" t="s">
        <v>262</v>
      </c>
      <c r="I1881" t="s">
        <v>144</v>
      </c>
      <c r="J1881">
        <v>3</v>
      </c>
      <c r="K1881">
        <v>2</v>
      </c>
      <c r="L1881">
        <v>619</v>
      </c>
      <c r="M1881">
        <v>575.66999999999996</v>
      </c>
      <c r="N1881">
        <v>662.33</v>
      </c>
      <c r="W1881">
        <v>625</v>
      </c>
      <c r="X1881">
        <v>643</v>
      </c>
      <c r="Y1881">
        <v>612</v>
      </c>
      <c r="Z1881">
        <v>614</v>
      </c>
      <c r="AA1881">
        <v>132</v>
      </c>
      <c r="AB1881">
        <v>129</v>
      </c>
      <c r="AJ1881">
        <v>623.5</v>
      </c>
      <c r="AK1881">
        <v>90</v>
      </c>
      <c r="AL1881">
        <v>116</v>
      </c>
      <c r="AM1881">
        <v>83</v>
      </c>
      <c r="AN1881">
        <v>131</v>
      </c>
      <c r="AO1881">
        <v>2</v>
      </c>
      <c r="AP1881">
        <v>1</v>
      </c>
      <c r="AQ1881">
        <v>1</v>
      </c>
      <c r="AX1881">
        <v>4</v>
      </c>
      <c r="AY1881">
        <v>406</v>
      </c>
      <c r="AZ1881">
        <v>1.4999999999999999E-2</v>
      </c>
      <c r="BA1881">
        <v>0.01</v>
      </c>
      <c r="BB1881">
        <v>1</v>
      </c>
      <c r="BC1881">
        <v>0</v>
      </c>
      <c r="BD1881">
        <v>0.7</v>
      </c>
      <c r="BE1881">
        <v>2.5</v>
      </c>
      <c r="BF1881">
        <v>253.1</v>
      </c>
      <c r="BG1881" t="s">
        <v>145</v>
      </c>
      <c r="BK1881">
        <v>16</v>
      </c>
    </row>
    <row r="1882" spans="1:63" ht="18.75" hidden="1" x14ac:dyDescent="0.25">
      <c r="A1882">
        <v>2021</v>
      </c>
      <c r="B1882">
        <v>4</v>
      </c>
      <c r="C1882" s="289">
        <v>44311</v>
      </c>
      <c r="D1882">
        <v>137</v>
      </c>
      <c r="E1882">
        <v>273</v>
      </c>
      <c r="F1882">
        <v>3</v>
      </c>
      <c r="G1882" t="s">
        <v>242</v>
      </c>
      <c r="H1882" t="s">
        <v>243</v>
      </c>
      <c r="I1882" t="s">
        <v>144</v>
      </c>
      <c r="J1882">
        <v>3</v>
      </c>
      <c r="K1882">
        <v>2</v>
      </c>
      <c r="L1882">
        <v>564</v>
      </c>
      <c r="M1882">
        <v>524.52</v>
      </c>
      <c r="N1882">
        <v>603.48</v>
      </c>
      <c r="O1882">
        <v>572</v>
      </c>
      <c r="P1882">
        <v>593</v>
      </c>
      <c r="T1882">
        <v>132</v>
      </c>
      <c r="AJ1882">
        <v>582.5</v>
      </c>
      <c r="AK1882">
        <v>93</v>
      </c>
      <c r="AL1882">
        <v>116</v>
      </c>
      <c r="AM1882">
        <v>82</v>
      </c>
      <c r="AN1882">
        <v>132</v>
      </c>
      <c r="AO1882">
        <v>4</v>
      </c>
      <c r="AP1882">
        <v>1</v>
      </c>
      <c r="AQ1882">
        <v>6</v>
      </c>
      <c r="AX1882">
        <v>10</v>
      </c>
      <c r="AY1882">
        <v>682</v>
      </c>
      <c r="AZ1882">
        <v>1.4999999999999999E-2</v>
      </c>
      <c r="BA1882">
        <v>1.4999999999999999E-2</v>
      </c>
      <c r="BB1882">
        <v>1</v>
      </c>
      <c r="BC1882">
        <v>0</v>
      </c>
      <c r="BD1882">
        <v>1.2</v>
      </c>
      <c r="BE1882">
        <v>5.8</v>
      </c>
      <c r="BF1882">
        <v>397.3</v>
      </c>
      <c r="BG1882" t="s">
        <v>145</v>
      </c>
      <c r="BK1882">
        <v>16</v>
      </c>
    </row>
    <row r="1883" spans="1:63" ht="18.75" x14ac:dyDescent="0.25">
      <c r="A1883">
        <v>2021</v>
      </c>
      <c r="B1883">
        <v>4</v>
      </c>
      <c r="C1883" s="289">
        <v>44311</v>
      </c>
      <c r="D1883">
        <v>32</v>
      </c>
      <c r="E1883">
        <v>92</v>
      </c>
      <c r="F1883">
        <v>4</v>
      </c>
      <c r="G1883" t="s">
        <v>205</v>
      </c>
      <c r="H1883" t="s">
        <v>206</v>
      </c>
      <c r="I1883" t="s">
        <v>144</v>
      </c>
      <c r="J1883">
        <v>2</v>
      </c>
      <c r="K1883">
        <v>3</v>
      </c>
      <c r="L1883">
        <v>361</v>
      </c>
      <c r="M1883">
        <v>335.73</v>
      </c>
      <c r="N1883">
        <v>386.27</v>
      </c>
      <c r="O1883">
        <v>354</v>
      </c>
      <c r="P1883">
        <v>365</v>
      </c>
      <c r="T1883">
        <v>98</v>
      </c>
      <c r="W1883">
        <v>365</v>
      </c>
      <c r="X1883">
        <v>342</v>
      </c>
      <c r="Y1883">
        <v>356</v>
      </c>
      <c r="Z1883">
        <v>352</v>
      </c>
      <c r="AA1883">
        <v>107</v>
      </c>
      <c r="AB1883">
        <v>105</v>
      </c>
      <c r="AJ1883">
        <v>355.7</v>
      </c>
      <c r="AK1883">
        <v>74</v>
      </c>
      <c r="AL1883">
        <v>97</v>
      </c>
      <c r="AM1883">
        <v>70</v>
      </c>
      <c r="AN1883">
        <v>103</v>
      </c>
      <c r="AO1883">
        <v>8</v>
      </c>
      <c r="AP1883">
        <v>4</v>
      </c>
      <c r="AQ1883">
        <v>7</v>
      </c>
      <c r="AX1883">
        <v>19</v>
      </c>
      <c r="AY1883">
        <v>1131</v>
      </c>
      <c r="AZ1883">
        <v>1.4999999999999999E-2</v>
      </c>
      <c r="BA1883">
        <v>1.7000000000000001E-2</v>
      </c>
      <c r="BC1883">
        <v>0.1</v>
      </c>
      <c r="BD1883">
        <v>3.1</v>
      </c>
      <c r="BE1883">
        <v>6.8</v>
      </c>
      <c r="BF1883">
        <v>402.3</v>
      </c>
      <c r="BG1883" t="s">
        <v>148</v>
      </c>
      <c r="BH1883" t="s">
        <v>149</v>
      </c>
      <c r="BI1883" t="s">
        <v>207</v>
      </c>
      <c r="BJ1883" t="s">
        <v>208</v>
      </c>
      <c r="BK1883">
        <v>16</v>
      </c>
    </row>
    <row r="1884" spans="1:63" ht="18.75" x14ac:dyDescent="0.25">
      <c r="A1884">
        <v>2021</v>
      </c>
      <c r="B1884">
        <v>4</v>
      </c>
      <c r="C1884" s="289">
        <v>44311</v>
      </c>
      <c r="D1884">
        <v>32</v>
      </c>
      <c r="E1884">
        <v>93</v>
      </c>
      <c r="F1884">
        <v>4</v>
      </c>
      <c r="G1884" t="s">
        <v>209</v>
      </c>
      <c r="H1884" t="s">
        <v>210</v>
      </c>
      <c r="I1884" t="s">
        <v>144</v>
      </c>
      <c r="J1884">
        <v>2</v>
      </c>
      <c r="K1884">
        <v>3</v>
      </c>
      <c r="L1884">
        <v>59</v>
      </c>
      <c r="M1884">
        <v>54.87</v>
      </c>
      <c r="N1884">
        <v>63.13</v>
      </c>
      <c r="O1884">
        <v>62</v>
      </c>
      <c r="P1884">
        <v>61</v>
      </c>
      <c r="T1884">
        <v>98</v>
      </c>
      <c r="W1884">
        <v>58</v>
      </c>
      <c r="X1884">
        <v>59</v>
      </c>
      <c r="Y1884">
        <v>58</v>
      </c>
      <c r="Z1884">
        <v>59</v>
      </c>
      <c r="AA1884">
        <v>107</v>
      </c>
      <c r="AB1884">
        <v>105</v>
      </c>
      <c r="AJ1884">
        <v>59.5</v>
      </c>
      <c r="AK1884">
        <v>74</v>
      </c>
      <c r="AL1884">
        <v>97</v>
      </c>
      <c r="AM1884">
        <v>70</v>
      </c>
      <c r="AN1884">
        <v>103</v>
      </c>
      <c r="AO1884">
        <v>7</v>
      </c>
      <c r="AP1884">
        <v>9</v>
      </c>
      <c r="AQ1884">
        <v>4</v>
      </c>
      <c r="AS1884">
        <v>4</v>
      </c>
      <c r="AX1884">
        <v>24</v>
      </c>
      <c r="AY1884">
        <v>1050</v>
      </c>
      <c r="AZ1884">
        <v>1.4999999999999999E-2</v>
      </c>
      <c r="BA1884">
        <v>2.3E-2</v>
      </c>
      <c r="BC1884">
        <v>0.4</v>
      </c>
      <c r="BD1884">
        <v>17.8</v>
      </c>
      <c r="BE1884">
        <v>1.4</v>
      </c>
      <c r="BF1884">
        <v>62.5</v>
      </c>
      <c r="BG1884" t="s">
        <v>148</v>
      </c>
      <c r="BH1884" t="s">
        <v>149</v>
      </c>
      <c r="BI1884" t="s">
        <v>211</v>
      </c>
      <c r="BJ1884" t="s">
        <v>208</v>
      </c>
      <c r="BK1884">
        <v>16</v>
      </c>
    </row>
    <row r="1885" spans="1:63" ht="18.75" x14ac:dyDescent="0.25">
      <c r="A1885">
        <v>2021</v>
      </c>
      <c r="B1885">
        <v>4</v>
      </c>
      <c r="C1885" s="289">
        <v>44311</v>
      </c>
      <c r="D1885">
        <v>32</v>
      </c>
      <c r="E1885">
        <v>94</v>
      </c>
      <c r="F1885">
        <v>4</v>
      </c>
      <c r="G1885" t="s">
        <v>332</v>
      </c>
      <c r="H1885" t="s">
        <v>333</v>
      </c>
      <c r="I1885" t="s">
        <v>144</v>
      </c>
      <c r="J1885">
        <v>2</v>
      </c>
      <c r="K1885">
        <v>3</v>
      </c>
      <c r="L1885">
        <v>19</v>
      </c>
      <c r="M1885">
        <v>17.670000000000002</v>
      </c>
      <c r="N1885">
        <v>20.329999999999998</v>
      </c>
      <c r="O1885">
        <v>17</v>
      </c>
      <c r="P1885">
        <v>19</v>
      </c>
      <c r="T1885">
        <v>98</v>
      </c>
      <c r="W1885">
        <v>19</v>
      </c>
      <c r="X1885">
        <v>20</v>
      </c>
      <c r="Y1885">
        <v>21</v>
      </c>
      <c r="Z1885">
        <v>19</v>
      </c>
      <c r="AA1885">
        <v>107</v>
      </c>
      <c r="AB1885">
        <v>105</v>
      </c>
      <c r="AJ1885">
        <v>19.100000000000001</v>
      </c>
      <c r="AK1885">
        <v>74</v>
      </c>
      <c r="AL1885">
        <v>97</v>
      </c>
      <c r="AM1885">
        <v>70</v>
      </c>
      <c r="AN1885">
        <v>103</v>
      </c>
      <c r="AO1885">
        <v>11</v>
      </c>
      <c r="AP1885">
        <v>2</v>
      </c>
      <c r="AQ1885">
        <v>4</v>
      </c>
      <c r="AS1885">
        <v>10</v>
      </c>
      <c r="AX1885">
        <v>27</v>
      </c>
      <c r="AY1885">
        <v>987</v>
      </c>
      <c r="AZ1885">
        <v>1.4999999999999999E-2</v>
      </c>
      <c r="BA1885">
        <v>2.7E-2</v>
      </c>
      <c r="BC1885">
        <v>1.4</v>
      </c>
      <c r="BD1885">
        <v>51.9</v>
      </c>
      <c r="BE1885">
        <v>0.5</v>
      </c>
      <c r="BF1885">
        <v>18.899999999999999</v>
      </c>
      <c r="BG1885" t="s">
        <v>148</v>
      </c>
      <c r="BH1885" t="s">
        <v>149</v>
      </c>
      <c r="BI1885" t="s">
        <v>334</v>
      </c>
      <c r="BJ1885" t="s">
        <v>208</v>
      </c>
      <c r="BK1885">
        <v>16</v>
      </c>
    </row>
    <row r="1886" spans="1:63" ht="18.75" hidden="1" x14ac:dyDescent="0.25">
      <c r="A1886">
        <v>2021</v>
      </c>
      <c r="B1886">
        <v>4</v>
      </c>
      <c r="C1886" s="289">
        <v>44311</v>
      </c>
      <c r="D1886">
        <v>423</v>
      </c>
      <c r="E1886">
        <v>669</v>
      </c>
      <c r="F1886">
        <v>5</v>
      </c>
      <c r="G1886" t="s">
        <v>412</v>
      </c>
      <c r="H1886" t="s">
        <v>413</v>
      </c>
      <c r="I1886" t="s">
        <v>144</v>
      </c>
      <c r="J1886">
        <v>2</v>
      </c>
      <c r="K1886">
        <v>2</v>
      </c>
      <c r="L1886">
        <v>954</v>
      </c>
      <c r="M1886">
        <v>897.71400000000006</v>
      </c>
      <c r="N1886">
        <v>1021.734</v>
      </c>
      <c r="O1886">
        <v>961</v>
      </c>
      <c r="P1886">
        <v>968</v>
      </c>
      <c r="T1886">
        <v>183</v>
      </c>
      <c r="W1886">
        <v>957</v>
      </c>
      <c r="X1886">
        <v>927</v>
      </c>
      <c r="Y1886">
        <v>966</v>
      </c>
      <c r="Z1886">
        <v>890</v>
      </c>
      <c r="AA1886">
        <v>181</v>
      </c>
      <c r="AB1886">
        <v>180</v>
      </c>
      <c r="AJ1886">
        <v>944.8</v>
      </c>
      <c r="AK1886">
        <v>40</v>
      </c>
      <c r="AL1886">
        <v>180</v>
      </c>
      <c r="AM1886">
        <v>40</v>
      </c>
      <c r="AN1886">
        <v>181</v>
      </c>
      <c r="AO1886">
        <v>7</v>
      </c>
      <c r="AP1886">
        <v>2</v>
      </c>
      <c r="AQ1886">
        <v>6</v>
      </c>
      <c r="AV1886">
        <v>1</v>
      </c>
      <c r="AX1886">
        <v>15</v>
      </c>
      <c r="AY1886">
        <v>297</v>
      </c>
      <c r="AZ1886">
        <v>1.4999999999999999E-2</v>
      </c>
      <c r="BA1886">
        <v>5.0999999999999997E-2</v>
      </c>
      <c r="BC1886">
        <v>0</v>
      </c>
      <c r="BD1886">
        <v>0.3</v>
      </c>
      <c r="BE1886">
        <v>14.2</v>
      </c>
      <c r="BF1886">
        <v>280.60000000000002</v>
      </c>
      <c r="BG1886" t="s">
        <v>153</v>
      </c>
      <c r="BH1886" t="s">
        <v>154</v>
      </c>
      <c r="BI1886" t="s">
        <v>414</v>
      </c>
      <c r="BJ1886" t="s">
        <v>156</v>
      </c>
      <c r="BK1886">
        <v>16</v>
      </c>
    </row>
    <row r="1887" spans="1:63" ht="18.75" hidden="1" x14ac:dyDescent="0.25">
      <c r="A1887">
        <v>2021</v>
      </c>
      <c r="B1887">
        <v>4</v>
      </c>
      <c r="C1887" s="289">
        <v>44311</v>
      </c>
      <c r="D1887">
        <v>236</v>
      </c>
      <c r="E1887">
        <v>160</v>
      </c>
      <c r="F1887">
        <v>6</v>
      </c>
      <c r="G1887" t="s">
        <v>265</v>
      </c>
      <c r="H1887" t="s">
        <v>266</v>
      </c>
      <c r="I1887" t="s">
        <v>144</v>
      </c>
      <c r="J1887">
        <v>2</v>
      </c>
      <c r="K1887">
        <v>1</v>
      </c>
      <c r="L1887">
        <v>200</v>
      </c>
      <c r="M1887">
        <v>186</v>
      </c>
      <c r="N1887">
        <v>214</v>
      </c>
      <c r="O1887">
        <v>182</v>
      </c>
      <c r="P1887">
        <v>193</v>
      </c>
      <c r="T1887">
        <v>95</v>
      </c>
      <c r="W1887">
        <v>182</v>
      </c>
      <c r="X1887">
        <v>189</v>
      </c>
      <c r="Y1887">
        <v>208</v>
      </c>
      <c r="Z1887">
        <v>208</v>
      </c>
      <c r="AA1887">
        <v>95</v>
      </c>
      <c r="AB1887">
        <v>95</v>
      </c>
      <c r="AJ1887">
        <v>193.7</v>
      </c>
      <c r="AK1887">
        <v>76</v>
      </c>
      <c r="AL1887">
        <v>95</v>
      </c>
      <c r="AM1887">
        <v>76</v>
      </c>
      <c r="AN1887">
        <v>95</v>
      </c>
      <c r="AO1887">
        <v>2</v>
      </c>
      <c r="AP1887">
        <v>2</v>
      </c>
      <c r="AQ1887">
        <v>2</v>
      </c>
      <c r="AX1887">
        <v>6</v>
      </c>
      <c r="AY1887">
        <v>630</v>
      </c>
      <c r="AZ1887">
        <v>1.4999999999999999E-2</v>
      </c>
      <c r="BA1887">
        <v>0.01</v>
      </c>
      <c r="BB1887">
        <v>1</v>
      </c>
      <c r="BC1887">
        <v>0</v>
      </c>
      <c r="BD1887">
        <v>3.2</v>
      </c>
      <c r="BE1887">
        <v>1.2</v>
      </c>
      <c r="BF1887">
        <v>122</v>
      </c>
      <c r="BG1887" t="s">
        <v>267</v>
      </c>
      <c r="BH1887" t="s">
        <v>267</v>
      </c>
      <c r="BK1887">
        <v>16</v>
      </c>
    </row>
    <row r="1888" spans="1:63" ht="18.75" hidden="1" x14ac:dyDescent="0.25">
      <c r="A1888">
        <v>2021</v>
      </c>
      <c r="B1888">
        <v>4</v>
      </c>
      <c r="C1888" s="289">
        <v>44311</v>
      </c>
      <c r="D1888">
        <v>376</v>
      </c>
      <c r="E1888">
        <v>438</v>
      </c>
      <c r="F1888">
        <v>7</v>
      </c>
      <c r="G1888" t="s">
        <v>151</v>
      </c>
      <c r="H1888" t="s">
        <v>152</v>
      </c>
      <c r="I1888" t="s">
        <v>144</v>
      </c>
      <c r="J1888">
        <v>3</v>
      </c>
      <c r="K1888">
        <v>2</v>
      </c>
      <c r="L1888">
        <v>336</v>
      </c>
      <c r="M1888">
        <v>316.17599999999999</v>
      </c>
      <c r="N1888">
        <v>359.85599999999999</v>
      </c>
      <c r="O1888">
        <v>334</v>
      </c>
      <c r="P1888">
        <v>341</v>
      </c>
      <c r="T1888">
        <v>139</v>
      </c>
      <c r="W1888">
        <v>337</v>
      </c>
      <c r="X1888">
        <v>345</v>
      </c>
      <c r="Y1888">
        <v>354</v>
      </c>
      <c r="Z1888">
        <v>350</v>
      </c>
      <c r="AA1888">
        <v>121</v>
      </c>
      <c r="AB1888">
        <v>118</v>
      </c>
      <c r="AJ1888">
        <v>343.5</v>
      </c>
      <c r="AK1888">
        <v>67</v>
      </c>
      <c r="AL1888">
        <v>161</v>
      </c>
      <c r="AM1888">
        <v>86</v>
      </c>
      <c r="AN1888">
        <v>126</v>
      </c>
      <c r="AO1888">
        <v>7</v>
      </c>
      <c r="AP1888">
        <v>1</v>
      </c>
      <c r="AQ1888">
        <v>5</v>
      </c>
      <c r="AX1888">
        <v>13</v>
      </c>
      <c r="AY1888">
        <v>1009</v>
      </c>
      <c r="AZ1888">
        <v>1.4999999999999999E-2</v>
      </c>
      <c r="BA1888">
        <v>1.2999999999999999E-2</v>
      </c>
      <c r="BB1888">
        <v>1</v>
      </c>
      <c r="BC1888">
        <v>0</v>
      </c>
      <c r="BD1888">
        <v>3</v>
      </c>
      <c r="BE1888">
        <v>4.5</v>
      </c>
      <c r="BF1888">
        <v>346.6</v>
      </c>
      <c r="BG1888" t="s">
        <v>153</v>
      </c>
      <c r="BH1888" t="s">
        <v>154</v>
      </c>
      <c r="BI1888" t="s">
        <v>155</v>
      </c>
      <c r="BJ1888" t="s">
        <v>156</v>
      </c>
      <c r="BK1888">
        <v>16</v>
      </c>
    </row>
    <row r="1889" spans="1:63" ht="18.75" hidden="1" x14ac:dyDescent="0.25">
      <c r="A1889">
        <v>2021</v>
      </c>
      <c r="B1889">
        <v>4</v>
      </c>
      <c r="C1889" s="289">
        <v>44311</v>
      </c>
      <c r="D1889">
        <v>47</v>
      </c>
      <c r="E1889">
        <v>122</v>
      </c>
      <c r="F1889">
        <v>8</v>
      </c>
      <c r="G1889" t="s">
        <v>163</v>
      </c>
      <c r="H1889" t="s">
        <v>164</v>
      </c>
      <c r="I1889" t="s">
        <v>165</v>
      </c>
      <c r="J1889">
        <v>2</v>
      </c>
      <c r="K1889">
        <v>1</v>
      </c>
      <c r="L1889">
        <v>280</v>
      </c>
      <c r="M1889">
        <v>267.39999999999998</v>
      </c>
      <c r="N1889">
        <v>292.60000000000002</v>
      </c>
      <c r="W1889">
        <v>275</v>
      </c>
      <c r="X1889">
        <v>279</v>
      </c>
      <c r="Y1889">
        <v>283</v>
      </c>
      <c r="Z1889">
        <v>272</v>
      </c>
      <c r="AA1889">
        <v>111</v>
      </c>
      <c r="AB1889">
        <v>114</v>
      </c>
      <c r="AJ1889">
        <v>277.3</v>
      </c>
      <c r="AK1889">
        <v>63</v>
      </c>
      <c r="AL1889">
        <v>115</v>
      </c>
      <c r="AM1889">
        <v>64</v>
      </c>
      <c r="AN1889">
        <v>113</v>
      </c>
      <c r="AO1889">
        <v>4</v>
      </c>
      <c r="AP1889">
        <v>4</v>
      </c>
      <c r="AQ1889">
        <v>8</v>
      </c>
      <c r="AX1889">
        <v>16</v>
      </c>
      <c r="AY1889">
        <v>16</v>
      </c>
      <c r="AZ1889">
        <v>1.4999999999999999E-2</v>
      </c>
      <c r="BA1889">
        <v>1</v>
      </c>
      <c r="BC1889">
        <v>0.1</v>
      </c>
      <c r="BD1889">
        <v>0.1</v>
      </c>
      <c r="BE1889">
        <v>4.4000000000000004</v>
      </c>
      <c r="BF1889">
        <v>4.4000000000000004</v>
      </c>
      <c r="BG1889" t="s">
        <v>153</v>
      </c>
      <c r="BH1889" t="s">
        <v>154</v>
      </c>
      <c r="BI1889" t="s">
        <v>166</v>
      </c>
      <c r="BJ1889" t="s">
        <v>167</v>
      </c>
      <c r="BK1889">
        <v>16</v>
      </c>
    </row>
    <row r="1890" spans="1:63" hidden="1" x14ac:dyDescent="0.25">
      <c r="A1890">
        <v>2021</v>
      </c>
      <c r="B1890">
        <v>4</v>
      </c>
      <c r="C1890" s="289">
        <v>44311</v>
      </c>
      <c r="D1890">
        <v>135</v>
      </c>
      <c r="E1890">
        <v>271</v>
      </c>
      <c r="F1890">
        <v>8</v>
      </c>
      <c r="G1890" t="s">
        <v>335</v>
      </c>
      <c r="H1890" t="s">
        <v>336</v>
      </c>
      <c r="I1890" t="s">
        <v>144</v>
      </c>
      <c r="J1890">
        <v>4</v>
      </c>
      <c r="K1890">
        <v>2</v>
      </c>
      <c r="L1890">
        <v>161</v>
      </c>
      <c r="M1890">
        <v>149.72999999999999</v>
      </c>
      <c r="N1890">
        <v>172.27</v>
      </c>
      <c r="AK1890">
        <v>151</v>
      </c>
      <c r="AL1890">
        <v>95</v>
      </c>
      <c r="AO1890">
        <v>1</v>
      </c>
      <c r="AQ1890">
        <v>2</v>
      </c>
      <c r="AX1890">
        <v>3</v>
      </c>
      <c r="AY1890">
        <v>353</v>
      </c>
      <c r="AZ1890">
        <v>1.4999999999999999E-2</v>
      </c>
      <c r="BA1890">
        <v>8.0000000000000002E-3</v>
      </c>
      <c r="BB1890">
        <v>1</v>
      </c>
      <c r="BC1890">
        <v>0</v>
      </c>
      <c r="BD1890">
        <v>2.2000000000000002</v>
      </c>
      <c r="BG1890" t="s">
        <v>145</v>
      </c>
      <c r="BK1890">
        <v>16</v>
      </c>
    </row>
    <row r="1891" spans="1:63" hidden="1" x14ac:dyDescent="0.25">
      <c r="A1891">
        <v>2021</v>
      </c>
      <c r="B1891">
        <v>4</v>
      </c>
      <c r="C1891" s="289">
        <v>44311</v>
      </c>
      <c r="D1891">
        <v>425</v>
      </c>
      <c r="E1891">
        <v>674</v>
      </c>
      <c r="F1891">
        <v>8</v>
      </c>
      <c r="G1891" t="s">
        <v>447</v>
      </c>
      <c r="H1891" t="s">
        <v>448</v>
      </c>
      <c r="I1891" t="s">
        <v>165</v>
      </c>
      <c r="J1891">
        <v>2</v>
      </c>
      <c r="K1891">
        <v>1</v>
      </c>
      <c r="L1891">
        <v>256</v>
      </c>
      <c r="M1891">
        <v>240.89599999999999</v>
      </c>
      <c r="N1891">
        <v>274.17599999999999</v>
      </c>
      <c r="AK1891">
        <v>40</v>
      </c>
      <c r="AL1891">
        <v>180</v>
      </c>
      <c r="AY1891">
        <v>600</v>
      </c>
      <c r="AZ1891">
        <v>1.4999999999999999E-2</v>
      </c>
      <c r="BD1891">
        <v>2.2999999999999998</v>
      </c>
      <c r="BG1891" t="s">
        <v>153</v>
      </c>
      <c r="BH1891" t="s">
        <v>154</v>
      </c>
      <c r="BI1891" t="s">
        <v>449</v>
      </c>
      <c r="BJ1891" t="s">
        <v>167</v>
      </c>
      <c r="BK1891">
        <v>16</v>
      </c>
    </row>
    <row r="1892" spans="1:63" ht="18.75" x14ac:dyDescent="0.25">
      <c r="A1892">
        <v>2021</v>
      </c>
      <c r="B1892">
        <v>4</v>
      </c>
      <c r="C1892" s="289">
        <v>44311</v>
      </c>
      <c r="D1892">
        <v>53</v>
      </c>
      <c r="E1892">
        <v>131</v>
      </c>
      <c r="F1892">
        <v>30</v>
      </c>
      <c r="G1892" t="s">
        <v>185</v>
      </c>
      <c r="H1892" t="s">
        <v>186</v>
      </c>
      <c r="I1892" t="s">
        <v>159</v>
      </c>
      <c r="J1892">
        <v>25</v>
      </c>
      <c r="K1892">
        <v>1</v>
      </c>
      <c r="L1892">
        <v>10</v>
      </c>
      <c r="M1892">
        <v>9.3000000000000007</v>
      </c>
      <c r="N1892">
        <v>10.7</v>
      </c>
      <c r="O1892">
        <v>9</v>
      </c>
      <c r="P1892">
        <v>10</v>
      </c>
      <c r="T1892">
        <v>80</v>
      </c>
      <c r="W1892">
        <v>10</v>
      </c>
      <c r="X1892">
        <v>10</v>
      </c>
      <c r="Y1892">
        <v>10</v>
      </c>
      <c r="Z1892">
        <v>10</v>
      </c>
      <c r="AA1892">
        <v>92</v>
      </c>
      <c r="AB1892">
        <v>92</v>
      </c>
      <c r="AJ1892">
        <v>9.6</v>
      </c>
      <c r="AK1892">
        <v>772</v>
      </c>
      <c r="AL1892">
        <v>117</v>
      </c>
      <c r="AM1892">
        <v>1023</v>
      </c>
      <c r="AN1892">
        <v>88</v>
      </c>
      <c r="AO1892">
        <v>16</v>
      </c>
      <c r="AP1892">
        <v>6</v>
      </c>
      <c r="AQ1892">
        <v>12</v>
      </c>
      <c r="AX1892">
        <v>34</v>
      </c>
      <c r="AY1892">
        <v>12034</v>
      </c>
      <c r="AZ1892">
        <v>0.02</v>
      </c>
      <c r="BA1892">
        <v>3.0000000000000001E-3</v>
      </c>
      <c r="BB1892">
        <v>1</v>
      </c>
      <c r="BC1892">
        <v>3.4</v>
      </c>
      <c r="BD1892">
        <v>1203.4000000000001</v>
      </c>
      <c r="BE1892">
        <v>0.3</v>
      </c>
      <c r="BF1892">
        <v>115.5</v>
      </c>
      <c r="BG1892" t="s">
        <v>148</v>
      </c>
      <c r="BH1892" t="s">
        <v>187</v>
      </c>
      <c r="BI1892" t="s">
        <v>188</v>
      </c>
      <c r="BK1892">
        <v>16</v>
      </c>
    </row>
    <row r="1893" spans="1:63" ht="18.75" x14ac:dyDescent="0.25">
      <c r="A1893">
        <v>2021</v>
      </c>
      <c r="B1893">
        <v>4</v>
      </c>
      <c r="C1893" s="289">
        <v>44311</v>
      </c>
      <c r="D1893">
        <v>334</v>
      </c>
      <c r="E1893">
        <v>254</v>
      </c>
      <c r="F1893">
        <v>46</v>
      </c>
      <c r="G1893" t="s">
        <v>189</v>
      </c>
      <c r="H1893" t="s">
        <v>190</v>
      </c>
      <c r="I1893" t="s">
        <v>191</v>
      </c>
      <c r="J1893">
        <v>4</v>
      </c>
      <c r="K1893">
        <v>2</v>
      </c>
      <c r="L1893">
        <v>203</v>
      </c>
      <c r="M1893">
        <v>188.79</v>
      </c>
      <c r="N1893">
        <v>217.21</v>
      </c>
      <c r="O1893">
        <v>219</v>
      </c>
      <c r="P1893">
        <v>213</v>
      </c>
      <c r="T1893">
        <v>138</v>
      </c>
      <c r="W1893">
        <v>202</v>
      </c>
      <c r="X1893">
        <v>198</v>
      </c>
      <c r="Y1893">
        <v>216</v>
      </c>
      <c r="Z1893">
        <v>214</v>
      </c>
      <c r="AA1893">
        <v>131</v>
      </c>
      <c r="AB1893">
        <v>128</v>
      </c>
      <c r="AJ1893">
        <v>210.3</v>
      </c>
      <c r="AK1893">
        <v>88</v>
      </c>
      <c r="AL1893">
        <v>164</v>
      </c>
      <c r="AM1893">
        <v>109</v>
      </c>
      <c r="AN1893">
        <v>132</v>
      </c>
      <c r="AO1893">
        <v>6</v>
      </c>
      <c r="AP1893">
        <v>2</v>
      </c>
      <c r="AQ1893">
        <v>5</v>
      </c>
      <c r="AX1893">
        <v>13</v>
      </c>
      <c r="AY1893">
        <v>1993</v>
      </c>
      <c r="AZ1893">
        <v>0.02</v>
      </c>
      <c r="BA1893">
        <v>7.0000000000000001E-3</v>
      </c>
      <c r="BB1893">
        <v>1</v>
      </c>
      <c r="BC1893">
        <v>0.1</v>
      </c>
      <c r="BD1893">
        <v>9.8000000000000007</v>
      </c>
      <c r="BE1893">
        <v>2.7</v>
      </c>
      <c r="BF1893">
        <v>419.1</v>
      </c>
      <c r="BG1893" t="s">
        <v>148</v>
      </c>
      <c r="BH1893" t="s">
        <v>184</v>
      </c>
      <c r="BI1893" t="s">
        <v>192</v>
      </c>
      <c r="BK1893">
        <v>16</v>
      </c>
    </row>
    <row r="1894" spans="1:63" ht="18.75" x14ac:dyDescent="0.25">
      <c r="A1894">
        <v>2021</v>
      </c>
      <c r="B1894">
        <v>4</v>
      </c>
      <c r="C1894" s="289">
        <v>44311</v>
      </c>
      <c r="D1894">
        <v>4</v>
      </c>
      <c r="E1894">
        <v>11</v>
      </c>
      <c r="F1894">
        <v>48</v>
      </c>
      <c r="G1894" t="s">
        <v>193</v>
      </c>
      <c r="H1894" t="s">
        <v>194</v>
      </c>
      <c r="I1894" t="s">
        <v>191</v>
      </c>
      <c r="J1894">
        <v>2</v>
      </c>
      <c r="K1894">
        <v>2</v>
      </c>
      <c r="L1894">
        <v>212</v>
      </c>
      <c r="M1894">
        <v>197.16</v>
      </c>
      <c r="N1894">
        <v>226.84</v>
      </c>
      <c r="W1894">
        <v>218</v>
      </c>
      <c r="X1894">
        <v>229</v>
      </c>
      <c r="Y1894">
        <v>221</v>
      </c>
      <c r="Z1894">
        <v>220</v>
      </c>
      <c r="AA1894">
        <v>128</v>
      </c>
      <c r="AB1894">
        <v>125</v>
      </c>
      <c r="AJ1894">
        <v>222</v>
      </c>
      <c r="AK1894">
        <v>37</v>
      </c>
      <c r="AL1894">
        <v>195</v>
      </c>
      <c r="AM1894">
        <v>57</v>
      </c>
      <c r="AN1894">
        <v>127</v>
      </c>
      <c r="AO1894">
        <v>2</v>
      </c>
      <c r="AP1894">
        <v>2</v>
      </c>
      <c r="AQ1894">
        <v>1</v>
      </c>
      <c r="AX1894">
        <v>5</v>
      </c>
      <c r="AY1894">
        <v>365</v>
      </c>
      <c r="AZ1894">
        <v>0.02</v>
      </c>
      <c r="BA1894">
        <v>1.4E-2</v>
      </c>
      <c r="BB1894">
        <v>1</v>
      </c>
      <c r="BC1894">
        <v>0</v>
      </c>
      <c r="BD1894">
        <v>1.7</v>
      </c>
      <c r="BE1894">
        <v>1.1000000000000001</v>
      </c>
      <c r="BF1894">
        <v>81</v>
      </c>
      <c r="BG1894" t="s">
        <v>148</v>
      </c>
      <c r="BH1894" t="s">
        <v>187</v>
      </c>
      <c r="BI1894" t="s">
        <v>195</v>
      </c>
      <c r="BK1894">
        <v>16</v>
      </c>
    </row>
    <row r="1895" spans="1:63" ht="18.75" x14ac:dyDescent="0.25">
      <c r="A1895">
        <v>2021</v>
      </c>
      <c r="B1895">
        <v>4</v>
      </c>
      <c r="C1895" s="289">
        <v>44311</v>
      </c>
      <c r="D1895">
        <v>4</v>
      </c>
      <c r="E1895">
        <v>12</v>
      </c>
      <c r="F1895">
        <v>48</v>
      </c>
      <c r="G1895" t="s">
        <v>196</v>
      </c>
      <c r="H1895" t="s">
        <v>197</v>
      </c>
      <c r="I1895" t="s">
        <v>191</v>
      </c>
      <c r="J1895">
        <v>2</v>
      </c>
      <c r="K1895">
        <v>2</v>
      </c>
      <c r="L1895">
        <v>212</v>
      </c>
      <c r="M1895">
        <v>197.16</v>
      </c>
      <c r="N1895">
        <v>226.84</v>
      </c>
      <c r="W1895">
        <v>209</v>
      </c>
      <c r="X1895">
        <v>212</v>
      </c>
      <c r="Y1895">
        <v>210</v>
      </c>
      <c r="Z1895">
        <v>212</v>
      </c>
      <c r="AA1895">
        <v>128</v>
      </c>
      <c r="AB1895">
        <v>125</v>
      </c>
      <c r="AJ1895">
        <v>210.8</v>
      </c>
      <c r="AK1895">
        <v>37</v>
      </c>
      <c r="AL1895">
        <v>195</v>
      </c>
      <c r="AM1895">
        <v>57</v>
      </c>
      <c r="AN1895">
        <v>127</v>
      </c>
      <c r="AO1895">
        <v>2</v>
      </c>
      <c r="AQ1895">
        <v>2</v>
      </c>
      <c r="AX1895">
        <v>4</v>
      </c>
      <c r="AY1895">
        <v>364</v>
      </c>
      <c r="AZ1895">
        <v>0.02</v>
      </c>
      <c r="BA1895">
        <v>1.0999999999999999E-2</v>
      </c>
      <c r="BB1895">
        <v>1</v>
      </c>
      <c r="BC1895">
        <v>0</v>
      </c>
      <c r="BD1895">
        <v>1.7</v>
      </c>
      <c r="BE1895">
        <v>0.8</v>
      </c>
      <c r="BF1895">
        <v>76.7</v>
      </c>
      <c r="BG1895" t="s">
        <v>148</v>
      </c>
      <c r="BH1895" t="s">
        <v>187</v>
      </c>
      <c r="BI1895" t="s">
        <v>198</v>
      </c>
      <c r="BK1895">
        <v>16</v>
      </c>
    </row>
    <row r="1896" spans="1:63" x14ac:dyDescent="0.25">
      <c r="A1896">
        <v>2021</v>
      </c>
      <c r="B1896">
        <v>4</v>
      </c>
      <c r="C1896" s="289">
        <v>44312</v>
      </c>
      <c r="D1896">
        <v>34</v>
      </c>
      <c r="E1896">
        <v>99</v>
      </c>
      <c r="F1896">
        <v>2</v>
      </c>
      <c r="G1896" t="s">
        <v>299</v>
      </c>
      <c r="H1896" t="s">
        <v>300</v>
      </c>
      <c r="I1896" t="s">
        <v>144</v>
      </c>
      <c r="J1896">
        <v>4</v>
      </c>
      <c r="K1896">
        <v>6</v>
      </c>
      <c r="L1896">
        <v>20</v>
      </c>
      <c r="M1896">
        <v>18.600000000000001</v>
      </c>
      <c r="N1896">
        <v>21.4</v>
      </c>
      <c r="AK1896">
        <v>140</v>
      </c>
      <c r="AL1896">
        <v>103</v>
      </c>
      <c r="AO1896">
        <v>1</v>
      </c>
      <c r="AQ1896">
        <v>1</v>
      </c>
      <c r="AX1896">
        <v>2</v>
      </c>
      <c r="AY1896">
        <v>506</v>
      </c>
      <c r="AZ1896">
        <v>1.4999999999999999E-2</v>
      </c>
      <c r="BA1896">
        <v>4.0000000000000001E-3</v>
      </c>
      <c r="BB1896">
        <v>1</v>
      </c>
      <c r="BC1896">
        <v>0.1</v>
      </c>
      <c r="BD1896">
        <v>25.3</v>
      </c>
      <c r="BG1896" t="s">
        <v>148</v>
      </c>
      <c r="BH1896" t="s">
        <v>149</v>
      </c>
      <c r="BI1896" t="s">
        <v>301</v>
      </c>
      <c r="BK1896">
        <v>17</v>
      </c>
    </row>
    <row r="1897" spans="1:63" x14ac:dyDescent="0.25">
      <c r="A1897">
        <v>2021</v>
      </c>
      <c r="B1897">
        <v>4</v>
      </c>
      <c r="C1897" s="289">
        <v>44312</v>
      </c>
      <c r="D1897">
        <v>34</v>
      </c>
      <c r="E1897">
        <v>100</v>
      </c>
      <c r="F1897">
        <v>2</v>
      </c>
      <c r="G1897" t="s">
        <v>302</v>
      </c>
      <c r="H1897" t="s">
        <v>303</v>
      </c>
      <c r="I1897" t="s">
        <v>144</v>
      </c>
      <c r="J1897">
        <v>4</v>
      </c>
      <c r="K1897">
        <v>6</v>
      </c>
      <c r="L1897">
        <v>20</v>
      </c>
      <c r="M1897">
        <v>18.600000000000001</v>
      </c>
      <c r="N1897">
        <v>21.4</v>
      </c>
      <c r="AK1897">
        <v>140</v>
      </c>
      <c r="AL1897">
        <v>103</v>
      </c>
      <c r="AO1897">
        <v>1</v>
      </c>
      <c r="AQ1897">
        <v>1</v>
      </c>
      <c r="AX1897">
        <v>2</v>
      </c>
      <c r="AY1897">
        <v>506</v>
      </c>
      <c r="AZ1897">
        <v>1.4999999999999999E-2</v>
      </c>
      <c r="BA1897">
        <v>4.0000000000000001E-3</v>
      </c>
      <c r="BB1897">
        <v>1</v>
      </c>
      <c r="BC1897">
        <v>0.1</v>
      </c>
      <c r="BD1897">
        <v>25.3</v>
      </c>
      <c r="BG1897" t="s">
        <v>148</v>
      </c>
      <c r="BH1897" t="s">
        <v>149</v>
      </c>
      <c r="BI1897" t="s">
        <v>304</v>
      </c>
      <c r="BK1897">
        <v>17</v>
      </c>
    </row>
    <row r="1898" spans="1:63" x14ac:dyDescent="0.25">
      <c r="A1898">
        <v>2021</v>
      </c>
      <c r="B1898">
        <v>4</v>
      </c>
      <c r="C1898" s="289">
        <v>44312</v>
      </c>
      <c r="D1898">
        <v>34</v>
      </c>
      <c r="E1898">
        <v>101</v>
      </c>
      <c r="F1898">
        <v>2</v>
      </c>
      <c r="G1898" t="s">
        <v>305</v>
      </c>
      <c r="H1898" t="s">
        <v>306</v>
      </c>
      <c r="I1898" t="s">
        <v>144</v>
      </c>
      <c r="J1898">
        <v>4</v>
      </c>
      <c r="K1898">
        <v>6</v>
      </c>
      <c r="L1898">
        <v>20</v>
      </c>
      <c r="M1898">
        <v>18.600000000000001</v>
      </c>
      <c r="N1898">
        <v>21.4</v>
      </c>
      <c r="AK1898">
        <v>140</v>
      </c>
      <c r="AL1898">
        <v>103</v>
      </c>
      <c r="AO1898">
        <v>1</v>
      </c>
      <c r="AQ1898">
        <v>1</v>
      </c>
      <c r="AX1898">
        <v>2</v>
      </c>
      <c r="AY1898">
        <v>506</v>
      </c>
      <c r="AZ1898">
        <v>1.4999999999999999E-2</v>
      </c>
      <c r="BA1898">
        <v>4.0000000000000001E-3</v>
      </c>
      <c r="BB1898">
        <v>1</v>
      </c>
      <c r="BC1898">
        <v>0.1</v>
      </c>
      <c r="BD1898">
        <v>25.3</v>
      </c>
      <c r="BG1898" t="s">
        <v>148</v>
      </c>
      <c r="BH1898" t="s">
        <v>149</v>
      </c>
      <c r="BI1898" t="s">
        <v>307</v>
      </c>
      <c r="BK1898">
        <v>17</v>
      </c>
    </row>
    <row r="1899" spans="1:63" x14ac:dyDescent="0.25">
      <c r="A1899">
        <v>2021</v>
      </c>
      <c r="B1899">
        <v>4</v>
      </c>
      <c r="C1899" s="289">
        <v>44312</v>
      </c>
      <c r="D1899">
        <v>34</v>
      </c>
      <c r="E1899">
        <v>102</v>
      </c>
      <c r="F1899">
        <v>2</v>
      </c>
      <c r="G1899" t="s">
        <v>308</v>
      </c>
      <c r="H1899" t="s">
        <v>309</v>
      </c>
      <c r="I1899" t="s">
        <v>144</v>
      </c>
      <c r="J1899">
        <v>4</v>
      </c>
      <c r="K1899">
        <v>6</v>
      </c>
      <c r="L1899">
        <v>20</v>
      </c>
      <c r="M1899">
        <v>18.600000000000001</v>
      </c>
      <c r="N1899">
        <v>21.4</v>
      </c>
      <c r="AK1899">
        <v>140</v>
      </c>
      <c r="AL1899">
        <v>103</v>
      </c>
      <c r="AO1899">
        <v>1</v>
      </c>
      <c r="AQ1899">
        <v>1</v>
      </c>
      <c r="AX1899">
        <v>2</v>
      </c>
      <c r="AY1899">
        <v>506</v>
      </c>
      <c r="AZ1899">
        <v>1.4999999999999999E-2</v>
      </c>
      <c r="BA1899">
        <v>4.0000000000000001E-3</v>
      </c>
      <c r="BB1899">
        <v>1</v>
      </c>
      <c r="BC1899">
        <v>0.1</v>
      </c>
      <c r="BD1899">
        <v>25.3</v>
      </c>
      <c r="BG1899" t="s">
        <v>148</v>
      </c>
      <c r="BH1899" t="s">
        <v>149</v>
      </c>
      <c r="BI1899" t="s">
        <v>310</v>
      </c>
      <c r="BK1899">
        <v>17</v>
      </c>
    </row>
    <row r="1900" spans="1:63" x14ac:dyDescent="0.25">
      <c r="A1900">
        <v>2021</v>
      </c>
      <c r="B1900">
        <v>4</v>
      </c>
      <c r="C1900" s="289">
        <v>44312</v>
      </c>
      <c r="D1900">
        <v>34</v>
      </c>
      <c r="E1900">
        <v>103</v>
      </c>
      <c r="F1900">
        <v>2</v>
      </c>
      <c r="G1900" t="s">
        <v>311</v>
      </c>
      <c r="H1900" t="s">
        <v>312</v>
      </c>
      <c r="I1900" t="s">
        <v>144</v>
      </c>
      <c r="J1900">
        <v>4</v>
      </c>
      <c r="K1900">
        <v>6</v>
      </c>
      <c r="L1900">
        <v>89</v>
      </c>
      <c r="M1900">
        <v>82.77</v>
      </c>
      <c r="N1900">
        <v>95.23</v>
      </c>
      <c r="AK1900">
        <v>140</v>
      </c>
      <c r="AL1900">
        <v>103</v>
      </c>
      <c r="AO1900">
        <v>1</v>
      </c>
      <c r="AQ1900">
        <v>1</v>
      </c>
      <c r="AX1900">
        <v>2</v>
      </c>
      <c r="AY1900">
        <v>506</v>
      </c>
      <c r="AZ1900">
        <v>1.4999999999999999E-2</v>
      </c>
      <c r="BA1900">
        <v>4.0000000000000001E-3</v>
      </c>
      <c r="BB1900">
        <v>1</v>
      </c>
      <c r="BC1900">
        <v>0</v>
      </c>
      <c r="BD1900">
        <v>5.7</v>
      </c>
      <c r="BG1900" t="s">
        <v>148</v>
      </c>
      <c r="BH1900" t="s">
        <v>149</v>
      </c>
      <c r="BI1900" t="s">
        <v>313</v>
      </c>
      <c r="BK1900">
        <v>17</v>
      </c>
    </row>
    <row r="1901" spans="1:63" x14ac:dyDescent="0.25">
      <c r="A1901">
        <v>2021</v>
      </c>
      <c r="B1901">
        <v>4</v>
      </c>
      <c r="C1901" s="289">
        <v>44312</v>
      </c>
      <c r="D1901">
        <v>34</v>
      </c>
      <c r="E1901">
        <v>104</v>
      </c>
      <c r="F1901">
        <v>2</v>
      </c>
      <c r="G1901" t="s">
        <v>314</v>
      </c>
      <c r="H1901" t="s">
        <v>315</v>
      </c>
      <c r="I1901" t="s">
        <v>144</v>
      </c>
      <c r="J1901">
        <v>4</v>
      </c>
      <c r="K1901">
        <v>6</v>
      </c>
      <c r="L1901">
        <v>89</v>
      </c>
      <c r="M1901">
        <v>82.77</v>
      </c>
      <c r="N1901">
        <v>95.23</v>
      </c>
      <c r="AK1901">
        <v>140</v>
      </c>
      <c r="AL1901">
        <v>103</v>
      </c>
      <c r="AO1901">
        <v>1</v>
      </c>
      <c r="AQ1901">
        <v>1</v>
      </c>
      <c r="AX1901">
        <v>2</v>
      </c>
      <c r="AY1901">
        <v>506</v>
      </c>
      <c r="AZ1901">
        <v>1.4999999999999999E-2</v>
      </c>
      <c r="BA1901">
        <v>4.0000000000000001E-3</v>
      </c>
      <c r="BB1901">
        <v>1</v>
      </c>
      <c r="BC1901">
        <v>0</v>
      </c>
      <c r="BD1901">
        <v>5.7</v>
      </c>
      <c r="BG1901" t="s">
        <v>148</v>
      </c>
      <c r="BH1901" t="s">
        <v>149</v>
      </c>
      <c r="BI1901" t="s">
        <v>316</v>
      </c>
      <c r="BK1901">
        <v>17</v>
      </c>
    </row>
    <row r="1902" spans="1:63" ht="18.75" hidden="1" x14ac:dyDescent="0.25">
      <c r="A1902">
        <v>2021</v>
      </c>
      <c r="B1902">
        <v>4</v>
      </c>
      <c r="C1902" s="289">
        <v>44312</v>
      </c>
      <c r="D1902">
        <v>422</v>
      </c>
      <c r="E1902">
        <v>668</v>
      </c>
      <c r="F1902">
        <v>2</v>
      </c>
      <c r="G1902" t="s">
        <v>415</v>
      </c>
      <c r="H1902" t="s">
        <v>416</v>
      </c>
      <c r="I1902" t="s">
        <v>144</v>
      </c>
      <c r="J1902">
        <v>2</v>
      </c>
      <c r="K1902">
        <v>1</v>
      </c>
      <c r="L1902">
        <v>103</v>
      </c>
      <c r="M1902">
        <v>96.923000000000002</v>
      </c>
      <c r="N1902">
        <v>110.313</v>
      </c>
      <c r="W1902">
        <v>119</v>
      </c>
      <c r="X1902">
        <v>106</v>
      </c>
      <c r="Y1902">
        <v>103</v>
      </c>
      <c r="Z1902">
        <v>99</v>
      </c>
      <c r="AA1902">
        <v>120</v>
      </c>
      <c r="AB1902">
        <v>118</v>
      </c>
      <c r="AJ1902">
        <v>106.8</v>
      </c>
      <c r="AK1902">
        <v>103</v>
      </c>
      <c r="AL1902">
        <v>70</v>
      </c>
      <c r="AM1902">
        <v>61</v>
      </c>
      <c r="AN1902">
        <v>119</v>
      </c>
      <c r="AO1902">
        <v>4</v>
      </c>
      <c r="AP1902">
        <v>4</v>
      </c>
      <c r="AQ1902">
        <v>14</v>
      </c>
      <c r="AX1902">
        <v>22</v>
      </c>
      <c r="AY1902">
        <v>622</v>
      </c>
      <c r="AZ1902">
        <v>1.4999999999999999E-2</v>
      </c>
      <c r="BA1902">
        <v>3.5000000000000003E-2</v>
      </c>
      <c r="BC1902">
        <v>0.2</v>
      </c>
      <c r="BD1902">
        <v>6</v>
      </c>
      <c r="BE1902">
        <v>2.2999999999999998</v>
      </c>
      <c r="BF1902">
        <v>66.400000000000006</v>
      </c>
      <c r="BG1902" t="s">
        <v>153</v>
      </c>
      <c r="BH1902" t="s">
        <v>154</v>
      </c>
      <c r="BI1902" t="s">
        <v>417</v>
      </c>
      <c r="BJ1902" t="s">
        <v>156</v>
      </c>
      <c r="BK1902">
        <v>17</v>
      </c>
    </row>
    <row r="1903" spans="1:63" ht="18.75" hidden="1" x14ac:dyDescent="0.25">
      <c r="A1903">
        <v>2021</v>
      </c>
      <c r="B1903">
        <v>4</v>
      </c>
      <c r="C1903" s="289">
        <v>44312</v>
      </c>
      <c r="D1903">
        <v>137</v>
      </c>
      <c r="E1903">
        <v>168</v>
      </c>
      <c r="F1903">
        <v>3</v>
      </c>
      <c r="G1903" t="s">
        <v>261</v>
      </c>
      <c r="H1903" t="s">
        <v>262</v>
      </c>
      <c r="I1903" t="s">
        <v>144</v>
      </c>
      <c r="J1903">
        <v>3</v>
      </c>
      <c r="K1903">
        <v>2</v>
      </c>
      <c r="L1903">
        <v>619</v>
      </c>
      <c r="M1903">
        <v>575.66999999999996</v>
      </c>
      <c r="N1903">
        <v>662.33</v>
      </c>
      <c r="O1903">
        <v>630</v>
      </c>
      <c r="P1903">
        <v>645</v>
      </c>
      <c r="T1903">
        <v>132</v>
      </c>
      <c r="W1903">
        <v>657</v>
      </c>
      <c r="X1903">
        <v>645</v>
      </c>
      <c r="Y1903">
        <v>631</v>
      </c>
      <c r="Z1903">
        <v>610</v>
      </c>
      <c r="AA1903">
        <v>148</v>
      </c>
      <c r="AB1903">
        <v>145</v>
      </c>
      <c r="AJ1903">
        <v>636.29999999999995</v>
      </c>
      <c r="AK1903">
        <v>90</v>
      </c>
      <c r="AL1903">
        <v>116</v>
      </c>
      <c r="AM1903">
        <v>76</v>
      </c>
      <c r="AN1903">
        <v>142</v>
      </c>
      <c r="AO1903">
        <v>6</v>
      </c>
      <c r="AP1903">
        <v>1</v>
      </c>
      <c r="AQ1903">
        <v>6</v>
      </c>
      <c r="AX1903">
        <v>12</v>
      </c>
      <c r="AY1903">
        <v>996</v>
      </c>
      <c r="AZ1903">
        <v>1.4999999999999999E-2</v>
      </c>
      <c r="BA1903">
        <v>1.2E-2</v>
      </c>
      <c r="BB1903">
        <v>1</v>
      </c>
      <c r="BC1903">
        <v>0</v>
      </c>
      <c r="BD1903">
        <v>1.6</v>
      </c>
      <c r="BE1903">
        <v>7.6</v>
      </c>
      <c r="BF1903">
        <v>633.79999999999995</v>
      </c>
      <c r="BG1903" t="s">
        <v>145</v>
      </c>
      <c r="BK1903">
        <v>17</v>
      </c>
    </row>
    <row r="1904" spans="1:63" ht="18.75" x14ac:dyDescent="0.25">
      <c r="A1904">
        <v>2021</v>
      </c>
      <c r="B1904">
        <v>4</v>
      </c>
      <c r="C1904" s="289">
        <v>44312</v>
      </c>
      <c r="D1904">
        <v>32</v>
      </c>
      <c r="E1904">
        <v>92</v>
      </c>
      <c r="F1904">
        <v>4</v>
      </c>
      <c r="G1904" t="s">
        <v>205</v>
      </c>
      <c r="H1904" t="s">
        <v>206</v>
      </c>
      <c r="I1904" t="s">
        <v>144</v>
      </c>
      <c r="J1904">
        <v>2</v>
      </c>
      <c r="K1904">
        <v>3</v>
      </c>
      <c r="L1904">
        <v>361</v>
      </c>
      <c r="M1904">
        <v>335.73</v>
      </c>
      <c r="N1904">
        <v>386.27</v>
      </c>
      <c r="O1904">
        <v>400</v>
      </c>
      <c r="P1904">
        <v>386</v>
      </c>
      <c r="T1904">
        <v>105</v>
      </c>
      <c r="W1904">
        <v>423</v>
      </c>
      <c r="X1904">
        <v>365</v>
      </c>
      <c r="Y1904">
        <v>372</v>
      </c>
      <c r="Z1904">
        <v>342</v>
      </c>
      <c r="AA1904">
        <v>105</v>
      </c>
      <c r="AB1904">
        <v>106</v>
      </c>
      <c r="AJ1904">
        <v>381.3</v>
      </c>
      <c r="AK1904">
        <v>74</v>
      </c>
      <c r="AL1904">
        <v>97</v>
      </c>
      <c r="AM1904">
        <v>68</v>
      </c>
      <c r="AN1904">
        <v>105</v>
      </c>
      <c r="AO1904">
        <v>8</v>
      </c>
      <c r="AP1904">
        <v>3</v>
      </c>
      <c r="AQ1904">
        <v>3</v>
      </c>
      <c r="AX1904">
        <v>14</v>
      </c>
      <c r="AY1904">
        <v>1050</v>
      </c>
      <c r="AZ1904">
        <v>1.4999999999999999E-2</v>
      </c>
      <c r="BA1904">
        <v>1.2999999999999999E-2</v>
      </c>
      <c r="BB1904">
        <v>1</v>
      </c>
      <c r="BC1904">
        <v>0</v>
      </c>
      <c r="BD1904">
        <v>2.9</v>
      </c>
      <c r="BE1904">
        <v>5.3</v>
      </c>
      <c r="BF1904">
        <v>400.4</v>
      </c>
      <c r="BG1904" t="s">
        <v>148</v>
      </c>
      <c r="BH1904" t="s">
        <v>149</v>
      </c>
      <c r="BI1904" t="s">
        <v>207</v>
      </c>
      <c r="BJ1904" t="s">
        <v>208</v>
      </c>
      <c r="BK1904">
        <v>17</v>
      </c>
    </row>
    <row r="1905" spans="1:63" ht="18.75" x14ac:dyDescent="0.25">
      <c r="A1905">
        <v>2021</v>
      </c>
      <c r="B1905">
        <v>4</v>
      </c>
      <c r="C1905" s="289">
        <v>44312</v>
      </c>
      <c r="D1905">
        <v>32</v>
      </c>
      <c r="E1905">
        <v>93</v>
      </c>
      <c r="F1905">
        <v>4</v>
      </c>
      <c r="G1905" t="s">
        <v>209</v>
      </c>
      <c r="H1905" t="s">
        <v>210</v>
      </c>
      <c r="I1905" t="s">
        <v>144</v>
      </c>
      <c r="J1905">
        <v>2</v>
      </c>
      <c r="K1905">
        <v>3</v>
      </c>
      <c r="L1905">
        <v>59</v>
      </c>
      <c r="M1905">
        <v>54.87</v>
      </c>
      <c r="N1905">
        <v>63.13</v>
      </c>
      <c r="O1905">
        <v>65</v>
      </c>
      <c r="P1905">
        <v>63</v>
      </c>
      <c r="T1905">
        <v>105</v>
      </c>
      <c r="W1905">
        <v>61</v>
      </c>
      <c r="X1905">
        <v>58</v>
      </c>
      <c r="Y1905">
        <v>58</v>
      </c>
      <c r="Z1905">
        <v>56</v>
      </c>
      <c r="AA1905">
        <v>105</v>
      </c>
      <c r="AB1905">
        <v>106</v>
      </c>
      <c r="AJ1905">
        <v>60.2</v>
      </c>
      <c r="AK1905">
        <v>74</v>
      </c>
      <c r="AL1905">
        <v>97</v>
      </c>
      <c r="AM1905">
        <v>68</v>
      </c>
      <c r="AN1905">
        <v>105</v>
      </c>
      <c r="AO1905">
        <v>11</v>
      </c>
      <c r="AP1905">
        <v>6</v>
      </c>
      <c r="AQ1905">
        <v>6</v>
      </c>
      <c r="AX1905">
        <v>23</v>
      </c>
      <c r="AY1905">
        <v>995</v>
      </c>
      <c r="AZ1905">
        <v>1.4999999999999999E-2</v>
      </c>
      <c r="BA1905">
        <v>2.3E-2</v>
      </c>
      <c r="BC1905">
        <v>0.4</v>
      </c>
      <c r="BD1905">
        <v>16.899999999999999</v>
      </c>
      <c r="BE1905">
        <v>1.4</v>
      </c>
      <c r="BF1905">
        <v>59.9</v>
      </c>
      <c r="BG1905" t="s">
        <v>148</v>
      </c>
      <c r="BH1905" t="s">
        <v>149</v>
      </c>
      <c r="BI1905" t="s">
        <v>211</v>
      </c>
      <c r="BJ1905" t="s">
        <v>208</v>
      </c>
      <c r="BK1905">
        <v>17</v>
      </c>
    </row>
    <row r="1906" spans="1:63" ht="18.75" x14ac:dyDescent="0.25">
      <c r="A1906">
        <v>2021</v>
      </c>
      <c r="B1906">
        <v>4</v>
      </c>
      <c r="C1906" s="289">
        <v>44312</v>
      </c>
      <c r="D1906">
        <v>32</v>
      </c>
      <c r="E1906">
        <v>94</v>
      </c>
      <c r="F1906">
        <v>4</v>
      </c>
      <c r="G1906" t="s">
        <v>332</v>
      </c>
      <c r="H1906" t="s">
        <v>333</v>
      </c>
      <c r="I1906" t="s">
        <v>144</v>
      </c>
      <c r="J1906">
        <v>2</v>
      </c>
      <c r="K1906">
        <v>3</v>
      </c>
      <c r="L1906">
        <v>19</v>
      </c>
      <c r="M1906">
        <v>17.670000000000002</v>
      </c>
      <c r="N1906">
        <v>20.329999999999998</v>
      </c>
      <c r="O1906">
        <v>21</v>
      </c>
      <c r="P1906">
        <v>20</v>
      </c>
      <c r="T1906">
        <v>105</v>
      </c>
      <c r="W1906">
        <v>19</v>
      </c>
      <c r="X1906">
        <v>18</v>
      </c>
      <c r="Y1906">
        <v>19</v>
      </c>
      <c r="Z1906">
        <v>17</v>
      </c>
      <c r="AA1906">
        <v>105</v>
      </c>
      <c r="AB1906">
        <v>106</v>
      </c>
      <c r="AJ1906">
        <v>18.899999999999999</v>
      </c>
      <c r="AK1906">
        <v>74</v>
      </c>
      <c r="AL1906">
        <v>97</v>
      </c>
      <c r="AM1906">
        <v>68</v>
      </c>
      <c r="AN1906">
        <v>105</v>
      </c>
      <c r="AO1906">
        <v>2</v>
      </c>
      <c r="AP1906">
        <v>10</v>
      </c>
      <c r="AQ1906">
        <v>10</v>
      </c>
      <c r="AS1906">
        <v>8</v>
      </c>
      <c r="AX1906">
        <v>30</v>
      </c>
      <c r="AY1906">
        <v>798</v>
      </c>
      <c r="AZ1906">
        <v>1.4999999999999999E-2</v>
      </c>
      <c r="BA1906">
        <v>3.7999999999999999E-2</v>
      </c>
      <c r="BC1906">
        <v>1.6</v>
      </c>
      <c r="BD1906">
        <v>42</v>
      </c>
      <c r="BE1906">
        <v>0.6</v>
      </c>
      <c r="BF1906">
        <v>15.1</v>
      </c>
      <c r="BG1906" t="s">
        <v>148</v>
      </c>
      <c r="BH1906" t="s">
        <v>149</v>
      </c>
      <c r="BI1906" t="s">
        <v>334</v>
      </c>
      <c r="BJ1906" t="s">
        <v>208</v>
      </c>
      <c r="BK1906">
        <v>17</v>
      </c>
    </row>
    <row r="1907" spans="1:63" ht="18.75" hidden="1" x14ac:dyDescent="0.25">
      <c r="A1907">
        <v>2021</v>
      </c>
      <c r="B1907">
        <v>4</v>
      </c>
      <c r="C1907" s="289">
        <v>44312</v>
      </c>
      <c r="D1907">
        <v>423</v>
      </c>
      <c r="E1907">
        <v>669</v>
      </c>
      <c r="F1907">
        <v>5</v>
      </c>
      <c r="G1907" t="s">
        <v>412</v>
      </c>
      <c r="H1907" t="s">
        <v>413</v>
      </c>
      <c r="I1907" t="s">
        <v>144</v>
      </c>
      <c r="J1907">
        <v>2</v>
      </c>
      <c r="K1907">
        <v>2</v>
      </c>
      <c r="L1907">
        <v>954</v>
      </c>
      <c r="M1907">
        <v>897.71400000000006</v>
      </c>
      <c r="N1907">
        <v>1021.734</v>
      </c>
      <c r="O1907">
        <v>1047</v>
      </c>
      <c r="P1907">
        <v>994</v>
      </c>
      <c r="T1907">
        <v>177</v>
      </c>
      <c r="W1907">
        <v>1062</v>
      </c>
      <c r="X1907">
        <v>1003</v>
      </c>
      <c r="Y1907">
        <v>978</v>
      </c>
      <c r="Z1907">
        <v>1011</v>
      </c>
      <c r="AA1907">
        <v>161</v>
      </c>
      <c r="AB1907">
        <v>160</v>
      </c>
      <c r="AJ1907">
        <v>1015.8</v>
      </c>
      <c r="AK1907">
        <v>40</v>
      </c>
      <c r="AL1907">
        <v>180</v>
      </c>
      <c r="AM1907">
        <v>43</v>
      </c>
      <c r="AN1907">
        <v>166</v>
      </c>
      <c r="AO1907">
        <v>9</v>
      </c>
      <c r="AP1907">
        <v>6</v>
      </c>
      <c r="AQ1907">
        <v>6</v>
      </c>
      <c r="AX1907">
        <v>21</v>
      </c>
      <c r="AY1907">
        <v>321</v>
      </c>
      <c r="AZ1907">
        <v>1.4999999999999999E-2</v>
      </c>
      <c r="BA1907">
        <v>6.5000000000000002E-2</v>
      </c>
      <c r="BC1907">
        <v>0</v>
      </c>
      <c r="BD1907">
        <v>0.3</v>
      </c>
      <c r="BE1907">
        <v>21.3</v>
      </c>
      <c r="BF1907">
        <v>326.10000000000002</v>
      </c>
      <c r="BG1907" t="s">
        <v>153</v>
      </c>
      <c r="BH1907" t="s">
        <v>154</v>
      </c>
      <c r="BI1907" t="s">
        <v>414</v>
      </c>
      <c r="BJ1907" t="s">
        <v>156</v>
      </c>
      <c r="BK1907">
        <v>17</v>
      </c>
    </row>
    <row r="1908" spans="1:63" ht="18.75" hidden="1" x14ac:dyDescent="0.25">
      <c r="A1908">
        <v>2021</v>
      </c>
      <c r="B1908">
        <v>4</v>
      </c>
      <c r="C1908" s="289">
        <v>44312</v>
      </c>
      <c r="D1908">
        <v>236</v>
      </c>
      <c r="E1908">
        <v>160</v>
      </c>
      <c r="F1908">
        <v>6</v>
      </c>
      <c r="G1908" t="s">
        <v>265</v>
      </c>
      <c r="H1908" t="s">
        <v>266</v>
      </c>
      <c r="I1908" t="s">
        <v>144</v>
      </c>
      <c r="J1908">
        <v>2</v>
      </c>
      <c r="K1908">
        <v>1</v>
      </c>
      <c r="L1908">
        <v>200</v>
      </c>
      <c r="M1908">
        <v>186</v>
      </c>
      <c r="N1908">
        <v>214</v>
      </c>
      <c r="O1908">
        <v>193</v>
      </c>
      <c r="P1908">
        <v>195</v>
      </c>
      <c r="T1908">
        <v>95</v>
      </c>
      <c r="Y1908">
        <v>206</v>
      </c>
      <c r="Z1908">
        <v>192</v>
      </c>
      <c r="AA1908">
        <v>89</v>
      </c>
      <c r="AB1908">
        <v>89</v>
      </c>
      <c r="AJ1908">
        <v>196.5</v>
      </c>
      <c r="AK1908">
        <v>76</v>
      </c>
      <c r="AL1908">
        <v>95</v>
      </c>
      <c r="AM1908">
        <v>79</v>
      </c>
      <c r="AN1908">
        <v>91</v>
      </c>
      <c r="AO1908">
        <v>6</v>
      </c>
      <c r="AP1908">
        <v>2</v>
      </c>
      <c r="AQ1908">
        <v>5</v>
      </c>
      <c r="AX1908">
        <v>13</v>
      </c>
      <c r="AY1908">
        <v>877</v>
      </c>
      <c r="AZ1908">
        <v>1.4999999999999999E-2</v>
      </c>
      <c r="BA1908">
        <v>1.4999999999999999E-2</v>
      </c>
      <c r="BB1908">
        <v>1</v>
      </c>
      <c r="BC1908">
        <v>0.1</v>
      </c>
      <c r="BD1908">
        <v>4.4000000000000004</v>
      </c>
      <c r="BE1908">
        <v>2.6</v>
      </c>
      <c r="BF1908">
        <v>172.3</v>
      </c>
      <c r="BG1908" t="s">
        <v>267</v>
      </c>
      <c r="BH1908" t="s">
        <v>267</v>
      </c>
      <c r="BK1908">
        <v>17</v>
      </c>
    </row>
    <row r="1909" spans="1:63" ht="18.75" hidden="1" x14ac:dyDescent="0.25">
      <c r="A1909">
        <v>2021</v>
      </c>
      <c r="B1909">
        <v>4</v>
      </c>
      <c r="C1909" s="289">
        <v>44312</v>
      </c>
      <c r="D1909">
        <v>376</v>
      </c>
      <c r="E1909">
        <v>438</v>
      </c>
      <c r="F1909">
        <v>7</v>
      </c>
      <c r="G1909" t="s">
        <v>151</v>
      </c>
      <c r="H1909" t="s">
        <v>152</v>
      </c>
      <c r="I1909" t="s">
        <v>144</v>
      </c>
      <c r="J1909">
        <v>3</v>
      </c>
      <c r="K1909">
        <v>2</v>
      </c>
      <c r="L1909">
        <v>336</v>
      </c>
      <c r="M1909">
        <v>316.17599999999999</v>
      </c>
      <c r="N1909">
        <v>359.85599999999999</v>
      </c>
      <c r="O1909">
        <v>338</v>
      </c>
      <c r="P1909">
        <v>347</v>
      </c>
      <c r="T1909">
        <v>126</v>
      </c>
      <c r="W1909">
        <v>362</v>
      </c>
      <c r="X1909">
        <v>344</v>
      </c>
      <c r="Y1909">
        <v>344</v>
      </c>
      <c r="Z1909">
        <v>326</v>
      </c>
      <c r="AA1909">
        <v>118</v>
      </c>
      <c r="AB1909">
        <v>117</v>
      </c>
      <c r="AJ1909">
        <v>343.5</v>
      </c>
      <c r="AK1909">
        <v>67</v>
      </c>
      <c r="AL1909">
        <v>161</v>
      </c>
      <c r="AM1909">
        <v>90</v>
      </c>
      <c r="AN1909">
        <v>120</v>
      </c>
      <c r="AO1909">
        <v>8</v>
      </c>
      <c r="AP1909">
        <v>2</v>
      </c>
      <c r="AQ1909">
        <v>6</v>
      </c>
      <c r="AX1909">
        <v>16</v>
      </c>
      <c r="AY1909">
        <v>1432</v>
      </c>
      <c r="AZ1909">
        <v>1.4999999999999999E-2</v>
      </c>
      <c r="BA1909">
        <v>1.0999999999999999E-2</v>
      </c>
      <c r="BB1909">
        <v>1</v>
      </c>
      <c r="BC1909">
        <v>0</v>
      </c>
      <c r="BD1909">
        <v>4.3</v>
      </c>
      <c r="BE1909">
        <v>5.5</v>
      </c>
      <c r="BF1909">
        <v>491.9</v>
      </c>
      <c r="BG1909" t="s">
        <v>153</v>
      </c>
      <c r="BH1909" t="s">
        <v>154</v>
      </c>
      <c r="BI1909" t="s">
        <v>155</v>
      </c>
      <c r="BJ1909" t="s">
        <v>156</v>
      </c>
      <c r="BK1909">
        <v>17</v>
      </c>
    </row>
    <row r="1910" spans="1:63" ht="18.75" hidden="1" x14ac:dyDescent="0.25">
      <c r="A1910">
        <v>2021</v>
      </c>
      <c r="B1910">
        <v>4</v>
      </c>
      <c r="C1910" s="289">
        <v>44312</v>
      </c>
      <c r="D1910">
        <v>47</v>
      </c>
      <c r="E1910">
        <v>122</v>
      </c>
      <c r="F1910">
        <v>8</v>
      </c>
      <c r="G1910" t="s">
        <v>163</v>
      </c>
      <c r="H1910" t="s">
        <v>164</v>
      </c>
      <c r="I1910" t="s">
        <v>165</v>
      </c>
      <c r="J1910">
        <v>2</v>
      </c>
      <c r="K1910">
        <v>1</v>
      </c>
      <c r="L1910">
        <v>280</v>
      </c>
      <c r="M1910">
        <v>267.39999999999998</v>
      </c>
      <c r="N1910">
        <v>292.60000000000002</v>
      </c>
      <c r="O1910">
        <v>259</v>
      </c>
      <c r="P1910">
        <v>272</v>
      </c>
      <c r="T1910">
        <v>101</v>
      </c>
      <c r="AJ1910">
        <v>265.5</v>
      </c>
      <c r="AK1910">
        <v>63</v>
      </c>
      <c r="AL1910">
        <v>115</v>
      </c>
      <c r="AM1910">
        <v>71</v>
      </c>
      <c r="AN1910">
        <v>101</v>
      </c>
      <c r="AO1910">
        <v>10</v>
      </c>
      <c r="AP1910">
        <v>6</v>
      </c>
      <c r="AQ1910">
        <v>11</v>
      </c>
      <c r="AX1910">
        <v>27</v>
      </c>
      <c r="AY1910">
        <v>127</v>
      </c>
      <c r="AZ1910">
        <v>1.4999999999999999E-2</v>
      </c>
      <c r="BA1910">
        <v>0.21299999999999999</v>
      </c>
      <c r="BC1910">
        <v>0.1</v>
      </c>
      <c r="BD1910">
        <v>0.5</v>
      </c>
      <c r="BE1910">
        <v>7.2</v>
      </c>
      <c r="BF1910">
        <v>33.700000000000003</v>
      </c>
      <c r="BG1910" t="s">
        <v>153</v>
      </c>
      <c r="BH1910" t="s">
        <v>154</v>
      </c>
      <c r="BI1910" t="s">
        <v>166</v>
      </c>
      <c r="BJ1910" t="s">
        <v>167</v>
      </c>
      <c r="BK1910">
        <v>17</v>
      </c>
    </row>
    <row r="1911" spans="1:63" ht="18.75" hidden="1" x14ac:dyDescent="0.25">
      <c r="A1911">
        <v>2021</v>
      </c>
      <c r="B1911">
        <v>4</v>
      </c>
      <c r="C1911" s="289">
        <v>44312</v>
      </c>
      <c r="D1911">
        <v>425</v>
      </c>
      <c r="E1911">
        <v>674</v>
      </c>
      <c r="F1911">
        <v>8</v>
      </c>
      <c r="G1911" t="s">
        <v>447</v>
      </c>
      <c r="H1911" t="s">
        <v>448</v>
      </c>
      <c r="I1911" t="s">
        <v>165</v>
      </c>
      <c r="J1911">
        <v>2</v>
      </c>
      <c r="K1911">
        <v>1</v>
      </c>
      <c r="L1911">
        <v>256</v>
      </c>
      <c r="M1911">
        <v>240.89599999999999</v>
      </c>
      <c r="N1911">
        <v>274.17599999999999</v>
      </c>
      <c r="W1911">
        <v>259</v>
      </c>
      <c r="X1911">
        <v>271</v>
      </c>
      <c r="Y1911">
        <v>289</v>
      </c>
      <c r="Z1911">
        <v>248</v>
      </c>
      <c r="AA1911">
        <v>108</v>
      </c>
      <c r="AB1911">
        <v>108</v>
      </c>
      <c r="AJ1911">
        <v>266.8</v>
      </c>
      <c r="AK1911">
        <v>40</v>
      </c>
      <c r="AL1911">
        <v>180</v>
      </c>
      <c r="AM1911">
        <v>67</v>
      </c>
      <c r="AN1911">
        <v>108</v>
      </c>
      <c r="AZ1911">
        <v>1.4999999999999999E-2</v>
      </c>
      <c r="BG1911" t="s">
        <v>153</v>
      </c>
      <c r="BH1911" t="s">
        <v>154</v>
      </c>
      <c r="BI1911" t="s">
        <v>449</v>
      </c>
      <c r="BJ1911" t="s">
        <v>167</v>
      </c>
      <c r="BK1911">
        <v>17</v>
      </c>
    </row>
    <row r="1912" spans="1:63" ht="18.75" x14ac:dyDescent="0.25">
      <c r="A1912">
        <v>2021</v>
      </c>
      <c r="B1912">
        <v>4</v>
      </c>
      <c r="C1912" s="289">
        <v>44312</v>
      </c>
      <c r="D1912">
        <v>53</v>
      </c>
      <c r="E1912">
        <v>131</v>
      </c>
      <c r="F1912">
        <v>30</v>
      </c>
      <c r="G1912" t="s">
        <v>185</v>
      </c>
      <c r="H1912" t="s">
        <v>186</v>
      </c>
      <c r="I1912" t="s">
        <v>159</v>
      </c>
      <c r="J1912">
        <v>25</v>
      </c>
      <c r="K1912">
        <v>1</v>
      </c>
      <c r="L1912">
        <v>10</v>
      </c>
      <c r="M1912">
        <v>9.3000000000000007</v>
      </c>
      <c r="N1912">
        <v>10.7</v>
      </c>
      <c r="O1912">
        <v>11</v>
      </c>
      <c r="P1912">
        <v>10</v>
      </c>
      <c r="T1912">
        <v>102</v>
      </c>
      <c r="AJ1912">
        <v>10</v>
      </c>
      <c r="AK1912">
        <v>772</v>
      </c>
      <c r="AL1912">
        <v>117</v>
      </c>
      <c r="AM1912">
        <v>882</v>
      </c>
      <c r="AN1912">
        <v>102</v>
      </c>
      <c r="AO1912">
        <v>8</v>
      </c>
      <c r="AP1912">
        <v>8</v>
      </c>
      <c r="AQ1912">
        <v>4</v>
      </c>
      <c r="AS1912">
        <v>3</v>
      </c>
      <c r="AX1912">
        <v>23</v>
      </c>
      <c r="AY1912">
        <v>6823</v>
      </c>
      <c r="AZ1912">
        <v>0.02</v>
      </c>
      <c r="BA1912">
        <v>3.0000000000000001E-3</v>
      </c>
      <c r="BB1912">
        <v>1</v>
      </c>
      <c r="BC1912">
        <v>2.2999999999999998</v>
      </c>
      <c r="BD1912">
        <v>682.3</v>
      </c>
      <c r="BE1912">
        <v>0.2</v>
      </c>
      <c r="BF1912">
        <v>68.2</v>
      </c>
      <c r="BG1912" t="s">
        <v>148</v>
      </c>
      <c r="BH1912" t="s">
        <v>187</v>
      </c>
      <c r="BI1912" t="s">
        <v>188</v>
      </c>
      <c r="BK1912">
        <v>17</v>
      </c>
    </row>
    <row r="1913" spans="1:63" ht="18.75" x14ac:dyDescent="0.25">
      <c r="A1913">
        <v>2021</v>
      </c>
      <c r="B1913">
        <v>4</v>
      </c>
      <c r="C1913" s="289">
        <v>44312</v>
      </c>
      <c r="D1913">
        <v>334</v>
      </c>
      <c r="E1913">
        <v>254</v>
      </c>
      <c r="F1913">
        <v>46</v>
      </c>
      <c r="G1913" t="s">
        <v>189</v>
      </c>
      <c r="H1913" t="s">
        <v>190</v>
      </c>
      <c r="I1913" t="s">
        <v>191</v>
      </c>
      <c r="J1913">
        <v>4</v>
      </c>
      <c r="K1913">
        <v>2</v>
      </c>
      <c r="L1913">
        <v>203</v>
      </c>
      <c r="M1913">
        <v>188.79</v>
      </c>
      <c r="N1913">
        <v>217.21</v>
      </c>
      <c r="O1913">
        <v>217</v>
      </c>
      <c r="P1913">
        <v>216</v>
      </c>
      <c r="T1913">
        <v>134</v>
      </c>
      <c r="W1913">
        <v>220</v>
      </c>
      <c r="X1913">
        <v>208</v>
      </c>
      <c r="Y1913">
        <v>213</v>
      </c>
      <c r="Z1913">
        <v>198</v>
      </c>
      <c r="AA1913">
        <v>134</v>
      </c>
      <c r="AB1913">
        <v>136</v>
      </c>
      <c r="AJ1913">
        <v>212</v>
      </c>
      <c r="AK1913">
        <v>88</v>
      </c>
      <c r="AL1913">
        <v>164</v>
      </c>
      <c r="AM1913">
        <v>107</v>
      </c>
      <c r="AN1913">
        <v>135</v>
      </c>
      <c r="AO1913">
        <v>7</v>
      </c>
      <c r="AP1913">
        <v>3</v>
      </c>
      <c r="AQ1913">
        <v>6</v>
      </c>
      <c r="AR1913">
        <v>10</v>
      </c>
      <c r="AX1913">
        <v>26</v>
      </c>
      <c r="AY1913">
        <v>1226</v>
      </c>
      <c r="AZ1913">
        <v>0.02</v>
      </c>
      <c r="BA1913">
        <v>2.1000000000000001E-2</v>
      </c>
      <c r="BC1913">
        <v>0.1</v>
      </c>
      <c r="BD1913">
        <v>6</v>
      </c>
      <c r="BE1913">
        <v>5.5</v>
      </c>
      <c r="BF1913">
        <v>259.89999999999998</v>
      </c>
      <c r="BG1913" t="s">
        <v>148</v>
      </c>
      <c r="BH1913" t="s">
        <v>184</v>
      </c>
      <c r="BI1913" t="s">
        <v>192</v>
      </c>
      <c r="BK1913">
        <v>17</v>
      </c>
    </row>
    <row r="1914" spans="1:63" ht="18.75" x14ac:dyDescent="0.25">
      <c r="A1914">
        <v>2021</v>
      </c>
      <c r="B1914">
        <v>4</v>
      </c>
      <c r="C1914" s="289">
        <v>44312</v>
      </c>
      <c r="D1914">
        <v>415</v>
      </c>
      <c r="E1914">
        <v>655</v>
      </c>
      <c r="F1914">
        <v>47</v>
      </c>
      <c r="G1914" t="s">
        <v>246</v>
      </c>
      <c r="H1914" t="s">
        <v>247</v>
      </c>
      <c r="I1914" t="s">
        <v>191</v>
      </c>
      <c r="J1914">
        <v>3</v>
      </c>
      <c r="K1914">
        <v>1</v>
      </c>
      <c r="L1914">
        <v>148</v>
      </c>
      <c r="M1914">
        <v>137.63999999999999</v>
      </c>
      <c r="N1914">
        <v>158.36000000000001</v>
      </c>
      <c r="W1914">
        <v>143</v>
      </c>
      <c r="X1914">
        <v>148</v>
      </c>
      <c r="Y1914">
        <v>142</v>
      </c>
      <c r="Z1914">
        <v>144</v>
      </c>
      <c r="AA1914">
        <v>152</v>
      </c>
      <c r="AB1914">
        <v>151</v>
      </c>
      <c r="AJ1914">
        <v>144.1</v>
      </c>
      <c r="AK1914">
        <v>60</v>
      </c>
      <c r="AL1914">
        <v>180</v>
      </c>
      <c r="AM1914">
        <v>71</v>
      </c>
      <c r="AN1914">
        <v>152</v>
      </c>
      <c r="AO1914">
        <v>6</v>
      </c>
      <c r="AP1914">
        <v>2</v>
      </c>
      <c r="AQ1914">
        <v>6</v>
      </c>
      <c r="AX1914">
        <v>14</v>
      </c>
      <c r="AY1914">
        <v>364</v>
      </c>
      <c r="AZ1914">
        <v>0.02</v>
      </c>
      <c r="BA1914">
        <v>3.7999999999999999E-2</v>
      </c>
      <c r="BC1914">
        <v>0.1</v>
      </c>
      <c r="BD1914">
        <v>2.5</v>
      </c>
      <c r="BE1914">
        <v>2</v>
      </c>
      <c r="BF1914">
        <v>52.5</v>
      </c>
      <c r="BG1914" t="s">
        <v>148</v>
      </c>
      <c r="BH1914" t="s">
        <v>149</v>
      </c>
      <c r="BI1914" t="s">
        <v>248</v>
      </c>
      <c r="BK1914">
        <v>17</v>
      </c>
    </row>
    <row r="1915" spans="1:63" ht="18.75" x14ac:dyDescent="0.25">
      <c r="A1915">
        <v>2021</v>
      </c>
      <c r="B1915">
        <v>4</v>
      </c>
      <c r="C1915" s="289">
        <v>44312</v>
      </c>
      <c r="D1915">
        <v>415</v>
      </c>
      <c r="E1915">
        <v>656</v>
      </c>
      <c r="F1915">
        <v>47</v>
      </c>
      <c r="G1915" t="s">
        <v>249</v>
      </c>
      <c r="H1915" t="s">
        <v>250</v>
      </c>
      <c r="I1915" t="s">
        <v>191</v>
      </c>
      <c r="J1915">
        <v>3</v>
      </c>
      <c r="K1915">
        <v>1</v>
      </c>
      <c r="L1915">
        <v>148</v>
      </c>
      <c r="M1915">
        <v>137.63999999999999</v>
      </c>
      <c r="N1915">
        <v>158.36000000000001</v>
      </c>
      <c r="W1915">
        <v>143</v>
      </c>
      <c r="X1915">
        <v>148</v>
      </c>
      <c r="Y1915">
        <v>142</v>
      </c>
      <c r="Z1915">
        <v>144</v>
      </c>
      <c r="AA1915">
        <v>152</v>
      </c>
      <c r="AB1915">
        <v>151</v>
      </c>
      <c r="AJ1915">
        <v>144.1</v>
      </c>
      <c r="AK1915">
        <v>60</v>
      </c>
      <c r="AL1915">
        <v>180</v>
      </c>
      <c r="AM1915">
        <v>71</v>
      </c>
      <c r="AN1915">
        <v>152</v>
      </c>
      <c r="AO1915">
        <v>6</v>
      </c>
      <c r="AP1915">
        <v>2</v>
      </c>
      <c r="AQ1915">
        <v>6</v>
      </c>
      <c r="AX1915">
        <v>14</v>
      </c>
      <c r="AY1915">
        <v>364</v>
      </c>
      <c r="AZ1915">
        <v>0.02</v>
      </c>
      <c r="BA1915">
        <v>3.7999999999999999E-2</v>
      </c>
      <c r="BC1915">
        <v>0.1</v>
      </c>
      <c r="BD1915">
        <v>2.5</v>
      </c>
      <c r="BE1915">
        <v>2</v>
      </c>
      <c r="BF1915">
        <v>52.5</v>
      </c>
      <c r="BG1915" t="s">
        <v>148</v>
      </c>
      <c r="BH1915" t="s">
        <v>149</v>
      </c>
      <c r="BI1915" t="s">
        <v>251</v>
      </c>
      <c r="BK1915">
        <v>17</v>
      </c>
    </row>
    <row r="1916" spans="1:63" ht="18.75" x14ac:dyDescent="0.25">
      <c r="A1916">
        <v>2021</v>
      </c>
      <c r="B1916">
        <v>4</v>
      </c>
      <c r="C1916" s="289">
        <v>44312</v>
      </c>
      <c r="D1916">
        <v>415</v>
      </c>
      <c r="E1916">
        <v>657</v>
      </c>
      <c r="F1916">
        <v>47</v>
      </c>
      <c r="G1916" t="s">
        <v>252</v>
      </c>
      <c r="H1916" t="s">
        <v>253</v>
      </c>
      <c r="I1916" t="s">
        <v>191</v>
      </c>
      <c r="J1916">
        <v>3</v>
      </c>
      <c r="K1916">
        <v>1</v>
      </c>
      <c r="L1916">
        <v>90</v>
      </c>
      <c r="M1916">
        <v>83.7</v>
      </c>
      <c r="N1916">
        <v>96.3</v>
      </c>
      <c r="W1916">
        <v>109</v>
      </c>
      <c r="X1916">
        <v>94</v>
      </c>
      <c r="Y1916">
        <v>89</v>
      </c>
      <c r="Z1916">
        <v>96</v>
      </c>
      <c r="AA1916">
        <v>152</v>
      </c>
      <c r="AB1916">
        <v>151</v>
      </c>
      <c r="AJ1916">
        <v>96.9</v>
      </c>
      <c r="AK1916">
        <v>60</v>
      </c>
      <c r="AL1916">
        <v>180</v>
      </c>
      <c r="AM1916">
        <v>71</v>
      </c>
      <c r="AN1916">
        <v>152</v>
      </c>
      <c r="AO1916">
        <v>4</v>
      </c>
      <c r="AP1916">
        <v>6</v>
      </c>
      <c r="AQ1916">
        <v>8</v>
      </c>
      <c r="AX1916">
        <v>18</v>
      </c>
      <c r="AY1916">
        <v>348</v>
      </c>
      <c r="AZ1916">
        <v>0.02</v>
      </c>
      <c r="BA1916">
        <v>5.1999999999999998E-2</v>
      </c>
      <c r="BC1916">
        <v>0.2</v>
      </c>
      <c r="BD1916">
        <v>3.9</v>
      </c>
      <c r="BE1916">
        <v>1.7</v>
      </c>
      <c r="BF1916">
        <v>33.700000000000003</v>
      </c>
      <c r="BG1916" t="s">
        <v>148</v>
      </c>
      <c r="BH1916" t="s">
        <v>149</v>
      </c>
      <c r="BI1916" t="s">
        <v>254</v>
      </c>
      <c r="BK1916">
        <v>17</v>
      </c>
    </row>
    <row r="1917" spans="1:63" ht="18.75" x14ac:dyDescent="0.25">
      <c r="A1917">
        <v>2021</v>
      </c>
      <c r="B1917">
        <v>4</v>
      </c>
      <c r="C1917" s="289">
        <v>44312</v>
      </c>
      <c r="D1917">
        <v>415</v>
      </c>
      <c r="E1917">
        <v>658</v>
      </c>
      <c r="F1917">
        <v>47</v>
      </c>
      <c r="G1917" t="s">
        <v>255</v>
      </c>
      <c r="H1917" t="s">
        <v>256</v>
      </c>
      <c r="I1917" t="s">
        <v>191</v>
      </c>
      <c r="J1917">
        <v>3</v>
      </c>
      <c r="K1917">
        <v>1</v>
      </c>
      <c r="L1917">
        <v>90</v>
      </c>
      <c r="M1917">
        <v>83.7</v>
      </c>
      <c r="N1917">
        <v>96.3</v>
      </c>
      <c r="W1917">
        <v>109</v>
      </c>
      <c r="X1917">
        <v>94</v>
      </c>
      <c r="Y1917">
        <v>89</v>
      </c>
      <c r="Z1917">
        <v>96</v>
      </c>
      <c r="AA1917">
        <v>152</v>
      </c>
      <c r="AB1917">
        <v>151</v>
      </c>
      <c r="AJ1917">
        <v>96.9</v>
      </c>
      <c r="AK1917">
        <v>60</v>
      </c>
      <c r="AL1917">
        <v>180</v>
      </c>
      <c r="AM1917">
        <v>71</v>
      </c>
      <c r="AN1917">
        <v>152</v>
      </c>
      <c r="AO1917">
        <v>4</v>
      </c>
      <c r="AP1917">
        <v>6</v>
      </c>
      <c r="AQ1917">
        <v>8</v>
      </c>
      <c r="AX1917">
        <v>18</v>
      </c>
      <c r="AY1917">
        <v>348</v>
      </c>
      <c r="AZ1917">
        <v>0.02</v>
      </c>
      <c r="BA1917">
        <v>5.1999999999999998E-2</v>
      </c>
      <c r="BC1917">
        <v>0.2</v>
      </c>
      <c r="BD1917">
        <v>3.9</v>
      </c>
      <c r="BE1917">
        <v>1.7</v>
      </c>
      <c r="BF1917">
        <v>33.700000000000003</v>
      </c>
      <c r="BG1917" t="s">
        <v>148</v>
      </c>
      <c r="BH1917" t="s">
        <v>149</v>
      </c>
      <c r="BI1917" t="s">
        <v>257</v>
      </c>
      <c r="BK1917">
        <v>17</v>
      </c>
    </row>
    <row r="1918" spans="1:63" ht="18.75" x14ac:dyDescent="0.25">
      <c r="A1918">
        <v>2021</v>
      </c>
      <c r="B1918">
        <v>4</v>
      </c>
      <c r="C1918" s="289">
        <v>44312</v>
      </c>
      <c r="D1918">
        <v>4</v>
      </c>
      <c r="E1918">
        <v>11</v>
      </c>
      <c r="F1918">
        <v>48</v>
      </c>
      <c r="G1918" t="s">
        <v>193</v>
      </c>
      <c r="H1918" t="s">
        <v>194</v>
      </c>
      <c r="I1918" t="s">
        <v>191</v>
      </c>
      <c r="J1918">
        <v>2</v>
      </c>
      <c r="K1918">
        <v>2</v>
      </c>
      <c r="L1918">
        <v>212</v>
      </c>
      <c r="M1918">
        <v>197.16</v>
      </c>
      <c r="N1918">
        <v>226.84</v>
      </c>
      <c r="O1918">
        <v>226</v>
      </c>
      <c r="P1918">
        <v>223</v>
      </c>
      <c r="T1918">
        <v>122</v>
      </c>
      <c r="X1918">
        <v>221</v>
      </c>
      <c r="Y1918">
        <v>218</v>
      </c>
      <c r="Z1918">
        <v>208</v>
      </c>
      <c r="AA1918">
        <v>119</v>
      </c>
      <c r="AB1918">
        <v>112</v>
      </c>
      <c r="AJ1918">
        <v>219.2</v>
      </c>
      <c r="AK1918">
        <v>37</v>
      </c>
      <c r="AL1918">
        <v>195</v>
      </c>
      <c r="AM1918">
        <v>61</v>
      </c>
      <c r="AN1918">
        <v>118</v>
      </c>
      <c r="AO1918">
        <v>9</v>
      </c>
      <c r="AP1918">
        <v>2</v>
      </c>
      <c r="AQ1918">
        <v>3</v>
      </c>
      <c r="AX1918">
        <v>14</v>
      </c>
      <c r="AY1918">
        <v>862</v>
      </c>
      <c r="AZ1918">
        <v>0.02</v>
      </c>
      <c r="BA1918">
        <v>1.6E-2</v>
      </c>
      <c r="BB1918">
        <v>1</v>
      </c>
      <c r="BC1918">
        <v>0.1</v>
      </c>
      <c r="BD1918">
        <v>4.0999999999999996</v>
      </c>
      <c r="BE1918">
        <v>3.1</v>
      </c>
      <c r="BF1918">
        <v>189</v>
      </c>
      <c r="BG1918" t="s">
        <v>148</v>
      </c>
      <c r="BH1918" t="s">
        <v>187</v>
      </c>
      <c r="BI1918" t="s">
        <v>195</v>
      </c>
      <c r="BK1918">
        <v>17</v>
      </c>
    </row>
    <row r="1919" spans="1:63" ht="18.75" x14ac:dyDescent="0.25">
      <c r="A1919">
        <v>2021</v>
      </c>
      <c r="B1919">
        <v>4</v>
      </c>
      <c r="C1919" s="289">
        <v>44312</v>
      </c>
      <c r="D1919">
        <v>4</v>
      </c>
      <c r="E1919">
        <v>12</v>
      </c>
      <c r="F1919">
        <v>48</v>
      </c>
      <c r="G1919" t="s">
        <v>196</v>
      </c>
      <c r="H1919" t="s">
        <v>197</v>
      </c>
      <c r="I1919" t="s">
        <v>191</v>
      </c>
      <c r="J1919">
        <v>2</v>
      </c>
      <c r="K1919">
        <v>2</v>
      </c>
      <c r="L1919">
        <v>212</v>
      </c>
      <c r="M1919">
        <v>197.16</v>
      </c>
      <c r="N1919">
        <v>226.84</v>
      </c>
      <c r="O1919">
        <v>208</v>
      </c>
      <c r="P1919">
        <v>212</v>
      </c>
      <c r="T1919">
        <v>122</v>
      </c>
      <c r="X1919">
        <v>216</v>
      </c>
      <c r="Y1919">
        <v>211</v>
      </c>
      <c r="Z1919">
        <v>212</v>
      </c>
      <c r="AA1919">
        <v>119</v>
      </c>
      <c r="AB1919">
        <v>112</v>
      </c>
      <c r="AJ1919">
        <v>211.8</v>
      </c>
      <c r="AK1919">
        <v>37</v>
      </c>
      <c r="AL1919">
        <v>195</v>
      </c>
      <c r="AM1919">
        <v>61</v>
      </c>
      <c r="AN1919">
        <v>118</v>
      </c>
      <c r="AO1919">
        <v>5</v>
      </c>
      <c r="AQ1919">
        <v>7</v>
      </c>
      <c r="AR1919">
        <v>2</v>
      </c>
      <c r="AX1919">
        <v>14</v>
      </c>
      <c r="AY1919">
        <v>862</v>
      </c>
      <c r="AZ1919">
        <v>0.02</v>
      </c>
      <c r="BA1919">
        <v>1.6E-2</v>
      </c>
      <c r="BB1919">
        <v>1</v>
      </c>
      <c r="BC1919">
        <v>0.1</v>
      </c>
      <c r="BD1919">
        <v>4.0999999999999996</v>
      </c>
      <c r="BE1919">
        <v>3</v>
      </c>
      <c r="BF1919">
        <v>182.6</v>
      </c>
      <c r="BG1919" t="s">
        <v>148</v>
      </c>
      <c r="BH1919" t="s">
        <v>187</v>
      </c>
      <c r="BI1919" t="s">
        <v>198</v>
      </c>
      <c r="BK1919">
        <v>17</v>
      </c>
    </row>
    <row r="1920" spans="1:63" ht="18.75" hidden="1" x14ac:dyDescent="0.25">
      <c r="A1920">
        <v>2021</v>
      </c>
      <c r="B1920">
        <v>4</v>
      </c>
      <c r="C1920" s="289">
        <v>44313</v>
      </c>
      <c r="D1920">
        <v>421</v>
      </c>
      <c r="E1920">
        <v>667</v>
      </c>
      <c r="F1920">
        <v>2</v>
      </c>
      <c r="G1920" t="s">
        <v>404</v>
      </c>
      <c r="H1920" t="s">
        <v>405</v>
      </c>
      <c r="L1920">
        <v>1630.2</v>
      </c>
      <c r="M1920">
        <v>1534.0182</v>
      </c>
      <c r="N1920">
        <v>1745.9441999999999</v>
      </c>
      <c r="W1920">
        <v>1575</v>
      </c>
      <c r="X1920">
        <v>1514</v>
      </c>
      <c r="Y1920">
        <v>1616</v>
      </c>
      <c r="Z1920">
        <v>1553</v>
      </c>
      <c r="AA1920">
        <v>179</v>
      </c>
      <c r="AB1920">
        <v>177</v>
      </c>
      <c r="AJ1920">
        <v>1564.5</v>
      </c>
      <c r="AK1920">
        <v>20</v>
      </c>
      <c r="AM1920">
        <v>20</v>
      </c>
      <c r="AN1920">
        <v>178</v>
      </c>
      <c r="AO1920">
        <v>3</v>
      </c>
      <c r="AP1920">
        <v>3</v>
      </c>
      <c r="AQ1920">
        <v>5</v>
      </c>
      <c r="AX1920">
        <v>11</v>
      </c>
      <c r="AY1920">
        <v>11</v>
      </c>
      <c r="AZ1920">
        <v>1.4999999999999999E-2</v>
      </c>
      <c r="BA1920">
        <v>1</v>
      </c>
      <c r="BC1920">
        <v>0</v>
      </c>
      <c r="BD1920">
        <v>0</v>
      </c>
      <c r="BE1920">
        <v>17.2</v>
      </c>
      <c r="BF1920">
        <v>17.2</v>
      </c>
      <c r="BJ1920" t="s">
        <v>156</v>
      </c>
      <c r="BK1920">
        <v>17</v>
      </c>
    </row>
    <row r="1921" spans="1:63" ht="18.75" hidden="1" x14ac:dyDescent="0.25">
      <c r="A1921">
        <v>2021</v>
      </c>
      <c r="B1921">
        <v>4</v>
      </c>
      <c r="C1921" s="289">
        <v>44313</v>
      </c>
      <c r="D1921">
        <v>421</v>
      </c>
      <c r="E1921">
        <v>673</v>
      </c>
      <c r="F1921">
        <v>2</v>
      </c>
      <c r="G1921" t="s">
        <v>437</v>
      </c>
      <c r="H1921" t="s">
        <v>438</v>
      </c>
      <c r="L1921">
        <v>123.2</v>
      </c>
      <c r="M1921">
        <v>115.9312</v>
      </c>
      <c r="N1921">
        <v>131.94720000000001</v>
      </c>
      <c r="W1921">
        <v>124</v>
      </c>
      <c r="X1921">
        <v>120</v>
      </c>
      <c r="Y1921">
        <v>126</v>
      </c>
      <c r="Z1921">
        <v>120</v>
      </c>
      <c r="AA1921">
        <v>179</v>
      </c>
      <c r="AB1921">
        <v>177</v>
      </c>
      <c r="AJ1921">
        <v>122.5</v>
      </c>
      <c r="AK1921">
        <v>20</v>
      </c>
      <c r="AM1921">
        <v>20</v>
      </c>
      <c r="AN1921">
        <v>178</v>
      </c>
      <c r="AZ1921">
        <v>1.4999999999999999E-2</v>
      </c>
      <c r="BI1921" t="s">
        <v>439</v>
      </c>
      <c r="BJ1921" t="s">
        <v>156</v>
      </c>
      <c r="BK1921">
        <v>17</v>
      </c>
    </row>
    <row r="1922" spans="1:63" ht="18.75" hidden="1" x14ac:dyDescent="0.25">
      <c r="A1922">
        <v>2021</v>
      </c>
      <c r="B1922">
        <v>4</v>
      </c>
      <c r="C1922" s="289">
        <v>44313</v>
      </c>
      <c r="D1922">
        <v>422</v>
      </c>
      <c r="E1922">
        <v>668</v>
      </c>
      <c r="F1922">
        <v>2</v>
      </c>
      <c r="G1922" t="s">
        <v>415</v>
      </c>
      <c r="H1922" t="s">
        <v>416</v>
      </c>
      <c r="I1922" t="s">
        <v>144</v>
      </c>
      <c r="J1922">
        <v>2</v>
      </c>
      <c r="K1922">
        <v>1</v>
      </c>
      <c r="L1922">
        <v>103</v>
      </c>
      <c r="M1922">
        <v>96.923000000000002</v>
      </c>
      <c r="N1922">
        <v>110.313</v>
      </c>
      <c r="O1922">
        <v>100</v>
      </c>
      <c r="T1922">
        <v>105</v>
      </c>
      <c r="AJ1922">
        <v>100</v>
      </c>
      <c r="AK1922">
        <v>103</v>
      </c>
      <c r="AL1922">
        <v>70</v>
      </c>
      <c r="AM1922">
        <v>69</v>
      </c>
      <c r="AN1922">
        <v>105</v>
      </c>
      <c r="AO1922">
        <v>2</v>
      </c>
      <c r="AQ1922">
        <v>6</v>
      </c>
      <c r="AX1922">
        <v>8</v>
      </c>
      <c r="AY1922">
        <v>1128</v>
      </c>
      <c r="AZ1922">
        <v>1.4999999999999999E-2</v>
      </c>
      <c r="BA1922">
        <v>7.0000000000000001E-3</v>
      </c>
      <c r="BB1922">
        <v>1</v>
      </c>
      <c r="BC1922">
        <v>0.1</v>
      </c>
      <c r="BD1922">
        <v>11</v>
      </c>
      <c r="BE1922">
        <v>0.8</v>
      </c>
      <c r="BF1922">
        <v>112.8</v>
      </c>
      <c r="BG1922" t="s">
        <v>153</v>
      </c>
      <c r="BH1922" t="s">
        <v>154</v>
      </c>
      <c r="BI1922" t="s">
        <v>417</v>
      </c>
      <c r="BJ1922" t="s">
        <v>156</v>
      </c>
      <c r="BK1922">
        <v>17</v>
      </c>
    </row>
    <row r="1923" spans="1:63" ht="18.75" hidden="1" x14ac:dyDescent="0.25">
      <c r="A1923">
        <v>2021</v>
      </c>
      <c r="B1923">
        <v>4</v>
      </c>
      <c r="C1923" s="289">
        <v>44313</v>
      </c>
      <c r="D1923">
        <v>137</v>
      </c>
      <c r="E1923">
        <v>168</v>
      </c>
      <c r="F1923">
        <v>3</v>
      </c>
      <c r="G1923" t="s">
        <v>261</v>
      </c>
      <c r="H1923" t="s">
        <v>262</v>
      </c>
      <c r="I1923" t="s">
        <v>144</v>
      </c>
      <c r="J1923">
        <v>3</v>
      </c>
      <c r="K1923">
        <v>2</v>
      </c>
      <c r="L1923">
        <v>619</v>
      </c>
      <c r="M1923">
        <v>575.66999999999996</v>
      </c>
      <c r="N1923">
        <v>662.33</v>
      </c>
      <c r="O1923">
        <v>659</v>
      </c>
      <c r="P1923">
        <v>624</v>
      </c>
      <c r="T1923">
        <v>120</v>
      </c>
      <c r="AJ1923">
        <v>641.5</v>
      </c>
      <c r="AK1923">
        <v>90</v>
      </c>
      <c r="AL1923">
        <v>116</v>
      </c>
      <c r="AM1923">
        <v>90</v>
      </c>
      <c r="AN1923">
        <v>120</v>
      </c>
      <c r="AO1923">
        <v>5</v>
      </c>
      <c r="AQ1923">
        <v>2</v>
      </c>
      <c r="AX1923">
        <v>7</v>
      </c>
      <c r="AY1923">
        <v>229</v>
      </c>
      <c r="AZ1923">
        <v>1.4999999999999999E-2</v>
      </c>
      <c r="BA1923">
        <v>3.1E-2</v>
      </c>
      <c r="BC1923">
        <v>0</v>
      </c>
      <c r="BD1923">
        <v>0.4</v>
      </c>
      <c r="BE1923">
        <v>4.5</v>
      </c>
      <c r="BF1923">
        <v>146.9</v>
      </c>
      <c r="BG1923" t="s">
        <v>145</v>
      </c>
      <c r="BK1923">
        <v>17</v>
      </c>
    </row>
    <row r="1924" spans="1:63" ht="18.75" hidden="1" x14ac:dyDescent="0.25">
      <c r="A1924">
        <v>2021</v>
      </c>
      <c r="B1924">
        <v>4</v>
      </c>
      <c r="C1924" s="289">
        <v>44313</v>
      </c>
      <c r="D1924">
        <v>137</v>
      </c>
      <c r="E1924">
        <v>273</v>
      </c>
      <c r="F1924">
        <v>3</v>
      </c>
      <c r="G1924" t="s">
        <v>242</v>
      </c>
      <c r="H1924" t="s">
        <v>243</v>
      </c>
      <c r="I1924" t="s">
        <v>144</v>
      </c>
      <c r="J1924">
        <v>3</v>
      </c>
      <c r="K1924">
        <v>2</v>
      </c>
      <c r="L1924">
        <v>564</v>
      </c>
      <c r="M1924">
        <v>524.52</v>
      </c>
      <c r="N1924">
        <v>603.48</v>
      </c>
      <c r="W1924">
        <v>584</v>
      </c>
      <c r="X1924">
        <v>601</v>
      </c>
      <c r="Y1924">
        <v>566</v>
      </c>
      <c r="Z1924">
        <v>584</v>
      </c>
      <c r="AA1924">
        <v>121</v>
      </c>
      <c r="AB1924">
        <v>118</v>
      </c>
      <c r="AJ1924">
        <v>583.79999999999995</v>
      </c>
      <c r="AK1924">
        <v>93</v>
      </c>
      <c r="AL1924">
        <v>116</v>
      </c>
      <c r="AM1924">
        <v>90</v>
      </c>
      <c r="AN1924">
        <v>120</v>
      </c>
      <c r="AO1924">
        <v>2</v>
      </c>
      <c r="AP1924">
        <v>1</v>
      </c>
      <c r="AQ1924">
        <v>1</v>
      </c>
      <c r="AX1924">
        <v>4</v>
      </c>
      <c r="AY1924">
        <v>946</v>
      </c>
      <c r="AZ1924">
        <v>1.4999999999999999E-2</v>
      </c>
      <c r="BA1924">
        <v>4.0000000000000001E-3</v>
      </c>
      <c r="BB1924">
        <v>1</v>
      </c>
      <c r="BC1924">
        <v>0</v>
      </c>
      <c r="BD1924">
        <v>1.7</v>
      </c>
      <c r="BE1924">
        <v>2.2999999999999998</v>
      </c>
      <c r="BF1924">
        <v>552.29999999999995</v>
      </c>
      <c r="BG1924" t="s">
        <v>145</v>
      </c>
      <c r="BK1924">
        <v>17</v>
      </c>
    </row>
    <row r="1925" spans="1:63" ht="18.75" x14ac:dyDescent="0.25">
      <c r="A1925">
        <v>2021</v>
      </c>
      <c r="B1925">
        <v>4</v>
      </c>
      <c r="C1925" s="289">
        <v>44313</v>
      </c>
      <c r="D1925">
        <v>32</v>
      </c>
      <c r="E1925">
        <v>92</v>
      </c>
      <c r="F1925">
        <v>4</v>
      </c>
      <c r="G1925" t="s">
        <v>205</v>
      </c>
      <c r="H1925" t="s">
        <v>206</v>
      </c>
      <c r="I1925" t="s">
        <v>144</v>
      </c>
      <c r="J1925">
        <v>2</v>
      </c>
      <c r="K1925">
        <v>3</v>
      </c>
      <c r="L1925">
        <v>361</v>
      </c>
      <c r="M1925">
        <v>335.73</v>
      </c>
      <c r="N1925">
        <v>386.27</v>
      </c>
      <c r="O1925">
        <v>420</v>
      </c>
      <c r="P1925">
        <v>385</v>
      </c>
      <c r="T1925">
        <v>97</v>
      </c>
      <c r="W1925">
        <v>398</v>
      </c>
      <c r="X1925">
        <v>364</v>
      </c>
      <c r="Y1925">
        <v>371</v>
      </c>
      <c r="Z1925">
        <v>340</v>
      </c>
      <c r="AA1925">
        <v>102</v>
      </c>
      <c r="AB1925">
        <v>100</v>
      </c>
      <c r="AJ1925">
        <v>379.7</v>
      </c>
      <c r="AK1925">
        <v>74</v>
      </c>
      <c r="AL1925">
        <v>97</v>
      </c>
      <c r="AM1925">
        <v>72</v>
      </c>
      <c r="AN1925">
        <v>100</v>
      </c>
      <c r="AO1925">
        <v>2</v>
      </c>
      <c r="AP1925">
        <v>9</v>
      </c>
      <c r="AQ1925">
        <v>3</v>
      </c>
      <c r="AX1925">
        <v>14</v>
      </c>
      <c r="AY1925">
        <v>1030</v>
      </c>
      <c r="AZ1925">
        <v>1.4999999999999999E-2</v>
      </c>
      <c r="BA1925">
        <v>1.4E-2</v>
      </c>
      <c r="BB1925">
        <v>1</v>
      </c>
      <c r="BC1925">
        <v>0</v>
      </c>
      <c r="BD1925">
        <v>2.9</v>
      </c>
      <c r="BE1925">
        <v>5.3</v>
      </c>
      <c r="BF1925">
        <v>391.1</v>
      </c>
      <c r="BG1925" t="s">
        <v>148</v>
      </c>
      <c r="BH1925" t="s">
        <v>149</v>
      </c>
      <c r="BI1925" t="s">
        <v>207</v>
      </c>
      <c r="BJ1925" t="s">
        <v>208</v>
      </c>
      <c r="BK1925">
        <v>17</v>
      </c>
    </row>
    <row r="1926" spans="1:63" ht="18.75" x14ac:dyDescent="0.25">
      <c r="A1926">
        <v>2021</v>
      </c>
      <c r="B1926">
        <v>4</v>
      </c>
      <c r="C1926" s="289">
        <v>44313</v>
      </c>
      <c r="D1926">
        <v>32</v>
      </c>
      <c r="E1926">
        <v>93</v>
      </c>
      <c r="F1926">
        <v>4</v>
      </c>
      <c r="G1926" t="s">
        <v>209</v>
      </c>
      <c r="H1926" t="s">
        <v>210</v>
      </c>
      <c r="I1926" t="s">
        <v>144</v>
      </c>
      <c r="J1926">
        <v>2</v>
      </c>
      <c r="K1926">
        <v>3</v>
      </c>
      <c r="L1926">
        <v>59</v>
      </c>
      <c r="M1926">
        <v>54.87</v>
      </c>
      <c r="N1926">
        <v>63.13</v>
      </c>
      <c r="O1926">
        <v>71</v>
      </c>
      <c r="P1926">
        <v>62</v>
      </c>
      <c r="T1926">
        <v>97</v>
      </c>
      <c r="W1926">
        <v>66</v>
      </c>
      <c r="X1926">
        <v>59</v>
      </c>
      <c r="Y1926">
        <v>58</v>
      </c>
      <c r="Z1926">
        <v>61</v>
      </c>
      <c r="AA1926">
        <v>102</v>
      </c>
      <c r="AB1926">
        <v>100</v>
      </c>
      <c r="AJ1926">
        <v>62.8</v>
      </c>
      <c r="AK1926">
        <v>74</v>
      </c>
      <c r="AL1926">
        <v>97</v>
      </c>
      <c r="AM1926">
        <v>72</v>
      </c>
      <c r="AN1926">
        <v>100</v>
      </c>
      <c r="AO1926">
        <v>10</v>
      </c>
      <c r="AP1926">
        <v>7</v>
      </c>
      <c r="AQ1926">
        <v>5</v>
      </c>
      <c r="AX1926">
        <v>22</v>
      </c>
      <c r="AY1926">
        <v>1048</v>
      </c>
      <c r="AZ1926">
        <v>1.4999999999999999E-2</v>
      </c>
      <c r="BA1926">
        <v>2.1000000000000001E-2</v>
      </c>
      <c r="BC1926">
        <v>0.4</v>
      </c>
      <c r="BD1926">
        <v>17.8</v>
      </c>
      <c r="BE1926">
        <v>1.4</v>
      </c>
      <c r="BF1926">
        <v>65.8</v>
      </c>
      <c r="BG1926" t="s">
        <v>148</v>
      </c>
      <c r="BH1926" t="s">
        <v>149</v>
      </c>
      <c r="BI1926" t="s">
        <v>211</v>
      </c>
      <c r="BJ1926" t="s">
        <v>208</v>
      </c>
      <c r="BK1926">
        <v>17</v>
      </c>
    </row>
    <row r="1927" spans="1:63" ht="18.75" x14ac:dyDescent="0.25">
      <c r="A1927">
        <v>2021</v>
      </c>
      <c r="B1927">
        <v>4</v>
      </c>
      <c r="C1927" s="289">
        <v>44313</v>
      </c>
      <c r="D1927">
        <v>32</v>
      </c>
      <c r="E1927">
        <v>94</v>
      </c>
      <c r="F1927">
        <v>4</v>
      </c>
      <c r="G1927" t="s">
        <v>332</v>
      </c>
      <c r="H1927" t="s">
        <v>333</v>
      </c>
      <c r="I1927" t="s">
        <v>144</v>
      </c>
      <c r="J1927">
        <v>2</v>
      </c>
      <c r="K1927">
        <v>3</v>
      </c>
      <c r="L1927">
        <v>19</v>
      </c>
      <c r="M1927">
        <v>17.670000000000002</v>
      </c>
      <c r="N1927">
        <v>20.329999999999998</v>
      </c>
      <c r="O1927">
        <v>23</v>
      </c>
      <c r="P1927">
        <v>19</v>
      </c>
      <c r="T1927">
        <v>97</v>
      </c>
      <c r="W1927">
        <v>19</v>
      </c>
      <c r="X1927">
        <v>18</v>
      </c>
      <c r="Y1927">
        <v>19</v>
      </c>
      <c r="Z1927">
        <v>19</v>
      </c>
      <c r="AA1927">
        <v>102</v>
      </c>
      <c r="AB1927">
        <v>100</v>
      </c>
      <c r="AJ1927">
        <v>19.399999999999999</v>
      </c>
      <c r="AK1927">
        <v>74</v>
      </c>
      <c r="AL1927">
        <v>97</v>
      </c>
      <c r="AM1927">
        <v>72</v>
      </c>
      <c r="AN1927">
        <v>100</v>
      </c>
      <c r="AO1927">
        <v>11</v>
      </c>
      <c r="AP1927">
        <v>10</v>
      </c>
      <c r="AQ1927">
        <v>6</v>
      </c>
      <c r="AX1927">
        <v>27</v>
      </c>
      <c r="AY1927">
        <v>987</v>
      </c>
      <c r="AZ1927">
        <v>1.4999999999999999E-2</v>
      </c>
      <c r="BA1927">
        <v>2.7E-2</v>
      </c>
      <c r="BC1927">
        <v>1.4</v>
      </c>
      <c r="BD1927">
        <v>51.9</v>
      </c>
      <c r="BE1927">
        <v>0.5</v>
      </c>
      <c r="BF1927">
        <v>19.100000000000001</v>
      </c>
      <c r="BG1927" t="s">
        <v>148</v>
      </c>
      <c r="BH1927" t="s">
        <v>149</v>
      </c>
      <c r="BI1927" t="s">
        <v>334</v>
      </c>
      <c r="BJ1927" t="s">
        <v>208</v>
      </c>
      <c r="BK1927">
        <v>17</v>
      </c>
    </row>
    <row r="1928" spans="1:63" ht="18.75" hidden="1" x14ac:dyDescent="0.25">
      <c r="A1928">
        <v>2021</v>
      </c>
      <c r="B1928">
        <v>4</v>
      </c>
      <c r="C1928" s="289">
        <v>44313</v>
      </c>
      <c r="D1928">
        <v>423</v>
      </c>
      <c r="E1928">
        <v>669</v>
      </c>
      <c r="F1928">
        <v>5</v>
      </c>
      <c r="G1928" t="s">
        <v>412</v>
      </c>
      <c r="H1928" t="s">
        <v>413</v>
      </c>
      <c r="I1928" t="s">
        <v>144</v>
      </c>
      <c r="J1928">
        <v>2</v>
      </c>
      <c r="K1928">
        <v>2</v>
      </c>
      <c r="L1928">
        <v>954</v>
      </c>
      <c r="M1928">
        <v>897.71400000000006</v>
      </c>
      <c r="N1928">
        <v>1021.734</v>
      </c>
      <c r="O1928">
        <v>1083</v>
      </c>
      <c r="P1928">
        <v>992</v>
      </c>
      <c r="T1928">
        <v>183</v>
      </c>
      <c r="W1928">
        <v>1010</v>
      </c>
      <c r="X1928">
        <v>948</v>
      </c>
      <c r="Y1928">
        <v>1002</v>
      </c>
      <c r="AA1928">
        <v>180</v>
      </c>
      <c r="AJ1928">
        <v>1007</v>
      </c>
      <c r="AK1928">
        <v>40</v>
      </c>
      <c r="AL1928">
        <v>180</v>
      </c>
      <c r="AM1928">
        <v>40</v>
      </c>
      <c r="AN1928">
        <v>182</v>
      </c>
      <c r="AO1928">
        <v>8</v>
      </c>
      <c r="AP1928">
        <v>3</v>
      </c>
      <c r="AQ1928">
        <v>4</v>
      </c>
      <c r="AX1928">
        <v>15</v>
      </c>
      <c r="AY1928">
        <v>675</v>
      </c>
      <c r="AZ1928">
        <v>1.4999999999999999E-2</v>
      </c>
      <c r="BA1928">
        <v>2.1999999999999999E-2</v>
      </c>
      <c r="BC1928">
        <v>0</v>
      </c>
      <c r="BD1928">
        <v>0.7</v>
      </c>
      <c r="BE1928">
        <v>15.1</v>
      </c>
      <c r="BF1928">
        <v>679.7</v>
      </c>
      <c r="BG1928" t="s">
        <v>153</v>
      </c>
      <c r="BH1928" t="s">
        <v>154</v>
      </c>
      <c r="BI1928" t="s">
        <v>414</v>
      </c>
      <c r="BJ1928" t="s">
        <v>156</v>
      </c>
      <c r="BK1928">
        <v>17</v>
      </c>
    </row>
    <row r="1929" spans="1:63" ht="18.75" hidden="1" x14ac:dyDescent="0.25">
      <c r="A1929">
        <v>2021</v>
      </c>
      <c r="B1929">
        <v>4</v>
      </c>
      <c r="C1929" s="289">
        <v>44313</v>
      </c>
      <c r="D1929">
        <v>236</v>
      </c>
      <c r="E1929">
        <v>160</v>
      </c>
      <c r="F1929">
        <v>6</v>
      </c>
      <c r="G1929" t="s">
        <v>265</v>
      </c>
      <c r="H1929" t="s">
        <v>266</v>
      </c>
      <c r="I1929" t="s">
        <v>144</v>
      </c>
      <c r="J1929">
        <v>2</v>
      </c>
      <c r="K1929">
        <v>1</v>
      </c>
      <c r="L1929">
        <v>200</v>
      </c>
      <c r="M1929">
        <v>186</v>
      </c>
      <c r="N1929">
        <v>214</v>
      </c>
      <c r="O1929">
        <v>213</v>
      </c>
      <c r="T1929">
        <v>95</v>
      </c>
      <c r="AJ1929">
        <v>213</v>
      </c>
      <c r="AK1929">
        <v>76</v>
      </c>
      <c r="AL1929">
        <v>95</v>
      </c>
      <c r="AM1929">
        <v>76</v>
      </c>
      <c r="AN1929">
        <v>95</v>
      </c>
      <c r="AO1929">
        <v>6</v>
      </c>
      <c r="AQ1929">
        <v>1</v>
      </c>
      <c r="AX1929">
        <v>7</v>
      </c>
      <c r="AY1929">
        <v>265</v>
      </c>
      <c r="AZ1929">
        <v>1.4999999999999999E-2</v>
      </c>
      <c r="BA1929">
        <v>2.5999999999999999E-2</v>
      </c>
      <c r="BC1929">
        <v>0</v>
      </c>
      <c r="BD1929">
        <v>1.3</v>
      </c>
      <c r="BE1929">
        <v>1.5</v>
      </c>
      <c r="BF1929">
        <v>56.4</v>
      </c>
      <c r="BG1929" t="s">
        <v>267</v>
      </c>
      <c r="BH1929" t="s">
        <v>267</v>
      </c>
      <c r="BK1929">
        <v>17</v>
      </c>
    </row>
    <row r="1930" spans="1:63" ht="18.75" hidden="1" x14ac:dyDescent="0.25">
      <c r="A1930">
        <v>2021</v>
      </c>
      <c r="B1930">
        <v>4</v>
      </c>
      <c r="C1930" s="289">
        <v>44313</v>
      </c>
      <c r="D1930">
        <v>382</v>
      </c>
      <c r="E1930">
        <v>449</v>
      </c>
      <c r="F1930">
        <v>6</v>
      </c>
      <c r="G1930" t="s">
        <v>272</v>
      </c>
      <c r="H1930" t="s">
        <v>273</v>
      </c>
      <c r="I1930" t="s">
        <v>144</v>
      </c>
      <c r="J1930">
        <v>3</v>
      </c>
      <c r="K1930">
        <v>1</v>
      </c>
      <c r="L1930">
        <v>46</v>
      </c>
      <c r="M1930">
        <v>40.985999999999997</v>
      </c>
      <c r="N1930">
        <v>50.048000000000002</v>
      </c>
      <c r="P1930">
        <v>48</v>
      </c>
      <c r="T1930">
        <v>84</v>
      </c>
      <c r="W1930">
        <v>48</v>
      </c>
      <c r="X1930">
        <v>43</v>
      </c>
      <c r="Y1930">
        <v>42</v>
      </c>
      <c r="Z1930">
        <v>44</v>
      </c>
      <c r="AA1930">
        <v>94</v>
      </c>
      <c r="AB1930">
        <v>95</v>
      </c>
      <c r="AJ1930">
        <v>45</v>
      </c>
      <c r="AK1930">
        <v>108</v>
      </c>
      <c r="AL1930">
        <v>100</v>
      </c>
      <c r="AM1930">
        <v>119</v>
      </c>
      <c r="AN1930">
        <v>91</v>
      </c>
      <c r="AO1930">
        <v>6</v>
      </c>
      <c r="AP1930">
        <v>8</v>
      </c>
      <c r="AQ1930">
        <v>8</v>
      </c>
      <c r="AX1930">
        <v>22</v>
      </c>
      <c r="AY1930">
        <v>652</v>
      </c>
      <c r="AZ1930">
        <v>1.4999999999999999E-2</v>
      </c>
      <c r="BA1930">
        <v>3.4000000000000002E-2</v>
      </c>
      <c r="BC1930">
        <v>0.5</v>
      </c>
      <c r="BD1930">
        <v>14.2</v>
      </c>
      <c r="BE1930">
        <v>1</v>
      </c>
      <c r="BF1930">
        <v>29.3</v>
      </c>
      <c r="BG1930" t="s">
        <v>153</v>
      </c>
      <c r="BH1930" t="s">
        <v>154</v>
      </c>
      <c r="BI1930" t="s">
        <v>274</v>
      </c>
      <c r="BJ1930" t="s">
        <v>156</v>
      </c>
      <c r="BK1930">
        <v>17</v>
      </c>
    </row>
    <row r="1931" spans="1:63" ht="18.75" hidden="1" x14ac:dyDescent="0.25">
      <c r="A1931">
        <v>2021</v>
      </c>
      <c r="B1931">
        <v>4</v>
      </c>
      <c r="C1931" s="289">
        <v>44313</v>
      </c>
      <c r="D1931">
        <v>376</v>
      </c>
      <c r="E1931">
        <v>438</v>
      </c>
      <c r="F1931">
        <v>7</v>
      </c>
      <c r="G1931" t="s">
        <v>151</v>
      </c>
      <c r="H1931" t="s">
        <v>152</v>
      </c>
      <c r="I1931" t="s">
        <v>144</v>
      </c>
      <c r="J1931">
        <v>3</v>
      </c>
      <c r="K1931">
        <v>2</v>
      </c>
      <c r="L1931">
        <v>336</v>
      </c>
      <c r="M1931">
        <v>316.17599999999999</v>
      </c>
      <c r="N1931">
        <v>359.85599999999999</v>
      </c>
      <c r="O1931">
        <v>323</v>
      </c>
      <c r="P1931">
        <v>330</v>
      </c>
      <c r="T1931">
        <v>144</v>
      </c>
      <c r="W1931">
        <v>346</v>
      </c>
      <c r="X1931">
        <v>341</v>
      </c>
      <c r="Y1931">
        <v>341</v>
      </c>
      <c r="Z1931">
        <v>351</v>
      </c>
      <c r="AA1931">
        <v>114</v>
      </c>
      <c r="AB1931">
        <v>114</v>
      </c>
      <c r="AJ1931">
        <v>338.7</v>
      </c>
      <c r="AK1931">
        <v>67</v>
      </c>
      <c r="AL1931">
        <v>161</v>
      </c>
      <c r="AM1931">
        <v>87</v>
      </c>
      <c r="AN1931">
        <v>124</v>
      </c>
      <c r="AO1931">
        <v>8</v>
      </c>
      <c r="AP1931">
        <v>4</v>
      </c>
      <c r="AQ1931">
        <v>8</v>
      </c>
      <c r="AX1931">
        <v>20</v>
      </c>
      <c r="AY1931">
        <v>920</v>
      </c>
      <c r="AZ1931">
        <v>1.4999999999999999E-2</v>
      </c>
      <c r="BA1931">
        <v>2.1999999999999999E-2</v>
      </c>
      <c r="BC1931">
        <v>0.1</v>
      </c>
      <c r="BD1931">
        <v>2.7</v>
      </c>
      <c r="BE1931">
        <v>6.8</v>
      </c>
      <c r="BF1931">
        <v>311.60000000000002</v>
      </c>
      <c r="BG1931" t="s">
        <v>153</v>
      </c>
      <c r="BH1931" t="s">
        <v>154</v>
      </c>
      <c r="BI1931" t="s">
        <v>155</v>
      </c>
      <c r="BJ1931" t="s">
        <v>156</v>
      </c>
      <c r="BK1931">
        <v>17</v>
      </c>
    </row>
    <row r="1932" spans="1:63" ht="18.75" hidden="1" x14ac:dyDescent="0.25">
      <c r="A1932">
        <v>2021</v>
      </c>
      <c r="B1932">
        <v>4</v>
      </c>
      <c r="C1932" s="289">
        <v>44313</v>
      </c>
      <c r="D1932">
        <v>47</v>
      </c>
      <c r="E1932">
        <v>122</v>
      </c>
      <c r="F1932">
        <v>8</v>
      </c>
      <c r="G1932" t="s">
        <v>163</v>
      </c>
      <c r="H1932" t="s">
        <v>164</v>
      </c>
      <c r="I1932" t="s">
        <v>165</v>
      </c>
      <c r="J1932">
        <v>2</v>
      </c>
      <c r="K1932">
        <v>1</v>
      </c>
      <c r="L1932">
        <v>280</v>
      </c>
      <c r="M1932">
        <v>267.39999999999998</v>
      </c>
      <c r="N1932">
        <v>292.60000000000002</v>
      </c>
      <c r="O1932">
        <v>259</v>
      </c>
      <c r="P1932">
        <v>272</v>
      </c>
      <c r="T1932">
        <v>106</v>
      </c>
      <c r="W1932">
        <v>248</v>
      </c>
      <c r="X1932">
        <v>274</v>
      </c>
      <c r="Y1932">
        <v>277</v>
      </c>
      <c r="Z1932">
        <v>272</v>
      </c>
      <c r="AA1932">
        <v>104</v>
      </c>
      <c r="AB1932">
        <v>105</v>
      </c>
      <c r="AJ1932">
        <v>267</v>
      </c>
      <c r="AK1932">
        <v>63</v>
      </c>
      <c r="AL1932">
        <v>115</v>
      </c>
      <c r="AM1932">
        <v>69</v>
      </c>
      <c r="AN1932">
        <v>105</v>
      </c>
      <c r="AO1932">
        <v>4</v>
      </c>
      <c r="AP1932">
        <v>4</v>
      </c>
      <c r="AQ1932">
        <v>8</v>
      </c>
      <c r="AX1932">
        <v>16</v>
      </c>
      <c r="AY1932">
        <v>16</v>
      </c>
      <c r="AZ1932">
        <v>1.4999999999999999E-2</v>
      </c>
      <c r="BA1932">
        <v>1</v>
      </c>
      <c r="BC1932">
        <v>0.1</v>
      </c>
      <c r="BD1932">
        <v>0.1</v>
      </c>
      <c r="BE1932">
        <v>4.3</v>
      </c>
      <c r="BF1932">
        <v>4.3</v>
      </c>
      <c r="BG1932" t="s">
        <v>153</v>
      </c>
      <c r="BH1932" t="s">
        <v>154</v>
      </c>
      <c r="BI1932" t="s">
        <v>166</v>
      </c>
      <c r="BJ1932" t="s">
        <v>167</v>
      </c>
      <c r="BK1932">
        <v>17</v>
      </c>
    </row>
    <row r="1933" spans="1:63" ht="18.75" x14ac:dyDescent="0.25">
      <c r="A1933">
        <v>2021</v>
      </c>
      <c r="B1933">
        <v>4</v>
      </c>
      <c r="C1933" s="289">
        <v>44313</v>
      </c>
      <c r="D1933">
        <v>53</v>
      </c>
      <c r="E1933">
        <v>131</v>
      </c>
      <c r="F1933">
        <v>30</v>
      </c>
      <c r="G1933" t="s">
        <v>185</v>
      </c>
      <c r="H1933" t="s">
        <v>186</v>
      </c>
      <c r="I1933" t="s">
        <v>159</v>
      </c>
      <c r="J1933">
        <v>25</v>
      </c>
      <c r="K1933">
        <v>1</v>
      </c>
      <c r="L1933">
        <v>10</v>
      </c>
      <c r="M1933">
        <v>9.3000000000000007</v>
      </c>
      <c r="N1933">
        <v>10.7</v>
      </c>
      <c r="O1933">
        <v>10</v>
      </c>
      <c r="P1933">
        <v>10</v>
      </c>
      <c r="T1933">
        <v>97</v>
      </c>
      <c r="W1933">
        <v>10</v>
      </c>
      <c r="X1933">
        <v>10</v>
      </c>
      <c r="Y1933">
        <v>10</v>
      </c>
      <c r="Z1933">
        <v>10</v>
      </c>
      <c r="AA1933">
        <v>81</v>
      </c>
      <c r="AB1933">
        <v>81</v>
      </c>
      <c r="AJ1933">
        <v>9.9</v>
      </c>
      <c r="AK1933">
        <v>772</v>
      </c>
      <c r="AL1933">
        <v>117</v>
      </c>
      <c r="AM1933">
        <v>1042</v>
      </c>
      <c r="AN1933">
        <v>86</v>
      </c>
      <c r="AO1933">
        <v>18</v>
      </c>
      <c r="AP1933">
        <v>12</v>
      </c>
      <c r="AQ1933">
        <v>17</v>
      </c>
      <c r="AX1933">
        <v>47</v>
      </c>
      <c r="AY1933">
        <v>12847</v>
      </c>
      <c r="AZ1933">
        <v>0.02</v>
      </c>
      <c r="BA1933">
        <v>4.0000000000000001E-3</v>
      </c>
      <c r="BB1933">
        <v>1</v>
      </c>
      <c r="BC1933">
        <v>4.7</v>
      </c>
      <c r="BD1933">
        <v>1284.7</v>
      </c>
      <c r="BE1933">
        <v>0.5</v>
      </c>
      <c r="BF1933">
        <v>127.2</v>
      </c>
      <c r="BG1933" t="s">
        <v>148</v>
      </c>
      <c r="BH1933" t="s">
        <v>187</v>
      </c>
      <c r="BI1933" t="s">
        <v>188</v>
      </c>
      <c r="BK1933">
        <v>17</v>
      </c>
    </row>
    <row r="1934" spans="1:63" ht="18.75" x14ac:dyDescent="0.25">
      <c r="A1934">
        <v>2021</v>
      </c>
      <c r="B1934">
        <v>4</v>
      </c>
      <c r="C1934" s="289">
        <v>44313</v>
      </c>
      <c r="D1934">
        <v>334</v>
      </c>
      <c r="E1934">
        <v>254</v>
      </c>
      <c r="F1934">
        <v>46</v>
      </c>
      <c r="G1934" t="s">
        <v>189</v>
      </c>
      <c r="H1934" t="s">
        <v>190</v>
      </c>
      <c r="I1934" t="s">
        <v>191</v>
      </c>
      <c r="J1934">
        <v>4</v>
      </c>
      <c r="K1934">
        <v>2</v>
      </c>
      <c r="L1934">
        <v>203</v>
      </c>
      <c r="M1934">
        <v>188.79</v>
      </c>
      <c r="N1934">
        <v>217.21</v>
      </c>
      <c r="O1934">
        <v>217</v>
      </c>
      <c r="P1934">
        <v>213</v>
      </c>
      <c r="T1934">
        <v>135</v>
      </c>
      <c r="W1934">
        <v>196</v>
      </c>
      <c r="X1934">
        <v>199</v>
      </c>
      <c r="Y1934">
        <v>207</v>
      </c>
      <c r="Z1934">
        <v>193</v>
      </c>
      <c r="AA1934">
        <v>132</v>
      </c>
      <c r="AB1934">
        <v>131</v>
      </c>
      <c r="AJ1934">
        <v>204.2</v>
      </c>
      <c r="AK1934">
        <v>88</v>
      </c>
      <c r="AL1934">
        <v>164</v>
      </c>
      <c r="AM1934">
        <v>109</v>
      </c>
      <c r="AN1934">
        <v>133</v>
      </c>
      <c r="AO1934">
        <v>11</v>
      </c>
      <c r="AP1934">
        <v>4</v>
      </c>
      <c r="AQ1934">
        <v>10</v>
      </c>
      <c r="AX1934">
        <v>25</v>
      </c>
      <c r="AY1934">
        <v>2215</v>
      </c>
      <c r="AZ1934">
        <v>0.02</v>
      </c>
      <c r="BA1934">
        <v>1.0999999999999999E-2</v>
      </c>
      <c r="BB1934">
        <v>1</v>
      </c>
      <c r="BC1934">
        <v>0.1</v>
      </c>
      <c r="BD1934">
        <v>10.9</v>
      </c>
      <c r="BE1934">
        <v>5.0999999999999996</v>
      </c>
      <c r="BF1934">
        <v>452.3</v>
      </c>
      <c r="BG1934" t="s">
        <v>148</v>
      </c>
      <c r="BH1934" t="s">
        <v>184</v>
      </c>
      <c r="BI1934" t="s">
        <v>192</v>
      </c>
      <c r="BK1934">
        <v>17</v>
      </c>
    </row>
    <row r="1935" spans="1:63" ht="18.75" x14ac:dyDescent="0.25">
      <c r="A1935">
        <v>2021</v>
      </c>
      <c r="B1935">
        <v>4</v>
      </c>
      <c r="C1935" s="289">
        <v>44313</v>
      </c>
      <c r="D1935">
        <v>415</v>
      </c>
      <c r="E1935">
        <v>655</v>
      </c>
      <c r="F1935">
        <v>47</v>
      </c>
      <c r="G1935" t="s">
        <v>246</v>
      </c>
      <c r="H1935" t="s">
        <v>247</v>
      </c>
      <c r="I1935" t="s">
        <v>191</v>
      </c>
      <c r="J1935">
        <v>3</v>
      </c>
      <c r="K1935">
        <v>1</v>
      </c>
      <c r="L1935">
        <v>148</v>
      </c>
      <c r="M1935">
        <v>137.63999999999999</v>
      </c>
      <c r="N1935">
        <v>158.36000000000001</v>
      </c>
      <c r="O1935">
        <v>144</v>
      </c>
      <c r="P1935">
        <v>143</v>
      </c>
      <c r="T1935">
        <v>181</v>
      </c>
      <c r="W1935">
        <v>147</v>
      </c>
      <c r="X1935">
        <v>142</v>
      </c>
      <c r="Y1935">
        <v>146</v>
      </c>
      <c r="Z1935">
        <v>142</v>
      </c>
      <c r="AA1935">
        <v>174</v>
      </c>
      <c r="AB1935">
        <v>170</v>
      </c>
      <c r="AJ1935">
        <v>143.80000000000001</v>
      </c>
      <c r="AK1935">
        <v>60</v>
      </c>
      <c r="AL1935">
        <v>180</v>
      </c>
      <c r="AM1935">
        <v>62</v>
      </c>
      <c r="AN1935">
        <v>175</v>
      </c>
      <c r="AO1935">
        <v>11</v>
      </c>
      <c r="AP1935">
        <v>2</v>
      </c>
      <c r="AQ1935">
        <v>5</v>
      </c>
      <c r="AX1935">
        <v>18</v>
      </c>
      <c r="AY1935">
        <v>848</v>
      </c>
      <c r="AZ1935">
        <v>0.02</v>
      </c>
      <c r="BA1935">
        <v>2.1000000000000001E-2</v>
      </c>
      <c r="BC1935">
        <v>0.1</v>
      </c>
      <c r="BD1935">
        <v>5.7</v>
      </c>
      <c r="BE1935">
        <v>2.6</v>
      </c>
      <c r="BF1935">
        <v>121.9</v>
      </c>
      <c r="BG1935" t="s">
        <v>148</v>
      </c>
      <c r="BH1935" t="s">
        <v>149</v>
      </c>
      <c r="BI1935" t="s">
        <v>248</v>
      </c>
      <c r="BK1935">
        <v>17</v>
      </c>
    </row>
    <row r="1936" spans="1:63" ht="18.75" x14ac:dyDescent="0.25">
      <c r="A1936">
        <v>2021</v>
      </c>
      <c r="B1936">
        <v>4</v>
      </c>
      <c r="C1936" s="289">
        <v>44313</v>
      </c>
      <c r="D1936">
        <v>415</v>
      </c>
      <c r="E1936">
        <v>656</v>
      </c>
      <c r="F1936">
        <v>47</v>
      </c>
      <c r="G1936" t="s">
        <v>249</v>
      </c>
      <c r="H1936" t="s">
        <v>250</v>
      </c>
      <c r="I1936" t="s">
        <v>191</v>
      </c>
      <c r="J1936">
        <v>3</v>
      </c>
      <c r="K1936">
        <v>1</v>
      </c>
      <c r="L1936">
        <v>148</v>
      </c>
      <c r="M1936">
        <v>137.63999999999999</v>
      </c>
      <c r="N1936">
        <v>158.36000000000001</v>
      </c>
      <c r="O1936">
        <v>144</v>
      </c>
      <c r="P1936">
        <v>143</v>
      </c>
      <c r="T1936">
        <v>181</v>
      </c>
      <c r="W1936">
        <v>147</v>
      </c>
      <c r="X1936">
        <v>142</v>
      </c>
      <c r="Y1936">
        <v>146</v>
      </c>
      <c r="Z1936">
        <v>142</v>
      </c>
      <c r="AA1936">
        <v>174</v>
      </c>
      <c r="AB1936">
        <v>170</v>
      </c>
      <c r="AJ1936">
        <v>143.80000000000001</v>
      </c>
      <c r="AK1936">
        <v>60</v>
      </c>
      <c r="AL1936">
        <v>180</v>
      </c>
      <c r="AM1936">
        <v>62</v>
      </c>
      <c r="AN1936">
        <v>175</v>
      </c>
      <c r="AO1936">
        <v>11</v>
      </c>
      <c r="AP1936">
        <v>2</v>
      </c>
      <c r="AQ1936">
        <v>5</v>
      </c>
      <c r="AX1936">
        <v>18</v>
      </c>
      <c r="AY1936">
        <v>848</v>
      </c>
      <c r="AZ1936">
        <v>0.02</v>
      </c>
      <c r="BA1936">
        <v>2.1000000000000001E-2</v>
      </c>
      <c r="BC1936">
        <v>0.1</v>
      </c>
      <c r="BD1936">
        <v>5.7</v>
      </c>
      <c r="BE1936">
        <v>2.6</v>
      </c>
      <c r="BF1936">
        <v>121.9</v>
      </c>
      <c r="BG1936" t="s">
        <v>148</v>
      </c>
      <c r="BH1936" t="s">
        <v>149</v>
      </c>
      <c r="BI1936" t="s">
        <v>251</v>
      </c>
      <c r="BK1936">
        <v>17</v>
      </c>
    </row>
    <row r="1937" spans="1:63" ht="18.75" x14ac:dyDescent="0.25">
      <c r="A1937">
        <v>2021</v>
      </c>
      <c r="B1937">
        <v>4</v>
      </c>
      <c r="C1937" s="289">
        <v>44313</v>
      </c>
      <c r="D1937">
        <v>415</v>
      </c>
      <c r="E1937">
        <v>657</v>
      </c>
      <c r="F1937">
        <v>47</v>
      </c>
      <c r="G1937" t="s">
        <v>252</v>
      </c>
      <c r="H1937" t="s">
        <v>253</v>
      </c>
      <c r="I1937" t="s">
        <v>191</v>
      </c>
      <c r="J1937">
        <v>3</v>
      </c>
      <c r="K1937">
        <v>1</v>
      </c>
      <c r="L1937">
        <v>90</v>
      </c>
      <c r="M1937">
        <v>83.7</v>
      </c>
      <c r="N1937">
        <v>96.3</v>
      </c>
      <c r="O1937">
        <v>96</v>
      </c>
      <c r="P1937">
        <v>92</v>
      </c>
      <c r="T1937">
        <v>181</v>
      </c>
      <c r="W1937">
        <v>93</v>
      </c>
      <c r="X1937">
        <v>90</v>
      </c>
      <c r="Y1937">
        <v>94</v>
      </c>
      <c r="Z1937">
        <v>93</v>
      </c>
      <c r="AA1937">
        <v>174</v>
      </c>
      <c r="AB1937">
        <v>170</v>
      </c>
      <c r="AJ1937">
        <v>92.6</v>
      </c>
      <c r="AK1937">
        <v>60</v>
      </c>
      <c r="AL1937">
        <v>180</v>
      </c>
      <c r="AM1937">
        <v>62</v>
      </c>
      <c r="AN1937">
        <v>175</v>
      </c>
      <c r="AO1937">
        <v>8</v>
      </c>
      <c r="AP1937">
        <v>4</v>
      </c>
      <c r="AQ1937">
        <v>4</v>
      </c>
      <c r="AX1937">
        <v>16</v>
      </c>
      <c r="AY1937">
        <v>901</v>
      </c>
      <c r="AZ1937">
        <v>0.02</v>
      </c>
      <c r="BA1937">
        <v>1.7999999999999999E-2</v>
      </c>
      <c r="BB1937">
        <v>1</v>
      </c>
      <c r="BC1937">
        <v>0.2</v>
      </c>
      <c r="BD1937">
        <v>10</v>
      </c>
      <c r="BE1937">
        <v>1.5</v>
      </c>
      <c r="BF1937">
        <v>83.4</v>
      </c>
      <c r="BG1937" t="s">
        <v>148</v>
      </c>
      <c r="BH1937" t="s">
        <v>149</v>
      </c>
      <c r="BI1937" t="s">
        <v>254</v>
      </c>
      <c r="BK1937">
        <v>17</v>
      </c>
    </row>
    <row r="1938" spans="1:63" ht="18.75" x14ac:dyDescent="0.25">
      <c r="A1938">
        <v>2021</v>
      </c>
      <c r="B1938">
        <v>4</v>
      </c>
      <c r="C1938" s="289">
        <v>44313</v>
      </c>
      <c r="D1938">
        <v>415</v>
      </c>
      <c r="E1938">
        <v>658</v>
      </c>
      <c r="F1938">
        <v>47</v>
      </c>
      <c r="G1938" t="s">
        <v>255</v>
      </c>
      <c r="H1938" t="s">
        <v>256</v>
      </c>
      <c r="I1938" t="s">
        <v>191</v>
      </c>
      <c r="J1938">
        <v>3</v>
      </c>
      <c r="K1938">
        <v>1</v>
      </c>
      <c r="L1938">
        <v>90</v>
      </c>
      <c r="M1938">
        <v>83.7</v>
      </c>
      <c r="N1938">
        <v>96.3</v>
      </c>
      <c r="O1938">
        <v>96</v>
      </c>
      <c r="P1938">
        <v>92</v>
      </c>
      <c r="T1938">
        <v>181</v>
      </c>
      <c r="W1938">
        <v>93</v>
      </c>
      <c r="X1938">
        <v>90</v>
      </c>
      <c r="Y1938">
        <v>94</v>
      </c>
      <c r="Z1938">
        <v>93</v>
      </c>
      <c r="AA1938">
        <v>174</v>
      </c>
      <c r="AB1938">
        <v>170</v>
      </c>
      <c r="AJ1938">
        <v>92.6</v>
      </c>
      <c r="AK1938">
        <v>60</v>
      </c>
      <c r="AL1938">
        <v>180</v>
      </c>
      <c r="AM1938">
        <v>62</v>
      </c>
      <c r="AN1938">
        <v>175</v>
      </c>
      <c r="AO1938">
        <v>6</v>
      </c>
      <c r="AQ1938">
        <v>2</v>
      </c>
      <c r="AX1938">
        <v>8</v>
      </c>
      <c r="AY1938">
        <v>338</v>
      </c>
      <c r="AZ1938">
        <v>0.02</v>
      </c>
      <c r="BA1938">
        <v>2.4E-2</v>
      </c>
      <c r="BC1938">
        <v>0.1</v>
      </c>
      <c r="BD1938">
        <v>3.8</v>
      </c>
      <c r="BE1938">
        <v>0.7</v>
      </c>
      <c r="BF1938">
        <v>31.3</v>
      </c>
      <c r="BG1938" t="s">
        <v>148</v>
      </c>
      <c r="BH1938" t="s">
        <v>149</v>
      </c>
      <c r="BI1938" t="s">
        <v>257</v>
      </c>
      <c r="BK1938">
        <v>17</v>
      </c>
    </row>
    <row r="1939" spans="1:63" x14ac:dyDescent="0.25">
      <c r="A1939">
        <v>2021</v>
      </c>
      <c r="B1939">
        <v>4</v>
      </c>
      <c r="C1939" s="289">
        <v>44313</v>
      </c>
      <c r="D1939">
        <v>4</v>
      </c>
      <c r="E1939">
        <v>11</v>
      </c>
      <c r="F1939">
        <v>48</v>
      </c>
      <c r="G1939" t="s">
        <v>193</v>
      </c>
      <c r="H1939" t="s">
        <v>194</v>
      </c>
      <c r="I1939" t="s">
        <v>191</v>
      </c>
      <c r="J1939">
        <v>2</v>
      </c>
      <c r="K1939">
        <v>2</v>
      </c>
      <c r="L1939">
        <v>212</v>
      </c>
      <c r="M1939">
        <v>197.16</v>
      </c>
      <c r="N1939">
        <v>226.84</v>
      </c>
      <c r="AK1939">
        <v>37</v>
      </c>
      <c r="AL1939">
        <v>195</v>
      </c>
      <c r="AY1939">
        <v>88</v>
      </c>
      <c r="AZ1939">
        <v>0.02</v>
      </c>
      <c r="BD1939">
        <v>0.4</v>
      </c>
      <c r="BG1939" t="s">
        <v>148</v>
      </c>
      <c r="BH1939" t="s">
        <v>187</v>
      </c>
      <c r="BI1939" t="s">
        <v>195</v>
      </c>
      <c r="BK1939">
        <v>17</v>
      </c>
    </row>
    <row r="1940" spans="1:63" x14ac:dyDescent="0.25">
      <c r="A1940">
        <v>2021</v>
      </c>
      <c r="B1940">
        <v>4</v>
      </c>
      <c r="C1940" s="289">
        <v>44313</v>
      </c>
      <c r="D1940">
        <v>4</v>
      </c>
      <c r="E1940">
        <v>12</v>
      </c>
      <c r="F1940">
        <v>48</v>
      </c>
      <c r="G1940" t="s">
        <v>196</v>
      </c>
      <c r="H1940" t="s">
        <v>197</v>
      </c>
      <c r="I1940" t="s">
        <v>191</v>
      </c>
      <c r="J1940">
        <v>2</v>
      </c>
      <c r="K1940">
        <v>2</v>
      </c>
      <c r="L1940">
        <v>212</v>
      </c>
      <c r="M1940">
        <v>197.16</v>
      </c>
      <c r="N1940">
        <v>226.84</v>
      </c>
      <c r="AK1940">
        <v>37</v>
      </c>
      <c r="AL1940">
        <v>195</v>
      </c>
      <c r="AY1940">
        <v>88</v>
      </c>
      <c r="AZ1940">
        <v>0.02</v>
      </c>
      <c r="BD1940">
        <v>0.4</v>
      </c>
      <c r="BG1940" t="s">
        <v>148</v>
      </c>
      <c r="BH1940" t="s">
        <v>187</v>
      </c>
      <c r="BI1940" t="s">
        <v>198</v>
      </c>
      <c r="BK1940">
        <v>17</v>
      </c>
    </row>
    <row r="1941" spans="1:63" ht="18.75" hidden="1" x14ac:dyDescent="0.25">
      <c r="A1941">
        <v>2021</v>
      </c>
      <c r="B1941">
        <v>5</v>
      </c>
      <c r="C1941" s="289">
        <v>44314</v>
      </c>
      <c r="D1941">
        <v>421</v>
      </c>
      <c r="E1941">
        <v>667</v>
      </c>
      <c r="F1941">
        <v>2</v>
      </c>
      <c r="G1941" t="s">
        <v>404</v>
      </c>
      <c r="H1941" t="s">
        <v>405</v>
      </c>
      <c r="L1941">
        <v>1630.2</v>
      </c>
      <c r="M1941">
        <v>1534.0182</v>
      </c>
      <c r="N1941">
        <v>1745.9441999999999</v>
      </c>
      <c r="O1941">
        <v>1909</v>
      </c>
      <c r="P1941">
        <v>1766</v>
      </c>
      <c r="T1941">
        <v>174</v>
      </c>
      <c r="W1941">
        <v>1575</v>
      </c>
      <c r="X1941">
        <v>1556</v>
      </c>
      <c r="Y1941">
        <v>1650</v>
      </c>
      <c r="Z1941">
        <v>1563</v>
      </c>
      <c r="AA1941">
        <v>178</v>
      </c>
      <c r="AB1941">
        <v>174</v>
      </c>
      <c r="AJ1941">
        <v>1669.8</v>
      </c>
      <c r="AK1941">
        <v>20</v>
      </c>
      <c r="AM1941">
        <v>21</v>
      </c>
      <c r="AN1941">
        <v>175</v>
      </c>
      <c r="AO1941">
        <v>6</v>
      </c>
      <c r="AP1941">
        <v>6</v>
      </c>
      <c r="AQ1941">
        <v>8</v>
      </c>
      <c r="AS1941">
        <v>1</v>
      </c>
      <c r="AX1941">
        <v>20</v>
      </c>
      <c r="AY1941">
        <v>140</v>
      </c>
      <c r="AZ1941">
        <v>1.4999999999999999E-2</v>
      </c>
      <c r="BA1941">
        <v>0.14299999999999999</v>
      </c>
      <c r="BC1941">
        <v>0</v>
      </c>
      <c r="BD1941">
        <v>0.1</v>
      </c>
      <c r="BE1941">
        <v>33.4</v>
      </c>
      <c r="BF1941">
        <v>233.8</v>
      </c>
      <c r="BJ1941" t="s">
        <v>156</v>
      </c>
      <c r="BK1941">
        <v>17</v>
      </c>
    </row>
    <row r="1942" spans="1:63" ht="18.75" hidden="1" x14ac:dyDescent="0.25">
      <c r="A1942">
        <v>2021</v>
      </c>
      <c r="B1942">
        <v>5</v>
      </c>
      <c r="C1942" s="289">
        <v>44314</v>
      </c>
      <c r="D1942">
        <v>421</v>
      </c>
      <c r="E1942">
        <v>673</v>
      </c>
      <c r="F1942">
        <v>2</v>
      </c>
      <c r="G1942" t="s">
        <v>437</v>
      </c>
      <c r="H1942" t="s">
        <v>438</v>
      </c>
      <c r="L1942">
        <v>123.2</v>
      </c>
      <c r="M1942">
        <v>115.9312</v>
      </c>
      <c r="N1942">
        <v>131.94720000000001</v>
      </c>
      <c r="O1942">
        <v>150</v>
      </c>
      <c r="P1942">
        <v>138</v>
      </c>
      <c r="T1942">
        <v>174</v>
      </c>
      <c r="W1942">
        <v>124</v>
      </c>
      <c r="X1942">
        <v>120</v>
      </c>
      <c r="Y1942">
        <v>128</v>
      </c>
      <c r="Z1942">
        <v>124</v>
      </c>
      <c r="AA1942">
        <v>178</v>
      </c>
      <c r="AB1942">
        <v>174</v>
      </c>
      <c r="AJ1942">
        <v>130.69999999999999</v>
      </c>
      <c r="AK1942">
        <v>20</v>
      </c>
      <c r="AM1942">
        <v>21</v>
      </c>
      <c r="AN1942">
        <v>175</v>
      </c>
      <c r="AO1942">
        <v>6</v>
      </c>
      <c r="AP1942">
        <v>6</v>
      </c>
      <c r="AQ1942">
        <v>8</v>
      </c>
      <c r="AS1942">
        <v>1</v>
      </c>
      <c r="AX1942">
        <v>20</v>
      </c>
      <c r="AY1942">
        <v>140</v>
      </c>
      <c r="AZ1942">
        <v>1.4999999999999999E-2</v>
      </c>
      <c r="BA1942">
        <v>0.14299999999999999</v>
      </c>
      <c r="BC1942">
        <v>0.2</v>
      </c>
      <c r="BD1942">
        <v>1.1000000000000001</v>
      </c>
      <c r="BE1942">
        <v>2.6</v>
      </c>
      <c r="BF1942">
        <v>18.3</v>
      </c>
      <c r="BI1942" t="s">
        <v>439</v>
      </c>
      <c r="BJ1942" t="s">
        <v>156</v>
      </c>
      <c r="BK1942">
        <v>17</v>
      </c>
    </row>
    <row r="1943" spans="1:63" ht="18.75" hidden="1" x14ac:dyDescent="0.25">
      <c r="A1943">
        <v>2021</v>
      </c>
      <c r="B1943">
        <v>5</v>
      </c>
      <c r="C1943" s="289">
        <v>44314</v>
      </c>
      <c r="D1943">
        <v>137</v>
      </c>
      <c r="E1943">
        <v>273</v>
      </c>
      <c r="F1943">
        <v>3</v>
      </c>
      <c r="G1943" t="s">
        <v>242</v>
      </c>
      <c r="H1943" t="s">
        <v>243</v>
      </c>
      <c r="I1943" t="s">
        <v>144</v>
      </c>
      <c r="J1943">
        <v>3</v>
      </c>
      <c r="K1943">
        <v>2</v>
      </c>
      <c r="L1943">
        <v>564</v>
      </c>
      <c r="M1943">
        <v>524.52</v>
      </c>
      <c r="N1943">
        <v>603.48</v>
      </c>
      <c r="O1943">
        <v>593</v>
      </c>
      <c r="P1943">
        <v>601</v>
      </c>
      <c r="T1943">
        <v>133</v>
      </c>
      <c r="AJ1943">
        <v>597</v>
      </c>
      <c r="AK1943">
        <v>93</v>
      </c>
      <c r="AL1943">
        <v>116</v>
      </c>
      <c r="AM1943">
        <v>81</v>
      </c>
      <c r="AN1943">
        <v>133</v>
      </c>
      <c r="AO1943">
        <v>5</v>
      </c>
      <c r="AQ1943">
        <v>4</v>
      </c>
      <c r="AX1943">
        <v>9</v>
      </c>
      <c r="AY1943">
        <v>417</v>
      </c>
      <c r="AZ1943">
        <v>1.4999999999999999E-2</v>
      </c>
      <c r="BA1943">
        <v>2.1999999999999999E-2</v>
      </c>
      <c r="BC1943">
        <v>0</v>
      </c>
      <c r="BD1943">
        <v>0.7</v>
      </c>
      <c r="BE1943">
        <v>5.4</v>
      </c>
      <c r="BF1943">
        <v>248.9</v>
      </c>
      <c r="BG1943" t="s">
        <v>145</v>
      </c>
      <c r="BK1943">
        <v>17</v>
      </c>
    </row>
    <row r="1944" spans="1:63" ht="18.75" hidden="1" x14ac:dyDescent="0.25">
      <c r="A1944">
        <v>2021</v>
      </c>
      <c r="B1944">
        <v>5</v>
      </c>
      <c r="C1944" s="289">
        <v>44314</v>
      </c>
      <c r="D1944">
        <v>375</v>
      </c>
      <c r="E1944">
        <v>437</v>
      </c>
      <c r="F1944">
        <v>3</v>
      </c>
      <c r="G1944" t="s">
        <v>349</v>
      </c>
      <c r="H1944" t="s">
        <v>350</v>
      </c>
      <c r="I1944" t="s">
        <v>144</v>
      </c>
      <c r="J1944">
        <v>4</v>
      </c>
      <c r="K1944">
        <v>2</v>
      </c>
      <c r="L1944">
        <v>168</v>
      </c>
      <c r="M1944">
        <v>158.08799999999999</v>
      </c>
      <c r="N1944">
        <v>179.928</v>
      </c>
      <c r="Y1944">
        <v>173</v>
      </c>
      <c r="Z1944">
        <v>173</v>
      </c>
      <c r="AB1944">
        <v>115</v>
      </c>
      <c r="AJ1944">
        <v>173</v>
      </c>
      <c r="AK1944">
        <v>120</v>
      </c>
      <c r="AL1944">
        <v>120</v>
      </c>
      <c r="AM1944">
        <v>125</v>
      </c>
      <c r="AN1944">
        <v>115</v>
      </c>
      <c r="AO1944">
        <v>4</v>
      </c>
      <c r="AP1944">
        <v>10</v>
      </c>
      <c r="AQ1944">
        <v>20</v>
      </c>
      <c r="AX1944">
        <v>34</v>
      </c>
      <c r="AY1944">
        <v>34</v>
      </c>
      <c r="AZ1944">
        <v>1.4999999999999999E-2</v>
      </c>
      <c r="BA1944">
        <v>1</v>
      </c>
      <c r="BC1944">
        <v>0.2</v>
      </c>
      <c r="BD1944">
        <v>0.2</v>
      </c>
      <c r="BE1944">
        <v>5.9</v>
      </c>
      <c r="BF1944">
        <v>5.9</v>
      </c>
      <c r="BG1944" t="s">
        <v>153</v>
      </c>
      <c r="BH1944" t="s">
        <v>154</v>
      </c>
      <c r="BI1944" t="s">
        <v>351</v>
      </c>
      <c r="BJ1944" t="s">
        <v>156</v>
      </c>
      <c r="BK1944">
        <v>17</v>
      </c>
    </row>
    <row r="1945" spans="1:63" ht="18.75" x14ac:dyDescent="0.25">
      <c r="A1945">
        <v>2021</v>
      </c>
      <c r="B1945">
        <v>5</v>
      </c>
      <c r="C1945" s="289">
        <v>44314</v>
      </c>
      <c r="D1945">
        <v>32</v>
      </c>
      <c r="E1945">
        <v>92</v>
      </c>
      <c r="F1945">
        <v>4</v>
      </c>
      <c r="G1945" t="s">
        <v>205</v>
      </c>
      <c r="H1945" t="s">
        <v>206</v>
      </c>
      <c r="I1945" t="s">
        <v>144</v>
      </c>
      <c r="J1945">
        <v>2</v>
      </c>
      <c r="K1945">
        <v>3</v>
      </c>
      <c r="L1945">
        <v>361</v>
      </c>
      <c r="M1945">
        <v>335.73</v>
      </c>
      <c r="N1945">
        <v>386.27</v>
      </c>
      <c r="O1945">
        <v>400</v>
      </c>
      <c r="P1945">
        <v>382</v>
      </c>
      <c r="T1945">
        <v>96</v>
      </c>
      <c r="W1945">
        <v>488</v>
      </c>
      <c r="X1945">
        <v>362</v>
      </c>
      <c r="Y1945">
        <v>345</v>
      </c>
      <c r="Z1945">
        <v>345</v>
      </c>
      <c r="AA1945">
        <v>105</v>
      </c>
      <c r="AB1945">
        <v>103</v>
      </c>
      <c r="AJ1945">
        <v>387</v>
      </c>
      <c r="AK1945">
        <v>74</v>
      </c>
      <c r="AL1945">
        <v>97</v>
      </c>
      <c r="AM1945">
        <v>71</v>
      </c>
      <c r="AN1945">
        <v>101</v>
      </c>
      <c r="AO1945">
        <v>8</v>
      </c>
      <c r="AP1945">
        <v>4</v>
      </c>
      <c r="AQ1945">
        <v>3</v>
      </c>
      <c r="AX1945">
        <v>15</v>
      </c>
      <c r="AY1945">
        <v>1055</v>
      </c>
      <c r="AZ1945">
        <v>1.4999999999999999E-2</v>
      </c>
      <c r="BA1945">
        <v>1.4E-2</v>
      </c>
      <c r="BB1945">
        <v>1</v>
      </c>
      <c r="BC1945">
        <v>0</v>
      </c>
      <c r="BD1945">
        <v>2.9</v>
      </c>
      <c r="BE1945">
        <v>5.8</v>
      </c>
      <c r="BF1945">
        <v>408.3</v>
      </c>
      <c r="BG1945" t="s">
        <v>148</v>
      </c>
      <c r="BH1945" t="s">
        <v>149</v>
      </c>
      <c r="BI1945" t="s">
        <v>207</v>
      </c>
      <c r="BJ1945" t="s">
        <v>208</v>
      </c>
      <c r="BK1945">
        <v>17</v>
      </c>
    </row>
    <row r="1946" spans="1:63" ht="18.75" x14ac:dyDescent="0.25">
      <c r="A1946">
        <v>2021</v>
      </c>
      <c r="B1946">
        <v>5</v>
      </c>
      <c r="C1946" s="289">
        <v>44314</v>
      </c>
      <c r="D1946">
        <v>32</v>
      </c>
      <c r="E1946">
        <v>93</v>
      </c>
      <c r="F1946">
        <v>4</v>
      </c>
      <c r="G1946" t="s">
        <v>209</v>
      </c>
      <c r="H1946" t="s">
        <v>210</v>
      </c>
      <c r="I1946" t="s">
        <v>144</v>
      </c>
      <c r="J1946">
        <v>2</v>
      </c>
      <c r="K1946">
        <v>3</v>
      </c>
      <c r="L1946">
        <v>59</v>
      </c>
      <c r="M1946">
        <v>54.87</v>
      </c>
      <c r="N1946">
        <v>63.13</v>
      </c>
      <c r="O1946">
        <v>66</v>
      </c>
      <c r="P1946">
        <v>59</v>
      </c>
      <c r="T1946">
        <v>96</v>
      </c>
      <c r="W1946">
        <v>66</v>
      </c>
      <c r="X1946">
        <v>58</v>
      </c>
      <c r="Y1946">
        <v>60</v>
      </c>
      <c r="Z1946">
        <v>61</v>
      </c>
      <c r="AA1946">
        <v>105</v>
      </c>
      <c r="AB1946">
        <v>103</v>
      </c>
      <c r="AJ1946">
        <v>61.7</v>
      </c>
      <c r="AK1946">
        <v>74</v>
      </c>
      <c r="AL1946">
        <v>97</v>
      </c>
      <c r="AM1946">
        <v>71</v>
      </c>
      <c r="AN1946">
        <v>101</v>
      </c>
      <c r="AO1946">
        <v>11</v>
      </c>
      <c r="AP1946">
        <v>4</v>
      </c>
      <c r="AQ1946">
        <v>6</v>
      </c>
      <c r="AX1946">
        <v>21</v>
      </c>
      <c r="AY1946">
        <v>1047</v>
      </c>
      <c r="AZ1946">
        <v>1.4999999999999999E-2</v>
      </c>
      <c r="BA1946">
        <v>0.02</v>
      </c>
      <c r="BC1946">
        <v>0.4</v>
      </c>
      <c r="BD1946">
        <v>17.7</v>
      </c>
      <c r="BE1946">
        <v>1.3</v>
      </c>
      <c r="BF1946">
        <v>64.599999999999994</v>
      </c>
      <c r="BG1946" t="s">
        <v>148</v>
      </c>
      <c r="BH1946" t="s">
        <v>149</v>
      </c>
      <c r="BI1946" t="s">
        <v>211</v>
      </c>
      <c r="BJ1946" t="s">
        <v>208</v>
      </c>
      <c r="BK1946">
        <v>17</v>
      </c>
    </row>
    <row r="1947" spans="1:63" ht="18.75" x14ac:dyDescent="0.25">
      <c r="A1947">
        <v>2021</v>
      </c>
      <c r="B1947">
        <v>5</v>
      </c>
      <c r="C1947" s="289">
        <v>44314</v>
      </c>
      <c r="D1947">
        <v>32</v>
      </c>
      <c r="E1947">
        <v>94</v>
      </c>
      <c r="F1947">
        <v>4</v>
      </c>
      <c r="G1947" t="s">
        <v>332</v>
      </c>
      <c r="H1947" t="s">
        <v>333</v>
      </c>
      <c r="I1947" t="s">
        <v>144</v>
      </c>
      <c r="J1947">
        <v>2</v>
      </c>
      <c r="K1947">
        <v>3</v>
      </c>
      <c r="L1947">
        <v>19</v>
      </c>
      <c r="M1947">
        <v>17.670000000000002</v>
      </c>
      <c r="N1947">
        <v>20.329999999999998</v>
      </c>
      <c r="O1947">
        <v>23</v>
      </c>
      <c r="P1947">
        <v>18</v>
      </c>
      <c r="T1947">
        <v>96</v>
      </c>
      <c r="W1947">
        <v>22</v>
      </c>
      <c r="X1947">
        <v>20</v>
      </c>
      <c r="Y1947">
        <v>20</v>
      </c>
      <c r="Z1947">
        <v>19</v>
      </c>
      <c r="AA1947">
        <v>105</v>
      </c>
      <c r="AB1947">
        <v>103</v>
      </c>
      <c r="AJ1947">
        <v>20.3</v>
      </c>
      <c r="AK1947">
        <v>74</v>
      </c>
      <c r="AL1947">
        <v>97</v>
      </c>
      <c r="AM1947">
        <v>71</v>
      </c>
      <c r="AN1947">
        <v>101</v>
      </c>
      <c r="AO1947">
        <v>10</v>
      </c>
      <c r="AP1947">
        <v>5</v>
      </c>
      <c r="AQ1947">
        <v>5</v>
      </c>
      <c r="AX1947">
        <v>20</v>
      </c>
      <c r="AY1947">
        <v>1172</v>
      </c>
      <c r="AZ1947">
        <v>1.4999999999999999E-2</v>
      </c>
      <c r="BA1947">
        <v>1.7000000000000001E-2</v>
      </c>
      <c r="BC1947">
        <v>1.1000000000000001</v>
      </c>
      <c r="BD1947">
        <v>61.7</v>
      </c>
      <c r="BE1947">
        <v>0.4</v>
      </c>
      <c r="BF1947">
        <v>23.8</v>
      </c>
      <c r="BG1947" t="s">
        <v>148</v>
      </c>
      <c r="BH1947" t="s">
        <v>149</v>
      </c>
      <c r="BI1947" t="s">
        <v>334</v>
      </c>
      <c r="BJ1947" t="s">
        <v>208</v>
      </c>
      <c r="BK1947">
        <v>17</v>
      </c>
    </row>
    <row r="1948" spans="1:63" ht="18.75" hidden="1" x14ac:dyDescent="0.25">
      <c r="A1948">
        <v>2021</v>
      </c>
      <c r="B1948">
        <v>5</v>
      </c>
      <c r="C1948" s="289">
        <v>44314</v>
      </c>
      <c r="D1948">
        <v>423</v>
      </c>
      <c r="E1948">
        <v>669</v>
      </c>
      <c r="F1948">
        <v>5</v>
      </c>
      <c r="G1948" t="s">
        <v>412</v>
      </c>
      <c r="H1948" t="s">
        <v>413</v>
      </c>
      <c r="I1948" t="s">
        <v>144</v>
      </c>
      <c r="J1948">
        <v>2</v>
      </c>
      <c r="K1948">
        <v>2</v>
      </c>
      <c r="L1948">
        <v>954</v>
      </c>
      <c r="M1948">
        <v>897.71400000000006</v>
      </c>
      <c r="N1948">
        <v>1021.734</v>
      </c>
      <c r="O1948">
        <v>1133</v>
      </c>
      <c r="P1948">
        <v>1053</v>
      </c>
      <c r="T1948">
        <v>186</v>
      </c>
      <c r="W1948">
        <v>973</v>
      </c>
      <c r="X1948">
        <v>989</v>
      </c>
      <c r="Y1948">
        <v>974</v>
      </c>
      <c r="Z1948">
        <v>959</v>
      </c>
      <c r="AA1948">
        <v>194</v>
      </c>
      <c r="AB1948">
        <v>192</v>
      </c>
      <c r="AJ1948">
        <v>1013.5</v>
      </c>
      <c r="AK1948">
        <v>40</v>
      </c>
      <c r="AL1948">
        <v>180</v>
      </c>
      <c r="AM1948">
        <v>38</v>
      </c>
      <c r="AN1948">
        <v>191</v>
      </c>
      <c r="AO1948">
        <v>9</v>
      </c>
      <c r="AP1948">
        <v>6</v>
      </c>
      <c r="AQ1948">
        <v>9</v>
      </c>
      <c r="AX1948">
        <v>24</v>
      </c>
      <c r="AY1948">
        <v>564</v>
      </c>
      <c r="AZ1948">
        <v>1.4999999999999999E-2</v>
      </c>
      <c r="BA1948">
        <v>4.2999999999999997E-2</v>
      </c>
      <c r="BC1948">
        <v>0</v>
      </c>
      <c r="BD1948">
        <v>0.6</v>
      </c>
      <c r="BE1948">
        <v>24.3</v>
      </c>
      <c r="BF1948">
        <v>571.6</v>
      </c>
      <c r="BG1948" t="s">
        <v>153</v>
      </c>
      <c r="BH1948" t="s">
        <v>154</v>
      </c>
      <c r="BI1948" t="s">
        <v>414</v>
      </c>
      <c r="BJ1948" t="s">
        <v>156</v>
      </c>
      <c r="BK1948">
        <v>17</v>
      </c>
    </row>
    <row r="1949" spans="1:63" ht="18.75" hidden="1" x14ac:dyDescent="0.25">
      <c r="A1949">
        <v>2021</v>
      </c>
      <c r="B1949">
        <v>5</v>
      </c>
      <c r="C1949" s="289">
        <v>44314</v>
      </c>
      <c r="D1949">
        <v>382</v>
      </c>
      <c r="E1949">
        <v>449</v>
      </c>
      <c r="F1949">
        <v>6</v>
      </c>
      <c r="G1949" t="s">
        <v>272</v>
      </c>
      <c r="H1949" t="s">
        <v>273</v>
      </c>
      <c r="I1949" t="s">
        <v>144</v>
      </c>
      <c r="J1949">
        <v>3</v>
      </c>
      <c r="K1949">
        <v>1</v>
      </c>
      <c r="L1949">
        <v>46</v>
      </c>
      <c r="M1949">
        <v>40.985999999999997</v>
      </c>
      <c r="N1949">
        <v>50.048000000000002</v>
      </c>
      <c r="O1949">
        <v>48</v>
      </c>
      <c r="P1949">
        <v>46</v>
      </c>
      <c r="T1949">
        <v>94</v>
      </c>
      <c r="W1949">
        <v>51</v>
      </c>
      <c r="X1949">
        <v>43</v>
      </c>
      <c r="Y1949">
        <v>42</v>
      </c>
      <c r="Z1949">
        <v>44</v>
      </c>
      <c r="AA1949">
        <v>94</v>
      </c>
      <c r="AB1949">
        <v>96</v>
      </c>
      <c r="AJ1949">
        <v>45.7</v>
      </c>
      <c r="AK1949">
        <v>108</v>
      </c>
      <c r="AL1949">
        <v>100</v>
      </c>
      <c r="AM1949">
        <v>114</v>
      </c>
      <c r="AN1949">
        <v>95</v>
      </c>
      <c r="AO1949">
        <v>7</v>
      </c>
      <c r="AP1949">
        <v>4</v>
      </c>
      <c r="AQ1949">
        <v>11</v>
      </c>
      <c r="AX1949">
        <v>22</v>
      </c>
      <c r="AY1949">
        <v>742</v>
      </c>
      <c r="AZ1949">
        <v>1.4999999999999999E-2</v>
      </c>
      <c r="BA1949">
        <v>0.03</v>
      </c>
      <c r="BC1949">
        <v>0.5</v>
      </c>
      <c r="BD1949">
        <v>16.100000000000001</v>
      </c>
      <c r="BE1949">
        <v>1</v>
      </c>
      <c r="BF1949">
        <v>33.9</v>
      </c>
      <c r="BG1949" t="s">
        <v>153</v>
      </c>
      <c r="BH1949" t="s">
        <v>154</v>
      </c>
      <c r="BI1949" t="s">
        <v>274</v>
      </c>
      <c r="BJ1949" t="s">
        <v>156</v>
      </c>
      <c r="BK1949">
        <v>17</v>
      </c>
    </row>
    <row r="1950" spans="1:63" ht="18.75" hidden="1" x14ac:dyDescent="0.25">
      <c r="A1950">
        <v>2021</v>
      </c>
      <c r="B1950">
        <v>5</v>
      </c>
      <c r="C1950" s="289">
        <v>44314</v>
      </c>
      <c r="D1950">
        <v>376</v>
      </c>
      <c r="E1950">
        <v>438</v>
      </c>
      <c r="F1950">
        <v>7</v>
      </c>
      <c r="G1950" t="s">
        <v>151</v>
      </c>
      <c r="H1950" t="s">
        <v>152</v>
      </c>
      <c r="I1950" t="s">
        <v>144</v>
      </c>
      <c r="J1950">
        <v>3</v>
      </c>
      <c r="K1950">
        <v>2</v>
      </c>
      <c r="L1950">
        <v>336</v>
      </c>
      <c r="M1950">
        <v>316.17599999999999</v>
      </c>
      <c r="N1950">
        <v>359.85599999999999</v>
      </c>
      <c r="O1950">
        <v>335</v>
      </c>
      <c r="P1950">
        <v>346</v>
      </c>
      <c r="T1950">
        <v>126</v>
      </c>
      <c r="W1950">
        <v>361</v>
      </c>
      <c r="X1950">
        <v>348</v>
      </c>
      <c r="Y1950">
        <v>353</v>
      </c>
      <c r="Z1950">
        <v>352</v>
      </c>
      <c r="AA1950">
        <v>122</v>
      </c>
      <c r="AB1950">
        <v>122</v>
      </c>
      <c r="AJ1950">
        <v>349.2</v>
      </c>
      <c r="AK1950">
        <v>67</v>
      </c>
      <c r="AL1950">
        <v>161</v>
      </c>
      <c r="AM1950">
        <v>88</v>
      </c>
      <c r="AN1950">
        <v>123</v>
      </c>
      <c r="AO1950">
        <v>9</v>
      </c>
      <c r="AP1950">
        <v>2</v>
      </c>
      <c r="AQ1950">
        <v>3</v>
      </c>
      <c r="AS1950">
        <v>3</v>
      </c>
      <c r="AX1950">
        <v>17</v>
      </c>
      <c r="AY1950">
        <v>1265</v>
      </c>
      <c r="AZ1950">
        <v>1.4999999999999999E-2</v>
      </c>
      <c r="BA1950">
        <v>1.2999999999999999E-2</v>
      </c>
      <c r="BB1950">
        <v>1</v>
      </c>
      <c r="BC1950">
        <v>0.1</v>
      </c>
      <c r="BD1950">
        <v>3.8</v>
      </c>
      <c r="BE1950">
        <v>5.9</v>
      </c>
      <c r="BF1950">
        <v>441.7</v>
      </c>
      <c r="BG1950" t="s">
        <v>153</v>
      </c>
      <c r="BH1950" t="s">
        <v>154</v>
      </c>
      <c r="BI1950" t="s">
        <v>155</v>
      </c>
      <c r="BJ1950" t="s">
        <v>156</v>
      </c>
      <c r="BK1950">
        <v>17</v>
      </c>
    </row>
    <row r="1951" spans="1:63" ht="18.75" hidden="1" x14ac:dyDescent="0.25">
      <c r="A1951">
        <v>2021</v>
      </c>
      <c r="B1951">
        <v>5</v>
      </c>
      <c r="C1951" s="289">
        <v>44314</v>
      </c>
      <c r="D1951">
        <v>47</v>
      </c>
      <c r="E1951">
        <v>122</v>
      </c>
      <c r="F1951">
        <v>8</v>
      </c>
      <c r="G1951" t="s">
        <v>163</v>
      </c>
      <c r="H1951" t="s">
        <v>164</v>
      </c>
      <c r="I1951" t="s">
        <v>165</v>
      </c>
      <c r="J1951">
        <v>2</v>
      </c>
      <c r="K1951">
        <v>1</v>
      </c>
      <c r="L1951">
        <v>280</v>
      </c>
      <c r="M1951">
        <v>267.39999999999998</v>
      </c>
      <c r="N1951">
        <v>292.60000000000002</v>
      </c>
      <c r="O1951">
        <v>279</v>
      </c>
      <c r="P1951">
        <v>283</v>
      </c>
      <c r="T1951">
        <v>97</v>
      </c>
      <c r="W1951">
        <v>283</v>
      </c>
      <c r="X1951">
        <v>243</v>
      </c>
      <c r="Y1951">
        <v>286</v>
      </c>
      <c r="Z1951">
        <v>253</v>
      </c>
      <c r="AA1951">
        <v>105</v>
      </c>
      <c r="AB1951">
        <v>105</v>
      </c>
      <c r="AJ1951">
        <v>271.2</v>
      </c>
      <c r="AK1951">
        <v>63</v>
      </c>
      <c r="AL1951">
        <v>115</v>
      </c>
      <c r="AM1951">
        <v>70</v>
      </c>
      <c r="AN1951">
        <v>102</v>
      </c>
      <c r="AO1951">
        <v>8</v>
      </c>
      <c r="AP1951">
        <v>1</v>
      </c>
      <c r="AQ1951">
        <v>2</v>
      </c>
      <c r="AX1951">
        <v>11</v>
      </c>
      <c r="AY1951">
        <v>11</v>
      </c>
      <c r="AZ1951">
        <v>1.4999999999999999E-2</v>
      </c>
      <c r="BA1951">
        <v>1</v>
      </c>
      <c r="BC1951">
        <v>0</v>
      </c>
      <c r="BD1951">
        <v>0</v>
      </c>
      <c r="BE1951">
        <v>3</v>
      </c>
      <c r="BF1951">
        <v>3</v>
      </c>
      <c r="BG1951" t="s">
        <v>153</v>
      </c>
      <c r="BH1951" t="s">
        <v>154</v>
      </c>
      <c r="BI1951" t="s">
        <v>166</v>
      </c>
      <c r="BJ1951" t="s">
        <v>167</v>
      </c>
      <c r="BK1951">
        <v>17</v>
      </c>
    </row>
    <row r="1952" spans="1:63" x14ac:dyDescent="0.25">
      <c r="A1952">
        <v>2021</v>
      </c>
      <c r="B1952">
        <v>5</v>
      </c>
      <c r="C1952" s="289">
        <v>44314</v>
      </c>
      <c r="D1952">
        <v>53</v>
      </c>
      <c r="E1952">
        <v>131</v>
      </c>
      <c r="F1952">
        <v>30</v>
      </c>
      <c r="G1952" t="s">
        <v>185</v>
      </c>
      <c r="H1952" t="s">
        <v>186</v>
      </c>
      <c r="I1952" t="s">
        <v>159</v>
      </c>
      <c r="J1952">
        <v>25</v>
      </c>
      <c r="K1952">
        <v>1</v>
      </c>
      <c r="L1952">
        <v>10</v>
      </c>
      <c r="M1952">
        <v>9.3000000000000007</v>
      </c>
      <c r="N1952">
        <v>10.7</v>
      </c>
      <c r="AK1952">
        <v>772</v>
      </c>
      <c r="AL1952">
        <v>117</v>
      </c>
      <c r="AY1952">
        <v>2270</v>
      </c>
      <c r="AZ1952">
        <v>0.02</v>
      </c>
      <c r="BD1952">
        <v>227</v>
      </c>
      <c r="BG1952" t="s">
        <v>148</v>
      </c>
      <c r="BH1952" t="s">
        <v>187</v>
      </c>
      <c r="BI1952" t="s">
        <v>188</v>
      </c>
      <c r="BK1952">
        <v>17</v>
      </c>
    </row>
    <row r="1953" spans="1:63" ht="18.75" x14ac:dyDescent="0.25">
      <c r="A1953">
        <v>2021</v>
      </c>
      <c r="B1953">
        <v>5</v>
      </c>
      <c r="C1953" s="289">
        <v>44314</v>
      </c>
      <c r="D1953">
        <v>334</v>
      </c>
      <c r="E1953">
        <v>254</v>
      </c>
      <c r="F1953">
        <v>46</v>
      </c>
      <c r="G1953" t="s">
        <v>189</v>
      </c>
      <c r="H1953" t="s">
        <v>190</v>
      </c>
      <c r="I1953" t="s">
        <v>191</v>
      </c>
      <c r="J1953">
        <v>4</v>
      </c>
      <c r="K1953">
        <v>2</v>
      </c>
      <c r="L1953">
        <v>203</v>
      </c>
      <c r="M1953">
        <v>188.79</v>
      </c>
      <c r="N1953">
        <v>217.21</v>
      </c>
      <c r="O1953">
        <v>213</v>
      </c>
      <c r="P1953">
        <v>216</v>
      </c>
      <c r="T1953">
        <v>135</v>
      </c>
      <c r="W1953">
        <v>216</v>
      </c>
      <c r="X1953">
        <v>209</v>
      </c>
      <c r="Y1953">
        <v>202</v>
      </c>
      <c r="Z1953">
        <v>206</v>
      </c>
      <c r="AA1953">
        <v>140</v>
      </c>
      <c r="AB1953">
        <v>136</v>
      </c>
      <c r="AJ1953">
        <v>210.3</v>
      </c>
      <c r="AK1953">
        <v>88</v>
      </c>
      <c r="AL1953">
        <v>164</v>
      </c>
      <c r="AM1953">
        <v>105</v>
      </c>
      <c r="AN1953">
        <v>137</v>
      </c>
      <c r="AO1953">
        <v>8</v>
      </c>
      <c r="AP1953">
        <v>2</v>
      </c>
      <c r="AQ1953">
        <v>8</v>
      </c>
      <c r="AX1953">
        <v>18</v>
      </c>
      <c r="AY1953">
        <v>1878</v>
      </c>
      <c r="AZ1953">
        <v>0.02</v>
      </c>
      <c r="BA1953">
        <v>0.01</v>
      </c>
      <c r="BB1953">
        <v>1</v>
      </c>
      <c r="BC1953">
        <v>0.1</v>
      </c>
      <c r="BD1953">
        <v>9.3000000000000007</v>
      </c>
      <c r="BE1953">
        <v>3.8</v>
      </c>
      <c r="BF1953">
        <v>394.9</v>
      </c>
      <c r="BG1953" t="s">
        <v>148</v>
      </c>
      <c r="BH1953" t="s">
        <v>184</v>
      </c>
      <c r="BI1953" t="s">
        <v>192</v>
      </c>
      <c r="BK1953">
        <v>17</v>
      </c>
    </row>
    <row r="1954" spans="1:63" ht="18.75" x14ac:dyDescent="0.25">
      <c r="A1954">
        <v>2021</v>
      </c>
      <c r="B1954">
        <v>5</v>
      </c>
      <c r="C1954" s="289">
        <v>44314</v>
      </c>
      <c r="D1954">
        <v>415</v>
      </c>
      <c r="E1954">
        <v>655</v>
      </c>
      <c r="F1954">
        <v>47</v>
      </c>
      <c r="G1954" t="s">
        <v>246</v>
      </c>
      <c r="H1954" t="s">
        <v>247</v>
      </c>
      <c r="I1954" t="s">
        <v>191</v>
      </c>
      <c r="J1954">
        <v>3</v>
      </c>
      <c r="K1954">
        <v>1</v>
      </c>
      <c r="L1954">
        <v>148</v>
      </c>
      <c r="M1954">
        <v>137.63999999999999</v>
      </c>
      <c r="N1954">
        <v>158.36000000000001</v>
      </c>
      <c r="O1954">
        <v>151</v>
      </c>
      <c r="P1954">
        <v>143</v>
      </c>
      <c r="T1954">
        <v>181</v>
      </c>
      <c r="W1954">
        <v>140</v>
      </c>
      <c r="X1954">
        <v>144</v>
      </c>
      <c r="Y1954">
        <v>150</v>
      </c>
      <c r="AA1954">
        <v>149</v>
      </c>
      <c r="AB1954">
        <v>147</v>
      </c>
      <c r="AJ1954">
        <v>145.30000000000001</v>
      </c>
      <c r="AK1954">
        <v>60</v>
      </c>
      <c r="AL1954">
        <v>180</v>
      </c>
      <c r="AM1954">
        <v>68</v>
      </c>
      <c r="AN1954">
        <v>159</v>
      </c>
      <c r="AO1954">
        <v>4</v>
      </c>
      <c r="AP1954">
        <v>4</v>
      </c>
      <c r="AQ1954">
        <v>9</v>
      </c>
      <c r="AS1954">
        <v>2</v>
      </c>
      <c r="AX1954">
        <v>19</v>
      </c>
      <c r="AY1954">
        <v>839</v>
      </c>
      <c r="AZ1954">
        <v>0.02</v>
      </c>
      <c r="BA1954">
        <v>2.3E-2</v>
      </c>
      <c r="BC1954">
        <v>0.1</v>
      </c>
      <c r="BD1954">
        <v>5.7</v>
      </c>
      <c r="BE1954">
        <v>2.8</v>
      </c>
      <c r="BF1954">
        <v>121.9</v>
      </c>
      <c r="BG1954" t="s">
        <v>148</v>
      </c>
      <c r="BH1954" t="s">
        <v>149</v>
      </c>
      <c r="BI1954" t="s">
        <v>248</v>
      </c>
      <c r="BK1954">
        <v>17</v>
      </c>
    </row>
    <row r="1955" spans="1:63" ht="18.75" x14ac:dyDescent="0.25">
      <c r="A1955">
        <v>2021</v>
      </c>
      <c r="B1955">
        <v>5</v>
      </c>
      <c r="C1955" s="289">
        <v>44314</v>
      </c>
      <c r="D1955">
        <v>415</v>
      </c>
      <c r="E1955">
        <v>656</v>
      </c>
      <c r="F1955">
        <v>47</v>
      </c>
      <c r="G1955" t="s">
        <v>249</v>
      </c>
      <c r="H1955" t="s">
        <v>250</v>
      </c>
      <c r="I1955" t="s">
        <v>191</v>
      </c>
      <c r="J1955">
        <v>3</v>
      </c>
      <c r="K1955">
        <v>1</v>
      </c>
      <c r="L1955">
        <v>148</v>
      </c>
      <c r="M1955">
        <v>137.63999999999999</v>
      </c>
      <c r="N1955">
        <v>158.36000000000001</v>
      </c>
      <c r="O1955">
        <v>151</v>
      </c>
      <c r="P1955">
        <v>143</v>
      </c>
      <c r="T1955">
        <v>181</v>
      </c>
      <c r="W1955">
        <v>140</v>
      </c>
      <c r="X1955">
        <v>144</v>
      </c>
      <c r="Y1955">
        <v>150</v>
      </c>
      <c r="AA1955">
        <v>149</v>
      </c>
      <c r="AB1955">
        <v>147</v>
      </c>
      <c r="AJ1955">
        <v>145.30000000000001</v>
      </c>
      <c r="AK1955">
        <v>60</v>
      </c>
      <c r="AL1955">
        <v>180</v>
      </c>
      <c r="AM1955">
        <v>68</v>
      </c>
      <c r="AN1955">
        <v>159</v>
      </c>
      <c r="AZ1955">
        <v>0.02</v>
      </c>
      <c r="BG1955" t="s">
        <v>148</v>
      </c>
      <c r="BH1955" t="s">
        <v>149</v>
      </c>
      <c r="BI1955" t="s">
        <v>251</v>
      </c>
      <c r="BK1955">
        <v>17</v>
      </c>
    </row>
    <row r="1956" spans="1:63" ht="18.75" x14ac:dyDescent="0.25">
      <c r="A1956">
        <v>2021</v>
      </c>
      <c r="B1956">
        <v>5</v>
      </c>
      <c r="C1956" s="289">
        <v>44314</v>
      </c>
      <c r="D1956">
        <v>415</v>
      </c>
      <c r="E1956">
        <v>657</v>
      </c>
      <c r="F1956">
        <v>47</v>
      </c>
      <c r="G1956" t="s">
        <v>252</v>
      </c>
      <c r="H1956" t="s">
        <v>253</v>
      </c>
      <c r="I1956" t="s">
        <v>191</v>
      </c>
      <c r="J1956">
        <v>3</v>
      </c>
      <c r="K1956">
        <v>1</v>
      </c>
      <c r="L1956">
        <v>90</v>
      </c>
      <c r="M1956">
        <v>83.7</v>
      </c>
      <c r="N1956">
        <v>96.3</v>
      </c>
      <c r="O1956">
        <v>88</v>
      </c>
      <c r="P1956">
        <v>90</v>
      </c>
      <c r="T1956">
        <v>181</v>
      </c>
      <c r="W1956">
        <v>102</v>
      </c>
      <c r="X1956">
        <v>94</v>
      </c>
      <c r="Y1956">
        <v>91</v>
      </c>
      <c r="AA1956">
        <v>149</v>
      </c>
      <c r="AB1956">
        <v>147</v>
      </c>
      <c r="AJ1956">
        <v>92.8</v>
      </c>
      <c r="AK1956">
        <v>60</v>
      </c>
      <c r="AL1956">
        <v>180</v>
      </c>
      <c r="AM1956">
        <v>68</v>
      </c>
      <c r="AN1956">
        <v>159</v>
      </c>
      <c r="AO1956">
        <v>8</v>
      </c>
      <c r="AP1956">
        <v>2</v>
      </c>
      <c r="AQ1956">
        <v>7</v>
      </c>
      <c r="AX1956">
        <v>17</v>
      </c>
      <c r="AY1956">
        <v>767</v>
      </c>
      <c r="AZ1956">
        <v>0.02</v>
      </c>
      <c r="BA1956">
        <v>2.1999999999999999E-2</v>
      </c>
      <c r="BC1956">
        <v>0.2</v>
      </c>
      <c r="BD1956">
        <v>8.5</v>
      </c>
      <c r="BE1956">
        <v>1.6</v>
      </c>
      <c r="BF1956">
        <v>71.2</v>
      </c>
      <c r="BG1956" t="s">
        <v>148</v>
      </c>
      <c r="BH1956" t="s">
        <v>149</v>
      </c>
      <c r="BI1956" t="s">
        <v>254</v>
      </c>
      <c r="BK1956">
        <v>17</v>
      </c>
    </row>
    <row r="1957" spans="1:63" ht="18.75" x14ac:dyDescent="0.25">
      <c r="A1957">
        <v>2021</v>
      </c>
      <c r="B1957">
        <v>5</v>
      </c>
      <c r="C1957" s="289">
        <v>44314</v>
      </c>
      <c r="D1957">
        <v>415</v>
      </c>
      <c r="E1957">
        <v>658</v>
      </c>
      <c r="F1957">
        <v>47</v>
      </c>
      <c r="G1957" t="s">
        <v>255</v>
      </c>
      <c r="H1957" t="s">
        <v>256</v>
      </c>
      <c r="I1957" t="s">
        <v>191</v>
      </c>
      <c r="J1957">
        <v>3</v>
      </c>
      <c r="K1957">
        <v>1</v>
      </c>
      <c r="L1957">
        <v>90</v>
      </c>
      <c r="M1957">
        <v>83.7</v>
      </c>
      <c r="N1957">
        <v>96.3</v>
      </c>
      <c r="O1957">
        <v>88</v>
      </c>
      <c r="P1957">
        <v>90</v>
      </c>
      <c r="T1957">
        <v>181</v>
      </c>
      <c r="W1957">
        <v>102</v>
      </c>
      <c r="X1957">
        <v>94</v>
      </c>
      <c r="Y1957">
        <v>91</v>
      </c>
      <c r="AA1957">
        <v>149</v>
      </c>
      <c r="AB1957">
        <v>147</v>
      </c>
      <c r="AJ1957">
        <v>92.8</v>
      </c>
      <c r="AK1957">
        <v>60</v>
      </c>
      <c r="AL1957">
        <v>180</v>
      </c>
      <c r="AM1957">
        <v>68</v>
      </c>
      <c r="AN1957">
        <v>159</v>
      </c>
      <c r="AZ1957">
        <v>0.02</v>
      </c>
      <c r="BG1957" t="s">
        <v>148</v>
      </c>
      <c r="BH1957" t="s">
        <v>149</v>
      </c>
      <c r="BI1957" t="s">
        <v>257</v>
      </c>
      <c r="BK1957">
        <v>17</v>
      </c>
    </row>
    <row r="1958" spans="1:63" ht="18.75" hidden="1" x14ac:dyDescent="0.25">
      <c r="A1958">
        <v>2021</v>
      </c>
      <c r="B1958">
        <v>5</v>
      </c>
      <c r="C1958" s="289">
        <v>44318</v>
      </c>
      <c r="D1958">
        <v>421</v>
      </c>
      <c r="E1958">
        <v>667</v>
      </c>
      <c r="F1958">
        <v>2</v>
      </c>
      <c r="G1958" t="s">
        <v>404</v>
      </c>
      <c r="H1958" t="s">
        <v>405</v>
      </c>
      <c r="L1958">
        <v>1630.2</v>
      </c>
      <c r="M1958">
        <v>1534.0182</v>
      </c>
      <c r="N1958">
        <v>1745.9441999999999</v>
      </c>
      <c r="X1958">
        <v>1776</v>
      </c>
      <c r="Y1958">
        <v>1674</v>
      </c>
      <c r="Z1958">
        <v>1587</v>
      </c>
      <c r="AB1958">
        <v>185</v>
      </c>
      <c r="AJ1958">
        <v>1679</v>
      </c>
      <c r="AK1958">
        <v>20</v>
      </c>
      <c r="AM1958">
        <v>19</v>
      </c>
      <c r="AN1958">
        <v>185</v>
      </c>
      <c r="AO1958">
        <v>6</v>
      </c>
      <c r="AP1958">
        <v>7</v>
      </c>
      <c r="AQ1958">
        <v>14</v>
      </c>
      <c r="AX1958">
        <v>26</v>
      </c>
      <c r="AY1958">
        <v>626</v>
      </c>
      <c r="AZ1958">
        <v>1.4999999999999999E-2</v>
      </c>
      <c r="BA1958">
        <v>4.2000000000000003E-2</v>
      </c>
      <c r="BC1958">
        <v>0</v>
      </c>
      <c r="BD1958">
        <v>0.4</v>
      </c>
      <c r="BE1958">
        <v>43.7</v>
      </c>
      <c r="BF1958">
        <v>1051.0999999999999</v>
      </c>
      <c r="BJ1958" t="s">
        <v>156</v>
      </c>
      <c r="BK1958">
        <v>17</v>
      </c>
    </row>
    <row r="1959" spans="1:63" ht="18.75" hidden="1" x14ac:dyDescent="0.25">
      <c r="A1959">
        <v>2021</v>
      </c>
      <c r="B1959">
        <v>5</v>
      </c>
      <c r="C1959" s="289">
        <v>44318</v>
      </c>
      <c r="D1959">
        <v>421</v>
      </c>
      <c r="E1959">
        <v>673</v>
      </c>
      <c r="F1959">
        <v>2</v>
      </c>
      <c r="G1959" t="s">
        <v>437</v>
      </c>
      <c r="H1959" t="s">
        <v>438</v>
      </c>
      <c r="L1959">
        <v>123.2</v>
      </c>
      <c r="M1959">
        <v>115.9312</v>
      </c>
      <c r="N1959">
        <v>131.94720000000001</v>
      </c>
      <c r="X1959">
        <v>166</v>
      </c>
      <c r="Y1959">
        <v>138</v>
      </c>
      <c r="Z1959">
        <v>130</v>
      </c>
      <c r="AB1959">
        <v>185</v>
      </c>
      <c r="AJ1959">
        <v>144.69999999999999</v>
      </c>
      <c r="AK1959">
        <v>20</v>
      </c>
      <c r="AM1959">
        <v>19</v>
      </c>
      <c r="AN1959">
        <v>185</v>
      </c>
      <c r="AO1959">
        <v>6</v>
      </c>
      <c r="AP1959">
        <v>7</v>
      </c>
      <c r="AQ1959">
        <v>14</v>
      </c>
      <c r="AX1959">
        <v>26</v>
      </c>
      <c r="AY1959">
        <v>626</v>
      </c>
      <c r="AZ1959">
        <v>1.4999999999999999E-2</v>
      </c>
      <c r="BA1959">
        <v>4.2000000000000003E-2</v>
      </c>
      <c r="BC1959">
        <v>0.2</v>
      </c>
      <c r="BD1959">
        <v>5.0999999999999996</v>
      </c>
      <c r="BE1959">
        <v>3.8</v>
      </c>
      <c r="BF1959">
        <v>90.6</v>
      </c>
      <c r="BI1959" t="s">
        <v>439</v>
      </c>
      <c r="BJ1959" t="s">
        <v>156</v>
      </c>
      <c r="BK1959">
        <v>17</v>
      </c>
    </row>
    <row r="1960" spans="1:63" ht="18.75" hidden="1" x14ac:dyDescent="0.25">
      <c r="A1960">
        <v>2021</v>
      </c>
      <c r="B1960">
        <v>5</v>
      </c>
      <c r="C1960" s="289">
        <v>44318</v>
      </c>
      <c r="D1960">
        <v>375</v>
      </c>
      <c r="E1960">
        <v>437</v>
      </c>
      <c r="F1960">
        <v>3</v>
      </c>
      <c r="G1960" t="s">
        <v>349</v>
      </c>
      <c r="H1960" t="s">
        <v>350</v>
      </c>
      <c r="I1960" t="s">
        <v>144</v>
      </c>
      <c r="J1960">
        <v>4</v>
      </c>
      <c r="K1960">
        <v>2</v>
      </c>
      <c r="L1960">
        <v>168</v>
      </c>
      <c r="M1960">
        <v>158.08799999999999</v>
      </c>
      <c r="N1960">
        <v>179.928</v>
      </c>
      <c r="W1960">
        <v>201</v>
      </c>
      <c r="X1960">
        <v>179</v>
      </c>
      <c r="Y1960">
        <v>175</v>
      </c>
      <c r="Z1960">
        <v>175</v>
      </c>
      <c r="AA1960">
        <v>116</v>
      </c>
      <c r="AB1960">
        <v>121</v>
      </c>
      <c r="AJ1960">
        <v>182.5</v>
      </c>
      <c r="AK1960">
        <v>120</v>
      </c>
      <c r="AL1960">
        <v>120</v>
      </c>
      <c r="AM1960">
        <v>122</v>
      </c>
      <c r="AN1960">
        <v>119</v>
      </c>
      <c r="AO1960">
        <v>11</v>
      </c>
      <c r="AP1960">
        <v>10</v>
      </c>
      <c r="AQ1960">
        <v>15</v>
      </c>
      <c r="AX1960">
        <v>36</v>
      </c>
      <c r="AY1960">
        <v>611</v>
      </c>
      <c r="AZ1960">
        <v>1.4999999999999999E-2</v>
      </c>
      <c r="BA1960">
        <v>5.8999999999999997E-2</v>
      </c>
      <c r="BC1960">
        <v>0.2</v>
      </c>
      <c r="BD1960">
        <v>3.6</v>
      </c>
      <c r="BE1960">
        <v>6.6</v>
      </c>
      <c r="BF1960">
        <v>111.5</v>
      </c>
      <c r="BG1960" t="s">
        <v>153</v>
      </c>
      <c r="BH1960" t="s">
        <v>154</v>
      </c>
      <c r="BI1960" t="s">
        <v>351</v>
      </c>
      <c r="BJ1960" t="s">
        <v>156</v>
      </c>
      <c r="BK1960">
        <v>17</v>
      </c>
    </row>
    <row r="1961" spans="1:63" ht="18.75" x14ac:dyDescent="0.25">
      <c r="A1961">
        <v>2021</v>
      </c>
      <c r="B1961">
        <v>5</v>
      </c>
      <c r="C1961" s="289">
        <v>44318</v>
      </c>
      <c r="D1961">
        <v>32</v>
      </c>
      <c r="E1961">
        <v>92</v>
      </c>
      <c r="F1961">
        <v>4</v>
      </c>
      <c r="G1961" t="s">
        <v>205</v>
      </c>
      <c r="H1961" t="s">
        <v>206</v>
      </c>
      <c r="I1961" t="s">
        <v>144</v>
      </c>
      <c r="J1961">
        <v>2</v>
      </c>
      <c r="K1961">
        <v>3</v>
      </c>
      <c r="L1961">
        <v>361</v>
      </c>
      <c r="M1961">
        <v>335.73</v>
      </c>
      <c r="N1961">
        <v>386.27</v>
      </c>
      <c r="O1961">
        <v>374</v>
      </c>
      <c r="T1961">
        <v>103</v>
      </c>
      <c r="W1961">
        <v>370</v>
      </c>
      <c r="Y1961">
        <v>310</v>
      </c>
      <c r="AA1961">
        <v>171</v>
      </c>
      <c r="AJ1961">
        <v>351.3</v>
      </c>
      <c r="AK1961">
        <v>74</v>
      </c>
      <c r="AL1961">
        <v>97</v>
      </c>
      <c r="AM1961">
        <v>53</v>
      </c>
      <c r="AN1961">
        <v>137</v>
      </c>
      <c r="AO1961">
        <v>2</v>
      </c>
      <c r="AP1961">
        <v>1</v>
      </c>
      <c r="AX1961">
        <v>3</v>
      </c>
      <c r="AY1961">
        <v>235</v>
      </c>
      <c r="AZ1961">
        <v>1.4999999999999999E-2</v>
      </c>
      <c r="BA1961">
        <v>1.2999999999999999E-2</v>
      </c>
      <c r="BB1961">
        <v>1</v>
      </c>
      <c r="BC1961">
        <v>0</v>
      </c>
      <c r="BD1961">
        <v>0.7</v>
      </c>
      <c r="BE1961">
        <v>1.1000000000000001</v>
      </c>
      <c r="BF1961">
        <v>82.6</v>
      </c>
      <c r="BG1961" t="s">
        <v>148</v>
      </c>
      <c r="BH1961" t="s">
        <v>149</v>
      </c>
      <c r="BI1961" t="s">
        <v>207</v>
      </c>
      <c r="BJ1961" t="s">
        <v>208</v>
      </c>
      <c r="BK1961">
        <v>17</v>
      </c>
    </row>
    <row r="1962" spans="1:63" ht="18.75" x14ac:dyDescent="0.25">
      <c r="A1962">
        <v>2021</v>
      </c>
      <c r="B1962">
        <v>5</v>
      </c>
      <c r="C1962" s="289">
        <v>44318</v>
      </c>
      <c r="D1962">
        <v>32</v>
      </c>
      <c r="E1962">
        <v>93</v>
      </c>
      <c r="F1962">
        <v>4</v>
      </c>
      <c r="G1962" t="s">
        <v>209</v>
      </c>
      <c r="H1962" t="s">
        <v>210</v>
      </c>
      <c r="I1962" t="s">
        <v>144</v>
      </c>
      <c r="J1962">
        <v>2</v>
      </c>
      <c r="K1962">
        <v>3</v>
      </c>
      <c r="L1962">
        <v>59</v>
      </c>
      <c r="M1962">
        <v>54.87</v>
      </c>
      <c r="N1962">
        <v>63.13</v>
      </c>
      <c r="O1962">
        <v>70</v>
      </c>
      <c r="T1962">
        <v>103</v>
      </c>
      <c r="AA1962">
        <v>171</v>
      </c>
      <c r="AJ1962">
        <v>70</v>
      </c>
      <c r="AK1962">
        <v>74</v>
      </c>
      <c r="AL1962">
        <v>97</v>
      </c>
      <c r="AM1962">
        <v>53</v>
      </c>
      <c r="AN1962">
        <v>137</v>
      </c>
      <c r="AO1962">
        <v>4</v>
      </c>
      <c r="AP1962">
        <v>2</v>
      </c>
      <c r="AQ1962">
        <v>2</v>
      </c>
      <c r="AX1962">
        <v>8</v>
      </c>
      <c r="AY1962">
        <v>278</v>
      </c>
      <c r="AZ1962">
        <v>1.4999999999999999E-2</v>
      </c>
      <c r="BA1962">
        <v>2.9000000000000001E-2</v>
      </c>
      <c r="BC1962">
        <v>0.1</v>
      </c>
      <c r="BD1962">
        <v>4.7</v>
      </c>
      <c r="BE1962">
        <v>0.6</v>
      </c>
      <c r="BF1962">
        <v>19.5</v>
      </c>
      <c r="BG1962" t="s">
        <v>148</v>
      </c>
      <c r="BH1962" t="s">
        <v>149</v>
      </c>
      <c r="BI1962" t="s">
        <v>211</v>
      </c>
      <c r="BJ1962" t="s">
        <v>208</v>
      </c>
      <c r="BK1962">
        <v>17</v>
      </c>
    </row>
    <row r="1963" spans="1:63" ht="18.75" x14ac:dyDescent="0.25">
      <c r="A1963">
        <v>2021</v>
      </c>
      <c r="B1963">
        <v>5</v>
      </c>
      <c r="C1963" s="289">
        <v>44318</v>
      </c>
      <c r="D1963">
        <v>32</v>
      </c>
      <c r="E1963">
        <v>94</v>
      </c>
      <c r="F1963">
        <v>4</v>
      </c>
      <c r="G1963" t="s">
        <v>332</v>
      </c>
      <c r="H1963" t="s">
        <v>333</v>
      </c>
      <c r="I1963" t="s">
        <v>144</v>
      </c>
      <c r="J1963">
        <v>2</v>
      </c>
      <c r="K1963">
        <v>3</v>
      </c>
      <c r="L1963">
        <v>19</v>
      </c>
      <c r="M1963">
        <v>17.670000000000002</v>
      </c>
      <c r="N1963">
        <v>20.329999999999998</v>
      </c>
      <c r="O1963">
        <v>19</v>
      </c>
      <c r="T1963">
        <v>103</v>
      </c>
      <c r="AA1963">
        <v>171</v>
      </c>
      <c r="AJ1963">
        <v>18.7</v>
      </c>
      <c r="AK1963">
        <v>74</v>
      </c>
      <c r="AL1963">
        <v>97</v>
      </c>
      <c r="AM1963">
        <v>53</v>
      </c>
      <c r="AN1963">
        <v>137</v>
      </c>
      <c r="AO1963">
        <v>3</v>
      </c>
      <c r="AP1963">
        <v>4</v>
      </c>
      <c r="AQ1963">
        <v>2</v>
      </c>
      <c r="AX1963">
        <v>9</v>
      </c>
      <c r="AY1963">
        <v>201</v>
      </c>
      <c r="AZ1963">
        <v>1.4999999999999999E-2</v>
      </c>
      <c r="BA1963">
        <v>4.4999999999999998E-2</v>
      </c>
      <c r="BC1963">
        <v>0.5</v>
      </c>
      <c r="BD1963">
        <v>10.6</v>
      </c>
      <c r="BE1963">
        <v>0.2</v>
      </c>
      <c r="BF1963">
        <v>3.8</v>
      </c>
      <c r="BG1963" t="s">
        <v>148</v>
      </c>
      <c r="BH1963" t="s">
        <v>149</v>
      </c>
      <c r="BI1963" t="s">
        <v>334</v>
      </c>
      <c r="BJ1963" t="s">
        <v>208</v>
      </c>
      <c r="BK1963">
        <v>17</v>
      </c>
    </row>
    <row r="1964" spans="1:63" ht="18.75" hidden="1" x14ac:dyDescent="0.25">
      <c r="A1964">
        <v>2021</v>
      </c>
      <c r="B1964">
        <v>5</v>
      </c>
      <c r="C1964" s="289">
        <v>44318</v>
      </c>
      <c r="D1964">
        <v>417</v>
      </c>
      <c r="E1964">
        <v>660</v>
      </c>
      <c r="F1964">
        <v>4</v>
      </c>
      <c r="G1964" t="s">
        <v>421</v>
      </c>
      <c r="H1964" t="s">
        <v>422</v>
      </c>
      <c r="I1964" t="s">
        <v>144</v>
      </c>
      <c r="J1964">
        <v>1</v>
      </c>
      <c r="K1964">
        <v>6</v>
      </c>
      <c r="L1964">
        <v>643</v>
      </c>
      <c r="M1964">
        <v>605.06299999999999</v>
      </c>
      <c r="N1964">
        <v>688.65300000000002</v>
      </c>
      <c r="W1964">
        <v>1413</v>
      </c>
      <c r="Y1964">
        <v>1278</v>
      </c>
      <c r="AA1964">
        <v>171</v>
      </c>
      <c r="AJ1964">
        <v>1345.5</v>
      </c>
      <c r="AK1964">
        <v>20</v>
      </c>
      <c r="AL1964">
        <v>180</v>
      </c>
      <c r="AM1964">
        <v>21</v>
      </c>
      <c r="AN1964">
        <v>171</v>
      </c>
      <c r="AO1964">
        <v>2</v>
      </c>
      <c r="AP1964">
        <v>2</v>
      </c>
      <c r="AQ1964">
        <v>1</v>
      </c>
      <c r="AR1964">
        <v>0</v>
      </c>
      <c r="AX1964">
        <v>5</v>
      </c>
      <c r="AY1964">
        <v>5</v>
      </c>
      <c r="AZ1964">
        <v>1.4999999999999999E-2</v>
      </c>
      <c r="BA1964">
        <v>1</v>
      </c>
      <c r="BC1964">
        <v>0</v>
      </c>
      <c r="BD1964">
        <v>0</v>
      </c>
      <c r="BE1964">
        <v>6.7</v>
      </c>
      <c r="BF1964">
        <v>6.7</v>
      </c>
      <c r="BG1964" t="s">
        <v>153</v>
      </c>
      <c r="BH1964" t="s">
        <v>154</v>
      </c>
      <c r="BI1964" t="s">
        <v>423</v>
      </c>
      <c r="BJ1964" t="s">
        <v>156</v>
      </c>
      <c r="BK1964">
        <v>17</v>
      </c>
    </row>
    <row r="1965" spans="1:63" ht="18.75" hidden="1" x14ac:dyDescent="0.25">
      <c r="A1965">
        <v>2021</v>
      </c>
      <c r="B1965">
        <v>5</v>
      </c>
      <c r="C1965" s="289">
        <v>44318</v>
      </c>
      <c r="D1965">
        <v>417</v>
      </c>
      <c r="E1965">
        <v>661</v>
      </c>
      <c r="F1965">
        <v>4</v>
      </c>
      <c r="G1965" t="s">
        <v>424</v>
      </c>
      <c r="H1965" t="s">
        <v>425</v>
      </c>
      <c r="I1965" t="s">
        <v>144</v>
      </c>
      <c r="J1965">
        <v>1</v>
      </c>
      <c r="K1965">
        <v>6</v>
      </c>
      <c r="L1965">
        <v>138</v>
      </c>
      <c r="M1965">
        <v>129.858</v>
      </c>
      <c r="N1965">
        <v>147.798</v>
      </c>
      <c r="W1965">
        <v>315</v>
      </c>
      <c r="Y1965">
        <v>287</v>
      </c>
      <c r="AA1965">
        <v>171</v>
      </c>
      <c r="AJ1965">
        <v>301</v>
      </c>
      <c r="AK1965">
        <v>20</v>
      </c>
      <c r="AL1965">
        <v>180</v>
      </c>
      <c r="AM1965">
        <v>21</v>
      </c>
      <c r="AN1965">
        <v>171</v>
      </c>
      <c r="AO1965">
        <v>2</v>
      </c>
      <c r="AP1965">
        <v>2</v>
      </c>
      <c r="AQ1965">
        <v>1</v>
      </c>
      <c r="AR1965">
        <v>0</v>
      </c>
      <c r="AX1965">
        <v>5</v>
      </c>
      <c r="AY1965">
        <v>5</v>
      </c>
      <c r="AZ1965">
        <v>1.4999999999999999E-2</v>
      </c>
      <c r="BA1965">
        <v>1</v>
      </c>
      <c r="BC1965">
        <v>0</v>
      </c>
      <c r="BD1965">
        <v>0</v>
      </c>
      <c r="BE1965">
        <v>1.5</v>
      </c>
      <c r="BF1965">
        <v>1.5</v>
      </c>
      <c r="BG1965" t="s">
        <v>153</v>
      </c>
      <c r="BH1965" t="s">
        <v>154</v>
      </c>
      <c r="BI1965" t="s">
        <v>426</v>
      </c>
      <c r="BJ1965" t="s">
        <v>156</v>
      </c>
      <c r="BK1965">
        <v>17</v>
      </c>
    </row>
    <row r="1966" spans="1:63" ht="18.75" hidden="1" x14ac:dyDescent="0.25">
      <c r="A1966">
        <v>2021</v>
      </c>
      <c r="B1966">
        <v>5</v>
      </c>
      <c r="C1966" s="289">
        <v>44318</v>
      </c>
      <c r="D1966">
        <v>423</v>
      </c>
      <c r="E1966">
        <v>669</v>
      </c>
      <c r="F1966">
        <v>5</v>
      </c>
      <c r="G1966" t="s">
        <v>412</v>
      </c>
      <c r="H1966" t="s">
        <v>413</v>
      </c>
      <c r="I1966" t="s">
        <v>144</v>
      </c>
      <c r="J1966">
        <v>2</v>
      </c>
      <c r="K1966">
        <v>2</v>
      </c>
      <c r="L1966">
        <v>954</v>
      </c>
      <c r="M1966">
        <v>897.71400000000006</v>
      </c>
      <c r="N1966">
        <v>1021.734</v>
      </c>
      <c r="O1966">
        <v>1125</v>
      </c>
      <c r="T1966">
        <v>210</v>
      </c>
      <c r="AJ1966">
        <v>1125</v>
      </c>
      <c r="AK1966">
        <v>40</v>
      </c>
      <c r="AL1966">
        <v>180</v>
      </c>
      <c r="AM1966">
        <v>34</v>
      </c>
      <c r="AN1966">
        <v>210</v>
      </c>
      <c r="AO1966">
        <v>9</v>
      </c>
      <c r="AP1966">
        <v>6</v>
      </c>
      <c r="AQ1966">
        <v>11</v>
      </c>
      <c r="AX1966">
        <v>26</v>
      </c>
      <c r="AY1966">
        <v>356</v>
      </c>
      <c r="AZ1966">
        <v>1.4999999999999999E-2</v>
      </c>
      <c r="BA1966">
        <v>7.2999999999999995E-2</v>
      </c>
      <c r="BC1966">
        <v>0</v>
      </c>
      <c r="BD1966">
        <v>0.4</v>
      </c>
      <c r="BE1966">
        <v>29.3</v>
      </c>
      <c r="BF1966">
        <v>400.5</v>
      </c>
      <c r="BG1966" t="s">
        <v>153</v>
      </c>
      <c r="BH1966" t="s">
        <v>154</v>
      </c>
      <c r="BI1966" t="s">
        <v>414</v>
      </c>
      <c r="BJ1966" t="s">
        <v>156</v>
      </c>
      <c r="BK1966">
        <v>17</v>
      </c>
    </row>
    <row r="1967" spans="1:63" ht="18.75" hidden="1" x14ac:dyDescent="0.25">
      <c r="A1967">
        <v>2021</v>
      </c>
      <c r="B1967">
        <v>5</v>
      </c>
      <c r="C1967" s="289">
        <v>44318</v>
      </c>
      <c r="D1967">
        <v>382</v>
      </c>
      <c r="E1967">
        <v>449</v>
      </c>
      <c r="F1967">
        <v>6</v>
      </c>
      <c r="G1967" t="s">
        <v>272</v>
      </c>
      <c r="H1967" t="s">
        <v>273</v>
      </c>
      <c r="I1967" t="s">
        <v>144</v>
      </c>
      <c r="J1967">
        <v>3</v>
      </c>
      <c r="K1967">
        <v>1</v>
      </c>
      <c r="L1967">
        <v>46</v>
      </c>
      <c r="M1967">
        <v>40.985999999999997</v>
      </c>
      <c r="N1967">
        <v>50.048000000000002</v>
      </c>
      <c r="O1967">
        <v>46</v>
      </c>
      <c r="P1967">
        <v>48</v>
      </c>
      <c r="T1967">
        <v>94</v>
      </c>
      <c r="W1967">
        <v>49</v>
      </c>
      <c r="X1967">
        <v>45</v>
      </c>
      <c r="Y1967">
        <v>50</v>
      </c>
      <c r="Z1967">
        <v>45</v>
      </c>
      <c r="AA1967">
        <v>84</v>
      </c>
      <c r="AB1967">
        <v>86</v>
      </c>
      <c r="AJ1967">
        <v>47.2</v>
      </c>
      <c r="AK1967">
        <v>108</v>
      </c>
      <c r="AL1967">
        <v>100</v>
      </c>
      <c r="AM1967">
        <v>123</v>
      </c>
      <c r="AN1967">
        <v>88</v>
      </c>
      <c r="AO1967">
        <v>14</v>
      </c>
      <c r="AP1967">
        <v>4</v>
      </c>
      <c r="AQ1967">
        <v>7</v>
      </c>
      <c r="AX1967">
        <v>25</v>
      </c>
      <c r="AY1967">
        <v>2815</v>
      </c>
      <c r="AZ1967">
        <v>1.4999999999999999E-2</v>
      </c>
      <c r="BA1967">
        <v>8.9999999999999993E-3</v>
      </c>
      <c r="BB1967">
        <v>1</v>
      </c>
      <c r="BC1967">
        <v>0.5</v>
      </c>
      <c r="BD1967">
        <v>61.2</v>
      </c>
      <c r="BE1967">
        <v>1.2</v>
      </c>
      <c r="BF1967">
        <v>132.9</v>
      </c>
      <c r="BG1967" t="s">
        <v>153</v>
      </c>
      <c r="BH1967" t="s">
        <v>154</v>
      </c>
      <c r="BI1967" t="s">
        <v>274</v>
      </c>
      <c r="BJ1967" t="s">
        <v>156</v>
      </c>
      <c r="BK1967">
        <v>17</v>
      </c>
    </row>
    <row r="1968" spans="1:63" ht="18.75" hidden="1" x14ac:dyDescent="0.25">
      <c r="A1968">
        <v>2021</v>
      </c>
      <c r="B1968">
        <v>5</v>
      </c>
      <c r="C1968" s="289">
        <v>44318</v>
      </c>
      <c r="D1968">
        <v>376</v>
      </c>
      <c r="E1968">
        <v>438</v>
      </c>
      <c r="F1968">
        <v>7</v>
      </c>
      <c r="G1968" t="s">
        <v>151</v>
      </c>
      <c r="H1968" t="s">
        <v>152</v>
      </c>
      <c r="I1968" t="s">
        <v>144</v>
      </c>
      <c r="J1968">
        <v>3</v>
      </c>
      <c r="K1968">
        <v>2</v>
      </c>
      <c r="L1968">
        <v>336</v>
      </c>
      <c r="M1968">
        <v>316.17599999999999</v>
      </c>
      <c r="N1968">
        <v>359.85599999999999</v>
      </c>
      <c r="O1968">
        <v>340</v>
      </c>
      <c r="P1968">
        <v>348</v>
      </c>
      <c r="T1968">
        <v>123</v>
      </c>
      <c r="W1968">
        <v>369</v>
      </c>
      <c r="X1968">
        <v>354</v>
      </c>
      <c r="Y1968">
        <v>353</v>
      </c>
      <c r="Z1968">
        <v>344</v>
      </c>
      <c r="AA1968">
        <v>124</v>
      </c>
      <c r="AB1968">
        <v>128</v>
      </c>
      <c r="AJ1968">
        <v>351.3</v>
      </c>
      <c r="AK1968">
        <v>67</v>
      </c>
      <c r="AL1968">
        <v>161</v>
      </c>
      <c r="AM1968">
        <v>86</v>
      </c>
      <c r="AN1968">
        <v>125</v>
      </c>
      <c r="AO1968">
        <v>6</v>
      </c>
      <c r="AP1968">
        <v>6</v>
      </c>
      <c r="AQ1968">
        <v>5</v>
      </c>
      <c r="AX1968">
        <v>16</v>
      </c>
      <c r="AY1968">
        <v>1420</v>
      </c>
      <c r="AZ1968">
        <v>1.4999999999999999E-2</v>
      </c>
      <c r="BA1968">
        <v>1.0999999999999999E-2</v>
      </c>
      <c r="BB1968">
        <v>1</v>
      </c>
      <c r="BC1968">
        <v>0</v>
      </c>
      <c r="BD1968">
        <v>4.2</v>
      </c>
      <c r="BE1968">
        <v>5.6</v>
      </c>
      <c r="BF1968">
        <v>498.8</v>
      </c>
      <c r="BG1968" t="s">
        <v>153</v>
      </c>
      <c r="BH1968" t="s">
        <v>154</v>
      </c>
      <c r="BI1968" t="s">
        <v>155</v>
      </c>
      <c r="BJ1968" t="s">
        <v>156</v>
      </c>
      <c r="BK1968">
        <v>17</v>
      </c>
    </row>
    <row r="1969" spans="1:63" ht="18.75" hidden="1" x14ac:dyDescent="0.25">
      <c r="A1969">
        <v>2021</v>
      </c>
      <c r="B1969">
        <v>5</v>
      </c>
      <c r="C1969" s="289">
        <v>44318</v>
      </c>
      <c r="D1969">
        <v>47</v>
      </c>
      <c r="E1969">
        <v>122</v>
      </c>
      <c r="F1969">
        <v>8</v>
      </c>
      <c r="G1969" t="s">
        <v>163</v>
      </c>
      <c r="H1969" t="s">
        <v>164</v>
      </c>
      <c r="I1969" t="s">
        <v>165</v>
      </c>
      <c r="J1969">
        <v>2</v>
      </c>
      <c r="K1969">
        <v>1</v>
      </c>
      <c r="L1969">
        <v>280</v>
      </c>
      <c r="M1969">
        <v>267.39999999999998</v>
      </c>
      <c r="N1969">
        <v>292.60000000000002</v>
      </c>
      <c r="O1969">
        <v>241</v>
      </c>
      <c r="T1969">
        <v>97</v>
      </c>
      <c r="AJ1969">
        <v>241</v>
      </c>
      <c r="AK1969">
        <v>63</v>
      </c>
      <c r="AL1969">
        <v>115</v>
      </c>
      <c r="AM1969">
        <v>74</v>
      </c>
      <c r="AN1969">
        <v>97</v>
      </c>
      <c r="AO1969">
        <v>1</v>
      </c>
      <c r="AP1969">
        <v>1</v>
      </c>
      <c r="AX1969">
        <v>2</v>
      </c>
      <c r="AY1969">
        <v>2</v>
      </c>
      <c r="AZ1969">
        <v>1.4999999999999999E-2</v>
      </c>
      <c r="BA1969">
        <v>1</v>
      </c>
      <c r="BC1969">
        <v>0</v>
      </c>
      <c r="BD1969">
        <v>0</v>
      </c>
      <c r="BE1969">
        <v>0.5</v>
      </c>
      <c r="BF1969">
        <v>0.5</v>
      </c>
      <c r="BG1969" t="s">
        <v>153</v>
      </c>
      <c r="BH1969" t="s">
        <v>154</v>
      </c>
      <c r="BI1969" t="s">
        <v>166</v>
      </c>
      <c r="BJ1969" t="s">
        <v>167</v>
      </c>
      <c r="BK1969">
        <v>17</v>
      </c>
    </row>
    <row r="1970" spans="1:63" ht="18.75" x14ac:dyDescent="0.25">
      <c r="A1970">
        <v>2021</v>
      </c>
      <c r="B1970">
        <v>5</v>
      </c>
      <c r="C1970" s="289">
        <v>44318</v>
      </c>
      <c r="D1970">
        <v>381</v>
      </c>
      <c r="E1970">
        <v>445</v>
      </c>
      <c r="F1970">
        <v>8</v>
      </c>
      <c r="G1970" t="s">
        <v>230</v>
      </c>
      <c r="H1970" t="s">
        <v>231</v>
      </c>
      <c r="I1970" t="s">
        <v>144</v>
      </c>
      <c r="J1970">
        <v>3</v>
      </c>
      <c r="K1970">
        <v>4</v>
      </c>
      <c r="L1970">
        <v>28</v>
      </c>
      <c r="M1970">
        <v>25.2</v>
      </c>
      <c r="N1970">
        <v>30.8</v>
      </c>
      <c r="Y1970">
        <v>29</v>
      </c>
      <c r="Z1970">
        <v>30</v>
      </c>
      <c r="AB1970">
        <v>103</v>
      </c>
      <c r="AJ1970">
        <v>29.5</v>
      </c>
      <c r="AK1970">
        <v>60</v>
      </c>
      <c r="AL1970">
        <v>180</v>
      </c>
      <c r="AM1970">
        <v>105</v>
      </c>
      <c r="AN1970">
        <v>103</v>
      </c>
      <c r="AO1970">
        <v>2</v>
      </c>
      <c r="AQ1970">
        <v>3</v>
      </c>
      <c r="AX1970">
        <v>5</v>
      </c>
      <c r="AY1970">
        <v>205</v>
      </c>
      <c r="AZ1970">
        <v>1.4999999999999999E-2</v>
      </c>
      <c r="BA1970">
        <v>2.4E-2</v>
      </c>
      <c r="BC1970">
        <v>0.2</v>
      </c>
      <c r="BD1970">
        <v>7.3</v>
      </c>
      <c r="BE1970">
        <v>0.1</v>
      </c>
      <c r="BF1970">
        <v>6</v>
      </c>
      <c r="BG1970" t="s">
        <v>148</v>
      </c>
      <c r="BH1970" t="s">
        <v>149</v>
      </c>
      <c r="BI1970" t="s">
        <v>232</v>
      </c>
      <c r="BK1970">
        <v>17</v>
      </c>
    </row>
    <row r="1971" spans="1:63" ht="18.75" x14ac:dyDescent="0.25">
      <c r="A1971">
        <v>2021</v>
      </c>
      <c r="B1971">
        <v>5</v>
      </c>
      <c r="C1971" s="289">
        <v>44318</v>
      </c>
      <c r="D1971">
        <v>381</v>
      </c>
      <c r="E1971">
        <v>446</v>
      </c>
      <c r="F1971">
        <v>8</v>
      </c>
      <c r="G1971" t="s">
        <v>233</v>
      </c>
      <c r="H1971" t="s">
        <v>234</v>
      </c>
      <c r="I1971" t="s">
        <v>144</v>
      </c>
      <c r="J1971">
        <v>3</v>
      </c>
      <c r="K1971">
        <v>4</v>
      </c>
      <c r="L1971">
        <v>167</v>
      </c>
      <c r="M1971">
        <v>150.30000000000001</v>
      </c>
      <c r="N1971">
        <v>183.7</v>
      </c>
      <c r="Y1971">
        <v>186</v>
      </c>
      <c r="Z1971">
        <v>180</v>
      </c>
      <c r="AB1971">
        <v>103</v>
      </c>
      <c r="AJ1971">
        <v>183</v>
      </c>
      <c r="AK1971">
        <v>60</v>
      </c>
      <c r="AL1971">
        <v>180</v>
      </c>
      <c r="AM1971">
        <v>105</v>
      </c>
      <c r="AN1971">
        <v>103</v>
      </c>
      <c r="AO1971">
        <v>4</v>
      </c>
      <c r="AQ1971">
        <v>3</v>
      </c>
      <c r="AX1971">
        <v>7</v>
      </c>
      <c r="AY1971">
        <v>277</v>
      </c>
      <c r="AZ1971">
        <v>1.4999999999999999E-2</v>
      </c>
      <c r="BA1971">
        <v>2.5000000000000001E-2</v>
      </c>
      <c r="BC1971">
        <v>0</v>
      </c>
      <c r="BD1971">
        <v>1.7</v>
      </c>
      <c r="BE1971">
        <v>1.3</v>
      </c>
      <c r="BF1971">
        <v>50.7</v>
      </c>
      <c r="BG1971" t="s">
        <v>148</v>
      </c>
      <c r="BH1971" t="s">
        <v>149</v>
      </c>
      <c r="BI1971" t="s">
        <v>235</v>
      </c>
      <c r="BK1971">
        <v>17</v>
      </c>
    </row>
    <row r="1972" spans="1:63" ht="18.75" x14ac:dyDescent="0.25">
      <c r="A1972">
        <v>2021</v>
      </c>
      <c r="B1972">
        <v>5</v>
      </c>
      <c r="C1972" s="289">
        <v>44318</v>
      </c>
      <c r="D1972">
        <v>381</v>
      </c>
      <c r="E1972">
        <v>447</v>
      </c>
      <c r="F1972">
        <v>8</v>
      </c>
      <c r="G1972" t="s">
        <v>236</v>
      </c>
      <c r="H1972" t="s">
        <v>237</v>
      </c>
      <c r="I1972" t="s">
        <v>144</v>
      </c>
      <c r="J1972">
        <v>3</v>
      </c>
      <c r="K1972">
        <v>4</v>
      </c>
      <c r="L1972">
        <v>177</v>
      </c>
      <c r="M1972">
        <v>159.30000000000001</v>
      </c>
      <c r="N1972">
        <v>194.7</v>
      </c>
      <c r="Y1972">
        <v>192</v>
      </c>
      <c r="Z1972">
        <v>192</v>
      </c>
      <c r="AB1972">
        <v>103</v>
      </c>
      <c r="AJ1972">
        <v>192</v>
      </c>
      <c r="AK1972">
        <v>60</v>
      </c>
      <c r="AL1972">
        <v>180</v>
      </c>
      <c r="AM1972">
        <v>105</v>
      </c>
      <c r="AN1972">
        <v>103</v>
      </c>
      <c r="AO1972">
        <v>6</v>
      </c>
      <c r="AQ1972">
        <v>2</v>
      </c>
      <c r="AX1972">
        <v>8</v>
      </c>
      <c r="AY1972">
        <v>208</v>
      </c>
      <c r="AZ1972">
        <v>1.4999999999999999E-2</v>
      </c>
      <c r="BA1972">
        <v>3.7999999999999999E-2</v>
      </c>
      <c r="BC1972">
        <v>0</v>
      </c>
      <c r="BD1972">
        <v>1.2</v>
      </c>
      <c r="BE1972">
        <v>1.5</v>
      </c>
      <c r="BF1972">
        <v>39.9</v>
      </c>
      <c r="BG1972" t="s">
        <v>148</v>
      </c>
      <c r="BH1972" t="s">
        <v>149</v>
      </c>
      <c r="BI1972" t="s">
        <v>238</v>
      </c>
      <c r="BK1972">
        <v>17</v>
      </c>
    </row>
    <row r="1973" spans="1:63" ht="18.75" x14ac:dyDescent="0.25">
      <c r="A1973">
        <v>2021</v>
      </c>
      <c r="B1973">
        <v>5</v>
      </c>
      <c r="C1973" s="289">
        <v>44318</v>
      </c>
      <c r="D1973">
        <v>381</v>
      </c>
      <c r="E1973">
        <v>448</v>
      </c>
      <c r="F1973">
        <v>8</v>
      </c>
      <c r="G1973" t="s">
        <v>239</v>
      </c>
      <c r="H1973" t="s">
        <v>240</v>
      </c>
      <c r="I1973" t="s">
        <v>144</v>
      </c>
      <c r="J1973">
        <v>3</v>
      </c>
      <c r="K1973">
        <v>4</v>
      </c>
      <c r="L1973">
        <v>23</v>
      </c>
      <c r="M1973">
        <v>20.7</v>
      </c>
      <c r="N1973">
        <v>25.3</v>
      </c>
      <c r="Y1973">
        <v>24</v>
      </c>
      <c r="Z1973">
        <v>22</v>
      </c>
      <c r="AB1973">
        <v>103</v>
      </c>
      <c r="AJ1973">
        <v>22.9</v>
      </c>
      <c r="AK1973">
        <v>60</v>
      </c>
      <c r="AL1973">
        <v>180</v>
      </c>
      <c r="AM1973">
        <v>105</v>
      </c>
      <c r="AN1973">
        <v>103</v>
      </c>
      <c r="AO1973">
        <v>8</v>
      </c>
      <c r="AQ1973">
        <v>1</v>
      </c>
      <c r="AX1973">
        <v>9</v>
      </c>
      <c r="AY1973">
        <v>209</v>
      </c>
      <c r="AZ1973">
        <v>1.4999999999999999E-2</v>
      </c>
      <c r="BA1973">
        <v>4.2999999999999997E-2</v>
      </c>
      <c r="BC1973">
        <v>0.4</v>
      </c>
      <c r="BD1973">
        <v>9.1</v>
      </c>
      <c r="BE1973">
        <v>0.2</v>
      </c>
      <c r="BF1973">
        <v>4.8</v>
      </c>
      <c r="BG1973" t="s">
        <v>148</v>
      </c>
      <c r="BH1973" t="s">
        <v>149</v>
      </c>
      <c r="BI1973" t="s">
        <v>241</v>
      </c>
      <c r="BK1973">
        <v>17</v>
      </c>
    </row>
    <row r="1974" spans="1:63" ht="18.75" x14ac:dyDescent="0.25">
      <c r="A1974">
        <v>2021</v>
      </c>
      <c r="B1974">
        <v>5</v>
      </c>
      <c r="C1974" s="289">
        <v>44318</v>
      </c>
      <c r="D1974">
        <v>159</v>
      </c>
      <c r="E1974">
        <v>299</v>
      </c>
      <c r="F1974">
        <v>28</v>
      </c>
      <c r="G1974" t="s">
        <v>181</v>
      </c>
      <c r="H1974" t="s">
        <v>182</v>
      </c>
      <c r="I1974" t="s">
        <v>183</v>
      </c>
      <c r="J1974">
        <v>3</v>
      </c>
      <c r="K1974">
        <v>2</v>
      </c>
      <c r="L1974">
        <v>115</v>
      </c>
      <c r="M1974">
        <v>106.95</v>
      </c>
      <c r="N1974">
        <v>123.05</v>
      </c>
      <c r="O1974">
        <v>104</v>
      </c>
      <c r="P1974">
        <v>99</v>
      </c>
      <c r="T1974">
        <v>127</v>
      </c>
      <c r="W1974">
        <v>113</v>
      </c>
      <c r="X1974">
        <v>109</v>
      </c>
      <c r="Y1974">
        <v>106</v>
      </c>
      <c r="Z1974">
        <v>107</v>
      </c>
      <c r="AA1974">
        <v>105</v>
      </c>
      <c r="AB1974">
        <v>100</v>
      </c>
      <c r="AJ1974">
        <v>106.3</v>
      </c>
      <c r="AK1974">
        <v>70</v>
      </c>
      <c r="AL1974">
        <v>154</v>
      </c>
      <c r="AM1974">
        <v>98</v>
      </c>
      <c r="AN1974">
        <v>111</v>
      </c>
      <c r="AO1974">
        <v>7</v>
      </c>
      <c r="AP1974">
        <v>4</v>
      </c>
      <c r="AQ1974">
        <v>4</v>
      </c>
      <c r="AX1974">
        <v>15</v>
      </c>
      <c r="AY1974">
        <v>879</v>
      </c>
      <c r="AZ1974">
        <v>0.02</v>
      </c>
      <c r="BA1974">
        <v>1.7000000000000001E-2</v>
      </c>
      <c r="BB1974">
        <v>1</v>
      </c>
      <c r="BC1974">
        <v>0.1</v>
      </c>
      <c r="BD1974">
        <v>7.6</v>
      </c>
      <c r="BE1974">
        <v>1.6</v>
      </c>
      <c r="BF1974">
        <v>93.4</v>
      </c>
      <c r="BG1974" t="s">
        <v>148</v>
      </c>
      <c r="BH1974" t="s">
        <v>184</v>
      </c>
      <c r="BK1974">
        <v>17</v>
      </c>
    </row>
    <row r="1975" spans="1:63" ht="18.75" x14ac:dyDescent="0.25">
      <c r="A1975">
        <v>2021</v>
      </c>
      <c r="B1975">
        <v>5</v>
      </c>
      <c r="C1975" s="289">
        <v>44318</v>
      </c>
      <c r="D1975">
        <v>334</v>
      </c>
      <c r="E1975">
        <v>254</v>
      </c>
      <c r="F1975">
        <v>46</v>
      </c>
      <c r="G1975" t="s">
        <v>189</v>
      </c>
      <c r="H1975" t="s">
        <v>190</v>
      </c>
      <c r="I1975" t="s">
        <v>191</v>
      </c>
      <c r="J1975">
        <v>4</v>
      </c>
      <c r="K1975">
        <v>2</v>
      </c>
      <c r="L1975">
        <v>203</v>
      </c>
      <c r="M1975">
        <v>188.79</v>
      </c>
      <c r="N1975">
        <v>217.21</v>
      </c>
      <c r="O1975">
        <v>212</v>
      </c>
      <c r="P1975">
        <v>207</v>
      </c>
      <c r="T1975">
        <v>123</v>
      </c>
      <c r="W1975">
        <v>217</v>
      </c>
      <c r="X1975">
        <v>213</v>
      </c>
      <c r="Y1975">
        <v>215</v>
      </c>
      <c r="Z1975">
        <v>211</v>
      </c>
      <c r="AA1975">
        <v>132</v>
      </c>
      <c r="AB1975">
        <v>135</v>
      </c>
      <c r="AJ1975">
        <v>212.5</v>
      </c>
      <c r="AK1975">
        <v>88</v>
      </c>
      <c r="AL1975">
        <v>164</v>
      </c>
      <c r="AM1975">
        <v>111</v>
      </c>
      <c r="AN1975">
        <v>130</v>
      </c>
      <c r="AO1975">
        <v>4</v>
      </c>
      <c r="AP1975">
        <v>5</v>
      </c>
      <c r="AQ1975">
        <v>7</v>
      </c>
      <c r="AS1975">
        <v>3</v>
      </c>
      <c r="AX1975">
        <v>18</v>
      </c>
      <c r="AY1975">
        <v>858</v>
      </c>
      <c r="AZ1975">
        <v>0.02</v>
      </c>
      <c r="BA1975">
        <v>2.1000000000000001E-2</v>
      </c>
      <c r="BC1975">
        <v>0.1</v>
      </c>
      <c r="BD1975">
        <v>4.2</v>
      </c>
      <c r="BE1975">
        <v>3.8</v>
      </c>
      <c r="BF1975">
        <v>182.3</v>
      </c>
      <c r="BG1975" t="s">
        <v>148</v>
      </c>
      <c r="BH1975" t="s">
        <v>184</v>
      </c>
      <c r="BI1975" t="s">
        <v>192</v>
      </c>
      <c r="BK1975">
        <v>17</v>
      </c>
    </row>
    <row r="1976" spans="1:63" ht="18.75" x14ac:dyDescent="0.25">
      <c r="A1976">
        <v>2021</v>
      </c>
      <c r="B1976">
        <v>5</v>
      </c>
      <c r="C1976" s="289">
        <v>44318</v>
      </c>
      <c r="D1976">
        <v>415</v>
      </c>
      <c r="E1976">
        <v>655</v>
      </c>
      <c r="F1976">
        <v>47</v>
      </c>
      <c r="G1976" t="s">
        <v>246</v>
      </c>
      <c r="H1976" t="s">
        <v>247</v>
      </c>
      <c r="I1976" t="s">
        <v>191</v>
      </c>
      <c r="J1976">
        <v>3</v>
      </c>
      <c r="K1976">
        <v>1</v>
      </c>
      <c r="L1976">
        <v>148</v>
      </c>
      <c r="M1976">
        <v>137.63999999999999</v>
      </c>
      <c r="N1976">
        <v>158.36000000000001</v>
      </c>
      <c r="W1976">
        <v>148</v>
      </c>
      <c r="AA1976">
        <v>150</v>
      </c>
      <c r="AJ1976">
        <v>147.5</v>
      </c>
      <c r="AK1976">
        <v>60</v>
      </c>
      <c r="AL1976">
        <v>180</v>
      </c>
      <c r="AM1976">
        <v>72</v>
      </c>
      <c r="AN1976">
        <v>150</v>
      </c>
      <c r="AO1976">
        <v>1</v>
      </c>
      <c r="AQ1976">
        <v>2</v>
      </c>
      <c r="AX1976">
        <v>3</v>
      </c>
      <c r="AY1976">
        <v>73</v>
      </c>
      <c r="AZ1976">
        <v>0.02</v>
      </c>
      <c r="BA1976">
        <v>4.1000000000000002E-2</v>
      </c>
      <c r="BC1976">
        <v>0</v>
      </c>
      <c r="BD1976">
        <v>0.5</v>
      </c>
      <c r="BE1976">
        <v>0.4</v>
      </c>
      <c r="BF1976">
        <v>10.8</v>
      </c>
      <c r="BG1976" t="s">
        <v>148</v>
      </c>
      <c r="BH1976" t="s">
        <v>149</v>
      </c>
      <c r="BI1976" t="s">
        <v>248</v>
      </c>
      <c r="BK1976">
        <v>17</v>
      </c>
    </row>
    <row r="1977" spans="1:63" ht="18.75" x14ac:dyDescent="0.25">
      <c r="A1977">
        <v>2021</v>
      </c>
      <c r="B1977">
        <v>5</v>
      </c>
      <c r="C1977" s="289">
        <v>44318</v>
      </c>
      <c r="D1977">
        <v>415</v>
      </c>
      <c r="E1977">
        <v>656</v>
      </c>
      <c r="F1977">
        <v>47</v>
      </c>
      <c r="G1977" t="s">
        <v>249</v>
      </c>
      <c r="H1977" t="s">
        <v>250</v>
      </c>
      <c r="I1977" t="s">
        <v>191</v>
      </c>
      <c r="J1977">
        <v>3</v>
      </c>
      <c r="K1977">
        <v>1</v>
      </c>
      <c r="L1977">
        <v>148</v>
      </c>
      <c r="M1977">
        <v>137.63999999999999</v>
      </c>
      <c r="N1977">
        <v>158.36000000000001</v>
      </c>
      <c r="W1977">
        <v>148</v>
      </c>
      <c r="AA1977">
        <v>150</v>
      </c>
      <c r="AJ1977">
        <v>147.5</v>
      </c>
      <c r="AK1977">
        <v>60</v>
      </c>
      <c r="AL1977">
        <v>180</v>
      </c>
      <c r="AM1977">
        <v>72</v>
      </c>
      <c r="AN1977">
        <v>150</v>
      </c>
      <c r="AO1977">
        <v>1</v>
      </c>
      <c r="AQ1977">
        <v>2</v>
      </c>
      <c r="AX1977">
        <v>3</v>
      </c>
      <c r="AY1977">
        <v>73</v>
      </c>
      <c r="AZ1977">
        <v>0.02</v>
      </c>
      <c r="BA1977">
        <v>4.1000000000000002E-2</v>
      </c>
      <c r="BC1977">
        <v>0</v>
      </c>
      <c r="BD1977">
        <v>0.5</v>
      </c>
      <c r="BE1977">
        <v>0.4</v>
      </c>
      <c r="BF1977">
        <v>10.8</v>
      </c>
      <c r="BG1977" t="s">
        <v>148</v>
      </c>
      <c r="BH1977" t="s">
        <v>149</v>
      </c>
      <c r="BI1977" t="s">
        <v>251</v>
      </c>
      <c r="BK1977">
        <v>17</v>
      </c>
    </row>
    <row r="1978" spans="1:63" ht="18.75" x14ac:dyDescent="0.25">
      <c r="A1978">
        <v>2021</v>
      </c>
      <c r="B1978">
        <v>5</v>
      </c>
      <c r="C1978" s="289">
        <v>44318</v>
      </c>
      <c r="D1978">
        <v>415</v>
      </c>
      <c r="E1978">
        <v>657</v>
      </c>
      <c r="F1978">
        <v>47</v>
      </c>
      <c r="G1978" t="s">
        <v>252</v>
      </c>
      <c r="H1978" t="s">
        <v>253</v>
      </c>
      <c r="I1978" t="s">
        <v>191</v>
      </c>
      <c r="J1978">
        <v>3</v>
      </c>
      <c r="K1978">
        <v>1</v>
      </c>
      <c r="L1978">
        <v>90</v>
      </c>
      <c r="M1978">
        <v>83.7</v>
      </c>
      <c r="N1978">
        <v>96.3</v>
      </c>
      <c r="W1978">
        <v>92</v>
      </c>
      <c r="AA1978">
        <v>150</v>
      </c>
      <c r="AJ1978">
        <v>91.5</v>
      </c>
      <c r="AK1978">
        <v>60</v>
      </c>
      <c r="AL1978">
        <v>180</v>
      </c>
      <c r="AM1978">
        <v>72</v>
      </c>
      <c r="AN1978">
        <v>150</v>
      </c>
      <c r="AO1978">
        <v>2</v>
      </c>
      <c r="AQ1978">
        <v>1</v>
      </c>
      <c r="AX1978">
        <v>3</v>
      </c>
      <c r="AY1978">
        <v>78</v>
      </c>
      <c r="AZ1978">
        <v>0.02</v>
      </c>
      <c r="BA1978">
        <v>3.7999999999999999E-2</v>
      </c>
      <c r="BC1978">
        <v>0</v>
      </c>
      <c r="BD1978">
        <v>0.9</v>
      </c>
      <c r="BE1978">
        <v>0.3</v>
      </c>
      <c r="BF1978">
        <v>7.1</v>
      </c>
      <c r="BG1978" t="s">
        <v>148</v>
      </c>
      <c r="BH1978" t="s">
        <v>149</v>
      </c>
      <c r="BI1978" t="s">
        <v>254</v>
      </c>
      <c r="BK1978">
        <v>17</v>
      </c>
    </row>
    <row r="1979" spans="1:63" ht="18.75" x14ac:dyDescent="0.25">
      <c r="A1979">
        <v>2021</v>
      </c>
      <c r="B1979">
        <v>5</v>
      </c>
      <c r="C1979" s="289">
        <v>44318</v>
      </c>
      <c r="D1979">
        <v>415</v>
      </c>
      <c r="E1979">
        <v>658</v>
      </c>
      <c r="F1979">
        <v>47</v>
      </c>
      <c r="G1979" t="s">
        <v>255</v>
      </c>
      <c r="H1979" t="s">
        <v>256</v>
      </c>
      <c r="I1979" t="s">
        <v>191</v>
      </c>
      <c r="J1979">
        <v>3</v>
      </c>
      <c r="K1979">
        <v>1</v>
      </c>
      <c r="L1979">
        <v>90</v>
      </c>
      <c r="M1979">
        <v>83.7</v>
      </c>
      <c r="N1979">
        <v>96.3</v>
      </c>
      <c r="W1979">
        <v>92</v>
      </c>
      <c r="AA1979">
        <v>150</v>
      </c>
      <c r="AJ1979">
        <v>91.5</v>
      </c>
      <c r="AK1979">
        <v>60</v>
      </c>
      <c r="AL1979">
        <v>180</v>
      </c>
      <c r="AM1979">
        <v>72</v>
      </c>
      <c r="AN1979">
        <v>150</v>
      </c>
      <c r="AO1979">
        <v>2</v>
      </c>
      <c r="AQ1979">
        <v>1</v>
      </c>
      <c r="AX1979">
        <v>3</v>
      </c>
      <c r="AY1979">
        <v>78</v>
      </c>
      <c r="AZ1979">
        <v>0.02</v>
      </c>
      <c r="BA1979">
        <v>3.7999999999999999E-2</v>
      </c>
      <c r="BC1979">
        <v>0</v>
      </c>
      <c r="BD1979">
        <v>0.9</v>
      </c>
      <c r="BE1979">
        <v>0.3</v>
      </c>
      <c r="BF1979">
        <v>7.1</v>
      </c>
      <c r="BG1979" t="s">
        <v>148</v>
      </c>
      <c r="BH1979" t="s">
        <v>149</v>
      </c>
      <c r="BI1979" t="s">
        <v>257</v>
      </c>
      <c r="BK1979">
        <v>17</v>
      </c>
    </row>
    <row r="1980" spans="1:63" ht="18.75" x14ac:dyDescent="0.25">
      <c r="A1980">
        <v>2021</v>
      </c>
      <c r="B1980">
        <v>5</v>
      </c>
      <c r="C1980" s="289">
        <v>44318</v>
      </c>
      <c r="D1980">
        <v>372</v>
      </c>
      <c r="E1980">
        <v>646</v>
      </c>
      <c r="F1980">
        <v>48</v>
      </c>
      <c r="G1980" t="s">
        <v>193</v>
      </c>
      <c r="H1980" t="s">
        <v>194</v>
      </c>
      <c r="I1980" t="s">
        <v>191</v>
      </c>
      <c r="J1980">
        <v>2</v>
      </c>
      <c r="K1980">
        <v>2</v>
      </c>
      <c r="L1980">
        <v>212</v>
      </c>
      <c r="M1980">
        <v>197.16</v>
      </c>
      <c r="N1980">
        <v>226.84</v>
      </c>
      <c r="X1980">
        <v>228</v>
      </c>
      <c r="Y1980">
        <v>223</v>
      </c>
      <c r="Z1980">
        <v>213</v>
      </c>
      <c r="AB1980">
        <v>122</v>
      </c>
      <c r="AJ1980">
        <v>221.3</v>
      </c>
      <c r="AK1980">
        <v>37</v>
      </c>
      <c r="AL1980">
        <v>195</v>
      </c>
      <c r="AM1980">
        <v>59</v>
      </c>
      <c r="AN1980">
        <v>122</v>
      </c>
      <c r="AO1980">
        <v>5</v>
      </c>
      <c r="AQ1980">
        <v>1</v>
      </c>
      <c r="AX1980">
        <v>6</v>
      </c>
      <c r="AY1980">
        <v>326</v>
      </c>
      <c r="AZ1980">
        <v>0.02</v>
      </c>
      <c r="BA1980">
        <v>1.7999999999999999E-2</v>
      </c>
      <c r="BB1980">
        <v>1</v>
      </c>
      <c r="BC1980">
        <v>0</v>
      </c>
      <c r="BD1980">
        <v>1.5</v>
      </c>
      <c r="BE1980">
        <v>1.3</v>
      </c>
      <c r="BF1980">
        <v>72.099999999999994</v>
      </c>
      <c r="BG1980" t="s">
        <v>148</v>
      </c>
      <c r="BH1980" t="s">
        <v>187</v>
      </c>
      <c r="BI1980" t="s">
        <v>195</v>
      </c>
      <c r="BK1980">
        <v>17</v>
      </c>
    </row>
    <row r="1981" spans="1:63" ht="18.75" x14ac:dyDescent="0.25">
      <c r="A1981">
        <v>2021</v>
      </c>
      <c r="B1981">
        <v>5</v>
      </c>
      <c r="C1981" s="289">
        <v>44318</v>
      </c>
      <c r="D1981">
        <v>372</v>
      </c>
      <c r="E1981">
        <v>647</v>
      </c>
      <c r="F1981">
        <v>48</v>
      </c>
      <c r="G1981" t="s">
        <v>196</v>
      </c>
      <c r="H1981" t="s">
        <v>197</v>
      </c>
      <c r="I1981" t="s">
        <v>191</v>
      </c>
      <c r="J1981">
        <v>2</v>
      </c>
      <c r="K1981">
        <v>2</v>
      </c>
      <c r="L1981">
        <v>212</v>
      </c>
      <c r="M1981">
        <v>197.16</v>
      </c>
      <c r="N1981">
        <v>226.84</v>
      </c>
      <c r="X1981">
        <v>231</v>
      </c>
      <c r="Y1981">
        <v>225</v>
      </c>
      <c r="Z1981">
        <v>218</v>
      </c>
      <c r="AB1981">
        <v>122</v>
      </c>
      <c r="AJ1981">
        <v>224.7</v>
      </c>
      <c r="AK1981">
        <v>37</v>
      </c>
      <c r="AL1981">
        <v>195</v>
      </c>
      <c r="AM1981">
        <v>59</v>
      </c>
      <c r="AN1981">
        <v>122</v>
      </c>
      <c r="AO1981">
        <v>3</v>
      </c>
      <c r="AQ1981">
        <v>3</v>
      </c>
      <c r="AX1981">
        <v>6</v>
      </c>
      <c r="AY1981">
        <v>326</v>
      </c>
      <c r="AZ1981">
        <v>0.02</v>
      </c>
      <c r="BA1981">
        <v>1.7999999999999999E-2</v>
      </c>
      <c r="BB1981">
        <v>1</v>
      </c>
      <c r="BC1981">
        <v>0</v>
      </c>
      <c r="BD1981">
        <v>1.5</v>
      </c>
      <c r="BE1981">
        <v>1.3</v>
      </c>
      <c r="BF1981">
        <v>73.3</v>
      </c>
      <c r="BG1981" t="s">
        <v>148</v>
      </c>
      <c r="BH1981" t="s">
        <v>187</v>
      </c>
      <c r="BI1981" t="s">
        <v>198</v>
      </c>
      <c r="BK1981">
        <v>17</v>
      </c>
    </row>
    <row r="1982" spans="1:63" ht="18.75" hidden="1" x14ac:dyDescent="0.25">
      <c r="A1982">
        <v>2021</v>
      </c>
      <c r="B1982">
        <v>5</v>
      </c>
      <c r="C1982" s="289">
        <v>44319</v>
      </c>
      <c r="D1982">
        <v>421</v>
      </c>
      <c r="E1982">
        <v>667</v>
      </c>
      <c r="F1982">
        <v>2</v>
      </c>
      <c r="G1982" t="s">
        <v>404</v>
      </c>
      <c r="H1982" t="s">
        <v>405</v>
      </c>
      <c r="L1982">
        <v>1630.2</v>
      </c>
      <c r="M1982">
        <v>1534.0182</v>
      </c>
      <c r="N1982">
        <v>1745.9441999999999</v>
      </c>
      <c r="O1982">
        <v>2052</v>
      </c>
      <c r="P1982">
        <v>1648</v>
      </c>
      <c r="T1982">
        <v>175</v>
      </c>
      <c r="W1982">
        <v>2013</v>
      </c>
      <c r="X1982">
        <v>1825</v>
      </c>
      <c r="Y1982">
        <v>1653</v>
      </c>
      <c r="Z1982">
        <v>1598</v>
      </c>
      <c r="AA1982">
        <v>167</v>
      </c>
      <c r="AB1982">
        <v>170</v>
      </c>
      <c r="AJ1982">
        <v>1798.1</v>
      </c>
      <c r="AK1982">
        <v>20</v>
      </c>
      <c r="AM1982">
        <v>21</v>
      </c>
      <c r="AN1982">
        <v>171</v>
      </c>
      <c r="AO1982">
        <v>5</v>
      </c>
      <c r="AP1982">
        <v>7</v>
      </c>
      <c r="AQ1982">
        <v>9</v>
      </c>
      <c r="AS1982">
        <v>2</v>
      </c>
      <c r="AX1982">
        <v>23</v>
      </c>
      <c r="AY1982">
        <v>223</v>
      </c>
      <c r="AZ1982">
        <v>1.4999999999999999E-2</v>
      </c>
      <c r="BA1982">
        <v>0.10299999999999999</v>
      </c>
      <c r="BC1982">
        <v>0</v>
      </c>
      <c r="BD1982">
        <v>0.1</v>
      </c>
      <c r="BE1982">
        <v>41.4</v>
      </c>
      <c r="BF1982">
        <v>401</v>
      </c>
      <c r="BJ1982" t="s">
        <v>156</v>
      </c>
      <c r="BK1982">
        <v>18</v>
      </c>
    </row>
    <row r="1983" spans="1:63" ht="18.75" hidden="1" x14ac:dyDescent="0.25">
      <c r="A1983">
        <v>2021</v>
      </c>
      <c r="B1983">
        <v>5</v>
      </c>
      <c r="C1983" s="289">
        <v>44319</v>
      </c>
      <c r="D1983">
        <v>421</v>
      </c>
      <c r="E1983">
        <v>673</v>
      </c>
      <c r="F1983">
        <v>2</v>
      </c>
      <c r="G1983" t="s">
        <v>437</v>
      </c>
      <c r="H1983" t="s">
        <v>438</v>
      </c>
      <c r="L1983">
        <v>123.2</v>
      </c>
      <c r="M1983">
        <v>115.9312</v>
      </c>
      <c r="N1983">
        <v>131.94720000000001</v>
      </c>
      <c r="O1983">
        <v>142</v>
      </c>
      <c r="P1983">
        <v>116</v>
      </c>
      <c r="T1983">
        <v>175</v>
      </c>
      <c r="W1983">
        <v>146</v>
      </c>
      <c r="X1983">
        <v>128</v>
      </c>
      <c r="Y1983">
        <v>138</v>
      </c>
      <c r="Z1983">
        <v>130</v>
      </c>
      <c r="AA1983">
        <v>167</v>
      </c>
      <c r="AB1983">
        <v>170</v>
      </c>
      <c r="AJ1983">
        <v>133.30000000000001</v>
      </c>
      <c r="AK1983">
        <v>20</v>
      </c>
      <c r="AM1983">
        <v>21</v>
      </c>
      <c r="AN1983">
        <v>171</v>
      </c>
      <c r="AO1983">
        <v>8</v>
      </c>
      <c r="AP1983">
        <v>12</v>
      </c>
      <c r="AQ1983">
        <v>14</v>
      </c>
      <c r="AS1983">
        <v>2</v>
      </c>
      <c r="AX1983">
        <v>36</v>
      </c>
      <c r="AY1983">
        <v>236</v>
      </c>
      <c r="AZ1983">
        <v>1.4999999999999999E-2</v>
      </c>
      <c r="BA1983">
        <v>0.153</v>
      </c>
      <c r="BC1983">
        <v>0.3</v>
      </c>
      <c r="BD1983">
        <v>1.9</v>
      </c>
      <c r="BE1983">
        <v>4.8</v>
      </c>
      <c r="BF1983">
        <v>31.5</v>
      </c>
      <c r="BI1983" t="s">
        <v>439</v>
      </c>
      <c r="BJ1983" t="s">
        <v>156</v>
      </c>
      <c r="BK1983">
        <v>18</v>
      </c>
    </row>
    <row r="1984" spans="1:63" ht="18.75" hidden="1" x14ac:dyDescent="0.25">
      <c r="A1984">
        <v>2021</v>
      </c>
      <c r="B1984">
        <v>5</v>
      </c>
      <c r="C1984" s="289">
        <v>44319</v>
      </c>
      <c r="D1984">
        <v>375</v>
      </c>
      <c r="E1984">
        <v>437</v>
      </c>
      <c r="F1984">
        <v>3</v>
      </c>
      <c r="G1984" t="s">
        <v>349</v>
      </c>
      <c r="H1984" t="s">
        <v>350</v>
      </c>
      <c r="I1984" t="s">
        <v>144</v>
      </c>
      <c r="J1984">
        <v>4</v>
      </c>
      <c r="K1984">
        <v>2</v>
      </c>
      <c r="L1984">
        <v>168</v>
      </c>
      <c r="M1984">
        <v>158.08799999999999</v>
      </c>
      <c r="N1984">
        <v>179.928</v>
      </c>
      <c r="O1984">
        <v>170</v>
      </c>
      <c r="P1984">
        <v>171</v>
      </c>
      <c r="T1984">
        <v>110</v>
      </c>
      <c r="W1984">
        <v>190</v>
      </c>
      <c r="X1984">
        <v>180</v>
      </c>
      <c r="Y1984">
        <v>176</v>
      </c>
      <c r="Z1984">
        <v>181</v>
      </c>
      <c r="AA1984">
        <v>115</v>
      </c>
      <c r="AJ1984">
        <v>178</v>
      </c>
      <c r="AK1984">
        <v>120</v>
      </c>
      <c r="AL1984">
        <v>120</v>
      </c>
      <c r="AM1984">
        <v>128</v>
      </c>
      <c r="AN1984">
        <v>113</v>
      </c>
      <c r="AO1984">
        <v>10</v>
      </c>
      <c r="AP1984">
        <v>10</v>
      </c>
      <c r="AQ1984">
        <v>9</v>
      </c>
      <c r="AX1984">
        <v>29</v>
      </c>
      <c r="AY1984">
        <v>1329</v>
      </c>
      <c r="AZ1984">
        <v>1.4999999999999999E-2</v>
      </c>
      <c r="BA1984">
        <v>2.1999999999999999E-2</v>
      </c>
      <c r="BC1984">
        <v>0.2</v>
      </c>
      <c r="BD1984">
        <v>7.9</v>
      </c>
      <c r="BE1984">
        <v>5.2</v>
      </c>
      <c r="BF1984">
        <v>236.6</v>
      </c>
      <c r="BG1984" t="s">
        <v>153</v>
      </c>
      <c r="BH1984" t="s">
        <v>154</v>
      </c>
      <c r="BI1984" t="s">
        <v>351</v>
      </c>
      <c r="BJ1984" t="s">
        <v>156</v>
      </c>
      <c r="BK1984">
        <v>18</v>
      </c>
    </row>
    <row r="1985" spans="1:63" ht="18.75" hidden="1" x14ac:dyDescent="0.25">
      <c r="A1985">
        <v>2021</v>
      </c>
      <c r="B1985">
        <v>5</v>
      </c>
      <c r="C1985" s="289">
        <v>44319</v>
      </c>
      <c r="D1985">
        <v>417</v>
      </c>
      <c r="E1985">
        <v>660</v>
      </c>
      <c r="F1985">
        <v>4</v>
      </c>
      <c r="G1985" t="s">
        <v>421</v>
      </c>
      <c r="H1985" t="s">
        <v>422</v>
      </c>
      <c r="I1985" t="s">
        <v>144</v>
      </c>
      <c r="J1985">
        <v>1</v>
      </c>
      <c r="K1985">
        <v>6</v>
      </c>
      <c r="L1985">
        <v>643</v>
      </c>
      <c r="M1985">
        <v>605.06299999999999</v>
      </c>
      <c r="N1985">
        <v>688.65300000000002</v>
      </c>
      <c r="O1985">
        <v>1247</v>
      </c>
      <c r="P1985">
        <v>1226</v>
      </c>
      <c r="T1985">
        <v>185</v>
      </c>
      <c r="W1985">
        <v>1339</v>
      </c>
      <c r="X1985">
        <v>1332</v>
      </c>
      <c r="Y1985">
        <v>1307</v>
      </c>
      <c r="Z1985">
        <v>1324</v>
      </c>
      <c r="AA1985">
        <v>177</v>
      </c>
      <c r="AB1985">
        <v>172</v>
      </c>
      <c r="AJ1985">
        <v>1295.8</v>
      </c>
      <c r="AK1985">
        <v>20</v>
      </c>
      <c r="AL1985">
        <v>180</v>
      </c>
      <c r="AM1985">
        <v>20</v>
      </c>
      <c r="AN1985">
        <v>178</v>
      </c>
      <c r="AO1985">
        <v>3</v>
      </c>
      <c r="AP1985">
        <v>3</v>
      </c>
      <c r="AQ1985">
        <v>5</v>
      </c>
      <c r="AS1985">
        <v>0</v>
      </c>
      <c r="AX1985">
        <v>11</v>
      </c>
      <c r="AY1985">
        <v>209</v>
      </c>
      <c r="AZ1985">
        <v>1.4999999999999999E-2</v>
      </c>
      <c r="BA1985">
        <v>5.2999999999999999E-2</v>
      </c>
      <c r="BC1985">
        <v>0</v>
      </c>
      <c r="BD1985">
        <v>0.3</v>
      </c>
      <c r="BE1985">
        <v>14.3</v>
      </c>
      <c r="BF1985">
        <v>270.8</v>
      </c>
      <c r="BG1985" t="s">
        <v>153</v>
      </c>
      <c r="BH1985" t="s">
        <v>154</v>
      </c>
      <c r="BI1985" t="s">
        <v>423</v>
      </c>
      <c r="BJ1985" t="s">
        <v>156</v>
      </c>
      <c r="BK1985">
        <v>18</v>
      </c>
    </row>
    <row r="1986" spans="1:63" ht="18.75" hidden="1" x14ac:dyDescent="0.25">
      <c r="A1986">
        <v>2021</v>
      </c>
      <c r="B1986">
        <v>5</v>
      </c>
      <c r="C1986" s="289">
        <v>44319</v>
      </c>
      <c r="D1986">
        <v>417</v>
      </c>
      <c r="E1986">
        <v>661</v>
      </c>
      <c r="F1986">
        <v>4</v>
      </c>
      <c r="G1986" t="s">
        <v>424</v>
      </c>
      <c r="H1986" t="s">
        <v>425</v>
      </c>
      <c r="I1986" t="s">
        <v>144</v>
      </c>
      <c r="J1986">
        <v>1</v>
      </c>
      <c r="K1986">
        <v>6</v>
      </c>
      <c r="L1986">
        <v>138</v>
      </c>
      <c r="M1986">
        <v>129.858</v>
      </c>
      <c r="N1986">
        <v>147.798</v>
      </c>
      <c r="O1986">
        <v>280</v>
      </c>
      <c r="P1986">
        <v>282</v>
      </c>
      <c r="T1986">
        <v>185</v>
      </c>
      <c r="W1986">
        <v>295</v>
      </c>
      <c r="X1986">
        <v>288</v>
      </c>
      <c r="Y1986">
        <v>282</v>
      </c>
      <c r="Z1986">
        <v>289</v>
      </c>
      <c r="AA1986">
        <v>177</v>
      </c>
      <c r="AB1986">
        <v>172</v>
      </c>
      <c r="AJ1986">
        <v>286</v>
      </c>
      <c r="AK1986">
        <v>20</v>
      </c>
      <c r="AL1986">
        <v>180</v>
      </c>
      <c r="AM1986">
        <v>20</v>
      </c>
      <c r="AN1986">
        <v>178</v>
      </c>
      <c r="AO1986">
        <v>2</v>
      </c>
      <c r="AP1986">
        <v>2</v>
      </c>
      <c r="AQ1986">
        <v>3</v>
      </c>
      <c r="AS1986">
        <v>0</v>
      </c>
      <c r="AX1986">
        <v>7</v>
      </c>
      <c r="AY1986">
        <v>205</v>
      </c>
      <c r="AZ1986">
        <v>1.4999999999999999E-2</v>
      </c>
      <c r="BA1986">
        <v>3.4000000000000002E-2</v>
      </c>
      <c r="BC1986">
        <v>0.1</v>
      </c>
      <c r="BD1986">
        <v>1.5</v>
      </c>
      <c r="BE1986">
        <v>2</v>
      </c>
      <c r="BF1986">
        <v>58.6</v>
      </c>
      <c r="BG1986" t="s">
        <v>153</v>
      </c>
      <c r="BH1986" t="s">
        <v>154</v>
      </c>
      <c r="BI1986" t="s">
        <v>426</v>
      </c>
      <c r="BJ1986" t="s">
        <v>156</v>
      </c>
      <c r="BK1986">
        <v>18</v>
      </c>
    </row>
    <row r="1987" spans="1:63" ht="18.75" hidden="1" x14ac:dyDescent="0.25">
      <c r="A1987">
        <v>2021</v>
      </c>
      <c r="B1987">
        <v>5</v>
      </c>
      <c r="C1987" s="289">
        <v>44319</v>
      </c>
      <c r="D1987">
        <v>423</v>
      </c>
      <c r="E1987">
        <v>669</v>
      </c>
      <c r="F1987">
        <v>5</v>
      </c>
      <c r="G1987" t="s">
        <v>412</v>
      </c>
      <c r="H1987" t="s">
        <v>413</v>
      </c>
      <c r="I1987" t="s">
        <v>144</v>
      </c>
      <c r="J1987">
        <v>2</v>
      </c>
      <c r="K1987">
        <v>2</v>
      </c>
      <c r="L1987">
        <v>954</v>
      </c>
      <c r="M1987">
        <v>897.71400000000006</v>
      </c>
      <c r="N1987">
        <v>1021.734</v>
      </c>
      <c r="O1987">
        <v>1010</v>
      </c>
      <c r="P1987">
        <v>941</v>
      </c>
      <c r="T1987">
        <v>197</v>
      </c>
      <c r="W1987">
        <v>1139</v>
      </c>
      <c r="X1987">
        <v>1006</v>
      </c>
      <c r="Y1987">
        <v>1118</v>
      </c>
      <c r="Z1987">
        <v>1000</v>
      </c>
      <c r="AA1987">
        <v>197</v>
      </c>
      <c r="AB1987">
        <v>195</v>
      </c>
      <c r="AJ1987">
        <v>1035.7</v>
      </c>
      <c r="AK1987">
        <v>40</v>
      </c>
      <c r="AL1987">
        <v>180</v>
      </c>
      <c r="AM1987">
        <v>37</v>
      </c>
      <c r="AN1987">
        <v>196</v>
      </c>
      <c r="AO1987">
        <v>12</v>
      </c>
      <c r="AP1987">
        <v>4</v>
      </c>
      <c r="AQ1987">
        <v>6</v>
      </c>
      <c r="AX1987">
        <v>22</v>
      </c>
      <c r="AY1987">
        <v>412</v>
      </c>
      <c r="AZ1987">
        <v>1.4999999999999999E-2</v>
      </c>
      <c r="BA1987">
        <v>5.2999999999999999E-2</v>
      </c>
      <c r="BC1987">
        <v>0</v>
      </c>
      <c r="BD1987">
        <v>0.4</v>
      </c>
      <c r="BE1987">
        <v>22.8</v>
      </c>
      <c r="BF1987">
        <v>426.7</v>
      </c>
      <c r="BG1987" t="s">
        <v>153</v>
      </c>
      <c r="BH1987" t="s">
        <v>154</v>
      </c>
      <c r="BI1987" t="s">
        <v>414</v>
      </c>
      <c r="BJ1987" t="s">
        <v>156</v>
      </c>
      <c r="BK1987">
        <v>18</v>
      </c>
    </row>
    <row r="1988" spans="1:63" ht="18.75" hidden="1" x14ac:dyDescent="0.25">
      <c r="A1988">
        <v>2021</v>
      </c>
      <c r="B1988">
        <v>5</v>
      </c>
      <c r="C1988" s="289">
        <v>44319</v>
      </c>
      <c r="D1988">
        <v>382</v>
      </c>
      <c r="E1988">
        <v>449</v>
      </c>
      <c r="F1988">
        <v>6</v>
      </c>
      <c r="G1988" t="s">
        <v>272</v>
      </c>
      <c r="H1988" t="s">
        <v>273</v>
      </c>
      <c r="I1988" t="s">
        <v>144</v>
      </c>
      <c r="J1988">
        <v>3</v>
      </c>
      <c r="K1988">
        <v>1</v>
      </c>
      <c r="L1988">
        <v>46</v>
      </c>
      <c r="M1988">
        <v>40.985999999999997</v>
      </c>
      <c r="N1988">
        <v>50.048000000000002</v>
      </c>
      <c r="O1988">
        <v>47</v>
      </c>
      <c r="P1988">
        <v>47</v>
      </c>
      <c r="T1988">
        <v>94</v>
      </c>
      <c r="W1988">
        <v>46</v>
      </c>
      <c r="X1988">
        <v>47</v>
      </c>
      <c r="Y1988">
        <v>43</v>
      </c>
      <c r="Z1988">
        <v>45</v>
      </c>
      <c r="AA1988">
        <v>85</v>
      </c>
      <c r="AB1988">
        <v>89</v>
      </c>
      <c r="AJ1988">
        <v>45.8</v>
      </c>
      <c r="AK1988">
        <v>108</v>
      </c>
      <c r="AL1988">
        <v>100</v>
      </c>
      <c r="AM1988">
        <v>121</v>
      </c>
      <c r="AN1988">
        <v>89</v>
      </c>
      <c r="AO1988">
        <v>11</v>
      </c>
      <c r="AP1988">
        <v>4</v>
      </c>
      <c r="AQ1988">
        <v>8</v>
      </c>
      <c r="AX1988">
        <v>23</v>
      </c>
      <c r="AY1988">
        <v>1463</v>
      </c>
      <c r="AZ1988">
        <v>1.4999999999999999E-2</v>
      </c>
      <c r="BA1988">
        <v>1.6E-2</v>
      </c>
      <c r="BC1988">
        <v>0.5</v>
      </c>
      <c r="BD1988">
        <v>31.8</v>
      </c>
      <c r="BE1988">
        <v>1.1000000000000001</v>
      </c>
      <c r="BF1988">
        <v>67</v>
      </c>
      <c r="BG1988" t="s">
        <v>153</v>
      </c>
      <c r="BH1988" t="s">
        <v>154</v>
      </c>
      <c r="BI1988" t="s">
        <v>274</v>
      </c>
      <c r="BJ1988" t="s">
        <v>156</v>
      </c>
      <c r="BK1988">
        <v>18</v>
      </c>
    </row>
    <row r="1989" spans="1:63" ht="18.75" hidden="1" x14ac:dyDescent="0.25">
      <c r="A1989">
        <v>2021</v>
      </c>
      <c r="B1989">
        <v>5</v>
      </c>
      <c r="C1989" s="289">
        <v>44319</v>
      </c>
      <c r="D1989">
        <v>376</v>
      </c>
      <c r="E1989">
        <v>438</v>
      </c>
      <c r="F1989">
        <v>7</v>
      </c>
      <c r="G1989" t="s">
        <v>151</v>
      </c>
      <c r="H1989" t="s">
        <v>152</v>
      </c>
      <c r="I1989" t="s">
        <v>144</v>
      </c>
      <c r="J1989">
        <v>3</v>
      </c>
      <c r="K1989">
        <v>2</v>
      </c>
      <c r="L1989">
        <v>336</v>
      </c>
      <c r="M1989">
        <v>316.17599999999999</v>
      </c>
      <c r="N1989">
        <v>359.85599999999999</v>
      </c>
      <c r="O1989">
        <v>344</v>
      </c>
      <c r="P1989">
        <v>323</v>
      </c>
      <c r="T1989">
        <v>119</v>
      </c>
      <c r="W1989">
        <v>351</v>
      </c>
      <c r="X1989">
        <v>351</v>
      </c>
      <c r="Y1989">
        <v>353</v>
      </c>
      <c r="Z1989">
        <v>352</v>
      </c>
      <c r="AA1989">
        <v>131</v>
      </c>
      <c r="AB1989">
        <v>130</v>
      </c>
      <c r="AJ1989">
        <v>345.7</v>
      </c>
      <c r="AK1989">
        <v>67</v>
      </c>
      <c r="AL1989">
        <v>161</v>
      </c>
      <c r="AM1989">
        <v>85</v>
      </c>
      <c r="AN1989">
        <v>127</v>
      </c>
      <c r="AO1989">
        <v>9</v>
      </c>
      <c r="AP1989">
        <v>2</v>
      </c>
      <c r="AQ1989">
        <v>6</v>
      </c>
      <c r="AX1989">
        <v>17</v>
      </c>
      <c r="AY1989">
        <v>905</v>
      </c>
      <c r="AZ1989">
        <v>1.4999999999999999E-2</v>
      </c>
      <c r="BA1989">
        <v>1.9E-2</v>
      </c>
      <c r="BC1989">
        <v>0.1</v>
      </c>
      <c r="BD1989">
        <v>2.7</v>
      </c>
      <c r="BE1989">
        <v>5.9</v>
      </c>
      <c r="BF1989">
        <v>312.89999999999998</v>
      </c>
      <c r="BG1989" t="s">
        <v>153</v>
      </c>
      <c r="BH1989" t="s">
        <v>154</v>
      </c>
      <c r="BI1989" t="s">
        <v>155</v>
      </c>
      <c r="BJ1989" t="s">
        <v>156</v>
      </c>
      <c r="BK1989">
        <v>18</v>
      </c>
    </row>
    <row r="1990" spans="1:63" hidden="1" x14ac:dyDescent="0.25">
      <c r="A1990">
        <v>2021</v>
      </c>
      <c r="B1990">
        <v>5</v>
      </c>
      <c r="C1990" s="289">
        <v>44319</v>
      </c>
      <c r="D1990">
        <v>47</v>
      </c>
      <c r="E1990">
        <v>122</v>
      </c>
      <c r="F1990">
        <v>8</v>
      </c>
      <c r="G1990" t="s">
        <v>163</v>
      </c>
      <c r="H1990" t="s">
        <v>164</v>
      </c>
      <c r="I1990" t="s">
        <v>165</v>
      </c>
      <c r="J1990">
        <v>2</v>
      </c>
      <c r="K1990">
        <v>1</v>
      </c>
      <c r="L1990">
        <v>280</v>
      </c>
      <c r="M1990">
        <v>267.39999999999998</v>
      </c>
      <c r="N1990">
        <v>292.60000000000002</v>
      </c>
      <c r="AK1990">
        <v>63</v>
      </c>
      <c r="AL1990">
        <v>115</v>
      </c>
      <c r="AY1990">
        <v>600</v>
      </c>
      <c r="AZ1990">
        <v>1.4999999999999999E-2</v>
      </c>
      <c r="BD1990">
        <v>2.1</v>
      </c>
      <c r="BG1990" t="s">
        <v>153</v>
      </c>
      <c r="BH1990" t="s">
        <v>154</v>
      </c>
      <c r="BI1990" t="s">
        <v>166</v>
      </c>
      <c r="BJ1990" t="s">
        <v>167</v>
      </c>
      <c r="BK1990">
        <v>18</v>
      </c>
    </row>
    <row r="1991" spans="1:63" ht="18.75" x14ac:dyDescent="0.25">
      <c r="A1991">
        <v>2021</v>
      </c>
      <c r="B1991">
        <v>5</v>
      </c>
      <c r="C1991" s="289">
        <v>44319</v>
      </c>
      <c r="D1991">
        <v>381</v>
      </c>
      <c r="E1991">
        <v>445</v>
      </c>
      <c r="F1991">
        <v>8</v>
      </c>
      <c r="G1991" t="s">
        <v>230</v>
      </c>
      <c r="H1991" t="s">
        <v>231</v>
      </c>
      <c r="I1991" t="s">
        <v>144</v>
      </c>
      <c r="J1991">
        <v>3</v>
      </c>
      <c r="K1991">
        <v>4</v>
      </c>
      <c r="L1991">
        <v>28</v>
      </c>
      <c r="M1991">
        <v>25.2</v>
      </c>
      <c r="N1991">
        <v>30.8</v>
      </c>
      <c r="O1991">
        <v>26</v>
      </c>
      <c r="P1991">
        <v>27</v>
      </c>
      <c r="T1991">
        <v>125</v>
      </c>
      <c r="W1991">
        <v>28</v>
      </c>
      <c r="X1991">
        <v>29</v>
      </c>
      <c r="Y1991">
        <v>27</v>
      </c>
      <c r="Z1991">
        <v>29</v>
      </c>
      <c r="AA1991">
        <v>120</v>
      </c>
      <c r="AB1991">
        <v>123</v>
      </c>
      <c r="AJ1991">
        <v>27.7</v>
      </c>
      <c r="AK1991">
        <v>60</v>
      </c>
      <c r="AL1991">
        <v>180</v>
      </c>
      <c r="AM1991">
        <v>88</v>
      </c>
      <c r="AN1991">
        <v>123</v>
      </c>
      <c r="AO1991">
        <v>6</v>
      </c>
      <c r="AP1991">
        <v>2</v>
      </c>
      <c r="AQ1991">
        <v>7</v>
      </c>
      <c r="AX1991">
        <v>15</v>
      </c>
      <c r="AY1991">
        <v>1215</v>
      </c>
      <c r="AZ1991">
        <v>1.4999999999999999E-2</v>
      </c>
      <c r="BA1991">
        <v>1.2E-2</v>
      </c>
      <c r="BB1991">
        <v>1</v>
      </c>
      <c r="BC1991">
        <v>0.5</v>
      </c>
      <c r="BD1991">
        <v>43.4</v>
      </c>
      <c r="BE1991">
        <v>0.4</v>
      </c>
      <c r="BF1991">
        <v>33.700000000000003</v>
      </c>
      <c r="BG1991" t="s">
        <v>148</v>
      </c>
      <c r="BH1991" t="s">
        <v>149</v>
      </c>
      <c r="BI1991" t="s">
        <v>232</v>
      </c>
      <c r="BK1991">
        <v>18</v>
      </c>
    </row>
    <row r="1992" spans="1:63" ht="18.75" x14ac:dyDescent="0.25">
      <c r="A1992">
        <v>2021</v>
      </c>
      <c r="B1992">
        <v>5</v>
      </c>
      <c r="C1992" s="289">
        <v>44319</v>
      </c>
      <c r="D1992">
        <v>381</v>
      </c>
      <c r="E1992">
        <v>446</v>
      </c>
      <c r="F1992">
        <v>8</v>
      </c>
      <c r="G1992" t="s">
        <v>233</v>
      </c>
      <c r="H1992" t="s">
        <v>234</v>
      </c>
      <c r="I1992" t="s">
        <v>144</v>
      </c>
      <c r="J1992">
        <v>3</v>
      </c>
      <c r="K1992">
        <v>4</v>
      </c>
      <c r="L1992">
        <v>167</v>
      </c>
      <c r="M1992">
        <v>150.30000000000001</v>
      </c>
      <c r="N1992">
        <v>183.7</v>
      </c>
      <c r="O1992">
        <v>164</v>
      </c>
      <c r="P1992">
        <v>168</v>
      </c>
      <c r="T1992">
        <v>125</v>
      </c>
      <c r="W1992">
        <v>160</v>
      </c>
      <c r="X1992">
        <v>168</v>
      </c>
      <c r="Y1992">
        <v>161</v>
      </c>
      <c r="Z1992">
        <v>173</v>
      </c>
      <c r="AA1992">
        <v>120</v>
      </c>
      <c r="AB1992">
        <v>123</v>
      </c>
      <c r="AJ1992">
        <v>165.7</v>
      </c>
      <c r="AK1992">
        <v>60</v>
      </c>
      <c r="AL1992">
        <v>180</v>
      </c>
      <c r="AM1992">
        <v>88</v>
      </c>
      <c r="AN1992">
        <v>123</v>
      </c>
      <c r="AO1992">
        <v>5</v>
      </c>
      <c r="AP1992">
        <v>1</v>
      </c>
      <c r="AQ1992">
        <v>6</v>
      </c>
      <c r="AX1992">
        <v>12</v>
      </c>
      <c r="AY1992">
        <v>1332</v>
      </c>
      <c r="AZ1992">
        <v>1.4999999999999999E-2</v>
      </c>
      <c r="BA1992">
        <v>8.9999999999999993E-3</v>
      </c>
      <c r="BB1992">
        <v>1</v>
      </c>
      <c r="BC1992">
        <v>0.1</v>
      </c>
      <c r="BD1992">
        <v>8</v>
      </c>
      <c r="BE1992">
        <v>2</v>
      </c>
      <c r="BF1992">
        <v>220.7</v>
      </c>
      <c r="BG1992" t="s">
        <v>148</v>
      </c>
      <c r="BH1992" t="s">
        <v>149</v>
      </c>
      <c r="BI1992" t="s">
        <v>235</v>
      </c>
      <c r="BK1992">
        <v>18</v>
      </c>
    </row>
    <row r="1993" spans="1:63" ht="18.75" x14ac:dyDescent="0.25">
      <c r="A1993">
        <v>2021</v>
      </c>
      <c r="B1993">
        <v>5</v>
      </c>
      <c r="C1993" s="289">
        <v>44319</v>
      </c>
      <c r="D1993">
        <v>381</v>
      </c>
      <c r="E1993">
        <v>447</v>
      </c>
      <c r="F1993">
        <v>8</v>
      </c>
      <c r="G1993" t="s">
        <v>236</v>
      </c>
      <c r="H1993" t="s">
        <v>237</v>
      </c>
      <c r="I1993" t="s">
        <v>144</v>
      </c>
      <c r="J1993">
        <v>3</v>
      </c>
      <c r="K1993">
        <v>4</v>
      </c>
      <c r="L1993">
        <v>177</v>
      </c>
      <c r="M1993">
        <v>159.30000000000001</v>
      </c>
      <c r="N1993">
        <v>194.7</v>
      </c>
      <c r="O1993">
        <v>182</v>
      </c>
      <c r="P1993">
        <v>174</v>
      </c>
      <c r="T1993">
        <v>125</v>
      </c>
      <c r="W1993">
        <v>166</v>
      </c>
      <c r="X1993">
        <v>170</v>
      </c>
      <c r="Y1993">
        <v>169</v>
      </c>
      <c r="Z1993">
        <v>175</v>
      </c>
      <c r="AA1993">
        <v>120</v>
      </c>
      <c r="AB1993">
        <v>123</v>
      </c>
      <c r="AJ1993">
        <v>172.7</v>
      </c>
      <c r="AK1993">
        <v>60</v>
      </c>
      <c r="AL1993">
        <v>180</v>
      </c>
      <c r="AM1993">
        <v>88</v>
      </c>
      <c r="AN1993">
        <v>123</v>
      </c>
      <c r="AO1993">
        <v>10</v>
      </c>
      <c r="AP1993">
        <v>4</v>
      </c>
      <c r="AQ1993">
        <v>5</v>
      </c>
      <c r="AX1993">
        <v>19</v>
      </c>
      <c r="AY1993">
        <v>1579</v>
      </c>
      <c r="AZ1993">
        <v>1.4999999999999999E-2</v>
      </c>
      <c r="BA1993">
        <v>1.2E-2</v>
      </c>
      <c r="BB1993">
        <v>1</v>
      </c>
      <c r="BC1993">
        <v>0.1</v>
      </c>
      <c r="BD1993">
        <v>8.9</v>
      </c>
      <c r="BE1993">
        <v>3.3</v>
      </c>
      <c r="BF1993">
        <v>272.7</v>
      </c>
      <c r="BG1993" t="s">
        <v>148</v>
      </c>
      <c r="BH1993" t="s">
        <v>149</v>
      </c>
      <c r="BI1993" t="s">
        <v>238</v>
      </c>
      <c r="BK1993">
        <v>18</v>
      </c>
    </row>
    <row r="1994" spans="1:63" ht="18.75" x14ac:dyDescent="0.25">
      <c r="A1994">
        <v>2021</v>
      </c>
      <c r="B1994">
        <v>5</v>
      </c>
      <c r="C1994" s="289">
        <v>44319</v>
      </c>
      <c r="D1994">
        <v>381</v>
      </c>
      <c r="E1994">
        <v>448</v>
      </c>
      <c r="F1994">
        <v>8</v>
      </c>
      <c r="G1994" t="s">
        <v>239</v>
      </c>
      <c r="H1994" t="s">
        <v>240</v>
      </c>
      <c r="I1994" t="s">
        <v>144</v>
      </c>
      <c r="J1994">
        <v>3</v>
      </c>
      <c r="K1994">
        <v>4</v>
      </c>
      <c r="L1994">
        <v>23</v>
      </c>
      <c r="M1994">
        <v>20.7</v>
      </c>
      <c r="N1994">
        <v>25.3</v>
      </c>
      <c r="O1994">
        <v>21</v>
      </c>
      <c r="P1994">
        <v>23</v>
      </c>
      <c r="T1994">
        <v>125</v>
      </c>
      <c r="W1994">
        <v>22</v>
      </c>
      <c r="X1994">
        <v>23</v>
      </c>
      <c r="Y1994">
        <v>22</v>
      </c>
      <c r="Z1994">
        <v>22</v>
      </c>
      <c r="AA1994">
        <v>120</v>
      </c>
      <c r="AB1994">
        <v>123</v>
      </c>
      <c r="AJ1994">
        <v>22</v>
      </c>
      <c r="AK1994">
        <v>60</v>
      </c>
      <c r="AL1994">
        <v>180</v>
      </c>
      <c r="AM1994">
        <v>88</v>
      </c>
      <c r="AN1994">
        <v>123</v>
      </c>
      <c r="AO1994">
        <v>10</v>
      </c>
      <c r="AP1994">
        <v>1</v>
      </c>
      <c r="AQ1994">
        <v>4</v>
      </c>
      <c r="AX1994">
        <v>15</v>
      </c>
      <c r="AY1994">
        <v>1575</v>
      </c>
      <c r="AZ1994">
        <v>1.4999999999999999E-2</v>
      </c>
      <c r="BA1994">
        <v>0.01</v>
      </c>
      <c r="BB1994">
        <v>1</v>
      </c>
      <c r="BC1994">
        <v>0.7</v>
      </c>
      <c r="BD1994">
        <v>68.5</v>
      </c>
      <c r="BE1994">
        <v>0.3</v>
      </c>
      <c r="BF1994">
        <v>34.700000000000003</v>
      </c>
      <c r="BG1994" t="s">
        <v>148</v>
      </c>
      <c r="BH1994" t="s">
        <v>149</v>
      </c>
      <c r="BI1994" t="s">
        <v>241</v>
      </c>
      <c r="BK1994">
        <v>18</v>
      </c>
    </row>
    <row r="1995" spans="1:63" ht="18.75" x14ac:dyDescent="0.25">
      <c r="A1995">
        <v>2021</v>
      </c>
      <c r="B1995">
        <v>5</v>
      </c>
      <c r="C1995" s="289">
        <v>44319</v>
      </c>
      <c r="D1995">
        <v>159</v>
      </c>
      <c r="E1995">
        <v>299</v>
      </c>
      <c r="F1995">
        <v>28</v>
      </c>
      <c r="G1995" t="s">
        <v>181</v>
      </c>
      <c r="H1995" t="s">
        <v>182</v>
      </c>
      <c r="I1995" t="s">
        <v>183</v>
      </c>
      <c r="J1995">
        <v>3</v>
      </c>
      <c r="K1995">
        <v>2</v>
      </c>
      <c r="L1995">
        <v>115</v>
      </c>
      <c r="M1995">
        <v>106.95</v>
      </c>
      <c r="N1995">
        <v>123.05</v>
      </c>
      <c r="O1995">
        <v>104</v>
      </c>
      <c r="P1995">
        <v>107</v>
      </c>
      <c r="T1995">
        <v>111</v>
      </c>
      <c r="AJ1995">
        <v>105.5</v>
      </c>
      <c r="AK1995">
        <v>70</v>
      </c>
      <c r="AL1995">
        <v>154</v>
      </c>
      <c r="AM1995">
        <v>97</v>
      </c>
      <c r="AN1995">
        <v>111</v>
      </c>
      <c r="AO1995">
        <v>2</v>
      </c>
      <c r="AP1995">
        <v>4</v>
      </c>
      <c r="AQ1995">
        <v>1</v>
      </c>
      <c r="AX1995">
        <v>7</v>
      </c>
      <c r="AY1995">
        <v>679</v>
      </c>
      <c r="AZ1995">
        <v>0.02</v>
      </c>
      <c r="BA1995">
        <v>0.01</v>
      </c>
      <c r="BB1995">
        <v>1</v>
      </c>
      <c r="BC1995">
        <v>0.1</v>
      </c>
      <c r="BD1995">
        <v>5.9</v>
      </c>
      <c r="BE1995">
        <v>0.7</v>
      </c>
      <c r="BF1995">
        <v>71.599999999999994</v>
      </c>
      <c r="BG1995" t="s">
        <v>148</v>
      </c>
      <c r="BH1995" t="s">
        <v>184</v>
      </c>
      <c r="BK1995">
        <v>18</v>
      </c>
    </row>
    <row r="1996" spans="1:63" hidden="1" x14ac:dyDescent="0.25">
      <c r="A1996">
        <v>2021</v>
      </c>
      <c r="B1996">
        <v>5</v>
      </c>
      <c r="C1996" s="289">
        <v>44319</v>
      </c>
      <c r="D1996">
        <v>164</v>
      </c>
      <c r="E1996">
        <v>652</v>
      </c>
      <c r="F1996">
        <v>30</v>
      </c>
      <c r="G1996" t="s">
        <v>239</v>
      </c>
      <c r="H1996" t="s">
        <v>240</v>
      </c>
      <c r="L1996">
        <v>17.100000000000001</v>
      </c>
      <c r="M1996">
        <v>15.903</v>
      </c>
      <c r="N1996">
        <v>18.297000000000001</v>
      </c>
      <c r="AA1996">
        <v>145</v>
      </c>
      <c r="AB1996">
        <v>143</v>
      </c>
      <c r="AK1996">
        <v>20</v>
      </c>
      <c r="AM1996">
        <v>25</v>
      </c>
      <c r="AN1996">
        <v>144</v>
      </c>
      <c r="AZ1996">
        <v>0.02</v>
      </c>
      <c r="BI1996" t="s">
        <v>241</v>
      </c>
      <c r="BK1996">
        <v>18</v>
      </c>
    </row>
    <row r="1997" spans="1:63" ht="18.75" hidden="1" x14ac:dyDescent="0.25">
      <c r="A1997">
        <v>2021</v>
      </c>
      <c r="B1997">
        <v>5</v>
      </c>
      <c r="C1997" s="289">
        <v>44319</v>
      </c>
      <c r="D1997">
        <v>165</v>
      </c>
      <c r="E1997">
        <v>306</v>
      </c>
      <c r="F1997">
        <v>30</v>
      </c>
      <c r="G1997" t="s">
        <v>391</v>
      </c>
      <c r="H1997" t="s">
        <v>392</v>
      </c>
      <c r="I1997" t="s">
        <v>159</v>
      </c>
      <c r="J1997">
        <v>1</v>
      </c>
      <c r="K1997">
        <v>3</v>
      </c>
      <c r="L1997">
        <v>196</v>
      </c>
      <c r="M1997">
        <v>182.28</v>
      </c>
      <c r="N1997">
        <v>209.72</v>
      </c>
      <c r="W1997">
        <v>198</v>
      </c>
      <c r="X1997">
        <v>206</v>
      </c>
      <c r="Y1997">
        <v>200</v>
      </c>
      <c r="Z1997">
        <v>196</v>
      </c>
      <c r="AA1997">
        <v>145</v>
      </c>
      <c r="AB1997">
        <v>143</v>
      </c>
      <c r="AJ1997">
        <v>200</v>
      </c>
      <c r="AK1997">
        <v>20</v>
      </c>
      <c r="AL1997">
        <v>180</v>
      </c>
      <c r="AM1997">
        <v>25</v>
      </c>
      <c r="AN1997">
        <v>144</v>
      </c>
      <c r="AO1997">
        <v>3</v>
      </c>
      <c r="AQ1997">
        <v>3</v>
      </c>
      <c r="AX1997">
        <v>6</v>
      </c>
      <c r="AY1997">
        <v>66</v>
      </c>
      <c r="AZ1997">
        <v>0.02</v>
      </c>
      <c r="BA1997">
        <v>9.0999999999999998E-2</v>
      </c>
      <c r="BC1997">
        <v>0</v>
      </c>
      <c r="BD1997">
        <v>0.3</v>
      </c>
      <c r="BE1997">
        <v>1.2</v>
      </c>
      <c r="BF1997">
        <v>13.2</v>
      </c>
      <c r="BK1997">
        <v>18</v>
      </c>
    </row>
    <row r="1998" spans="1:63" ht="18.75" x14ac:dyDescent="0.25">
      <c r="A1998">
        <v>2021</v>
      </c>
      <c r="B1998">
        <v>5</v>
      </c>
      <c r="C1998" s="289">
        <v>44319</v>
      </c>
      <c r="D1998">
        <v>334</v>
      </c>
      <c r="E1998">
        <v>254</v>
      </c>
      <c r="F1998">
        <v>46</v>
      </c>
      <c r="G1998" t="s">
        <v>189</v>
      </c>
      <c r="H1998" t="s">
        <v>190</v>
      </c>
      <c r="I1998" t="s">
        <v>191</v>
      </c>
      <c r="J1998">
        <v>4</v>
      </c>
      <c r="K1998">
        <v>2</v>
      </c>
      <c r="L1998">
        <v>203</v>
      </c>
      <c r="M1998">
        <v>188.79</v>
      </c>
      <c r="N1998">
        <v>217.21</v>
      </c>
      <c r="O1998">
        <v>210</v>
      </c>
      <c r="P1998">
        <v>208</v>
      </c>
      <c r="T1998">
        <v>138</v>
      </c>
      <c r="W1998">
        <v>230</v>
      </c>
      <c r="X1998">
        <v>215</v>
      </c>
      <c r="Y1998">
        <v>213</v>
      </c>
      <c r="Z1998">
        <v>210</v>
      </c>
      <c r="AA1998">
        <v>135</v>
      </c>
      <c r="AB1998">
        <v>125</v>
      </c>
      <c r="AJ1998">
        <v>214.3</v>
      </c>
      <c r="AK1998">
        <v>88</v>
      </c>
      <c r="AL1998">
        <v>164</v>
      </c>
      <c r="AM1998">
        <v>109</v>
      </c>
      <c r="AN1998">
        <v>133</v>
      </c>
      <c r="AO1998">
        <v>11</v>
      </c>
      <c r="AP1998">
        <v>2</v>
      </c>
      <c r="AQ1998">
        <v>7</v>
      </c>
      <c r="AX1998">
        <v>20</v>
      </c>
      <c r="AY1998">
        <v>1460</v>
      </c>
      <c r="AZ1998">
        <v>0.02</v>
      </c>
      <c r="BA1998">
        <v>1.4E-2</v>
      </c>
      <c r="BB1998">
        <v>1</v>
      </c>
      <c r="BC1998">
        <v>0.1</v>
      </c>
      <c r="BD1998">
        <v>7.2</v>
      </c>
      <c r="BE1998">
        <v>4.3</v>
      </c>
      <c r="BF1998">
        <v>312.89999999999998</v>
      </c>
      <c r="BG1998" t="s">
        <v>148</v>
      </c>
      <c r="BH1998" t="s">
        <v>184</v>
      </c>
      <c r="BI1998" t="s">
        <v>192</v>
      </c>
      <c r="BK1998">
        <v>18</v>
      </c>
    </row>
    <row r="1999" spans="1:63" ht="18.75" x14ac:dyDescent="0.25">
      <c r="A1999">
        <v>2021</v>
      </c>
      <c r="B1999">
        <v>5</v>
      </c>
      <c r="C1999" s="289">
        <v>44319</v>
      </c>
      <c r="D1999">
        <v>372</v>
      </c>
      <c r="E1999">
        <v>646</v>
      </c>
      <c r="F1999">
        <v>48</v>
      </c>
      <c r="G1999" t="s">
        <v>193</v>
      </c>
      <c r="H1999" t="s">
        <v>194</v>
      </c>
      <c r="I1999" t="s">
        <v>191</v>
      </c>
      <c r="J1999">
        <v>2</v>
      </c>
      <c r="K1999">
        <v>2</v>
      </c>
      <c r="L1999">
        <v>212</v>
      </c>
      <c r="M1999">
        <v>197.16</v>
      </c>
      <c r="N1999">
        <v>226.84</v>
      </c>
      <c r="O1999">
        <v>196</v>
      </c>
      <c r="P1999">
        <v>210</v>
      </c>
      <c r="T1999">
        <v>121</v>
      </c>
      <c r="AJ1999">
        <v>203</v>
      </c>
      <c r="AK1999">
        <v>37</v>
      </c>
      <c r="AL1999">
        <v>195</v>
      </c>
      <c r="AM1999">
        <v>60</v>
      </c>
      <c r="AN1999">
        <v>121</v>
      </c>
      <c r="AO1999">
        <v>8</v>
      </c>
      <c r="AP1999">
        <v>8</v>
      </c>
      <c r="AQ1999">
        <v>2</v>
      </c>
      <c r="AX1999">
        <v>18</v>
      </c>
      <c r="AY1999">
        <v>394</v>
      </c>
      <c r="AZ1999">
        <v>0.02</v>
      </c>
      <c r="BA1999">
        <v>4.5999999999999999E-2</v>
      </c>
      <c r="BC1999">
        <v>0.1</v>
      </c>
      <c r="BD1999">
        <v>1.9</v>
      </c>
      <c r="BE1999">
        <v>3.7</v>
      </c>
      <c r="BF1999">
        <v>80</v>
      </c>
      <c r="BG1999" t="s">
        <v>148</v>
      </c>
      <c r="BH1999" t="s">
        <v>187</v>
      </c>
      <c r="BI1999" t="s">
        <v>195</v>
      </c>
      <c r="BK1999">
        <v>18</v>
      </c>
    </row>
    <row r="2000" spans="1:63" ht="18.75" x14ac:dyDescent="0.25">
      <c r="A2000">
        <v>2021</v>
      </c>
      <c r="B2000">
        <v>5</v>
      </c>
      <c r="C2000" s="289">
        <v>44319</v>
      </c>
      <c r="D2000">
        <v>372</v>
      </c>
      <c r="E2000">
        <v>647</v>
      </c>
      <c r="F2000">
        <v>48</v>
      </c>
      <c r="G2000" t="s">
        <v>196</v>
      </c>
      <c r="H2000" t="s">
        <v>197</v>
      </c>
      <c r="I2000" t="s">
        <v>191</v>
      </c>
      <c r="J2000">
        <v>2</v>
      </c>
      <c r="K2000">
        <v>2</v>
      </c>
      <c r="L2000">
        <v>212</v>
      </c>
      <c r="M2000">
        <v>197.16</v>
      </c>
      <c r="N2000">
        <v>226.84</v>
      </c>
      <c r="O2000">
        <v>212</v>
      </c>
      <c r="P2000">
        <v>211</v>
      </c>
      <c r="T2000">
        <v>121</v>
      </c>
      <c r="AJ2000">
        <v>211.5</v>
      </c>
      <c r="AK2000">
        <v>37</v>
      </c>
      <c r="AL2000">
        <v>195</v>
      </c>
      <c r="AM2000">
        <v>60</v>
      </c>
      <c r="AN2000">
        <v>121</v>
      </c>
      <c r="AO2000">
        <v>4</v>
      </c>
      <c r="AP2000">
        <v>4</v>
      </c>
      <c r="AQ2000">
        <v>2</v>
      </c>
      <c r="AX2000">
        <v>10</v>
      </c>
      <c r="AY2000">
        <v>386</v>
      </c>
      <c r="AZ2000">
        <v>0.02</v>
      </c>
      <c r="BA2000">
        <v>2.5999999999999999E-2</v>
      </c>
      <c r="BC2000">
        <v>0</v>
      </c>
      <c r="BD2000">
        <v>1.8</v>
      </c>
      <c r="BE2000">
        <v>2.1</v>
      </c>
      <c r="BF2000">
        <v>81.599999999999994</v>
      </c>
      <c r="BG2000" t="s">
        <v>148</v>
      </c>
      <c r="BH2000" t="s">
        <v>187</v>
      </c>
      <c r="BI2000" t="s">
        <v>198</v>
      </c>
      <c r="BK2000">
        <v>18</v>
      </c>
    </row>
    <row r="2001" spans="1:63" ht="18.75" x14ac:dyDescent="0.25">
      <c r="A2001">
        <v>2021</v>
      </c>
      <c r="B2001">
        <v>5</v>
      </c>
      <c r="C2001" s="289">
        <v>44320</v>
      </c>
      <c r="D2001">
        <v>377</v>
      </c>
      <c r="E2001">
        <v>439</v>
      </c>
      <c r="F2001">
        <v>2</v>
      </c>
      <c r="G2001" t="s">
        <v>146</v>
      </c>
      <c r="H2001" t="s">
        <v>147</v>
      </c>
      <c r="I2001" t="s">
        <v>144</v>
      </c>
      <c r="J2001">
        <v>4</v>
      </c>
      <c r="K2001">
        <v>1</v>
      </c>
      <c r="L2001">
        <v>343</v>
      </c>
      <c r="M2001">
        <v>308.7</v>
      </c>
      <c r="N2001">
        <v>377.3</v>
      </c>
      <c r="W2001">
        <v>339</v>
      </c>
      <c r="X2001">
        <v>345</v>
      </c>
      <c r="Y2001">
        <v>342</v>
      </c>
      <c r="Z2001">
        <v>365</v>
      </c>
      <c r="AA2001">
        <v>320</v>
      </c>
      <c r="AB2001">
        <v>310</v>
      </c>
      <c r="AJ2001">
        <v>347.8</v>
      </c>
      <c r="AK2001">
        <v>45</v>
      </c>
      <c r="AL2001">
        <v>320</v>
      </c>
      <c r="AM2001">
        <v>46</v>
      </c>
      <c r="AN2001">
        <v>315</v>
      </c>
      <c r="AO2001">
        <v>8</v>
      </c>
      <c r="AQ2001">
        <v>3</v>
      </c>
      <c r="AX2001">
        <v>11</v>
      </c>
      <c r="AY2001">
        <v>311</v>
      </c>
      <c r="AZ2001">
        <v>1.4999999999999999E-2</v>
      </c>
      <c r="BA2001">
        <v>3.5000000000000003E-2</v>
      </c>
      <c r="BC2001">
        <v>0</v>
      </c>
      <c r="BD2001">
        <v>0.9</v>
      </c>
      <c r="BE2001">
        <v>3.8</v>
      </c>
      <c r="BF2001">
        <v>108.2</v>
      </c>
      <c r="BG2001" t="s">
        <v>148</v>
      </c>
      <c r="BH2001" t="s">
        <v>149</v>
      </c>
      <c r="BI2001" t="s">
        <v>150</v>
      </c>
      <c r="BK2001">
        <v>18</v>
      </c>
    </row>
    <row r="2002" spans="1:63" ht="18.75" hidden="1" x14ac:dyDescent="0.25">
      <c r="A2002">
        <v>2021</v>
      </c>
      <c r="B2002">
        <v>5</v>
      </c>
      <c r="C2002" s="289">
        <v>44320</v>
      </c>
      <c r="D2002">
        <v>421</v>
      </c>
      <c r="E2002">
        <v>667</v>
      </c>
      <c r="F2002">
        <v>2</v>
      </c>
      <c r="G2002" t="s">
        <v>404</v>
      </c>
      <c r="H2002" t="s">
        <v>405</v>
      </c>
      <c r="L2002">
        <v>1630.2</v>
      </c>
      <c r="M2002">
        <v>1534.0182</v>
      </c>
      <c r="N2002">
        <v>1745.9441999999999</v>
      </c>
      <c r="O2002">
        <v>1566</v>
      </c>
      <c r="T2002">
        <v>171</v>
      </c>
      <c r="AJ2002">
        <v>1566</v>
      </c>
      <c r="AK2002">
        <v>20</v>
      </c>
      <c r="AM2002">
        <v>21</v>
      </c>
      <c r="AN2002">
        <v>171</v>
      </c>
      <c r="AO2002">
        <v>2</v>
      </c>
      <c r="AP2002">
        <v>2</v>
      </c>
      <c r="AQ2002">
        <v>2</v>
      </c>
      <c r="AX2002">
        <v>6</v>
      </c>
      <c r="AY2002">
        <v>246</v>
      </c>
      <c r="AZ2002">
        <v>1.4999999999999999E-2</v>
      </c>
      <c r="BA2002">
        <v>2.4E-2</v>
      </c>
      <c r="BC2002">
        <v>0</v>
      </c>
      <c r="BD2002">
        <v>0.2</v>
      </c>
      <c r="BE2002">
        <v>9.4</v>
      </c>
      <c r="BF2002">
        <v>385.2</v>
      </c>
      <c r="BJ2002" t="s">
        <v>156</v>
      </c>
      <c r="BK2002">
        <v>18</v>
      </c>
    </row>
    <row r="2003" spans="1:63" ht="18.75" hidden="1" x14ac:dyDescent="0.25">
      <c r="A2003">
        <v>2021</v>
      </c>
      <c r="B2003">
        <v>5</v>
      </c>
      <c r="C2003" s="289">
        <v>44320</v>
      </c>
      <c r="D2003">
        <v>421</v>
      </c>
      <c r="E2003">
        <v>673</v>
      </c>
      <c r="F2003">
        <v>2</v>
      </c>
      <c r="G2003" t="s">
        <v>437</v>
      </c>
      <c r="H2003" t="s">
        <v>438</v>
      </c>
      <c r="L2003">
        <v>123.2</v>
      </c>
      <c r="M2003">
        <v>115.9312</v>
      </c>
      <c r="N2003">
        <v>131.94720000000001</v>
      </c>
      <c r="O2003">
        <v>124</v>
      </c>
      <c r="T2003">
        <v>171</v>
      </c>
      <c r="AJ2003">
        <v>124</v>
      </c>
      <c r="AK2003">
        <v>20</v>
      </c>
      <c r="AM2003">
        <v>21</v>
      </c>
      <c r="AN2003">
        <v>171</v>
      </c>
      <c r="AZ2003">
        <v>1.4999999999999999E-2</v>
      </c>
      <c r="BI2003" t="s">
        <v>439</v>
      </c>
      <c r="BJ2003" t="s">
        <v>156</v>
      </c>
      <c r="BK2003">
        <v>18</v>
      </c>
    </row>
    <row r="2004" spans="1:63" ht="18.75" hidden="1" x14ac:dyDescent="0.25">
      <c r="A2004">
        <v>2021</v>
      </c>
      <c r="B2004">
        <v>5</v>
      </c>
      <c r="C2004" s="289">
        <v>44320</v>
      </c>
      <c r="D2004">
        <v>375</v>
      </c>
      <c r="E2004">
        <v>437</v>
      </c>
      <c r="F2004">
        <v>3</v>
      </c>
      <c r="G2004" t="s">
        <v>349</v>
      </c>
      <c r="H2004" t="s">
        <v>350</v>
      </c>
      <c r="I2004" t="s">
        <v>144</v>
      </c>
      <c r="J2004">
        <v>4</v>
      </c>
      <c r="K2004">
        <v>2</v>
      </c>
      <c r="L2004">
        <v>168</v>
      </c>
      <c r="M2004">
        <v>158.08799999999999</v>
      </c>
      <c r="N2004">
        <v>179.928</v>
      </c>
      <c r="O2004">
        <v>169</v>
      </c>
      <c r="P2004">
        <v>171</v>
      </c>
      <c r="T2004">
        <v>115</v>
      </c>
      <c r="W2004">
        <v>191</v>
      </c>
      <c r="X2004">
        <v>179</v>
      </c>
      <c r="Y2004">
        <v>174</v>
      </c>
      <c r="Z2004">
        <v>172</v>
      </c>
      <c r="AA2004">
        <v>115</v>
      </c>
      <c r="AB2004">
        <v>113</v>
      </c>
      <c r="AJ2004">
        <v>176</v>
      </c>
      <c r="AK2004">
        <v>120</v>
      </c>
      <c r="AL2004">
        <v>120</v>
      </c>
      <c r="AM2004">
        <v>126</v>
      </c>
      <c r="AN2004">
        <v>114</v>
      </c>
      <c r="AO2004">
        <v>7</v>
      </c>
      <c r="AP2004">
        <v>1</v>
      </c>
      <c r="AQ2004">
        <v>6</v>
      </c>
      <c r="AX2004">
        <v>14</v>
      </c>
      <c r="AY2004">
        <v>1589</v>
      </c>
      <c r="AZ2004">
        <v>1.4999999999999999E-2</v>
      </c>
      <c r="BA2004">
        <v>8.9999999999999993E-3</v>
      </c>
      <c r="BB2004">
        <v>1</v>
      </c>
      <c r="BC2004">
        <v>0.1</v>
      </c>
      <c r="BD2004">
        <v>9.5</v>
      </c>
      <c r="BE2004">
        <v>2.5</v>
      </c>
      <c r="BF2004">
        <v>279.7</v>
      </c>
      <c r="BG2004" t="s">
        <v>153</v>
      </c>
      <c r="BH2004" t="s">
        <v>154</v>
      </c>
      <c r="BI2004" t="s">
        <v>351</v>
      </c>
      <c r="BJ2004" t="s">
        <v>156</v>
      </c>
      <c r="BK2004">
        <v>18</v>
      </c>
    </row>
    <row r="2005" spans="1:63" ht="18.75" hidden="1" x14ac:dyDescent="0.25">
      <c r="A2005">
        <v>2021</v>
      </c>
      <c r="B2005">
        <v>5</v>
      </c>
      <c r="C2005" s="289">
        <v>44320</v>
      </c>
      <c r="D2005">
        <v>417</v>
      </c>
      <c r="E2005">
        <v>660</v>
      </c>
      <c r="F2005">
        <v>4</v>
      </c>
      <c r="G2005" t="s">
        <v>421</v>
      </c>
      <c r="H2005" t="s">
        <v>422</v>
      </c>
      <c r="I2005" t="s">
        <v>144</v>
      </c>
      <c r="J2005">
        <v>1</v>
      </c>
      <c r="K2005">
        <v>6</v>
      </c>
      <c r="L2005">
        <v>643</v>
      </c>
      <c r="M2005">
        <v>605.06299999999999</v>
      </c>
      <c r="N2005">
        <v>688.65300000000002</v>
      </c>
      <c r="O2005">
        <v>1256</v>
      </c>
      <c r="P2005">
        <v>1269</v>
      </c>
      <c r="T2005">
        <v>174</v>
      </c>
      <c r="W2005">
        <v>1353</v>
      </c>
      <c r="X2005">
        <v>1344</v>
      </c>
      <c r="Y2005">
        <v>1285</v>
      </c>
      <c r="Z2005">
        <v>1295</v>
      </c>
      <c r="AA2005">
        <v>198</v>
      </c>
      <c r="AB2005">
        <v>196</v>
      </c>
      <c r="AJ2005">
        <v>1300.3</v>
      </c>
      <c r="AK2005">
        <v>20</v>
      </c>
      <c r="AL2005">
        <v>180</v>
      </c>
      <c r="AM2005">
        <v>19</v>
      </c>
      <c r="AN2005">
        <v>189</v>
      </c>
      <c r="AO2005">
        <v>4</v>
      </c>
      <c r="AP2005">
        <v>4</v>
      </c>
      <c r="AQ2005">
        <v>6</v>
      </c>
      <c r="AS2005">
        <v>0</v>
      </c>
      <c r="AX2005">
        <v>14</v>
      </c>
      <c r="AY2005">
        <v>428</v>
      </c>
      <c r="AZ2005">
        <v>1.4999999999999999E-2</v>
      </c>
      <c r="BA2005">
        <v>3.3000000000000002E-2</v>
      </c>
      <c r="BC2005">
        <v>0</v>
      </c>
      <c r="BD2005">
        <v>0.7</v>
      </c>
      <c r="BE2005">
        <v>18.2</v>
      </c>
      <c r="BF2005">
        <v>556.5</v>
      </c>
      <c r="BG2005" t="s">
        <v>153</v>
      </c>
      <c r="BH2005" t="s">
        <v>154</v>
      </c>
      <c r="BI2005" t="s">
        <v>423</v>
      </c>
      <c r="BJ2005" t="s">
        <v>156</v>
      </c>
      <c r="BK2005">
        <v>18</v>
      </c>
    </row>
    <row r="2006" spans="1:63" ht="18.75" hidden="1" x14ac:dyDescent="0.25">
      <c r="A2006">
        <v>2021</v>
      </c>
      <c r="B2006">
        <v>5</v>
      </c>
      <c r="C2006" s="289">
        <v>44320</v>
      </c>
      <c r="D2006">
        <v>417</v>
      </c>
      <c r="E2006">
        <v>661</v>
      </c>
      <c r="F2006">
        <v>4</v>
      </c>
      <c r="G2006" t="s">
        <v>424</v>
      </c>
      <c r="H2006" t="s">
        <v>425</v>
      </c>
      <c r="I2006" t="s">
        <v>144</v>
      </c>
      <c r="J2006">
        <v>1</v>
      </c>
      <c r="K2006">
        <v>6</v>
      </c>
      <c r="L2006">
        <v>138</v>
      </c>
      <c r="M2006">
        <v>129.858</v>
      </c>
      <c r="N2006">
        <v>147.798</v>
      </c>
      <c r="O2006">
        <v>268</v>
      </c>
      <c r="P2006">
        <v>278</v>
      </c>
      <c r="T2006">
        <v>174</v>
      </c>
      <c r="W2006">
        <v>290</v>
      </c>
      <c r="X2006">
        <v>296</v>
      </c>
      <c r="Y2006">
        <v>273</v>
      </c>
      <c r="Z2006">
        <v>275</v>
      </c>
      <c r="AA2006">
        <v>198</v>
      </c>
      <c r="AB2006">
        <v>196</v>
      </c>
      <c r="AJ2006">
        <v>280</v>
      </c>
      <c r="AK2006">
        <v>20</v>
      </c>
      <c r="AL2006">
        <v>180</v>
      </c>
      <c r="AM2006">
        <v>19</v>
      </c>
      <c r="AN2006">
        <v>189</v>
      </c>
      <c r="AO2006">
        <v>4</v>
      </c>
      <c r="AP2006">
        <v>4</v>
      </c>
      <c r="AQ2006">
        <v>6</v>
      </c>
      <c r="AS2006">
        <v>0</v>
      </c>
      <c r="AX2006">
        <v>14</v>
      </c>
      <c r="AY2006">
        <v>428</v>
      </c>
      <c r="AZ2006">
        <v>1.4999999999999999E-2</v>
      </c>
      <c r="BA2006">
        <v>3.3000000000000002E-2</v>
      </c>
      <c r="BC2006">
        <v>0.1</v>
      </c>
      <c r="BD2006">
        <v>3.1</v>
      </c>
      <c r="BE2006">
        <v>3.9</v>
      </c>
      <c r="BF2006">
        <v>119.8</v>
      </c>
      <c r="BG2006" t="s">
        <v>153</v>
      </c>
      <c r="BH2006" t="s">
        <v>154</v>
      </c>
      <c r="BI2006" t="s">
        <v>426</v>
      </c>
      <c r="BJ2006" t="s">
        <v>156</v>
      </c>
      <c r="BK2006">
        <v>18</v>
      </c>
    </row>
    <row r="2007" spans="1:63" ht="18.75" hidden="1" x14ac:dyDescent="0.25">
      <c r="A2007">
        <v>2021</v>
      </c>
      <c r="B2007">
        <v>5</v>
      </c>
      <c r="C2007" s="289">
        <v>44320</v>
      </c>
      <c r="D2007">
        <v>18</v>
      </c>
      <c r="E2007">
        <v>49</v>
      </c>
      <c r="F2007">
        <v>5</v>
      </c>
      <c r="G2007" t="s">
        <v>275</v>
      </c>
      <c r="H2007" t="s">
        <v>276</v>
      </c>
      <c r="I2007" t="s">
        <v>165</v>
      </c>
      <c r="J2007">
        <v>2</v>
      </c>
      <c r="K2007">
        <v>3</v>
      </c>
      <c r="L2007">
        <v>100</v>
      </c>
      <c r="M2007">
        <v>95.5</v>
      </c>
      <c r="N2007">
        <v>104.5</v>
      </c>
      <c r="Y2007">
        <v>111</v>
      </c>
      <c r="Z2007">
        <v>103</v>
      </c>
      <c r="AB2007">
        <v>99</v>
      </c>
      <c r="AJ2007">
        <v>107</v>
      </c>
      <c r="AK2007">
        <v>101</v>
      </c>
      <c r="AL2007">
        <v>107</v>
      </c>
      <c r="AM2007">
        <v>73</v>
      </c>
      <c r="AN2007">
        <v>99</v>
      </c>
      <c r="AO2007">
        <v>6</v>
      </c>
      <c r="AQ2007">
        <v>2</v>
      </c>
      <c r="AX2007">
        <v>8</v>
      </c>
      <c r="AY2007">
        <v>8</v>
      </c>
      <c r="AZ2007">
        <v>1.4999999999999999E-2</v>
      </c>
      <c r="BA2007">
        <v>1</v>
      </c>
      <c r="BC2007">
        <v>0.1</v>
      </c>
      <c r="BD2007">
        <v>0.1</v>
      </c>
      <c r="BE2007">
        <v>0.9</v>
      </c>
      <c r="BF2007">
        <v>0.9</v>
      </c>
      <c r="BG2007" t="s">
        <v>153</v>
      </c>
      <c r="BH2007" t="s">
        <v>154</v>
      </c>
      <c r="BI2007" t="s">
        <v>277</v>
      </c>
      <c r="BJ2007" t="s">
        <v>167</v>
      </c>
      <c r="BK2007">
        <v>18</v>
      </c>
    </row>
    <row r="2008" spans="1:63" ht="18.75" hidden="1" x14ac:dyDescent="0.25">
      <c r="A2008">
        <v>2021</v>
      </c>
      <c r="B2008">
        <v>5</v>
      </c>
      <c r="C2008" s="289">
        <v>44320</v>
      </c>
      <c r="D2008">
        <v>18</v>
      </c>
      <c r="E2008">
        <v>50</v>
      </c>
      <c r="F2008">
        <v>5</v>
      </c>
      <c r="G2008" t="s">
        <v>278</v>
      </c>
      <c r="H2008" t="s">
        <v>279</v>
      </c>
      <c r="I2008" t="s">
        <v>165</v>
      </c>
      <c r="J2008">
        <v>2</v>
      </c>
      <c r="K2008">
        <v>3</v>
      </c>
      <c r="L2008">
        <v>54</v>
      </c>
      <c r="M2008">
        <v>51.57</v>
      </c>
      <c r="N2008">
        <v>56.43</v>
      </c>
      <c r="Y2008">
        <v>61</v>
      </c>
      <c r="Z2008">
        <v>56</v>
      </c>
      <c r="AB2008">
        <v>99</v>
      </c>
      <c r="AJ2008">
        <v>58.5</v>
      </c>
      <c r="AK2008">
        <v>101</v>
      </c>
      <c r="AL2008">
        <v>107</v>
      </c>
      <c r="AM2008">
        <v>73</v>
      </c>
      <c r="AN2008">
        <v>99</v>
      </c>
      <c r="AO2008">
        <v>3</v>
      </c>
      <c r="AQ2008">
        <v>10</v>
      </c>
      <c r="AX2008">
        <v>13</v>
      </c>
      <c r="AY2008">
        <v>13</v>
      </c>
      <c r="AZ2008">
        <v>1.4999999999999999E-2</v>
      </c>
      <c r="BA2008">
        <v>1</v>
      </c>
      <c r="BC2008">
        <v>0.2</v>
      </c>
      <c r="BD2008">
        <v>0.2</v>
      </c>
      <c r="BE2008">
        <v>0.8</v>
      </c>
      <c r="BF2008">
        <v>0.8</v>
      </c>
      <c r="BG2008" t="s">
        <v>153</v>
      </c>
      <c r="BH2008" t="s">
        <v>154</v>
      </c>
      <c r="BI2008" t="s">
        <v>280</v>
      </c>
      <c r="BJ2008" t="s">
        <v>167</v>
      </c>
      <c r="BK2008">
        <v>18</v>
      </c>
    </row>
    <row r="2009" spans="1:63" ht="18.75" hidden="1" x14ac:dyDescent="0.25">
      <c r="A2009">
        <v>2021</v>
      </c>
      <c r="B2009">
        <v>5</v>
      </c>
      <c r="C2009" s="289">
        <v>44320</v>
      </c>
      <c r="D2009">
        <v>423</v>
      </c>
      <c r="E2009">
        <v>669</v>
      </c>
      <c r="F2009">
        <v>5</v>
      </c>
      <c r="G2009" t="s">
        <v>412</v>
      </c>
      <c r="H2009" t="s">
        <v>413</v>
      </c>
      <c r="I2009" t="s">
        <v>144</v>
      </c>
      <c r="J2009">
        <v>2</v>
      </c>
      <c r="K2009">
        <v>2</v>
      </c>
      <c r="L2009">
        <v>954</v>
      </c>
      <c r="M2009">
        <v>897.71400000000006</v>
      </c>
      <c r="N2009">
        <v>1021.734</v>
      </c>
      <c r="P2009">
        <v>1010</v>
      </c>
      <c r="T2009">
        <v>207</v>
      </c>
      <c r="AJ2009">
        <v>1010</v>
      </c>
      <c r="AK2009">
        <v>40</v>
      </c>
      <c r="AL2009">
        <v>180</v>
      </c>
      <c r="AM2009">
        <v>35</v>
      </c>
      <c r="AN2009">
        <v>207</v>
      </c>
      <c r="AO2009">
        <v>9</v>
      </c>
      <c r="AP2009">
        <v>8</v>
      </c>
      <c r="AQ2009">
        <v>11</v>
      </c>
      <c r="AX2009">
        <v>28</v>
      </c>
      <c r="AY2009">
        <v>280</v>
      </c>
      <c r="AZ2009">
        <v>1.4999999999999999E-2</v>
      </c>
      <c r="BA2009">
        <v>0.1</v>
      </c>
      <c r="BC2009">
        <v>0</v>
      </c>
      <c r="BD2009">
        <v>0.3</v>
      </c>
      <c r="BE2009">
        <v>28.3</v>
      </c>
      <c r="BF2009">
        <v>282.8</v>
      </c>
      <c r="BG2009" t="s">
        <v>153</v>
      </c>
      <c r="BH2009" t="s">
        <v>154</v>
      </c>
      <c r="BI2009" t="s">
        <v>414</v>
      </c>
      <c r="BJ2009" t="s">
        <v>156</v>
      </c>
      <c r="BK2009">
        <v>18</v>
      </c>
    </row>
    <row r="2010" spans="1:63" ht="18.75" hidden="1" x14ac:dyDescent="0.25">
      <c r="A2010">
        <v>2021</v>
      </c>
      <c r="B2010">
        <v>5</v>
      </c>
      <c r="C2010" s="289">
        <v>44320</v>
      </c>
      <c r="D2010">
        <v>382</v>
      </c>
      <c r="E2010">
        <v>449</v>
      </c>
      <c r="F2010">
        <v>6</v>
      </c>
      <c r="G2010" t="s">
        <v>272</v>
      </c>
      <c r="H2010" t="s">
        <v>273</v>
      </c>
      <c r="I2010" t="s">
        <v>144</v>
      </c>
      <c r="J2010">
        <v>3</v>
      </c>
      <c r="K2010">
        <v>1</v>
      </c>
      <c r="L2010">
        <v>46</v>
      </c>
      <c r="M2010">
        <v>40.985999999999997</v>
      </c>
      <c r="N2010">
        <v>50.048000000000002</v>
      </c>
      <c r="O2010">
        <v>43</v>
      </c>
      <c r="P2010">
        <v>45</v>
      </c>
      <c r="T2010">
        <v>94</v>
      </c>
      <c r="W2010">
        <v>44</v>
      </c>
      <c r="X2010">
        <v>45</v>
      </c>
      <c r="Y2010">
        <v>48</v>
      </c>
      <c r="Z2010">
        <v>44</v>
      </c>
      <c r="AA2010">
        <v>84</v>
      </c>
      <c r="AB2010">
        <v>89</v>
      </c>
      <c r="AJ2010">
        <v>44.8</v>
      </c>
      <c r="AK2010">
        <v>108</v>
      </c>
      <c r="AL2010">
        <v>100</v>
      </c>
      <c r="AM2010">
        <v>121</v>
      </c>
      <c r="AN2010">
        <v>89</v>
      </c>
      <c r="AO2010">
        <v>12</v>
      </c>
      <c r="AP2010">
        <v>4</v>
      </c>
      <c r="AQ2010">
        <v>8</v>
      </c>
      <c r="AX2010">
        <v>24</v>
      </c>
      <c r="AY2010">
        <v>1374</v>
      </c>
      <c r="AZ2010">
        <v>1.4999999999999999E-2</v>
      </c>
      <c r="BA2010">
        <v>1.7000000000000001E-2</v>
      </c>
      <c r="BC2010">
        <v>0.5</v>
      </c>
      <c r="BD2010">
        <v>29.9</v>
      </c>
      <c r="BE2010">
        <v>1.1000000000000001</v>
      </c>
      <c r="BF2010">
        <v>61.6</v>
      </c>
      <c r="BG2010" t="s">
        <v>153</v>
      </c>
      <c r="BH2010" t="s">
        <v>154</v>
      </c>
      <c r="BI2010" t="s">
        <v>274</v>
      </c>
      <c r="BJ2010" t="s">
        <v>156</v>
      </c>
      <c r="BK2010">
        <v>18</v>
      </c>
    </row>
    <row r="2011" spans="1:63" ht="18.75" hidden="1" x14ac:dyDescent="0.25">
      <c r="A2011">
        <v>2021</v>
      </c>
      <c r="B2011">
        <v>5</v>
      </c>
      <c r="C2011" s="289">
        <v>44320</v>
      </c>
      <c r="D2011">
        <v>376</v>
      </c>
      <c r="E2011">
        <v>438</v>
      </c>
      <c r="F2011">
        <v>7</v>
      </c>
      <c r="G2011" t="s">
        <v>151</v>
      </c>
      <c r="H2011" t="s">
        <v>152</v>
      </c>
      <c r="I2011" t="s">
        <v>144</v>
      </c>
      <c r="J2011">
        <v>3</v>
      </c>
      <c r="K2011">
        <v>2</v>
      </c>
      <c r="L2011">
        <v>336</v>
      </c>
      <c r="M2011">
        <v>316.17599999999999</v>
      </c>
      <c r="N2011">
        <v>359.85599999999999</v>
      </c>
      <c r="O2011">
        <v>329</v>
      </c>
      <c r="T2011">
        <v>118</v>
      </c>
      <c r="W2011">
        <v>349</v>
      </c>
      <c r="X2011">
        <v>353</v>
      </c>
      <c r="Y2011">
        <v>343</v>
      </c>
      <c r="Z2011">
        <v>346</v>
      </c>
      <c r="AA2011">
        <v>130</v>
      </c>
      <c r="AB2011">
        <v>135</v>
      </c>
      <c r="AJ2011">
        <v>344</v>
      </c>
      <c r="AK2011">
        <v>67</v>
      </c>
      <c r="AL2011">
        <v>161</v>
      </c>
      <c r="AM2011">
        <v>85</v>
      </c>
      <c r="AN2011">
        <v>128</v>
      </c>
      <c r="AO2011">
        <v>4</v>
      </c>
      <c r="AP2011">
        <v>6</v>
      </c>
      <c r="AQ2011">
        <v>6</v>
      </c>
      <c r="AX2011">
        <v>15</v>
      </c>
      <c r="AY2011">
        <v>1119</v>
      </c>
      <c r="AZ2011">
        <v>1.4999999999999999E-2</v>
      </c>
      <c r="BA2011">
        <v>1.2999999999999999E-2</v>
      </c>
      <c r="BB2011">
        <v>1</v>
      </c>
      <c r="BC2011">
        <v>0</v>
      </c>
      <c r="BD2011">
        <v>3.3</v>
      </c>
      <c r="BE2011">
        <v>5.2</v>
      </c>
      <c r="BF2011">
        <v>384.9</v>
      </c>
      <c r="BG2011" t="s">
        <v>153</v>
      </c>
      <c r="BH2011" t="s">
        <v>154</v>
      </c>
      <c r="BI2011" t="s">
        <v>155</v>
      </c>
      <c r="BJ2011" t="s">
        <v>156</v>
      </c>
      <c r="BK2011">
        <v>18</v>
      </c>
    </row>
    <row r="2012" spans="1:63" ht="18.75" x14ac:dyDescent="0.25">
      <c r="A2012">
        <v>2021</v>
      </c>
      <c r="B2012">
        <v>5</v>
      </c>
      <c r="C2012" s="289">
        <v>44320</v>
      </c>
      <c r="D2012">
        <v>381</v>
      </c>
      <c r="E2012">
        <v>445</v>
      </c>
      <c r="F2012">
        <v>8</v>
      </c>
      <c r="G2012" t="s">
        <v>230</v>
      </c>
      <c r="H2012" t="s">
        <v>231</v>
      </c>
      <c r="I2012" t="s">
        <v>144</v>
      </c>
      <c r="J2012">
        <v>3</v>
      </c>
      <c r="K2012">
        <v>4</v>
      </c>
      <c r="L2012">
        <v>28</v>
      </c>
      <c r="M2012">
        <v>25.2</v>
      </c>
      <c r="N2012">
        <v>30.8</v>
      </c>
      <c r="O2012">
        <v>26</v>
      </c>
      <c r="P2012">
        <v>27</v>
      </c>
      <c r="T2012">
        <v>120</v>
      </c>
      <c r="W2012">
        <v>26</v>
      </c>
      <c r="X2012">
        <v>28</v>
      </c>
      <c r="Y2012">
        <v>28</v>
      </c>
      <c r="Z2012">
        <v>27</v>
      </c>
      <c r="AA2012">
        <v>120</v>
      </c>
      <c r="AB2012">
        <v>115</v>
      </c>
      <c r="AJ2012">
        <v>26.8</v>
      </c>
      <c r="AK2012">
        <v>60</v>
      </c>
      <c r="AL2012">
        <v>180</v>
      </c>
      <c r="AM2012">
        <v>91</v>
      </c>
      <c r="AN2012">
        <v>118</v>
      </c>
      <c r="AO2012">
        <v>10</v>
      </c>
      <c r="AP2012">
        <v>2</v>
      </c>
      <c r="AQ2012">
        <v>8</v>
      </c>
      <c r="AX2012">
        <v>20</v>
      </c>
      <c r="AY2012">
        <v>1220</v>
      </c>
      <c r="AZ2012">
        <v>1.4999999999999999E-2</v>
      </c>
      <c r="BA2012">
        <v>1.6E-2</v>
      </c>
      <c r="BC2012">
        <v>0.7</v>
      </c>
      <c r="BD2012">
        <v>43.6</v>
      </c>
      <c r="BE2012">
        <v>0.5</v>
      </c>
      <c r="BF2012">
        <v>32.700000000000003</v>
      </c>
      <c r="BG2012" t="s">
        <v>148</v>
      </c>
      <c r="BH2012" t="s">
        <v>149</v>
      </c>
      <c r="BI2012" t="s">
        <v>232</v>
      </c>
      <c r="BK2012">
        <v>18</v>
      </c>
    </row>
    <row r="2013" spans="1:63" ht="18.75" x14ac:dyDescent="0.25">
      <c r="A2013">
        <v>2021</v>
      </c>
      <c r="B2013">
        <v>5</v>
      </c>
      <c r="C2013" s="289">
        <v>44320</v>
      </c>
      <c r="D2013">
        <v>381</v>
      </c>
      <c r="E2013">
        <v>446</v>
      </c>
      <c r="F2013">
        <v>8</v>
      </c>
      <c r="G2013" t="s">
        <v>233</v>
      </c>
      <c r="H2013" t="s">
        <v>234</v>
      </c>
      <c r="I2013" t="s">
        <v>144</v>
      </c>
      <c r="J2013">
        <v>3</v>
      </c>
      <c r="K2013">
        <v>4</v>
      </c>
      <c r="L2013">
        <v>167</v>
      </c>
      <c r="M2013">
        <v>150.30000000000001</v>
      </c>
      <c r="N2013">
        <v>183.7</v>
      </c>
      <c r="O2013">
        <v>144</v>
      </c>
      <c r="P2013">
        <v>156</v>
      </c>
      <c r="T2013">
        <v>120</v>
      </c>
      <c r="W2013">
        <v>149</v>
      </c>
      <c r="X2013">
        <v>163</v>
      </c>
      <c r="Y2013">
        <v>165</v>
      </c>
      <c r="Z2013">
        <v>179</v>
      </c>
      <c r="AA2013">
        <v>120</v>
      </c>
      <c r="AB2013">
        <v>115</v>
      </c>
      <c r="AJ2013">
        <v>159.30000000000001</v>
      </c>
      <c r="AK2013">
        <v>60</v>
      </c>
      <c r="AL2013">
        <v>180</v>
      </c>
      <c r="AM2013">
        <v>91</v>
      </c>
      <c r="AN2013">
        <v>118</v>
      </c>
      <c r="AO2013">
        <v>5</v>
      </c>
      <c r="AP2013">
        <v>4</v>
      </c>
      <c r="AQ2013">
        <v>7</v>
      </c>
      <c r="AX2013">
        <v>16</v>
      </c>
      <c r="AY2013">
        <v>1276</v>
      </c>
      <c r="AZ2013">
        <v>1.4999999999999999E-2</v>
      </c>
      <c r="BA2013">
        <v>1.2999999999999999E-2</v>
      </c>
      <c r="BB2013">
        <v>1</v>
      </c>
      <c r="BC2013">
        <v>0.1</v>
      </c>
      <c r="BD2013">
        <v>7.6</v>
      </c>
      <c r="BE2013">
        <v>2.5</v>
      </c>
      <c r="BF2013">
        <v>203.3</v>
      </c>
      <c r="BG2013" t="s">
        <v>148</v>
      </c>
      <c r="BH2013" t="s">
        <v>149</v>
      </c>
      <c r="BI2013" t="s">
        <v>235</v>
      </c>
      <c r="BK2013">
        <v>18</v>
      </c>
    </row>
    <row r="2014" spans="1:63" ht="18.75" x14ac:dyDescent="0.25">
      <c r="A2014">
        <v>2021</v>
      </c>
      <c r="B2014">
        <v>5</v>
      </c>
      <c r="C2014" s="289">
        <v>44320</v>
      </c>
      <c r="D2014">
        <v>381</v>
      </c>
      <c r="E2014">
        <v>447</v>
      </c>
      <c r="F2014">
        <v>8</v>
      </c>
      <c r="G2014" t="s">
        <v>236</v>
      </c>
      <c r="H2014" t="s">
        <v>237</v>
      </c>
      <c r="I2014" t="s">
        <v>144</v>
      </c>
      <c r="J2014">
        <v>3</v>
      </c>
      <c r="K2014">
        <v>4</v>
      </c>
      <c r="L2014">
        <v>177</v>
      </c>
      <c r="M2014">
        <v>159.30000000000001</v>
      </c>
      <c r="N2014">
        <v>194.7</v>
      </c>
      <c r="O2014">
        <v>151</v>
      </c>
      <c r="P2014">
        <v>162</v>
      </c>
      <c r="T2014">
        <v>120</v>
      </c>
      <c r="W2014">
        <v>155</v>
      </c>
      <c r="X2014">
        <v>169</v>
      </c>
      <c r="Y2014">
        <v>170</v>
      </c>
      <c r="Z2014">
        <v>168</v>
      </c>
      <c r="AA2014">
        <v>120</v>
      </c>
      <c r="AB2014">
        <v>115</v>
      </c>
      <c r="AJ2014">
        <v>162.5</v>
      </c>
      <c r="AK2014">
        <v>60</v>
      </c>
      <c r="AL2014">
        <v>180</v>
      </c>
      <c r="AM2014">
        <v>91</v>
      </c>
      <c r="AN2014">
        <v>118</v>
      </c>
      <c r="AO2014">
        <v>9</v>
      </c>
      <c r="AP2014">
        <v>2</v>
      </c>
      <c r="AQ2014">
        <v>8</v>
      </c>
      <c r="AX2014">
        <v>19</v>
      </c>
      <c r="AY2014">
        <v>1239</v>
      </c>
      <c r="AZ2014">
        <v>1.4999999999999999E-2</v>
      </c>
      <c r="BA2014">
        <v>1.4999999999999999E-2</v>
      </c>
      <c r="BB2014">
        <v>1</v>
      </c>
      <c r="BC2014">
        <v>0.1</v>
      </c>
      <c r="BD2014">
        <v>7</v>
      </c>
      <c r="BE2014">
        <v>3.1</v>
      </c>
      <c r="BF2014">
        <v>201.3</v>
      </c>
      <c r="BG2014" t="s">
        <v>148</v>
      </c>
      <c r="BH2014" t="s">
        <v>149</v>
      </c>
      <c r="BI2014" t="s">
        <v>238</v>
      </c>
      <c r="BK2014">
        <v>18</v>
      </c>
    </row>
    <row r="2015" spans="1:63" ht="18.75" x14ac:dyDescent="0.25">
      <c r="A2015">
        <v>2021</v>
      </c>
      <c r="B2015">
        <v>5</v>
      </c>
      <c r="C2015" s="289">
        <v>44320</v>
      </c>
      <c r="D2015">
        <v>381</v>
      </c>
      <c r="E2015">
        <v>448</v>
      </c>
      <c r="F2015">
        <v>8</v>
      </c>
      <c r="G2015" t="s">
        <v>239</v>
      </c>
      <c r="H2015" t="s">
        <v>240</v>
      </c>
      <c r="I2015" t="s">
        <v>144</v>
      </c>
      <c r="J2015">
        <v>3</v>
      </c>
      <c r="K2015">
        <v>4</v>
      </c>
      <c r="L2015">
        <v>23</v>
      </c>
      <c r="M2015">
        <v>20.7</v>
      </c>
      <c r="N2015">
        <v>25.3</v>
      </c>
      <c r="O2015">
        <v>21</v>
      </c>
      <c r="P2015">
        <v>21</v>
      </c>
      <c r="T2015">
        <v>120</v>
      </c>
      <c r="W2015">
        <v>25</v>
      </c>
      <c r="X2015">
        <v>27</v>
      </c>
      <c r="Y2015">
        <v>24</v>
      </c>
      <c r="Z2015">
        <v>22</v>
      </c>
      <c r="AA2015">
        <v>120</v>
      </c>
      <c r="AB2015">
        <v>115</v>
      </c>
      <c r="AJ2015">
        <v>23.3</v>
      </c>
      <c r="AK2015">
        <v>60</v>
      </c>
      <c r="AL2015">
        <v>180</v>
      </c>
      <c r="AM2015">
        <v>91</v>
      </c>
      <c r="AN2015">
        <v>118</v>
      </c>
      <c r="AO2015">
        <v>14</v>
      </c>
      <c r="AP2015">
        <v>2</v>
      </c>
      <c r="AQ2015">
        <v>5</v>
      </c>
      <c r="AX2015">
        <v>21</v>
      </c>
      <c r="AY2015">
        <v>1241</v>
      </c>
      <c r="AZ2015">
        <v>1.4999999999999999E-2</v>
      </c>
      <c r="BA2015">
        <v>1.7000000000000001E-2</v>
      </c>
      <c r="BC2015">
        <v>0.9</v>
      </c>
      <c r="BD2015">
        <v>54</v>
      </c>
      <c r="BE2015">
        <v>0.5</v>
      </c>
      <c r="BF2015">
        <v>28.9</v>
      </c>
      <c r="BG2015" t="s">
        <v>148</v>
      </c>
      <c r="BH2015" t="s">
        <v>149</v>
      </c>
      <c r="BI2015" t="s">
        <v>241</v>
      </c>
      <c r="BK2015">
        <v>18</v>
      </c>
    </row>
    <row r="2016" spans="1:63" ht="18.75" x14ac:dyDescent="0.25">
      <c r="A2016">
        <v>2021</v>
      </c>
      <c r="B2016">
        <v>5</v>
      </c>
      <c r="C2016" s="289">
        <v>44320</v>
      </c>
      <c r="D2016">
        <v>159</v>
      </c>
      <c r="E2016">
        <v>299</v>
      </c>
      <c r="F2016">
        <v>28</v>
      </c>
      <c r="G2016" t="s">
        <v>181</v>
      </c>
      <c r="H2016" t="s">
        <v>182</v>
      </c>
      <c r="I2016" t="s">
        <v>183</v>
      </c>
      <c r="J2016">
        <v>3</v>
      </c>
      <c r="K2016">
        <v>2</v>
      </c>
      <c r="L2016">
        <v>115</v>
      </c>
      <c r="M2016">
        <v>106.95</v>
      </c>
      <c r="N2016">
        <v>123.05</v>
      </c>
      <c r="O2016">
        <v>102</v>
      </c>
      <c r="P2016">
        <v>104</v>
      </c>
      <c r="T2016">
        <v>100</v>
      </c>
      <c r="W2016">
        <v>99</v>
      </c>
      <c r="X2016">
        <v>106</v>
      </c>
      <c r="Y2016">
        <v>109</v>
      </c>
      <c r="Z2016">
        <v>111</v>
      </c>
      <c r="AA2016">
        <v>101</v>
      </c>
      <c r="AB2016">
        <v>100</v>
      </c>
      <c r="AJ2016">
        <v>105.2</v>
      </c>
      <c r="AK2016">
        <v>70</v>
      </c>
      <c r="AL2016">
        <v>154</v>
      </c>
      <c r="AM2016">
        <v>108</v>
      </c>
      <c r="AN2016">
        <v>100</v>
      </c>
      <c r="AO2016">
        <v>9</v>
      </c>
      <c r="AP2016">
        <v>2</v>
      </c>
      <c r="AQ2016">
        <v>7</v>
      </c>
      <c r="AX2016">
        <v>18</v>
      </c>
      <c r="AY2016">
        <v>1386</v>
      </c>
      <c r="AZ2016">
        <v>0.02</v>
      </c>
      <c r="BA2016">
        <v>1.2999999999999999E-2</v>
      </c>
      <c r="BB2016">
        <v>1</v>
      </c>
      <c r="BC2016">
        <v>0.2</v>
      </c>
      <c r="BD2016">
        <v>12.1</v>
      </c>
      <c r="BE2016">
        <v>1.9</v>
      </c>
      <c r="BF2016">
        <v>145.80000000000001</v>
      </c>
      <c r="BG2016" t="s">
        <v>148</v>
      </c>
      <c r="BH2016" t="s">
        <v>184</v>
      </c>
      <c r="BK2016">
        <v>18</v>
      </c>
    </row>
    <row r="2017" spans="1:63" ht="18.75" hidden="1" x14ac:dyDescent="0.25">
      <c r="A2017">
        <v>2021</v>
      </c>
      <c r="B2017">
        <v>5</v>
      </c>
      <c r="C2017" s="289">
        <v>44320</v>
      </c>
      <c r="D2017">
        <v>165</v>
      </c>
      <c r="E2017">
        <v>306</v>
      </c>
      <c r="F2017">
        <v>30</v>
      </c>
      <c r="G2017" t="s">
        <v>391</v>
      </c>
      <c r="H2017" t="s">
        <v>392</v>
      </c>
      <c r="I2017" t="s">
        <v>159</v>
      </c>
      <c r="J2017">
        <v>1</v>
      </c>
      <c r="K2017">
        <v>3</v>
      </c>
      <c r="L2017">
        <v>196</v>
      </c>
      <c r="M2017">
        <v>182.28</v>
      </c>
      <c r="N2017">
        <v>209.72</v>
      </c>
      <c r="O2017">
        <v>158</v>
      </c>
      <c r="P2017">
        <v>188</v>
      </c>
      <c r="T2017">
        <v>135</v>
      </c>
      <c r="W2017">
        <v>175</v>
      </c>
      <c r="X2017">
        <v>189</v>
      </c>
      <c r="Y2017">
        <v>185</v>
      </c>
      <c r="Z2017">
        <v>203</v>
      </c>
      <c r="AA2017">
        <v>141</v>
      </c>
      <c r="AB2017">
        <v>141</v>
      </c>
      <c r="AJ2017">
        <v>183</v>
      </c>
      <c r="AK2017">
        <v>20</v>
      </c>
      <c r="AL2017">
        <v>180</v>
      </c>
      <c r="AM2017">
        <v>26</v>
      </c>
      <c r="AN2017">
        <v>139</v>
      </c>
      <c r="AO2017">
        <v>3</v>
      </c>
      <c r="AP2017">
        <v>1</v>
      </c>
      <c r="AQ2017">
        <v>4</v>
      </c>
      <c r="AS2017">
        <v>0</v>
      </c>
      <c r="AX2017">
        <v>8</v>
      </c>
      <c r="AY2017">
        <v>208</v>
      </c>
      <c r="AZ2017">
        <v>0.02</v>
      </c>
      <c r="BA2017">
        <v>3.7999999999999999E-2</v>
      </c>
      <c r="BC2017">
        <v>0</v>
      </c>
      <c r="BD2017">
        <v>1.1000000000000001</v>
      </c>
      <c r="BE2017">
        <v>1.5</v>
      </c>
      <c r="BF2017">
        <v>38.1</v>
      </c>
      <c r="BK2017">
        <v>18</v>
      </c>
    </row>
    <row r="2018" spans="1:63" ht="18.75" x14ac:dyDescent="0.25">
      <c r="A2018">
        <v>2021</v>
      </c>
      <c r="B2018">
        <v>5</v>
      </c>
      <c r="C2018" s="289">
        <v>44320</v>
      </c>
      <c r="D2018">
        <v>334</v>
      </c>
      <c r="E2018">
        <v>254</v>
      </c>
      <c r="F2018">
        <v>46</v>
      </c>
      <c r="G2018" t="s">
        <v>189</v>
      </c>
      <c r="H2018" t="s">
        <v>190</v>
      </c>
      <c r="I2018" t="s">
        <v>191</v>
      </c>
      <c r="J2018">
        <v>4</v>
      </c>
      <c r="K2018">
        <v>2</v>
      </c>
      <c r="L2018">
        <v>203</v>
      </c>
      <c r="M2018">
        <v>188.79</v>
      </c>
      <c r="N2018">
        <v>217.21</v>
      </c>
      <c r="O2018">
        <v>209</v>
      </c>
      <c r="P2018">
        <v>207</v>
      </c>
      <c r="T2018">
        <v>141</v>
      </c>
      <c r="W2018">
        <v>218</v>
      </c>
      <c r="X2018">
        <v>212</v>
      </c>
      <c r="Y2018">
        <v>206</v>
      </c>
      <c r="Z2018">
        <v>209</v>
      </c>
      <c r="AA2018">
        <v>138</v>
      </c>
      <c r="AB2018">
        <v>132</v>
      </c>
      <c r="AJ2018">
        <v>210.2</v>
      </c>
      <c r="AK2018">
        <v>88</v>
      </c>
      <c r="AL2018">
        <v>164</v>
      </c>
      <c r="AM2018">
        <v>105</v>
      </c>
      <c r="AN2018">
        <v>137</v>
      </c>
      <c r="AO2018">
        <v>7</v>
      </c>
      <c r="AP2018">
        <v>6</v>
      </c>
      <c r="AQ2018">
        <v>6</v>
      </c>
      <c r="AS2018">
        <v>1</v>
      </c>
      <c r="AX2018">
        <v>20</v>
      </c>
      <c r="AY2018">
        <v>2180</v>
      </c>
      <c r="AZ2018">
        <v>0.02</v>
      </c>
      <c r="BA2018">
        <v>8.9999999999999993E-3</v>
      </c>
      <c r="BB2018">
        <v>1</v>
      </c>
      <c r="BC2018">
        <v>0.1</v>
      </c>
      <c r="BD2018">
        <v>10.7</v>
      </c>
      <c r="BE2018">
        <v>4.2</v>
      </c>
      <c r="BF2018">
        <v>458.2</v>
      </c>
      <c r="BG2018" t="s">
        <v>148</v>
      </c>
      <c r="BH2018" t="s">
        <v>184</v>
      </c>
      <c r="BI2018" t="s">
        <v>192</v>
      </c>
      <c r="BK2018">
        <v>18</v>
      </c>
    </row>
    <row r="2019" spans="1:63" ht="18.75" x14ac:dyDescent="0.25">
      <c r="A2019">
        <v>2021</v>
      </c>
      <c r="B2019">
        <v>5</v>
      </c>
      <c r="C2019" s="289">
        <v>44320</v>
      </c>
      <c r="D2019">
        <v>372</v>
      </c>
      <c r="E2019">
        <v>646</v>
      </c>
      <c r="F2019">
        <v>48</v>
      </c>
      <c r="G2019" t="s">
        <v>193</v>
      </c>
      <c r="H2019" t="s">
        <v>194</v>
      </c>
      <c r="I2019" t="s">
        <v>191</v>
      </c>
      <c r="J2019">
        <v>2</v>
      </c>
      <c r="K2019">
        <v>2</v>
      </c>
      <c r="L2019">
        <v>212</v>
      </c>
      <c r="M2019">
        <v>197.16</v>
      </c>
      <c r="N2019">
        <v>226.84</v>
      </c>
      <c r="P2019">
        <v>222</v>
      </c>
      <c r="T2019">
        <v>127</v>
      </c>
      <c r="W2019">
        <v>213</v>
      </c>
      <c r="X2019">
        <v>225</v>
      </c>
      <c r="Y2019">
        <v>238</v>
      </c>
      <c r="Z2019">
        <v>218</v>
      </c>
      <c r="AA2019">
        <v>132</v>
      </c>
      <c r="AB2019">
        <v>135</v>
      </c>
      <c r="AJ2019">
        <v>223.2</v>
      </c>
      <c r="AK2019">
        <v>37</v>
      </c>
      <c r="AL2019">
        <v>195</v>
      </c>
      <c r="AM2019">
        <v>55</v>
      </c>
      <c r="AN2019">
        <v>131</v>
      </c>
      <c r="AO2019">
        <v>6</v>
      </c>
      <c r="AP2019">
        <v>8</v>
      </c>
      <c r="AQ2019">
        <v>14</v>
      </c>
      <c r="AX2019">
        <v>28</v>
      </c>
      <c r="AY2019">
        <v>660</v>
      </c>
      <c r="AZ2019">
        <v>0.02</v>
      </c>
      <c r="BA2019">
        <v>4.2000000000000003E-2</v>
      </c>
      <c r="BC2019">
        <v>0.1</v>
      </c>
      <c r="BD2019">
        <v>3.1</v>
      </c>
      <c r="BE2019">
        <v>6.2</v>
      </c>
      <c r="BF2019">
        <v>147.30000000000001</v>
      </c>
      <c r="BG2019" t="s">
        <v>148</v>
      </c>
      <c r="BH2019" t="s">
        <v>187</v>
      </c>
      <c r="BI2019" t="s">
        <v>195</v>
      </c>
      <c r="BK2019">
        <v>18</v>
      </c>
    </row>
    <row r="2020" spans="1:63" ht="18.75" x14ac:dyDescent="0.25">
      <c r="A2020">
        <v>2021</v>
      </c>
      <c r="B2020">
        <v>5</v>
      </c>
      <c r="C2020" s="289">
        <v>44320</v>
      </c>
      <c r="D2020">
        <v>372</v>
      </c>
      <c r="E2020">
        <v>647</v>
      </c>
      <c r="F2020">
        <v>48</v>
      </c>
      <c r="G2020" t="s">
        <v>196</v>
      </c>
      <c r="H2020" t="s">
        <v>197</v>
      </c>
      <c r="I2020" t="s">
        <v>191</v>
      </c>
      <c r="J2020">
        <v>2</v>
      </c>
      <c r="K2020">
        <v>2</v>
      </c>
      <c r="L2020">
        <v>212</v>
      </c>
      <c r="M2020">
        <v>197.16</v>
      </c>
      <c r="N2020">
        <v>226.84</v>
      </c>
      <c r="P2020">
        <v>218</v>
      </c>
      <c r="T2020">
        <v>127</v>
      </c>
      <c r="W2020">
        <v>223</v>
      </c>
      <c r="X2020">
        <v>221</v>
      </c>
      <c r="Y2020">
        <v>233</v>
      </c>
      <c r="Z2020">
        <v>209</v>
      </c>
      <c r="AA2020">
        <v>132</v>
      </c>
      <c r="AB2020">
        <v>135</v>
      </c>
      <c r="AJ2020">
        <v>220.8</v>
      </c>
      <c r="AK2020">
        <v>37</v>
      </c>
      <c r="AL2020">
        <v>195</v>
      </c>
      <c r="AM2020">
        <v>55</v>
      </c>
      <c r="AN2020">
        <v>131</v>
      </c>
      <c r="AO2020">
        <v>7</v>
      </c>
      <c r="AP2020">
        <v>6</v>
      </c>
      <c r="AQ2020">
        <v>13</v>
      </c>
      <c r="AX2020">
        <v>26</v>
      </c>
      <c r="AY2020">
        <v>658</v>
      </c>
      <c r="AZ2020">
        <v>0.02</v>
      </c>
      <c r="BA2020">
        <v>0.04</v>
      </c>
      <c r="BC2020">
        <v>0.1</v>
      </c>
      <c r="BD2020">
        <v>3.1</v>
      </c>
      <c r="BE2020">
        <v>5.7</v>
      </c>
      <c r="BF2020">
        <v>145.30000000000001</v>
      </c>
      <c r="BG2020" t="s">
        <v>148</v>
      </c>
      <c r="BH2020" t="s">
        <v>187</v>
      </c>
      <c r="BI2020" t="s">
        <v>198</v>
      </c>
      <c r="BK2020">
        <v>18</v>
      </c>
    </row>
    <row r="2021" spans="1:63" ht="18.75" x14ac:dyDescent="0.25">
      <c r="A2021">
        <v>2021</v>
      </c>
      <c r="B2021">
        <v>5</v>
      </c>
      <c r="C2021" s="289">
        <v>44321</v>
      </c>
      <c r="D2021">
        <v>377</v>
      </c>
      <c r="E2021">
        <v>439</v>
      </c>
      <c r="F2021">
        <v>2</v>
      </c>
      <c r="G2021" t="s">
        <v>146</v>
      </c>
      <c r="H2021" t="s">
        <v>147</v>
      </c>
      <c r="I2021" t="s">
        <v>144</v>
      </c>
      <c r="J2021">
        <v>4</v>
      </c>
      <c r="K2021">
        <v>1</v>
      </c>
      <c r="L2021">
        <v>343</v>
      </c>
      <c r="M2021">
        <v>308.7</v>
      </c>
      <c r="N2021">
        <v>377.3</v>
      </c>
      <c r="O2021">
        <v>318</v>
      </c>
      <c r="P2021">
        <v>327</v>
      </c>
      <c r="T2021">
        <v>224</v>
      </c>
      <c r="W2021">
        <v>348</v>
      </c>
      <c r="X2021">
        <v>337</v>
      </c>
      <c r="Y2021">
        <v>345</v>
      </c>
      <c r="Z2021">
        <v>361</v>
      </c>
      <c r="AA2021">
        <v>300</v>
      </c>
      <c r="AB2021">
        <v>320</v>
      </c>
      <c r="AJ2021">
        <v>339.3</v>
      </c>
      <c r="AK2021">
        <v>45</v>
      </c>
      <c r="AL2021">
        <v>320</v>
      </c>
      <c r="AM2021">
        <v>51</v>
      </c>
      <c r="AN2021">
        <v>281</v>
      </c>
      <c r="AO2021">
        <v>4</v>
      </c>
      <c r="AP2021">
        <v>1</v>
      </c>
      <c r="AQ2021">
        <v>7</v>
      </c>
      <c r="AX2021">
        <v>12</v>
      </c>
      <c r="AY2021">
        <v>702</v>
      </c>
      <c r="AZ2021">
        <v>1.4999999999999999E-2</v>
      </c>
      <c r="BA2021">
        <v>1.7000000000000001E-2</v>
      </c>
      <c r="BC2021">
        <v>0</v>
      </c>
      <c r="BD2021">
        <v>2</v>
      </c>
      <c r="BE2021">
        <v>4.0999999999999996</v>
      </c>
      <c r="BF2021">
        <v>238.2</v>
      </c>
      <c r="BG2021" t="s">
        <v>148</v>
      </c>
      <c r="BH2021" t="s">
        <v>149</v>
      </c>
      <c r="BI2021" t="s">
        <v>150</v>
      </c>
      <c r="BK2021">
        <v>18</v>
      </c>
    </row>
    <row r="2022" spans="1:63" hidden="1" x14ac:dyDescent="0.25">
      <c r="A2022">
        <v>2021</v>
      </c>
      <c r="B2022">
        <v>5</v>
      </c>
      <c r="C2022" s="289">
        <v>44321</v>
      </c>
      <c r="D2022">
        <v>375</v>
      </c>
      <c r="E2022">
        <v>437</v>
      </c>
      <c r="F2022">
        <v>3</v>
      </c>
      <c r="G2022" t="s">
        <v>349</v>
      </c>
      <c r="H2022" t="s">
        <v>350</v>
      </c>
      <c r="I2022" t="s">
        <v>144</v>
      </c>
      <c r="J2022">
        <v>4</v>
      </c>
      <c r="K2022">
        <v>2</v>
      </c>
      <c r="L2022">
        <v>168</v>
      </c>
      <c r="M2022">
        <v>158.08799999999999</v>
      </c>
      <c r="N2022">
        <v>179.928</v>
      </c>
      <c r="AK2022">
        <v>120</v>
      </c>
      <c r="AL2022">
        <v>120</v>
      </c>
      <c r="AO2022">
        <v>2</v>
      </c>
      <c r="AP2022">
        <v>1</v>
      </c>
      <c r="AQ2022">
        <v>1</v>
      </c>
      <c r="AX2022">
        <v>4</v>
      </c>
      <c r="AY2022">
        <v>854</v>
      </c>
      <c r="AZ2022">
        <v>1.4999999999999999E-2</v>
      </c>
      <c r="BA2022">
        <v>5.0000000000000001E-3</v>
      </c>
      <c r="BB2022">
        <v>1</v>
      </c>
      <c r="BC2022">
        <v>0</v>
      </c>
      <c r="BD2022">
        <v>5.0999999999999996</v>
      </c>
      <c r="BG2022" t="s">
        <v>153</v>
      </c>
      <c r="BH2022" t="s">
        <v>154</v>
      </c>
      <c r="BI2022" t="s">
        <v>351</v>
      </c>
      <c r="BJ2022" t="s">
        <v>156</v>
      </c>
      <c r="BK2022">
        <v>18</v>
      </c>
    </row>
    <row r="2023" spans="1:63" ht="18.75" x14ac:dyDescent="0.25">
      <c r="A2023">
        <v>2021</v>
      </c>
      <c r="B2023">
        <v>5</v>
      </c>
      <c r="C2023" s="289">
        <v>44321</v>
      </c>
      <c r="D2023">
        <v>406</v>
      </c>
      <c r="E2023">
        <v>623</v>
      </c>
      <c r="F2023">
        <v>3</v>
      </c>
      <c r="G2023" t="s">
        <v>212</v>
      </c>
      <c r="H2023" t="s">
        <v>213</v>
      </c>
      <c r="I2023" t="s">
        <v>144</v>
      </c>
      <c r="J2023">
        <v>1</v>
      </c>
      <c r="K2023">
        <v>5</v>
      </c>
      <c r="L2023">
        <v>599</v>
      </c>
      <c r="M2023">
        <v>551.02009999999996</v>
      </c>
      <c r="N2023">
        <v>646.97990000000004</v>
      </c>
      <c r="W2023">
        <v>670</v>
      </c>
      <c r="X2023">
        <v>645</v>
      </c>
      <c r="Y2023">
        <v>635</v>
      </c>
      <c r="Z2023">
        <v>622</v>
      </c>
      <c r="AA2023">
        <v>140</v>
      </c>
      <c r="AB2023">
        <v>140</v>
      </c>
      <c r="AJ2023">
        <v>643</v>
      </c>
      <c r="AK2023">
        <v>18</v>
      </c>
      <c r="AL2023">
        <v>200</v>
      </c>
      <c r="AM2023">
        <v>26</v>
      </c>
      <c r="AN2023">
        <v>140</v>
      </c>
      <c r="AO2023">
        <v>3</v>
      </c>
      <c r="AP2023">
        <v>1</v>
      </c>
      <c r="AQ2023">
        <v>3</v>
      </c>
      <c r="AX2023">
        <v>7</v>
      </c>
      <c r="AY2023">
        <v>247</v>
      </c>
      <c r="AZ2023">
        <v>1.4999999999999999E-2</v>
      </c>
      <c r="BA2023">
        <v>2.8000000000000001E-2</v>
      </c>
      <c r="BC2023">
        <v>0</v>
      </c>
      <c r="BD2023">
        <v>0.4</v>
      </c>
      <c r="BE2023">
        <v>4.5</v>
      </c>
      <c r="BF2023">
        <v>158.80000000000001</v>
      </c>
      <c r="BG2023" t="s">
        <v>148</v>
      </c>
      <c r="BH2023" t="s">
        <v>149</v>
      </c>
      <c r="BI2023" t="s">
        <v>214</v>
      </c>
      <c r="BK2023">
        <v>18</v>
      </c>
    </row>
    <row r="2024" spans="1:63" ht="18.75" x14ac:dyDescent="0.25">
      <c r="A2024">
        <v>2021</v>
      </c>
      <c r="B2024">
        <v>5</v>
      </c>
      <c r="C2024" s="289">
        <v>44321</v>
      </c>
      <c r="D2024">
        <v>406</v>
      </c>
      <c r="E2024">
        <v>624</v>
      </c>
      <c r="F2024">
        <v>3</v>
      </c>
      <c r="G2024" t="s">
        <v>215</v>
      </c>
      <c r="H2024" t="s">
        <v>216</v>
      </c>
      <c r="I2024" t="s">
        <v>144</v>
      </c>
      <c r="J2024">
        <v>1</v>
      </c>
      <c r="K2024">
        <v>5</v>
      </c>
      <c r="L2024">
        <v>374</v>
      </c>
      <c r="M2024">
        <v>344.04259999999999</v>
      </c>
      <c r="N2024">
        <v>403.95740000000001</v>
      </c>
      <c r="W2024">
        <v>365</v>
      </c>
      <c r="X2024">
        <v>358</v>
      </c>
      <c r="Y2024">
        <v>359</v>
      </c>
      <c r="Z2024">
        <v>385</v>
      </c>
      <c r="AA2024">
        <v>140</v>
      </c>
      <c r="AB2024">
        <v>140</v>
      </c>
      <c r="AJ2024">
        <v>366.8</v>
      </c>
      <c r="AK2024">
        <v>18</v>
      </c>
      <c r="AL2024">
        <v>200</v>
      </c>
      <c r="AM2024">
        <v>26</v>
      </c>
      <c r="AN2024">
        <v>140</v>
      </c>
      <c r="AO2024">
        <v>4</v>
      </c>
      <c r="AP2024">
        <v>1</v>
      </c>
      <c r="AQ2024">
        <v>2</v>
      </c>
      <c r="AX2024">
        <v>7</v>
      </c>
      <c r="AY2024">
        <v>247</v>
      </c>
      <c r="AZ2024">
        <v>1.4999999999999999E-2</v>
      </c>
      <c r="BA2024">
        <v>2.8000000000000001E-2</v>
      </c>
      <c r="BC2024">
        <v>0</v>
      </c>
      <c r="BD2024">
        <v>0.7</v>
      </c>
      <c r="BE2024">
        <v>2.6</v>
      </c>
      <c r="BF2024">
        <v>90.6</v>
      </c>
      <c r="BG2024" t="s">
        <v>148</v>
      </c>
      <c r="BH2024" t="s">
        <v>149</v>
      </c>
      <c r="BI2024" t="s">
        <v>217</v>
      </c>
      <c r="BK2024">
        <v>18</v>
      </c>
    </row>
    <row r="2025" spans="1:63" ht="18.75" x14ac:dyDescent="0.25">
      <c r="A2025">
        <v>2021</v>
      </c>
      <c r="B2025">
        <v>5</v>
      </c>
      <c r="C2025" s="289">
        <v>44321</v>
      </c>
      <c r="D2025">
        <v>406</v>
      </c>
      <c r="E2025">
        <v>625</v>
      </c>
      <c r="F2025">
        <v>3</v>
      </c>
      <c r="G2025" t="s">
        <v>218</v>
      </c>
      <c r="H2025" t="s">
        <v>219</v>
      </c>
      <c r="I2025" t="s">
        <v>144</v>
      </c>
      <c r="J2025">
        <v>1</v>
      </c>
      <c r="K2025">
        <v>5</v>
      </c>
      <c r="L2025">
        <v>140</v>
      </c>
      <c r="M2025">
        <v>129.01</v>
      </c>
      <c r="N2025">
        <v>150.99</v>
      </c>
      <c r="W2025">
        <v>147</v>
      </c>
      <c r="X2025">
        <v>146</v>
      </c>
      <c r="Y2025">
        <v>135</v>
      </c>
      <c r="Z2025">
        <v>130</v>
      </c>
      <c r="AA2025">
        <v>140</v>
      </c>
      <c r="AB2025">
        <v>140</v>
      </c>
      <c r="AJ2025">
        <v>139.5</v>
      </c>
      <c r="AK2025">
        <v>18</v>
      </c>
      <c r="AL2025">
        <v>200</v>
      </c>
      <c r="AM2025">
        <v>26</v>
      </c>
      <c r="AN2025">
        <v>140</v>
      </c>
      <c r="AO2025">
        <v>4</v>
      </c>
      <c r="AP2025">
        <v>1</v>
      </c>
      <c r="AQ2025">
        <v>3</v>
      </c>
      <c r="AX2025">
        <v>8</v>
      </c>
      <c r="AY2025">
        <v>248</v>
      </c>
      <c r="AZ2025">
        <v>1.4999999999999999E-2</v>
      </c>
      <c r="BA2025">
        <v>3.2000000000000001E-2</v>
      </c>
      <c r="BC2025">
        <v>0.1</v>
      </c>
      <c r="BD2025">
        <v>1.8</v>
      </c>
      <c r="BE2025">
        <v>1.1000000000000001</v>
      </c>
      <c r="BF2025">
        <v>34.6</v>
      </c>
      <c r="BG2025" t="s">
        <v>148</v>
      </c>
      <c r="BH2025" t="s">
        <v>149</v>
      </c>
      <c r="BI2025" t="s">
        <v>217</v>
      </c>
      <c r="BK2025">
        <v>18</v>
      </c>
    </row>
    <row r="2026" spans="1:63" ht="18.75" x14ac:dyDescent="0.25">
      <c r="A2026">
        <v>2021</v>
      </c>
      <c r="B2026">
        <v>5</v>
      </c>
      <c r="C2026" s="289">
        <v>44321</v>
      </c>
      <c r="D2026">
        <v>406</v>
      </c>
      <c r="E2026">
        <v>626</v>
      </c>
      <c r="F2026">
        <v>3</v>
      </c>
      <c r="G2026" t="s">
        <v>220</v>
      </c>
      <c r="H2026" t="s">
        <v>221</v>
      </c>
      <c r="I2026" t="s">
        <v>144</v>
      </c>
      <c r="J2026">
        <v>1</v>
      </c>
      <c r="K2026">
        <v>5</v>
      </c>
      <c r="L2026">
        <v>138</v>
      </c>
      <c r="M2026">
        <v>127.029</v>
      </c>
      <c r="N2026">
        <v>148.971</v>
      </c>
      <c r="W2026">
        <v>282</v>
      </c>
      <c r="X2026">
        <v>286</v>
      </c>
      <c r="Y2026">
        <v>288</v>
      </c>
      <c r="Z2026">
        <v>286</v>
      </c>
      <c r="AA2026">
        <v>140</v>
      </c>
      <c r="AB2026">
        <v>140</v>
      </c>
      <c r="AJ2026">
        <v>285.5</v>
      </c>
      <c r="AK2026">
        <v>18</v>
      </c>
      <c r="AL2026">
        <v>200</v>
      </c>
      <c r="AM2026">
        <v>26</v>
      </c>
      <c r="AN2026">
        <v>140</v>
      </c>
      <c r="AO2026">
        <v>12</v>
      </c>
      <c r="AP2026">
        <v>3</v>
      </c>
      <c r="AQ2026">
        <v>4</v>
      </c>
      <c r="AX2026">
        <v>19</v>
      </c>
      <c r="AY2026">
        <v>259</v>
      </c>
      <c r="AZ2026">
        <v>1.4999999999999999E-2</v>
      </c>
      <c r="BA2026">
        <v>7.2999999999999995E-2</v>
      </c>
      <c r="BC2026">
        <v>0.1</v>
      </c>
      <c r="BD2026">
        <v>1.9</v>
      </c>
      <c r="BE2026">
        <v>5.4</v>
      </c>
      <c r="BF2026">
        <v>73.900000000000006</v>
      </c>
      <c r="BG2026" t="s">
        <v>148</v>
      </c>
      <c r="BH2026" t="s">
        <v>149</v>
      </c>
      <c r="BI2026" t="s">
        <v>217</v>
      </c>
      <c r="BK2026">
        <v>18</v>
      </c>
    </row>
    <row r="2027" spans="1:63" ht="18.75" hidden="1" x14ac:dyDescent="0.25">
      <c r="A2027">
        <v>2021</v>
      </c>
      <c r="B2027">
        <v>5</v>
      </c>
      <c r="C2027" s="289">
        <v>44321</v>
      </c>
      <c r="D2027">
        <v>417</v>
      </c>
      <c r="E2027">
        <v>660</v>
      </c>
      <c r="F2027">
        <v>4</v>
      </c>
      <c r="G2027" t="s">
        <v>421</v>
      </c>
      <c r="H2027" t="s">
        <v>422</v>
      </c>
      <c r="I2027" t="s">
        <v>144</v>
      </c>
      <c r="J2027">
        <v>1</v>
      </c>
      <c r="K2027">
        <v>6</v>
      </c>
      <c r="L2027">
        <v>643</v>
      </c>
      <c r="M2027">
        <v>605.06299999999999</v>
      </c>
      <c r="N2027">
        <v>688.65300000000002</v>
      </c>
      <c r="O2027">
        <v>1235</v>
      </c>
      <c r="P2027">
        <v>1232</v>
      </c>
      <c r="T2027">
        <v>188</v>
      </c>
      <c r="W2027">
        <v>1245</v>
      </c>
      <c r="X2027">
        <v>1239</v>
      </c>
      <c r="Y2027">
        <v>1249</v>
      </c>
      <c r="Z2027">
        <v>1300</v>
      </c>
      <c r="AA2027">
        <v>185</v>
      </c>
      <c r="AB2027">
        <v>181</v>
      </c>
      <c r="AJ2027">
        <v>1250</v>
      </c>
      <c r="AK2027">
        <v>20</v>
      </c>
      <c r="AL2027">
        <v>180</v>
      </c>
      <c r="AM2027">
        <v>19</v>
      </c>
      <c r="AN2027">
        <v>185</v>
      </c>
      <c r="AO2027">
        <v>4</v>
      </c>
      <c r="AP2027">
        <v>4</v>
      </c>
      <c r="AQ2027">
        <v>7</v>
      </c>
      <c r="AS2027">
        <v>0</v>
      </c>
      <c r="AX2027">
        <v>14</v>
      </c>
      <c r="AY2027">
        <v>392</v>
      </c>
      <c r="AZ2027">
        <v>1.4999999999999999E-2</v>
      </c>
      <c r="BA2027">
        <v>3.5999999999999997E-2</v>
      </c>
      <c r="BC2027">
        <v>0</v>
      </c>
      <c r="BD2027">
        <v>0.6</v>
      </c>
      <c r="BE2027">
        <v>17.5</v>
      </c>
      <c r="BF2027">
        <v>490</v>
      </c>
      <c r="BG2027" t="s">
        <v>153</v>
      </c>
      <c r="BH2027" t="s">
        <v>154</v>
      </c>
      <c r="BI2027" t="s">
        <v>423</v>
      </c>
      <c r="BJ2027" t="s">
        <v>156</v>
      </c>
      <c r="BK2027">
        <v>18</v>
      </c>
    </row>
    <row r="2028" spans="1:63" ht="18.75" hidden="1" x14ac:dyDescent="0.25">
      <c r="A2028">
        <v>2021</v>
      </c>
      <c r="B2028">
        <v>5</v>
      </c>
      <c r="C2028" s="289">
        <v>44321</v>
      </c>
      <c r="D2028">
        <v>417</v>
      </c>
      <c r="E2028">
        <v>661</v>
      </c>
      <c r="F2028">
        <v>4</v>
      </c>
      <c r="G2028" t="s">
        <v>424</v>
      </c>
      <c r="H2028" t="s">
        <v>425</v>
      </c>
      <c r="I2028" t="s">
        <v>144</v>
      </c>
      <c r="J2028">
        <v>1</v>
      </c>
      <c r="K2028">
        <v>6</v>
      </c>
      <c r="L2028">
        <v>138</v>
      </c>
      <c r="M2028">
        <v>129.858</v>
      </c>
      <c r="N2028">
        <v>147.798</v>
      </c>
      <c r="O2028">
        <v>264</v>
      </c>
      <c r="P2028">
        <v>269</v>
      </c>
      <c r="T2028">
        <v>188</v>
      </c>
      <c r="W2028">
        <v>283</v>
      </c>
      <c r="X2028">
        <v>280</v>
      </c>
      <c r="Y2028">
        <v>296</v>
      </c>
      <c r="Z2028">
        <v>287</v>
      </c>
      <c r="AA2028">
        <v>185</v>
      </c>
      <c r="AB2028">
        <v>181</v>
      </c>
      <c r="AJ2028">
        <v>279.8</v>
      </c>
      <c r="AK2028">
        <v>20</v>
      </c>
      <c r="AL2028">
        <v>180</v>
      </c>
      <c r="AM2028">
        <v>19</v>
      </c>
      <c r="AN2028">
        <v>185</v>
      </c>
      <c r="AO2028">
        <v>4</v>
      </c>
      <c r="AP2028">
        <v>4</v>
      </c>
      <c r="AQ2028">
        <v>7</v>
      </c>
      <c r="AS2028">
        <v>0</v>
      </c>
      <c r="AX2028">
        <v>14</v>
      </c>
      <c r="AY2028">
        <v>392</v>
      </c>
      <c r="AZ2028">
        <v>1.4999999999999999E-2</v>
      </c>
      <c r="BA2028">
        <v>3.5999999999999997E-2</v>
      </c>
      <c r="BC2028">
        <v>0.1</v>
      </c>
      <c r="BD2028">
        <v>2.8</v>
      </c>
      <c r="BE2028">
        <v>3.9</v>
      </c>
      <c r="BF2028">
        <v>109.7</v>
      </c>
      <c r="BG2028" t="s">
        <v>153</v>
      </c>
      <c r="BH2028" t="s">
        <v>154</v>
      </c>
      <c r="BI2028" t="s">
        <v>426</v>
      </c>
      <c r="BJ2028" t="s">
        <v>156</v>
      </c>
      <c r="BK2028">
        <v>18</v>
      </c>
    </row>
    <row r="2029" spans="1:63" ht="18.75" hidden="1" x14ac:dyDescent="0.25">
      <c r="A2029">
        <v>2021</v>
      </c>
      <c r="B2029">
        <v>5</v>
      </c>
      <c r="C2029" s="289">
        <v>44321</v>
      </c>
      <c r="D2029">
        <v>18</v>
      </c>
      <c r="E2029">
        <v>49</v>
      </c>
      <c r="F2029">
        <v>5</v>
      </c>
      <c r="G2029" t="s">
        <v>275</v>
      </c>
      <c r="H2029" t="s">
        <v>276</v>
      </c>
      <c r="I2029" t="s">
        <v>165</v>
      </c>
      <c r="J2029">
        <v>2</v>
      </c>
      <c r="K2029">
        <v>3</v>
      </c>
      <c r="L2029">
        <v>100</v>
      </c>
      <c r="M2029">
        <v>95.5</v>
      </c>
      <c r="N2029">
        <v>104.5</v>
      </c>
      <c r="O2029">
        <v>106</v>
      </c>
      <c r="P2029">
        <v>101</v>
      </c>
      <c r="W2029">
        <v>106</v>
      </c>
      <c r="X2029">
        <v>103</v>
      </c>
      <c r="Y2029">
        <v>100</v>
      </c>
      <c r="Z2029">
        <v>106</v>
      </c>
      <c r="AA2029">
        <v>107</v>
      </c>
      <c r="AB2029">
        <v>102</v>
      </c>
      <c r="AJ2029">
        <v>103.7</v>
      </c>
      <c r="AK2029">
        <v>101</v>
      </c>
      <c r="AL2029">
        <v>107</v>
      </c>
      <c r="AM2029">
        <v>69</v>
      </c>
      <c r="AN2029">
        <v>105</v>
      </c>
      <c r="AO2029">
        <v>4</v>
      </c>
      <c r="AP2029">
        <v>1</v>
      </c>
      <c r="AQ2029">
        <v>9</v>
      </c>
      <c r="AX2029">
        <v>14</v>
      </c>
      <c r="AY2029">
        <v>1022</v>
      </c>
      <c r="AZ2029">
        <v>1.4999999999999999E-2</v>
      </c>
      <c r="BA2029">
        <v>1.4E-2</v>
      </c>
      <c r="BB2029">
        <v>1</v>
      </c>
      <c r="BC2029">
        <v>0.1</v>
      </c>
      <c r="BD2029">
        <v>10.199999999999999</v>
      </c>
      <c r="BE2029">
        <v>1.5</v>
      </c>
      <c r="BF2029">
        <v>106</v>
      </c>
      <c r="BG2029" t="s">
        <v>153</v>
      </c>
      <c r="BH2029" t="s">
        <v>154</v>
      </c>
      <c r="BI2029" t="s">
        <v>277</v>
      </c>
      <c r="BJ2029" t="s">
        <v>167</v>
      </c>
      <c r="BK2029">
        <v>18</v>
      </c>
    </row>
    <row r="2030" spans="1:63" ht="18.75" hidden="1" x14ac:dyDescent="0.25">
      <c r="A2030">
        <v>2021</v>
      </c>
      <c r="B2030">
        <v>5</v>
      </c>
      <c r="C2030" s="289">
        <v>44321</v>
      </c>
      <c r="D2030">
        <v>18</v>
      </c>
      <c r="E2030">
        <v>50</v>
      </c>
      <c r="F2030">
        <v>5</v>
      </c>
      <c r="G2030" t="s">
        <v>278</v>
      </c>
      <c r="H2030" t="s">
        <v>279</v>
      </c>
      <c r="I2030" t="s">
        <v>165</v>
      </c>
      <c r="J2030">
        <v>2</v>
      </c>
      <c r="K2030">
        <v>3</v>
      </c>
      <c r="L2030">
        <v>54</v>
      </c>
      <c r="M2030">
        <v>51.57</v>
      </c>
      <c r="N2030">
        <v>56.43</v>
      </c>
      <c r="O2030">
        <v>54</v>
      </c>
      <c r="P2030">
        <v>53</v>
      </c>
      <c r="W2030">
        <v>60</v>
      </c>
      <c r="X2030">
        <v>56</v>
      </c>
      <c r="Y2030">
        <v>53</v>
      </c>
      <c r="Z2030">
        <v>56</v>
      </c>
      <c r="AA2030">
        <v>107</v>
      </c>
      <c r="AB2030">
        <v>102</v>
      </c>
      <c r="AJ2030">
        <v>55.3</v>
      </c>
      <c r="AK2030">
        <v>101</v>
      </c>
      <c r="AL2030">
        <v>107</v>
      </c>
      <c r="AM2030">
        <v>69</v>
      </c>
      <c r="AN2030">
        <v>105</v>
      </c>
      <c r="AO2030">
        <v>11</v>
      </c>
      <c r="AP2030">
        <v>4</v>
      </c>
      <c r="AQ2030">
        <v>4</v>
      </c>
      <c r="AX2030">
        <v>19</v>
      </c>
      <c r="AY2030">
        <v>1027</v>
      </c>
      <c r="AZ2030">
        <v>1.4999999999999999E-2</v>
      </c>
      <c r="BA2030">
        <v>1.9E-2</v>
      </c>
      <c r="BC2030">
        <v>0.4</v>
      </c>
      <c r="BD2030">
        <v>19</v>
      </c>
      <c r="BE2030">
        <v>1.1000000000000001</v>
      </c>
      <c r="BF2030">
        <v>56.8</v>
      </c>
      <c r="BG2030" t="s">
        <v>153</v>
      </c>
      <c r="BH2030" t="s">
        <v>154</v>
      </c>
      <c r="BI2030" t="s">
        <v>280</v>
      </c>
      <c r="BJ2030" t="s">
        <v>167</v>
      </c>
      <c r="BK2030">
        <v>18</v>
      </c>
    </row>
    <row r="2031" spans="1:63" ht="18.75" hidden="1" x14ac:dyDescent="0.25">
      <c r="A2031">
        <v>2021</v>
      </c>
      <c r="B2031">
        <v>5</v>
      </c>
      <c r="C2031" s="289">
        <v>44321</v>
      </c>
      <c r="D2031">
        <v>382</v>
      </c>
      <c r="E2031">
        <v>449</v>
      </c>
      <c r="F2031">
        <v>6</v>
      </c>
      <c r="G2031" t="s">
        <v>272</v>
      </c>
      <c r="H2031" t="s">
        <v>273</v>
      </c>
      <c r="I2031" t="s">
        <v>144</v>
      </c>
      <c r="J2031">
        <v>3</v>
      </c>
      <c r="K2031">
        <v>1</v>
      </c>
      <c r="L2031">
        <v>46</v>
      </c>
      <c r="M2031">
        <v>40.985999999999997</v>
      </c>
      <c r="N2031">
        <v>50.048000000000002</v>
      </c>
      <c r="O2031">
        <v>47</v>
      </c>
      <c r="P2031">
        <v>45</v>
      </c>
      <c r="T2031">
        <v>94</v>
      </c>
      <c r="W2031">
        <v>46</v>
      </c>
      <c r="X2031">
        <v>44</v>
      </c>
      <c r="Y2031">
        <v>48</v>
      </c>
      <c r="Z2031">
        <v>45</v>
      </c>
      <c r="AA2031">
        <v>85</v>
      </c>
      <c r="AB2031">
        <v>89</v>
      </c>
      <c r="AJ2031">
        <v>45.7</v>
      </c>
      <c r="AK2031">
        <v>108</v>
      </c>
      <c r="AL2031">
        <v>100</v>
      </c>
      <c r="AM2031">
        <v>121</v>
      </c>
      <c r="AN2031">
        <v>89</v>
      </c>
      <c r="AO2031">
        <v>12</v>
      </c>
      <c r="AP2031">
        <v>6</v>
      </c>
      <c r="AQ2031">
        <v>7</v>
      </c>
      <c r="AX2031">
        <v>25</v>
      </c>
      <c r="AY2031">
        <v>2185</v>
      </c>
      <c r="AZ2031">
        <v>1.4999999999999999E-2</v>
      </c>
      <c r="BA2031">
        <v>1.0999999999999999E-2</v>
      </c>
      <c r="BB2031">
        <v>1</v>
      </c>
      <c r="BC2031">
        <v>0.5</v>
      </c>
      <c r="BD2031">
        <v>47.5</v>
      </c>
      <c r="BE2031">
        <v>1.1000000000000001</v>
      </c>
      <c r="BF2031">
        <v>99.9</v>
      </c>
      <c r="BG2031" t="s">
        <v>153</v>
      </c>
      <c r="BH2031" t="s">
        <v>154</v>
      </c>
      <c r="BI2031" t="s">
        <v>274</v>
      </c>
      <c r="BJ2031" t="s">
        <v>156</v>
      </c>
      <c r="BK2031">
        <v>18</v>
      </c>
    </row>
    <row r="2032" spans="1:63" ht="18.75" hidden="1" x14ac:dyDescent="0.25">
      <c r="A2032">
        <v>2021</v>
      </c>
      <c r="B2032">
        <v>5</v>
      </c>
      <c r="C2032" s="289">
        <v>44321</v>
      </c>
      <c r="D2032">
        <v>376</v>
      </c>
      <c r="E2032">
        <v>438</v>
      </c>
      <c r="F2032">
        <v>7</v>
      </c>
      <c r="G2032" t="s">
        <v>151</v>
      </c>
      <c r="H2032" t="s">
        <v>152</v>
      </c>
      <c r="I2032" t="s">
        <v>144</v>
      </c>
      <c r="J2032">
        <v>3</v>
      </c>
      <c r="K2032">
        <v>2</v>
      </c>
      <c r="L2032">
        <v>336</v>
      </c>
      <c r="M2032">
        <v>316.17599999999999</v>
      </c>
      <c r="N2032">
        <v>359.85599999999999</v>
      </c>
      <c r="O2032">
        <v>342</v>
      </c>
      <c r="P2032">
        <v>346</v>
      </c>
      <c r="T2032">
        <v>117</v>
      </c>
      <c r="W2032">
        <v>351</v>
      </c>
      <c r="X2032">
        <v>350</v>
      </c>
      <c r="Y2032">
        <v>355</v>
      </c>
      <c r="Z2032">
        <v>344</v>
      </c>
      <c r="AA2032">
        <v>132</v>
      </c>
      <c r="AB2032">
        <v>130</v>
      </c>
      <c r="AJ2032">
        <v>348</v>
      </c>
      <c r="AK2032">
        <v>67</v>
      </c>
      <c r="AL2032">
        <v>161</v>
      </c>
      <c r="AM2032">
        <v>85</v>
      </c>
      <c r="AN2032">
        <v>126</v>
      </c>
      <c r="AO2032">
        <v>7</v>
      </c>
      <c r="AP2032">
        <v>3</v>
      </c>
      <c r="AQ2032">
        <v>6</v>
      </c>
      <c r="AX2032">
        <v>15</v>
      </c>
      <c r="AY2032">
        <v>1263</v>
      </c>
      <c r="AZ2032">
        <v>1.4999999999999999E-2</v>
      </c>
      <c r="BA2032">
        <v>1.2E-2</v>
      </c>
      <c r="BB2032">
        <v>1</v>
      </c>
      <c r="BC2032">
        <v>0</v>
      </c>
      <c r="BD2032">
        <v>3.8</v>
      </c>
      <c r="BE2032">
        <v>5.2</v>
      </c>
      <c r="BF2032">
        <v>439.5</v>
      </c>
      <c r="BG2032" t="s">
        <v>153</v>
      </c>
      <c r="BH2032" t="s">
        <v>154</v>
      </c>
      <c r="BI2032" t="s">
        <v>155</v>
      </c>
      <c r="BJ2032" t="s">
        <v>156</v>
      </c>
      <c r="BK2032">
        <v>18</v>
      </c>
    </row>
    <row r="2033" spans="1:63" hidden="1" x14ac:dyDescent="0.25">
      <c r="A2033">
        <v>2021</v>
      </c>
      <c r="B2033">
        <v>5</v>
      </c>
      <c r="C2033" s="289">
        <v>44321</v>
      </c>
      <c r="D2033">
        <v>47</v>
      </c>
      <c r="E2033">
        <v>122</v>
      </c>
      <c r="F2033">
        <v>8</v>
      </c>
      <c r="G2033" t="s">
        <v>163</v>
      </c>
      <c r="H2033" t="s">
        <v>164</v>
      </c>
      <c r="I2033" t="s">
        <v>165</v>
      </c>
      <c r="J2033">
        <v>2</v>
      </c>
      <c r="K2033">
        <v>1</v>
      </c>
      <c r="L2033">
        <v>280</v>
      </c>
      <c r="M2033">
        <v>267.39999999999998</v>
      </c>
      <c r="N2033">
        <v>292.60000000000002</v>
      </c>
      <c r="AK2033">
        <v>63</v>
      </c>
      <c r="AL2033">
        <v>115</v>
      </c>
      <c r="AY2033">
        <v>400</v>
      </c>
      <c r="AZ2033">
        <v>1.4999999999999999E-2</v>
      </c>
      <c r="BD2033">
        <v>1.4</v>
      </c>
      <c r="BG2033" t="s">
        <v>153</v>
      </c>
      <c r="BH2033" t="s">
        <v>154</v>
      </c>
      <c r="BI2033" t="s">
        <v>166</v>
      </c>
      <c r="BJ2033" t="s">
        <v>167</v>
      </c>
      <c r="BK2033">
        <v>18</v>
      </c>
    </row>
    <row r="2034" spans="1:63" ht="18.75" x14ac:dyDescent="0.25">
      <c r="A2034">
        <v>2021</v>
      </c>
      <c r="B2034">
        <v>5</v>
      </c>
      <c r="C2034" s="289">
        <v>44321</v>
      </c>
      <c r="D2034">
        <v>381</v>
      </c>
      <c r="E2034">
        <v>445</v>
      </c>
      <c r="F2034">
        <v>8</v>
      </c>
      <c r="G2034" t="s">
        <v>230</v>
      </c>
      <c r="H2034" t="s">
        <v>231</v>
      </c>
      <c r="I2034" t="s">
        <v>144</v>
      </c>
      <c r="J2034">
        <v>3</v>
      </c>
      <c r="K2034">
        <v>4</v>
      </c>
      <c r="L2034">
        <v>28</v>
      </c>
      <c r="M2034">
        <v>25.2</v>
      </c>
      <c r="N2034">
        <v>30.8</v>
      </c>
      <c r="O2034">
        <v>26</v>
      </c>
      <c r="P2034">
        <v>25</v>
      </c>
      <c r="T2034">
        <v>120</v>
      </c>
      <c r="AJ2034">
        <v>25.6</v>
      </c>
      <c r="AK2034">
        <v>60</v>
      </c>
      <c r="AL2034">
        <v>180</v>
      </c>
      <c r="AM2034">
        <v>90</v>
      </c>
      <c r="AN2034">
        <v>120</v>
      </c>
      <c r="AO2034">
        <v>1</v>
      </c>
      <c r="AP2034">
        <v>3</v>
      </c>
      <c r="AQ2034">
        <v>2</v>
      </c>
      <c r="AX2034">
        <v>6</v>
      </c>
      <c r="AY2034">
        <v>406</v>
      </c>
      <c r="AZ2034">
        <v>1.4999999999999999E-2</v>
      </c>
      <c r="BA2034">
        <v>1.4999999999999999E-2</v>
      </c>
      <c r="BB2034">
        <v>1</v>
      </c>
      <c r="BC2034">
        <v>0.2</v>
      </c>
      <c r="BD2034">
        <v>14.5</v>
      </c>
      <c r="BE2034">
        <v>0.2</v>
      </c>
      <c r="BF2034">
        <v>10.4</v>
      </c>
      <c r="BG2034" t="s">
        <v>148</v>
      </c>
      <c r="BH2034" t="s">
        <v>149</v>
      </c>
      <c r="BI2034" t="s">
        <v>232</v>
      </c>
      <c r="BK2034">
        <v>18</v>
      </c>
    </row>
    <row r="2035" spans="1:63" ht="18.75" x14ac:dyDescent="0.25">
      <c r="A2035">
        <v>2021</v>
      </c>
      <c r="B2035">
        <v>5</v>
      </c>
      <c r="C2035" s="289">
        <v>44321</v>
      </c>
      <c r="D2035">
        <v>381</v>
      </c>
      <c r="E2035">
        <v>446</v>
      </c>
      <c r="F2035">
        <v>8</v>
      </c>
      <c r="G2035" t="s">
        <v>233</v>
      </c>
      <c r="H2035" t="s">
        <v>234</v>
      </c>
      <c r="I2035" t="s">
        <v>144</v>
      </c>
      <c r="J2035">
        <v>3</v>
      </c>
      <c r="K2035">
        <v>4</v>
      </c>
      <c r="L2035">
        <v>167</v>
      </c>
      <c r="M2035">
        <v>150.30000000000001</v>
      </c>
      <c r="N2035">
        <v>183.7</v>
      </c>
      <c r="O2035">
        <v>162</v>
      </c>
      <c r="P2035">
        <v>174</v>
      </c>
      <c r="T2035">
        <v>120</v>
      </c>
      <c r="AJ2035">
        <v>168</v>
      </c>
      <c r="AK2035">
        <v>60</v>
      </c>
      <c r="AL2035">
        <v>180</v>
      </c>
      <c r="AM2035">
        <v>90</v>
      </c>
      <c r="AN2035">
        <v>120</v>
      </c>
      <c r="AO2035">
        <v>2</v>
      </c>
      <c r="AP2035">
        <v>2</v>
      </c>
      <c r="AQ2035">
        <v>2</v>
      </c>
      <c r="AX2035">
        <v>6</v>
      </c>
      <c r="AY2035">
        <v>606</v>
      </c>
      <c r="AZ2035">
        <v>1.4999999999999999E-2</v>
      </c>
      <c r="BA2035">
        <v>0.01</v>
      </c>
      <c r="BB2035">
        <v>1</v>
      </c>
      <c r="BC2035">
        <v>0</v>
      </c>
      <c r="BD2035">
        <v>3.6</v>
      </c>
      <c r="BE2035">
        <v>1</v>
      </c>
      <c r="BF2035">
        <v>101.8</v>
      </c>
      <c r="BG2035" t="s">
        <v>148</v>
      </c>
      <c r="BH2035" t="s">
        <v>149</v>
      </c>
      <c r="BI2035" t="s">
        <v>235</v>
      </c>
      <c r="BK2035">
        <v>18</v>
      </c>
    </row>
    <row r="2036" spans="1:63" ht="18.75" x14ac:dyDescent="0.25">
      <c r="A2036">
        <v>2021</v>
      </c>
      <c r="B2036">
        <v>5</v>
      </c>
      <c r="C2036" s="289">
        <v>44321</v>
      </c>
      <c r="D2036">
        <v>381</v>
      </c>
      <c r="E2036">
        <v>447</v>
      </c>
      <c r="F2036">
        <v>8</v>
      </c>
      <c r="G2036" t="s">
        <v>236</v>
      </c>
      <c r="H2036" t="s">
        <v>237</v>
      </c>
      <c r="I2036" t="s">
        <v>144</v>
      </c>
      <c r="J2036">
        <v>3</v>
      </c>
      <c r="K2036">
        <v>4</v>
      </c>
      <c r="L2036">
        <v>177</v>
      </c>
      <c r="M2036">
        <v>159.30000000000001</v>
      </c>
      <c r="N2036">
        <v>194.7</v>
      </c>
      <c r="O2036">
        <v>178</v>
      </c>
      <c r="P2036">
        <v>172</v>
      </c>
      <c r="T2036">
        <v>120</v>
      </c>
      <c r="AJ2036">
        <v>175</v>
      </c>
      <c r="AK2036">
        <v>60</v>
      </c>
      <c r="AL2036">
        <v>180</v>
      </c>
      <c r="AM2036">
        <v>90</v>
      </c>
      <c r="AN2036">
        <v>120</v>
      </c>
      <c r="AO2036">
        <v>2</v>
      </c>
      <c r="AP2036">
        <v>1</v>
      </c>
      <c r="AQ2036">
        <v>1</v>
      </c>
      <c r="AX2036">
        <v>4</v>
      </c>
      <c r="AY2036">
        <v>564</v>
      </c>
      <c r="AZ2036">
        <v>1.4999999999999999E-2</v>
      </c>
      <c r="BA2036">
        <v>7.0000000000000001E-3</v>
      </c>
      <c r="BB2036">
        <v>1</v>
      </c>
      <c r="BC2036">
        <v>0</v>
      </c>
      <c r="BD2036">
        <v>3.2</v>
      </c>
      <c r="BE2036">
        <v>0.7</v>
      </c>
      <c r="BF2036">
        <v>98.7</v>
      </c>
      <c r="BG2036" t="s">
        <v>148</v>
      </c>
      <c r="BH2036" t="s">
        <v>149</v>
      </c>
      <c r="BI2036" t="s">
        <v>238</v>
      </c>
      <c r="BK2036">
        <v>18</v>
      </c>
    </row>
    <row r="2037" spans="1:63" ht="18.75" x14ac:dyDescent="0.25">
      <c r="A2037">
        <v>2021</v>
      </c>
      <c r="B2037">
        <v>5</v>
      </c>
      <c r="C2037" s="289">
        <v>44321</v>
      </c>
      <c r="D2037">
        <v>381</v>
      </c>
      <c r="E2037">
        <v>448</v>
      </c>
      <c r="F2037">
        <v>8</v>
      </c>
      <c r="G2037" t="s">
        <v>239</v>
      </c>
      <c r="H2037" t="s">
        <v>240</v>
      </c>
      <c r="I2037" t="s">
        <v>144</v>
      </c>
      <c r="J2037">
        <v>3</v>
      </c>
      <c r="K2037">
        <v>4</v>
      </c>
      <c r="L2037">
        <v>23</v>
      </c>
      <c r="M2037">
        <v>20.7</v>
      </c>
      <c r="N2037">
        <v>25.3</v>
      </c>
      <c r="O2037">
        <v>22</v>
      </c>
      <c r="P2037">
        <v>22</v>
      </c>
      <c r="T2037">
        <v>120</v>
      </c>
      <c r="AJ2037">
        <v>22</v>
      </c>
      <c r="AK2037">
        <v>60</v>
      </c>
      <c r="AL2037">
        <v>180</v>
      </c>
      <c r="AM2037">
        <v>90</v>
      </c>
      <c r="AN2037">
        <v>120</v>
      </c>
      <c r="AO2037">
        <v>3</v>
      </c>
      <c r="AP2037">
        <v>2</v>
      </c>
      <c r="AX2037">
        <v>5</v>
      </c>
      <c r="AY2037">
        <v>565</v>
      </c>
      <c r="AZ2037">
        <v>1.4999999999999999E-2</v>
      </c>
      <c r="BA2037">
        <v>8.9999999999999993E-3</v>
      </c>
      <c r="BB2037">
        <v>1</v>
      </c>
      <c r="BC2037">
        <v>0.2</v>
      </c>
      <c r="BD2037">
        <v>24.6</v>
      </c>
      <c r="BE2037">
        <v>0.1</v>
      </c>
      <c r="BF2037">
        <v>12.4</v>
      </c>
      <c r="BG2037" t="s">
        <v>148</v>
      </c>
      <c r="BH2037" t="s">
        <v>149</v>
      </c>
      <c r="BI2037" t="s">
        <v>241</v>
      </c>
      <c r="BK2037">
        <v>18</v>
      </c>
    </row>
    <row r="2038" spans="1:63" ht="18.75" x14ac:dyDescent="0.25">
      <c r="A2038">
        <v>2021</v>
      </c>
      <c r="B2038">
        <v>5</v>
      </c>
      <c r="C2038" s="289">
        <v>44321</v>
      </c>
      <c r="D2038">
        <v>405</v>
      </c>
      <c r="E2038">
        <v>619</v>
      </c>
      <c r="F2038">
        <v>8</v>
      </c>
      <c r="G2038" t="s">
        <v>288</v>
      </c>
      <c r="H2038" t="s">
        <v>289</v>
      </c>
      <c r="I2038" t="s">
        <v>144</v>
      </c>
      <c r="J2038">
        <v>1</v>
      </c>
      <c r="K2038">
        <v>5</v>
      </c>
      <c r="L2038">
        <v>420</v>
      </c>
      <c r="M2038">
        <v>385.98</v>
      </c>
      <c r="N2038">
        <v>454.02</v>
      </c>
      <c r="Y2038">
        <v>450</v>
      </c>
      <c r="Z2038">
        <v>423</v>
      </c>
      <c r="AB2038">
        <v>150</v>
      </c>
      <c r="AJ2038">
        <v>436.5</v>
      </c>
      <c r="AK2038">
        <v>18</v>
      </c>
      <c r="AL2038">
        <v>200</v>
      </c>
      <c r="AM2038">
        <v>24</v>
      </c>
      <c r="AN2038">
        <v>150</v>
      </c>
      <c r="AO2038">
        <v>1</v>
      </c>
      <c r="AQ2038">
        <v>1</v>
      </c>
      <c r="AX2038">
        <v>2</v>
      </c>
      <c r="AY2038">
        <v>2</v>
      </c>
      <c r="AZ2038">
        <v>1.4999999999999999E-2</v>
      </c>
      <c r="BA2038">
        <v>1</v>
      </c>
      <c r="BC2038">
        <v>0</v>
      </c>
      <c r="BD2038">
        <v>0</v>
      </c>
      <c r="BE2038">
        <v>0.9</v>
      </c>
      <c r="BF2038">
        <v>0.9</v>
      </c>
      <c r="BG2038" t="s">
        <v>148</v>
      </c>
      <c r="BH2038" t="s">
        <v>149</v>
      </c>
      <c r="BI2038" t="s">
        <v>290</v>
      </c>
      <c r="BK2038">
        <v>18</v>
      </c>
    </row>
    <row r="2039" spans="1:63" ht="18.75" x14ac:dyDescent="0.25">
      <c r="A2039">
        <v>2021</v>
      </c>
      <c r="B2039">
        <v>5</v>
      </c>
      <c r="C2039" s="289">
        <v>44321</v>
      </c>
      <c r="D2039">
        <v>405</v>
      </c>
      <c r="E2039">
        <v>620</v>
      </c>
      <c r="F2039">
        <v>8</v>
      </c>
      <c r="G2039" t="s">
        <v>291</v>
      </c>
      <c r="H2039" t="s">
        <v>292</v>
      </c>
      <c r="I2039" t="s">
        <v>144</v>
      </c>
      <c r="J2039">
        <v>1</v>
      </c>
      <c r="K2039">
        <v>5</v>
      </c>
      <c r="L2039">
        <v>233</v>
      </c>
      <c r="M2039">
        <v>214.01050000000001</v>
      </c>
      <c r="N2039">
        <v>251.98949999999999</v>
      </c>
      <c r="Y2039">
        <v>235</v>
      </c>
      <c r="Z2039">
        <v>248</v>
      </c>
      <c r="AB2039">
        <v>150</v>
      </c>
      <c r="AJ2039">
        <v>241.5</v>
      </c>
      <c r="AK2039">
        <v>18</v>
      </c>
      <c r="AL2039">
        <v>200</v>
      </c>
      <c r="AM2039">
        <v>24</v>
      </c>
      <c r="AN2039">
        <v>150</v>
      </c>
      <c r="AO2039">
        <v>1</v>
      </c>
      <c r="AQ2039">
        <v>1</v>
      </c>
      <c r="AX2039">
        <v>2</v>
      </c>
      <c r="AY2039">
        <v>2</v>
      </c>
      <c r="AZ2039">
        <v>1.4999999999999999E-2</v>
      </c>
      <c r="BA2039">
        <v>1</v>
      </c>
      <c r="BC2039">
        <v>0</v>
      </c>
      <c r="BD2039">
        <v>0</v>
      </c>
      <c r="BE2039">
        <v>0.5</v>
      </c>
      <c r="BF2039">
        <v>0.5</v>
      </c>
      <c r="BG2039" t="s">
        <v>148</v>
      </c>
      <c r="BH2039" t="s">
        <v>149</v>
      </c>
      <c r="BI2039" t="s">
        <v>217</v>
      </c>
      <c r="BK2039">
        <v>18</v>
      </c>
    </row>
    <row r="2040" spans="1:63" ht="18.75" x14ac:dyDescent="0.25">
      <c r="A2040">
        <v>2021</v>
      </c>
      <c r="B2040">
        <v>5</v>
      </c>
      <c r="C2040" s="289">
        <v>44321</v>
      </c>
      <c r="D2040">
        <v>405</v>
      </c>
      <c r="E2040">
        <v>621</v>
      </c>
      <c r="F2040">
        <v>8</v>
      </c>
      <c r="G2040" t="s">
        <v>293</v>
      </c>
      <c r="H2040" t="s">
        <v>294</v>
      </c>
      <c r="I2040" t="s">
        <v>144</v>
      </c>
      <c r="J2040">
        <v>1</v>
      </c>
      <c r="K2040">
        <v>5</v>
      </c>
      <c r="L2040">
        <v>191.5</v>
      </c>
      <c r="M2040">
        <v>175.98849999999999</v>
      </c>
      <c r="N2040">
        <v>207.01150000000001</v>
      </c>
      <c r="Y2040">
        <v>203</v>
      </c>
      <c r="Z2040">
        <v>200</v>
      </c>
      <c r="AB2040">
        <v>150</v>
      </c>
      <c r="AJ2040">
        <v>201.5</v>
      </c>
      <c r="AK2040">
        <v>18</v>
      </c>
      <c r="AL2040">
        <v>200</v>
      </c>
      <c r="AM2040">
        <v>24</v>
      </c>
      <c r="AN2040">
        <v>150</v>
      </c>
      <c r="AO2040">
        <v>3</v>
      </c>
      <c r="AQ2040">
        <v>2</v>
      </c>
      <c r="AX2040">
        <v>5</v>
      </c>
      <c r="AY2040">
        <v>5</v>
      </c>
      <c r="AZ2040">
        <v>1.4999999999999999E-2</v>
      </c>
      <c r="BA2040">
        <v>1</v>
      </c>
      <c r="BC2040">
        <v>0</v>
      </c>
      <c r="BD2040">
        <v>0</v>
      </c>
      <c r="BE2040">
        <v>1</v>
      </c>
      <c r="BF2040">
        <v>1</v>
      </c>
      <c r="BG2040" t="s">
        <v>148</v>
      </c>
      <c r="BH2040" t="s">
        <v>149</v>
      </c>
      <c r="BI2040" t="s">
        <v>217</v>
      </c>
      <c r="BK2040">
        <v>18</v>
      </c>
    </row>
    <row r="2041" spans="1:63" ht="18.75" x14ac:dyDescent="0.25">
      <c r="A2041">
        <v>2021</v>
      </c>
      <c r="B2041">
        <v>5</v>
      </c>
      <c r="C2041" s="289">
        <v>44321</v>
      </c>
      <c r="D2041">
        <v>405</v>
      </c>
      <c r="E2041">
        <v>622</v>
      </c>
      <c r="F2041">
        <v>8</v>
      </c>
      <c r="G2041" t="s">
        <v>295</v>
      </c>
      <c r="H2041" t="s">
        <v>296</v>
      </c>
      <c r="I2041" t="s">
        <v>144</v>
      </c>
      <c r="J2041">
        <v>1</v>
      </c>
      <c r="K2041">
        <v>5</v>
      </c>
      <c r="L2041">
        <v>187</v>
      </c>
      <c r="M2041">
        <v>172.41399999999999</v>
      </c>
      <c r="N2041">
        <v>201.58600000000001</v>
      </c>
      <c r="Y2041">
        <v>200</v>
      </c>
      <c r="Z2041">
        <v>203</v>
      </c>
      <c r="AB2041">
        <v>150</v>
      </c>
      <c r="AJ2041">
        <v>201.5</v>
      </c>
      <c r="AK2041">
        <v>18</v>
      </c>
      <c r="AL2041">
        <v>200</v>
      </c>
      <c r="AM2041">
        <v>24</v>
      </c>
      <c r="AN2041">
        <v>150</v>
      </c>
      <c r="AO2041">
        <v>2</v>
      </c>
      <c r="AQ2041">
        <v>2</v>
      </c>
      <c r="AX2041">
        <v>4</v>
      </c>
      <c r="AY2041">
        <v>4</v>
      </c>
      <c r="AZ2041">
        <v>1.4999999999999999E-2</v>
      </c>
      <c r="BA2041">
        <v>1</v>
      </c>
      <c r="BC2041">
        <v>0</v>
      </c>
      <c r="BD2041">
        <v>0</v>
      </c>
      <c r="BE2041">
        <v>0.8</v>
      </c>
      <c r="BF2041">
        <v>0.8</v>
      </c>
      <c r="BG2041" t="s">
        <v>148</v>
      </c>
      <c r="BH2041" t="s">
        <v>149</v>
      </c>
      <c r="BI2041" t="s">
        <v>217</v>
      </c>
      <c r="BK2041">
        <v>18</v>
      </c>
    </row>
    <row r="2042" spans="1:63" ht="18.75" x14ac:dyDescent="0.25">
      <c r="A2042">
        <v>2021</v>
      </c>
      <c r="B2042">
        <v>5</v>
      </c>
      <c r="C2042" s="289">
        <v>44321</v>
      </c>
      <c r="D2042">
        <v>159</v>
      </c>
      <c r="E2042">
        <v>299</v>
      </c>
      <c r="F2042">
        <v>28</v>
      </c>
      <c r="G2042" t="s">
        <v>181</v>
      </c>
      <c r="H2042" t="s">
        <v>182</v>
      </c>
      <c r="I2042" t="s">
        <v>183</v>
      </c>
      <c r="J2042">
        <v>3</v>
      </c>
      <c r="K2042">
        <v>2</v>
      </c>
      <c r="L2042">
        <v>115</v>
      </c>
      <c r="M2042">
        <v>106.95</v>
      </c>
      <c r="N2042">
        <v>123.05</v>
      </c>
      <c r="P2042">
        <v>102</v>
      </c>
      <c r="T2042">
        <v>100</v>
      </c>
      <c r="W2042">
        <v>100</v>
      </c>
      <c r="X2042">
        <v>95</v>
      </c>
      <c r="Y2042">
        <v>118</v>
      </c>
      <c r="Z2042">
        <v>129</v>
      </c>
      <c r="AA2042">
        <v>109</v>
      </c>
      <c r="AB2042">
        <v>105</v>
      </c>
      <c r="AJ2042">
        <v>108.8</v>
      </c>
      <c r="AK2042">
        <v>70</v>
      </c>
      <c r="AL2042">
        <v>154</v>
      </c>
      <c r="AM2042">
        <v>103</v>
      </c>
      <c r="AN2042">
        <v>105</v>
      </c>
      <c r="AO2042">
        <v>14</v>
      </c>
      <c r="AP2042">
        <v>10</v>
      </c>
      <c r="AQ2042">
        <v>13</v>
      </c>
      <c r="AX2042">
        <v>37</v>
      </c>
      <c r="AY2042">
        <v>1405</v>
      </c>
      <c r="AZ2042">
        <v>0.02</v>
      </c>
      <c r="BA2042">
        <v>2.5999999999999999E-2</v>
      </c>
      <c r="BC2042">
        <v>0.3</v>
      </c>
      <c r="BD2042">
        <v>12.2</v>
      </c>
      <c r="BE2042">
        <v>4</v>
      </c>
      <c r="BF2042">
        <v>152.9</v>
      </c>
      <c r="BG2042" t="s">
        <v>148</v>
      </c>
      <c r="BH2042" t="s">
        <v>184</v>
      </c>
      <c r="BK2042">
        <v>18</v>
      </c>
    </row>
    <row r="2043" spans="1:63" ht="18.75" hidden="1" x14ac:dyDescent="0.25">
      <c r="A2043">
        <v>2021</v>
      </c>
      <c r="B2043">
        <v>5</v>
      </c>
      <c r="C2043" s="289">
        <v>44321</v>
      </c>
      <c r="D2043">
        <v>165</v>
      </c>
      <c r="E2043">
        <v>306</v>
      </c>
      <c r="F2043">
        <v>30</v>
      </c>
      <c r="G2043" t="s">
        <v>391</v>
      </c>
      <c r="H2043" t="s">
        <v>392</v>
      </c>
      <c r="I2043" t="s">
        <v>159</v>
      </c>
      <c r="J2043">
        <v>1</v>
      </c>
      <c r="K2043">
        <v>3</v>
      </c>
      <c r="L2043">
        <v>196</v>
      </c>
      <c r="M2043">
        <v>182.28</v>
      </c>
      <c r="N2043">
        <v>209.72</v>
      </c>
      <c r="O2043">
        <v>192</v>
      </c>
      <c r="P2043">
        <v>207</v>
      </c>
      <c r="T2043">
        <v>150</v>
      </c>
      <c r="W2043">
        <v>173</v>
      </c>
      <c r="X2043">
        <v>178</v>
      </c>
      <c r="Y2043">
        <v>175</v>
      </c>
      <c r="Z2043">
        <v>170</v>
      </c>
      <c r="AA2043">
        <v>141</v>
      </c>
      <c r="AB2043">
        <v>145</v>
      </c>
      <c r="AJ2043">
        <v>182.5</v>
      </c>
      <c r="AK2043">
        <v>20</v>
      </c>
      <c r="AL2043">
        <v>180</v>
      </c>
      <c r="AM2043">
        <v>25</v>
      </c>
      <c r="AN2043">
        <v>145</v>
      </c>
      <c r="AO2043">
        <v>4</v>
      </c>
      <c r="AP2043">
        <v>1</v>
      </c>
      <c r="AQ2043">
        <v>2</v>
      </c>
      <c r="AX2043">
        <v>7</v>
      </c>
      <c r="AY2043">
        <v>367</v>
      </c>
      <c r="AZ2043">
        <v>0.02</v>
      </c>
      <c r="BA2043">
        <v>1.9E-2</v>
      </c>
      <c r="BB2043">
        <v>1</v>
      </c>
      <c r="BC2043">
        <v>0</v>
      </c>
      <c r="BD2043">
        <v>1.9</v>
      </c>
      <c r="BE2043">
        <v>1.3</v>
      </c>
      <c r="BF2043">
        <v>67</v>
      </c>
      <c r="BK2043">
        <v>18</v>
      </c>
    </row>
    <row r="2044" spans="1:63" ht="18.75" x14ac:dyDescent="0.25">
      <c r="A2044">
        <v>2021</v>
      </c>
      <c r="B2044">
        <v>5</v>
      </c>
      <c r="C2044" s="289">
        <v>44321</v>
      </c>
      <c r="D2044">
        <v>334</v>
      </c>
      <c r="E2044">
        <v>254</v>
      </c>
      <c r="F2044">
        <v>46</v>
      </c>
      <c r="G2044" t="s">
        <v>189</v>
      </c>
      <c r="H2044" t="s">
        <v>190</v>
      </c>
      <c r="I2044" t="s">
        <v>191</v>
      </c>
      <c r="J2044">
        <v>4</v>
      </c>
      <c r="K2044">
        <v>2</v>
      </c>
      <c r="L2044">
        <v>203</v>
      </c>
      <c r="M2044">
        <v>188.79</v>
      </c>
      <c r="N2044">
        <v>217.21</v>
      </c>
      <c r="O2044">
        <v>198</v>
      </c>
      <c r="P2044">
        <v>208</v>
      </c>
      <c r="T2044">
        <v>139</v>
      </c>
      <c r="X2044">
        <v>217</v>
      </c>
      <c r="Y2044">
        <v>219</v>
      </c>
      <c r="Z2044">
        <v>212</v>
      </c>
      <c r="AB2044">
        <v>135</v>
      </c>
      <c r="AJ2044">
        <v>210.8</v>
      </c>
      <c r="AK2044">
        <v>88</v>
      </c>
      <c r="AL2044">
        <v>164</v>
      </c>
      <c r="AM2044">
        <v>105</v>
      </c>
      <c r="AN2044">
        <v>137</v>
      </c>
      <c r="AO2044">
        <v>6</v>
      </c>
      <c r="AP2044">
        <v>5</v>
      </c>
      <c r="AQ2044">
        <v>5</v>
      </c>
      <c r="AS2044">
        <v>1</v>
      </c>
      <c r="AX2044">
        <v>17</v>
      </c>
      <c r="AY2044">
        <v>1457</v>
      </c>
      <c r="AZ2044">
        <v>0.02</v>
      </c>
      <c r="BA2044">
        <v>1.2E-2</v>
      </c>
      <c r="BB2044">
        <v>1</v>
      </c>
      <c r="BC2044">
        <v>0.1</v>
      </c>
      <c r="BD2044">
        <v>7.2</v>
      </c>
      <c r="BE2044">
        <v>3.6</v>
      </c>
      <c r="BF2044">
        <v>307.10000000000002</v>
      </c>
      <c r="BG2044" t="s">
        <v>148</v>
      </c>
      <c r="BH2044" t="s">
        <v>184</v>
      </c>
      <c r="BI2044" t="s">
        <v>192</v>
      </c>
      <c r="BK2044">
        <v>18</v>
      </c>
    </row>
    <row r="2045" spans="1:63" ht="18.75" x14ac:dyDescent="0.25">
      <c r="A2045">
        <v>2021</v>
      </c>
      <c r="B2045">
        <v>5</v>
      </c>
      <c r="C2045" s="289">
        <v>44321</v>
      </c>
      <c r="D2045">
        <v>372</v>
      </c>
      <c r="E2045">
        <v>646</v>
      </c>
      <c r="F2045">
        <v>48</v>
      </c>
      <c r="G2045" t="s">
        <v>193</v>
      </c>
      <c r="H2045" t="s">
        <v>194</v>
      </c>
      <c r="I2045" t="s">
        <v>191</v>
      </c>
      <c r="J2045">
        <v>2</v>
      </c>
      <c r="K2045">
        <v>2</v>
      </c>
      <c r="L2045">
        <v>212</v>
      </c>
      <c r="M2045">
        <v>197.16</v>
      </c>
      <c r="N2045">
        <v>226.84</v>
      </c>
      <c r="O2045">
        <v>216</v>
      </c>
      <c r="P2045">
        <v>224</v>
      </c>
      <c r="T2045">
        <v>144</v>
      </c>
      <c r="AJ2045">
        <v>220</v>
      </c>
      <c r="AK2045">
        <v>37</v>
      </c>
      <c r="AL2045">
        <v>195</v>
      </c>
      <c r="AM2045">
        <v>50</v>
      </c>
      <c r="AN2045">
        <v>144</v>
      </c>
      <c r="AO2045">
        <v>2</v>
      </c>
      <c r="AP2045">
        <v>1</v>
      </c>
      <c r="AQ2045">
        <v>4</v>
      </c>
      <c r="AX2045">
        <v>7</v>
      </c>
      <c r="AY2045">
        <v>375</v>
      </c>
      <c r="AZ2045">
        <v>0.02</v>
      </c>
      <c r="BA2045">
        <v>1.9E-2</v>
      </c>
      <c r="BB2045">
        <v>1</v>
      </c>
      <c r="BC2045">
        <v>0</v>
      </c>
      <c r="BD2045">
        <v>1.8</v>
      </c>
      <c r="BE2045">
        <v>1.5</v>
      </c>
      <c r="BF2045">
        <v>82.5</v>
      </c>
      <c r="BG2045" t="s">
        <v>148</v>
      </c>
      <c r="BH2045" t="s">
        <v>187</v>
      </c>
      <c r="BI2045" t="s">
        <v>195</v>
      </c>
      <c r="BK2045">
        <v>18</v>
      </c>
    </row>
    <row r="2046" spans="1:63" ht="18.75" x14ac:dyDescent="0.25">
      <c r="A2046">
        <v>2021</v>
      </c>
      <c r="B2046">
        <v>5</v>
      </c>
      <c r="C2046" s="289">
        <v>44321</v>
      </c>
      <c r="D2046">
        <v>372</v>
      </c>
      <c r="E2046">
        <v>647</v>
      </c>
      <c r="F2046">
        <v>48</v>
      </c>
      <c r="G2046" t="s">
        <v>196</v>
      </c>
      <c r="H2046" t="s">
        <v>197</v>
      </c>
      <c r="I2046" t="s">
        <v>191</v>
      </c>
      <c r="J2046">
        <v>2</v>
      </c>
      <c r="K2046">
        <v>2</v>
      </c>
      <c r="L2046">
        <v>212</v>
      </c>
      <c r="M2046">
        <v>197.16</v>
      </c>
      <c r="N2046">
        <v>226.84</v>
      </c>
      <c r="O2046">
        <v>217</v>
      </c>
      <c r="P2046">
        <v>218</v>
      </c>
      <c r="T2046">
        <v>144</v>
      </c>
      <c r="AJ2046">
        <v>217.5</v>
      </c>
      <c r="AK2046">
        <v>37</v>
      </c>
      <c r="AL2046">
        <v>195</v>
      </c>
      <c r="AM2046">
        <v>50</v>
      </c>
      <c r="AN2046">
        <v>144</v>
      </c>
      <c r="AO2046">
        <v>2</v>
      </c>
      <c r="AP2046">
        <v>1</v>
      </c>
      <c r="AQ2046">
        <v>2</v>
      </c>
      <c r="AX2046">
        <v>5</v>
      </c>
      <c r="AY2046">
        <v>373</v>
      </c>
      <c r="AZ2046">
        <v>0.02</v>
      </c>
      <c r="BA2046">
        <v>1.2999999999999999E-2</v>
      </c>
      <c r="BB2046">
        <v>1</v>
      </c>
      <c r="BC2046">
        <v>0</v>
      </c>
      <c r="BD2046">
        <v>1.8</v>
      </c>
      <c r="BE2046">
        <v>1.1000000000000001</v>
      </c>
      <c r="BF2046">
        <v>81.099999999999994</v>
      </c>
      <c r="BG2046" t="s">
        <v>148</v>
      </c>
      <c r="BH2046" t="s">
        <v>187</v>
      </c>
      <c r="BI2046" t="s">
        <v>198</v>
      </c>
      <c r="BK2046">
        <v>18</v>
      </c>
    </row>
    <row r="2047" spans="1:63" ht="18.75" x14ac:dyDescent="0.25">
      <c r="A2047">
        <v>2021</v>
      </c>
      <c r="B2047">
        <v>5</v>
      </c>
      <c r="C2047" s="289">
        <v>44322</v>
      </c>
      <c r="D2047">
        <v>377</v>
      </c>
      <c r="E2047">
        <v>439</v>
      </c>
      <c r="F2047">
        <v>2</v>
      </c>
      <c r="G2047" t="s">
        <v>146</v>
      </c>
      <c r="H2047" t="s">
        <v>147</v>
      </c>
      <c r="I2047" t="s">
        <v>144</v>
      </c>
      <c r="J2047">
        <v>4</v>
      </c>
      <c r="K2047">
        <v>1</v>
      </c>
      <c r="L2047">
        <v>343</v>
      </c>
      <c r="M2047">
        <v>308.7</v>
      </c>
      <c r="N2047">
        <v>377.3</v>
      </c>
      <c r="O2047">
        <v>342</v>
      </c>
      <c r="P2047">
        <v>351</v>
      </c>
      <c r="T2047">
        <v>219</v>
      </c>
      <c r="W2047">
        <v>377</v>
      </c>
      <c r="X2047">
        <v>375</v>
      </c>
      <c r="Y2047">
        <v>373</v>
      </c>
      <c r="Z2047">
        <v>345</v>
      </c>
      <c r="AA2047">
        <v>320</v>
      </c>
      <c r="AB2047">
        <v>305</v>
      </c>
      <c r="AJ2047">
        <v>360.5</v>
      </c>
      <c r="AK2047">
        <v>45</v>
      </c>
      <c r="AL2047">
        <v>320</v>
      </c>
      <c r="AM2047">
        <v>51</v>
      </c>
      <c r="AN2047">
        <v>281</v>
      </c>
      <c r="AO2047">
        <v>4</v>
      </c>
      <c r="AP2047">
        <v>6</v>
      </c>
      <c r="AQ2047">
        <v>4</v>
      </c>
      <c r="AR2047">
        <v>2</v>
      </c>
      <c r="AX2047">
        <v>16</v>
      </c>
      <c r="AY2047">
        <v>646</v>
      </c>
      <c r="AZ2047">
        <v>1.4999999999999999E-2</v>
      </c>
      <c r="BA2047">
        <v>2.5000000000000001E-2</v>
      </c>
      <c r="BC2047">
        <v>0</v>
      </c>
      <c r="BD2047">
        <v>1.9</v>
      </c>
      <c r="BE2047">
        <v>5.8</v>
      </c>
      <c r="BF2047">
        <v>232.9</v>
      </c>
      <c r="BG2047" t="s">
        <v>148</v>
      </c>
      <c r="BH2047" t="s">
        <v>149</v>
      </c>
      <c r="BI2047" t="s">
        <v>150</v>
      </c>
      <c r="BK2047">
        <v>18</v>
      </c>
    </row>
    <row r="2048" spans="1:63" ht="18.75" x14ac:dyDescent="0.25">
      <c r="A2048">
        <v>2021</v>
      </c>
      <c r="B2048">
        <v>5</v>
      </c>
      <c r="C2048" s="289">
        <v>44322</v>
      </c>
      <c r="D2048">
        <v>406</v>
      </c>
      <c r="E2048">
        <v>623</v>
      </c>
      <c r="F2048">
        <v>3</v>
      </c>
      <c r="G2048" t="s">
        <v>212</v>
      </c>
      <c r="H2048" t="s">
        <v>213</v>
      </c>
      <c r="I2048" t="s">
        <v>144</v>
      </c>
      <c r="J2048">
        <v>1</v>
      </c>
      <c r="K2048">
        <v>5</v>
      </c>
      <c r="L2048">
        <v>599</v>
      </c>
      <c r="M2048">
        <v>551.02009999999996</v>
      </c>
      <c r="N2048">
        <v>646.97990000000004</v>
      </c>
      <c r="O2048">
        <v>622</v>
      </c>
      <c r="P2048">
        <v>631</v>
      </c>
      <c r="T2048">
        <v>139</v>
      </c>
      <c r="W2048">
        <v>643</v>
      </c>
      <c r="X2048">
        <v>645</v>
      </c>
      <c r="Y2048">
        <v>651</v>
      </c>
      <c r="Z2048">
        <v>630</v>
      </c>
      <c r="AA2048">
        <v>144</v>
      </c>
      <c r="AB2048">
        <v>148</v>
      </c>
      <c r="AJ2048">
        <v>637</v>
      </c>
      <c r="AK2048">
        <v>18</v>
      </c>
      <c r="AL2048">
        <v>200</v>
      </c>
      <c r="AM2048">
        <v>25</v>
      </c>
      <c r="AN2048">
        <v>144</v>
      </c>
      <c r="AO2048">
        <v>4</v>
      </c>
      <c r="AP2048">
        <v>1</v>
      </c>
      <c r="AQ2048">
        <v>3</v>
      </c>
      <c r="AX2048">
        <v>8</v>
      </c>
      <c r="AY2048">
        <v>338</v>
      </c>
      <c r="AZ2048">
        <v>1.4999999999999999E-2</v>
      </c>
      <c r="BA2048">
        <v>2.4E-2</v>
      </c>
      <c r="BC2048">
        <v>0</v>
      </c>
      <c r="BD2048">
        <v>0.6</v>
      </c>
      <c r="BE2048">
        <v>5.0999999999999996</v>
      </c>
      <c r="BF2048">
        <v>215.3</v>
      </c>
      <c r="BG2048" t="s">
        <v>148</v>
      </c>
      <c r="BH2048" t="s">
        <v>149</v>
      </c>
      <c r="BI2048" t="s">
        <v>214</v>
      </c>
      <c r="BK2048">
        <v>18</v>
      </c>
    </row>
    <row r="2049" spans="1:63" ht="18.75" x14ac:dyDescent="0.25">
      <c r="A2049">
        <v>2021</v>
      </c>
      <c r="B2049">
        <v>5</v>
      </c>
      <c r="C2049" s="289">
        <v>44322</v>
      </c>
      <c r="D2049">
        <v>406</v>
      </c>
      <c r="E2049">
        <v>624</v>
      </c>
      <c r="F2049">
        <v>3</v>
      </c>
      <c r="G2049" t="s">
        <v>215</v>
      </c>
      <c r="H2049" t="s">
        <v>216</v>
      </c>
      <c r="I2049" t="s">
        <v>144</v>
      </c>
      <c r="J2049">
        <v>1</v>
      </c>
      <c r="K2049">
        <v>5</v>
      </c>
      <c r="L2049">
        <v>374</v>
      </c>
      <c r="M2049">
        <v>344.04259999999999</v>
      </c>
      <c r="N2049">
        <v>403.95740000000001</v>
      </c>
      <c r="O2049">
        <v>387</v>
      </c>
      <c r="P2049">
        <v>372</v>
      </c>
      <c r="T2049">
        <v>139</v>
      </c>
      <c r="W2049">
        <v>372</v>
      </c>
      <c r="X2049">
        <v>379</v>
      </c>
      <c r="Y2049">
        <v>409</v>
      </c>
      <c r="Z2049">
        <v>365</v>
      </c>
      <c r="AA2049">
        <v>144</v>
      </c>
      <c r="AB2049">
        <v>148</v>
      </c>
      <c r="AJ2049">
        <v>380.7</v>
      </c>
      <c r="AK2049">
        <v>18</v>
      </c>
      <c r="AL2049">
        <v>200</v>
      </c>
      <c r="AM2049">
        <v>25</v>
      </c>
      <c r="AN2049">
        <v>144</v>
      </c>
      <c r="AO2049">
        <v>4</v>
      </c>
      <c r="AP2049">
        <v>1</v>
      </c>
      <c r="AQ2049">
        <v>3</v>
      </c>
      <c r="AX2049">
        <v>8</v>
      </c>
      <c r="AY2049">
        <v>338</v>
      </c>
      <c r="AZ2049">
        <v>1.4999999999999999E-2</v>
      </c>
      <c r="BA2049">
        <v>2.4E-2</v>
      </c>
      <c r="BC2049">
        <v>0</v>
      </c>
      <c r="BD2049">
        <v>0.9</v>
      </c>
      <c r="BE2049">
        <v>3</v>
      </c>
      <c r="BF2049">
        <v>128.69999999999999</v>
      </c>
      <c r="BG2049" t="s">
        <v>148</v>
      </c>
      <c r="BH2049" t="s">
        <v>149</v>
      </c>
      <c r="BI2049" t="s">
        <v>217</v>
      </c>
      <c r="BK2049">
        <v>18</v>
      </c>
    </row>
    <row r="2050" spans="1:63" ht="18.75" x14ac:dyDescent="0.25">
      <c r="A2050">
        <v>2021</v>
      </c>
      <c r="B2050">
        <v>5</v>
      </c>
      <c r="C2050" s="289">
        <v>44322</v>
      </c>
      <c r="D2050">
        <v>406</v>
      </c>
      <c r="E2050">
        <v>625</v>
      </c>
      <c r="F2050">
        <v>3</v>
      </c>
      <c r="G2050" t="s">
        <v>218</v>
      </c>
      <c r="H2050" t="s">
        <v>219</v>
      </c>
      <c r="I2050" t="s">
        <v>144</v>
      </c>
      <c r="J2050">
        <v>1</v>
      </c>
      <c r="K2050">
        <v>5</v>
      </c>
      <c r="L2050">
        <v>140</v>
      </c>
      <c r="M2050">
        <v>129.01</v>
      </c>
      <c r="N2050">
        <v>150.99</v>
      </c>
      <c r="O2050">
        <v>141</v>
      </c>
      <c r="P2050">
        <v>139</v>
      </c>
      <c r="T2050">
        <v>139</v>
      </c>
      <c r="W2050">
        <v>141</v>
      </c>
      <c r="X2050">
        <v>148</v>
      </c>
      <c r="Y2050">
        <v>156</v>
      </c>
      <c r="Z2050">
        <v>138</v>
      </c>
      <c r="AA2050">
        <v>144</v>
      </c>
      <c r="AB2050">
        <v>148</v>
      </c>
      <c r="AJ2050">
        <v>143.80000000000001</v>
      </c>
      <c r="AK2050">
        <v>18</v>
      </c>
      <c r="AL2050">
        <v>200</v>
      </c>
      <c r="AM2050">
        <v>25</v>
      </c>
      <c r="AN2050">
        <v>144</v>
      </c>
      <c r="AO2050">
        <v>5</v>
      </c>
      <c r="AQ2050">
        <v>3</v>
      </c>
      <c r="AX2050">
        <v>8</v>
      </c>
      <c r="AY2050">
        <v>338</v>
      </c>
      <c r="AZ2050">
        <v>1.4999999999999999E-2</v>
      </c>
      <c r="BA2050">
        <v>2.4E-2</v>
      </c>
      <c r="BC2050">
        <v>0.1</v>
      </c>
      <c r="BD2050">
        <v>2.4</v>
      </c>
      <c r="BE2050">
        <v>1.2</v>
      </c>
      <c r="BF2050">
        <v>48.6</v>
      </c>
      <c r="BG2050" t="s">
        <v>148</v>
      </c>
      <c r="BH2050" t="s">
        <v>149</v>
      </c>
      <c r="BI2050" t="s">
        <v>217</v>
      </c>
      <c r="BK2050">
        <v>18</v>
      </c>
    </row>
    <row r="2051" spans="1:63" ht="18.75" x14ac:dyDescent="0.25">
      <c r="A2051">
        <v>2021</v>
      </c>
      <c r="B2051">
        <v>5</v>
      </c>
      <c r="C2051" s="289">
        <v>44322</v>
      </c>
      <c r="D2051">
        <v>406</v>
      </c>
      <c r="E2051">
        <v>626</v>
      </c>
      <c r="F2051">
        <v>3</v>
      </c>
      <c r="G2051" t="s">
        <v>220</v>
      </c>
      <c r="H2051" t="s">
        <v>221</v>
      </c>
      <c r="I2051" t="s">
        <v>144</v>
      </c>
      <c r="J2051">
        <v>1</v>
      </c>
      <c r="K2051">
        <v>5</v>
      </c>
      <c r="L2051">
        <v>138</v>
      </c>
      <c r="M2051">
        <v>127.029</v>
      </c>
      <c r="N2051">
        <v>148.971</v>
      </c>
      <c r="O2051">
        <v>139</v>
      </c>
      <c r="P2051">
        <v>138</v>
      </c>
      <c r="T2051">
        <v>139</v>
      </c>
      <c r="W2051">
        <v>147</v>
      </c>
      <c r="X2051">
        <v>141</v>
      </c>
      <c r="Y2051">
        <v>150</v>
      </c>
      <c r="Z2051">
        <v>132</v>
      </c>
      <c r="AA2051">
        <v>144</v>
      </c>
      <c r="AB2051">
        <v>148</v>
      </c>
      <c r="AJ2051">
        <v>141.19999999999999</v>
      </c>
      <c r="AK2051">
        <v>18</v>
      </c>
      <c r="AL2051">
        <v>200</v>
      </c>
      <c r="AM2051">
        <v>25</v>
      </c>
      <c r="AN2051">
        <v>144</v>
      </c>
      <c r="AO2051">
        <v>5</v>
      </c>
      <c r="AP2051">
        <v>3</v>
      </c>
      <c r="AQ2051">
        <v>5</v>
      </c>
      <c r="AX2051">
        <v>13</v>
      </c>
      <c r="AY2051">
        <v>343</v>
      </c>
      <c r="AZ2051">
        <v>1.4999999999999999E-2</v>
      </c>
      <c r="BA2051">
        <v>3.7999999999999999E-2</v>
      </c>
      <c r="BC2051">
        <v>0.1</v>
      </c>
      <c r="BD2051">
        <v>2.5</v>
      </c>
      <c r="BE2051">
        <v>1.8</v>
      </c>
      <c r="BF2051">
        <v>48.4</v>
      </c>
      <c r="BG2051" t="s">
        <v>148</v>
      </c>
      <c r="BH2051" t="s">
        <v>149</v>
      </c>
      <c r="BI2051" t="s">
        <v>217</v>
      </c>
      <c r="BK2051">
        <v>18</v>
      </c>
    </row>
    <row r="2052" spans="1:63" ht="18.75" hidden="1" x14ac:dyDescent="0.25">
      <c r="A2052">
        <v>2021</v>
      </c>
      <c r="B2052">
        <v>5</v>
      </c>
      <c r="C2052" s="289">
        <v>44322</v>
      </c>
      <c r="D2052">
        <v>417</v>
      </c>
      <c r="E2052">
        <v>660</v>
      </c>
      <c r="F2052">
        <v>4</v>
      </c>
      <c r="G2052" t="s">
        <v>421</v>
      </c>
      <c r="H2052" t="s">
        <v>422</v>
      </c>
      <c r="I2052" t="s">
        <v>144</v>
      </c>
      <c r="J2052">
        <v>1</v>
      </c>
      <c r="K2052">
        <v>6</v>
      </c>
      <c r="L2052">
        <v>643</v>
      </c>
      <c r="M2052">
        <v>605.06299999999999</v>
      </c>
      <c r="N2052">
        <v>688.65300000000002</v>
      </c>
      <c r="O2052">
        <v>1240</v>
      </c>
      <c r="P2052">
        <v>1241</v>
      </c>
      <c r="T2052">
        <v>165</v>
      </c>
      <c r="W2052">
        <v>1252</v>
      </c>
      <c r="X2052">
        <v>1253</v>
      </c>
      <c r="Y2052">
        <v>1222</v>
      </c>
      <c r="Z2052">
        <v>1224</v>
      </c>
      <c r="AA2052">
        <v>177</v>
      </c>
      <c r="AB2052">
        <v>171</v>
      </c>
      <c r="AJ2052">
        <v>1238.7</v>
      </c>
      <c r="AK2052">
        <v>20</v>
      </c>
      <c r="AL2052">
        <v>180</v>
      </c>
      <c r="AM2052">
        <v>21</v>
      </c>
      <c r="AN2052">
        <v>171</v>
      </c>
      <c r="AO2052">
        <v>3</v>
      </c>
      <c r="AP2052">
        <v>3</v>
      </c>
      <c r="AQ2052">
        <v>4</v>
      </c>
      <c r="AS2052">
        <v>0</v>
      </c>
      <c r="AX2052">
        <v>11</v>
      </c>
      <c r="AY2052">
        <v>425</v>
      </c>
      <c r="AZ2052">
        <v>1.4999999999999999E-2</v>
      </c>
      <c r="BA2052">
        <v>2.5999999999999999E-2</v>
      </c>
      <c r="BC2052">
        <v>0</v>
      </c>
      <c r="BD2052">
        <v>0.7</v>
      </c>
      <c r="BE2052">
        <v>13.6</v>
      </c>
      <c r="BF2052">
        <v>526.4</v>
      </c>
      <c r="BG2052" t="s">
        <v>153</v>
      </c>
      <c r="BH2052" t="s">
        <v>154</v>
      </c>
      <c r="BI2052" t="s">
        <v>423</v>
      </c>
      <c r="BJ2052" t="s">
        <v>156</v>
      </c>
      <c r="BK2052">
        <v>18</v>
      </c>
    </row>
    <row r="2053" spans="1:63" ht="18.75" hidden="1" x14ac:dyDescent="0.25">
      <c r="A2053">
        <v>2021</v>
      </c>
      <c r="B2053">
        <v>5</v>
      </c>
      <c r="C2053" s="289">
        <v>44322</v>
      </c>
      <c r="D2053">
        <v>417</v>
      </c>
      <c r="E2053">
        <v>661</v>
      </c>
      <c r="F2053">
        <v>4</v>
      </c>
      <c r="G2053" t="s">
        <v>424</v>
      </c>
      <c r="H2053" t="s">
        <v>425</v>
      </c>
      <c r="I2053" t="s">
        <v>144</v>
      </c>
      <c r="J2053">
        <v>1</v>
      </c>
      <c r="K2053">
        <v>6</v>
      </c>
      <c r="L2053">
        <v>138</v>
      </c>
      <c r="M2053">
        <v>129.858</v>
      </c>
      <c r="N2053">
        <v>147.798</v>
      </c>
      <c r="O2053">
        <v>283</v>
      </c>
      <c r="P2053">
        <v>278</v>
      </c>
      <c r="T2053">
        <v>165</v>
      </c>
      <c r="W2053">
        <v>281</v>
      </c>
      <c r="X2053">
        <v>288</v>
      </c>
      <c r="Y2053">
        <v>277</v>
      </c>
      <c r="Z2053">
        <v>268</v>
      </c>
      <c r="AA2053">
        <v>177</v>
      </c>
      <c r="AB2053">
        <v>171</v>
      </c>
      <c r="AJ2053">
        <v>279.2</v>
      </c>
      <c r="AK2053">
        <v>20</v>
      </c>
      <c r="AL2053">
        <v>180</v>
      </c>
      <c r="AM2053">
        <v>21</v>
      </c>
      <c r="AN2053">
        <v>171</v>
      </c>
      <c r="AO2053">
        <v>3</v>
      </c>
      <c r="AP2053">
        <v>3</v>
      </c>
      <c r="AQ2053">
        <v>4</v>
      </c>
      <c r="AS2053">
        <v>0</v>
      </c>
      <c r="AX2053">
        <v>11</v>
      </c>
      <c r="AY2053">
        <v>425</v>
      </c>
      <c r="AZ2053">
        <v>1.4999999999999999E-2</v>
      </c>
      <c r="BA2053">
        <v>2.5999999999999999E-2</v>
      </c>
      <c r="BC2053">
        <v>0.1</v>
      </c>
      <c r="BD2053">
        <v>3.1</v>
      </c>
      <c r="BE2053">
        <v>3.1</v>
      </c>
      <c r="BF2053">
        <v>118.7</v>
      </c>
      <c r="BG2053" t="s">
        <v>153</v>
      </c>
      <c r="BH2053" t="s">
        <v>154</v>
      </c>
      <c r="BI2053" t="s">
        <v>426</v>
      </c>
      <c r="BJ2053" t="s">
        <v>156</v>
      </c>
      <c r="BK2053">
        <v>18</v>
      </c>
    </row>
    <row r="2054" spans="1:63" ht="18.75" hidden="1" x14ac:dyDescent="0.25">
      <c r="A2054">
        <v>2021</v>
      </c>
      <c r="B2054">
        <v>5</v>
      </c>
      <c r="C2054" s="289">
        <v>44322</v>
      </c>
      <c r="D2054">
        <v>18</v>
      </c>
      <c r="E2054">
        <v>49</v>
      </c>
      <c r="F2054">
        <v>5</v>
      </c>
      <c r="G2054" t="s">
        <v>275</v>
      </c>
      <c r="H2054" t="s">
        <v>276</v>
      </c>
      <c r="I2054" t="s">
        <v>165</v>
      </c>
      <c r="J2054">
        <v>2</v>
      </c>
      <c r="K2054">
        <v>3</v>
      </c>
      <c r="L2054">
        <v>100</v>
      </c>
      <c r="M2054">
        <v>95.5</v>
      </c>
      <c r="N2054">
        <v>104.5</v>
      </c>
      <c r="O2054">
        <v>102</v>
      </c>
      <c r="P2054">
        <v>118</v>
      </c>
      <c r="T2054">
        <v>107</v>
      </c>
      <c r="W2054">
        <v>107</v>
      </c>
      <c r="X2054">
        <v>113</v>
      </c>
      <c r="Y2054">
        <v>105</v>
      </c>
      <c r="Z2054">
        <v>103</v>
      </c>
      <c r="AA2054">
        <v>97</v>
      </c>
      <c r="AB2054">
        <v>95</v>
      </c>
      <c r="AJ2054">
        <v>108</v>
      </c>
      <c r="AK2054">
        <v>101</v>
      </c>
      <c r="AL2054">
        <v>107</v>
      </c>
      <c r="AM2054">
        <v>72</v>
      </c>
      <c r="AN2054">
        <v>100</v>
      </c>
      <c r="AO2054">
        <v>7</v>
      </c>
      <c r="AP2054">
        <v>4</v>
      </c>
      <c r="AQ2054">
        <v>9</v>
      </c>
      <c r="AX2054">
        <v>20</v>
      </c>
      <c r="AY2054">
        <v>1784</v>
      </c>
      <c r="AZ2054">
        <v>1.4999999999999999E-2</v>
      </c>
      <c r="BA2054">
        <v>1.0999999999999999E-2</v>
      </c>
      <c r="BB2054">
        <v>1</v>
      </c>
      <c r="BC2054">
        <v>0.2</v>
      </c>
      <c r="BD2054">
        <v>17.8</v>
      </c>
      <c r="BE2054">
        <v>2.2000000000000002</v>
      </c>
      <c r="BF2054">
        <v>192.7</v>
      </c>
      <c r="BG2054" t="s">
        <v>153</v>
      </c>
      <c r="BH2054" t="s">
        <v>154</v>
      </c>
      <c r="BI2054" t="s">
        <v>277</v>
      </c>
      <c r="BJ2054" t="s">
        <v>167</v>
      </c>
      <c r="BK2054">
        <v>18</v>
      </c>
    </row>
    <row r="2055" spans="1:63" ht="18.75" hidden="1" x14ac:dyDescent="0.25">
      <c r="A2055">
        <v>2021</v>
      </c>
      <c r="B2055">
        <v>5</v>
      </c>
      <c r="C2055" s="289">
        <v>44322</v>
      </c>
      <c r="D2055">
        <v>18</v>
      </c>
      <c r="E2055">
        <v>50</v>
      </c>
      <c r="F2055">
        <v>5</v>
      </c>
      <c r="G2055" t="s">
        <v>278</v>
      </c>
      <c r="H2055" t="s">
        <v>279</v>
      </c>
      <c r="I2055" t="s">
        <v>165</v>
      </c>
      <c r="J2055">
        <v>2</v>
      </c>
      <c r="K2055">
        <v>3</v>
      </c>
      <c r="L2055">
        <v>54</v>
      </c>
      <c r="M2055">
        <v>51.57</v>
      </c>
      <c r="N2055">
        <v>56.43</v>
      </c>
      <c r="O2055">
        <v>53</v>
      </c>
      <c r="P2055">
        <v>58</v>
      </c>
      <c r="T2055">
        <v>107</v>
      </c>
      <c r="W2055">
        <v>60</v>
      </c>
      <c r="X2055">
        <v>56</v>
      </c>
      <c r="Y2055">
        <v>53</v>
      </c>
      <c r="Z2055">
        <v>55</v>
      </c>
      <c r="AA2055">
        <v>97</v>
      </c>
      <c r="AB2055">
        <v>95</v>
      </c>
      <c r="AJ2055">
        <v>55.8</v>
      </c>
      <c r="AK2055">
        <v>101</v>
      </c>
      <c r="AL2055">
        <v>107</v>
      </c>
      <c r="AM2055">
        <v>72</v>
      </c>
      <c r="AN2055">
        <v>100</v>
      </c>
      <c r="AO2055">
        <v>10</v>
      </c>
      <c r="AP2055">
        <v>8</v>
      </c>
      <c r="AQ2055">
        <v>12</v>
      </c>
      <c r="AX2055">
        <v>30</v>
      </c>
      <c r="AY2055">
        <v>1794</v>
      </c>
      <c r="AZ2055">
        <v>1.4999999999999999E-2</v>
      </c>
      <c r="BA2055">
        <v>1.7000000000000001E-2</v>
      </c>
      <c r="BC2055">
        <v>0.6</v>
      </c>
      <c r="BD2055">
        <v>33.200000000000003</v>
      </c>
      <c r="BE2055">
        <v>1.7</v>
      </c>
      <c r="BF2055">
        <v>100.1</v>
      </c>
      <c r="BG2055" t="s">
        <v>153</v>
      </c>
      <c r="BH2055" t="s">
        <v>154</v>
      </c>
      <c r="BI2055" t="s">
        <v>280</v>
      </c>
      <c r="BJ2055" t="s">
        <v>167</v>
      </c>
      <c r="BK2055">
        <v>18</v>
      </c>
    </row>
    <row r="2056" spans="1:63" ht="18.75" hidden="1" x14ac:dyDescent="0.25">
      <c r="A2056">
        <v>2021</v>
      </c>
      <c r="B2056">
        <v>5</v>
      </c>
      <c r="C2056" s="289">
        <v>44322</v>
      </c>
      <c r="D2056">
        <v>382</v>
      </c>
      <c r="E2056">
        <v>449</v>
      </c>
      <c r="F2056">
        <v>6</v>
      </c>
      <c r="G2056" t="s">
        <v>272</v>
      </c>
      <c r="H2056" t="s">
        <v>273</v>
      </c>
      <c r="I2056" t="s">
        <v>144</v>
      </c>
      <c r="J2056">
        <v>3</v>
      </c>
      <c r="K2056">
        <v>1</v>
      </c>
      <c r="L2056">
        <v>46</v>
      </c>
      <c r="M2056">
        <v>40.985999999999997</v>
      </c>
      <c r="N2056">
        <v>50.048000000000002</v>
      </c>
      <c r="O2056">
        <v>46</v>
      </c>
      <c r="P2056">
        <v>45</v>
      </c>
      <c r="T2056">
        <v>94</v>
      </c>
      <c r="W2056">
        <v>39</v>
      </c>
      <c r="X2056">
        <v>43</v>
      </c>
      <c r="Y2056">
        <v>45</v>
      </c>
      <c r="Z2056">
        <v>46</v>
      </c>
      <c r="AA2056">
        <v>94</v>
      </c>
      <c r="AB2056">
        <v>86</v>
      </c>
      <c r="AJ2056">
        <v>44</v>
      </c>
      <c r="AK2056">
        <v>108</v>
      </c>
      <c r="AL2056">
        <v>100</v>
      </c>
      <c r="AM2056">
        <v>118</v>
      </c>
      <c r="AN2056">
        <v>91</v>
      </c>
      <c r="AO2056">
        <v>10</v>
      </c>
      <c r="AP2056">
        <v>13</v>
      </c>
      <c r="AQ2056">
        <v>2</v>
      </c>
      <c r="AX2056">
        <v>25</v>
      </c>
      <c r="AY2056">
        <v>1915</v>
      </c>
      <c r="AZ2056">
        <v>1.4999999999999999E-2</v>
      </c>
      <c r="BA2056">
        <v>1.2999999999999999E-2</v>
      </c>
      <c r="BB2056">
        <v>1</v>
      </c>
      <c r="BC2056">
        <v>0.5</v>
      </c>
      <c r="BD2056">
        <v>41.6</v>
      </c>
      <c r="BE2056">
        <v>1.1000000000000001</v>
      </c>
      <c r="BF2056">
        <v>84.3</v>
      </c>
      <c r="BG2056" t="s">
        <v>153</v>
      </c>
      <c r="BH2056" t="s">
        <v>154</v>
      </c>
      <c r="BI2056" t="s">
        <v>274</v>
      </c>
      <c r="BJ2056" t="s">
        <v>156</v>
      </c>
      <c r="BK2056">
        <v>18</v>
      </c>
    </row>
    <row r="2057" spans="1:63" ht="18.75" x14ac:dyDescent="0.25">
      <c r="A2057">
        <v>2021</v>
      </c>
      <c r="B2057">
        <v>5</v>
      </c>
      <c r="C2057" s="289">
        <v>44322</v>
      </c>
      <c r="D2057">
        <v>212</v>
      </c>
      <c r="E2057">
        <v>140</v>
      </c>
      <c r="F2057">
        <v>7</v>
      </c>
      <c r="G2057" t="s">
        <v>199</v>
      </c>
      <c r="H2057" t="s">
        <v>200</v>
      </c>
      <c r="I2057" t="s">
        <v>144</v>
      </c>
      <c r="J2057">
        <v>2</v>
      </c>
      <c r="K2057">
        <v>2</v>
      </c>
      <c r="L2057">
        <v>485</v>
      </c>
      <c r="M2057">
        <v>451.05</v>
      </c>
      <c r="N2057">
        <v>518.95000000000005</v>
      </c>
      <c r="W2057">
        <v>605</v>
      </c>
      <c r="X2057">
        <v>511</v>
      </c>
      <c r="Y2057">
        <v>503</v>
      </c>
      <c r="Z2057">
        <v>511</v>
      </c>
      <c r="AA2057">
        <v>123</v>
      </c>
      <c r="AB2057">
        <v>118</v>
      </c>
      <c r="AJ2057">
        <v>532.5</v>
      </c>
      <c r="AK2057">
        <v>60</v>
      </c>
      <c r="AL2057">
        <v>120</v>
      </c>
      <c r="AM2057">
        <v>60</v>
      </c>
      <c r="AN2057">
        <v>121</v>
      </c>
      <c r="AO2057">
        <v>8</v>
      </c>
      <c r="AP2057">
        <v>6</v>
      </c>
      <c r="AQ2057">
        <v>10</v>
      </c>
      <c r="AX2057">
        <v>24</v>
      </c>
      <c r="AY2057">
        <v>577</v>
      </c>
      <c r="AZ2057">
        <v>1.4999999999999999E-2</v>
      </c>
      <c r="BA2057">
        <v>4.2000000000000003E-2</v>
      </c>
      <c r="BC2057">
        <v>0</v>
      </c>
      <c r="BD2057">
        <v>1.2</v>
      </c>
      <c r="BE2057">
        <v>12.8</v>
      </c>
      <c r="BF2057">
        <v>307.3</v>
      </c>
      <c r="BG2057" t="s">
        <v>148</v>
      </c>
      <c r="BH2057" t="s">
        <v>187</v>
      </c>
      <c r="BI2057" t="s">
        <v>201</v>
      </c>
      <c r="BK2057">
        <v>18</v>
      </c>
    </row>
    <row r="2058" spans="1:63" ht="18.75" x14ac:dyDescent="0.25">
      <c r="A2058">
        <v>2021</v>
      </c>
      <c r="B2058">
        <v>5</v>
      </c>
      <c r="C2058" s="289">
        <v>44322</v>
      </c>
      <c r="D2058">
        <v>212</v>
      </c>
      <c r="E2058">
        <v>178</v>
      </c>
      <c r="F2058">
        <v>7</v>
      </c>
      <c r="G2058" t="s">
        <v>202</v>
      </c>
      <c r="H2058" t="s">
        <v>203</v>
      </c>
      <c r="I2058" t="s">
        <v>144</v>
      </c>
      <c r="J2058">
        <v>2</v>
      </c>
      <c r="K2058">
        <v>2</v>
      </c>
      <c r="L2058">
        <v>50</v>
      </c>
      <c r="M2058">
        <v>46.5</v>
      </c>
      <c r="N2058">
        <v>53.5</v>
      </c>
      <c r="W2058">
        <v>55</v>
      </c>
      <c r="X2058">
        <v>53</v>
      </c>
      <c r="Y2058">
        <v>50</v>
      </c>
      <c r="Z2058">
        <v>52</v>
      </c>
      <c r="AA2058">
        <v>123</v>
      </c>
      <c r="AB2058">
        <v>118</v>
      </c>
      <c r="AJ2058">
        <v>52.5</v>
      </c>
      <c r="AK2058">
        <v>60</v>
      </c>
      <c r="AL2058">
        <v>120</v>
      </c>
      <c r="AM2058">
        <v>60</v>
      </c>
      <c r="AN2058">
        <v>121</v>
      </c>
      <c r="AO2058">
        <v>18</v>
      </c>
      <c r="AP2058">
        <v>2</v>
      </c>
      <c r="AQ2058">
        <v>8</v>
      </c>
      <c r="AX2058">
        <v>28</v>
      </c>
      <c r="AY2058">
        <v>518</v>
      </c>
      <c r="AZ2058">
        <v>1.4999999999999999E-2</v>
      </c>
      <c r="BA2058">
        <v>5.3999999999999999E-2</v>
      </c>
      <c r="BC2058">
        <v>0.6</v>
      </c>
      <c r="BD2058">
        <v>10.4</v>
      </c>
      <c r="BE2058">
        <v>1.5</v>
      </c>
      <c r="BF2058">
        <v>27.2</v>
      </c>
      <c r="BG2058" t="s">
        <v>148</v>
      </c>
      <c r="BH2058" t="s">
        <v>187</v>
      </c>
      <c r="BI2058" t="s">
        <v>204</v>
      </c>
      <c r="BK2058">
        <v>18</v>
      </c>
    </row>
    <row r="2059" spans="1:63" ht="18.75" hidden="1" x14ac:dyDescent="0.25">
      <c r="A2059">
        <v>2021</v>
      </c>
      <c r="B2059">
        <v>5</v>
      </c>
      <c r="C2059" s="289">
        <v>44322</v>
      </c>
      <c r="D2059">
        <v>376</v>
      </c>
      <c r="E2059">
        <v>438</v>
      </c>
      <c r="F2059">
        <v>7</v>
      </c>
      <c r="G2059" t="s">
        <v>151</v>
      </c>
      <c r="H2059" t="s">
        <v>152</v>
      </c>
      <c r="I2059" t="s">
        <v>144</v>
      </c>
      <c r="J2059">
        <v>3</v>
      </c>
      <c r="K2059">
        <v>2</v>
      </c>
      <c r="L2059">
        <v>336</v>
      </c>
      <c r="M2059">
        <v>316.17599999999999</v>
      </c>
      <c r="N2059">
        <v>359.85599999999999</v>
      </c>
      <c r="O2059">
        <v>346</v>
      </c>
      <c r="T2059">
        <v>126</v>
      </c>
      <c r="AJ2059">
        <v>346</v>
      </c>
      <c r="AK2059">
        <v>67</v>
      </c>
      <c r="AL2059">
        <v>161</v>
      </c>
      <c r="AM2059">
        <v>86</v>
      </c>
      <c r="AN2059">
        <v>126</v>
      </c>
      <c r="AO2059">
        <v>1</v>
      </c>
      <c r="AP2059">
        <v>1</v>
      </c>
      <c r="AQ2059">
        <v>1</v>
      </c>
      <c r="AX2059">
        <v>3</v>
      </c>
      <c r="AY2059">
        <v>735</v>
      </c>
      <c r="AZ2059">
        <v>1.4999999999999999E-2</v>
      </c>
      <c r="BA2059">
        <v>4.0000000000000001E-3</v>
      </c>
      <c r="BB2059">
        <v>1</v>
      </c>
      <c r="BC2059">
        <v>0</v>
      </c>
      <c r="BD2059">
        <v>2.2000000000000002</v>
      </c>
      <c r="BE2059">
        <v>1</v>
      </c>
      <c r="BF2059">
        <v>254.3</v>
      </c>
      <c r="BG2059" t="s">
        <v>153</v>
      </c>
      <c r="BH2059" t="s">
        <v>154</v>
      </c>
      <c r="BI2059" t="s">
        <v>155</v>
      </c>
      <c r="BJ2059" t="s">
        <v>156</v>
      </c>
      <c r="BK2059">
        <v>18</v>
      </c>
    </row>
    <row r="2060" spans="1:63" hidden="1" x14ac:dyDescent="0.25">
      <c r="A2060">
        <v>2021</v>
      </c>
      <c r="B2060">
        <v>5</v>
      </c>
      <c r="C2060" s="289">
        <v>44322</v>
      </c>
      <c r="D2060">
        <v>47</v>
      </c>
      <c r="E2060">
        <v>122</v>
      </c>
      <c r="F2060">
        <v>8</v>
      </c>
      <c r="G2060" t="s">
        <v>163</v>
      </c>
      <c r="H2060" t="s">
        <v>164</v>
      </c>
      <c r="I2060" t="s">
        <v>165</v>
      </c>
      <c r="J2060">
        <v>2</v>
      </c>
      <c r="K2060">
        <v>1</v>
      </c>
      <c r="L2060">
        <v>280</v>
      </c>
      <c r="M2060">
        <v>267.39999999999998</v>
      </c>
      <c r="N2060">
        <v>292.60000000000002</v>
      </c>
      <c r="AK2060">
        <v>63</v>
      </c>
      <c r="AL2060">
        <v>115</v>
      </c>
      <c r="AO2060">
        <v>3</v>
      </c>
      <c r="AQ2060">
        <v>3</v>
      </c>
      <c r="AX2060">
        <v>6</v>
      </c>
      <c r="AY2060">
        <v>716</v>
      </c>
      <c r="AZ2060">
        <v>1.4999999999999999E-2</v>
      </c>
      <c r="BA2060">
        <v>8.0000000000000002E-3</v>
      </c>
      <c r="BB2060">
        <v>1</v>
      </c>
      <c r="BC2060">
        <v>0</v>
      </c>
      <c r="BD2060">
        <v>2.6</v>
      </c>
      <c r="BG2060" t="s">
        <v>153</v>
      </c>
      <c r="BH2060" t="s">
        <v>154</v>
      </c>
      <c r="BI2060" t="s">
        <v>166</v>
      </c>
      <c r="BJ2060" t="s">
        <v>167</v>
      </c>
      <c r="BK2060">
        <v>18</v>
      </c>
    </row>
    <row r="2061" spans="1:63" ht="18.75" x14ac:dyDescent="0.25">
      <c r="A2061">
        <v>2021</v>
      </c>
      <c r="B2061">
        <v>5</v>
      </c>
      <c r="C2061" s="289">
        <v>44322</v>
      </c>
      <c r="D2061">
        <v>405</v>
      </c>
      <c r="E2061">
        <v>619</v>
      </c>
      <c r="F2061">
        <v>8</v>
      </c>
      <c r="G2061" t="s">
        <v>288</v>
      </c>
      <c r="H2061" t="s">
        <v>289</v>
      </c>
      <c r="I2061" t="s">
        <v>144</v>
      </c>
      <c r="J2061">
        <v>1</v>
      </c>
      <c r="K2061">
        <v>5</v>
      </c>
      <c r="L2061">
        <v>420</v>
      </c>
      <c r="M2061">
        <v>385.98</v>
      </c>
      <c r="N2061">
        <v>454.02</v>
      </c>
      <c r="O2061">
        <v>421</v>
      </c>
      <c r="P2061">
        <v>413</v>
      </c>
      <c r="T2061">
        <v>150</v>
      </c>
      <c r="W2061">
        <v>449</v>
      </c>
      <c r="X2061">
        <v>450</v>
      </c>
      <c r="Y2061">
        <v>448</v>
      </c>
      <c r="Z2061">
        <v>430</v>
      </c>
      <c r="AA2061">
        <v>150</v>
      </c>
      <c r="AB2061">
        <v>150</v>
      </c>
      <c r="AJ2061">
        <v>435.2</v>
      </c>
      <c r="AK2061">
        <v>18</v>
      </c>
      <c r="AL2061">
        <v>200</v>
      </c>
      <c r="AM2061">
        <v>24</v>
      </c>
      <c r="AN2061">
        <v>150</v>
      </c>
      <c r="AO2061">
        <v>4</v>
      </c>
      <c r="AP2061">
        <v>1</v>
      </c>
      <c r="AQ2061">
        <v>6</v>
      </c>
      <c r="AX2061">
        <v>11</v>
      </c>
      <c r="AY2061">
        <v>491</v>
      </c>
      <c r="AZ2061">
        <v>1.4999999999999999E-2</v>
      </c>
      <c r="BA2061">
        <v>2.1999999999999999E-2</v>
      </c>
      <c r="BC2061">
        <v>0</v>
      </c>
      <c r="BD2061">
        <v>1.2</v>
      </c>
      <c r="BE2061">
        <v>4.8</v>
      </c>
      <c r="BF2061">
        <v>213.7</v>
      </c>
      <c r="BG2061" t="s">
        <v>148</v>
      </c>
      <c r="BH2061" t="s">
        <v>149</v>
      </c>
      <c r="BI2061" t="s">
        <v>290</v>
      </c>
      <c r="BK2061">
        <v>18</v>
      </c>
    </row>
    <row r="2062" spans="1:63" ht="18.75" x14ac:dyDescent="0.25">
      <c r="A2062">
        <v>2021</v>
      </c>
      <c r="B2062">
        <v>5</v>
      </c>
      <c r="C2062" s="289">
        <v>44322</v>
      </c>
      <c r="D2062">
        <v>405</v>
      </c>
      <c r="E2062">
        <v>620</v>
      </c>
      <c r="F2062">
        <v>8</v>
      </c>
      <c r="G2062" t="s">
        <v>291</v>
      </c>
      <c r="H2062" t="s">
        <v>292</v>
      </c>
      <c r="I2062" t="s">
        <v>144</v>
      </c>
      <c r="J2062">
        <v>1</v>
      </c>
      <c r="K2062">
        <v>5</v>
      </c>
      <c r="L2062">
        <v>233</v>
      </c>
      <c r="M2062">
        <v>214.01050000000001</v>
      </c>
      <c r="N2062">
        <v>251.98949999999999</v>
      </c>
      <c r="O2062">
        <v>236</v>
      </c>
      <c r="P2062">
        <v>238</v>
      </c>
      <c r="T2062">
        <v>150</v>
      </c>
      <c r="W2062">
        <v>232</v>
      </c>
      <c r="X2062">
        <v>238</v>
      </c>
      <c r="Y2062">
        <v>236</v>
      </c>
      <c r="Z2062">
        <v>225</v>
      </c>
      <c r="AA2062">
        <v>150</v>
      </c>
      <c r="AB2062">
        <v>150</v>
      </c>
      <c r="AJ2062">
        <v>234.2</v>
      </c>
      <c r="AK2062">
        <v>18</v>
      </c>
      <c r="AL2062">
        <v>200</v>
      </c>
      <c r="AM2062">
        <v>24</v>
      </c>
      <c r="AN2062">
        <v>150</v>
      </c>
      <c r="AO2062">
        <v>9</v>
      </c>
      <c r="AP2062">
        <v>1</v>
      </c>
      <c r="AQ2062">
        <v>3</v>
      </c>
      <c r="AX2062">
        <v>13</v>
      </c>
      <c r="AY2062">
        <v>493</v>
      </c>
      <c r="AZ2062">
        <v>1.4999999999999999E-2</v>
      </c>
      <c r="BA2062">
        <v>2.5999999999999999E-2</v>
      </c>
      <c r="BC2062">
        <v>0.1</v>
      </c>
      <c r="BD2062">
        <v>2.1</v>
      </c>
      <c r="BE2062">
        <v>3</v>
      </c>
      <c r="BF2062">
        <v>115.5</v>
      </c>
      <c r="BG2062" t="s">
        <v>148</v>
      </c>
      <c r="BH2062" t="s">
        <v>149</v>
      </c>
      <c r="BI2062" t="s">
        <v>217</v>
      </c>
      <c r="BK2062">
        <v>18</v>
      </c>
    </row>
    <row r="2063" spans="1:63" ht="18.75" x14ac:dyDescent="0.25">
      <c r="A2063">
        <v>2021</v>
      </c>
      <c r="B2063">
        <v>5</v>
      </c>
      <c r="C2063" s="289">
        <v>44322</v>
      </c>
      <c r="D2063">
        <v>405</v>
      </c>
      <c r="E2063">
        <v>621</v>
      </c>
      <c r="F2063">
        <v>8</v>
      </c>
      <c r="G2063" t="s">
        <v>293</v>
      </c>
      <c r="H2063" t="s">
        <v>294</v>
      </c>
      <c r="I2063" t="s">
        <v>144</v>
      </c>
      <c r="J2063">
        <v>1</v>
      </c>
      <c r="K2063">
        <v>5</v>
      </c>
      <c r="L2063">
        <v>191.5</v>
      </c>
      <c r="M2063">
        <v>175.98849999999999</v>
      </c>
      <c r="N2063">
        <v>207.01150000000001</v>
      </c>
      <c r="O2063">
        <v>194</v>
      </c>
      <c r="P2063">
        <v>188</v>
      </c>
      <c r="T2063">
        <v>150</v>
      </c>
      <c r="W2063">
        <v>220</v>
      </c>
      <c r="X2063">
        <v>203</v>
      </c>
      <c r="Y2063">
        <v>205</v>
      </c>
      <c r="Z2063">
        <v>200</v>
      </c>
      <c r="AA2063">
        <v>150</v>
      </c>
      <c r="AB2063">
        <v>150</v>
      </c>
      <c r="AJ2063">
        <v>201.7</v>
      </c>
      <c r="AK2063">
        <v>18</v>
      </c>
      <c r="AL2063">
        <v>200</v>
      </c>
      <c r="AM2063">
        <v>24</v>
      </c>
      <c r="AN2063">
        <v>150</v>
      </c>
      <c r="AO2063">
        <v>7</v>
      </c>
      <c r="AP2063">
        <v>1</v>
      </c>
      <c r="AQ2063">
        <v>3</v>
      </c>
      <c r="AX2063">
        <v>11</v>
      </c>
      <c r="AY2063">
        <v>491</v>
      </c>
      <c r="AZ2063">
        <v>1.4999999999999999E-2</v>
      </c>
      <c r="BA2063">
        <v>2.1999999999999999E-2</v>
      </c>
      <c r="BC2063">
        <v>0.1</v>
      </c>
      <c r="BD2063">
        <v>2.6</v>
      </c>
      <c r="BE2063">
        <v>2.2000000000000002</v>
      </c>
      <c r="BF2063">
        <v>99</v>
      </c>
      <c r="BG2063" t="s">
        <v>148</v>
      </c>
      <c r="BH2063" t="s">
        <v>149</v>
      </c>
      <c r="BI2063" t="s">
        <v>217</v>
      </c>
      <c r="BK2063">
        <v>18</v>
      </c>
    </row>
    <row r="2064" spans="1:63" ht="18.75" x14ac:dyDescent="0.25">
      <c r="A2064">
        <v>2021</v>
      </c>
      <c r="B2064">
        <v>5</v>
      </c>
      <c r="C2064" s="289">
        <v>44322</v>
      </c>
      <c r="D2064">
        <v>405</v>
      </c>
      <c r="E2064">
        <v>622</v>
      </c>
      <c r="F2064">
        <v>8</v>
      </c>
      <c r="G2064" t="s">
        <v>295</v>
      </c>
      <c r="H2064" t="s">
        <v>296</v>
      </c>
      <c r="I2064" t="s">
        <v>144</v>
      </c>
      <c r="J2064">
        <v>1</v>
      </c>
      <c r="K2064">
        <v>5</v>
      </c>
      <c r="L2064">
        <v>187</v>
      </c>
      <c r="M2064">
        <v>172.41399999999999</v>
      </c>
      <c r="N2064">
        <v>201.58600000000001</v>
      </c>
      <c r="O2064">
        <v>189</v>
      </c>
      <c r="P2064">
        <v>189</v>
      </c>
      <c r="T2064">
        <v>150</v>
      </c>
      <c r="W2064">
        <v>189</v>
      </c>
      <c r="X2064">
        <v>191</v>
      </c>
      <c r="Y2064">
        <v>189</v>
      </c>
      <c r="Z2064">
        <v>192</v>
      </c>
      <c r="AA2064">
        <v>150</v>
      </c>
      <c r="AB2064">
        <v>150</v>
      </c>
      <c r="AJ2064">
        <v>189.8</v>
      </c>
      <c r="AK2064">
        <v>18</v>
      </c>
      <c r="AL2064">
        <v>200</v>
      </c>
      <c r="AM2064">
        <v>24</v>
      </c>
      <c r="AN2064">
        <v>150</v>
      </c>
      <c r="AO2064">
        <v>8</v>
      </c>
      <c r="AP2064">
        <v>3</v>
      </c>
      <c r="AQ2064">
        <v>6</v>
      </c>
      <c r="AX2064">
        <v>17</v>
      </c>
      <c r="AY2064">
        <v>497</v>
      </c>
      <c r="AZ2064">
        <v>1.4999999999999999E-2</v>
      </c>
      <c r="BA2064">
        <v>3.4000000000000002E-2</v>
      </c>
      <c r="BC2064">
        <v>0.1</v>
      </c>
      <c r="BD2064">
        <v>2.7</v>
      </c>
      <c r="BE2064">
        <v>3.2</v>
      </c>
      <c r="BF2064">
        <v>94.3</v>
      </c>
      <c r="BG2064" t="s">
        <v>148</v>
      </c>
      <c r="BH2064" t="s">
        <v>149</v>
      </c>
      <c r="BI2064" t="s">
        <v>217</v>
      </c>
      <c r="BK2064">
        <v>18</v>
      </c>
    </row>
    <row r="2065" spans="1:63" ht="18.75" x14ac:dyDescent="0.25">
      <c r="A2065">
        <v>2021</v>
      </c>
      <c r="B2065">
        <v>5</v>
      </c>
      <c r="C2065" s="289">
        <v>44322</v>
      </c>
      <c r="D2065">
        <v>159</v>
      </c>
      <c r="E2065">
        <v>299</v>
      </c>
      <c r="F2065">
        <v>28</v>
      </c>
      <c r="G2065" t="s">
        <v>181</v>
      </c>
      <c r="H2065" t="s">
        <v>182</v>
      </c>
      <c r="I2065" t="s">
        <v>183</v>
      </c>
      <c r="J2065">
        <v>3</v>
      </c>
      <c r="K2065">
        <v>2</v>
      </c>
      <c r="L2065">
        <v>115</v>
      </c>
      <c r="M2065">
        <v>106.95</v>
      </c>
      <c r="N2065">
        <v>123.05</v>
      </c>
      <c r="O2065">
        <v>104</v>
      </c>
      <c r="P2065">
        <v>107</v>
      </c>
      <c r="T2065">
        <v>100</v>
      </c>
      <c r="AJ2065">
        <v>105.5</v>
      </c>
      <c r="AK2065">
        <v>70</v>
      </c>
      <c r="AL2065">
        <v>154</v>
      </c>
      <c r="AM2065">
        <v>108</v>
      </c>
      <c r="AN2065">
        <v>100</v>
      </c>
      <c r="AO2065">
        <v>4</v>
      </c>
      <c r="AP2065">
        <v>3</v>
      </c>
      <c r="AQ2065">
        <v>3</v>
      </c>
      <c r="AX2065">
        <v>10</v>
      </c>
      <c r="AY2065">
        <v>826</v>
      </c>
      <c r="AZ2065">
        <v>0.02</v>
      </c>
      <c r="BA2065">
        <v>1.2E-2</v>
      </c>
      <c r="BB2065">
        <v>1</v>
      </c>
      <c r="BC2065">
        <v>0.1</v>
      </c>
      <c r="BD2065">
        <v>7.2</v>
      </c>
      <c r="BE2065">
        <v>1.1000000000000001</v>
      </c>
      <c r="BF2065">
        <v>87.1</v>
      </c>
      <c r="BG2065" t="s">
        <v>148</v>
      </c>
      <c r="BH2065" t="s">
        <v>184</v>
      </c>
      <c r="BK2065">
        <v>18</v>
      </c>
    </row>
    <row r="2066" spans="1:63" hidden="1" x14ac:dyDescent="0.25">
      <c r="A2066">
        <v>2021</v>
      </c>
      <c r="B2066">
        <v>5</v>
      </c>
      <c r="C2066" s="289">
        <v>44322</v>
      </c>
      <c r="D2066">
        <v>165</v>
      </c>
      <c r="E2066">
        <v>306</v>
      </c>
      <c r="F2066">
        <v>30</v>
      </c>
      <c r="G2066" t="s">
        <v>391</v>
      </c>
      <c r="H2066" t="s">
        <v>392</v>
      </c>
      <c r="I2066" t="s">
        <v>159</v>
      </c>
      <c r="J2066">
        <v>1</v>
      </c>
      <c r="K2066">
        <v>3</v>
      </c>
      <c r="L2066">
        <v>196</v>
      </c>
      <c r="M2066">
        <v>182.28</v>
      </c>
      <c r="N2066">
        <v>209.72</v>
      </c>
      <c r="AK2066">
        <v>20</v>
      </c>
      <c r="AL2066">
        <v>180</v>
      </c>
      <c r="AY2066">
        <v>120</v>
      </c>
      <c r="AZ2066">
        <v>0.02</v>
      </c>
      <c r="BD2066">
        <v>0.6</v>
      </c>
      <c r="BK2066">
        <v>18</v>
      </c>
    </row>
    <row r="2067" spans="1:63" ht="18.75" x14ac:dyDescent="0.25">
      <c r="A2067">
        <v>2021</v>
      </c>
      <c r="B2067">
        <v>5</v>
      </c>
      <c r="C2067" s="289">
        <v>44322</v>
      </c>
      <c r="D2067">
        <v>334</v>
      </c>
      <c r="E2067">
        <v>254</v>
      </c>
      <c r="F2067">
        <v>46</v>
      </c>
      <c r="G2067" t="s">
        <v>189</v>
      </c>
      <c r="H2067" t="s">
        <v>190</v>
      </c>
      <c r="I2067" t="s">
        <v>191</v>
      </c>
      <c r="J2067">
        <v>4</v>
      </c>
      <c r="K2067">
        <v>2</v>
      </c>
      <c r="L2067">
        <v>203</v>
      </c>
      <c r="M2067">
        <v>188.79</v>
      </c>
      <c r="N2067">
        <v>217.21</v>
      </c>
      <c r="P2067">
        <v>203</v>
      </c>
      <c r="W2067">
        <v>230</v>
      </c>
      <c r="X2067">
        <v>211</v>
      </c>
      <c r="Y2067">
        <v>208</v>
      </c>
      <c r="Z2067">
        <v>206</v>
      </c>
      <c r="AA2067">
        <v>132</v>
      </c>
      <c r="AB2067">
        <v>125</v>
      </c>
      <c r="AJ2067">
        <v>211.6</v>
      </c>
      <c r="AK2067">
        <v>88</v>
      </c>
      <c r="AL2067">
        <v>164</v>
      </c>
      <c r="AM2067">
        <v>112</v>
      </c>
      <c r="AN2067">
        <v>129</v>
      </c>
      <c r="AO2067">
        <v>6</v>
      </c>
      <c r="AP2067">
        <v>5</v>
      </c>
      <c r="AQ2067">
        <v>7</v>
      </c>
      <c r="AS2067">
        <v>4</v>
      </c>
      <c r="AX2067">
        <v>21</v>
      </c>
      <c r="AY2067">
        <v>321</v>
      </c>
      <c r="AZ2067">
        <v>0.02</v>
      </c>
      <c r="BA2067">
        <v>6.5000000000000002E-2</v>
      </c>
      <c r="BC2067">
        <v>0.1</v>
      </c>
      <c r="BD2067">
        <v>1.6</v>
      </c>
      <c r="BE2067">
        <v>4.4000000000000004</v>
      </c>
      <c r="BF2067">
        <v>67.900000000000006</v>
      </c>
      <c r="BG2067" t="s">
        <v>148</v>
      </c>
      <c r="BH2067" t="s">
        <v>184</v>
      </c>
      <c r="BI2067" t="s">
        <v>192</v>
      </c>
      <c r="BK2067">
        <v>18</v>
      </c>
    </row>
    <row r="2068" spans="1:63" ht="18.75" hidden="1" x14ac:dyDescent="0.25">
      <c r="A2068">
        <v>2021</v>
      </c>
      <c r="B2068">
        <v>5</v>
      </c>
      <c r="C2068" s="289">
        <v>44324</v>
      </c>
      <c r="D2068">
        <v>182</v>
      </c>
      <c r="E2068">
        <v>331</v>
      </c>
      <c r="F2068">
        <v>2</v>
      </c>
      <c r="G2068" t="s">
        <v>168</v>
      </c>
      <c r="H2068" t="s">
        <v>169</v>
      </c>
      <c r="I2068" t="s">
        <v>144</v>
      </c>
      <c r="J2068">
        <v>4</v>
      </c>
      <c r="K2068">
        <v>2</v>
      </c>
      <c r="L2068">
        <v>325</v>
      </c>
      <c r="M2068">
        <v>305.82499999999999</v>
      </c>
      <c r="N2068">
        <v>348.07499999999999</v>
      </c>
      <c r="W2068">
        <v>331</v>
      </c>
      <c r="X2068">
        <v>334</v>
      </c>
      <c r="Y2068">
        <v>313</v>
      </c>
      <c r="Z2068">
        <v>321</v>
      </c>
      <c r="AB2068">
        <v>124</v>
      </c>
      <c r="AJ2068">
        <v>324.7</v>
      </c>
      <c r="AK2068">
        <v>110</v>
      </c>
      <c r="AL2068">
        <v>131</v>
      </c>
      <c r="AM2068">
        <v>116</v>
      </c>
      <c r="AN2068">
        <v>124</v>
      </c>
      <c r="AO2068">
        <v>3</v>
      </c>
      <c r="AQ2068">
        <v>4</v>
      </c>
      <c r="AX2068">
        <v>7</v>
      </c>
      <c r="AY2068">
        <v>7</v>
      </c>
      <c r="AZ2068">
        <v>1.4999999999999999E-2</v>
      </c>
      <c r="BA2068">
        <v>1</v>
      </c>
      <c r="BC2068">
        <v>0</v>
      </c>
      <c r="BD2068">
        <v>0</v>
      </c>
      <c r="BE2068">
        <v>2.2999999999999998</v>
      </c>
      <c r="BF2068">
        <v>2.2999999999999998</v>
      </c>
      <c r="BG2068" t="s">
        <v>153</v>
      </c>
      <c r="BH2068" t="s">
        <v>154</v>
      </c>
      <c r="BI2068" t="s">
        <v>170</v>
      </c>
      <c r="BJ2068" t="s">
        <v>156</v>
      </c>
      <c r="BK2068">
        <v>18</v>
      </c>
    </row>
    <row r="2069" spans="1:63" ht="18.75" x14ac:dyDescent="0.25">
      <c r="A2069">
        <v>2021</v>
      </c>
      <c r="B2069">
        <v>5</v>
      </c>
      <c r="C2069" s="289">
        <v>44324</v>
      </c>
      <c r="D2069">
        <v>377</v>
      </c>
      <c r="E2069">
        <v>439</v>
      </c>
      <c r="F2069">
        <v>2</v>
      </c>
      <c r="G2069" t="s">
        <v>146</v>
      </c>
      <c r="H2069" t="s">
        <v>147</v>
      </c>
      <c r="I2069" t="s">
        <v>144</v>
      </c>
      <c r="J2069">
        <v>4</v>
      </c>
      <c r="K2069">
        <v>1</v>
      </c>
      <c r="L2069">
        <v>343</v>
      </c>
      <c r="M2069">
        <v>308.7</v>
      </c>
      <c r="N2069">
        <v>377.3</v>
      </c>
      <c r="O2069">
        <v>346</v>
      </c>
      <c r="P2069">
        <v>332</v>
      </c>
      <c r="T2069">
        <v>281</v>
      </c>
      <c r="AJ2069">
        <v>339</v>
      </c>
      <c r="AK2069">
        <v>45</v>
      </c>
      <c r="AL2069">
        <v>320</v>
      </c>
      <c r="AM2069">
        <v>51</v>
      </c>
      <c r="AN2069">
        <v>281</v>
      </c>
      <c r="AO2069">
        <v>2</v>
      </c>
      <c r="AP2069">
        <v>1</v>
      </c>
      <c r="AX2069">
        <v>3</v>
      </c>
      <c r="AY2069">
        <v>83</v>
      </c>
      <c r="AZ2069">
        <v>1.4999999999999999E-2</v>
      </c>
      <c r="BA2069">
        <v>3.5999999999999997E-2</v>
      </c>
      <c r="BC2069">
        <v>0</v>
      </c>
      <c r="BD2069">
        <v>0.2</v>
      </c>
      <c r="BE2069">
        <v>1</v>
      </c>
      <c r="BF2069">
        <v>28.1</v>
      </c>
      <c r="BG2069" t="s">
        <v>148</v>
      </c>
      <c r="BH2069" t="s">
        <v>149</v>
      </c>
      <c r="BI2069" t="s">
        <v>150</v>
      </c>
      <c r="BK2069">
        <v>18</v>
      </c>
    </row>
    <row r="2070" spans="1:63" x14ac:dyDescent="0.25">
      <c r="A2070">
        <v>2021</v>
      </c>
      <c r="B2070">
        <v>5</v>
      </c>
      <c r="C2070" s="289">
        <v>44324</v>
      </c>
      <c r="D2070">
        <v>406</v>
      </c>
      <c r="E2070">
        <v>623</v>
      </c>
      <c r="F2070">
        <v>3</v>
      </c>
      <c r="G2070" t="s">
        <v>212</v>
      </c>
      <c r="H2070" t="s">
        <v>213</v>
      </c>
      <c r="I2070" t="s">
        <v>144</v>
      </c>
      <c r="J2070">
        <v>1</v>
      </c>
      <c r="K2070">
        <v>5</v>
      </c>
      <c r="L2070">
        <v>599</v>
      </c>
      <c r="M2070">
        <v>551.02009999999996</v>
      </c>
      <c r="N2070">
        <v>646.97990000000004</v>
      </c>
      <c r="AK2070">
        <v>18</v>
      </c>
      <c r="AL2070">
        <v>200</v>
      </c>
      <c r="AY2070">
        <v>15</v>
      </c>
      <c r="AZ2070">
        <v>1.4999999999999999E-2</v>
      </c>
      <c r="BD2070">
        <v>0</v>
      </c>
      <c r="BG2070" t="s">
        <v>148</v>
      </c>
      <c r="BH2070" t="s">
        <v>149</v>
      </c>
      <c r="BI2070" t="s">
        <v>214</v>
      </c>
      <c r="BK2070">
        <v>18</v>
      </c>
    </row>
    <row r="2071" spans="1:63" x14ac:dyDescent="0.25">
      <c r="A2071">
        <v>2021</v>
      </c>
      <c r="B2071">
        <v>5</v>
      </c>
      <c r="C2071" s="289">
        <v>44324</v>
      </c>
      <c r="D2071">
        <v>406</v>
      </c>
      <c r="E2071">
        <v>624</v>
      </c>
      <c r="F2071">
        <v>3</v>
      </c>
      <c r="G2071" t="s">
        <v>215</v>
      </c>
      <c r="H2071" t="s">
        <v>216</v>
      </c>
      <c r="I2071" t="s">
        <v>144</v>
      </c>
      <c r="J2071">
        <v>1</v>
      </c>
      <c r="K2071">
        <v>5</v>
      </c>
      <c r="L2071">
        <v>374</v>
      </c>
      <c r="M2071">
        <v>344.04259999999999</v>
      </c>
      <c r="N2071">
        <v>403.95740000000001</v>
      </c>
      <c r="AK2071">
        <v>18</v>
      </c>
      <c r="AL2071">
        <v>200</v>
      </c>
      <c r="AY2071">
        <v>15</v>
      </c>
      <c r="AZ2071">
        <v>1.4999999999999999E-2</v>
      </c>
      <c r="BD2071">
        <v>0</v>
      </c>
      <c r="BG2071" t="s">
        <v>148</v>
      </c>
      <c r="BH2071" t="s">
        <v>149</v>
      </c>
      <c r="BI2071" t="s">
        <v>217</v>
      </c>
      <c r="BK2071">
        <v>18</v>
      </c>
    </row>
    <row r="2072" spans="1:63" x14ac:dyDescent="0.25">
      <c r="A2072">
        <v>2021</v>
      </c>
      <c r="B2072">
        <v>5</v>
      </c>
      <c r="C2072" s="289">
        <v>44324</v>
      </c>
      <c r="D2072">
        <v>406</v>
      </c>
      <c r="E2072">
        <v>625</v>
      </c>
      <c r="F2072">
        <v>3</v>
      </c>
      <c r="G2072" t="s">
        <v>218</v>
      </c>
      <c r="H2072" t="s">
        <v>219</v>
      </c>
      <c r="I2072" t="s">
        <v>144</v>
      </c>
      <c r="J2072">
        <v>1</v>
      </c>
      <c r="K2072">
        <v>5</v>
      </c>
      <c r="L2072">
        <v>140</v>
      </c>
      <c r="M2072">
        <v>129.01</v>
      </c>
      <c r="N2072">
        <v>150.99</v>
      </c>
      <c r="AK2072">
        <v>18</v>
      </c>
      <c r="AL2072">
        <v>200</v>
      </c>
      <c r="AY2072">
        <v>15</v>
      </c>
      <c r="AZ2072">
        <v>1.4999999999999999E-2</v>
      </c>
      <c r="BD2072">
        <v>0.1</v>
      </c>
      <c r="BG2072" t="s">
        <v>148</v>
      </c>
      <c r="BH2072" t="s">
        <v>149</v>
      </c>
      <c r="BI2072" t="s">
        <v>217</v>
      </c>
      <c r="BK2072">
        <v>18</v>
      </c>
    </row>
    <row r="2073" spans="1:63" x14ac:dyDescent="0.25">
      <c r="A2073">
        <v>2021</v>
      </c>
      <c r="B2073">
        <v>5</v>
      </c>
      <c r="C2073" s="289">
        <v>44324</v>
      </c>
      <c r="D2073">
        <v>406</v>
      </c>
      <c r="E2073">
        <v>626</v>
      </c>
      <c r="F2073">
        <v>3</v>
      </c>
      <c r="G2073" t="s">
        <v>220</v>
      </c>
      <c r="H2073" t="s">
        <v>221</v>
      </c>
      <c r="I2073" t="s">
        <v>144</v>
      </c>
      <c r="J2073">
        <v>1</v>
      </c>
      <c r="K2073">
        <v>5</v>
      </c>
      <c r="L2073">
        <v>138</v>
      </c>
      <c r="M2073">
        <v>127.029</v>
      </c>
      <c r="N2073">
        <v>148.971</v>
      </c>
      <c r="AK2073">
        <v>18</v>
      </c>
      <c r="AL2073">
        <v>200</v>
      </c>
      <c r="AY2073">
        <v>15</v>
      </c>
      <c r="AZ2073">
        <v>1.4999999999999999E-2</v>
      </c>
      <c r="BD2073">
        <v>0.1</v>
      </c>
      <c r="BG2073" t="s">
        <v>148</v>
      </c>
      <c r="BH2073" t="s">
        <v>149</v>
      </c>
      <c r="BI2073" t="s">
        <v>217</v>
      </c>
      <c r="BK2073">
        <v>18</v>
      </c>
    </row>
    <row r="2074" spans="1:63" ht="18.75" hidden="1" x14ac:dyDescent="0.25">
      <c r="A2074">
        <v>2021</v>
      </c>
      <c r="B2074">
        <v>5</v>
      </c>
      <c r="C2074" s="289">
        <v>44324</v>
      </c>
      <c r="D2074">
        <v>416</v>
      </c>
      <c r="E2074">
        <v>659</v>
      </c>
      <c r="F2074">
        <v>3</v>
      </c>
      <c r="G2074" t="s">
        <v>427</v>
      </c>
      <c r="H2074" t="s">
        <v>428</v>
      </c>
      <c r="I2074" t="s">
        <v>144</v>
      </c>
      <c r="J2074">
        <v>2</v>
      </c>
      <c r="K2074">
        <v>1</v>
      </c>
      <c r="L2074">
        <v>301</v>
      </c>
      <c r="M2074">
        <v>283.24099999999999</v>
      </c>
      <c r="N2074">
        <v>322.37099999999998</v>
      </c>
      <c r="W2074">
        <v>327</v>
      </c>
      <c r="X2074">
        <v>319</v>
      </c>
      <c r="Y2074">
        <v>312</v>
      </c>
      <c r="Z2074">
        <v>320</v>
      </c>
      <c r="AB2074">
        <v>135</v>
      </c>
      <c r="AJ2074">
        <v>319.5</v>
      </c>
      <c r="AK2074">
        <v>40</v>
      </c>
      <c r="AL2074">
        <v>180</v>
      </c>
      <c r="AM2074">
        <v>53</v>
      </c>
      <c r="AN2074">
        <v>135</v>
      </c>
      <c r="AQ2074">
        <v>3</v>
      </c>
      <c r="AX2074">
        <v>3</v>
      </c>
      <c r="AY2074">
        <v>192</v>
      </c>
      <c r="AZ2074">
        <v>1.4999999999999999E-2</v>
      </c>
      <c r="BA2074">
        <v>1.6E-2</v>
      </c>
      <c r="BC2074">
        <v>0</v>
      </c>
      <c r="BD2074">
        <v>0.6</v>
      </c>
      <c r="BE2074">
        <v>1</v>
      </c>
      <c r="BF2074">
        <v>61.3</v>
      </c>
      <c r="BG2074" t="s">
        <v>153</v>
      </c>
      <c r="BH2074" t="s">
        <v>154</v>
      </c>
      <c r="BI2074" t="s">
        <v>429</v>
      </c>
      <c r="BJ2074" t="s">
        <v>156</v>
      </c>
      <c r="BK2074">
        <v>18</v>
      </c>
    </row>
    <row r="2075" spans="1:63" ht="18.75" hidden="1" x14ac:dyDescent="0.25">
      <c r="A2075">
        <v>2021</v>
      </c>
      <c r="B2075">
        <v>5</v>
      </c>
      <c r="C2075" s="289">
        <v>44324</v>
      </c>
      <c r="D2075">
        <v>417</v>
      </c>
      <c r="E2075">
        <v>660</v>
      </c>
      <c r="F2075">
        <v>4</v>
      </c>
      <c r="G2075" t="s">
        <v>421</v>
      </c>
      <c r="H2075" t="s">
        <v>422</v>
      </c>
      <c r="I2075" t="s">
        <v>144</v>
      </c>
      <c r="J2075">
        <v>1</v>
      </c>
      <c r="K2075">
        <v>6</v>
      </c>
      <c r="L2075">
        <v>643</v>
      </c>
      <c r="M2075">
        <v>605.06299999999999</v>
      </c>
      <c r="N2075">
        <v>688.65300000000002</v>
      </c>
      <c r="O2075">
        <v>1251</v>
      </c>
      <c r="P2075">
        <v>1244</v>
      </c>
      <c r="T2075">
        <v>171</v>
      </c>
      <c r="W2075">
        <v>1292</v>
      </c>
      <c r="X2075">
        <v>1264</v>
      </c>
      <c r="Y2075">
        <v>1257</v>
      </c>
      <c r="Z2075">
        <v>1339</v>
      </c>
      <c r="AB2075">
        <v>208</v>
      </c>
      <c r="AJ2075">
        <v>1274.4000000000001</v>
      </c>
      <c r="AK2075">
        <v>20</v>
      </c>
      <c r="AL2075">
        <v>180</v>
      </c>
      <c r="AM2075">
        <v>19</v>
      </c>
      <c r="AN2075">
        <v>190</v>
      </c>
      <c r="AO2075">
        <v>2</v>
      </c>
      <c r="AP2075">
        <v>1</v>
      </c>
      <c r="AQ2075">
        <v>1</v>
      </c>
      <c r="AR2075">
        <v>1</v>
      </c>
      <c r="AX2075">
        <v>4</v>
      </c>
      <c r="AY2075">
        <v>562</v>
      </c>
      <c r="AZ2075">
        <v>1.4999999999999999E-2</v>
      </c>
      <c r="BA2075">
        <v>7.0000000000000001E-3</v>
      </c>
      <c r="BB2075">
        <v>1</v>
      </c>
      <c r="BC2075">
        <v>0</v>
      </c>
      <c r="BD2075">
        <v>0.9</v>
      </c>
      <c r="BE2075">
        <v>5.0999999999999996</v>
      </c>
      <c r="BF2075">
        <v>716.2</v>
      </c>
      <c r="BG2075" t="s">
        <v>153</v>
      </c>
      <c r="BH2075" t="s">
        <v>154</v>
      </c>
      <c r="BI2075" t="s">
        <v>423</v>
      </c>
      <c r="BJ2075" t="s">
        <v>156</v>
      </c>
      <c r="BK2075">
        <v>18</v>
      </c>
    </row>
    <row r="2076" spans="1:63" ht="18.75" hidden="1" x14ac:dyDescent="0.25">
      <c r="A2076">
        <v>2021</v>
      </c>
      <c r="B2076">
        <v>5</v>
      </c>
      <c r="C2076" s="289">
        <v>44324</v>
      </c>
      <c r="D2076">
        <v>417</v>
      </c>
      <c r="E2076">
        <v>661</v>
      </c>
      <c r="F2076">
        <v>4</v>
      </c>
      <c r="G2076" t="s">
        <v>424</v>
      </c>
      <c r="H2076" t="s">
        <v>425</v>
      </c>
      <c r="I2076" t="s">
        <v>144</v>
      </c>
      <c r="J2076">
        <v>1</v>
      </c>
      <c r="K2076">
        <v>6</v>
      </c>
      <c r="L2076">
        <v>138</v>
      </c>
      <c r="M2076">
        <v>129.858</v>
      </c>
      <c r="N2076">
        <v>147.798</v>
      </c>
      <c r="O2076">
        <v>278</v>
      </c>
      <c r="P2076">
        <v>280</v>
      </c>
      <c r="T2076">
        <v>171</v>
      </c>
      <c r="W2076">
        <v>281</v>
      </c>
      <c r="X2076">
        <v>300</v>
      </c>
      <c r="Y2076">
        <v>277</v>
      </c>
      <c r="Z2076">
        <v>303</v>
      </c>
      <c r="AB2076">
        <v>208</v>
      </c>
      <c r="AJ2076">
        <v>286.5</v>
      </c>
      <c r="AK2076">
        <v>20</v>
      </c>
      <c r="AL2076">
        <v>180</v>
      </c>
      <c r="AM2076">
        <v>19</v>
      </c>
      <c r="AN2076">
        <v>190</v>
      </c>
      <c r="AO2076">
        <v>2</v>
      </c>
      <c r="AP2076">
        <v>1</v>
      </c>
      <c r="AQ2076">
        <v>1</v>
      </c>
      <c r="AR2076">
        <v>1</v>
      </c>
      <c r="AX2076">
        <v>4</v>
      </c>
      <c r="AY2076">
        <v>562</v>
      </c>
      <c r="AZ2076">
        <v>1.4999999999999999E-2</v>
      </c>
      <c r="BA2076">
        <v>7.0000000000000001E-3</v>
      </c>
      <c r="BB2076">
        <v>1</v>
      </c>
      <c r="BC2076">
        <v>0</v>
      </c>
      <c r="BD2076">
        <v>4.0999999999999996</v>
      </c>
      <c r="BE2076">
        <v>1.1000000000000001</v>
      </c>
      <c r="BF2076">
        <v>161</v>
      </c>
      <c r="BG2076" t="s">
        <v>153</v>
      </c>
      <c r="BH2076" t="s">
        <v>154</v>
      </c>
      <c r="BI2076" t="s">
        <v>426</v>
      </c>
      <c r="BJ2076" t="s">
        <v>156</v>
      </c>
      <c r="BK2076">
        <v>18</v>
      </c>
    </row>
    <row r="2077" spans="1:63" ht="18.75" hidden="1" x14ac:dyDescent="0.25">
      <c r="A2077">
        <v>2021</v>
      </c>
      <c r="B2077">
        <v>5</v>
      </c>
      <c r="C2077" s="289">
        <v>44324</v>
      </c>
      <c r="D2077">
        <v>18</v>
      </c>
      <c r="E2077">
        <v>49</v>
      </c>
      <c r="F2077">
        <v>5</v>
      </c>
      <c r="G2077" t="s">
        <v>275</v>
      </c>
      <c r="H2077" t="s">
        <v>276</v>
      </c>
      <c r="I2077" t="s">
        <v>165</v>
      </c>
      <c r="J2077">
        <v>2</v>
      </c>
      <c r="K2077">
        <v>3</v>
      </c>
      <c r="L2077">
        <v>100</v>
      </c>
      <c r="M2077">
        <v>95.5</v>
      </c>
      <c r="N2077">
        <v>104.5</v>
      </c>
      <c r="O2077">
        <v>108</v>
      </c>
      <c r="P2077">
        <v>102</v>
      </c>
      <c r="W2077">
        <v>110</v>
      </c>
      <c r="X2077">
        <v>104</v>
      </c>
      <c r="Y2077">
        <v>104</v>
      </c>
      <c r="Z2077">
        <v>109</v>
      </c>
      <c r="AB2077">
        <v>99</v>
      </c>
      <c r="AJ2077">
        <v>106.2</v>
      </c>
      <c r="AK2077">
        <v>101</v>
      </c>
      <c r="AL2077">
        <v>107</v>
      </c>
      <c r="AM2077">
        <v>73</v>
      </c>
      <c r="AN2077">
        <v>99</v>
      </c>
      <c r="AO2077">
        <v>4</v>
      </c>
      <c r="AP2077">
        <v>4</v>
      </c>
      <c r="AQ2077">
        <v>5</v>
      </c>
      <c r="AX2077">
        <v>13</v>
      </c>
      <c r="AY2077">
        <v>1693</v>
      </c>
      <c r="AZ2077">
        <v>1.4999999999999999E-2</v>
      </c>
      <c r="BA2077">
        <v>8.0000000000000002E-3</v>
      </c>
      <c r="BB2077">
        <v>1</v>
      </c>
      <c r="BC2077">
        <v>0.1</v>
      </c>
      <c r="BD2077">
        <v>16.899999999999999</v>
      </c>
      <c r="BE2077">
        <v>1.4</v>
      </c>
      <c r="BF2077">
        <v>179.8</v>
      </c>
      <c r="BG2077" t="s">
        <v>153</v>
      </c>
      <c r="BH2077" t="s">
        <v>154</v>
      </c>
      <c r="BI2077" t="s">
        <v>277</v>
      </c>
      <c r="BJ2077" t="s">
        <v>167</v>
      </c>
      <c r="BK2077">
        <v>18</v>
      </c>
    </row>
    <row r="2078" spans="1:63" ht="18.75" hidden="1" x14ac:dyDescent="0.25">
      <c r="A2078">
        <v>2021</v>
      </c>
      <c r="B2078">
        <v>5</v>
      </c>
      <c r="C2078" s="289">
        <v>44324</v>
      </c>
      <c r="D2078">
        <v>18</v>
      </c>
      <c r="E2078">
        <v>50</v>
      </c>
      <c r="F2078">
        <v>5</v>
      </c>
      <c r="G2078" t="s">
        <v>278</v>
      </c>
      <c r="H2078" t="s">
        <v>279</v>
      </c>
      <c r="I2078" t="s">
        <v>165</v>
      </c>
      <c r="J2078">
        <v>2</v>
      </c>
      <c r="K2078">
        <v>3</v>
      </c>
      <c r="L2078">
        <v>54</v>
      </c>
      <c r="M2078">
        <v>51.57</v>
      </c>
      <c r="N2078">
        <v>56.43</v>
      </c>
      <c r="O2078">
        <v>57</v>
      </c>
      <c r="P2078">
        <v>52</v>
      </c>
      <c r="W2078">
        <v>59</v>
      </c>
      <c r="X2078">
        <v>56</v>
      </c>
      <c r="Y2078">
        <v>55</v>
      </c>
      <c r="Z2078">
        <v>57</v>
      </c>
      <c r="AB2078">
        <v>99</v>
      </c>
      <c r="AJ2078">
        <v>55.8</v>
      </c>
      <c r="AK2078">
        <v>101</v>
      </c>
      <c r="AL2078">
        <v>107</v>
      </c>
      <c r="AM2078">
        <v>73</v>
      </c>
      <c r="AN2078">
        <v>99</v>
      </c>
      <c r="AO2078">
        <v>8</v>
      </c>
      <c r="AP2078">
        <v>2</v>
      </c>
      <c r="AQ2078">
        <v>11</v>
      </c>
      <c r="AX2078">
        <v>21</v>
      </c>
      <c r="AY2078">
        <v>1701</v>
      </c>
      <c r="AZ2078">
        <v>1.4999999999999999E-2</v>
      </c>
      <c r="BA2078">
        <v>1.2E-2</v>
      </c>
      <c r="BB2078">
        <v>1</v>
      </c>
      <c r="BC2078">
        <v>0.4</v>
      </c>
      <c r="BD2078">
        <v>31.5</v>
      </c>
      <c r="BE2078">
        <v>1.2</v>
      </c>
      <c r="BF2078">
        <v>94.9</v>
      </c>
      <c r="BG2078" t="s">
        <v>153</v>
      </c>
      <c r="BH2078" t="s">
        <v>154</v>
      </c>
      <c r="BI2078" t="s">
        <v>280</v>
      </c>
      <c r="BJ2078" t="s">
        <v>167</v>
      </c>
      <c r="BK2078">
        <v>18</v>
      </c>
    </row>
    <row r="2079" spans="1:63" ht="18.75" hidden="1" x14ac:dyDescent="0.25">
      <c r="A2079">
        <v>2021</v>
      </c>
      <c r="B2079">
        <v>5</v>
      </c>
      <c r="C2079" s="289">
        <v>44324</v>
      </c>
      <c r="D2079">
        <v>382</v>
      </c>
      <c r="E2079">
        <v>449</v>
      </c>
      <c r="F2079">
        <v>6</v>
      </c>
      <c r="G2079" t="s">
        <v>272</v>
      </c>
      <c r="H2079" t="s">
        <v>273</v>
      </c>
      <c r="I2079" t="s">
        <v>144</v>
      </c>
      <c r="J2079">
        <v>3</v>
      </c>
      <c r="K2079">
        <v>1</v>
      </c>
      <c r="L2079">
        <v>46</v>
      </c>
      <c r="M2079">
        <v>40.985999999999997</v>
      </c>
      <c r="N2079">
        <v>50.048000000000002</v>
      </c>
      <c r="O2079">
        <v>47</v>
      </c>
      <c r="P2079">
        <v>45</v>
      </c>
      <c r="W2079">
        <v>49</v>
      </c>
      <c r="X2079">
        <v>44</v>
      </c>
      <c r="Y2079">
        <v>45</v>
      </c>
      <c r="Z2079">
        <v>47</v>
      </c>
      <c r="AB2079">
        <v>86</v>
      </c>
      <c r="AJ2079">
        <v>46.1</v>
      </c>
      <c r="AK2079">
        <v>108</v>
      </c>
      <c r="AL2079">
        <v>100</v>
      </c>
      <c r="AM2079">
        <v>126</v>
      </c>
      <c r="AN2079">
        <v>86</v>
      </c>
      <c r="AO2079">
        <v>9</v>
      </c>
      <c r="AP2079">
        <v>4</v>
      </c>
      <c r="AQ2079">
        <v>9</v>
      </c>
      <c r="AX2079">
        <v>22</v>
      </c>
      <c r="AY2079">
        <v>1012</v>
      </c>
      <c r="AZ2079">
        <v>1.4999999999999999E-2</v>
      </c>
      <c r="BA2079">
        <v>2.1999999999999999E-2</v>
      </c>
      <c r="BC2079">
        <v>0.5</v>
      </c>
      <c r="BD2079">
        <v>22</v>
      </c>
      <c r="BE2079">
        <v>1</v>
      </c>
      <c r="BF2079">
        <v>46.7</v>
      </c>
      <c r="BG2079" t="s">
        <v>153</v>
      </c>
      <c r="BH2079" t="s">
        <v>154</v>
      </c>
      <c r="BI2079" t="s">
        <v>274</v>
      </c>
      <c r="BJ2079" t="s">
        <v>156</v>
      </c>
      <c r="BK2079">
        <v>18</v>
      </c>
    </row>
    <row r="2080" spans="1:63" ht="18.75" x14ac:dyDescent="0.25">
      <c r="A2080">
        <v>2021</v>
      </c>
      <c r="B2080">
        <v>5</v>
      </c>
      <c r="C2080" s="289">
        <v>44324</v>
      </c>
      <c r="D2080">
        <v>212</v>
      </c>
      <c r="E2080">
        <v>140</v>
      </c>
      <c r="F2080">
        <v>7</v>
      </c>
      <c r="G2080" t="s">
        <v>199</v>
      </c>
      <c r="H2080" t="s">
        <v>200</v>
      </c>
      <c r="I2080" t="s">
        <v>144</v>
      </c>
      <c r="J2080">
        <v>2</v>
      </c>
      <c r="K2080">
        <v>2</v>
      </c>
      <c r="L2080">
        <v>485</v>
      </c>
      <c r="M2080">
        <v>451.05</v>
      </c>
      <c r="N2080">
        <v>518.95000000000005</v>
      </c>
      <c r="O2080">
        <v>488</v>
      </c>
      <c r="P2080">
        <v>476</v>
      </c>
      <c r="W2080">
        <v>499</v>
      </c>
      <c r="X2080">
        <v>501</v>
      </c>
      <c r="Y2080">
        <v>498</v>
      </c>
      <c r="Z2080">
        <v>503</v>
      </c>
      <c r="AB2080">
        <v>112</v>
      </c>
      <c r="AJ2080">
        <v>494.2</v>
      </c>
      <c r="AK2080">
        <v>60</v>
      </c>
      <c r="AL2080">
        <v>120</v>
      </c>
      <c r="AM2080">
        <v>64</v>
      </c>
      <c r="AN2080">
        <v>112</v>
      </c>
      <c r="AO2080">
        <v>3</v>
      </c>
      <c r="AP2080">
        <v>4</v>
      </c>
      <c r="AQ2080">
        <v>5</v>
      </c>
      <c r="AX2080">
        <v>12</v>
      </c>
      <c r="AY2080">
        <v>768</v>
      </c>
      <c r="AZ2080">
        <v>1.4999999999999999E-2</v>
      </c>
      <c r="BA2080">
        <v>1.6E-2</v>
      </c>
      <c r="BC2080">
        <v>0</v>
      </c>
      <c r="BD2080">
        <v>1.6</v>
      </c>
      <c r="BE2080">
        <v>5.9</v>
      </c>
      <c r="BF2080">
        <v>379.5</v>
      </c>
      <c r="BG2080" t="s">
        <v>148</v>
      </c>
      <c r="BH2080" t="s">
        <v>187</v>
      </c>
      <c r="BI2080" t="s">
        <v>201</v>
      </c>
      <c r="BK2080">
        <v>18</v>
      </c>
    </row>
    <row r="2081" spans="1:63" ht="18.75" x14ac:dyDescent="0.25">
      <c r="A2081">
        <v>2021</v>
      </c>
      <c r="B2081">
        <v>5</v>
      </c>
      <c r="C2081" s="289">
        <v>44324</v>
      </c>
      <c r="D2081">
        <v>212</v>
      </c>
      <c r="E2081">
        <v>178</v>
      </c>
      <c r="F2081">
        <v>7</v>
      </c>
      <c r="G2081" t="s">
        <v>202</v>
      </c>
      <c r="H2081" t="s">
        <v>203</v>
      </c>
      <c r="I2081" t="s">
        <v>144</v>
      </c>
      <c r="J2081">
        <v>2</v>
      </c>
      <c r="K2081">
        <v>2</v>
      </c>
      <c r="L2081">
        <v>50</v>
      </c>
      <c r="M2081">
        <v>46.5</v>
      </c>
      <c r="N2081">
        <v>53.5</v>
      </c>
      <c r="O2081">
        <v>51</v>
      </c>
      <c r="P2081">
        <v>50</v>
      </c>
      <c r="W2081">
        <v>59</v>
      </c>
      <c r="X2081">
        <v>53</v>
      </c>
      <c r="Y2081">
        <v>52</v>
      </c>
      <c r="Z2081">
        <v>57</v>
      </c>
      <c r="AB2081">
        <v>112</v>
      </c>
      <c r="AJ2081">
        <v>53.7</v>
      </c>
      <c r="AK2081">
        <v>60</v>
      </c>
      <c r="AL2081">
        <v>120</v>
      </c>
      <c r="AM2081">
        <v>64</v>
      </c>
      <c r="AN2081">
        <v>112</v>
      </c>
      <c r="AO2081">
        <v>11</v>
      </c>
      <c r="AP2081">
        <v>2</v>
      </c>
      <c r="AQ2081">
        <v>11</v>
      </c>
      <c r="AX2081">
        <v>24</v>
      </c>
      <c r="AY2081">
        <v>724</v>
      </c>
      <c r="AZ2081">
        <v>1.4999999999999999E-2</v>
      </c>
      <c r="BA2081">
        <v>3.3000000000000002E-2</v>
      </c>
      <c r="BC2081">
        <v>0.5</v>
      </c>
      <c r="BD2081">
        <v>14.5</v>
      </c>
      <c r="BE2081">
        <v>1.3</v>
      </c>
      <c r="BF2081">
        <v>38.9</v>
      </c>
      <c r="BG2081" t="s">
        <v>148</v>
      </c>
      <c r="BH2081" t="s">
        <v>187</v>
      </c>
      <c r="BI2081" t="s">
        <v>204</v>
      </c>
      <c r="BK2081">
        <v>18</v>
      </c>
    </row>
    <row r="2082" spans="1:63" ht="18.75" x14ac:dyDescent="0.25">
      <c r="A2082">
        <v>2021</v>
      </c>
      <c r="B2082">
        <v>5</v>
      </c>
      <c r="C2082" s="289">
        <v>44324</v>
      </c>
      <c r="D2082">
        <v>405</v>
      </c>
      <c r="E2082">
        <v>619</v>
      </c>
      <c r="F2082">
        <v>8</v>
      </c>
      <c r="G2082" t="s">
        <v>288</v>
      </c>
      <c r="H2082" t="s">
        <v>289</v>
      </c>
      <c r="I2082" t="s">
        <v>144</v>
      </c>
      <c r="J2082">
        <v>1</v>
      </c>
      <c r="K2082">
        <v>5</v>
      </c>
      <c r="L2082">
        <v>420</v>
      </c>
      <c r="M2082">
        <v>385.98</v>
      </c>
      <c r="N2082">
        <v>454.02</v>
      </c>
      <c r="O2082">
        <v>423</v>
      </c>
      <c r="P2082">
        <v>412</v>
      </c>
      <c r="W2082">
        <v>415</v>
      </c>
      <c r="X2082">
        <v>418</v>
      </c>
      <c r="Y2082">
        <v>421</v>
      </c>
      <c r="Z2082">
        <v>429</v>
      </c>
      <c r="AB2082">
        <v>150</v>
      </c>
      <c r="AJ2082">
        <v>419.7</v>
      </c>
      <c r="AK2082">
        <v>18</v>
      </c>
      <c r="AL2082">
        <v>200</v>
      </c>
      <c r="AM2082">
        <v>24</v>
      </c>
      <c r="AN2082">
        <v>150</v>
      </c>
      <c r="AO2082">
        <v>2</v>
      </c>
      <c r="AP2082">
        <v>2</v>
      </c>
      <c r="AQ2082">
        <v>3</v>
      </c>
      <c r="AX2082">
        <v>7</v>
      </c>
      <c r="AY2082">
        <v>232</v>
      </c>
      <c r="AZ2082">
        <v>1.4999999999999999E-2</v>
      </c>
      <c r="BA2082">
        <v>0.03</v>
      </c>
      <c r="BC2082">
        <v>0</v>
      </c>
      <c r="BD2082">
        <v>0.6</v>
      </c>
      <c r="BE2082">
        <v>2.9</v>
      </c>
      <c r="BF2082">
        <v>97.4</v>
      </c>
      <c r="BG2082" t="s">
        <v>148</v>
      </c>
      <c r="BH2082" t="s">
        <v>149</v>
      </c>
      <c r="BI2082" t="s">
        <v>290</v>
      </c>
      <c r="BK2082">
        <v>18</v>
      </c>
    </row>
    <row r="2083" spans="1:63" ht="18.75" x14ac:dyDescent="0.25">
      <c r="A2083">
        <v>2021</v>
      </c>
      <c r="B2083">
        <v>5</v>
      </c>
      <c r="C2083" s="289">
        <v>44324</v>
      </c>
      <c r="D2083">
        <v>405</v>
      </c>
      <c r="E2083">
        <v>620</v>
      </c>
      <c r="F2083">
        <v>8</v>
      </c>
      <c r="G2083" t="s">
        <v>291</v>
      </c>
      <c r="H2083" t="s">
        <v>292</v>
      </c>
      <c r="I2083" t="s">
        <v>144</v>
      </c>
      <c r="J2083">
        <v>1</v>
      </c>
      <c r="K2083">
        <v>5</v>
      </c>
      <c r="L2083">
        <v>233</v>
      </c>
      <c r="M2083">
        <v>214.01050000000001</v>
      </c>
      <c r="N2083">
        <v>251.98949999999999</v>
      </c>
      <c r="O2083">
        <v>238</v>
      </c>
      <c r="P2083">
        <v>231</v>
      </c>
      <c r="W2083">
        <v>217</v>
      </c>
      <c r="X2083">
        <v>220</v>
      </c>
      <c r="Y2083">
        <v>219</v>
      </c>
      <c r="Z2083">
        <v>223</v>
      </c>
      <c r="AB2083">
        <v>150</v>
      </c>
      <c r="AJ2083">
        <v>224.6</v>
      </c>
      <c r="AK2083">
        <v>18</v>
      </c>
      <c r="AL2083">
        <v>200</v>
      </c>
      <c r="AM2083">
        <v>24</v>
      </c>
      <c r="AN2083">
        <v>150</v>
      </c>
      <c r="AO2083">
        <v>2</v>
      </c>
      <c r="AP2083">
        <v>4</v>
      </c>
      <c r="AQ2083">
        <v>4</v>
      </c>
      <c r="AX2083">
        <v>10</v>
      </c>
      <c r="AY2083">
        <v>235</v>
      </c>
      <c r="AZ2083">
        <v>1.4999999999999999E-2</v>
      </c>
      <c r="BA2083">
        <v>4.2999999999999997E-2</v>
      </c>
      <c r="BC2083">
        <v>0</v>
      </c>
      <c r="BD2083">
        <v>1</v>
      </c>
      <c r="BE2083">
        <v>2.2000000000000002</v>
      </c>
      <c r="BF2083">
        <v>52.8</v>
      </c>
      <c r="BG2083" t="s">
        <v>148</v>
      </c>
      <c r="BH2083" t="s">
        <v>149</v>
      </c>
      <c r="BI2083" t="s">
        <v>217</v>
      </c>
      <c r="BK2083">
        <v>18</v>
      </c>
    </row>
    <row r="2084" spans="1:63" ht="18.75" x14ac:dyDescent="0.25">
      <c r="A2084">
        <v>2021</v>
      </c>
      <c r="B2084">
        <v>5</v>
      </c>
      <c r="C2084" s="289">
        <v>44324</v>
      </c>
      <c r="D2084">
        <v>405</v>
      </c>
      <c r="E2084">
        <v>621</v>
      </c>
      <c r="F2084">
        <v>8</v>
      </c>
      <c r="G2084" t="s">
        <v>293</v>
      </c>
      <c r="H2084" t="s">
        <v>294</v>
      </c>
      <c r="I2084" t="s">
        <v>144</v>
      </c>
      <c r="J2084">
        <v>1</v>
      </c>
      <c r="K2084">
        <v>5</v>
      </c>
      <c r="L2084">
        <v>191.5</v>
      </c>
      <c r="M2084">
        <v>175.98849999999999</v>
      </c>
      <c r="N2084">
        <v>207.01150000000001</v>
      </c>
      <c r="O2084">
        <v>198</v>
      </c>
      <c r="P2084">
        <v>188</v>
      </c>
      <c r="W2084">
        <v>199</v>
      </c>
      <c r="X2084">
        <v>200</v>
      </c>
      <c r="Y2084">
        <v>201</v>
      </c>
      <c r="Z2084">
        <v>204</v>
      </c>
      <c r="AB2084">
        <v>150</v>
      </c>
      <c r="AJ2084">
        <v>198.3</v>
      </c>
      <c r="AK2084">
        <v>18</v>
      </c>
      <c r="AL2084">
        <v>200</v>
      </c>
      <c r="AM2084">
        <v>24</v>
      </c>
      <c r="AN2084">
        <v>150</v>
      </c>
      <c r="AO2084">
        <v>4</v>
      </c>
      <c r="AP2084">
        <v>1</v>
      </c>
      <c r="AQ2084">
        <v>5</v>
      </c>
      <c r="AX2084">
        <v>10</v>
      </c>
      <c r="AY2084">
        <v>235</v>
      </c>
      <c r="AZ2084">
        <v>1.4999999999999999E-2</v>
      </c>
      <c r="BA2084">
        <v>4.2999999999999997E-2</v>
      </c>
      <c r="BC2084">
        <v>0.1</v>
      </c>
      <c r="BD2084">
        <v>1.2</v>
      </c>
      <c r="BE2084">
        <v>2</v>
      </c>
      <c r="BF2084">
        <v>46.6</v>
      </c>
      <c r="BG2084" t="s">
        <v>148</v>
      </c>
      <c r="BH2084" t="s">
        <v>149</v>
      </c>
      <c r="BI2084" t="s">
        <v>217</v>
      </c>
      <c r="BK2084">
        <v>18</v>
      </c>
    </row>
    <row r="2085" spans="1:63" ht="18.75" x14ac:dyDescent="0.25">
      <c r="A2085">
        <v>2021</v>
      </c>
      <c r="B2085">
        <v>5</v>
      </c>
      <c r="C2085" s="289">
        <v>44324</v>
      </c>
      <c r="D2085">
        <v>405</v>
      </c>
      <c r="E2085">
        <v>622</v>
      </c>
      <c r="F2085">
        <v>8</v>
      </c>
      <c r="G2085" t="s">
        <v>295</v>
      </c>
      <c r="H2085" t="s">
        <v>296</v>
      </c>
      <c r="I2085" t="s">
        <v>144</v>
      </c>
      <c r="J2085">
        <v>1</v>
      </c>
      <c r="K2085">
        <v>5</v>
      </c>
      <c r="L2085">
        <v>187</v>
      </c>
      <c r="M2085">
        <v>172.41399999999999</v>
      </c>
      <c r="N2085">
        <v>201.58600000000001</v>
      </c>
      <c r="O2085">
        <v>188</v>
      </c>
      <c r="P2085">
        <v>185</v>
      </c>
      <c r="W2085">
        <v>173</v>
      </c>
      <c r="X2085">
        <v>185</v>
      </c>
      <c r="Y2085">
        <v>192</v>
      </c>
      <c r="Z2085">
        <v>200</v>
      </c>
      <c r="AB2085">
        <v>150</v>
      </c>
      <c r="AJ2085">
        <v>187.2</v>
      </c>
      <c r="AK2085">
        <v>18</v>
      </c>
      <c r="AL2085">
        <v>200</v>
      </c>
      <c r="AM2085">
        <v>24</v>
      </c>
      <c r="AN2085">
        <v>150</v>
      </c>
      <c r="AO2085">
        <v>4</v>
      </c>
      <c r="AP2085">
        <v>2</v>
      </c>
      <c r="AQ2085">
        <v>8</v>
      </c>
      <c r="AX2085">
        <v>14</v>
      </c>
      <c r="AY2085">
        <v>239</v>
      </c>
      <c r="AZ2085">
        <v>1.4999999999999999E-2</v>
      </c>
      <c r="BA2085">
        <v>5.8999999999999997E-2</v>
      </c>
      <c r="BC2085">
        <v>0.1</v>
      </c>
      <c r="BD2085">
        <v>1.3</v>
      </c>
      <c r="BE2085">
        <v>2.6</v>
      </c>
      <c r="BF2085">
        <v>44.7</v>
      </c>
      <c r="BG2085" t="s">
        <v>148</v>
      </c>
      <c r="BH2085" t="s">
        <v>149</v>
      </c>
      <c r="BI2085" t="s">
        <v>217</v>
      </c>
      <c r="BK2085">
        <v>18</v>
      </c>
    </row>
    <row r="2086" spans="1:63" ht="18.75" x14ac:dyDescent="0.25">
      <c r="A2086">
        <v>2021</v>
      </c>
      <c r="B2086">
        <v>5</v>
      </c>
      <c r="C2086" s="289">
        <v>44324</v>
      </c>
      <c r="D2086">
        <v>334</v>
      </c>
      <c r="E2086">
        <v>254</v>
      </c>
      <c r="F2086">
        <v>46</v>
      </c>
      <c r="G2086" t="s">
        <v>189</v>
      </c>
      <c r="H2086" t="s">
        <v>190</v>
      </c>
      <c r="I2086" t="s">
        <v>191</v>
      </c>
      <c r="J2086">
        <v>4</v>
      </c>
      <c r="K2086">
        <v>2</v>
      </c>
      <c r="L2086">
        <v>203</v>
      </c>
      <c r="M2086">
        <v>188.79</v>
      </c>
      <c r="N2086">
        <v>217.21</v>
      </c>
      <c r="O2086">
        <v>209</v>
      </c>
      <c r="P2086">
        <v>214</v>
      </c>
      <c r="W2086">
        <v>223</v>
      </c>
      <c r="X2086">
        <v>214</v>
      </c>
      <c r="Y2086">
        <v>207</v>
      </c>
      <c r="Z2086">
        <v>212</v>
      </c>
      <c r="AB2086">
        <v>130</v>
      </c>
      <c r="AJ2086">
        <v>213.2</v>
      </c>
      <c r="AK2086">
        <v>88</v>
      </c>
      <c r="AL2086">
        <v>164</v>
      </c>
      <c r="AM2086">
        <v>111</v>
      </c>
      <c r="AN2086">
        <v>130</v>
      </c>
      <c r="AO2086">
        <v>6</v>
      </c>
      <c r="AP2086">
        <v>2</v>
      </c>
      <c r="AQ2086">
        <v>2</v>
      </c>
      <c r="AR2086">
        <v>3</v>
      </c>
      <c r="AX2086">
        <v>13</v>
      </c>
      <c r="AY2086">
        <v>613</v>
      </c>
      <c r="AZ2086">
        <v>0.02</v>
      </c>
      <c r="BA2086">
        <v>2.1000000000000001E-2</v>
      </c>
      <c r="BC2086">
        <v>0.1</v>
      </c>
      <c r="BD2086">
        <v>3</v>
      </c>
      <c r="BE2086">
        <v>2.8</v>
      </c>
      <c r="BF2086">
        <v>130.69999999999999</v>
      </c>
      <c r="BG2086" t="s">
        <v>148</v>
      </c>
      <c r="BH2086" t="s">
        <v>184</v>
      </c>
      <c r="BI2086" t="s">
        <v>192</v>
      </c>
      <c r="BK2086">
        <v>18</v>
      </c>
    </row>
    <row r="2087" spans="1:63" x14ac:dyDescent="0.25">
      <c r="A2087">
        <v>2021</v>
      </c>
      <c r="B2087">
        <v>5</v>
      </c>
      <c r="C2087" s="289">
        <v>44325</v>
      </c>
      <c r="D2087">
        <v>29</v>
      </c>
      <c r="E2087">
        <v>81</v>
      </c>
      <c r="F2087">
        <v>2</v>
      </c>
      <c r="G2087" t="s">
        <v>401</v>
      </c>
      <c r="H2087" t="s">
        <v>402</v>
      </c>
      <c r="I2087" t="s">
        <v>144</v>
      </c>
      <c r="J2087">
        <v>2</v>
      </c>
      <c r="K2087">
        <v>3</v>
      </c>
      <c r="L2087">
        <v>388</v>
      </c>
      <c r="M2087">
        <v>360.84</v>
      </c>
      <c r="N2087">
        <v>415.16</v>
      </c>
      <c r="AK2087">
        <v>60</v>
      </c>
      <c r="AL2087">
        <v>120</v>
      </c>
      <c r="AO2087">
        <v>22</v>
      </c>
      <c r="AP2087">
        <v>2</v>
      </c>
      <c r="AR2087">
        <v>2</v>
      </c>
      <c r="AX2087">
        <v>26</v>
      </c>
      <c r="AY2087">
        <v>26</v>
      </c>
      <c r="AZ2087">
        <v>1.4999999999999999E-2</v>
      </c>
      <c r="BA2087">
        <v>1</v>
      </c>
      <c r="BC2087">
        <v>0.1</v>
      </c>
      <c r="BD2087">
        <v>0.1</v>
      </c>
      <c r="BG2087" t="s">
        <v>148</v>
      </c>
      <c r="BH2087" t="s">
        <v>187</v>
      </c>
      <c r="BI2087" t="s">
        <v>403</v>
      </c>
      <c r="BK2087">
        <v>18</v>
      </c>
    </row>
    <row r="2088" spans="1:63" ht="18.75" hidden="1" x14ac:dyDescent="0.25">
      <c r="A2088">
        <v>2021</v>
      </c>
      <c r="B2088">
        <v>5</v>
      </c>
      <c r="C2088" s="289">
        <v>44325</v>
      </c>
      <c r="D2088">
        <v>182</v>
      </c>
      <c r="E2088">
        <v>331</v>
      </c>
      <c r="F2088">
        <v>2</v>
      </c>
      <c r="G2088" t="s">
        <v>168</v>
      </c>
      <c r="H2088" t="s">
        <v>169</v>
      </c>
      <c r="I2088" t="s">
        <v>144</v>
      </c>
      <c r="J2088">
        <v>4</v>
      </c>
      <c r="K2088">
        <v>2</v>
      </c>
      <c r="L2088">
        <v>325</v>
      </c>
      <c r="M2088">
        <v>305.82499999999999</v>
      </c>
      <c r="N2088">
        <v>348.07499999999999</v>
      </c>
      <c r="O2088">
        <v>330</v>
      </c>
      <c r="P2088">
        <v>323</v>
      </c>
      <c r="T2088">
        <v>136</v>
      </c>
      <c r="W2088">
        <v>329</v>
      </c>
      <c r="AA2088">
        <v>154</v>
      </c>
      <c r="AJ2088">
        <v>327.3</v>
      </c>
      <c r="AK2088">
        <v>110</v>
      </c>
      <c r="AL2088">
        <v>131</v>
      </c>
      <c r="AM2088">
        <v>99</v>
      </c>
      <c r="AN2088">
        <v>145</v>
      </c>
      <c r="AO2088">
        <v>3</v>
      </c>
      <c r="AP2088">
        <v>4</v>
      </c>
      <c r="AQ2088">
        <v>6</v>
      </c>
      <c r="AS2088">
        <v>1</v>
      </c>
      <c r="AX2088">
        <v>14</v>
      </c>
      <c r="AY2088">
        <v>842</v>
      </c>
      <c r="AZ2088">
        <v>1.4999999999999999E-2</v>
      </c>
      <c r="BA2088">
        <v>1.7000000000000001E-2</v>
      </c>
      <c r="BC2088">
        <v>0</v>
      </c>
      <c r="BD2088">
        <v>2.6</v>
      </c>
      <c r="BE2088">
        <v>4.5999999999999996</v>
      </c>
      <c r="BF2088">
        <v>275.60000000000002</v>
      </c>
      <c r="BG2088" t="s">
        <v>153</v>
      </c>
      <c r="BH2088" t="s">
        <v>154</v>
      </c>
      <c r="BI2088" t="s">
        <v>170</v>
      </c>
      <c r="BJ2088" t="s">
        <v>156</v>
      </c>
      <c r="BK2088">
        <v>18</v>
      </c>
    </row>
    <row r="2089" spans="1:63" ht="18.75" hidden="1" x14ac:dyDescent="0.25">
      <c r="A2089">
        <v>2021</v>
      </c>
      <c r="B2089">
        <v>5</v>
      </c>
      <c r="C2089" s="289">
        <v>44325</v>
      </c>
      <c r="D2089">
        <v>416</v>
      </c>
      <c r="E2089">
        <v>659</v>
      </c>
      <c r="F2089">
        <v>3</v>
      </c>
      <c r="G2089" t="s">
        <v>427</v>
      </c>
      <c r="H2089" t="s">
        <v>428</v>
      </c>
      <c r="I2089" t="s">
        <v>144</v>
      </c>
      <c r="J2089">
        <v>2</v>
      </c>
      <c r="K2089">
        <v>1</v>
      </c>
      <c r="L2089">
        <v>301</v>
      </c>
      <c r="M2089">
        <v>283.24099999999999</v>
      </c>
      <c r="N2089">
        <v>322.37099999999998</v>
      </c>
      <c r="O2089">
        <v>311</v>
      </c>
      <c r="P2089">
        <v>274</v>
      </c>
      <c r="T2089">
        <v>135</v>
      </c>
      <c r="W2089">
        <v>297</v>
      </c>
      <c r="X2089">
        <v>301</v>
      </c>
      <c r="Y2089">
        <v>316</v>
      </c>
      <c r="Z2089">
        <v>305</v>
      </c>
      <c r="AA2089">
        <v>135</v>
      </c>
      <c r="AB2089">
        <v>135</v>
      </c>
      <c r="AJ2089">
        <v>300.7</v>
      </c>
      <c r="AK2089">
        <v>40</v>
      </c>
      <c r="AL2089">
        <v>180</v>
      </c>
      <c r="AM2089">
        <v>53</v>
      </c>
      <c r="AN2089">
        <v>135</v>
      </c>
      <c r="AO2089">
        <v>5</v>
      </c>
      <c r="AP2089">
        <v>4</v>
      </c>
      <c r="AQ2089">
        <v>11</v>
      </c>
      <c r="AX2089">
        <v>20</v>
      </c>
      <c r="AY2089">
        <v>1073</v>
      </c>
      <c r="AZ2089">
        <v>1.4999999999999999E-2</v>
      </c>
      <c r="BA2089">
        <v>1.9E-2</v>
      </c>
      <c r="BC2089">
        <v>0.1</v>
      </c>
      <c r="BD2089">
        <v>3.6</v>
      </c>
      <c r="BE2089">
        <v>6</v>
      </c>
      <c r="BF2089">
        <v>322.7</v>
      </c>
      <c r="BG2089" t="s">
        <v>153</v>
      </c>
      <c r="BH2089" t="s">
        <v>154</v>
      </c>
      <c r="BI2089" t="s">
        <v>429</v>
      </c>
      <c r="BJ2089" t="s">
        <v>156</v>
      </c>
      <c r="BK2089">
        <v>18</v>
      </c>
    </row>
    <row r="2090" spans="1:63" ht="18.75" x14ac:dyDescent="0.25">
      <c r="A2090">
        <v>2021</v>
      </c>
      <c r="B2090">
        <v>5</v>
      </c>
      <c r="C2090" s="289">
        <v>44325</v>
      </c>
      <c r="D2090">
        <v>10</v>
      </c>
      <c r="E2090">
        <v>24</v>
      </c>
      <c r="F2090">
        <v>4</v>
      </c>
      <c r="G2090" t="s">
        <v>352</v>
      </c>
      <c r="H2090" t="s">
        <v>353</v>
      </c>
      <c r="I2090" t="s">
        <v>144</v>
      </c>
      <c r="J2090">
        <v>4</v>
      </c>
      <c r="K2090">
        <v>2</v>
      </c>
      <c r="L2090">
        <v>166</v>
      </c>
      <c r="M2090">
        <v>154.38</v>
      </c>
      <c r="N2090">
        <v>177.62</v>
      </c>
      <c r="W2090">
        <v>161</v>
      </c>
      <c r="X2090">
        <v>157</v>
      </c>
      <c r="Y2090">
        <v>159</v>
      </c>
      <c r="Z2090">
        <v>155</v>
      </c>
      <c r="AA2090">
        <v>108</v>
      </c>
      <c r="AB2090">
        <v>107</v>
      </c>
      <c r="AJ2090">
        <v>158.1</v>
      </c>
      <c r="AK2090">
        <v>145</v>
      </c>
      <c r="AL2090">
        <v>99</v>
      </c>
      <c r="AM2090">
        <v>134</v>
      </c>
      <c r="AN2090">
        <v>108</v>
      </c>
      <c r="AO2090">
        <v>6</v>
      </c>
      <c r="AQ2090">
        <v>5</v>
      </c>
      <c r="AX2090">
        <v>11</v>
      </c>
      <c r="AY2090">
        <v>539</v>
      </c>
      <c r="AZ2090">
        <v>1.4999999999999999E-2</v>
      </c>
      <c r="BA2090">
        <v>0.02</v>
      </c>
      <c r="BC2090">
        <v>0.1</v>
      </c>
      <c r="BD2090">
        <v>3.2</v>
      </c>
      <c r="BE2090">
        <v>1.7</v>
      </c>
      <c r="BF2090">
        <v>85.2</v>
      </c>
      <c r="BG2090" t="s">
        <v>148</v>
      </c>
      <c r="BH2090" t="s">
        <v>149</v>
      </c>
      <c r="BI2090" t="s">
        <v>354</v>
      </c>
      <c r="BJ2090" t="s">
        <v>208</v>
      </c>
      <c r="BK2090">
        <v>18</v>
      </c>
    </row>
    <row r="2091" spans="1:63" ht="18.75" x14ac:dyDescent="0.25">
      <c r="A2091">
        <v>2021</v>
      </c>
      <c r="B2091">
        <v>5</v>
      </c>
      <c r="C2091" s="289">
        <v>44325</v>
      </c>
      <c r="D2091">
        <v>10</v>
      </c>
      <c r="E2091">
        <v>25</v>
      </c>
      <c r="F2091">
        <v>4</v>
      </c>
      <c r="G2091" t="s">
        <v>355</v>
      </c>
      <c r="H2091" t="s">
        <v>356</v>
      </c>
      <c r="I2091" t="s">
        <v>144</v>
      </c>
      <c r="J2091">
        <v>4</v>
      </c>
      <c r="K2091">
        <v>2</v>
      </c>
      <c r="L2091">
        <v>162</v>
      </c>
      <c r="M2091">
        <v>150.66</v>
      </c>
      <c r="N2091">
        <v>173.34</v>
      </c>
      <c r="W2091">
        <v>195</v>
      </c>
      <c r="X2091">
        <v>175</v>
      </c>
      <c r="Y2091">
        <v>177</v>
      </c>
      <c r="Z2091">
        <v>170</v>
      </c>
      <c r="AA2091">
        <v>108</v>
      </c>
      <c r="AB2091">
        <v>107</v>
      </c>
      <c r="AJ2091">
        <v>179</v>
      </c>
      <c r="AK2091">
        <v>145</v>
      </c>
      <c r="AL2091">
        <v>99</v>
      </c>
      <c r="AM2091">
        <v>134</v>
      </c>
      <c r="AN2091">
        <v>108</v>
      </c>
      <c r="AO2091">
        <v>6</v>
      </c>
      <c r="AQ2091">
        <v>5</v>
      </c>
      <c r="AX2091">
        <v>11</v>
      </c>
      <c r="AY2091">
        <v>539</v>
      </c>
      <c r="AZ2091">
        <v>1.4999999999999999E-2</v>
      </c>
      <c r="BA2091">
        <v>0.02</v>
      </c>
      <c r="BC2091">
        <v>0.1</v>
      </c>
      <c r="BD2091">
        <v>3.3</v>
      </c>
      <c r="BE2091">
        <v>2</v>
      </c>
      <c r="BF2091">
        <v>96.5</v>
      </c>
      <c r="BG2091" t="s">
        <v>148</v>
      </c>
      <c r="BH2091" t="s">
        <v>149</v>
      </c>
      <c r="BI2091" t="s">
        <v>357</v>
      </c>
      <c r="BJ2091" t="s">
        <v>208</v>
      </c>
      <c r="BK2091">
        <v>18</v>
      </c>
    </row>
    <row r="2092" spans="1:63" ht="18.75" hidden="1" x14ac:dyDescent="0.25">
      <c r="A2092">
        <v>2021</v>
      </c>
      <c r="B2092">
        <v>5</v>
      </c>
      <c r="C2092" s="289">
        <v>44325</v>
      </c>
      <c r="D2092">
        <v>417</v>
      </c>
      <c r="E2092">
        <v>660</v>
      </c>
      <c r="F2092">
        <v>4</v>
      </c>
      <c r="G2092" t="s">
        <v>421</v>
      </c>
      <c r="H2092" t="s">
        <v>422</v>
      </c>
      <c r="I2092" t="s">
        <v>144</v>
      </c>
      <c r="J2092">
        <v>1</v>
      </c>
      <c r="K2092">
        <v>6</v>
      </c>
      <c r="L2092">
        <v>643</v>
      </c>
      <c r="M2092">
        <v>605.06299999999999</v>
      </c>
      <c r="N2092">
        <v>688.65300000000002</v>
      </c>
      <c r="O2092">
        <v>1248</v>
      </c>
      <c r="P2092">
        <v>1222</v>
      </c>
      <c r="T2092">
        <v>210</v>
      </c>
      <c r="AJ2092">
        <v>1235</v>
      </c>
      <c r="AK2092">
        <v>20</v>
      </c>
      <c r="AL2092">
        <v>180</v>
      </c>
      <c r="AM2092">
        <v>17</v>
      </c>
      <c r="AN2092">
        <v>210</v>
      </c>
      <c r="AO2092">
        <v>1</v>
      </c>
      <c r="AP2092">
        <v>2</v>
      </c>
      <c r="AQ2092">
        <v>3</v>
      </c>
      <c r="AX2092">
        <v>6</v>
      </c>
      <c r="AY2092">
        <v>186</v>
      </c>
      <c r="AZ2092">
        <v>1.4999999999999999E-2</v>
      </c>
      <c r="BA2092">
        <v>3.2000000000000001E-2</v>
      </c>
      <c r="BC2092">
        <v>0</v>
      </c>
      <c r="BD2092">
        <v>0.3</v>
      </c>
      <c r="BE2092">
        <v>7.4</v>
      </c>
      <c r="BF2092">
        <v>229.7</v>
      </c>
      <c r="BG2092" t="s">
        <v>153</v>
      </c>
      <c r="BH2092" t="s">
        <v>154</v>
      </c>
      <c r="BI2092" t="s">
        <v>423</v>
      </c>
      <c r="BJ2092" t="s">
        <v>156</v>
      </c>
      <c r="BK2092">
        <v>18</v>
      </c>
    </row>
    <row r="2093" spans="1:63" ht="18.75" hidden="1" x14ac:dyDescent="0.25">
      <c r="A2093">
        <v>2021</v>
      </c>
      <c r="B2093">
        <v>5</v>
      </c>
      <c r="C2093" s="289">
        <v>44325</v>
      </c>
      <c r="D2093">
        <v>417</v>
      </c>
      <c r="E2093">
        <v>661</v>
      </c>
      <c r="F2093">
        <v>4</v>
      </c>
      <c r="G2093" t="s">
        <v>424</v>
      </c>
      <c r="H2093" t="s">
        <v>425</v>
      </c>
      <c r="I2093" t="s">
        <v>144</v>
      </c>
      <c r="J2093">
        <v>1</v>
      </c>
      <c r="K2093">
        <v>6</v>
      </c>
      <c r="L2093">
        <v>138</v>
      </c>
      <c r="M2093">
        <v>129.858</v>
      </c>
      <c r="N2093">
        <v>147.798</v>
      </c>
      <c r="O2093">
        <v>276</v>
      </c>
      <c r="P2093">
        <v>268</v>
      </c>
      <c r="T2093">
        <v>210</v>
      </c>
      <c r="AJ2093">
        <v>272</v>
      </c>
      <c r="AK2093">
        <v>20</v>
      </c>
      <c r="AL2093">
        <v>180</v>
      </c>
      <c r="AM2093">
        <v>17</v>
      </c>
      <c r="AN2093">
        <v>210</v>
      </c>
      <c r="AO2093">
        <v>1</v>
      </c>
      <c r="AP2093">
        <v>2</v>
      </c>
      <c r="AQ2093">
        <v>3</v>
      </c>
      <c r="AX2093">
        <v>6</v>
      </c>
      <c r="AY2093">
        <v>186</v>
      </c>
      <c r="AZ2093">
        <v>1.4999999999999999E-2</v>
      </c>
      <c r="BA2093">
        <v>3.2000000000000001E-2</v>
      </c>
      <c r="BC2093">
        <v>0</v>
      </c>
      <c r="BD2093">
        <v>1.3</v>
      </c>
      <c r="BE2093">
        <v>1.6</v>
      </c>
      <c r="BF2093">
        <v>50.6</v>
      </c>
      <c r="BG2093" t="s">
        <v>153</v>
      </c>
      <c r="BH2093" t="s">
        <v>154</v>
      </c>
      <c r="BI2093" t="s">
        <v>426</v>
      </c>
      <c r="BJ2093" t="s">
        <v>156</v>
      </c>
      <c r="BK2093">
        <v>18</v>
      </c>
    </row>
    <row r="2094" spans="1:63" ht="18.75" hidden="1" x14ac:dyDescent="0.25">
      <c r="A2094">
        <v>2021</v>
      </c>
      <c r="B2094">
        <v>5</v>
      </c>
      <c r="C2094" s="289">
        <v>44325</v>
      </c>
      <c r="D2094">
        <v>18</v>
      </c>
      <c r="E2094">
        <v>49</v>
      </c>
      <c r="F2094">
        <v>5</v>
      </c>
      <c r="G2094" t="s">
        <v>275</v>
      </c>
      <c r="H2094" t="s">
        <v>276</v>
      </c>
      <c r="I2094" t="s">
        <v>165</v>
      </c>
      <c r="J2094">
        <v>2</v>
      </c>
      <c r="K2094">
        <v>3</v>
      </c>
      <c r="L2094">
        <v>100</v>
      </c>
      <c r="M2094">
        <v>95.5</v>
      </c>
      <c r="N2094">
        <v>104.5</v>
      </c>
      <c r="O2094">
        <v>102</v>
      </c>
      <c r="P2094">
        <v>101</v>
      </c>
      <c r="T2094">
        <v>102</v>
      </c>
      <c r="W2094">
        <v>105</v>
      </c>
      <c r="X2094">
        <v>102</v>
      </c>
      <c r="Y2094">
        <v>103</v>
      </c>
      <c r="Z2094">
        <v>107</v>
      </c>
      <c r="AA2094">
        <v>102</v>
      </c>
      <c r="AB2094">
        <v>103</v>
      </c>
      <c r="AJ2094">
        <v>103.2</v>
      </c>
      <c r="AK2094">
        <v>101</v>
      </c>
      <c r="AL2094">
        <v>107</v>
      </c>
      <c r="AM2094">
        <v>70</v>
      </c>
      <c r="AN2094">
        <v>102</v>
      </c>
      <c r="AO2094">
        <v>8</v>
      </c>
      <c r="AP2094">
        <v>4</v>
      </c>
      <c r="AQ2094">
        <v>9</v>
      </c>
      <c r="AX2094">
        <v>21</v>
      </c>
      <c r="AY2094">
        <v>1449</v>
      </c>
      <c r="AZ2094">
        <v>1.4999999999999999E-2</v>
      </c>
      <c r="BA2094">
        <v>1.4E-2</v>
      </c>
      <c r="BB2094">
        <v>1</v>
      </c>
      <c r="BC2094">
        <v>0.2</v>
      </c>
      <c r="BD2094">
        <v>14.5</v>
      </c>
      <c r="BE2094">
        <v>2.2000000000000002</v>
      </c>
      <c r="BF2094">
        <v>149.5</v>
      </c>
      <c r="BG2094" t="s">
        <v>153</v>
      </c>
      <c r="BH2094" t="s">
        <v>154</v>
      </c>
      <c r="BI2094" t="s">
        <v>277</v>
      </c>
      <c r="BJ2094" t="s">
        <v>167</v>
      </c>
      <c r="BK2094">
        <v>18</v>
      </c>
    </row>
    <row r="2095" spans="1:63" ht="18.75" hidden="1" x14ac:dyDescent="0.25">
      <c r="A2095">
        <v>2021</v>
      </c>
      <c r="B2095">
        <v>5</v>
      </c>
      <c r="C2095" s="289">
        <v>44325</v>
      </c>
      <c r="D2095">
        <v>18</v>
      </c>
      <c r="E2095">
        <v>50</v>
      </c>
      <c r="F2095">
        <v>5</v>
      </c>
      <c r="G2095" t="s">
        <v>278</v>
      </c>
      <c r="H2095" t="s">
        <v>279</v>
      </c>
      <c r="I2095" t="s">
        <v>165</v>
      </c>
      <c r="J2095">
        <v>2</v>
      </c>
      <c r="K2095">
        <v>3</v>
      </c>
      <c r="L2095">
        <v>54</v>
      </c>
      <c r="M2095">
        <v>51.57</v>
      </c>
      <c r="N2095">
        <v>56.43</v>
      </c>
      <c r="O2095">
        <v>53</v>
      </c>
      <c r="P2095">
        <v>52</v>
      </c>
      <c r="T2095">
        <v>102</v>
      </c>
      <c r="W2095">
        <v>59</v>
      </c>
      <c r="X2095">
        <v>55</v>
      </c>
      <c r="Y2095">
        <v>54</v>
      </c>
      <c r="Z2095">
        <v>57</v>
      </c>
      <c r="AA2095">
        <v>102</v>
      </c>
      <c r="AB2095">
        <v>103</v>
      </c>
      <c r="AJ2095">
        <v>54.9</v>
      </c>
      <c r="AK2095">
        <v>101</v>
      </c>
      <c r="AL2095">
        <v>107</v>
      </c>
      <c r="AM2095">
        <v>70</v>
      </c>
      <c r="AN2095">
        <v>102</v>
      </c>
      <c r="AO2095">
        <v>7</v>
      </c>
      <c r="AP2095">
        <v>2</v>
      </c>
      <c r="AQ2095">
        <v>15</v>
      </c>
      <c r="AX2095">
        <v>24</v>
      </c>
      <c r="AY2095">
        <v>1452</v>
      </c>
      <c r="AZ2095">
        <v>1.4999999999999999E-2</v>
      </c>
      <c r="BA2095">
        <v>1.7000000000000001E-2</v>
      </c>
      <c r="BC2095">
        <v>0.4</v>
      </c>
      <c r="BD2095">
        <v>26.9</v>
      </c>
      <c r="BE2095">
        <v>1.3</v>
      </c>
      <c r="BF2095">
        <v>79.7</v>
      </c>
      <c r="BG2095" t="s">
        <v>153</v>
      </c>
      <c r="BH2095" t="s">
        <v>154</v>
      </c>
      <c r="BI2095" t="s">
        <v>280</v>
      </c>
      <c r="BJ2095" t="s">
        <v>167</v>
      </c>
      <c r="BK2095">
        <v>18</v>
      </c>
    </row>
    <row r="2096" spans="1:63" ht="18.75" hidden="1" x14ac:dyDescent="0.25">
      <c r="A2096">
        <v>2021</v>
      </c>
      <c r="B2096">
        <v>5</v>
      </c>
      <c r="C2096" s="289">
        <v>44325</v>
      </c>
      <c r="D2096">
        <v>382</v>
      </c>
      <c r="E2096">
        <v>449</v>
      </c>
      <c r="F2096">
        <v>6</v>
      </c>
      <c r="G2096" t="s">
        <v>272</v>
      </c>
      <c r="H2096" t="s">
        <v>273</v>
      </c>
      <c r="I2096" t="s">
        <v>144</v>
      </c>
      <c r="J2096">
        <v>3</v>
      </c>
      <c r="K2096">
        <v>1</v>
      </c>
      <c r="L2096">
        <v>46</v>
      </c>
      <c r="M2096">
        <v>40.985999999999997</v>
      </c>
      <c r="N2096">
        <v>50.048000000000002</v>
      </c>
      <c r="O2096">
        <v>46</v>
      </c>
      <c r="P2096">
        <v>45</v>
      </c>
      <c r="T2096">
        <v>80</v>
      </c>
      <c r="W2096">
        <v>48</v>
      </c>
      <c r="X2096">
        <v>44</v>
      </c>
      <c r="Y2096">
        <v>44</v>
      </c>
      <c r="Z2096">
        <v>47</v>
      </c>
      <c r="AA2096">
        <v>95</v>
      </c>
      <c r="AB2096">
        <v>95</v>
      </c>
      <c r="AJ2096">
        <v>45.5</v>
      </c>
      <c r="AK2096">
        <v>108</v>
      </c>
      <c r="AL2096">
        <v>100</v>
      </c>
      <c r="AM2096">
        <v>120</v>
      </c>
      <c r="AN2096">
        <v>90</v>
      </c>
      <c r="AO2096">
        <v>16</v>
      </c>
      <c r="AP2096">
        <v>4</v>
      </c>
      <c r="AQ2096">
        <v>7</v>
      </c>
      <c r="AX2096">
        <v>27</v>
      </c>
      <c r="AY2096">
        <v>1827</v>
      </c>
      <c r="AZ2096">
        <v>1.4999999999999999E-2</v>
      </c>
      <c r="BA2096">
        <v>1.4999999999999999E-2</v>
      </c>
      <c r="BB2096">
        <v>1</v>
      </c>
      <c r="BC2096">
        <v>0.6</v>
      </c>
      <c r="BD2096">
        <v>39.700000000000003</v>
      </c>
      <c r="BE2096">
        <v>1.2</v>
      </c>
      <c r="BF2096">
        <v>83.1</v>
      </c>
      <c r="BG2096" t="s">
        <v>153</v>
      </c>
      <c r="BH2096" t="s">
        <v>154</v>
      </c>
      <c r="BI2096" t="s">
        <v>274</v>
      </c>
      <c r="BJ2096" t="s">
        <v>156</v>
      </c>
      <c r="BK2096">
        <v>18</v>
      </c>
    </row>
    <row r="2097" spans="1:63" ht="18.75" x14ac:dyDescent="0.25">
      <c r="A2097">
        <v>2021</v>
      </c>
      <c r="B2097">
        <v>5</v>
      </c>
      <c r="C2097" s="289">
        <v>44325</v>
      </c>
      <c r="D2097">
        <v>212</v>
      </c>
      <c r="E2097">
        <v>140</v>
      </c>
      <c r="F2097">
        <v>7</v>
      </c>
      <c r="G2097" t="s">
        <v>199</v>
      </c>
      <c r="H2097" t="s">
        <v>200</v>
      </c>
      <c r="I2097" t="s">
        <v>144</v>
      </c>
      <c r="J2097">
        <v>2</v>
      </c>
      <c r="K2097">
        <v>2</v>
      </c>
      <c r="L2097">
        <v>485</v>
      </c>
      <c r="M2097">
        <v>451.05</v>
      </c>
      <c r="N2097">
        <v>518.95000000000005</v>
      </c>
      <c r="O2097">
        <v>488</v>
      </c>
      <c r="P2097">
        <v>482</v>
      </c>
      <c r="T2097">
        <v>114</v>
      </c>
      <c r="W2097">
        <v>472</v>
      </c>
      <c r="X2097">
        <v>481</v>
      </c>
      <c r="Y2097">
        <v>501</v>
      </c>
      <c r="Z2097">
        <v>496</v>
      </c>
      <c r="AA2097">
        <v>120</v>
      </c>
      <c r="AB2097">
        <v>120</v>
      </c>
      <c r="AJ2097">
        <v>486.7</v>
      </c>
      <c r="AK2097">
        <v>60</v>
      </c>
      <c r="AL2097">
        <v>120</v>
      </c>
      <c r="AM2097">
        <v>61</v>
      </c>
      <c r="AN2097">
        <v>118</v>
      </c>
      <c r="AO2097">
        <v>4</v>
      </c>
      <c r="AP2097">
        <v>4</v>
      </c>
      <c r="AQ2097">
        <v>4</v>
      </c>
      <c r="AX2097">
        <v>12</v>
      </c>
      <c r="AY2097">
        <v>971</v>
      </c>
      <c r="AZ2097">
        <v>1.4999999999999999E-2</v>
      </c>
      <c r="BA2097">
        <v>1.2E-2</v>
      </c>
      <c r="BB2097">
        <v>1</v>
      </c>
      <c r="BC2097">
        <v>0</v>
      </c>
      <c r="BD2097">
        <v>2</v>
      </c>
      <c r="BE2097">
        <v>5.8</v>
      </c>
      <c r="BF2097">
        <v>472.6</v>
      </c>
      <c r="BG2097" t="s">
        <v>148</v>
      </c>
      <c r="BH2097" t="s">
        <v>187</v>
      </c>
      <c r="BI2097" t="s">
        <v>201</v>
      </c>
      <c r="BK2097">
        <v>18</v>
      </c>
    </row>
    <row r="2098" spans="1:63" ht="18.75" x14ac:dyDescent="0.25">
      <c r="A2098">
        <v>2021</v>
      </c>
      <c r="B2098">
        <v>5</v>
      </c>
      <c r="C2098" s="289">
        <v>44325</v>
      </c>
      <c r="D2098">
        <v>212</v>
      </c>
      <c r="E2098">
        <v>178</v>
      </c>
      <c r="F2098">
        <v>7</v>
      </c>
      <c r="G2098" t="s">
        <v>202</v>
      </c>
      <c r="H2098" t="s">
        <v>203</v>
      </c>
      <c r="I2098" t="s">
        <v>144</v>
      </c>
      <c r="J2098">
        <v>2</v>
      </c>
      <c r="K2098">
        <v>2</v>
      </c>
      <c r="L2098">
        <v>50</v>
      </c>
      <c r="M2098">
        <v>46.5</v>
      </c>
      <c r="N2098">
        <v>53.5</v>
      </c>
      <c r="O2098">
        <v>51</v>
      </c>
      <c r="P2098">
        <v>50</v>
      </c>
      <c r="T2098">
        <v>114</v>
      </c>
      <c r="W2098">
        <v>51</v>
      </c>
      <c r="X2098">
        <v>53</v>
      </c>
      <c r="Y2098">
        <v>58</v>
      </c>
      <c r="Z2098">
        <v>50</v>
      </c>
      <c r="AA2098">
        <v>120</v>
      </c>
      <c r="AB2098">
        <v>120</v>
      </c>
      <c r="AJ2098">
        <v>52.2</v>
      </c>
      <c r="AK2098">
        <v>60</v>
      </c>
      <c r="AL2098">
        <v>120</v>
      </c>
      <c r="AM2098">
        <v>61</v>
      </c>
      <c r="AN2098">
        <v>118</v>
      </c>
      <c r="AO2098">
        <v>10</v>
      </c>
      <c r="AP2098">
        <v>8</v>
      </c>
      <c r="AQ2098">
        <v>19</v>
      </c>
      <c r="AX2098">
        <v>37</v>
      </c>
      <c r="AY2098">
        <v>1017</v>
      </c>
      <c r="AZ2098">
        <v>1.4999999999999999E-2</v>
      </c>
      <c r="BA2098">
        <v>3.5999999999999997E-2</v>
      </c>
      <c r="BC2098">
        <v>0.7</v>
      </c>
      <c r="BD2098">
        <v>20.3</v>
      </c>
      <c r="BE2098">
        <v>1.9</v>
      </c>
      <c r="BF2098">
        <v>53.1</v>
      </c>
      <c r="BG2098" t="s">
        <v>148</v>
      </c>
      <c r="BH2098" t="s">
        <v>187</v>
      </c>
      <c r="BI2098" t="s">
        <v>204</v>
      </c>
      <c r="BK2098">
        <v>18</v>
      </c>
    </row>
    <row r="2099" spans="1:63" hidden="1" x14ac:dyDescent="0.25">
      <c r="A2099">
        <v>2021</v>
      </c>
      <c r="B2099">
        <v>5</v>
      </c>
      <c r="C2099" s="289">
        <v>44325</v>
      </c>
      <c r="D2099">
        <v>47</v>
      </c>
      <c r="E2099">
        <v>122</v>
      </c>
      <c r="F2099">
        <v>8</v>
      </c>
      <c r="G2099" t="s">
        <v>163</v>
      </c>
      <c r="H2099" t="s">
        <v>164</v>
      </c>
      <c r="I2099" t="s">
        <v>165</v>
      </c>
      <c r="J2099">
        <v>2</v>
      </c>
      <c r="K2099">
        <v>1</v>
      </c>
      <c r="L2099">
        <v>280</v>
      </c>
      <c r="M2099">
        <v>267.39999999999998</v>
      </c>
      <c r="N2099">
        <v>292.60000000000002</v>
      </c>
      <c r="AK2099">
        <v>63</v>
      </c>
      <c r="AL2099">
        <v>115</v>
      </c>
      <c r="AY2099">
        <v>200</v>
      </c>
      <c r="AZ2099">
        <v>1.4999999999999999E-2</v>
      </c>
      <c r="BD2099">
        <v>0.7</v>
      </c>
      <c r="BG2099" t="s">
        <v>153</v>
      </c>
      <c r="BH2099" t="s">
        <v>154</v>
      </c>
      <c r="BI2099" t="s">
        <v>166</v>
      </c>
      <c r="BJ2099" t="s">
        <v>167</v>
      </c>
      <c r="BK2099">
        <v>18</v>
      </c>
    </row>
    <row r="2100" spans="1:63" x14ac:dyDescent="0.25">
      <c r="A2100">
        <v>2021</v>
      </c>
      <c r="B2100">
        <v>5</v>
      </c>
      <c r="C2100" s="289">
        <v>44325</v>
      </c>
      <c r="D2100">
        <v>405</v>
      </c>
      <c r="E2100">
        <v>619</v>
      </c>
      <c r="F2100">
        <v>8</v>
      </c>
      <c r="G2100" t="s">
        <v>288</v>
      </c>
      <c r="H2100" t="s">
        <v>289</v>
      </c>
      <c r="I2100" t="s">
        <v>144</v>
      </c>
      <c r="J2100">
        <v>1</v>
      </c>
      <c r="K2100">
        <v>5</v>
      </c>
      <c r="L2100">
        <v>420</v>
      </c>
      <c r="M2100">
        <v>385.98</v>
      </c>
      <c r="N2100">
        <v>454.02</v>
      </c>
      <c r="AK2100">
        <v>18</v>
      </c>
      <c r="AL2100">
        <v>200</v>
      </c>
      <c r="AY2100">
        <v>30</v>
      </c>
      <c r="AZ2100">
        <v>1.4999999999999999E-2</v>
      </c>
      <c r="BD2100">
        <v>0.1</v>
      </c>
      <c r="BG2100" t="s">
        <v>148</v>
      </c>
      <c r="BH2100" t="s">
        <v>149</v>
      </c>
      <c r="BI2100" t="s">
        <v>290</v>
      </c>
      <c r="BK2100">
        <v>18</v>
      </c>
    </row>
    <row r="2101" spans="1:63" x14ac:dyDescent="0.25">
      <c r="A2101">
        <v>2021</v>
      </c>
      <c r="B2101">
        <v>5</v>
      </c>
      <c r="C2101" s="289">
        <v>44325</v>
      </c>
      <c r="D2101">
        <v>405</v>
      </c>
      <c r="E2101">
        <v>620</v>
      </c>
      <c r="F2101">
        <v>8</v>
      </c>
      <c r="G2101" t="s">
        <v>291</v>
      </c>
      <c r="H2101" t="s">
        <v>292</v>
      </c>
      <c r="I2101" t="s">
        <v>144</v>
      </c>
      <c r="J2101">
        <v>1</v>
      </c>
      <c r="K2101">
        <v>5</v>
      </c>
      <c r="L2101">
        <v>233</v>
      </c>
      <c r="M2101">
        <v>214.01050000000001</v>
      </c>
      <c r="N2101">
        <v>251.98949999999999</v>
      </c>
      <c r="AK2101">
        <v>18</v>
      </c>
      <c r="AL2101">
        <v>200</v>
      </c>
      <c r="AY2101">
        <v>30</v>
      </c>
      <c r="AZ2101">
        <v>1.4999999999999999E-2</v>
      </c>
      <c r="BD2101">
        <v>0.1</v>
      </c>
      <c r="BG2101" t="s">
        <v>148</v>
      </c>
      <c r="BH2101" t="s">
        <v>149</v>
      </c>
      <c r="BI2101" t="s">
        <v>217</v>
      </c>
      <c r="BK2101">
        <v>18</v>
      </c>
    </row>
    <row r="2102" spans="1:63" x14ac:dyDescent="0.25">
      <c r="A2102">
        <v>2021</v>
      </c>
      <c r="B2102">
        <v>5</v>
      </c>
      <c r="C2102" s="289">
        <v>44325</v>
      </c>
      <c r="D2102">
        <v>405</v>
      </c>
      <c r="E2102">
        <v>621</v>
      </c>
      <c r="F2102">
        <v>8</v>
      </c>
      <c r="G2102" t="s">
        <v>293</v>
      </c>
      <c r="H2102" t="s">
        <v>294</v>
      </c>
      <c r="I2102" t="s">
        <v>144</v>
      </c>
      <c r="J2102">
        <v>1</v>
      </c>
      <c r="K2102">
        <v>5</v>
      </c>
      <c r="L2102">
        <v>191.5</v>
      </c>
      <c r="M2102">
        <v>175.98849999999999</v>
      </c>
      <c r="N2102">
        <v>207.01150000000001</v>
      </c>
      <c r="AK2102">
        <v>18</v>
      </c>
      <c r="AL2102">
        <v>200</v>
      </c>
      <c r="AY2102">
        <v>30</v>
      </c>
      <c r="AZ2102">
        <v>1.4999999999999999E-2</v>
      </c>
      <c r="BD2102">
        <v>0.2</v>
      </c>
      <c r="BG2102" t="s">
        <v>148</v>
      </c>
      <c r="BH2102" t="s">
        <v>149</v>
      </c>
      <c r="BI2102" t="s">
        <v>217</v>
      </c>
      <c r="BK2102">
        <v>18</v>
      </c>
    </row>
    <row r="2103" spans="1:63" x14ac:dyDescent="0.25">
      <c r="A2103">
        <v>2021</v>
      </c>
      <c r="B2103">
        <v>5</v>
      </c>
      <c r="C2103" s="289">
        <v>44325</v>
      </c>
      <c r="D2103">
        <v>405</v>
      </c>
      <c r="E2103">
        <v>622</v>
      </c>
      <c r="F2103">
        <v>8</v>
      </c>
      <c r="G2103" t="s">
        <v>295</v>
      </c>
      <c r="H2103" t="s">
        <v>296</v>
      </c>
      <c r="I2103" t="s">
        <v>144</v>
      </c>
      <c r="J2103">
        <v>1</v>
      </c>
      <c r="K2103">
        <v>5</v>
      </c>
      <c r="L2103">
        <v>187</v>
      </c>
      <c r="M2103">
        <v>172.41399999999999</v>
      </c>
      <c r="N2103">
        <v>201.58600000000001</v>
      </c>
      <c r="AK2103">
        <v>18</v>
      </c>
      <c r="AL2103">
        <v>200</v>
      </c>
      <c r="AY2103">
        <v>90</v>
      </c>
      <c r="AZ2103">
        <v>1.4999999999999999E-2</v>
      </c>
      <c r="BD2103">
        <v>0.5</v>
      </c>
      <c r="BG2103" t="s">
        <v>148</v>
      </c>
      <c r="BH2103" t="s">
        <v>149</v>
      </c>
      <c r="BI2103" t="s">
        <v>217</v>
      </c>
      <c r="BK2103">
        <v>18</v>
      </c>
    </row>
    <row r="2104" spans="1:63" ht="18.75" hidden="1" x14ac:dyDescent="0.25">
      <c r="A2104">
        <v>2021</v>
      </c>
      <c r="B2104">
        <v>5</v>
      </c>
      <c r="C2104" s="289">
        <v>44325</v>
      </c>
      <c r="D2104">
        <v>419</v>
      </c>
      <c r="E2104">
        <v>670</v>
      </c>
      <c r="F2104">
        <v>8</v>
      </c>
      <c r="G2104" t="s">
        <v>434</v>
      </c>
      <c r="H2104" t="s">
        <v>435</v>
      </c>
      <c r="I2104" t="s">
        <v>144</v>
      </c>
      <c r="J2104">
        <v>4</v>
      </c>
      <c r="K2104">
        <v>2</v>
      </c>
      <c r="L2104">
        <v>298</v>
      </c>
      <c r="M2104">
        <v>280.41800000000001</v>
      </c>
      <c r="N2104">
        <v>319.15800000000002</v>
      </c>
      <c r="W2104">
        <v>306</v>
      </c>
      <c r="X2104">
        <v>310</v>
      </c>
      <c r="Y2104">
        <v>313</v>
      </c>
      <c r="Z2104">
        <v>303</v>
      </c>
      <c r="AA2104">
        <v>150</v>
      </c>
      <c r="AB2104">
        <v>150</v>
      </c>
      <c r="AJ2104">
        <v>308</v>
      </c>
      <c r="AK2104">
        <v>96</v>
      </c>
      <c r="AL2104">
        <v>150</v>
      </c>
      <c r="AM2104">
        <v>96</v>
      </c>
      <c r="AN2104">
        <v>150</v>
      </c>
      <c r="AO2104">
        <v>2</v>
      </c>
      <c r="AP2104">
        <v>1</v>
      </c>
      <c r="AQ2104">
        <v>1</v>
      </c>
      <c r="AX2104">
        <v>4</v>
      </c>
      <c r="AY2104">
        <v>112</v>
      </c>
      <c r="AZ2104">
        <v>1.4999999999999999E-2</v>
      </c>
      <c r="BA2104">
        <v>3.5999999999999997E-2</v>
      </c>
      <c r="BC2104">
        <v>0</v>
      </c>
      <c r="BD2104">
        <v>0.4</v>
      </c>
      <c r="BE2104">
        <v>1.2</v>
      </c>
      <c r="BF2104">
        <v>34.5</v>
      </c>
      <c r="BG2104" t="s">
        <v>153</v>
      </c>
      <c r="BH2104" t="s">
        <v>154</v>
      </c>
      <c r="BI2104" t="s">
        <v>436</v>
      </c>
      <c r="BJ2104" t="s">
        <v>156</v>
      </c>
      <c r="BK2104">
        <v>18</v>
      </c>
    </row>
    <row r="2105" spans="1:63" ht="18.75" x14ac:dyDescent="0.25">
      <c r="A2105">
        <v>2021</v>
      </c>
      <c r="B2105">
        <v>5</v>
      </c>
      <c r="C2105" s="289">
        <v>44325</v>
      </c>
      <c r="D2105">
        <v>334</v>
      </c>
      <c r="E2105">
        <v>254</v>
      </c>
      <c r="F2105">
        <v>46</v>
      </c>
      <c r="G2105" t="s">
        <v>189</v>
      </c>
      <c r="H2105" t="s">
        <v>190</v>
      </c>
      <c r="I2105" t="s">
        <v>191</v>
      </c>
      <c r="J2105">
        <v>4</v>
      </c>
      <c r="K2105">
        <v>2</v>
      </c>
      <c r="L2105">
        <v>203</v>
      </c>
      <c r="M2105">
        <v>188.79</v>
      </c>
      <c r="N2105">
        <v>217.21</v>
      </c>
      <c r="O2105">
        <v>212</v>
      </c>
      <c r="P2105">
        <v>219</v>
      </c>
      <c r="T2105">
        <v>130</v>
      </c>
      <c r="W2105">
        <v>203</v>
      </c>
      <c r="X2105">
        <v>205</v>
      </c>
      <c r="Y2105">
        <v>209</v>
      </c>
      <c r="Z2105">
        <v>202</v>
      </c>
      <c r="AA2105">
        <v>140</v>
      </c>
      <c r="AB2105">
        <v>139</v>
      </c>
      <c r="AJ2105">
        <v>208.4</v>
      </c>
      <c r="AK2105">
        <v>88</v>
      </c>
      <c r="AL2105">
        <v>164</v>
      </c>
      <c r="AM2105">
        <v>106</v>
      </c>
      <c r="AN2105">
        <v>136</v>
      </c>
      <c r="AO2105">
        <v>5</v>
      </c>
      <c r="AP2105">
        <v>2</v>
      </c>
      <c r="AQ2105">
        <v>7</v>
      </c>
      <c r="AX2105">
        <v>14</v>
      </c>
      <c r="AY2105">
        <v>1394</v>
      </c>
      <c r="AZ2105">
        <v>0.02</v>
      </c>
      <c r="BA2105">
        <v>0.01</v>
      </c>
      <c r="BB2105">
        <v>1</v>
      </c>
      <c r="BC2105">
        <v>0.1</v>
      </c>
      <c r="BD2105">
        <v>6.9</v>
      </c>
      <c r="BE2105">
        <v>2.9</v>
      </c>
      <c r="BF2105">
        <v>290.5</v>
      </c>
      <c r="BG2105" t="s">
        <v>148</v>
      </c>
      <c r="BH2105" t="s">
        <v>184</v>
      </c>
      <c r="BI2105" t="s">
        <v>192</v>
      </c>
      <c r="BK2105">
        <v>18</v>
      </c>
    </row>
    <row r="2106" spans="1:63" ht="18.75" x14ac:dyDescent="0.25">
      <c r="A2106">
        <v>2021</v>
      </c>
      <c r="B2106">
        <v>5</v>
      </c>
      <c r="C2106" s="289">
        <v>44326</v>
      </c>
      <c r="D2106">
        <v>29</v>
      </c>
      <c r="E2106">
        <v>81</v>
      </c>
      <c r="F2106">
        <v>2</v>
      </c>
      <c r="G2106" t="s">
        <v>401</v>
      </c>
      <c r="H2106" t="s">
        <v>402</v>
      </c>
      <c r="I2106" t="s">
        <v>144</v>
      </c>
      <c r="J2106">
        <v>2</v>
      </c>
      <c r="K2106">
        <v>3</v>
      </c>
      <c r="L2106">
        <v>388</v>
      </c>
      <c r="M2106">
        <v>360.84</v>
      </c>
      <c r="N2106">
        <v>415.16</v>
      </c>
      <c r="O2106">
        <v>488</v>
      </c>
      <c r="P2106">
        <v>424</v>
      </c>
      <c r="T2106">
        <v>110</v>
      </c>
      <c r="W2106">
        <v>398</v>
      </c>
      <c r="X2106">
        <v>402</v>
      </c>
      <c r="Y2106">
        <v>420</v>
      </c>
      <c r="Z2106">
        <v>400</v>
      </c>
      <c r="AA2106">
        <v>120</v>
      </c>
      <c r="AB2106">
        <v>121</v>
      </c>
      <c r="AJ2106">
        <v>422</v>
      </c>
      <c r="AK2106">
        <v>60</v>
      </c>
      <c r="AL2106">
        <v>120</v>
      </c>
      <c r="AM2106">
        <v>62</v>
      </c>
      <c r="AN2106">
        <v>117</v>
      </c>
      <c r="AO2106">
        <v>6</v>
      </c>
      <c r="AP2106">
        <v>2</v>
      </c>
      <c r="AQ2106">
        <v>5</v>
      </c>
      <c r="AX2106">
        <v>13</v>
      </c>
      <c r="AY2106">
        <v>903</v>
      </c>
      <c r="AZ2106">
        <v>1.4999999999999999E-2</v>
      </c>
      <c r="BA2106">
        <v>1.4E-2</v>
      </c>
      <c r="BB2106">
        <v>1</v>
      </c>
      <c r="BC2106">
        <v>0</v>
      </c>
      <c r="BD2106">
        <v>2.2999999999999998</v>
      </c>
      <c r="BE2106">
        <v>5.5</v>
      </c>
      <c r="BF2106">
        <v>381.1</v>
      </c>
      <c r="BG2106" t="s">
        <v>148</v>
      </c>
      <c r="BH2106" t="s">
        <v>187</v>
      </c>
      <c r="BI2106" t="s">
        <v>403</v>
      </c>
      <c r="BK2106">
        <v>19</v>
      </c>
    </row>
    <row r="2107" spans="1:63" hidden="1" x14ac:dyDescent="0.25">
      <c r="A2107">
        <v>2021</v>
      </c>
      <c r="B2107">
        <v>5</v>
      </c>
      <c r="C2107" s="289">
        <v>44326</v>
      </c>
      <c r="D2107">
        <v>182</v>
      </c>
      <c r="E2107">
        <v>331</v>
      </c>
      <c r="F2107">
        <v>2</v>
      </c>
      <c r="G2107" t="s">
        <v>168</v>
      </c>
      <c r="H2107" t="s">
        <v>169</v>
      </c>
      <c r="I2107" t="s">
        <v>144</v>
      </c>
      <c r="J2107">
        <v>4</v>
      </c>
      <c r="K2107">
        <v>2</v>
      </c>
      <c r="L2107">
        <v>325</v>
      </c>
      <c r="M2107">
        <v>305.82499999999999</v>
      </c>
      <c r="N2107">
        <v>348.07499999999999</v>
      </c>
      <c r="AK2107">
        <v>110</v>
      </c>
      <c r="AL2107">
        <v>131</v>
      </c>
      <c r="AO2107">
        <v>1</v>
      </c>
      <c r="AP2107">
        <v>2</v>
      </c>
      <c r="AR2107">
        <v>2</v>
      </c>
      <c r="AX2107">
        <v>5</v>
      </c>
      <c r="AY2107">
        <v>665</v>
      </c>
      <c r="AZ2107">
        <v>1.4999999999999999E-2</v>
      </c>
      <c r="BA2107">
        <v>8.0000000000000002E-3</v>
      </c>
      <c r="BB2107">
        <v>1</v>
      </c>
      <c r="BC2107">
        <v>0</v>
      </c>
      <c r="BD2107">
        <v>2</v>
      </c>
      <c r="BG2107" t="s">
        <v>153</v>
      </c>
      <c r="BH2107" t="s">
        <v>154</v>
      </c>
      <c r="BI2107" t="s">
        <v>170</v>
      </c>
      <c r="BJ2107" t="s">
        <v>156</v>
      </c>
      <c r="BK2107">
        <v>19</v>
      </c>
    </row>
    <row r="2108" spans="1:63" ht="18.75" hidden="1" x14ac:dyDescent="0.25">
      <c r="A2108">
        <v>2021</v>
      </c>
      <c r="B2108">
        <v>5</v>
      </c>
      <c r="C2108" s="289">
        <v>44326</v>
      </c>
      <c r="D2108">
        <v>376</v>
      </c>
      <c r="E2108">
        <v>438</v>
      </c>
      <c r="F2108">
        <v>3</v>
      </c>
      <c r="G2108" t="s">
        <v>151</v>
      </c>
      <c r="H2108" t="s">
        <v>152</v>
      </c>
      <c r="I2108" t="s">
        <v>144</v>
      </c>
      <c r="J2108">
        <v>3</v>
      </c>
      <c r="K2108">
        <v>2</v>
      </c>
      <c r="L2108">
        <v>336</v>
      </c>
      <c r="M2108">
        <v>316.17599999999999</v>
      </c>
      <c r="N2108">
        <v>359.85599999999999</v>
      </c>
      <c r="W2108">
        <v>368</v>
      </c>
      <c r="X2108">
        <v>351</v>
      </c>
      <c r="Y2108">
        <v>334</v>
      </c>
      <c r="Z2108">
        <v>349</v>
      </c>
      <c r="AA2108">
        <v>140</v>
      </c>
      <c r="AB2108">
        <v>140</v>
      </c>
      <c r="AJ2108">
        <v>350.5</v>
      </c>
      <c r="AK2108">
        <v>67</v>
      </c>
      <c r="AL2108">
        <v>161</v>
      </c>
      <c r="AM2108">
        <v>77</v>
      </c>
      <c r="AN2108">
        <v>140</v>
      </c>
      <c r="AO2108">
        <v>2</v>
      </c>
      <c r="AQ2108">
        <v>6</v>
      </c>
      <c r="AX2108">
        <v>8</v>
      </c>
      <c r="AY2108">
        <v>998</v>
      </c>
      <c r="AZ2108">
        <v>1.4999999999999999E-2</v>
      </c>
      <c r="BA2108">
        <v>8.0000000000000002E-3</v>
      </c>
      <c r="BB2108">
        <v>1</v>
      </c>
      <c r="BC2108">
        <v>0</v>
      </c>
      <c r="BD2108">
        <v>3</v>
      </c>
      <c r="BE2108">
        <v>2.8</v>
      </c>
      <c r="BF2108">
        <v>349.8</v>
      </c>
      <c r="BG2108" t="s">
        <v>153</v>
      </c>
      <c r="BH2108" t="s">
        <v>154</v>
      </c>
      <c r="BI2108" t="s">
        <v>155</v>
      </c>
      <c r="BJ2108" t="s">
        <v>156</v>
      </c>
      <c r="BK2108">
        <v>19</v>
      </c>
    </row>
    <row r="2109" spans="1:63" ht="18.75" hidden="1" x14ac:dyDescent="0.25">
      <c r="A2109">
        <v>2021</v>
      </c>
      <c r="B2109">
        <v>5</v>
      </c>
      <c r="C2109" s="289">
        <v>44326</v>
      </c>
      <c r="D2109">
        <v>416</v>
      </c>
      <c r="E2109">
        <v>659</v>
      </c>
      <c r="F2109">
        <v>3</v>
      </c>
      <c r="G2109" t="s">
        <v>427</v>
      </c>
      <c r="H2109" t="s">
        <v>428</v>
      </c>
      <c r="I2109" t="s">
        <v>144</v>
      </c>
      <c r="J2109">
        <v>2</v>
      </c>
      <c r="K2109">
        <v>1</v>
      </c>
      <c r="L2109">
        <v>301</v>
      </c>
      <c r="M2109">
        <v>283.24099999999999</v>
      </c>
      <c r="N2109">
        <v>322.37099999999998</v>
      </c>
      <c r="O2109">
        <v>299</v>
      </c>
      <c r="T2109">
        <v>110</v>
      </c>
      <c r="AJ2109">
        <v>299</v>
      </c>
      <c r="AK2109">
        <v>40</v>
      </c>
      <c r="AL2109">
        <v>180</v>
      </c>
      <c r="AM2109">
        <v>65</v>
      </c>
      <c r="AN2109">
        <v>110</v>
      </c>
      <c r="AO2109">
        <v>2</v>
      </c>
      <c r="AP2109">
        <v>2</v>
      </c>
      <c r="AQ2109">
        <v>3</v>
      </c>
      <c r="AX2109">
        <v>7</v>
      </c>
      <c r="AY2109">
        <v>556</v>
      </c>
      <c r="AZ2109">
        <v>1.4999999999999999E-2</v>
      </c>
      <c r="BA2109">
        <v>1.2999999999999999E-2</v>
      </c>
      <c r="BB2109">
        <v>1</v>
      </c>
      <c r="BC2109">
        <v>0</v>
      </c>
      <c r="BD2109">
        <v>1.8</v>
      </c>
      <c r="BE2109">
        <v>2.1</v>
      </c>
      <c r="BF2109">
        <v>166.2</v>
      </c>
      <c r="BG2109" t="s">
        <v>153</v>
      </c>
      <c r="BH2109" t="s">
        <v>154</v>
      </c>
      <c r="BI2109" t="s">
        <v>429</v>
      </c>
      <c r="BJ2109" t="s">
        <v>156</v>
      </c>
      <c r="BK2109">
        <v>19</v>
      </c>
    </row>
    <row r="2110" spans="1:63" ht="18.75" x14ac:dyDescent="0.25">
      <c r="A2110">
        <v>2021</v>
      </c>
      <c r="B2110">
        <v>5</v>
      </c>
      <c r="C2110" s="289">
        <v>44326</v>
      </c>
      <c r="D2110">
        <v>10</v>
      </c>
      <c r="E2110">
        <v>24</v>
      </c>
      <c r="F2110">
        <v>4</v>
      </c>
      <c r="G2110" t="s">
        <v>352</v>
      </c>
      <c r="H2110" t="s">
        <v>353</v>
      </c>
      <c r="I2110" t="s">
        <v>144</v>
      </c>
      <c r="J2110">
        <v>4</v>
      </c>
      <c r="K2110">
        <v>2</v>
      </c>
      <c r="L2110">
        <v>166</v>
      </c>
      <c r="M2110">
        <v>154.38</v>
      </c>
      <c r="N2110">
        <v>177.62</v>
      </c>
      <c r="O2110">
        <v>168</v>
      </c>
      <c r="P2110">
        <v>182</v>
      </c>
      <c r="T2110">
        <v>101</v>
      </c>
      <c r="W2110">
        <v>182</v>
      </c>
      <c r="X2110">
        <v>169</v>
      </c>
      <c r="Y2110">
        <v>167</v>
      </c>
      <c r="Z2110">
        <v>171</v>
      </c>
      <c r="AA2110">
        <v>115</v>
      </c>
      <c r="AB2110">
        <v>115</v>
      </c>
      <c r="AJ2110">
        <v>173.2</v>
      </c>
      <c r="AK2110">
        <v>145</v>
      </c>
      <c r="AL2110">
        <v>99</v>
      </c>
      <c r="AM2110">
        <v>131</v>
      </c>
      <c r="AN2110">
        <v>110</v>
      </c>
      <c r="AO2110">
        <v>4</v>
      </c>
      <c r="AP2110">
        <v>15</v>
      </c>
      <c r="AQ2110">
        <v>7</v>
      </c>
      <c r="AX2110">
        <v>26</v>
      </c>
      <c r="AY2110">
        <v>1514</v>
      </c>
      <c r="AZ2110">
        <v>1.4999999999999999E-2</v>
      </c>
      <c r="BA2110">
        <v>1.7000000000000001E-2</v>
      </c>
      <c r="BC2110">
        <v>0.2</v>
      </c>
      <c r="BD2110">
        <v>9.1</v>
      </c>
      <c r="BE2110">
        <v>4.5</v>
      </c>
      <c r="BF2110">
        <v>262.2</v>
      </c>
      <c r="BG2110" t="s">
        <v>148</v>
      </c>
      <c r="BH2110" t="s">
        <v>149</v>
      </c>
      <c r="BI2110" t="s">
        <v>354</v>
      </c>
      <c r="BJ2110" t="s">
        <v>208</v>
      </c>
      <c r="BK2110">
        <v>19</v>
      </c>
    </row>
    <row r="2111" spans="1:63" ht="18.75" x14ac:dyDescent="0.25">
      <c r="A2111">
        <v>2021</v>
      </c>
      <c r="B2111">
        <v>5</v>
      </c>
      <c r="C2111" s="289">
        <v>44326</v>
      </c>
      <c r="D2111">
        <v>10</v>
      </c>
      <c r="E2111">
        <v>25</v>
      </c>
      <c r="F2111">
        <v>4</v>
      </c>
      <c r="G2111" t="s">
        <v>355</v>
      </c>
      <c r="H2111" t="s">
        <v>356</v>
      </c>
      <c r="I2111" t="s">
        <v>144</v>
      </c>
      <c r="J2111">
        <v>4</v>
      </c>
      <c r="K2111">
        <v>2</v>
      </c>
      <c r="L2111">
        <v>162</v>
      </c>
      <c r="M2111">
        <v>150.66</v>
      </c>
      <c r="N2111">
        <v>173.34</v>
      </c>
      <c r="O2111">
        <v>164</v>
      </c>
      <c r="P2111">
        <v>166</v>
      </c>
      <c r="T2111">
        <v>101</v>
      </c>
      <c r="W2111">
        <v>170</v>
      </c>
      <c r="X2111">
        <v>159</v>
      </c>
      <c r="Y2111">
        <v>155</v>
      </c>
      <c r="Z2111">
        <v>157</v>
      </c>
      <c r="AA2111">
        <v>115</v>
      </c>
      <c r="AB2111">
        <v>115</v>
      </c>
      <c r="AJ2111">
        <v>161.69999999999999</v>
      </c>
      <c r="AK2111">
        <v>145</v>
      </c>
      <c r="AL2111">
        <v>99</v>
      </c>
      <c r="AM2111">
        <v>131</v>
      </c>
      <c r="AN2111">
        <v>110</v>
      </c>
      <c r="AO2111">
        <v>6</v>
      </c>
      <c r="AP2111">
        <v>17</v>
      </c>
      <c r="AQ2111">
        <v>5</v>
      </c>
      <c r="AX2111">
        <v>28</v>
      </c>
      <c r="AY2111">
        <v>1564</v>
      </c>
      <c r="AZ2111">
        <v>1.4999999999999999E-2</v>
      </c>
      <c r="BA2111">
        <v>1.7999999999999999E-2</v>
      </c>
      <c r="BC2111">
        <v>0.2</v>
      </c>
      <c r="BD2111">
        <v>9.6999999999999993</v>
      </c>
      <c r="BE2111">
        <v>4.5</v>
      </c>
      <c r="BF2111">
        <v>252.9</v>
      </c>
      <c r="BG2111" t="s">
        <v>148</v>
      </c>
      <c r="BH2111" t="s">
        <v>149</v>
      </c>
      <c r="BI2111" t="s">
        <v>357</v>
      </c>
      <c r="BJ2111" t="s">
        <v>208</v>
      </c>
      <c r="BK2111">
        <v>19</v>
      </c>
    </row>
    <row r="2112" spans="1:63" ht="18.75" hidden="1" x14ac:dyDescent="0.25">
      <c r="A2112">
        <v>2021</v>
      </c>
      <c r="B2112">
        <v>5</v>
      </c>
      <c r="C2112" s="289">
        <v>44326</v>
      </c>
      <c r="D2112">
        <v>18</v>
      </c>
      <c r="E2112">
        <v>49</v>
      </c>
      <c r="F2112">
        <v>5</v>
      </c>
      <c r="G2112" t="s">
        <v>275</v>
      </c>
      <c r="H2112" t="s">
        <v>276</v>
      </c>
      <c r="I2112" t="s">
        <v>165</v>
      </c>
      <c r="J2112">
        <v>2</v>
      </c>
      <c r="K2112">
        <v>3</v>
      </c>
      <c r="L2112">
        <v>100</v>
      </c>
      <c r="M2112">
        <v>95.5</v>
      </c>
      <c r="N2112">
        <v>104.5</v>
      </c>
      <c r="O2112">
        <v>97</v>
      </c>
      <c r="P2112">
        <v>97</v>
      </c>
      <c r="T2112">
        <v>102</v>
      </c>
      <c r="W2112">
        <v>108</v>
      </c>
      <c r="X2112">
        <v>103</v>
      </c>
      <c r="Y2112">
        <v>104</v>
      </c>
      <c r="Z2112">
        <v>102</v>
      </c>
      <c r="AA2112">
        <v>107</v>
      </c>
      <c r="AB2112">
        <v>107</v>
      </c>
      <c r="AJ2112">
        <v>101.8</v>
      </c>
      <c r="AK2112">
        <v>101</v>
      </c>
      <c r="AL2112">
        <v>107</v>
      </c>
      <c r="AM2112">
        <v>68</v>
      </c>
      <c r="AN2112">
        <v>105</v>
      </c>
      <c r="AO2112">
        <v>5</v>
      </c>
      <c r="AP2112">
        <v>4</v>
      </c>
      <c r="AQ2112">
        <v>14</v>
      </c>
      <c r="AR2112">
        <v>4</v>
      </c>
      <c r="AX2112">
        <v>27</v>
      </c>
      <c r="AY2112">
        <v>1623</v>
      </c>
      <c r="AZ2112">
        <v>1.4999999999999999E-2</v>
      </c>
      <c r="BA2112">
        <v>1.7000000000000001E-2</v>
      </c>
      <c r="BC2112">
        <v>0.3</v>
      </c>
      <c r="BD2112">
        <v>16.2</v>
      </c>
      <c r="BE2112">
        <v>2.7</v>
      </c>
      <c r="BF2112">
        <v>165.2</v>
      </c>
      <c r="BG2112" t="s">
        <v>153</v>
      </c>
      <c r="BH2112" t="s">
        <v>154</v>
      </c>
      <c r="BI2112" t="s">
        <v>277</v>
      </c>
      <c r="BJ2112" t="s">
        <v>167</v>
      </c>
      <c r="BK2112">
        <v>19</v>
      </c>
    </row>
    <row r="2113" spans="1:63" ht="18.75" hidden="1" x14ac:dyDescent="0.25">
      <c r="A2113">
        <v>2021</v>
      </c>
      <c r="B2113">
        <v>5</v>
      </c>
      <c r="C2113" s="289">
        <v>44326</v>
      </c>
      <c r="D2113">
        <v>18</v>
      </c>
      <c r="E2113">
        <v>50</v>
      </c>
      <c r="F2113">
        <v>5</v>
      </c>
      <c r="G2113" t="s">
        <v>278</v>
      </c>
      <c r="H2113" t="s">
        <v>279</v>
      </c>
      <c r="I2113" t="s">
        <v>165</v>
      </c>
      <c r="J2113">
        <v>2</v>
      </c>
      <c r="K2113">
        <v>3</v>
      </c>
      <c r="L2113">
        <v>54</v>
      </c>
      <c r="M2113">
        <v>51.57</v>
      </c>
      <c r="N2113">
        <v>56.43</v>
      </c>
      <c r="O2113">
        <v>53</v>
      </c>
      <c r="P2113">
        <v>54</v>
      </c>
      <c r="T2113">
        <v>102</v>
      </c>
      <c r="W2113">
        <v>58</v>
      </c>
      <c r="X2113">
        <v>55</v>
      </c>
      <c r="Y2113">
        <v>56</v>
      </c>
      <c r="Z2113">
        <v>54</v>
      </c>
      <c r="AA2113">
        <v>107</v>
      </c>
      <c r="AB2113">
        <v>107</v>
      </c>
      <c r="AJ2113">
        <v>54.8</v>
      </c>
      <c r="AK2113">
        <v>101</v>
      </c>
      <c r="AL2113">
        <v>107</v>
      </c>
      <c r="AM2113">
        <v>68</v>
      </c>
      <c r="AN2113">
        <v>105</v>
      </c>
      <c r="AO2113">
        <v>10</v>
      </c>
      <c r="AP2113">
        <v>2</v>
      </c>
      <c r="AQ2113">
        <v>8</v>
      </c>
      <c r="AR2113">
        <v>6</v>
      </c>
      <c r="AX2113">
        <v>26</v>
      </c>
      <c r="AY2113">
        <v>1622</v>
      </c>
      <c r="AZ2113">
        <v>1.4999999999999999E-2</v>
      </c>
      <c r="BA2113">
        <v>1.6E-2</v>
      </c>
      <c r="BC2113">
        <v>0.5</v>
      </c>
      <c r="BD2113">
        <v>30</v>
      </c>
      <c r="BE2113">
        <v>1.4</v>
      </c>
      <c r="BF2113">
        <v>88.9</v>
      </c>
      <c r="BG2113" t="s">
        <v>153</v>
      </c>
      <c r="BH2113" t="s">
        <v>154</v>
      </c>
      <c r="BI2113" t="s">
        <v>280</v>
      </c>
      <c r="BJ2113" t="s">
        <v>167</v>
      </c>
      <c r="BK2113">
        <v>19</v>
      </c>
    </row>
    <row r="2114" spans="1:63" ht="18.75" hidden="1" x14ac:dyDescent="0.25">
      <c r="A2114">
        <v>2021</v>
      </c>
      <c r="B2114">
        <v>5</v>
      </c>
      <c r="C2114" s="289">
        <v>44326</v>
      </c>
      <c r="D2114">
        <v>382</v>
      </c>
      <c r="E2114">
        <v>449</v>
      </c>
      <c r="F2114">
        <v>6</v>
      </c>
      <c r="G2114" t="s">
        <v>272</v>
      </c>
      <c r="H2114" t="s">
        <v>273</v>
      </c>
      <c r="I2114" t="s">
        <v>144</v>
      </c>
      <c r="J2114">
        <v>3</v>
      </c>
      <c r="K2114">
        <v>1</v>
      </c>
      <c r="L2114">
        <v>46</v>
      </c>
      <c r="M2114">
        <v>40.985999999999997</v>
      </c>
      <c r="N2114">
        <v>50.048000000000002</v>
      </c>
      <c r="O2114">
        <v>47</v>
      </c>
      <c r="P2114">
        <v>41</v>
      </c>
      <c r="T2114">
        <v>95</v>
      </c>
      <c r="AJ2114">
        <v>44</v>
      </c>
      <c r="AK2114">
        <v>108</v>
      </c>
      <c r="AL2114">
        <v>100</v>
      </c>
      <c r="AM2114">
        <v>114</v>
      </c>
      <c r="AN2114">
        <v>95</v>
      </c>
      <c r="AO2114">
        <v>6</v>
      </c>
      <c r="AP2114">
        <v>8</v>
      </c>
      <c r="AQ2114">
        <v>2</v>
      </c>
      <c r="AX2114">
        <v>16</v>
      </c>
      <c r="AY2114">
        <v>1546</v>
      </c>
      <c r="AZ2114">
        <v>1.4999999999999999E-2</v>
      </c>
      <c r="BA2114">
        <v>0.01</v>
      </c>
      <c r="BB2114">
        <v>1</v>
      </c>
      <c r="BC2114">
        <v>0.3</v>
      </c>
      <c r="BD2114">
        <v>33.6</v>
      </c>
      <c r="BE2114">
        <v>0.7</v>
      </c>
      <c r="BF2114">
        <v>68</v>
      </c>
      <c r="BG2114" t="s">
        <v>153</v>
      </c>
      <c r="BH2114" t="s">
        <v>154</v>
      </c>
      <c r="BI2114" t="s">
        <v>274</v>
      </c>
      <c r="BJ2114" t="s">
        <v>156</v>
      </c>
      <c r="BK2114">
        <v>19</v>
      </c>
    </row>
    <row r="2115" spans="1:63" hidden="1" x14ac:dyDescent="0.25">
      <c r="A2115">
        <v>2021</v>
      </c>
      <c r="B2115">
        <v>5</v>
      </c>
      <c r="C2115" s="289">
        <v>44326</v>
      </c>
      <c r="D2115">
        <v>384</v>
      </c>
      <c r="E2115">
        <v>556</v>
      </c>
      <c r="F2115">
        <v>6</v>
      </c>
      <c r="G2115" t="s">
        <v>175</v>
      </c>
      <c r="H2115" t="s">
        <v>176</v>
      </c>
      <c r="I2115" t="s">
        <v>144</v>
      </c>
      <c r="J2115">
        <v>1</v>
      </c>
      <c r="K2115">
        <v>6</v>
      </c>
      <c r="L2115">
        <v>1066</v>
      </c>
      <c r="M2115">
        <v>1003.106</v>
      </c>
      <c r="N2115">
        <v>1141.6859999999999</v>
      </c>
      <c r="AK2115">
        <v>20</v>
      </c>
      <c r="AL2115">
        <v>180</v>
      </c>
      <c r="AO2115">
        <v>2</v>
      </c>
      <c r="AP2115">
        <v>3</v>
      </c>
      <c r="AQ2115">
        <v>7</v>
      </c>
      <c r="AR2115">
        <v>1</v>
      </c>
      <c r="AS2115">
        <v>2</v>
      </c>
      <c r="AX2115">
        <v>15</v>
      </c>
      <c r="AY2115">
        <v>15</v>
      </c>
      <c r="AZ2115">
        <v>1.4999999999999999E-2</v>
      </c>
      <c r="BA2115">
        <v>1</v>
      </c>
      <c r="BC2115">
        <v>0</v>
      </c>
      <c r="BD2115">
        <v>0</v>
      </c>
      <c r="BG2115" t="s">
        <v>153</v>
      </c>
      <c r="BH2115" t="s">
        <v>154</v>
      </c>
      <c r="BI2115" t="s">
        <v>177</v>
      </c>
      <c r="BK2115">
        <v>19</v>
      </c>
    </row>
    <row r="2116" spans="1:63" hidden="1" x14ac:dyDescent="0.25">
      <c r="A2116">
        <v>2021</v>
      </c>
      <c r="B2116">
        <v>5</v>
      </c>
      <c r="C2116" s="289">
        <v>44326</v>
      </c>
      <c r="D2116">
        <v>384</v>
      </c>
      <c r="E2116">
        <v>557</v>
      </c>
      <c r="F2116">
        <v>6</v>
      </c>
      <c r="G2116" t="s">
        <v>178</v>
      </c>
      <c r="H2116" t="s">
        <v>179</v>
      </c>
      <c r="I2116" t="s">
        <v>144</v>
      </c>
      <c r="J2116">
        <v>1</v>
      </c>
      <c r="K2116">
        <v>6</v>
      </c>
      <c r="L2116">
        <v>182</v>
      </c>
      <c r="M2116">
        <v>171.262</v>
      </c>
      <c r="N2116">
        <v>194.922</v>
      </c>
      <c r="AK2116">
        <v>20</v>
      </c>
      <c r="AL2116">
        <v>180</v>
      </c>
      <c r="AO2116">
        <v>2</v>
      </c>
      <c r="AP2116">
        <v>4</v>
      </c>
      <c r="AQ2116">
        <v>5</v>
      </c>
      <c r="AR2116">
        <v>2</v>
      </c>
      <c r="AS2116">
        <v>2</v>
      </c>
      <c r="AX2116">
        <v>15</v>
      </c>
      <c r="AY2116">
        <v>15</v>
      </c>
      <c r="AZ2116">
        <v>1.4999999999999999E-2</v>
      </c>
      <c r="BA2116">
        <v>1</v>
      </c>
      <c r="BC2116">
        <v>0.1</v>
      </c>
      <c r="BD2116">
        <v>0.1</v>
      </c>
      <c r="BG2116" t="s">
        <v>153</v>
      </c>
      <c r="BH2116" t="s">
        <v>154</v>
      </c>
      <c r="BI2116" t="s">
        <v>177</v>
      </c>
      <c r="BJ2116" t="s">
        <v>180</v>
      </c>
      <c r="BK2116">
        <v>19</v>
      </c>
    </row>
    <row r="2117" spans="1:63" ht="18.75" x14ac:dyDescent="0.25">
      <c r="A2117">
        <v>2021</v>
      </c>
      <c r="B2117">
        <v>5</v>
      </c>
      <c r="C2117" s="289">
        <v>44326</v>
      </c>
      <c r="D2117">
        <v>212</v>
      </c>
      <c r="E2117">
        <v>140</v>
      </c>
      <c r="F2117">
        <v>7</v>
      </c>
      <c r="G2117" t="s">
        <v>199</v>
      </c>
      <c r="H2117" t="s">
        <v>200</v>
      </c>
      <c r="I2117" t="s">
        <v>144</v>
      </c>
      <c r="J2117">
        <v>2</v>
      </c>
      <c r="K2117">
        <v>2</v>
      </c>
      <c r="L2117">
        <v>485</v>
      </c>
      <c r="M2117">
        <v>451.05</v>
      </c>
      <c r="N2117">
        <v>518.95000000000005</v>
      </c>
      <c r="O2117">
        <v>486</v>
      </c>
      <c r="P2117">
        <v>489</v>
      </c>
      <c r="T2117">
        <v>122</v>
      </c>
      <c r="W2117">
        <v>501</v>
      </c>
      <c r="X2117">
        <v>498</v>
      </c>
      <c r="Y2117">
        <v>486</v>
      </c>
      <c r="Z2117">
        <v>500</v>
      </c>
      <c r="AA2117">
        <v>121</v>
      </c>
      <c r="AB2117">
        <v>120</v>
      </c>
      <c r="AJ2117">
        <v>493.3</v>
      </c>
      <c r="AK2117">
        <v>60</v>
      </c>
      <c r="AL2117">
        <v>120</v>
      </c>
      <c r="AM2117">
        <v>60</v>
      </c>
      <c r="AN2117">
        <v>121</v>
      </c>
      <c r="AO2117">
        <v>4</v>
      </c>
      <c r="AP2117">
        <v>2</v>
      </c>
      <c r="AQ2117">
        <v>5</v>
      </c>
      <c r="AX2117">
        <v>11</v>
      </c>
      <c r="AY2117">
        <v>879</v>
      </c>
      <c r="AZ2117">
        <v>1.4999999999999999E-2</v>
      </c>
      <c r="BA2117">
        <v>1.2999999999999999E-2</v>
      </c>
      <c r="BB2117">
        <v>1</v>
      </c>
      <c r="BC2117">
        <v>0</v>
      </c>
      <c r="BD2117">
        <v>1.8</v>
      </c>
      <c r="BE2117">
        <v>5.4</v>
      </c>
      <c r="BF2117">
        <v>433.6</v>
      </c>
      <c r="BG2117" t="s">
        <v>148</v>
      </c>
      <c r="BH2117" t="s">
        <v>187</v>
      </c>
      <c r="BI2117" t="s">
        <v>201</v>
      </c>
      <c r="BK2117">
        <v>19</v>
      </c>
    </row>
    <row r="2118" spans="1:63" ht="18.75" x14ac:dyDescent="0.25">
      <c r="A2118">
        <v>2021</v>
      </c>
      <c r="B2118">
        <v>5</v>
      </c>
      <c r="C2118" s="289">
        <v>44326</v>
      </c>
      <c r="D2118">
        <v>212</v>
      </c>
      <c r="E2118">
        <v>178</v>
      </c>
      <c r="F2118">
        <v>7</v>
      </c>
      <c r="G2118" t="s">
        <v>202</v>
      </c>
      <c r="H2118" t="s">
        <v>203</v>
      </c>
      <c r="I2118" t="s">
        <v>144</v>
      </c>
      <c r="J2118">
        <v>2</v>
      </c>
      <c r="K2118">
        <v>2</v>
      </c>
      <c r="L2118">
        <v>50</v>
      </c>
      <c r="M2118">
        <v>46.5</v>
      </c>
      <c r="N2118">
        <v>53.5</v>
      </c>
      <c r="O2118">
        <v>51</v>
      </c>
      <c r="P2118">
        <v>53</v>
      </c>
      <c r="T2118">
        <v>122</v>
      </c>
      <c r="W2118">
        <v>53</v>
      </c>
      <c r="X2118">
        <v>54</v>
      </c>
      <c r="Y2118">
        <v>49</v>
      </c>
      <c r="Z2118">
        <v>58</v>
      </c>
      <c r="AA2118">
        <v>121</v>
      </c>
      <c r="AB2118">
        <v>120</v>
      </c>
      <c r="AJ2118">
        <v>53</v>
      </c>
      <c r="AK2118">
        <v>60</v>
      </c>
      <c r="AL2118">
        <v>120</v>
      </c>
      <c r="AM2118">
        <v>60</v>
      </c>
      <c r="AN2118">
        <v>121</v>
      </c>
      <c r="AO2118">
        <v>8</v>
      </c>
      <c r="AP2118">
        <v>4</v>
      </c>
      <c r="AQ2118">
        <v>7</v>
      </c>
      <c r="AR2118">
        <v>3</v>
      </c>
      <c r="AX2118">
        <v>22</v>
      </c>
      <c r="AY2118">
        <v>792</v>
      </c>
      <c r="AZ2118">
        <v>1.4999999999999999E-2</v>
      </c>
      <c r="BA2118">
        <v>2.8000000000000001E-2</v>
      </c>
      <c r="BC2118">
        <v>0.4</v>
      </c>
      <c r="BD2118">
        <v>15.8</v>
      </c>
      <c r="BE2118">
        <v>1.2</v>
      </c>
      <c r="BF2118">
        <v>42</v>
      </c>
      <c r="BG2118" t="s">
        <v>148</v>
      </c>
      <c r="BH2118" t="s">
        <v>187</v>
      </c>
      <c r="BI2118" t="s">
        <v>204</v>
      </c>
      <c r="BK2118">
        <v>19</v>
      </c>
    </row>
    <row r="2119" spans="1:63" ht="18.75" hidden="1" x14ac:dyDescent="0.25">
      <c r="A2119">
        <v>2021</v>
      </c>
      <c r="B2119">
        <v>5</v>
      </c>
      <c r="C2119" s="289">
        <v>44326</v>
      </c>
      <c r="D2119">
        <v>419</v>
      </c>
      <c r="E2119">
        <v>670</v>
      </c>
      <c r="F2119">
        <v>8</v>
      </c>
      <c r="G2119" t="s">
        <v>434</v>
      </c>
      <c r="H2119" t="s">
        <v>435</v>
      </c>
      <c r="I2119" t="s">
        <v>144</v>
      </c>
      <c r="J2119">
        <v>4</v>
      </c>
      <c r="K2119">
        <v>2</v>
      </c>
      <c r="L2119">
        <v>298</v>
      </c>
      <c r="M2119">
        <v>280.41800000000001</v>
      </c>
      <c r="N2119">
        <v>319.15800000000002</v>
      </c>
      <c r="O2119">
        <v>302</v>
      </c>
      <c r="P2119">
        <v>305</v>
      </c>
      <c r="T2119">
        <v>145</v>
      </c>
      <c r="W2119">
        <v>307</v>
      </c>
      <c r="X2119">
        <v>297</v>
      </c>
      <c r="Y2119">
        <v>313</v>
      </c>
      <c r="Z2119">
        <v>309</v>
      </c>
      <c r="AA2119">
        <v>150</v>
      </c>
      <c r="AB2119">
        <v>150</v>
      </c>
      <c r="AJ2119">
        <v>305.5</v>
      </c>
      <c r="AK2119">
        <v>96</v>
      </c>
      <c r="AL2119">
        <v>150</v>
      </c>
      <c r="AM2119">
        <v>97</v>
      </c>
      <c r="AN2119">
        <v>148</v>
      </c>
      <c r="AO2119">
        <v>9</v>
      </c>
      <c r="AP2119">
        <v>3</v>
      </c>
      <c r="AQ2119">
        <v>7</v>
      </c>
      <c r="AX2119">
        <v>19</v>
      </c>
      <c r="AY2119">
        <v>1123</v>
      </c>
      <c r="AZ2119">
        <v>1.4999999999999999E-2</v>
      </c>
      <c r="BA2119">
        <v>1.7000000000000001E-2</v>
      </c>
      <c r="BC2119">
        <v>0.1</v>
      </c>
      <c r="BD2119">
        <v>3.8</v>
      </c>
      <c r="BE2119">
        <v>5.8</v>
      </c>
      <c r="BF2119">
        <v>343.1</v>
      </c>
      <c r="BG2119" t="s">
        <v>153</v>
      </c>
      <c r="BH2119" t="s">
        <v>154</v>
      </c>
      <c r="BI2119" t="s">
        <v>436</v>
      </c>
      <c r="BJ2119" t="s">
        <v>156</v>
      </c>
      <c r="BK2119">
        <v>19</v>
      </c>
    </row>
    <row r="2120" spans="1:63" hidden="1" x14ac:dyDescent="0.25">
      <c r="A2120">
        <v>2021</v>
      </c>
      <c r="B2120">
        <v>5</v>
      </c>
      <c r="C2120" s="289">
        <v>44326</v>
      </c>
      <c r="D2120">
        <v>421</v>
      </c>
      <c r="E2120">
        <v>667</v>
      </c>
      <c r="F2120">
        <v>8</v>
      </c>
      <c r="G2120" t="s">
        <v>404</v>
      </c>
      <c r="H2120" t="s">
        <v>405</v>
      </c>
      <c r="L2120">
        <v>1630.2</v>
      </c>
      <c r="M2120">
        <v>1534.0182</v>
      </c>
      <c r="N2120">
        <v>1745.9441999999999</v>
      </c>
      <c r="AK2120">
        <v>20</v>
      </c>
      <c r="AY2120">
        <v>100</v>
      </c>
      <c r="AZ2120">
        <v>1.4999999999999999E-2</v>
      </c>
      <c r="BD2120">
        <v>0.1</v>
      </c>
      <c r="BJ2120" t="s">
        <v>156</v>
      </c>
      <c r="BK2120">
        <v>19</v>
      </c>
    </row>
    <row r="2121" spans="1:63" ht="18.75" x14ac:dyDescent="0.25">
      <c r="A2121">
        <v>2021</v>
      </c>
      <c r="B2121">
        <v>5</v>
      </c>
      <c r="C2121" s="289">
        <v>44326</v>
      </c>
      <c r="D2121">
        <v>159</v>
      </c>
      <c r="E2121">
        <v>299</v>
      </c>
      <c r="F2121">
        <v>28</v>
      </c>
      <c r="G2121" t="s">
        <v>181</v>
      </c>
      <c r="H2121" t="s">
        <v>182</v>
      </c>
      <c r="I2121" t="s">
        <v>183</v>
      </c>
      <c r="J2121">
        <v>3</v>
      </c>
      <c r="K2121">
        <v>2</v>
      </c>
      <c r="L2121">
        <v>115</v>
      </c>
      <c r="M2121">
        <v>106.95</v>
      </c>
      <c r="N2121">
        <v>123.05</v>
      </c>
      <c r="O2121">
        <v>104</v>
      </c>
      <c r="P2121">
        <v>106</v>
      </c>
      <c r="T2121">
        <v>119</v>
      </c>
      <c r="W2121">
        <v>120</v>
      </c>
      <c r="X2121">
        <v>116</v>
      </c>
      <c r="Y2121">
        <v>108</v>
      </c>
      <c r="Z2121">
        <v>111</v>
      </c>
      <c r="AA2121">
        <v>130</v>
      </c>
      <c r="AB2121">
        <v>133</v>
      </c>
      <c r="AJ2121">
        <v>110.8</v>
      </c>
      <c r="AK2121">
        <v>70</v>
      </c>
      <c r="AL2121">
        <v>154</v>
      </c>
      <c r="AM2121">
        <v>85</v>
      </c>
      <c r="AN2121">
        <v>127</v>
      </c>
      <c r="AO2121">
        <v>4</v>
      </c>
      <c r="AQ2121">
        <v>3</v>
      </c>
      <c r="AX2121">
        <v>6</v>
      </c>
      <c r="AY2121">
        <v>606</v>
      </c>
      <c r="AZ2121">
        <v>0.02</v>
      </c>
      <c r="BA2121">
        <v>0.01</v>
      </c>
      <c r="BB2121">
        <v>1</v>
      </c>
      <c r="BC2121">
        <v>0.1</v>
      </c>
      <c r="BD2121">
        <v>5.3</v>
      </c>
      <c r="BE2121">
        <v>0.7</v>
      </c>
      <c r="BF2121">
        <v>67.099999999999994</v>
      </c>
      <c r="BG2121" t="s">
        <v>148</v>
      </c>
      <c r="BH2121" t="s">
        <v>184</v>
      </c>
      <c r="BK2121">
        <v>19</v>
      </c>
    </row>
    <row r="2122" spans="1:63" ht="18.75" x14ac:dyDescent="0.25">
      <c r="A2122">
        <v>2021</v>
      </c>
      <c r="B2122">
        <v>5</v>
      </c>
      <c r="C2122" s="289">
        <v>44326</v>
      </c>
      <c r="D2122">
        <v>334</v>
      </c>
      <c r="E2122">
        <v>254</v>
      </c>
      <c r="F2122">
        <v>46</v>
      </c>
      <c r="G2122" t="s">
        <v>189</v>
      </c>
      <c r="H2122" t="s">
        <v>190</v>
      </c>
      <c r="I2122" t="s">
        <v>191</v>
      </c>
      <c r="J2122">
        <v>4</v>
      </c>
      <c r="K2122">
        <v>2</v>
      </c>
      <c r="L2122">
        <v>203</v>
      </c>
      <c r="M2122">
        <v>188.79</v>
      </c>
      <c r="N2122">
        <v>217.21</v>
      </c>
      <c r="O2122">
        <v>206</v>
      </c>
      <c r="P2122">
        <v>197</v>
      </c>
      <c r="T2122">
        <v>133</v>
      </c>
      <c r="W2122">
        <v>204</v>
      </c>
      <c r="X2122">
        <v>198</v>
      </c>
      <c r="Y2122">
        <v>206</v>
      </c>
      <c r="Z2122">
        <v>200</v>
      </c>
      <c r="AA2122">
        <v>143</v>
      </c>
      <c r="AB2122">
        <v>145</v>
      </c>
      <c r="AJ2122">
        <v>201.8</v>
      </c>
      <c r="AK2122">
        <v>88</v>
      </c>
      <c r="AL2122">
        <v>164</v>
      </c>
      <c r="AM2122">
        <v>103</v>
      </c>
      <c r="AN2122">
        <v>140</v>
      </c>
      <c r="AO2122">
        <v>6</v>
      </c>
      <c r="AP2122">
        <v>2</v>
      </c>
      <c r="AQ2122">
        <v>3</v>
      </c>
      <c r="AR2122">
        <v>3</v>
      </c>
      <c r="AX2122">
        <v>13</v>
      </c>
      <c r="AY2122">
        <v>1993</v>
      </c>
      <c r="AZ2122">
        <v>0.02</v>
      </c>
      <c r="BA2122">
        <v>7.0000000000000001E-3</v>
      </c>
      <c r="BB2122">
        <v>1</v>
      </c>
      <c r="BC2122">
        <v>0.1</v>
      </c>
      <c r="BD2122">
        <v>9.8000000000000007</v>
      </c>
      <c r="BE2122">
        <v>2.6</v>
      </c>
      <c r="BF2122">
        <v>402.2</v>
      </c>
      <c r="BG2122" t="s">
        <v>148</v>
      </c>
      <c r="BH2122" t="s">
        <v>184</v>
      </c>
      <c r="BI2122" t="s">
        <v>192</v>
      </c>
      <c r="BK2122">
        <v>19</v>
      </c>
    </row>
    <row r="2123" spans="1:63" ht="18.75" x14ac:dyDescent="0.25">
      <c r="A2123">
        <v>2021</v>
      </c>
      <c r="B2123">
        <v>5</v>
      </c>
      <c r="C2123" s="289">
        <v>44327</v>
      </c>
      <c r="D2123">
        <v>29</v>
      </c>
      <c r="E2123">
        <v>81</v>
      </c>
      <c r="F2123">
        <v>2</v>
      </c>
      <c r="G2123" t="s">
        <v>401</v>
      </c>
      <c r="H2123" t="s">
        <v>402</v>
      </c>
      <c r="I2123" t="s">
        <v>144</v>
      </c>
      <c r="J2123">
        <v>2</v>
      </c>
      <c r="K2123">
        <v>3</v>
      </c>
      <c r="L2123">
        <v>388</v>
      </c>
      <c r="M2123">
        <v>360.84</v>
      </c>
      <c r="N2123">
        <v>415.16</v>
      </c>
      <c r="O2123">
        <v>488</v>
      </c>
      <c r="P2123">
        <v>478</v>
      </c>
      <c r="T2123">
        <v>108</v>
      </c>
      <c r="W2123">
        <v>408</v>
      </c>
      <c r="X2123">
        <v>396</v>
      </c>
      <c r="Y2123">
        <v>402</v>
      </c>
      <c r="Z2123">
        <v>409</v>
      </c>
      <c r="AA2123">
        <v>120</v>
      </c>
      <c r="AB2123">
        <v>120</v>
      </c>
      <c r="AJ2123">
        <v>430.2</v>
      </c>
      <c r="AK2123">
        <v>60</v>
      </c>
      <c r="AL2123">
        <v>120</v>
      </c>
      <c r="AM2123">
        <v>62</v>
      </c>
      <c r="AN2123">
        <v>116</v>
      </c>
      <c r="AO2123">
        <v>5</v>
      </c>
      <c r="AP2123">
        <v>2</v>
      </c>
      <c r="AQ2123">
        <v>1</v>
      </c>
      <c r="AS2123">
        <v>3</v>
      </c>
      <c r="AX2123">
        <v>11</v>
      </c>
      <c r="AY2123">
        <v>1071</v>
      </c>
      <c r="AZ2123">
        <v>1.4999999999999999E-2</v>
      </c>
      <c r="BA2123">
        <v>0.01</v>
      </c>
      <c r="BB2123">
        <v>1</v>
      </c>
      <c r="BC2123">
        <v>0</v>
      </c>
      <c r="BD2123">
        <v>2.8</v>
      </c>
      <c r="BE2123">
        <v>4.7</v>
      </c>
      <c r="BF2123">
        <v>460.7</v>
      </c>
      <c r="BG2123" t="s">
        <v>148</v>
      </c>
      <c r="BH2123" t="s">
        <v>187</v>
      </c>
      <c r="BI2123" t="s">
        <v>403</v>
      </c>
      <c r="BK2123">
        <v>19</v>
      </c>
    </row>
    <row r="2124" spans="1:63" ht="18.75" hidden="1" x14ac:dyDescent="0.25">
      <c r="A2124">
        <v>2021</v>
      </c>
      <c r="B2124">
        <v>5</v>
      </c>
      <c r="C2124" s="289">
        <v>44327</v>
      </c>
      <c r="D2124">
        <v>182</v>
      </c>
      <c r="E2124">
        <v>331</v>
      </c>
      <c r="F2124">
        <v>2</v>
      </c>
      <c r="G2124" t="s">
        <v>168</v>
      </c>
      <c r="H2124" t="s">
        <v>169</v>
      </c>
      <c r="I2124" t="s">
        <v>144</v>
      </c>
      <c r="J2124">
        <v>4</v>
      </c>
      <c r="K2124">
        <v>2</v>
      </c>
      <c r="L2124">
        <v>325</v>
      </c>
      <c r="M2124">
        <v>305.82499999999999</v>
      </c>
      <c r="N2124">
        <v>348.07499999999999</v>
      </c>
      <c r="W2124">
        <v>346</v>
      </c>
      <c r="X2124">
        <v>346</v>
      </c>
      <c r="Y2124">
        <v>355</v>
      </c>
      <c r="Z2124">
        <v>336</v>
      </c>
      <c r="AA2124">
        <v>145</v>
      </c>
      <c r="AB2124">
        <v>145</v>
      </c>
      <c r="AJ2124">
        <v>345.8</v>
      </c>
      <c r="AK2124">
        <v>110</v>
      </c>
      <c r="AL2124">
        <v>131</v>
      </c>
      <c r="AM2124">
        <v>99</v>
      </c>
      <c r="AN2124">
        <v>145</v>
      </c>
      <c r="AO2124">
        <v>3</v>
      </c>
      <c r="AQ2124">
        <v>4</v>
      </c>
      <c r="AX2124">
        <v>7</v>
      </c>
      <c r="AY2124">
        <v>643</v>
      </c>
      <c r="AZ2124">
        <v>1.4999999999999999E-2</v>
      </c>
      <c r="BA2124">
        <v>1.0999999999999999E-2</v>
      </c>
      <c r="BB2124">
        <v>1</v>
      </c>
      <c r="BC2124">
        <v>0</v>
      </c>
      <c r="BD2124">
        <v>2</v>
      </c>
      <c r="BE2124">
        <v>2.4</v>
      </c>
      <c r="BF2124">
        <v>222.3</v>
      </c>
      <c r="BG2124" t="s">
        <v>153</v>
      </c>
      <c r="BH2124" t="s">
        <v>154</v>
      </c>
      <c r="BI2124" t="s">
        <v>170</v>
      </c>
      <c r="BJ2124" t="s">
        <v>156</v>
      </c>
      <c r="BK2124">
        <v>19</v>
      </c>
    </row>
    <row r="2125" spans="1:63" ht="18.75" hidden="1" x14ac:dyDescent="0.25">
      <c r="A2125">
        <v>2021</v>
      </c>
      <c r="B2125">
        <v>5</v>
      </c>
      <c r="C2125" s="289">
        <v>44327</v>
      </c>
      <c r="D2125">
        <v>376</v>
      </c>
      <c r="E2125">
        <v>438</v>
      </c>
      <c r="F2125">
        <v>3</v>
      </c>
      <c r="G2125" t="s">
        <v>151</v>
      </c>
      <c r="H2125" t="s">
        <v>152</v>
      </c>
      <c r="I2125" t="s">
        <v>144</v>
      </c>
      <c r="J2125">
        <v>3</v>
      </c>
      <c r="K2125">
        <v>2</v>
      </c>
      <c r="L2125">
        <v>336</v>
      </c>
      <c r="M2125">
        <v>316.17599999999999</v>
      </c>
      <c r="N2125">
        <v>359.85599999999999</v>
      </c>
      <c r="O2125">
        <v>344</v>
      </c>
      <c r="P2125">
        <v>336</v>
      </c>
      <c r="T2125">
        <v>135</v>
      </c>
      <c r="AJ2125">
        <v>340</v>
      </c>
      <c r="AK2125">
        <v>67</v>
      </c>
      <c r="AL2125">
        <v>161</v>
      </c>
      <c r="AM2125">
        <v>80</v>
      </c>
      <c r="AN2125">
        <v>135</v>
      </c>
      <c r="AO2125">
        <v>3</v>
      </c>
      <c r="AP2125">
        <v>2</v>
      </c>
      <c r="AQ2125">
        <v>4</v>
      </c>
      <c r="AX2125">
        <v>9</v>
      </c>
      <c r="AY2125">
        <v>177</v>
      </c>
      <c r="AZ2125">
        <v>1.4999999999999999E-2</v>
      </c>
      <c r="BA2125">
        <v>5.0999999999999997E-2</v>
      </c>
      <c r="BC2125">
        <v>0</v>
      </c>
      <c r="BD2125">
        <v>0.5</v>
      </c>
      <c r="BE2125">
        <v>3.1</v>
      </c>
      <c r="BF2125">
        <v>60.2</v>
      </c>
      <c r="BG2125" t="s">
        <v>153</v>
      </c>
      <c r="BH2125" t="s">
        <v>154</v>
      </c>
      <c r="BI2125" t="s">
        <v>155</v>
      </c>
      <c r="BJ2125" t="s">
        <v>156</v>
      </c>
      <c r="BK2125">
        <v>19</v>
      </c>
    </row>
    <row r="2126" spans="1:63" ht="18.75" x14ac:dyDescent="0.25">
      <c r="A2126">
        <v>2021</v>
      </c>
      <c r="B2126">
        <v>5</v>
      </c>
      <c r="C2126" s="289">
        <v>44327</v>
      </c>
      <c r="D2126">
        <v>10</v>
      </c>
      <c r="E2126">
        <v>24</v>
      </c>
      <c r="F2126">
        <v>4</v>
      </c>
      <c r="G2126" t="s">
        <v>352</v>
      </c>
      <c r="H2126" t="s">
        <v>353</v>
      </c>
      <c r="I2126" t="s">
        <v>144</v>
      </c>
      <c r="J2126">
        <v>4</v>
      </c>
      <c r="K2126">
        <v>2</v>
      </c>
      <c r="L2126">
        <v>166</v>
      </c>
      <c r="M2126">
        <v>154.38</v>
      </c>
      <c r="N2126">
        <v>177.62</v>
      </c>
      <c r="O2126">
        <v>172</v>
      </c>
      <c r="P2126">
        <v>164</v>
      </c>
      <c r="T2126">
        <v>101</v>
      </c>
      <c r="W2126">
        <v>172</v>
      </c>
      <c r="X2126">
        <v>170</v>
      </c>
      <c r="Y2126">
        <v>168</v>
      </c>
      <c r="Z2126">
        <v>171</v>
      </c>
      <c r="AA2126">
        <v>99</v>
      </c>
      <c r="AB2126">
        <v>99</v>
      </c>
      <c r="AJ2126">
        <v>169.5</v>
      </c>
      <c r="AK2126">
        <v>145</v>
      </c>
      <c r="AL2126">
        <v>99</v>
      </c>
      <c r="AM2126">
        <v>144</v>
      </c>
      <c r="AN2126">
        <v>100</v>
      </c>
      <c r="AO2126">
        <v>6</v>
      </c>
      <c r="AP2126">
        <v>2</v>
      </c>
      <c r="AQ2126">
        <v>6</v>
      </c>
      <c r="AX2126">
        <v>14</v>
      </c>
      <c r="AY2126">
        <v>1910</v>
      </c>
      <c r="AZ2126">
        <v>1.4999999999999999E-2</v>
      </c>
      <c r="BA2126">
        <v>7.0000000000000001E-3</v>
      </c>
      <c r="BB2126">
        <v>1</v>
      </c>
      <c r="BC2126">
        <v>0.1</v>
      </c>
      <c r="BD2126">
        <v>11.5</v>
      </c>
      <c r="BE2126">
        <v>2.4</v>
      </c>
      <c r="BF2126">
        <v>323.7</v>
      </c>
      <c r="BG2126" t="s">
        <v>148</v>
      </c>
      <c r="BH2126" t="s">
        <v>149</v>
      </c>
      <c r="BI2126" t="s">
        <v>354</v>
      </c>
      <c r="BJ2126" t="s">
        <v>208</v>
      </c>
      <c r="BK2126">
        <v>19</v>
      </c>
    </row>
    <row r="2127" spans="1:63" ht="18.75" x14ac:dyDescent="0.25">
      <c r="A2127">
        <v>2021</v>
      </c>
      <c r="B2127">
        <v>5</v>
      </c>
      <c r="C2127" s="289">
        <v>44327</v>
      </c>
      <c r="D2127">
        <v>10</v>
      </c>
      <c r="E2127">
        <v>25</v>
      </c>
      <c r="F2127">
        <v>4</v>
      </c>
      <c r="G2127" t="s">
        <v>355</v>
      </c>
      <c r="H2127" t="s">
        <v>356</v>
      </c>
      <c r="I2127" t="s">
        <v>144</v>
      </c>
      <c r="J2127">
        <v>4</v>
      </c>
      <c r="K2127">
        <v>2</v>
      </c>
      <c r="L2127">
        <v>162</v>
      </c>
      <c r="M2127">
        <v>150.66</v>
      </c>
      <c r="N2127">
        <v>173.34</v>
      </c>
      <c r="O2127">
        <v>168</v>
      </c>
      <c r="P2127">
        <v>165</v>
      </c>
      <c r="T2127">
        <v>101</v>
      </c>
      <c r="W2127">
        <v>168</v>
      </c>
      <c r="X2127">
        <v>165</v>
      </c>
      <c r="Y2127">
        <v>162</v>
      </c>
      <c r="Z2127">
        <v>157</v>
      </c>
      <c r="AA2127">
        <v>99</v>
      </c>
      <c r="AB2127">
        <v>99</v>
      </c>
      <c r="AJ2127">
        <v>164.2</v>
      </c>
      <c r="AK2127">
        <v>145</v>
      </c>
      <c r="AL2127">
        <v>99</v>
      </c>
      <c r="AM2127">
        <v>144</v>
      </c>
      <c r="AN2127">
        <v>100</v>
      </c>
      <c r="AO2127">
        <v>4</v>
      </c>
      <c r="AP2127">
        <v>4</v>
      </c>
      <c r="AQ2127">
        <v>6</v>
      </c>
      <c r="AX2127">
        <v>14</v>
      </c>
      <c r="AY2127">
        <v>1910</v>
      </c>
      <c r="AZ2127">
        <v>1.4999999999999999E-2</v>
      </c>
      <c r="BA2127">
        <v>7.0000000000000001E-3</v>
      </c>
      <c r="BB2127">
        <v>1</v>
      </c>
      <c r="BC2127">
        <v>0.1</v>
      </c>
      <c r="BD2127">
        <v>11.8</v>
      </c>
      <c r="BE2127">
        <v>2.2999999999999998</v>
      </c>
      <c r="BF2127">
        <v>313.60000000000002</v>
      </c>
      <c r="BG2127" t="s">
        <v>148</v>
      </c>
      <c r="BH2127" t="s">
        <v>149</v>
      </c>
      <c r="BI2127" t="s">
        <v>357</v>
      </c>
      <c r="BJ2127" t="s">
        <v>208</v>
      </c>
      <c r="BK2127">
        <v>19</v>
      </c>
    </row>
    <row r="2128" spans="1:63" ht="18.75" hidden="1" x14ac:dyDescent="0.25">
      <c r="A2128">
        <v>2021</v>
      </c>
      <c r="B2128">
        <v>5</v>
      </c>
      <c r="C2128" s="289">
        <v>44327</v>
      </c>
      <c r="D2128">
        <v>18</v>
      </c>
      <c r="E2128">
        <v>49</v>
      </c>
      <c r="F2128">
        <v>5</v>
      </c>
      <c r="G2128" t="s">
        <v>275</v>
      </c>
      <c r="H2128" t="s">
        <v>276</v>
      </c>
      <c r="I2128" t="s">
        <v>165</v>
      </c>
      <c r="J2128">
        <v>2</v>
      </c>
      <c r="K2128">
        <v>3</v>
      </c>
      <c r="L2128">
        <v>100</v>
      </c>
      <c r="M2128">
        <v>95.5</v>
      </c>
      <c r="N2128">
        <v>104.5</v>
      </c>
      <c r="O2128">
        <v>108</v>
      </c>
      <c r="P2128">
        <v>102</v>
      </c>
      <c r="T2128">
        <v>102</v>
      </c>
      <c r="W2128">
        <v>104</v>
      </c>
      <c r="X2128">
        <v>105</v>
      </c>
      <c r="Y2128">
        <v>102</v>
      </c>
      <c r="Z2128">
        <v>103</v>
      </c>
      <c r="AA2128">
        <v>107</v>
      </c>
      <c r="AB2128">
        <v>107</v>
      </c>
      <c r="AJ2128">
        <v>103.9</v>
      </c>
      <c r="AK2128">
        <v>101</v>
      </c>
      <c r="AL2128">
        <v>107</v>
      </c>
      <c r="AM2128">
        <v>68</v>
      </c>
      <c r="AN2128">
        <v>105</v>
      </c>
      <c r="AO2128">
        <v>4</v>
      </c>
      <c r="AP2128">
        <v>1</v>
      </c>
      <c r="AQ2128">
        <v>12</v>
      </c>
      <c r="AX2128">
        <v>17</v>
      </c>
      <c r="AY2128">
        <v>1613</v>
      </c>
      <c r="AZ2128">
        <v>1.4999999999999999E-2</v>
      </c>
      <c r="BA2128">
        <v>1.0999999999999999E-2</v>
      </c>
      <c r="BB2128">
        <v>1</v>
      </c>
      <c r="BC2128">
        <v>0.2</v>
      </c>
      <c r="BD2128">
        <v>16.100000000000001</v>
      </c>
      <c r="BE2128">
        <v>1.8</v>
      </c>
      <c r="BF2128">
        <v>167.6</v>
      </c>
      <c r="BG2128" t="s">
        <v>153</v>
      </c>
      <c r="BH2128" t="s">
        <v>154</v>
      </c>
      <c r="BI2128" t="s">
        <v>277</v>
      </c>
      <c r="BJ2128" t="s">
        <v>167</v>
      </c>
      <c r="BK2128">
        <v>19</v>
      </c>
    </row>
    <row r="2129" spans="1:63" ht="18.75" hidden="1" x14ac:dyDescent="0.25">
      <c r="A2129">
        <v>2021</v>
      </c>
      <c r="B2129">
        <v>5</v>
      </c>
      <c r="C2129" s="289">
        <v>44327</v>
      </c>
      <c r="D2129">
        <v>18</v>
      </c>
      <c r="E2129">
        <v>50</v>
      </c>
      <c r="F2129">
        <v>5</v>
      </c>
      <c r="G2129" t="s">
        <v>278</v>
      </c>
      <c r="H2129" t="s">
        <v>279</v>
      </c>
      <c r="I2129" t="s">
        <v>165</v>
      </c>
      <c r="J2129">
        <v>2</v>
      </c>
      <c r="K2129">
        <v>3</v>
      </c>
      <c r="L2129">
        <v>54</v>
      </c>
      <c r="M2129">
        <v>51.57</v>
      </c>
      <c r="N2129">
        <v>56.43</v>
      </c>
      <c r="O2129">
        <v>57</v>
      </c>
      <c r="P2129">
        <v>52</v>
      </c>
      <c r="T2129">
        <v>102</v>
      </c>
      <c r="W2129">
        <v>53</v>
      </c>
      <c r="X2129">
        <v>55</v>
      </c>
      <c r="Y2129">
        <v>52</v>
      </c>
      <c r="Z2129">
        <v>53</v>
      </c>
      <c r="AA2129">
        <v>107</v>
      </c>
      <c r="AB2129">
        <v>107</v>
      </c>
      <c r="AJ2129">
        <v>53.7</v>
      </c>
      <c r="AK2129">
        <v>101</v>
      </c>
      <c r="AL2129">
        <v>107</v>
      </c>
      <c r="AM2129">
        <v>68</v>
      </c>
      <c r="AN2129">
        <v>105</v>
      </c>
      <c r="AO2129">
        <v>7</v>
      </c>
      <c r="AP2129">
        <v>4</v>
      </c>
      <c r="AQ2129">
        <v>8</v>
      </c>
      <c r="AX2129">
        <v>19</v>
      </c>
      <c r="AY2129">
        <v>1615</v>
      </c>
      <c r="AZ2129">
        <v>1.4999999999999999E-2</v>
      </c>
      <c r="BA2129">
        <v>1.2E-2</v>
      </c>
      <c r="BB2129">
        <v>1</v>
      </c>
      <c r="BC2129">
        <v>0.4</v>
      </c>
      <c r="BD2129">
        <v>29.9</v>
      </c>
      <c r="BE2129">
        <v>1</v>
      </c>
      <c r="BF2129">
        <v>86.7</v>
      </c>
      <c r="BG2129" t="s">
        <v>153</v>
      </c>
      <c r="BH2129" t="s">
        <v>154</v>
      </c>
      <c r="BI2129" t="s">
        <v>280</v>
      </c>
      <c r="BJ2129" t="s">
        <v>167</v>
      </c>
      <c r="BK2129">
        <v>19</v>
      </c>
    </row>
    <row r="2130" spans="1:63" ht="18.75" hidden="1" x14ac:dyDescent="0.25">
      <c r="A2130">
        <v>2021</v>
      </c>
      <c r="B2130">
        <v>5</v>
      </c>
      <c r="C2130" s="289">
        <v>44327</v>
      </c>
      <c r="D2130">
        <v>384</v>
      </c>
      <c r="E2130">
        <v>556</v>
      </c>
      <c r="F2130">
        <v>6</v>
      </c>
      <c r="G2130" t="s">
        <v>175</v>
      </c>
      <c r="H2130" t="s">
        <v>176</v>
      </c>
      <c r="I2130" t="s">
        <v>144</v>
      </c>
      <c r="J2130">
        <v>1</v>
      </c>
      <c r="K2130">
        <v>6</v>
      </c>
      <c r="L2130">
        <v>1066</v>
      </c>
      <c r="M2130">
        <v>1003.106</v>
      </c>
      <c r="N2130">
        <v>1141.6859999999999</v>
      </c>
      <c r="O2130">
        <v>1084</v>
      </c>
      <c r="P2130">
        <v>1095</v>
      </c>
      <c r="T2130">
        <v>200</v>
      </c>
      <c r="W2130">
        <v>1075</v>
      </c>
      <c r="X2130">
        <v>1064</v>
      </c>
      <c r="Y2130">
        <v>1092</v>
      </c>
      <c r="Z2130">
        <v>1076</v>
      </c>
      <c r="AA2130">
        <v>180</v>
      </c>
      <c r="AB2130">
        <v>181</v>
      </c>
      <c r="AJ2130">
        <v>1081</v>
      </c>
      <c r="AK2130">
        <v>20</v>
      </c>
      <c r="AL2130">
        <v>180</v>
      </c>
      <c r="AM2130">
        <v>19</v>
      </c>
      <c r="AN2130">
        <v>187</v>
      </c>
      <c r="AO2130">
        <v>5</v>
      </c>
      <c r="AP2130">
        <v>3</v>
      </c>
      <c r="AQ2130">
        <v>4</v>
      </c>
      <c r="AR2130">
        <v>1</v>
      </c>
      <c r="AS2130">
        <v>3</v>
      </c>
      <c r="AX2130">
        <v>17</v>
      </c>
      <c r="AY2130">
        <v>113</v>
      </c>
      <c r="AZ2130">
        <v>1.4999999999999999E-2</v>
      </c>
      <c r="BA2130">
        <v>0.15</v>
      </c>
      <c r="BC2130">
        <v>0</v>
      </c>
      <c r="BD2130">
        <v>0.1</v>
      </c>
      <c r="BE2130">
        <v>18.399999999999999</v>
      </c>
      <c r="BF2130">
        <v>122.2</v>
      </c>
      <c r="BG2130" t="s">
        <v>153</v>
      </c>
      <c r="BH2130" t="s">
        <v>154</v>
      </c>
      <c r="BI2130" t="s">
        <v>177</v>
      </c>
      <c r="BK2130">
        <v>19</v>
      </c>
    </row>
    <row r="2131" spans="1:63" ht="18.75" hidden="1" x14ac:dyDescent="0.25">
      <c r="A2131">
        <v>2021</v>
      </c>
      <c r="B2131">
        <v>5</v>
      </c>
      <c r="C2131" s="289">
        <v>44327</v>
      </c>
      <c r="D2131">
        <v>384</v>
      </c>
      <c r="E2131">
        <v>557</v>
      </c>
      <c r="F2131">
        <v>6</v>
      </c>
      <c r="G2131" t="s">
        <v>178</v>
      </c>
      <c r="H2131" t="s">
        <v>179</v>
      </c>
      <c r="I2131" t="s">
        <v>144</v>
      </c>
      <c r="J2131">
        <v>1</v>
      </c>
      <c r="K2131">
        <v>6</v>
      </c>
      <c r="L2131">
        <v>182</v>
      </c>
      <c r="M2131">
        <v>171.262</v>
      </c>
      <c r="N2131">
        <v>194.922</v>
      </c>
      <c r="O2131">
        <v>191</v>
      </c>
      <c r="P2131">
        <v>193</v>
      </c>
      <c r="T2131">
        <v>200</v>
      </c>
      <c r="W2131">
        <v>197</v>
      </c>
      <c r="X2131">
        <v>190</v>
      </c>
      <c r="Y2131">
        <v>187</v>
      </c>
      <c r="Z2131">
        <v>190</v>
      </c>
      <c r="AA2131">
        <v>180</v>
      </c>
      <c r="AB2131">
        <v>181</v>
      </c>
      <c r="AJ2131">
        <v>191.3</v>
      </c>
      <c r="AK2131">
        <v>20</v>
      </c>
      <c r="AL2131">
        <v>180</v>
      </c>
      <c r="AM2131">
        <v>19</v>
      </c>
      <c r="AN2131">
        <v>187</v>
      </c>
      <c r="AO2131">
        <v>2</v>
      </c>
      <c r="AP2131">
        <v>3</v>
      </c>
      <c r="AQ2131">
        <v>3</v>
      </c>
      <c r="AX2131">
        <v>8</v>
      </c>
      <c r="AY2131">
        <v>8</v>
      </c>
      <c r="AZ2131">
        <v>1.4999999999999999E-2</v>
      </c>
      <c r="BA2131">
        <v>1</v>
      </c>
      <c r="BC2131">
        <v>0</v>
      </c>
      <c r="BD2131">
        <v>0</v>
      </c>
      <c r="BE2131">
        <v>1.5</v>
      </c>
      <c r="BF2131">
        <v>1.5</v>
      </c>
      <c r="BG2131" t="s">
        <v>153</v>
      </c>
      <c r="BH2131" t="s">
        <v>154</v>
      </c>
      <c r="BI2131" t="s">
        <v>177</v>
      </c>
      <c r="BJ2131" t="s">
        <v>180</v>
      </c>
      <c r="BK2131">
        <v>19</v>
      </c>
    </row>
    <row r="2132" spans="1:63" ht="18.75" x14ac:dyDescent="0.25">
      <c r="A2132">
        <v>2021</v>
      </c>
      <c r="B2132">
        <v>5</v>
      </c>
      <c r="C2132" s="289">
        <v>44327</v>
      </c>
      <c r="D2132">
        <v>212</v>
      </c>
      <c r="E2132">
        <v>140</v>
      </c>
      <c r="F2132">
        <v>7</v>
      </c>
      <c r="G2132" t="s">
        <v>199</v>
      </c>
      <c r="H2132" t="s">
        <v>200</v>
      </c>
      <c r="I2132" t="s">
        <v>144</v>
      </c>
      <c r="J2132">
        <v>2</v>
      </c>
      <c r="K2132">
        <v>2</v>
      </c>
      <c r="L2132">
        <v>485</v>
      </c>
      <c r="M2132">
        <v>451.05</v>
      </c>
      <c r="N2132">
        <v>518.95000000000005</v>
      </c>
      <c r="O2132">
        <v>481</v>
      </c>
      <c r="P2132">
        <v>495</v>
      </c>
      <c r="T2132">
        <v>117</v>
      </c>
      <c r="W2132">
        <v>498</v>
      </c>
      <c r="X2132">
        <v>501</v>
      </c>
      <c r="Y2132">
        <v>491</v>
      </c>
      <c r="Z2132">
        <v>503</v>
      </c>
      <c r="AA2132">
        <v>120</v>
      </c>
      <c r="AB2132">
        <v>120</v>
      </c>
      <c r="AJ2132">
        <v>494.8</v>
      </c>
      <c r="AK2132">
        <v>60</v>
      </c>
      <c r="AL2132">
        <v>120</v>
      </c>
      <c r="AM2132">
        <v>61</v>
      </c>
      <c r="AN2132">
        <v>119</v>
      </c>
      <c r="AO2132">
        <v>8</v>
      </c>
      <c r="AP2132">
        <v>2</v>
      </c>
      <c r="AQ2132">
        <v>6</v>
      </c>
      <c r="AX2132">
        <v>16</v>
      </c>
      <c r="AY2132">
        <v>884</v>
      </c>
      <c r="AZ2132">
        <v>1.4999999999999999E-2</v>
      </c>
      <c r="BA2132">
        <v>1.7999999999999999E-2</v>
      </c>
      <c r="BC2132">
        <v>0</v>
      </c>
      <c r="BD2132">
        <v>1.8</v>
      </c>
      <c r="BE2132">
        <v>7.9</v>
      </c>
      <c r="BF2132">
        <v>437.4</v>
      </c>
      <c r="BG2132" t="s">
        <v>148</v>
      </c>
      <c r="BH2132" t="s">
        <v>187</v>
      </c>
      <c r="BI2132" t="s">
        <v>201</v>
      </c>
      <c r="BK2132">
        <v>19</v>
      </c>
    </row>
    <row r="2133" spans="1:63" ht="18.75" x14ac:dyDescent="0.25">
      <c r="A2133">
        <v>2021</v>
      </c>
      <c r="B2133">
        <v>5</v>
      </c>
      <c r="C2133" s="289">
        <v>44327</v>
      </c>
      <c r="D2133">
        <v>212</v>
      </c>
      <c r="E2133">
        <v>178</v>
      </c>
      <c r="F2133">
        <v>7</v>
      </c>
      <c r="G2133" t="s">
        <v>202</v>
      </c>
      <c r="H2133" t="s">
        <v>203</v>
      </c>
      <c r="I2133" t="s">
        <v>144</v>
      </c>
      <c r="J2133">
        <v>2</v>
      </c>
      <c r="K2133">
        <v>2</v>
      </c>
      <c r="L2133">
        <v>50</v>
      </c>
      <c r="M2133">
        <v>46.5</v>
      </c>
      <c r="N2133">
        <v>53.5</v>
      </c>
      <c r="O2133">
        <v>51</v>
      </c>
      <c r="P2133">
        <v>52</v>
      </c>
      <c r="T2133">
        <v>117</v>
      </c>
      <c r="W2133">
        <v>53</v>
      </c>
      <c r="X2133">
        <v>54</v>
      </c>
      <c r="Y2133">
        <v>50</v>
      </c>
      <c r="Z2133">
        <v>56</v>
      </c>
      <c r="AA2133">
        <v>120</v>
      </c>
      <c r="AB2133">
        <v>120</v>
      </c>
      <c r="AJ2133">
        <v>52.7</v>
      </c>
      <c r="AK2133">
        <v>60</v>
      </c>
      <c r="AL2133">
        <v>120</v>
      </c>
      <c r="AM2133">
        <v>61</v>
      </c>
      <c r="AN2133">
        <v>119</v>
      </c>
      <c r="AO2133">
        <v>10</v>
      </c>
      <c r="AP2133">
        <v>8</v>
      </c>
      <c r="AQ2133">
        <v>12</v>
      </c>
      <c r="AX2133">
        <v>30</v>
      </c>
      <c r="AY2133">
        <v>870</v>
      </c>
      <c r="AZ2133">
        <v>1.4999999999999999E-2</v>
      </c>
      <c r="BA2133">
        <v>3.4000000000000002E-2</v>
      </c>
      <c r="BC2133">
        <v>0.6</v>
      </c>
      <c r="BD2133">
        <v>17.399999999999999</v>
      </c>
      <c r="BE2133">
        <v>1.6</v>
      </c>
      <c r="BF2133">
        <v>45.8</v>
      </c>
      <c r="BG2133" t="s">
        <v>148</v>
      </c>
      <c r="BH2133" t="s">
        <v>187</v>
      </c>
      <c r="BI2133" t="s">
        <v>204</v>
      </c>
      <c r="BK2133">
        <v>19</v>
      </c>
    </row>
    <row r="2134" spans="1:63" hidden="1" x14ac:dyDescent="0.25">
      <c r="A2134">
        <v>2021</v>
      </c>
      <c r="B2134">
        <v>5</v>
      </c>
      <c r="C2134" s="289">
        <v>44327</v>
      </c>
      <c r="D2134">
        <v>47</v>
      </c>
      <c r="E2134">
        <v>122</v>
      </c>
      <c r="F2134">
        <v>8</v>
      </c>
      <c r="G2134" t="s">
        <v>163</v>
      </c>
      <c r="H2134" t="s">
        <v>164</v>
      </c>
      <c r="I2134" t="s">
        <v>165</v>
      </c>
      <c r="J2134">
        <v>2</v>
      </c>
      <c r="K2134">
        <v>1</v>
      </c>
      <c r="L2134">
        <v>280</v>
      </c>
      <c r="M2134">
        <v>267.39999999999998</v>
      </c>
      <c r="N2134">
        <v>292.60000000000002</v>
      </c>
      <c r="AK2134">
        <v>63</v>
      </c>
      <c r="AL2134">
        <v>115</v>
      </c>
      <c r="AY2134">
        <v>600</v>
      </c>
      <c r="AZ2134">
        <v>1.4999999999999999E-2</v>
      </c>
      <c r="BD2134">
        <v>2.1</v>
      </c>
      <c r="BG2134" t="s">
        <v>153</v>
      </c>
      <c r="BH2134" t="s">
        <v>154</v>
      </c>
      <c r="BI2134" t="s">
        <v>166</v>
      </c>
      <c r="BJ2134" t="s">
        <v>167</v>
      </c>
      <c r="BK2134">
        <v>19</v>
      </c>
    </row>
    <row r="2135" spans="1:63" ht="18.75" hidden="1" x14ac:dyDescent="0.25">
      <c r="A2135">
        <v>2021</v>
      </c>
      <c r="B2135">
        <v>5</v>
      </c>
      <c r="C2135" s="289">
        <v>44327</v>
      </c>
      <c r="D2135">
        <v>419</v>
      </c>
      <c r="E2135">
        <v>670</v>
      </c>
      <c r="F2135">
        <v>8</v>
      </c>
      <c r="G2135" t="s">
        <v>434</v>
      </c>
      <c r="H2135" t="s">
        <v>435</v>
      </c>
      <c r="I2135" t="s">
        <v>144</v>
      </c>
      <c r="J2135">
        <v>4</v>
      </c>
      <c r="K2135">
        <v>2</v>
      </c>
      <c r="L2135">
        <v>298</v>
      </c>
      <c r="M2135">
        <v>280.41800000000001</v>
      </c>
      <c r="N2135">
        <v>319.15800000000002</v>
      </c>
      <c r="O2135">
        <v>303</v>
      </c>
      <c r="P2135">
        <v>310</v>
      </c>
      <c r="T2135">
        <v>145</v>
      </c>
      <c r="AJ2135">
        <v>306.5</v>
      </c>
      <c r="AK2135">
        <v>96</v>
      </c>
      <c r="AL2135">
        <v>150</v>
      </c>
      <c r="AM2135">
        <v>99</v>
      </c>
      <c r="AN2135">
        <v>145</v>
      </c>
      <c r="AO2135">
        <v>3</v>
      </c>
      <c r="AP2135">
        <v>3</v>
      </c>
      <c r="AQ2135">
        <v>9</v>
      </c>
      <c r="AX2135">
        <v>15</v>
      </c>
      <c r="AY2135">
        <v>1083</v>
      </c>
      <c r="AZ2135">
        <v>1.4999999999999999E-2</v>
      </c>
      <c r="BA2135">
        <v>1.4E-2</v>
      </c>
      <c r="BB2135">
        <v>1</v>
      </c>
      <c r="BC2135">
        <v>0.1</v>
      </c>
      <c r="BD2135">
        <v>3.6</v>
      </c>
      <c r="BE2135">
        <v>4.5999999999999996</v>
      </c>
      <c r="BF2135">
        <v>331.9</v>
      </c>
      <c r="BG2135" t="s">
        <v>153</v>
      </c>
      <c r="BH2135" t="s">
        <v>154</v>
      </c>
      <c r="BI2135" t="s">
        <v>436</v>
      </c>
      <c r="BJ2135" t="s">
        <v>156</v>
      </c>
      <c r="BK2135">
        <v>19</v>
      </c>
    </row>
    <row r="2136" spans="1:63" hidden="1" x14ac:dyDescent="0.25">
      <c r="A2136">
        <v>2021</v>
      </c>
      <c r="B2136">
        <v>5</v>
      </c>
      <c r="C2136" s="289">
        <v>44327</v>
      </c>
      <c r="D2136">
        <v>421</v>
      </c>
      <c r="E2136">
        <v>667</v>
      </c>
      <c r="F2136">
        <v>8</v>
      </c>
      <c r="G2136" t="s">
        <v>404</v>
      </c>
      <c r="H2136" t="s">
        <v>405</v>
      </c>
      <c r="L2136">
        <v>1630.2</v>
      </c>
      <c r="M2136">
        <v>1534.0182</v>
      </c>
      <c r="N2136">
        <v>1745.9441999999999</v>
      </c>
      <c r="AK2136">
        <v>20</v>
      </c>
      <c r="AO2136">
        <v>3</v>
      </c>
      <c r="AQ2136">
        <v>5</v>
      </c>
      <c r="AS2136">
        <v>2</v>
      </c>
      <c r="AX2136">
        <v>10</v>
      </c>
      <c r="AY2136">
        <v>10</v>
      </c>
      <c r="AZ2136">
        <v>1.4999999999999999E-2</v>
      </c>
      <c r="BA2136">
        <v>1</v>
      </c>
      <c r="BC2136">
        <v>0</v>
      </c>
      <c r="BD2136">
        <v>0</v>
      </c>
      <c r="BJ2136" t="s">
        <v>156</v>
      </c>
      <c r="BK2136">
        <v>19</v>
      </c>
    </row>
    <row r="2137" spans="1:63" hidden="1" x14ac:dyDescent="0.25">
      <c r="A2137">
        <v>2021</v>
      </c>
      <c r="B2137">
        <v>5</v>
      </c>
      <c r="C2137" s="289">
        <v>44327</v>
      </c>
      <c r="D2137">
        <v>425</v>
      </c>
      <c r="E2137">
        <v>674</v>
      </c>
      <c r="F2137">
        <v>8</v>
      </c>
      <c r="G2137" t="s">
        <v>447</v>
      </c>
      <c r="H2137" t="s">
        <v>448</v>
      </c>
      <c r="I2137" t="s">
        <v>165</v>
      </c>
      <c r="J2137">
        <v>2</v>
      </c>
      <c r="K2137">
        <v>1</v>
      </c>
      <c r="L2137">
        <v>256</v>
      </c>
      <c r="M2137">
        <v>240.89599999999999</v>
      </c>
      <c r="N2137">
        <v>274.17599999999999</v>
      </c>
      <c r="AK2137">
        <v>40</v>
      </c>
      <c r="AL2137">
        <v>180</v>
      </c>
      <c r="AY2137">
        <v>300</v>
      </c>
      <c r="AZ2137">
        <v>1.4999999999999999E-2</v>
      </c>
      <c r="BD2137">
        <v>1.2</v>
      </c>
      <c r="BG2137" t="s">
        <v>153</v>
      </c>
      <c r="BH2137" t="s">
        <v>154</v>
      </c>
      <c r="BI2137" t="s">
        <v>449</v>
      </c>
      <c r="BJ2137" t="s">
        <v>167</v>
      </c>
      <c r="BK2137">
        <v>19</v>
      </c>
    </row>
    <row r="2138" spans="1:63" ht="18.75" x14ac:dyDescent="0.25">
      <c r="A2138">
        <v>2021</v>
      </c>
      <c r="B2138">
        <v>5</v>
      </c>
      <c r="C2138" s="289">
        <v>44327</v>
      </c>
      <c r="D2138">
        <v>159</v>
      </c>
      <c r="E2138">
        <v>299</v>
      </c>
      <c r="F2138">
        <v>28</v>
      </c>
      <c r="G2138" t="s">
        <v>181</v>
      </c>
      <c r="H2138" t="s">
        <v>182</v>
      </c>
      <c r="I2138" t="s">
        <v>183</v>
      </c>
      <c r="J2138">
        <v>3</v>
      </c>
      <c r="K2138">
        <v>2</v>
      </c>
      <c r="L2138">
        <v>115</v>
      </c>
      <c r="M2138">
        <v>106.95</v>
      </c>
      <c r="N2138">
        <v>123.05</v>
      </c>
      <c r="W2138">
        <v>111</v>
      </c>
      <c r="X2138">
        <v>106</v>
      </c>
      <c r="Y2138">
        <v>109</v>
      </c>
      <c r="Z2138">
        <v>112</v>
      </c>
      <c r="AA2138">
        <v>130</v>
      </c>
      <c r="AB2138">
        <v>130</v>
      </c>
      <c r="AJ2138">
        <v>109.5</v>
      </c>
      <c r="AK2138">
        <v>70</v>
      </c>
      <c r="AL2138">
        <v>154</v>
      </c>
      <c r="AM2138">
        <v>83</v>
      </c>
      <c r="AN2138">
        <v>130</v>
      </c>
      <c r="AO2138">
        <v>3</v>
      </c>
      <c r="AP2138">
        <v>4</v>
      </c>
      <c r="AQ2138">
        <v>1</v>
      </c>
      <c r="AR2138">
        <v>3</v>
      </c>
      <c r="AX2138">
        <v>10</v>
      </c>
      <c r="AY2138">
        <v>1354</v>
      </c>
      <c r="AZ2138">
        <v>0.02</v>
      </c>
      <c r="BA2138">
        <v>7.0000000000000001E-3</v>
      </c>
      <c r="BB2138">
        <v>1</v>
      </c>
      <c r="BC2138">
        <v>0.1</v>
      </c>
      <c r="BD2138">
        <v>11.8</v>
      </c>
      <c r="BE2138">
        <v>1.1000000000000001</v>
      </c>
      <c r="BF2138">
        <v>148.30000000000001</v>
      </c>
      <c r="BG2138" t="s">
        <v>148</v>
      </c>
      <c r="BH2138" t="s">
        <v>184</v>
      </c>
      <c r="BK2138">
        <v>19</v>
      </c>
    </row>
    <row r="2139" spans="1:63" ht="18.75" x14ac:dyDescent="0.25">
      <c r="A2139">
        <v>2021</v>
      </c>
      <c r="B2139">
        <v>5</v>
      </c>
      <c r="C2139" s="289">
        <v>44327</v>
      </c>
      <c r="D2139">
        <v>334</v>
      </c>
      <c r="E2139">
        <v>254</v>
      </c>
      <c r="F2139">
        <v>46</v>
      </c>
      <c r="G2139" t="s">
        <v>189</v>
      </c>
      <c r="H2139" t="s">
        <v>190</v>
      </c>
      <c r="I2139" t="s">
        <v>191</v>
      </c>
      <c r="J2139">
        <v>4</v>
      </c>
      <c r="K2139">
        <v>2</v>
      </c>
      <c r="L2139">
        <v>203</v>
      </c>
      <c r="M2139">
        <v>188.79</v>
      </c>
      <c r="N2139">
        <v>217.21</v>
      </c>
      <c r="O2139">
        <v>212</v>
      </c>
      <c r="P2139">
        <v>218</v>
      </c>
      <c r="T2139">
        <v>132</v>
      </c>
      <c r="W2139">
        <v>224</v>
      </c>
      <c r="X2139">
        <v>216</v>
      </c>
      <c r="Y2139">
        <v>208</v>
      </c>
      <c r="Z2139">
        <v>200</v>
      </c>
      <c r="AA2139">
        <v>145</v>
      </c>
      <c r="AB2139">
        <v>145</v>
      </c>
      <c r="AJ2139">
        <v>213</v>
      </c>
      <c r="AK2139">
        <v>88</v>
      </c>
      <c r="AL2139">
        <v>164</v>
      </c>
      <c r="AM2139">
        <v>102</v>
      </c>
      <c r="AN2139">
        <v>141</v>
      </c>
      <c r="AO2139">
        <v>4</v>
      </c>
      <c r="AP2139">
        <v>1</v>
      </c>
      <c r="AQ2139">
        <v>3</v>
      </c>
      <c r="AR2139">
        <v>3</v>
      </c>
      <c r="AX2139">
        <v>10</v>
      </c>
      <c r="AY2139">
        <v>1090</v>
      </c>
      <c r="AZ2139">
        <v>0.02</v>
      </c>
      <c r="BA2139">
        <v>8.9999999999999993E-3</v>
      </c>
      <c r="BB2139">
        <v>1</v>
      </c>
      <c r="BC2139">
        <v>0</v>
      </c>
      <c r="BD2139">
        <v>5.4</v>
      </c>
      <c r="BE2139">
        <v>2.1</v>
      </c>
      <c r="BF2139">
        <v>232.2</v>
      </c>
      <c r="BG2139" t="s">
        <v>148</v>
      </c>
      <c r="BH2139" t="s">
        <v>184</v>
      </c>
      <c r="BI2139" t="s">
        <v>192</v>
      </c>
      <c r="BK2139">
        <v>19</v>
      </c>
    </row>
    <row r="2140" spans="1:63" ht="18.75" x14ac:dyDescent="0.25">
      <c r="A2140">
        <v>2021</v>
      </c>
      <c r="B2140">
        <v>5</v>
      </c>
      <c r="C2140" s="289">
        <v>44327</v>
      </c>
      <c r="D2140">
        <v>372</v>
      </c>
      <c r="E2140">
        <v>646</v>
      </c>
      <c r="F2140">
        <v>48</v>
      </c>
      <c r="G2140" t="s">
        <v>193</v>
      </c>
      <c r="H2140" t="s">
        <v>194</v>
      </c>
      <c r="I2140" t="s">
        <v>191</v>
      </c>
      <c r="J2140">
        <v>2</v>
      </c>
      <c r="K2140">
        <v>2</v>
      </c>
      <c r="L2140">
        <v>212</v>
      </c>
      <c r="M2140">
        <v>197.16</v>
      </c>
      <c r="N2140">
        <v>226.84</v>
      </c>
      <c r="W2140">
        <v>213</v>
      </c>
      <c r="X2140">
        <v>223</v>
      </c>
      <c r="Y2140">
        <v>232</v>
      </c>
      <c r="Z2140">
        <v>208</v>
      </c>
      <c r="AA2140">
        <v>135</v>
      </c>
      <c r="AB2140">
        <v>135</v>
      </c>
      <c r="AJ2140">
        <v>219</v>
      </c>
      <c r="AK2140">
        <v>37</v>
      </c>
      <c r="AL2140">
        <v>195</v>
      </c>
      <c r="AM2140">
        <v>53</v>
      </c>
      <c r="AN2140">
        <v>135</v>
      </c>
      <c r="AO2140">
        <v>2</v>
      </c>
      <c r="AQ2140">
        <v>3</v>
      </c>
      <c r="AX2140">
        <v>5</v>
      </c>
      <c r="AY2140">
        <v>557</v>
      </c>
      <c r="AZ2140">
        <v>0.02</v>
      </c>
      <c r="BA2140">
        <v>8.9999999999999993E-3</v>
      </c>
      <c r="BB2140">
        <v>1</v>
      </c>
      <c r="BC2140">
        <v>0</v>
      </c>
      <c r="BD2140">
        <v>2.6</v>
      </c>
      <c r="BE2140">
        <v>1.1000000000000001</v>
      </c>
      <c r="BF2140">
        <v>122</v>
      </c>
      <c r="BG2140" t="s">
        <v>148</v>
      </c>
      <c r="BH2140" t="s">
        <v>187</v>
      </c>
      <c r="BI2140" t="s">
        <v>195</v>
      </c>
      <c r="BK2140">
        <v>19</v>
      </c>
    </row>
    <row r="2141" spans="1:63" ht="18.75" x14ac:dyDescent="0.25">
      <c r="A2141">
        <v>2021</v>
      </c>
      <c r="B2141">
        <v>5</v>
      </c>
      <c r="C2141" s="289">
        <v>44327</v>
      </c>
      <c r="D2141">
        <v>372</v>
      </c>
      <c r="E2141">
        <v>647</v>
      </c>
      <c r="F2141">
        <v>48</v>
      </c>
      <c r="G2141" t="s">
        <v>196</v>
      </c>
      <c r="H2141" t="s">
        <v>197</v>
      </c>
      <c r="I2141" t="s">
        <v>191</v>
      </c>
      <c r="J2141">
        <v>2</v>
      </c>
      <c r="K2141">
        <v>2</v>
      </c>
      <c r="L2141">
        <v>212</v>
      </c>
      <c r="M2141">
        <v>197.16</v>
      </c>
      <c r="N2141">
        <v>226.84</v>
      </c>
      <c r="W2141">
        <v>207</v>
      </c>
      <c r="X2141">
        <v>218</v>
      </c>
      <c r="Y2141">
        <v>225</v>
      </c>
      <c r="Z2141">
        <v>200</v>
      </c>
      <c r="AA2141">
        <v>135</v>
      </c>
      <c r="AB2141">
        <v>135</v>
      </c>
      <c r="AJ2141">
        <v>212.5</v>
      </c>
      <c r="AK2141">
        <v>37</v>
      </c>
      <c r="AL2141">
        <v>195</v>
      </c>
      <c r="AM2141">
        <v>53</v>
      </c>
      <c r="AN2141">
        <v>135</v>
      </c>
      <c r="AO2141">
        <v>2</v>
      </c>
      <c r="AQ2141">
        <v>3</v>
      </c>
      <c r="AX2141">
        <v>5</v>
      </c>
      <c r="AY2141">
        <v>557</v>
      </c>
      <c r="AZ2141">
        <v>0.02</v>
      </c>
      <c r="BA2141">
        <v>8.9999999999999993E-3</v>
      </c>
      <c r="BB2141">
        <v>1</v>
      </c>
      <c r="BC2141">
        <v>0</v>
      </c>
      <c r="BD2141">
        <v>2.6</v>
      </c>
      <c r="BE2141">
        <v>1.1000000000000001</v>
      </c>
      <c r="BF2141">
        <v>118.4</v>
      </c>
      <c r="BG2141" t="s">
        <v>148</v>
      </c>
      <c r="BH2141" t="s">
        <v>187</v>
      </c>
      <c r="BI2141" t="s">
        <v>198</v>
      </c>
      <c r="BK2141">
        <v>19</v>
      </c>
    </row>
    <row r="2142" spans="1:63" ht="18.75" x14ac:dyDescent="0.25">
      <c r="A2142">
        <v>2021</v>
      </c>
      <c r="B2142">
        <v>5</v>
      </c>
      <c r="C2142" s="289">
        <v>44333</v>
      </c>
      <c r="D2142">
        <v>29</v>
      </c>
      <c r="E2142">
        <v>81</v>
      </c>
      <c r="F2142">
        <v>2</v>
      </c>
      <c r="G2142" t="s">
        <v>401</v>
      </c>
      <c r="H2142" t="s">
        <v>402</v>
      </c>
      <c r="I2142" t="s">
        <v>144</v>
      </c>
      <c r="J2142">
        <v>2</v>
      </c>
      <c r="K2142">
        <v>3</v>
      </c>
      <c r="L2142">
        <v>388</v>
      </c>
      <c r="M2142">
        <v>360.84</v>
      </c>
      <c r="N2142">
        <v>415.16</v>
      </c>
      <c r="O2142">
        <v>368</v>
      </c>
      <c r="P2142">
        <v>372</v>
      </c>
      <c r="Q2142">
        <v>388</v>
      </c>
      <c r="R2142">
        <v>374</v>
      </c>
      <c r="S2142">
        <v>382</v>
      </c>
      <c r="T2142">
        <v>98</v>
      </c>
      <c r="U2142">
        <v>100</v>
      </c>
      <c r="V2142">
        <v>416</v>
      </c>
      <c r="W2142">
        <v>405</v>
      </c>
      <c r="X2142">
        <v>400</v>
      </c>
      <c r="Y2142">
        <v>389</v>
      </c>
      <c r="Z2142">
        <v>403</v>
      </c>
      <c r="AA2142">
        <v>114</v>
      </c>
      <c r="AB2142">
        <v>114</v>
      </c>
      <c r="AJ2142">
        <v>389.7</v>
      </c>
      <c r="AK2142">
        <v>60</v>
      </c>
      <c r="AL2142">
        <v>120</v>
      </c>
      <c r="AM2142">
        <v>68</v>
      </c>
      <c r="AN2142">
        <v>107</v>
      </c>
      <c r="AO2142">
        <v>10</v>
      </c>
      <c r="AP2142">
        <v>6</v>
      </c>
      <c r="AQ2142">
        <v>7</v>
      </c>
      <c r="AX2142">
        <v>23</v>
      </c>
      <c r="AY2142">
        <v>1203</v>
      </c>
      <c r="AZ2142">
        <v>1.4999999999999999E-2</v>
      </c>
      <c r="BA2142">
        <v>1.9E-2</v>
      </c>
      <c r="BC2142">
        <v>0.1</v>
      </c>
      <c r="BD2142">
        <v>3.1</v>
      </c>
      <c r="BE2142">
        <v>9</v>
      </c>
      <c r="BF2142">
        <v>468.8</v>
      </c>
      <c r="BG2142" t="s">
        <v>148</v>
      </c>
      <c r="BH2142" t="s">
        <v>187</v>
      </c>
      <c r="BI2142" t="s">
        <v>403</v>
      </c>
      <c r="BK2142">
        <v>20</v>
      </c>
    </row>
    <row r="2143" spans="1:63" hidden="1" x14ac:dyDescent="0.25">
      <c r="A2143">
        <v>2021</v>
      </c>
      <c r="B2143">
        <v>5</v>
      </c>
      <c r="C2143" s="289">
        <v>44333</v>
      </c>
      <c r="D2143">
        <v>182</v>
      </c>
      <c r="E2143">
        <v>331</v>
      </c>
      <c r="F2143">
        <v>2</v>
      </c>
      <c r="G2143" t="s">
        <v>168</v>
      </c>
      <c r="H2143" t="s">
        <v>169</v>
      </c>
      <c r="I2143" t="s">
        <v>144</v>
      </c>
      <c r="J2143">
        <v>4</v>
      </c>
      <c r="K2143">
        <v>2</v>
      </c>
      <c r="L2143">
        <v>325</v>
      </c>
      <c r="M2143">
        <v>305.82499999999999</v>
      </c>
      <c r="N2143">
        <v>348.07499999999999</v>
      </c>
      <c r="AK2143">
        <v>110</v>
      </c>
      <c r="AL2143">
        <v>131</v>
      </c>
      <c r="AO2143">
        <v>4</v>
      </c>
      <c r="AP2143">
        <v>11</v>
      </c>
      <c r="AQ2143">
        <v>7</v>
      </c>
      <c r="AX2143">
        <v>22</v>
      </c>
      <c r="AY2143">
        <v>598</v>
      </c>
      <c r="AZ2143">
        <v>1.4999999999999999E-2</v>
      </c>
      <c r="BA2143">
        <v>3.6999999999999998E-2</v>
      </c>
      <c r="BC2143">
        <v>0.1</v>
      </c>
      <c r="BD2143">
        <v>1.8</v>
      </c>
      <c r="BG2143" t="s">
        <v>153</v>
      </c>
      <c r="BH2143" t="s">
        <v>154</v>
      </c>
      <c r="BI2143" t="s">
        <v>170</v>
      </c>
      <c r="BJ2143" t="s">
        <v>156</v>
      </c>
      <c r="BK2143">
        <v>20</v>
      </c>
    </row>
    <row r="2144" spans="1:63" ht="18.75" hidden="1" x14ac:dyDescent="0.25">
      <c r="A2144">
        <v>2021</v>
      </c>
      <c r="B2144">
        <v>5</v>
      </c>
      <c r="C2144" s="289">
        <v>44333</v>
      </c>
      <c r="D2144">
        <v>376</v>
      </c>
      <c r="E2144">
        <v>438</v>
      </c>
      <c r="F2144">
        <v>3</v>
      </c>
      <c r="G2144" t="s">
        <v>151</v>
      </c>
      <c r="H2144" t="s">
        <v>152</v>
      </c>
      <c r="I2144" t="s">
        <v>144</v>
      </c>
      <c r="J2144">
        <v>3</v>
      </c>
      <c r="K2144">
        <v>2</v>
      </c>
      <c r="L2144">
        <v>336</v>
      </c>
      <c r="M2144">
        <v>316.17599999999999</v>
      </c>
      <c r="N2144">
        <v>359.85599999999999</v>
      </c>
      <c r="O2144">
        <v>398</v>
      </c>
      <c r="P2144">
        <v>342</v>
      </c>
      <c r="Q2144">
        <v>350</v>
      </c>
      <c r="R2144">
        <v>346</v>
      </c>
      <c r="S2144">
        <v>349</v>
      </c>
      <c r="T2144">
        <v>132</v>
      </c>
      <c r="U2144">
        <v>137</v>
      </c>
      <c r="V2144">
        <v>369</v>
      </c>
      <c r="W2144">
        <v>355</v>
      </c>
      <c r="X2144">
        <v>355</v>
      </c>
      <c r="Y2144">
        <v>347</v>
      </c>
      <c r="Z2144">
        <v>354</v>
      </c>
      <c r="AA2144">
        <v>137</v>
      </c>
      <c r="AB2144">
        <v>134</v>
      </c>
      <c r="AJ2144">
        <v>356.5</v>
      </c>
      <c r="AK2144">
        <v>67</v>
      </c>
      <c r="AL2144">
        <v>161</v>
      </c>
      <c r="AM2144">
        <v>80</v>
      </c>
      <c r="AN2144">
        <v>135</v>
      </c>
      <c r="AO2144">
        <v>4</v>
      </c>
      <c r="AP2144">
        <v>2</v>
      </c>
      <c r="AQ2144">
        <v>2</v>
      </c>
      <c r="AX2144">
        <v>8</v>
      </c>
      <c r="AY2144">
        <v>908</v>
      </c>
      <c r="AZ2144">
        <v>1.4999999999999999E-2</v>
      </c>
      <c r="BA2144">
        <v>8.9999999999999993E-3</v>
      </c>
      <c r="BB2144">
        <v>1</v>
      </c>
      <c r="BC2144">
        <v>0</v>
      </c>
      <c r="BD2144">
        <v>2.7</v>
      </c>
      <c r="BE2144">
        <v>2.9</v>
      </c>
      <c r="BF2144">
        <v>323.7</v>
      </c>
      <c r="BG2144" t="s">
        <v>153</v>
      </c>
      <c r="BH2144" t="s">
        <v>154</v>
      </c>
      <c r="BI2144" t="s">
        <v>155</v>
      </c>
      <c r="BJ2144" t="s">
        <v>156</v>
      </c>
      <c r="BK2144">
        <v>20</v>
      </c>
    </row>
    <row r="2145" spans="1:63" ht="18.75" x14ac:dyDescent="0.25">
      <c r="A2145">
        <v>2021</v>
      </c>
      <c r="B2145">
        <v>5</v>
      </c>
      <c r="C2145" s="289">
        <v>44333</v>
      </c>
      <c r="D2145">
        <v>10</v>
      </c>
      <c r="E2145">
        <v>24</v>
      </c>
      <c r="F2145">
        <v>4</v>
      </c>
      <c r="G2145" t="s">
        <v>352</v>
      </c>
      <c r="H2145" t="s">
        <v>353</v>
      </c>
      <c r="I2145" t="s">
        <v>144</v>
      </c>
      <c r="J2145">
        <v>4</v>
      </c>
      <c r="K2145">
        <v>2</v>
      </c>
      <c r="L2145">
        <v>166</v>
      </c>
      <c r="M2145">
        <v>154.38</v>
      </c>
      <c r="N2145">
        <v>177.62</v>
      </c>
      <c r="O2145">
        <v>172</v>
      </c>
      <c r="P2145">
        <v>174</v>
      </c>
      <c r="Q2145">
        <v>172</v>
      </c>
      <c r="R2145">
        <v>171</v>
      </c>
      <c r="S2145">
        <v>174</v>
      </c>
      <c r="T2145">
        <v>101</v>
      </c>
      <c r="U2145">
        <v>97</v>
      </c>
      <c r="V2145">
        <v>176</v>
      </c>
      <c r="W2145">
        <v>179</v>
      </c>
      <c r="X2145">
        <v>159</v>
      </c>
      <c r="Y2145">
        <v>175</v>
      </c>
      <c r="Z2145">
        <v>177</v>
      </c>
      <c r="AA2145">
        <v>101</v>
      </c>
      <c r="AB2145">
        <v>99</v>
      </c>
      <c r="AJ2145">
        <v>172.9</v>
      </c>
      <c r="AK2145">
        <v>145</v>
      </c>
      <c r="AL2145">
        <v>99</v>
      </c>
      <c r="AM2145">
        <v>145</v>
      </c>
      <c r="AN2145">
        <v>100</v>
      </c>
      <c r="AO2145">
        <v>12</v>
      </c>
      <c r="AP2145">
        <v>2</v>
      </c>
      <c r="AQ2145">
        <v>4</v>
      </c>
      <c r="AX2145">
        <v>18</v>
      </c>
      <c r="AY2145">
        <v>2946</v>
      </c>
      <c r="AZ2145">
        <v>1.4999999999999999E-2</v>
      </c>
      <c r="BA2145">
        <v>6.0000000000000001E-3</v>
      </c>
      <c r="BB2145">
        <v>1</v>
      </c>
      <c r="BC2145">
        <v>0.1</v>
      </c>
      <c r="BD2145">
        <v>17.7</v>
      </c>
      <c r="BE2145">
        <v>3.1</v>
      </c>
      <c r="BF2145">
        <v>509.4</v>
      </c>
      <c r="BG2145" t="s">
        <v>148</v>
      </c>
      <c r="BH2145" t="s">
        <v>149</v>
      </c>
      <c r="BI2145" t="s">
        <v>354</v>
      </c>
      <c r="BJ2145" t="s">
        <v>208</v>
      </c>
      <c r="BK2145">
        <v>20</v>
      </c>
    </row>
    <row r="2146" spans="1:63" ht="18.75" x14ac:dyDescent="0.25">
      <c r="A2146">
        <v>2021</v>
      </c>
      <c r="B2146">
        <v>5</v>
      </c>
      <c r="C2146" s="289">
        <v>44333</v>
      </c>
      <c r="D2146">
        <v>10</v>
      </c>
      <c r="E2146">
        <v>25</v>
      </c>
      <c r="F2146">
        <v>4</v>
      </c>
      <c r="G2146" t="s">
        <v>355</v>
      </c>
      <c r="H2146" t="s">
        <v>356</v>
      </c>
      <c r="I2146" t="s">
        <v>144</v>
      </c>
      <c r="J2146">
        <v>4</v>
      </c>
      <c r="K2146">
        <v>2</v>
      </c>
      <c r="L2146">
        <v>162</v>
      </c>
      <c r="M2146">
        <v>150.66</v>
      </c>
      <c r="N2146">
        <v>173.34</v>
      </c>
      <c r="O2146">
        <v>166</v>
      </c>
      <c r="P2146">
        <v>168</v>
      </c>
      <c r="Q2146">
        <v>169</v>
      </c>
      <c r="R2146">
        <v>166</v>
      </c>
      <c r="S2146">
        <v>172</v>
      </c>
      <c r="T2146">
        <v>101</v>
      </c>
      <c r="U2146">
        <v>97</v>
      </c>
      <c r="V2146">
        <v>162</v>
      </c>
      <c r="W2146">
        <v>170</v>
      </c>
      <c r="X2146">
        <v>171</v>
      </c>
      <c r="Y2146">
        <v>163</v>
      </c>
      <c r="Z2146">
        <v>168</v>
      </c>
      <c r="AA2146">
        <v>101</v>
      </c>
      <c r="AB2146">
        <v>99</v>
      </c>
      <c r="AJ2146">
        <v>167.5</v>
      </c>
      <c r="AK2146">
        <v>145</v>
      </c>
      <c r="AL2146">
        <v>99</v>
      </c>
      <c r="AM2146">
        <v>145</v>
      </c>
      <c r="AN2146">
        <v>100</v>
      </c>
      <c r="AO2146">
        <v>10</v>
      </c>
      <c r="AP2146">
        <v>2</v>
      </c>
      <c r="AQ2146">
        <v>4</v>
      </c>
      <c r="AX2146">
        <v>16</v>
      </c>
      <c r="AY2146">
        <v>2944</v>
      </c>
      <c r="AZ2146">
        <v>1.4999999999999999E-2</v>
      </c>
      <c r="BA2146">
        <v>5.0000000000000001E-3</v>
      </c>
      <c r="BB2146">
        <v>1</v>
      </c>
      <c r="BC2146">
        <v>0.1</v>
      </c>
      <c r="BD2146">
        <v>18.2</v>
      </c>
      <c r="BE2146">
        <v>2.7</v>
      </c>
      <c r="BF2146">
        <v>493.1</v>
      </c>
      <c r="BG2146" t="s">
        <v>148</v>
      </c>
      <c r="BH2146" t="s">
        <v>149</v>
      </c>
      <c r="BI2146" t="s">
        <v>357</v>
      </c>
      <c r="BJ2146" t="s">
        <v>208</v>
      </c>
      <c r="BK2146">
        <v>20</v>
      </c>
    </row>
    <row r="2147" spans="1:63" hidden="1" x14ac:dyDescent="0.25">
      <c r="A2147">
        <v>2021</v>
      </c>
      <c r="B2147">
        <v>5</v>
      </c>
      <c r="C2147" s="289">
        <v>44333</v>
      </c>
      <c r="D2147">
        <v>18</v>
      </c>
      <c r="E2147">
        <v>49</v>
      </c>
      <c r="F2147">
        <v>5</v>
      </c>
      <c r="G2147" t="s">
        <v>275</v>
      </c>
      <c r="H2147" t="s">
        <v>276</v>
      </c>
      <c r="I2147" t="s">
        <v>165</v>
      </c>
      <c r="J2147">
        <v>2</v>
      </c>
      <c r="K2147">
        <v>3</v>
      </c>
      <c r="L2147">
        <v>100</v>
      </c>
      <c r="M2147">
        <v>95.5</v>
      </c>
      <c r="N2147">
        <v>104.5</v>
      </c>
      <c r="AK2147">
        <v>101</v>
      </c>
      <c r="AL2147">
        <v>107</v>
      </c>
      <c r="AO2147">
        <v>2</v>
      </c>
      <c r="AP2147">
        <v>1</v>
      </c>
      <c r="AQ2147">
        <v>1</v>
      </c>
      <c r="AX2147">
        <v>4</v>
      </c>
      <c r="AY2147">
        <v>368</v>
      </c>
      <c r="AZ2147">
        <v>1.4999999999999999E-2</v>
      </c>
      <c r="BA2147">
        <v>1.0999999999999999E-2</v>
      </c>
      <c r="BB2147">
        <v>1</v>
      </c>
      <c r="BC2147">
        <v>0</v>
      </c>
      <c r="BD2147">
        <v>3.7</v>
      </c>
      <c r="BG2147" t="s">
        <v>153</v>
      </c>
      <c r="BH2147" t="s">
        <v>154</v>
      </c>
      <c r="BI2147" t="s">
        <v>277</v>
      </c>
      <c r="BJ2147" t="s">
        <v>167</v>
      </c>
      <c r="BK2147">
        <v>20</v>
      </c>
    </row>
    <row r="2148" spans="1:63" hidden="1" x14ac:dyDescent="0.25">
      <c r="A2148">
        <v>2021</v>
      </c>
      <c r="B2148">
        <v>5</v>
      </c>
      <c r="C2148" s="289">
        <v>44333</v>
      </c>
      <c r="D2148">
        <v>18</v>
      </c>
      <c r="E2148">
        <v>50</v>
      </c>
      <c r="F2148">
        <v>5</v>
      </c>
      <c r="G2148" t="s">
        <v>278</v>
      </c>
      <c r="H2148" t="s">
        <v>279</v>
      </c>
      <c r="I2148" t="s">
        <v>165</v>
      </c>
      <c r="J2148">
        <v>2</v>
      </c>
      <c r="K2148">
        <v>3</v>
      </c>
      <c r="L2148">
        <v>54</v>
      </c>
      <c r="M2148">
        <v>51.57</v>
      </c>
      <c r="N2148">
        <v>56.43</v>
      </c>
      <c r="AK2148">
        <v>101</v>
      </c>
      <c r="AL2148">
        <v>107</v>
      </c>
      <c r="AO2148">
        <v>1</v>
      </c>
      <c r="AP2148">
        <v>1</v>
      </c>
      <c r="AQ2148">
        <v>1</v>
      </c>
      <c r="AX2148">
        <v>3</v>
      </c>
      <c r="AY2148">
        <v>3279</v>
      </c>
      <c r="AZ2148">
        <v>1.4999999999999999E-2</v>
      </c>
      <c r="BA2148">
        <v>1E-3</v>
      </c>
      <c r="BB2148">
        <v>1</v>
      </c>
      <c r="BC2148">
        <v>0.1</v>
      </c>
      <c r="BD2148">
        <v>60.7</v>
      </c>
      <c r="BG2148" t="s">
        <v>153</v>
      </c>
      <c r="BH2148" t="s">
        <v>154</v>
      </c>
      <c r="BI2148" t="s">
        <v>280</v>
      </c>
      <c r="BJ2148" t="s">
        <v>167</v>
      </c>
      <c r="BK2148">
        <v>20</v>
      </c>
    </row>
    <row r="2149" spans="1:63" ht="18.75" hidden="1" x14ac:dyDescent="0.25">
      <c r="A2149">
        <v>2021</v>
      </c>
      <c r="B2149">
        <v>5</v>
      </c>
      <c r="C2149" s="289">
        <v>44333</v>
      </c>
      <c r="D2149">
        <v>47</v>
      </c>
      <c r="E2149">
        <v>122</v>
      </c>
      <c r="F2149">
        <v>5</v>
      </c>
      <c r="G2149" t="s">
        <v>163</v>
      </c>
      <c r="H2149" t="s">
        <v>164</v>
      </c>
      <c r="I2149" t="s">
        <v>165</v>
      </c>
      <c r="J2149">
        <v>2</v>
      </c>
      <c r="K2149">
        <v>1</v>
      </c>
      <c r="L2149">
        <v>280</v>
      </c>
      <c r="M2149">
        <v>267.39999999999998</v>
      </c>
      <c r="N2149">
        <v>292.60000000000002</v>
      </c>
      <c r="S2149">
        <v>264</v>
      </c>
      <c r="U2149">
        <v>112</v>
      </c>
      <c r="V2149">
        <v>274</v>
      </c>
      <c r="W2149">
        <v>281</v>
      </c>
      <c r="X2149">
        <v>273</v>
      </c>
      <c r="Y2149">
        <v>294</v>
      </c>
      <c r="Z2149">
        <v>285</v>
      </c>
      <c r="AA2149">
        <v>112</v>
      </c>
      <c r="AB2149">
        <v>109</v>
      </c>
      <c r="AJ2149">
        <v>278.5</v>
      </c>
      <c r="AK2149">
        <v>63</v>
      </c>
      <c r="AL2149">
        <v>115</v>
      </c>
      <c r="AM2149">
        <v>65</v>
      </c>
      <c r="AN2149">
        <v>111</v>
      </c>
      <c r="AO2149">
        <v>14</v>
      </c>
      <c r="AP2149">
        <v>4</v>
      </c>
      <c r="AQ2149">
        <v>6</v>
      </c>
      <c r="AX2149">
        <v>24</v>
      </c>
      <c r="AY2149">
        <v>24</v>
      </c>
      <c r="AZ2149">
        <v>1.4999999999999999E-2</v>
      </c>
      <c r="BA2149">
        <v>1</v>
      </c>
      <c r="BC2149">
        <v>0.1</v>
      </c>
      <c r="BD2149">
        <v>0.1</v>
      </c>
      <c r="BE2149">
        <v>6.7</v>
      </c>
      <c r="BF2149">
        <v>6.7</v>
      </c>
      <c r="BG2149" t="s">
        <v>153</v>
      </c>
      <c r="BH2149" t="s">
        <v>154</v>
      </c>
      <c r="BI2149" t="s">
        <v>166</v>
      </c>
      <c r="BJ2149" t="s">
        <v>167</v>
      </c>
      <c r="BK2149">
        <v>20</v>
      </c>
    </row>
    <row r="2150" spans="1:63" ht="18.75" hidden="1" x14ac:dyDescent="0.25">
      <c r="A2150">
        <v>2021</v>
      </c>
      <c r="B2150">
        <v>5</v>
      </c>
      <c r="C2150" s="289">
        <v>44333</v>
      </c>
      <c r="D2150">
        <v>384</v>
      </c>
      <c r="E2150">
        <v>556</v>
      </c>
      <c r="F2150">
        <v>6</v>
      </c>
      <c r="G2150" t="s">
        <v>175</v>
      </c>
      <c r="H2150" t="s">
        <v>176</v>
      </c>
      <c r="I2150" t="s">
        <v>144</v>
      </c>
      <c r="J2150">
        <v>1</v>
      </c>
      <c r="K2150">
        <v>6</v>
      </c>
      <c r="L2150">
        <v>1066</v>
      </c>
      <c r="M2150">
        <v>1003.106</v>
      </c>
      <c r="N2150">
        <v>1141.6859999999999</v>
      </c>
      <c r="P2150">
        <v>1077</v>
      </c>
      <c r="Q2150">
        <v>1090</v>
      </c>
      <c r="R2150">
        <v>1103</v>
      </c>
      <c r="S2150">
        <v>1063</v>
      </c>
      <c r="U2150">
        <v>200</v>
      </c>
      <c r="V2150">
        <v>1156</v>
      </c>
      <c r="W2150">
        <v>1110</v>
      </c>
      <c r="X2150">
        <v>1076</v>
      </c>
      <c r="Y2150">
        <v>1076</v>
      </c>
      <c r="Z2150">
        <v>1075</v>
      </c>
      <c r="AA2150">
        <v>194</v>
      </c>
      <c r="AB2150">
        <v>190</v>
      </c>
      <c r="AJ2150">
        <v>1091.8</v>
      </c>
      <c r="AK2150">
        <v>20</v>
      </c>
      <c r="AL2150">
        <v>180</v>
      </c>
      <c r="AM2150">
        <v>18</v>
      </c>
      <c r="AN2150">
        <v>195</v>
      </c>
      <c r="AO2150">
        <v>4</v>
      </c>
      <c r="AP2150">
        <v>5</v>
      </c>
      <c r="AQ2150">
        <v>6</v>
      </c>
      <c r="AS2150">
        <v>1</v>
      </c>
      <c r="AX2150">
        <v>15</v>
      </c>
      <c r="AY2150">
        <v>279</v>
      </c>
      <c r="AZ2150">
        <v>1.4999999999999999E-2</v>
      </c>
      <c r="BA2150">
        <v>5.3999999999999999E-2</v>
      </c>
      <c r="BC2150">
        <v>0</v>
      </c>
      <c r="BD2150">
        <v>0.3</v>
      </c>
      <c r="BE2150">
        <v>16.399999999999999</v>
      </c>
      <c r="BF2150">
        <v>304.60000000000002</v>
      </c>
      <c r="BG2150" t="s">
        <v>153</v>
      </c>
      <c r="BH2150" t="s">
        <v>154</v>
      </c>
      <c r="BI2150" t="s">
        <v>177</v>
      </c>
      <c r="BK2150">
        <v>20</v>
      </c>
    </row>
    <row r="2151" spans="1:63" ht="18.75" hidden="1" x14ac:dyDescent="0.25">
      <c r="A2151">
        <v>2021</v>
      </c>
      <c r="B2151">
        <v>5</v>
      </c>
      <c r="C2151" s="289">
        <v>44333</v>
      </c>
      <c r="D2151">
        <v>384</v>
      </c>
      <c r="E2151">
        <v>557</v>
      </c>
      <c r="F2151">
        <v>6</v>
      </c>
      <c r="G2151" t="s">
        <v>178</v>
      </c>
      <c r="H2151" t="s">
        <v>179</v>
      </c>
      <c r="I2151" t="s">
        <v>144</v>
      </c>
      <c r="J2151">
        <v>1</v>
      </c>
      <c r="K2151">
        <v>6</v>
      </c>
      <c r="L2151">
        <v>182</v>
      </c>
      <c r="M2151">
        <v>171.262</v>
      </c>
      <c r="N2151">
        <v>194.922</v>
      </c>
      <c r="P2151">
        <v>191</v>
      </c>
      <c r="Q2151">
        <v>191</v>
      </c>
      <c r="R2151">
        <v>190</v>
      </c>
      <c r="S2151">
        <v>191</v>
      </c>
      <c r="U2151">
        <v>200</v>
      </c>
      <c r="V2151">
        <v>201</v>
      </c>
      <c r="W2151">
        <v>199</v>
      </c>
      <c r="X2151">
        <v>191</v>
      </c>
      <c r="Y2151">
        <v>180</v>
      </c>
      <c r="Z2151">
        <v>187</v>
      </c>
      <c r="AA2151">
        <v>194</v>
      </c>
      <c r="AB2151">
        <v>190</v>
      </c>
      <c r="AJ2151">
        <v>191.2</v>
      </c>
      <c r="AK2151">
        <v>20</v>
      </c>
      <c r="AL2151">
        <v>180</v>
      </c>
      <c r="AM2151">
        <v>18</v>
      </c>
      <c r="AN2151">
        <v>195</v>
      </c>
      <c r="AO2151">
        <v>1</v>
      </c>
      <c r="AP2151">
        <v>2</v>
      </c>
      <c r="AQ2151">
        <v>1</v>
      </c>
      <c r="AX2151">
        <v>4</v>
      </c>
      <c r="AY2151">
        <v>124</v>
      </c>
      <c r="AZ2151">
        <v>1.4999999999999999E-2</v>
      </c>
      <c r="BA2151">
        <v>3.2000000000000001E-2</v>
      </c>
      <c r="BC2151">
        <v>0</v>
      </c>
      <c r="BD2151">
        <v>0.7</v>
      </c>
      <c r="BE2151">
        <v>0.8</v>
      </c>
      <c r="BF2151">
        <v>23.7</v>
      </c>
      <c r="BG2151" t="s">
        <v>153</v>
      </c>
      <c r="BH2151" t="s">
        <v>154</v>
      </c>
      <c r="BI2151" t="s">
        <v>177</v>
      </c>
      <c r="BJ2151" t="s">
        <v>180</v>
      </c>
      <c r="BK2151">
        <v>20</v>
      </c>
    </row>
    <row r="2152" spans="1:63" x14ac:dyDescent="0.25">
      <c r="A2152">
        <v>2021</v>
      </c>
      <c r="B2152">
        <v>5</v>
      </c>
      <c r="C2152" s="289">
        <v>44333</v>
      </c>
      <c r="D2152">
        <v>212</v>
      </c>
      <c r="E2152">
        <v>140</v>
      </c>
      <c r="F2152">
        <v>7</v>
      </c>
      <c r="G2152" t="s">
        <v>199</v>
      </c>
      <c r="H2152" t="s">
        <v>200</v>
      </c>
      <c r="I2152" t="s">
        <v>144</v>
      </c>
      <c r="J2152">
        <v>2</v>
      </c>
      <c r="K2152">
        <v>2</v>
      </c>
      <c r="L2152">
        <v>485</v>
      </c>
      <c r="M2152">
        <v>451.05</v>
      </c>
      <c r="N2152">
        <v>518.95000000000005</v>
      </c>
      <c r="AK2152">
        <v>60</v>
      </c>
      <c r="AL2152">
        <v>120</v>
      </c>
      <c r="AY2152">
        <v>49</v>
      </c>
      <c r="AZ2152">
        <v>1.4999999999999999E-2</v>
      </c>
      <c r="BD2152">
        <v>0.1</v>
      </c>
      <c r="BG2152" t="s">
        <v>148</v>
      </c>
      <c r="BH2152" t="s">
        <v>187</v>
      </c>
      <c r="BI2152" t="s">
        <v>201</v>
      </c>
      <c r="BK2152">
        <v>20</v>
      </c>
    </row>
    <row r="2153" spans="1:63" x14ac:dyDescent="0.25">
      <c r="A2153">
        <v>2021</v>
      </c>
      <c r="B2153">
        <v>5</v>
      </c>
      <c r="C2153" s="289">
        <v>44333</v>
      </c>
      <c r="D2153">
        <v>212</v>
      </c>
      <c r="E2153">
        <v>178</v>
      </c>
      <c r="F2153">
        <v>7</v>
      </c>
      <c r="G2153" t="s">
        <v>202</v>
      </c>
      <c r="H2153" t="s">
        <v>203</v>
      </c>
      <c r="I2153" t="s">
        <v>144</v>
      </c>
      <c r="J2153">
        <v>2</v>
      </c>
      <c r="K2153">
        <v>2</v>
      </c>
      <c r="L2153">
        <v>50</v>
      </c>
      <c r="M2153">
        <v>46.5</v>
      </c>
      <c r="N2153">
        <v>53.5</v>
      </c>
      <c r="AK2153">
        <v>60</v>
      </c>
      <c r="AL2153">
        <v>120</v>
      </c>
      <c r="AY2153">
        <v>70</v>
      </c>
      <c r="AZ2153">
        <v>1.4999999999999999E-2</v>
      </c>
      <c r="BD2153">
        <v>1.4</v>
      </c>
      <c r="BG2153" t="s">
        <v>148</v>
      </c>
      <c r="BH2153" t="s">
        <v>187</v>
      </c>
      <c r="BI2153" t="s">
        <v>204</v>
      </c>
      <c r="BK2153">
        <v>20</v>
      </c>
    </row>
    <row r="2154" spans="1:63" ht="18.75" x14ac:dyDescent="0.25">
      <c r="A2154">
        <v>2021</v>
      </c>
      <c r="B2154">
        <v>5</v>
      </c>
      <c r="C2154" s="289">
        <v>44333</v>
      </c>
      <c r="D2154">
        <v>378</v>
      </c>
      <c r="E2154">
        <v>440</v>
      </c>
      <c r="F2154">
        <v>7</v>
      </c>
      <c r="G2154" t="s">
        <v>224</v>
      </c>
      <c r="H2154" t="s">
        <v>225</v>
      </c>
      <c r="I2154" t="s">
        <v>144</v>
      </c>
      <c r="J2154">
        <v>3</v>
      </c>
      <c r="K2154">
        <v>2</v>
      </c>
      <c r="L2154">
        <v>258</v>
      </c>
      <c r="M2154">
        <v>239.94</v>
      </c>
      <c r="N2154">
        <v>276.06</v>
      </c>
      <c r="V2154">
        <v>251</v>
      </c>
      <c r="W2154">
        <v>251</v>
      </c>
      <c r="X2154">
        <v>243</v>
      </c>
      <c r="Y2154">
        <v>252</v>
      </c>
      <c r="Z2154">
        <v>261</v>
      </c>
      <c r="AA2154">
        <v>106</v>
      </c>
      <c r="AB2154">
        <v>100</v>
      </c>
      <c r="AJ2154">
        <v>251.6</v>
      </c>
      <c r="AK2154">
        <v>90</v>
      </c>
      <c r="AL2154">
        <v>120</v>
      </c>
      <c r="AM2154">
        <v>105</v>
      </c>
      <c r="AN2154">
        <v>103</v>
      </c>
      <c r="AO2154">
        <v>12</v>
      </c>
      <c r="AP2154">
        <v>7</v>
      </c>
      <c r="AQ2154">
        <v>7</v>
      </c>
      <c r="AX2154">
        <v>26</v>
      </c>
      <c r="AY2154">
        <v>1586</v>
      </c>
      <c r="AZ2154">
        <v>1.4999999999999999E-2</v>
      </c>
      <c r="BA2154">
        <v>1.6E-2</v>
      </c>
      <c r="BC2154">
        <v>0.1</v>
      </c>
      <c r="BD2154">
        <v>6.1</v>
      </c>
      <c r="BE2154">
        <v>6.5</v>
      </c>
      <c r="BF2154">
        <v>399</v>
      </c>
      <c r="BG2154" t="s">
        <v>148</v>
      </c>
      <c r="BH2154" t="s">
        <v>184</v>
      </c>
      <c r="BK2154">
        <v>20</v>
      </c>
    </row>
    <row r="2155" spans="1:63" ht="18.75" hidden="1" x14ac:dyDescent="0.25">
      <c r="A2155">
        <v>2021</v>
      </c>
      <c r="B2155">
        <v>5</v>
      </c>
      <c r="C2155" s="289">
        <v>44333</v>
      </c>
      <c r="D2155">
        <v>421</v>
      </c>
      <c r="E2155">
        <v>667</v>
      </c>
      <c r="F2155">
        <v>8</v>
      </c>
      <c r="G2155" t="s">
        <v>404</v>
      </c>
      <c r="H2155" t="s">
        <v>405</v>
      </c>
      <c r="L2155">
        <v>1630.2</v>
      </c>
      <c r="M2155">
        <v>1534.0182</v>
      </c>
      <c r="N2155">
        <v>1745.9441999999999</v>
      </c>
      <c r="V2155">
        <v>1755</v>
      </c>
      <c r="W2155">
        <v>1651</v>
      </c>
      <c r="X2155">
        <v>1568</v>
      </c>
      <c r="Y2155">
        <v>1796</v>
      </c>
      <c r="Z2155">
        <v>1695</v>
      </c>
      <c r="AA2155">
        <v>205</v>
      </c>
      <c r="AB2155">
        <v>200</v>
      </c>
      <c r="AJ2155">
        <v>1693</v>
      </c>
      <c r="AK2155">
        <v>20</v>
      </c>
      <c r="AM2155">
        <v>18</v>
      </c>
      <c r="AN2155">
        <v>203</v>
      </c>
      <c r="AO2155">
        <v>13</v>
      </c>
      <c r="AP2155">
        <v>12</v>
      </c>
      <c r="AQ2155">
        <v>12</v>
      </c>
      <c r="AS2155">
        <v>3</v>
      </c>
      <c r="AX2155">
        <v>39</v>
      </c>
      <c r="AY2155">
        <v>1060</v>
      </c>
      <c r="AZ2155">
        <v>1.4999999999999999E-2</v>
      </c>
      <c r="BA2155">
        <v>3.6999999999999998E-2</v>
      </c>
      <c r="BC2155">
        <v>0</v>
      </c>
      <c r="BD2155">
        <v>0.7</v>
      </c>
      <c r="BE2155">
        <v>66</v>
      </c>
      <c r="BF2155">
        <v>1794.6</v>
      </c>
      <c r="BJ2155" t="s">
        <v>156</v>
      </c>
      <c r="BK2155">
        <v>20</v>
      </c>
    </row>
    <row r="2156" spans="1:63" hidden="1" x14ac:dyDescent="0.25">
      <c r="A2156">
        <v>2021</v>
      </c>
      <c r="B2156">
        <v>5</v>
      </c>
      <c r="C2156" s="289">
        <v>44333</v>
      </c>
      <c r="D2156">
        <v>425</v>
      </c>
      <c r="E2156">
        <v>674</v>
      </c>
      <c r="F2156">
        <v>8</v>
      </c>
      <c r="G2156" t="s">
        <v>447</v>
      </c>
      <c r="H2156" t="s">
        <v>448</v>
      </c>
      <c r="I2156" t="s">
        <v>165</v>
      </c>
      <c r="J2156">
        <v>2</v>
      </c>
      <c r="K2156">
        <v>1</v>
      </c>
      <c r="L2156">
        <v>256</v>
      </c>
      <c r="M2156">
        <v>240.89599999999999</v>
      </c>
      <c r="N2156">
        <v>274.17599999999999</v>
      </c>
      <c r="AK2156">
        <v>40</v>
      </c>
      <c r="AL2156">
        <v>180</v>
      </c>
      <c r="AY2156">
        <v>100</v>
      </c>
      <c r="AZ2156">
        <v>1.4999999999999999E-2</v>
      </c>
      <c r="BD2156">
        <v>0.4</v>
      </c>
      <c r="BG2156" t="s">
        <v>153</v>
      </c>
      <c r="BH2156" t="s">
        <v>154</v>
      </c>
      <c r="BI2156" t="s">
        <v>449</v>
      </c>
      <c r="BJ2156" t="s">
        <v>167</v>
      </c>
      <c r="BK2156">
        <v>20</v>
      </c>
    </row>
    <row r="2157" spans="1:63" ht="18.75" x14ac:dyDescent="0.25">
      <c r="A2157">
        <v>2021</v>
      </c>
      <c r="B2157">
        <v>5</v>
      </c>
      <c r="C2157" s="289">
        <v>44333</v>
      </c>
      <c r="D2157">
        <v>159</v>
      </c>
      <c r="E2157">
        <v>299</v>
      </c>
      <c r="F2157">
        <v>28</v>
      </c>
      <c r="G2157" t="s">
        <v>181</v>
      </c>
      <c r="H2157" t="s">
        <v>182</v>
      </c>
      <c r="I2157" t="s">
        <v>183</v>
      </c>
      <c r="J2157">
        <v>3</v>
      </c>
      <c r="K2157">
        <v>2</v>
      </c>
      <c r="L2157">
        <v>115</v>
      </c>
      <c r="M2157">
        <v>106.95</v>
      </c>
      <c r="N2157">
        <v>123.05</v>
      </c>
      <c r="O2157">
        <v>90</v>
      </c>
      <c r="P2157">
        <v>109</v>
      </c>
      <c r="R2157">
        <v>111</v>
      </c>
      <c r="S2157">
        <v>92</v>
      </c>
      <c r="T2157">
        <v>122</v>
      </c>
      <c r="U2157">
        <v>122</v>
      </c>
      <c r="V2157">
        <v>104</v>
      </c>
      <c r="W2157">
        <v>107</v>
      </c>
      <c r="X2157">
        <v>109</v>
      </c>
      <c r="Y2157">
        <v>115</v>
      </c>
      <c r="Z2157">
        <v>111</v>
      </c>
      <c r="AA2157">
        <v>117</v>
      </c>
      <c r="AB2157">
        <v>109</v>
      </c>
      <c r="AJ2157">
        <v>105.3</v>
      </c>
      <c r="AK2157">
        <v>70</v>
      </c>
      <c r="AL2157">
        <v>154</v>
      </c>
      <c r="AM2157">
        <v>92</v>
      </c>
      <c r="AN2157">
        <v>118</v>
      </c>
      <c r="AO2157">
        <v>7</v>
      </c>
      <c r="AP2157">
        <v>6</v>
      </c>
      <c r="AQ2157">
        <v>3</v>
      </c>
      <c r="AT2157">
        <v>4</v>
      </c>
      <c r="AX2157">
        <v>20</v>
      </c>
      <c r="AY2157">
        <v>1652</v>
      </c>
      <c r="AZ2157">
        <v>0.02</v>
      </c>
      <c r="BA2157">
        <v>1.2E-2</v>
      </c>
      <c r="BB2157">
        <v>1</v>
      </c>
      <c r="BC2157">
        <v>0.2</v>
      </c>
      <c r="BD2157">
        <v>14.4</v>
      </c>
      <c r="BE2157">
        <v>2.1</v>
      </c>
      <c r="BF2157">
        <v>174</v>
      </c>
      <c r="BG2157" t="s">
        <v>148</v>
      </c>
      <c r="BH2157" t="s">
        <v>184</v>
      </c>
      <c r="BK2157">
        <v>20</v>
      </c>
    </row>
    <row r="2158" spans="1:63" ht="18.75" x14ac:dyDescent="0.25">
      <c r="A2158">
        <v>2021</v>
      </c>
      <c r="B2158">
        <v>5</v>
      </c>
      <c r="C2158" s="289">
        <v>44333</v>
      </c>
      <c r="D2158">
        <v>334</v>
      </c>
      <c r="E2158">
        <v>254</v>
      </c>
      <c r="F2158">
        <v>46</v>
      </c>
      <c r="G2158" t="s">
        <v>189</v>
      </c>
      <c r="H2158" t="s">
        <v>190</v>
      </c>
      <c r="I2158" t="s">
        <v>191</v>
      </c>
      <c r="J2158">
        <v>4</v>
      </c>
      <c r="K2158">
        <v>2</v>
      </c>
      <c r="L2158">
        <v>203</v>
      </c>
      <c r="M2158">
        <v>188.79</v>
      </c>
      <c r="N2158">
        <v>217.21</v>
      </c>
      <c r="O2158">
        <v>243</v>
      </c>
      <c r="P2158">
        <v>212</v>
      </c>
      <c r="Q2158">
        <v>208</v>
      </c>
      <c r="R2158">
        <v>206</v>
      </c>
      <c r="S2158">
        <v>215</v>
      </c>
      <c r="T2158">
        <v>131</v>
      </c>
      <c r="U2158">
        <v>131</v>
      </c>
      <c r="V2158">
        <v>221</v>
      </c>
      <c r="W2158">
        <v>213</v>
      </c>
      <c r="X2158">
        <v>215</v>
      </c>
      <c r="Y2158">
        <v>209</v>
      </c>
      <c r="Z2158">
        <v>216</v>
      </c>
      <c r="AA2158">
        <v>135</v>
      </c>
      <c r="AB2158">
        <v>130</v>
      </c>
      <c r="AJ2158">
        <v>215.8</v>
      </c>
      <c r="AK2158">
        <v>88</v>
      </c>
      <c r="AL2158">
        <v>164</v>
      </c>
      <c r="AM2158">
        <v>109</v>
      </c>
      <c r="AN2158">
        <v>132</v>
      </c>
      <c r="AO2158">
        <v>11</v>
      </c>
      <c r="AP2158">
        <v>12</v>
      </c>
      <c r="AQ2158">
        <v>8</v>
      </c>
      <c r="AS2158">
        <v>1</v>
      </c>
      <c r="AX2158">
        <v>32</v>
      </c>
      <c r="AY2158">
        <v>272</v>
      </c>
      <c r="AZ2158">
        <v>0.02</v>
      </c>
      <c r="BA2158">
        <v>0.11799999999999999</v>
      </c>
      <c r="BC2158">
        <v>0.2</v>
      </c>
      <c r="BD2158">
        <v>1.3</v>
      </c>
      <c r="BE2158">
        <v>6.9</v>
      </c>
      <c r="BF2158">
        <v>58.7</v>
      </c>
      <c r="BG2158" t="s">
        <v>148</v>
      </c>
      <c r="BH2158" t="s">
        <v>184</v>
      </c>
      <c r="BI2158" t="s">
        <v>192</v>
      </c>
      <c r="BK2158">
        <v>20</v>
      </c>
    </row>
    <row r="2159" spans="1:63" ht="18.75" x14ac:dyDescent="0.25">
      <c r="A2159">
        <v>2021</v>
      </c>
      <c r="B2159">
        <v>5</v>
      </c>
      <c r="C2159" s="289">
        <v>44333</v>
      </c>
      <c r="D2159">
        <v>214</v>
      </c>
      <c r="E2159">
        <v>142</v>
      </c>
      <c r="F2159">
        <v>47</v>
      </c>
      <c r="G2159" t="s">
        <v>258</v>
      </c>
      <c r="H2159" t="s">
        <v>259</v>
      </c>
      <c r="I2159" t="s">
        <v>191</v>
      </c>
      <c r="J2159">
        <v>4</v>
      </c>
      <c r="K2159">
        <v>1</v>
      </c>
      <c r="L2159">
        <v>351</v>
      </c>
      <c r="M2159">
        <v>326.43</v>
      </c>
      <c r="N2159">
        <v>375.57</v>
      </c>
      <c r="W2159">
        <v>351</v>
      </c>
      <c r="X2159">
        <v>349</v>
      </c>
      <c r="Y2159">
        <v>325</v>
      </c>
      <c r="Z2159">
        <v>358</v>
      </c>
      <c r="AB2159">
        <v>177</v>
      </c>
      <c r="AJ2159">
        <v>345.8</v>
      </c>
      <c r="AK2159">
        <v>68</v>
      </c>
      <c r="AL2159">
        <v>212</v>
      </c>
      <c r="AM2159">
        <v>81</v>
      </c>
      <c r="AN2159">
        <v>177</v>
      </c>
      <c r="AO2159">
        <v>5</v>
      </c>
      <c r="AP2159">
        <v>3</v>
      </c>
      <c r="AQ2159">
        <v>3</v>
      </c>
      <c r="AX2159">
        <v>11</v>
      </c>
      <c r="AY2159">
        <v>438</v>
      </c>
      <c r="AZ2159">
        <v>0.02</v>
      </c>
      <c r="BA2159">
        <v>2.5000000000000001E-2</v>
      </c>
      <c r="BC2159">
        <v>0</v>
      </c>
      <c r="BD2159">
        <v>1.2</v>
      </c>
      <c r="BE2159">
        <v>3.8</v>
      </c>
      <c r="BF2159">
        <v>151.5</v>
      </c>
      <c r="BG2159" t="s">
        <v>148</v>
      </c>
      <c r="BH2159" t="s">
        <v>187</v>
      </c>
      <c r="BI2159" t="s">
        <v>260</v>
      </c>
      <c r="BK2159">
        <v>20</v>
      </c>
    </row>
    <row r="2160" spans="1:63" ht="18.75" x14ac:dyDescent="0.25">
      <c r="A2160">
        <v>2021</v>
      </c>
      <c r="B2160">
        <v>5</v>
      </c>
      <c r="C2160" s="289">
        <v>44333</v>
      </c>
      <c r="D2160">
        <v>372</v>
      </c>
      <c r="E2160">
        <v>646</v>
      </c>
      <c r="F2160">
        <v>48</v>
      </c>
      <c r="G2160" t="s">
        <v>193</v>
      </c>
      <c r="H2160" t="s">
        <v>194</v>
      </c>
      <c r="I2160" t="s">
        <v>191</v>
      </c>
      <c r="J2160">
        <v>2</v>
      </c>
      <c r="K2160">
        <v>2</v>
      </c>
      <c r="L2160">
        <v>212</v>
      </c>
      <c r="M2160">
        <v>197.16</v>
      </c>
      <c r="N2160">
        <v>226.84</v>
      </c>
      <c r="O2160">
        <v>211</v>
      </c>
      <c r="P2160">
        <v>208</v>
      </c>
      <c r="Q2160">
        <v>210</v>
      </c>
      <c r="R2160">
        <v>214</v>
      </c>
      <c r="S2160">
        <v>222</v>
      </c>
      <c r="U2160">
        <v>140</v>
      </c>
      <c r="V2160">
        <v>195</v>
      </c>
      <c r="W2160">
        <v>200</v>
      </c>
      <c r="X2160">
        <v>199</v>
      </c>
      <c r="Y2160">
        <v>206</v>
      </c>
      <c r="Z2160">
        <v>209</v>
      </c>
      <c r="AA2160">
        <v>137</v>
      </c>
      <c r="AB2160">
        <v>135</v>
      </c>
      <c r="AJ2160">
        <v>207.4</v>
      </c>
      <c r="AK2160">
        <v>37</v>
      </c>
      <c r="AL2160">
        <v>195</v>
      </c>
      <c r="AM2160">
        <v>52</v>
      </c>
      <c r="AN2160">
        <v>137</v>
      </c>
      <c r="AO2160">
        <v>10</v>
      </c>
      <c r="AP2160">
        <v>4</v>
      </c>
      <c r="AQ2160">
        <v>7</v>
      </c>
      <c r="AS2160">
        <v>1</v>
      </c>
      <c r="AX2160">
        <v>22</v>
      </c>
      <c r="AY2160">
        <v>998</v>
      </c>
      <c r="AZ2160">
        <v>0.02</v>
      </c>
      <c r="BA2160">
        <v>2.1999999999999999E-2</v>
      </c>
      <c r="BC2160">
        <v>0.1</v>
      </c>
      <c r="BD2160">
        <v>4.7</v>
      </c>
      <c r="BE2160">
        <v>4.5999999999999996</v>
      </c>
      <c r="BF2160">
        <v>207</v>
      </c>
      <c r="BG2160" t="s">
        <v>148</v>
      </c>
      <c r="BH2160" t="s">
        <v>187</v>
      </c>
      <c r="BI2160" t="s">
        <v>195</v>
      </c>
      <c r="BK2160">
        <v>20</v>
      </c>
    </row>
    <row r="2161" spans="1:63" ht="18.75" x14ac:dyDescent="0.25">
      <c r="A2161">
        <v>2021</v>
      </c>
      <c r="B2161">
        <v>5</v>
      </c>
      <c r="C2161" s="289">
        <v>44333</v>
      </c>
      <c r="D2161">
        <v>372</v>
      </c>
      <c r="E2161">
        <v>647</v>
      </c>
      <c r="F2161">
        <v>48</v>
      </c>
      <c r="G2161" t="s">
        <v>196</v>
      </c>
      <c r="H2161" t="s">
        <v>197</v>
      </c>
      <c r="I2161" t="s">
        <v>191</v>
      </c>
      <c r="J2161">
        <v>2</v>
      </c>
      <c r="K2161">
        <v>2</v>
      </c>
      <c r="L2161">
        <v>212</v>
      </c>
      <c r="M2161">
        <v>197.16</v>
      </c>
      <c r="N2161">
        <v>226.84</v>
      </c>
      <c r="O2161">
        <v>228</v>
      </c>
      <c r="P2161">
        <v>220</v>
      </c>
      <c r="Q2161">
        <v>216</v>
      </c>
      <c r="R2161">
        <v>218</v>
      </c>
      <c r="S2161">
        <v>218</v>
      </c>
      <c r="U2161">
        <v>140</v>
      </c>
      <c r="V2161">
        <v>197</v>
      </c>
      <c r="W2161">
        <v>206</v>
      </c>
      <c r="X2161">
        <v>209</v>
      </c>
      <c r="Y2161">
        <v>220</v>
      </c>
      <c r="Z2161">
        <v>221</v>
      </c>
      <c r="AA2161">
        <v>137</v>
      </c>
      <c r="AB2161">
        <v>135</v>
      </c>
      <c r="AJ2161">
        <v>215.3</v>
      </c>
      <c r="AK2161">
        <v>37</v>
      </c>
      <c r="AL2161">
        <v>195</v>
      </c>
      <c r="AM2161">
        <v>52</v>
      </c>
      <c r="AN2161">
        <v>137</v>
      </c>
      <c r="AO2161">
        <v>9</v>
      </c>
      <c r="AP2161">
        <v>2</v>
      </c>
      <c r="AQ2161">
        <v>6</v>
      </c>
      <c r="AX2161">
        <v>17</v>
      </c>
      <c r="AY2161">
        <v>993</v>
      </c>
      <c r="AZ2161">
        <v>0.02</v>
      </c>
      <c r="BA2161">
        <v>1.7000000000000001E-2</v>
      </c>
      <c r="BB2161">
        <v>1</v>
      </c>
      <c r="BC2161">
        <v>0.1</v>
      </c>
      <c r="BD2161">
        <v>4.7</v>
      </c>
      <c r="BE2161">
        <v>3.7</v>
      </c>
      <c r="BF2161">
        <v>213.8</v>
      </c>
      <c r="BG2161" t="s">
        <v>148</v>
      </c>
      <c r="BH2161" t="s">
        <v>187</v>
      </c>
      <c r="BI2161" t="s">
        <v>198</v>
      </c>
      <c r="BK2161">
        <v>20</v>
      </c>
    </row>
    <row r="2162" spans="1:63" ht="18.75" x14ac:dyDescent="0.25">
      <c r="A2162">
        <v>2021</v>
      </c>
      <c r="B2162">
        <v>5</v>
      </c>
      <c r="C2162" s="289">
        <v>44334</v>
      </c>
      <c r="D2162">
        <v>29</v>
      </c>
      <c r="E2162">
        <v>81</v>
      </c>
      <c r="F2162">
        <v>2</v>
      </c>
      <c r="G2162" t="s">
        <v>401</v>
      </c>
      <c r="H2162" t="s">
        <v>402</v>
      </c>
      <c r="I2162" t="s">
        <v>144</v>
      </c>
      <c r="J2162">
        <v>2</v>
      </c>
      <c r="K2162">
        <v>3</v>
      </c>
      <c r="L2162">
        <v>388</v>
      </c>
      <c r="M2162">
        <v>360.84</v>
      </c>
      <c r="N2162">
        <v>415.16</v>
      </c>
      <c r="O2162">
        <v>387</v>
      </c>
      <c r="P2162">
        <v>392</v>
      </c>
      <c r="Q2162">
        <v>388</v>
      </c>
      <c r="R2162">
        <v>354</v>
      </c>
      <c r="S2162">
        <v>374</v>
      </c>
      <c r="T2162">
        <v>110</v>
      </c>
      <c r="U2162">
        <v>110</v>
      </c>
      <c r="V2162">
        <v>412</v>
      </c>
      <c r="X2162">
        <v>385</v>
      </c>
      <c r="Y2162">
        <v>392</v>
      </c>
      <c r="Z2162">
        <v>379</v>
      </c>
      <c r="AA2162">
        <v>110</v>
      </c>
      <c r="AB2162">
        <v>106</v>
      </c>
      <c r="AJ2162">
        <v>384.8</v>
      </c>
      <c r="AK2162">
        <v>60</v>
      </c>
      <c r="AL2162">
        <v>120</v>
      </c>
      <c r="AM2162">
        <v>66</v>
      </c>
      <c r="AN2162">
        <v>109</v>
      </c>
      <c r="AO2162">
        <v>8</v>
      </c>
      <c r="AP2162">
        <v>4</v>
      </c>
      <c r="AQ2162">
        <v>7</v>
      </c>
      <c r="AX2162">
        <v>19</v>
      </c>
      <c r="AY2162">
        <v>1379</v>
      </c>
      <c r="AZ2162">
        <v>1.4999999999999999E-2</v>
      </c>
      <c r="BA2162">
        <v>1.4E-2</v>
      </c>
      <c r="BB2162">
        <v>1</v>
      </c>
      <c r="BC2162">
        <v>0</v>
      </c>
      <c r="BD2162">
        <v>3.6</v>
      </c>
      <c r="BE2162">
        <v>7.3</v>
      </c>
      <c r="BF2162">
        <v>530.6</v>
      </c>
      <c r="BG2162" t="s">
        <v>148</v>
      </c>
      <c r="BH2162" t="s">
        <v>187</v>
      </c>
      <c r="BI2162" t="s">
        <v>403</v>
      </c>
      <c r="BK2162">
        <v>20</v>
      </c>
    </row>
    <row r="2163" spans="1:63" ht="18.75" hidden="1" x14ac:dyDescent="0.25">
      <c r="A2163">
        <v>2021</v>
      </c>
      <c r="B2163">
        <v>5</v>
      </c>
      <c r="C2163" s="289">
        <v>44334</v>
      </c>
      <c r="D2163">
        <v>376</v>
      </c>
      <c r="E2163">
        <v>438</v>
      </c>
      <c r="F2163">
        <v>3</v>
      </c>
      <c r="G2163" t="s">
        <v>151</v>
      </c>
      <c r="H2163" t="s">
        <v>152</v>
      </c>
      <c r="I2163" t="s">
        <v>144</v>
      </c>
      <c r="J2163">
        <v>3</v>
      </c>
      <c r="K2163">
        <v>2</v>
      </c>
      <c r="L2163">
        <v>336</v>
      </c>
      <c r="M2163">
        <v>316.17599999999999</v>
      </c>
      <c r="N2163">
        <v>359.85599999999999</v>
      </c>
      <c r="O2163">
        <v>349</v>
      </c>
      <c r="P2163">
        <v>330</v>
      </c>
      <c r="Q2163">
        <v>338</v>
      </c>
      <c r="R2163">
        <v>349</v>
      </c>
      <c r="S2163">
        <v>344</v>
      </c>
      <c r="T2163">
        <v>140</v>
      </c>
      <c r="U2163">
        <v>138</v>
      </c>
      <c r="V2163">
        <v>309</v>
      </c>
      <c r="X2163">
        <v>351</v>
      </c>
      <c r="Y2163">
        <v>348</v>
      </c>
      <c r="Z2163">
        <v>351</v>
      </c>
      <c r="AA2163">
        <v>140</v>
      </c>
      <c r="AB2163">
        <v>138</v>
      </c>
      <c r="AJ2163">
        <v>341</v>
      </c>
      <c r="AK2163">
        <v>67</v>
      </c>
      <c r="AL2163">
        <v>161</v>
      </c>
      <c r="AM2163">
        <v>78</v>
      </c>
      <c r="AN2163">
        <v>139</v>
      </c>
      <c r="AO2163">
        <v>8</v>
      </c>
      <c r="AP2163">
        <v>5</v>
      </c>
      <c r="AQ2163">
        <v>4</v>
      </c>
      <c r="AX2163">
        <v>17</v>
      </c>
      <c r="AY2163">
        <v>2501</v>
      </c>
      <c r="AZ2163">
        <v>1.4999999999999999E-2</v>
      </c>
      <c r="BA2163">
        <v>7.0000000000000001E-3</v>
      </c>
      <c r="BB2163">
        <v>1</v>
      </c>
      <c r="BC2163">
        <v>0.1</v>
      </c>
      <c r="BD2163">
        <v>7.4</v>
      </c>
      <c r="BE2163">
        <v>5.8</v>
      </c>
      <c r="BF2163">
        <v>852.8</v>
      </c>
      <c r="BG2163" t="s">
        <v>153</v>
      </c>
      <c r="BH2163" t="s">
        <v>154</v>
      </c>
      <c r="BI2163" t="s">
        <v>155</v>
      </c>
      <c r="BJ2163" t="s">
        <v>156</v>
      </c>
      <c r="BK2163">
        <v>20</v>
      </c>
    </row>
    <row r="2164" spans="1:63" ht="18.75" x14ac:dyDescent="0.25">
      <c r="A2164">
        <v>2021</v>
      </c>
      <c r="B2164">
        <v>5</v>
      </c>
      <c r="C2164" s="289">
        <v>44334</v>
      </c>
      <c r="D2164">
        <v>10</v>
      </c>
      <c r="E2164">
        <v>24</v>
      </c>
      <c r="F2164">
        <v>4</v>
      </c>
      <c r="G2164" t="s">
        <v>352</v>
      </c>
      <c r="H2164" t="s">
        <v>353</v>
      </c>
      <c r="I2164" t="s">
        <v>144</v>
      </c>
      <c r="J2164">
        <v>4</v>
      </c>
      <c r="K2164">
        <v>2</v>
      </c>
      <c r="L2164">
        <v>166</v>
      </c>
      <c r="M2164">
        <v>154.38</v>
      </c>
      <c r="N2164">
        <v>177.62</v>
      </c>
      <c r="O2164">
        <v>168</v>
      </c>
      <c r="P2164">
        <v>181</v>
      </c>
      <c r="Q2164">
        <v>172</v>
      </c>
      <c r="T2164">
        <v>86</v>
      </c>
      <c r="AJ2164">
        <v>173.7</v>
      </c>
      <c r="AK2164">
        <v>145</v>
      </c>
      <c r="AL2164">
        <v>99</v>
      </c>
      <c r="AM2164">
        <v>167</v>
      </c>
      <c r="AN2164">
        <v>86</v>
      </c>
      <c r="AO2164">
        <v>2</v>
      </c>
      <c r="AP2164">
        <v>2</v>
      </c>
      <c r="AQ2164">
        <v>4</v>
      </c>
      <c r="AX2164">
        <v>8</v>
      </c>
      <c r="AY2164">
        <v>1304</v>
      </c>
      <c r="AZ2164">
        <v>1.4999999999999999E-2</v>
      </c>
      <c r="BA2164">
        <v>6.0000000000000001E-3</v>
      </c>
      <c r="BB2164">
        <v>1</v>
      </c>
      <c r="BC2164">
        <v>0</v>
      </c>
      <c r="BD2164">
        <v>7.9</v>
      </c>
      <c r="BE2164">
        <v>1.4</v>
      </c>
      <c r="BF2164">
        <v>226.5</v>
      </c>
      <c r="BG2164" t="s">
        <v>148</v>
      </c>
      <c r="BH2164" t="s">
        <v>149</v>
      </c>
      <c r="BI2164" t="s">
        <v>354</v>
      </c>
      <c r="BJ2164" t="s">
        <v>208</v>
      </c>
      <c r="BK2164">
        <v>20</v>
      </c>
    </row>
    <row r="2165" spans="1:63" ht="18.75" x14ac:dyDescent="0.25">
      <c r="A2165">
        <v>2021</v>
      </c>
      <c r="B2165">
        <v>5</v>
      </c>
      <c r="C2165" s="289">
        <v>44334</v>
      </c>
      <c r="D2165">
        <v>10</v>
      </c>
      <c r="E2165">
        <v>25</v>
      </c>
      <c r="F2165">
        <v>4</v>
      </c>
      <c r="G2165" t="s">
        <v>355</v>
      </c>
      <c r="H2165" t="s">
        <v>356</v>
      </c>
      <c r="I2165" t="s">
        <v>144</v>
      </c>
      <c r="J2165">
        <v>4</v>
      </c>
      <c r="K2165">
        <v>2</v>
      </c>
      <c r="L2165">
        <v>162</v>
      </c>
      <c r="M2165">
        <v>150.66</v>
      </c>
      <c r="N2165">
        <v>173.34</v>
      </c>
      <c r="O2165">
        <v>166</v>
      </c>
      <c r="P2165">
        <v>161</v>
      </c>
      <c r="Q2165">
        <v>164</v>
      </c>
      <c r="T2165">
        <v>86</v>
      </c>
      <c r="AJ2165">
        <v>163.69999999999999</v>
      </c>
      <c r="AK2165">
        <v>145</v>
      </c>
      <c r="AL2165">
        <v>99</v>
      </c>
      <c r="AM2165">
        <v>167</v>
      </c>
      <c r="AN2165">
        <v>86</v>
      </c>
      <c r="AO2165">
        <v>2</v>
      </c>
      <c r="AP2165">
        <v>4</v>
      </c>
      <c r="AQ2165">
        <v>4</v>
      </c>
      <c r="AX2165">
        <v>10</v>
      </c>
      <c r="AY2165">
        <v>1306</v>
      </c>
      <c r="AZ2165">
        <v>1.4999999999999999E-2</v>
      </c>
      <c r="BA2165">
        <v>8.0000000000000002E-3</v>
      </c>
      <c r="BB2165">
        <v>1</v>
      </c>
      <c r="BC2165">
        <v>0.1</v>
      </c>
      <c r="BD2165">
        <v>8.1</v>
      </c>
      <c r="BE2165">
        <v>1.6</v>
      </c>
      <c r="BF2165">
        <v>213.8</v>
      </c>
      <c r="BG2165" t="s">
        <v>148</v>
      </c>
      <c r="BH2165" t="s">
        <v>149</v>
      </c>
      <c r="BI2165" t="s">
        <v>357</v>
      </c>
      <c r="BJ2165" t="s">
        <v>208</v>
      </c>
      <c r="BK2165">
        <v>20</v>
      </c>
    </row>
    <row r="2166" spans="1:63" ht="18.75" hidden="1" x14ac:dyDescent="0.25">
      <c r="A2166">
        <v>2021</v>
      </c>
      <c r="B2166">
        <v>5</v>
      </c>
      <c r="C2166" s="289">
        <v>44334</v>
      </c>
      <c r="D2166">
        <v>375</v>
      </c>
      <c r="E2166">
        <v>437</v>
      </c>
      <c r="F2166">
        <v>4</v>
      </c>
      <c r="G2166" t="s">
        <v>349</v>
      </c>
      <c r="H2166" t="s">
        <v>350</v>
      </c>
      <c r="I2166" t="s">
        <v>144</v>
      </c>
      <c r="J2166">
        <v>4</v>
      </c>
      <c r="K2166">
        <v>2</v>
      </c>
      <c r="L2166">
        <v>168</v>
      </c>
      <c r="M2166">
        <v>158.08799999999999</v>
      </c>
      <c r="N2166">
        <v>179.928</v>
      </c>
      <c r="V2166">
        <v>178</v>
      </c>
      <c r="X2166">
        <v>180</v>
      </c>
      <c r="Y2166">
        <v>187</v>
      </c>
      <c r="Z2166">
        <v>175</v>
      </c>
      <c r="AA2166">
        <v>135</v>
      </c>
      <c r="AB2166">
        <v>130</v>
      </c>
      <c r="AJ2166">
        <v>180</v>
      </c>
      <c r="AK2166">
        <v>120</v>
      </c>
      <c r="AL2166">
        <v>120</v>
      </c>
      <c r="AM2166">
        <v>109</v>
      </c>
      <c r="AN2166">
        <v>133</v>
      </c>
      <c r="AO2166">
        <v>5</v>
      </c>
      <c r="AQ2166">
        <v>3</v>
      </c>
      <c r="AX2166">
        <v>8</v>
      </c>
      <c r="AY2166">
        <v>208</v>
      </c>
      <c r="AZ2166">
        <v>1.4999999999999999E-2</v>
      </c>
      <c r="BA2166">
        <v>3.7999999999999999E-2</v>
      </c>
      <c r="BC2166">
        <v>0</v>
      </c>
      <c r="BD2166">
        <v>1.2</v>
      </c>
      <c r="BE2166">
        <v>1.4</v>
      </c>
      <c r="BF2166">
        <v>37.4</v>
      </c>
      <c r="BG2166" t="s">
        <v>153</v>
      </c>
      <c r="BH2166" t="s">
        <v>154</v>
      </c>
      <c r="BI2166" t="s">
        <v>351</v>
      </c>
      <c r="BJ2166" t="s">
        <v>156</v>
      </c>
      <c r="BK2166">
        <v>20</v>
      </c>
    </row>
    <row r="2167" spans="1:63" ht="18.75" hidden="1" x14ac:dyDescent="0.25">
      <c r="A2167">
        <v>2021</v>
      </c>
      <c r="B2167">
        <v>5</v>
      </c>
      <c r="C2167" s="289">
        <v>44334</v>
      </c>
      <c r="D2167">
        <v>47</v>
      </c>
      <c r="E2167">
        <v>122</v>
      </c>
      <c r="F2167">
        <v>5</v>
      </c>
      <c r="G2167" t="s">
        <v>163</v>
      </c>
      <c r="H2167" t="s">
        <v>164</v>
      </c>
      <c r="I2167" t="s">
        <v>165</v>
      </c>
      <c r="J2167">
        <v>2</v>
      </c>
      <c r="K2167">
        <v>1</v>
      </c>
      <c r="L2167">
        <v>280</v>
      </c>
      <c r="M2167">
        <v>267.39999999999998</v>
      </c>
      <c r="N2167">
        <v>292.60000000000002</v>
      </c>
      <c r="O2167">
        <v>284</v>
      </c>
      <c r="P2167">
        <v>254</v>
      </c>
      <c r="Q2167">
        <v>268</v>
      </c>
      <c r="R2167">
        <v>268</v>
      </c>
      <c r="S2167">
        <v>274</v>
      </c>
      <c r="T2167">
        <v>112</v>
      </c>
      <c r="U2167">
        <v>114</v>
      </c>
      <c r="V2167">
        <v>273</v>
      </c>
      <c r="X2167">
        <v>283</v>
      </c>
      <c r="Y2167">
        <v>279</v>
      </c>
      <c r="Z2167">
        <v>281</v>
      </c>
      <c r="AA2167">
        <v>112</v>
      </c>
      <c r="AB2167">
        <v>108</v>
      </c>
      <c r="AJ2167">
        <v>273.8</v>
      </c>
      <c r="AK2167">
        <v>63</v>
      </c>
      <c r="AL2167">
        <v>115</v>
      </c>
      <c r="AM2167">
        <v>65</v>
      </c>
      <c r="AN2167">
        <v>112</v>
      </c>
      <c r="AO2167">
        <v>6</v>
      </c>
      <c r="AP2167">
        <v>2</v>
      </c>
      <c r="AQ2167">
        <v>6</v>
      </c>
      <c r="AX2167">
        <v>14</v>
      </c>
      <c r="AY2167">
        <v>314</v>
      </c>
      <c r="AZ2167">
        <v>1.4999999999999999E-2</v>
      </c>
      <c r="BA2167">
        <v>4.4999999999999998E-2</v>
      </c>
      <c r="BC2167">
        <v>0.1</v>
      </c>
      <c r="BD2167">
        <v>1.1000000000000001</v>
      </c>
      <c r="BE2167">
        <v>3.8</v>
      </c>
      <c r="BF2167">
        <v>86</v>
      </c>
      <c r="BG2167" t="s">
        <v>153</v>
      </c>
      <c r="BH2167" t="s">
        <v>154</v>
      </c>
      <c r="BI2167" t="s">
        <v>166</v>
      </c>
      <c r="BJ2167" t="s">
        <v>167</v>
      </c>
      <c r="BK2167">
        <v>20</v>
      </c>
    </row>
    <row r="2168" spans="1:63" ht="18.75" hidden="1" x14ac:dyDescent="0.25">
      <c r="A2168">
        <v>2021</v>
      </c>
      <c r="B2168">
        <v>5</v>
      </c>
      <c r="C2168" s="289">
        <v>44334</v>
      </c>
      <c r="D2168">
        <v>384</v>
      </c>
      <c r="E2168">
        <v>556</v>
      </c>
      <c r="F2168">
        <v>6</v>
      </c>
      <c r="G2168" t="s">
        <v>175</v>
      </c>
      <c r="H2168" t="s">
        <v>176</v>
      </c>
      <c r="I2168" t="s">
        <v>144</v>
      </c>
      <c r="J2168">
        <v>1</v>
      </c>
      <c r="K2168">
        <v>6</v>
      </c>
      <c r="L2168">
        <v>1066</v>
      </c>
      <c r="M2168">
        <v>1003.106</v>
      </c>
      <c r="N2168">
        <v>1141.6859999999999</v>
      </c>
      <c r="O2168">
        <v>1084</v>
      </c>
      <c r="P2168">
        <v>1027</v>
      </c>
      <c r="Q2168">
        <v>1052</v>
      </c>
      <c r="R2168">
        <v>1072</v>
      </c>
      <c r="S2168">
        <v>1094</v>
      </c>
      <c r="T2168">
        <v>173</v>
      </c>
      <c r="U2168">
        <v>175</v>
      </c>
      <c r="V2168">
        <v>1109</v>
      </c>
      <c r="X2168">
        <v>1076</v>
      </c>
      <c r="Y2168">
        <v>1090</v>
      </c>
      <c r="Z2168">
        <v>1038</v>
      </c>
      <c r="AA2168">
        <v>175</v>
      </c>
      <c r="AB2168">
        <v>170</v>
      </c>
      <c r="AJ2168">
        <v>1071.3</v>
      </c>
      <c r="AK2168">
        <v>20</v>
      </c>
      <c r="AL2168">
        <v>180</v>
      </c>
      <c r="AM2168">
        <v>21</v>
      </c>
      <c r="AN2168">
        <v>173</v>
      </c>
      <c r="AO2168">
        <v>3</v>
      </c>
      <c r="AP2168">
        <v>3</v>
      </c>
      <c r="AQ2168">
        <v>4</v>
      </c>
      <c r="AS2168">
        <v>0</v>
      </c>
      <c r="AX2168">
        <v>10</v>
      </c>
      <c r="AY2168">
        <v>322</v>
      </c>
      <c r="AZ2168">
        <v>1.4999999999999999E-2</v>
      </c>
      <c r="BA2168">
        <v>3.1E-2</v>
      </c>
      <c r="BC2168">
        <v>0</v>
      </c>
      <c r="BD2168">
        <v>0.3</v>
      </c>
      <c r="BE2168">
        <v>10.7</v>
      </c>
      <c r="BF2168">
        <v>345</v>
      </c>
      <c r="BG2168" t="s">
        <v>153</v>
      </c>
      <c r="BH2168" t="s">
        <v>154</v>
      </c>
      <c r="BI2168" t="s">
        <v>177</v>
      </c>
      <c r="BK2168">
        <v>20</v>
      </c>
    </row>
    <row r="2169" spans="1:63" ht="18.75" hidden="1" x14ac:dyDescent="0.25">
      <c r="A2169">
        <v>2021</v>
      </c>
      <c r="B2169">
        <v>5</v>
      </c>
      <c r="C2169" s="289">
        <v>44334</v>
      </c>
      <c r="D2169">
        <v>384</v>
      </c>
      <c r="E2169">
        <v>557</v>
      </c>
      <c r="F2169">
        <v>6</v>
      </c>
      <c r="G2169" t="s">
        <v>178</v>
      </c>
      <c r="H2169" t="s">
        <v>179</v>
      </c>
      <c r="I2169" t="s">
        <v>144</v>
      </c>
      <c r="J2169">
        <v>1</v>
      </c>
      <c r="K2169">
        <v>6</v>
      </c>
      <c r="L2169">
        <v>182</v>
      </c>
      <c r="M2169">
        <v>171.262</v>
      </c>
      <c r="N2169">
        <v>194.922</v>
      </c>
      <c r="O2169">
        <v>191</v>
      </c>
      <c r="P2169">
        <v>188</v>
      </c>
      <c r="Q2169">
        <v>191</v>
      </c>
      <c r="R2169">
        <v>189</v>
      </c>
      <c r="S2169">
        <v>192</v>
      </c>
      <c r="T2169">
        <v>173</v>
      </c>
      <c r="U2169">
        <v>175</v>
      </c>
      <c r="V2169">
        <v>187</v>
      </c>
      <c r="X2169">
        <v>204</v>
      </c>
      <c r="Y2169">
        <v>192</v>
      </c>
      <c r="Z2169">
        <v>180</v>
      </c>
      <c r="AA2169">
        <v>175</v>
      </c>
      <c r="AB2169">
        <v>170</v>
      </c>
      <c r="AJ2169">
        <v>190.4</v>
      </c>
      <c r="AK2169">
        <v>20</v>
      </c>
      <c r="AL2169">
        <v>180</v>
      </c>
      <c r="AM2169">
        <v>21</v>
      </c>
      <c r="AN2169">
        <v>173</v>
      </c>
      <c r="AO2169">
        <v>2</v>
      </c>
      <c r="AP2169">
        <v>3</v>
      </c>
      <c r="AQ2169">
        <v>5</v>
      </c>
      <c r="AS2169">
        <v>1</v>
      </c>
      <c r="AX2169">
        <v>11</v>
      </c>
      <c r="AY2169">
        <v>323</v>
      </c>
      <c r="AZ2169">
        <v>1.4999999999999999E-2</v>
      </c>
      <c r="BA2169">
        <v>3.4000000000000002E-2</v>
      </c>
      <c r="BC2169">
        <v>0.1</v>
      </c>
      <c r="BD2169">
        <v>1.8</v>
      </c>
      <c r="BE2169">
        <v>2.1</v>
      </c>
      <c r="BF2169">
        <v>61.5</v>
      </c>
      <c r="BG2169" t="s">
        <v>153</v>
      </c>
      <c r="BH2169" t="s">
        <v>154</v>
      </c>
      <c r="BI2169" t="s">
        <v>177</v>
      </c>
      <c r="BJ2169" t="s">
        <v>180</v>
      </c>
      <c r="BK2169">
        <v>20</v>
      </c>
    </row>
    <row r="2170" spans="1:63" x14ac:dyDescent="0.25">
      <c r="A2170">
        <v>2021</v>
      </c>
      <c r="B2170">
        <v>5</v>
      </c>
      <c r="C2170" s="289">
        <v>44334</v>
      </c>
      <c r="D2170">
        <v>378</v>
      </c>
      <c r="E2170">
        <v>440</v>
      </c>
      <c r="F2170">
        <v>7</v>
      </c>
      <c r="G2170" t="s">
        <v>224</v>
      </c>
      <c r="H2170" t="s">
        <v>225</v>
      </c>
      <c r="I2170" t="s">
        <v>144</v>
      </c>
      <c r="J2170">
        <v>3</v>
      </c>
      <c r="K2170">
        <v>2</v>
      </c>
      <c r="L2170">
        <v>258</v>
      </c>
      <c r="M2170">
        <v>239.94</v>
      </c>
      <c r="N2170">
        <v>276.06</v>
      </c>
      <c r="AK2170">
        <v>90</v>
      </c>
      <c r="AL2170">
        <v>120</v>
      </c>
      <c r="AY2170">
        <v>416</v>
      </c>
      <c r="AZ2170">
        <v>1.4999999999999999E-2</v>
      </c>
      <c r="BD2170">
        <v>1.6</v>
      </c>
      <c r="BG2170" t="s">
        <v>148</v>
      </c>
      <c r="BH2170" t="s">
        <v>184</v>
      </c>
      <c r="BK2170">
        <v>20</v>
      </c>
    </row>
    <row r="2171" spans="1:63" ht="18.75" x14ac:dyDescent="0.25">
      <c r="A2171">
        <v>2021</v>
      </c>
      <c r="B2171">
        <v>5</v>
      </c>
      <c r="C2171" s="289">
        <v>44334</v>
      </c>
      <c r="D2171">
        <v>405</v>
      </c>
      <c r="E2171">
        <v>619</v>
      </c>
      <c r="F2171">
        <v>7</v>
      </c>
      <c r="G2171" t="s">
        <v>288</v>
      </c>
      <c r="H2171" t="s">
        <v>289</v>
      </c>
      <c r="I2171" t="s">
        <v>144</v>
      </c>
      <c r="J2171">
        <v>1</v>
      </c>
      <c r="K2171">
        <v>5</v>
      </c>
      <c r="L2171">
        <v>420</v>
      </c>
      <c r="M2171">
        <v>385.98</v>
      </c>
      <c r="N2171">
        <v>454.02</v>
      </c>
      <c r="R2171">
        <v>421</v>
      </c>
      <c r="S2171">
        <v>431</v>
      </c>
      <c r="U2171">
        <v>136</v>
      </c>
      <c r="V2171">
        <v>460</v>
      </c>
      <c r="AA2171">
        <v>136</v>
      </c>
      <c r="AJ2171">
        <v>437.3</v>
      </c>
      <c r="AK2171">
        <v>18</v>
      </c>
      <c r="AL2171">
        <v>200</v>
      </c>
      <c r="AM2171">
        <v>26</v>
      </c>
      <c r="AN2171">
        <v>136</v>
      </c>
      <c r="AO2171">
        <v>4</v>
      </c>
      <c r="AP2171">
        <v>1</v>
      </c>
      <c r="AQ2171">
        <v>2</v>
      </c>
      <c r="AX2171">
        <v>7</v>
      </c>
      <c r="AY2171">
        <v>217</v>
      </c>
      <c r="AZ2171">
        <v>1.4999999999999999E-2</v>
      </c>
      <c r="BA2171">
        <v>3.2000000000000001E-2</v>
      </c>
      <c r="BC2171">
        <v>0</v>
      </c>
      <c r="BD2171">
        <v>0.5</v>
      </c>
      <c r="BE2171">
        <v>3.1</v>
      </c>
      <c r="BF2171">
        <v>94.9</v>
      </c>
      <c r="BG2171" t="s">
        <v>148</v>
      </c>
      <c r="BH2171" t="s">
        <v>149</v>
      </c>
      <c r="BI2171" t="s">
        <v>290</v>
      </c>
      <c r="BK2171">
        <v>20</v>
      </c>
    </row>
    <row r="2172" spans="1:63" ht="18.75" x14ac:dyDescent="0.25">
      <c r="A2172">
        <v>2021</v>
      </c>
      <c r="B2172">
        <v>5</v>
      </c>
      <c r="C2172" s="289">
        <v>44334</v>
      </c>
      <c r="D2172">
        <v>405</v>
      </c>
      <c r="E2172">
        <v>620</v>
      </c>
      <c r="F2172">
        <v>7</v>
      </c>
      <c r="G2172" t="s">
        <v>291</v>
      </c>
      <c r="H2172" t="s">
        <v>292</v>
      </c>
      <c r="I2172" t="s">
        <v>144</v>
      </c>
      <c r="J2172">
        <v>1</v>
      </c>
      <c r="K2172">
        <v>5</v>
      </c>
      <c r="L2172">
        <v>233</v>
      </c>
      <c r="M2172">
        <v>214.01050000000001</v>
      </c>
      <c r="N2172">
        <v>251.98949999999999</v>
      </c>
      <c r="R2172">
        <v>238</v>
      </c>
      <c r="S2172">
        <v>234</v>
      </c>
      <c r="U2172">
        <v>136</v>
      </c>
      <c r="V2172">
        <v>250</v>
      </c>
      <c r="AA2172">
        <v>136</v>
      </c>
      <c r="AJ2172">
        <v>240.7</v>
      </c>
      <c r="AK2172">
        <v>18</v>
      </c>
      <c r="AL2172">
        <v>200</v>
      </c>
      <c r="AM2172">
        <v>26</v>
      </c>
      <c r="AN2172">
        <v>136</v>
      </c>
      <c r="AO2172">
        <v>3</v>
      </c>
      <c r="AP2172">
        <v>3</v>
      </c>
      <c r="AQ2172">
        <v>4</v>
      </c>
      <c r="AX2172">
        <v>10</v>
      </c>
      <c r="AY2172">
        <v>220</v>
      </c>
      <c r="AZ2172">
        <v>1.4999999999999999E-2</v>
      </c>
      <c r="BA2172">
        <v>4.4999999999999998E-2</v>
      </c>
      <c r="BC2172">
        <v>0</v>
      </c>
      <c r="BD2172">
        <v>0.9</v>
      </c>
      <c r="BE2172">
        <v>2.4</v>
      </c>
      <c r="BF2172">
        <v>53</v>
      </c>
      <c r="BG2172" t="s">
        <v>148</v>
      </c>
      <c r="BH2172" t="s">
        <v>149</v>
      </c>
      <c r="BI2172" t="s">
        <v>217</v>
      </c>
      <c r="BK2172">
        <v>20</v>
      </c>
    </row>
    <row r="2173" spans="1:63" ht="18.75" x14ac:dyDescent="0.25">
      <c r="A2173">
        <v>2021</v>
      </c>
      <c r="B2173">
        <v>5</v>
      </c>
      <c r="C2173" s="289">
        <v>44334</v>
      </c>
      <c r="D2173">
        <v>405</v>
      </c>
      <c r="E2173">
        <v>621</v>
      </c>
      <c r="F2173">
        <v>7</v>
      </c>
      <c r="G2173" t="s">
        <v>293</v>
      </c>
      <c r="H2173" t="s">
        <v>294</v>
      </c>
      <c r="I2173" t="s">
        <v>144</v>
      </c>
      <c r="J2173">
        <v>1</v>
      </c>
      <c r="K2173">
        <v>5</v>
      </c>
      <c r="L2173">
        <v>191.5</v>
      </c>
      <c r="M2173">
        <v>175.98849999999999</v>
      </c>
      <c r="N2173">
        <v>207.01150000000001</v>
      </c>
      <c r="R2173">
        <v>194</v>
      </c>
      <c r="S2173">
        <v>201</v>
      </c>
      <c r="U2173">
        <v>136</v>
      </c>
      <c r="V2173">
        <v>211</v>
      </c>
      <c r="AA2173">
        <v>136</v>
      </c>
      <c r="AJ2173">
        <v>202</v>
      </c>
      <c r="AK2173">
        <v>18</v>
      </c>
      <c r="AL2173">
        <v>200</v>
      </c>
      <c r="AM2173">
        <v>26</v>
      </c>
      <c r="AN2173">
        <v>136</v>
      </c>
      <c r="AO2173">
        <v>6</v>
      </c>
      <c r="AP2173">
        <v>1</v>
      </c>
      <c r="AQ2173">
        <v>3</v>
      </c>
      <c r="AX2173">
        <v>10</v>
      </c>
      <c r="AY2173">
        <v>220</v>
      </c>
      <c r="AZ2173">
        <v>1.4999999999999999E-2</v>
      </c>
      <c r="BA2173">
        <v>4.4999999999999998E-2</v>
      </c>
      <c r="BC2173">
        <v>0.1</v>
      </c>
      <c r="BD2173">
        <v>1.1000000000000001</v>
      </c>
      <c r="BE2173">
        <v>2</v>
      </c>
      <c r="BF2173">
        <v>44.4</v>
      </c>
      <c r="BG2173" t="s">
        <v>148</v>
      </c>
      <c r="BH2173" t="s">
        <v>149</v>
      </c>
      <c r="BI2173" t="s">
        <v>217</v>
      </c>
      <c r="BK2173">
        <v>20</v>
      </c>
    </row>
    <row r="2174" spans="1:63" ht="18.75" x14ac:dyDescent="0.25">
      <c r="A2174">
        <v>2021</v>
      </c>
      <c r="B2174">
        <v>5</v>
      </c>
      <c r="C2174" s="289">
        <v>44334</v>
      </c>
      <c r="D2174">
        <v>405</v>
      </c>
      <c r="E2174">
        <v>622</v>
      </c>
      <c r="F2174">
        <v>7</v>
      </c>
      <c r="G2174" t="s">
        <v>295</v>
      </c>
      <c r="H2174" t="s">
        <v>296</v>
      </c>
      <c r="I2174" t="s">
        <v>144</v>
      </c>
      <c r="J2174">
        <v>1</v>
      </c>
      <c r="K2174">
        <v>5</v>
      </c>
      <c r="L2174">
        <v>187</v>
      </c>
      <c r="M2174">
        <v>172.41399999999999</v>
      </c>
      <c r="N2174">
        <v>201.58600000000001</v>
      </c>
      <c r="R2174">
        <v>183</v>
      </c>
      <c r="S2174">
        <v>189</v>
      </c>
      <c r="U2174">
        <v>136</v>
      </c>
      <c r="V2174">
        <v>189</v>
      </c>
      <c r="AA2174">
        <v>136</v>
      </c>
      <c r="AJ2174">
        <v>187</v>
      </c>
      <c r="AK2174">
        <v>18</v>
      </c>
      <c r="AL2174">
        <v>200</v>
      </c>
      <c r="AM2174">
        <v>26</v>
      </c>
      <c r="AN2174">
        <v>136</v>
      </c>
      <c r="AO2174">
        <v>9</v>
      </c>
      <c r="AP2174">
        <v>6</v>
      </c>
      <c r="AQ2174">
        <v>9</v>
      </c>
      <c r="AX2174">
        <v>24</v>
      </c>
      <c r="AY2174">
        <v>234</v>
      </c>
      <c r="AZ2174">
        <v>1.4999999999999999E-2</v>
      </c>
      <c r="BA2174">
        <v>0.10299999999999999</v>
      </c>
      <c r="BC2174">
        <v>0.1</v>
      </c>
      <c r="BD2174">
        <v>1.3</v>
      </c>
      <c r="BE2174">
        <v>4.5</v>
      </c>
      <c r="BF2174">
        <v>43.8</v>
      </c>
      <c r="BG2174" t="s">
        <v>148</v>
      </c>
      <c r="BH2174" t="s">
        <v>149</v>
      </c>
      <c r="BI2174" t="s">
        <v>217</v>
      </c>
      <c r="BK2174">
        <v>20</v>
      </c>
    </row>
    <row r="2175" spans="1:63" ht="18.75" x14ac:dyDescent="0.25">
      <c r="A2175">
        <v>2021</v>
      </c>
      <c r="B2175">
        <v>5</v>
      </c>
      <c r="C2175" s="289">
        <v>44334</v>
      </c>
      <c r="D2175">
        <v>407</v>
      </c>
      <c r="E2175">
        <v>627</v>
      </c>
      <c r="F2175">
        <v>7</v>
      </c>
      <c r="G2175" t="s">
        <v>340</v>
      </c>
      <c r="H2175" t="s">
        <v>341</v>
      </c>
      <c r="I2175" t="s">
        <v>144</v>
      </c>
      <c r="J2175">
        <v>1</v>
      </c>
      <c r="K2175">
        <v>5</v>
      </c>
      <c r="L2175">
        <v>418.5</v>
      </c>
      <c r="M2175">
        <v>384.97815000000003</v>
      </c>
      <c r="N2175">
        <v>452.02184999999997</v>
      </c>
      <c r="Z2175">
        <v>450</v>
      </c>
      <c r="AB2175">
        <v>145</v>
      </c>
      <c r="AJ2175">
        <v>450</v>
      </c>
      <c r="AK2175">
        <v>18</v>
      </c>
      <c r="AL2175">
        <v>200</v>
      </c>
      <c r="AM2175">
        <v>25</v>
      </c>
      <c r="AN2175">
        <v>145</v>
      </c>
      <c r="AO2175">
        <v>2</v>
      </c>
      <c r="AP2175">
        <v>2</v>
      </c>
      <c r="AQ2175">
        <v>1</v>
      </c>
      <c r="AX2175">
        <v>5</v>
      </c>
      <c r="AY2175">
        <v>170</v>
      </c>
      <c r="AZ2175">
        <v>1.4999999999999999E-2</v>
      </c>
      <c r="BA2175">
        <v>2.9000000000000001E-2</v>
      </c>
      <c r="BC2175">
        <v>0</v>
      </c>
      <c r="BD2175">
        <v>0.4</v>
      </c>
      <c r="BE2175">
        <v>2.2999999999999998</v>
      </c>
      <c r="BF2175">
        <v>76.5</v>
      </c>
      <c r="BG2175" t="s">
        <v>148</v>
      </c>
      <c r="BH2175" t="s">
        <v>149</v>
      </c>
      <c r="BI2175" t="s">
        <v>342</v>
      </c>
      <c r="BK2175">
        <v>20</v>
      </c>
    </row>
    <row r="2176" spans="1:63" ht="18.75" x14ac:dyDescent="0.25">
      <c r="A2176">
        <v>2021</v>
      </c>
      <c r="B2176">
        <v>5</v>
      </c>
      <c r="C2176" s="289">
        <v>44334</v>
      </c>
      <c r="D2176">
        <v>407</v>
      </c>
      <c r="E2176">
        <v>628</v>
      </c>
      <c r="F2176">
        <v>7</v>
      </c>
      <c r="G2176" t="s">
        <v>343</v>
      </c>
      <c r="H2176" t="s">
        <v>344</v>
      </c>
      <c r="I2176" t="s">
        <v>144</v>
      </c>
      <c r="J2176">
        <v>1</v>
      </c>
      <c r="K2176">
        <v>5</v>
      </c>
      <c r="L2176">
        <v>330</v>
      </c>
      <c r="M2176">
        <v>303.99599999999998</v>
      </c>
      <c r="N2176">
        <v>356.00400000000002</v>
      </c>
      <c r="Z2176">
        <v>348</v>
      </c>
      <c r="AB2176">
        <v>145</v>
      </c>
      <c r="AJ2176">
        <v>348</v>
      </c>
      <c r="AK2176">
        <v>18</v>
      </c>
      <c r="AL2176">
        <v>200</v>
      </c>
      <c r="AM2176">
        <v>25</v>
      </c>
      <c r="AN2176">
        <v>145</v>
      </c>
      <c r="AO2176">
        <v>3</v>
      </c>
      <c r="AQ2176">
        <v>3</v>
      </c>
      <c r="AX2176">
        <v>6</v>
      </c>
      <c r="AY2176">
        <v>171</v>
      </c>
      <c r="AZ2176">
        <v>1.4999999999999999E-2</v>
      </c>
      <c r="BA2176">
        <v>3.5000000000000003E-2</v>
      </c>
      <c r="BC2176">
        <v>0</v>
      </c>
      <c r="BD2176">
        <v>0.5</v>
      </c>
      <c r="BE2176">
        <v>2.1</v>
      </c>
      <c r="BF2176">
        <v>59.5</v>
      </c>
      <c r="BG2176" t="s">
        <v>148</v>
      </c>
      <c r="BH2176" t="s">
        <v>149</v>
      </c>
      <c r="BI2176" t="s">
        <v>217</v>
      </c>
      <c r="BK2176">
        <v>20</v>
      </c>
    </row>
    <row r="2177" spans="1:63" ht="18.75" x14ac:dyDescent="0.25">
      <c r="A2177">
        <v>2021</v>
      </c>
      <c r="B2177">
        <v>5</v>
      </c>
      <c r="C2177" s="289">
        <v>44334</v>
      </c>
      <c r="D2177">
        <v>407</v>
      </c>
      <c r="E2177">
        <v>629</v>
      </c>
      <c r="F2177">
        <v>7</v>
      </c>
      <c r="G2177" t="s">
        <v>345</v>
      </c>
      <c r="H2177" t="s">
        <v>346</v>
      </c>
      <c r="I2177" t="s">
        <v>144</v>
      </c>
      <c r="J2177">
        <v>1</v>
      </c>
      <c r="K2177">
        <v>5</v>
      </c>
      <c r="L2177">
        <v>221</v>
      </c>
      <c r="M2177">
        <v>203.983</v>
      </c>
      <c r="N2177">
        <v>238.017</v>
      </c>
      <c r="Z2177">
        <v>249</v>
      </c>
      <c r="AB2177">
        <v>145</v>
      </c>
      <c r="AJ2177">
        <v>249</v>
      </c>
      <c r="AK2177">
        <v>18</v>
      </c>
      <c r="AL2177">
        <v>200</v>
      </c>
      <c r="AM2177">
        <v>25</v>
      </c>
      <c r="AN2177">
        <v>145</v>
      </c>
      <c r="AO2177">
        <v>8</v>
      </c>
      <c r="AQ2177">
        <v>2</v>
      </c>
      <c r="AX2177">
        <v>10</v>
      </c>
      <c r="AY2177">
        <v>175</v>
      </c>
      <c r="AZ2177">
        <v>1.4999999999999999E-2</v>
      </c>
      <c r="BA2177">
        <v>5.7000000000000002E-2</v>
      </c>
      <c r="BC2177">
        <v>0</v>
      </c>
      <c r="BD2177">
        <v>0.8</v>
      </c>
      <c r="BE2177">
        <v>2.5</v>
      </c>
      <c r="BF2177">
        <v>43.6</v>
      </c>
      <c r="BG2177" t="s">
        <v>148</v>
      </c>
      <c r="BH2177" t="s">
        <v>149</v>
      </c>
      <c r="BI2177" t="s">
        <v>217</v>
      </c>
      <c r="BK2177">
        <v>20</v>
      </c>
    </row>
    <row r="2178" spans="1:63" ht="18.75" x14ac:dyDescent="0.25">
      <c r="A2178">
        <v>2021</v>
      </c>
      <c r="B2178">
        <v>5</v>
      </c>
      <c r="C2178" s="289">
        <v>44334</v>
      </c>
      <c r="D2178">
        <v>407</v>
      </c>
      <c r="E2178">
        <v>630</v>
      </c>
      <c r="F2178">
        <v>7</v>
      </c>
      <c r="G2178" t="s">
        <v>347</v>
      </c>
      <c r="H2178" t="s">
        <v>348</v>
      </c>
      <c r="I2178" t="s">
        <v>144</v>
      </c>
      <c r="J2178">
        <v>1</v>
      </c>
      <c r="K2178">
        <v>5</v>
      </c>
      <c r="L2178">
        <v>214</v>
      </c>
      <c r="M2178">
        <v>197.84299999999999</v>
      </c>
      <c r="N2178">
        <v>230.15700000000001</v>
      </c>
      <c r="Z2178">
        <v>225</v>
      </c>
      <c r="AB2178">
        <v>145</v>
      </c>
      <c r="AJ2178">
        <v>225</v>
      </c>
      <c r="AK2178">
        <v>18</v>
      </c>
      <c r="AL2178">
        <v>200</v>
      </c>
      <c r="AM2178">
        <v>25</v>
      </c>
      <c r="AN2178">
        <v>145</v>
      </c>
      <c r="AO2178">
        <v>8</v>
      </c>
      <c r="AQ2178">
        <v>4</v>
      </c>
      <c r="AX2178">
        <v>12</v>
      </c>
      <c r="AY2178">
        <v>177</v>
      </c>
      <c r="AZ2178">
        <v>1.4999999999999999E-2</v>
      </c>
      <c r="BA2178">
        <v>6.8000000000000005E-2</v>
      </c>
      <c r="BC2178">
        <v>0.1</v>
      </c>
      <c r="BD2178">
        <v>0.8</v>
      </c>
      <c r="BE2178">
        <v>2.7</v>
      </c>
      <c r="BF2178">
        <v>39.799999999999997</v>
      </c>
      <c r="BG2178" t="s">
        <v>148</v>
      </c>
      <c r="BH2178" t="s">
        <v>149</v>
      </c>
      <c r="BI2178" t="s">
        <v>217</v>
      </c>
      <c r="BK2178">
        <v>20</v>
      </c>
    </row>
    <row r="2179" spans="1:63" ht="18.75" hidden="1" x14ac:dyDescent="0.25">
      <c r="A2179">
        <v>2021</v>
      </c>
      <c r="B2179">
        <v>5</v>
      </c>
      <c r="C2179" s="289">
        <v>44334</v>
      </c>
      <c r="D2179">
        <v>421</v>
      </c>
      <c r="E2179">
        <v>667</v>
      </c>
      <c r="F2179">
        <v>8</v>
      </c>
      <c r="G2179" t="s">
        <v>404</v>
      </c>
      <c r="H2179" t="s">
        <v>405</v>
      </c>
      <c r="L2179">
        <v>1630.2</v>
      </c>
      <c r="M2179">
        <v>1534.0182</v>
      </c>
      <c r="N2179">
        <v>1745.9441999999999</v>
      </c>
      <c r="O2179">
        <v>1688</v>
      </c>
      <c r="P2179">
        <v>1599</v>
      </c>
      <c r="Q2179">
        <v>1560</v>
      </c>
      <c r="R2179">
        <v>1582</v>
      </c>
      <c r="S2179">
        <v>1555</v>
      </c>
      <c r="T2179">
        <v>198</v>
      </c>
      <c r="U2179">
        <v>194</v>
      </c>
      <c r="V2179">
        <v>1843</v>
      </c>
      <c r="X2179">
        <v>1663</v>
      </c>
      <c r="Y2179">
        <v>1653</v>
      </c>
      <c r="Z2179">
        <v>1587</v>
      </c>
      <c r="AA2179">
        <v>208</v>
      </c>
      <c r="AB2179">
        <v>205</v>
      </c>
      <c r="AJ2179">
        <v>1636.7</v>
      </c>
      <c r="AK2179">
        <v>20</v>
      </c>
      <c r="AM2179">
        <v>18</v>
      </c>
      <c r="AN2179">
        <v>201</v>
      </c>
      <c r="AO2179">
        <v>3</v>
      </c>
      <c r="AP2179">
        <v>2</v>
      </c>
      <c r="AQ2179">
        <v>2</v>
      </c>
      <c r="AS2179">
        <v>1</v>
      </c>
      <c r="AX2179">
        <v>8</v>
      </c>
      <c r="AY2179">
        <v>176</v>
      </c>
      <c r="AZ2179">
        <v>1.4999999999999999E-2</v>
      </c>
      <c r="BA2179">
        <v>4.4999999999999998E-2</v>
      </c>
      <c r="BC2179">
        <v>0</v>
      </c>
      <c r="BD2179">
        <v>0.1</v>
      </c>
      <c r="BE2179">
        <v>13.1</v>
      </c>
      <c r="BF2179">
        <v>288.10000000000002</v>
      </c>
      <c r="BJ2179" t="s">
        <v>156</v>
      </c>
      <c r="BK2179">
        <v>20</v>
      </c>
    </row>
    <row r="2180" spans="1:63" ht="18.75" hidden="1" x14ac:dyDescent="0.25">
      <c r="A2180">
        <v>2021</v>
      </c>
      <c r="B2180">
        <v>5</v>
      </c>
      <c r="C2180" s="289">
        <v>44334</v>
      </c>
      <c r="D2180">
        <v>421</v>
      </c>
      <c r="E2180">
        <v>673</v>
      </c>
      <c r="F2180">
        <v>8</v>
      </c>
      <c r="G2180" t="s">
        <v>437</v>
      </c>
      <c r="H2180" t="s">
        <v>438</v>
      </c>
      <c r="L2180">
        <v>123.2</v>
      </c>
      <c r="M2180">
        <v>115.9312</v>
      </c>
      <c r="N2180">
        <v>131.94720000000001</v>
      </c>
      <c r="O2180">
        <v>106</v>
      </c>
      <c r="P2180">
        <v>122</v>
      </c>
      <c r="Q2180">
        <v>120</v>
      </c>
      <c r="R2180">
        <v>124</v>
      </c>
      <c r="S2180">
        <v>126</v>
      </c>
      <c r="T2180">
        <v>198</v>
      </c>
      <c r="U2180">
        <v>194</v>
      </c>
      <c r="V2180">
        <v>144</v>
      </c>
      <c r="X2180">
        <v>136</v>
      </c>
      <c r="Y2180">
        <v>130</v>
      </c>
      <c r="Z2180">
        <v>126</v>
      </c>
      <c r="AA2180">
        <v>208</v>
      </c>
      <c r="AB2180">
        <v>205</v>
      </c>
      <c r="AJ2180">
        <v>126</v>
      </c>
      <c r="AK2180">
        <v>20</v>
      </c>
      <c r="AM2180">
        <v>18</v>
      </c>
      <c r="AN2180">
        <v>201</v>
      </c>
      <c r="AO2180">
        <v>4</v>
      </c>
      <c r="AP2180">
        <v>3</v>
      </c>
      <c r="AQ2180">
        <v>3</v>
      </c>
      <c r="AS2180">
        <v>3</v>
      </c>
      <c r="AX2180">
        <v>11</v>
      </c>
      <c r="AY2180">
        <v>179</v>
      </c>
      <c r="AZ2180">
        <v>1.4999999999999999E-2</v>
      </c>
      <c r="BA2180">
        <v>6.0999999999999999E-2</v>
      </c>
      <c r="BC2180">
        <v>0.1</v>
      </c>
      <c r="BD2180">
        <v>1.5</v>
      </c>
      <c r="BE2180">
        <v>1.4</v>
      </c>
      <c r="BF2180">
        <v>22.6</v>
      </c>
      <c r="BI2180" t="s">
        <v>439</v>
      </c>
      <c r="BJ2180" t="s">
        <v>156</v>
      </c>
      <c r="BK2180">
        <v>20</v>
      </c>
    </row>
    <row r="2181" spans="1:63" ht="18.75" hidden="1" x14ac:dyDescent="0.25">
      <c r="A2181">
        <v>2021</v>
      </c>
      <c r="B2181">
        <v>5</v>
      </c>
      <c r="C2181" s="289">
        <v>44334</v>
      </c>
      <c r="D2181">
        <v>3</v>
      </c>
      <c r="E2181">
        <v>10</v>
      </c>
      <c r="F2181">
        <v>25</v>
      </c>
      <c r="G2181" t="s">
        <v>363</v>
      </c>
      <c r="H2181" t="s">
        <v>364</v>
      </c>
      <c r="I2181" t="s">
        <v>360</v>
      </c>
      <c r="J2181">
        <v>2</v>
      </c>
      <c r="K2181">
        <v>2</v>
      </c>
      <c r="L2181">
        <v>48.662500000000001</v>
      </c>
      <c r="M2181">
        <v>45.256124999999997</v>
      </c>
      <c r="N2181">
        <v>52.068874999999998</v>
      </c>
      <c r="R2181">
        <v>48</v>
      </c>
      <c r="S2181">
        <v>49</v>
      </c>
      <c r="U2181">
        <v>171</v>
      </c>
      <c r="V2181">
        <v>48</v>
      </c>
      <c r="X2181">
        <v>52</v>
      </c>
      <c r="Y2181">
        <v>48</v>
      </c>
      <c r="Z2181">
        <v>46</v>
      </c>
      <c r="AA2181">
        <v>151</v>
      </c>
      <c r="AB2181">
        <v>150</v>
      </c>
      <c r="AJ2181">
        <v>48.5</v>
      </c>
      <c r="AK2181">
        <v>47</v>
      </c>
      <c r="AL2181">
        <v>154</v>
      </c>
      <c r="AM2181">
        <v>46</v>
      </c>
      <c r="AN2181">
        <v>157</v>
      </c>
      <c r="AO2181">
        <v>14</v>
      </c>
      <c r="AP2181">
        <v>12</v>
      </c>
      <c r="AQ2181">
        <v>9</v>
      </c>
      <c r="AX2181">
        <v>35</v>
      </c>
      <c r="AY2181">
        <v>35</v>
      </c>
      <c r="AZ2181">
        <v>0.02</v>
      </c>
      <c r="BA2181">
        <v>1</v>
      </c>
      <c r="BC2181">
        <v>0.7</v>
      </c>
      <c r="BD2181">
        <v>0.7</v>
      </c>
      <c r="BE2181">
        <v>1.7</v>
      </c>
      <c r="BF2181">
        <v>1.7</v>
      </c>
      <c r="BG2181" t="s">
        <v>361</v>
      </c>
      <c r="BH2181" t="s">
        <v>362</v>
      </c>
      <c r="BK2181">
        <v>20</v>
      </c>
    </row>
    <row r="2182" spans="1:63" ht="18.75" x14ac:dyDescent="0.25">
      <c r="A2182">
        <v>2021</v>
      </c>
      <c r="B2182">
        <v>5</v>
      </c>
      <c r="C2182" s="289">
        <v>44334</v>
      </c>
      <c r="D2182">
        <v>52</v>
      </c>
      <c r="E2182">
        <v>130</v>
      </c>
      <c r="F2182">
        <v>26</v>
      </c>
      <c r="G2182" t="s">
        <v>372</v>
      </c>
      <c r="H2182" t="s">
        <v>373</v>
      </c>
      <c r="I2182" t="s">
        <v>360</v>
      </c>
      <c r="J2182">
        <v>9</v>
      </c>
      <c r="K2182">
        <v>1</v>
      </c>
      <c r="L2182">
        <v>12</v>
      </c>
      <c r="M2182">
        <v>11.16</v>
      </c>
      <c r="N2182">
        <v>12.84</v>
      </c>
      <c r="P2182">
        <v>13</v>
      </c>
      <c r="Q2182">
        <v>13</v>
      </c>
      <c r="R2182">
        <v>12</v>
      </c>
      <c r="S2182">
        <v>13</v>
      </c>
      <c r="U2182">
        <v>171</v>
      </c>
      <c r="V2182">
        <v>12</v>
      </c>
      <c r="X2182">
        <v>12</v>
      </c>
      <c r="Y2182">
        <v>15</v>
      </c>
      <c r="Z2182">
        <v>13</v>
      </c>
      <c r="AA2182">
        <v>73</v>
      </c>
      <c r="AB2182">
        <v>73</v>
      </c>
      <c r="AJ2182">
        <v>12.7</v>
      </c>
      <c r="AK2182">
        <v>336</v>
      </c>
      <c r="AL2182">
        <v>96</v>
      </c>
      <c r="AM2182">
        <v>307</v>
      </c>
      <c r="AN2182">
        <v>106</v>
      </c>
      <c r="AO2182">
        <v>10</v>
      </c>
      <c r="AP2182">
        <v>8</v>
      </c>
      <c r="AQ2182">
        <v>18</v>
      </c>
      <c r="AX2182">
        <v>36</v>
      </c>
      <c r="AY2182">
        <v>4036</v>
      </c>
      <c r="AZ2182">
        <v>0.02</v>
      </c>
      <c r="BA2182">
        <v>8.9999999999999993E-3</v>
      </c>
      <c r="BB2182">
        <v>1</v>
      </c>
      <c r="BC2182">
        <v>3</v>
      </c>
      <c r="BD2182">
        <v>336.3</v>
      </c>
      <c r="BE2182">
        <v>0.5</v>
      </c>
      <c r="BF2182">
        <v>51.3</v>
      </c>
      <c r="BG2182" t="s">
        <v>148</v>
      </c>
      <c r="BH2182" t="s">
        <v>187</v>
      </c>
      <c r="BI2182" t="s">
        <v>374</v>
      </c>
      <c r="BK2182">
        <v>20</v>
      </c>
    </row>
    <row r="2183" spans="1:63" ht="18.75" x14ac:dyDescent="0.25">
      <c r="A2183">
        <v>2021</v>
      </c>
      <c r="B2183">
        <v>5</v>
      </c>
      <c r="C2183" s="289">
        <v>44334</v>
      </c>
      <c r="D2183">
        <v>159</v>
      </c>
      <c r="E2183">
        <v>299</v>
      </c>
      <c r="F2183">
        <v>28</v>
      </c>
      <c r="G2183" t="s">
        <v>181</v>
      </c>
      <c r="H2183" t="s">
        <v>182</v>
      </c>
      <c r="I2183" t="s">
        <v>183</v>
      </c>
      <c r="J2183">
        <v>3</v>
      </c>
      <c r="K2183">
        <v>2</v>
      </c>
      <c r="L2183">
        <v>115</v>
      </c>
      <c r="M2183">
        <v>106.95</v>
      </c>
      <c r="N2183">
        <v>123.05</v>
      </c>
      <c r="O2183">
        <v>108</v>
      </c>
      <c r="P2183">
        <v>96</v>
      </c>
      <c r="Q2183">
        <v>94</v>
      </c>
      <c r="R2183">
        <v>98</v>
      </c>
      <c r="S2183">
        <v>109</v>
      </c>
      <c r="T2183">
        <v>127</v>
      </c>
      <c r="U2183">
        <v>127</v>
      </c>
      <c r="AJ2183">
        <v>101</v>
      </c>
      <c r="AK2183">
        <v>70</v>
      </c>
      <c r="AL2183">
        <v>154</v>
      </c>
      <c r="AM2183">
        <v>85</v>
      </c>
      <c r="AN2183">
        <v>127</v>
      </c>
      <c r="AO2183">
        <v>2</v>
      </c>
      <c r="AP2183">
        <v>3</v>
      </c>
      <c r="AQ2183">
        <v>4</v>
      </c>
      <c r="AX2183">
        <v>9</v>
      </c>
      <c r="AY2183">
        <v>1041</v>
      </c>
      <c r="AZ2183">
        <v>0.02</v>
      </c>
      <c r="BA2183">
        <v>8.9999999999999993E-3</v>
      </c>
      <c r="BB2183">
        <v>1</v>
      </c>
      <c r="BC2183">
        <v>0.1</v>
      </c>
      <c r="BD2183">
        <v>9.1</v>
      </c>
      <c r="BE2183">
        <v>0.9</v>
      </c>
      <c r="BF2183">
        <v>105.1</v>
      </c>
      <c r="BG2183" t="s">
        <v>148</v>
      </c>
      <c r="BH2183" t="s">
        <v>184</v>
      </c>
      <c r="BK2183">
        <v>20</v>
      </c>
    </row>
    <row r="2184" spans="1:63" ht="18.75" x14ac:dyDescent="0.25">
      <c r="A2184">
        <v>2021</v>
      </c>
      <c r="B2184">
        <v>5</v>
      </c>
      <c r="C2184" s="289">
        <v>44334</v>
      </c>
      <c r="D2184">
        <v>334</v>
      </c>
      <c r="E2184">
        <v>254</v>
      </c>
      <c r="F2184">
        <v>46</v>
      </c>
      <c r="G2184" t="s">
        <v>189</v>
      </c>
      <c r="H2184" t="s">
        <v>190</v>
      </c>
      <c r="I2184" t="s">
        <v>191</v>
      </c>
      <c r="J2184">
        <v>4</v>
      </c>
      <c r="K2184">
        <v>2</v>
      </c>
      <c r="L2184">
        <v>203</v>
      </c>
      <c r="M2184">
        <v>188.79</v>
      </c>
      <c r="N2184">
        <v>217.21</v>
      </c>
      <c r="O2184">
        <v>207</v>
      </c>
      <c r="P2184">
        <v>204</v>
      </c>
      <c r="Q2184">
        <v>206</v>
      </c>
      <c r="R2184">
        <v>212</v>
      </c>
      <c r="S2184">
        <v>202</v>
      </c>
      <c r="T2184">
        <v>144</v>
      </c>
      <c r="U2184">
        <v>138</v>
      </c>
      <c r="V2184">
        <v>216</v>
      </c>
      <c r="X2184">
        <v>217</v>
      </c>
      <c r="Y2184">
        <v>213</v>
      </c>
      <c r="Z2184">
        <v>211</v>
      </c>
      <c r="AA2184">
        <v>137</v>
      </c>
      <c r="AB2184">
        <v>140</v>
      </c>
      <c r="AJ2184">
        <v>209.8</v>
      </c>
      <c r="AK2184">
        <v>88</v>
      </c>
      <c r="AL2184">
        <v>164</v>
      </c>
      <c r="AM2184">
        <v>103</v>
      </c>
      <c r="AN2184">
        <v>140</v>
      </c>
      <c r="AO2184">
        <v>7</v>
      </c>
      <c r="AP2184">
        <v>2</v>
      </c>
      <c r="AQ2184">
        <v>9</v>
      </c>
      <c r="AS2184">
        <v>3</v>
      </c>
      <c r="AX2184">
        <v>21</v>
      </c>
      <c r="AY2184">
        <v>2361</v>
      </c>
      <c r="AZ2184">
        <v>0.02</v>
      </c>
      <c r="BA2184">
        <v>8.9999999999999993E-3</v>
      </c>
      <c r="BB2184">
        <v>1</v>
      </c>
      <c r="BC2184">
        <v>0.1</v>
      </c>
      <c r="BD2184">
        <v>11.6</v>
      </c>
      <c r="BE2184">
        <v>4.4000000000000004</v>
      </c>
      <c r="BF2184">
        <v>495.3</v>
      </c>
      <c r="BG2184" t="s">
        <v>148</v>
      </c>
      <c r="BH2184" t="s">
        <v>184</v>
      </c>
      <c r="BI2184" t="s">
        <v>192</v>
      </c>
      <c r="BK2184">
        <v>20</v>
      </c>
    </row>
    <row r="2185" spans="1:63" ht="18.75" x14ac:dyDescent="0.25">
      <c r="A2185">
        <v>2021</v>
      </c>
      <c r="B2185">
        <v>5</v>
      </c>
      <c r="C2185" s="289">
        <v>44334</v>
      </c>
      <c r="D2185">
        <v>214</v>
      </c>
      <c r="E2185">
        <v>142</v>
      </c>
      <c r="F2185">
        <v>47</v>
      </c>
      <c r="G2185" t="s">
        <v>258</v>
      </c>
      <c r="H2185" t="s">
        <v>259</v>
      </c>
      <c r="I2185" t="s">
        <v>191</v>
      </c>
      <c r="J2185">
        <v>4</v>
      </c>
      <c r="K2185">
        <v>1</v>
      </c>
      <c r="L2185">
        <v>351</v>
      </c>
      <c r="M2185">
        <v>326.43</v>
      </c>
      <c r="N2185">
        <v>375.57</v>
      </c>
      <c r="S2185">
        <v>388</v>
      </c>
      <c r="T2185">
        <v>177</v>
      </c>
      <c r="V2185">
        <v>350</v>
      </c>
      <c r="X2185">
        <v>346</v>
      </c>
      <c r="Y2185">
        <v>380</v>
      </c>
      <c r="Z2185">
        <v>365</v>
      </c>
      <c r="AA2185">
        <v>173</v>
      </c>
      <c r="AB2185">
        <v>173</v>
      </c>
      <c r="AJ2185">
        <v>365.8</v>
      </c>
      <c r="AK2185">
        <v>68</v>
      </c>
      <c r="AL2185">
        <v>212</v>
      </c>
      <c r="AM2185">
        <v>83</v>
      </c>
      <c r="AN2185">
        <v>174</v>
      </c>
      <c r="AO2185">
        <v>13</v>
      </c>
      <c r="AP2185">
        <v>12</v>
      </c>
      <c r="AQ2185">
        <v>18</v>
      </c>
      <c r="AX2185">
        <v>43</v>
      </c>
      <c r="AY2185">
        <v>960</v>
      </c>
      <c r="AZ2185">
        <v>0.02</v>
      </c>
      <c r="BA2185">
        <v>4.4999999999999998E-2</v>
      </c>
      <c r="BC2185">
        <v>0.1</v>
      </c>
      <c r="BD2185">
        <v>2.7</v>
      </c>
      <c r="BE2185">
        <v>15.7</v>
      </c>
      <c r="BF2185">
        <v>351.2</v>
      </c>
      <c r="BG2185" t="s">
        <v>148</v>
      </c>
      <c r="BH2185" t="s">
        <v>187</v>
      </c>
      <c r="BI2185" t="s">
        <v>260</v>
      </c>
      <c r="BK2185">
        <v>20</v>
      </c>
    </row>
    <row r="2186" spans="1:63" ht="18.75" x14ac:dyDescent="0.25">
      <c r="A2186">
        <v>2021</v>
      </c>
      <c r="B2186">
        <v>5</v>
      </c>
      <c r="C2186" s="289">
        <v>44334</v>
      </c>
      <c r="D2186">
        <v>372</v>
      </c>
      <c r="E2186">
        <v>646</v>
      </c>
      <c r="F2186">
        <v>48</v>
      </c>
      <c r="G2186" t="s">
        <v>193</v>
      </c>
      <c r="H2186" t="s">
        <v>194</v>
      </c>
      <c r="I2186" t="s">
        <v>191</v>
      </c>
      <c r="J2186">
        <v>2</v>
      </c>
      <c r="K2186">
        <v>2</v>
      </c>
      <c r="L2186">
        <v>212</v>
      </c>
      <c r="M2186">
        <v>197.16</v>
      </c>
      <c r="N2186">
        <v>226.84</v>
      </c>
      <c r="V2186">
        <v>198</v>
      </c>
      <c r="X2186">
        <v>203</v>
      </c>
      <c r="Y2186">
        <v>205</v>
      </c>
      <c r="Z2186">
        <v>201</v>
      </c>
      <c r="AA2186">
        <v>134</v>
      </c>
      <c r="AB2186">
        <v>134</v>
      </c>
      <c r="AJ2186">
        <v>201.8</v>
      </c>
      <c r="AK2186">
        <v>37</v>
      </c>
      <c r="AL2186">
        <v>195</v>
      </c>
      <c r="AM2186">
        <v>54</v>
      </c>
      <c r="AN2186">
        <v>134</v>
      </c>
      <c r="AO2186">
        <v>6</v>
      </c>
      <c r="AQ2186">
        <v>1</v>
      </c>
      <c r="AX2186">
        <v>7</v>
      </c>
      <c r="AY2186">
        <v>575</v>
      </c>
      <c r="AZ2186">
        <v>0.02</v>
      </c>
      <c r="BA2186">
        <v>1.2E-2</v>
      </c>
      <c r="BB2186">
        <v>1</v>
      </c>
      <c r="BC2186">
        <v>0</v>
      </c>
      <c r="BD2186">
        <v>2.7</v>
      </c>
      <c r="BE2186">
        <v>1.4</v>
      </c>
      <c r="BF2186">
        <v>116</v>
      </c>
      <c r="BG2186" t="s">
        <v>148</v>
      </c>
      <c r="BH2186" t="s">
        <v>187</v>
      </c>
      <c r="BI2186" t="s">
        <v>195</v>
      </c>
      <c r="BK2186">
        <v>20</v>
      </c>
    </row>
    <row r="2187" spans="1:63" ht="18.75" x14ac:dyDescent="0.25">
      <c r="A2187">
        <v>2021</v>
      </c>
      <c r="B2187">
        <v>5</v>
      </c>
      <c r="C2187" s="289">
        <v>44334</v>
      </c>
      <c r="D2187">
        <v>372</v>
      </c>
      <c r="E2187">
        <v>647</v>
      </c>
      <c r="F2187">
        <v>48</v>
      </c>
      <c r="G2187" t="s">
        <v>196</v>
      </c>
      <c r="H2187" t="s">
        <v>197</v>
      </c>
      <c r="I2187" t="s">
        <v>191</v>
      </c>
      <c r="J2187">
        <v>2</v>
      </c>
      <c r="K2187">
        <v>2</v>
      </c>
      <c r="L2187">
        <v>212</v>
      </c>
      <c r="M2187">
        <v>197.16</v>
      </c>
      <c r="N2187">
        <v>226.84</v>
      </c>
      <c r="V2187">
        <v>203</v>
      </c>
      <c r="X2187">
        <v>209</v>
      </c>
      <c r="Y2187">
        <v>211</v>
      </c>
      <c r="Z2187">
        <v>208</v>
      </c>
      <c r="AA2187">
        <v>134</v>
      </c>
      <c r="AB2187">
        <v>134</v>
      </c>
      <c r="AJ2187">
        <v>207.8</v>
      </c>
      <c r="AK2187">
        <v>37</v>
      </c>
      <c r="AL2187">
        <v>195</v>
      </c>
      <c r="AM2187">
        <v>54</v>
      </c>
      <c r="AN2187">
        <v>134</v>
      </c>
      <c r="AO2187">
        <v>6</v>
      </c>
      <c r="AQ2187">
        <v>1</v>
      </c>
      <c r="AX2187">
        <v>7</v>
      </c>
      <c r="AY2187">
        <v>575</v>
      </c>
      <c r="AZ2187">
        <v>0.02</v>
      </c>
      <c r="BA2187">
        <v>1.2E-2</v>
      </c>
      <c r="BB2187">
        <v>1</v>
      </c>
      <c r="BC2187">
        <v>0</v>
      </c>
      <c r="BD2187">
        <v>2.7</v>
      </c>
      <c r="BE2187">
        <v>1.5</v>
      </c>
      <c r="BF2187">
        <v>119.5</v>
      </c>
      <c r="BG2187" t="s">
        <v>148</v>
      </c>
      <c r="BH2187" t="s">
        <v>187</v>
      </c>
      <c r="BI2187" t="s">
        <v>198</v>
      </c>
      <c r="BK2187">
        <v>20</v>
      </c>
    </row>
    <row r="2188" spans="1:63" ht="18.75" x14ac:dyDescent="0.25">
      <c r="A2188">
        <v>2021</v>
      </c>
      <c r="B2188">
        <v>5</v>
      </c>
      <c r="C2188" s="289">
        <v>44335</v>
      </c>
      <c r="D2188">
        <v>29</v>
      </c>
      <c r="E2188">
        <v>81</v>
      </c>
      <c r="F2188">
        <v>2</v>
      </c>
      <c r="G2188" t="s">
        <v>401</v>
      </c>
      <c r="H2188" t="s">
        <v>402</v>
      </c>
      <c r="I2188" t="s">
        <v>144</v>
      </c>
      <c r="J2188">
        <v>2</v>
      </c>
      <c r="K2188">
        <v>3</v>
      </c>
      <c r="L2188">
        <v>388</v>
      </c>
      <c r="M2188">
        <v>360.84</v>
      </c>
      <c r="N2188">
        <v>415.16</v>
      </c>
      <c r="O2188">
        <v>388</v>
      </c>
      <c r="T2188">
        <v>109</v>
      </c>
      <c r="AJ2188">
        <v>388</v>
      </c>
      <c r="AK2188">
        <v>60</v>
      </c>
      <c r="AL2188">
        <v>120</v>
      </c>
      <c r="AM2188">
        <v>66</v>
      </c>
      <c r="AN2188">
        <v>109</v>
      </c>
      <c r="AO2188">
        <v>2</v>
      </c>
      <c r="AP2188">
        <v>1</v>
      </c>
      <c r="AQ2188">
        <v>1</v>
      </c>
      <c r="AX2188">
        <v>4</v>
      </c>
      <c r="AY2188">
        <v>134</v>
      </c>
      <c r="AZ2188">
        <v>1.4999999999999999E-2</v>
      </c>
      <c r="BA2188">
        <v>0.03</v>
      </c>
      <c r="BC2188">
        <v>0</v>
      </c>
      <c r="BD2188">
        <v>0.3</v>
      </c>
      <c r="BE2188">
        <v>1.6</v>
      </c>
      <c r="BF2188">
        <v>52</v>
      </c>
      <c r="BG2188" t="s">
        <v>148</v>
      </c>
      <c r="BH2188" t="s">
        <v>187</v>
      </c>
      <c r="BI2188" t="s">
        <v>403</v>
      </c>
      <c r="BK2188">
        <v>20</v>
      </c>
    </row>
    <row r="2189" spans="1:63" ht="18.75" x14ac:dyDescent="0.25">
      <c r="A2189">
        <v>2021</v>
      </c>
      <c r="B2189">
        <v>5</v>
      </c>
      <c r="C2189" s="289">
        <v>44335</v>
      </c>
      <c r="D2189">
        <v>32</v>
      </c>
      <c r="E2189">
        <v>92</v>
      </c>
      <c r="F2189">
        <v>2</v>
      </c>
      <c r="G2189" t="s">
        <v>205</v>
      </c>
      <c r="H2189" t="s">
        <v>206</v>
      </c>
      <c r="I2189" t="s">
        <v>144</v>
      </c>
      <c r="J2189">
        <v>2</v>
      </c>
      <c r="K2189">
        <v>3</v>
      </c>
      <c r="L2189">
        <v>361</v>
      </c>
      <c r="M2189">
        <v>335.73</v>
      </c>
      <c r="N2189">
        <v>386.27</v>
      </c>
      <c r="R2189">
        <v>374</v>
      </c>
      <c r="S2189">
        <v>371</v>
      </c>
      <c r="U2189">
        <v>110</v>
      </c>
      <c r="V2189">
        <v>422</v>
      </c>
      <c r="W2189">
        <v>385</v>
      </c>
      <c r="X2189">
        <v>400</v>
      </c>
      <c r="Y2189">
        <v>380</v>
      </c>
      <c r="Z2189">
        <v>370</v>
      </c>
      <c r="AA2189">
        <v>102</v>
      </c>
      <c r="AB2189">
        <v>100</v>
      </c>
      <c r="AJ2189">
        <v>386</v>
      </c>
      <c r="AK2189">
        <v>74</v>
      </c>
      <c r="AL2189">
        <v>97</v>
      </c>
      <c r="AM2189">
        <v>69</v>
      </c>
      <c r="AN2189">
        <v>104</v>
      </c>
      <c r="AO2189">
        <v>8</v>
      </c>
      <c r="AP2189">
        <v>1</v>
      </c>
      <c r="AQ2189">
        <v>4</v>
      </c>
      <c r="AX2189">
        <v>13</v>
      </c>
      <c r="AY2189">
        <v>261</v>
      </c>
      <c r="AZ2189">
        <v>1.4999999999999999E-2</v>
      </c>
      <c r="BA2189">
        <v>0.05</v>
      </c>
      <c r="BC2189">
        <v>0</v>
      </c>
      <c r="BD2189">
        <v>0.7</v>
      </c>
      <c r="BE2189">
        <v>5</v>
      </c>
      <c r="BF2189">
        <v>100.7</v>
      </c>
      <c r="BG2189" t="s">
        <v>148</v>
      </c>
      <c r="BH2189" t="s">
        <v>149</v>
      </c>
      <c r="BI2189" t="s">
        <v>207</v>
      </c>
      <c r="BJ2189" t="s">
        <v>208</v>
      </c>
      <c r="BK2189">
        <v>20</v>
      </c>
    </row>
    <row r="2190" spans="1:63" ht="18.75" x14ac:dyDescent="0.25">
      <c r="A2190">
        <v>2021</v>
      </c>
      <c r="B2190">
        <v>5</v>
      </c>
      <c r="C2190" s="289">
        <v>44335</v>
      </c>
      <c r="D2190">
        <v>32</v>
      </c>
      <c r="E2190">
        <v>93</v>
      </c>
      <c r="F2190">
        <v>2</v>
      </c>
      <c r="G2190" t="s">
        <v>209</v>
      </c>
      <c r="H2190" t="s">
        <v>210</v>
      </c>
      <c r="I2190" t="s">
        <v>144</v>
      </c>
      <c r="J2190">
        <v>2</v>
      </c>
      <c r="K2190">
        <v>3</v>
      </c>
      <c r="L2190">
        <v>59</v>
      </c>
      <c r="M2190">
        <v>54.87</v>
      </c>
      <c r="N2190">
        <v>63.13</v>
      </c>
      <c r="R2190">
        <v>59</v>
      </c>
      <c r="S2190">
        <v>60</v>
      </c>
      <c r="U2190">
        <v>110</v>
      </c>
      <c r="V2190">
        <v>73</v>
      </c>
      <c r="W2190">
        <v>56</v>
      </c>
      <c r="X2190">
        <v>69</v>
      </c>
      <c r="Y2190">
        <v>59</v>
      </c>
      <c r="Z2190">
        <v>58</v>
      </c>
      <c r="AA2190">
        <v>102</v>
      </c>
      <c r="AB2190">
        <v>100</v>
      </c>
      <c r="AJ2190">
        <v>62</v>
      </c>
      <c r="AK2190">
        <v>74</v>
      </c>
      <c r="AL2190">
        <v>97</v>
      </c>
      <c r="AM2190">
        <v>69</v>
      </c>
      <c r="AN2190">
        <v>104</v>
      </c>
      <c r="AO2190">
        <v>12</v>
      </c>
      <c r="AP2190">
        <v>2</v>
      </c>
      <c r="AQ2190">
        <v>5</v>
      </c>
      <c r="AX2190">
        <v>19</v>
      </c>
      <c r="AY2190">
        <v>127</v>
      </c>
      <c r="AZ2190">
        <v>1.4999999999999999E-2</v>
      </c>
      <c r="BA2190">
        <v>0.15</v>
      </c>
      <c r="BC2190">
        <v>0.3</v>
      </c>
      <c r="BD2190">
        <v>2.2000000000000002</v>
      </c>
      <c r="BE2190">
        <v>1.2</v>
      </c>
      <c r="BF2190">
        <v>7.9</v>
      </c>
      <c r="BG2190" t="s">
        <v>148</v>
      </c>
      <c r="BH2190" t="s">
        <v>149</v>
      </c>
      <c r="BI2190" t="s">
        <v>211</v>
      </c>
      <c r="BJ2190" t="s">
        <v>208</v>
      </c>
      <c r="BK2190">
        <v>20</v>
      </c>
    </row>
    <row r="2191" spans="1:63" ht="18.75" hidden="1" x14ac:dyDescent="0.25">
      <c r="A2191">
        <v>2021</v>
      </c>
      <c r="B2191">
        <v>5</v>
      </c>
      <c r="C2191" s="289">
        <v>44335</v>
      </c>
      <c r="D2191">
        <v>376</v>
      </c>
      <c r="E2191">
        <v>438</v>
      </c>
      <c r="F2191">
        <v>3</v>
      </c>
      <c r="G2191" t="s">
        <v>151</v>
      </c>
      <c r="H2191" t="s">
        <v>152</v>
      </c>
      <c r="I2191" t="s">
        <v>144</v>
      </c>
      <c r="J2191">
        <v>3</v>
      </c>
      <c r="K2191">
        <v>2</v>
      </c>
      <c r="L2191">
        <v>336</v>
      </c>
      <c r="M2191">
        <v>316.17599999999999</v>
      </c>
      <c r="N2191">
        <v>359.85599999999999</v>
      </c>
      <c r="O2191">
        <v>350</v>
      </c>
      <c r="P2191">
        <v>340</v>
      </c>
      <c r="Q2191">
        <v>349</v>
      </c>
      <c r="R2191">
        <v>361</v>
      </c>
      <c r="S2191">
        <v>350</v>
      </c>
      <c r="T2191">
        <v>140</v>
      </c>
      <c r="U2191">
        <v>135</v>
      </c>
      <c r="V2191">
        <v>368</v>
      </c>
      <c r="W2191">
        <v>358</v>
      </c>
      <c r="X2191">
        <v>346</v>
      </c>
      <c r="Y2191">
        <v>344</v>
      </c>
      <c r="Z2191">
        <v>342</v>
      </c>
      <c r="AA2191">
        <v>140</v>
      </c>
      <c r="AB2191">
        <v>138</v>
      </c>
      <c r="AJ2191">
        <v>350.8</v>
      </c>
      <c r="AK2191">
        <v>67</v>
      </c>
      <c r="AL2191">
        <v>161</v>
      </c>
      <c r="AM2191">
        <v>78</v>
      </c>
      <c r="AN2191">
        <v>138</v>
      </c>
      <c r="AO2191">
        <v>8</v>
      </c>
      <c r="AP2191">
        <v>2</v>
      </c>
      <c r="AQ2191">
        <v>6</v>
      </c>
      <c r="AX2191">
        <v>16</v>
      </c>
      <c r="AY2191">
        <v>1696</v>
      </c>
      <c r="AZ2191">
        <v>1.4999999999999999E-2</v>
      </c>
      <c r="BA2191">
        <v>8.9999999999999993E-3</v>
      </c>
      <c r="BB2191">
        <v>1</v>
      </c>
      <c r="BC2191">
        <v>0</v>
      </c>
      <c r="BD2191">
        <v>5</v>
      </c>
      <c r="BE2191">
        <v>5.6</v>
      </c>
      <c r="BF2191">
        <v>595</v>
      </c>
      <c r="BG2191" t="s">
        <v>153</v>
      </c>
      <c r="BH2191" t="s">
        <v>154</v>
      </c>
      <c r="BI2191" t="s">
        <v>155</v>
      </c>
      <c r="BJ2191" t="s">
        <v>156</v>
      </c>
      <c r="BK2191">
        <v>20</v>
      </c>
    </row>
    <row r="2192" spans="1:63" ht="18.75" hidden="1" x14ac:dyDescent="0.25">
      <c r="A2192">
        <v>2021</v>
      </c>
      <c r="B2192">
        <v>5</v>
      </c>
      <c r="C2192" s="289">
        <v>44335</v>
      </c>
      <c r="D2192">
        <v>375</v>
      </c>
      <c r="E2192">
        <v>437</v>
      </c>
      <c r="F2192">
        <v>4</v>
      </c>
      <c r="G2192" t="s">
        <v>349</v>
      </c>
      <c r="H2192" t="s">
        <v>350</v>
      </c>
      <c r="I2192" t="s">
        <v>144</v>
      </c>
      <c r="J2192">
        <v>4</v>
      </c>
      <c r="K2192">
        <v>2</v>
      </c>
      <c r="L2192">
        <v>168</v>
      </c>
      <c r="M2192">
        <v>158.08799999999999</v>
      </c>
      <c r="N2192">
        <v>179.928</v>
      </c>
      <c r="O2192">
        <v>173</v>
      </c>
      <c r="P2192">
        <v>180</v>
      </c>
      <c r="Q2192">
        <v>175</v>
      </c>
      <c r="R2192">
        <v>176</v>
      </c>
      <c r="S2192">
        <v>175</v>
      </c>
      <c r="T2192">
        <v>116</v>
      </c>
      <c r="U2192">
        <v>114</v>
      </c>
      <c r="V2192">
        <v>190</v>
      </c>
      <c r="W2192">
        <v>180</v>
      </c>
      <c r="X2192">
        <v>175</v>
      </c>
      <c r="Y2192">
        <v>175</v>
      </c>
      <c r="Z2192">
        <v>180</v>
      </c>
      <c r="AA2192">
        <v>137</v>
      </c>
      <c r="AB2192">
        <v>140</v>
      </c>
      <c r="AJ2192">
        <v>177.9</v>
      </c>
      <c r="AK2192">
        <v>120</v>
      </c>
      <c r="AL2192">
        <v>120</v>
      </c>
      <c r="AM2192">
        <v>114</v>
      </c>
      <c r="AN2192">
        <v>127</v>
      </c>
      <c r="AO2192">
        <v>8</v>
      </c>
      <c r="AP2192">
        <v>2</v>
      </c>
      <c r="AQ2192">
        <v>7</v>
      </c>
      <c r="AX2192">
        <v>17</v>
      </c>
      <c r="AY2192">
        <v>2617</v>
      </c>
      <c r="AZ2192">
        <v>1.4999999999999999E-2</v>
      </c>
      <c r="BA2192">
        <v>6.0000000000000001E-3</v>
      </c>
      <c r="BB2192">
        <v>1</v>
      </c>
      <c r="BC2192">
        <v>0.1</v>
      </c>
      <c r="BD2192">
        <v>15.6</v>
      </c>
      <c r="BE2192">
        <v>3</v>
      </c>
      <c r="BF2192">
        <v>465.6</v>
      </c>
      <c r="BG2192" t="s">
        <v>153</v>
      </c>
      <c r="BH2192" t="s">
        <v>154</v>
      </c>
      <c r="BI2192" t="s">
        <v>351</v>
      </c>
      <c r="BJ2192" t="s">
        <v>156</v>
      </c>
      <c r="BK2192">
        <v>20</v>
      </c>
    </row>
    <row r="2193" spans="1:63" ht="18.75" hidden="1" x14ac:dyDescent="0.25">
      <c r="A2193">
        <v>2021</v>
      </c>
      <c r="B2193">
        <v>5</v>
      </c>
      <c r="C2193" s="289">
        <v>44335</v>
      </c>
      <c r="D2193">
        <v>47</v>
      </c>
      <c r="E2193">
        <v>122</v>
      </c>
      <c r="F2193">
        <v>5</v>
      </c>
      <c r="G2193" t="s">
        <v>163</v>
      </c>
      <c r="H2193" t="s">
        <v>164</v>
      </c>
      <c r="I2193" t="s">
        <v>165</v>
      </c>
      <c r="J2193">
        <v>2</v>
      </c>
      <c r="K2193">
        <v>1</v>
      </c>
      <c r="L2193">
        <v>280</v>
      </c>
      <c r="M2193">
        <v>267.39999999999998</v>
      </c>
      <c r="N2193">
        <v>292.60000000000002</v>
      </c>
      <c r="O2193">
        <v>284</v>
      </c>
      <c r="P2193">
        <v>275</v>
      </c>
      <c r="Q2193">
        <v>281</v>
      </c>
      <c r="R2193">
        <v>301</v>
      </c>
      <c r="S2193">
        <v>288</v>
      </c>
      <c r="T2193">
        <v>112</v>
      </c>
      <c r="U2193">
        <v>114</v>
      </c>
      <c r="V2193">
        <v>269</v>
      </c>
      <c r="W2193">
        <v>271</v>
      </c>
      <c r="X2193">
        <v>273</v>
      </c>
      <c r="Y2193">
        <v>268</v>
      </c>
      <c r="Z2193">
        <v>275</v>
      </c>
      <c r="AA2193">
        <v>112</v>
      </c>
      <c r="AB2193">
        <v>112</v>
      </c>
      <c r="AJ2193">
        <v>278.5</v>
      </c>
      <c r="AK2193">
        <v>63</v>
      </c>
      <c r="AL2193">
        <v>115</v>
      </c>
      <c r="AM2193">
        <v>64</v>
      </c>
      <c r="AN2193">
        <v>113</v>
      </c>
      <c r="AO2193">
        <v>7</v>
      </c>
      <c r="AP2193">
        <v>1</v>
      </c>
      <c r="AQ2193">
        <v>5</v>
      </c>
      <c r="AX2193">
        <v>13</v>
      </c>
      <c r="AY2193">
        <v>813</v>
      </c>
      <c r="AZ2193">
        <v>1.4999999999999999E-2</v>
      </c>
      <c r="BA2193">
        <v>1.6E-2</v>
      </c>
      <c r="BC2193">
        <v>0</v>
      </c>
      <c r="BD2193">
        <v>2.9</v>
      </c>
      <c r="BE2193">
        <v>3.6</v>
      </c>
      <c r="BF2193">
        <v>226.4</v>
      </c>
      <c r="BG2193" t="s">
        <v>153</v>
      </c>
      <c r="BH2193" t="s">
        <v>154</v>
      </c>
      <c r="BI2193" t="s">
        <v>166</v>
      </c>
      <c r="BJ2193" t="s">
        <v>167</v>
      </c>
      <c r="BK2193">
        <v>20</v>
      </c>
    </row>
    <row r="2194" spans="1:63" ht="18.75" hidden="1" x14ac:dyDescent="0.25">
      <c r="A2194">
        <v>2021</v>
      </c>
      <c r="B2194">
        <v>5</v>
      </c>
      <c r="C2194" s="289">
        <v>44335</v>
      </c>
      <c r="D2194">
        <v>384</v>
      </c>
      <c r="E2194">
        <v>556</v>
      </c>
      <c r="F2194">
        <v>6</v>
      </c>
      <c r="G2194" t="s">
        <v>175</v>
      </c>
      <c r="H2194" t="s">
        <v>176</v>
      </c>
      <c r="I2194" t="s">
        <v>144</v>
      </c>
      <c r="J2194">
        <v>1</v>
      </c>
      <c r="K2194">
        <v>6</v>
      </c>
      <c r="L2194">
        <v>1066</v>
      </c>
      <c r="M2194">
        <v>1003.106</v>
      </c>
      <c r="N2194">
        <v>1141.6859999999999</v>
      </c>
      <c r="O2194">
        <v>1084</v>
      </c>
      <c r="P2194">
        <v>1019</v>
      </c>
      <c r="Q2194">
        <v>1045</v>
      </c>
      <c r="R2194">
        <v>1086</v>
      </c>
      <c r="S2194">
        <v>1077</v>
      </c>
      <c r="T2194">
        <v>173</v>
      </c>
      <c r="U2194">
        <v>171</v>
      </c>
      <c r="V2194">
        <v>1065</v>
      </c>
      <c r="W2194">
        <v>1112</v>
      </c>
      <c r="X2194">
        <v>1062</v>
      </c>
      <c r="Y2194">
        <v>1063</v>
      </c>
      <c r="Z2194">
        <v>1022</v>
      </c>
      <c r="AA2194">
        <v>158</v>
      </c>
      <c r="AB2194">
        <v>150</v>
      </c>
      <c r="AJ2194">
        <v>1063.5</v>
      </c>
      <c r="AK2194">
        <v>20</v>
      </c>
      <c r="AL2194">
        <v>180</v>
      </c>
      <c r="AM2194">
        <v>22</v>
      </c>
      <c r="AN2194">
        <v>163</v>
      </c>
      <c r="AO2194">
        <v>3</v>
      </c>
      <c r="AP2194">
        <v>4</v>
      </c>
      <c r="AQ2194">
        <v>4</v>
      </c>
      <c r="AX2194">
        <v>10</v>
      </c>
      <c r="AY2194">
        <v>610</v>
      </c>
      <c r="AZ2194">
        <v>1.4999999999999999E-2</v>
      </c>
      <c r="BA2194">
        <v>1.6E-2</v>
      </c>
      <c r="BC2194">
        <v>0</v>
      </c>
      <c r="BD2194">
        <v>0.6</v>
      </c>
      <c r="BE2194">
        <v>10.6</v>
      </c>
      <c r="BF2194">
        <v>648.70000000000005</v>
      </c>
      <c r="BG2194" t="s">
        <v>153</v>
      </c>
      <c r="BH2194" t="s">
        <v>154</v>
      </c>
      <c r="BI2194" t="s">
        <v>177</v>
      </c>
      <c r="BK2194">
        <v>20</v>
      </c>
    </row>
    <row r="2195" spans="1:63" ht="18.75" hidden="1" x14ac:dyDescent="0.25">
      <c r="A2195">
        <v>2021</v>
      </c>
      <c r="B2195">
        <v>5</v>
      </c>
      <c r="C2195" s="289">
        <v>44335</v>
      </c>
      <c r="D2195">
        <v>384</v>
      </c>
      <c r="E2195">
        <v>557</v>
      </c>
      <c r="F2195">
        <v>6</v>
      </c>
      <c r="G2195" t="s">
        <v>178</v>
      </c>
      <c r="H2195" t="s">
        <v>179</v>
      </c>
      <c r="I2195" t="s">
        <v>144</v>
      </c>
      <c r="J2195">
        <v>1</v>
      </c>
      <c r="K2195">
        <v>6</v>
      </c>
      <c r="L2195">
        <v>182</v>
      </c>
      <c r="M2195">
        <v>171.262</v>
      </c>
      <c r="N2195">
        <v>194.922</v>
      </c>
      <c r="O2195">
        <v>192</v>
      </c>
      <c r="P2195">
        <v>180</v>
      </c>
      <c r="Q2195">
        <v>182</v>
      </c>
      <c r="R2195">
        <v>190</v>
      </c>
      <c r="S2195">
        <v>192</v>
      </c>
      <c r="T2195">
        <v>173</v>
      </c>
      <c r="U2195">
        <v>171</v>
      </c>
      <c r="V2195">
        <v>208</v>
      </c>
      <c r="W2195">
        <v>199</v>
      </c>
      <c r="X2195">
        <v>182</v>
      </c>
      <c r="Y2195">
        <v>186</v>
      </c>
      <c r="Z2195">
        <v>183</v>
      </c>
      <c r="AA2195">
        <v>158</v>
      </c>
      <c r="AB2195">
        <v>150</v>
      </c>
      <c r="AJ2195">
        <v>189.4</v>
      </c>
      <c r="AK2195">
        <v>20</v>
      </c>
      <c r="AL2195">
        <v>180</v>
      </c>
      <c r="AM2195">
        <v>22</v>
      </c>
      <c r="AN2195">
        <v>163</v>
      </c>
      <c r="AO2195">
        <v>3</v>
      </c>
      <c r="AP2195">
        <v>2</v>
      </c>
      <c r="AQ2195">
        <v>5</v>
      </c>
      <c r="AX2195">
        <v>10</v>
      </c>
      <c r="AY2195">
        <v>610</v>
      </c>
      <c r="AZ2195">
        <v>1.4999999999999999E-2</v>
      </c>
      <c r="BA2195">
        <v>1.6E-2</v>
      </c>
      <c r="BC2195">
        <v>0.1</v>
      </c>
      <c r="BD2195">
        <v>3.4</v>
      </c>
      <c r="BE2195">
        <v>1.9</v>
      </c>
      <c r="BF2195">
        <v>115.5</v>
      </c>
      <c r="BG2195" t="s">
        <v>153</v>
      </c>
      <c r="BH2195" t="s">
        <v>154</v>
      </c>
      <c r="BI2195" t="s">
        <v>177</v>
      </c>
      <c r="BJ2195" t="s">
        <v>180</v>
      </c>
      <c r="BK2195">
        <v>20</v>
      </c>
    </row>
    <row r="2196" spans="1:63" ht="18.75" x14ac:dyDescent="0.25">
      <c r="A2196">
        <v>2021</v>
      </c>
      <c r="B2196">
        <v>5</v>
      </c>
      <c r="C2196" s="289">
        <v>44335</v>
      </c>
      <c r="D2196">
        <v>407</v>
      </c>
      <c r="E2196">
        <v>627</v>
      </c>
      <c r="F2196">
        <v>7</v>
      </c>
      <c r="G2196" t="s">
        <v>340</v>
      </c>
      <c r="H2196" t="s">
        <v>341</v>
      </c>
      <c r="I2196" t="s">
        <v>144</v>
      </c>
      <c r="J2196">
        <v>1</v>
      </c>
      <c r="K2196">
        <v>5</v>
      </c>
      <c r="L2196">
        <v>418.5</v>
      </c>
      <c r="M2196">
        <v>384.97815000000003</v>
      </c>
      <c r="N2196">
        <v>452.02184999999997</v>
      </c>
      <c r="O2196">
        <v>432</v>
      </c>
      <c r="P2196">
        <v>441</v>
      </c>
      <c r="Q2196">
        <v>436</v>
      </c>
      <c r="R2196">
        <v>441</v>
      </c>
      <c r="S2196">
        <v>438</v>
      </c>
      <c r="T2196">
        <v>145</v>
      </c>
      <c r="U2196">
        <v>145</v>
      </c>
      <c r="V2196">
        <v>430</v>
      </c>
      <c r="W2196">
        <v>443</v>
      </c>
      <c r="X2196">
        <v>448</v>
      </c>
      <c r="Y2196">
        <v>458</v>
      </c>
      <c r="Z2196">
        <v>448</v>
      </c>
      <c r="AA2196">
        <v>145</v>
      </c>
      <c r="AB2196">
        <v>145</v>
      </c>
      <c r="AJ2196">
        <v>441.5</v>
      </c>
      <c r="AK2196">
        <v>18</v>
      </c>
      <c r="AL2196">
        <v>200</v>
      </c>
      <c r="AM2196">
        <v>25</v>
      </c>
      <c r="AN2196">
        <v>145</v>
      </c>
      <c r="AO2196">
        <v>4</v>
      </c>
      <c r="AP2196">
        <v>1</v>
      </c>
      <c r="AQ2196">
        <v>2</v>
      </c>
      <c r="AX2196">
        <v>7</v>
      </c>
      <c r="AY2196">
        <v>337</v>
      </c>
      <c r="AZ2196">
        <v>1.4999999999999999E-2</v>
      </c>
      <c r="BA2196">
        <v>2.1000000000000001E-2</v>
      </c>
      <c r="BC2196">
        <v>0</v>
      </c>
      <c r="BD2196">
        <v>0.8</v>
      </c>
      <c r="BE2196">
        <v>3.1</v>
      </c>
      <c r="BF2196">
        <v>148.80000000000001</v>
      </c>
      <c r="BG2196" t="s">
        <v>148</v>
      </c>
      <c r="BH2196" t="s">
        <v>149</v>
      </c>
      <c r="BI2196" t="s">
        <v>342</v>
      </c>
      <c r="BK2196">
        <v>20</v>
      </c>
    </row>
    <row r="2197" spans="1:63" ht="18.75" x14ac:dyDescent="0.25">
      <c r="A2197">
        <v>2021</v>
      </c>
      <c r="B2197">
        <v>5</v>
      </c>
      <c r="C2197" s="289">
        <v>44335</v>
      </c>
      <c r="D2197">
        <v>407</v>
      </c>
      <c r="E2197">
        <v>628</v>
      </c>
      <c r="F2197">
        <v>7</v>
      </c>
      <c r="G2197" t="s">
        <v>343</v>
      </c>
      <c r="H2197" t="s">
        <v>344</v>
      </c>
      <c r="I2197" t="s">
        <v>144</v>
      </c>
      <c r="J2197">
        <v>1</v>
      </c>
      <c r="K2197">
        <v>5</v>
      </c>
      <c r="L2197">
        <v>330</v>
      </c>
      <c r="M2197">
        <v>303.99599999999998</v>
      </c>
      <c r="N2197">
        <v>356.00400000000002</v>
      </c>
      <c r="O2197">
        <v>331</v>
      </c>
      <c r="P2197">
        <v>352</v>
      </c>
      <c r="Q2197">
        <v>338</v>
      </c>
      <c r="R2197">
        <v>352</v>
      </c>
      <c r="S2197">
        <v>336</v>
      </c>
      <c r="T2197">
        <v>145</v>
      </c>
      <c r="U2197">
        <v>145</v>
      </c>
      <c r="V2197">
        <v>349</v>
      </c>
      <c r="W2197">
        <v>335</v>
      </c>
      <c r="X2197">
        <v>238</v>
      </c>
      <c r="Y2197">
        <v>360</v>
      </c>
      <c r="Z2197">
        <v>352</v>
      </c>
      <c r="AA2197">
        <v>145</v>
      </c>
      <c r="AB2197">
        <v>145</v>
      </c>
      <c r="AJ2197">
        <v>334.3</v>
      </c>
      <c r="AK2197">
        <v>18</v>
      </c>
      <c r="AL2197">
        <v>200</v>
      </c>
      <c r="AM2197">
        <v>25</v>
      </c>
      <c r="AN2197">
        <v>145</v>
      </c>
      <c r="AO2197">
        <v>5</v>
      </c>
      <c r="AP2197">
        <v>1</v>
      </c>
      <c r="AQ2197">
        <v>2</v>
      </c>
      <c r="AX2197">
        <v>8</v>
      </c>
      <c r="AY2197">
        <v>338</v>
      </c>
      <c r="AZ2197">
        <v>1.4999999999999999E-2</v>
      </c>
      <c r="BA2197">
        <v>2.4E-2</v>
      </c>
      <c r="BC2197">
        <v>0</v>
      </c>
      <c r="BD2197">
        <v>1</v>
      </c>
      <c r="BE2197">
        <v>2.7</v>
      </c>
      <c r="BF2197">
        <v>113</v>
      </c>
      <c r="BG2197" t="s">
        <v>148</v>
      </c>
      <c r="BH2197" t="s">
        <v>149</v>
      </c>
      <c r="BI2197" t="s">
        <v>217</v>
      </c>
      <c r="BK2197">
        <v>20</v>
      </c>
    </row>
    <row r="2198" spans="1:63" ht="18.75" x14ac:dyDescent="0.25">
      <c r="A2198">
        <v>2021</v>
      </c>
      <c r="B2198">
        <v>5</v>
      </c>
      <c r="C2198" s="289">
        <v>44335</v>
      </c>
      <c r="D2198">
        <v>407</v>
      </c>
      <c r="E2198">
        <v>629</v>
      </c>
      <c r="F2198">
        <v>7</v>
      </c>
      <c r="G2198" t="s">
        <v>345</v>
      </c>
      <c r="H2198" t="s">
        <v>346</v>
      </c>
      <c r="I2198" t="s">
        <v>144</v>
      </c>
      <c r="J2198">
        <v>1</v>
      </c>
      <c r="K2198">
        <v>5</v>
      </c>
      <c r="L2198">
        <v>221</v>
      </c>
      <c r="M2198">
        <v>203.983</v>
      </c>
      <c r="N2198">
        <v>238.017</v>
      </c>
      <c r="O2198">
        <v>228</v>
      </c>
      <c r="P2198">
        <v>233</v>
      </c>
      <c r="Q2198">
        <v>234</v>
      </c>
      <c r="R2198">
        <v>233</v>
      </c>
      <c r="S2198">
        <v>231</v>
      </c>
      <c r="T2198">
        <v>145</v>
      </c>
      <c r="U2198">
        <v>145</v>
      </c>
      <c r="V2198">
        <v>225</v>
      </c>
      <c r="W2198">
        <v>235</v>
      </c>
      <c r="X2198">
        <v>239</v>
      </c>
      <c r="Y2198">
        <v>245</v>
      </c>
      <c r="Z2198">
        <v>352</v>
      </c>
      <c r="AA2198">
        <v>145</v>
      </c>
      <c r="AB2198">
        <v>145</v>
      </c>
      <c r="AJ2198">
        <v>245.5</v>
      </c>
      <c r="AK2198">
        <v>18</v>
      </c>
      <c r="AL2198">
        <v>200</v>
      </c>
      <c r="AM2198">
        <v>25</v>
      </c>
      <c r="AN2198">
        <v>145</v>
      </c>
      <c r="AO2198">
        <v>6</v>
      </c>
      <c r="AP2198">
        <v>2</v>
      </c>
      <c r="AQ2198">
        <v>2</v>
      </c>
      <c r="AX2198">
        <v>10</v>
      </c>
      <c r="AY2198">
        <v>340</v>
      </c>
      <c r="AZ2198">
        <v>1.4999999999999999E-2</v>
      </c>
      <c r="BA2198">
        <v>2.9000000000000001E-2</v>
      </c>
      <c r="BC2198">
        <v>0</v>
      </c>
      <c r="BD2198">
        <v>1.5</v>
      </c>
      <c r="BE2198">
        <v>2.5</v>
      </c>
      <c r="BF2198">
        <v>83.5</v>
      </c>
      <c r="BG2198" t="s">
        <v>148</v>
      </c>
      <c r="BH2198" t="s">
        <v>149</v>
      </c>
      <c r="BI2198" t="s">
        <v>217</v>
      </c>
      <c r="BK2198">
        <v>20</v>
      </c>
    </row>
    <row r="2199" spans="1:63" ht="18.75" x14ac:dyDescent="0.25">
      <c r="A2199">
        <v>2021</v>
      </c>
      <c r="B2199">
        <v>5</v>
      </c>
      <c r="C2199" s="289">
        <v>44335</v>
      </c>
      <c r="D2199">
        <v>407</v>
      </c>
      <c r="E2199">
        <v>630</v>
      </c>
      <c r="F2199">
        <v>7</v>
      </c>
      <c r="G2199" t="s">
        <v>347</v>
      </c>
      <c r="H2199" t="s">
        <v>348</v>
      </c>
      <c r="I2199" t="s">
        <v>144</v>
      </c>
      <c r="J2199">
        <v>1</v>
      </c>
      <c r="K2199">
        <v>5</v>
      </c>
      <c r="L2199">
        <v>214</v>
      </c>
      <c r="M2199">
        <v>197.84299999999999</v>
      </c>
      <c r="N2199">
        <v>230.15700000000001</v>
      </c>
      <c r="O2199">
        <v>231</v>
      </c>
      <c r="P2199">
        <v>221</v>
      </c>
      <c r="Q2199">
        <v>216</v>
      </c>
      <c r="R2199">
        <v>224</v>
      </c>
      <c r="S2199">
        <v>226</v>
      </c>
      <c r="T2199">
        <v>145</v>
      </c>
      <c r="U2199">
        <v>145</v>
      </c>
      <c r="V2199">
        <v>224</v>
      </c>
      <c r="W2199">
        <v>218</v>
      </c>
      <c r="X2199">
        <v>216</v>
      </c>
      <c r="Y2199">
        <v>238</v>
      </c>
      <c r="Z2199">
        <v>211</v>
      </c>
      <c r="AA2199">
        <v>145</v>
      </c>
      <c r="AB2199">
        <v>145</v>
      </c>
      <c r="AJ2199">
        <v>222.5</v>
      </c>
      <c r="AK2199">
        <v>18</v>
      </c>
      <c r="AL2199">
        <v>200</v>
      </c>
      <c r="AM2199">
        <v>25</v>
      </c>
      <c r="AN2199">
        <v>145</v>
      </c>
      <c r="AO2199">
        <v>5</v>
      </c>
      <c r="AP2199">
        <v>2</v>
      </c>
      <c r="AQ2199">
        <v>4</v>
      </c>
      <c r="AX2199">
        <v>11</v>
      </c>
      <c r="AY2199">
        <v>341</v>
      </c>
      <c r="AZ2199">
        <v>1.4999999999999999E-2</v>
      </c>
      <c r="BA2199">
        <v>3.2000000000000001E-2</v>
      </c>
      <c r="BC2199">
        <v>0.1</v>
      </c>
      <c r="BD2199">
        <v>1.6</v>
      </c>
      <c r="BE2199">
        <v>2.4</v>
      </c>
      <c r="BF2199">
        <v>75.900000000000006</v>
      </c>
      <c r="BG2199" t="s">
        <v>148</v>
      </c>
      <c r="BH2199" t="s">
        <v>149</v>
      </c>
      <c r="BI2199" t="s">
        <v>217</v>
      </c>
      <c r="BK2199">
        <v>20</v>
      </c>
    </row>
    <row r="2200" spans="1:63" ht="18.75" hidden="1" x14ac:dyDescent="0.25">
      <c r="A2200">
        <v>2021</v>
      </c>
      <c r="B2200">
        <v>5</v>
      </c>
      <c r="C2200" s="289">
        <v>44335</v>
      </c>
      <c r="D2200">
        <v>421</v>
      </c>
      <c r="E2200">
        <v>667</v>
      </c>
      <c r="F2200">
        <v>8</v>
      </c>
      <c r="G2200" t="s">
        <v>404</v>
      </c>
      <c r="H2200" t="s">
        <v>405</v>
      </c>
      <c r="L2200">
        <v>1630.2</v>
      </c>
      <c r="M2200">
        <v>1534.0182</v>
      </c>
      <c r="N2200">
        <v>1745.9441999999999</v>
      </c>
      <c r="O2200">
        <v>1649</v>
      </c>
      <c r="P2200">
        <v>1726</v>
      </c>
      <c r="Q2200">
        <v>1565</v>
      </c>
      <c r="R2200">
        <v>1511</v>
      </c>
      <c r="S2200">
        <v>1420</v>
      </c>
      <c r="T2200">
        <v>214</v>
      </c>
      <c r="U2200">
        <v>216</v>
      </c>
      <c r="V2200">
        <v>1847</v>
      </c>
      <c r="W2200">
        <v>1644</v>
      </c>
      <c r="X2200">
        <v>1718</v>
      </c>
      <c r="Y2200">
        <v>1677</v>
      </c>
      <c r="Z2200">
        <v>1603</v>
      </c>
      <c r="AA2200">
        <v>215</v>
      </c>
      <c r="AB2200">
        <v>208</v>
      </c>
      <c r="AJ2200">
        <v>1636</v>
      </c>
      <c r="AK2200">
        <v>20</v>
      </c>
      <c r="AM2200">
        <v>17</v>
      </c>
      <c r="AN2200">
        <v>213</v>
      </c>
      <c r="AO2200">
        <v>4</v>
      </c>
      <c r="AP2200">
        <v>4</v>
      </c>
      <c r="AQ2200">
        <v>3</v>
      </c>
      <c r="AS2200">
        <v>3</v>
      </c>
      <c r="AX2200">
        <v>13</v>
      </c>
      <c r="AY2200">
        <v>813</v>
      </c>
      <c r="AZ2200">
        <v>1.4999999999999999E-2</v>
      </c>
      <c r="BA2200">
        <v>1.6E-2</v>
      </c>
      <c r="BC2200">
        <v>0</v>
      </c>
      <c r="BD2200">
        <v>0.5</v>
      </c>
      <c r="BE2200">
        <v>21.3</v>
      </c>
      <c r="BF2200">
        <v>1330.1</v>
      </c>
      <c r="BJ2200" t="s">
        <v>156</v>
      </c>
      <c r="BK2200">
        <v>20</v>
      </c>
    </row>
    <row r="2201" spans="1:63" ht="18.75" hidden="1" x14ac:dyDescent="0.25">
      <c r="A2201">
        <v>2021</v>
      </c>
      <c r="B2201">
        <v>5</v>
      </c>
      <c r="C2201" s="289">
        <v>44335</v>
      </c>
      <c r="D2201">
        <v>421</v>
      </c>
      <c r="E2201">
        <v>673</v>
      </c>
      <c r="F2201">
        <v>8</v>
      </c>
      <c r="G2201" t="s">
        <v>437</v>
      </c>
      <c r="H2201" t="s">
        <v>438</v>
      </c>
      <c r="L2201">
        <v>123.2</v>
      </c>
      <c r="M2201">
        <v>115.9312</v>
      </c>
      <c r="N2201">
        <v>131.94720000000001</v>
      </c>
      <c r="O2201">
        <v>124</v>
      </c>
      <c r="P2201">
        <v>126</v>
      </c>
      <c r="Q2201">
        <v>128</v>
      </c>
      <c r="R2201">
        <v>126</v>
      </c>
      <c r="S2201">
        <v>116</v>
      </c>
      <c r="T2201">
        <v>214</v>
      </c>
      <c r="U2201">
        <v>216</v>
      </c>
      <c r="V2201">
        <v>146</v>
      </c>
      <c r="W2201">
        <v>128</v>
      </c>
      <c r="X2201">
        <v>142</v>
      </c>
      <c r="Y2201">
        <v>128</v>
      </c>
      <c r="Z2201">
        <v>132</v>
      </c>
      <c r="AA2201">
        <v>215</v>
      </c>
      <c r="AB2201">
        <v>208</v>
      </c>
      <c r="AJ2201">
        <v>129.6</v>
      </c>
      <c r="AK2201">
        <v>20</v>
      </c>
      <c r="AM2201">
        <v>17</v>
      </c>
      <c r="AN2201">
        <v>213</v>
      </c>
      <c r="AO2201">
        <v>5</v>
      </c>
      <c r="AP2201">
        <v>5</v>
      </c>
      <c r="AQ2201">
        <v>4</v>
      </c>
      <c r="AS2201">
        <v>3</v>
      </c>
      <c r="AX2201">
        <v>16</v>
      </c>
      <c r="AY2201">
        <v>816</v>
      </c>
      <c r="AZ2201">
        <v>1.4999999999999999E-2</v>
      </c>
      <c r="BA2201">
        <v>0.02</v>
      </c>
      <c r="BC2201">
        <v>0.1</v>
      </c>
      <c r="BD2201">
        <v>6.6</v>
      </c>
      <c r="BE2201">
        <v>2.1</v>
      </c>
      <c r="BF2201">
        <v>105.8</v>
      </c>
      <c r="BI2201" t="s">
        <v>439</v>
      </c>
      <c r="BJ2201" t="s">
        <v>156</v>
      </c>
      <c r="BK2201">
        <v>20</v>
      </c>
    </row>
    <row r="2202" spans="1:63" hidden="1" x14ac:dyDescent="0.25">
      <c r="A2202">
        <v>2021</v>
      </c>
      <c r="B2202">
        <v>5</v>
      </c>
      <c r="C2202" s="289">
        <v>44335</v>
      </c>
      <c r="D2202">
        <v>425</v>
      </c>
      <c r="E2202">
        <v>674</v>
      </c>
      <c r="F2202">
        <v>8</v>
      </c>
      <c r="G2202" t="s">
        <v>447</v>
      </c>
      <c r="H2202" t="s">
        <v>448</v>
      </c>
      <c r="I2202" t="s">
        <v>165</v>
      </c>
      <c r="J2202">
        <v>2</v>
      </c>
      <c r="K2202">
        <v>1</v>
      </c>
      <c r="L2202">
        <v>256</v>
      </c>
      <c r="M2202">
        <v>240.89599999999999</v>
      </c>
      <c r="N2202">
        <v>274.17599999999999</v>
      </c>
      <c r="AK2202">
        <v>40</v>
      </c>
      <c r="AL2202">
        <v>180</v>
      </c>
      <c r="AY2202">
        <v>200</v>
      </c>
      <c r="AZ2202">
        <v>1.4999999999999999E-2</v>
      </c>
      <c r="BD2202">
        <v>0.8</v>
      </c>
      <c r="BG2202" t="s">
        <v>153</v>
      </c>
      <c r="BH2202" t="s">
        <v>154</v>
      </c>
      <c r="BI2202" t="s">
        <v>449</v>
      </c>
      <c r="BJ2202" t="s">
        <v>167</v>
      </c>
      <c r="BK2202">
        <v>20</v>
      </c>
    </row>
    <row r="2203" spans="1:63" ht="18.75" hidden="1" x14ac:dyDescent="0.25">
      <c r="A2203">
        <v>2021</v>
      </c>
      <c r="B2203">
        <v>5</v>
      </c>
      <c r="C2203" s="289">
        <v>44335</v>
      </c>
      <c r="D2203">
        <v>3</v>
      </c>
      <c r="E2203">
        <v>10</v>
      </c>
      <c r="F2203">
        <v>25</v>
      </c>
      <c r="G2203" t="s">
        <v>363</v>
      </c>
      <c r="H2203" t="s">
        <v>364</v>
      </c>
      <c r="I2203" t="s">
        <v>360</v>
      </c>
      <c r="J2203">
        <v>2</v>
      </c>
      <c r="K2203">
        <v>2</v>
      </c>
      <c r="L2203">
        <v>48.662500000000001</v>
      </c>
      <c r="M2203">
        <v>45.256124999999997</v>
      </c>
      <c r="N2203">
        <v>52.068874999999998</v>
      </c>
      <c r="O2203">
        <v>55</v>
      </c>
      <c r="P2203">
        <v>48</v>
      </c>
      <c r="Q2203">
        <v>50</v>
      </c>
      <c r="R2203">
        <v>51</v>
      </c>
      <c r="S2203">
        <v>50</v>
      </c>
      <c r="T2203">
        <v>157</v>
      </c>
      <c r="U2203">
        <v>157</v>
      </c>
      <c r="V2203">
        <v>47</v>
      </c>
      <c r="W2203">
        <v>49</v>
      </c>
      <c r="X2203">
        <v>51</v>
      </c>
      <c r="AA2203">
        <v>151</v>
      </c>
      <c r="AJ2203">
        <v>50.1</v>
      </c>
      <c r="AK2203">
        <v>47</v>
      </c>
      <c r="AL2203">
        <v>154</v>
      </c>
      <c r="AM2203">
        <v>46</v>
      </c>
      <c r="AN2203">
        <v>155</v>
      </c>
      <c r="AO2203">
        <v>9</v>
      </c>
      <c r="AP2203">
        <v>2</v>
      </c>
      <c r="AQ2203">
        <v>8</v>
      </c>
      <c r="AX2203">
        <v>19</v>
      </c>
      <c r="AY2203">
        <v>379</v>
      </c>
      <c r="AZ2203">
        <v>0.02</v>
      </c>
      <c r="BA2203">
        <v>0.05</v>
      </c>
      <c r="BC2203">
        <v>0.4</v>
      </c>
      <c r="BD2203">
        <v>7.8</v>
      </c>
      <c r="BE2203">
        <v>1</v>
      </c>
      <c r="BF2203">
        <v>19</v>
      </c>
      <c r="BG2203" t="s">
        <v>361</v>
      </c>
      <c r="BH2203" t="s">
        <v>362</v>
      </c>
      <c r="BK2203">
        <v>20</v>
      </c>
    </row>
    <row r="2204" spans="1:63" ht="18.75" hidden="1" x14ac:dyDescent="0.25">
      <c r="A2204">
        <v>2021</v>
      </c>
      <c r="B2204">
        <v>5</v>
      </c>
      <c r="C2204" s="289">
        <v>44335</v>
      </c>
      <c r="D2204">
        <v>5</v>
      </c>
      <c r="E2204">
        <v>13</v>
      </c>
      <c r="F2204">
        <v>26</v>
      </c>
      <c r="G2204" t="s">
        <v>453</v>
      </c>
      <c r="H2204" t="s">
        <v>454</v>
      </c>
      <c r="I2204" t="s">
        <v>360</v>
      </c>
      <c r="J2204">
        <v>2</v>
      </c>
      <c r="K2204">
        <v>2</v>
      </c>
      <c r="L2204">
        <v>35.875</v>
      </c>
      <c r="M2204">
        <v>33.363750000000003</v>
      </c>
      <c r="N2204">
        <v>38.386249999999997</v>
      </c>
      <c r="S2204">
        <v>38</v>
      </c>
      <c r="U2204">
        <v>181</v>
      </c>
      <c r="V2204">
        <v>36</v>
      </c>
      <c r="W2204">
        <v>38</v>
      </c>
      <c r="X2204">
        <v>35</v>
      </c>
      <c r="Y2204">
        <v>37</v>
      </c>
      <c r="Z2204">
        <v>38</v>
      </c>
      <c r="AA2204">
        <v>177</v>
      </c>
      <c r="AB2204">
        <v>173</v>
      </c>
      <c r="AJ2204">
        <v>37</v>
      </c>
      <c r="AK2204">
        <v>59</v>
      </c>
      <c r="AL2204">
        <v>122</v>
      </c>
      <c r="AM2204">
        <v>41</v>
      </c>
      <c r="AN2204">
        <v>177</v>
      </c>
      <c r="AO2204">
        <v>14</v>
      </c>
      <c r="AP2204">
        <v>4</v>
      </c>
      <c r="AQ2204">
        <v>13</v>
      </c>
      <c r="AX2204">
        <v>31</v>
      </c>
      <c r="AY2204">
        <v>511</v>
      </c>
      <c r="AZ2204">
        <v>0.02</v>
      </c>
      <c r="BA2204">
        <v>6.0999999999999999E-2</v>
      </c>
      <c r="BC2204">
        <v>0.9</v>
      </c>
      <c r="BD2204">
        <v>14.2</v>
      </c>
      <c r="BE2204">
        <v>1.1000000000000001</v>
      </c>
      <c r="BF2204">
        <v>18.899999999999999</v>
      </c>
      <c r="BG2204" t="s">
        <v>361</v>
      </c>
      <c r="BH2204" t="s">
        <v>362</v>
      </c>
      <c r="BK2204">
        <v>20</v>
      </c>
    </row>
    <row r="2205" spans="1:63" ht="18.75" x14ac:dyDescent="0.25">
      <c r="A2205">
        <v>2021</v>
      </c>
      <c r="B2205">
        <v>5</v>
      </c>
      <c r="C2205" s="289">
        <v>44335</v>
      </c>
      <c r="D2205">
        <v>52</v>
      </c>
      <c r="E2205">
        <v>130</v>
      </c>
      <c r="F2205">
        <v>26</v>
      </c>
      <c r="G2205" t="s">
        <v>372</v>
      </c>
      <c r="H2205" t="s">
        <v>373</v>
      </c>
      <c r="I2205" t="s">
        <v>360</v>
      </c>
      <c r="J2205">
        <v>9</v>
      </c>
      <c r="K2205">
        <v>1</v>
      </c>
      <c r="L2205">
        <v>12</v>
      </c>
      <c r="M2205">
        <v>11.16</v>
      </c>
      <c r="N2205">
        <v>12.84</v>
      </c>
      <c r="O2205">
        <v>12</v>
      </c>
      <c r="T2205">
        <v>106</v>
      </c>
      <c r="AJ2205">
        <v>12</v>
      </c>
      <c r="AK2205">
        <v>336</v>
      </c>
      <c r="AL2205">
        <v>96</v>
      </c>
      <c r="AM2205">
        <v>306</v>
      </c>
      <c r="AN2205">
        <v>106</v>
      </c>
      <c r="AY2205">
        <v>400</v>
      </c>
      <c r="AZ2205">
        <v>0.02</v>
      </c>
      <c r="BD2205">
        <v>33.299999999999997</v>
      </c>
      <c r="BF2205">
        <v>4.8</v>
      </c>
      <c r="BG2205" t="s">
        <v>148</v>
      </c>
      <c r="BH2205" t="s">
        <v>187</v>
      </c>
      <c r="BI2205" t="s">
        <v>374</v>
      </c>
      <c r="BK2205">
        <v>20</v>
      </c>
    </row>
    <row r="2206" spans="1:63" ht="18.75" x14ac:dyDescent="0.25">
      <c r="A2206">
        <v>2021</v>
      </c>
      <c r="B2206">
        <v>5</v>
      </c>
      <c r="C2206" s="289">
        <v>44335</v>
      </c>
      <c r="D2206">
        <v>334</v>
      </c>
      <c r="E2206">
        <v>254</v>
      </c>
      <c r="F2206">
        <v>46</v>
      </c>
      <c r="G2206" t="s">
        <v>189</v>
      </c>
      <c r="H2206" t="s">
        <v>190</v>
      </c>
      <c r="I2206" t="s">
        <v>191</v>
      </c>
      <c r="J2206">
        <v>4</v>
      </c>
      <c r="K2206">
        <v>2</v>
      </c>
      <c r="L2206">
        <v>203</v>
      </c>
      <c r="M2206">
        <v>188.79</v>
      </c>
      <c r="N2206">
        <v>217.21</v>
      </c>
      <c r="O2206">
        <v>212</v>
      </c>
      <c r="P2206">
        <v>208</v>
      </c>
      <c r="Q2206">
        <v>203</v>
      </c>
      <c r="R2206">
        <v>214</v>
      </c>
      <c r="S2206">
        <v>201</v>
      </c>
      <c r="T2206">
        <v>141</v>
      </c>
      <c r="U2206">
        <v>136</v>
      </c>
      <c r="V2206">
        <v>230</v>
      </c>
      <c r="W2206">
        <v>216</v>
      </c>
      <c r="X2206">
        <v>213</v>
      </c>
      <c r="Y2206">
        <v>209</v>
      </c>
      <c r="Z2206">
        <v>211</v>
      </c>
      <c r="AA2206">
        <v>141</v>
      </c>
      <c r="AB2206">
        <v>135</v>
      </c>
      <c r="AJ2206">
        <v>211.7</v>
      </c>
      <c r="AK2206">
        <v>88</v>
      </c>
      <c r="AL2206">
        <v>164</v>
      </c>
      <c r="AM2206">
        <v>104</v>
      </c>
      <c r="AN2206">
        <v>138</v>
      </c>
      <c r="AO2206">
        <v>7</v>
      </c>
      <c r="AP2206">
        <v>4</v>
      </c>
      <c r="AQ2206">
        <v>8</v>
      </c>
      <c r="AX2206">
        <v>19</v>
      </c>
      <c r="AY2206">
        <v>1579</v>
      </c>
      <c r="AZ2206">
        <v>0.02</v>
      </c>
      <c r="BA2206">
        <v>1.2E-2</v>
      </c>
      <c r="BB2206">
        <v>1</v>
      </c>
      <c r="BC2206">
        <v>0.1</v>
      </c>
      <c r="BD2206">
        <v>7.8</v>
      </c>
      <c r="BE2206">
        <v>4</v>
      </c>
      <c r="BF2206">
        <v>334.3</v>
      </c>
      <c r="BG2206" t="s">
        <v>148</v>
      </c>
      <c r="BH2206" t="s">
        <v>184</v>
      </c>
      <c r="BI2206" t="s">
        <v>192</v>
      </c>
      <c r="BK2206">
        <v>20</v>
      </c>
    </row>
    <row r="2207" spans="1:63" ht="18.75" x14ac:dyDescent="0.25">
      <c r="A2207">
        <v>2021</v>
      </c>
      <c r="B2207">
        <v>5</v>
      </c>
      <c r="C2207" s="289">
        <v>44335</v>
      </c>
      <c r="D2207">
        <v>214</v>
      </c>
      <c r="E2207">
        <v>142</v>
      </c>
      <c r="F2207">
        <v>47</v>
      </c>
      <c r="G2207" t="s">
        <v>258</v>
      </c>
      <c r="H2207" t="s">
        <v>259</v>
      </c>
      <c r="I2207" t="s">
        <v>191</v>
      </c>
      <c r="J2207">
        <v>4</v>
      </c>
      <c r="K2207">
        <v>1</v>
      </c>
      <c r="L2207">
        <v>351</v>
      </c>
      <c r="M2207">
        <v>326.43</v>
      </c>
      <c r="N2207">
        <v>375.57</v>
      </c>
      <c r="O2207">
        <v>396</v>
      </c>
      <c r="P2207">
        <v>364</v>
      </c>
      <c r="Q2207">
        <v>342</v>
      </c>
      <c r="R2207">
        <v>372</v>
      </c>
      <c r="S2207">
        <v>364</v>
      </c>
      <c r="V2207">
        <v>330</v>
      </c>
      <c r="W2207">
        <v>346</v>
      </c>
      <c r="X2207">
        <v>328</v>
      </c>
      <c r="Y2207">
        <v>343</v>
      </c>
      <c r="Z2207">
        <v>365</v>
      </c>
      <c r="AA2207">
        <v>158</v>
      </c>
      <c r="AB2207">
        <v>151</v>
      </c>
      <c r="AJ2207">
        <v>355</v>
      </c>
      <c r="AK2207">
        <v>68</v>
      </c>
      <c r="AL2207">
        <v>212</v>
      </c>
      <c r="AM2207">
        <v>93</v>
      </c>
      <c r="AN2207">
        <v>155</v>
      </c>
      <c r="AO2207">
        <v>2</v>
      </c>
      <c r="AP2207">
        <v>6</v>
      </c>
      <c r="AQ2207">
        <v>1</v>
      </c>
      <c r="AX2207">
        <v>9</v>
      </c>
      <c r="AY2207">
        <v>1157</v>
      </c>
      <c r="AZ2207">
        <v>0.02</v>
      </c>
      <c r="BA2207">
        <v>8.0000000000000002E-3</v>
      </c>
      <c r="BB2207">
        <v>1</v>
      </c>
      <c r="BC2207">
        <v>0</v>
      </c>
      <c r="BD2207">
        <v>3.3</v>
      </c>
      <c r="BE2207">
        <v>3.2</v>
      </c>
      <c r="BF2207">
        <v>410.7</v>
      </c>
      <c r="BG2207" t="s">
        <v>148</v>
      </c>
      <c r="BH2207" t="s">
        <v>187</v>
      </c>
      <c r="BI2207" t="s">
        <v>260</v>
      </c>
      <c r="BK2207">
        <v>20</v>
      </c>
    </row>
    <row r="2208" spans="1:63" ht="18.75" x14ac:dyDescent="0.25">
      <c r="A2208">
        <v>2021</v>
      </c>
      <c r="B2208">
        <v>5</v>
      </c>
      <c r="C2208" s="289">
        <v>44335</v>
      </c>
      <c r="D2208">
        <v>372</v>
      </c>
      <c r="E2208">
        <v>646</v>
      </c>
      <c r="F2208">
        <v>48</v>
      </c>
      <c r="G2208" t="s">
        <v>193</v>
      </c>
      <c r="H2208" t="s">
        <v>194</v>
      </c>
      <c r="I2208" t="s">
        <v>191</v>
      </c>
      <c r="J2208">
        <v>2</v>
      </c>
      <c r="K2208">
        <v>2</v>
      </c>
      <c r="L2208">
        <v>212</v>
      </c>
      <c r="M2208">
        <v>197.16</v>
      </c>
      <c r="N2208">
        <v>226.84</v>
      </c>
      <c r="O2208">
        <v>221</v>
      </c>
      <c r="P2208">
        <v>212</v>
      </c>
      <c r="Q2208">
        <v>222</v>
      </c>
      <c r="R2208">
        <v>214</v>
      </c>
      <c r="S2208">
        <v>208</v>
      </c>
      <c r="T2208">
        <v>137</v>
      </c>
      <c r="U2208">
        <v>135</v>
      </c>
      <c r="AJ2208">
        <v>215.4</v>
      </c>
      <c r="AK2208">
        <v>37</v>
      </c>
      <c r="AL2208">
        <v>195</v>
      </c>
      <c r="AM2208">
        <v>53</v>
      </c>
      <c r="AN2208">
        <v>136</v>
      </c>
      <c r="AO2208">
        <v>10</v>
      </c>
      <c r="AP2208">
        <v>2</v>
      </c>
      <c r="AQ2208">
        <v>5</v>
      </c>
      <c r="AS2208">
        <v>1</v>
      </c>
      <c r="AX2208">
        <v>18</v>
      </c>
      <c r="AY2208">
        <v>266</v>
      </c>
      <c r="AZ2208">
        <v>0.02</v>
      </c>
      <c r="BA2208">
        <v>6.8000000000000005E-2</v>
      </c>
      <c r="BC2208">
        <v>0.1</v>
      </c>
      <c r="BD2208">
        <v>1.3</v>
      </c>
      <c r="BE2208">
        <v>3.9</v>
      </c>
      <c r="BF2208">
        <v>57.3</v>
      </c>
      <c r="BG2208" t="s">
        <v>148</v>
      </c>
      <c r="BH2208" t="s">
        <v>187</v>
      </c>
      <c r="BI2208" t="s">
        <v>195</v>
      </c>
      <c r="BK2208">
        <v>20</v>
      </c>
    </row>
    <row r="2209" spans="1:63" ht="18.75" x14ac:dyDescent="0.25">
      <c r="A2209">
        <v>2021</v>
      </c>
      <c r="B2209">
        <v>5</v>
      </c>
      <c r="C2209" s="289">
        <v>44335</v>
      </c>
      <c r="D2209">
        <v>372</v>
      </c>
      <c r="E2209">
        <v>647</v>
      </c>
      <c r="F2209">
        <v>48</v>
      </c>
      <c r="G2209" t="s">
        <v>196</v>
      </c>
      <c r="H2209" t="s">
        <v>197</v>
      </c>
      <c r="I2209" t="s">
        <v>191</v>
      </c>
      <c r="J2209">
        <v>2</v>
      </c>
      <c r="K2209">
        <v>2</v>
      </c>
      <c r="L2209">
        <v>212</v>
      </c>
      <c r="M2209">
        <v>197.16</v>
      </c>
      <c r="N2209">
        <v>226.84</v>
      </c>
      <c r="O2209">
        <v>214</v>
      </c>
      <c r="P2209">
        <v>202</v>
      </c>
      <c r="Q2209">
        <v>214</v>
      </c>
      <c r="R2209">
        <v>210</v>
      </c>
      <c r="S2209">
        <v>192</v>
      </c>
      <c r="T2209">
        <v>137</v>
      </c>
      <c r="U2209">
        <v>135</v>
      </c>
      <c r="AJ2209">
        <v>206.4</v>
      </c>
      <c r="AK2209">
        <v>37</v>
      </c>
      <c r="AL2209">
        <v>195</v>
      </c>
      <c r="AM2209">
        <v>53</v>
      </c>
      <c r="AN2209">
        <v>136</v>
      </c>
      <c r="AO2209">
        <v>8</v>
      </c>
      <c r="AP2209">
        <v>2</v>
      </c>
      <c r="AQ2209">
        <v>6</v>
      </c>
      <c r="AX2209">
        <v>16</v>
      </c>
      <c r="AY2209">
        <v>504</v>
      </c>
      <c r="AZ2209">
        <v>0.02</v>
      </c>
      <c r="BA2209">
        <v>3.2000000000000001E-2</v>
      </c>
      <c r="BC2209">
        <v>0.1</v>
      </c>
      <c r="BD2209">
        <v>2.4</v>
      </c>
      <c r="BE2209">
        <v>3.3</v>
      </c>
      <c r="BF2209">
        <v>104</v>
      </c>
      <c r="BG2209" t="s">
        <v>148</v>
      </c>
      <c r="BH2209" t="s">
        <v>187</v>
      </c>
      <c r="BI2209" t="s">
        <v>198</v>
      </c>
      <c r="BK2209">
        <v>20</v>
      </c>
    </row>
    <row r="2210" spans="1:63" ht="18.75" x14ac:dyDescent="0.25">
      <c r="A2210">
        <v>2021</v>
      </c>
      <c r="B2210">
        <v>5</v>
      </c>
      <c r="C2210" s="289">
        <v>44336</v>
      </c>
      <c r="D2210">
        <v>32</v>
      </c>
      <c r="E2210">
        <v>92</v>
      </c>
      <c r="F2210">
        <v>2</v>
      </c>
      <c r="G2210" t="s">
        <v>205</v>
      </c>
      <c r="H2210" t="s">
        <v>206</v>
      </c>
      <c r="I2210" t="s">
        <v>144</v>
      </c>
      <c r="J2210">
        <v>2</v>
      </c>
      <c r="K2210">
        <v>3</v>
      </c>
      <c r="L2210">
        <v>361</v>
      </c>
      <c r="M2210">
        <v>335.73</v>
      </c>
      <c r="N2210">
        <v>386.27</v>
      </c>
      <c r="O2210">
        <v>374</v>
      </c>
      <c r="P2210">
        <v>364</v>
      </c>
      <c r="Q2210">
        <v>358</v>
      </c>
      <c r="R2210">
        <v>361</v>
      </c>
      <c r="S2210">
        <v>371</v>
      </c>
      <c r="T2210">
        <v>105</v>
      </c>
      <c r="U2210">
        <v>102</v>
      </c>
      <c r="V2210">
        <v>376</v>
      </c>
      <c r="W2210">
        <v>400</v>
      </c>
      <c r="X2210">
        <v>385</v>
      </c>
      <c r="Y2210">
        <v>368</v>
      </c>
      <c r="Z2210">
        <v>393</v>
      </c>
      <c r="AA2210">
        <v>105</v>
      </c>
      <c r="AB2210">
        <v>100</v>
      </c>
      <c r="AJ2210">
        <v>375</v>
      </c>
      <c r="AK2210">
        <v>74</v>
      </c>
      <c r="AL2210">
        <v>97</v>
      </c>
      <c r="AM2210">
        <v>70</v>
      </c>
      <c r="AN2210">
        <v>103</v>
      </c>
      <c r="AO2210">
        <v>12</v>
      </c>
      <c r="AP2210">
        <v>2</v>
      </c>
      <c r="AQ2210">
        <v>3</v>
      </c>
      <c r="AX2210">
        <v>17</v>
      </c>
      <c r="AY2210">
        <v>1913</v>
      </c>
      <c r="AZ2210">
        <v>1.4999999999999999E-2</v>
      </c>
      <c r="BA2210">
        <v>8.9999999999999993E-3</v>
      </c>
      <c r="BB2210">
        <v>1</v>
      </c>
      <c r="BC2210">
        <v>0</v>
      </c>
      <c r="BD2210">
        <v>5.3</v>
      </c>
      <c r="BE2210">
        <v>6.4</v>
      </c>
      <c r="BF2210">
        <v>717.4</v>
      </c>
      <c r="BG2210" t="s">
        <v>148</v>
      </c>
      <c r="BH2210" t="s">
        <v>149</v>
      </c>
      <c r="BI2210" t="s">
        <v>207</v>
      </c>
      <c r="BJ2210" t="s">
        <v>208</v>
      </c>
      <c r="BK2210">
        <v>20</v>
      </c>
    </row>
    <row r="2211" spans="1:63" ht="18.75" x14ac:dyDescent="0.25">
      <c r="A2211">
        <v>2021</v>
      </c>
      <c r="B2211">
        <v>5</v>
      </c>
      <c r="C2211" s="289">
        <v>44336</v>
      </c>
      <c r="D2211">
        <v>32</v>
      </c>
      <c r="E2211">
        <v>93</v>
      </c>
      <c r="F2211">
        <v>2</v>
      </c>
      <c r="G2211" t="s">
        <v>209</v>
      </c>
      <c r="H2211" t="s">
        <v>210</v>
      </c>
      <c r="I2211" t="s">
        <v>144</v>
      </c>
      <c r="J2211">
        <v>2</v>
      </c>
      <c r="K2211">
        <v>3</v>
      </c>
      <c r="L2211">
        <v>59</v>
      </c>
      <c r="M2211">
        <v>54.87</v>
      </c>
      <c r="N2211">
        <v>63.13</v>
      </c>
      <c r="O2211">
        <v>61</v>
      </c>
      <c r="P2211">
        <v>60</v>
      </c>
      <c r="Q2211">
        <v>58</v>
      </c>
      <c r="R2211">
        <v>59</v>
      </c>
      <c r="S2211">
        <v>61</v>
      </c>
      <c r="T2211">
        <v>105</v>
      </c>
      <c r="U2211">
        <v>102</v>
      </c>
      <c r="V2211">
        <v>56</v>
      </c>
      <c r="W2211">
        <v>65</v>
      </c>
      <c r="X2211">
        <v>56</v>
      </c>
      <c r="Y2211">
        <v>61</v>
      </c>
      <c r="Z2211">
        <v>60</v>
      </c>
      <c r="AA2211">
        <v>105</v>
      </c>
      <c r="AB2211">
        <v>100</v>
      </c>
      <c r="AJ2211">
        <v>59.7</v>
      </c>
      <c r="AK2211">
        <v>74</v>
      </c>
      <c r="AL2211">
        <v>97</v>
      </c>
      <c r="AM2211">
        <v>70</v>
      </c>
      <c r="AN2211">
        <v>103</v>
      </c>
      <c r="AO2211">
        <v>12</v>
      </c>
      <c r="AP2211">
        <v>14</v>
      </c>
      <c r="AQ2211">
        <v>3</v>
      </c>
      <c r="AX2211">
        <v>29</v>
      </c>
      <c r="AY2211">
        <v>1271</v>
      </c>
      <c r="AZ2211">
        <v>1.4999999999999999E-2</v>
      </c>
      <c r="BA2211">
        <v>2.3E-2</v>
      </c>
      <c r="BC2211">
        <v>0.5</v>
      </c>
      <c r="BD2211">
        <v>21.5</v>
      </c>
      <c r="BE2211">
        <v>1.7</v>
      </c>
      <c r="BF2211">
        <v>75.900000000000006</v>
      </c>
      <c r="BG2211" t="s">
        <v>148</v>
      </c>
      <c r="BH2211" t="s">
        <v>149</v>
      </c>
      <c r="BI2211" t="s">
        <v>211</v>
      </c>
      <c r="BJ2211" t="s">
        <v>208</v>
      </c>
      <c r="BK2211">
        <v>20</v>
      </c>
    </row>
    <row r="2212" spans="1:63" ht="18.75" x14ac:dyDescent="0.25">
      <c r="A2212">
        <v>2021</v>
      </c>
      <c r="B2212">
        <v>5</v>
      </c>
      <c r="C2212" s="289">
        <v>44336</v>
      </c>
      <c r="D2212">
        <v>34</v>
      </c>
      <c r="E2212">
        <v>99</v>
      </c>
      <c r="F2212">
        <v>3</v>
      </c>
      <c r="G2212" t="s">
        <v>299</v>
      </c>
      <c r="H2212" t="s">
        <v>300</v>
      </c>
      <c r="I2212" t="s">
        <v>144</v>
      </c>
      <c r="J2212">
        <v>4</v>
      </c>
      <c r="K2212">
        <v>6</v>
      </c>
      <c r="L2212">
        <v>20</v>
      </c>
      <c r="M2212">
        <v>18.600000000000001</v>
      </c>
      <c r="N2212">
        <v>21.4</v>
      </c>
      <c r="R2212">
        <v>19</v>
      </c>
      <c r="S2212">
        <v>20</v>
      </c>
      <c r="U2212">
        <v>101</v>
      </c>
      <c r="V2212">
        <v>25</v>
      </c>
      <c r="W2212">
        <v>21</v>
      </c>
      <c r="X2212">
        <v>22</v>
      </c>
      <c r="Y2212">
        <v>21</v>
      </c>
      <c r="Z2212">
        <v>21</v>
      </c>
      <c r="AA2212">
        <v>119</v>
      </c>
      <c r="AB2212">
        <v>112</v>
      </c>
      <c r="AJ2212">
        <v>21.1</v>
      </c>
      <c r="AK2212">
        <v>140</v>
      </c>
      <c r="AL2212">
        <v>103</v>
      </c>
      <c r="AM2212">
        <v>130</v>
      </c>
      <c r="AN2212">
        <v>111</v>
      </c>
      <c r="AO2212">
        <v>9</v>
      </c>
      <c r="AP2212">
        <v>2</v>
      </c>
      <c r="AQ2212">
        <v>8</v>
      </c>
      <c r="AX2212">
        <v>19</v>
      </c>
      <c r="AY2212">
        <v>1567</v>
      </c>
      <c r="AZ2212">
        <v>1.4999999999999999E-2</v>
      </c>
      <c r="BA2212">
        <v>1.2E-2</v>
      </c>
      <c r="BB2212">
        <v>1</v>
      </c>
      <c r="BC2212">
        <v>1</v>
      </c>
      <c r="BD2212">
        <v>78.400000000000006</v>
      </c>
      <c r="BE2212">
        <v>0.4</v>
      </c>
      <c r="BF2212">
        <v>33.1</v>
      </c>
      <c r="BG2212" t="s">
        <v>148</v>
      </c>
      <c r="BH2212" t="s">
        <v>149</v>
      </c>
      <c r="BI2212" t="s">
        <v>301</v>
      </c>
      <c r="BK2212">
        <v>20</v>
      </c>
    </row>
    <row r="2213" spans="1:63" ht="18.75" x14ac:dyDescent="0.25">
      <c r="A2213">
        <v>2021</v>
      </c>
      <c r="B2213">
        <v>5</v>
      </c>
      <c r="C2213" s="289">
        <v>44336</v>
      </c>
      <c r="D2213">
        <v>34</v>
      </c>
      <c r="E2213">
        <v>100</v>
      </c>
      <c r="F2213">
        <v>3</v>
      </c>
      <c r="G2213" t="s">
        <v>302</v>
      </c>
      <c r="H2213" t="s">
        <v>303</v>
      </c>
      <c r="I2213" t="s">
        <v>144</v>
      </c>
      <c r="J2213">
        <v>4</v>
      </c>
      <c r="K2213">
        <v>6</v>
      </c>
      <c r="L2213">
        <v>20</v>
      </c>
      <c r="M2213">
        <v>18.600000000000001</v>
      </c>
      <c r="N2213">
        <v>21.4</v>
      </c>
      <c r="R2213">
        <v>19</v>
      </c>
      <c r="S2213">
        <v>20</v>
      </c>
      <c r="U2213">
        <v>101</v>
      </c>
      <c r="V2213">
        <v>25</v>
      </c>
      <c r="W2213">
        <v>21</v>
      </c>
      <c r="X2213">
        <v>22</v>
      </c>
      <c r="Y2213">
        <v>21</v>
      </c>
      <c r="Z2213">
        <v>21</v>
      </c>
      <c r="AA2213">
        <v>119</v>
      </c>
      <c r="AB2213">
        <v>112</v>
      </c>
      <c r="AJ2213">
        <v>21.1</v>
      </c>
      <c r="AK2213">
        <v>140</v>
      </c>
      <c r="AL2213">
        <v>103</v>
      </c>
      <c r="AM2213">
        <v>130</v>
      </c>
      <c r="AN2213">
        <v>111</v>
      </c>
      <c r="AO2213">
        <v>9</v>
      </c>
      <c r="AP2213">
        <v>2</v>
      </c>
      <c r="AQ2213">
        <v>8</v>
      </c>
      <c r="AX2213">
        <v>19</v>
      </c>
      <c r="AY2213">
        <v>1567</v>
      </c>
      <c r="AZ2213">
        <v>1.4999999999999999E-2</v>
      </c>
      <c r="BA2213">
        <v>1.2E-2</v>
      </c>
      <c r="BB2213">
        <v>1</v>
      </c>
      <c r="BC2213">
        <v>1</v>
      </c>
      <c r="BD2213">
        <v>78.400000000000006</v>
      </c>
      <c r="BE2213">
        <v>0.4</v>
      </c>
      <c r="BF2213">
        <v>33.1</v>
      </c>
      <c r="BG2213" t="s">
        <v>148</v>
      </c>
      <c r="BH2213" t="s">
        <v>149</v>
      </c>
      <c r="BI2213" t="s">
        <v>304</v>
      </c>
      <c r="BK2213">
        <v>20</v>
      </c>
    </row>
    <row r="2214" spans="1:63" ht="18.75" x14ac:dyDescent="0.25">
      <c r="A2214">
        <v>2021</v>
      </c>
      <c r="B2214">
        <v>5</v>
      </c>
      <c r="C2214" s="289">
        <v>44336</v>
      </c>
      <c r="D2214">
        <v>34</v>
      </c>
      <c r="E2214">
        <v>101</v>
      </c>
      <c r="F2214">
        <v>3</v>
      </c>
      <c r="G2214" t="s">
        <v>305</v>
      </c>
      <c r="H2214" t="s">
        <v>306</v>
      </c>
      <c r="I2214" t="s">
        <v>144</v>
      </c>
      <c r="J2214">
        <v>4</v>
      </c>
      <c r="K2214">
        <v>6</v>
      </c>
      <c r="L2214">
        <v>20</v>
      </c>
      <c r="M2214">
        <v>18.600000000000001</v>
      </c>
      <c r="N2214">
        <v>21.4</v>
      </c>
      <c r="R2214">
        <v>19</v>
      </c>
      <c r="S2214">
        <v>20</v>
      </c>
      <c r="U2214">
        <v>101</v>
      </c>
      <c r="V2214">
        <v>25</v>
      </c>
      <c r="W2214">
        <v>21</v>
      </c>
      <c r="X2214">
        <v>22</v>
      </c>
      <c r="Y2214">
        <v>21</v>
      </c>
      <c r="Z2214">
        <v>21</v>
      </c>
      <c r="AA2214">
        <v>119</v>
      </c>
      <c r="AB2214">
        <v>112</v>
      </c>
      <c r="AJ2214">
        <v>21.1</v>
      </c>
      <c r="AK2214">
        <v>140</v>
      </c>
      <c r="AL2214">
        <v>103</v>
      </c>
      <c r="AM2214">
        <v>130</v>
      </c>
      <c r="AN2214">
        <v>111</v>
      </c>
      <c r="AO2214">
        <v>9</v>
      </c>
      <c r="AP2214">
        <v>2</v>
      </c>
      <c r="AQ2214">
        <v>8</v>
      </c>
      <c r="AX2214">
        <v>19</v>
      </c>
      <c r="AY2214">
        <v>1567</v>
      </c>
      <c r="AZ2214">
        <v>1.4999999999999999E-2</v>
      </c>
      <c r="BA2214">
        <v>1.2E-2</v>
      </c>
      <c r="BB2214">
        <v>1</v>
      </c>
      <c r="BC2214">
        <v>1</v>
      </c>
      <c r="BD2214">
        <v>78.400000000000006</v>
      </c>
      <c r="BE2214">
        <v>0.4</v>
      </c>
      <c r="BF2214">
        <v>33.1</v>
      </c>
      <c r="BG2214" t="s">
        <v>148</v>
      </c>
      <c r="BH2214" t="s">
        <v>149</v>
      </c>
      <c r="BI2214" t="s">
        <v>307</v>
      </c>
      <c r="BK2214">
        <v>20</v>
      </c>
    </row>
    <row r="2215" spans="1:63" ht="18.75" x14ac:dyDescent="0.25">
      <c r="A2215">
        <v>2021</v>
      </c>
      <c r="B2215">
        <v>5</v>
      </c>
      <c r="C2215" s="289">
        <v>44336</v>
      </c>
      <c r="D2215">
        <v>34</v>
      </c>
      <c r="E2215">
        <v>102</v>
      </c>
      <c r="F2215">
        <v>3</v>
      </c>
      <c r="G2215" t="s">
        <v>308</v>
      </c>
      <c r="H2215" t="s">
        <v>309</v>
      </c>
      <c r="I2215" t="s">
        <v>144</v>
      </c>
      <c r="J2215">
        <v>4</v>
      </c>
      <c r="K2215">
        <v>6</v>
      </c>
      <c r="L2215">
        <v>20</v>
      </c>
      <c r="M2215">
        <v>18.600000000000001</v>
      </c>
      <c r="N2215">
        <v>21.4</v>
      </c>
      <c r="R2215">
        <v>19</v>
      </c>
      <c r="S2215">
        <v>20</v>
      </c>
      <c r="U2215">
        <v>101</v>
      </c>
      <c r="V2215">
        <v>25</v>
      </c>
      <c r="W2215">
        <v>21</v>
      </c>
      <c r="X2215">
        <v>22</v>
      </c>
      <c r="Y2215">
        <v>21</v>
      </c>
      <c r="Z2215">
        <v>21</v>
      </c>
      <c r="AA2215">
        <v>119</v>
      </c>
      <c r="AB2215">
        <v>112</v>
      </c>
      <c r="AJ2215">
        <v>21.1</v>
      </c>
      <c r="AK2215">
        <v>140</v>
      </c>
      <c r="AL2215">
        <v>103</v>
      </c>
      <c r="AM2215">
        <v>130</v>
      </c>
      <c r="AN2215">
        <v>111</v>
      </c>
      <c r="AO2215">
        <v>9</v>
      </c>
      <c r="AP2215">
        <v>2</v>
      </c>
      <c r="AQ2215">
        <v>8</v>
      </c>
      <c r="AX2215">
        <v>19</v>
      </c>
      <c r="AY2215">
        <v>1567</v>
      </c>
      <c r="AZ2215">
        <v>1.4999999999999999E-2</v>
      </c>
      <c r="BA2215">
        <v>1.2E-2</v>
      </c>
      <c r="BB2215">
        <v>1</v>
      </c>
      <c r="BC2215">
        <v>1</v>
      </c>
      <c r="BD2215">
        <v>78.400000000000006</v>
      </c>
      <c r="BE2215">
        <v>0.4</v>
      </c>
      <c r="BF2215">
        <v>33.1</v>
      </c>
      <c r="BG2215" t="s">
        <v>148</v>
      </c>
      <c r="BH2215" t="s">
        <v>149</v>
      </c>
      <c r="BI2215" t="s">
        <v>310</v>
      </c>
      <c r="BK2215">
        <v>20</v>
      </c>
    </row>
    <row r="2216" spans="1:63" ht="18.75" x14ac:dyDescent="0.25">
      <c r="A2216">
        <v>2021</v>
      </c>
      <c r="B2216">
        <v>5</v>
      </c>
      <c r="C2216" s="289">
        <v>44336</v>
      </c>
      <c r="D2216">
        <v>34</v>
      </c>
      <c r="E2216">
        <v>103</v>
      </c>
      <c r="F2216">
        <v>3</v>
      </c>
      <c r="G2216" t="s">
        <v>311</v>
      </c>
      <c r="H2216" t="s">
        <v>312</v>
      </c>
      <c r="I2216" t="s">
        <v>144</v>
      </c>
      <c r="J2216">
        <v>4</v>
      </c>
      <c r="K2216">
        <v>6</v>
      </c>
      <c r="L2216">
        <v>89</v>
      </c>
      <c r="M2216">
        <v>82.77</v>
      </c>
      <c r="N2216">
        <v>95.23</v>
      </c>
      <c r="R2216">
        <v>86</v>
      </c>
      <c r="S2216">
        <v>91</v>
      </c>
      <c r="U2216">
        <v>101</v>
      </c>
      <c r="V2216">
        <v>99</v>
      </c>
      <c r="W2216">
        <v>93</v>
      </c>
      <c r="X2216">
        <v>90</v>
      </c>
      <c r="Y2216">
        <v>86</v>
      </c>
      <c r="Z2216">
        <v>89</v>
      </c>
      <c r="AA2216">
        <v>119</v>
      </c>
      <c r="AB2216">
        <v>112</v>
      </c>
      <c r="AJ2216">
        <v>90.4</v>
      </c>
      <c r="AK2216">
        <v>140</v>
      </c>
      <c r="AL2216">
        <v>103</v>
      </c>
      <c r="AM2216">
        <v>130</v>
      </c>
      <c r="AN2216">
        <v>111</v>
      </c>
      <c r="AO2216">
        <v>12</v>
      </c>
      <c r="AP2216">
        <v>2</v>
      </c>
      <c r="AQ2216">
        <v>7</v>
      </c>
      <c r="AX2216">
        <v>21</v>
      </c>
      <c r="AY2216">
        <v>1569</v>
      </c>
      <c r="AZ2216">
        <v>1.4999999999999999E-2</v>
      </c>
      <c r="BA2216">
        <v>1.2999999999999999E-2</v>
      </c>
      <c r="BB2216">
        <v>1</v>
      </c>
      <c r="BC2216">
        <v>0.2</v>
      </c>
      <c r="BD2216">
        <v>17.600000000000001</v>
      </c>
      <c r="BE2216">
        <v>1.9</v>
      </c>
      <c r="BF2216">
        <v>141.80000000000001</v>
      </c>
      <c r="BG2216" t="s">
        <v>148</v>
      </c>
      <c r="BH2216" t="s">
        <v>149</v>
      </c>
      <c r="BI2216" t="s">
        <v>313</v>
      </c>
      <c r="BK2216">
        <v>20</v>
      </c>
    </row>
    <row r="2217" spans="1:63" ht="18.75" x14ac:dyDescent="0.25">
      <c r="A2217">
        <v>2021</v>
      </c>
      <c r="B2217">
        <v>5</v>
      </c>
      <c r="C2217" s="289">
        <v>44336</v>
      </c>
      <c r="D2217">
        <v>34</v>
      </c>
      <c r="E2217">
        <v>104</v>
      </c>
      <c r="F2217">
        <v>3</v>
      </c>
      <c r="G2217" t="s">
        <v>314</v>
      </c>
      <c r="H2217" t="s">
        <v>315</v>
      </c>
      <c r="I2217" t="s">
        <v>144</v>
      </c>
      <c r="J2217">
        <v>4</v>
      </c>
      <c r="K2217">
        <v>6</v>
      </c>
      <c r="L2217">
        <v>89</v>
      </c>
      <c r="M2217">
        <v>82.77</v>
      </c>
      <c r="N2217">
        <v>95.23</v>
      </c>
      <c r="R2217">
        <v>86</v>
      </c>
      <c r="S2217">
        <v>91</v>
      </c>
      <c r="U2217">
        <v>101</v>
      </c>
      <c r="V2217">
        <v>99</v>
      </c>
      <c r="W2217">
        <v>93</v>
      </c>
      <c r="X2217">
        <v>90</v>
      </c>
      <c r="Y2217">
        <v>86</v>
      </c>
      <c r="Z2217">
        <v>89</v>
      </c>
      <c r="AA2217">
        <v>119</v>
      </c>
      <c r="AB2217">
        <v>112</v>
      </c>
      <c r="AJ2217">
        <v>90.4</v>
      </c>
      <c r="AK2217">
        <v>140</v>
      </c>
      <c r="AL2217">
        <v>103</v>
      </c>
      <c r="AM2217">
        <v>130</v>
      </c>
      <c r="AN2217">
        <v>111</v>
      </c>
      <c r="AO2217">
        <v>12</v>
      </c>
      <c r="AP2217">
        <v>2</v>
      </c>
      <c r="AQ2217">
        <v>7</v>
      </c>
      <c r="AX2217">
        <v>21</v>
      </c>
      <c r="AY2217">
        <v>1569</v>
      </c>
      <c r="AZ2217">
        <v>1.4999999999999999E-2</v>
      </c>
      <c r="BA2217">
        <v>1.2999999999999999E-2</v>
      </c>
      <c r="BB2217">
        <v>1</v>
      </c>
      <c r="BC2217">
        <v>0.2</v>
      </c>
      <c r="BD2217">
        <v>17.600000000000001</v>
      </c>
      <c r="BE2217">
        <v>1.9</v>
      </c>
      <c r="BF2217">
        <v>141.80000000000001</v>
      </c>
      <c r="BG2217" t="s">
        <v>148</v>
      </c>
      <c r="BH2217" t="s">
        <v>149</v>
      </c>
      <c r="BI2217" t="s">
        <v>316</v>
      </c>
      <c r="BK2217">
        <v>20</v>
      </c>
    </row>
    <row r="2218" spans="1:63" ht="18.75" hidden="1" x14ac:dyDescent="0.25">
      <c r="A2218">
        <v>2021</v>
      </c>
      <c r="B2218">
        <v>5</v>
      </c>
      <c r="C2218" s="289">
        <v>44336</v>
      </c>
      <c r="D2218">
        <v>376</v>
      </c>
      <c r="E2218">
        <v>438</v>
      </c>
      <c r="F2218">
        <v>3</v>
      </c>
      <c r="G2218" t="s">
        <v>151</v>
      </c>
      <c r="H2218" t="s">
        <v>152</v>
      </c>
      <c r="I2218" t="s">
        <v>144</v>
      </c>
      <c r="J2218">
        <v>3</v>
      </c>
      <c r="K2218">
        <v>2</v>
      </c>
      <c r="L2218">
        <v>336</v>
      </c>
      <c r="M2218">
        <v>316.17599999999999</v>
      </c>
      <c r="N2218">
        <v>359.85599999999999</v>
      </c>
      <c r="O2218">
        <v>351</v>
      </c>
      <c r="P2218">
        <v>342</v>
      </c>
      <c r="T2218">
        <v>140</v>
      </c>
      <c r="U2218">
        <v>141</v>
      </c>
      <c r="AJ2218">
        <v>346.5</v>
      </c>
      <c r="AK2218">
        <v>67</v>
      </c>
      <c r="AL2218">
        <v>161</v>
      </c>
      <c r="AM2218">
        <v>77</v>
      </c>
      <c r="AN2218">
        <v>141</v>
      </c>
      <c r="AO2218">
        <v>2</v>
      </c>
      <c r="AP2218">
        <v>3</v>
      </c>
      <c r="AQ2218">
        <v>2</v>
      </c>
      <c r="AX2218">
        <v>7</v>
      </c>
      <c r="AY2218">
        <v>775</v>
      </c>
      <c r="AZ2218">
        <v>1.4999999999999999E-2</v>
      </c>
      <c r="BA2218">
        <v>8.9999999999999993E-3</v>
      </c>
      <c r="BB2218">
        <v>1</v>
      </c>
      <c r="BC2218">
        <v>0</v>
      </c>
      <c r="BD2218">
        <v>2.2999999999999998</v>
      </c>
      <c r="BE2218">
        <v>2.4</v>
      </c>
      <c r="BF2218">
        <v>268.5</v>
      </c>
      <c r="BG2218" t="s">
        <v>153</v>
      </c>
      <c r="BH2218" t="s">
        <v>154</v>
      </c>
      <c r="BI2218" t="s">
        <v>155</v>
      </c>
      <c r="BJ2218" t="s">
        <v>156</v>
      </c>
      <c r="BK2218">
        <v>20</v>
      </c>
    </row>
    <row r="2219" spans="1:63" ht="18.75" hidden="1" x14ac:dyDescent="0.25">
      <c r="A2219">
        <v>2021</v>
      </c>
      <c r="B2219">
        <v>5</v>
      </c>
      <c r="C2219" s="289">
        <v>44336</v>
      </c>
      <c r="D2219">
        <v>375</v>
      </c>
      <c r="E2219">
        <v>437</v>
      </c>
      <c r="F2219">
        <v>4</v>
      </c>
      <c r="G2219" t="s">
        <v>349</v>
      </c>
      <c r="H2219" t="s">
        <v>350</v>
      </c>
      <c r="I2219" t="s">
        <v>144</v>
      </c>
      <c r="J2219">
        <v>4</v>
      </c>
      <c r="K2219">
        <v>2</v>
      </c>
      <c r="L2219">
        <v>168</v>
      </c>
      <c r="M2219">
        <v>158.08799999999999</v>
      </c>
      <c r="N2219">
        <v>179.928</v>
      </c>
      <c r="O2219">
        <v>173</v>
      </c>
      <c r="P2219">
        <v>164</v>
      </c>
      <c r="Q2219">
        <v>173</v>
      </c>
      <c r="R2219">
        <v>171</v>
      </c>
      <c r="S2219">
        <v>176</v>
      </c>
      <c r="T2219">
        <v>120</v>
      </c>
      <c r="U2219">
        <v>117</v>
      </c>
      <c r="AJ2219">
        <v>171.4</v>
      </c>
      <c r="AK2219">
        <v>120</v>
      </c>
      <c r="AL2219">
        <v>120</v>
      </c>
      <c r="AM2219">
        <v>122</v>
      </c>
      <c r="AN2219">
        <v>119</v>
      </c>
      <c r="AO2219">
        <v>8</v>
      </c>
      <c r="AP2219">
        <v>2</v>
      </c>
      <c r="AQ2219">
        <v>8</v>
      </c>
      <c r="AX2219">
        <v>18</v>
      </c>
      <c r="AY2219">
        <v>1993</v>
      </c>
      <c r="AZ2219">
        <v>1.4999999999999999E-2</v>
      </c>
      <c r="BA2219">
        <v>8.9999999999999993E-3</v>
      </c>
      <c r="BB2219">
        <v>1</v>
      </c>
      <c r="BC2219">
        <v>0.1</v>
      </c>
      <c r="BD2219">
        <v>11.9</v>
      </c>
      <c r="BE2219">
        <v>3.1</v>
      </c>
      <c r="BF2219">
        <v>341.6</v>
      </c>
      <c r="BG2219" t="s">
        <v>153</v>
      </c>
      <c r="BH2219" t="s">
        <v>154</v>
      </c>
      <c r="BI2219" t="s">
        <v>351</v>
      </c>
      <c r="BJ2219" t="s">
        <v>156</v>
      </c>
      <c r="BK2219">
        <v>20</v>
      </c>
    </row>
    <row r="2220" spans="1:63" ht="18.75" x14ac:dyDescent="0.25">
      <c r="A2220">
        <v>2021</v>
      </c>
      <c r="B2220">
        <v>5</v>
      </c>
      <c r="C2220" s="289">
        <v>44336</v>
      </c>
      <c r="D2220">
        <v>377</v>
      </c>
      <c r="E2220">
        <v>439</v>
      </c>
      <c r="F2220">
        <v>4</v>
      </c>
      <c r="G2220" t="s">
        <v>146</v>
      </c>
      <c r="H2220" t="s">
        <v>147</v>
      </c>
      <c r="I2220" t="s">
        <v>144</v>
      </c>
      <c r="J2220">
        <v>4</v>
      </c>
      <c r="K2220">
        <v>1</v>
      </c>
      <c r="L2220">
        <v>343</v>
      </c>
      <c r="M2220">
        <v>308.7</v>
      </c>
      <c r="N2220">
        <v>377.3</v>
      </c>
      <c r="Y2220">
        <v>345</v>
      </c>
      <c r="Z2220">
        <v>338</v>
      </c>
      <c r="AB2220">
        <v>333</v>
      </c>
      <c r="AJ2220">
        <v>341.5</v>
      </c>
      <c r="AK2220">
        <v>45</v>
      </c>
      <c r="AL2220">
        <v>320</v>
      </c>
      <c r="AM2220">
        <v>43</v>
      </c>
      <c r="AN2220">
        <v>333</v>
      </c>
      <c r="AO2220">
        <v>7</v>
      </c>
      <c r="AQ2220">
        <v>2</v>
      </c>
      <c r="AR2220">
        <v>6</v>
      </c>
      <c r="AX2220">
        <v>15</v>
      </c>
      <c r="AY2220">
        <v>95</v>
      </c>
      <c r="AZ2220">
        <v>1.4999999999999999E-2</v>
      </c>
      <c r="BA2220">
        <v>0.158</v>
      </c>
      <c r="BC2220">
        <v>0</v>
      </c>
      <c r="BD2220">
        <v>0.3</v>
      </c>
      <c r="BE2220">
        <v>5.0999999999999996</v>
      </c>
      <c r="BF2220">
        <v>32.4</v>
      </c>
      <c r="BG2220" t="s">
        <v>148</v>
      </c>
      <c r="BH2220" t="s">
        <v>149</v>
      </c>
      <c r="BI2220" t="s">
        <v>150</v>
      </c>
      <c r="BK2220">
        <v>20</v>
      </c>
    </row>
    <row r="2221" spans="1:63" ht="18.75" hidden="1" x14ac:dyDescent="0.25">
      <c r="A2221">
        <v>2021</v>
      </c>
      <c r="B2221">
        <v>5</v>
      </c>
      <c r="C2221" s="289">
        <v>44336</v>
      </c>
      <c r="D2221">
        <v>47</v>
      </c>
      <c r="E2221">
        <v>122</v>
      </c>
      <c r="F2221">
        <v>5</v>
      </c>
      <c r="G2221" t="s">
        <v>163</v>
      </c>
      <c r="H2221" t="s">
        <v>164</v>
      </c>
      <c r="I2221" t="s">
        <v>165</v>
      </c>
      <c r="J2221">
        <v>2</v>
      </c>
      <c r="K2221">
        <v>1</v>
      </c>
      <c r="L2221">
        <v>280</v>
      </c>
      <c r="M2221">
        <v>267.39999999999998</v>
      </c>
      <c r="N2221">
        <v>292.60000000000002</v>
      </c>
      <c r="O2221">
        <v>271</v>
      </c>
      <c r="P2221">
        <v>251</v>
      </c>
      <c r="Q2221">
        <v>243</v>
      </c>
      <c r="R2221">
        <v>271</v>
      </c>
      <c r="S2221">
        <v>268</v>
      </c>
      <c r="T2221">
        <v>112</v>
      </c>
      <c r="U2221">
        <v>112</v>
      </c>
      <c r="V2221">
        <v>293</v>
      </c>
      <c r="W2221">
        <v>290</v>
      </c>
      <c r="X2221">
        <v>289</v>
      </c>
      <c r="Y2221">
        <v>280</v>
      </c>
      <c r="Z2221">
        <v>283</v>
      </c>
      <c r="AA2221">
        <v>112</v>
      </c>
      <c r="AB2221">
        <v>109</v>
      </c>
      <c r="AJ2221">
        <v>273.89999999999998</v>
      </c>
      <c r="AK2221">
        <v>63</v>
      </c>
      <c r="AL2221">
        <v>115</v>
      </c>
      <c r="AM2221">
        <v>65</v>
      </c>
      <c r="AN2221">
        <v>111</v>
      </c>
      <c r="AO2221">
        <v>8</v>
      </c>
      <c r="AP2221">
        <v>4</v>
      </c>
      <c r="AQ2221">
        <v>2</v>
      </c>
      <c r="AX2221">
        <v>14</v>
      </c>
      <c r="AY2221">
        <v>14</v>
      </c>
      <c r="AZ2221">
        <v>1.4999999999999999E-2</v>
      </c>
      <c r="BA2221">
        <v>1</v>
      </c>
      <c r="BC2221">
        <v>0.1</v>
      </c>
      <c r="BD2221">
        <v>0.1</v>
      </c>
      <c r="BE2221">
        <v>3.8</v>
      </c>
      <c r="BF2221">
        <v>3.8</v>
      </c>
      <c r="BG2221" t="s">
        <v>153</v>
      </c>
      <c r="BH2221" t="s">
        <v>154</v>
      </c>
      <c r="BI2221" t="s">
        <v>166</v>
      </c>
      <c r="BJ2221" t="s">
        <v>167</v>
      </c>
      <c r="BK2221">
        <v>20</v>
      </c>
    </row>
    <row r="2222" spans="1:63" ht="18.75" hidden="1" x14ac:dyDescent="0.25">
      <c r="A2222">
        <v>2021</v>
      </c>
      <c r="B2222">
        <v>5</v>
      </c>
      <c r="C2222" s="289">
        <v>44336</v>
      </c>
      <c r="D2222">
        <v>384</v>
      </c>
      <c r="E2222">
        <v>556</v>
      </c>
      <c r="F2222">
        <v>6</v>
      </c>
      <c r="G2222" t="s">
        <v>175</v>
      </c>
      <c r="H2222" t="s">
        <v>176</v>
      </c>
      <c r="I2222" t="s">
        <v>144</v>
      </c>
      <c r="J2222">
        <v>1</v>
      </c>
      <c r="K2222">
        <v>6</v>
      </c>
      <c r="L2222">
        <v>1066</v>
      </c>
      <c r="M2222">
        <v>1003.106</v>
      </c>
      <c r="N2222">
        <v>1141.6859999999999</v>
      </c>
      <c r="O2222">
        <v>1074</v>
      </c>
      <c r="P2222">
        <v>1074</v>
      </c>
      <c r="Q2222">
        <v>1084</v>
      </c>
      <c r="R2222">
        <v>1081</v>
      </c>
      <c r="S2222">
        <v>1090</v>
      </c>
      <c r="T2222">
        <v>162</v>
      </c>
      <c r="U2222">
        <v>162</v>
      </c>
      <c r="V2222">
        <v>1163</v>
      </c>
      <c r="W2222">
        <v>1133</v>
      </c>
      <c r="X2222">
        <v>1105</v>
      </c>
      <c r="Y2222">
        <v>1070</v>
      </c>
      <c r="Z2222">
        <v>1076</v>
      </c>
      <c r="AA2222">
        <v>177</v>
      </c>
      <c r="AB2222">
        <v>175</v>
      </c>
      <c r="AJ2222">
        <v>1095</v>
      </c>
      <c r="AK2222">
        <v>20</v>
      </c>
      <c r="AL2222">
        <v>180</v>
      </c>
      <c r="AM2222">
        <v>21</v>
      </c>
      <c r="AN2222">
        <v>169</v>
      </c>
      <c r="AO2222">
        <v>4</v>
      </c>
      <c r="AP2222">
        <v>3</v>
      </c>
      <c r="AQ2222">
        <v>5</v>
      </c>
      <c r="AS2222">
        <v>0</v>
      </c>
      <c r="AX2222">
        <v>12</v>
      </c>
      <c r="AY2222">
        <v>276</v>
      </c>
      <c r="AZ2222">
        <v>1.4999999999999999E-2</v>
      </c>
      <c r="BA2222">
        <v>4.2999999999999997E-2</v>
      </c>
      <c r="BC2222">
        <v>0</v>
      </c>
      <c r="BD2222">
        <v>0.3</v>
      </c>
      <c r="BE2222">
        <v>13.1</v>
      </c>
      <c r="BF2222">
        <v>302.2</v>
      </c>
      <c r="BG2222" t="s">
        <v>153</v>
      </c>
      <c r="BH2222" t="s">
        <v>154</v>
      </c>
      <c r="BI2222" t="s">
        <v>177</v>
      </c>
      <c r="BK2222">
        <v>20</v>
      </c>
    </row>
    <row r="2223" spans="1:63" ht="18.75" hidden="1" x14ac:dyDescent="0.25">
      <c r="A2223">
        <v>2021</v>
      </c>
      <c r="B2223">
        <v>5</v>
      </c>
      <c r="C2223" s="289">
        <v>44336</v>
      </c>
      <c r="D2223">
        <v>384</v>
      </c>
      <c r="E2223">
        <v>557</v>
      </c>
      <c r="F2223">
        <v>6</v>
      </c>
      <c r="G2223" t="s">
        <v>178</v>
      </c>
      <c r="H2223" t="s">
        <v>179</v>
      </c>
      <c r="I2223" t="s">
        <v>144</v>
      </c>
      <c r="J2223">
        <v>1</v>
      </c>
      <c r="K2223">
        <v>6</v>
      </c>
      <c r="L2223">
        <v>182</v>
      </c>
      <c r="M2223">
        <v>171.262</v>
      </c>
      <c r="N2223">
        <v>194.922</v>
      </c>
      <c r="O2223">
        <v>191</v>
      </c>
      <c r="P2223">
        <v>191</v>
      </c>
      <c r="Q2223">
        <v>194</v>
      </c>
      <c r="R2223">
        <v>192</v>
      </c>
      <c r="S2223">
        <v>188</v>
      </c>
      <c r="T2223">
        <v>162</v>
      </c>
      <c r="U2223">
        <v>162</v>
      </c>
      <c r="V2223">
        <v>217</v>
      </c>
      <c r="W2223">
        <v>200</v>
      </c>
      <c r="X2223">
        <v>187</v>
      </c>
      <c r="Y2223">
        <v>183</v>
      </c>
      <c r="Z2223">
        <v>183</v>
      </c>
      <c r="AA2223">
        <v>177</v>
      </c>
      <c r="AB2223">
        <v>175</v>
      </c>
      <c r="AJ2223">
        <v>192.6</v>
      </c>
      <c r="AK2223">
        <v>20</v>
      </c>
      <c r="AL2223">
        <v>180</v>
      </c>
      <c r="AM2223">
        <v>21</v>
      </c>
      <c r="AN2223">
        <v>169</v>
      </c>
      <c r="AO2223">
        <v>1</v>
      </c>
      <c r="AP2223">
        <v>2</v>
      </c>
      <c r="AQ2223">
        <v>3</v>
      </c>
      <c r="AS2223">
        <v>1</v>
      </c>
      <c r="AX2223">
        <v>7</v>
      </c>
      <c r="AY2223">
        <v>271</v>
      </c>
      <c r="AZ2223">
        <v>1.4999999999999999E-2</v>
      </c>
      <c r="BA2223">
        <v>2.5999999999999999E-2</v>
      </c>
      <c r="BC2223">
        <v>0</v>
      </c>
      <c r="BD2223">
        <v>1.5</v>
      </c>
      <c r="BE2223">
        <v>1.3</v>
      </c>
      <c r="BF2223">
        <v>52.2</v>
      </c>
      <c r="BG2223" t="s">
        <v>153</v>
      </c>
      <c r="BH2223" t="s">
        <v>154</v>
      </c>
      <c r="BI2223" t="s">
        <v>177</v>
      </c>
      <c r="BJ2223" t="s">
        <v>180</v>
      </c>
      <c r="BK2223">
        <v>20</v>
      </c>
    </row>
    <row r="2224" spans="1:63" ht="18.75" x14ac:dyDescent="0.25">
      <c r="A2224">
        <v>2021</v>
      </c>
      <c r="B2224">
        <v>5</v>
      </c>
      <c r="C2224" s="289">
        <v>44336</v>
      </c>
      <c r="D2224">
        <v>407</v>
      </c>
      <c r="E2224">
        <v>627</v>
      </c>
      <c r="F2224">
        <v>7</v>
      </c>
      <c r="G2224" t="s">
        <v>340</v>
      </c>
      <c r="H2224" t="s">
        <v>341</v>
      </c>
      <c r="I2224" t="s">
        <v>144</v>
      </c>
      <c r="J2224">
        <v>1</v>
      </c>
      <c r="K2224">
        <v>5</v>
      </c>
      <c r="L2224">
        <v>418.5</v>
      </c>
      <c r="M2224">
        <v>384.97815000000003</v>
      </c>
      <c r="N2224">
        <v>452.02184999999997</v>
      </c>
      <c r="O2224">
        <v>431</v>
      </c>
      <c r="P2224">
        <v>396</v>
      </c>
      <c r="Q2224">
        <v>418</v>
      </c>
      <c r="R2224">
        <v>423</v>
      </c>
      <c r="S2224">
        <v>442</v>
      </c>
      <c r="T2224">
        <v>145</v>
      </c>
      <c r="U2224">
        <v>142</v>
      </c>
      <c r="V2224">
        <v>450</v>
      </c>
      <c r="W2224">
        <v>435</v>
      </c>
      <c r="X2224">
        <v>450</v>
      </c>
      <c r="Y2224">
        <v>453</v>
      </c>
      <c r="Z2224">
        <v>448</v>
      </c>
      <c r="AA2224">
        <v>145</v>
      </c>
      <c r="AB2224">
        <v>143</v>
      </c>
      <c r="AJ2224">
        <v>434.6</v>
      </c>
      <c r="AK2224">
        <v>18</v>
      </c>
      <c r="AL2224">
        <v>200</v>
      </c>
      <c r="AM2224">
        <v>25</v>
      </c>
      <c r="AN2224">
        <v>144</v>
      </c>
      <c r="AO2224">
        <v>5</v>
      </c>
      <c r="AP2224">
        <v>1</v>
      </c>
      <c r="AQ2224">
        <v>2</v>
      </c>
      <c r="AX2224">
        <v>8</v>
      </c>
      <c r="AY2224">
        <v>803</v>
      </c>
      <c r="AZ2224">
        <v>1.4999999999999999E-2</v>
      </c>
      <c r="BA2224">
        <v>0.01</v>
      </c>
      <c r="BB2224">
        <v>1</v>
      </c>
      <c r="BC2224">
        <v>0</v>
      </c>
      <c r="BD2224">
        <v>1.9</v>
      </c>
      <c r="BE2224">
        <v>3.5</v>
      </c>
      <c r="BF2224">
        <v>349</v>
      </c>
      <c r="BG2224" t="s">
        <v>148</v>
      </c>
      <c r="BH2224" t="s">
        <v>149</v>
      </c>
      <c r="BI2224" t="s">
        <v>342</v>
      </c>
      <c r="BK2224">
        <v>20</v>
      </c>
    </row>
    <row r="2225" spans="1:63" ht="18.75" x14ac:dyDescent="0.25">
      <c r="A2225">
        <v>2021</v>
      </c>
      <c r="B2225">
        <v>5</v>
      </c>
      <c r="C2225" s="289">
        <v>44336</v>
      </c>
      <c r="D2225">
        <v>407</v>
      </c>
      <c r="E2225">
        <v>628</v>
      </c>
      <c r="F2225">
        <v>7</v>
      </c>
      <c r="G2225" t="s">
        <v>343</v>
      </c>
      <c r="H2225" t="s">
        <v>344</v>
      </c>
      <c r="I2225" t="s">
        <v>144</v>
      </c>
      <c r="J2225">
        <v>1</v>
      </c>
      <c r="K2225">
        <v>5</v>
      </c>
      <c r="L2225">
        <v>330</v>
      </c>
      <c r="M2225">
        <v>303.99599999999998</v>
      </c>
      <c r="N2225">
        <v>356.00400000000002</v>
      </c>
      <c r="O2225">
        <v>422</v>
      </c>
      <c r="P2225">
        <v>296</v>
      </c>
      <c r="Q2225">
        <v>314</v>
      </c>
      <c r="R2225">
        <v>331</v>
      </c>
      <c r="S2225">
        <v>338</v>
      </c>
      <c r="T2225">
        <v>145</v>
      </c>
      <c r="U2225">
        <v>142</v>
      </c>
      <c r="V2225">
        <v>338</v>
      </c>
      <c r="W2225">
        <v>344</v>
      </c>
      <c r="X2225">
        <v>334</v>
      </c>
      <c r="Y2225">
        <v>358</v>
      </c>
      <c r="Z2225">
        <v>350</v>
      </c>
      <c r="AA2225">
        <v>145</v>
      </c>
      <c r="AB2225">
        <v>143</v>
      </c>
      <c r="AJ2225">
        <v>342.5</v>
      </c>
      <c r="AK2225">
        <v>18</v>
      </c>
      <c r="AL2225">
        <v>200</v>
      </c>
      <c r="AM2225">
        <v>25</v>
      </c>
      <c r="AN2225">
        <v>144</v>
      </c>
      <c r="AO2225">
        <v>4</v>
      </c>
      <c r="AP2225">
        <v>2</v>
      </c>
      <c r="AQ2225">
        <v>3</v>
      </c>
      <c r="AX2225">
        <v>9</v>
      </c>
      <c r="AY2225">
        <v>804</v>
      </c>
      <c r="AZ2225">
        <v>1.4999999999999999E-2</v>
      </c>
      <c r="BA2225">
        <v>1.0999999999999999E-2</v>
      </c>
      <c r="BB2225">
        <v>1</v>
      </c>
      <c r="BC2225">
        <v>0</v>
      </c>
      <c r="BD2225">
        <v>2.4</v>
      </c>
      <c r="BE2225">
        <v>3.1</v>
      </c>
      <c r="BF2225">
        <v>275.39999999999998</v>
      </c>
      <c r="BG2225" t="s">
        <v>148</v>
      </c>
      <c r="BH2225" t="s">
        <v>149</v>
      </c>
      <c r="BI2225" t="s">
        <v>217</v>
      </c>
      <c r="BK2225">
        <v>20</v>
      </c>
    </row>
    <row r="2226" spans="1:63" ht="18.75" x14ac:dyDescent="0.25">
      <c r="A2226">
        <v>2021</v>
      </c>
      <c r="B2226">
        <v>5</v>
      </c>
      <c r="C2226" s="289">
        <v>44336</v>
      </c>
      <c r="D2226">
        <v>407</v>
      </c>
      <c r="E2226">
        <v>629</v>
      </c>
      <c r="F2226">
        <v>7</v>
      </c>
      <c r="G2226" t="s">
        <v>345</v>
      </c>
      <c r="H2226" t="s">
        <v>346</v>
      </c>
      <c r="I2226" t="s">
        <v>144</v>
      </c>
      <c r="J2226">
        <v>1</v>
      </c>
      <c r="K2226">
        <v>5</v>
      </c>
      <c r="L2226">
        <v>221</v>
      </c>
      <c r="M2226">
        <v>203.983</v>
      </c>
      <c r="N2226">
        <v>238.017</v>
      </c>
      <c r="O2226">
        <v>232</v>
      </c>
      <c r="P2226">
        <v>203</v>
      </c>
      <c r="Q2226">
        <v>209</v>
      </c>
      <c r="R2226">
        <v>228</v>
      </c>
      <c r="S2226">
        <v>231</v>
      </c>
      <c r="T2226">
        <v>145</v>
      </c>
      <c r="U2226">
        <v>142</v>
      </c>
      <c r="V2226">
        <v>220</v>
      </c>
      <c r="W2226">
        <v>230</v>
      </c>
      <c r="X2226">
        <v>238</v>
      </c>
      <c r="Y2226">
        <v>240</v>
      </c>
      <c r="Z2226">
        <v>235</v>
      </c>
      <c r="AA2226">
        <v>145</v>
      </c>
      <c r="AB2226">
        <v>143</v>
      </c>
      <c r="AJ2226">
        <v>226.6</v>
      </c>
      <c r="AK2226">
        <v>18</v>
      </c>
      <c r="AL2226">
        <v>200</v>
      </c>
      <c r="AM2226">
        <v>25</v>
      </c>
      <c r="AN2226">
        <v>144</v>
      </c>
      <c r="AO2226">
        <v>7</v>
      </c>
      <c r="AP2226">
        <v>1</v>
      </c>
      <c r="AQ2226">
        <v>2</v>
      </c>
      <c r="AX2226">
        <v>10</v>
      </c>
      <c r="AY2226">
        <v>805</v>
      </c>
      <c r="AZ2226">
        <v>1.4999999999999999E-2</v>
      </c>
      <c r="BA2226">
        <v>1.2E-2</v>
      </c>
      <c r="BB2226">
        <v>1</v>
      </c>
      <c r="BC2226">
        <v>0</v>
      </c>
      <c r="BD2226">
        <v>3.6</v>
      </c>
      <c r="BE2226">
        <v>2.2999999999999998</v>
      </c>
      <c r="BF2226">
        <v>182.4</v>
      </c>
      <c r="BG2226" t="s">
        <v>148</v>
      </c>
      <c r="BH2226" t="s">
        <v>149</v>
      </c>
      <c r="BI2226" t="s">
        <v>217</v>
      </c>
      <c r="BK2226">
        <v>20</v>
      </c>
    </row>
    <row r="2227" spans="1:63" ht="18.75" x14ac:dyDescent="0.25">
      <c r="A2227">
        <v>2021</v>
      </c>
      <c r="B2227">
        <v>5</v>
      </c>
      <c r="C2227" s="289">
        <v>44336</v>
      </c>
      <c r="D2227">
        <v>407</v>
      </c>
      <c r="E2227">
        <v>630</v>
      </c>
      <c r="F2227">
        <v>7</v>
      </c>
      <c r="G2227" t="s">
        <v>347</v>
      </c>
      <c r="H2227" t="s">
        <v>348</v>
      </c>
      <c r="I2227" t="s">
        <v>144</v>
      </c>
      <c r="J2227">
        <v>1</v>
      </c>
      <c r="K2227">
        <v>5</v>
      </c>
      <c r="L2227">
        <v>214</v>
      </c>
      <c r="M2227">
        <v>197.84299999999999</v>
      </c>
      <c r="N2227">
        <v>230.15700000000001</v>
      </c>
      <c r="O2227">
        <v>213</v>
      </c>
      <c r="P2227">
        <v>202</v>
      </c>
      <c r="Q2227">
        <v>215</v>
      </c>
      <c r="R2227">
        <v>220</v>
      </c>
      <c r="S2227">
        <v>220</v>
      </c>
      <c r="T2227">
        <v>145</v>
      </c>
      <c r="U2227">
        <v>142</v>
      </c>
      <c r="V2227">
        <v>212</v>
      </c>
      <c r="W2227">
        <v>208</v>
      </c>
      <c r="X2227">
        <v>219</v>
      </c>
      <c r="Y2227">
        <v>234</v>
      </c>
      <c r="Z2227">
        <v>220</v>
      </c>
      <c r="AA2227">
        <v>145</v>
      </c>
      <c r="AB2227">
        <v>143</v>
      </c>
      <c r="AJ2227">
        <v>216.3</v>
      </c>
      <c r="AK2227">
        <v>18</v>
      </c>
      <c r="AL2227">
        <v>200</v>
      </c>
      <c r="AM2227">
        <v>25</v>
      </c>
      <c r="AN2227">
        <v>144</v>
      </c>
      <c r="AO2227">
        <v>6</v>
      </c>
      <c r="AP2227">
        <v>2</v>
      </c>
      <c r="AQ2227">
        <v>6</v>
      </c>
      <c r="AX2227">
        <v>14</v>
      </c>
      <c r="AY2227">
        <v>809</v>
      </c>
      <c r="AZ2227">
        <v>1.4999999999999999E-2</v>
      </c>
      <c r="BA2227">
        <v>1.7000000000000001E-2</v>
      </c>
      <c r="BC2227">
        <v>0.1</v>
      </c>
      <c r="BD2227">
        <v>3.8</v>
      </c>
      <c r="BE2227">
        <v>3</v>
      </c>
      <c r="BF2227">
        <v>175</v>
      </c>
      <c r="BG2227" t="s">
        <v>148</v>
      </c>
      <c r="BH2227" t="s">
        <v>149</v>
      </c>
      <c r="BI2227" t="s">
        <v>217</v>
      </c>
      <c r="BK2227">
        <v>20</v>
      </c>
    </row>
    <row r="2228" spans="1:63" hidden="1" x14ac:dyDescent="0.25">
      <c r="A2228">
        <v>2021</v>
      </c>
      <c r="B2228">
        <v>5</v>
      </c>
      <c r="C2228" s="289">
        <v>44336</v>
      </c>
      <c r="D2228">
        <v>421</v>
      </c>
      <c r="E2228">
        <v>667</v>
      </c>
      <c r="F2228">
        <v>8</v>
      </c>
      <c r="G2228" t="s">
        <v>404</v>
      </c>
      <c r="H2228" t="s">
        <v>405</v>
      </c>
      <c r="L2228">
        <v>1630.2</v>
      </c>
      <c r="M2228">
        <v>1534.0182</v>
      </c>
      <c r="N2228">
        <v>1745.9441999999999</v>
      </c>
      <c r="AK2228">
        <v>20</v>
      </c>
      <c r="AY2228">
        <v>320</v>
      </c>
      <c r="AZ2228">
        <v>1.4999999999999999E-2</v>
      </c>
      <c r="BD2228">
        <v>0.2</v>
      </c>
      <c r="BJ2228" t="s">
        <v>156</v>
      </c>
      <c r="BK2228">
        <v>20</v>
      </c>
    </row>
    <row r="2229" spans="1:63" ht="18.75" hidden="1" x14ac:dyDescent="0.25">
      <c r="A2229">
        <v>2021</v>
      </c>
      <c r="B2229">
        <v>5</v>
      </c>
      <c r="C2229" s="289">
        <v>44336</v>
      </c>
      <c r="D2229">
        <v>423</v>
      </c>
      <c r="E2229">
        <v>669</v>
      </c>
      <c r="F2229">
        <v>8</v>
      </c>
      <c r="G2229" t="s">
        <v>412</v>
      </c>
      <c r="H2229" t="s">
        <v>413</v>
      </c>
      <c r="I2229" t="s">
        <v>144</v>
      </c>
      <c r="J2229">
        <v>2</v>
      </c>
      <c r="K2229">
        <v>2</v>
      </c>
      <c r="L2229">
        <v>954</v>
      </c>
      <c r="M2229">
        <v>897.71400000000006</v>
      </c>
      <c r="N2229">
        <v>1021.734</v>
      </c>
      <c r="V2229">
        <v>1065</v>
      </c>
      <c r="W2229">
        <v>1044</v>
      </c>
      <c r="X2229">
        <v>1014</v>
      </c>
      <c r="Y2229">
        <v>1041</v>
      </c>
      <c r="Z2229">
        <v>1001</v>
      </c>
      <c r="AA2229">
        <v>215</v>
      </c>
      <c r="AB2229">
        <v>213</v>
      </c>
      <c r="AJ2229">
        <v>1033</v>
      </c>
      <c r="AK2229">
        <v>40</v>
      </c>
      <c r="AL2229">
        <v>180</v>
      </c>
      <c r="AM2229">
        <v>34</v>
      </c>
      <c r="AN2229">
        <v>214</v>
      </c>
      <c r="AO2229">
        <v>5</v>
      </c>
      <c r="AP2229">
        <v>6</v>
      </c>
      <c r="AQ2229">
        <v>5</v>
      </c>
      <c r="AS2229">
        <v>3</v>
      </c>
      <c r="AX2229">
        <v>19</v>
      </c>
      <c r="AY2229">
        <v>109</v>
      </c>
      <c r="AZ2229">
        <v>1.4999999999999999E-2</v>
      </c>
      <c r="BA2229">
        <v>0.17399999999999999</v>
      </c>
      <c r="BC2229">
        <v>0</v>
      </c>
      <c r="BD2229">
        <v>0.1</v>
      </c>
      <c r="BE2229">
        <v>19.600000000000001</v>
      </c>
      <c r="BF2229">
        <v>112.6</v>
      </c>
      <c r="BG2229" t="s">
        <v>153</v>
      </c>
      <c r="BH2229" t="s">
        <v>154</v>
      </c>
      <c r="BI2229" t="s">
        <v>414</v>
      </c>
      <c r="BJ2229" t="s">
        <v>156</v>
      </c>
      <c r="BK2229">
        <v>20</v>
      </c>
    </row>
    <row r="2230" spans="1:63" hidden="1" x14ac:dyDescent="0.25">
      <c r="A2230">
        <v>2021</v>
      </c>
      <c r="B2230">
        <v>5</v>
      </c>
      <c r="C2230" s="289">
        <v>44336</v>
      </c>
      <c r="D2230">
        <v>3</v>
      </c>
      <c r="E2230">
        <v>10</v>
      </c>
      <c r="F2230">
        <v>25</v>
      </c>
      <c r="G2230" t="s">
        <v>363</v>
      </c>
      <c r="H2230" t="s">
        <v>364</v>
      </c>
      <c r="I2230" t="s">
        <v>360</v>
      </c>
      <c r="J2230">
        <v>2</v>
      </c>
      <c r="K2230">
        <v>2</v>
      </c>
      <c r="L2230">
        <v>48.662500000000001</v>
      </c>
      <c r="M2230">
        <v>45.256124999999997</v>
      </c>
      <c r="N2230">
        <v>52.068874999999998</v>
      </c>
      <c r="AK2230">
        <v>47</v>
      </c>
      <c r="AL2230">
        <v>154</v>
      </c>
      <c r="AY2230">
        <v>480</v>
      </c>
      <c r="AZ2230">
        <v>0.02</v>
      </c>
      <c r="BD2230">
        <v>9.9</v>
      </c>
      <c r="BG2230" t="s">
        <v>361</v>
      </c>
      <c r="BH2230" t="s">
        <v>362</v>
      </c>
      <c r="BK2230">
        <v>20</v>
      </c>
    </row>
    <row r="2231" spans="1:63" ht="18.75" hidden="1" x14ac:dyDescent="0.25">
      <c r="A2231">
        <v>2021</v>
      </c>
      <c r="B2231">
        <v>5</v>
      </c>
      <c r="C2231" s="289">
        <v>44336</v>
      </c>
      <c r="D2231">
        <v>56</v>
      </c>
      <c r="E2231">
        <v>134</v>
      </c>
      <c r="F2231">
        <v>25</v>
      </c>
      <c r="G2231" t="s">
        <v>430</v>
      </c>
      <c r="H2231" t="s">
        <v>431</v>
      </c>
      <c r="I2231" t="s">
        <v>183</v>
      </c>
      <c r="J2231">
        <v>12</v>
      </c>
      <c r="K2231">
        <v>1</v>
      </c>
      <c r="L2231">
        <v>9.9145833329999995</v>
      </c>
      <c r="M2231">
        <v>9.2205624999999998</v>
      </c>
      <c r="N2231">
        <v>10.60860417</v>
      </c>
      <c r="V2231">
        <v>11</v>
      </c>
      <c r="W2231">
        <v>10</v>
      </c>
      <c r="X2231">
        <v>10</v>
      </c>
      <c r="Y2231">
        <v>10</v>
      </c>
      <c r="Z2231">
        <v>10</v>
      </c>
      <c r="AA2231">
        <v>101</v>
      </c>
      <c r="AB2231">
        <v>100</v>
      </c>
      <c r="AJ2231">
        <v>10.199999999999999</v>
      </c>
      <c r="AK2231">
        <v>429</v>
      </c>
      <c r="AL2231">
        <v>101</v>
      </c>
      <c r="AM2231">
        <v>430</v>
      </c>
      <c r="AN2231">
        <v>101</v>
      </c>
      <c r="AO2231">
        <v>10</v>
      </c>
      <c r="AQ2231">
        <v>12</v>
      </c>
      <c r="AX2231">
        <v>22</v>
      </c>
      <c r="AY2231">
        <v>4022</v>
      </c>
      <c r="AZ2231">
        <v>0.02</v>
      </c>
      <c r="BA2231">
        <v>5.0000000000000001E-3</v>
      </c>
      <c r="BB2231">
        <v>1</v>
      </c>
      <c r="BC2231">
        <v>2.2000000000000002</v>
      </c>
      <c r="BD2231">
        <v>405.7</v>
      </c>
      <c r="BE2231">
        <v>0.2</v>
      </c>
      <c r="BF2231">
        <v>41</v>
      </c>
      <c r="BG2231" t="s">
        <v>432</v>
      </c>
      <c r="BH2231" t="s">
        <v>433</v>
      </c>
      <c r="BK2231">
        <v>20</v>
      </c>
    </row>
    <row r="2232" spans="1:63" ht="18.75" hidden="1" x14ac:dyDescent="0.25">
      <c r="A2232">
        <v>2021</v>
      </c>
      <c r="B2232">
        <v>5</v>
      </c>
      <c r="C2232" s="289">
        <v>44336</v>
      </c>
      <c r="D2232">
        <v>5</v>
      </c>
      <c r="E2232">
        <v>13</v>
      </c>
      <c r="F2232">
        <v>26</v>
      </c>
      <c r="G2232" t="s">
        <v>453</v>
      </c>
      <c r="H2232" t="s">
        <v>454</v>
      </c>
      <c r="I2232" t="s">
        <v>360</v>
      </c>
      <c r="J2232">
        <v>2</v>
      </c>
      <c r="K2232">
        <v>2</v>
      </c>
      <c r="L2232">
        <v>35.875</v>
      </c>
      <c r="M2232">
        <v>33.363750000000003</v>
      </c>
      <c r="N2232">
        <v>38.386249999999997</v>
      </c>
      <c r="O2232">
        <v>35</v>
      </c>
      <c r="P2232">
        <v>39</v>
      </c>
      <c r="Q2232">
        <v>37</v>
      </c>
      <c r="R2232">
        <v>38</v>
      </c>
      <c r="S2232">
        <v>37</v>
      </c>
      <c r="T2232">
        <v>172</v>
      </c>
      <c r="U2232">
        <v>172</v>
      </c>
      <c r="AJ2232">
        <v>37.200000000000003</v>
      </c>
      <c r="AK2232">
        <v>59</v>
      </c>
      <c r="AL2232">
        <v>122</v>
      </c>
      <c r="AM2232">
        <v>42</v>
      </c>
      <c r="AN2232">
        <v>172</v>
      </c>
      <c r="AO2232">
        <v>4</v>
      </c>
      <c r="AP2232">
        <v>6</v>
      </c>
      <c r="AQ2232">
        <v>8</v>
      </c>
      <c r="AX2232">
        <v>18</v>
      </c>
      <c r="AY2232">
        <v>498</v>
      </c>
      <c r="AZ2232">
        <v>0.02</v>
      </c>
      <c r="BA2232">
        <v>3.5999999999999997E-2</v>
      </c>
      <c r="BC2232">
        <v>0.5</v>
      </c>
      <c r="BD2232">
        <v>13.9</v>
      </c>
      <c r="BE2232">
        <v>0.7</v>
      </c>
      <c r="BF2232">
        <v>18.5</v>
      </c>
      <c r="BG2232" t="s">
        <v>361</v>
      </c>
      <c r="BH2232" t="s">
        <v>362</v>
      </c>
      <c r="BK2232">
        <v>20</v>
      </c>
    </row>
    <row r="2233" spans="1:63" ht="18.75" x14ac:dyDescent="0.25">
      <c r="A2233">
        <v>2021</v>
      </c>
      <c r="B2233">
        <v>5</v>
      </c>
      <c r="C2233" s="289">
        <v>44336</v>
      </c>
      <c r="D2233">
        <v>159</v>
      </c>
      <c r="E2233">
        <v>299</v>
      </c>
      <c r="F2233">
        <v>28</v>
      </c>
      <c r="G2233" t="s">
        <v>181</v>
      </c>
      <c r="H2233" t="s">
        <v>182</v>
      </c>
      <c r="I2233" t="s">
        <v>183</v>
      </c>
      <c r="J2233">
        <v>3</v>
      </c>
      <c r="K2233">
        <v>2</v>
      </c>
      <c r="L2233">
        <v>115</v>
      </c>
      <c r="M2233">
        <v>106.95</v>
      </c>
      <c r="N2233">
        <v>123.05</v>
      </c>
      <c r="O2233">
        <v>104</v>
      </c>
      <c r="P2233">
        <v>98</v>
      </c>
      <c r="Q2233">
        <v>111</v>
      </c>
      <c r="R2233">
        <v>113</v>
      </c>
      <c r="S2233">
        <v>108</v>
      </c>
      <c r="T2233">
        <v>128</v>
      </c>
      <c r="U2233">
        <v>125</v>
      </c>
      <c r="AJ2233">
        <v>106.8</v>
      </c>
      <c r="AK2233">
        <v>70</v>
      </c>
      <c r="AL2233">
        <v>154</v>
      </c>
      <c r="AM2233">
        <v>85</v>
      </c>
      <c r="AN2233">
        <v>127</v>
      </c>
      <c r="AO2233">
        <v>3</v>
      </c>
      <c r="AP2233">
        <v>2</v>
      </c>
      <c r="AQ2233">
        <v>4</v>
      </c>
      <c r="AX2233">
        <v>9</v>
      </c>
      <c r="AY2233">
        <v>873</v>
      </c>
      <c r="AZ2233">
        <v>0.02</v>
      </c>
      <c r="BA2233">
        <v>0.01</v>
      </c>
      <c r="BB2233">
        <v>1</v>
      </c>
      <c r="BC2233">
        <v>0.1</v>
      </c>
      <c r="BD2233">
        <v>7.6</v>
      </c>
      <c r="BE2233">
        <v>1</v>
      </c>
      <c r="BF2233">
        <v>93.2</v>
      </c>
      <c r="BG2233" t="s">
        <v>148</v>
      </c>
      <c r="BH2233" t="s">
        <v>184</v>
      </c>
      <c r="BK2233">
        <v>20</v>
      </c>
    </row>
    <row r="2234" spans="1:63" ht="18.75" x14ac:dyDescent="0.25">
      <c r="A2234">
        <v>2021</v>
      </c>
      <c r="B2234">
        <v>5</v>
      </c>
      <c r="C2234" s="289">
        <v>44336</v>
      </c>
      <c r="D2234">
        <v>334</v>
      </c>
      <c r="E2234">
        <v>254</v>
      </c>
      <c r="F2234">
        <v>46</v>
      </c>
      <c r="G2234" t="s">
        <v>189</v>
      </c>
      <c r="H2234" t="s">
        <v>190</v>
      </c>
      <c r="I2234" t="s">
        <v>191</v>
      </c>
      <c r="J2234">
        <v>4</v>
      </c>
      <c r="K2234">
        <v>2</v>
      </c>
      <c r="L2234">
        <v>203</v>
      </c>
      <c r="M2234">
        <v>188.79</v>
      </c>
      <c r="N2234">
        <v>217.21</v>
      </c>
      <c r="O2234">
        <v>188</v>
      </c>
      <c r="P2234">
        <v>202</v>
      </c>
      <c r="Q2234">
        <v>211</v>
      </c>
      <c r="R2234">
        <v>208</v>
      </c>
      <c r="S2234">
        <v>215</v>
      </c>
      <c r="T2234">
        <v>143</v>
      </c>
      <c r="U2234">
        <v>142</v>
      </c>
      <c r="V2234">
        <v>223</v>
      </c>
      <c r="W2234">
        <v>216</v>
      </c>
      <c r="X2234">
        <v>211</v>
      </c>
      <c r="Y2234">
        <v>200</v>
      </c>
      <c r="Z2234">
        <v>209</v>
      </c>
      <c r="AA2234">
        <v>140</v>
      </c>
      <c r="AB2234">
        <v>135</v>
      </c>
      <c r="AJ2234">
        <v>208.3</v>
      </c>
      <c r="AK2234">
        <v>88</v>
      </c>
      <c r="AL2234">
        <v>164</v>
      </c>
      <c r="AM2234">
        <v>103</v>
      </c>
      <c r="AN2234">
        <v>140</v>
      </c>
      <c r="AO2234">
        <v>9</v>
      </c>
      <c r="AP2234">
        <v>5</v>
      </c>
      <c r="AQ2234">
        <v>5</v>
      </c>
      <c r="AS2234">
        <v>1</v>
      </c>
      <c r="AX2234">
        <v>20</v>
      </c>
      <c r="AY2234">
        <v>2120</v>
      </c>
      <c r="AZ2234">
        <v>0.02</v>
      </c>
      <c r="BA2234">
        <v>8.9999999999999993E-3</v>
      </c>
      <c r="BB2234">
        <v>1</v>
      </c>
      <c r="BC2234">
        <v>0.1</v>
      </c>
      <c r="BD2234">
        <v>10.4</v>
      </c>
      <c r="BE2234">
        <v>4.2</v>
      </c>
      <c r="BF2234">
        <v>441.6</v>
      </c>
      <c r="BG2234" t="s">
        <v>148</v>
      </c>
      <c r="BH2234" t="s">
        <v>184</v>
      </c>
      <c r="BI2234" t="s">
        <v>192</v>
      </c>
      <c r="BK2234">
        <v>20</v>
      </c>
    </row>
    <row r="2235" spans="1:63" x14ac:dyDescent="0.25">
      <c r="A2235">
        <v>2021</v>
      </c>
      <c r="B2235">
        <v>5</v>
      </c>
      <c r="C2235" s="289">
        <v>44336</v>
      </c>
      <c r="D2235">
        <v>214</v>
      </c>
      <c r="E2235">
        <v>142</v>
      </c>
      <c r="F2235">
        <v>47</v>
      </c>
      <c r="G2235" t="s">
        <v>258</v>
      </c>
      <c r="H2235" t="s">
        <v>259</v>
      </c>
      <c r="I2235" t="s">
        <v>191</v>
      </c>
      <c r="J2235">
        <v>4</v>
      </c>
      <c r="K2235">
        <v>1</v>
      </c>
      <c r="L2235">
        <v>351</v>
      </c>
      <c r="M2235">
        <v>326.43</v>
      </c>
      <c r="N2235">
        <v>375.57</v>
      </c>
      <c r="AK2235">
        <v>68</v>
      </c>
      <c r="AL2235">
        <v>212</v>
      </c>
      <c r="AY2235">
        <v>168</v>
      </c>
      <c r="AZ2235">
        <v>0.02</v>
      </c>
      <c r="BD2235">
        <v>0.5</v>
      </c>
      <c r="BG2235" t="s">
        <v>148</v>
      </c>
      <c r="BH2235" t="s">
        <v>187</v>
      </c>
      <c r="BI2235" t="s">
        <v>260</v>
      </c>
      <c r="BK2235">
        <v>20</v>
      </c>
    </row>
    <row r="2236" spans="1:63" ht="18.75" x14ac:dyDescent="0.25">
      <c r="A2236">
        <v>2021</v>
      </c>
      <c r="B2236">
        <v>5</v>
      </c>
      <c r="C2236" s="289">
        <v>44339</v>
      </c>
      <c r="D2236">
        <v>32</v>
      </c>
      <c r="E2236">
        <v>92</v>
      </c>
      <c r="F2236">
        <v>2</v>
      </c>
      <c r="G2236" t="s">
        <v>205</v>
      </c>
      <c r="H2236" t="s">
        <v>206</v>
      </c>
      <c r="I2236" t="s">
        <v>144</v>
      </c>
      <c r="J2236">
        <v>2</v>
      </c>
      <c r="K2236">
        <v>3</v>
      </c>
      <c r="L2236">
        <v>361</v>
      </c>
      <c r="M2236">
        <v>335.73</v>
      </c>
      <c r="N2236">
        <v>386.27</v>
      </c>
      <c r="P2236">
        <v>420</v>
      </c>
      <c r="Q2236">
        <v>380</v>
      </c>
      <c r="R2236">
        <v>375</v>
      </c>
      <c r="S2236">
        <v>400</v>
      </c>
      <c r="T2236">
        <v>110</v>
      </c>
      <c r="U2236">
        <v>100</v>
      </c>
      <c r="V2236">
        <v>278</v>
      </c>
      <c r="W2236">
        <v>364</v>
      </c>
      <c r="X2236">
        <v>368</v>
      </c>
      <c r="Y2236">
        <v>374</v>
      </c>
      <c r="Z2236">
        <v>368</v>
      </c>
      <c r="AA2236">
        <v>110</v>
      </c>
      <c r="AB2236">
        <v>118</v>
      </c>
      <c r="AJ2236">
        <v>369.7</v>
      </c>
      <c r="AK2236">
        <v>74</v>
      </c>
      <c r="AL2236">
        <v>97</v>
      </c>
      <c r="AM2236">
        <v>66</v>
      </c>
      <c r="AN2236">
        <v>110</v>
      </c>
      <c r="AO2236">
        <v>10</v>
      </c>
      <c r="AP2236">
        <v>2</v>
      </c>
      <c r="AQ2236">
        <v>3</v>
      </c>
      <c r="AX2236">
        <v>15</v>
      </c>
      <c r="AY2236">
        <v>1407</v>
      </c>
      <c r="AZ2236">
        <v>1.4999999999999999E-2</v>
      </c>
      <c r="BA2236">
        <v>1.0999999999999999E-2</v>
      </c>
      <c r="BB2236">
        <v>1</v>
      </c>
      <c r="BC2236">
        <v>0</v>
      </c>
      <c r="BD2236">
        <v>3.9</v>
      </c>
      <c r="BE2236">
        <v>5.5</v>
      </c>
      <c r="BF2236">
        <v>520.20000000000005</v>
      </c>
      <c r="BG2236" t="s">
        <v>148</v>
      </c>
      <c r="BH2236" t="s">
        <v>149</v>
      </c>
      <c r="BI2236" t="s">
        <v>207</v>
      </c>
      <c r="BJ2236" t="s">
        <v>208</v>
      </c>
      <c r="BK2236">
        <v>20</v>
      </c>
    </row>
    <row r="2237" spans="1:63" ht="18.75" x14ac:dyDescent="0.25">
      <c r="A2237">
        <v>2021</v>
      </c>
      <c r="B2237">
        <v>5</v>
      </c>
      <c r="C2237" s="289">
        <v>44339</v>
      </c>
      <c r="D2237">
        <v>32</v>
      </c>
      <c r="E2237">
        <v>93</v>
      </c>
      <c r="F2237">
        <v>2</v>
      </c>
      <c r="G2237" t="s">
        <v>209</v>
      </c>
      <c r="H2237" t="s">
        <v>210</v>
      </c>
      <c r="I2237" t="s">
        <v>144</v>
      </c>
      <c r="J2237">
        <v>2</v>
      </c>
      <c r="K2237">
        <v>3</v>
      </c>
      <c r="L2237">
        <v>59</v>
      </c>
      <c r="M2237">
        <v>54.87</v>
      </c>
      <c r="N2237">
        <v>63.13</v>
      </c>
      <c r="P2237">
        <v>78</v>
      </c>
      <c r="Q2237">
        <v>63</v>
      </c>
      <c r="R2237">
        <v>61</v>
      </c>
      <c r="S2237">
        <v>68</v>
      </c>
      <c r="T2237">
        <v>110</v>
      </c>
      <c r="U2237">
        <v>100</v>
      </c>
      <c r="V2237">
        <v>58</v>
      </c>
      <c r="W2237">
        <v>57</v>
      </c>
      <c r="X2237">
        <v>58</v>
      </c>
      <c r="Y2237">
        <v>61</v>
      </c>
      <c r="Z2237">
        <v>58</v>
      </c>
      <c r="AA2237">
        <v>110</v>
      </c>
      <c r="AB2237">
        <v>118</v>
      </c>
      <c r="AJ2237">
        <v>62.4</v>
      </c>
      <c r="AK2237">
        <v>74</v>
      </c>
      <c r="AL2237">
        <v>97</v>
      </c>
      <c r="AM2237">
        <v>66</v>
      </c>
      <c r="AN2237">
        <v>110</v>
      </c>
      <c r="AO2237">
        <v>11</v>
      </c>
      <c r="AP2237">
        <v>3</v>
      </c>
      <c r="AQ2237">
        <v>3</v>
      </c>
      <c r="AX2237">
        <v>17</v>
      </c>
      <c r="AY2237">
        <v>2123</v>
      </c>
      <c r="AZ2237">
        <v>1.4999999999999999E-2</v>
      </c>
      <c r="BA2237">
        <v>8.0000000000000002E-3</v>
      </c>
      <c r="BB2237">
        <v>1</v>
      </c>
      <c r="BC2237">
        <v>0.3</v>
      </c>
      <c r="BD2237">
        <v>36</v>
      </c>
      <c r="BE2237">
        <v>1.1000000000000001</v>
      </c>
      <c r="BF2237">
        <v>132.5</v>
      </c>
      <c r="BG2237" t="s">
        <v>148</v>
      </c>
      <c r="BH2237" t="s">
        <v>149</v>
      </c>
      <c r="BI2237" t="s">
        <v>211</v>
      </c>
      <c r="BJ2237" t="s">
        <v>208</v>
      </c>
      <c r="BK2237">
        <v>20</v>
      </c>
    </row>
    <row r="2238" spans="1:63" ht="18.75" x14ac:dyDescent="0.25">
      <c r="A2238">
        <v>2021</v>
      </c>
      <c r="B2238">
        <v>5</v>
      </c>
      <c r="C2238" s="289">
        <v>44339</v>
      </c>
      <c r="D2238">
        <v>34</v>
      </c>
      <c r="E2238">
        <v>99</v>
      </c>
      <c r="F2238">
        <v>3</v>
      </c>
      <c r="G2238" t="s">
        <v>299</v>
      </c>
      <c r="H2238" t="s">
        <v>300</v>
      </c>
      <c r="I2238" t="s">
        <v>144</v>
      </c>
      <c r="J2238">
        <v>4</v>
      </c>
      <c r="K2238">
        <v>6</v>
      </c>
      <c r="L2238">
        <v>20</v>
      </c>
      <c r="M2238">
        <v>18.600000000000001</v>
      </c>
      <c r="N2238">
        <v>21.4</v>
      </c>
      <c r="P2238">
        <v>23</v>
      </c>
      <c r="Q2238">
        <v>20</v>
      </c>
      <c r="R2238">
        <v>21</v>
      </c>
      <c r="S2238">
        <v>21</v>
      </c>
      <c r="T2238">
        <v>119</v>
      </c>
      <c r="U2238">
        <v>115</v>
      </c>
      <c r="V2238">
        <v>23</v>
      </c>
      <c r="W2238">
        <v>21</v>
      </c>
      <c r="X2238">
        <v>22</v>
      </c>
      <c r="Y2238">
        <v>21</v>
      </c>
      <c r="Z2238">
        <v>20</v>
      </c>
      <c r="AA2238">
        <v>104</v>
      </c>
      <c r="AB2238">
        <v>105</v>
      </c>
      <c r="AJ2238">
        <v>21.2</v>
      </c>
      <c r="AK2238">
        <v>140</v>
      </c>
      <c r="AL2238">
        <v>103</v>
      </c>
      <c r="AM2238">
        <v>130</v>
      </c>
      <c r="AN2238">
        <v>111</v>
      </c>
      <c r="AO2238">
        <v>8</v>
      </c>
      <c r="AP2238">
        <v>4</v>
      </c>
      <c r="AQ2238">
        <v>8</v>
      </c>
      <c r="AX2238">
        <v>20</v>
      </c>
      <c r="AY2238">
        <v>2396</v>
      </c>
      <c r="AZ2238">
        <v>1.4999999999999999E-2</v>
      </c>
      <c r="BA2238">
        <v>8.0000000000000002E-3</v>
      </c>
      <c r="BB2238">
        <v>1</v>
      </c>
      <c r="BC2238">
        <v>1</v>
      </c>
      <c r="BD2238">
        <v>119.8</v>
      </c>
      <c r="BE2238">
        <v>0.4</v>
      </c>
      <c r="BF2238">
        <v>50.8</v>
      </c>
      <c r="BG2238" t="s">
        <v>148</v>
      </c>
      <c r="BH2238" t="s">
        <v>149</v>
      </c>
      <c r="BI2238" t="s">
        <v>301</v>
      </c>
      <c r="BK2238">
        <v>20</v>
      </c>
    </row>
    <row r="2239" spans="1:63" ht="18.75" x14ac:dyDescent="0.25">
      <c r="A2239">
        <v>2021</v>
      </c>
      <c r="B2239">
        <v>5</v>
      </c>
      <c r="C2239" s="289">
        <v>44339</v>
      </c>
      <c r="D2239">
        <v>34</v>
      </c>
      <c r="E2239">
        <v>100</v>
      </c>
      <c r="F2239">
        <v>3</v>
      </c>
      <c r="G2239" t="s">
        <v>302</v>
      </c>
      <c r="H2239" t="s">
        <v>303</v>
      </c>
      <c r="I2239" t="s">
        <v>144</v>
      </c>
      <c r="J2239">
        <v>4</v>
      </c>
      <c r="K2239">
        <v>6</v>
      </c>
      <c r="L2239">
        <v>20</v>
      </c>
      <c r="M2239">
        <v>18.600000000000001</v>
      </c>
      <c r="N2239">
        <v>21.4</v>
      </c>
      <c r="P2239">
        <v>23</v>
      </c>
      <c r="Q2239">
        <v>20</v>
      </c>
      <c r="R2239">
        <v>21</v>
      </c>
      <c r="S2239">
        <v>21</v>
      </c>
      <c r="T2239">
        <v>119</v>
      </c>
      <c r="U2239">
        <v>115</v>
      </c>
      <c r="V2239">
        <v>23</v>
      </c>
      <c r="W2239">
        <v>21</v>
      </c>
      <c r="X2239">
        <v>22</v>
      </c>
      <c r="Y2239">
        <v>21</v>
      </c>
      <c r="Z2239">
        <v>20</v>
      </c>
      <c r="AA2239">
        <v>104</v>
      </c>
      <c r="AB2239">
        <v>105</v>
      </c>
      <c r="AJ2239">
        <v>21.2</v>
      </c>
      <c r="AK2239">
        <v>140</v>
      </c>
      <c r="AL2239">
        <v>103</v>
      </c>
      <c r="AM2239">
        <v>130</v>
      </c>
      <c r="AN2239">
        <v>111</v>
      </c>
      <c r="AO2239">
        <v>8</v>
      </c>
      <c r="AP2239">
        <v>4</v>
      </c>
      <c r="AQ2239">
        <v>8</v>
      </c>
      <c r="AX2239">
        <v>20</v>
      </c>
      <c r="AY2239">
        <v>2396</v>
      </c>
      <c r="AZ2239">
        <v>1.4999999999999999E-2</v>
      </c>
      <c r="BA2239">
        <v>8.0000000000000002E-3</v>
      </c>
      <c r="BB2239">
        <v>1</v>
      </c>
      <c r="BC2239">
        <v>1</v>
      </c>
      <c r="BD2239">
        <v>119.8</v>
      </c>
      <c r="BE2239">
        <v>0.4</v>
      </c>
      <c r="BF2239">
        <v>50.8</v>
      </c>
      <c r="BG2239" t="s">
        <v>148</v>
      </c>
      <c r="BH2239" t="s">
        <v>149</v>
      </c>
      <c r="BI2239" t="s">
        <v>304</v>
      </c>
      <c r="BK2239">
        <v>20</v>
      </c>
    </row>
    <row r="2240" spans="1:63" ht="18.75" x14ac:dyDescent="0.25">
      <c r="A2240">
        <v>2021</v>
      </c>
      <c r="B2240">
        <v>5</v>
      </c>
      <c r="C2240" s="289">
        <v>44339</v>
      </c>
      <c r="D2240">
        <v>34</v>
      </c>
      <c r="E2240">
        <v>101</v>
      </c>
      <c r="F2240">
        <v>3</v>
      </c>
      <c r="G2240" t="s">
        <v>305</v>
      </c>
      <c r="H2240" t="s">
        <v>306</v>
      </c>
      <c r="I2240" t="s">
        <v>144</v>
      </c>
      <c r="J2240">
        <v>4</v>
      </c>
      <c r="K2240">
        <v>6</v>
      </c>
      <c r="L2240">
        <v>20</v>
      </c>
      <c r="M2240">
        <v>18.600000000000001</v>
      </c>
      <c r="N2240">
        <v>21.4</v>
      </c>
      <c r="P2240">
        <v>23</v>
      </c>
      <c r="Q2240">
        <v>20</v>
      </c>
      <c r="R2240">
        <v>21</v>
      </c>
      <c r="S2240">
        <v>21</v>
      </c>
      <c r="T2240">
        <v>119</v>
      </c>
      <c r="U2240">
        <v>115</v>
      </c>
      <c r="V2240">
        <v>23</v>
      </c>
      <c r="W2240">
        <v>21</v>
      </c>
      <c r="X2240">
        <v>22</v>
      </c>
      <c r="Y2240">
        <v>21</v>
      </c>
      <c r="Z2240">
        <v>20</v>
      </c>
      <c r="AA2240">
        <v>104</v>
      </c>
      <c r="AB2240">
        <v>105</v>
      </c>
      <c r="AJ2240">
        <v>21.2</v>
      </c>
      <c r="AK2240">
        <v>140</v>
      </c>
      <c r="AL2240">
        <v>103</v>
      </c>
      <c r="AM2240">
        <v>130</v>
      </c>
      <c r="AN2240">
        <v>111</v>
      </c>
      <c r="AO2240">
        <v>8</v>
      </c>
      <c r="AP2240">
        <v>4</v>
      </c>
      <c r="AQ2240">
        <v>8</v>
      </c>
      <c r="AX2240">
        <v>20</v>
      </c>
      <c r="AY2240">
        <v>2396</v>
      </c>
      <c r="AZ2240">
        <v>1.4999999999999999E-2</v>
      </c>
      <c r="BA2240">
        <v>8.0000000000000002E-3</v>
      </c>
      <c r="BB2240">
        <v>1</v>
      </c>
      <c r="BC2240">
        <v>1</v>
      </c>
      <c r="BD2240">
        <v>119.8</v>
      </c>
      <c r="BE2240">
        <v>0.4</v>
      </c>
      <c r="BF2240">
        <v>50.8</v>
      </c>
      <c r="BG2240" t="s">
        <v>148</v>
      </c>
      <c r="BH2240" t="s">
        <v>149</v>
      </c>
      <c r="BI2240" t="s">
        <v>307</v>
      </c>
      <c r="BK2240">
        <v>20</v>
      </c>
    </row>
    <row r="2241" spans="1:63" ht="18.75" x14ac:dyDescent="0.25">
      <c r="A2241">
        <v>2021</v>
      </c>
      <c r="B2241">
        <v>5</v>
      </c>
      <c r="C2241" s="289">
        <v>44339</v>
      </c>
      <c r="D2241">
        <v>34</v>
      </c>
      <c r="E2241">
        <v>102</v>
      </c>
      <c r="F2241">
        <v>3</v>
      </c>
      <c r="G2241" t="s">
        <v>308</v>
      </c>
      <c r="H2241" t="s">
        <v>309</v>
      </c>
      <c r="I2241" t="s">
        <v>144</v>
      </c>
      <c r="J2241">
        <v>4</v>
      </c>
      <c r="K2241">
        <v>6</v>
      </c>
      <c r="L2241">
        <v>20</v>
      </c>
      <c r="M2241">
        <v>18.600000000000001</v>
      </c>
      <c r="N2241">
        <v>21.4</v>
      </c>
      <c r="P2241">
        <v>23</v>
      </c>
      <c r="Q2241">
        <v>20</v>
      </c>
      <c r="R2241">
        <v>21</v>
      </c>
      <c r="S2241">
        <v>21</v>
      </c>
      <c r="T2241">
        <v>119</v>
      </c>
      <c r="U2241">
        <v>115</v>
      </c>
      <c r="V2241">
        <v>23</v>
      </c>
      <c r="W2241">
        <v>21</v>
      </c>
      <c r="X2241">
        <v>22</v>
      </c>
      <c r="Y2241">
        <v>21</v>
      </c>
      <c r="Z2241">
        <v>20</v>
      </c>
      <c r="AA2241">
        <v>104</v>
      </c>
      <c r="AB2241">
        <v>105</v>
      </c>
      <c r="AJ2241">
        <v>21.2</v>
      </c>
      <c r="AK2241">
        <v>140</v>
      </c>
      <c r="AL2241">
        <v>103</v>
      </c>
      <c r="AM2241">
        <v>130</v>
      </c>
      <c r="AN2241">
        <v>111</v>
      </c>
      <c r="AO2241">
        <v>8</v>
      </c>
      <c r="AP2241">
        <v>4</v>
      </c>
      <c r="AQ2241">
        <v>8</v>
      </c>
      <c r="AX2241">
        <v>20</v>
      </c>
      <c r="AY2241">
        <v>2396</v>
      </c>
      <c r="AZ2241">
        <v>1.4999999999999999E-2</v>
      </c>
      <c r="BA2241">
        <v>8.0000000000000002E-3</v>
      </c>
      <c r="BB2241">
        <v>1</v>
      </c>
      <c r="BC2241">
        <v>1</v>
      </c>
      <c r="BD2241">
        <v>119.8</v>
      </c>
      <c r="BE2241">
        <v>0.4</v>
      </c>
      <c r="BF2241">
        <v>50.8</v>
      </c>
      <c r="BG2241" t="s">
        <v>148</v>
      </c>
      <c r="BH2241" t="s">
        <v>149</v>
      </c>
      <c r="BI2241" t="s">
        <v>310</v>
      </c>
      <c r="BK2241">
        <v>20</v>
      </c>
    </row>
    <row r="2242" spans="1:63" ht="18.75" x14ac:dyDescent="0.25">
      <c r="A2242">
        <v>2021</v>
      </c>
      <c r="B2242">
        <v>5</v>
      </c>
      <c r="C2242" s="289">
        <v>44339</v>
      </c>
      <c r="D2242">
        <v>34</v>
      </c>
      <c r="E2242">
        <v>103</v>
      </c>
      <c r="F2242">
        <v>3</v>
      </c>
      <c r="G2242" t="s">
        <v>311</v>
      </c>
      <c r="H2242" t="s">
        <v>312</v>
      </c>
      <c r="I2242" t="s">
        <v>144</v>
      </c>
      <c r="J2242">
        <v>4</v>
      </c>
      <c r="K2242">
        <v>6</v>
      </c>
      <c r="L2242">
        <v>89</v>
      </c>
      <c r="M2242">
        <v>82.77</v>
      </c>
      <c r="N2242">
        <v>95.23</v>
      </c>
      <c r="P2242">
        <v>98</v>
      </c>
      <c r="Q2242">
        <v>93</v>
      </c>
      <c r="R2242">
        <v>93</v>
      </c>
      <c r="S2242">
        <v>90</v>
      </c>
      <c r="T2242">
        <v>119</v>
      </c>
      <c r="U2242">
        <v>115</v>
      </c>
      <c r="V2242">
        <v>100</v>
      </c>
      <c r="W2242">
        <v>91</v>
      </c>
      <c r="X2242">
        <v>97</v>
      </c>
      <c r="Y2242">
        <v>92</v>
      </c>
      <c r="Z2242">
        <v>91</v>
      </c>
      <c r="AA2242">
        <v>104</v>
      </c>
      <c r="AB2242">
        <v>105</v>
      </c>
      <c r="AJ2242">
        <v>93.5</v>
      </c>
      <c r="AK2242">
        <v>140</v>
      </c>
      <c r="AL2242">
        <v>103</v>
      </c>
      <c r="AM2242">
        <v>130</v>
      </c>
      <c r="AN2242">
        <v>111</v>
      </c>
      <c r="AO2242">
        <v>7</v>
      </c>
      <c r="AP2242">
        <v>4</v>
      </c>
      <c r="AQ2242">
        <v>6</v>
      </c>
      <c r="AX2242">
        <v>17</v>
      </c>
      <c r="AY2242">
        <v>1763</v>
      </c>
      <c r="AZ2242">
        <v>1.4999999999999999E-2</v>
      </c>
      <c r="BA2242">
        <v>0.01</v>
      </c>
      <c r="BB2242">
        <v>1</v>
      </c>
      <c r="BC2242">
        <v>0.2</v>
      </c>
      <c r="BD2242">
        <v>19.8</v>
      </c>
      <c r="BE2242">
        <v>1.6</v>
      </c>
      <c r="BF2242">
        <v>164.8</v>
      </c>
      <c r="BG2242" t="s">
        <v>148</v>
      </c>
      <c r="BH2242" t="s">
        <v>149</v>
      </c>
      <c r="BI2242" t="s">
        <v>313</v>
      </c>
      <c r="BK2242">
        <v>20</v>
      </c>
    </row>
    <row r="2243" spans="1:63" ht="18.75" x14ac:dyDescent="0.25">
      <c r="A2243">
        <v>2021</v>
      </c>
      <c r="B2243">
        <v>5</v>
      </c>
      <c r="C2243" s="289">
        <v>44339</v>
      </c>
      <c r="D2243">
        <v>34</v>
      </c>
      <c r="E2243">
        <v>104</v>
      </c>
      <c r="F2243">
        <v>3</v>
      </c>
      <c r="G2243" t="s">
        <v>314</v>
      </c>
      <c r="H2243" t="s">
        <v>315</v>
      </c>
      <c r="I2243" t="s">
        <v>144</v>
      </c>
      <c r="J2243">
        <v>4</v>
      </c>
      <c r="K2243">
        <v>6</v>
      </c>
      <c r="L2243">
        <v>89</v>
      </c>
      <c r="M2243">
        <v>82.77</v>
      </c>
      <c r="N2243">
        <v>95.23</v>
      </c>
      <c r="P2243">
        <v>98</v>
      </c>
      <c r="Q2243">
        <v>93</v>
      </c>
      <c r="R2243">
        <v>93</v>
      </c>
      <c r="S2243">
        <v>90</v>
      </c>
      <c r="T2243">
        <v>119</v>
      </c>
      <c r="U2243">
        <v>115</v>
      </c>
      <c r="V2243">
        <v>100</v>
      </c>
      <c r="W2243">
        <v>91</v>
      </c>
      <c r="X2243">
        <v>97</v>
      </c>
      <c r="Y2243">
        <v>92</v>
      </c>
      <c r="Z2243">
        <v>91</v>
      </c>
      <c r="AA2243">
        <v>104</v>
      </c>
      <c r="AB2243">
        <v>105</v>
      </c>
      <c r="AJ2243">
        <v>93.5</v>
      </c>
      <c r="AK2243">
        <v>140</v>
      </c>
      <c r="AL2243">
        <v>103</v>
      </c>
      <c r="AM2243">
        <v>130</v>
      </c>
      <c r="AN2243">
        <v>111</v>
      </c>
      <c r="AO2243">
        <v>7</v>
      </c>
      <c r="AP2243">
        <v>4</v>
      </c>
      <c r="AQ2243">
        <v>6</v>
      </c>
      <c r="AX2243">
        <v>17</v>
      </c>
      <c r="AY2243">
        <v>1763</v>
      </c>
      <c r="AZ2243">
        <v>1.4999999999999999E-2</v>
      </c>
      <c r="BA2243">
        <v>0.01</v>
      </c>
      <c r="BB2243">
        <v>1</v>
      </c>
      <c r="BC2243">
        <v>0.2</v>
      </c>
      <c r="BD2243">
        <v>19.8</v>
      </c>
      <c r="BE2243">
        <v>1.6</v>
      </c>
      <c r="BF2243">
        <v>164.8</v>
      </c>
      <c r="BG2243" t="s">
        <v>148</v>
      </c>
      <c r="BH2243" t="s">
        <v>149</v>
      </c>
      <c r="BI2243" t="s">
        <v>316</v>
      </c>
      <c r="BK2243">
        <v>20</v>
      </c>
    </row>
    <row r="2244" spans="1:63" hidden="1" x14ac:dyDescent="0.25">
      <c r="A2244">
        <v>2021</v>
      </c>
      <c r="B2244">
        <v>5</v>
      </c>
      <c r="C2244" s="289">
        <v>44339</v>
      </c>
      <c r="D2244">
        <v>375</v>
      </c>
      <c r="E2244">
        <v>437</v>
      </c>
      <c r="F2244">
        <v>4</v>
      </c>
      <c r="G2244" t="s">
        <v>349</v>
      </c>
      <c r="H2244" t="s">
        <v>350</v>
      </c>
      <c r="I2244" t="s">
        <v>144</v>
      </c>
      <c r="J2244">
        <v>4</v>
      </c>
      <c r="K2244">
        <v>2</v>
      </c>
      <c r="L2244">
        <v>168</v>
      </c>
      <c r="M2244">
        <v>158.08799999999999</v>
      </c>
      <c r="N2244">
        <v>179.928</v>
      </c>
      <c r="AK2244">
        <v>120</v>
      </c>
      <c r="AL2244">
        <v>120</v>
      </c>
      <c r="AY2244">
        <v>450</v>
      </c>
      <c r="AZ2244">
        <v>1.4999999999999999E-2</v>
      </c>
      <c r="BD2244">
        <v>2.7</v>
      </c>
      <c r="BG2244" t="s">
        <v>153</v>
      </c>
      <c r="BH2244" t="s">
        <v>154</v>
      </c>
      <c r="BI2244" t="s">
        <v>351</v>
      </c>
      <c r="BJ2244" t="s">
        <v>156</v>
      </c>
      <c r="BK2244">
        <v>20</v>
      </c>
    </row>
    <row r="2245" spans="1:63" ht="18.75" x14ac:dyDescent="0.25">
      <c r="A2245">
        <v>2021</v>
      </c>
      <c r="B2245">
        <v>5</v>
      </c>
      <c r="C2245" s="289">
        <v>44339</v>
      </c>
      <c r="D2245">
        <v>377</v>
      </c>
      <c r="E2245">
        <v>439</v>
      </c>
      <c r="F2245">
        <v>4</v>
      </c>
      <c r="G2245" t="s">
        <v>146</v>
      </c>
      <c r="H2245" t="s">
        <v>147</v>
      </c>
      <c r="I2245" t="s">
        <v>144</v>
      </c>
      <c r="J2245">
        <v>4</v>
      </c>
      <c r="K2245">
        <v>1</v>
      </c>
      <c r="L2245">
        <v>343</v>
      </c>
      <c r="M2245">
        <v>308.7</v>
      </c>
      <c r="N2245">
        <v>377.3</v>
      </c>
      <c r="P2245">
        <v>364</v>
      </c>
      <c r="Q2245">
        <v>383</v>
      </c>
      <c r="R2245">
        <v>346</v>
      </c>
      <c r="S2245">
        <v>348</v>
      </c>
      <c r="T2245">
        <v>350</v>
      </c>
      <c r="U2245">
        <v>360</v>
      </c>
      <c r="V2245">
        <v>411</v>
      </c>
      <c r="W2245">
        <v>364</v>
      </c>
      <c r="X2245">
        <v>352</v>
      </c>
      <c r="Y2245">
        <v>361</v>
      </c>
      <c r="Z2245">
        <v>364</v>
      </c>
      <c r="AA2245">
        <v>223</v>
      </c>
      <c r="AB2245">
        <v>221</v>
      </c>
      <c r="AJ2245">
        <v>365.9</v>
      </c>
      <c r="AK2245">
        <v>45</v>
      </c>
      <c r="AL2245">
        <v>320</v>
      </c>
      <c r="AM2245">
        <v>50</v>
      </c>
      <c r="AN2245">
        <v>289</v>
      </c>
      <c r="AO2245">
        <v>9</v>
      </c>
      <c r="AP2245">
        <v>8</v>
      </c>
      <c r="AQ2245">
        <v>6</v>
      </c>
      <c r="AX2245">
        <v>23</v>
      </c>
      <c r="AY2245">
        <v>643</v>
      </c>
      <c r="AZ2245">
        <v>1.4999999999999999E-2</v>
      </c>
      <c r="BA2245">
        <v>3.5999999999999997E-2</v>
      </c>
      <c r="BC2245">
        <v>0.1</v>
      </c>
      <c r="BD2245">
        <v>1.9</v>
      </c>
      <c r="BE2245">
        <v>8.4</v>
      </c>
      <c r="BF2245">
        <v>235.3</v>
      </c>
      <c r="BG2245" t="s">
        <v>148</v>
      </c>
      <c r="BH2245" t="s">
        <v>149</v>
      </c>
      <c r="BI2245" t="s">
        <v>150</v>
      </c>
      <c r="BK2245">
        <v>20</v>
      </c>
    </row>
    <row r="2246" spans="1:63" ht="18.75" hidden="1" x14ac:dyDescent="0.25">
      <c r="A2246">
        <v>2021</v>
      </c>
      <c r="B2246">
        <v>5</v>
      </c>
      <c r="C2246" s="289">
        <v>44339</v>
      </c>
      <c r="D2246">
        <v>47</v>
      </c>
      <c r="E2246">
        <v>122</v>
      </c>
      <c r="F2246">
        <v>5</v>
      </c>
      <c r="G2246" t="s">
        <v>163</v>
      </c>
      <c r="H2246" t="s">
        <v>164</v>
      </c>
      <c r="I2246" t="s">
        <v>165</v>
      </c>
      <c r="J2246">
        <v>2</v>
      </c>
      <c r="K2246">
        <v>1</v>
      </c>
      <c r="L2246">
        <v>280</v>
      </c>
      <c r="M2246">
        <v>267.39999999999998</v>
      </c>
      <c r="N2246">
        <v>292.60000000000002</v>
      </c>
      <c r="P2246">
        <v>292</v>
      </c>
      <c r="Q2246">
        <v>311</v>
      </c>
      <c r="R2246">
        <v>285</v>
      </c>
      <c r="S2246">
        <v>275</v>
      </c>
      <c r="T2246">
        <v>112</v>
      </c>
      <c r="U2246">
        <v>112</v>
      </c>
      <c r="V2246">
        <v>258</v>
      </c>
      <c r="W2246">
        <v>277</v>
      </c>
      <c r="X2246">
        <v>268</v>
      </c>
      <c r="Y2246">
        <v>271</v>
      </c>
      <c r="Z2246">
        <v>269</v>
      </c>
      <c r="AA2246">
        <v>101</v>
      </c>
      <c r="AB2246">
        <v>101</v>
      </c>
      <c r="AJ2246">
        <v>278.39999999999998</v>
      </c>
      <c r="AK2246">
        <v>63</v>
      </c>
      <c r="AL2246">
        <v>115</v>
      </c>
      <c r="AM2246">
        <v>68</v>
      </c>
      <c r="AN2246">
        <v>107</v>
      </c>
      <c r="AO2246">
        <v>3</v>
      </c>
      <c r="AP2246">
        <v>8</v>
      </c>
      <c r="AQ2246">
        <v>6</v>
      </c>
      <c r="AX2246">
        <v>17</v>
      </c>
      <c r="AY2246">
        <v>1017</v>
      </c>
      <c r="AZ2246">
        <v>1.4999999999999999E-2</v>
      </c>
      <c r="BA2246">
        <v>1.7000000000000001E-2</v>
      </c>
      <c r="BC2246">
        <v>0.1</v>
      </c>
      <c r="BD2246">
        <v>3.6</v>
      </c>
      <c r="BE2246">
        <v>4.7</v>
      </c>
      <c r="BF2246">
        <v>283.10000000000002</v>
      </c>
      <c r="BG2246" t="s">
        <v>153</v>
      </c>
      <c r="BH2246" t="s">
        <v>154</v>
      </c>
      <c r="BI2246" t="s">
        <v>166</v>
      </c>
      <c r="BJ2246" t="s">
        <v>167</v>
      </c>
      <c r="BK2246">
        <v>20</v>
      </c>
    </row>
    <row r="2247" spans="1:63" ht="18.75" hidden="1" x14ac:dyDescent="0.25">
      <c r="A2247">
        <v>2021</v>
      </c>
      <c r="B2247">
        <v>5</v>
      </c>
      <c r="C2247" s="289">
        <v>44339</v>
      </c>
      <c r="D2247">
        <v>384</v>
      </c>
      <c r="E2247">
        <v>556</v>
      </c>
      <c r="F2247">
        <v>6</v>
      </c>
      <c r="G2247" t="s">
        <v>175</v>
      </c>
      <c r="H2247" t="s">
        <v>176</v>
      </c>
      <c r="I2247" t="s">
        <v>144</v>
      </c>
      <c r="J2247">
        <v>1</v>
      </c>
      <c r="K2247">
        <v>6</v>
      </c>
      <c r="L2247">
        <v>1066</v>
      </c>
      <c r="M2247">
        <v>1003.106</v>
      </c>
      <c r="N2247">
        <v>1141.6859999999999</v>
      </c>
      <c r="P2247">
        <v>1196</v>
      </c>
      <c r="Q2247">
        <v>1109</v>
      </c>
      <c r="R2247">
        <v>1086</v>
      </c>
      <c r="S2247">
        <v>1071</v>
      </c>
      <c r="T2247">
        <v>156</v>
      </c>
      <c r="U2247">
        <v>149</v>
      </c>
      <c r="V2247">
        <v>1169</v>
      </c>
      <c r="W2247">
        <v>1083</v>
      </c>
      <c r="X2247">
        <v>1103</v>
      </c>
      <c r="Y2247">
        <v>1093</v>
      </c>
      <c r="Z2247">
        <v>1036</v>
      </c>
      <c r="AA2247">
        <v>162</v>
      </c>
      <c r="AB2247">
        <v>160</v>
      </c>
      <c r="AJ2247">
        <v>1105.0999999999999</v>
      </c>
      <c r="AK2247">
        <v>20</v>
      </c>
      <c r="AL2247">
        <v>180</v>
      </c>
      <c r="AM2247">
        <v>23</v>
      </c>
      <c r="AN2247">
        <v>157</v>
      </c>
      <c r="AO2247">
        <v>3</v>
      </c>
      <c r="AP2247">
        <v>4</v>
      </c>
      <c r="AQ2247">
        <v>4</v>
      </c>
      <c r="AX2247">
        <v>11</v>
      </c>
      <c r="AY2247">
        <v>371</v>
      </c>
      <c r="AZ2247">
        <v>1.4999999999999999E-2</v>
      </c>
      <c r="BA2247">
        <v>0.03</v>
      </c>
      <c r="BC2247">
        <v>0</v>
      </c>
      <c r="BD2247">
        <v>0.3</v>
      </c>
      <c r="BE2247">
        <v>12.2</v>
      </c>
      <c r="BF2247">
        <v>410</v>
      </c>
      <c r="BG2247" t="s">
        <v>153</v>
      </c>
      <c r="BH2247" t="s">
        <v>154</v>
      </c>
      <c r="BI2247" t="s">
        <v>177</v>
      </c>
      <c r="BK2247">
        <v>20</v>
      </c>
    </row>
    <row r="2248" spans="1:63" ht="18.75" hidden="1" x14ac:dyDescent="0.25">
      <c r="A2248">
        <v>2021</v>
      </c>
      <c r="B2248">
        <v>5</v>
      </c>
      <c r="C2248" s="289">
        <v>44339</v>
      </c>
      <c r="D2248">
        <v>384</v>
      </c>
      <c r="E2248">
        <v>557</v>
      </c>
      <c r="F2248">
        <v>6</v>
      </c>
      <c r="G2248" t="s">
        <v>178</v>
      </c>
      <c r="H2248" t="s">
        <v>179</v>
      </c>
      <c r="I2248" t="s">
        <v>144</v>
      </c>
      <c r="J2248">
        <v>1</v>
      </c>
      <c r="K2248">
        <v>6</v>
      </c>
      <c r="L2248">
        <v>182</v>
      </c>
      <c r="M2248">
        <v>171.262</v>
      </c>
      <c r="N2248">
        <v>194.922</v>
      </c>
      <c r="P2248">
        <v>209</v>
      </c>
      <c r="Q2248">
        <v>191</v>
      </c>
      <c r="R2248">
        <v>187</v>
      </c>
      <c r="S2248">
        <v>191</v>
      </c>
      <c r="T2248">
        <v>156</v>
      </c>
      <c r="U2248">
        <v>149</v>
      </c>
      <c r="V2248">
        <v>198</v>
      </c>
      <c r="W2248">
        <v>193</v>
      </c>
      <c r="X2248">
        <v>190</v>
      </c>
      <c r="Y2248">
        <v>190</v>
      </c>
      <c r="Z2248">
        <v>177</v>
      </c>
      <c r="AA2248">
        <v>162</v>
      </c>
      <c r="AB2248">
        <v>160</v>
      </c>
      <c r="AJ2248">
        <v>191.8</v>
      </c>
      <c r="AK2248">
        <v>20</v>
      </c>
      <c r="AL2248">
        <v>180</v>
      </c>
      <c r="AM2248">
        <v>23</v>
      </c>
      <c r="AN2248">
        <v>157</v>
      </c>
      <c r="AO2248">
        <v>2</v>
      </c>
      <c r="AP2248">
        <v>3</v>
      </c>
      <c r="AQ2248">
        <v>5</v>
      </c>
      <c r="AX2248">
        <v>10</v>
      </c>
      <c r="AY2248">
        <v>370</v>
      </c>
      <c r="AZ2248">
        <v>1.4999999999999999E-2</v>
      </c>
      <c r="BA2248">
        <v>2.7E-2</v>
      </c>
      <c r="BC2248">
        <v>0.1</v>
      </c>
      <c r="BD2248">
        <v>2</v>
      </c>
      <c r="BE2248">
        <v>1.9</v>
      </c>
      <c r="BF2248">
        <v>71</v>
      </c>
      <c r="BG2248" t="s">
        <v>153</v>
      </c>
      <c r="BH2248" t="s">
        <v>154</v>
      </c>
      <c r="BI2248" t="s">
        <v>177</v>
      </c>
      <c r="BJ2248" t="s">
        <v>180</v>
      </c>
      <c r="BK2248">
        <v>20</v>
      </c>
    </row>
    <row r="2249" spans="1:63" ht="18.75" x14ac:dyDescent="0.25">
      <c r="A2249">
        <v>2021</v>
      </c>
      <c r="B2249">
        <v>5</v>
      </c>
      <c r="C2249" s="289">
        <v>44339</v>
      </c>
      <c r="D2249">
        <v>407</v>
      </c>
      <c r="E2249">
        <v>627</v>
      </c>
      <c r="F2249">
        <v>7</v>
      </c>
      <c r="G2249" t="s">
        <v>340</v>
      </c>
      <c r="H2249" t="s">
        <v>341</v>
      </c>
      <c r="I2249" t="s">
        <v>144</v>
      </c>
      <c r="J2249">
        <v>1</v>
      </c>
      <c r="K2249">
        <v>5</v>
      </c>
      <c r="L2249">
        <v>418.5</v>
      </c>
      <c r="M2249">
        <v>384.97815000000003</v>
      </c>
      <c r="N2249">
        <v>452.02184999999997</v>
      </c>
      <c r="P2249">
        <v>450</v>
      </c>
      <c r="Q2249">
        <v>448</v>
      </c>
      <c r="R2249">
        <v>438</v>
      </c>
      <c r="S2249">
        <v>454</v>
      </c>
      <c r="T2249">
        <v>145</v>
      </c>
      <c r="U2249">
        <v>140</v>
      </c>
      <c r="V2249">
        <v>407</v>
      </c>
      <c r="W2249">
        <v>412</v>
      </c>
      <c r="X2249">
        <v>409</v>
      </c>
      <c r="Y2249">
        <v>403</v>
      </c>
      <c r="Z2249">
        <v>409</v>
      </c>
      <c r="AA2249">
        <v>311</v>
      </c>
      <c r="AB2249">
        <v>286</v>
      </c>
      <c r="AJ2249">
        <v>425.6</v>
      </c>
      <c r="AK2249">
        <v>18</v>
      </c>
      <c r="AL2249">
        <v>200</v>
      </c>
      <c r="AM2249">
        <v>16</v>
      </c>
      <c r="AN2249">
        <v>221</v>
      </c>
      <c r="AO2249">
        <v>4</v>
      </c>
      <c r="AP2249">
        <v>5</v>
      </c>
      <c r="AQ2249">
        <v>2</v>
      </c>
      <c r="AX2249">
        <v>11</v>
      </c>
      <c r="AY2249">
        <v>341</v>
      </c>
      <c r="AZ2249">
        <v>1.4999999999999999E-2</v>
      </c>
      <c r="BA2249">
        <v>3.2000000000000001E-2</v>
      </c>
      <c r="BC2249">
        <v>0</v>
      </c>
      <c r="BD2249">
        <v>0.8</v>
      </c>
      <c r="BE2249">
        <v>4.7</v>
      </c>
      <c r="BF2249">
        <v>145.1</v>
      </c>
      <c r="BG2249" t="s">
        <v>148</v>
      </c>
      <c r="BH2249" t="s">
        <v>149</v>
      </c>
      <c r="BI2249" t="s">
        <v>342</v>
      </c>
      <c r="BK2249">
        <v>20</v>
      </c>
    </row>
    <row r="2250" spans="1:63" ht="18.75" x14ac:dyDescent="0.25">
      <c r="A2250">
        <v>2021</v>
      </c>
      <c r="B2250">
        <v>5</v>
      </c>
      <c r="C2250" s="289">
        <v>44339</v>
      </c>
      <c r="D2250">
        <v>407</v>
      </c>
      <c r="E2250">
        <v>628</v>
      </c>
      <c r="F2250">
        <v>7</v>
      </c>
      <c r="G2250" t="s">
        <v>343</v>
      </c>
      <c r="H2250" t="s">
        <v>344</v>
      </c>
      <c r="I2250" t="s">
        <v>144</v>
      </c>
      <c r="J2250">
        <v>1</v>
      </c>
      <c r="K2250">
        <v>5</v>
      </c>
      <c r="L2250">
        <v>330</v>
      </c>
      <c r="M2250">
        <v>303.99599999999998</v>
      </c>
      <c r="N2250">
        <v>356.00400000000002</v>
      </c>
      <c r="P2250">
        <v>338</v>
      </c>
      <c r="Q2250">
        <v>349</v>
      </c>
      <c r="R2250">
        <v>342</v>
      </c>
      <c r="S2250">
        <v>358</v>
      </c>
      <c r="T2250">
        <v>145</v>
      </c>
      <c r="U2250">
        <v>140</v>
      </c>
      <c r="V2250">
        <v>319</v>
      </c>
      <c r="W2250">
        <v>324</v>
      </c>
      <c r="X2250">
        <v>315</v>
      </c>
      <c r="Y2250">
        <v>312</v>
      </c>
      <c r="Z2250">
        <v>314</v>
      </c>
      <c r="AA2250">
        <v>311</v>
      </c>
      <c r="AB2250">
        <v>286</v>
      </c>
      <c r="AJ2250">
        <v>330.1</v>
      </c>
      <c r="AK2250">
        <v>18</v>
      </c>
      <c r="AL2250">
        <v>200</v>
      </c>
      <c r="AM2250">
        <v>16</v>
      </c>
      <c r="AN2250">
        <v>221</v>
      </c>
      <c r="AO2250">
        <v>5</v>
      </c>
      <c r="AP2250">
        <v>1</v>
      </c>
      <c r="AQ2250">
        <v>6</v>
      </c>
      <c r="AX2250">
        <v>12</v>
      </c>
      <c r="AY2250">
        <v>342</v>
      </c>
      <c r="AZ2250">
        <v>1.4999999999999999E-2</v>
      </c>
      <c r="BA2250">
        <v>3.5000000000000003E-2</v>
      </c>
      <c r="BC2250">
        <v>0</v>
      </c>
      <c r="BD2250">
        <v>1</v>
      </c>
      <c r="BE2250">
        <v>4</v>
      </c>
      <c r="BF2250">
        <v>112.9</v>
      </c>
      <c r="BG2250" t="s">
        <v>148</v>
      </c>
      <c r="BH2250" t="s">
        <v>149</v>
      </c>
      <c r="BI2250" t="s">
        <v>217</v>
      </c>
      <c r="BK2250">
        <v>20</v>
      </c>
    </row>
    <row r="2251" spans="1:63" ht="18.75" x14ac:dyDescent="0.25">
      <c r="A2251">
        <v>2021</v>
      </c>
      <c r="B2251">
        <v>5</v>
      </c>
      <c r="C2251" s="289">
        <v>44339</v>
      </c>
      <c r="D2251">
        <v>407</v>
      </c>
      <c r="E2251">
        <v>629</v>
      </c>
      <c r="F2251">
        <v>7</v>
      </c>
      <c r="G2251" t="s">
        <v>345</v>
      </c>
      <c r="H2251" t="s">
        <v>346</v>
      </c>
      <c r="I2251" t="s">
        <v>144</v>
      </c>
      <c r="J2251">
        <v>1</v>
      </c>
      <c r="K2251">
        <v>5</v>
      </c>
      <c r="L2251">
        <v>221</v>
      </c>
      <c r="M2251">
        <v>203.983</v>
      </c>
      <c r="N2251">
        <v>238.017</v>
      </c>
      <c r="P2251">
        <v>236</v>
      </c>
      <c r="Q2251">
        <v>230</v>
      </c>
      <c r="R2251">
        <v>235</v>
      </c>
      <c r="S2251">
        <v>241</v>
      </c>
      <c r="T2251">
        <v>145</v>
      </c>
      <c r="U2251">
        <v>140</v>
      </c>
      <c r="V2251">
        <v>208</v>
      </c>
      <c r="W2251">
        <v>214</v>
      </c>
      <c r="X2251">
        <v>205</v>
      </c>
      <c r="Y2251">
        <v>208</v>
      </c>
      <c r="Z2251">
        <v>211</v>
      </c>
      <c r="AA2251">
        <v>311</v>
      </c>
      <c r="AB2251">
        <v>286</v>
      </c>
      <c r="AJ2251">
        <v>220.9</v>
      </c>
      <c r="AK2251">
        <v>18</v>
      </c>
      <c r="AL2251">
        <v>200</v>
      </c>
      <c r="AM2251">
        <v>16</v>
      </c>
      <c r="AN2251">
        <v>221</v>
      </c>
      <c r="AO2251">
        <v>7</v>
      </c>
      <c r="AP2251">
        <v>1</v>
      </c>
      <c r="AQ2251">
        <v>4</v>
      </c>
      <c r="AX2251">
        <v>12</v>
      </c>
      <c r="AY2251">
        <v>342</v>
      </c>
      <c r="AZ2251">
        <v>1.4999999999999999E-2</v>
      </c>
      <c r="BA2251">
        <v>3.5000000000000003E-2</v>
      </c>
      <c r="BC2251">
        <v>0.1</v>
      </c>
      <c r="BD2251">
        <v>1.5</v>
      </c>
      <c r="BE2251">
        <v>2.7</v>
      </c>
      <c r="BF2251">
        <v>75.5</v>
      </c>
      <c r="BG2251" t="s">
        <v>148</v>
      </c>
      <c r="BH2251" t="s">
        <v>149</v>
      </c>
      <c r="BI2251" t="s">
        <v>217</v>
      </c>
      <c r="BK2251">
        <v>20</v>
      </c>
    </row>
    <row r="2252" spans="1:63" ht="18.75" x14ac:dyDescent="0.25">
      <c r="A2252">
        <v>2021</v>
      </c>
      <c r="B2252">
        <v>5</v>
      </c>
      <c r="C2252" s="289">
        <v>44339</v>
      </c>
      <c r="D2252">
        <v>407</v>
      </c>
      <c r="E2252">
        <v>630</v>
      </c>
      <c r="F2252">
        <v>7</v>
      </c>
      <c r="G2252" t="s">
        <v>347</v>
      </c>
      <c r="H2252" t="s">
        <v>348</v>
      </c>
      <c r="I2252" t="s">
        <v>144</v>
      </c>
      <c r="J2252">
        <v>1</v>
      </c>
      <c r="K2252">
        <v>5</v>
      </c>
      <c r="L2252">
        <v>214</v>
      </c>
      <c r="M2252">
        <v>197.84299999999999</v>
      </c>
      <c r="N2252">
        <v>230.15700000000001</v>
      </c>
      <c r="P2252">
        <v>151</v>
      </c>
      <c r="Q2252">
        <v>148</v>
      </c>
      <c r="R2252">
        <v>143</v>
      </c>
      <c r="S2252">
        <v>160</v>
      </c>
      <c r="T2252">
        <v>145</v>
      </c>
      <c r="U2252">
        <v>140</v>
      </c>
      <c r="V2252">
        <v>212</v>
      </c>
      <c r="W2252">
        <v>217</v>
      </c>
      <c r="X2252">
        <v>209</v>
      </c>
      <c r="Y2252">
        <v>213</v>
      </c>
      <c r="Z2252">
        <v>216</v>
      </c>
      <c r="AA2252">
        <v>311</v>
      </c>
      <c r="AB2252">
        <v>286</v>
      </c>
      <c r="AJ2252">
        <v>216.5</v>
      </c>
      <c r="AK2252">
        <v>18</v>
      </c>
      <c r="AL2252">
        <v>200</v>
      </c>
      <c r="AM2252">
        <v>16</v>
      </c>
      <c r="AN2252">
        <v>221</v>
      </c>
      <c r="AO2252">
        <v>9</v>
      </c>
      <c r="AP2252">
        <v>2</v>
      </c>
      <c r="AQ2252">
        <v>6</v>
      </c>
      <c r="AS2252">
        <v>2</v>
      </c>
      <c r="AX2252">
        <v>19</v>
      </c>
      <c r="AY2252">
        <v>349</v>
      </c>
      <c r="AZ2252">
        <v>1.4999999999999999E-2</v>
      </c>
      <c r="BA2252">
        <v>5.3999999999999999E-2</v>
      </c>
      <c r="BC2252">
        <v>0.1</v>
      </c>
      <c r="BD2252">
        <v>1.6</v>
      </c>
      <c r="BE2252">
        <v>4.0999999999999996</v>
      </c>
      <c r="BF2252">
        <v>75.599999999999994</v>
      </c>
      <c r="BG2252" t="s">
        <v>148</v>
      </c>
      <c r="BH2252" t="s">
        <v>149</v>
      </c>
      <c r="BI2252" t="s">
        <v>217</v>
      </c>
      <c r="BK2252">
        <v>20</v>
      </c>
    </row>
    <row r="2253" spans="1:63" ht="18.75" hidden="1" x14ac:dyDescent="0.25">
      <c r="A2253">
        <v>2021</v>
      </c>
      <c r="B2253">
        <v>5</v>
      </c>
      <c r="C2253" s="289">
        <v>44339</v>
      </c>
      <c r="D2253">
        <v>423</v>
      </c>
      <c r="E2253">
        <v>669</v>
      </c>
      <c r="F2253">
        <v>8</v>
      </c>
      <c r="G2253" t="s">
        <v>412</v>
      </c>
      <c r="H2253" t="s">
        <v>413</v>
      </c>
      <c r="I2253" t="s">
        <v>144</v>
      </c>
      <c r="J2253">
        <v>2</v>
      </c>
      <c r="K2253">
        <v>2</v>
      </c>
      <c r="L2253">
        <v>954</v>
      </c>
      <c r="M2253">
        <v>897.71400000000006</v>
      </c>
      <c r="N2253">
        <v>1021.734</v>
      </c>
      <c r="Q2253">
        <v>1032</v>
      </c>
      <c r="R2253">
        <v>999</v>
      </c>
      <c r="S2253">
        <v>999</v>
      </c>
      <c r="T2253">
        <v>210</v>
      </c>
      <c r="U2253">
        <v>205</v>
      </c>
      <c r="V2253">
        <v>1001</v>
      </c>
      <c r="W2253">
        <v>985</v>
      </c>
      <c r="X2253">
        <v>963</v>
      </c>
      <c r="Y2253">
        <v>923</v>
      </c>
      <c r="Z2253">
        <v>944</v>
      </c>
      <c r="AA2253">
        <v>246</v>
      </c>
      <c r="AB2253">
        <v>248</v>
      </c>
      <c r="AJ2253">
        <v>980.8</v>
      </c>
      <c r="AK2253">
        <v>40</v>
      </c>
      <c r="AL2253">
        <v>180</v>
      </c>
      <c r="AM2253">
        <v>32</v>
      </c>
      <c r="AN2253">
        <v>227</v>
      </c>
      <c r="AO2253">
        <v>7</v>
      </c>
      <c r="AP2253">
        <v>7</v>
      </c>
      <c r="AQ2253">
        <v>7</v>
      </c>
      <c r="AR2253">
        <v>3</v>
      </c>
      <c r="AS2253">
        <v>2</v>
      </c>
      <c r="AX2253">
        <v>25</v>
      </c>
      <c r="AY2253">
        <v>355</v>
      </c>
      <c r="AZ2253">
        <v>1.4999999999999999E-2</v>
      </c>
      <c r="BA2253">
        <v>7.0000000000000007E-2</v>
      </c>
      <c r="BC2253">
        <v>0</v>
      </c>
      <c r="BD2253">
        <v>0.4</v>
      </c>
      <c r="BE2253">
        <v>24.5</v>
      </c>
      <c r="BF2253">
        <v>348.2</v>
      </c>
      <c r="BG2253" t="s">
        <v>153</v>
      </c>
      <c r="BH2253" t="s">
        <v>154</v>
      </c>
      <c r="BI2253" t="s">
        <v>414</v>
      </c>
      <c r="BJ2253" t="s">
        <v>156</v>
      </c>
      <c r="BK2253">
        <v>20</v>
      </c>
    </row>
    <row r="2254" spans="1:63" hidden="1" x14ac:dyDescent="0.25">
      <c r="A2254">
        <v>2021</v>
      </c>
      <c r="B2254">
        <v>5</v>
      </c>
      <c r="C2254" s="289">
        <v>44339</v>
      </c>
      <c r="D2254">
        <v>425</v>
      </c>
      <c r="E2254">
        <v>674</v>
      </c>
      <c r="F2254">
        <v>8</v>
      </c>
      <c r="G2254" t="s">
        <v>447</v>
      </c>
      <c r="H2254" t="s">
        <v>448</v>
      </c>
      <c r="I2254" t="s">
        <v>165</v>
      </c>
      <c r="J2254">
        <v>2</v>
      </c>
      <c r="K2254">
        <v>1</v>
      </c>
      <c r="L2254">
        <v>256</v>
      </c>
      <c r="M2254">
        <v>240.89599999999999</v>
      </c>
      <c r="N2254">
        <v>274.17599999999999</v>
      </c>
      <c r="AK2254">
        <v>40</v>
      </c>
      <c r="AL2254">
        <v>180</v>
      </c>
      <c r="AY2254">
        <v>500</v>
      </c>
      <c r="AZ2254">
        <v>1.4999999999999999E-2</v>
      </c>
      <c r="BD2254">
        <v>2</v>
      </c>
      <c r="BG2254" t="s">
        <v>153</v>
      </c>
      <c r="BH2254" t="s">
        <v>154</v>
      </c>
      <c r="BI2254" t="s">
        <v>449</v>
      </c>
      <c r="BJ2254" t="s">
        <v>167</v>
      </c>
      <c r="BK2254">
        <v>20</v>
      </c>
    </row>
    <row r="2255" spans="1:63" ht="18.75" hidden="1" x14ac:dyDescent="0.25">
      <c r="A2255">
        <v>2021</v>
      </c>
      <c r="B2255">
        <v>5</v>
      </c>
      <c r="C2255" s="289">
        <v>44339</v>
      </c>
      <c r="D2255">
        <v>56</v>
      </c>
      <c r="E2255">
        <v>134</v>
      </c>
      <c r="F2255">
        <v>25</v>
      </c>
      <c r="G2255" t="s">
        <v>430</v>
      </c>
      <c r="H2255" t="s">
        <v>431</v>
      </c>
      <c r="I2255" t="s">
        <v>183</v>
      </c>
      <c r="J2255">
        <v>12</v>
      </c>
      <c r="K2255">
        <v>1</v>
      </c>
      <c r="L2255">
        <v>9.9145833329999995</v>
      </c>
      <c r="M2255">
        <v>9.2205624999999998</v>
      </c>
      <c r="N2255">
        <v>10.60860417</v>
      </c>
      <c r="P2255">
        <v>13</v>
      </c>
      <c r="Q2255">
        <v>11</v>
      </c>
      <c r="R2255">
        <v>11</v>
      </c>
      <c r="S2255">
        <v>10</v>
      </c>
      <c r="T2255">
        <v>111</v>
      </c>
      <c r="U2255">
        <v>106</v>
      </c>
      <c r="AJ2255">
        <v>11</v>
      </c>
      <c r="AK2255">
        <v>429</v>
      </c>
      <c r="AL2255">
        <v>101</v>
      </c>
      <c r="AM2255">
        <v>398</v>
      </c>
      <c r="AN2255">
        <v>109</v>
      </c>
      <c r="AO2255">
        <v>14</v>
      </c>
      <c r="AP2255">
        <v>6</v>
      </c>
      <c r="AQ2255">
        <v>14</v>
      </c>
      <c r="AX2255">
        <v>34</v>
      </c>
      <c r="AY2255">
        <v>3034</v>
      </c>
      <c r="AZ2255">
        <v>0.02</v>
      </c>
      <c r="BA2255">
        <v>1.0999999999999999E-2</v>
      </c>
      <c r="BB2255">
        <v>1</v>
      </c>
      <c r="BC2255">
        <v>3.4</v>
      </c>
      <c r="BD2255">
        <v>306</v>
      </c>
      <c r="BE2255">
        <v>0.4</v>
      </c>
      <c r="BF2255">
        <v>33.4</v>
      </c>
      <c r="BG2255" t="s">
        <v>432</v>
      </c>
      <c r="BH2255" t="s">
        <v>433</v>
      </c>
      <c r="BK2255">
        <v>20</v>
      </c>
    </row>
    <row r="2256" spans="1:63" ht="18.75" x14ac:dyDescent="0.25">
      <c r="A2256">
        <v>2021</v>
      </c>
      <c r="B2256">
        <v>5</v>
      </c>
      <c r="C2256" s="289">
        <v>44339</v>
      </c>
      <c r="D2256">
        <v>159</v>
      </c>
      <c r="E2256">
        <v>299</v>
      </c>
      <c r="F2256">
        <v>28</v>
      </c>
      <c r="G2256" t="s">
        <v>181</v>
      </c>
      <c r="H2256" t="s">
        <v>182</v>
      </c>
      <c r="I2256" t="s">
        <v>183</v>
      </c>
      <c r="J2256">
        <v>3</v>
      </c>
      <c r="K2256">
        <v>2</v>
      </c>
      <c r="L2256">
        <v>115</v>
      </c>
      <c r="M2256">
        <v>106.95</v>
      </c>
      <c r="N2256">
        <v>123.05</v>
      </c>
      <c r="P2256">
        <v>112</v>
      </c>
      <c r="Q2256">
        <v>119</v>
      </c>
      <c r="R2256">
        <v>109</v>
      </c>
      <c r="S2256">
        <v>106</v>
      </c>
      <c r="T2256">
        <v>108</v>
      </c>
      <c r="U2256">
        <v>108</v>
      </c>
      <c r="V2256">
        <v>99</v>
      </c>
      <c r="W2256">
        <v>114</v>
      </c>
      <c r="X2256">
        <v>108</v>
      </c>
      <c r="Y2256">
        <v>111</v>
      </c>
      <c r="Z2256">
        <v>109</v>
      </c>
      <c r="AA2256">
        <v>133</v>
      </c>
      <c r="AB2256">
        <v>133</v>
      </c>
      <c r="AJ2256">
        <v>109.7</v>
      </c>
      <c r="AK2256">
        <v>70</v>
      </c>
      <c r="AL2256">
        <v>154</v>
      </c>
      <c r="AM2256">
        <v>90</v>
      </c>
      <c r="AN2256">
        <v>121</v>
      </c>
      <c r="AO2256">
        <v>7</v>
      </c>
      <c r="AP2256">
        <v>4</v>
      </c>
      <c r="AQ2256">
        <v>5</v>
      </c>
      <c r="AX2256">
        <v>16</v>
      </c>
      <c r="AY2256">
        <v>1576</v>
      </c>
      <c r="AZ2256">
        <v>0.02</v>
      </c>
      <c r="BA2256">
        <v>0.01</v>
      </c>
      <c r="BB2256">
        <v>1</v>
      </c>
      <c r="BC2256">
        <v>0.1</v>
      </c>
      <c r="BD2256">
        <v>13.7</v>
      </c>
      <c r="BE2256">
        <v>1.8</v>
      </c>
      <c r="BF2256">
        <v>172.9</v>
      </c>
      <c r="BG2256" t="s">
        <v>148</v>
      </c>
      <c r="BH2256" t="s">
        <v>184</v>
      </c>
      <c r="BK2256">
        <v>20</v>
      </c>
    </row>
    <row r="2257" spans="1:63" ht="18.75" hidden="1" x14ac:dyDescent="0.25">
      <c r="A2257">
        <v>2021</v>
      </c>
      <c r="B2257">
        <v>5</v>
      </c>
      <c r="C2257" s="289">
        <v>44339</v>
      </c>
      <c r="D2257">
        <v>123</v>
      </c>
      <c r="E2257">
        <v>645</v>
      </c>
      <c r="F2257">
        <v>30</v>
      </c>
      <c r="G2257" t="s">
        <v>226</v>
      </c>
      <c r="H2257" t="s">
        <v>227</v>
      </c>
      <c r="I2257" t="s">
        <v>228</v>
      </c>
      <c r="J2257">
        <v>4</v>
      </c>
      <c r="K2257">
        <v>1</v>
      </c>
      <c r="L2257">
        <v>133</v>
      </c>
      <c r="M2257">
        <v>123.69</v>
      </c>
      <c r="N2257">
        <v>142.31</v>
      </c>
      <c r="S2257">
        <v>165</v>
      </c>
      <c r="V2257">
        <v>177</v>
      </c>
      <c r="W2257">
        <v>136</v>
      </c>
      <c r="X2257">
        <v>138</v>
      </c>
      <c r="Y2257">
        <v>141</v>
      </c>
      <c r="Z2257">
        <v>138</v>
      </c>
      <c r="AA2257">
        <v>288</v>
      </c>
      <c r="AB2257">
        <v>288</v>
      </c>
      <c r="AJ2257">
        <v>149.19999999999999</v>
      </c>
      <c r="AK2257">
        <v>80</v>
      </c>
      <c r="AL2257">
        <v>180</v>
      </c>
      <c r="AM2257">
        <v>50</v>
      </c>
      <c r="AN2257">
        <v>288</v>
      </c>
      <c r="AO2257">
        <v>7</v>
      </c>
      <c r="AP2257">
        <v>2</v>
      </c>
      <c r="AQ2257">
        <v>4</v>
      </c>
      <c r="AX2257">
        <v>13</v>
      </c>
      <c r="AY2257">
        <v>633</v>
      </c>
      <c r="AZ2257">
        <v>0.02</v>
      </c>
      <c r="BA2257">
        <v>2.1000000000000001E-2</v>
      </c>
      <c r="BC2257">
        <v>0.1</v>
      </c>
      <c r="BD2257">
        <v>4.8</v>
      </c>
      <c r="BE2257">
        <v>1.9</v>
      </c>
      <c r="BF2257">
        <v>94.4</v>
      </c>
      <c r="BG2257" t="s">
        <v>229</v>
      </c>
      <c r="BH2257" t="s">
        <v>229</v>
      </c>
      <c r="BK2257">
        <v>20</v>
      </c>
    </row>
    <row r="2258" spans="1:63" ht="18.75" x14ac:dyDescent="0.25">
      <c r="A2258">
        <v>2021</v>
      </c>
      <c r="B2258">
        <v>5</v>
      </c>
      <c r="C2258" s="289">
        <v>44339</v>
      </c>
      <c r="D2258">
        <v>334</v>
      </c>
      <c r="E2258">
        <v>254</v>
      </c>
      <c r="F2258">
        <v>46</v>
      </c>
      <c r="G2258" t="s">
        <v>189</v>
      </c>
      <c r="H2258" t="s">
        <v>190</v>
      </c>
      <c r="I2258" t="s">
        <v>191</v>
      </c>
      <c r="J2258">
        <v>4</v>
      </c>
      <c r="K2258">
        <v>2</v>
      </c>
      <c r="L2258">
        <v>203</v>
      </c>
      <c r="M2258">
        <v>188.79</v>
      </c>
      <c r="N2258">
        <v>217.21</v>
      </c>
      <c r="P2258">
        <v>202</v>
      </c>
      <c r="Q2258">
        <v>208</v>
      </c>
      <c r="R2258">
        <v>211</v>
      </c>
      <c r="S2258">
        <v>209</v>
      </c>
      <c r="T2258">
        <v>138</v>
      </c>
      <c r="U2258">
        <v>135</v>
      </c>
      <c r="V2258">
        <v>233</v>
      </c>
      <c r="W2258">
        <v>208</v>
      </c>
      <c r="X2258">
        <v>202</v>
      </c>
      <c r="Y2258">
        <v>214</v>
      </c>
      <c r="Z2258">
        <v>207</v>
      </c>
      <c r="AA2258">
        <v>137</v>
      </c>
      <c r="AB2258">
        <v>135</v>
      </c>
      <c r="AJ2258">
        <v>210.4</v>
      </c>
      <c r="AK2258">
        <v>88</v>
      </c>
      <c r="AL2258">
        <v>164</v>
      </c>
      <c r="AM2258">
        <v>106</v>
      </c>
      <c r="AN2258">
        <v>136</v>
      </c>
      <c r="AO2258">
        <v>8</v>
      </c>
      <c r="AP2258">
        <v>1</v>
      </c>
      <c r="AQ2258">
        <v>7</v>
      </c>
      <c r="AS2258">
        <v>1</v>
      </c>
      <c r="AX2258">
        <v>17</v>
      </c>
      <c r="AY2258">
        <v>2177</v>
      </c>
      <c r="AZ2258">
        <v>0.02</v>
      </c>
      <c r="BA2258">
        <v>8.0000000000000002E-3</v>
      </c>
      <c r="BB2258">
        <v>1</v>
      </c>
      <c r="BC2258">
        <v>0.1</v>
      </c>
      <c r="BD2258">
        <v>10.7</v>
      </c>
      <c r="BE2258">
        <v>3.6</v>
      </c>
      <c r="BF2258">
        <v>458</v>
      </c>
      <c r="BG2258" t="s">
        <v>148</v>
      </c>
      <c r="BH2258" t="s">
        <v>184</v>
      </c>
      <c r="BI2258" t="s">
        <v>192</v>
      </c>
      <c r="BK2258">
        <v>20</v>
      </c>
    </row>
    <row r="2259" spans="1:63" ht="18.75" x14ac:dyDescent="0.25">
      <c r="A2259">
        <v>2021</v>
      </c>
      <c r="B2259">
        <v>5</v>
      </c>
      <c r="C2259" s="289">
        <v>44340</v>
      </c>
      <c r="D2259">
        <v>32</v>
      </c>
      <c r="E2259">
        <v>92</v>
      </c>
      <c r="F2259">
        <v>2</v>
      </c>
      <c r="G2259" t="s">
        <v>205</v>
      </c>
      <c r="H2259" t="s">
        <v>206</v>
      </c>
      <c r="I2259" t="s">
        <v>144</v>
      </c>
      <c r="J2259">
        <v>2</v>
      </c>
      <c r="K2259">
        <v>3</v>
      </c>
      <c r="L2259">
        <v>361</v>
      </c>
      <c r="M2259">
        <v>335.73</v>
      </c>
      <c r="N2259">
        <v>386.27</v>
      </c>
      <c r="O2259">
        <v>365</v>
      </c>
      <c r="P2259">
        <v>374</v>
      </c>
      <c r="Q2259">
        <v>400</v>
      </c>
      <c r="R2259">
        <v>370</v>
      </c>
      <c r="S2259">
        <v>365</v>
      </c>
      <c r="T2259">
        <v>110</v>
      </c>
      <c r="U2259">
        <v>99</v>
      </c>
      <c r="V2259">
        <v>372</v>
      </c>
      <c r="W2259">
        <v>364</v>
      </c>
      <c r="X2259">
        <v>351</v>
      </c>
      <c r="Y2259">
        <v>374</v>
      </c>
      <c r="Z2259">
        <v>366</v>
      </c>
      <c r="AA2259">
        <v>100</v>
      </c>
      <c r="AB2259">
        <v>102</v>
      </c>
      <c r="AJ2259">
        <v>370.1</v>
      </c>
      <c r="AK2259">
        <v>74</v>
      </c>
      <c r="AL2259">
        <v>97</v>
      </c>
      <c r="AM2259">
        <v>70</v>
      </c>
      <c r="AN2259">
        <v>103</v>
      </c>
      <c r="AO2259">
        <v>10</v>
      </c>
      <c r="AP2259">
        <v>3</v>
      </c>
      <c r="AQ2259">
        <v>5</v>
      </c>
      <c r="AX2259">
        <v>18</v>
      </c>
      <c r="AY2259">
        <v>1690</v>
      </c>
      <c r="AZ2259">
        <v>1.4999999999999999E-2</v>
      </c>
      <c r="BA2259">
        <v>1.0999999999999999E-2</v>
      </c>
      <c r="BB2259">
        <v>1</v>
      </c>
      <c r="BC2259">
        <v>0.1</v>
      </c>
      <c r="BD2259">
        <v>4.7</v>
      </c>
      <c r="BE2259">
        <v>6.7</v>
      </c>
      <c r="BF2259">
        <v>625.5</v>
      </c>
      <c r="BG2259" t="s">
        <v>148</v>
      </c>
      <c r="BH2259" t="s">
        <v>149</v>
      </c>
      <c r="BI2259" t="s">
        <v>207</v>
      </c>
      <c r="BJ2259" t="s">
        <v>208</v>
      </c>
      <c r="BK2259">
        <v>21</v>
      </c>
    </row>
    <row r="2260" spans="1:63" ht="18.75" x14ac:dyDescent="0.25">
      <c r="A2260">
        <v>2021</v>
      </c>
      <c r="B2260">
        <v>5</v>
      </c>
      <c r="C2260" s="289">
        <v>44340</v>
      </c>
      <c r="D2260">
        <v>32</v>
      </c>
      <c r="E2260">
        <v>93</v>
      </c>
      <c r="F2260">
        <v>2</v>
      </c>
      <c r="G2260" t="s">
        <v>209</v>
      </c>
      <c r="H2260" t="s">
        <v>210</v>
      </c>
      <c r="I2260" t="s">
        <v>144</v>
      </c>
      <c r="J2260">
        <v>2</v>
      </c>
      <c r="K2260">
        <v>3</v>
      </c>
      <c r="L2260">
        <v>59</v>
      </c>
      <c r="M2260">
        <v>54.87</v>
      </c>
      <c r="N2260">
        <v>63.13</v>
      </c>
      <c r="O2260">
        <v>58</v>
      </c>
      <c r="P2260">
        <v>56</v>
      </c>
      <c r="Q2260">
        <v>66</v>
      </c>
      <c r="R2260">
        <v>63</v>
      </c>
      <c r="S2260">
        <v>56</v>
      </c>
      <c r="T2260">
        <v>110</v>
      </c>
      <c r="U2260">
        <v>99</v>
      </c>
      <c r="V2260">
        <v>59</v>
      </c>
      <c r="W2260">
        <v>58</v>
      </c>
      <c r="X2260">
        <v>56</v>
      </c>
      <c r="Y2260">
        <v>60</v>
      </c>
      <c r="Z2260">
        <v>59</v>
      </c>
      <c r="AA2260">
        <v>100</v>
      </c>
      <c r="AB2260">
        <v>102</v>
      </c>
      <c r="AJ2260">
        <v>59.1</v>
      </c>
      <c r="AK2260">
        <v>74</v>
      </c>
      <c r="AL2260">
        <v>97</v>
      </c>
      <c r="AM2260">
        <v>70</v>
      </c>
      <c r="AN2260">
        <v>103</v>
      </c>
      <c r="AO2260">
        <v>10</v>
      </c>
      <c r="AP2260">
        <v>2</v>
      </c>
      <c r="AQ2260">
        <v>7</v>
      </c>
      <c r="AX2260">
        <v>19</v>
      </c>
      <c r="AY2260">
        <v>1585</v>
      </c>
      <c r="AZ2260">
        <v>1.4999999999999999E-2</v>
      </c>
      <c r="BA2260">
        <v>1.2E-2</v>
      </c>
      <c r="BB2260">
        <v>1</v>
      </c>
      <c r="BC2260">
        <v>0.3</v>
      </c>
      <c r="BD2260">
        <v>26.9</v>
      </c>
      <c r="BE2260">
        <v>1.1000000000000001</v>
      </c>
      <c r="BF2260">
        <v>93.7</v>
      </c>
      <c r="BG2260" t="s">
        <v>148</v>
      </c>
      <c r="BH2260" t="s">
        <v>149</v>
      </c>
      <c r="BI2260" t="s">
        <v>211</v>
      </c>
      <c r="BJ2260" t="s">
        <v>208</v>
      </c>
      <c r="BK2260">
        <v>21</v>
      </c>
    </row>
    <row r="2261" spans="1:63" ht="18.75" x14ac:dyDescent="0.25">
      <c r="A2261">
        <v>2021</v>
      </c>
      <c r="B2261">
        <v>5</v>
      </c>
      <c r="C2261" s="289">
        <v>44340</v>
      </c>
      <c r="D2261">
        <v>34</v>
      </c>
      <c r="E2261">
        <v>99</v>
      </c>
      <c r="F2261">
        <v>3</v>
      </c>
      <c r="G2261" t="s">
        <v>299</v>
      </c>
      <c r="H2261" t="s">
        <v>300</v>
      </c>
      <c r="I2261" t="s">
        <v>144</v>
      </c>
      <c r="J2261">
        <v>4</v>
      </c>
      <c r="K2261">
        <v>6</v>
      </c>
      <c r="L2261">
        <v>20</v>
      </c>
      <c r="M2261">
        <v>18.600000000000001</v>
      </c>
      <c r="N2261">
        <v>21.4</v>
      </c>
      <c r="O2261">
        <v>21</v>
      </c>
      <c r="P2261">
        <v>23</v>
      </c>
      <c r="Q2261">
        <v>21</v>
      </c>
      <c r="R2261">
        <v>21</v>
      </c>
      <c r="S2261">
        <v>20</v>
      </c>
      <c r="T2261">
        <v>103</v>
      </c>
      <c r="U2261">
        <v>103</v>
      </c>
      <c r="V2261">
        <v>20</v>
      </c>
      <c r="W2261">
        <v>21</v>
      </c>
      <c r="X2261">
        <v>20</v>
      </c>
      <c r="Y2261">
        <v>22</v>
      </c>
      <c r="Z2261">
        <v>21</v>
      </c>
      <c r="AA2261">
        <v>104</v>
      </c>
      <c r="AB2261">
        <v>101</v>
      </c>
      <c r="AJ2261">
        <v>20.9</v>
      </c>
      <c r="AK2261">
        <v>140</v>
      </c>
      <c r="AL2261">
        <v>103</v>
      </c>
      <c r="AM2261">
        <v>140</v>
      </c>
      <c r="AN2261">
        <v>103</v>
      </c>
      <c r="AO2261">
        <v>7</v>
      </c>
      <c r="AP2261">
        <v>2</v>
      </c>
      <c r="AQ2261">
        <v>5</v>
      </c>
      <c r="AX2261">
        <v>14</v>
      </c>
      <c r="AY2261">
        <v>2894</v>
      </c>
      <c r="AZ2261">
        <v>1.4999999999999999E-2</v>
      </c>
      <c r="BA2261">
        <v>5.0000000000000001E-3</v>
      </c>
      <c r="BB2261">
        <v>1</v>
      </c>
      <c r="BC2261">
        <v>0.7</v>
      </c>
      <c r="BD2261">
        <v>144.69999999999999</v>
      </c>
      <c r="BE2261">
        <v>0.3</v>
      </c>
      <c r="BF2261">
        <v>60.5</v>
      </c>
      <c r="BG2261" t="s">
        <v>148</v>
      </c>
      <c r="BH2261" t="s">
        <v>149</v>
      </c>
      <c r="BI2261" t="s">
        <v>301</v>
      </c>
      <c r="BK2261">
        <v>21</v>
      </c>
    </row>
    <row r="2262" spans="1:63" ht="18.75" x14ac:dyDescent="0.25">
      <c r="A2262">
        <v>2021</v>
      </c>
      <c r="B2262">
        <v>5</v>
      </c>
      <c r="C2262" s="289">
        <v>44340</v>
      </c>
      <c r="D2262">
        <v>34</v>
      </c>
      <c r="E2262">
        <v>100</v>
      </c>
      <c r="F2262">
        <v>3</v>
      </c>
      <c r="G2262" t="s">
        <v>302</v>
      </c>
      <c r="H2262" t="s">
        <v>303</v>
      </c>
      <c r="I2262" t="s">
        <v>144</v>
      </c>
      <c r="J2262">
        <v>4</v>
      </c>
      <c r="K2262">
        <v>6</v>
      </c>
      <c r="L2262">
        <v>20</v>
      </c>
      <c r="M2262">
        <v>18.600000000000001</v>
      </c>
      <c r="N2262">
        <v>21.4</v>
      </c>
      <c r="O2262">
        <v>21</v>
      </c>
      <c r="P2262">
        <v>23</v>
      </c>
      <c r="Q2262">
        <v>21</v>
      </c>
      <c r="R2262">
        <v>21</v>
      </c>
      <c r="S2262">
        <v>20</v>
      </c>
      <c r="T2262">
        <v>103</v>
      </c>
      <c r="U2262">
        <v>103</v>
      </c>
      <c r="V2262">
        <v>20</v>
      </c>
      <c r="W2262">
        <v>21</v>
      </c>
      <c r="X2262">
        <v>20</v>
      </c>
      <c r="Y2262">
        <v>22</v>
      </c>
      <c r="Z2262">
        <v>21</v>
      </c>
      <c r="AA2262">
        <v>104</v>
      </c>
      <c r="AB2262">
        <v>101</v>
      </c>
      <c r="AJ2262">
        <v>20.9</v>
      </c>
      <c r="AK2262">
        <v>140</v>
      </c>
      <c r="AL2262">
        <v>103</v>
      </c>
      <c r="AM2262">
        <v>140</v>
      </c>
      <c r="AN2262">
        <v>103</v>
      </c>
      <c r="AO2262">
        <v>7</v>
      </c>
      <c r="AP2262">
        <v>2</v>
      </c>
      <c r="AQ2262">
        <v>5</v>
      </c>
      <c r="AX2262">
        <v>14</v>
      </c>
      <c r="AY2262">
        <v>2894</v>
      </c>
      <c r="AZ2262">
        <v>1.4999999999999999E-2</v>
      </c>
      <c r="BA2262">
        <v>5.0000000000000001E-3</v>
      </c>
      <c r="BB2262">
        <v>1</v>
      </c>
      <c r="BC2262">
        <v>0.7</v>
      </c>
      <c r="BD2262">
        <v>144.69999999999999</v>
      </c>
      <c r="BE2262">
        <v>0.3</v>
      </c>
      <c r="BF2262">
        <v>60.5</v>
      </c>
      <c r="BG2262" t="s">
        <v>148</v>
      </c>
      <c r="BH2262" t="s">
        <v>149</v>
      </c>
      <c r="BI2262" t="s">
        <v>304</v>
      </c>
      <c r="BK2262">
        <v>21</v>
      </c>
    </row>
    <row r="2263" spans="1:63" ht="18.75" x14ac:dyDescent="0.25">
      <c r="A2263">
        <v>2021</v>
      </c>
      <c r="B2263">
        <v>5</v>
      </c>
      <c r="C2263" s="289">
        <v>44340</v>
      </c>
      <c r="D2263">
        <v>34</v>
      </c>
      <c r="E2263">
        <v>101</v>
      </c>
      <c r="F2263">
        <v>3</v>
      </c>
      <c r="G2263" t="s">
        <v>305</v>
      </c>
      <c r="H2263" t="s">
        <v>306</v>
      </c>
      <c r="I2263" t="s">
        <v>144</v>
      </c>
      <c r="J2263">
        <v>4</v>
      </c>
      <c r="K2263">
        <v>6</v>
      </c>
      <c r="L2263">
        <v>20</v>
      </c>
      <c r="M2263">
        <v>18.600000000000001</v>
      </c>
      <c r="N2263">
        <v>21.4</v>
      </c>
      <c r="O2263">
        <v>21</v>
      </c>
      <c r="P2263">
        <v>23</v>
      </c>
      <c r="Q2263">
        <v>21</v>
      </c>
      <c r="R2263">
        <v>21</v>
      </c>
      <c r="S2263">
        <v>20</v>
      </c>
      <c r="T2263">
        <v>103</v>
      </c>
      <c r="U2263">
        <v>103</v>
      </c>
      <c r="V2263">
        <v>20</v>
      </c>
      <c r="W2263">
        <v>21</v>
      </c>
      <c r="X2263">
        <v>20</v>
      </c>
      <c r="Y2263">
        <v>22</v>
      </c>
      <c r="Z2263">
        <v>21</v>
      </c>
      <c r="AA2263">
        <v>104</v>
      </c>
      <c r="AB2263">
        <v>101</v>
      </c>
      <c r="AJ2263">
        <v>20.9</v>
      </c>
      <c r="AK2263">
        <v>140</v>
      </c>
      <c r="AL2263">
        <v>103</v>
      </c>
      <c r="AM2263">
        <v>140</v>
      </c>
      <c r="AN2263">
        <v>103</v>
      </c>
      <c r="AO2263">
        <v>7</v>
      </c>
      <c r="AP2263">
        <v>2</v>
      </c>
      <c r="AQ2263">
        <v>5</v>
      </c>
      <c r="AX2263">
        <v>14</v>
      </c>
      <c r="AY2263">
        <v>2894</v>
      </c>
      <c r="AZ2263">
        <v>1.4999999999999999E-2</v>
      </c>
      <c r="BA2263">
        <v>5.0000000000000001E-3</v>
      </c>
      <c r="BB2263">
        <v>1</v>
      </c>
      <c r="BC2263">
        <v>0.7</v>
      </c>
      <c r="BD2263">
        <v>144.69999999999999</v>
      </c>
      <c r="BE2263">
        <v>0.3</v>
      </c>
      <c r="BF2263">
        <v>60.5</v>
      </c>
      <c r="BG2263" t="s">
        <v>148</v>
      </c>
      <c r="BH2263" t="s">
        <v>149</v>
      </c>
      <c r="BI2263" t="s">
        <v>307</v>
      </c>
      <c r="BK2263">
        <v>21</v>
      </c>
    </row>
    <row r="2264" spans="1:63" ht="18.75" x14ac:dyDescent="0.25">
      <c r="A2264">
        <v>2021</v>
      </c>
      <c r="B2264">
        <v>5</v>
      </c>
      <c r="C2264" s="289">
        <v>44340</v>
      </c>
      <c r="D2264">
        <v>34</v>
      </c>
      <c r="E2264">
        <v>102</v>
      </c>
      <c r="F2264">
        <v>3</v>
      </c>
      <c r="G2264" t="s">
        <v>308</v>
      </c>
      <c r="H2264" t="s">
        <v>309</v>
      </c>
      <c r="I2264" t="s">
        <v>144</v>
      </c>
      <c r="J2264">
        <v>4</v>
      </c>
      <c r="K2264">
        <v>6</v>
      </c>
      <c r="L2264">
        <v>20</v>
      </c>
      <c r="M2264">
        <v>18.600000000000001</v>
      </c>
      <c r="N2264">
        <v>21.4</v>
      </c>
      <c r="O2264">
        <v>21</v>
      </c>
      <c r="P2264">
        <v>23</v>
      </c>
      <c r="Q2264">
        <v>21</v>
      </c>
      <c r="R2264">
        <v>21</v>
      </c>
      <c r="S2264">
        <v>20</v>
      </c>
      <c r="T2264">
        <v>103</v>
      </c>
      <c r="U2264">
        <v>103</v>
      </c>
      <c r="V2264">
        <v>20</v>
      </c>
      <c r="W2264">
        <v>21</v>
      </c>
      <c r="X2264">
        <v>20</v>
      </c>
      <c r="Y2264">
        <v>22</v>
      </c>
      <c r="Z2264">
        <v>21</v>
      </c>
      <c r="AA2264">
        <v>104</v>
      </c>
      <c r="AB2264">
        <v>101</v>
      </c>
      <c r="AJ2264">
        <v>20.9</v>
      </c>
      <c r="AK2264">
        <v>140</v>
      </c>
      <c r="AL2264">
        <v>103</v>
      </c>
      <c r="AM2264">
        <v>140</v>
      </c>
      <c r="AN2264">
        <v>103</v>
      </c>
      <c r="AO2264">
        <v>7</v>
      </c>
      <c r="AP2264">
        <v>2</v>
      </c>
      <c r="AQ2264">
        <v>5</v>
      </c>
      <c r="AX2264">
        <v>14</v>
      </c>
      <c r="AY2264">
        <v>2894</v>
      </c>
      <c r="AZ2264">
        <v>1.4999999999999999E-2</v>
      </c>
      <c r="BA2264">
        <v>5.0000000000000001E-3</v>
      </c>
      <c r="BB2264">
        <v>1</v>
      </c>
      <c r="BC2264">
        <v>0.7</v>
      </c>
      <c r="BD2264">
        <v>144.69999999999999</v>
      </c>
      <c r="BE2264">
        <v>0.3</v>
      </c>
      <c r="BF2264">
        <v>60.5</v>
      </c>
      <c r="BG2264" t="s">
        <v>148</v>
      </c>
      <c r="BH2264" t="s">
        <v>149</v>
      </c>
      <c r="BI2264" t="s">
        <v>310</v>
      </c>
      <c r="BK2264">
        <v>21</v>
      </c>
    </row>
    <row r="2265" spans="1:63" ht="18.75" x14ac:dyDescent="0.25">
      <c r="A2265">
        <v>2021</v>
      </c>
      <c r="B2265">
        <v>5</v>
      </c>
      <c r="C2265" s="289">
        <v>44340</v>
      </c>
      <c r="D2265">
        <v>34</v>
      </c>
      <c r="E2265">
        <v>103</v>
      </c>
      <c r="F2265">
        <v>3</v>
      </c>
      <c r="G2265" t="s">
        <v>311</v>
      </c>
      <c r="H2265" t="s">
        <v>312</v>
      </c>
      <c r="I2265" t="s">
        <v>144</v>
      </c>
      <c r="J2265">
        <v>4</v>
      </c>
      <c r="K2265">
        <v>6</v>
      </c>
      <c r="L2265">
        <v>89</v>
      </c>
      <c r="M2265">
        <v>82.77</v>
      </c>
      <c r="N2265">
        <v>95.23</v>
      </c>
      <c r="O2265">
        <v>89</v>
      </c>
      <c r="P2265">
        <v>87</v>
      </c>
      <c r="Q2265">
        <v>88</v>
      </c>
      <c r="R2265">
        <v>88</v>
      </c>
      <c r="S2265">
        <v>86</v>
      </c>
      <c r="T2265">
        <v>103</v>
      </c>
      <c r="U2265">
        <v>103</v>
      </c>
      <c r="V2265">
        <v>89</v>
      </c>
      <c r="W2265">
        <v>91</v>
      </c>
      <c r="X2265">
        <v>87</v>
      </c>
      <c r="Y2265">
        <v>99</v>
      </c>
      <c r="Z2265">
        <v>92</v>
      </c>
      <c r="AA2265">
        <v>104</v>
      </c>
      <c r="AB2265">
        <v>101</v>
      </c>
      <c r="AJ2265">
        <v>89.5</v>
      </c>
      <c r="AK2265">
        <v>140</v>
      </c>
      <c r="AL2265">
        <v>103</v>
      </c>
      <c r="AM2265">
        <v>140</v>
      </c>
      <c r="AN2265">
        <v>103</v>
      </c>
      <c r="AO2265">
        <v>10</v>
      </c>
      <c r="AP2265">
        <v>2</v>
      </c>
      <c r="AQ2265">
        <v>10</v>
      </c>
      <c r="AX2265">
        <v>22</v>
      </c>
      <c r="AY2265">
        <v>2902</v>
      </c>
      <c r="AZ2265">
        <v>1.4999999999999999E-2</v>
      </c>
      <c r="BA2265">
        <v>8.0000000000000002E-3</v>
      </c>
      <c r="BB2265">
        <v>1</v>
      </c>
      <c r="BC2265">
        <v>0.2</v>
      </c>
      <c r="BD2265">
        <v>32.6</v>
      </c>
      <c r="BE2265">
        <v>2</v>
      </c>
      <c r="BF2265">
        <v>259.7</v>
      </c>
      <c r="BG2265" t="s">
        <v>148</v>
      </c>
      <c r="BH2265" t="s">
        <v>149</v>
      </c>
      <c r="BI2265" t="s">
        <v>313</v>
      </c>
      <c r="BK2265">
        <v>21</v>
      </c>
    </row>
    <row r="2266" spans="1:63" ht="18.75" x14ac:dyDescent="0.25">
      <c r="A2266">
        <v>2021</v>
      </c>
      <c r="B2266">
        <v>5</v>
      </c>
      <c r="C2266" s="289">
        <v>44340</v>
      </c>
      <c r="D2266">
        <v>34</v>
      </c>
      <c r="E2266">
        <v>104</v>
      </c>
      <c r="F2266">
        <v>3</v>
      </c>
      <c r="G2266" t="s">
        <v>314</v>
      </c>
      <c r="H2266" t="s">
        <v>315</v>
      </c>
      <c r="I2266" t="s">
        <v>144</v>
      </c>
      <c r="J2266">
        <v>4</v>
      </c>
      <c r="K2266">
        <v>6</v>
      </c>
      <c r="L2266">
        <v>89</v>
      </c>
      <c r="M2266">
        <v>82.77</v>
      </c>
      <c r="N2266">
        <v>95.23</v>
      </c>
      <c r="O2266">
        <v>89</v>
      </c>
      <c r="P2266">
        <v>87</v>
      </c>
      <c r="Q2266">
        <v>88</v>
      </c>
      <c r="R2266">
        <v>88</v>
      </c>
      <c r="S2266">
        <v>86</v>
      </c>
      <c r="T2266">
        <v>103</v>
      </c>
      <c r="U2266">
        <v>103</v>
      </c>
      <c r="V2266">
        <v>89</v>
      </c>
      <c r="W2266">
        <v>91</v>
      </c>
      <c r="X2266">
        <v>87</v>
      </c>
      <c r="Y2266">
        <v>99</v>
      </c>
      <c r="Z2266">
        <v>92</v>
      </c>
      <c r="AA2266">
        <v>104</v>
      </c>
      <c r="AB2266">
        <v>101</v>
      </c>
      <c r="AJ2266">
        <v>89.5</v>
      </c>
      <c r="AK2266">
        <v>140</v>
      </c>
      <c r="AL2266">
        <v>103</v>
      </c>
      <c r="AM2266">
        <v>140</v>
      </c>
      <c r="AN2266">
        <v>103</v>
      </c>
      <c r="AO2266">
        <v>10</v>
      </c>
      <c r="AP2266">
        <v>2</v>
      </c>
      <c r="AQ2266">
        <v>10</v>
      </c>
      <c r="AX2266">
        <v>22</v>
      </c>
      <c r="AY2266">
        <v>2902</v>
      </c>
      <c r="AZ2266">
        <v>1.4999999999999999E-2</v>
      </c>
      <c r="BA2266">
        <v>8.0000000000000002E-3</v>
      </c>
      <c r="BB2266">
        <v>1</v>
      </c>
      <c r="BC2266">
        <v>0.2</v>
      </c>
      <c r="BD2266">
        <v>32.6</v>
      </c>
      <c r="BE2266">
        <v>2</v>
      </c>
      <c r="BF2266">
        <v>259.7</v>
      </c>
      <c r="BG2266" t="s">
        <v>148</v>
      </c>
      <c r="BH2266" t="s">
        <v>149</v>
      </c>
      <c r="BI2266" t="s">
        <v>316</v>
      </c>
      <c r="BK2266">
        <v>21</v>
      </c>
    </row>
    <row r="2267" spans="1:63" ht="18.75" x14ac:dyDescent="0.25">
      <c r="A2267">
        <v>2021</v>
      </c>
      <c r="B2267">
        <v>5</v>
      </c>
      <c r="C2267" s="289">
        <v>44340</v>
      </c>
      <c r="D2267">
        <v>377</v>
      </c>
      <c r="E2267">
        <v>439</v>
      </c>
      <c r="F2267">
        <v>4</v>
      </c>
      <c r="G2267" t="s">
        <v>146</v>
      </c>
      <c r="H2267" t="s">
        <v>147</v>
      </c>
      <c r="I2267" t="s">
        <v>144</v>
      </c>
      <c r="J2267">
        <v>4</v>
      </c>
      <c r="K2267">
        <v>1</v>
      </c>
      <c r="L2267">
        <v>343</v>
      </c>
      <c r="M2267">
        <v>308.7</v>
      </c>
      <c r="N2267">
        <v>377.3</v>
      </c>
      <c r="O2267">
        <v>377</v>
      </c>
      <c r="P2267">
        <v>354</v>
      </c>
      <c r="Q2267">
        <v>368</v>
      </c>
      <c r="T2267">
        <v>365</v>
      </c>
      <c r="AJ2267">
        <v>366.3</v>
      </c>
      <c r="AK2267">
        <v>45</v>
      </c>
      <c r="AL2267">
        <v>320</v>
      </c>
      <c r="AM2267">
        <v>39</v>
      </c>
      <c r="AN2267">
        <v>365</v>
      </c>
      <c r="AO2267">
        <v>20</v>
      </c>
      <c r="AP2267">
        <v>20</v>
      </c>
      <c r="AQ2267">
        <v>30</v>
      </c>
      <c r="AX2267">
        <v>70</v>
      </c>
      <c r="AY2267">
        <v>330</v>
      </c>
      <c r="AZ2267">
        <v>1.4999999999999999E-2</v>
      </c>
      <c r="BA2267">
        <v>0.21199999999999999</v>
      </c>
      <c r="BC2267">
        <v>0.2</v>
      </c>
      <c r="BD2267">
        <v>1</v>
      </c>
      <c r="BE2267">
        <v>25.6</v>
      </c>
      <c r="BF2267">
        <v>120.9</v>
      </c>
      <c r="BG2267" t="s">
        <v>148</v>
      </c>
      <c r="BH2267" t="s">
        <v>149</v>
      </c>
      <c r="BI2267" t="s">
        <v>150</v>
      </c>
      <c r="BK2267">
        <v>21</v>
      </c>
    </row>
    <row r="2268" spans="1:63" ht="18.75" hidden="1" x14ac:dyDescent="0.25">
      <c r="A2268">
        <v>2021</v>
      </c>
      <c r="B2268">
        <v>5</v>
      </c>
      <c r="C2268" s="289">
        <v>44340</v>
      </c>
      <c r="D2268">
        <v>423</v>
      </c>
      <c r="E2268">
        <v>669</v>
      </c>
      <c r="F2268">
        <v>4</v>
      </c>
      <c r="G2268" t="s">
        <v>412</v>
      </c>
      <c r="H2268" t="s">
        <v>413</v>
      </c>
      <c r="I2268" t="s">
        <v>144</v>
      </c>
      <c r="J2268">
        <v>2</v>
      </c>
      <c r="K2268">
        <v>2</v>
      </c>
      <c r="L2268">
        <v>954</v>
      </c>
      <c r="M2268">
        <v>897.71400000000006</v>
      </c>
      <c r="N2268">
        <v>1021.734</v>
      </c>
      <c r="O2268">
        <v>958</v>
      </c>
      <c r="T2268">
        <v>247</v>
      </c>
      <c r="V2268">
        <v>948</v>
      </c>
      <c r="W2268">
        <v>960</v>
      </c>
      <c r="X2268">
        <v>939</v>
      </c>
      <c r="Y2268">
        <v>913</v>
      </c>
      <c r="Z2268">
        <v>943</v>
      </c>
      <c r="AA2268">
        <v>211</v>
      </c>
      <c r="AB2268">
        <v>206</v>
      </c>
      <c r="AJ2268">
        <v>943.5</v>
      </c>
      <c r="AK2268">
        <v>40</v>
      </c>
      <c r="AL2268">
        <v>180</v>
      </c>
      <c r="AM2268">
        <v>33</v>
      </c>
      <c r="AN2268">
        <v>221</v>
      </c>
      <c r="AO2268">
        <v>31</v>
      </c>
      <c r="AP2268">
        <v>29</v>
      </c>
      <c r="AQ2268">
        <v>27</v>
      </c>
      <c r="AX2268">
        <v>87</v>
      </c>
      <c r="AY2268">
        <v>435</v>
      </c>
      <c r="AZ2268">
        <v>1.4999999999999999E-2</v>
      </c>
      <c r="BA2268">
        <v>0.2</v>
      </c>
      <c r="BC2268">
        <v>0.1</v>
      </c>
      <c r="BD2268">
        <v>0.5</v>
      </c>
      <c r="BE2268">
        <v>82.1</v>
      </c>
      <c r="BF2268">
        <v>410.4</v>
      </c>
      <c r="BG2268" t="s">
        <v>153</v>
      </c>
      <c r="BH2268" t="s">
        <v>154</v>
      </c>
      <c r="BI2268" t="s">
        <v>414</v>
      </c>
      <c r="BJ2268" t="s">
        <v>156</v>
      </c>
      <c r="BK2268">
        <v>21</v>
      </c>
    </row>
    <row r="2269" spans="1:63" ht="18.75" hidden="1" x14ac:dyDescent="0.25">
      <c r="A2269">
        <v>2021</v>
      </c>
      <c r="B2269">
        <v>5</v>
      </c>
      <c r="C2269" s="289">
        <v>44340</v>
      </c>
      <c r="D2269">
        <v>47</v>
      </c>
      <c r="E2269">
        <v>122</v>
      </c>
      <c r="F2269">
        <v>5</v>
      </c>
      <c r="G2269" t="s">
        <v>163</v>
      </c>
      <c r="H2269" t="s">
        <v>164</v>
      </c>
      <c r="I2269" t="s">
        <v>165</v>
      </c>
      <c r="J2269">
        <v>2</v>
      </c>
      <c r="K2269">
        <v>1</v>
      </c>
      <c r="L2269">
        <v>280</v>
      </c>
      <c r="M2269">
        <v>267.39999999999998</v>
      </c>
      <c r="N2269">
        <v>292.60000000000002</v>
      </c>
      <c r="O2269">
        <v>273</v>
      </c>
      <c r="T2269">
        <v>101</v>
      </c>
      <c r="AJ2269">
        <v>273</v>
      </c>
      <c r="AK2269">
        <v>63</v>
      </c>
      <c r="AL2269">
        <v>115</v>
      </c>
      <c r="AM2269">
        <v>71</v>
      </c>
      <c r="AN2269">
        <v>101</v>
      </c>
      <c r="AO2269">
        <v>3</v>
      </c>
      <c r="AQ2269">
        <v>1</v>
      </c>
      <c r="AX2269">
        <v>4</v>
      </c>
      <c r="AY2269">
        <v>504</v>
      </c>
      <c r="AZ2269">
        <v>1.4999999999999999E-2</v>
      </c>
      <c r="BA2269">
        <v>8.0000000000000002E-3</v>
      </c>
      <c r="BB2269">
        <v>1</v>
      </c>
      <c r="BC2269">
        <v>0</v>
      </c>
      <c r="BD2269">
        <v>1.8</v>
      </c>
      <c r="BE2269">
        <v>1.1000000000000001</v>
      </c>
      <c r="BF2269">
        <v>137.6</v>
      </c>
      <c r="BG2269" t="s">
        <v>153</v>
      </c>
      <c r="BH2269" t="s">
        <v>154</v>
      </c>
      <c r="BI2269" t="s">
        <v>166</v>
      </c>
      <c r="BJ2269" t="s">
        <v>167</v>
      </c>
      <c r="BK2269">
        <v>21</v>
      </c>
    </row>
    <row r="2270" spans="1:63" ht="18.75" hidden="1" x14ac:dyDescent="0.25">
      <c r="A2270">
        <v>2021</v>
      </c>
      <c r="B2270">
        <v>5</v>
      </c>
      <c r="C2270" s="289">
        <v>44340</v>
      </c>
      <c r="D2270">
        <v>422</v>
      </c>
      <c r="E2270">
        <v>668</v>
      </c>
      <c r="F2270">
        <v>5</v>
      </c>
      <c r="G2270" t="s">
        <v>415</v>
      </c>
      <c r="H2270" t="s">
        <v>416</v>
      </c>
      <c r="I2270" t="s">
        <v>144</v>
      </c>
      <c r="J2270">
        <v>2</v>
      </c>
      <c r="K2270">
        <v>1</v>
      </c>
      <c r="L2270">
        <v>103</v>
      </c>
      <c r="M2270">
        <v>96.923000000000002</v>
      </c>
      <c r="N2270">
        <v>110.313</v>
      </c>
      <c r="Q2270">
        <v>109</v>
      </c>
      <c r="R2270">
        <v>110</v>
      </c>
      <c r="S2270">
        <v>106</v>
      </c>
      <c r="U2270">
        <v>122</v>
      </c>
      <c r="V2270">
        <v>112</v>
      </c>
      <c r="W2270">
        <v>103</v>
      </c>
      <c r="X2270">
        <v>105</v>
      </c>
      <c r="Y2270">
        <v>101</v>
      </c>
      <c r="Z2270">
        <v>99</v>
      </c>
      <c r="AA2270">
        <v>122</v>
      </c>
      <c r="AB2270">
        <v>118</v>
      </c>
      <c r="AJ2270">
        <v>105.6</v>
      </c>
      <c r="AK2270">
        <v>103</v>
      </c>
      <c r="AL2270">
        <v>70</v>
      </c>
      <c r="AM2270">
        <v>60</v>
      </c>
      <c r="AN2270">
        <v>121</v>
      </c>
      <c r="AO2270">
        <v>14</v>
      </c>
      <c r="AP2270">
        <v>2</v>
      </c>
      <c r="AQ2270">
        <v>4</v>
      </c>
      <c r="AX2270">
        <v>20</v>
      </c>
      <c r="AY2270">
        <v>860</v>
      </c>
      <c r="AZ2270">
        <v>1.4999999999999999E-2</v>
      </c>
      <c r="BA2270">
        <v>2.3E-2</v>
      </c>
      <c r="BC2270">
        <v>0.2</v>
      </c>
      <c r="BD2270">
        <v>8.4</v>
      </c>
      <c r="BE2270">
        <v>2.1</v>
      </c>
      <c r="BF2270">
        <v>90.8</v>
      </c>
      <c r="BG2270" t="s">
        <v>153</v>
      </c>
      <c r="BH2270" t="s">
        <v>154</v>
      </c>
      <c r="BI2270" t="s">
        <v>417</v>
      </c>
      <c r="BJ2270" t="s">
        <v>156</v>
      </c>
      <c r="BK2270">
        <v>21</v>
      </c>
    </row>
    <row r="2271" spans="1:63" ht="18.75" hidden="1" x14ac:dyDescent="0.25">
      <c r="A2271">
        <v>2021</v>
      </c>
      <c r="B2271">
        <v>5</v>
      </c>
      <c r="C2271" s="289">
        <v>44340</v>
      </c>
      <c r="D2271">
        <v>384</v>
      </c>
      <c r="E2271">
        <v>556</v>
      </c>
      <c r="F2271">
        <v>6</v>
      </c>
      <c r="G2271" t="s">
        <v>175</v>
      </c>
      <c r="H2271" t="s">
        <v>176</v>
      </c>
      <c r="I2271" t="s">
        <v>144</v>
      </c>
      <c r="J2271">
        <v>1</v>
      </c>
      <c r="K2271">
        <v>6</v>
      </c>
      <c r="L2271">
        <v>1066</v>
      </c>
      <c r="M2271">
        <v>1003.106</v>
      </c>
      <c r="N2271">
        <v>1141.6859999999999</v>
      </c>
      <c r="O2271">
        <v>1068</v>
      </c>
      <c r="P2271">
        <v>1197</v>
      </c>
      <c r="Q2271">
        <v>1109</v>
      </c>
      <c r="T2271">
        <v>169</v>
      </c>
      <c r="AJ2271">
        <v>1124.7</v>
      </c>
      <c r="AK2271">
        <v>20</v>
      </c>
      <c r="AL2271">
        <v>180</v>
      </c>
      <c r="AM2271">
        <v>21</v>
      </c>
      <c r="AN2271">
        <v>169</v>
      </c>
      <c r="AO2271">
        <v>2</v>
      </c>
      <c r="AP2271">
        <v>2</v>
      </c>
      <c r="AQ2271">
        <v>3</v>
      </c>
      <c r="AS2271">
        <v>0</v>
      </c>
      <c r="AX2271">
        <v>7</v>
      </c>
      <c r="AY2271">
        <v>439</v>
      </c>
      <c r="AZ2271">
        <v>1.4999999999999999E-2</v>
      </c>
      <c r="BA2271">
        <v>1.6E-2</v>
      </c>
      <c r="BC2271">
        <v>0</v>
      </c>
      <c r="BD2271">
        <v>0.4</v>
      </c>
      <c r="BE2271">
        <v>7.9</v>
      </c>
      <c r="BF2271">
        <v>493.7</v>
      </c>
      <c r="BG2271" t="s">
        <v>153</v>
      </c>
      <c r="BH2271" t="s">
        <v>154</v>
      </c>
      <c r="BI2271" t="s">
        <v>177</v>
      </c>
      <c r="BK2271">
        <v>21</v>
      </c>
    </row>
    <row r="2272" spans="1:63" ht="18.75" hidden="1" x14ac:dyDescent="0.25">
      <c r="A2272">
        <v>2021</v>
      </c>
      <c r="B2272">
        <v>5</v>
      </c>
      <c r="C2272" s="289">
        <v>44340</v>
      </c>
      <c r="D2272">
        <v>384</v>
      </c>
      <c r="E2272">
        <v>557</v>
      </c>
      <c r="F2272">
        <v>6</v>
      </c>
      <c r="G2272" t="s">
        <v>178</v>
      </c>
      <c r="H2272" t="s">
        <v>179</v>
      </c>
      <c r="I2272" t="s">
        <v>144</v>
      </c>
      <c r="J2272">
        <v>1</v>
      </c>
      <c r="K2272">
        <v>6</v>
      </c>
      <c r="L2272">
        <v>182</v>
      </c>
      <c r="M2272">
        <v>171.262</v>
      </c>
      <c r="N2272">
        <v>194.922</v>
      </c>
      <c r="O2272">
        <v>206</v>
      </c>
      <c r="P2272">
        <v>212</v>
      </c>
      <c r="Q2272">
        <v>184</v>
      </c>
      <c r="T2272">
        <v>169</v>
      </c>
      <c r="AJ2272">
        <v>200.7</v>
      </c>
      <c r="AK2272">
        <v>20</v>
      </c>
      <c r="AL2272">
        <v>180</v>
      </c>
      <c r="AM2272">
        <v>21</v>
      </c>
      <c r="AN2272">
        <v>169</v>
      </c>
      <c r="AO2272">
        <v>1</v>
      </c>
      <c r="AP2272">
        <v>2</v>
      </c>
      <c r="AQ2272">
        <v>3</v>
      </c>
      <c r="AS2272">
        <v>1</v>
      </c>
      <c r="AX2272">
        <v>7</v>
      </c>
      <c r="AY2272">
        <v>439</v>
      </c>
      <c r="AZ2272">
        <v>1.4999999999999999E-2</v>
      </c>
      <c r="BA2272">
        <v>1.6E-2</v>
      </c>
      <c r="BC2272">
        <v>0</v>
      </c>
      <c r="BD2272">
        <v>2.4</v>
      </c>
      <c r="BE2272">
        <v>1.4</v>
      </c>
      <c r="BF2272">
        <v>88.1</v>
      </c>
      <c r="BG2272" t="s">
        <v>153</v>
      </c>
      <c r="BH2272" t="s">
        <v>154</v>
      </c>
      <c r="BI2272" t="s">
        <v>177</v>
      </c>
      <c r="BJ2272" t="s">
        <v>180</v>
      </c>
      <c r="BK2272">
        <v>21</v>
      </c>
    </row>
    <row r="2273" spans="1:63" ht="18.75" hidden="1" x14ac:dyDescent="0.25">
      <c r="A2273">
        <v>2021</v>
      </c>
      <c r="B2273">
        <v>5</v>
      </c>
      <c r="C2273" s="289">
        <v>44340</v>
      </c>
      <c r="D2273">
        <v>425</v>
      </c>
      <c r="E2273">
        <v>674</v>
      </c>
      <c r="F2273">
        <v>6</v>
      </c>
      <c r="G2273" t="s">
        <v>447</v>
      </c>
      <c r="H2273" t="s">
        <v>448</v>
      </c>
      <c r="I2273" t="s">
        <v>165</v>
      </c>
      <c r="J2273">
        <v>2</v>
      </c>
      <c r="K2273">
        <v>1</v>
      </c>
      <c r="L2273">
        <v>256</v>
      </c>
      <c r="M2273">
        <v>240.89599999999999</v>
      </c>
      <c r="N2273">
        <v>274.17599999999999</v>
      </c>
      <c r="V2273">
        <v>246</v>
      </c>
      <c r="W2273">
        <v>244</v>
      </c>
      <c r="X2273">
        <v>255</v>
      </c>
      <c r="Y2273">
        <v>246</v>
      </c>
      <c r="Z2273">
        <v>240</v>
      </c>
      <c r="AA2273">
        <v>92</v>
      </c>
      <c r="AB2273">
        <v>92</v>
      </c>
      <c r="AJ2273">
        <v>246.2</v>
      </c>
      <c r="AK2273">
        <v>40</v>
      </c>
      <c r="AL2273">
        <v>180</v>
      </c>
      <c r="AM2273">
        <v>78</v>
      </c>
      <c r="AN2273">
        <v>92</v>
      </c>
      <c r="AO2273">
        <v>4</v>
      </c>
      <c r="AP2273">
        <v>1</v>
      </c>
      <c r="AQ2273">
        <v>5</v>
      </c>
      <c r="AX2273">
        <v>10</v>
      </c>
      <c r="AY2273">
        <v>610</v>
      </c>
      <c r="AZ2273">
        <v>1.4999999999999999E-2</v>
      </c>
      <c r="BA2273">
        <v>1.6E-2</v>
      </c>
      <c r="BC2273">
        <v>0</v>
      </c>
      <c r="BD2273">
        <v>2.4</v>
      </c>
      <c r="BE2273">
        <v>2.5</v>
      </c>
      <c r="BF2273">
        <v>150.19999999999999</v>
      </c>
      <c r="BG2273" t="s">
        <v>153</v>
      </c>
      <c r="BH2273" t="s">
        <v>154</v>
      </c>
      <c r="BI2273" t="s">
        <v>449</v>
      </c>
      <c r="BJ2273" t="s">
        <v>167</v>
      </c>
      <c r="BK2273">
        <v>21</v>
      </c>
    </row>
    <row r="2274" spans="1:63" ht="18.75" x14ac:dyDescent="0.25">
      <c r="A2274">
        <v>2021</v>
      </c>
      <c r="B2274">
        <v>5</v>
      </c>
      <c r="C2274" s="289">
        <v>44340</v>
      </c>
      <c r="D2274">
        <v>407</v>
      </c>
      <c r="E2274">
        <v>627</v>
      </c>
      <c r="F2274">
        <v>7</v>
      </c>
      <c r="G2274" t="s">
        <v>340</v>
      </c>
      <c r="H2274" t="s">
        <v>341</v>
      </c>
      <c r="I2274" t="s">
        <v>144</v>
      </c>
      <c r="J2274">
        <v>1</v>
      </c>
      <c r="K2274">
        <v>5</v>
      </c>
      <c r="L2274">
        <v>418.5</v>
      </c>
      <c r="M2274">
        <v>384.97815000000003</v>
      </c>
      <c r="N2274">
        <v>452.02184999999997</v>
      </c>
      <c r="O2274">
        <v>450</v>
      </c>
      <c r="P2274">
        <v>418</v>
      </c>
      <c r="Q2274">
        <v>460</v>
      </c>
      <c r="R2274">
        <v>418</v>
      </c>
      <c r="S2274">
        <v>400</v>
      </c>
      <c r="T2274">
        <v>156</v>
      </c>
      <c r="U2274">
        <v>145</v>
      </c>
      <c r="V2274">
        <v>432</v>
      </c>
      <c r="W2274">
        <v>454</v>
      </c>
      <c r="X2274">
        <v>432</v>
      </c>
      <c r="Y2274">
        <v>433</v>
      </c>
      <c r="Z2274">
        <v>436</v>
      </c>
      <c r="AA2274">
        <v>149</v>
      </c>
      <c r="AB2274">
        <v>149</v>
      </c>
      <c r="AJ2274">
        <v>433.3</v>
      </c>
      <c r="AK2274">
        <v>18</v>
      </c>
      <c r="AL2274">
        <v>200</v>
      </c>
      <c r="AM2274">
        <v>24</v>
      </c>
      <c r="AN2274">
        <v>150</v>
      </c>
      <c r="AO2274">
        <v>4</v>
      </c>
      <c r="AP2274">
        <v>1</v>
      </c>
      <c r="AQ2274">
        <v>4</v>
      </c>
      <c r="AX2274">
        <v>9</v>
      </c>
      <c r="AY2274">
        <v>549</v>
      </c>
      <c r="AZ2274">
        <v>1.4999999999999999E-2</v>
      </c>
      <c r="BA2274">
        <v>1.6E-2</v>
      </c>
      <c r="BC2274">
        <v>0</v>
      </c>
      <c r="BD2274">
        <v>1.3</v>
      </c>
      <c r="BE2274">
        <v>3.9</v>
      </c>
      <c r="BF2274">
        <v>237.9</v>
      </c>
      <c r="BG2274" t="s">
        <v>148</v>
      </c>
      <c r="BH2274" t="s">
        <v>149</v>
      </c>
      <c r="BI2274" t="s">
        <v>342</v>
      </c>
      <c r="BK2274">
        <v>21</v>
      </c>
    </row>
    <row r="2275" spans="1:63" ht="18.75" x14ac:dyDescent="0.25">
      <c r="A2275">
        <v>2021</v>
      </c>
      <c r="B2275">
        <v>5</v>
      </c>
      <c r="C2275" s="289">
        <v>44340</v>
      </c>
      <c r="D2275">
        <v>407</v>
      </c>
      <c r="E2275">
        <v>628</v>
      </c>
      <c r="F2275">
        <v>7</v>
      </c>
      <c r="G2275" t="s">
        <v>343</v>
      </c>
      <c r="H2275" t="s">
        <v>344</v>
      </c>
      <c r="I2275" t="s">
        <v>144</v>
      </c>
      <c r="J2275">
        <v>1</v>
      </c>
      <c r="K2275">
        <v>5</v>
      </c>
      <c r="L2275">
        <v>330</v>
      </c>
      <c r="M2275">
        <v>303.99599999999998</v>
      </c>
      <c r="N2275">
        <v>356.00400000000002</v>
      </c>
      <c r="O2275">
        <v>328</v>
      </c>
      <c r="P2275">
        <v>335</v>
      </c>
      <c r="Q2275">
        <v>359</v>
      </c>
      <c r="T2275">
        <v>156</v>
      </c>
      <c r="U2275">
        <v>154</v>
      </c>
      <c r="V2275">
        <v>321</v>
      </c>
      <c r="W2275">
        <v>338</v>
      </c>
      <c r="X2275">
        <v>322</v>
      </c>
      <c r="Y2275">
        <v>324</v>
      </c>
      <c r="Z2275">
        <v>328</v>
      </c>
      <c r="AA2275">
        <v>149</v>
      </c>
      <c r="AB2275">
        <v>149</v>
      </c>
      <c r="AJ2275">
        <v>331.9</v>
      </c>
      <c r="AK2275">
        <v>18</v>
      </c>
      <c r="AL2275">
        <v>200</v>
      </c>
      <c r="AM2275">
        <v>24</v>
      </c>
      <c r="AN2275">
        <v>152</v>
      </c>
      <c r="AO2275">
        <v>5</v>
      </c>
      <c r="AP2275">
        <v>2</v>
      </c>
      <c r="AQ2275">
        <v>3</v>
      </c>
      <c r="AX2275">
        <v>10</v>
      </c>
      <c r="AY2275">
        <v>550</v>
      </c>
      <c r="AZ2275">
        <v>1.4999999999999999E-2</v>
      </c>
      <c r="BA2275">
        <v>1.7999999999999999E-2</v>
      </c>
      <c r="BC2275">
        <v>0</v>
      </c>
      <c r="BD2275">
        <v>1.7</v>
      </c>
      <c r="BE2275">
        <v>3.3</v>
      </c>
      <c r="BF2275">
        <v>182.5</v>
      </c>
      <c r="BG2275" t="s">
        <v>148</v>
      </c>
      <c r="BH2275" t="s">
        <v>149</v>
      </c>
      <c r="BI2275" t="s">
        <v>217</v>
      </c>
      <c r="BK2275">
        <v>21</v>
      </c>
    </row>
    <row r="2276" spans="1:63" ht="18.75" x14ac:dyDescent="0.25">
      <c r="A2276">
        <v>2021</v>
      </c>
      <c r="B2276">
        <v>5</v>
      </c>
      <c r="C2276" s="289">
        <v>44340</v>
      </c>
      <c r="D2276">
        <v>407</v>
      </c>
      <c r="E2276">
        <v>629</v>
      </c>
      <c r="F2276">
        <v>7</v>
      </c>
      <c r="G2276" t="s">
        <v>345</v>
      </c>
      <c r="H2276" t="s">
        <v>346</v>
      </c>
      <c r="I2276" t="s">
        <v>144</v>
      </c>
      <c r="J2276">
        <v>1</v>
      </c>
      <c r="K2276">
        <v>5</v>
      </c>
      <c r="L2276">
        <v>221</v>
      </c>
      <c r="M2276">
        <v>203.983</v>
      </c>
      <c r="N2276">
        <v>238.017</v>
      </c>
      <c r="O2276">
        <v>209</v>
      </c>
      <c r="P2276">
        <v>214</v>
      </c>
      <c r="Q2276">
        <v>245</v>
      </c>
      <c r="R2276">
        <v>213</v>
      </c>
      <c r="S2276">
        <v>209</v>
      </c>
      <c r="T2276">
        <v>156</v>
      </c>
      <c r="U2276">
        <v>154</v>
      </c>
      <c r="V2276">
        <v>224</v>
      </c>
      <c r="W2276">
        <v>231</v>
      </c>
      <c r="X2276">
        <v>218</v>
      </c>
      <c r="Y2276">
        <v>215</v>
      </c>
      <c r="Z2276">
        <v>221</v>
      </c>
      <c r="AA2276">
        <v>149</v>
      </c>
      <c r="AB2276">
        <v>149</v>
      </c>
      <c r="AJ2276">
        <v>219.9</v>
      </c>
      <c r="AK2276">
        <v>18</v>
      </c>
      <c r="AL2276">
        <v>200</v>
      </c>
      <c r="AM2276">
        <v>24</v>
      </c>
      <c r="AN2276">
        <v>152</v>
      </c>
      <c r="AO2276">
        <v>7</v>
      </c>
      <c r="AP2276">
        <v>1</v>
      </c>
      <c r="AQ2276">
        <v>3</v>
      </c>
      <c r="AX2276">
        <v>11</v>
      </c>
      <c r="AY2276">
        <v>551</v>
      </c>
      <c r="AZ2276">
        <v>1.4999999999999999E-2</v>
      </c>
      <c r="BA2276">
        <v>0.02</v>
      </c>
      <c r="BC2276">
        <v>0.1</v>
      </c>
      <c r="BD2276">
        <v>2.5</v>
      </c>
      <c r="BE2276">
        <v>2.4</v>
      </c>
      <c r="BF2276">
        <v>121.2</v>
      </c>
      <c r="BG2276" t="s">
        <v>148</v>
      </c>
      <c r="BH2276" t="s">
        <v>149</v>
      </c>
      <c r="BI2276" t="s">
        <v>217</v>
      </c>
      <c r="BK2276">
        <v>21</v>
      </c>
    </row>
    <row r="2277" spans="1:63" ht="18.75" x14ac:dyDescent="0.25">
      <c r="A2277">
        <v>2021</v>
      </c>
      <c r="B2277">
        <v>5</v>
      </c>
      <c r="C2277" s="289">
        <v>44340</v>
      </c>
      <c r="D2277">
        <v>407</v>
      </c>
      <c r="E2277">
        <v>630</v>
      </c>
      <c r="F2277">
        <v>7</v>
      </c>
      <c r="G2277" t="s">
        <v>347</v>
      </c>
      <c r="H2277" t="s">
        <v>348</v>
      </c>
      <c r="I2277" t="s">
        <v>144</v>
      </c>
      <c r="J2277">
        <v>1</v>
      </c>
      <c r="K2277">
        <v>5</v>
      </c>
      <c r="L2277">
        <v>214</v>
      </c>
      <c r="M2277">
        <v>197.84299999999999</v>
      </c>
      <c r="N2277">
        <v>230.15700000000001</v>
      </c>
      <c r="O2277">
        <v>220</v>
      </c>
      <c r="P2277">
        <v>203</v>
      </c>
      <c r="Q2277">
        <v>244</v>
      </c>
      <c r="R2277">
        <v>213</v>
      </c>
      <c r="S2277">
        <v>203</v>
      </c>
      <c r="T2277">
        <v>156</v>
      </c>
      <c r="U2277">
        <v>154</v>
      </c>
      <c r="V2277">
        <v>210</v>
      </c>
      <c r="W2277">
        <v>218</v>
      </c>
      <c r="X2277">
        <v>211</v>
      </c>
      <c r="Y2277">
        <v>206</v>
      </c>
      <c r="Z2277">
        <v>215</v>
      </c>
      <c r="AA2277">
        <v>149</v>
      </c>
      <c r="AB2277">
        <v>149</v>
      </c>
      <c r="AJ2277">
        <v>214.3</v>
      </c>
      <c r="AK2277">
        <v>18</v>
      </c>
      <c r="AL2277">
        <v>200</v>
      </c>
      <c r="AM2277">
        <v>24</v>
      </c>
      <c r="AN2277">
        <v>152</v>
      </c>
      <c r="AO2277">
        <v>6</v>
      </c>
      <c r="AP2277">
        <v>2</v>
      </c>
      <c r="AQ2277">
        <v>5</v>
      </c>
      <c r="AX2277">
        <v>13</v>
      </c>
      <c r="AY2277">
        <v>553</v>
      </c>
      <c r="AZ2277">
        <v>1.4999999999999999E-2</v>
      </c>
      <c r="BA2277">
        <v>2.4E-2</v>
      </c>
      <c r="BC2277">
        <v>0.1</v>
      </c>
      <c r="BD2277">
        <v>2.6</v>
      </c>
      <c r="BE2277">
        <v>2.8</v>
      </c>
      <c r="BF2277">
        <v>118.5</v>
      </c>
      <c r="BG2277" t="s">
        <v>148</v>
      </c>
      <c r="BH2277" t="s">
        <v>149</v>
      </c>
      <c r="BI2277" t="s">
        <v>217</v>
      </c>
      <c r="BK2277">
        <v>21</v>
      </c>
    </row>
    <row r="2278" spans="1:63" ht="18.75" hidden="1" x14ac:dyDescent="0.25">
      <c r="A2278">
        <v>2021</v>
      </c>
      <c r="B2278">
        <v>5</v>
      </c>
      <c r="C2278" s="289">
        <v>44340</v>
      </c>
      <c r="D2278">
        <v>137</v>
      </c>
      <c r="E2278">
        <v>273</v>
      </c>
      <c r="F2278">
        <v>8</v>
      </c>
      <c r="G2278" t="s">
        <v>242</v>
      </c>
      <c r="H2278" t="s">
        <v>243</v>
      </c>
      <c r="I2278" t="s">
        <v>144</v>
      </c>
      <c r="J2278">
        <v>3</v>
      </c>
      <c r="K2278">
        <v>2</v>
      </c>
      <c r="L2278">
        <v>564</v>
      </c>
      <c r="M2278">
        <v>524.52</v>
      </c>
      <c r="N2278">
        <v>603.48</v>
      </c>
      <c r="X2278">
        <v>564</v>
      </c>
      <c r="Y2278">
        <v>600</v>
      </c>
      <c r="Z2278">
        <v>622</v>
      </c>
      <c r="AB2278">
        <v>148</v>
      </c>
      <c r="AJ2278">
        <v>595.29999999999995</v>
      </c>
      <c r="AK2278">
        <v>93</v>
      </c>
      <c r="AL2278">
        <v>116</v>
      </c>
      <c r="AM2278">
        <v>73</v>
      </c>
      <c r="AN2278">
        <v>148</v>
      </c>
      <c r="AO2278">
        <v>2</v>
      </c>
      <c r="AP2278">
        <v>2</v>
      </c>
      <c r="AQ2278">
        <v>1</v>
      </c>
      <c r="AS2278">
        <v>2</v>
      </c>
      <c r="AX2278">
        <v>6</v>
      </c>
      <c r="AY2278">
        <v>426</v>
      </c>
      <c r="AZ2278">
        <v>1.4999999999999999E-2</v>
      </c>
      <c r="BA2278">
        <v>1.4E-2</v>
      </c>
      <c r="BB2278">
        <v>1</v>
      </c>
      <c r="BC2278">
        <v>0</v>
      </c>
      <c r="BD2278">
        <v>0.8</v>
      </c>
      <c r="BE2278">
        <v>3.6</v>
      </c>
      <c r="BF2278">
        <v>253.6</v>
      </c>
      <c r="BG2278" t="s">
        <v>145</v>
      </c>
      <c r="BK2278">
        <v>21</v>
      </c>
    </row>
    <row r="2279" spans="1:63" ht="18.75" hidden="1" x14ac:dyDescent="0.25">
      <c r="A2279">
        <v>2021</v>
      </c>
      <c r="B2279">
        <v>5</v>
      </c>
      <c r="C2279" s="289">
        <v>44340</v>
      </c>
      <c r="D2279">
        <v>56</v>
      </c>
      <c r="E2279">
        <v>134</v>
      </c>
      <c r="F2279">
        <v>25</v>
      </c>
      <c r="G2279" t="s">
        <v>430</v>
      </c>
      <c r="H2279" t="s">
        <v>431</v>
      </c>
      <c r="I2279" t="s">
        <v>183</v>
      </c>
      <c r="J2279">
        <v>12</v>
      </c>
      <c r="K2279">
        <v>1</v>
      </c>
      <c r="L2279">
        <v>9.9145833329999995</v>
      </c>
      <c r="M2279">
        <v>9.2205624999999998</v>
      </c>
      <c r="N2279">
        <v>10.60860417</v>
      </c>
      <c r="O2279">
        <v>11</v>
      </c>
      <c r="P2279">
        <v>11</v>
      </c>
      <c r="Q2279">
        <v>10</v>
      </c>
      <c r="T2279">
        <v>114</v>
      </c>
      <c r="AJ2279">
        <v>10.6</v>
      </c>
      <c r="AK2279">
        <v>429</v>
      </c>
      <c r="AL2279">
        <v>101</v>
      </c>
      <c r="AM2279">
        <v>379</v>
      </c>
      <c r="AN2279">
        <v>114</v>
      </c>
      <c r="AO2279">
        <v>8</v>
      </c>
      <c r="AQ2279">
        <v>6</v>
      </c>
      <c r="AX2279">
        <v>14</v>
      </c>
      <c r="AY2279">
        <v>3014</v>
      </c>
      <c r="AZ2279">
        <v>0.02</v>
      </c>
      <c r="BA2279">
        <v>5.0000000000000001E-3</v>
      </c>
      <c r="BB2279">
        <v>1</v>
      </c>
      <c r="BC2279">
        <v>1.4</v>
      </c>
      <c r="BD2279">
        <v>304</v>
      </c>
      <c r="BE2279">
        <v>0.1</v>
      </c>
      <c r="BF2279">
        <v>31.9</v>
      </c>
      <c r="BG2279" t="s">
        <v>432</v>
      </c>
      <c r="BH2279" t="s">
        <v>433</v>
      </c>
      <c r="BK2279">
        <v>21</v>
      </c>
    </row>
    <row r="2280" spans="1:63" ht="18.75" hidden="1" x14ac:dyDescent="0.25">
      <c r="A2280">
        <v>2021</v>
      </c>
      <c r="B2280">
        <v>5</v>
      </c>
      <c r="C2280" s="289">
        <v>44340</v>
      </c>
      <c r="D2280">
        <v>259</v>
      </c>
      <c r="E2280">
        <v>183</v>
      </c>
      <c r="F2280">
        <v>26</v>
      </c>
      <c r="G2280" t="s">
        <v>393</v>
      </c>
      <c r="H2280" t="s">
        <v>394</v>
      </c>
      <c r="I2280" t="s">
        <v>360</v>
      </c>
      <c r="J2280">
        <v>12</v>
      </c>
      <c r="K2280">
        <v>1</v>
      </c>
      <c r="L2280">
        <v>3</v>
      </c>
      <c r="M2280">
        <v>2.79</v>
      </c>
      <c r="N2280">
        <v>3.21</v>
      </c>
      <c r="Q2280">
        <v>3</v>
      </c>
      <c r="R2280">
        <v>3</v>
      </c>
      <c r="V2280">
        <v>3</v>
      </c>
      <c r="W2280">
        <v>3</v>
      </c>
      <c r="X2280">
        <v>3</v>
      </c>
      <c r="Y2280">
        <v>3</v>
      </c>
      <c r="Z2280">
        <v>3</v>
      </c>
      <c r="AA2280">
        <v>110</v>
      </c>
      <c r="AB2280">
        <v>110</v>
      </c>
      <c r="AJ2280">
        <v>2.9</v>
      </c>
      <c r="AK2280">
        <v>508</v>
      </c>
      <c r="AL2280">
        <v>85</v>
      </c>
      <c r="AM2280">
        <v>393</v>
      </c>
      <c r="AN2280">
        <v>110</v>
      </c>
      <c r="AO2280">
        <v>11</v>
      </c>
      <c r="AP2280">
        <v>25</v>
      </c>
      <c r="AQ2280">
        <v>20</v>
      </c>
      <c r="AX2280">
        <v>56</v>
      </c>
      <c r="AY2280">
        <v>4056</v>
      </c>
      <c r="AZ2280">
        <v>0.02</v>
      </c>
      <c r="BA2280">
        <v>1.4E-2</v>
      </c>
      <c r="BB2280">
        <v>1</v>
      </c>
      <c r="BC2280">
        <v>18.7</v>
      </c>
      <c r="BD2280">
        <v>1352</v>
      </c>
      <c r="BE2280">
        <v>0.2</v>
      </c>
      <c r="BF2280">
        <v>11.8</v>
      </c>
      <c r="BG2280" t="s">
        <v>229</v>
      </c>
      <c r="BH2280" t="s">
        <v>229</v>
      </c>
      <c r="BK2280">
        <v>21</v>
      </c>
    </row>
    <row r="2281" spans="1:63" ht="18.75" x14ac:dyDescent="0.25">
      <c r="A2281">
        <v>2021</v>
      </c>
      <c r="B2281">
        <v>5</v>
      </c>
      <c r="C2281" s="289">
        <v>44340</v>
      </c>
      <c r="D2281">
        <v>159</v>
      </c>
      <c r="E2281">
        <v>299</v>
      </c>
      <c r="F2281">
        <v>28</v>
      </c>
      <c r="G2281" t="s">
        <v>181</v>
      </c>
      <c r="H2281" t="s">
        <v>182</v>
      </c>
      <c r="I2281" t="s">
        <v>183</v>
      </c>
      <c r="J2281">
        <v>3</v>
      </c>
      <c r="K2281">
        <v>2</v>
      </c>
      <c r="L2281">
        <v>115</v>
      </c>
      <c r="M2281">
        <v>106.95</v>
      </c>
      <c r="N2281">
        <v>123.05</v>
      </c>
      <c r="O2281">
        <v>127</v>
      </c>
      <c r="P2281">
        <v>109</v>
      </c>
      <c r="Q2281">
        <v>111</v>
      </c>
      <c r="R2281">
        <v>106</v>
      </c>
      <c r="S2281">
        <v>108</v>
      </c>
      <c r="T2281">
        <v>111</v>
      </c>
      <c r="U2281">
        <v>105</v>
      </c>
      <c r="V2281">
        <v>100</v>
      </c>
      <c r="W2281">
        <v>108</v>
      </c>
      <c r="X2281">
        <v>109</v>
      </c>
      <c r="Y2281">
        <v>103</v>
      </c>
      <c r="Z2281">
        <v>111</v>
      </c>
      <c r="AA2281">
        <v>130</v>
      </c>
      <c r="AB2281">
        <v>128</v>
      </c>
      <c r="AJ2281">
        <v>109.2</v>
      </c>
      <c r="AK2281">
        <v>70</v>
      </c>
      <c r="AL2281">
        <v>154</v>
      </c>
      <c r="AM2281">
        <v>91</v>
      </c>
      <c r="AN2281">
        <v>119</v>
      </c>
      <c r="AO2281">
        <v>6</v>
      </c>
      <c r="AP2281">
        <v>2</v>
      </c>
      <c r="AQ2281">
        <v>8</v>
      </c>
      <c r="AX2281">
        <v>16</v>
      </c>
      <c r="AY2281">
        <v>1936</v>
      </c>
      <c r="AZ2281">
        <v>0.02</v>
      </c>
      <c r="BA2281">
        <v>8.0000000000000002E-3</v>
      </c>
      <c r="BB2281">
        <v>1</v>
      </c>
      <c r="BC2281">
        <v>0.1</v>
      </c>
      <c r="BD2281">
        <v>16.8</v>
      </c>
      <c r="BE2281">
        <v>1.7</v>
      </c>
      <c r="BF2281">
        <v>211.4</v>
      </c>
      <c r="BG2281" t="s">
        <v>148</v>
      </c>
      <c r="BH2281" t="s">
        <v>184</v>
      </c>
      <c r="BK2281">
        <v>21</v>
      </c>
    </row>
    <row r="2282" spans="1:63" ht="18.75" hidden="1" x14ac:dyDescent="0.25">
      <c r="A2282">
        <v>2021</v>
      </c>
      <c r="B2282">
        <v>5</v>
      </c>
      <c r="C2282" s="289">
        <v>44340</v>
      </c>
      <c r="D2282">
        <v>123</v>
      </c>
      <c r="E2282">
        <v>645</v>
      </c>
      <c r="F2282">
        <v>30</v>
      </c>
      <c r="G2282" t="s">
        <v>226</v>
      </c>
      <c r="H2282" t="s">
        <v>227</v>
      </c>
      <c r="I2282" t="s">
        <v>228</v>
      </c>
      <c r="J2282">
        <v>4</v>
      </c>
      <c r="K2282">
        <v>1</v>
      </c>
      <c r="L2282">
        <v>133</v>
      </c>
      <c r="M2282">
        <v>123.69</v>
      </c>
      <c r="N2282">
        <v>142.31</v>
      </c>
      <c r="O2282">
        <v>150</v>
      </c>
      <c r="P2282">
        <v>145</v>
      </c>
      <c r="Q2282">
        <v>140</v>
      </c>
      <c r="T2282">
        <v>290</v>
      </c>
      <c r="AJ2282">
        <v>145</v>
      </c>
      <c r="AK2282">
        <v>80</v>
      </c>
      <c r="AL2282">
        <v>180</v>
      </c>
      <c r="AM2282">
        <v>50</v>
      </c>
      <c r="AN2282">
        <v>290</v>
      </c>
      <c r="AO2282">
        <v>6</v>
      </c>
      <c r="AQ2282">
        <v>1</v>
      </c>
      <c r="AX2282">
        <v>7</v>
      </c>
      <c r="AY2282">
        <v>387</v>
      </c>
      <c r="AZ2282">
        <v>0.02</v>
      </c>
      <c r="BA2282">
        <v>1.7999999999999999E-2</v>
      </c>
      <c r="BB2282">
        <v>1</v>
      </c>
      <c r="BC2282">
        <v>0.1</v>
      </c>
      <c r="BD2282">
        <v>2.9</v>
      </c>
      <c r="BE2282">
        <v>1</v>
      </c>
      <c r="BF2282">
        <v>56.1</v>
      </c>
      <c r="BG2282" t="s">
        <v>229</v>
      </c>
      <c r="BH2282" t="s">
        <v>229</v>
      </c>
      <c r="BK2282">
        <v>21</v>
      </c>
    </row>
    <row r="2283" spans="1:63" ht="18.75" x14ac:dyDescent="0.25">
      <c r="A2283">
        <v>2021</v>
      </c>
      <c r="B2283">
        <v>5</v>
      </c>
      <c r="C2283" s="289">
        <v>44340</v>
      </c>
      <c r="D2283">
        <v>334</v>
      </c>
      <c r="E2283">
        <v>254</v>
      </c>
      <c r="F2283">
        <v>46</v>
      </c>
      <c r="G2283" t="s">
        <v>189</v>
      </c>
      <c r="H2283" t="s">
        <v>190</v>
      </c>
      <c r="I2283" t="s">
        <v>191</v>
      </c>
      <c r="J2283">
        <v>4</v>
      </c>
      <c r="K2283">
        <v>2</v>
      </c>
      <c r="L2283">
        <v>203</v>
      </c>
      <c r="M2283">
        <v>188.79</v>
      </c>
      <c r="N2283">
        <v>217.21</v>
      </c>
      <c r="O2283">
        <v>206</v>
      </c>
      <c r="P2283">
        <v>213</v>
      </c>
      <c r="Q2283">
        <v>215</v>
      </c>
      <c r="R2283">
        <v>204</v>
      </c>
      <c r="S2283">
        <v>211</v>
      </c>
      <c r="T2283">
        <v>138</v>
      </c>
      <c r="U2283">
        <v>135</v>
      </c>
      <c r="V2283">
        <v>196</v>
      </c>
      <c r="W2283">
        <v>211</v>
      </c>
      <c r="X2283">
        <v>207</v>
      </c>
      <c r="Y2283">
        <v>203</v>
      </c>
      <c r="Z2283">
        <v>213</v>
      </c>
      <c r="AA2283">
        <v>141</v>
      </c>
      <c r="AB2283">
        <v>138</v>
      </c>
      <c r="AJ2283">
        <v>207.9</v>
      </c>
      <c r="AK2283">
        <v>88</v>
      </c>
      <c r="AL2283">
        <v>164</v>
      </c>
      <c r="AM2283">
        <v>104</v>
      </c>
      <c r="AN2283">
        <v>138</v>
      </c>
      <c r="AO2283">
        <v>7</v>
      </c>
      <c r="AP2283">
        <v>6</v>
      </c>
      <c r="AQ2283">
        <v>6</v>
      </c>
      <c r="AS2283">
        <v>4</v>
      </c>
      <c r="AX2283">
        <v>23</v>
      </c>
      <c r="AY2283">
        <v>2903</v>
      </c>
      <c r="AZ2283">
        <v>0.02</v>
      </c>
      <c r="BA2283">
        <v>8.0000000000000002E-3</v>
      </c>
      <c r="BB2283">
        <v>1</v>
      </c>
      <c r="BC2283">
        <v>0.1</v>
      </c>
      <c r="BD2283">
        <v>14.3</v>
      </c>
      <c r="BE2283">
        <v>4.8</v>
      </c>
      <c r="BF2283">
        <v>603.5</v>
      </c>
      <c r="BG2283" t="s">
        <v>148</v>
      </c>
      <c r="BH2283" t="s">
        <v>184</v>
      </c>
      <c r="BI2283" t="s">
        <v>192</v>
      </c>
      <c r="BK2283">
        <v>21</v>
      </c>
    </row>
    <row r="2284" spans="1:63" ht="18.75" x14ac:dyDescent="0.25">
      <c r="A2284">
        <v>2021</v>
      </c>
      <c r="B2284">
        <v>5</v>
      </c>
      <c r="C2284" s="289">
        <v>44341</v>
      </c>
      <c r="D2284">
        <v>32</v>
      </c>
      <c r="E2284">
        <v>92</v>
      </c>
      <c r="F2284">
        <v>2</v>
      </c>
      <c r="G2284" t="s">
        <v>205</v>
      </c>
      <c r="H2284" t="s">
        <v>206</v>
      </c>
      <c r="I2284" t="s">
        <v>144</v>
      </c>
      <c r="J2284">
        <v>2</v>
      </c>
      <c r="K2284">
        <v>3</v>
      </c>
      <c r="L2284">
        <v>361</v>
      </c>
      <c r="M2284">
        <v>335.73</v>
      </c>
      <c r="N2284">
        <v>386.27</v>
      </c>
      <c r="O2284">
        <v>338</v>
      </c>
      <c r="P2284">
        <v>400</v>
      </c>
      <c r="Q2284">
        <v>385</v>
      </c>
      <c r="S2284">
        <v>393</v>
      </c>
      <c r="T2284">
        <v>110</v>
      </c>
      <c r="U2284">
        <v>103</v>
      </c>
      <c r="V2284">
        <v>398</v>
      </c>
      <c r="W2284">
        <v>364</v>
      </c>
      <c r="X2284">
        <v>348</v>
      </c>
      <c r="Y2284">
        <v>356</v>
      </c>
      <c r="Z2284">
        <v>372</v>
      </c>
      <c r="AA2284">
        <v>110</v>
      </c>
      <c r="AB2284">
        <v>108</v>
      </c>
      <c r="AJ2284">
        <v>372.7</v>
      </c>
      <c r="AK2284">
        <v>74</v>
      </c>
      <c r="AL2284">
        <v>97</v>
      </c>
      <c r="AM2284">
        <v>67</v>
      </c>
      <c r="AN2284">
        <v>108</v>
      </c>
      <c r="AO2284">
        <v>7</v>
      </c>
      <c r="AP2284">
        <v>4</v>
      </c>
      <c r="AQ2284">
        <v>7</v>
      </c>
      <c r="AX2284">
        <v>18</v>
      </c>
      <c r="AY2284">
        <v>1378</v>
      </c>
      <c r="AZ2284">
        <v>1.4999999999999999E-2</v>
      </c>
      <c r="BA2284">
        <v>1.2999999999999999E-2</v>
      </c>
      <c r="BB2284">
        <v>1</v>
      </c>
      <c r="BC2284">
        <v>0.1</v>
      </c>
      <c r="BD2284">
        <v>3.8</v>
      </c>
      <c r="BE2284">
        <v>6.7</v>
      </c>
      <c r="BF2284">
        <v>513.6</v>
      </c>
      <c r="BG2284" t="s">
        <v>148</v>
      </c>
      <c r="BH2284" t="s">
        <v>149</v>
      </c>
      <c r="BI2284" t="s">
        <v>207</v>
      </c>
      <c r="BJ2284" t="s">
        <v>208</v>
      </c>
      <c r="BK2284">
        <v>21</v>
      </c>
    </row>
    <row r="2285" spans="1:63" ht="18.75" x14ac:dyDescent="0.25">
      <c r="A2285">
        <v>2021</v>
      </c>
      <c r="B2285">
        <v>5</v>
      </c>
      <c r="C2285" s="289">
        <v>44341</v>
      </c>
      <c r="D2285">
        <v>32</v>
      </c>
      <c r="E2285">
        <v>93</v>
      </c>
      <c r="F2285">
        <v>2</v>
      </c>
      <c r="G2285" t="s">
        <v>209</v>
      </c>
      <c r="H2285" t="s">
        <v>210</v>
      </c>
      <c r="I2285" t="s">
        <v>144</v>
      </c>
      <c r="J2285">
        <v>2</v>
      </c>
      <c r="K2285">
        <v>3</v>
      </c>
      <c r="L2285">
        <v>59</v>
      </c>
      <c r="M2285">
        <v>54.87</v>
      </c>
      <c r="N2285">
        <v>63.13</v>
      </c>
      <c r="O2285">
        <v>56</v>
      </c>
      <c r="P2285">
        <v>60</v>
      </c>
      <c r="Q2285">
        <v>62</v>
      </c>
      <c r="S2285">
        <v>59</v>
      </c>
      <c r="T2285">
        <v>110</v>
      </c>
      <c r="U2285">
        <v>103</v>
      </c>
      <c r="V2285">
        <v>61</v>
      </c>
      <c r="W2285">
        <v>57</v>
      </c>
      <c r="X2285">
        <v>58</v>
      </c>
      <c r="Y2285">
        <v>55</v>
      </c>
      <c r="Z2285">
        <v>57</v>
      </c>
      <c r="AA2285">
        <v>110</v>
      </c>
      <c r="AB2285">
        <v>108</v>
      </c>
      <c r="AJ2285">
        <v>58.3</v>
      </c>
      <c r="AK2285">
        <v>74</v>
      </c>
      <c r="AL2285">
        <v>97</v>
      </c>
      <c r="AM2285">
        <v>67</v>
      </c>
      <c r="AN2285">
        <v>108</v>
      </c>
      <c r="AO2285">
        <v>11</v>
      </c>
      <c r="AP2285">
        <v>2</v>
      </c>
      <c r="AQ2285">
        <v>8</v>
      </c>
      <c r="AX2285">
        <v>21</v>
      </c>
      <c r="AY2285">
        <v>1209</v>
      </c>
      <c r="AZ2285">
        <v>1.4999999999999999E-2</v>
      </c>
      <c r="BA2285">
        <v>1.7000000000000001E-2</v>
      </c>
      <c r="BC2285">
        <v>0.4</v>
      </c>
      <c r="BD2285">
        <v>20.5</v>
      </c>
      <c r="BE2285">
        <v>1.2</v>
      </c>
      <c r="BF2285">
        <v>70.5</v>
      </c>
      <c r="BG2285" t="s">
        <v>148</v>
      </c>
      <c r="BH2285" t="s">
        <v>149</v>
      </c>
      <c r="BI2285" t="s">
        <v>211</v>
      </c>
      <c r="BJ2285" t="s">
        <v>208</v>
      </c>
      <c r="BK2285">
        <v>21</v>
      </c>
    </row>
    <row r="2286" spans="1:63" ht="18.75" x14ac:dyDescent="0.25">
      <c r="A2286">
        <v>2021</v>
      </c>
      <c r="B2286">
        <v>5</v>
      </c>
      <c r="C2286" s="289">
        <v>44341</v>
      </c>
      <c r="D2286">
        <v>34</v>
      </c>
      <c r="E2286">
        <v>99</v>
      </c>
      <c r="F2286">
        <v>3</v>
      </c>
      <c r="G2286" t="s">
        <v>299</v>
      </c>
      <c r="H2286" t="s">
        <v>300</v>
      </c>
      <c r="I2286" t="s">
        <v>144</v>
      </c>
      <c r="J2286">
        <v>4</v>
      </c>
      <c r="K2286">
        <v>6</v>
      </c>
      <c r="L2286">
        <v>20</v>
      </c>
      <c r="M2286">
        <v>18.600000000000001</v>
      </c>
      <c r="N2286">
        <v>21.4</v>
      </c>
      <c r="O2286">
        <v>22</v>
      </c>
      <c r="P2286">
        <v>21</v>
      </c>
      <c r="Q2286">
        <v>21</v>
      </c>
      <c r="T2286">
        <v>104</v>
      </c>
      <c r="AJ2286">
        <v>21.2</v>
      </c>
      <c r="AK2286">
        <v>140</v>
      </c>
      <c r="AL2286">
        <v>103</v>
      </c>
      <c r="AM2286">
        <v>138</v>
      </c>
      <c r="AN2286">
        <v>104</v>
      </c>
      <c r="AO2286">
        <v>5</v>
      </c>
      <c r="AQ2286">
        <v>2</v>
      </c>
      <c r="AX2286">
        <v>7</v>
      </c>
      <c r="AY2286">
        <v>1051</v>
      </c>
      <c r="AZ2286">
        <v>1.4999999999999999E-2</v>
      </c>
      <c r="BA2286">
        <v>7.0000000000000001E-3</v>
      </c>
      <c r="BB2286">
        <v>1</v>
      </c>
      <c r="BC2286">
        <v>0.4</v>
      </c>
      <c r="BD2286">
        <v>52.6</v>
      </c>
      <c r="BE2286">
        <v>0.1</v>
      </c>
      <c r="BF2286">
        <v>22.3</v>
      </c>
      <c r="BG2286" t="s">
        <v>148</v>
      </c>
      <c r="BH2286" t="s">
        <v>149</v>
      </c>
      <c r="BI2286" t="s">
        <v>301</v>
      </c>
      <c r="BK2286">
        <v>21</v>
      </c>
    </row>
    <row r="2287" spans="1:63" ht="18.75" x14ac:dyDescent="0.25">
      <c r="A2287">
        <v>2021</v>
      </c>
      <c r="B2287">
        <v>5</v>
      </c>
      <c r="C2287" s="289">
        <v>44341</v>
      </c>
      <c r="D2287">
        <v>34</v>
      </c>
      <c r="E2287">
        <v>100</v>
      </c>
      <c r="F2287">
        <v>3</v>
      </c>
      <c r="G2287" t="s">
        <v>302</v>
      </c>
      <c r="H2287" t="s">
        <v>303</v>
      </c>
      <c r="I2287" t="s">
        <v>144</v>
      </c>
      <c r="J2287">
        <v>4</v>
      </c>
      <c r="K2287">
        <v>6</v>
      </c>
      <c r="L2287">
        <v>20</v>
      </c>
      <c r="M2287">
        <v>18.600000000000001</v>
      </c>
      <c r="N2287">
        <v>21.4</v>
      </c>
      <c r="O2287">
        <v>22</v>
      </c>
      <c r="P2287">
        <v>21</v>
      </c>
      <c r="Q2287">
        <v>21</v>
      </c>
      <c r="T2287">
        <v>104</v>
      </c>
      <c r="AJ2287">
        <v>21.2</v>
      </c>
      <c r="AK2287">
        <v>140</v>
      </c>
      <c r="AL2287">
        <v>103</v>
      </c>
      <c r="AM2287">
        <v>138</v>
      </c>
      <c r="AN2287">
        <v>104</v>
      </c>
      <c r="AO2287">
        <v>5</v>
      </c>
      <c r="AQ2287">
        <v>2</v>
      </c>
      <c r="AX2287">
        <v>7</v>
      </c>
      <c r="AY2287">
        <v>1051</v>
      </c>
      <c r="AZ2287">
        <v>1.4999999999999999E-2</v>
      </c>
      <c r="BA2287">
        <v>7.0000000000000001E-3</v>
      </c>
      <c r="BB2287">
        <v>1</v>
      </c>
      <c r="BC2287">
        <v>0.4</v>
      </c>
      <c r="BD2287">
        <v>52.6</v>
      </c>
      <c r="BE2287">
        <v>0.1</v>
      </c>
      <c r="BF2287">
        <v>22.3</v>
      </c>
      <c r="BG2287" t="s">
        <v>148</v>
      </c>
      <c r="BH2287" t="s">
        <v>149</v>
      </c>
      <c r="BI2287" t="s">
        <v>304</v>
      </c>
      <c r="BK2287">
        <v>21</v>
      </c>
    </row>
    <row r="2288" spans="1:63" ht="18.75" x14ac:dyDescent="0.25">
      <c r="A2288">
        <v>2021</v>
      </c>
      <c r="B2288">
        <v>5</v>
      </c>
      <c r="C2288" s="289">
        <v>44341</v>
      </c>
      <c r="D2288">
        <v>34</v>
      </c>
      <c r="E2288">
        <v>101</v>
      </c>
      <c r="F2288">
        <v>3</v>
      </c>
      <c r="G2288" t="s">
        <v>305</v>
      </c>
      <c r="H2288" t="s">
        <v>306</v>
      </c>
      <c r="I2288" t="s">
        <v>144</v>
      </c>
      <c r="J2288">
        <v>4</v>
      </c>
      <c r="K2288">
        <v>6</v>
      </c>
      <c r="L2288">
        <v>20</v>
      </c>
      <c r="M2288">
        <v>18.600000000000001</v>
      </c>
      <c r="N2288">
        <v>21.4</v>
      </c>
      <c r="O2288">
        <v>22</v>
      </c>
      <c r="P2288">
        <v>21</v>
      </c>
      <c r="Q2288">
        <v>21</v>
      </c>
      <c r="T2288">
        <v>104</v>
      </c>
      <c r="AJ2288">
        <v>21.2</v>
      </c>
      <c r="AK2288">
        <v>140</v>
      </c>
      <c r="AL2288">
        <v>103</v>
      </c>
      <c r="AM2288">
        <v>138</v>
      </c>
      <c r="AN2288">
        <v>104</v>
      </c>
      <c r="AO2288">
        <v>5</v>
      </c>
      <c r="AQ2288">
        <v>2</v>
      </c>
      <c r="AX2288">
        <v>7</v>
      </c>
      <c r="AY2288">
        <v>1051</v>
      </c>
      <c r="AZ2288">
        <v>1.4999999999999999E-2</v>
      </c>
      <c r="BA2288">
        <v>7.0000000000000001E-3</v>
      </c>
      <c r="BB2288">
        <v>1</v>
      </c>
      <c r="BC2288">
        <v>0.4</v>
      </c>
      <c r="BD2288">
        <v>52.6</v>
      </c>
      <c r="BE2288">
        <v>0.1</v>
      </c>
      <c r="BF2288">
        <v>22.3</v>
      </c>
      <c r="BG2288" t="s">
        <v>148</v>
      </c>
      <c r="BH2288" t="s">
        <v>149</v>
      </c>
      <c r="BI2288" t="s">
        <v>307</v>
      </c>
      <c r="BK2288">
        <v>21</v>
      </c>
    </row>
    <row r="2289" spans="1:63" ht="18.75" x14ac:dyDescent="0.25">
      <c r="A2289">
        <v>2021</v>
      </c>
      <c r="B2289">
        <v>5</v>
      </c>
      <c r="C2289" s="289">
        <v>44341</v>
      </c>
      <c r="D2289">
        <v>34</v>
      </c>
      <c r="E2289">
        <v>102</v>
      </c>
      <c r="F2289">
        <v>3</v>
      </c>
      <c r="G2289" t="s">
        <v>308</v>
      </c>
      <c r="H2289" t="s">
        <v>309</v>
      </c>
      <c r="I2289" t="s">
        <v>144</v>
      </c>
      <c r="J2289">
        <v>4</v>
      </c>
      <c r="K2289">
        <v>6</v>
      </c>
      <c r="L2289">
        <v>20</v>
      </c>
      <c r="M2289">
        <v>18.600000000000001</v>
      </c>
      <c r="N2289">
        <v>21.4</v>
      </c>
      <c r="O2289">
        <v>22</v>
      </c>
      <c r="P2289">
        <v>21</v>
      </c>
      <c r="Q2289">
        <v>21</v>
      </c>
      <c r="T2289">
        <v>104</v>
      </c>
      <c r="AJ2289">
        <v>21.2</v>
      </c>
      <c r="AK2289">
        <v>140</v>
      </c>
      <c r="AL2289">
        <v>103</v>
      </c>
      <c r="AM2289">
        <v>138</v>
      </c>
      <c r="AN2289">
        <v>104</v>
      </c>
      <c r="AO2289">
        <v>5</v>
      </c>
      <c r="AQ2289">
        <v>2</v>
      </c>
      <c r="AX2289">
        <v>7</v>
      </c>
      <c r="AY2289">
        <v>1051</v>
      </c>
      <c r="AZ2289">
        <v>1.4999999999999999E-2</v>
      </c>
      <c r="BA2289">
        <v>7.0000000000000001E-3</v>
      </c>
      <c r="BB2289">
        <v>1</v>
      </c>
      <c r="BC2289">
        <v>0.4</v>
      </c>
      <c r="BD2289">
        <v>52.6</v>
      </c>
      <c r="BE2289">
        <v>0.1</v>
      </c>
      <c r="BF2289">
        <v>22.3</v>
      </c>
      <c r="BG2289" t="s">
        <v>148</v>
      </c>
      <c r="BH2289" t="s">
        <v>149</v>
      </c>
      <c r="BI2289" t="s">
        <v>310</v>
      </c>
      <c r="BK2289">
        <v>21</v>
      </c>
    </row>
    <row r="2290" spans="1:63" ht="18.75" x14ac:dyDescent="0.25">
      <c r="A2290">
        <v>2021</v>
      </c>
      <c r="B2290">
        <v>5</v>
      </c>
      <c r="C2290" s="289">
        <v>44341</v>
      </c>
      <c r="D2290">
        <v>34</v>
      </c>
      <c r="E2290">
        <v>103</v>
      </c>
      <c r="F2290">
        <v>3</v>
      </c>
      <c r="G2290" t="s">
        <v>311</v>
      </c>
      <c r="H2290" t="s">
        <v>312</v>
      </c>
      <c r="I2290" t="s">
        <v>144</v>
      </c>
      <c r="J2290">
        <v>4</v>
      </c>
      <c r="K2290">
        <v>6</v>
      </c>
      <c r="L2290">
        <v>89</v>
      </c>
      <c r="M2290">
        <v>82.77</v>
      </c>
      <c r="N2290">
        <v>95.23</v>
      </c>
      <c r="O2290">
        <v>89</v>
      </c>
      <c r="P2290">
        <v>84</v>
      </c>
      <c r="Q2290">
        <v>88</v>
      </c>
      <c r="T2290">
        <v>104</v>
      </c>
      <c r="AJ2290">
        <v>86.5</v>
      </c>
      <c r="AK2290">
        <v>140</v>
      </c>
      <c r="AL2290">
        <v>103</v>
      </c>
      <c r="AM2290">
        <v>138</v>
      </c>
      <c r="AN2290">
        <v>104</v>
      </c>
      <c r="AO2290">
        <v>3</v>
      </c>
      <c r="AQ2290">
        <v>4</v>
      </c>
      <c r="AX2290">
        <v>7</v>
      </c>
      <c r="AY2290">
        <v>1051</v>
      </c>
      <c r="AZ2290">
        <v>1.4999999999999999E-2</v>
      </c>
      <c r="BA2290">
        <v>7.0000000000000001E-3</v>
      </c>
      <c r="BB2290">
        <v>1</v>
      </c>
      <c r="BC2290">
        <v>0.1</v>
      </c>
      <c r="BD2290">
        <v>11.8</v>
      </c>
      <c r="BE2290">
        <v>0.6</v>
      </c>
      <c r="BF2290">
        <v>90.9</v>
      </c>
      <c r="BG2290" t="s">
        <v>148</v>
      </c>
      <c r="BH2290" t="s">
        <v>149</v>
      </c>
      <c r="BI2290" t="s">
        <v>313</v>
      </c>
      <c r="BK2290">
        <v>21</v>
      </c>
    </row>
    <row r="2291" spans="1:63" ht="18.75" x14ac:dyDescent="0.25">
      <c r="A2291">
        <v>2021</v>
      </c>
      <c r="B2291">
        <v>5</v>
      </c>
      <c r="C2291" s="289">
        <v>44341</v>
      </c>
      <c r="D2291">
        <v>34</v>
      </c>
      <c r="E2291">
        <v>104</v>
      </c>
      <c r="F2291">
        <v>3</v>
      </c>
      <c r="G2291" t="s">
        <v>314</v>
      </c>
      <c r="H2291" t="s">
        <v>315</v>
      </c>
      <c r="I2291" t="s">
        <v>144</v>
      </c>
      <c r="J2291">
        <v>4</v>
      </c>
      <c r="K2291">
        <v>6</v>
      </c>
      <c r="L2291">
        <v>89</v>
      </c>
      <c r="M2291">
        <v>82.77</v>
      </c>
      <c r="N2291">
        <v>95.23</v>
      </c>
      <c r="O2291">
        <v>89</v>
      </c>
      <c r="P2291">
        <v>84</v>
      </c>
      <c r="Q2291">
        <v>88</v>
      </c>
      <c r="T2291">
        <v>104</v>
      </c>
      <c r="AJ2291">
        <v>86.5</v>
      </c>
      <c r="AK2291">
        <v>140</v>
      </c>
      <c r="AL2291">
        <v>103</v>
      </c>
      <c r="AM2291">
        <v>138</v>
      </c>
      <c r="AN2291">
        <v>104</v>
      </c>
      <c r="AO2291">
        <v>3</v>
      </c>
      <c r="AQ2291">
        <v>4</v>
      </c>
      <c r="AX2291">
        <v>7</v>
      </c>
      <c r="AY2291">
        <v>1051</v>
      </c>
      <c r="AZ2291">
        <v>1.4999999999999999E-2</v>
      </c>
      <c r="BA2291">
        <v>7.0000000000000001E-3</v>
      </c>
      <c r="BB2291">
        <v>1</v>
      </c>
      <c r="BC2291">
        <v>0.1</v>
      </c>
      <c r="BD2291">
        <v>11.8</v>
      </c>
      <c r="BE2291">
        <v>0.6</v>
      </c>
      <c r="BF2291">
        <v>90.9</v>
      </c>
      <c r="BG2291" t="s">
        <v>148</v>
      </c>
      <c r="BH2291" t="s">
        <v>149</v>
      </c>
      <c r="BI2291" t="s">
        <v>316</v>
      </c>
      <c r="BK2291">
        <v>21</v>
      </c>
    </row>
    <row r="2292" spans="1:63" ht="18.75" hidden="1" x14ac:dyDescent="0.25">
      <c r="A2292">
        <v>2021</v>
      </c>
      <c r="B2292">
        <v>5</v>
      </c>
      <c r="C2292" s="289">
        <v>44341</v>
      </c>
      <c r="D2292">
        <v>143</v>
      </c>
      <c r="E2292">
        <v>281</v>
      </c>
      <c r="F2292">
        <v>3</v>
      </c>
      <c r="G2292" t="s">
        <v>263</v>
      </c>
      <c r="H2292" t="s">
        <v>264</v>
      </c>
      <c r="I2292" t="s">
        <v>144</v>
      </c>
      <c r="J2292">
        <v>4</v>
      </c>
      <c r="K2292">
        <v>2</v>
      </c>
      <c r="L2292">
        <v>285</v>
      </c>
      <c r="M2292">
        <v>265.05</v>
      </c>
      <c r="N2292">
        <v>304.95</v>
      </c>
      <c r="V2292">
        <v>300</v>
      </c>
      <c r="W2292">
        <v>271</v>
      </c>
      <c r="X2292">
        <v>286</v>
      </c>
      <c r="Y2292">
        <v>272</v>
      </c>
      <c r="Z2292">
        <v>284</v>
      </c>
      <c r="AA2292">
        <v>123</v>
      </c>
      <c r="AB2292">
        <v>123</v>
      </c>
      <c r="AJ2292">
        <v>282.60000000000002</v>
      </c>
      <c r="AK2292">
        <v>120</v>
      </c>
      <c r="AL2292">
        <v>120</v>
      </c>
      <c r="AM2292">
        <v>117</v>
      </c>
      <c r="AN2292">
        <v>123</v>
      </c>
      <c r="AO2292">
        <v>4</v>
      </c>
      <c r="AP2292">
        <v>3</v>
      </c>
      <c r="AQ2292">
        <v>3</v>
      </c>
      <c r="AX2292">
        <v>9</v>
      </c>
      <c r="AY2292">
        <v>1239</v>
      </c>
      <c r="AZ2292">
        <v>1.4999999999999999E-2</v>
      </c>
      <c r="BA2292">
        <v>7.0000000000000001E-3</v>
      </c>
      <c r="BB2292">
        <v>1</v>
      </c>
      <c r="BC2292">
        <v>0</v>
      </c>
      <c r="BD2292">
        <v>4.3</v>
      </c>
      <c r="BE2292">
        <v>2.5</v>
      </c>
      <c r="BF2292">
        <v>350.1</v>
      </c>
      <c r="BG2292" t="s">
        <v>145</v>
      </c>
      <c r="BK2292">
        <v>21</v>
      </c>
    </row>
    <row r="2293" spans="1:63" ht="18.75" hidden="1" x14ac:dyDescent="0.25">
      <c r="A2293">
        <v>2021</v>
      </c>
      <c r="B2293">
        <v>5</v>
      </c>
      <c r="C2293" s="289">
        <v>44341</v>
      </c>
      <c r="D2293">
        <v>423</v>
      </c>
      <c r="E2293">
        <v>669</v>
      </c>
      <c r="F2293">
        <v>4</v>
      </c>
      <c r="G2293" t="s">
        <v>412</v>
      </c>
      <c r="H2293" t="s">
        <v>413</v>
      </c>
      <c r="I2293" t="s">
        <v>144</v>
      </c>
      <c r="J2293">
        <v>2</v>
      </c>
      <c r="K2293">
        <v>2</v>
      </c>
      <c r="L2293">
        <v>954</v>
      </c>
      <c r="M2293">
        <v>897.71400000000006</v>
      </c>
      <c r="N2293">
        <v>1021.734</v>
      </c>
      <c r="O2293">
        <v>1132</v>
      </c>
      <c r="P2293">
        <v>1007</v>
      </c>
      <c r="Q2293">
        <v>1068</v>
      </c>
      <c r="S2293">
        <v>1029</v>
      </c>
      <c r="T2293">
        <v>233</v>
      </c>
      <c r="U2293">
        <v>215</v>
      </c>
      <c r="V2293">
        <v>933</v>
      </c>
      <c r="W2293">
        <v>865</v>
      </c>
      <c r="X2293">
        <v>945</v>
      </c>
      <c r="Y2293">
        <v>934</v>
      </c>
      <c r="Z2293">
        <v>964</v>
      </c>
      <c r="AA2293">
        <v>218</v>
      </c>
      <c r="AB2293">
        <v>216</v>
      </c>
      <c r="AJ2293">
        <v>986.3</v>
      </c>
      <c r="AK2293">
        <v>40</v>
      </c>
      <c r="AL2293">
        <v>180</v>
      </c>
      <c r="AM2293">
        <v>33</v>
      </c>
      <c r="AN2293">
        <v>221</v>
      </c>
      <c r="AO2293">
        <v>13</v>
      </c>
      <c r="AP2293">
        <v>7</v>
      </c>
      <c r="AQ2293">
        <v>12</v>
      </c>
      <c r="AX2293">
        <v>32</v>
      </c>
      <c r="AY2293">
        <v>704</v>
      </c>
      <c r="AZ2293">
        <v>1.4999999999999999E-2</v>
      </c>
      <c r="BA2293">
        <v>4.4999999999999998E-2</v>
      </c>
      <c r="BC2293">
        <v>0</v>
      </c>
      <c r="BD2293">
        <v>0.7</v>
      </c>
      <c r="BE2293">
        <v>31.6</v>
      </c>
      <c r="BF2293">
        <v>694.4</v>
      </c>
      <c r="BG2293" t="s">
        <v>153</v>
      </c>
      <c r="BH2293" t="s">
        <v>154</v>
      </c>
      <c r="BI2293" t="s">
        <v>414</v>
      </c>
      <c r="BJ2293" t="s">
        <v>156</v>
      </c>
      <c r="BK2293">
        <v>21</v>
      </c>
    </row>
    <row r="2294" spans="1:63" hidden="1" x14ac:dyDescent="0.25">
      <c r="A2294">
        <v>2021</v>
      </c>
      <c r="B2294">
        <v>5</v>
      </c>
      <c r="C2294" s="289">
        <v>44341</v>
      </c>
      <c r="D2294">
        <v>47</v>
      </c>
      <c r="E2294">
        <v>122</v>
      </c>
      <c r="F2294">
        <v>5</v>
      </c>
      <c r="G2294" t="s">
        <v>163</v>
      </c>
      <c r="H2294" t="s">
        <v>164</v>
      </c>
      <c r="I2294" t="s">
        <v>165</v>
      </c>
      <c r="J2294">
        <v>2</v>
      </c>
      <c r="K2294">
        <v>1</v>
      </c>
      <c r="L2294">
        <v>280</v>
      </c>
      <c r="M2294">
        <v>267.39999999999998</v>
      </c>
      <c r="N2294">
        <v>292.60000000000002</v>
      </c>
      <c r="AK2294">
        <v>63</v>
      </c>
      <c r="AL2294">
        <v>115</v>
      </c>
      <c r="AY2294">
        <v>100</v>
      </c>
      <c r="AZ2294">
        <v>1.4999999999999999E-2</v>
      </c>
      <c r="BD2294">
        <v>0.4</v>
      </c>
      <c r="BG2294" t="s">
        <v>153</v>
      </c>
      <c r="BH2294" t="s">
        <v>154</v>
      </c>
      <c r="BI2294" t="s">
        <v>166</v>
      </c>
      <c r="BJ2294" t="s">
        <v>167</v>
      </c>
      <c r="BK2294">
        <v>21</v>
      </c>
    </row>
    <row r="2295" spans="1:63" ht="18.75" hidden="1" x14ac:dyDescent="0.25">
      <c r="A2295">
        <v>2021</v>
      </c>
      <c r="B2295">
        <v>5</v>
      </c>
      <c r="C2295" s="289">
        <v>44341</v>
      </c>
      <c r="D2295">
        <v>422</v>
      </c>
      <c r="E2295">
        <v>668</v>
      </c>
      <c r="F2295">
        <v>5</v>
      </c>
      <c r="G2295" t="s">
        <v>415</v>
      </c>
      <c r="H2295" t="s">
        <v>416</v>
      </c>
      <c r="I2295" t="s">
        <v>144</v>
      </c>
      <c r="J2295">
        <v>2</v>
      </c>
      <c r="K2295">
        <v>1</v>
      </c>
      <c r="L2295">
        <v>103</v>
      </c>
      <c r="M2295">
        <v>96.923000000000002</v>
      </c>
      <c r="N2295">
        <v>110.313</v>
      </c>
      <c r="O2295">
        <v>110</v>
      </c>
      <c r="P2295">
        <v>108</v>
      </c>
      <c r="Q2295">
        <v>105</v>
      </c>
      <c r="S2295">
        <v>108</v>
      </c>
      <c r="T2295">
        <v>122</v>
      </c>
      <c r="U2295">
        <v>122</v>
      </c>
      <c r="V2295">
        <v>98</v>
      </c>
      <c r="W2295">
        <v>99</v>
      </c>
      <c r="X2295">
        <v>104</v>
      </c>
      <c r="Y2295">
        <v>106</v>
      </c>
      <c r="Z2295">
        <v>96</v>
      </c>
      <c r="AA2295">
        <v>122</v>
      </c>
      <c r="AB2295">
        <v>118</v>
      </c>
      <c r="AJ2295">
        <v>103.8</v>
      </c>
      <c r="AK2295">
        <v>103</v>
      </c>
      <c r="AL2295">
        <v>70</v>
      </c>
      <c r="AM2295">
        <v>60</v>
      </c>
      <c r="AN2295">
        <v>121</v>
      </c>
      <c r="AO2295">
        <v>8</v>
      </c>
      <c r="AP2295">
        <v>2</v>
      </c>
      <c r="AQ2295">
        <v>6</v>
      </c>
      <c r="AX2295">
        <v>16</v>
      </c>
      <c r="AY2295">
        <v>2296</v>
      </c>
      <c r="AZ2295">
        <v>1.4999999999999999E-2</v>
      </c>
      <c r="BA2295">
        <v>7.0000000000000001E-3</v>
      </c>
      <c r="BB2295">
        <v>1</v>
      </c>
      <c r="BC2295">
        <v>0.2</v>
      </c>
      <c r="BD2295">
        <v>22.3</v>
      </c>
      <c r="BE2295">
        <v>1.7</v>
      </c>
      <c r="BF2295">
        <v>238.3</v>
      </c>
      <c r="BG2295" t="s">
        <v>153</v>
      </c>
      <c r="BH2295" t="s">
        <v>154</v>
      </c>
      <c r="BI2295" t="s">
        <v>417</v>
      </c>
      <c r="BJ2295" t="s">
        <v>156</v>
      </c>
      <c r="BK2295">
        <v>21</v>
      </c>
    </row>
    <row r="2296" spans="1:63" ht="18.75" hidden="1" x14ac:dyDescent="0.25">
      <c r="A2296">
        <v>2021</v>
      </c>
      <c r="B2296">
        <v>5</v>
      </c>
      <c r="C2296" s="289">
        <v>44341</v>
      </c>
      <c r="D2296">
        <v>243</v>
      </c>
      <c r="E2296">
        <v>167</v>
      </c>
      <c r="F2296">
        <v>6</v>
      </c>
      <c r="G2296" t="s">
        <v>244</v>
      </c>
      <c r="H2296" t="s">
        <v>245</v>
      </c>
      <c r="I2296" t="s">
        <v>144</v>
      </c>
      <c r="J2296">
        <v>2</v>
      </c>
      <c r="K2296">
        <v>2</v>
      </c>
      <c r="L2296">
        <v>888</v>
      </c>
      <c r="M2296">
        <v>825.84</v>
      </c>
      <c r="N2296">
        <v>950.16</v>
      </c>
      <c r="Y2296">
        <v>844</v>
      </c>
      <c r="Z2296">
        <v>928</v>
      </c>
      <c r="AB2296">
        <v>149</v>
      </c>
      <c r="AJ2296">
        <v>886</v>
      </c>
      <c r="AK2296">
        <v>55</v>
      </c>
      <c r="AL2296">
        <v>131</v>
      </c>
      <c r="AM2296">
        <v>48</v>
      </c>
      <c r="AN2296">
        <v>149</v>
      </c>
      <c r="AO2296">
        <v>1</v>
      </c>
      <c r="AP2296">
        <v>1</v>
      </c>
      <c r="AR2296">
        <v>3</v>
      </c>
      <c r="AT2296">
        <v>5</v>
      </c>
      <c r="AX2296">
        <v>10</v>
      </c>
      <c r="AY2296">
        <v>118</v>
      </c>
      <c r="AZ2296">
        <v>1.4999999999999999E-2</v>
      </c>
      <c r="BA2296">
        <v>8.5000000000000006E-2</v>
      </c>
      <c r="BC2296">
        <v>0</v>
      </c>
      <c r="BD2296">
        <v>0.1</v>
      </c>
      <c r="BE2296">
        <v>8.9</v>
      </c>
      <c r="BF2296">
        <v>104.5</v>
      </c>
      <c r="BG2296" t="s">
        <v>145</v>
      </c>
      <c r="BH2296" t="s">
        <v>145</v>
      </c>
      <c r="BK2296">
        <v>21</v>
      </c>
    </row>
    <row r="2297" spans="1:63" ht="18.75" hidden="1" x14ac:dyDescent="0.25">
      <c r="A2297">
        <v>2021</v>
      </c>
      <c r="B2297">
        <v>5</v>
      </c>
      <c r="C2297" s="289">
        <v>44341</v>
      </c>
      <c r="D2297">
        <v>425</v>
      </c>
      <c r="E2297">
        <v>674</v>
      </c>
      <c r="F2297">
        <v>6</v>
      </c>
      <c r="G2297" t="s">
        <v>447</v>
      </c>
      <c r="H2297" t="s">
        <v>448</v>
      </c>
      <c r="I2297" t="s">
        <v>165</v>
      </c>
      <c r="J2297">
        <v>2</v>
      </c>
      <c r="K2297">
        <v>1</v>
      </c>
      <c r="L2297">
        <v>256</v>
      </c>
      <c r="M2297">
        <v>240.89599999999999</v>
      </c>
      <c r="N2297">
        <v>274.17599999999999</v>
      </c>
      <c r="O2297">
        <v>295</v>
      </c>
      <c r="P2297">
        <v>297</v>
      </c>
      <c r="Q2297">
        <v>278</v>
      </c>
      <c r="T2297">
        <v>93</v>
      </c>
      <c r="AJ2297">
        <v>290</v>
      </c>
      <c r="AK2297">
        <v>40</v>
      </c>
      <c r="AL2297">
        <v>180</v>
      </c>
      <c r="AM2297">
        <v>77</v>
      </c>
      <c r="AN2297">
        <v>93</v>
      </c>
      <c r="AO2297">
        <v>2</v>
      </c>
      <c r="AP2297">
        <v>1</v>
      </c>
      <c r="AQ2297">
        <v>2</v>
      </c>
      <c r="AX2297">
        <v>5</v>
      </c>
      <c r="AY2297">
        <v>1105</v>
      </c>
      <c r="AZ2297">
        <v>1.4999999999999999E-2</v>
      </c>
      <c r="BA2297">
        <v>5.0000000000000001E-3</v>
      </c>
      <c r="BB2297">
        <v>1</v>
      </c>
      <c r="BC2297">
        <v>0</v>
      </c>
      <c r="BD2297">
        <v>4.3</v>
      </c>
      <c r="BE2297">
        <v>1.5</v>
      </c>
      <c r="BF2297">
        <v>320.5</v>
      </c>
      <c r="BG2297" t="s">
        <v>153</v>
      </c>
      <c r="BH2297" t="s">
        <v>154</v>
      </c>
      <c r="BI2297" t="s">
        <v>449</v>
      </c>
      <c r="BJ2297" t="s">
        <v>167</v>
      </c>
      <c r="BK2297">
        <v>21</v>
      </c>
    </row>
    <row r="2298" spans="1:63" ht="18.75" hidden="1" x14ac:dyDescent="0.25">
      <c r="A2298">
        <v>2021</v>
      </c>
      <c r="B2298">
        <v>5</v>
      </c>
      <c r="C2298" s="289">
        <v>44341</v>
      </c>
      <c r="D2298">
        <v>383</v>
      </c>
      <c r="E2298">
        <v>550</v>
      </c>
      <c r="F2298">
        <v>7</v>
      </c>
      <c r="G2298" t="s">
        <v>365</v>
      </c>
      <c r="H2298" t="s">
        <v>366</v>
      </c>
      <c r="I2298" t="s">
        <v>144</v>
      </c>
      <c r="J2298">
        <v>3</v>
      </c>
      <c r="K2298">
        <v>1</v>
      </c>
      <c r="L2298">
        <v>35</v>
      </c>
      <c r="M2298">
        <v>32.024999999999999</v>
      </c>
      <c r="N2298">
        <v>38.045000000000002</v>
      </c>
      <c r="P2298">
        <v>47</v>
      </c>
      <c r="Q2298">
        <v>38</v>
      </c>
      <c r="S2298">
        <v>35</v>
      </c>
      <c r="U2298">
        <v>96</v>
      </c>
      <c r="V2298">
        <v>36</v>
      </c>
      <c r="W2298">
        <v>33</v>
      </c>
      <c r="X2298">
        <v>32</v>
      </c>
      <c r="Y2298">
        <v>34</v>
      </c>
      <c r="Z2298">
        <v>34</v>
      </c>
      <c r="AA2298">
        <v>94</v>
      </c>
      <c r="AB2298">
        <v>94</v>
      </c>
      <c r="AJ2298">
        <v>36.1</v>
      </c>
      <c r="AK2298">
        <v>108</v>
      </c>
      <c r="AL2298">
        <v>100</v>
      </c>
      <c r="AM2298">
        <v>114</v>
      </c>
      <c r="AN2298">
        <v>95</v>
      </c>
      <c r="AO2298">
        <v>7</v>
      </c>
      <c r="AP2298">
        <v>2</v>
      </c>
      <c r="AQ2298">
        <v>8</v>
      </c>
      <c r="AX2298">
        <v>17</v>
      </c>
      <c r="AY2298">
        <v>17</v>
      </c>
      <c r="AZ2298">
        <v>1.4999999999999999E-2</v>
      </c>
      <c r="BA2298">
        <v>1</v>
      </c>
      <c r="BC2298">
        <v>0.5</v>
      </c>
      <c r="BD2298">
        <v>0.5</v>
      </c>
      <c r="BE2298">
        <v>0.6</v>
      </c>
      <c r="BF2298">
        <v>0.6</v>
      </c>
      <c r="BG2298" t="s">
        <v>153</v>
      </c>
      <c r="BH2298" t="s">
        <v>154</v>
      </c>
      <c r="BI2298" t="s">
        <v>367</v>
      </c>
      <c r="BJ2298" t="s">
        <v>156</v>
      </c>
      <c r="BK2298">
        <v>21</v>
      </c>
    </row>
    <row r="2299" spans="1:63" ht="18.75" hidden="1" x14ac:dyDescent="0.25">
      <c r="A2299">
        <v>2021</v>
      </c>
      <c r="B2299">
        <v>5</v>
      </c>
      <c r="C2299" s="289">
        <v>44341</v>
      </c>
      <c r="D2299">
        <v>137</v>
      </c>
      <c r="E2299">
        <v>273</v>
      </c>
      <c r="F2299">
        <v>8</v>
      </c>
      <c r="G2299" t="s">
        <v>242</v>
      </c>
      <c r="H2299" t="s">
        <v>243</v>
      </c>
      <c r="I2299" t="s">
        <v>144</v>
      </c>
      <c r="J2299">
        <v>3</v>
      </c>
      <c r="K2299">
        <v>2</v>
      </c>
      <c r="L2299">
        <v>564</v>
      </c>
      <c r="M2299">
        <v>524.52</v>
      </c>
      <c r="N2299">
        <v>603.48</v>
      </c>
      <c r="O2299">
        <v>602</v>
      </c>
      <c r="P2299">
        <v>620</v>
      </c>
      <c r="Q2299">
        <v>598</v>
      </c>
      <c r="S2299">
        <v>592</v>
      </c>
      <c r="T2299">
        <v>152</v>
      </c>
      <c r="U2299">
        <v>148</v>
      </c>
      <c r="V2299">
        <v>596</v>
      </c>
      <c r="W2299">
        <v>581</v>
      </c>
      <c r="X2299">
        <v>584</v>
      </c>
      <c r="Y2299">
        <v>596</v>
      </c>
      <c r="Z2299">
        <v>585</v>
      </c>
      <c r="AA2299">
        <v>146</v>
      </c>
      <c r="AB2299">
        <v>148</v>
      </c>
      <c r="AJ2299">
        <v>594.9</v>
      </c>
      <c r="AK2299">
        <v>93</v>
      </c>
      <c r="AL2299">
        <v>116</v>
      </c>
      <c r="AM2299">
        <v>73</v>
      </c>
      <c r="AN2299">
        <v>149</v>
      </c>
      <c r="AO2299">
        <v>8</v>
      </c>
      <c r="AP2299">
        <v>2</v>
      </c>
      <c r="AQ2299">
        <v>5</v>
      </c>
      <c r="AS2299">
        <v>2</v>
      </c>
      <c r="AX2299">
        <v>16</v>
      </c>
      <c r="AY2299">
        <v>1558</v>
      </c>
      <c r="AZ2299">
        <v>1.4999999999999999E-2</v>
      </c>
      <c r="BA2299">
        <v>0.01</v>
      </c>
      <c r="BB2299">
        <v>1</v>
      </c>
      <c r="BC2299">
        <v>0</v>
      </c>
      <c r="BD2299">
        <v>2.8</v>
      </c>
      <c r="BE2299">
        <v>9.5</v>
      </c>
      <c r="BF2299">
        <v>926.9</v>
      </c>
      <c r="BG2299" t="s">
        <v>145</v>
      </c>
      <c r="BK2299">
        <v>21</v>
      </c>
    </row>
    <row r="2300" spans="1:63" hidden="1" x14ac:dyDescent="0.25">
      <c r="A2300">
        <v>2021</v>
      </c>
      <c r="B2300">
        <v>5</v>
      </c>
      <c r="C2300" s="289">
        <v>44341</v>
      </c>
      <c r="D2300">
        <v>421</v>
      </c>
      <c r="E2300">
        <v>667</v>
      </c>
      <c r="F2300">
        <v>8</v>
      </c>
      <c r="G2300" t="s">
        <v>404</v>
      </c>
      <c r="H2300" t="s">
        <v>405</v>
      </c>
      <c r="L2300">
        <v>1630.2</v>
      </c>
      <c r="M2300">
        <v>1534.0182</v>
      </c>
      <c r="N2300">
        <v>1745.9441999999999</v>
      </c>
      <c r="AK2300">
        <v>20</v>
      </c>
      <c r="AY2300">
        <v>120</v>
      </c>
      <c r="AZ2300">
        <v>1.4999999999999999E-2</v>
      </c>
      <c r="BD2300">
        <v>0.1</v>
      </c>
      <c r="BJ2300" t="s">
        <v>156</v>
      </c>
      <c r="BK2300">
        <v>21</v>
      </c>
    </row>
    <row r="2301" spans="1:63" ht="18.75" hidden="1" x14ac:dyDescent="0.25">
      <c r="A2301">
        <v>2021</v>
      </c>
      <c r="B2301">
        <v>5</v>
      </c>
      <c r="C2301" s="289">
        <v>44341</v>
      </c>
      <c r="D2301">
        <v>259</v>
      </c>
      <c r="E2301">
        <v>183</v>
      </c>
      <c r="F2301">
        <v>26</v>
      </c>
      <c r="G2301" t="s">
        <v>393</v>
      </c>
      <c r="H2301" t="s">
        <v>394</v>
      </c>
      <c r="I2301" t="s">
        <v>360</v>
      </c>
      <c r="J2301">
        <v>12</v>
      </c>
      <c r="K2301">
        <v>1</v>
      </c>
      <c r="L2301">
        <v>3</v>
      </c>
      <c r="M2301">
        <v>2.79</v>
      </c>
      <c r="N2301">
        <v>3.21</v>
      </c>
      <c r="O2301">
        <v>3</v>
      </c>
      <c r="P2301">
        <v>3</v>
      </c>
      <c r="Q2301">
        <v>3</v>
      </c>
      <c r="S2301">
        <v>3</v>
      </c>
      <c r="T2301">
        <v>141</v>
      </c>
      <c r="V2301">
        <v>4</v>
      </c>
      <c r="AA2301">
        <v>112</v>
      </c>
      <c r="AJ2301">
        <v>3</v>
      </c>
      <c r="AK2301">
        <v>508</v>
      </c>
      <c r="AL2301">
        <v>85</v>
      </c>
      <c r="AM2301">
        <v>342</v>
      </c>
      <c r="AN2301">
        <v>127</v>
      </c>
      <c r="AO2301">
        <v>15</v>
      </c>
      <c r="AQ2301">
        <v>5</v>
      </c>
      <c r="AS2301">
        <v>5</v>
      </c>
      <c r="AX2301">
        <v>25</v>
      </c>
      <c r="AY2301">
        <v>4025</v>
      </c>
      <c r="AZ2301">
        <v>0.02</v>
      </c>
      <c r="BA2301">
        <v>6.0000000000000001E-3</v>
      </c>
      <c r="BB2301">
        <v>1</v>
      </c>
      <c r="BC2301">
        <v>8.3000000000000007</v>
      </c>
      <c r="BD2301">
        <v>1341.7</v>
      </c>
      <c r="BE2301">
        <v>0.1</v>
      </c>
      <c r="BF2301">
        <v>12.1</v>
      </c>
      <c r="BG2301" t="s">
        <v>229</v>
      </c>
      <c r="BH2301" t="s">
        <v>229</v>
      </c>
      <c r="BK2301">
        <v>21</v>
      </c>
    </row>
    <row r="2302" spans="1:63" ht="18.75" x14ac:dyDescent="0.25">
      <c r="A2302">
        <v>2021</v>
      </c>
      <c r="B2302">
        <v>5</v>
      </c>
      <c r="C2302" s="289">
        <v>44341</v>
      </c>
      <c r="D2302">
        <v>159</v>
      </c>
      <c r="E2302">
        <v>299</v>
      </c>
      <c r="F2302">
        <v>28</v>
      </c>
      <c r="G2302" t="s">
        <v>181</v>
      </c>
      <c r="H2302" t="s">
        <v>182</v>
      </c>
      <c r="I2302" t="s">
        <v>183</v>
      </c>
      <c r="J2302">
        <v>3</v>
      </c>
      <c r="K2302">
        <v>2</v>
      </c>
      <c r="L2302">
        <v>115</v>
      </c>
      <c r="M2302">
        <v>106.95</v>
      </c>
      <c r="N2302">
        <v>123.05</v>
      </c>
      <c r="O2302">
        <v>94</v>
      </c>
      <c r="T2302">
        <v>109</v>
      </c>
      <c r="AJ2302">
        <v>94</v>
      </c>
      <c r="AK2302">
        <v>70</v>
      </c>
      <c r="AL2302">
        <v>154</v>
      </c>
      <c r="AM2302">
        <v>99</v>
      </c>
      <c r="AN2302">
        <v>109</v>
      </c>
      <c r="AO2302">
        <v>4</v>
      </c>
      <c r="AQ2302">
        <v>5</v>
      </c>
      <c r="AX2302">
        <v>9</v>
      </c>
      <c r="AY2302">
        <v>441</v>
      </c>
      <c r="AZ2302">
        <v>0.02</v>
      </c>
      <c r="BA2302">
        <v>0.02</v>
      </c>
      <c r="BB2302">
        <v>1</v>
      </c>
      <c r="BC2302">
        <v>0.1</v>
      </c>
      <c r="BD2302">
        <v>3.8</v>
      </c>
      <c r="BE2302">
        <v>0.8</v>
      </c>
      <c r="BF2302">
        <v>41.5</v>
      </c>
      <c r="BG2302" t="s">
        <v>148</v>
      </c>
      <c r="BH2302" t="s">
        <v>184</v>
      </c>
      <c r="BK2302">
        <v>21</v>
      </c>
    </row>
    <row r="2303" spans="1:63" ht="18.75" x14ac:dyDescent="0.25">
      <c r="A2303">
        <v>2021</v>
      </c>
      <c r="B2303">
        <v>5</v>
      </c>
      <c r="C2303" s="289">
        <v>44341</v>
      </c>
      <c r="D2303">
        <v>334</v>
      </c>
      <c r="E2303">
        <v>254</v>
      </c>
      <c r="F2303">
        <v>46</v>
      </c>
      <c r="G2303" t="s">
        <v>189</v>
      </c>
      <c r="H2303" t="s">
        <v>190</v>
      </c>
      <c r="I2303" t="s">
        <v>191</v>
      </c>
      <c r="J2303">
        <v>4</v>
      </c>
      <c r="K2303">
        <v>2</v>
      </c>
      <c r="L2303">
        <v>203</v>
      </c>
      <c r="M2303">
        <v>188.79</v>
      </c>
      <c r="N2303">
        <v>217.21</v>
      </c>
      <c r="O2303">
        <v>213</v>
      </c>
      <c r="P2303">
        <v>209</v>
      </c>
      <c r="Q2303">
        <v>211</v>
      </c>
      <c r="S2303">
        <v>206</v>
      </c>
      <c r="T2303">
        <v>105</v>
      </c>
      <c r="U2303">
        <v>100</v>
      </c>
      <c r="V2303">
        <v>198</v>
      </c>
      <c r="W2303">
        <v>204</v>
      </c>
      <c r="X2303">
        <v>207</v>
      </c>
      <c r="Y2303">
        <v>212</v>
      </c>
      <c r="Z2303">
        <v>216</v>
      </c>
      <c r="AA2303">
        <v>141</v>
      </c>
      <c r="AB2303">
        <v>135</v>
      </c>
      <c r="AJ2303">
        <v>208.4</v>
      </c>
      <c r="AK2303">
        <v>88</v>
      </c>
      <c r="AL2303">
        <v>164</v>
      </c>
      <c r="AM2303">
        <v>120</v>
      </c>
      <c r="AN2303">
        <v>120</v>
      </c>
      <c r="AO2303">
        <v>8</v>
      </c>
      <c r="AP2303">
        <v>4</v>
      </c>
      <c r="AQ2303">
        <v>12</v>
      </c>
      <c r="AS2303">
        <v>1</v>
      </c>
      <c r="AX2303">
        <v>25</v>
      </c>
      <c r="AY2303">
        <v>2245</v>
      </c>
      <c r="AZ2303">
        <v>0.02</v>
      </c>
      <c r="BA2303">
        <v>1.0999999999999999E-2</v>
      </c>
      <c r="BB2303">
        <v>1</v>
      </c>
      <c r="BC2303">
        <v>0.1</v>
      </c>
      <c r="BD2303">
        <v>11.1</v>
      </c>
      <c r="BE2303">
        <v>5.2</v>
      </c>
      <c r="BF2303">
        <v>467.9</v>
      </c>
      <c r="BG2303" t="s">
        <v>148</v>
      </c>
      <c r="BH2303" t="s">
        <v>184</v>
      </c>
      <c r="BI2303" t="s">
        <v>192</v>
      </c>
      <c r="BK2303">
        <v>21</v>
      </c>
    </row>
    <row r="2304" spans="1:63" ht="18.75" x14ac:dyDescent="0.25">
      <c r="A2304">
        <v>2021</v>
      </c>
      <c r="B2304">
        <v>5</v>
      </c>
      <c r="C2304" s="289">
        <v>44342</v>
      </c>
      <c r="D2304">
        <v>32</v>
      </c>
      <c r="E2304">
        <v>92</v>
      </c>
      <c r="F2304">
        <v>2</v>
      </c>
      <c r="G2304" t="s">
        <v>205</v>
      </c>
      <c r="H2304" t="s">
        <v>206</v>
      </c>
      <c r="I2304" t="s">
        <v>144</v>
      </c>
      <c r="J2304">
        <v>2</v>
      </c>
      <c r="K2304">
        <v>3</v>
      </c>
      <c r="L2304">
        <v>361</v>
      </c>
      <c r="M2304">
        <v>335.73</v>
      </c>
      <c r="N2304">
        <v>386.27</v>
      </c>
      <c r="O2304">
        <v>338</v>
      </c>
      <c r="P2304">
        <v>375</v>
      </c>
      <c r="Q2304">
        <v>382</v>
      </c>
      <c r="R2304">
        <v>400</v>
      </c>
      <c r="S2304">
        <v>385</v>
      </c>
      <c r="T2304">
        <v>110</v>
      </c>
      <c r="U2304">
        <v>106</v>
      </c>
      <c r="V2304">
        <v>364</v>
      </c>
      <c r="W2304">
        <v>358</v>
      </c>
      <c r="X2304">
        <v>421</v>
      </c>
      <c r="Y2304">
        <v>380</v>
      </c>
      <c r="Z2304">
        <v>325</v>
      </c>
      <c r="AA2304">
        <v>110</v>
      </c>
      <c r="AB2304">
        <v>108</v>
      </c>
      <c r="AJ2304">
        <v>372.8</v>
      </c>
      <c r="AK2304">
        <v>74</v>
      </c>
      <c r="AL2304">
        <v>97</v>
      </c>
      <c r="AM2304">
        <v>66</v>
      </c>
      <c r="AN2304">
        <v>109</v>
      </c>
      <c r="AO2304">
        <v>9</v>
      </c>
      <c r="AP2304">
        <v>2</v>
      </c>
      <c r="AQ2304">
        <v>7</v>
      </c>
      <c r="AX2304">
        <v>18</v>
      </c>
      <c r="AY2304">
        <v>1562</v>
      </c>
      <c r="AZ2304">
        <v>1.4999999999999999E-2</v>
      </c>
      <c r="BA2304">
        <v>1.2E-2</v>
      </c>
      <c r="BB2304">
        <v>1</v>
      </c>
      <c r="BC2304">
        <v>0.1</v>
      </c>
      <c r="BD2304">
        <v>4.3</v>
      </c>
      <c r="BE2304">
        <v>6.7</v>
      </c>
      <c r="BF2304">
        <v>582.29999999999995</v>
      </c>
      <c r="BG2304" t="s">
        <v>148</v>
      </c>
      <c r="BH2304" t="s">
        <v>149</v>
      </c>
      <c r="BI2304" t="s">
        <v>207</v>
      </c>
      <c r="BJ2304" t="s">
        <v>208</v>
      </c>
      <c r="BK2304">
        <v>21</v>
      </c>
    </row>
    <row r="2305" spans="1:63" ht="18.75" x14ac:dyDescent="0.25">
      <c r="A2305">
        <v>2021</v>
      </c>
      <c r="B2305">
        <v>5</v>
      </c>
      <c r="C2305" s="289">
        <v>44342</v>
      </c>
      <c r="D2305">
        <v>32</v>
      </c>
      <c r="E2305">
        <v>93</v>
      </c>
      <c r="F2305">
        <v>2</v>
      </c>
      <c r="G2305" t="s">
        <v>209</v>
      </c>
      <c r="H2305" t="s">
        <v>210</v>
      </c>
      <c r="I2305" t="s">
        <v>144</v>
      </c>
      <c r="J2305">
        <v>2</v>
      </c>
      <c r="K2305">
        <v>3</v>
      </c>
      <c r="L2305">
        <v>59</v>
      </c>
      <c r="M2305">
        <v>54.87</v>
      </c>
      <c r="N2305">
        <v>63.13</v>
      </c>
      <c r="O2305">
        <v>56</v>
      </c>
      <c r="P2305">
        <v>58</v>
      </c>
      <c r="Q2305">
        <v>60</v>
      </c>
      <c r="R2305">
        <v>65</v>
      </c>
      <c r="S2305">
        <v>63</v>
      </c>
      <c r="T2305">
        <v>110</v>
      </c>
      <c r="U2305">
        <v>106</v>
      </c>
      <c r="V2305">
        <v>58</v>
      </c>
      <c r="W2305">
        <v>59</v>
      </c>
      <c r="X2305">
        <v>76</v>
      </c>
      <c r="Y2305">
        <v>61</v>
      </c>
      <c r="Z2305">
        <v>55</v>
      </c>
      <c r="AA2305">
        <v>110</v>
      </c>
      <c r="AB2305">
        <v>108</v>
      </c>
      <c r="AJ2305">
        <v>61.1</v>
      </c>
      <c r="AK2305">
        <v>74</v>
      </c>
      <c r="AL2305">
        <v>97</v>
      </c>
      <c r="AM2305">
        <v>66</v>
      </c>
      <c r="AN2305">
        <v>109</v>
      </c>
      <c r="AO2305">
        <v>16</v>
      </c>
      <c r="AP2305">
        <v>2</v>
      </c>
      <c r="AQ2305">
        <v>3</v>
      </c>
      <c r="AX2305">
        <v>21</v>
      </c>
      <c r="AY2305">
        <v>1641</v>
      </c>
      <c r="AZ2305">
        <v>1.4999999999999999E-2</v>
      </c>
      <c r="BA2305">
        <v>1.2999999999999999E-2</v>
      </c>
      <c r="BB2305">
        <v>1</v>
      </c>
      <c r="BC2305">
        <v>0.4</v>
      </c>
      <c r="BD2305">
        <v>27.8</v>
      </c>
      <c r="BE2305">
        <v>1.3</v>
      </c>
      <c r="BF2305">
        <v>100.3</v>
      </c>
      <c r="BG2305" t="s">
        <v>148</v>
      </c>
      <c r="BH2305" t="s">
        <v>149</v>
      </c>
      <c r="BI2305" t="s">
        <v>211</v>
      </c>
      <c r="BJ2305" t="s">
        <v>208</v>
      </c>
      <c r="BK2305">
        <v>21</v>
      </c>
    </row>
    <row r="2306" spans="1:63" ht="18.75" hidden="1" x14ac:dyDescent="0.25">
      <c r="A2306">
        <v>2021</v>
      </c>
      <c r="B2306">
        <v>5</v>
      </c>
      <c r="C2306" s="289">
        <v>44342</v>
      </c>
      <c r="D2306">
        <v>143</v>
      </c>
      <c r="E2306">
        <v>281</v>
      </c>
      <c r="F2306">
        <v>3</v>
      </c>
      <c r="G2306" t="s">
        <v>263</v>
      </c>
      <c r="H2306" t="s">
        <v>264</v>
      </c>
      <c r="I2306" t="s">
        <v>144</v>
      </c>
      <c r="J2306">
        <v>4</v>
      </c>
      <c r="K2306">
        <v>2</v>
      </c>
      <c r="L2306">
        <v>285</v>
      </c>
      <c r="M2306">
        <v>265.05</v>
      </c>
      <c r="N2306">
        <v>304.95</v>
      </c>
      <c r="O2306">
        <v>333</v>
      </c>
      <c r="P2306">
        <v>305</v>
      </c>
      <c r="Q2306">
        <v>309</v>
      </c>
      <c r="R2306">
        <v>298</v>
      </c>
      <c r="S2306">
        <v>289</v>
      </c>
      <c r="T2306">
        <v>123</v>
      </c>
      <c r="U2306">
        <v>125</v>
      </c>
      <c r="V2306">
        <v>287</v>
      </c>
      <c r="W2306">
        <v>283</v>
      </c>
      <c r="X2306">
        <v>277</v>
      </c>
      <c r="Y2306">
        <v>271</v>
      </c>
      <c r="Z2306">
        <v>280</v>
      </c>
      <c r="AA2306">
        <v>125</v>
      </c>
      <c r="AB2306">
        <v>122</v>
      </c>
      <c r="AJ2306">
        <v>293.2</v>
      </c>
      <c r="AK2306">
        <v>120</v>
      </c>
      <c r="AL2306">
        <v>120</v>
      </c>
      <c r="AM2306">
        <v>116</v>
      </c>
      <c r="AN2306">
        <v>124</v>
      </c>
      <c r="AO2306">
        <v>3</v>
      </c>
      <c r="AP2306">
        <v>3</v>
      </c>
      <c r="AQ2306">
        <v>4</v>
      </c>
      <c r="AX2306">
        <v>10</v>
      </c>
      <c r="AY2306">
        <v>2234</v>
      </c>
      <c r="AZ2306">
        <v>1.4999999999999999E-2</v>
      </c>
      <c r="BA2306">
        <v>4.0000000000000001E-3</v>
      </c>
      <c r="BB2306">
        <v>1</v>
      </c>
      <c r="BC2306">
        <v>0</v>
      </c>
      <c r="BD2306">
        <v>7.8</v>
      </c>
      <c r="BE2306">
        <v>2.9</v>
      </c>
      <c r="BF2306">
        <v>655</v>
      </c>
      <c r="BG2306" t="s">
        <v>145</v>
      </c>
      <c r="BK2306">
        <v>21</v>
      </c>
    </row>
    <row r="2307" spans="1:63" ht="18.75" hidden="1" x14ac:dyDescent="0.25">
      <c r="A2307">
        <v>2021</v>
      </c>
      <c r="B2307">
        <v>5</v>
      </c>
      <c r="C2307" s="289">
        <v>44342</v>
      </c>
      <c r="D2307">
        <v>423</v>
      </c>
      <c r="E2307">
        <v>669</v>
      </c>
      <c r="F2307">
        <v>4</v>
      </c>
      <c r="G2307" t="s">
        <v>412</v>
      </c>
      <c r="H2307" t="s">
        <v>413</v>
      </c>
      <c r="I2307" t="s">
        <v>144</v>
      </c>
      <c r="J2307">
        <v>2</v>
      </c>
      <c r="K2307">
        <v>2</v>
      </c>
      <c r="L2307">
        <v>954</v>
      </c>
      <c r="M2307">
        <v>897.71400000000006</v>
      </c>
      <c r="N2307">
        <v>1021.734</v>
      </c>
      <c r="O2307">
        <v>1002</v>
      </c>
      <c r="P2307">
        <v>1082</v>
      </c>
      <c r="Q2307">
        <v>994</v>
      </c>
      <c r="R2307">
        <v>1064</v>
      </c>
      <c r="S2307">
        <v>1006</v>
      </c>
      <c r="T2307">
        <v>225</v>
      </c>
      <c r="U2307">
        <v>229</v>
      </c>
      <c r="V2307">
        <v>936</v>
      </c>
      <c r="Y2307">
        <v>884</v>
      </c>
      <c r="Z2307">
        <v>880</v>
      </c>
      <c r="AA2307">
        <v>256</v>
      </c>
      <c r="AB2307">
        <v>248</v>
      </c>
      <c r="AJ2307">
        <v>981</v>
      </c>
      <c r="AK2307">
        <v>40</v>
      </c>
      <c r="AL2307">
        <v>180</v>
      </c>
      <c r="AM2307">
        <v>30</v>
      </c>
      <c r="AN2307">
        <v>240</v>
      </c>
      <c r="AO2307">
        <v>14</v>
      </c>
      <c r="AP2307">
        <v>6</v>
      </c>
      <c r="AQ2307">
        <v>14</v>
      </c>
      <c r="AX2307">
        <v>34</v>
      </c>
      <c r="AY2307">
        <v>466</v>
      </c>
      <c r="AZ2307">
        <v>1.4999999999999999E-2</v>
      </c>
      <c r="BA2307">
        <v>7.2999999999999995E-2</v>
      </c>
      <c r="BC2307">
        <v>0</v>
      </c>
      <c r="BD2307">
        <v>0.5</v>
      </c>
      <c r="BE2307">
        <v>33.4</v>
      </c>
      <c r="BF2307">
        <v>457.1</v>
      </c>
      <c r="BG2307" t="s">
        <v>153</v>
      </c>
      <c r="BH2307" t="s">
        <v>154</v>
      </c>
      <c r="BI2307" t="s">
        <v>414</v>
      </c>
      <c r="BJ2307" t="s">
        <v>156</v>
      </c>
      <c r="BK2307">
        <v>21</v>
      </c>
    </row>
    <row r="2308" spans="1:63" ht="18.75" hidden="1" x14ac:dyDescent="0.25">
      <c r="A2308">
        <v>2021</v>
      </c>
      <c r="B2308">
        <v>5</v>
      </c>
      <c r="C2308" s="289">
        <v>44342</v>
      </c>
      <c r="D2308">
        <v>1</v>
      </c>
      <c r="E2308">
        <v>1</v>
      </c>
      <c r="F2308">
        <v>5</v>
      </c>
      <c r="G2308" t="s">
        <v>328</v>
      </c>
      <c r="H2308" t="s">
        <v>329</v>
      </c>
      <c r="I2308" t="s">
        <v>144</v>
      </c>
      <c r="J2308">
        <v>3</v>
      </c>
      <c r="K2308">
        <v>2</v>
      </c>
      <c r="L2308">
        <v>111</v>
      </c>
      <c r="M2308">
        <v>103.23</v>
      </c>
      <c r="N2308">
        <v>118.77</v>
      </c>
      <c r="S2308">
        <v>120</v>
      </c>
      <c r="U2308">
        <v>122</v>
      </c>
      <c r="V2308">
        <v>102</v>
      </c>
      <c r="W2308">
        <v>109</v>
      </c>
      <c r="X2308">
        <v>113</v>
      </c>
      <c r="Y2308">
        <v>118</v>
      </c>
      <c r="Z2308">
        <v>115</v>
      </c>
      <c r="AA2308">
        <v>110</v>
      </c>
      <c r="AB2308">
        <v>108</v>
      </c>
      <c r="AJ2308">
        <v>112.8</v>
      </c>
      <c r="AK2308">
        <v>108</v>
      </c>
      <c r="AL2308">
        <v>100</v>
      </c>
      <c r="AM2308">
        <v>95</v>
      </c>
      <c r="AN2308">
        <v>113</v>
      </c>
      <c r="AO2308">
        <v>6</v>
      </c>
      <c r="AP2308">
        <v>2</v>
      </c>
      <c r="AQ2308">
        <v>7</v>
      </c>
      <c r="AX2308">
        <v>15</v>
      </c>
      <c r="AY2308">
        <v>1311</v>
      </c>
      <c r="AZ2308">
        <v>1.4999999999999999E-2</v>
      </c>
      <c r="BA2308">
        <v>1.0999999999999999E-2</v>
      </c>
      <c r="BB2308">
        <v>1</v>
      </c>
      <c r="BC2308">
        <v>0.1</v>
      </c>
      <c r="BD2308">
        <v>11.8</v>
      </c>
      <c r="BE2308">
        <v>1.7</v>
      </c>
      <c r="BF2308">
        <v>147.9</v>
      </c>
      <c r="BG2308" t="s">
        <v>229</v>
      </c>
      <c r="BH2308" t="s">
        <v>229</v>
      </c>
      <c r="BK2308">
        <v>21</v>
      </c>
    </row>
    <row r="2309" spans="1:63" ht="18.75" hidden="1" x14ac:dyDescent="0.25">
      <c r="A2309">
        <v>2021</v>
      </c>
      <c r="B2309">
        <v>5</v>
      </c>
      <c r="C2309" s="289">
        <v>44342</v>
      </c>
      <c r="D2309">
        <v>1</v>
      </c>
      <c r="E2309">
        <v>2</v>
      </c>
      <c r="F2309">
        <v>5</v>
      </c>
      <c r="G2309" t="s">
        <v>330</v>
      </c>
      <c r="H2309" t="s">
        <v>331</v>
      </c>
      <c r="I2309" t="s">
        <v>144</v>
      </c>
      <c r="J2309">
        <v>3</v>
      </c>
      <c r="K2309">
        <v>2</v>
      </c>
      <c r="L2309">
        <v>113</v>
      </c>
      <c r="M2309">
        <v>105.09</v>
      </c>
      <c r="N2309">
        <v>120.91</v>
      </c>
      <c r="S2309">
        <v>129</v>
      </c>
      <c r="U2309">
        <v>122</v>
      </c>
      <c r="V2309">
        <v>115</v>
      </c>
      <c r="W2309">
        <v>118</v>
      </c>
      <c r="X2309">
        <v>107</v>
      </c>
      <c r="Y2309">
        <v>109</v>
      </c>
      <c r="Z2309">
        <v>106</v>
      </c>
      <c r="AA2309">
        <v>110</v>
      </c>
      <c r="AB2309">
        <v>108</v>
      </c>
      <c r="AJ2309">
        <v>114</v>
      </c>
      <c r="AK2309">
        <v>108</v>
      </c>
      <c r="AL2309">
        <v>100</v>
      </c>
      <c r="AM2309">
        <v>95</v>
      </c>
      <c r="AN2309">
        <v>113</v>
      </c>
      <c r="AO2309">
        <v>10</v>
      </c>
      <c r="AP2309">
        <v>2</v>
      </c>
      <c r="AQ2309">
        <v>4</v>
      </c>
      <c r="AX2309">
        <v>16</v>
      </c>
      <c r="AY2309">
        <v>1290</v>
      </c>
      <c r="AZ2309">
        <v>1.4999999999999999E-2</v>
      </c>
      <c r="BA2309">
        <v>1.2E-2</v>
      </c>
      <c r="BB2309">
        <v>1</v>
      </c>
      <c r="BC2309">
        <v>0.1</v>
      </c>
      <c r="BD2309">
        <v>11.4</v>
      </c>
      <c r="BE2309">
        <v>1.8</v>
      </c>
      <c r="BF2309">
        <v>147.1</v>
      </c>
      <c r="BG2309" t="s">
        <v>229</v>
      </c>
      <c r="BH2309" t="s">
        <v>229</v>
      </c>
      <c r="BK2309">
        <v>21</v>
      </c>
    </row>
    <row r="2310" spans="1:63" ht="18.75" hidden="1" x14ac:dyDescent="0.25">
      <c r="A2310">
        <v>2021</v>
      </c>
      <c r="B2310">
        <v>5</v>
      </c>
      <c r="C2310" s="289">
        <v>44342</v>
      </c>
      <c r="D2310">
        <v>422</v>
      </c>
      <c r="E2310">
        <v>668</v>
      </c>
      <c r="F2310">
        <v>5</v>
      </c>
      <c r="G2310" t="s">
        <v>415</v>
      </c>
      <c r="H2310" t="s">
        <v>416</v>
      </c>
      <c r="I2310" t="s">
        <v>144</v>
      </c>
      <c r="J2310">
        <v>2</v>
      </c>
      <c r="K2310">
        <v>1</v>
      </c>
      <c r="L2310">
        <v>103</v>
      </c>
      <c r="M2310">
        <v>96.923000000000002</v>
      </c>
      <c r="N2310">
        <v>110.313</v>
      </c>
      <c r="O2310">
        <v>104</v>
      </c>
      <c r="P2310">
        <v>101</v>
      </c>
      <c r="Q2310">
        <v>122</v>
      </c>
      <c r="T2310">
        <v>122</v>
      </c>
      <c r="AJ2310">
        <v>109</v>
      </c>
      <c r="AK2310">
        <v>103</v>
      </c>
      <c r="AL2310">
        <v>70</v>
      </c>
      <c r="AM2310">
        <v>59</v>
      </c>
      <c r="AN2310">
        <v>122</v>
      </c>
      <c r="AO2310">
        <v>5</v>
      </c>
      <c r="AQ2310">
        <v>6</v>
      </c>
      <c r="AX2310">
        <v>11</v>
      </c>
      <c r="AY2310">
        <v>2091</v>
      </c>
      <c r="AZ2310">
        <v>1.4999999999999999E-2</v>
      </c>
      <c r="BA2310">
        <v>5.0000000000000001E-3</v>
      </c>
      <c r="BB2310">
        <v>1</v>
      </c>
      <c r="BC2310">
        <v>0.1</v>
      </c>
      <c r="BD2310">
        <v>20.3</v>
      </c>
      <c r="BE2310">
        <v>1.2</v>
      </c>
      <c r="BF2310">
        <v>227.9</v>
      </c>
      <c r="BG2310" t="s">
        <v>153</v>
      </c>
      <c r="BH2310" t="s">
        <v>154</v>
      </c>
      <c r="BI2310" t="s">
        <v>417</v>
      </c>
      <c r="BJ2310" t="s">
        <v>156</v>
      </c>
      <c r="BK2310">
        <v>21</v>
      </c>
    </row>
    <row r="2311" spans="1:63" ht="18.75" hidden="1" x14ac:dyDescent="0.25">
      <c r="A2311">
        <v>2021</v>
      </c>
      <c r="B2311">
        <v>5</v>
      </c>
      <c r="C2311" s="289">
        <v>44342</v>
      </c>
      <c r="D2311">
        <v>243</v>
      </c>
      <c r="E2311">
        <v>167</v>
      </c>
      <c r="F2311">
        <v>6</v>
      </c>
      <c r="G2311" t="s">
        <v>244</v>
      </c>
      <c r="H2311" t="s">
        <v>245</v>
      </c>
      <c r="I2311" t="s">
        <v>144</v>
      </c>
      <c r="J2311">
        <v>2</v>
      </c>
      <c r="K2311">
        <v>2</v>
      </c>
      <c r="L2311">
        <v>888</v>
      </c>
      <c r="M2311">
        <v>825.84</v>
      </c>
      <c r="N2311">
        <v>950.16</v>
      </c>
      <c r="O2311">
        <v>825</v>
      </c>
      <c r="P2311">
        <v>785</v>
      </c>
      <c r="Q2311">
        <v>910</v>
      </c>
      <c r="R2311">
        <v>906</v>
      </c>
      <c r="S2311">
        <v>911</v>
      </c>
      <c r="T2311">
        <v>94</v>
      </c>
      <c r="U2311">
        <v>96</v>
      </c>
      <c r="V2311">
        <v>864</v>
      </c>
      <c r="W2311">
        <v>899</v>
      </c>
      <c r="Y2311">
        <v>928</v>
      </c>
      <c r="Z2311">
        <v>968</v>
      </c>
      <c r="AA2311">
        <v>174</v>
      </c>
      <c r="AB2311">
        <v>174</v>
      </c>
      <c r="AJ2311">
        <v>888.4</v>
      </c>
      <c r="AK2311">
        <v>55</v>
      </c>
      <c r="AL2311">
        <v>131</v>
      </c>
      <c r="AM2311">
        <v>54</v>
      </c>
      <c r="AN2311">
        <v>135</v>
      </c>
      <c r="AO2311">
        <v>8</v>
      </c>
      <c r="AP2311">
        <v>4</v>
      </c>
      <c r="AQ2311">
        <v>8</v>
      </c>
      <c r="AX2311">
        <v>20</v>
      </c>
      <c r="AY2311">
        <v>848</v>
      </c>
      <c r="AZ2311">
        <v>1.4999999999999999E-2</v>
      </c>
      <c r="BA2311">
        <v>2.4E-2</v>
      </c>
      <c r="BC2311">
        <v>0</v>
      </c>
      <c r="BD2311">
        <v>1</v>
      </c>
      <c r="BE2311">
        <v>17.8</v>
      </c>
      <c r="BF2311">
        <v>753.4</v>
      </c>
      <c r="BG2311" t="s">
        <v>145</v>
      </c>
      <c r="BH2311" t="s">
        <v>145</v>
      </c>
      <c r="BK2311">
        <v>21</v>
      </c>
    </row>
    <row r="2312" spans="1:63" ht="18.75" hidden="1" x14ac:dyDescent="0.25">
      <c r="A2312">
        <v>2021</v>
      </c>
      <c r="B2312">
        <v>5</v>
      </c>
      <c r="C2312" s="289">
        <v>44342</v>
      </c>
      <c r="D2312">
        <v>383</v>
      </c>
      <c r="E2312">
        <v>550</v>
      </c>
      <c r="F2312">
        <v>7</v>
      </c>
      <c r="G2312" t="s">
        <v>365</v>
      </c>
      <c r="H2312" t="s">
        <v>366</v>
      </c>
      <c r="I2312" t="s">
        <v>144</v>
      </c>
      <c r="J2312">
        <v>3</v>
      </c>
      <c r="K2312">
        <v>1</v>
      </c>
      <c r="L2312">
        <v>35</v>
      </c>
      <c r="M2312">
        <v>32.024999999999999</v>
      </c>
      <c r="N2312">
        <v>38.045000000000002</v>
      </c>
      <c r="O2312">
        <v>34</v>
      </c>
      <c r="P2312">
        <v>32</v>
      </c>
      <c r="Q2312">
        <v>33</v>
      </c>
      <c r="R2312">
        <v>35</v>
      </c>
      <c r="S2312">
        <v>34</v>
      </c>
      <c r="T2312">
        <v>174</v>
      </c>
      <c r="U2312">
        <v>171</v>
      </c>
      <c r="V2312">
        <v>36</v>
      </c>
      <c r="W2312">
        <v>32</v>
      </c>
      <c r="X2312">
        <v>34</v>
      </c>
      <c r="Y2312">
        <v>35</v>
      </c>
      <c r="Z2312">
        <v>33</v>
      </c>
      <c r="AA2312">
        <v>88</v>
      </c>
      <c r="AB2312">
        <v>86</v>
      </c>
      <c r="AJ2312">
        <v>33.799999999999997</v>
      </c>
      <c r="AK2312">
        <v>108</v>
      </c>
      <c r="AL2312">
        <v>100</v>
      </c>
      <c r="AM2312">
        <v>83</v>
      </c>
      <c r="AN2312">
        <v>130</v>
      </c>
      <c r="AO2312">
        <v>9</v>
      </c>
      <c r="AP2312">
        <v>8</v>
      </c>
      <c r="AQ2312">
        <v>10</v>
      </c>
      <c r="AS2312">
        <v>2</v>
      </c>
      <c r="AX2312">
        <v>29</v>
      </c>
      <c r="AY2312">
        <v>3389</v>
      </c>
      <c r="AZ2312">
        <v>1.4999999999999999E-2</v>
      </c>
      <c r="BA2312">
        <v>8.9999999999999993E-3</v>
      </c>
      <c r="BB2312">
        <v>1</v>
      </c>
      <c r="BC2312">
        <v>0.8</v>
      </c>
      <c r="BD2312">
        <v>96.8</v>
      </c>
      <c r="BE2312">
        <v>1</v>
      </c>
      <c r="BF2312">
        <v>114.5</v>
      </c>
      <c r="BG2312" t="s">
        <v>153</v>
      </c>
      <c r="BH2312" t="s">
        <v>154</v>
      </c>
      <c r="BI2312" t="s">
        <v>367</v>
      </c>
      <c r="BJ2312" t="s">
        <v>156</v>
      </c>
      <c r="BK2312">
        <v>21</v>
      </c>
    </row>
    <row r="2313" spans="1:63" ht="18.75" hidden="1" x14ac:dyDescent="0.25">
      <c r="A2313">
        <v>2021</v>
      </c>
      <c r="B2313">
        <v>5</v>
      </c>
      <c r="C2313" s="289">
        <v>44342</v>
      </c>
      <c r="D2313">
        <v>137</v>
      </c>
      <c r="E2313">
        <v>273</v>
      </c>
      <c r="F2313">
        <v>8</v>
      </c>
      <c r="G2313" t="s">
        <v>242</v>
      </c>
      <c r="H2313" t="s">
        <v>243</v>
      </c>
      <c r="I2313" t="s">
        <v>144</v>
      </c>
      <c r="J2313">
        <v>3</v>
      </c>
      <c r="K2313">
        <v>2</v>
      </c>
      <c r="L2313">
        <v>564</v>
      </c>
      <c r="M2313">
        <v>524.52</v>
      </c>
      <c r="N2313">
        <v>603.48</v>
      </c>
      <c r="O2313">
        <v>632</v>
      </c>
      <c r="P2313">
        <v>602</v>
      </c>
      <c r="Q2313">
        <v>600</v>
      </c>
      <c r="R2313">
        <v>593</v>
      </c>
      <c r="S2313">
        <v>598</v>
      </c>
      <c r="T2313">
        <v>166</v>
      </c>
      <c r="U2313">
        <v>170</v>
      </c>
      <c r="V2313">
        <v>577</v>
      </c>
      <c r="W2313">
        <v>582</v>
      </c>
      <c r="X2313">
        <v>574</v>
      </c>
      <c r="Y2313">
        <v>596</v>
      </c>
      <c r="Z2313">
        <v>545</v>
      </c>
      <c r="AA2313">
        <v>142</v>
      </c>
      <c r="AB2313">
        <v>142</v>
      </c>
      <c r="AJ2313">
        <v>589.9</v>
      </c>
      <c r="AK2313">
        <v>93</v>
      </c>
      <c r="AL2313">
        <v>116</v>
      </c>
      <c r="AM2313">
        <v>70</v>
      </c>
      <c r="AN2313">
        <v>155</v>
      </c>
      <c r="AO2313">
        <v>7</v>
      </c>
      <c r="AP2313">
        <v>2</v>
      </c>
      <c r="AQ2313">
        <v>3</v>
      </c>
      <c r="AX2313">
        <v>12</v>
      </c>
      <c r="AY2313">
        <v>1710</v>
      </c>
      <c r="AZ2313">
        <v>1.4999999999999999E-2</v>
      </c>
      <c r="BA2313">
        <v>7.0000000000000001E-3</v>
      </c>
      <c r="BB2313">
        <v>1</v>
      </c>
      <c r="BC2313">
        <v>0</v>
      </c>
      <c r="BD2313">
        <v>3</v>
      </c>
      <c r="BE2313">
        <v>7.1</v>
      </c>
      <c r="BF2313">
        <v>1008.7</v>
      </c>
      <c r="BG2313" t="s">
        <v>145</v>
      </c>
      <c r="BK2313">
        <v>21</v>
      </c>
    </row>
    <row r="2314" spans="1:63" ht="18.75" x14ac:dyDescent="0.25">
      <c r="A2314">
        <v>2021</v>
      </c>
      <c r="B2314">
        <v>5</v>
      </c>
      <c r="C2314" s="289">
        <v>44342</v>
      </c>
      <c r="D2314">
        <v>52</v>
      </c>
      <c r="E2314">
        <v>130</v>
      </c>
      <c r="F2314">
        <v>25</v>
      </c>
      <c r="G2314" t="s">
        <v>372</v>
      </c>
      <c r="H2314" t="s">
        <v>373</v>
      </c>
      <c r="I2314" t="s">
        <v>360</v>
      </c>
      <c r="J2314">
        <v>9</v>
      </c>
      <c r="K2314">
        <v>1</v>
      </c>
      <c r="L2314">
        <v>12</v>
      </c>
      <c r="M2314">
        <v>11.16</v>
      </c>
      <c r="N2314">
        <v>12.84</v>
      </c>
      <c r="V2314">
        <v>13</v>
      </c>
      <c r="W2314">
        <v>13</v>
      </c>
      <c r="X2314">
        <v>13</v>
      </c>
      <c r="Z2314">
        <v>13</v>
      </c>
      <c r="AA2314">
        <v>98</v>
      </c>
      <c r="AB2314">
        <v>98</v>
      </c>
      <c r="AJ2314">
        <v>12.9</v>
      </c>
      <c r="AK2314">
        <v>336</v>
      </c>
      <c r="AL2314">
        <v>96</v>
      </c>
      <c r="AM2314">
        <v>331</v>
      </c>
      <c r="AN2314">
        <v>98</v>
      </c>
      <c r="AO2314">
        <v>6</v>
      </c>
      <c r="AP2314">
        <v>2</v>
      </c>
      <c r="AQ2314">
        <v>8</v>
      </c>
      <c r="AX2314">
        <v>16</v>
      </c>
      <c r="AY2314">
        <v>2016</v>
      </c>
      <c r="AZ2314">
        <v>0.02</v>
      </c>
      <c r="BA2314">
        <v>8.0000000000000002E-3</v>
      </c>
      <c r="BB2314">
        <v>1</v>
      </c>
      <c r="BC2314">
        <v>1.3</v>
      </c>
      <c r="BD2314">
        <v>168</v>
      </c>
      <c r="BE2314">
        <v>0.2</v>
      </c>
      <c r="BF2314">
        <v>26</v>
      </c>
      <c r="BG2314" t="s">
        <v>148</v>
      </c>
      <c r="BH2314" t="s">
        <v>187</v>
      </c>
      <c r="BI2314" t="s">
        <v>374</v>
      </c>
      <c r="BK2314">
        <v>21</v>
      </c>
    </row>
    <row r="2315" spans="1:63" ht="18.75" x14ac:dyDescent="0.25">
      <c r="A2315">
        <v>2021</v>
      </c>
      <c r="B2315">
        <v>5</v>
      </c>
      <c r="C2315" s="289">
        <v>44342</v>
      </c>
      <c r="D2315">
        <v>334</v>
      </c>
      <c r="E2315">
        <v>254</v>
      </c>
      <c r="F2315">
        <v>46</v>
      </c>
      <c r="G2315" t="s">
        <v>189</v>
      </c>
      <c r="H2315" t="s">
        <v>190</v>
      </c>
      <c r="I2315" t="s">
        <v>191</v>
      </c>
      <c r="J2315">
        <v>4</v>
      </c>
      <c r="K2315">
        <v>2</v>
      </c>
      <c r="L2315">
        <v>203</v>
      </c>
      <c r="M2315">
        <v>188.79</v>
      </c>
      <c r="N2315">
        <v>217.21</v>
      </c>
      <c r="O2315">
        <v>201</v>
      </c>
      <c r="P2315">
        <v>209</v>
      </c>
      <c r="Q2315">
        <v>210</v>
      </c>
      <c r="R2315">
        <v>200</v>
      </c>
      <c r="S2315">
        <v>198</v>
      </c>
      <c r="T2315">
        <v>135</v>
      </c>
      <c r="U2315">
        <v>135</v>
      </c>
      <c r="V2315">
        <v>198</v>
      </c>
      <c r="W2315">
        <v>212</v>
      </c>
      <c r="X2315">
        <v>226</v>
      </c>
      <c r="Y2315">
        <v>201</v>
      </c>
      <c r="Z2315">
        <v>199</v>
      </c>
      <c r="AA2315">
        <v>142</v>
      </c>
      <c r="AB2315">
        <v>138</v>
      </c>
      <c r="AJ2315">
        <v>205.4</v>
      </c>
      <c r="AK2315">
        <v>88</v>
      </c>
      <c r="AL2315">
        <v>164</v>
      </c>
      <c r="AM2315">
        <v>105</v>
      </c>
      <c r="AN2315">
        <v>138</v>
      </c>
      <c r="AO2315">
        <v>9</v>
      </c>
      <c r="AP2315">
        <v>7</v>
      </c>
      <c r="AQ2315">
        <v>5</v>
      </c>
      <c r="AS2315">
        <v>1</v>
      </c>
      <c r="AX2315">
        <v>22</v>
      </c>
      <c r="AY2315">
        <v>2182</v>
      </c>
      <c r="AZ2315">
        <v>0.02</v>
      </c>
      <c r="BA2315">
        <v>0.01</v>
      </c>
      <c r="BB2315">
        <v>1</v>
      </c>
      <c r="BC2315">
        <v>0.1</v>
      </c>
      <c r="BD2315">
        <v>10.7</v>
      </c>
      <c r="BE2315">
        <v>4.5</v>
      </c>
      <c r="BF2315">
        <v>448.2</v>
      </c>
      <c r="BG2315" t="s">
        <v>148</v>
      </c>
      <c r="BH2315" t="s">
        <v>184</v>
      </c>
      <c r="BI2315" t="s">
        <v>192</v>
      </c>
      <c r="BK2315">
        <v>21</v>
      </c>
    </row>
    <row r="2316" spans="1:63" ht="18.75" x14ac:dyDescent="0.25">
      <c r="A2316">
        <v>2021</v>
      </c>
      <c r="B2316">
        <v>5</v>
      </c>
      <c r="C2316" s="289">
        <v>44343</v>
      </c>
      <c r="D2316">
        <v>32</v>
      </c>
      <c r="E2316">
        <v>92</v>
      </c>
      <c r="F2316">
        <v>2</v>
      </c>
      <c r="G2316" t="s">
        <v>205</v>
      </c>
      <c r="H2316" t="s">
        <v>206</v>
      </c>
      <c r="I2316" t="s">
        <v>144</v>
      </c>
      <c r="J2316">
        <v>2</v>
      </c>
      <c r="K2316">
        <v>3</v>
      </c>
      <c r="L2316">
        <v>361</v>
      </c>
      <c r="M2316">
        <v>335.73</v>
      </c>
      <c r="N2316">
        <v>386.27</v>
      </c>
      <c r="O2316">
        <v>367</v>
      </c>
      <c r="P2316">
        <v>371</v>
      </c>
      <c r="T2316">
        <v>110</v>
      </c>
      <c r="V2316">
        <v>368</v>
      </c>
      <c r="W2316">
        <v>372</v>
      </c>
      <c r="X2316">
        <v>398</v>
      </c>
      <c r="Y2316">
        <v>344</v>
      </c>
      <c r="Z2316">
        <v>357</v>
      </c>
      <c r="AA2316">
        <v>110</v>
      </c>
      <c r="AB2316">
        <v>107</v>
      </c>
      <c r="AJ2316">
        <v>368.1</v>
      </c>
      <c r="AK2316">
        <v>74</v>
      </c>
      <c r="AL2316">
        <v>97</v>
      </c>
      <c r="AM2316">
        <v>66</v>
      </c>
      <c r="AN2316">
        <v>109</v>
      </c>
      <c r="AO2316">
        <v>6</v>
      </c>
      <c r="AP2316">
        <v>2</v>
      </c>
      <c r="AQ2316">
        <v>5</v>
      </c>
      <c r="AS2316">
        <v>1</v>
      </c>
      <c r="AX2316">
        <v>14</v>
      </c>
      <c r="AY2316">
        <v>1366</v>
      </c>
      <c r="AZ2316">
        <v>1.4999999999999999E-2</v>
      </c>
      <c r="BA2316">
        <v>0.01</v>
      </c>
      <c r="BB2316">
        <v>1</v>
      </c>
      <c r="BC2316">
        <v>0</v>
      </c>
      <c r="BD2316">
        <v>3.8</v>
      </c>
      <c r="BE2316">
        <v>5.2</v>
      </c>
      <c r="BF2316">
        <v>502.8</v>
      </c>
      <c r="BG2316" t="s">
        <v>148</v>
      </c>
      <c r="BH2316" t="s">
        <v>149</v>
      </c>
      <c r="BI2316" t="s">
        <v>207</v>
      </c>
      <c r="BJ2316" t="s">
        <v>208</v>
      </c>
      <c r="BK2316">
        <v>21</v>
      </c>
    </row>
    <row r="2317" spans="1:63" ht="18.75" x14ac:dyDescent="0.25">
      <c r="A2317">
        <v>2021</v>
      </c>
      <c r="B2317">
        <v>5</v>
      </c>
      <c r="C2317" s="289">
        <v>44343</v>
      </c>
      <c r="D2317">
        <v>32</v>
      </c>
      <c r="E2317">
        <v>93</v>
      </c>
      <c r="F2317">
        <v>2</v>
      </c>
      <c r="G2317" t="s">
        <v>209</v>
      </c>
      <c r="H2317" t="s">
        <v>210</v>
      </c>
      <c r="I2317" t="s">
        <v>144</v>
      </c>
      <c r="J2317">
        <v>2</v>
      </c>
      <c r="K2317">
        <v>3</v>
      </c>
      <c r="L2317">
        <v>59</v>
      </c>
      <c r="M2317">
        <v>54.87</v>
      </c>
      <c r="N2317">
        <v>63.13</v>
      </c>
      <c r="O2317">
        <v>55</v>
      </c>
      <c r="P2317">
        <v>66</v>
      </c>
      <c r="T2317">
        <v>110</v>
      </c>
      <c r="V2317">
        <v>58</v>
      </c>
      <c r="W2317">
        <v>59</v>
      </c>
      <c r="X2317">
        <v>65</v>
      </c>
      <c r="Y2317">
        <v>56</v>
      </c>
      <c r="Z2317">
        <v>58</v>
      </c>
      <c r="AA2317">
        <v>110</v>
      </c>
      <c r="AB2317">
        <v>107</v>
      </c>
      <c r="AJ2317">
        <v>59.6</v>
      </c>
      <c r="AK2317">
        <v>74</v>
      </c>
      <c r="AL2317">
        <v>97</v>
      </c>
      <c r="AM2317">
        <v>66</v>
      </c>
      <c r="AN2317">
        <v>109</v>
      </c>
      <c r="AO2317">
        <v>9</v>
      </c>
      <c r="AP2317">
        <v>2</v>
      </c>
      <c r="AQ2317">
        <v>5</v>
      </c>
      <c r="AX2317">
        <v>16</v>
      </c>
      <c r="AY2317">
        <v>1204</v>
      </c>
      <c r="AZ2317">
        <v>1.4999999999999999E-2</v>
      </c>
      <c r="BA2317">
        <v>1.2999999999999999E-2</v>
      </c>
      <c r="BB2317">
        <v>1</v>
      </c>
      <c r="BC2317">
        <v>0.3</v>
      </c>
      <c r="BD2317">
        <v>20.399999999999999</v>
      </c>
      <c r="BE2317">
        <v>1</v>
      </c>
      <c r="BF2317">
        <v>71.8</v>
      </c>
      <c r="BG2317" t="s">
        <v>148</v>
      </c>
      <c r="BH2317" t="s">
        <v>149</v>
      </c>
      <c r="BI2317" t="s">
        <v>211</v>
      </c>
      <c r="BJ2317" t="s">
        <v>208</v>
      </c>
      <c r="BK2317">
        <v>21</v>
      </c>
    </row>
    <row r="2318" spans="1:63" hidden="1" x14ac:dyDescent="0.25">
      <c r="A2318">
        <v>2021</v>
      </c>
      <c r="B2318">
        <v>5</v>
      </c>
      <c r="C2318" s="289">
        <v>44343</v>
      </c>
      <c r="D2318">
        <v>143</v>
      </c>
      <c r="E2318">
        <v>281</v>
      </c>
      <c r="F2318">
        <v>3</v>
      </c>
      <c r="G2318" t="s">
        <v>263</v>
      </c>
      <c r="H2318" t="s">
        <v>264</v>
      </c>
      <c r="I2318" t="s">
        <v>144</v>
      </c>
      <c r="J2318">
        <v>4</v>
      </c>
      <c r="K2318">
        <v>2</v>
      </c>
      <c r="L2318">
        <v>285</v>
      </c>
      <c r="M2318">
        <v>265.05</v>
      </c>
      <c r="N2318">
        <v>304.95</v>
      </c>
      <c r="AK2318">
        <v>120</v>
      </c>
      <c r="AL2318">
        <v>120</v>
      </c>
      <c r="AO2318">
        <v>3</v>
      </c>
      <c r="AQ2318">
        <v>2</v>
      </c>
      <c r="AX2318">
        <v>4</v>
      </c>
      <c r="AY2318">
        <v>226</v>
      </c>
      <c r="AZ2318">
        <v>1.4999999999999999E-2</v>
      </c>
      <c r="BA2318">
        <v>1.7999999999999999E-2</v>
      </c>
      <c r="BC2318">
        <v>0</v>
      </c>
      <c r="BD2318">
        <v>0.8</v>
      </c>
      <c r="BG2318" t="s">
        <v>145</v>
      </c>
      <c r="BK2318">
        <v>21</v>
      </c>
    </row>
    <row r="2319" spans="1:63" ht="18.75" hidden="1" x14ac:dyDescent="0.25">
      <c r="A2319">
        <v>2021</v>
      </c>
      <c r="B2319">
        <v>5</v>
      </c>
      <c r="C2319" s="289">
        <v>44343</v>
      </c>
      <c r="D2319">
        <v>419</v>
      </c>
      <c r="E2319">
        <v>670</v>
      </c>
      <c r="F2319">
        <v>4</v>
      </c>
      <c r="G2319" t="s">
        <v>434</v>
      </c>
      <c r="H2319" t="s">
        <v>435</v>
      </c>
      <c r="I2319" t="s">
        <v>144</v>
      </c>
      <c r="J2319">
        <v>4</v>
      </c>
      <c r="K2319">
        <v>2</v>
      </c>
      <c r="L2319">
        <v>298</v>
      </c>
      <c r="M2319">
        <v>280.41800000000001</v>
      </c>
      <c r="N2319">
        <v>319.15800000000002</v>
      </c>
      <c r="V2319">
        <v>301</v>
      </c>
      <c r="W2319">
        <v>297</v>
      </c>
      <c r="X2319">
        <v>304</v>
      </c>
      <c r="Y2319">
        <v>290</v>
      </c>
      <c r="Z2319">
        <v>302</v>
      </c>
      <c r="AA2319">
        <v>146</v>
      </c>
      <c r="AB2319">
        <v>144</v>
      </c>
      <c r="AJ2319">
        <v>298.8</v>
      </c>
      <c r="AK2319">
        <v>96</v>
      </c>
      <c r="AL2319">
        <v>150</v>
      </c>
      <c r="AM2319">
        <v>99</v>
      </c>
      <c r="AN2319">
        <v>145</v>
      </c>
      <c r="AO2319">
        <v>5</v>
      </c>
      <c r="AP2319">
        <v>2</v>
      </c>
      <c r="AQ2319">
        <v>5</v>
      </c>
      <c r="AX2319">
        <v>12</v>
      </c>
      <c r="AY2319">
        <v>816</v>
      </c>
      <c r="AZ2319">
        <v>1.4999999999999999E-2</v>
      </c>
      <c r="BA2319">
        <v>1.4999999999999999E-2</v>
      </c>
      <c r="BB2319">
        <v>1</v>
      </c>
      <c r="BC2319">
        <v>0</v>
      </c>
      <c r="BD2319">
        <v>2.7</v>
      </c>
      <c r="BE2319">
        <v>3.6</v>
      </c>
      <c r="BF2319">
        <v>243.8</v>
      </c>
      <c r="BG2319" t="s">
        <v>153</v>
      </c>
      <c r="BH2319" t="s">
        <v>154</v>
      </c>
      <c r="BI2319" t="s">
        <v>436</v>
      </c>
      <c r="BJ2319" t="s">
        <v>156</v>
      </c>
      <c r="BK2319">
        <v>21</v>
      </c>
    </row>
    <row r="2320" spans="1:63" ht="18.75" hidden="1" x14ac:dyDescent="0.25">
      <c r="A2320">
        <v>2021</v>
      </c>
      <c r="B2320">
        <v>5</v>
      </c>
      <c r="C2320" s="289">
        <v>44343</v>
      </c>
      <c r="D2320">
        <v>423</v>
      </c>
      <c r="E2320">
        <v>669</v>
      </c>
      <c r="F2320">
        <v>4</v>
      </c>
      <c r="G2320" t="s">
        <v>412</v>
      </c>
      <c r="H2320" t="s">
        <v>413</v>
      </c>
      <c r="I2320" t="s">
        <v>144</v>
      </c>
      <c r="J2320">
        <v>2</v>
      </c>
      <c r="K2320">
        <v>2</v>
      </c>
      <c r="L2320">
        <v>954</v>
      </c>
      <c r="M2320">
        <v>897.71400000000006</v>
      </c>
      <c r="N2320">
        <v>1021.734</v>
      </c>
      <c r="O2320">
        <v>1138</v>
      </c>
      <c r="P2320">
        <v>1014</v>
      </c>
      <c r="V2320">
        <v>941</v>
      </c>
      <c r="W2320">
        <v>943</v>
      </c>
      <c r="X2320">
        <v>984</v>
      </c>
      <c r="Y2320">
        <v>945</v>
      </c>
      <c r="Z2320">
        <v>963</v>
      </c>
      <c r="AA2320">
        <v>239</v>
      </c>
      <c r="AB2320">
        <v>236</v>
      </c>
      <c r="AJ2320">
        <v>989.7</v>
      </c>
      <c r="AK2320">
        <v>40</v>
      </c>
      <c r="AL2320">
        <v>180</v>
      </c>
      <c r="AM2320">
        <v>30</v>
      </c>
      <c r="AN2320">
        <v>238</v>
      </c>
      <c r="AO2320">
        <v>8</v>
      </c>
      <c r="AP2320">
        <v>4</v>
      </c>
      <c r="AQ2320">
        <v>6</v>
      </c>
      <c r="AX2320">
        <v>17</v>
      </c>
      <c r="AY2320">
        <v>605</v>
      </c>
      <c r="AZ2320">
        <v>1.4999999999999999E-2</v>
      </c>
      <c r="BA2320">
        <v>2.8000000000000001E-2</v>
      </c>
      <c r="BC2320">
        <v>0</v>
      </c>
      <c r="BD2320">
        <v>0.6</v>
      </c>
      <c r="BE2320">
        <v>16.8</v>
      </c>
      <c r="BF2320">
        <v>598.79999999999995</v>
      </c>
      <c r="BG2320" t="s">
        <v>153</v>
      </c>
      <c r="BH2320" t="s">
        <v>154</v>
      </c>
      <c r="BI2320" t="s">
        <v>414</v>
      </c>
      <c r="BJ2320" t="s">
        <v>156</v>
      </c>
      <c r="BK2320">
        <v>21</v>
      </c>
    </row>
    <row r="2321" spans="1:63" ht="18.75" hidden="1" x14ac:dyDescent="0.25">
      <c r="A2321">
        <v>2021</v>
      </c>
      <c r="B2321">
        <v>5</v>
      </c>
      <c r="C2321" s="289">
        <v>44343</v>
      </c>
      <c r="D2321">
        <v>1</v>
      </c>
      <c r="E2321">
        <v>1</v>
      </c>
      <c r="F2321">
        <v>5</v>
      </c>
      <c r="G2321" t="s">
        <v>328</v>
      </c>
      <c r="H2321" t="s">
        <v>329</v>
      </c>
      <c r="I2321" t="s">
        <v>144</v>
      </c>
      <c r="J2321">
        <v>3</v>
      </c>
      <c r="K2321">
        <v>2</v>
      </c>
      <c r="L2321">
        <v>111</v>
      </c>
      <c r="M2321">
        <v>103.23</v>
      </c>
      <c r="N2321">
        <v>118.77</v>
      </c>
      <c r="O2321">
        <v>111</v>
      </c>
      <c r="P2321">
        <v>128</v>
      </c>
      <c r="T2321">
        <v>102</v>
      </c>
      <c r="AJ2321">
        <v>119.5</v>
      </c>
      <c r="AK2321">
        <v>108</v>
      </c>
      <c r="AL2321">
        <v>100</v>
      </c>
      <c r="AM2321">
        <v>106</v>
      </c>
      <c r="AN2321">
        <v>102</v>
      </c>
      <c r="AO2321">
        <v>3</v>
      </c>
      <c r="AQ2321">
        <v>3</v>
      </c>
      <c r="AX2321">
        <v>6</v>
      </c>
      <c r="AY2321">
        <v>1270</v>
      </c>
      <c r="AZ2321">
        <v>1.4999999999999999E-2</v>
      </c>
      <c r="BA2321">
        <v>5.0000000000000001E-3</v>
      </c>
      <c r="BB2321">
        <v>1</v>
      </c>
      <c r="BC2321">
        <v>0.1</v>
      </c>
      <c r="BD2321">
        <v>11.4</v>
      </c>
      <c r="BE2321">
        <v>0.7</v>
      </c>
      <c r="BF2321">
        <v>151.80000000000001</v>
      </c>
      <c r="BG2321" t="s">
        <v>229</v>
      </c>
      <c r="BH2321" t="s">
        <v>229</v>
      </c>
      <c r="BK2321">
        <v>21</v>
      </c>
    </row>
    <row r="2322" spans="1:63" ht="18.75" hidden="1" x14ac:dyDescent="0.25">
      <c r="A2322">
        <v>2021</v>
      </c>
      <c r="B2322">
        <v>5</v>
      </c>
      <c r="C2322" s="289">
        <v>44343</v>
      </c>
      <c r="D2322">
        <v>1</v>
      </c>
      <c r="E2322">
        <v>2</v>
      </c>
      <c r="F2322">
        <v>5</v>
      </c>
      <c r="G2322" t="s">
        <v>330</v>
      </c>
      <c r="H2322" t="s">
        <v>331</v>
      </c>
      <c r="I2322" t="s">
        <v>144</v>
      </c>
      <c r="J2322">
        <v>3</v>
      </c>
      <c r="K2322">
        <v>2</v>
      </c>
      <c r="L2322">
        <v>113</v>
      </c>
      <c r="M2322">
        <v>105.09</v>
      </c>
      <c r="N2322">
        <v>120.91</v>
      </c>
      <c r="O2322">
        <v>116</v>
      </c>
      <c r="P2322">
        <v>120</v>
      </c>
      <c r="T2322">
        <v>102</v>
      </c>
      <c r="AJ2322">
        <v>118</v>
      </c>
      <c r="AK2322">
        <v>108</v>
      </c>
      <c r="AL2322">
        <v>100</v>
      </c>
      <c r="AM2322">
        <v>106</v>
      </c>
      <c r="AN2322">
        <v>102</v>
      </c>
      <c r="AO2322">
        <v>2</v>
      </c>
      <c r="AR2322">
        <v>3</v>
      </c>
      <c r="AX2322">
        <v>5</v>
      </c>
      <c r="AY2322">
        <v>1279</v>
      </c>
      <c r="AZ2322">
        <v>1.4999999999999999E-2</v>
      </c>
      <c r="BA2322">
        <v>4.0000000000000001E-3</v>
      </c>
      <c r="BB2322">
        <v>1</v>
      </c>
      <c r="BC2322">
        <v>0</v>
      </c>
      <c r="BD2322">
        <v>11.3</v>
      </c>
      <c r="BE2322">
        <v>0.6</v>
      </c>
      <c r="BF2322">
        <v>150.9</v>
      </c>
      <c r="BG2322" t="s">
        <v>229</v>
      </c>
      <c r="BH2322" t="s">
        <v>229</v>
      </c>
      <c r="BK2322">
        <v>21</v>
      </c>
    </row>
    <row r="2323" spans="1:63" ht="18.75" hidden="1" x14ac:dyDescent="0.25">
      <c r="A2323">
        <v>2021</v>
      </c>
      <c r="B2323">
        <v>5</v>
      </c>
      <c r="C2323" s="289">
        <v>44343</v>
      </c>
      <c r="D2323">
        <v>236</v>
      </c>
      <c r="E2323">
        <v>160</v>
      </c>
      <c r="F2323">
        <v>5</v>
      </c>
      <c r="G2323" t="s">
        <v>265</v>
      </c>
      <c r="H2323" t="s">
        <v>266</v>
      </c>
      <c r="I2323" t="s">
        <v>144</v>
      </c>
      <c r="J2323">
        <v>2</v>
      </c>
      <c r="K2323">
        <v>1</v>
      </c>
      <c r="L2323">
        <v>200</v>
      </c>
      <c r="M2323">
        <v>186</v>
      </c>
      <c r="N2323">
        <v>214</v>
      </c>
      <c r="V2323">
        <v>182</v>
      </c>
      <c r="W2323">
        <v>186</v>
      </c>
      <c r="X2323">
        <v>200</v>
      </c>
      <c r="Y2323">
        <v>206</v>
      </c>
      <c r="Z2323">
        <v>204</v>
      </c>
      <c r="AA2323">
        <v>91</v>
      </c>
      <c r="AB2323">
        <v>91</v>
      </c>
      <c r="AJ2323">
        <v>195.6</v>
      </c>
      <c r="AK2323">
        <v>76</v>
      </c>
      <c r="AL2323">
        <v>95</v>
      </c>
      <c r="AM2323">
        <v>79</v>
      </c>
      <c r="AN2323">
        <v>91</v>
      </c>
      <c r="AO2323">
        <v>2</v>
      </c>
      <c r="AP2323">
        <v>4</v>
      </c>
      <c r="AQ2323">
        <v>4</v>
      </c>
      <c r="AX2323">
        <v>10</v>
      </c>
      <c r="AY2323">
        <v>754</v>
      </c>
      <c r="AZ2323">
        <v>1.4999999999999999E-2</v>
      </c>
      <c r="BA2323">
        <v>1.2999999999999999E-2</v>
      </c>
      <c r="BB2323">
        <v>1</v>
      </c>
      <c r="BC2323">
        <v>0.1</v>
      </c>
      <c r="BD2323">
        <v>3.8</v>
      </c>
      <c r="BE2323">
        <v>2</v>
      </c>
      <c r="BF2323">
        <v>147.5</v>
      </c>
      <c r="BG2323" t="s">
        <v>267</v>
      </c>
      <c r="BH2323" t="s">
        <v>267</v>
      </c>
      <c r="BK2323">
        <v>21</v>
      </c>
    </row>
    <row r="2324" spans="1:63" ht="18.75" hidden="1" x14ac:dyDescent="0.25">
      <c r="A2324">
        <v>2021</v>
      </c>
      <c r="B2324">
        <v>5</v>
      </c>
      <c r="C2324" s="289">
        <v>44343</v>
      </c>
      <c r="D2324">
        <v>422</v>
      </c>
      <c r="E2324">
        <v>668</v>
      </c>
      <c r="F2324">
        <v>5</v>
      </c>
      <c r="G2324" t="s">
        <v>415</v>
      </c>
      <c r="H2324" t="s">
        <v>416</v>
      </c>
      <c r="I2324" t="s">
        <v>144</v>
      </c>
      <c r="J2324">
        <v>2</v>
      </c>
      <c r="K2324">
        <v>1</v>
      </c>
      <c r="L2324">
        <v>103</v>
      </c>
      <c r="M2324">
        <v>96.923000000000002</v>
      </c>
      <c r="N2324">
        <v>110.313</v>
      </c>
      <c r="O2324">
        <v>111</v>
      </c>
      <c r="P2324">
        <v>128</v>
      </c>
      <c r="T2324">
        <v>102</v>
      </c>
      <c r="AJ2324">
        <v>119.5</v>
      </c>
      <c r="AK2324">
        <v>103</v>
      </c>
      <c r="AL2324">
        <v>70</v>
      </c>
      <c r="AM2324">
        <v>71</v>
      </c>
      <c r="AN2324">
        <v>102</v>
      </c>
      <c r="AZ2324">
        <v>1.4999999999999999E-2</v>
      </c>
      <c r="BG2324" t="s">
        <v>153</v>
      </c>
      <c r="BH2324" t="s">
        <v>154</v>
      </c>
      <c r="BI2324" t="s">
        <v>417</v>
      </c>
      <c r="BJ2324" t="s">
        <v>156</v>
      </c>
      <c r="BK2324">
        <v>21</v>
      </c>
    </row>
    <row r="2325" spans="1:63" ht="18.75" hidden="1" x14ac:dyDescent="0.25">
      <c r="A2325">
        <v>2021</v>
      </c>
      <c r="B2325">
        <v>5</v>
      </c>
      <c r="C2325" s="289">
        <v>44343</v>
      </c>
      <c r="D2325">
        <v>243</v>
      </c>
      <c r="E2325">
        <v>167</v>
      </c>
      <c r="F2325">
        <v>6</v>
      </c>
      <c r="G2325" t="s">
        <v>244</v>
      </c>
      <c r="H2325" t="s">
        <v>245</v>
      </c>
      <c r="I2325" t="s">
        <v>144</v>
      </c>
      <c r="J2325">
        <v>2</v>
      </c>
      <c r="K2325">
        <v>2</v>
      </c>
      <c r="L2325">
        <v>888</v>
      </c>
      <c r="M2325">
        <v>825.84</v>
      </c>
      <c r="N2325">
        <v>950.16</v>
      </c>
      <c r="O2325">
        <v>913</v>
      </c>
      <c r="P2325">
        <v>900</v>
      </c>
      <c r="T2325">
        <v>161</v>
      </c>
      <c r="V2325">
        <v>928</v>
      </c>
      <c r="W2325">
        <v>912</v>
      </c>
      <c r="X2325">
        <v>936</v>
      </c>
      <c r="Y2325">
        <v>884</v>
      </c>
      <c r="Z2325">
        <v>896</v>
      </c>
      <c r="AA2325">
        <v>176</v>
      </c>
      <c r="AB2325">
        <v>177</v>
      </c>
      <c r="AJ2325">
        <v>909.9</v>
      </c>
      <c r="AK2325">
        <v>55</v>
      </c>
      <c r="AL2325">
        <v>131</v>
      </c>
      <c r="AM2325">
        <v>42</v>
      </c>
      <c r="AN2325">
        <v>171</v>
      </c>
      <c r="AO2325">
        <v>2</v>
      </c>
      <c r="AP2325">
        <v>1</v>
      </c>
      <c r="AQ2325">
        <v>2</v>
      </c>
      <c r="AX2325">
        <v>5</v>
      </c>
      <c r="AY2325">
        <v>965</v>
      </c>
      <c r="AZ2325">
        <v>1.4999999999999999E-2</v>
      </c>
      <c r="BA2325">
        <v>5.0000000000000001E-3</v>
      </c>
      <c r="BB2325">
        <v>1</v>
      </c>
      <c r="BC2325">
        <v>0</v>
      </c>
      <c r="BD2325">
        <v>1.1000000000000001</v>
      </c>
      <c r="BE2325">
        <v>4.5</v>
      </c>
      <c r="BF2325">
        <v>878.1</v>
      </c>
      <c r="BG2325" t="s">
        <v>145</v>
      </c>
      <c r="BH2325" t="s">
        <v>145</v>
      </c>
      <c r="BK2325">
        <v>21</v>
      </c>
    </row>
    <row r="2326" spans="1:63" ht="18.75" hidden="1" x14ac:dyDescent="0.25">
      <c r="A2326">
        <v>2021</v>
      </c>
      <c r="B2326">
        <v>5</v>
      </c>
      <c r="C2326" s="289">
        <v>44343</v>
      </c>
      <c r="D2326">
        <v>383</v>
      </c>
      <c r="E2326">
        <v>550</v>
      </c>
      <c r="F2326">
        <v>7</v>
      </c>
      <c r="G2326" t="s">
        <v>365</v>
      </c>
      <c r="H2326" t="s">
        <v>366</v>
      </c>
      <c r="I2326" t="s">
        <v>144</v>
      </c>
      <c r="J2326">
        <v>3</v>
      </c>
      <c r="K2326">
        <v>1</v>
      </c>
      <c r="L2326">
        <v>35</v>
      </c>
      <c r="M2326">
        <v>32.024999999999999</v>
      </c>
      <c r="N2326">
        <v>38.045000000000002</v>
      </c>
      <c r="O2326">
        <v>34</v>
      </c>
      <c r="P2326">
        <v>34</v>
      </c>
      <c r="T2326">
        <v>89</v>
      </c>
      <c r="AJ2326">
        <v>33.799999999999997</v>
      </c>
      <c r="AK2326">
        <v>108</v>
      </c>
      <c r="AL2326">
        <v>100</v>
      </c>
      <c r="AM2326">
        <v>121</v>
      </c>
      <c r="AN2326">
        <v>89</v>
      </c>
      <c r="AO2326">
        <v>5</v>
      </c>
      <c r="AQ2326">
        <v>3</v>
      </c>
      <c r="AX2326">
        <v>8</v>
      </c>
      <c r="AY2326">
        <v>2048</v>
      </c>
      <c r="AZ2326">
        <v>1.4999999999999999E-2</v>
      </c>
      <c r="BA2326">
        <v>4.0000000000000001E-3</v>
      </c>
      <c r="BB2326">
        <v>1</v>
      </c>
      <c r="BC2326">
        <v>0.2</v>
      </c>
      <c r="BD2326">
        <v>58.5</v>
      </c>
      <c r="BE2326">
        <v>0.3</v>
      </c>
      <c r="BF2326">
        <v>69.2</v>
      </c>
      <c r="BG2326" t="s">
        <v>153</v>
      </c>
      <c r="BH2326" t="s">
        <v>154</v>
      </c>
      <c r="BI2326" t="s">
        <v>367</v>
      </c>
      <c r="BJ2326" t="s">
        <v>156</v>
      </c>
      <c r="BK2326">
        <v>21</v>
      </c>
    </row>
    <row r="2327" spans="1:63" ht="18.75" hidden="1" x14ac:dyDescent="0.25">
      <c r="A2327">
        <v>2021</v>
      </c>
      <c r="B2327">
        <v>5</v>
      </c>
      <c r="C2327" s="289">
        <v>44343</v>
      </c>
      <c r="D2327">
        <v>384</v>
      </c>
      <c r="E2327">
        <v>556</v>
      </c>
      <c r="F2327">
        <v>7</v>
      </c>
      <c r="G2327" t="s">
        <v>175</v>
      </c>
      <c r="H2327" t="s">
        <v>176</v>
      </c>
      <c r="I2327" t="s">
        <v>144</v>
      </c>
      <c r="J2327">
        <v>1</v>
      </c>
      <c r="K2327">
        <v>6</v>
      </c>
      <c r="L2327">
        <v>1066</v>
      </c>
      <c r="M2327">
        <v>1003.106</v>
      </c>
      <c r="N2327">
        <v>1141.6859999999999</v>
      </c>
      <c r="X2327">
        <v>1122</v>
      </c>
      <c r="Y2327">
        <v>1072</v>
      </c>
      <c r="Z2327">
        <v>1078</v>
      </c>
      <c r="AB2327">
        <v>180</v>
      </c>
      <c r="AJ2327">
        <v>1090.7</v>
      </c>
      <c r="AK2327">
        <v>20</v>
      </c>
      <c r="AL2327">
        <v>180</v>
      </c>
      <c r="AM2327">
        <v>20</v>
      </c>
      <c r="AN2327">
        <v>180</v>
      </c>
      <c r="AP2327">
        <v>2</v>
      </c>
      <c r="AQ2327">
        <v>2</v>
      </c>
      <c r="AX2327">
        <v>3</v>
      </c>
      <c r="AY2327">
        <v>3</v>
      </c>
      <c r="AZ2327">
        <v>1.4999999999999999E-2</v>
      </c>
      <c r="BA2327">
        <v>1</v>
      </c>
      <c r="BC2327">
        <v>0</v>
      </c>
      <c r="BD2327">
        <v>0</v>
      </c>
      <c r="BE2327">
        <v>3.3</v>
      </c>
      <c r="BF2327">
        <v>3.3</v>
      </c>
      <c r="BG2327" t="s">
        <v>153</v>
      </c>
      <c r="BH2327" t="s">
        <v>154</v>
      </c>
      <c r="BI2327" t="s">
        <v>177</v>
      </c>
      <c r="BK2327">
        <v>21</v>
      </c>
    </row>
    <row r="2328" spans="1:63" ht="18.75" hidden="1" x14ac:dyDescent="0.25">
      <c r="A2328">
        <v>2021</v>
      </c>
      <c r="B2328">
        <v>5</v>
      </c>
      <c r="C2328" s="289">
        <v>44343</v>
      </c>
      <c r="D2328">
        <v>384</v>
      </c>
      <c r="E2328">
        <v>557</v>
      </c>
      <c r="F2328">
        <v>7</v>
      </c>
      <c r="G2328" t="s">
        <v>178</v>
      </c>
      <c r="H2328" t="s">
        <v>179</v>
      </c>
      <c r="I2328" t="s">
        <v>144</v>
      </c>
      <c r="J2328">
        <v>1</v>
      </c>
      <c r="K2328">
        <v>6</v>
      </c>
      <c r="L2328">
        <v>182</v>
      </c>
      <c r="M2328">
        <v>171.262</v>
      </c>
      <c r="N2328">
        <v>194.922</v>
      </c>
      <c r="X2328">
        <v>194</v>
      </c>
      <c r="Y2328">
        <v>192</v>
      </c>
      <c r="Z2328">
        <v>191</v>
      </c>
      <c r="AB2328">
        <v>180</v>
      </c>
      <c r="AJ2328">
        <v>192.3</v>
      </c>
      <c r="AK2328">
        <v>20</v>
      </c>
      <c r="AL2328">
        <v>180</v>
      </c>
      <c r="AM2328">
        <v>20</v>
      </c>
      <c r="AN2328">
        <v>180</v>
      </c>
      <c r="AZ2328">
        <v>1.4999999999999999E-2</v>
      </c>
      <c r="BG2328" t="s">
        <v>153</v>
      </c>
      <c r="BH2328" t="s">
        <v>154</v>
      </c>
      <c r="BI2328" t="s">
        <v>177</v>
      </c>
      <c r="BJ2328" t="s">
        <v>180</v>
      </c>
      <c r="BK2328">
        <v>21</v>
      </c>
    </row>
    <row r="2329" spans="1:63" ht="18.75" hidden="1" x14ac:dyDescent="0.25">
      <c r="A2329">
        <v>2021</v>
      </c>
      <c r="B2329">
        <v>5</v>
      </c>
      <c r="C2329" s="289">
        <v>44343</v>
      </c>
      <c r="D2329">
        <v>137</v>
      </c>
      <c r="E2329">
        <v>273</v>
      </c>
      <c r="F2329">
        <v>8</v>
      </c>
      <c r="G2329" t="s">
        <v>242</v>
      </c>
      <c r="H2329" t="s">
        <v>243</v>
      </c>
      <c r="I2329" t="s">
        <v>144</v>
      </c>
      <c r="J2329">
        <v>3</v>
      </c>
      <c r="K2329">
        <v>2</v>
      </c>
      <c r="L2329">
        <v>564</v>
      </c>
      <c r="M2329">
        <v>524.52</v>
      </c>
      <c r="N2329">
        <v>603.48</v>
      </c>
      <c r="O2329">
        <v>594</v>
      </c>
      <c r="P2329">
        <v>599</v>
      </c>
      <c r="T2329">
        <v>130</v>
      </c>
      <c r="V2329">
        <v>582</v>
      </c>
      <c r="W2329">
        <v>522</v>
      </c>
      <c r="X2329">
        <v>584</v>
      </c>
      <c r="Y2329">
        <v>539</v>
      </c>
      <c r="Z2329">
        <v>564</v>
      </c>
      <c r="AA2329">
        <v>140</v>
      </c>
      <c r="AB2329">
        <v>144</v>
      </c>
      <c r="AJ2329">
        <v>569.1</v>
      </c>
      <c r="AK2329">
        <v>93</v>
      </c>
      <c r="AL2329">
        <v>116</v>
      </c>
      <c r="AM2329">
        <v>78</v>
      </c>
      <c r="AN2329">
        <v>138</v>
      </c>
      <c r="AO2329">
        <v>2</v>
      </c>
      <c r="AP2329">
        <v>2</v>
      </c>
      <c r="AQ2329">
        <v>2</v>
      </c>
      <c r="AX2329">
        <v>6</v>
      </c>
      <c r="AY2329">
        <v>1758</v>
      </c>
      <c r="AZ2329">
        <v>1.4999999999999999E-2</v>
      </c>
      <c r="BA2329">
        <v>3.0000000000000001E-3</v>
      </c>
      <c r="BB2329">
        <v>1</v>
      </c>
      <c r="BC2329">
        <v>0</v>
      </c>
      <c r="BD2329">
        <v>3.1</v>
      </c>
      <c r="BE2329">
        <v>3.4</v>
      </c>
      <c r="BF2329">
        <v>1000.5</v>
      </c>
      <c r="BG2329" t="s">
        <v>145</v>
      </c>
      <c r="BK2329">
        <v>21</v>
      </c>
    </row>
    <row r="2330" spans="1:63" ht="18.75" x14ac:dyDescent="0.25">
      <c r="A2330">
        <v>2021</v>
      </c>
      <c r="B2330">
        <v>5</v>
      </c>
      <c r="C2330" s="289">
        <v>44343</v>
      </c>
      <c r="D2330">
        <v>52</v>
      </c>
      <c r="E2330">
        <v>130</v>
      </c>
      <c r="F2330">
        <v>25</v>
      </c>
      <c r="G2330" t="s">
        <v>372</v>
      </c>
      <c r="H2330" t="s">
        <v>373</v>
      </c>
      <c r="I2330" t="s">
        <v>360</v>
      </c>
      <c r="J2330">
        <v>9</v>
      </c>
      <c r="K2330">
        <v>1</v>
      </c>
      <c r="L2330">
        <v>12</v>
      </c>
      <c r="M2330">
        <v>11.16</v>
      </c>
      <c r="N2330">
        <v>12.84</v>
      </c>
      <c r="O2330">
        <v>12</v>
      </c>
      <c r="P2330">
        <v>13</v>
      </c>
      <c r="T2330">
        <v>103</v>
      </c>
      <c r="V2330">
        <v>14</v>
      </c>
      <c r="W2330">
        <v>13</v>
      </c>
      <c r="X2330">
        <v>15</v>
      </c>
      <c r="Y2330">
        <v>12</v>
      </c>
      <c r="Z2330">
        <v>13</v>
      </c>
      <c r="AA2330">
        <v>104</v>
      </c>
      <c r="AB2330">
        <v>104</v>
      </c>
      <c r="AJ2330">
        <v>13.1</v>
      </c>
      <c r="AK2330">
        <v>336</v>
      </c>
      <c r="AL2330">
        <v>96</v>
      </c>
      <c r="AM2330">
        <v>313</v>
      </c>
      <c r="AN2330">
        <v>104</v>
      </c>
      <c r="AO2330">
        <v>10</v>
      </c>
      <c r="AQ2330">
        <v>5</v>
      </c>
      <c r="AX2330">
        <v>15</v>
      </c>
      <c r="AY2330">
        <v>6815</v>
      </c>
      <c r="AZ2330">
        <v>0.02</v>
      </c>
      <c r="BA2330">
        <v>2E-3</v>
      </c>
      <c r="BB2330">
        <v>1</v>
      </c>
      <c r="BC2330">
        <v>1.3</v>
      </c>
      <c r="BD2330">
        <v>567.9</v>
      </c>
      <c r="BE2330">
        <v>0.2</v>
      </c>
      <c r="BF2330">
        <v>89.3</v>
      </c>
      <c r="BG2330" t="s">
        <v>148</v>
      </c>
      <c r="BH2330" t="s">
        <v>187</v>
      </c>
      <c r="BI2330" t="s">
        <v>374</v>
      </c>
      <c r="BK2330">
        <v>21</v>
      </c>
    </row>
    <row r="2331" spans="1:63" ht="18.75" x14ac:dyDescent="0.25">
      <c r="A2331">
        <v>2021</v>
      </c>
      <c r="B2331">
        <v>5</v>
      </c>
      <c r="C2331" s="289">
        <v>44343</v>
      </c>
      <c r="D2331">
        <v>334</v>
      </c>
      <c r="E2331">
        <v>254</v>
      </c>
      <c r="F2331">
        <v>46</v>
      </c>
      <c r="G2331" t="s">
        <v>189</v>
      </c>
      <c r="H2331" t="s">
        <v>190</v>
      </c>
      <c r="I2331" t="s">
        <v>191</v>
      </c>
      <c r="J2331">
        <v>4</v>
      </c>
      <c r="K2331">
        <v>2</v>
      </c>
      <c r="L2331">
        <v>203</v>
      </c>
      <c r="M2331">
        <v>188.79</v>
      </c>
      <c r="N2331">
        <v>217.21</v>
      </c>
      <c r="O2331">
        <v>205</v>
      </c>
      <c r="P2331">
        <v>213</v>
      </c>
      <c r="T2331">
        <v>140</v>
      </c>
      <c r="V2331">
        <v>204</v>
      </c>
      <c r="W2331">
        <v>212</v>
      </c>
      <c r="X2331">
        <v>217</v>
      </c>
      <c r="Y2331">
        <v>196</v>
      </c>
      <c r="Z2331">
        <v>186</v>
      </c>
      <c r="AA2331">
        <v>143</v>
      </c>
      <c r="AB2331">
        <v>138</v>
      </c>
      <c r="AJ2331">
        <v>204.7</v>
      </c>
      <c r="AK2331">
        <v>88</v>
      </c>
      <c r="AL2331">
        <v>164</v>
      </c>
      <c r="AM2331">
        <v>103</v>
      </c>
      <c r="AN2331">
        <v>140</v>
      </c>
      <c r="AO2331">
        <v>5</v>
      </c>
      <c r="AP2331">
        <v>1</v>
      </c>
      <c r="AQ2331">
        <v>3</v>
      </c>
      <c r="AX2331">
        <v>9</v>
      </c>
      <c r="AY2331">
        <v>1809</v>
      </c>
      <c r="AZ2331">
        <v>0.02</v>
      </c>
      <c r="BA2331">
        <v>5.0000000000000001E-3</v>
      </c>
      <c r="BB2331">
        <v>1</v>
      </c>
      <c r="BC2331">
        <v>0</v>
      </c>
      <c r="BD2331">
        <v>8.9</v>
      </c>
      <c r="BE2331">
        <v>1.8</v>
      </c>
      <c r="BF2331">
        <v>370.3</v>
      </c>
      <c r="BG2331" t="s">
        <v>148</v>
      </c>
      <c r="BH2331" t="s">
        <v>184</v>
      </c>
      <c r="BI2331" t="s">
        <v>192</v>
      </c>
      <c r="BK2331">
        <v>21</v>
      </c>
    </row>
    <row r="2332" spans="1:63" ht="18.75" x14ac:dyDescent="0.25">
      <c r="A2332">
        <v>2021</v>
      </c>
      <c r="B2332">
        <v>5</v>
      </c>
      <c r="C2332" s="289">
        <v>44345</v>
      </c>
      <c r="D2332">
        <v>32</v>
      </c>
      <c r="E2332">
        <v>92</v>
      </c>
      <c r="F2332">
        <v>2</v>
      </c>
      <c r="G2332" t="s">
        <v>205</v>
      </c>
      <c r="H2332" t="s">
        <v>206</v>
      </c>
      <c r="I2332" t="s">
        <v>144</v>
      </c>
      <c r="J2332">
        <v>2</v>
      </c>
      <c r="K2332">
        <v>3</v>
      </c>
      <c r="L2332">
        <v>361</v>
      </c>
      <c r="M2332">
        <v>335.73</v>
      </c>
      <c r="N2332">
        <v>386.27</v>
      </c>
      <c r="P2332">
        <v>374</v>
      </c>
      <c r="T2332">
        <v>110</v>
      </c>
      <c r="AJ2332">
        <v>374</v>
      </c>
      <c r="AK2332">
        <v>74</v>
      </c>
      <c r="AL2332">
        <v>97</v>
      </c>
      <c r="AM2332">
        <v>65</v>
      </c>
      <c r="AN2332">
        <v>110</v>
      </c>
      <c r="AY2332">
        <v>412</v>
      </c>
      <c r="AZ2332">
        <v>1.4999999999999999E-2</v>
      </c>
      <c r="BD2332">
        <v>1.1000000000000001</v>
      </c>
      <c r="BF2332">
        <v>154.1</v>
      </c>
      <c r="BG2332" t="s">
        <v>148</v>
      </c>
      <c r="BH2332" t="s">
        <v>149</v>
      </c>
      <c r="BI2332" t="s">
        <v>207</v>
      </c>
      <c r="BJ2332" t="s">
        <v>208</v>
      </c>
      <c r="BK2332">
        <v>21</v>
      </c>
    </row>
    <row r="2333" spans="1:63" ht="18.75" x14ac:dyDescent="0.25">
      <c r="A2333">
        <v>2021</v>
      </c>
      <c r="B2333">
        <v>5</v>
      </c>
      <c r="C2333" s="289">
        <v>44345</v>
      </c>
      <c r="D2333">
        <v>32</v>
      </c>
      <c r="E2333">
        <v>93</v>
      </c>
      <c r="F2333">
        <v>2</v>
      </c>
      <c r="G2333" t="s">
        <v>209</v>
      </c>
      <c r="H2333" t="s">
        <v>210</v>
      </c>
      <c r="I2333" t="s">
        <v>144</v>
      </c>
      <c r="J2333">
        <v>2</v>
      </c>
      <c r="K2333">
        <v>3</v>
      </c>
      <c r="L2333">
        <v>59</v>
      </c>
      <c r="M2333">
        <v>54.87</v>
      </c>
      <c r="N2333">
        <v>63.13</v>
      </c>
      <c r="P2333">
        <v>59</v>
      </c>
      <c r="T2333">
        <v>110</v>
      </c>
      <c r="AJ2333">
        <v>59</v>
      </c>
      <c r="AK2333">
        <v>74</v>
      </c>
      <c r="AL2333">
        <v>97</v>
      </c>
      <c r="AM2333">
        <v>65</v>
      </c>
      <c r="AN2333">
        <v>110</v>
      </c>
      <c r="AY2333">
        <v>1392</v>
      </c>
      <c r="AZ2333">
        <v>1.4999999999999999E-2</v>
      </c>
      <c r="BD2333">
        <v>23.6</v>
      </c>
      <c r="BF2333">
        <v>82.1</v>
      </c>
      <c r="BG2333" t="s">
        <v>148</v>
      </c>
      <c r="BH2333" t="s">
        <v>149</v>
      </c>
      <c r="BI2333" t="s">
        <v>211</v>
      </c>
      <c r="BJ2333" t="s">
        <v>208</v>
      </c>
      <c r="BK2333">
        <v>21</v>
      </c>
    </row>
    <row r="2334" spans="1:63" ht="18.75" x14ac:dyDescent="0.25">
      <c r="A2334">
        <v>2021</v>
      </c>
      <c r="B2334">
        <v>5</v>
      </c>
      <c r="C2334" s="289">
        <v>44345</v>
      </c>
      <c r="D2334">
        <v>406</v>
      </c>
      <c r="E2334">
        <v>623</v>
      </c>
      <c r="F2334">
        <v>2</v>
      </c>
      <c r="G2334" t="s">
        <v>212</v>
      </c>
      <c r="H2334" t="s">
        <v>213</v>
      </c>
      <c r="I2334" t="s">
        <v>144</v>
      </c>
      <c r="J2334">
        <v>1</v>
      </c>
      <c r="K2334">
        <v>5</v>
      </c>
      <c r="L2334">
        <v>599</v>
      </c>
      <c r="M2334">
        <v>551.02009999999996</v>
      </c>
      <c r="N2334">
        <v>646.97990000000004</v>
      </c>
      <c r="V2334">
        <v>603</v>
      </c>
      <c r="X2334">
        <v>630</v>
      </c>
      <c r="Y2334">
        <v>632</v>
      </c>
      <c r="Z2334">
        <v>631</v>
      </c>
      <c r="AA2334">
        <v>152</v>
      </c>
      <c r="AB2334">
        <v>152</v>
      </c>
      <c r="AJ2334">
        <v>624</v>
      </c>
      <c r="AK2334">
        <v>18</v>
      </c>
      <c r="AL2334">
        <v>200</v>
      </c>
      <c r="AM2334">
        <v>24</v>
      </c>
      <c r="AN2334">
        <v>152</v>
      </c>
      <c r="AO2334">
        <v>2</v>
      </c>
      <c r="AQ2334">
        <v>1</v>
      </c>
      <c r="AX2334">
        <v>3</v>
      </c>
      <c r="AY2334">
        <v>3</v>
      </c>
      <c r="AZ2334">
        <v>1.4999999999999999E-2</v>
      </c>
      <c r="BA2334">
        <v>1</v>
      </c>
      <c r="BC2334">
        <v>0</v>
      </c>
      <c r="BD2334">
        <v>0</v>
      </c>
      <c r="BE2334">
        <v>1.9</v>
      </c>
      <c r="BF2334">
        <v>1.9</v>
      </c>
      <c r="BG2334" t="s">
        <v>148</v>
      </c>
      <c r="BH2334" t="s">
        <v>149</v>
      </c>
      <c r="BI2334" t="s">
        <v>214</v>
      </c>
      <c r="BK2334">
        <v>21</v>
      </c>
    </row>
    <row r="2335" spans="1:63" ht="18.75" x14ac:dyDescent="0.25">
      <c r="A2335">
        <v>2021</v>
      </c>
      <c r="B2335">
        <v>5</v>
      </c>
      <c r="C2335" s="289">
        <v>44345</v>
      </c>
      <c r="D2335">
        <v>406</v>
      </c>
      <c r="E2335">
        <v>624</v>
      </c>
      <c r="F2335">
        <v>2</v>
      </c>
      <c r="G2335" t="s">
        <v>215</v>
      </c>
      <c r="H2335" t="s">
        <v>216</v>
      </c>
      <c r="I2335" t="s">
        <v>144</v>
      </c>
      <c r="J2335">
        <v>1</v>
      </c>
      <c r="K2335">
        <v>5</v>
      </c>
      <c r="L2335">
        <v>374</v>
      </c>
      <c r="M2335">
        <v>344.04259999999999</v>
      </c>
      <c r="N2335">
        <v>403.95740000000001</v>
      </c>
      <c r="V2335">
        <v>360</v>
      </c>
      <c r="X2335">
        <v>385</v>
      </c>
      <c r="Y2335">
        <v>389</v>
      </c>
      <c r="Z2335">
        <v>386</v>
      </c>
      <c r="AA2335">
        <v>152</v>
      </c>
      <c r="AB2335">
        <v>152</v>
      </c>
      <c r="AJ2335">
        <v>380</v>
      </c>
      <c r="AK2335">
        <v>18</v>
      </c>
      <c r="AL2335">
        <v>200</v>
      </c>
      <c r="AM2335">
        <v>24</v>
      </c>
      <c r="AN2335">
        <v>152</v>
      </c>
      <c r="AO2335">
        <v>2</v>
      </c>
      <c r="AQ2335">
        <v>1</v>
      </c>
      <c r="AX2335">
        <v>3</v>
      </c>
      <c r="AY2335">
        <v>3</v>
      </c>
      <c r="AZ2335">
        <v>1.4999999999999999E-2</v>
      </c>
      <c r="BA2335">
        <v>1</v>
      </c>
      <c r="BC2335">
        <v>0</v>
      </c>
      <c r="BD2335">
        <v>0</v>
      </c>
      <c r="BE2335">
        <v>1.1000000000000001</v>
      </c>
      <c r="BF2335">
        <v>1.1000000000000001</v>
      </c>
      <c r="BG2335" t="s">
        <v>148</v>
      </c>
      <c r="BH2335" t="s">
        <v>149</v>
      </c>
      <c r="BI2335" t="s">
        <v>217</v>
      </c>
      <c r="BK2335">
        <v>21</v>
      </c>
    </row>
    <row r="2336" spans="1:63" ht="18.75" x14ac:dyDescent="0.25">
      <c r="A2336">
        <v>2021</v>
      </c>
      <c r="B2336">
        <v>5</v>
      </c>
      <c r="C2336" s="289">
        <v>44345</v>
      </c>
      <c r="D2336">
        <v>406</v>
      </c>
      <c r="E2336">
        <v>625</v>
      </c>
      <c r="F2336">
        <v>2</v>
      </c>
      <c r="G2336" t="s">
        <v>218</v>
      </c>
      <c r="H2336" t="s">
        <v>219</v>
      </c>
      <c r="I2336" t="s">
        <v>144</v>
      </c>
      <c r="J2336">
        <v>1</v>
      </c>
      <c r="K2336">
        <v>5</v>
      </c>
      <c r="L2336">
        <v>140</v>
      </c>
      <c r="M2336">
        <v>129.01</v>
      </c>
      <c r="N2336">
        <v>150.99</v>
      </c>
      <c r="V2336">
        <v>133</v>
      </c>
      <c r="X2336">
        <v>143</v>
      </c>
      <c r="Y2336">
        <v>149</v>
      </c>
      <c r="Z2336">
        <v>151</v>
      </c>
      <c r="AA2336">
        <v>152</v>
      </c>
      <c r="AB2336">
        <v>152</v>
      </c>
      <c r="AJ2336">
        <v>144</v>
      </c>
      <c r="AK2336">
        <v>18</v>
      </c>
      <c r="AL2336">
        <v>200</v>
      </c>
      <c r="AM2336">
        <v>24</v>
      </c>
      <c r="AN2336">
        <v>152</v>
      </c>
      <c r="AO2336">
        <v>3</v>
      </c>
      <c r="AQ2336">
        <v>1</v>
      </c>
      <c r="AX2336">
        <v>4</v>
      </c>
      <c r="AY2336">
        <v>4</v>
      </c>
      <c r="AZ2336">
        <v>1.4999999999999999E-2</v>
      </c>
      <c r="BA2336">
        <v>1</v>
      </c>
      <c r="BC2336">
        <v>0</v>
      </c>
      <c r="BD2336">
        <v>0</v>
      </c>
      <c r="BE2336">
        <v>0.6</v>
      </c>
      <c r="BF2336">
        <v>0.6</v>
      </c>
      <c r="BG2336" t="s">
        <v>148</v>
      </c>
      <c r="BH2336" t="s">
        <v>149</v>
      </c>
      <c r="BI2336" t="s">
        <v>217</v>
      </c>
      <c r="BK2336">
        <v>21</v>
      </c>
    </row>
    <row r="2337" spans="1:63" ht="18.75" x14ac:dyDescent="0.25">
      <c r="A2337">
        <v>2021</v>
      </c>
      <c r="B2337">
        <v>5</v>
      </c>
      <c r="C2337" s="289">
        <v>44345</v>
      </c>
      <c r="D2337">
        <v>406</v>
      </c>
      <c r="E2337">
        <v>626</v>
      </c>
      <c r="F2337">
        <v>2</v>
      </c>
      <c r="G2337" t="s">
        <v>220</v>
      </c>
      <c r="H2337" t="s">
        <v>221</v>
      </c>
      <c r="I2337" t="s">
        <v>144</v>
      </c>
      <c r="J2337">
        <v>1</v>
      </c>
      <c r="K2337">
        <v>5</v>
      </c>
      <c r="L2337">
        <v>138</v>
      </c>
      <c r="M2337">
        <v>127.029</v>
      </c>
      <c r="N2337">
        <v>148.971</v>
      </c>
      <c r="V2337">
        <v>269</v>
      </c>
      <c r="X2337">
        <v>291</v>
      </c>
      <c r="Y2337">
        <v>281</v>
      </c>
      <c r="Z2337">
        <v>271</v>
      </c>
      <c r="AA2337">
        <v>152</v>
      </c>
      <c r="AB2337">
        <v>152</v>
      </c>
      <c r="AJ2337">
        <v>278</v>
      </c>
      <c r="AK2337">
        <v>18</v>
      </c>
      <c r="AL2337">
        <v>200</v>
      </c>
      <c r="AM2337">
        <v>24</v>
      </c>
      <c r="AN2337">
        <v>152</v>
      </c>
      <c r="AO2337">
        <v>4</v>
      </c>
      <c r="AQ2337">
        <v>3</v>
      </c>
      <c r="AX2337">
        <v>7</v>
      </c>
      <c r="AY2337">
        <v>7</v>
      </c>
      <c r="AZ2337">
        <v>1.4999999999999999E-2</v>
      </c>
      <c r="BA2337">
        <v>1</v>
      </c>
      <c r="BC2337">
        <v>0.1</v>
      </c>
      <c r="BD2337">
        <v>0.1</v>
      </c>
      <c r="BE2337">
        <v>1.9</v>
      </c>
      <c r="BF2337">
        <v>1.9</v>
      </c>
      <c r="BG2337" t="s">
        <v>148</v>
      </c>
      <c r="BH2337" t="s">
        <v>149</v>
      </c>
      <c r="BI2337" t="s">
        <v>217</v>
      </c>
      <c r="BK2337">
        <v>21</v>
      </c>
    </row>
    <row r="2338" spans="1:63" ht="18.75" hidden="1" x14ac:dyDescent="0.25">
      <c r="A2338">
        <v>2021</v>
      </c>
      <c r="B2338">
        <v>5</v>
      </c>
      <c r="C2338" s="289">
        <v>44345</v>
      </c>
      <c r="D2338">
        <v>419</v>
      </c>
      <c r="E2338">
        <v>670</v>
      </c>
      <c r="F2338">
        <v>4</v>
      </c>
      <c r="G2338" t="s">
        <v>434</v>
      </c>
      <c r="H2338" t="s">
        <v>435</v>
      </c>
      <c r="I2338" t="s">
        <v>144</v>
      </c>
      <c r="J2338">
        <v>4</v>
      </c>
      <c r="K2338">
        <v>2</v>
      </c>
      <c r="L2338">
        <v>298</v>
      </c>
      <c r="M2338">
        <v>280.41800000000001</v>
      </c>
      <c r="N2338">
        <v>319.15800000000002</v>
      </c>
      <c r="P2338">
        <v>299</v>
      </c>
      <c r="Q2338">
        <v>290</v>
      </c>
      <c r="R2338">
        <v>300</v>
      </c>
      <c r="T2338">
        <v>133</v>
      </c>
      <c r="U2338">
        <v>128</v>
      </c>
      <c r="V2338">
        <v>344</v>
      </c>
      <c r="X2338">
        <v>315</v>
      </c>
      <c r="Y2338">
        <v>309</v>
      </c>
      <c r="Z2338">
        <v>313</v>
      </c>
      <c r="AA2338">
        <v>133</v>
      </c>
      <c r="AB2338">
        <v>140</v>
      </c>
      <c r="AJ2338">
        <v>310</v>
      </c>
      <c r="AK2338">
        <v>96</v>
      </c>
      <c r="AL2338">
        <v>150</v>
      </c>
      <c r="AM2338">
        <v>108</v>
      </c>
      <c r="AN2338">
        <v>134</v>
      </c>
      <c r="AO2338">
        <v>8</v>
      </c>
      <c r="AP2338">
        <v>2</v>
      </c>
      <c r="AQ2338">
        <v>6</v>
      </c>
      <c r="AX2338">
        <v>16</v>
      </c>
      <c r="AY2338">
        <v>1444</v>
      </c>
      <c r="AZ2338">
        <v>1.4999999999999999E-2</v>
      </c>
      <c r="BA2338">
        <v>1.0999999999999999E-2</v>
      </c>
      <c r="BB2338">
        <v>1</v>
      </c>
      <c r="BC2338">
        <v>0.1</v>
      </c>
      <c r="BD2338">
        <v>4.8</v>
      </c>
      <c r="BE2338">
        <v>5</v>
      </c>
      <c r="BF2338">
        <v>447.6</v>
      </c>
      <c r="BG2338" t="s">
        <v>153</v>
      </c>
      <c r="BH2338" t="s">
        <v>154</v>
      </c>
      <c r="BI2338" t="s">
        <v>436</v>
      </c>
      <c r="BJ2338" t="s">
        <v>156</v>
      </c>
      <c r="BK2338">
        <v>21</v>
      </c>
    </row>
    <row r="2339" spans="1:63" ht="18.75" hidden="1" x14ac:dyDescent="0.25">
      <c r="A2339">
        <v>2021</v>
      </c>
      <c r="B2339">
        <v>5</v>
      </c>
      <c r="C2339" s="289">
        <v>44345</v>
      </c>
      <c r="D2339">
        <v>423</v>
      </c>
      <c r="E2339">
        <v>669</v>
      </c>
      <c r="F2339">
        <v>4</v>
      </c>
      <c r="G2339" t="s">
        <v>412</v>
      </c>
      <c r="H2339" t="s">
        <v>413</v>
      </c>
      <c r="I2339" t="s">
        <v>144</v>
      </c>
      <c r="J2339">
        <v>2</v>
      </c>
      <c r="K2339">
        <v>2</v>
      </c>
      <c r="L2339">
        <v>954</v>
      </c>
      <c r="M2339">
        <v>897.71400000000006</v>
      </c>
      <c r="N2339">
        <v>1021.734</v>
      </c>
      <c r="P2339">
        <v>949</v>
      </c>
      <c r="Q2339">
        <v>971</v>
      </c>
      <c r="R2339">
        <v>941</v>
      </c>
      <c r="T2339">
        <v>283</v>
      </c>
      <c r="U2339">
        <v>233</v>
      </c>
      <c r="V2339">
        <v>1115</v>
      </c>
      <c r="X2339">
        <v>1043</v>
      </c>
      <c r="Y2339">
        <v>999</v>
      </c>
      <c r="Z2339">
        <v>1062</v>
      </c>
      <c r="AA2339">
        <v>249</v>
      </c>
      <c r="AB2339">
        <v>238</v>
      </c>
      <c r="AJ2339">
        <v>1011.4</v>
      </c>
      <c r="AK2339">
        <v>40</v>
      </c>
      <c r="AL2339">
        <v>180</v>
      </c>
      <c r="AM2339">
        <v>29</v>
      </c>
      <c r="AN2339">
        <v>251</v>
      </c>
      <c r="AO2339">
        <v>7</v>
      </c>
      <c r="AP2339">
        <v>6</v>
      </c>
      <c r="AQ2339">
        <v>6</v>
      </c>
      <c r="AX2339">
        <v>19</v>
      </c>
      <c r="AY2339">
        <v>505</v>
      </c>
      <c r="AZ2339">
        <v>1.4999999999999999E-2</v>
      </c>
      <c r="BA2339">
        <v>3.7999999999999999E-2</v>
      </c>
      <c r="BC2339">
        <v>0</v>
      </c>
      <c r="BD2339">
        <v>0.5</v>
      </c>
      <c r="BE2339">
        <v>19.2</v>
      </c>
      <c r="BF2339">
        <v>510.8</v>
      </c>
      <c r="BG2339" t="s">
        <v>153</v>
      </c>
      <c r="BH2339" t="s">
        <v>154</v>
      </c>
      <c r="BI2339" t="s">
        <v>414</v>
      </c>
      <c r="BJ2339" t="s">
        <v>156</v>
      </c>
      <c r="BK2339">
        <v>21</v>
      </c>
    </row>
    <row r="2340" spans="1:63" ht="18.75" hidden="1" x14ac:dyDescent="0.25">
      <c r="A2340">
        <v>2021</v>
      </c>
      <c r="B2340">
        <v>5</v>
      </c>
      <c r="C2340" s="289">
        <v>44345</v>
      </c>
      <c r="D2340">
        <v>236</v>
      </c>
      <c r="E2340">
        <v>160</v>
      </c>
      <c r="F2340">
        <v>5</v>
      </c>
      <c r="G2340" t="s">
        <v>265</v>
      </c>
      <c r="H2340" t="s">
        <v>266</v>
      </c>
      <c r="I2340" t="s">
        <v>144</v>
      </c>
      <c r="J2340">
        <v>2</v>
      </c>
      <c r="K2340">
        <v>1</v>
      </c>
      <c r="L2340">
        <v>200</v>
      </c>
      <c r="M2340">
        <v>186</v>
      </c>
      <c r="N2340">
        <v>214</v>
      </c>
      <c r="P2340">
        <v>198</v>
      </c>
      <c r="Q2340">
        <v>195</v>
      </c>
      <c r="R2340">
        <v>188</v>
      </c>
      <c r="T2340">
        <v>95</v>
      </c>
      <c r="U2340">
        <v>93</v>
      </c>
      <c r="V2340">
        <v>204</v>
      </c>
      <c r="X2340">
        <v>209</v>
      </c>
      <c r="Y2340">
        <v>200</v>
      </c>
      <c r="Z2340">
        <v>199</v>
      </c>
      <c r="AA2340">
        <v>95</v>
      </c>
      <c r="AB2340">
        <v>89</v>
      </c>
      <c r="AJ2340">
        <v>199</v>
      </c>
      <c r="AK2340">
        <v>76</v>
      </c>
      <c r="AL2340">
        <v>95</v>
      </c>
      <c r="AM2340">
        <v>77</v>
      </c>
      <c r="AN2340">
        <v>93</v>
      </c>
      <c r="AO2340">
        <v>12</v>
      </c>
      <c r="AP2340">
        <v>4</v>
      </c>
      <c r="AQ2340">
        <v>10</v>
      </c>
      <c r="AX2340">
        <v>26</v>
      </c>
      <c r="AY2340">
        <v>1544</v>
      </c>
      <c r="AZ2340">
        <v>1.4999999999999999E-2</v>
      </c>
      <c r="BA2340">
        <v>1.7000000000000001E-2</v>
      </c>
      <c r="BC2340">
        <v>0.1</v>
      </c>
      <c r="BD2340">
        <v>7.7</v>
      </c>
      <c r="BE2340">
        <v>5.2</v>
      </c>
      <c r="BF2340">
        <v>307.3</v>
      </c>
      <c r="BG2340" t="s">
        <v>267</v>
      </c>
      <c r="BH2340" t="s">
        <v>267</v>
      </c>
      <c r="BK2340">
        <v>21</v>
      </c>
    </row>
    <row r="2341" spans="1:63" ht="18.75" hidden="1" x14ac:dyDescent="0.25">
      <c r="A2341">
        <v>2021</v>
      </c>
      <c r="B2341">
        <v>5</v>
      </c>
      <c r="C2341" s="289">
        <v>44345</v>
      </c>
      <c r="D2341">
        <v>243</v>
      </c>
      <c r="E2341">
        <v>167</v>
      </c>
      <c r="F2341">
        <v>6</v>
      </c>
      <c r="G2341" t="s">
        <v>244</v>
      </c>
      <c r="H2341" t="s">
        <v>245</v>
      </c>
      <c r="I2341" t="s">
        <v>144</v>
      </c>
      <c r="J2341">
        <v>2</v>
      </c>
      <c r="K2341">
        <v>2</v>
      </c>
      <c r="L2341">
        <v>888</v>
      </c>
      <c r="M2341">
        <v>825.84</v>
      </c>
      <c r="N2341">
        <v>950.16</v>
      </c>
      <c r="P2341">
        <v>944</v>
      </c>
      <c r="Q2341">
        <v>912</v>
      </c>
      <c r="R2341">
        <v>931</v>
      </c>
      <c r="T2341">
        <v>161</v>
      </c>
      <c r="U2341">
        <v>158</v>
      </c>
      <c r="V2341">
        <v>956</v>
      </c>
      <c r="X2341">
        <v>935</v>
      </c>
      <c r="Y2341">
        <v>900</v>
      </c>
      <c r="Z2341">
        <v>911</v>
      </c>
      <c r="AA2341">
        <v>149</v>
      </c>
      <c r="AB2341">
        <v>149</v>
      </c>
      <c r="AJ2341">
        <v>927</v>
      </c>
      <c r="AK2341">
        <v>55</v>
      </c>
      <c r="AL2341">
        <v>131</v>
      </c>
      <c r="AM2341">
        <v>47</v>
      </c>
      <c r="AN2341">
        <v>154</v>
      </c>
      <c r="AO2341">
        <v>6</v>
      </c>
      <c r="AP2341">
        <v>4</v>
      </c>
      <c r="AQ2341">
        <v>4</v>
      </c>
      <c r="AX2341">
        <v>14</v>
      </c>
      <c r="AY2341">
        <v>794</v>
      </c>
      <c r="AZ2341">
        <v>1.4999999999999999E-2</v>
      </c>
      <c r="BA2341">
        <v>1.7999999999999999E-2</v>
      </c>
      <c r="BC2341">
        <v>0</v>
      </c>
      <c r="BD2341">
        <v>0.9</v>
      </c>
      <c r="BE2341">
        <v>13</v>
      </c>
      <c r="BF2341">
        <v>736</v>
      </c>
      <c r="BG2341" t="s">
        <v>145</v>
      </c>
      <c r="BH2341" t="s">
        <v>145</v>
      </c>
      <c r="BK2341">
        <v>21</v>
      </c>
    </row>
    <row r="2342" spans="1:63" ht="18.75" hidden="1" x14ac:dyDescent="0.25">
      <c r="A2342">
        <v>2021</v>
      </c>
      <c r="B2342">
        <v>5</v>
      </c>
      <c r="C2342" s="289">
        <v>44345</v>
      </c>
      <c r="D2342">
        <v>384</v>
      </c>
      <c r="E2342">
        <v>556</v>
      </c>
      <c r="F2342">
        <v>7</v>
      </c>
      <c r="G2342" t="s">
        <v>175</v>
      </c>
      <c r="H2342" t="s">
        <v>176</v>
      </c>
      <c r="I2342" t="s">
        <v>144</v>
      </c>
      <c r="J2342">
        <v>1</v>
      </c>
      <c r="K2342">
        <v>6</v>
      </c>
      <c r="L2342">
        <v>1066</v>
      </c>
      <c r="M2342">
        <v>1003.106</v>
      </c>
      <c r="N2342">
        <v>1141.6859999999999</v>
      </c>
      <c r="P2342">
        <v>1084</v>
      </c>
      <c r="Q2342">
        <v>1092</v>
      </c>
      <c r="R2342">
        <v>980</v>
      </c>
      <c r="T2342">
        <v>180</v>
      </c>
      <c r="U2342">
        <v>180</v>
      </c>
      <c r="V2342">
        <v>1098</v>
      </c>
      <c r="X2342">
        <v>1110</v>
      </c>
      <c r="Y2342">
        <v>1056</v>
      </c>
      <c r="Z2342">
        <v>1061</v>
      </c>
      <c r="AA2342">
        <v>180</v>
      </c>
      <c r="AB2342">
        <v>185</v>
      </c>
      <c r="AJ2342">
        <v>1068.7</v>
      </c>
      <c r="AK2342">
        <v>20</v>
      </c>
      <c r="AL2342">
        <v>180</v>
      </c>
      <c r="AM2342">
        <v>20</v>
      </c>
      <c r="AN2342">
        <v>181</v>
      </c>
      <c r="AO2342">
        <v>4</v>
      </c>
      <c r="AP2342">
        <v>4</v>
      </c>
      <c r="AQ2342">
        <v>6</v>
      </c>
      <c r="AS2342">
        <v>1</v>
      </c>
      <c r="AX2342">
        <v>14</v>
      </c>
      <c r="AY2342">
        <v>254</v>
      </c>
      <c r="AZ2342">
        <v>1.4999999999999999E-2</v>
      </c>
      <c r="BA2342">
        <v>5.5E-2</v>
      </c>
      <c r="BC2342">
        <v>0</v>
      </c>
      <c r="BD2342">
        <v>0.2</v>
      </c>
      <c r="BE2342">
        <v>15</v>
      </c>
      <c r="BF2342">
        <v>271.39999999999998</v>
      </c>
      <c r="BG2342" t="s">
        <v>153</v>
      </c>
      <c r="BH2342" t="s">
        <v>154</v>
      </c>
      <c r="BI2342" t="s">
        <v>177</v>
      </c>
      <c r="BK2342">
        <v>21</v>
      </c>
    </row>
    <row r="2343" spans="1:63" ht="18.75" hidden="1" x14ac:dyDescent="0.25">
      <c r="A2343">
        <v>2021</v>
      </c>
      <c r="B2343">
        <v>5</v>
      </c>
      <c r="C2343" s="289">
        <v>44345</v>
      </c>
      <c r="D2343">
        <v>384</v>
      </c>
      <c r="E2343">
        <v>557</v>
      </c>
      <c r="F2343">
        <v>7</v>
      </c>
      <c r="G2343" t="s">
        <v>178</v>
      </c>
      <c r="H2343" t="s">
        <v>179</v>
      </c>
      <c r="I2343" t="s">
        <v>144</v>
      </c>
      <c r="J2343">
        <v>1</v>
      </c>
      <c r="K2343">
        <v>6</v>
      </c>
      <c r="L2343">
        <v>182</v>
      </c>
      <c r="M2343">
        <v>171.262</v>
      </c>
      <c r="N2343">
        <v>194.922</v>
      </c>
      <c r="P2343">
        <v>193</v>
      </c>
      <c r="Q2343">
        <v>196</v>
      </c>
      <c r="R2343">
        <v>177</v>
      </c>
      <c r="T2343">
        <v>180</v>
      </c>
      <c r="U2343">
        <v>180</v>
      </c>
      <c r="V2343">
        <v>220</v>
      </c>
      <c r="X2343">
        <v>224</v>
      </c>
      <c r="Y2343">
        <v>183</v>
      </c>
      <c r="Z2343">
        <v>185</v>
      </c>
      <c r="AA2343">
        <v>180</v>
      </c>
      <c r="AB2343">
        <v>185</v>
      </c>
      <c r="AJ2343">
        <v>196.9</v>
      </c>
      <c r="AK2343">
        <v>20</v>
      </c>
      <c r="AL2343">
        <v>180</v>
      </c>
      <c r="AM2343">
        <v>20</v>
      </c>
      <c r="AN2343">
        <v>181</v>
      </c>
      <c r="AO2343">
        <v>1</v>
      </c>
      <c r="AP2343">
        <v>1</v>
      </c>
      <c r="AQ2343">
        <v>1</v>
      </c>
      <c r="AX2343">
        <v>3</v>
      </c>
      <c r="AY2343">
        <v>3</v>
      </c>
      <c r="AZ2343">
        <v>1.4999999999999999E-2</v>
      </c>
      <c r="BA2343">
        <v>1</v>
      </c>
      <c r="BC2343">
        <v>0</v>
      </c>
      <c r="BD2343">
        <v>0</v>
      </c>
      <c r="BE2343">
        <v>0.6</v>
      </c>
      <c r="BF2343">
        <v>0.6</v>
      </c>
      <c r="BG2343" t="s">
        <v>153</v>
      </c>
      <c r="BH2343" t="s">
        <v>154</v>
      </c>
      <c r="BI2343" t="s">
        <v>177</v>
      </c>
      <c r="BJ2343" t="s">
        <v>180</v>
      </c>
      <c r="BK2343">
        <v>21</v>
      </c>
    </row>
    <row r="2344" spans="1:63" ht="18.75" hidden="1" x14ac:dyDescent="0.25">
      <c r="A2344">
        <v>2021</v>
      </c>
      <c r="B2344">
        <v>5</v>
      </c>
      <c r="C2344" s="289">
        <v>44345</v>
      </c>
      <c r="D2344">
        <v>137</v>
      </c>
      <c r="E2344">
        <v>273</v>
      </c>
      <c r="F2344">
        <v>8</v>
      </c>
      <c r="G2344" t="s">
        <v>242</v>
      </c>
      <c r="H2344" t="s">
        <v>243</v>
      </c>
      <c r="I2344" t="s">
        <v>144</v>
      </c>
      <c r="J2344">
        <v>3</v>
      </c>
      <c r="K2344">
        <v>2</v>
      </c>
      <c r="L2344">
        <v>564</v>
      </c>
      <c r="M2344">
        <v>524.52</v>
      </c>
      <c r="N2344">
        <v>603.48</v>
      </c>
      <c r="P2344">
        <v>622</v>
      </c>
      <c r="Q2344">
        <v>584</v>
      </c>
      <c r="R2344">
        <v>583</v>
      </c>
      <c r="T2344">
        <v>114</v>
      </c>
      <c r="U2344">
        <v>114</v>
      </c>
      <c r="V2344">
        <v>622</v>
      </c>
      <c r="X2344">
        <v>603</v>
      </c>
      <c r="Y2344">
        <v>600</v>
      </c>
      <c r="Z2344">
        <v>593</v>
      </c>
      <c r="AA2344">
        <v>129</v>
      </c>
      <c r="AB2344">
        <v>125</v>
      </c>
      <c r="AJ2344">
        <v>601</v>
      </c>
      <c r="AK2344">
        <v>93</v>
      </c>
      <c r="AL2344">
        <v>116</v>
      </c>
      <c r="AM2344">
        <v>90</v>
      </c>
      <c r="AN2344">
        <v>121</v>
      </c>
      <c r="AO2344">
        <v>6</v>
      </c>
      <c r="AP2344">
        <v>1</v>
      </c>
      <c r="AQ2344">
        <v>5</v>
      </c>
      <c r="AX2344">
        <v>12</v>
      </c>
      <c r="AY2344">
        <v>1680</v>
      </c>
      <c r="AZ2344">
        <v>1.4999999999999999E-2</v>
      </c>
      <c r="BA2344">
        <v>7.0000000000000001E-3</v>
      </c>
      <c r="BB2344">
        <v>1</v>
      </c>
      <c r="BC2344">
        <v>0</v>
      </c>
      <c r="BD2344">
        <v>3</v>
      </c>
      <c r="BE2344">
        <v>7.2</v>
      </c>
      <c r="BF2344">
        <v>1009.7</v>
      </c>
      <c r="BG2344" t="s">
        <v>145</v>
      </c>
      <c r="BK2344">
        <v>21</v>
      </c>
    </row>
    <row r="2345" spans="1:63" x14ac:dyDescent="0.25">
      <c r="A2345">
        <v>2021</v>
      </c>
      <c r="B2345">
        <v>5</v>
      </c>
      <c r="C2345" s="289">
        <v>44345</v>
      </c>
      <c r="D2345">
        <v>52</v>
      </c>
      <c r="E2345">
        <v>130</v>
      </c>
      <c r="F2345">
        <v>25</v>
      </c>
      <c r="G2345" t="s">
        <v>372</v>
      </c>
      <c r="H2345" t="s">
        <v>373</v>
      </c>
      <c r="I2345" t="s">
        <v>360</v>
      </c>
      <c r="J2345">
        <v>9</v>
      </c>
      <c r="K2345">
        <v>1</v>
      </c>
      <c r="L2345">
        <v>12</v>
      </c>
      <c r="M2345">
        <v>11.16</v>
      </c>
      <c r="N2345">
        <v>12.84</v>
      </c>
      <c r="AK2345">
        <v>336</v>
      </c>
      <c r="AL2345">
        <v>96</v>
      </c>
      <c r="AY2345">
        <v>400</v>
      </c>
      <c r="AZ2345">
        <v>0.02</v>
      </c>
      <c r="BD2345">
        <v>33.299999999999997</v>
      </c>
      <c r="BG2345" t="s">
        <v>148</v>
      </c>
      <c r="BH2345" t="s">
        <v>187</v>
      </c>
      <c r="BI2345" t="s">
        <v>374</v>
      </c>
      <c r="BK2345">
        <v>21</v>
      </c>
    </row>
    <row r="2346" spans="1:63" ht="18.75" hidden="1" x14ac:dyDescent="0.25">
      <c r="A2346">
        <v>2021</v>
      </c>
      <c r="B2346">
        <v>5</v>
      </c>
      <c r="C2346" s="289">
        <v>44345</v>
      </c>
      <c r="D2346">
        <v>123</v>
      </c>
      <c r="E2346">
        <v>645</v>
      </c>
      <c r="F2346">
        <v>30</v>
      </c>
      <c r="G2346" t="s">
        <v>226</v>
      </c>
      <c r="H2346" t="s">
        <v>227</v>
      </c>
      <c r="I2346" t="s">
        <v>228</v>
      </c>
      <c r="J2346">
        <v>4</v>
      </c>
      <c r="K2346">
        <v>1</v>
      </c>
      <c r="L2346">
        <v>133</v>
      </c>
      <c r="M2346">
        <v>123.69</v>
      </c>
      <c r="N2346">
        <v>142.31</v>
      </c>
      <c r="Q2346">
        <v>136</v>
      </c>
      <c r="R2346">
        <v>122</v>
      </c>
      <c r="T2346">
        <v>287</v>
      </c>
      <c r="U2346">
        <v>285</v>
      </c>
      <c r="V2346">
        <v>150</v>
      </c>
      <c r="X2346">
        <v>142</v>
      </c>
      <c r="Y2346">
        <v>155</v>
      </c>
      <c r="Z2346">
        <v>139</v>
      </c>
      <c r="AA2346">
        <v>207</v>
      </c>
      <c r="AB2346">
        <v>200</v>
      </c>
      <c r="AJ2346">
        <v>140.69999999999999</v>
      </c>
      <c r="AK2346">
        <v>80</v>
      </c>
      <c r="AL2346">
        <v>180</v>
      </c>
      <c r="AM2346">
        <v>59</v>
      </c>
      <c r="AN2346">
        <v>245</v>
      </c>
      <c r="AO2346">
        <v>11</v>
      </c>
      <c r="AP2346">
        <v>2</v>
      </c>
      <c r="AQ2346">
        <v>4</v>
      </c>
      <c r="AS2346">
        <v>1</v>
      </c>
      <c r="AX2346">
        <v>18</v>
      </c>
      <c r="AY2346">
        <v>918</v>
      </c>
      <c r="AZ2346">
        <v>0.02</v>
      </c>
      <c r="BA2346">
        <v>0.02</v>
      </c>
      <c r="BB2346">
        <v>1</v>
      </c>
      <c r="BC2346">
        <v>0.1</v>
      </c>
      <c r="BD2346">
        <v>6.9</v>
      </c>
      <c r="BE2346">
        <v>2.5</v>
      </c>
      <c r="BF2346">
        <v>129.19999999999999</v>
      </c>
      <c r="BG2346" t="s">
        <v>229</v>
      </c>
      <c r="BH2346" t="s">
        <v>229</v>
      </c>
      <c r="BK2346">
        <v>21</v>
      </c>
    </row>
    <row r="2347" spans="1:63" ht="18.75" x14ac:dyDescent="0.25">
      <c r="A2347">
        <v>2021</v>
      </c>
      <c r="B2347">
        <v>5</v>
      </c>
      <c r="C2347" s="289">
        <v>44345</v>
      </c>
      <c r="D2347">
        <v>334</v>
      </c>
      <c r="E2347">
        <v>254</v>
      </c>
      <c r="F2347">
        <v>46</v>
      </c>
      <c r="G2347" t="s">
        <v>189</v>
      </c>
      <c r="H2347" t="s">
        <v>190</v>
      </c>
      <c r="I2347" t="s">
        <v>191</v>
      </c>
      <c r="J2347">
        <v>4</v>
      </c>
      <c r="K2347">
        <v>2</v>
      </c>
      <c r="L2347">
        <v>203</v>
      </c>
      <c r="M2347">
        <v>188.79</v>
      </c>
      <c r="N2347">
        <v>217.21</v>
      </c>
      <c r="S2347">
        <v>194</v>
      </c>
      <c r="T2347">
        <v>133</v>
      </c>
      <c r="U2347">
        <v>131</v>
      </c>
      <c r="X2347">
        <v>217</v>
      </c>
      <c r="Y2347">
        <v>215</v>
      </c>
      <c r="Z2347">
        <v>210</v>
      </c>
      <c r="AA2347">
        <v>138</v>
      </c>
      <c r="AB2347">
        <v>135</v>
      </c>
      <c r="AJ2347">
        <v>209</v>
      </c>
      <c r="AK2347">
        <v>88</v>
      </c>
      <c r="AL2347">
        <v>164</v>
      </c>
      <c r="AM2347">
        <v>107</v>
      </c>
      <c r="AN2347">
        <v>134</v>
      </c>
      <c r="AO2347">
        <v>11</v>
      </c>
      <c r="AP2347">
        <v>5</v>
      </c>
      <c r="AQ2347">
        <v>7</v>
      </c>
      <c r="AS2347">
        <v>1</v>
      </c>
      <c r="AX2347">
        <v>24</v>
      </c>
      <c r="AY2347">
        <v>1824</v>
      </c>
      <c r="AZ2347">
        <v>0.02</v>
      </c>
      <c r="BA2347">
        <v>1.2999999999999999E-2</v>
      </c>
      <c r="BB2347">
        <v>1</v>
      </c>
      <c r="BC2347">
        <v>0.1</v>
      </c>
      <c r="BD2347">
        <v>9</v>
      </c>
      <c r="BE2347">
        <v>5</v>
      </c>
      <c r="BF2347">
        <v>381.2</v>
      </c>
      <c r="BG2347" t="s">
        <v>148</v>
      </c>
      <c r="BH2347" t="s">
        <v>184</v>
      </c>
      <c r="BI2347" t="s">
        <v>192</v>
      </c>
      <c r="BK2347">
        <v>21</v>
      </c>
    </row>
    <row r="2348" spans="1:63" ht="18.75" x14ac:dyDescent="0.25">
      <c r="A2348">
        <v>2021</v>
      </c>
      <c r="B2348">
        <v>5</v>
      </c>
      <c r="C2348" s="289">
        <v>44346</v>
      </c>
      <c r="D2348">
        <v>406</v>
      </c>
      <c r="E2348">
        <v>623</v>
      </c>
      <c r="F2348">
        <v>2</v>
      </c>
      <c r="G2348" t="s">
        <v>212</v>
      </c>
      <c r="H2348" t="s">
        <v>213</v>
      </c>
      <c r="I2348" t="s">
        <v>144</v>
      </c>
      <c r="J2348">
        <v>1</v>
      </c>
      <c r="K2348">
        <v>5</v>
      </c>
      <c r="L2348">
        <v>599</v>
      </c>
      <c r="M2348">
        <v>551.02009999999996</v>
      </c>
      <c r="N2348">
        <v>646.97990000000004</v>
      </c>
      <c r="O2348">
        <v>584</v>
      </c>
      <c r="P2348">
        <v>600</v>
      </c>
      <c r="Q2348">
        <v>580</v>
      </c>
      <c r="R2348">
        <v>563</v>
      </c>
      <c r="S2348">
        <v>562</v>
      </c>
      <c r="T2348">
        <v>139</v>
      </c>
      <c r="U2348">
        <v>136</v>
      </c>
      <c r="V2348">
        <v>647</v>
      </c>
      <c r="W2348">
        <v>635</v>
      </c>
      <c r="X2348">
        <v>641</v>
      </c>
      <c r="Y2348">
        <v>631</v>
      </c>
      <c r="Z2348">
        <v>620</v>
      </c>
      <c r="AA2348">
        <v>143</v>
      </c>
      <c r="AJ2348">
        <v>606.29999999999995</v>
      </c>
      <c r="AK2348">
        <v>18</v>
      </c>
      <c r="AL2348">
        <v>200</v>
      </c>
      <c r="AM2348">
        <v>26</v>
      </c>
      <c r="AN2348">
        <v>139</v>
      </c>
      <c r="AO2348">
        <v>4</v>
      </c>
      <c r="AP2348">
        <v>4</v>
      </c>
      <c r="AQ2348">
        <v>5</v>
      </c>
      <c r="AX2348">
        <v>13</v>
      </c>
      <c r="AY2348">
        <v>13</v>
      </c>
      <c r="AZ2348">
        <v>1.4999999999999999E-2</v>
      </c>
      <c r="BA2348">
        <v>1</v>
      </c>
      <c r="BC2348">
        <v>0</v>
      </c>
      <c r="BD2348">
        <v>0</v>
      </c>
      <c r="BE2348">
        <v>7.9</v>
      </c>
      <c r="BF2348">
        <v>7.9</v>
      </c>
      <c r="BG2348" t="s">
        <v>148</v>
      </c>
      <c r="BH2348" t="s">
        <v>149</v>
      </c>
      <c r="BI2348" t="s">
        <v>214</v>
      </c>
      <c r="BK2348">
        <v>21</v>
      </c>
    </row>
    <row r="2349" spans="1:63" ht="18.75" x14ac:dyDescent="0.25">
      <c r="A2349">
        <v>2021</v>
      </c>
      <c r="B2349">
        <v>5</v>
      </c>
      <c r="C2349" s="289">
        <v>44346</v>
      </c>
      <c r="D2349">
        <v>406</v>
      </c>
      <c r="E2349">
        <v>624</v>
      </c>
      <c r="F2349">
        <v>2</v>
      </c>
      <c r="G2349" t="s">
        <v>215</v>
      </c>
      <c r="H2349" t="s">
        <v>216</v>
      </c>
      <c r="I2349" t="s">
        <v>144</v>
      </c>
      <c r="J2349">
        <v>1</v>
      </c>
      <c r="K2349">
        <v>5</v>
      </c>
      <c r="L2349">
        <v>374</v>
      </c>
      <c r="M2349">
        <v>344.04259999999999</v>
      </c>
      <c r="N2349">
        <v>403.95740000000001</v>
      </c>
      <c r="O2349">
        <v>400</v>
      </c>
      <c r="P2349">
        <v>363</v>
      </c>
      <c r="Q2349">
        <v>348</v>
      </c>
      <c r="R2349">
        <v>352</v>
      </c>
      <c r="S2349">
        <v>350</v>
      </c>
      <c r="T2349">
        <v>139</v>
      </c>
      <c r="U2349">
        <v>136</v>
      </c>
      <c r="V2349">
        <v>365</v>
      </c>
      <c r="W2349">
        <v>359</v>
      </c>
      <c r="X2349">
        <v>368</v>
      </c>
      <c r="Y2349">
        <v>375</v>
      </c>
      <c r="Z2349">
        <v>371</v>
      </c>
      <c r="AA2349">
        <v>143</v>
      </c>
      <c r="AJ2349">
        <v>365.1</v>
      </c>
      <c r="AK2349">
        <v>18</v>
      </c>
      <c r="AL2349">
        <v>200</v>
      </c>
      <c r="AM2349">
        <v>26</v>
      </c>
      <c r="AN2349">
        <v>139</v>
      </c>
      <c r="AO2349">
        <v>5</v>
      </c>
      <c r="AP2349">
        <v>2</v>
      </c>
      <c r="AQ2349">
        <v>4</v>
      </c>
      <c r="AX2349">
        <v>11</v>
      </c>
      <c r="AY2349">
        <v>11</v>
      </c>
      <c r="AZ2349">
        <v>1.4999999999999999E-2</v>
      </c>
      <c r="BA2349">
        <v>1</v>
      </c>
      <c r="BC2349">
        <v>0</v>
      </c>
      <c r="BD2349">
        <v>0</v>
      </c>
      <c r="BE2349">
        <v>4</v>
      </c>
      <c r="BF2349">
        <v>4</v>
      </c>
      <c r="BG2349" t="s">
        <v>148</v>
      </c>
      <c r="BH2349" t="s">
        <v>149</v>
      </c>
      <c r="BI2349" t="s">
        <v>217</v>
      </c>
      <c r="BK2349">
        <v>21</v>
      </c>
    </row>
    <row r="2350" spans="1:63" ht="18.75" x14ac:dyDescent="0.25">
      <c r="A2350">
        <v>2021</v>
      </c>
      <c r="B2350">
        <v>5</v>
      </c>
      <c r="C2350" s="289">
        <v>44346</v>
      </c>
      <c r="D2350">
        <v>406</v>
      </c>
      <c r="E2350">
        <v>625</v>
      </c>
      <c r="F2350">
        <v>2</v>
      </c>
      <c r="G2350" t="s">
        <v>218</v>
      </c>
      <c r="H2350" t="s">
        <v>219</v>
      </c>
      <c r="I2350" t="s">
        <v>144</v>
      </c>
      <c r="J2350">
        <v>1</v>
      </c>
      <c r="K2350">
        <v>5</v>
      </c>
      <c r="L2350">
        <v>140</v>
      </c>
      <c r="M2350">
        <v>129.01</v>
      </c>
      <c r="N2350">
        <v>150.99</v>
      </c>
      <c r="O2350">
        <v>142</v>
      </c>
      <c r="P2350">
        <v>132</v>
      </c>
      <c r="Q2350">
        <v>128</v>
      </c>
      <c r="R2350">
        <v>142</v>
      </c>
      <c r="S2350">
        <v>140</v>
      </c>
      <c r="T2350">
        <v>139</v>
      </c>
      <c r="U2350">
        <v>136</v>
      </c>
      <c r="V2350">
        <v>134</v>
      </c>
      <c r="W2350">
        <v>148</v>
      </c>
      <c r="X2350">
        <v>150</v>
      </c>
      <c r="Y2350">
        <v>136</v>
      </c>
      <c r="Z2350">
        <v>139</v>
      </c>
      <c r="AA2350">
        <v>143</v>
      </c>
      <c r="AJ2350">
        <v>139.1</v>
      </c>
      <c r="AK2350">
        <v>18</v>
      </c>
      <c r="AL2350">
        <v>200</v>
      </c>
      <c r="AM2350">
        <v>26</v>
      </c>
      <c r="AN2350">
        <v>139</v>
      </c>
      <c r="AO2350">
        <v>5</v>
      </c>
      <c r="AP2350">
        <v>3</v>
      </c>
      <c r="AQ2350">
        <v>3</v>
      </c>
      <c r="AX2350">
        <v>11</v>
      </c>
      <c r="AY2350">
        <v>11</v>
      </c>
      <c r="AZ2350">
        <v>1.4999999999999999E-2</v>
      </c>
      <c r="BA2350">
        <v>1</v>
      </c>
      <c r="BC2350">
        <v>0.1</v>
      </c>
      <c r="BD2350">
        <v>0.1</v>
      </c>
      <c r="BE2350">
        <v>1.5</v>
      </c>
      <c r="BF2350">
        <v>1.5</v>
      </c>
      <c r="BG2350" t="s">
        <v>148</v>
      </c>
      <c r="BH2350" t="s">
        <v>149</v>
      </c>
      <c r="BI2350" t="s">
        <v>217</v>
      </c>
      <c r="BK2350">
        <v>21</v>
      </c>
    </row>
    <row r="2351" spans="1:63" ht="18.75" x14ac:dyDescent="0.25">
      <c r="A2351">
        <v>2021</v>
      </c>
      <c r="B2351">
        <v>5</v>
      </c>
      <c r="C2351" s="289">
        <v>44346</v>
      </c>
      <c r="D2351">
        <v>406</v>
      </c>
      <c r="E2351">
        <v>626</v>
      </c>
      <c r="F2351">
        <v>2</v>
      </c>
      <c r="G2351" t="s">
        <v>220</v>
      </c>
      <c r="H2351" t="s">
        <v>221</v>
      </c>
      <c r="I2351" t="s">
        <v>144</v>
      </c>
      <c r="J2351">
        <v>1</v>
      </c>
      <c r="K2351">
        <v>5</v>
      </c>
      <c r="L2351">
        <v>138</v>
      </c>
      <c r="M2351">
        <v>127.029</v>
      </c>
      <c r="N2351">
        <v>148.971</v>
      </c>
      <c r="O2351">
        <v>270</v>
      </c>
      <c r="P2351">
        <v>270</v>
      </c>
      <c r="Q2351">
        <v>259</v>
      </c>
      <c r="R2351">
        <v>279</v>
      </c>
      <c r="S2351">
        <v>276</v>
      </c>
      <c r="T2351">
        <v>139</v>
      </c>
      <c r="U2351">
        <v>136</v>
      </c>
      <c r="V2351">
        <v>283</v>
      </c>
      <c r="W2351">
        <v>289</v>
      </c>
      <c r="X2351">
        <v>282</v>
      </c>
      <c r="Y2351">
        <v>296</v>
      </c>
      <c r="Z2351">
        <v>281</v>
      </c>
      <c r="AA2351">
        <v>143</v>
      </c>
      <c r="AJ2351">
        <v>278.5</v>
      </c>
      <c r="AK2351">
        <v>18</v>
      </c>
      <c r="AL2351">
        <v>200</v>
      </c>
      <c r="AM2351">
        <v>26</v>
      </c>
      <c r="AN2351">
        <v>139</v>
      </c>
      <c r="AO2351">
        <v>7</v>
      </c>
      <c r="AP2351">
        <v>5</v>
      </c>
      <c r="AQ2351">
        <v>10</v>
      </c>
      <c r="AX2351">
        <v>22</v>
      </c>
      <c r="AY2351">
        <v>22</v>
      </c>
      <c r="AZ2351">
        <v>1.4999999999999999E-2</v>
      </c>
      <c r="BA2351">
        <v>1</v>
      </c>
      <c r="BC2351">
        <v>0.2</v>
      </c>
      <c r="BD2351">
        <v>0.2</v>
      </c>
      <c r="BE2351">
        <v>6.1</v>
      </c>
      <c r="BF2351">
        <v>6.1</v>
      </c>
      <c r="BG2351" t="s">
        <v>148</v>
      </c>
      <c r="BH2351" t="s">
        <v>149</v>
      </c>
      <c r="BI2351" t="s">
        <v>217</v>
      </c>
      <c r="BK2351">
        <v>21</v>
      </c>
    </row>
    <row r="2352" spans="1:63" x14ac:dyDescent="0.25">
      <c r="A2352">
        <v>2021</v>
      </c>
      <c r="B2352">
        <v>5</v>
      </c>
      <c r="C2352" s="289">
        <v>44346</v>
      </c>
      <c r="D2352">
        <v>10</v>
      </c>
      <c r="E2352">
        <v>24</v>
      </c>
      <c r="F2352">
        <v>3</v>
      </c>
      <c r="G2352" t="s">
        <v>352</v>
      </c>
      <c r="H2352" t="s">
        <v>353</v>
      </c>
      <c r="I2352" t="s">
        <v>144</v>
      </c>
      <c r="J2352">
        <v>4</v>
      </c>
      <c r="K2352">
        <v>2</v>
      </c>
      <c r="L2352">
        <v>166</v>
      </c>
      <c r="M2352">
        <v>154.38</v>
      </c>
      <c r="N2352">
        <v>177.62</v>
      </c>
      <c r="AK2352">
        <v>145</v>
      </c>
      <c r="AL2352">
        <v>99</v>
      </c>
      <c r="AO2352">
        <v>10</v>
      </c>
      <c r="AQ2352">
        <v>8</v>
      </c>
      <c r="AX2352">
        <v>18</v>
      </c>
      <c r="AY2352">
        <v>18</v>
      </c>
      <c r="AZ2352">
        <v>1.4999999999999999E-2</v>
      </c>
      <c r="BA2352">
        <v>1</v>
      </c>
      <c r="BC2352">
        <v>0.1</v>
      </c>
      <c r="BD2352">
        <v>0.1</v>
      </c>
      <c r="BG2352" t="s">
        <v>148</v>
      </c>
      <c r="BH2352" t="s">
        <v>149</v>
      </c>
      <c r="BI2352" t="s">
        <v>354</v>
      </c>
      <c r="BJ2352" t="s">
        <v>208</v>
      </c>
      <c r="BK2352">
        <v>21</v>
      </c>
    </row>
    <row r="2353" spans="1:63" x14ac:dyDescent="0.25">
      <c r="A2353">
        <v>2021</v>
      </c>
      <c r="B2353">
        <v>5</v>
      </c>
      <c r="C2353" s="289">
        <v>44346</v>
      </c>
      <c r="D2353">
        <v>10</v>
      </c>
      <c r="E2353">
        <v>25</v>
      </c>
      <c r="F2353">
        <v>3</v>
      </c>
      <c r="G2353" t="s">
        <v>355</v>
      </c>
      <c r="H2353" t="s">
        <v>356</v>
      </c>
      <c r="I2353" t="s">
        <v>144</v>
      </c>
      <c r="J2353">
        <v>4</v>
      </c>
      <c r="K2353">
        <v>2</v>
      </c>
      <c r="L2353">
        <v>162</v>
      </c>
      <c r="M2353">
        <v>150.66</v>
      </c>
      <c r="N2353">
        <v>173.34</v>
      </c>
      <c r="AK2353">
        <v>145</v>
      </c>
      <c r="AL2353">
        <v>99</v>
      </c>
      <c r="AO2353">
        <v>2</v>
      </c>
      <c r="AP2353">
        <v>3</v>
      </c>
      <c r="AQ2353">
        <v>2</v>
      </c>
      <c r="AS2353">
        <v>1</v>
      </c>
      <c r="AX2353">
        <v>8</v>
      </c>
      <c r="AY2353">
        <v>8</v>
      </c>
      <c r="AZ2353">
        <v>1.4999999999999999E-2</v>
      </c>
      <c r="BA2353">
        <v>1</v>
      </c>
      <c r="BC2353">
        <v>0</v>
      </c>
      <c r="BD2353">
        <v>0</v>
      </c>
      <c r="BG2353" t="s">
        <v>148</v>
      </c>
      <c r="BH2353" t="s">
        <v>149</v>
      </c>
      <c r="BI2353" t="s">
        <v>357</v>
      </c>
      <c r="BJ2353" t="s">
        <v>208</v>
      </c>
      <c r="BK2353">
        <v>21</v>
      </c>
    </row>
    <row r="2354" spans="1:63" ht="18.75" hidden="1" x14ac:dyDescent="0.25">
      <c r="A2354">
        <v>2021</v>
      </c>
      <c r="B2354">
        <v>5</v>
      </c>
      <c r="C2354" s="289">
        <v>44346</v>
      </c>
      <c r="D2354">
        <v>419</v>
      </c>
      <c r="E2354">
        <v>670</v>
      </c>
      <c r="F2354">
        <v>3</v>
      </c>
      <c r="G2354" t="s">
        <v>434</v>
      </c>
      <c r="H2354" t="s">
        <v>435</v>
      </c>
      <c r="I2354" t="s">
        <v>144</v>
      </c>
      <c r="J2354">
        <v>4</v>
      </c>
      <c r="K2354">
        <v>2</v>
      </c>
      <c r="L2354">
        <v>298</v>
      </c>
      <c r="M2354">
        <v>280.41800000000001</v>
      </c>
      <c r="N2354">
        <v>319.15800000000002</v>
      </c>
      <c r="O2354">
        <v>303</v>
      </c>
      <c r="P2354">
        <v>304</v>
      </c>
      <c r="Q2354">
        <v>306</v>
      </c>
      <c r="T2354">
        <v>132</v>
      </c>
      <c r="AJ2354">
        <v>304.3</v>
      </c>
      <c r="AK2354">
        <v>96</v>
      </c>
      <c r="AL2354">
        <v>150</v>
      </c>
      <c r="AM2354">
        <v>109</v>
      </c>
      <c r="AN2354">
        <v>132</v>
      </c>
      <c r="AO2354">
        <v>2</v>
      </c>
      <c r="AP2354">
        <v>3</v>
      </c>
      <c r="AQ2354">
        <v>1</v>
      </c>
      <c r="AX2354">
        <v>6</v>
      </c>
      <c r="AY2354">
        <v>1278</v>
      </c>
      <c r="AZ2354">
        <v>1.4999999999999999E-2</v>
      </c>
      <c r="BA2354">
        <v>5.0000000000000001E-3</v>
      </c>
      <c r="BB2354">
        <v>1</v>
      </c>
      <c r="BC2354">
        <v>0</v>
      </c>
      <c r="BD2354">
        <v>4.3</v>
      </c>
      <c r="BE2354">
        <v>1.8</v>
      </c>
      <c r="BF2354">
        <v>388.9</v>
      </c>
      <c r="BG2354" t="s">
        <v>153</v>
      </c>
      <c r="BH2354" t="s">
        <v>154</v>
      </c>
      <c r="BI2354" t="s">
        <v>436</v>
      </c>
      <c r="BJ2354" t="s">
        <v>156</v>
      </c>
      <c r="BK2354">
        <v>21</v>
      </c>
    </row>
    <row r="2355" spans="1:63" ht="18.75" hidden="1" x14ac:dyDescent="0.25">
      <c r="A2355">
        <v>2021</v>
      </c>
      <c r="B2355">
        <v>5</v>
      </c>
      <c r="C2355" s="289">
        <v>44346</v>
      </c>
      <c r="D2355">
        <v>423</v>
      </c>
      <c r="E2355">
        <v>669</v>
      </c>
      <c r="F2355">
        <v>4</v>
      </c>
      <c r="G2355" t="s">
        <v>412</v>
      </c>
      <c r="H2355" t="s">
        <v>413</v>
      </c>
      <c r="I2355" t="s">
        <v>144</v>
      </c>
      <c r="J2355">
        <v>2</v>
      </c>
      <c r="K2355">
        <v>2</v>
      </c>
      <c r="L2355">
        <v>954</v>
      </c>
      <c r="M2355">
        <v>897.71400000000006</v>
      </c>
      <c r="N2355">
        <v>1021.734</v>
      </c>
      <c r="O2355">
        <v>933</v>
      </c>
      <c r="P2355">
        <v>1019</v>
      </c>
      <c r="Q2355">
        <v>1012</v>
      </c>
      <c r="R2355">
        <v>974</v>
      </c>
      <c r="S2355">
        <v>968</v>
      </c>
      <c r="T2355">
        <v>216</v>
      </c>
      <c r="U2355">
        <v>212</v>
      </c>
      <c r="AJ2355">
        <v>981.2</v>
      </c>
      <c r="AK2355">
        <v>40</v>
      </c>
      <c r="AL2355">
        <v>180</v>
      </c>
      <c r="AM2355">
        <v>34</v>
      </c>
      <c r="AN2355">
        <v>214</v>
      </c>
      <c r="AO2355">
        <v>9</v>
      </c>
      <c r="AP2355">
        <v>6</v>
      </c>
      <c r="AQ2355">
        <v>11</v>
      </c>
      <c r="AX2355">
        <v>26</v>
      </c>
      <c r="AY2355">
        <v>26</v>
      </c>
      <c r="AZ2355">
        <v>1.4999999999999999E-2</v>
      </c>
      <c r="BA2355">
        <v>1</v>
      </c>
      <c r="BC2355">
        <v>0</v>
      </c>
      <c r="BD2355">
        <v>0</v>
      </c>
      <c r="BE2355">
        <v>25.5</v>
      </c>
      <c r="BF2355">
        <v>25.5</v>
      </c>
      <c r="BG2355" t="s">
        <v>153</v>
      </c>
      <c r="BH2355" t="s">
        <v>154</v>
      </c>
      <c r="BI2355" t="s">
        <v>414</v>
      </c>
      <c r="BJ2355" t="s">
        <v>156</v>
      </c>
      <c r="BK2355">
        <v>21</v>
      </c>
    </row>
    <row r="2356" spans="1:63" ht="18.75" hidden="1" x14ac:dyDescent="0.25">
      <c r="A2356">
        <v>2021</v>
      </c>
      <c r="B2356">
        <v>5</v>
      </c>
      <c r="C2356" s="289">
        <v>44346</v>
      </c>
      <c r="D2356">
        <v>236</v>
      </c>
      <c r="E2356">
        <v>160</v>
      </c>
      <c r="F2356">
        <v>5</v>
      </c>
      <c r="G2356" t="s">
        <v>265</v>
      </c>
      <c r="H2356" t="s">
        <v>266</v>
      </c>
      <c r="I2356" t="s">
        <v>144</v>
      </c>
      <c r="J2356">
        <v>2</v>
      </c>
      <c r="K2356">
        <v>1</v>
      </c>
      <c r="L2356">
        <v>200</v>
      </c>
      <c r="M2356">
        <v>186</v>
      </c>
      <c r="N2356">
        <v>214</v>
      </c>
      <c r="O2356">
        <v>192</v>
      </c>
      <c r="P2356">
        <v>197</v>
      </c>
      <c r="Q2356">
        <v>182</v>
      </c>
      <c r="R2356">
        <v>212</v>
      </c>
      <c r="S2356">
        <v>202</v>
      </c>
      <c r="T2356">
        <v>95</v>
      </c>
      <c r="U2356">
        <v>94</v>
      </c>
      <c r="V2356">
        <v>191</v>
      </c>
      <c r="W2356">
        <v>201</v>
      </c>
      <c r="X2356">
        <v>199</v>
      </c>
      <c r="Y2356">
        <v>200</v>
      </c>
      <c r="Z2356">
        <v>195</v>
      </c>
      <c r="AA2356">
        <v>95</v>
      </c>
      <c r="AB2356">
        <v>90</v>
      </c>
      <c r="AJ2356">
        <v>197.1</v>
      </c>
      <c r="AK2356">
        <v>76</v>
      </c>
      <c r="AL2356">
        <v>95</v>
      </c>
      <c r="AM2356">
        <v>77</v>
      </c>
      <c r="AN2356">
        <v>94</v>
      </c>
      <c r="AO2356">
        <v>12</v>
      </c>
      <c r="AP2356">
        <v>4</v>
      </c>
      <c r="AQ2356">
        <v>5</v>
      </c>
      <c r="AX2356">
        <v>21</v>
      </c>
      <c r="AY2356">
        <v>1983</v>
      </c>
      <c r="AZ2356">
        <v>1.4999999999999999E-2</v>
      </c>
      <c r="BA2356">
        <v>1.0999999999999999E-2</v>
      </c>
      <c r="BB2356">
        <v>1</v>
      </c>
      <c r="BC2356">
        <v>0.1</v>
      </c>
      <c r="BD2356">
        <v>9.9</v>
      </c>
      <c r="BE2356">
        <v>4.0999999999999996</v>
      </c>
      <c r="BF2356">
        <v>390.8</v>
      </c>
      <c r="BG2356" t="s">
        <v>267</v>
      </c>
      <c r="BH2356" t="s">
        <v>267</v>
      </c>
      <c r="BK2356">
        <v>21</v>
      </c>
    </row>
    <row r="2357" spans="1:63" hidden="1" x14ac:dyDescent="0.25">
      <c r="A2357">
        <v>2021</v>
      </c>
      <c r="B2357">
        <v>5</v>
      </c>
      <c r="C2357" s="289">
        <v>44346</v>
      </c>
      <c r="D2357">
        <v>243</v>
      </c>
      <c r="E2357">
        <v>167</v>
      </c>
      <c r="F2357">
        <v>6</v>
      </c>
      <c r="G2357" t="s">
        <v>244</v>
      </c>
      <c r="H2357" t="s">
        <v>245</v>
      </c>
      <c r="I2357" t="s">
        <v>144</v>
      </c>
      <c r="J2357">
        <v>2</v>
      </c>
      <c r="K2357">
        <v>2</v>
      </c>
      <c r="L2357">
        <v>888</v>
      </c>
      <c r="M2357">
        <v>825.84</v>
      </c>
      <c r="N2357">
        <v>950.16</v>
      </c>
      <c r="AK2357">
        <v>55</v>
      </c>
      <c r="AL2357">
        <v>131</v>
      </c>
      <c r="AO2357">
        <v>3</v>
      </c>
      <c r="AP2357">
        <v>1</v>
      </c>
      <c r="AX2357">
        <v>4</v>
      </c>
      <c r="AY2357">
        <v>104</v>
      </c>
      <c r="AZ2357">
        <v>1.4999999999999999E-2</v>
      </c>
      <c r="BA2357">
        <v>3.7999999999999999E-2</v>
      </c>
      <c r="BC2357">
        <v>0</v>
      </c>
      <c r="BD2357">
        <v>0.1</v>
      </c>
      <c r="BG2357" t="s">
        <v>145</v>
      </c>
      <c r="BH2357" t="s">
        <v>145</v>
      </c>
      <c r="BK2357">
        <v>21</v>
      </c>
    </row>
    <row r="2358" spans="1:63" ht="18.75" hidden="1" x14ac:dyDescent="0.25">
      <c r="A2358">
        <v>2021</v>
      </c>
      <c r="B2358">
        <v>5</v>
      </c>
      <c r="C2358" s="289">
        <v>44346</v>
      </c>
      <c r="D2358">
        <v>417</v>
      </c>
      <c r="E2358">
        <v>660</v>
      </c>
      <c r="F2358">
        <v>6</v>
      </c>
      <c r="G2358" t="s">
        <v>421</v>
      </c>
      <c r="H2358" t="s">
        <v>422</v>
      </c>
      <c r="I2358" t="s">
        <v>144</v>
      </c>
      <c r="J2358">
        <v>1</v>
      </c>
      <c r="K2358">
        <v>6</v>
      </c>
      <c r="L2358">
        <v>643</v>
      </c>
      <c r="M2358">
        <v>605.06299999999999</v>
      </c>
      <c r="N2358">
        <v>688.65300000000002</v>
      </c>
      <c r="V2358">
        <v>1467</v>
      </c>
      <c r="W2358">
        <v>1367</v>
      </c>
      <c r="X2358">
        <v>1340</v>
      </c>
      <c r="Y2358">
        <v>1351</v>
      </c>
      <c r="Z2358">
        <v>1272</v>
      </c>
      <c r="AA2358">
        <v>167</v>
      </c>
      <c r="AB2358">
        <v>161</v>
      </c>
      <c r="AJ2358">
        <v>1359.4</v>
      </c>
      <c r="AK2358">
        <v>20</v>
      </c>
      <c r="AL2358">
        <v>180</v>
      </c>
      <c r="AM2358">
        <v>22</v>
      </c>
      <c r="AN2358">
        <v>164</v>
      </c>
      <c r="AO2358">
        <v>4</v>
      </c>
      <c r="AP2358">
        <v>4</v>
      </c>
      <c r="AQ2358">
        <v>5</v>
      </c>
      <c r="AS2358">
        <v>2</v>
      </c>
      <c r="AX2358">
        <v>15</v>
      </c>
      <c r="AY2358">
        <v>177</v>
      </c>
      <c r="AZ2358">
        <v>1.4999999999999999E-2</v>
      </c>
      <c r="BA2358">
        <v>8.5000000000000006E-2</v>
      </c>
      <c r="BC2358">
        <v>0</v>
      </c>
      <c r="BD2358">
        <v>0.3</v>
      </c>
      <c r="BE2358">
        <v>20.399999999999999</v>
      </c>
      <c r="BF2358">
        <v>240.6</v>
      </c>
      <c r="BG2358" t="s">
        <v>153</v>
      </c>
      <c r="BH2358" t="s">
        <v>154</v>
      </c>
      <c r="BI2358" t="s">
        <v>423</v>
      </c>
      <c r="BJ2358" t="s">
        <v>156</v>
      </c>
      <c r="BK2358">
        <v>21</v>
      </c>
    </row>
    <row r="2359" spans="1:63" ht="18.75" hidden="1" x14ac:dyDescent="0.25">
      <c r="A2359">
        <v>2021</v>
      </c>
      <c r="B2359">
        <v>5</v>
      </c>
      <c r="C2359" s="289">
        <v>44346</v>
      </c>
      <c r="D2359">
        <v>417</v>
      </c>
      <c r="E2359">
        <v>661</v>
      </c>
      <c r="F2359">
        <v>6</v>
      </c>
      <c r="G2359" t="s">
        <v>424</v>
      </c>
      <c r="H2359" t="s">
        <v>425</v>
      </c>
      <c r="I2359" t="s">
        <v>144</v>
      </c>
      <c r="J2359">
        <v>1</v>
      </c>
      <c r="K2359">
        <v>6</v>
      </c>
      <c r="L2359">
        <v>138</v>
      </c>
      <c r="M2359">
        <v>129.858</v>
      </c>
      <c r="N2359">
        <v>147.798</v>
      </c>
      <c r="V2359">
        <v>348</v>
      </c>
      <c r="W2359">
        <v>307</v>
      </c>
      <c r="X2359">
        <v>297</v>
      </c>
      <c r="Y2359">
        <v>274</v>
      </c>
      <c r="Z2359">
        <v>262</v>
      </c>
      <c r="AA2359">
        <v>167</v>
      </c>
      <c r="AB2359">
        <v>161</v>
      </c>
      <c r="AJ2359">
        <v>297.60000000000002</v>
      </c>
      <c r="AK2359">
        <v>20</v>
      </c>
      <c r="AL2359">
        <v>180</v>
      </c>
      <c r="AM2359">
        <v>22</v>
      </c>
      <c r="AN2359">
        <v>164</v>
      </c>
      <c r="AO2359">
        <v>4</v>
      </c>
      <c r="AP2359">
        <v>4</v>
      </c>
      <c r="AQ2359">
        <v>5</v>
      </c>
      <c r="AS2359">
        <v>2</v>
      </c>
      <c r="AX2359">
        <v>15</v>
      </c>
      <c r="AY2359">
        <v>177</v>
      </c>
      <c r="AZ2359">
        <v>1.4999999999999999E-2</v>
      </c>
      <c r="BA2359">
        <v>8.5000000000000006E-2</v>
      </c>
      <c r="BC2359">
        <v>0.1</v>
      </c>
      <c r="BD2359">
        <v>1.3</v>
      </c>
      <c r="BE2359">
        <v>4.5</v>
      </c>
      <c r="BF2359">
        <v>52.7</v>
      </c>
      <c r="BG2359" t="s">
        <v>153</v>
      </c>
      <c r="BH2359" t="s">
        <v>154</v>
      </c>
      <c r="BI2359" t="s">
        <v>426</v>
      </c>
      <c r="BJ2359" t="s">
        <v>156</v>
      </c>
      <c r="BK2359">
        <v>21</v>
      </c>
    </row>
    <row r="2360" spans="1:63" ht="18.75" hidden="1" x14ac:dyDescent="0.25">
      <c r="A2360">
        <v>2021</v>
      </c>
      <c r="B2360">
        <v>5</v>
      </c>
      <c r="C2360" s="289">
        <v>44346</v>
      </c>
      <c r="D2360">
        <v>384</v>
      </c>
      <c r="E2360">
        <v>556</v>
      </c>
      <c r="F2360">
        <v>7</v>
      </c>
      <c r="G2360" t="s">
        <v>175</v>
      </c>
      <c r="H2360" t="s">
        <v>176</v>
      </c>
      <c r="I2360" t="s">
        <v>144</v>
      </c>
      <c r="J2360">
        <v>1</v>
      </c>
      <c r="K2360">
        <v>6</v>
      </c>
      <c r="L2360">
        <v>1066</v>
      </c>
      <c r="M2360">
        <v>1003.106</v>
      </c>
      <c r="N2360">
        <v>1141.6859999999999</v>
      </c>
      <c r="O2360">
        <v>1046</v>
      </c>
      <c r="P2360">
        <v>1136</v>
      </c>
      <c r="Q2360">
        <v>1102</v>
      </c>
      <c r="R2360">
        <v>1112</v>
      </c>
      <c r="S2360">
        <v>1052</v>
      </c>
      <c r="T2360">
        <v>266</v>
      </c>
      <c r="U2360">
        <v>255</v>
      </c>
      <c r="V2360">
        <v>1013</v>
      </c>
      <c r="W2360">
        <v>1035</v>
      </c>
      <c r="X2360">
        <v>1035</v>
      </c>
      <c r="Y2360">
        <v>1063</v>
      </c>
      <c r="Z2360">
        <v>1072</v>
      </c>
      <c r="AA2360">
        <v>125</v>
      </c>
      <c r="AB2360">
        <v>120</v>
      </c>
      <c r="AJ2360">
        <v>1066.5999999999999</v>
      </c>
      <c r="AK2360">
        <v>20</v>
      </c>
      <c r="AL2360">
        <v>180</v>
      </c>
      <c r="AM2360">
        <v>19</v>
      </c>
      <c r="AN2360">
        <v>192</v>
      </c>
      <c r="AO2360">
        <v>1</v>
      </c>
      <c r="AP2360">
        <v>1</v>
      </c>
      <c r="AQ2360">
        <v>2</v>
      </c>
      <c r="AX2360">
        <v>3</v>
      </c>
      <c r="AY2360">
        <v>99</v>
      </c>
      <c r="AZ2360">
        <v>1.4999999999999999E-2</v>
      </c>
      <c r="BA2360">
        <v>0.03</v>
      </c>
      <c r="BC2360">
        <v>0</v>
      </c>
      <c r="BD2360">
        <v>0.1</v>
      </c>
      <c r="BE2360">
        <v>3.2</v>
      </c>
      <c r="BF2360">
        <v>105.6</v>
      </c>
      <c r="BG2360" t="s">
        <v>153</v>
      </c>
      <c r="BH2360" t="s">
        <v>154</v>
      </c>
      <c r="BI2360" t="s">
        <v>177</v>
      </c>
      <c r="BK2360">
        <v>21</v>
      </c>
    </row>
    <row r="2361" spans="1:63" ht="18.75" hidden="1" x14ac:dyDescent="0.25">
      <c r="A2361">
        <v>2021</v>
      </c>
      <c r="B2361">
        <v>5</v>
      </c>
      <c r="C2361" s="289">
        <v>44346</v>
      </c>
      <c r="D2361">
        <v>384</v>
      </c>
      <c r="E2361">
        <v>557</v>
      </c>
      <c r="F2361">
        <v>7</v>
      </c>
      <c r="G2361" t="s">
        <v>178</v>
      </c>
      <c r="H2361" t="s">
        <v>179</v>
      </c>
      <c r="I2361" t="s">
        <v>144</v>
      </c>
      <c r="J2361">
        <v>1</v>
      </c>
      <c r="K2361">
        <v>6</v>
      </c>
      <c r="L2361">
        <v>182</v>
      </c>
      <c r="M2361">
        <v>171.262</v>
      </c>
      <c r="N2361">
        <v>194.922</v>
      </c>
      <c r="O2361">
        <v>193</v>
      </c>
      <c r="P2361">
        <v>206</v>
      </c>
      <c r="Q2361">
        <v>190</v>
      </c>
      <c r="R2361">
        <v>190</v>
      </c>
      <c r="S2361">
        <v>192</v>
      </c>
      <c r="T2361">
        <v>266</v>
      </c>
      <c r="U2361">
        <v>255</v>
      </c>
      <c r="V2361">
        <v>184</v>
      </c>
      <c r="W2361">
        <v>184</v>
      </c>
      <c r="X2361">
        <v>178</v>
      </c>
      <c r="Y2361">
        <v>194</v>
      </c>
      <c r="Z2361">
        <v>190</v>
      </c>
      <c r="AA2361">
        <v>125</v>
      </c>
      <c r="AB2361">
        <v>120</v>
      </c>
      <c r="AJ2361">
        <v>190.1</v>
      </c>
      <c r="AK2361">
        <v>20</v>
      </c>
      <c r="AL2361">
        <v>180</v>
      </c>
      <c r="AM2361">
        <v>19</v>
      </c>
      <c r="AN2361">
        <v>192</v>
      </c>
      <c r="AO2361">
        <v>1</v>
      </c>
      <c r="AP2361">
        <v>1</v>
      </c>
      <c r="AQ2361">
        <v>1</v>
      </c>
      <c r="AX2361">
        <v>3</v>
      </c>
      <c r="AY2361">
        <v>99</v>
      </c>
      <c r="AZ2361">
        <v>1.4999999999999999E-2</v>
      </c>
      <c r="BA2361">
        <v>0.03</v>
      </c>
      <c r="BC2361">
        <v>0</v>
      </c>
      <c r="BD2361">
        <v>0.5</v>
      </c>
      <c r="BE2361">
        <v>0.6</v>
      </c>
      <c r="BF2361">
        <v>18.8</v>
      </c>
      <c r="BG2361" t="s">
        <v>153</v>
      </c>
      <c r="BH2361" t="s">
        <v>154</v>
      </c>
      <c r="BI2361" t="s">
        <v>177</v>
      </c>
      <c r="BJ2361" t="s">
        <v>180</v>
      </c>
      <c r="BK2361">
        <v>21</v>
      </c>
    </row>
    <row r="2362" spans="1:63" ht="18.75" hidden="1" x14ac:dyDescent="0.25">
      <c r="A2362">
        <v>2021</v>
      </c>
      <c r="B2362">
        <v>5</v>
      </c>
      <c r="C2362" s="289">
        <v>44346</v>
      </c>
      <c r="D2362">
        <v>137</v>
      </c>
      <c r="E2362">
        <v>273</v>
      </c>
      <c r="F2362">
        <v>8</v>
      </c>
      <c r="G2362" t="s">
        <v>242</v>
      </c>
      <c r="H2362" t="s">
        <v>243</v>
      </c>
      <c r="I2362" t="s">
        <v>144</v>
      </c>
      <c r="J2362">
        <v>3</v>
      </c>
      <c r="K2362">
        <v>2</v>
      </c>
      <c r="L2362">
        <v>564</v>
      </c>
      <c r="M2362">
        <v>524.52</v>
      </c>
      <c r="N2362">
        <v>603.48</v>
      </c>
      <c r="O2362">
        <v>564</v>
      </c>
      <c r="P2362">
        <v>625</v>
      </c>
      <c r="Q2362">
        <v>567</v>
      </c>
      <c r="R2362">
        <v>582</v>
      </c>
      <c r="S2362">
        <v>573</v>
      </c>
      <c r="T2362">
        <v>130</v>
      </c>
      <c r="U2362">
        <v>128</v>
      </c>
      <c r="V2362">
        <v>597</v>
      </c>
      <c r="W2362">
        <v>588</v>
      </c>
      <c r="X2362">
        <v>600</v>
      </c>
      <c r="Y2362">
        <v>610</v>
      </c>
      <c r="Z2362">
        <v>593</v>
      </c>
      <c r="AA2362">
        <v>125</v>
      </c>
      <c r="AB2362">
        <v>120</v>
      </c>
      <c r="AJ2362">
        <v>589.9</v>
      </c>
      <c r="AK2362">
        <v>93</v>
      </c>
      <c r="AL2362">
        <v>116</v>
      </c>
      <c r="AM2362">
        <v>86</v>
      </c>
      <c r="AN2362">
        <v>126</v>
      </c>
      <c r="AO2362">
        <v>6</v>
      </c>
      <c r="AP2362">
        <v>1</v>
      </c>
      <c r="AQ2362">
        <v>3</v>
      </c>
      <c r="AX2362">
        <v>10</v>
      </c>
      <c r="AY2362">
        <v>1834</v>
      </c>
      <c r="AZ2362">
        <v>1.4999999999999999E-2</v>
      </c>
      <c r="BA2362">
        <v>5.0000000000000001E-3</v>
      </c>
      <c r="BB2362">
        <v>1</v>
      </c>
      <c r="BC2362">
        <v>0</v>
      </c>
      <c r="BD2362">
        <v>3.3</v>
      </c>
      <c r="BE2362">
        <v>5.9</v>
      </c>
      <c r="BF2362">
        <v>1081.9000000000001</v>
      </c>
      <c r="BG2362" t="s">
        <v>145</v>
      </c>
      <c r="BK2362">
        <v>21</v>
      </c>
    </row>
    <row r="2363" spans="1:63" ht="18.75" hidden="1" x14ac:dyDescent="0.25">
      <c r="A2363">
        <v>2021</v>
      </c>
      <c r="B2363">
        <v>5</v>
      </c>
      <c r="C2363" s="289">
        <v>44346</v>
      </c>
      <c r="D2363">
        <v>123</v>
      </c>
      <c r="E2363">
        <v>645</v>
      </c>
      <c r="F2363">
        <v>30</v>
      </c>
      <c r="G2363" t="s">
        <v>226</v>
      </c>
      <c r="H2363" t="s">
        <v>227</v>
      </c>
      <c r="I2363" t="s">
        <v>228</v>
      </c>
      <c r="J2363">
        <v>4</v>
      </c>
      <c r="K2363">
        <v>1</v>
      </c>
      <c r="L2363">
        <v>133</v>
      </c>
      <c r="M2363">
        <v>123.69</v>
      </c>
      <c r="N2363">
        <v>142.31</v>
      </c>
      <c r="O2363">
        <v>132</v>
      </c>
      <c r="P2363">
        <v>154</v>
      </c>
      <c r="Q2363">
        <v>154</v>
      </c>
      <c r="R2363">
        <v>162</v>
      </c>
      <c r="S2363">
        <v>152</v>
      </c>
      <c r="T2363">
        <v>223</v>
      </c>
      <c r="U2363">
        <v>223</v>
      </c>
      <c r="AJ2363">
        <v>150.80000000000001</v>
      </c>
      <c r="AK2363">
        <v>80</v>
      </c>
      <c r="AL2363">
        <v>180</v>
      </c>
      <c r="AM2363">
        <v>65</v>
      </c>
      <c r="AN2363">
        <v>223</v>
      </c>
      <c r="AO2363">
        <v>3</v>
      </c>
      <c r="AP2363">
        <v>3</v>
      </c>
      <c r="AQ2363">
        <v>4</v>
      </c>
      <c r="AX2363">
        <v>10</v>
      </c>
      <c r="AY2363">
        <v>510</v>
      </c>
      <c r="AZ2363">
        <v>0.02</v>
      </c>
      <c r="BA2363">
        <v>0.02</v>
      </c>
      <c r="BB2363">
        <v>1</v>
      </c>
      <c r="BC2363">
        <v>0.1</v>
      </c>
      <c r="BD2363">
        <v>3.8</v>
      </c>
      <c r="BE2363">
        <v>1.5</v>
      </c>
      <c r="BF2363">
        <v>76.900000000000006</v>
      </c>
      <c r="BG2363" t="s">
        <v>229</v>
      </c>
      <c r="BH2363" t="s">
        <v>229</v>
      </c>
      <c r="BK2363">
        <v>21</v>
      </c>
    </row>
    <row r="2364" spans="1:63" ht="18.75" x14ac:dyDescent="0.25">
      <c r="A2364">
        <v>2021</v>
      </c>
      <c r="B2364">
        <v>5</v>
      </c>
      <c r="C2364" s="289">
        <v>44346</v>
      </c>
      <c r="D2364">
        <v>334</v>
      </c>
      <c r="E2364">
        <v>254</v>
      </c>
      <c r="F2364">
        <v>46</v>
      </c>
      <c r="G2364" t="s">
        <v>189</v>
      </c>
      <c r="H2364" t="s">
        <v>190</v>
      </c>
      <c r="I2364" t="s">
        <v>191</v>
      </c>
      <c r="J2364">
        <v>4</v>
      </c>
      <c r="K2364">
        <v>2</v>
      </c>
      <c r="L2364">
        <v>203</v>
      </c>
      <c r="M2364">
        <v>188.79</v>
      </c>
      <c r="N2364">
        <v>217.21</v>
      </c>
      <c r="O2364">
        <v>202</v>
      </c>
      <c r="P2364">
        <v>208</v>
      </c>
      <c r="Q2364">
        <v>205</v>
      </c>
      <c r="R2364">
        <v>204</v>
      </c>
      <c r="S2364">
        <v>211</v>
      </c>
      <c r="T2364">
        <v>143</v>
      </c>
      <c r="U2364">
        <v>138</v>
      </c>
      <c r="V2364">
        <v>226</v>
      </c>
      <c r="W2364">
        <v>217</v>
      </c>
      <c r="X2364">
        <v>213</v>
      </c>
      <c r="Y2364">
        <v>211</v>
      </c>
      <c r="Z2364">
        <v>217</v>
      </c>
      <c r="AA2364">
        <v>140</v>
      </c>
      <c r="AB2364">
        <v>135</v>
      </c>
      <c r="AJ2364">
        <v>211.4</v>
      </c>
      <c r="AK2364">
        <v>88</v>
      </c>
      <c r="AL2364">
        <v>164</v>
      </c>
      <c r="AM2364">
        <v>104</v>
      </c>
      <c r="AN2364">
        <v>139</v>
      </c>
      <c r="AO2364">
        <v>5</v>
      </c>
      <c r="AP2364">
        <v>3</v>
      </c>
      <c r="AQ2364">
        <v>3</v>
      </c>
      <c r="AX2364">
        <v>11</v>
      </c>
      <c r="AY2364">
        <v>911</v>
      </c>
      <c r="AZ2364">
        <v>0.02</v>
      </c>
      <c r="BA2364">
        <v>1.2E-2</v>
      </c>
      <c r="BB2364">
        <v>1</v>
      </c>
      <c r="BC2364">
        <v>0.1</v>
      </c>
      <c r="BD2364">
        <v>4.5</v>
      </c>
      <c r="BE2364">
        <v>2.2999999999999998</v>
      </c>
      <c r="BF2364">
        <v>192.6</v>
      </c>
      <c r="BG2364" t="s">
        <v>148</v>
      </c>
      <c r="BH2364" t="s">
        <v>184</v>
      </c>
      <c r="BI2364" t="s">
        <v>192</v>
      </c>
      <c r="BK2364">
        <v>21</v>
      </c>
    </row>
    <row r="2365" spans="1:63" ht="18.75" hidden="1" x14ac:dyDescent="0.25">
      <c r="A2365">
        <v>2021</v>
      </c>
      <c r="B2365">
        <v>6</v>
      </c>
      <c r="C2365" s="289">
        <v>44347</v>
      </c>
      <c r="D2365">
        <v>382</v>
      </c>
      <c r="E2365">
        <v>449</v>
      </c>
      <c r="F2365">
        <v>2</v>
      </c>
      <c r="G2365" t="s">
        <v>272</v>
      </c>
      <c r="H2365" t="s">
        <v>273</v>
      </c>
      <c r="I2365" t="s">
        <v>144</v>
      </c>
      <c r="J2365">
        <v>3</v>
      </c>
      <c r="K2365">
        <v>1</v>
      </c>
      <c r="L2365">
        <v>46</v>
      </c>
      <c r="M2365">
        <v>40.985999999999997</v>
      </c>
      <c r="N2365">
        <v>50.048000000000002</v>
      </c>
      <c r="Q2365">
        <v>43</v>
      </c>
      <c r="R2365">
        <v>45</v>
      </c>
      <c r="S2365">
        <v>44</v>
      </c>
      <c r="U2365">
        <v>95</v>
      </c>
      <c r="V2365">
        <v>42</v>
      </c>
      <c r="W2365">
        <v>43</v>
      </c>
      <c r="X2365">
        <v>45</v>
      </c>
      <c r="Y2365">
        <v>44</v>
      </c>
      <c r="Z2365">
        <v>42</v>
      </c>
      <c r="AA2365">
        <v>95</v>
      </c>
      <c r="AB2365">
        <v>89</v>
      </c>
      <c r="AJ2365">
        <v>43.4</v>
      </c>
      <c r="AK2365">
        <v>108</v>
      </c>
      <c r="AL2365">
        <v>100</v>
      </c>
      <c r="AM2365">
        <v>116</v>
      </c>
      <c r="AN2365">
        <v>93</v>
      </c>
      <c r="AO2365">
        <v>8</v>
      </c>
      <c r="AP2365">
        <v>9</v>
      </c>
      <c r="AQ2365">
        <v>7</v>
      </c>
      <c r="AY2365">
        <v>924</v>
      </c>
      <c r="AZ2365">
        <v>1.4999999999999999E-2</v>
      </c>
      <c r="BD2365">
        <v>20.100000000000001</v>
      </c>
      <c r="BF2365">
        <v>40.1</v>
      </c>
      <c r="BG2365" t="s">
        <v>153</v>
      </c>
      <c r="BH2365" t="s">
        <v>154</v>
      </c>
      <c r="BI2365" t="s">
        <v>274</v>
      </c>
      <c r="BJ2365" t="s">
        <v>156</v>
      </c>
      <c r="BK2365">
        <v>22</v>
      </c>
    </row>
    <row r="2366" spans="1:63" x14ac:dyDescent="0.25">
      <c r="A2366">
        <v>2021</v>
      </c>
      <c r="B2366">
        <v>6</v>
      </c>
      <c r="C2366" s="289">
        <v>44347</v>
      </c>
      <c r="D2366">
        <v>406</v>
      </c>
      <c r="E2366">
        <v>623</v>
      </c>
      <c r="F2366">
        <v>2</v>
      </c>
      <c r="G2366" t="s">
        <v>212</v>
      </c>
      <c r="H2366" t="s">
        <v>213</v>
      </c>
      <c r="I2366" t="s">
        <v>144</v>
      </c>
      <c r="J2366">
        <v>1</v>
      </c>
      <c r="K2366">
        <v>5</v>
      </c>
      <c r="L2366">
        <v>599</v>
      </c>
      <c r="M2366">
        <v>551.02009999999996</v>
      </c>
      <c r="N2366">
        <v>646.97990000000004</v>
      </c>
      <c r="AK2366">
        <v>18</v>
      </c>
      <c r="AL2366">
        <v>200</v>
      </c>
      <c r="AY2366">
        <v>360</v>
      </c>
      <c r="AZ2366">
        <v>1.4999999999999999E-2</v>
      </c>
      <c r="BD2366">
        <v>0.6</v>
      </c>
      <c r="BG2366" t="s">
        <v>148</v>
      </c>
      <c r="BH2366" t="s">
        <v>149</v>
      </c>
      <c r="BI2366" t="s">
        <v>214</v>
      </c>
      <c r="BK2366">
        <v>22</v>
      </c>
    </row>
    <row r="2367" spans="1:63" x14ac:dyDescent="0.25">
      <c r="A2367">
        <v>2021</v>
      </c>
      <c r="B2367">
        <v>6</v>
      </c>
      <c r="C2367" s="289">
        <v>44347</v>
      </c>
      <c r="D2367">
        <v>406</v>
      </c>
      <c r="E2367">
        <v>624</v>
      </c>
      <c r="F2367">
        <v>2</v>
      </c>
      <c r="G2367" t="s">
        <v>215</v>
      </c>
      <c r="H2367" t="s">
        <v>216</v>
      </c>
      <c r="I2367" t="s">
        <v>144</v>
      </c>
      <c r="J2367">
        <v>1</v>
      </c>
      <c r="K2367">
        <v>5</v>
      </c>
      <c r="L2367">
        <v>374</v>
      </c>
      <c r="M2367">
        <v>344.04259999999999</v>
      </c>
      <c r="N2367">
        <v>403.95740000000001</v>
      </c>
      <c r="AK2367">
        <v>18</v>
      </c>
      <c r="AL2367">
        <v>200</v>
      </c>
      <c r="AY2367">
        <v>360</v>
      </c>
      <c r="AZ2367">
        <v>1.4999999999999999E-2</v>
      </c>
      <c r="BD2367">
        <v>1</v>
      </c>
      <c r="BG2367" t="s">
        <v>148</v>
      </c>
      <c r="BH2367" t="s">
        <v>149</v>
      </c>
      <c r="BI2367" t="s">
        <v>217</v>
      </c>
      <c r="BK2367">
        <v>22</v>
      </c>
    </row>
    <row r="2368" spans="1:63" x14ac:dyDescent="0.25">
      <c r="A2368">
        <v>2021</v>
      </c>
      <c r="B2368">
        <v>6</v>
      </c>
      <c r="C2368" s="289">
        <v>44347</v>
      </c>
      <c r="D2368">
        <v>406</v>
      </c>
      <c r="E2368">
        <v>625</v>
      </c>
      <c r="F2368">
        <v>2</v>
      </c>
      <c r="G2368" t="s">
        <v>218</v>
      </c>
      <c r="H2368" t="s">
        <v>219</v>
      </c>
      <c r="I2368" t="s">
        <v>144</v>
      </c>
      <c r="J2368">
        <v>1</v>
      </c>
      <c r="K2368">
        <v>5</v>
      </c>
      <c r="L2368">
        <v>140</v>
      </c>
      <c r="M2368">
        <v>129.01</v>
      </c>
      <c r="N2368">
        <v>150.99</v>
      </c>
      <c r="AK2368">
        <v>18</v>
      </c>
      <c r="AL2368">
        <v>200</v>
      </c>
      <c r="AY2368">
        <v>360</v>
      </c>
      <c r="AZ2368">
        <v>1.4999999999999999E-2</v>
      </c>
      <c r="BD2368">
        <v>2.6</v>
      </c>
      <c r="BG2368" t="s">
        <v>148</v>
      </c>
      <c r="BH2368" t="s">
        <v>149</v>
      </c>
      <c r="BI2368" t="s">
        <v>217</v>
      </c>
      <c r="BK2368">
        <v>22</v>
      </c>
    </row>
    <row r="2369" spans="1:63" x14ac:dyDescent="0.25">
      <c r="A2369">
        <v>2021</v>
      </c>
      <c r="B2369">
        <v>6</v>
      </c>
      <c r="C2369" s="289">
        <v>44347</v>
      </c>
      <c r="D2369">
        <v>406</v>
      </c>
      <c r="E2369">
        <v>626</v>
      </c>
      <c r="F2369">
        <v>2</v>
      </c>
      <c r="G2369" t="s">
        <v>220</v>
      </c>
      <c r="H2369" t="s">
        <v>221</v>
      </c>
      <c r="I2369" t="s">
        <v>144</v>
      </c>
      <c r="J2369">
        <v>1</v>
      </c>
      <c r="K2369">
        <v>5</v>
      </c>
      <c r="L2369">
        <v>138</v>
      </c>
      <c r="M2369">
        <v>127.029</v>
      </c>
      <c r="N2369">
        <v>148.971</v>
      </c>
      <c r="AK2369">
        <v>18</v>
      </c>
      <c r="AL2369">
        <v>200</v>
      </c>
      <c r="AY2369">
        <v>360</v>
      </c>
      <c r="AZ2369">
        <v>1.4999999999999999E-2</v>
      </c>
      <c r="BD2369">
        <v>2.6</v>
      </c>
      <c r="BG2369" t="s">
        <v>148</v>
      </c>
      <c r="BH2369" t="s">
        <v>149</v>
      </c>
      <c r="BI2369" t="s">
        <v>217</v>
      </c>
      <c r="BK2369">
        <v>22</v>
      </c>
    </row>
    <row r="2370" spans="1:63" ht="18.75" x14ac:dyDescent="0.25">
      <c r="A2370">
        <v>2021</v>
      </c>
      <c r="B2370">
        <v>6</v>
      </c>
      <c r="C2370" s="289">
        <v>44347</v>
      </c>
      <c r="D2370">
        <v>10</v>
      </c>
      <c r="E2370">
        <v>24</v>
      </c>
      <c r="F2370">
        <v>3</v>
      </c>
      <c r="G2370" t="s">
        <v>352</v>
      </c>
      <c r="H2370" t="s">
        <v>353</v>
      </c>
      <c r="I2370" t="s">
        <v>144</v>
      </c>
      <c r="J2370">
        <v>4</v>
      </c>
      <c r="K2370">
        <v>2</v>
      </c>
      <c r="L2370">
        <v>166</v>
      </c>
      <c r="M2370">
        <v>154.38</v>
      </c>
      <c r="N2370">
        <v>177.62</v>
      </c>
      <c r="O2370">
        <v>158</v>
      </c>
      <c r="P2370">
        <v>163</v>
      </c>
      <c r="Q2370">
        <v>159</v>
      </c>
      <c r="R2370">
        <v>167</v>
      </c>
      <c r="S2370">
        <v>166</v>
      </c>
      <c r="T2370">
        <v>129</v>
      </c>
      <c r="U2370">
        <v>125</v>
      </c>
      <c r="V2370">
        <v>151</v>
      </c>
      <c r="W2370">
        <v>159</v>
      </c>
      <c r="X2370">
        <v>161</v>
      </c>
      <c r="Y2370">
        <v>158</v>
      </c>
      <c r="Z2370">
        <v>154</v>
      </c>
      <c r="AA2370">
        <v>129</v>
      </c>
      <c r="AB2370">
        <v>130</v>
      </c>
      <c r="AJ2370">
        <v>159.6</v>
      </c>
      <c r="AK2370">
        <v>145</v>
      </c>
      <c r="AL2370">
        <v>99</v>
      </c>
      <c r="AM2370">
        <v>112</v>
      </c>
      <c r="AN2370">
        <v>128</v>
      </c>
      <c r="AO2370">
        <v>5</v>
      </c>
      <c r="AP2370">
        <v>4</v>
      </c>
      <c r="AQ2370">
        <v>8</v>
      </c>
      <c r="AY2370">
        <v>17</v>
      </c>
      <c r="AZ2370">
        <v>1.4999999999999999E-2</v>
      </c>
      <c r="BD2370">
        <v>0.1</v>
      </c>
      <c r="BF2370">
        <v>2.7</v>
      </c>
      <c r="BG2370" t="s">
        <v>148</v>
      </c>
      <c r="BH2370" t="s">
        <v>149</v>
      </c>
      <c r="BI2370" t="s">
        <v>354</v>
      </c>
      <c r="BJ2370" t="s">
        <v>208</v>
      </c>
      <c r="BK2370">
        <v>22</v>
      </c>
    </row>
    <row r="2371" spans="1:63" ht="18.75" x14ac:dyDescent="0.25">
      <c r="A2371">
        <v>2021</v>
      </c>
      <c r="B2371">
        <v>6</v>
      </c>
      <c r="C2371" s="289">
        <v>44347</v>
      </c>
      <c r="D2371">
        <v>10</v>
      </c>
      <c r="E2371">
        <v>25</v>
      </c>
      <c r="F2371">
        <v>3</v>
      </c>
      <c r="G2371" t="s">
        <v>355</v>
      </c>
      <c r="H2371" t="s">
        <v>356</v>
      </c>
      <c r="I2371" t="s">
        <v>144</v>
      </c>
      <c r="J2371">
        <v>4</v>
      </c>
      <c r="K2371">
        <v>2</v>
      </c>
      <c r="L2371">
        <v>162</v>
      </c>
      <c r="M2371">
        <v>150.66</v>
      </c>
      <c r="N2371">
        <v>173.34</v>
      </c>
      <c r="O2371">
        <v>153</v>
      </c>
      <c r="P2371">
        <v>158</v>
      </c>
      <c r="Q2371">
        <v>162</v>
      </c>
      <c r="R2371">
        <v>152</v>
      </c>
      <c r="S2371">
        <v>158</v>
      </c>
      <c r="T2371">
        <v>129</v>
      </c>
      <c r="U2371">
        <v>125</v>
      </c>
      <c r="V2371">
        <v>160</v>
      </c>
      <c r="W2371">
        <v>168</v>
      </c>
      <c r="X2371">
        <v>172</v>
      </c>
      <c r="Y2371">
        <v>170</v>
      </c>
      <c r="Z2371">
        <v>165</v>
      </c>
      <c r="AA2371">
        <v>129</v>
      </c>
      <c r="AB2371">
        <v>130</v>
      </c>
      <c r="AJ2371">
        <v>161.80000000000001</v>
      </c>
      <c r="AK2371">
        <v>145</v>
      </c>
      <c r="AL2371">
        <v>99</v>
      </c>
      <c r="AM2371">
        <v>112</v>
      </c>
      <c r="AN2371">
        <v>128</v>
      </c>
      <c r="AO2371">
        <v>6</v>
      </c>
      <c r="AP2371">
        <v>4</v>
      </c>
      <c r="AQ2371">
        <v>9</v>
      </c>
      <c r="AY2371">
        <v>19</v>
      </c>
      <c r="AZ2371">
        <v>1.4999999999999999E-2</v>
      </c>
      <c r="BD2371">
        <v>0.1</v>
      </c>
      <c r="BF2371">
        <v>3.1</v>
      </c>
      <c r="BG2371" t="s">
        <v>148</v>
      </c>
      <c r="BH2371" t="s">
        <v>149</v>
      </c>
      <c r="BI2371" t="s">
        <v>357</v>
      </c>
      <c r="BJ2371" t="s">
        <v>208</v>
      </c>
      <c r="BK2371">
        <v>22</v>
      </c>
    </row>
    <row r="2372" spans="1:63" hidden="1" x14ac:dyDescent="0.25">
      <c r="A2372">
        <v>2021</v>
      </c>
      <c r="B2372">
        <v>6</v>
      </c>
      <c r="C2372" s="289">
        <v>44347</v>
      </c>
      <c r="D2372">
        <v>419</v>
      </c>
      <c r="E2372">
        <v>670</v>
      </c>
      <c r="F2372">
        <v>3</v>
      </c>
      <c r="G2372" t="s">
        <v>434</v>
      </c>
      <c r="H2372" t="s">
        <v>435</v>
      </c>
      <c r="I2372" t="s">
        <v>144</v>
      </c>
      <c r="J2372">
        <v>4</v>
      </c>
      <c r="K2372">
        <v>2</v>
      </c>
      <c r="L2372">
        <v>298</v>
      </c>
      <c r="M2372">
        <v>280.41800000000001</v>
      </c>
      <c r="N2372">
        <v>319.15800000000002</v>
      </c>
      <c r="AK2372">
        <v>96</v>
      </c>
      <c r="AL2372">
        <v>150</v>
      </c>
      <c r="AY2372">
        <v>132</v>
      </c>
      <c r="AZ2372">
        <v>1.4999999999999999E-2</v>
      </c>
      <c r="BD2372">
        <v>0.4</v>
      </c>
      <c r="BG2372" t="s">
        <v>153</v>
      </c>
      <c r="BH2372" t="s">
        <v>154</v>
      </c>
      <c r="BI2372" t="s">
        <v>436</v>
      </c>
      <c r="BJ2372" t="s">
        <v>156</v>
      </c>
      <c r="BK2372">
        <v>22</v>
      </c>
    </row>
    <row r="2373" spans="1:63" ht="18.75" hidden="1" x14ac:dyDescent="0.25">
      <c r="A2373">
        <v>2021</v>
      </c>
      <c r="B2373">
        <v>6</v>
      </c>
      <c r="C2373" s="289">
        <v>44347</v>
      </c>
      <c r="D2373">
        <v>142</v>
      </c>
      <c r="E2373">
        <v>280</v>
      </c>
      <c r="F2373">
        <v>4</v>
      </c>
      <c r="G2373" t="s">
        <v>297</v>
      </c>
      <c r="H2373" t="s">
        <v>298</v>
      </c>
      <c r="I2373" t="s">
        <v>144</v>
      </c>
      <c r="J2373">
        <v>3</v>
      </c>
      <c r="K2373">
        <v>2</v>
      </c>
      <c r="L2373">
        <v>323</v>
      </c>
      <c r="M2373">
        <v>300.39</v>
      </c>
      <c r="N2373">
        <v>345.61</v>
      </c>
      <c r="V2373">
        <v>362</v>
      </c>
      <c r="W2373">
        <v>333</v>
      </c>
      <c r="X2373">
        <v>341</v>
      </c>
      <c r="Y2373">
        <v>338</v>
      </c>
      <c r="Z2373">
        <v>340</v>
      </c>
      <c r="AA2373">
        <v>101</v>
      </c>
      <c r="AJ2373">
        <v>342.8</v>
      </c>
      <c r="AK2373">
        <v>105</v>
      </c>
      <c r="AL2373">
        <v>103</v>
      </c>
      <c r="AM2373">
        <v>107</v>
      </c>
      <c r="AN2373">
        <v>101</v>
      </c>
      <c r="AO2373">
        <v>5</v>
      </c>
      <c r="AQ2373">
        <v>4</v>
      </c>
      <c r="AY2373">
        <v>1079</v>
      </c>
      <c r="AZ2373">
        <v>1.4999999999999999E-2</v>
      </c>
      <c r="BD2373">
        <v>3.3</v>
      </c>
      <c r="BF2373">
        <v>369.9</v>
      </c>
      <c r="BG2373" t="s">
        <v>145</v>
      </c>
      <c r="BK2373">
        <v>22</v>
      </c>
    </row>
    <row r="2374" spans="1:63" ht="18.75" hidden="1" x14ac:dyDescent="0.25">
      <c r="A2374">
        <v>2021</v>
      </c>
      <c r="B2374">
        <v>6</v>
      </c>
      <c r="C2374" s="289">
        <v>44347</v>
      </c>
      <c r="D2374">
        <v>423</v>
      </c>
      <c r="E2374">
        <v>669</v>
      </c>
      <c r="F2374">
        <v>4</v>
      </c>
      <c r="G2374" t="s">
        <v>412</v>
      </c>
      <c r="H2374" t="s">
        <v>413</v>
      </c>
      <c r="I2374" t="s">
        <v>144</v>
      </c>
      <c r="J2374">
        <v>2</v>
      </c>
      <c r="K2374">
        <v>2</v>
      </c>
      <c r="L2374">
        <v>954</v>
      </c>
      <c r="M2374">
        <v>897.71400000000006</v>
      </c>
      <c r="N2374">
        <v>1021.734</v>
      </c>
      <c r="O2374">
        <v>951</v>
      </c>
      <c r="P2374">
        <v>940</v>
      </c>
      <c r="Q2374">
        <v>953</v>
      </c>
      <c r="R2374">
        <v>910</v>
      </c>
      <c r="T2374">
        <v>231</v>
      </c>
      <c r="U2374">
        <v>229</v>
      </c>
      <c r="AJ2374">
        <v>938.5</v>
      </c>
      <c r="AK2374">
        <v>40</v>
      </c>
      <c r="AL2374">
        <v>180</v>
      </c>
      <c r="AM2374">
        <v>31</v>
      </c>
      <c r="AN2374">
        <v>230</v>
      </c>
      <c r="AO2374">
        <v>4</v>
      </c>
      <c r="AP2374">
        <v>6</v>
      </c>
      <c r="AQ2374">
        <v>7</v>
      </c>
      <c r="AY2374">
        <v>923</v>
      </c>
      <c r="AZ2374">
        <v>1.4999999999999999E-2</v>
      </c>
      <c r="BD2374">
        <v>1</v>
      </c>
      <c r="BF2374">
        <v>866.2</v>
      </c>
      <c r="BG2374" t="s">
        <v>153</v>
      </c>
      <c r="BH2374" t="s">
        <v>154</v>
      </c>
      <c r="BI2374" t="s">
        <v>414</v>
      </c>
      <c r="BJ2374" t="s">
        <v>156</v>
      </c>
      <c r="BK2374">
        <v>22</v>
      </c>
    </row>
    <row r="2375" spans="1:63" hidden="1" x14ac:dyDescent="0.25">
      <c r="A2375">
        <v>2021</v>
      </c>
      <c r="B2375">
        <v>6</v>
      </c>
      <c r="C2375" s="289">
        <v>44347</v>
      </c>
      <c r="D2375">
        <v>47</v>
      </c>
      <c r="E2375">
        <v>122</v>
      </c>
      <c r="F2375">
        <v>5</v>
      </c>
      <c r="G2375" t="s">
        <v>163</v>
      </c>
      <c r="H2375" t="s">
        <v>164</v>
      </c>
      <c r="I2375" t="s">
        <v>165</v>
      </c>
      <c r="J2375">
        <v>2</v>
      </c>
      <c r="K2375">
        <v>1</v>
      </c>
      <c r="L2375">
        <v>280</v>
      </c>
      <c r="M2375">
        <v>267.39999999999998</v>
      </c>
      <c r="N2375">
        <v>292.60000000000002</v>
      </c>
      <c r="AK2375">
        <v>63</v>
      </c>
      <c r="AL2375">
        <v>115</v>
      </c>
      <c r="AY2375">
        <v>200</v>
      </c>
      <c r="AZ2375">
        <v>1.4999999999999999E-2</v>
      </c>
      <c r="BD2375">
        <v>0.7</v>
      </c>
      <c r="BG2375" t="s">
        <v>153</v>
      </c>
      <c r="BH2375" t="s">
        <v>154</v>
      </c>
      <c r="BI2375" t="s">
        <v>166</v>
      </c>
      <c r="BJ2375" t="s">
        <v>167</v>
      </c>
      <c r="BK2375">
        <v>22</v>
      </c>
    </row>
    <row r="2376" spans="1:63" ht="18.75" hidden="1" x14ac:dyDescent="0.25">
      <c r="A2376">
        <v>2021</v>
      </c>
      <c r="B2376">
        <v>6</v>
      </c>
      <c r="C2376" s="289">
        <v>44347</v>
      </c>
      <c r="D2376">
        <v>236</v>
      </c>
      <c r="E2376">
        <v>160</v>
      </c>
      <c r="F2376">
        <v>5</v>
      </c>
      <c r="G2376" t="s">
        <v>265</v>
      </c>
      <c r="H2376" t="s">
        <v>266</v>
      </c>
      <c r="I2376" t="s">
        <v>144</v>
      </c>
      <c r="J2376">
        <v>2</v>
      </c>
      <c r="K2376">
        <v>1</v>
      </c>
      <c r="L2376">
        <v>200</v>
      </c>
      <c r="M2376">
        <v>186</v>
      </c>
      <c r="N2376">
        <v>214</v>
      </c>
      <c r="O2376">
        <v>202</v>
      </c>
      <c r="P2376">
        <v>192</v>
      </c>
      <c r="Q2376">
        <v>196</v>
      </c>
      <c r="R2376">
        <v>198</v>
      </c>
      <c r="S2376">
        <v>196</v>
      </c>
      <c r="T2376">
        <v>95</v>
      </c>
      <c r="U2376">
        <v>93</v>
      </c>
      <c r="V2376">
        <v>192</v>
      </c>
      <c r="W2376">
        <v>198</v>
      </c>
      <c r="X2376">
        <v>200</v>
      </c>
      <c r="Y2376">
        <v>199</v>
      </c>
      <c r="Z2376">
        <v>201</v>
      </c>
      <c r="AA2376">
        <v>95</v>
      </c>
      <c r="AB2376">
        <v>90</v>
      </c>
      <c r="AJ2376">
        <v>197.4</v>
      </c>
      <c r="AK2376">
        <v>76</v>
      </c>
      <c r="AL2376">
        <v>95</v>
      </c>
      <c r="AM2376">
        <v>77</v>
      </c>
      <c r="AN2376">
        <v>93</v>
      </c>
      <c r="AO2376">
        <v>9</v>
      </c>
      <c r="AP2376">
        <v>6</v>
      </c>
      <c r="AQ2376">
        <v>7</v>
      </c>
      <c r="AY2376">
        <v>1876</v>
      </c>
      <c r="AZ2376">
        <v>1.4999999999999999E-2</v>
      </c>
      <c r="BD2376">
        <v>9.4</v>
      </c>
      <c r="BF2376">
        <v>370.3</v>
      </c>
      <c r="BG2376" t="s">
        <v>267</v>
      </c>
      <c r="BH2376" t="s">
        <v>267</v>
      </c>
      <c r="BK2376">
        <v>22</v>
      </c>
    </row>
    <row r="2377" spans="1:63" ht="18.75" hidden="1" x14ac:dyDescent="0.25">
      <c r="A2377">
        <v>2021</v>
      </c>
      <c r="B2377">
        <v>6</v>
      </c>
      <c r="C2377" s="289">
        <v>44347</v>
      </c>
      <c r="D2377">
        <v>417</v>
      </c>
      <c r="E2377">
        <v>660</v>
      </c>
      <c r="F2377">
        <v>6</v>
      </c>
      <c r="G2377" t="s">
        <v>421</v>
      </c>
      <c r="H2377" t="s">
        <v>422</v>
      </c>
      <c r="I2377" t="s">
        <v>144</v>
      </c>
      <c r="J2377">
        <v>1</v>
      </c>
      <c r="K2377">
        <v>6</v>
      </c>
      <c r="L2377">
        <v>643</v>
      </c>
      <c r="M2377">
        <v>605.06299999999999</v>
      </c>
      <c r="N2377">
        <v>688.65300000000002</v>
      </c>
      <c r="O2377">
        <v>1276</v>
      </c>
      <c r="P2377">
        <v>1200</v>
      </c>
      <c r="Q2377">
        <v>1234</v>
      </c>
      <c r="R2377">
        <v>1251</v>
      </c>
      <c r="S2377">
        <v>1265</v>
      </c>
      <c r="T2377">
        <v>168</v>
      </c>
      <c r="U2377">
        <v>166</v>
      </c>
      <c r="V2377">
        <v>1300</v>
      </c>
      <c r="W2377">
        <v>1438</v>
      </c>
      <c r="X2377">
        <v>1383</v>
      </c>
      <c r="Y2377">
        <v>1336</v>
      </c>
      <c r="Z2377">
        <v>1301</v>
      </c>
      <c r="AA2377">
        <v>195</v>
      </c>
      <c r="AB2377">
        <v>201</v>
      </c>
      <c r="AJ2377">
        <v>1298.4000000000001</v>
      </c>
      <c r="AK2377">
        <v>20</v>
      </c>
      <c r="AL2377">
        <v>180</v>
      </c>
      <c r="AM2377">
        <v>20</v>
      </c>
      <c r="AN2377">
        <v>183</v>
      </c>
      <c r="AO2377">
        <v>2</v>
      </c>
      <c r="AP2377">
        <v>3</v>
      </c>
      <c r="AQ2377">
        <v>2</v>
      </c>
      <c r="AY2377">
        <v>277</v>
      </c>
      <c r="AZ2377">
        <v>1.4999999999999999E-2</v>
      </c>
      <c r="BD2377">
        <v>0.4</v>
      </c>
      <c r="BF2377">
        <v>359.7</v>
      </c>
      <c r="BG2377" t="s">
        <v>153</v>
      </c>
      <c r="BH2377" t="s">
        <v>154</v>
      </c>
      <c r="BI2377" t="s">
        <v>423</v>
      </c>
      <c r="BJ2377" t="s">
        <v>156</v>
      </c>
      <c r="BK2377">
        <v>22</v>
      </c>
    </row>
    <row r="2378" spans="1:63" ht="18.75" hidden="1" x14ac:dyDescent="0.25">
      <c r="A2378">
        <v>2021</v>
      </c>
      <c r="B2378">
        <v>6</v>
      </c>
      <c r="C2378" s="289">
        <v>44347</v>
      </c>
      <c r="D2378">
        <v>417</v>
      </c>
      <c r="E2378">
        <v>661</v>
      </c>
      <c r="F2378">
        <v>6</v>
      </c>
      <c r="G2378" t="s">
        <v>424</v>
      </c>
      <c r="H2378" t="s">
        <v>425</v>
      </c>
      <c r="I2378" t="s">
        <v>144</v>
      </c>
      <c r="J2378">
        <v>1</v>
      </c>
      <c r="K2378">
        <v>6</v>
      </c>
      <c r="L2378">
        <v>138</v>
      </c>
      <c r="M2378">
        <v>129.858</v>
      </c>
      <c r="N2378">
        <v>147.798</v>
      </c>
      <c r="O2378">
        <v>282</v>
      </c>
      <c r="P2378">
        <v>281</v>
      </c>
      <c r="Q2378">
        <v>271</v>
      </c>
      <c r="R2378">
        <v>285</v>
      </c>
      <c r="S2378">
        <v>273</v>
      </c>
      <c r="T2378">
        <v>168</v>
      </c>
      <c r="U2378">
        <v>166</v>
      </c>
      <c r="V2378">
        <v>300</v>
      </c>
      <c r="W2378">
        <v>303</v>
      </c>
      <c r="X2378">
        <v>302</v>
      </c>
      <c r="Y2378">
        <v>293</v>
      </c>
      <c r="Z2378">
        <v>283</v>
      </c>
      <c r="AA2378">
        <v>195</v>
      </c>
      <c r="AB2378">
        <v>201</v>
      </c>
      <c r="AJ2378">
        <v>287.3</v>
      </c>
      <c r="AK2378">
        <v>20</v>
      </c>
      <c r="AL2378">
        <v>180</v>
      </c>
      <c r="AM2378">
        <v>20</v>
      </c>
      <c r="AN2378">
        <v>183</v>
      </c>
      <c r="AO2378">
        <v>1</v>
      </c>
      <c r="AP2378">
        <v>2</v>
      </c>
      <c r="AQ2378">
        <v>2</v>
      </c>
      <c r="AY2378">
        <v>275</v>
      </c>
      <c r="AZ2378">
        <v>1.4999999999999999E-2</v>
      </c>
      <c r="BD2378">
        <v>2</v>
      </c>
      <c r="BF2378">
        <v>79</v>
      </c>
      <c r="BG2378" t="s">
        <v>153</v>
      </c>
      <c r="BH2378" t="s">
        <v>154</v>
      </c>
      <c r="BI2378" t="s">
        <v>426</v>
      </c>
      <c r="BJ2378" t="s">
        <v>156</v>
      </c>
      <c r="BK2378">
        <v>22</v>
      </c>
    </row>
    <row r="2379" spans="1:63" hidden="1" x14ac:dyDescent="0.25">
      <c r="A2379">
        <v>2021</v>
      </c>
      <c r="B2379">
        <v>6</v>
      </c>
      <c r="C2379" s="289">
        <v>44347</v>
      </c>
      <c r="D2379">
        <v>425</v>
      </c>
      <c r="E2379">
        <v>674</v>
      </c>
      <c r="F2379">
        <v>6</v>
      </c>
      <c r="G2379" t="s">
        <v>447</v>
      </c>
      <c r="H2379" t="s">
        <v>448</v>
      </c>
      <c r="I2379" t="s">
        <v>165</v>
      </c>
      <c r="J2379">
        <v>2</v>
      </c>
      <c r="K2379">
        <v>1</v>
      </c>
      <c r="L2379">
        <v>256</v>
      </c>
      <c r="M2379">
        <v>240.89599999999999</v>
      </c>
      <c r="N2379">
        <v>274.17599999999999</v>
      </c>
      <c r="AK2379">
        <v>40</v>
      </c>
      <c r="AL2379">
        <v>180</v>
      </c>
      <c r="AY2379">
        <v>1000</v>
      </c>
      <c r="AZ2379">
        <v>1.4999999999999999E-2</v>
      </c>
      <c r="BD2379">
        <v>3.9</v>
      </c>
      <c r="BG2379" t="s">
        <v>153</v>
      </c>
      <c r="BH2379" t="s">
        <v>154</v>
      </c>
      <c r="BI2379" t="s">
        <v>449</v>
      </c>
      <c r="BJ2379" t="s">
        <v>167</v>
      </c>
      <c r="BK2379">
        <v>22</v>
      </c>
    </row>
    <row r="2380" spans="1:63" ht="18.75" hidden="1" x14ac:dyDescent="0.25">
      <c r="A2380">
        <v>2021</v>
      </c>
      <c r="B2380">
        <v>6</v>
      </c>
      <c r="C2380" s="289">
        <v>44347</v>
      </c>
      <c r="D2380">
        <v>241</v>
      </c>
      <c r="E2380">
        <v>165</v>
      </c>
      <c r="F2380">
        <v>7</v>
      </c>
      <c r="G2380" t="s">
        <v>171</v>
      </c>
      <c r="H2380" t="s">
        <v>172</v>
      </c>
      <c r="I2380" t="s">
        <v>144</v>
      </c>
      <c r="J2380">
        <v>2</v>
      </c>
      <c r="K2380">
        <v>2</v>
      </c>
      <c r="L2380">
        <v>706</v>
      </c>
      <c r="M2380">
        <v>656.58</v>
      </c>
      <c r="N2380">
        <v>755.42</v>
      </c>
      <c r="V2380">
        <v>677</v>
      </c>
      <c r="W2380">
        <v>697</v>
      </c>
      <c r="X2380">
        <v>699</v>
      </c>
      <c r="Y2380">
        <v>706</v>
      </c>
      <c r="Z2380">
        <v>693</v>
      </c>
      <c r="AA2380">
        <v>141</v>
      </c>
      <c r="AB2380">
        <v>140</v>
      </c>
      <c r="AJ2380">
        <v>694.4</v>
      </c>
      <c r="AK2380">
        <v>60</v>
      </c>
      <c r="AL2380">
        <v>120</v>
      </c>
      <c r="AM2380">
        <v>51</v>
      </c>
      <c r="AN2380">
        <v>141</v>
      </c>
      <c r="AO2380">
        <v>4</v>
      </c>
      <c r="AQ2380">
        <v>3</v>
      </c>
      <c r="AY2380">
        <v>672</v>
      </c>
      <c r="AZ2380">
        <v>1.4999999999999999E-2</v>
      </c>
      <c r="BD2380">
        <v>1</v>
      </c>
      <c r="BF2380">
        <v>466.6</v>
      </c>
      <c r="BG2380" t="s">
        <v>145</v>
      </c>
      <c r="BH2380" t="s">
        <v>145</v>
      </c>
      <c r="BK2380">
        <v>22</v>
      </c>
    </row>
    <row r="2381" spans="1:63" ht="18.75" hidden="1" x14ac:dyDescent="0.25">
      <c r="A2381">
        <v>2021</v>
      </c>
      <c r="B2381">
        <v>6</v>
      </c>
      <c r="C2381" s="289">
        <v>44347</v>
      </c>
      <c r="D2381">
        <v>384</v>
      </c>
      <c r="E2381">
        <v>556</v>
      </c>
      <c r="F2381">
        <v>7</v>
      </c>
      <c r="G2381" t="s">
        <v>175</v>
      </c>
      <c r="H2381" t="s">
        <v>176</v>
      </c>
      <c r="I2381" t="s">
        <v>144</v>
      </c>
      <c r="J2381">
        <v>1</v>
      </c>
      <c r="K2381">
        <v>6</v>
      </c>
      <c r="L2381">
        <v>1066</v>
      </c>
      <c r="M2381">
        <v>1003.106</v>
      </c>
      <c r="N2381">
        <v>1141.6859999999999</v>
      </c>
      <c r="O2381">
        <v>1094</v>
      </c>
      <c r="P2381">
        <v>1077</v>
      </c>
      <c r="Q2381">
        <v>999</v>
      </c>
      <c r="T2381">
        <v>180</v>
      </c>
      <c r="AJ2381">
        <v>1056.7</v>
      </c>
      <c r="AK2381">
        <v>20</v>
      </c>
      <c r="AL2381">
        <v>180</v>
      </c>
      <c r="AM2381">
        <v>20</v>
      </c>
      <c r="AN2381">
        <v>180</v>
      </c>
      <c r="AO2381">
        <v>2</v>
      </c>
      <c r="AP2381">
        <v>2</v>
      </c>
      <c r="AQ2381">
        <v>3</v>
      </c>
      <c r="AS2381">
        <v>0</v>
      </c>
      <c r="AY2381">
        <v>199</v>
      </c>
      <c r="AZ2381">
        <v>1.4999999999999999E-2</v>
      </c>
      <c r="BD2381">
        <v>0.2</v>
      </c>
      <c r="BF2381">
        <v>210.3</v>
      </c>
      <c r="BG2381" t="s">
        <v>153</v>
      </c>
      <c r="BH2381" t="s">
        <v>154</v>
      </c>
      <c r="BI2381" t="s">
        <v>177</v>
      </c>
      <c r="BK2381">
        <v>22</v>
      </c>
    </row>
    <row r="2382" spans="1:63" ht="18.75" hidden="1" x14ac:dyDescent="0.25">
      <c r="A2382">
        <v>2021</v>
      </c>
      <c r="B2382">
        <v>6</v>
      </c>
      <c r="C2382" s="289">
        <v>44347</v>
      </c>
      <c r="D2382">
        <v>384</v>
      </c>
      <c r="E2382">
        <v>557</v>
      </c>
      <c r="F2382">
        <v>7</v>
      </c>
      <c r="G2382" t="s">
        <v>178</v>
      </c>
      <c r="H2382" t="s">
        <v>179</v>
      </c>
      <c r="I2382" t="s">
        <v>144</v>
      </c>
      <c r="J2382">
        <v>1</v>
      </c>
      <c r="K2382">
        <v>6</v>
      </c>
      <c r="L2382">
        <v>182</v>
      </c>
      <c r="M2382">
        <v>171.262</v>
      </c>
      <c r="N2382">
        <v>194.922</v>
      </c>
      <c r="O2382">
        <v>188</v>
      </c>
      <c r="P2382">
        <v>193</v>
      </c>
      <c r="Q2382">
        <v>185</v>
      </c>
      <c r="T2382">
        <v>180</v>
      </c>
      <c r="AJ2382">
        <v>188.7</v>
      </c>
      <c r="AK2382">
        <v>20</v>
      </c>
      <c r="AL2382">
        <v>180</v>
      </c>
      <c r="AM2382">
        <v>20</v>
      </c>
      <c r="AN2382">
        <v>180</v>
      </c>
      <c r="AO2382">
        <v>1</v>
      </c>
      <c r="AP2382">
        <v>2</v>
      </c>
      <c r="AQ2382">
        <v>4</v>
      </c>
      <c r="AS2382">
        <v>1</v>
      </c>
      <c r="AY2382">
        <v>200</v>
      </c>
      <c r="AZ2382">
        <v>1.4999999999999999E-2</v>
      </c>
      <c r="BD2382">
        <v>1.1000000000000001</v>
      </c>
      <c r="BF2382">
        <v>37.700000000000003</v>
      </c>
      <c r="BG2382" t="s">
        <v>153</v>
      </c>
      <c r="BH2382" t="s">
        <v>154</v>
      </c>
      <c r="BI2382" t="s">
        <v>177</v>
      </c>
      <c r="BJ2382" t="s">
        <v>180</v>
      </c>
      <c r="BK2382">
        <v>22</v>
      </c>
    </row>
    <row r="2383" spans="1:63" ht="18.75" hidden="1" x14ac:dyDescent="0.25">
      <c r="A2383">
        <v>2021</v>
      </c>
      <c r="B2383">
        <v>6</v>
      </c>
      <c r="C2383" s="289">
        <v>44347</v>
      </c>
      <c r="D2383">
        <v>137</v>
      </c>
      <c r="E2383">
        <v>168</v>
      </c>
      <c r="F2383">
        <v>8</v>
      </c>
      <c r="G2383" t="s">
        <v>261</v>
      </c>
      <c r="H2383" t="s">
        <v>262</v>
      </c>
      <c r="I2383" t="s">
        <v>144</v>
      </c>
      <c r="J2383">
        <v>3</v>
      </c>
      <c r="K2383">
        <v>2</v>
      </c>
      <c r="L2383">
        <v>619</v>
      </c>
      <c r="M2383">
        <v>575.66999999999996</v>
      </c>
      <c r="N2383">
        <v>662.33</v>
      </c>
      <c r="R2383">
        <v>615</v>
      </c>
      <c r="S2383">
        <v>658</v>
      </c>
      <c r="U2383">
        <v>180</v>
      </c>
      <c r="V2383">
        <v>582</v>
      </c>
      <c r="W2383">
        <v>593</v>
      </c>
      <c r="X2383">
        <v>589</v>
      </c>
      <c r="Y2383">
        <v>610</v>
      </c>
      <c r="Z2383">
        <v>625</v>
      </c>
      <c r="AA2383">
        <v>155</v>
      </c>
      <c r="AB2383">
        <v>156</v>
      </c>
      <c r="AJ2383">
        <v>610.29999999999995</v>
      </c>
      <c r="AK2383">
        <v>90</v>
      </c>
      <c r="AL2383">
        <v>116</v>
      </c>
      <c r="AM2383">
        <v>66</v>
      </c>
      <c r="AN2383">
        <v>164</v>
      </c>
      <c r="AO2383">
        <v>6</v>
      </c>
      <c r="AP2383">
        <v>1</v>
      </c>
      <c r="AQ2383">
        <v>5</v>
      </c>
      <c r="AY2383">
        <v>1032</v>
      </c>
      <c r="AZ2383">
        <v>1.4999999999999999E-2</v>
      </c>
      <c r="BD2383">
        <v>1.7</v>
      </c>
      <c r="BF2383">
        <v>629.79999999999995</v>
      </c>
      <c r="BG2383" t="s">
        <v>145</v>
      </c>
      <c r="BK2383">
        <v>22</v>
      </c>
    </row>
    <row r="2384" spans="1:63" ht="18.75" hidden="1" x14ac:dyDescent="0.25">
      <c r="A2384">
        <v>2021</v>
      </c>
      <c r="B2384">
        <v>6</v>
      </c>
      <c r="C2384" s="289">
        <v>44347</v>
      </c>
      <c r="D2384">
        <v>137</v>
      </c>
      <c r="E2384">
        <v>273</v>
      </c>
      <c r="F2384">
        <v>8</v>
      </c>
      <c r="G2384" t="s">
        <v>242</v>
      </c>
      <c r="H2384" t="s">
        <v>243</v>
      </c>
      <c r="I2384" t="s">
        <v>144</v>
      </c>
      <c r="J2384">
        <v>3</v>
      </c>
      <c r="K2384">
        <v>2</v>
      </c>
      <c r="L2384">
        <v>564</v>
      </c>
      <c r="M2384">
        <v>524.52</v>
      </c>
      <c r="N2384">
        <v>603.48</v>
      </c>
      <c r="O2384">
        <v>539</v>
      </c>
      <c r="P2384">
        <v>548</v>
      </c>
      <c r="Q2384">
        <v>586</v>
      </c>
      <c r="T2384">
        <v>126</v>
      </c>
      <c r="AJ2384">
        <v>557.70000000000005</v>
      </c>
      <c r="AK2384">
        <v>93</v>
      </c>
      <c r="AL2384">
        <v>116</v>
      </c>
      <c r="AM2384">
        <v>86</v>
      </c>
      <c r="AN2384">
        <v>126</v>
      </c>
      <c r="AO2384">
        <v>2</v>
      </c>
      <c r="AP2384">
        <v>1</v>
      </c>
      <c r="AQ2384">
        <v>1</v>
      </c>
      <c r="AY2384">
        <v>682</v>
      </c>
      <c r="AZ2384">
        <v>1.4999999999999999E-2</v>
      </c>
      <c r="BD2384">
        <v>1.2</v>
      </c>
      <c r="BF2384">
        <v>380.4</v>
      </c>
      <c r="BG2384" t="s">
        <v>145</v>
      </c>
      <c r="BK2384">
        <v>22</v>
      </c>
    </row>
    <row r="2385" spans="1:63" ht="18.75" hidden="1" x14ac:dyDescent="0.25">
      <c r="A2385">
        <v>2021</v>
      </c>
      <c r="B2385">
        <v>6</v>
      </c>
      <c r="C2385" s="289">
        <v>44347</v>
      </c>
      <c r="D2385">
        <v>123</v>
      </c>
      <c r="E2385">
        <v>645</v>
      </c>
      <c r="F2385">
        <v>30</v>
      </c>
      <c r="G2385" t="s">
        <v>226</v>
      </c>
      <c r="H2385" t="s">
        <v>227</v>
      </c>
      <c r="I2385" t="s">
        <v>228</v>
      </c>
      <c r="J2385">
        <v>4</v>
      </c>
      <c r="K2385">
        <v>1</v>
      </c>
      <c r="L2385">
        <v>133</v>
      </c>
      <c r="M2385">
        <v>123.69</v>
      </c>
      <c r="N2385">
        <v>142.31</v>
      </c>
      <c r="O2385">
        <v>142</v>
      </c>
      <c r="P2385">
        <v>141</v>
      </c>
      <c r="Q2385">
        <v>142</v>
      </c>
      <c r="R2385">
        <v>131</v>
      </c>
      <c r="S2385">
        <v>134</v>
      </c>
      <c r="T2385">
        <v>225</v>
      </c>
      <c r="U2385">
        <v>225</v>
      </c>
      <c r="V2385">
        <v>127</v>
      </c>
      <c r="W2385">
        <v>133</v>
      </c>
      <c r="AA2385">
        <v>230</v>
      </c>
      <c r="AJ2385">
        <v>135.69999999999999</v>
      </c>
      <c r="AK2385">
        <v>80</v>
      </c>
      <c r="AL2385">
        <v>180</v>
      </c>
      <c r="AM2385">
        <v>64</v>
      </c>
      <c r="AN2385">
        <v>227</v>
      </c>
      <c r="AO2385">
        <v>5</v>
      </c>
      <c r="AP2385">
        <v>2</v>
      </c>
      <c r="AQ2385">
        <v>8</v>
      </c>
      <c r="AY2385">
        <v>1615</v>
      </c>
      <c r="AZ2385">
        <v>0.02</v>
      </c>
      <c r="BD2385">
        <v>12.1</v>
      </c>
      <c r="BF2385">
        <v>219.2</v>
      </c>
      <c r="BG2385" t="s">
        <v>229</v>
      </c>
      <c r="BH2385" t="s">
        <v>229</v>
      </c>
      <c r="BK2385">
        <v>22</v>
      </c>
    </row>
    <row r="2386" spans="1:63" ht="18.75" x14ac:dyDescent="0.25">
      <c r="A2386">
        <v>2021</v>
      </c>
      <c r="B2386">
        <v>6</v>
      </c>
      <c r="C2386" s="289">
        <v>44347</v>
      </c>
      <c r="D2386">
        <v>334</v>
      </c>
      <c r="E2386">
        <v>254</v>
      </c>
      <c r="F2386">
        <v>46</v>
      </c>
      <c r="G2386" t="s">
        <v>189</v>
      </c>
      <c r="H2386" t="s">
        <v>190</v>
      </c>
      <c r="I2386" t="s">
        <v>191</v>
      </c>
      <c r="J2386">
        <v>4</v>
      </c>
      <c r="K2386">
        <v>2</v>
      </c>
      <c r="L2386">
        <v>203</v>
      </c>
      <c r="M2386">
        <v>188.79</v>
      </c>
      <c r="N2386">
        <v>217.21</v>
      </c>
      <c r="O2386">
        <v>216</v>
      </c>
      <c r="P2386">
        <v>209</v>
      </c>
      <c r="Q2386">
        <v>206</v>
      </c>
      <c r="R2386">
        <v>219</v>
      </c>
      <c r="S2386">
        <v>216</v>
      </c>
      <c r="T2386">
        <v>139</v>
      </c>
      <c r="U2386">
        <v>135</v>
      </c>
      <c r="V2386">
        <v>226</v>
      </c>
      <c r="W2386">
        <v>214</v>
      </c>
      <c r="X2386">
        <v>213</v>
      </c>
      <c r="Y2386">
        <v>219</v>
      </c>
      <c r="Z2386">
        <v>216</v>
      </c>
      <c r="AA2386">
        <v>138</v>
      </c>
      <c r="AB2386">
        <v>140</v>
      </c>
      <c r="AJ2386">
        <v>215.4</v>
      </c>
      <c r="AK2386">
        <v>88</v>
      </c>
      <c r="AL2386">
        <v>164</v>
      </c>
      <c r="AM2386">
        <v>104</v>
      </c>
      <c r="AN2386">
        <v>138</v>
      </c>
      <c r="AO2386">
        <v>9</v>
      </c>
      <c r="AP2386">
        <v>5</v>
      </c>
      <c r="AQ2386">
        <v>6</v>
      </c>
      <c r="AY2386">
        <v>1520</v>
      </c>
      <c r="AZ2386">
        <v>0.02</v>
      </c>
      <c r="BD2386">
        <v>7.5</v>
      </c>
      <c r="BF2386">
        <v>327.39999999999998</v>
      </c>
      <c r="BG2386" t="s">
        <v>148</v>
      </c>
      <c r="BH2386" t="s">
        <v>184</v>
      </c>
      <c r="BI2386" t="s">
        <v>192</v>
      </c>
      <c r="BK2386">
        <v>22</v>
      </c>
    </row>
    <row r="2387" spans="1:63" ht="18.75" hidden="1" x14ac:dyDescent="0.25">
      <c r="A2387">
        <v>2021</v>
      </c>
      <c r="B2387">
        <v>6</v>
      </c>
      <c r="C2387" s="289">
        <v>44348</v>
      </c>
      <c r="D2387">
        <v>382</v>
      </c>
      <c r="E2387">
        <v>449</v>
      </c>
      <c r="F2387">
        <v>2</v>
      </c>
      <c r="G2387" t="s">
        <v>272</v>
      </c>
      <c r="H2387" t="s">
        <v>273</v>
      </c>
      <c r="I2387" t="s">
        <v>144</v>
      </c>
      <c r="J2387">
        <v>3</v>
      </c>
      <c r="K2387">
        <v>1</v>
      </c>
      <c r="L2387">
        <v>46</v>
      </c>
      <c r="M2387">
        <v>40.985999999999997</v>
      </c>
      <c r="N2387">
        <v>50.048000000000002</v>
      </c>
      <c r="O2387">
        <v>42</v>
      </c>
      <c r="P2387">
        <v>44</v>
      </c>
      <c r="Q2387">
        <v>45</v>
      </c>
      <c r="R2387">
        <v>45</v>
      </c>
      <c r="S2387">
        <v>46</v>
      </c>
      <c r="T2387">
        <v>95</v>
      </c>
      <c r="U2387">
        <v>93</v>
      </c>
      <c r="V2387">
        <v>58</v>
      </c>
      <c r="W2387">
        <v>54</v>
      </c>
      <c r="X2387">
        <v>60</v>
      </c>
      <c r="Y2387">
        <v>58</v>
      </c>
      <c r="Z2387">
        <v>54</v>
      </c>
      <c r="AA2387">
        <v>95</v>
      </c>
      <c r="AB2387">
        <v>85</v>
      </c>
      <c r="AJ2387">
        <v>50.6</v>
      </c>
      <c r="AK2387">
        <v>108</v>
      </c>
      <c r="AL2387">
        <v>100</v>
      </c>
      <c r="AM2387">
        <v>117</v>
      </c>
      <c r="AN2387">
        <v>92</v>
      </c>
      <c r="AO2387">
        <v>12</v>
      </c>
      <c r="AP2387">
        <v>4</v>
      </c>
      <c r="AQ2387">
        <v>9</v>
      </c>
      <c r="AY2387">
        <v>1285</v>
      </c>
      <c r="AZ2387">
        <v>1.4999999999999999E-2</v>
      </c>
      <c r="BD2387">
        <v>27.9</v>
      </c>
      <c r="BF2387">
        <v>65</v>
      </c>
      <c r="BG2387" t="s">
        <v>153</v>
      </c>
      <c r="BH2387" t="s">
        <v>154</v>
      </c>
      <c r="BI2387" t="s">
        <v>274</v>
      </c>
      <c r="BJ2387" t="s">
        <v>156</v>
      </c>
      <c r="BK2387">
        <v>22</v>
      </c>
    </row>
    <row r="2388" spans="1:63" x14ac:dyDescent="0.25">
      <c r="A2388">
        <v>2021</v>
      </c>
      <c r="B2388">
        <v>6</v>
      </c>
      <c r="C2388" s="289">
        <v>44348</v>
      </c>
      <c r="D2388">
        <v>406</v>
      </c>
      <c r="E2388">
        <v>623</v>
      </c>
      <c r="F2388">
        <v>2</v>
      </c>
      <c r="G2388" t="s">
        <v>212</v>
      </c>
      <c r="H2388" t="s">
        <v>213</v>
      </c>
      <c r="I2388" t="s">
        <v>144</v>
      </c>
      <c r="J2388">
        <v>1</v>
      </c>
      <c r="K2388">
        <v>5</v>
      </c>
      <c r="L2388">
        <v>599</v>
      </c>
      <c r="M2388">
        <v>551.02009999999996</v>
      </c>
      <c r="N2388">
        <v>646.97990000000004</v>
      </c>
      <c r="AK2388">
        <v>18</v>
      </c>
      <c r="AL2388">
        <v>200</v>
      </c>
      <c r="AY2388">
        <v>585</v>
      </c>
      <c r="AZ2388">
        <v>1.4999999999999999E-2</v>
      </c>
      <c r="BD2388">
        <v>1</v>
      </c>
      <c r="BG2388" t="s">
        <v>148</v>
      </c>
      <c r="BH2388" t="s">
        <v>149</v>
      </c>
      <c r="BI2388" t="s">
        <v>214</v>
      </c>
      <c r="BK2388">
        <v>22</v>
      </c>
    </row>
    <row r="2389" spans="1:63" x14ac:dyDescent="0.25">
      <c r="A2389">
        <v>2021</v>
      </c>
      <c r="B2389">
        <v>6</v>
      </c>
      <c r="C2389" s="289">
        <v>44348</v>
      </c>
      <c r="D2389">
        <v>406</v>
      </c>
      <c r="E2389">
        <v>624</v>
      </c>
      <c r="F2389">
        <v>2</v>
      </c>
      <c r="G2389" t="s">
        <v>215</v>
      </c>
      <c r="H2389" t="s">
        <v>216</v>
      </c>
      <c r="I2389" t="s">
        <v>144</v>
      </c>
      <c r="J2389">
        <v>1</v>
      </c>
      <c r="K2389">
        <v>5</v>
      </c>
      <c r="L2389">
        <v>374</v>
      </c>
      <c r="M2389">
        <v>344.04259999999999</v>
      </c>
      <c r="N2389">
        <v>403.95740000000001</v>
      </c>
      <c r="AK2389">
        <v>18</v>
      </c>
      <c r="AL2389">
        <v>200</v>
      </c>
      <c r="AY2389">
        <v>585</v>
      </c>
      <c r="AZ2389">
        <v>1.4999999999999999E-2</v>
      </c>
      <c r="BD2389">
        <v>1.6</v>
      </c>
      <c r="BG2389" t="s">
        <v>148</v>
      </c>
      <c r="BH2389" t="s">
        <v>149</v>
      </c>
      <c r="BI2389" t="s">
        <v>217</v>
      </c>
      <c r="BK2389">
        <v>22</v>
      </c>
    </row>
    <row r="2390" spans="1:63" x14ac:dyDescent="0.25">
      <c r="A2390">
        <v>2021</v>
      </c>
      <c r="B2390">
        <v>6</v>
      </c>
      <c r="C2390" s="289">
        <v>44348</v>
      </c>
      <c r="D2390">
        <v>406</v>
      </c>
      <c r="E2390">
        <v>625</v>
      </c>
      <c r="F2390">
        <v>2</v>
      </c>
      <c r="G2390" t="s">
        <v>218</v>
      </c>
      <c r="H2390" t="s">
        <v>219</v>
      </c>
      <c r="I2390" t="s">
        <v>144</v>
      </c>
      <c r="J2390">
        <v>1</v>
      </c>
      <c r="K2390">
        <v>5</v>
      </c>
      <c r="L2390">
        <v>140</v>
      </c>
      <c r="M2390">
        <v>129.01</v>
      </c>
      <c r="N2390">
        <v>150.99</v>
      </c>
      <c r="AK2390">
        <v>18</v>
      </c>
      <c r="AL2390">
        <v>200</v>
      </c>
      <c r="AY2390">
        <v>585</v>
      </c>
      <c r="AZ2390">
        <v>1.4999999999999999E-2</v>
      </c>
      <c r="BD2390">
        <v>4.2</v>
      </c>
      <c r="BG2390" t="s">
        <v>148</v>
      </c>
      <c r="BH2390" t="s">
        <v>149</v>
      </c>
      <c r="BI2390" t="s">
        <v>217</v>
      </c>
      <c r="BK2390">
        <v>22</v>
      </c>
    </row>
    <row r="2391" spans="1:63" x14ac:dyDescent="0.25">
      <c r="A2391">
        <v>2021</v>
      </c>
      <c r="B2391">
        <v>6</v>
      </c>
      <c r="C2391" s="289">
        <v>44348</v>
      </c>
      <c r="D2391">
        <v>406</v>
      </c>
      <c r="E2391">
        <v>626</v>
      </c>
      <c r="F2391">
        <v>2</v>
      </c>
      <c r="G2391" t="s">
        <v>220</v>
      </c>
      <c r="H2391" t="s">
        <v>221</v>
      </c>
      <c r="I2391" t="s">
        <v>144</v>
      </c>
      <c r="J2391">
        <v>1</v>
      </c>
      <c r="K2391">
        <v>5</v>
      </c>
      <c r="L2391">
        <v>138</v>
      </c>
      <c r="M2391">
        <v>127.029</v>
      </c>
      <c r="N2391">
        <v>148.971</v>
      </c>
      <c r="AK2391">
        <v>18</v>
      </c>
      <c r="AL2391">
        <v>200</v>
      </c>
      <c r="AY2391">
        <v>585</v>
      </c>
      <c r="AZ2391">
        <v>1.4999999999999999E-2</v>
      </c>
      <c r="BD2391">
        <v>4.2</v>
      </c>
      <c r="BG2391" t="s">
        <v>148</v>
      </c>
      <c r="BH2391" t="s">
        <v>149</v>
      </c>
      <c r="BI2391" t="s">
        <v>217</v>
      </c>
      <c r="BK2391">
        <v>22</v>
      </c>
    </row>
    <row r="2392" spans="1:63" ht="18.75" x14ac:dyDescent="0.25">
      <c r="A2392">
        <v>2021</v>
      </c>
      <c r="B2392">
        <v>6</v>
      </c>
      <c r="C2392" s="289">
        <v>44348</v>
      </c>
      <c r="D2392">
        <v>10</v>
      </c>
      <c r="E2392">
        <v>24</v>
      </c>
      <c r="F2392">
        <v>3</v>
      </c>
      <c r="G2392" t="s">
        <v>352</v>
      </c>
      <c r="H2392" t="s">
        <v>353</v>
      </c>
      <c r="I2392" t="s">
        <v>144</v>
      </c>
      <c r="J2392">
        <v>4</v>
      </c>
      <c r="K2392">
        <v>2</v>
      </c>
      <c r="L2392">
        <v>166</v>
      </c>
      <c r="M2392">
        <v>154.38</v>
      </c>
      <c r="N2392">
        <v>177.62</v>
      </c>
      <c r="O2392">
        <v>172</v>
      </c>
      <c r="P2392">
        <v>172</v>
      </c>
      <c r="Q2392">
        <v>173</v>
      </c>
      <c r="R2392">
        <v>163</v>
      </c>
      <c r="S2392">
        <v>168</v>
      </c>
      <c r="T2392">
        <v>100</v>
      </c>
      <c r="U2392">
        <v>97</v>
      </c>
      <c r="V2392">
        <v>150</v>
      </c>
      <c r="W2392">
        <v>158</v>
      </c>
      <c r="X2392">
        <v>163</v>
      </c>
      <c r="Y2392">
        <v>159</v>
      </c>
      <c r="Z2392">
        <v>162</v>
      </c>
      <c r="AA2392">
        <v>100</v>
      </c>
      <c r="AB2392">
        <v>106</v>
      </c>
      <c r="AJ2392">
        <v>164</v>
      </c>
      <c r="AK2392">
        <v>145</v>
      </c>
      <c r="AL2392">
        <v>99</v>
      </c>
      <c r="AM2392">
        <v>143</v>
      </c>
      <c r="AN2392">
        <v>101</v>
      </c>
      <c r="AO2392">
        <v>7</v>
      </c>
      <c r="AP2392">
        <v>7</v>
      </c>
      <c r="AQ2392">
        <v>2</v>
      </c>
      <c r="AY2392">
        <v>352</v>
      </c>
      <c r="AZ2392">
        <v>1.4999999999999999E-2</v>
      </c>
      <c r="BD2392">
        <v>2.1</v>
      </c>
      <c r="BF2392">
        <v>57.7</v>
      </c>
      <c r="BG2392" t="s">
        <v>148</v>
      </c>
      <c r="BH2392" t="s">
        <v>149</v>
      </c>
      <c r="BI2392" t="s">
        <v>354</v>
      </c>
      <c r="BJ2392" t="s">
        <v>208</v>
      </c>
      <c r="BK2392">
        <v>22</v>
      </c>
    </row>
    <row r="2393" spans="1:63" ht="18.75" x14ac:dyDescent="0.25">
      <c r="A2393">
        <v>2021</v>
      </c>
      <c r="B2393">
        <v>6</v>
      </c>
      <c r="C2393" s="289">
        <v>44348</v>
      </c>
      <c r="D2393">
        <v>10</v>
      </c>
      <c r="E2393">
        <v>25</v>
      </c>
      <c r="F2393">
        <v>3</v>
      </c>
      <c r="G2393" t="s">
        <v>355</v>
      </c>
      <c r="H2393" t="s">
        <v>356</v>
      </c>
      <c r="I2393" t="s">
        <v>144</v>
      </c>
      <c r="J2393">
        <v>4</v>
      </c>
      <c r="K2393">
        <v>2</v>
      </c>
      <c r="L2393">
        <v>162</v>
      </c>
      <c r="M2393">
        <v>150.66</v>
      </c>
      <c r="N2393">
        <v>173.34</v>
      </c>
      <c r="O2393">
        <v>151</v>
      </c>
      <c r="P2393">
        <v>153</v>
      </c>
      <c r="Q2393">
        <v>155</v>
      </c>
      <c r="R2393">
        <v>144</v>
      </c>
      <c r="S2393">
        <v>154</v>
      </c>
      <c r="T2393">
        <v>100</v>
      </c>
      <c r="U2393">
        <v>97</v>
      </c>
      <c r="V2393">
        <v>151</v>
      </c>
      <c r="W2393">
        <v>160</v>
      </c>
      <c r="X2393">
        <v>170</v>
      </c>
      <c r="Y2393">
        <v>172</v>
      </c>
      <c r="Z2393">
        <v>169</v>
      </c>
      <c r="AA2393">
        <v>100</v>
      </c>
      <c r="AB2393">
        <v>106</v>
      </c>
      <c r="AJ2393">
        <v>157.9</v>
      </c>
      <c r="AK2393">
        <v>145</v>
      </c>
      <c r="AL2393">
        <v>99</v>
      </c>
      <c r="AM2393">
        <v>143</v>
      </c>
      <c r="AN2393">
        <v>101</v>
      </c>
      <c r="AO2393">
        <v>6</v>
      </c>
      <c r="AP2393">
        <v>9</v>
      </c>
      <c r="AQ2393">
        <v>2</v>
      </c>
      <c r="AY2393">
        <v>353</v>
      </c>
      <c r="AZ2393">
        <v>1.4999999999999999E-2</v>
      </c>
      <c r="BD2393">
        <v>2.2000000000000002</v>
      </c>
      <c r="BF2393">
        <v>55.7</v>
      </c>
      <c r="BG2393" t="s">
        <v>148</v>
      </c>
      <c r="BH2393" t="s">
        <v>149</v>
      </c>
      <c r="BI2393" t="s">
        <v>357</v>
      </c>
      <c r="BJ2393" t="s">
        <v>208</v>
      </c>
      <c r="BK2393">
        <v>22</v>
      </c>
    </row>
    <row r="2394" spans="1:63" ht="18.75" hidden="1" x14ac:dyDescent="0.25">
      <c r="A2394">
        <v>2021</v>
      </c>
      <c r="B2394">
        <v>6</v>
      </c>
      <c r="C2394" s="289">
        <v>44348</v>
      </c>
      <c r="D2394">
        <v>142</v>
      </c>
      <c r="E2394">
        <v>280</v>
      </c>
      <c r="F2394">
        <v>4</v>
      </c>
      <c r="G2394" t="s">
        <v>297</v>
      </c>
      <c r="H2394" t="s">
        <v>298</v>
      </c>
      <c r="I2394" t="s">
        <v>144</v>
      </c>
      <c r="J2394">
        <v>3</v>
      </c>
      <c r="K2394">
        <v>2</v>
      </c>
      <c r="L2394">
        <v>323</v>
      </c>
      <c r="M2394">
        <v>300.39</v>
      </c>
      <c r="N2394">
        <v>345.61</v>
      </c>
      <c r="O2394">
        <v>336</v>
      </c>
      <c r="P2394">
        <v>342</v>
      </c>
      <c r="Q2394">
        <v>332</v>
      </c>
      <c r="R2394">
        <v>326</v>
      </c>
      <c r="S2394">
        <v>322</v>
      </c>
      <c r="T2394">
        <v>110</v>
      </c>
      <c r="U2394">
        <v>108</v>
      </c>
      <c r="V2394">
        <v>337</v>
      </c>
      <c r="W2394">
        <v>340</v>
      </c>
      <c r="X2394">
        <v>325</v>
      </c>
      <c r="Y2394">
        <v>311</v>
      </c>
      <c r="Z2394">
        <v>305</v>
      </c>
      <c r="AA2394">
        <v>112</v>
      </c>
      <c r="AB2394">
        <v>112</v>
      </c>
      <c r="AJ2394">
        <v>327.60000000000002</v>
      </c>
      <c r="AK2394">
        <v>105</v>
      </c>
      <c r="AL2394">
        <v>103</v>
      </c>
      <c r="AM2394">
        <v>98</v>
      </c>
      <c r="AN2394">
        <v>111</v>
      </c>
      <c r="AO2394">
        <v>5</v>
      </c>
      <c r="AP2394">
        <v>2</v>
      </c>
      <c r="AQ2394">
        <v>1</v>
      </c>
      <c r="AS2394">
        <v>2</v>
      </c>
      <c r="AY2394">
        <v>2284</v>
      </c>
      <c r="AZ2394">
        <v>1.4999999999999999E-2</v>
      </c>
      <c r="BD2394">
        <v>7.1</v>
      </c>
      <c r="BF2394">
        <v>748.2</v>
      </c>
      <c r="BG2394" t="s">
        <v>145</v>
      </c>
      <c r="BK2394">
        <v>22</v>
      </c>
    </row>
    <row r="2395" spans="1:63" hidden="1" x14ac:dyDescent="0.25">
      <c r="A2395">
        <v>2021</v>
      </c>
      <c r="B2395">
        <v>6</v>
      </c>
      <c r="C2395" s="289">
        <v>44348</v>
      </c>
      <c r="D2395">
        <v>423</v>
      </c>
      <c r="E2395">
        <v>669</v>
      </c>
      <c r="F2395">
        <v>4</v>
      </c>
      <c r="G2395" t="s">
        <v>412</v>
      </c>
      <c r="H2395" t="s">
        <v>413</v>
      </c>
      <c r="I2395" t="s">
        <v>144</v>
      </c>
      <c r="J2395">
        <v>2</v>
      </c>
      <c r="K2395">
        <v>2</v>
      </c>
      <c r="L2395">
        <v>954</v>
      </c>
      <c r="M2395">
        <v>897.71400000000006</v>
      </c>
      <c r="N2395">
        <v>1021.734</v>
      </c>
      <c r="AK2395">
        <v>40</v>
      </c>
      <c r="AL2395">
        <v>180</v>
      </c>
      <c r="AO2395">
        <v>1</v>
      </c>
      <c r="AQ2395">
        <v>1</v>
      </c>
      <c r="AY2395">
        <v>260</v>
      </c>
      <c r="AZ2395">
        <v>1.4999999999999999E-2</v>
      </c>
      <c r="BD2395">
        <v>0.3</v>
      </c>
      <c r="BG2395" t="s">
        <v>153</v>
      </c>
      <c r="BH2395" t="s">
        <v>154</v>
      </c>
      <c r="BI2395" t="s">
        <v>414</v>
      </c>
      <c r="BJ2395" t="s">
        <v>156</v>
      </c>
      <c r="BK2395">
        <v>22</v>
      </c>
    </row>
    <row r="2396" spans="1:63" hidden="1" x14ac:dyDescent="0.25">
      <c r="A2396">
        <v>2021</v>
      </c>
      <c r="B2396">
        <v>6</v>
      </c>
      <c r="C2396" s="289">
        <v>44348</v>
      </c>
      <c r="D2396">
        <v>47</v>
      </c>
      <c r="E2396">
        <v>122</v>
      </c>
      <c r="F2396">
        <v>5</v>
      </c>
      <c r="G2396" t="s">
        <v>163</v>
      </c>
      <c r="H2396" t="s">
        <v>164</v>
      </c>
      <c r="I2396" t="s">
        <v>165</v>
      </c>
      <c r="J2396">
        <v>2</v>
      </c>
      <c r="K2396">
        <v>1</v>
      </c>
      <c r="L2396">
        <v>280</v>
      </c>
      <c r="M2396">
        <v>267.39999999999998</v>
      </c>
      <c r="N2396">
        <v>292.60000000000002</v>
      </c>
      <c r="AK2396">
        <v>63</v>
      </c>
      <c r="AL2396">
        <v>115</v>
      </c>
      <c r="AQ2396">
        <v>2</v>
      </c>
      <c r="AY2396">
        <v>242</v>
      </c>
      <c r="AZ2396">
        <v>1.4999999999999999E-2</v>
      </c>
      <c r="BD2396">
        <v>0.9</v>
      </c>
      <c r="BG2396" t="s">
        <v>153</v>
      </c>
      <c r="BH2396" t="s">
        <v>154</v>
      </c>
      <c r="BI2396" t="s">
        <v>166</v>
      </c>
      <c r="BJ2396" t="s">
        <v>167</v>
      </c>
      <c r="BK2396">
        <v>22</v>
      </c>
    </row>
    <row r="2397" spans="1:63" hidden="1" x14ac:dyDescent="0.25">
      <c r="A2397">
        <v>2021</v>
      </c>
      <c r="B2397">
        <v>6</v>
      </c>
      <c r="C2397" s="289">
        <v>44348</v>
      </c>
      <c r="D2397">
        <v>236</v>
      </c>
      <c r="E2397">
        <v>160</v>
      </c>
      <c r="F2397">
        <v>5</v>
      </c>
      <c r="G2397" t="s">
        <v>265</v>
      </c>
      <c r="H2397" t="s">
        <v>266</v>
      </c>
      <c r="I2397" t="s">
        <v>144</v>
      </c>
      <c r="J2397">
        <v>2</v>
      </c>
      <c r="K2397">
        <v>1</v>
      </c>
      <c r="L2397">
        <v>200</v>
      </c>
      <c r="M2397">
        <v>186</v>
      </c>
      <c r="N2397">
        <v>214</v>
      </c>
      <c r="AK2397">
        <v>76</v>
      </c>
      <c r="AL2397">
        <v>95</v>
      </c>
      <c r="AY2397">
        <v>156</v>
      </c>
      <c r="AZ2397">
        <v>1.4999999999999999E-2</v>
      </c>
      <c r="BD2397">
        <v>0.8</v>
      </c>
      <c r="BG2397" t="s">
        <v>267</v>
      </c>
      <c r="BH2397" t="s">
        <v>267</v>
      </c>
      <c r="BK2397">
        <v>22</v>
      </c>
    </row>
    <row r="2398" spans="1:63" ht="18.75" hidden="1" x14ac:dyDescent="0.25">
      <c r="A2398">
        <v>2021</v>
      </c>
      <c r="B2398">
        <v>6</v>
      </c>
      <c r="C2398" s="289">
        <v>44348</v>
      </c>
      <c r="D2398">
        <v>375</v>
      </c>
      <c r="E2398">
        <v>437</v>
      </c>
      <c r="F2398">
        <v>5</v>
      </c>
      <c r="G2398" t="s">
        <v>349</v>
      </c>
      <c r="H2398" t="s">
        <v>350</v>
      </c>
      <c r="I2398" t="s">
        <v>144</v>
      </c>
      <c r="J2398">
        <v>4</v>
      </c>
      <c r="K2398">
        <v>2</v>
      </c>
      <c r="L2398">
        <v>168</v>
      </c>
      <c r="M2398">
        <v>158.08799999999999</v>
      </c>
      <c r="N2398">
        <v>179.928</v>
      </c>
      <c r="S2398">
        <v>174</v>
      </c>
      <c r="U2398">
        <v>190</v>
      </c>
      <c r="V2398">
        <v>178</v>
      </c>
      <c r="W2398">
        <v>173</v>
      </c>
      <c r="X2398">
        <v>180</v>
      </c>
      <c r="Y2398">
        <v>175</v>
      </c>
      <c r="Z2398">
        <v>171</v>
      </c>
      <c r="AA2398">
        <v>127</v>
      </c>
      <c r="AB2398">
        <v>127</v>
      </c>
      <c r="AJ2398">
        <v>175.2</v>
      </c>
      <c r="AK2398">
        <v>120</v>
      </c>
      <c r="AL2398">
        <v>120</v>
      </c>
      <c r="AM2398">
        <v>97</v>
      </c>
      <c r="AN2398">
        <v>148</v>
      </c>
      <c r="AO2398">
        <v>8</v>
      </c>
      <c r="AP2398">
        <v>3</v>
      </c>
      <c r="AQ2398">
        <v>5</v>
      </c>
      <c r="AY2398">
        <v>315</v>
      </c>
      <c r="AZ2398">
        <v>1.4999999999999999E-2</v>
      </c>
      <c r="BD2398">
        <v>1.9</v>
      </c>
      <c r="BF2398">
        <v>55.2</v>
      </c>
      <c r="BG2398" t="s">
        <v>153</v>
      </c>
      <c r="BH2398" t="s">
        <v>154</v>
      </c>
      <c r="BI2398" t="s">
        <v>351</v>
      </c>
      <c r="BJ2398" t="s">
        <v>156</v>
      </c>
      <c r="BK2398">
        <v>22</v>
      </c>
    </row>
    <row r="2399" spans="1:63" ht="18.75" hidden="1" x14ac:dyDescent="0.25">
      <c r="A2399">
        <v>2021</v>
      </c>
      <c r="B2399">
        <v>6</v>
      </c>
      <c r="C2399" s="289">
        <v>44348</v>
      </c>
      <c r="D2399">
        <v>417</v>
      </c>
      <c r="E2399">
        <v>660</v>
      </c>
      <c r="F2399">
        <v>6</v>
      </c>
      <c r="G2399" t="s">
        <v>421</v>
      </c>
      <c r="H2399" t="s">
        <v>422</v>
      </c>
      <c r="I2399" t="s">
        <v>144</v>
      </c>
      <c r="J2399">
        <v>1</v>
      </c>
      <c r="K2399">
        <v>6</v>
      </c>
      <c r="L2399">
        <v>643</v>
      </c>
      <c r="M2399">
        <v>605.06299999999999</v>
      </c>
      <c r="N2399">
        <v>688.65300000000002</v>
      </c>
      <c r="O2399">
        <v>1373</v>
      </c>
      <c r="P2399">
        <v>1336</v>
      </c>
      <c r="Q2399">
        <v>1284</v>
      </c>
      <c r="R2399">
        <v>1331</v>
      </c>
      <c r="S2399">
        <v>1312</v>
      </c>
      <c r="T2399">
        <v>180</v>
      </c>
      <c r="U2399">
        <v>199</v>
      </c>
      <c r="V2399">
        <v>1306</v>
      </c>
      <c r="W2399">
        <v>1302</v>
      </c>
      <c r="X2399">
        <v>1363</v>
      </c>
      <c r="Y2399">
        <v>1324</v>
      </c>
      <c r="Z2399">
        <v>1340</v>
      </c>
      <c r="AA2399">
        <v>180</v>
      </c>
      <c r="AB2399">
        <v>179</v>
      </c>
      <c r="AJ2399">
        <v>1327.1</v>
      </c>
      <c r="AK2399">
        <v>20</v>
      </c>
      <c r="AL2399">
        <v>180</v>
      </c>
      <c r="AM2399">
        <v>20</v>
      </c>
      <c r="AN2399">
        <v>185</v>
      </c>
      <c r="AO2399">
        <v>2</v>
      </c>
      <c r="AP2399">
        <v>1</v>
      </c>
      <c r="AQ2399">
        <v>1</v>
      </c>
      <c r="AR2399">
        <v>0</v>
      </c>
      <c r="AY2399">
        <v>796</v>
      </c>
      <c r="AZ2399">
        <v>1.4999999999999999E-2</v>
      </c>
      <c r="BD2399">
        <v>1.2</v>
      </c>
      <c r="BF2399">
        <v>1056.4000000000001</v>
      </c>
      <c r="BG2399" t="s">
        <v>153</v>
      </c>
      <c r="BH2399" t="s">
        <v>154</v>
      </c>
      <c r="BI2399" t="s">
        <v>423</v>
      </c>
      <c r="BJ2399" t="s">
        <v>156</v>
      </c>
      <c r="BK2399">
        <v>22</v>
      </c>
    </row>
    <row r="2400" spans="1:63" ht="18.75" hidden="1" x14ac:dyDescent="0.25">
      <c r="A2400">
        <v>2021</v>
      </c>
      <c r="B2400">
        <v>6</v>
      </c>
      <c r="C2400" s="289">
        <v>44348</v>
      </c>
      <c r="D2400">
        <v>417</v>
      </c>
      <c r="E2400">
        <v>661</v>
      </c>
      <c r="F2400">
        <v>6</v>
      </c>
      <c r="G2400" t="s">
        <v>424</v>
      </c>
      <c r="H2400" t="s">
        <v>425</v>
      </c>
      <c r="I2400" t="s">
        <v>144</v>
      </c>
      <c r="J2400">
        <v>1</v>
      </c>
      <c r="K2400">
        <v>6</v>
      </c>
      <c r="L2400">
        <v>138</v>
      </c>
      <c r="M2400">
        <v>129.858</v>
      </c>
      <c r="N2400">
        <v>147.798</v>
      </c>
      <c r="O2400">
        <v>316</v>
      </c>
      <c r="P2400">
        <v>302</v>
      </c>
      <c r="Q2400">
        <v>276</v>
      </c>
      <c r="R2400">
        <v>289</v>
      </c>
      <c r="S2400">
        <v>293</v>
      </c>
      <c r="T2400">
        <v>180</v>
      </c>
      <c r="U2400">
        <v>199</v>
      </c>
      <c r="V2400">
        <v>290</v>
      </c>
      <c r="W2400">
        <v>280</v>
      </c>
      <c r="X2400">
        <v>300</v>
      </c>
      <c r="Y2400">
        <v>294</v>
      </c>
      <c r="Z2400">
        <v>278</v>
      </c>
      <c r="AA2400">
        <v>180</v>
      </c>
      <c r="AB2400">
        <v>179</v>
      </c>
      <c r="AJ2400">
        <v>291.8</v>
      </c>
      <c r="AK2400">
        <v>20</v>
      </c>
      <c r="AL2400">
        <v>180</v>
      </c>
      <c r="AM2400">
        <v>20</v>
      </c>
      <c r="AN2400">
        <v>185</v>
      </c>
      <c r="AO2400">
        <v>2</v>
      </c>
      <c r="AP2400">
        <v>1</v>
      </c>
      <c r="AQ2400">
        <v>1</v>
      </c>
      <c r="AR2400">
        <v>0</v>
      </c>
      <c r="AY2400">
        <v>796</v>
      </c>
      <c r="AZ2400">
        <v>1.4999999999999999E-2</v>
      </c>
      <c r="BD2400">
        <v>5.8</v>
      </c>
      <c r="BF2400">
        <v>232.3</v>
      </c>
      <c r="BG2400" t="s">
        <v>153</v>
      </c>
      <c r="BH2400" t="s">
        <v>154</v>
      </c>
      <c r="BI2400" t="s">
        <v>426</v>
      </c>
      <c r="BJ2400" t="s">
        <v>156</v>
      </c>
      <c r="BK2400">
        <v>22</v>
      </c>
    </row>
    <row r="2401" spans="1:63" ht="18.75" hidden="1" x14ac:dyDescent="0.25">
      <c r="A2401">
        <v>2021</v>
      </c>
      <c r="B2401">
        <v>6</v>
      </c>
      <c r="C2401" s="289">
        <v>44348</v>
      </c>
      <c r="D2401">
        <v>135</v>
      </c>
      <c r="E2401">
        <v>271</v>
      </c>
      <c r="F2401">
        <v>7</v>
      </c>
      <c r="G2401" t="s">
        <v>335</v>
      </c>
      <c r="H2401" t="s">
        <v>336</v>
      </c>
      <c r="I2401" t="s">
        <v>144</v>
      </c>
      <c r="J2401">
        <v>4</v>
      </c>
      <c r="K2401">
        <v>2</v>
      </c>
      <c r="L2401">
        <v>161</v>
      </c>
      <c r="M2401">
        <v>149.72999999999999</v>
      </c>
      <c r="N2401">
        <v>172.27</v>
      </c>
      <c r="V2401">
        <v>148</v>
      </c>
      <c r="W2401">
        <v>153</v>
      </c>
      <c r="X2401">
        <v>163</v>
      </c>
      <c r="Y2401">
        <v>161</v>
      </c>
      <c r="Z2401">
        <v>165</v>
      </c>
      <c r="AA2401">
        <v>135</v>
      </c>
      <c r="AB2401">
        <v>117</v>
      </c>
      <c r="AJ2401">
        <v>158</v>
      </c>
      <c r="AK2401">
        <v>151</v>
      </c>
      <c r="AL2401">
        <v>95</v>
      </c>
      <c r="AM2401">
        <v>114</v>
      </c>
      <c r="AN2401">
        <v>126</v>
      </c>
      <c r="AO2401">
        <v>2</v>
      </c>
      <c r="AR2401">
        <v>2</v>
      </c>
      <c r="AY2401">
        <v>1120</v>
      </c>
      <c r="AZ2401">
        <v>1.4999999999999999E-2</v>
      </c>
      <c r="BD2401">
        <v>7</v>
      </c>
      <c r="BF2401">
        <v>177</v>
      </c>
      <c r="BG2401" t="s">
        <v>145</v>
      </c>
      <c r="BK2401">
        <v>22</v>
      </c>
    </row>
    <row r="2402" spans="1:63" ht="18.75" hidden="1" x14ac:dyDescent="0.25">
      <c r="A2402">
        <v>2021</v>
      </c>
      <c r="B2402">
        <v>6</v>
      </c>
      <c r="C2402" s="289">
        <v>44348</v>
      </c>
      <c r="D2402">
        <v>241</v>
      </c>
      <c r="E2402">
        <v>165</v>
      </c>
      <c r="F2402">
        <v>7</v>
      </c>
      <c r="G2402" t="s">
        <v>171</v>
      </c>
      <c r="H2402" t="s">
        <v>172</v>
      </c>
      <c r="I2402" t="s">
        <v>144</v>
      </c>
      <c r="J2402">
        <v>2</v>
      </c>
      <c r="K2402">
        <v>2</v>
      </c>
      <c r="L2402">
        <v>706</v>
      </c>
      <c r="M2402">
        <v>656.58</v>
      </c>
      <c r="N2402">
        <v>755.42</v>
      </c>
      <c r="O2402">
        <v>673</v>
      </c>
      <c r="P2402">
        <v>692</v>
      </c>
      <c r="Q2402">
        <v>712</v>
      </c>
      <c r="T2402">
        <v>120</v>
      </c>
      <c r="AJ2402">
        <v>692.3</v>
      </c>
      <c r="AK2402">
        <v>60</v>
      </c>
      <c r="AL2402">
        <v>120</v>
      </c>
      <c r="AM2402">
        <v>60</v>
      </c>
      <c r="AN2402">
        <v>120</v>
      </c>
      <c r="AO2402">
        <v>1</v>
      </c>
      <c r="AP2402">
        <v>1</v>
      </c>
      <c r="AQ2402">
        <v>1</v>
      </c>
      <c r="AY2402">
        <v>413</v>
      </c>
      <c r="AZ2402">
        <v>1.4999999999999999E-2</v>
      </c>
      <c r="BD2402">
        <v>0.6</v>
      </c>
      <c r="BF2402">
        <v>285.89999999999998</v>
      </c>
      <c r="BG2402" t="s">
        <v>145</v>
      </c>
      <c r="BH2402" t="s">
        <v>145</v>
      </c>
      <c r="BK2402">
        <v>22</v>
      </c>
    </row>
    <row r="2403" spans="1:63" hidden="1" x14ac:dyDescent="0.25">
      <c r="A2403">
        <v>2021</v>
      </c>
      <c r="B2403">
        <v>6</v>
      </c>
      <c r="C2403" s="289">
        <v>44348</v>
      </c>
      <c r="D2403">
        <v>384</v>
      </c>
      <c r="E2403">
        <v>556</v>
      </c>
      <c r="F2403">
        <v>7</v>
      </c>
      <c r="G2403" t="s">
        <v>175</v>
      </c>
      <c r="H2403" t="s">
        <v>176</v>
      </c>
      <c r="I2403" t="s">
        <v>144</v>
      </c>
      <c r="J2403">
        <v>1</v>
      </c>
      <c r="K2403">
        <v>6</v>
      </c>
      <c r="L2403">
        <v>1066</v>
      </c>
      <c r="M2403">
        <v>1003.106</v>
      </c>
      <c r="N2403">
        <v>1141.6859999999999</v>
      </c>
      <c r="AK2403">
        <v>20</v>
      </c>
      <c r="AL2403">
        <v>180</v>
      </c>
      <c r="AY2403">
        <v>72</v>
      </c>
      <c r="AZ2403">
        <v>1.4999999999999999E-2</v>
      </c>
      <c r="BD2403">
        <v>0.1</v>
      </c>
      <c r="BG2403" t="s">
        <v>153</v>
      </c>
      <c r="BH2403" t="s">
        <v>154</v>
      </c>
      <c r="BI2403" t="s">
        <v>177</v>
      </c>
      <c r="BK2403">
        <v>22</v>
      </c>
    </row>
    <row r="2404" spans="1:63" hidden="1" x14ac:dyDescent="0.25">
      <c r="A2404">
        <v>2021</v>
      </c>
      <c r="B2404">
        <v>6</v>
      </c>
      <c r="C2404" s="289">
        <v>44348</v>
      </c>
      <c r="D2404">
        <v>384</v>
      </c>
      <c r="E2404">
        <v>557</v>
      </c>
      <c r="F2404">
        <v>7</v>
      </c>
      <c r="G2404" t="s">
        <v>178</v>
      </c>
      <c r="H2404" t="s">
        <v>179</v>
      </c>
      <c r="I2404" t="s">
        <v>144</v>
      </c>
      <c r="J2404">
        <v>1</v>
      </c>
      <c r="K2404">
        <v>6</v>
      </c>
      <c r="L2404">
        <v>182</v>
      </c>
      <c r="M2404">
        <v>171.262</v>
      </c>
      <c r="N2404">
        <v>194.922</v>
      </c>
      <c r="AK2404">
        <v>20</v>
      </c>
      <c r="AL2404">
        <v>180</v>
      </c>
      <c r="AY2404">
        <v>72</v>
      </c>
      <c r="AZ2404">
        <v>1.4999999999999999E-2</v>
      </c>
      <c r="BD2404">
        <v>0.4</v>
      </c>
      <c r="BG2404" t="s">
        <v>153</v>
      </c>
      <c r="BH2404" t="s">
        <v>154</v>
      </c>
      <c r="BI2404" t="s">
        <v>177</v>
      </c>
      <c r="BJ2404" t="s">
        <v>180</v>
      </c>
      <c r="BK2404">
        <v>22</v>
      </c>
    </row>
    <row r="2405" spans="1:63" ht="18.75" hidden="1" x14ac:dyDescent="0.25">
      <c r="A2405">
        <v>2021</v>
      </c>
      <c r="B2405">
        <v>6</v>
      </c>
      <c r="C2405" s="289">
        <v>44348</v>
      </c>
      <c r="D2405">
        <v>137</v>
      </c>
      <c r="E2405">
        <v>168</v>
      </c>
      <c r="F2405">
        <v>8</v>
      </c>
      <c r="G2405" t="s">
        <v>261</v>
      </c>
      <c r="H2405" t="s">
        <v>262</v>
      </c>
      <c r="I2405" t="s">
        <v>144</v>
      </c>
      <c r="J2405">
        <v>3</v>
      </c>
      <c r="K2405">
        <v>2</v>
      </c>
      <c r="L2405">
        <v>619</v>
      </c>
      <c r="M2405">
        <v>575.66999999999996</v>
      </c>
      <c r="N2405">
        <v>662.33</v>
      </c>
      <c r="O2405">
        <v>614</v>
      </c>
      <c r="P2405">
        <v>621</v>
      </c>
      <c r="Q2405">
        <v>611</v>
      </c>
      <c r="R2405">
        <v>592</v>
      </c>
      <c r="T2405">
        <v>140</v>
      </c>
      <c r="AA2405">
        <v>150</v>
      </c>
      <c r="AB2405">
        <v>154</v>
      </c>
      <c r="AJ2405">
        <v>609.5</v>
      </c>
      <c r="AK2405">
        <v>90</v>
      </c>
      <c r="AL2405">
        <v>116</v>
      </c>
      <c r="AM2405">
        <v>73</v>
      </c>
      <c r="AN2405">
        <v>148</v>
      </c>
      <c r="AO2405">
        <v>2</v>
      </c>
      <c r="AP2405">
        <v>1</v>
      </c>
      <c r="AQ2405">
        <v>1</v>
      </c>
      <c r="AY2405">
        <v>772</v>
      </c>
      <c r="AZ2405">
        <v>1.4999999999999999E-2</v>
      </c>
      <c r="BD2405">
        <v>1.2</v>
      </c>
      <c r="BF2405">
        <v>470.5</v>
      </c>
      <c r="BG2405" t="s">
        <v>145</v>
      </c>
      <c r="BK2405">
        <v>22</v>
      </c>
    </row>
    <row r="2406" spans="1:63" ht="18.75" hidden="1" x14ac:dyDescent="0.25">
      <c r="A2406">
        <v>2021</v>
      </c>
      <c r="B2406">
        <v>6</v>
      </c>
      <c r="C2406" s="289">
        <v>44348</v>
      </c>
      <c r="D2406">
        <v>137</v>
      </c>
      <c r="E2406">
        <v>273</v>
      </c>
      <c r="F2406">
        <v>8</v>
      </c>
      <c r="G2406" t="s">
        <v>242</v>
      </c>
      <c r="H2406" t="s">
        <v>243</v>
      </c>
      <c r="I2406" t="s">
        <v>144</v>
      </c>
      <c r="J2406">
        <v>3</v>
      </c>
      <c r="K2406">
        <v>2</v>
      </c>
      <c r="L2406">
        <v>564</v>
      </c>
      <c r="M2406">
        <v>524.52</v>
      </c>
      <c r="N2406">
        <v>603.48</v>
      </c>
      <c r="S2406">
        <v>582</v>
      </c>
      <c r="T2406">
        <v>140</v>
      </c>
      <c r="V2406">
        <v>602</v>
      </c>
      <c r="W2406">
        <v>599</v>
      </c>
      <c r="X2406">
        <v>592</v>
      </c>
      <c r="Y2406">
        <v>598</v>
      </c>
      <c r="Z2406">
        <v>592</v>
      </c>
      <c r="AA2406">
        <v>150</v>
      </c>
      <c r="AB2406">
        <v>154</v>
      </c>
      <c r="AJ2406">
        <v>594.20000000000005</v>
      </c>
      <c r="AK2406">
        <v>93</v>
      </c>
      <c r="AL2406">
        <v>116</v>
      </c>
      <c r="AM2406">
        <v>73</v>
      </c>
      <c r="AN2406">
        <v>148</v>
      </c>
      <c r="AO2406">
        <v>3</v>
      </c>
      <c r="AP2406">
        <v>1</v>
      </c>
      <c r="AQ2406">
        <v>1</v>
      </c>
      <c r="AR2406">
        <v>2</v>
      </c>
      <c r="AY2406">
        <v>1122</v>
      </c>
      <c r="AZ2406">
        <v>1.4999999999999999E-2</v>
      </c>
      <c r="BD2406">
        <v>2</v>
      </c>
      <c r="BF2406">
        <v>666.7</v>
      </c>
      <c r="BG2406" t="s">
        <v>145</v>
      </c>
      <c r="BK2406">
        <v>22</v>
      </c>
    </row>
    <row r="2407" spans="1:63" ht="18.75" x14ac:dyDescent="0.25">
      <c r="A2407">
        <v>2021</v>
      </c>
      <c r="B2407">
        <v>6</v>
      </c>
      <c r="C2407" s="289">
        <v>44348</v>
      </c>
      <c r="D2407">
        <v>159</v>
      </c>
      <c r="E2407">
        <v>299</v>
      </c>
      <c r="F2407">
        <v>28</v>
      </c>
      <c r="G2407" t="s">
        <v>181</v>
      </c>
      <c r="H2407" t="s">
        <v>182</v>
      </c>
      <c r="I2407" t="s">
        <v>183</v>
      </c>
      <c r="J2407">
        <v>3</v>
      </c>
      <c r="K2407">
        <v>2</v>
      </c>
      <c r="L2407">
        <v>115</v>
      </c>
      <c r="M2407">
        <v>106.95</v>
      </c>
      <c r="N2407">
        <v>123.05</v>
      </c>
      <c r="P2407">
        <v>104</v>
      </c>
      <c r="Q2407">
        <v>108</v>
      </c>
      <c r="R2407">
        <v>110</v>
      </c>
      <c r="S2407">
        <v>112</v>
      </c>
      <c r="U2407">
        <v>120</v>
      </c>
      <c r="V2407">
        <v>106</v>
      </c>
      <c r="W2407">
        <v>111</v>
      </c>
      <c r="X2407">
        <v>108</v>
      </c>
      <c r="Y2407">
        <v>107</v>
      </c>
      <c r="Z2407">
        <v>113</v>
      </c>
      <c r="AA2407">
        <v>120</v>
      </c>
      <c r="AB2407">
        <v>109</v>
      </c>
      <c r="AJ2407">
        <v>108.8</v>
      </c>
      <c r="AK2407">
        <v>70</v>
      </c>
      <c r="AL2407">
        <v>154</v>
      </c>
      <c r="AM2407">
        <v>93</v>
      </c>
      <c r="AN2407">
        <v>116</v>
      </c>
      <c r="AO2407">
        <v>5</v>
      </c>
      <c r="AP2407">
        <v>2</v>
      </c>
      <c r="AQ2407">
        <v>6</v>
      </c>
      <c r="AY2407">
        <v>1669</v>
      </c>
      <c r="AZ2407">
        <v>0.02</v>
      </c>
      <c r="BD2407">
        <v>14.5</v>
      </c>
      <c r="BF2407">
        <v>181.6</v>
      </c>
      <c r="BG2407" t="s">
        <v>148</v>
      </c>
      <c r="BH2407" t="s">
        <v>184</v>
      </c>
      <c r="BK2407">
        <v>22</v>
      </c>
    </row>
    <row r="2408" spans="1:63" ht="18.75" x14ac:dyDescent="0.25">
      <c r="A2408">
        <v>2021</v>
      </c>
      <c r="B2408">
        <v>6</v>
      </c>
      <c r="C2408" s="289">
        <v>44348</v>
      </c>
      <c r="D2408">
        <v>53</v>
      </c>
      <c r="E2408">
        <v>131</v>
      </c>
      <c r="F2408">
        <v>30</v>
      </c>
      <c r="G2408" t="s">
        <v>185</v>
      </c>
      <c r="H2408" t="s">
        <v>186</v>
      </c>
      <c r="I2408" t="s">
        <v>159</v>
      </c>
      <c r="J2408">
        <v>25</v>
      </c>
      <c r="K2408">
        <v>1</v>
      </c>
      <c r="L2408">
        <v>10</v>
      </c>
      <c r="M2408">
        <v>9.3000000000000007</v>
      </c>
      <c r="N2408">
        <v>10.7</v>
      </c>
      <c r="P2408">
        <v>10</v>
      </c>
      <c r="Q2408">
        <v>10</v>
      </c>
      <c r="R2408">
        <v>11</v>
      </c>
      <c r="S2408">
        <v>10</v>
      </c>
      <c r="T2408">
        <v>115</v>
      </c>
      <c r="U2408">
        <v>115</v>
      </c>
      <c r="V2408">
        <v>10</v>
      </c>
      <c r="W2408">
        <v>10</v>
      </c>
      <c r="X2408">
        <v>12</v>
      </c>
      <c r="Y2408">
        <v>11</v>
      </c>
      <c r="Z2408">
        <v>10</v>
      </c>
      <c r="AA2408">
        <v>115</v>
      </c>
      <c r="AB2408">
        <v>118</v>
      </c>
      <c r="AJ2408">
        <v>10.199999999999999</v>
      </c>
      <c r="AK2408">
        <v>772</v>
      </c>
      <c r="AL2408">
        <v>117</v>
      </c>
      <c r="AM2408">
        <v>778</v>
      </c>
      <c r="AN2408">
        <v>116</v>
      </c>
      <c r="AO2408">
        <v>16</v>
      </c>
      <c r="AP2408">
        <v>12</v>
      </c>
      <c r="AQ2408">
        <v>18</v>
      </c>
      <c r="AY2408">
        <v>11646</v>
      </c>
      <c r="AZ2408">
        <v>0.02</v>
      </c>
      <c r="BD2408">
        <v>1164.5999999999999</v>
      </c>
      <c r="BF2408">
        <v>118.8</v>
      </c>
      <c r="BG2408" t="s">
        <v>148</v>
      </c>
      <c r="BH2408" t="s">
        <v>187</v>
      </c>
      <c r="BI2408" t="s">
        <v>188</v>
      </c>
      <c r="BK2408">
        <v>22</v>
      </c>
    </row>
    <row r="2409" spans="1:63" ht="18.75" x14ac:dyDescent="0.25">
      <c r="A2409">
        <v>2021</v>
      </c>
      <c r="B2409">
        <v>6</v>
      </c>
      <c r="C2409" s="289">
        <v>44348</v>
      </c>
      <c r="D2409">
        <v>334</v>
      </c>
      <c r="E2409">
        <v>254</v>
      </c>
      <c r="F2409">
        <v>46</v>
      </c>
      <c r="G2409" t="s">
        <v>189</v>
      </c>
      <c r="H2409" t="s">
        <v>190</v>
      </c>
      <c r="I2409" t="s">
        <v>191</v>
      </c>
      <c r="J2409">
        <v>4</v>
      </c>
      <c r="K2409">
        <v>2</v>
      </c>
      <c r="L2409">
        <v>203</v>
      </c>
      <c r="M2409">
        <v>188.79</v>
      </c>
      <c r="N2409">
        <v>217.21</v>
      </c>
      <c r="O2409">
        <v>222</v>
      </c>
      <c r="P2409">
        <v>216</v>
      </c>
      <c r="Q2409">
        <v>208</v>
      </c>
      <c r="R2409">
        <v>201</v>
      </c>
      <c r="S2409">
        <v>207</v>
      </c>
      <c r="T2409">
        <v>145</v>
      </c>
      <c r="V2409">
        <v>214</v>
      </c>
      <c r="W2409">
        <v>212</v>
      </c>
      <c r="X2409">
        <v>225</v>
      </c>
      <c r="Y2409">
        <v>215</v>
      </c>
      <c r="Z2409">
        <v>211</v>
      </c>
      <c r="AA2409">
        <v>138</v>
      </c>
      <c r="AB2409">
        <v>132</v>
      </c>
      <c r="AJ2409">
        <v>213.1</v>
      </c>
      <c r="AK2409">
        <v>88</v>
      </c>
      <c r="AL2409">
        <v>164</v>
      </c>
      <c r="AM2409">
        <v>104</v>
      </c>
      <c r="AN2409">
        <v>138</v>
      </c>
      <c r="AO2409">
        <v>3</v>
      </c>
      <c r="AP2409">
        <v>2</v>
      </c>
      <c r="AQ2409">
        <v>3</v>
      </c>
      <c r="AR2409">
        <v>2</v>
      </c>
      <c r="AY2409">
        <v>3010</v>
      </c>
      <c r="AZ2409">
        <v>0.02</v>
      </c>
      <c r="BD2409">
        <v>14.8</v>
      </c>
      <c r="BF2409">
        <v>641.4</v>
      </c>
      <c r="BG2409" t="s">
        <v>148</v>
      </c>
      <c r="BH2409" t="s">
        <v>184</v>
      </c>
      <c r="BI2409" t="s">
        <v>192</v>
      </c>
      <c r="BK2409">
        <v>22</v>
      </c>
    </row>
    <row r="2410" spans="1:63" ht="18.75" hidden="1" x14ac:dyDescent="0.25">
      <c r="A2410">
        <v>2021</v>
      </c>
      <c r="B2410">
        <v>6</v>
      </c>
      <c r="C2410" s="289">
        <v>44349</v>
      </c>
      <c r="D2410">
        <v>382</v>
      </c>
      <c r="E2410">
        <v>449</v>
      </c>
      <c r="F2410">
        <v>2</v>
      </c>
      <c r="G2410" t="s">
        <v>272</v>
      </c>
      <c r="H2410" t="s">
        <v>273</v>
      </c>
      <c r="I2410" t="s">
        <v>144</v>
      </c>
      <c r="J2410">
        <v>3</v>
      </c>
      <c r="K2410">
        <v>1</v>
      </c>
      <c r="L2410">
        <v>46</v>
      </c>
      <c r="M2410">
        <v>40.985999999999997</v>
      </c>
      <c r="N2410">
        <v>50.048000000000002</v>
      </c>
      <c r="O2410">
        <v>44</v>
      </c>
      <c r="Q2410">
        <v>45</v>
      </c>
      <c r="R2410">
        <v>43</v>
      </c>
      <c r="T2410">
        <v>101</v>
      </c>
      <c r="U2410">
        <v>99</v>
      </c>
      <c r="V2410">
        <v>39</v>
      </c>
      <c r="W2410">
        <v>42</v>
      </c>
      <c r="X2410">
        <v>42</v>
      </c>
      <c r="Y2410">
        <v>43</v>
      </c>
      <c r="Z2410">
        <v>45</v>
      </c>
      <c r="AA2410">
        <v>95</v>
      </c>
      <c r="AB2410">
        <v>92</v>
      </c>
      <c r="AJ2410">
        <v>42.9</v>
      </c>
      <c r="AK2410">
        <v>108</v>
      </c>
      <c r="AL2410">
        <v>100</v>
      </c>
      <c r="AM2410">
        <v>112</v>
      </c>
      <c r="AN2410">
        <v>97</v>
      </c>
      <c r="AO2410">
        <v>7</v>
      </c>
      <c r="AP2410">
        <v>6</v>
      </c>
      <c r="AQ2410">
        <v>4</v>
      </c>
      <c r="AS2410">
        <v>3</v>
      </c>
      <c r="AY2410">
        <v>4160</v>
      </c>
      <c r="AZ2410">
        <v>1.4999999999999999E-2</v>
      </c>
      <c r="BD2410">
        <v>90.4</v>
      </c>
      <c r="BF2410">
        <v>178.5</v>
      </c>
      <c r="BG2410" t="s">
        <v>153</v>
      </c>
      <c r="BH2410" t="s">
        <v>154</v>
      </c>
      <c r="BI2410" t="s">
        <v>274</v>
      </c>
      <c r="BJ2410" t="s">
        <v>156</v>
      </c>
      <c r="BK2410">
        <v>22</v>
      </c>
    </row>
    <row r="2411" spans="1:63" x14ac:dyDescent="0.25">
      <c r="A2411">
        <v>2021</v>
      </c>
      <c r="B2411">
        <v>6</v>
      </c>
      <c r="C2411" s="289">
        <v>44349</v>
      </c>
      <c r="D2411">
        <v>10</v>
      </c>
      <c r="E2411">
        <v>24</v>
      </c>
      <c r="F2411">
        <v>3</v>
      </c>
      <c r="G2411" t="s">
        <v>352</v>
      </c>
      <c r="H2411" t="s">
        <v>353</v>
      </c>
      <c r="I2411" t="s">
        <v>144</v>
      </c>
      <c r="J2411">
        <v>4</v>
      </c>
      <c r="K2411">
        <v>2</v>
      </c>
      <c r="L2411">
        <v>166</v>
      </c>
      <c r="M2411">
        <v>154.38</v>
      </c>
      <c r="N2411">
        <v>177.62</v>
      </c>
      <c r="AK2411">
        <v>145</v>
      </c>
      <c r="AL2411">
        <v>99</v>
      </c>
      <c r="AO2411">
        <v>2</v>
      </c>
      <c r="AP2411">
        <v>2</v>
      </c>
      <c r="AQ2411">
        <v>1</v>
      </c>
      <c r="AY2411">
        <v>2909</v>
      </c>
      <c r="AZ2411">
        <v>1.4999999999999999E-2</v>
      </c>
      <c r="BD2411">
        <v>17.5</v>
      </c>
      <c r="BG2411" t="s">
        <v>148</v>
      </c>
      <c r="BH2411" t="s">
        <v>149</v>
      </c>
      <c r="BI2411" t="s">
        <v>354</v>
      </c>
      <c r="BJ2411" t="s">
        <v>208</v>
      </c>
      <c r="BK2411">
        <v>22</v>
      </c>
    </row>
    <row r="2412" spans="1:63" x14ac:dyDescent="0.25">
      <c r="A2412">
        <v>2021</v>
      </c>
      <c r="B2412">
        <v>6</v>
      </c>
      <c r="C2412" s="289">
        <v>44349</v>
      </c>
      <c r="D2412">
        <v>10</v>
      </c>
      <c r="E2412">
        <v>25</v>
      </c>
      <c r="F2412">
        <v>3</v>
      </c>
      <c r="G2412" t="s">
        <v>355</v>
      </c>
      <c r="H2412" t="s">
        <v>356</v>
      </c>
      <c r="I2412" t="s">
        <v>144</v>
      </c>
      <c r="J2412">
        <v>4</v>
      </c>
      <c r="K2412">
        <v>2</v>
      </c>
      <c r="L2412">
        <v>162</v>
      </c>
      <c r="M2412">
        <v>150.66</v>
      </c>
      <c r="N2412">
        <v>173.34</v>
      </c>
      <c r="AK2412">
        <v>145</v>
      </c>
      <c r="AL2412">
        <v>99</v>
      </c>
      <c r="AO2412">
        <v>2</v>
      </c>
      <c r="AP2412">
        <v>2</v>
      </c>
      <c r="AQ2412">
        <v>1</v>
      </c>
      <c r="AY2412">
        <v>2909</v>
      </c>
      <c r="AZ2412">
        <v>1.4999999999999999E-2</v>
      </c>
      <c r="BD2412">
        <v>18</v>
      </c>
      <c r="BG2412" t="s">
        <v>148</v>
      </c>
      <c r="BH2412" t="s">
        <v>149</v>
      </c>
      <c r="BI2412" t="s">
        <v>357</v>
      </c>
      <c r="BJ2412" t="s">
        <v>208</v>
      </c>
      <c r="BK2412">
        <v>22</v>
      </c>
    </row>
    <row r="2413" spans="1:63" ht="18.75" hidden="1" x14ac:dyDescent="0.25">
      <c r="A2413">
        <v>2021</v>
      </c>
      <c r="B2413">
        <v>6</v>
      </c>
      <c r="C2413" s="289">
        <v>44349</v>
      </c>
      <c r="D2413">
        <v>376</v>
      </c>
      <c r="E2413">
        <v>438</v>
      </c>
      <c r="F2413">
        <v>3</v>
      </c>
      <c r="G2413" t="s">
        <v>151</v>
      </c>
      <c r="H2413" t="s">
        <v>152</v>
      </c>
      <c r="I2413" t="s">
        <v>144</v>
      </c>
      <c r="J2413">
        <v>3</v>
      </c>
      <c r="K2413">
        <v>2</v>
      </c>
      <c r="L2413">
        <v>336</v>
      </c>
      <c r="M2413">
        <v>316.17599999999999</v>
      </c>
      <c r="N2413">
        <v>359.85599999999999</v>
      </c>
      <c r="Q2413">
        <v>344</v>
      </c>
      <c r="R2413">
        <v>338</v>
      </c>
      <c r="U2413">
        <v>166</v>
      </c>
      <c r="V2413">
        <v>346</v>
      </c>
      <c r="W2413">
        <v>346</v>
      </c>
      <c r="X2413">
        <v>352</v>
      </c>
      <c r="Y2413">
        <v>358</v>
      </c>
      <c r="Z2413">
        <v>354</v>
      </c>
      <c r="AJ2413">
        <v>348.3</v>
      </c>
      <c r="AK2413">
        <v>67</v>
      </c>
      <c r="AL2413">
        <v>161</v>
      </c>
      <c r="AM2413">
        <v>65</v>
      </c>
      <c r="AN2413">
        <v>166</v>
      </c>
      <c r="AO2413">
        <v>1</v>
      </c>
      <c r="AS2413">
        <v>3</v>
      </c>
      <c r="AY2413">
        <v>640</v>
      </c>
      <c r="AZ2413">
        <v>1.4999999999999999E-2</v>
      </c>
      <c r="BD2413">
        <v>1.9</v>
      </c>
      <c r="BF2413">
        <v>222.9</v>
      </c>
      <c r="BG2413" t="s">
        <v>153</v>
      </c>
      <c r="BH2413" t="s">
        <v>154</v>
      </c>
      <c r="BI2413" t="s">
        <v>155</v>
      </c>
      <c r="BJ2413" t="s">
        <v>156</v>
      </c>
      <c r="BK2413">
        <v>22</v>
      </c>
    </row>
    <row r="2414" spans="1:63" ht="18.75" x14ac:dyDescent="0.25">
      <c r="A2414">
        <v>2021</v>
      </c>
      <c r="B2414">
        <v>6</v>
      </c>
      <c r="C2414" s="289">
        <v>44349</v>
      </c>
      <c r="D2414">
        <v>29</v>
      </c>
      <c r="E2414">
        <v>81</v>
      </c>
      <c r="F2414">
        <v>4</v>
      </c>
      <c r="G2414" t="s">
        <v>401</v>
      </c>
      <c r="H2414" t="s">
        <v>402</v>
      </c>
      <c r="I2414" t="s">
        <v>144</v>
      </c>
      <c r="J2414">
        <v>2</v>
      </c>
      <c r="K2414">
        <v>3</v>
      </c>
      <c r="L2414">
        <v>388</v>
      </c>
      <c r="M2414">
        <v>360.84</v>
      </c>
      <c r="N2414">
        <v>415.16</v>
      </c>
      <c r="U2414">
        <v>110</v>
      </c>
      <c r="V2414">
        <v>411</v>
      </c>
      <c r="W2414">
        <v>405</v>
      </c>
      <c r="X2414">
        <v>410</v>
      </c>
      <c r="Y2414">
        <v>385</v>
      </c>
      <c r="Z2414">
        <v>390</v>
      </c>
      <c r="AA2414">
        <v>110</v>
      </c>
      <c r="AB2414">
        <v>108</v>
      </c>
      <c r="AJ2414">
        <v>400.2</v>
      </c>
      <c r="AK2414">
        <v>60</v>
      </c>
      <c r="AL2414">
        <v>120</v>
      </c>
      <c r="AM2414">
        <v>66</v>
      </c>
      <c r="AN2414">
        <v>109</v>
      </c>
      <c r="AO2414">
        <v>1</v>
      </c>
      <c r="AQ2414">
        <v>3</v>
      </c>
      <c r="AY2414">
        <v>664</v>
      </c>
      <c r="AZ2414">
        <v>1.4999999999999999E-2</v>
      </c>
      <c r="BD2414">
        <v>1.7</v>
      </c>
      <c r="BF2414">
        <v>265.7</v>
      </c>
      <c r="BG2414" t="s">
        <v>148</v>
      </c>
      <c r="BH2414" t="s">
        <v>187</v>
      </c>
      <c r="BI2414" t="s">
        <v>403</v>
      </c>
      <c r="BK2414">
        <v>22</v>
      </c>
    </row>
    <row r="2415" spans="1:63" ht="18.75" hidden="1" x14ac:dyDescent="0.25">
      <c r="A2415">
        <v>2021</v>
      </c>
      <c r="B2415">
        <v>6</v>
      </c>
      <c r="C2415" s="289">
        <v>44349</v>
      </c>
      <c r="D2415">
        <v>142</v>
      </c>
      <c r="E2415">
        <v>280</v>
      </c>
      <c r="F2415">
        <v>4</v>
      </c>
      <c r="G2415" t="s">
        <v>297</v>
      </c>
      <c r="H2415" t="s">
        <v>298</v>
      </c>
      <c r="I2415" t="s">
        <v>144</v>
      </c>
      <c r="J2415">
        <v>3</v>
      </c>
      <c r="K2415">
        <v>2</v>
      </c>
      <c r="L2415">
        <v>323</v>
      </c>
      <c r="M2415">
        <v>300.39</v>
      </c>
      <c r="N2415">
        <v>345.61</v>
      </c>
      <c r="O2415">
        <v>355</v>
      </c>
      <c r="T2415">
        <v>115</v>
      </c>
      <c r="AJ2415">
        <v>355</v>
      </c>
      <c r="AK2415">
        <v>105</v>
      </c>
      <c r="AL2415">
        <v>103</v>
      </c>
      <c r="AM2415">
        <v>94</v>
      </c>
      <c r="AN2415">
        <v>115</v>
      </c>
      <c r="AO2415">
        <v>2</v>
      </c>
      <c r="AP2415">
        <v>1</v>
      </c>
      <c r="AQ2415">
        <v>1</v>
      </c>
      <c r="AY2415">
        <v>804</v>
      </c>
      <c r="AZ2415">
        <v>1.4999999999999999E-2</v>
      </c>
      <c r="BD2415">
        <v>2.5</v>
      </c>
      <c r="BF2415">
        <v>285.39999999999998</v>
      </c>
      <c r="BG2415" t="s">
        <v>145</v>
      </c>
      <c r="BK2415">
        <v>22</v>
      </c>
    </row>
    <row r="2416" spans="1:63" hidden="1" x14ac:dyDescent="0.25">
      <c r="A2416">
        <v>2021</v>
      </c>
      <c r="B2416">
        <v>6</v>
      </c>
      <c r="C2416" s="289">
        <v>44349</v>
      </c>
      <c r="D2416">
        <v>47</v>
      </c>
      <c r="E2416">
        <v>122</v>
      </c>
      <c r="F2416">
        <v>5</v>
      </c>
      <c r="G2416" t="s">
        <v>163</v>
      </c>
      <c r="H2416" t="s">
        <v>164</v>
      </c>
      <c r="I2416" t="s">
        <v>165</v>
      </c>
      <c r="J2416">
        <v>2</v>
      </c>
      <c r="K2416">
        <v>1</v>
      </c>
      <c r="L2416">
        <v>280</v>
      </c>
      <c r="M2416">
        <v>267.39999999999998</v>
      </c>
      <c r="N2416">
        <v>292.60000000000002</v>
      </c>
      <c r="AK2416">
        <v>63</v>
      </c>
      <c r="AL2416">
        <v>115</v>
      </c>
      <c r="AY2416">
        <v>1065</v>
      </c>
      <c r="AZ2416">
        <v>1.4999999999999999E-2</v>
      </c>
      <c r="BD2416">
        <v>3.8</v>
      </c>
      <c r="BG2416" t="s">
        <v>153</v>
      </c>
      <c r="BH2416" t="s">
        <v>154</v>
      </c>
      <c r="BI2416" t="s">
        <v>166</v>
      </c>
      <c r="BJ2416" t="s">
        <v>167</v>
      </c>
      <c r="BK2416">
        <v>22</v>
      </c>
    </row>
    <row r="2417" spans="1:63" ht="18.75" hidden="1" x14ac:dyDescent="0.25">
      <c r="A2417">
        <v>2021</v>
      </c>
      <c r="B2417">
        <v>6</v>
      </c>
      <c r="C2417" s="289">
        <v>44349</v>
      </c>
      <c r="D2417">
        <v>375</v>
      </c>
      <c r="E2417">
        <v>437</v>
      </c>
      <c r="F2417">
        <v>5</v>
      </c>
      <c r="G2417" t="s">
        <v>349</v>
      </c>
      <c r="H2417" t="s">
        <v>350</v>
      </c>
      <c r="I2417" t="s">
        <v>144</v>
      </c>
      <c r="J2417">
        <v>4</v>
      </c>
      <c r="K2417">
        <v>2</v>
      </c>
      <c r="L2417">
        <v>168</v>
      </c>
      <c r="M2417">
        <v>158.08799999999999</v>
      </c>
      <c r="N2417">
        <v>179.928</v>
      </c>
      <c r="O2417">
        <v>102</v>
      </c>
      <c r="Q2417">
        <v>177</v>
      </c>
      <c r="R2417">
        <v>173</v>
      </c>
      <c r="T2417">
        <v>125</v>
      </c>
      <c r="U2417">
        <v>128</v>
      </c>
      <c r="V2417">
        <v>191</v>
      </c>
      <c r="W2417">
        <v>180</v>
      </c>
      <c r="X2417">
        <v>177</v>
      </c>
      <c r="Y2417">
        <v>174</v>
      </c>
      <c r="Z2417">
        <v>176</v>
      </c>
      <c r="AA2417">
        <v>125</v>
      </c>
      <c r="AB2417">
        <v>125</v>
      </c>
      <c r="AJ2417">
        <v>179.2</v>
      </c>
      <c r="AK2417">
        <v>120</v>
      </c>
      <c r="AL2417">
        <v>120</v>
      </c>
      <c r="AM2417">
        <v>115</v>
      </c>
      <c r="AN2417">
        <v>126</v>
      </c>
      <c r="AO2417">
        <v>7</v>
      </c>
      <c r="AP2417">
        <v>4</v>
      </c>
      <c r="AQ2417">
        <v>7</v>
      </c>
      <c r="AY2417">
        <v>1993</v>
      </c>
      <c r="AZ2417">
        <v>1.4999999999999999E-2</v>
      </c>
      <c r="BD2417">
        <v>11.9</v>
      </c>
      <c r="BF2417">
        <v>357.1</v>
      </c>
      <c r="BG2417" t="s">
        <v>153</v>
      </c>
      <c r="BH2417" t="s">
        <v>154</v>
      </c>
      <c r="BI2417" t="s">
        <v>351</v>
      </c>
      <c r="BJ2417" t="s">
        <v>156</v>
      </c>
      <c r="BK2417">
        <v>22</v>
      </c>
    </row>
    <row r="2418" spans="1:63" ht="18.75" hidden="1" x14ac:dyDescent="0.25">
      <c r="A2418">
        <v>2021</v>
      </c>
      <c r="B2418">
        <v>6</v>
      </c>
      <c r="C2418" s="289">
        <v>44349</v>
      </c>
      <c r="D2418">
        <v>417</v>
      </c>
      <c r="E2418">
        <v>660</v>
      </c>
      <c r="F2418">
        <v>6</v>
      </c>
      <c r="G2418" t="s">
        <v>421</v>
      </c>
      <c r="H2418" t="s">
        <v>422</v>
      </c>
      <c r="I2418" t="s">
        <v>144</v>
      </c>
      <c r="J2418">
        <v>1</v>
      </c>
      <c r="K2418">
        <v>6</v>
      </c>
      <c r="L2418">
        <v>643</v>
      </c>
      <c r="M2418">
        <v>605.06299999999999</v>
      </c>
      <c r="N2418">
        <v>688.65300000000002</v>
      </c>
      <c r="O2418">
        <v>1438</v>
      </c>
      <c r="Q2418">
        <v>1317</v>
      </c>
      <c r="R2418">
        <v>1313</v>
      </c>
      <c r="T2418">
        <v>182</v>
      </c>
      <c r="U2418">
        <v>182</v>
      </c>
      <c r="V2418">
        <v>1241</v>
      </c>
      <c r="W2418">
        <v>1248</v>
      </c>
      <c r="X2418">
        <v>1304</v>
      </c>
      <c r="Y2418">
        <v>1295</v>
      </c>
      <c r="Z2418">
        <v>1288</v>
      </c>
      <c r="AA2418">
        <v>182</v>
      </c>
      <c r="AB2418">
        <v>189</v>
      </c>
      <c r="AJ2418">
        <v>1305.5</v>
      </c>
      <c r="AK2418">
        <v>20</v>
      </c>
      <c r="AL2418">
        <v>180</v>
      </c>
      <c r="AM2418">
        <v>20</v>
      </c>
      <c r="AN2418">
        <v>184</v>
      </c>
      <c r="AO2418">
        <v>3</v>
      </c>
      <c r="AP2418">
        <v>1</v>
      </c>
      <c r="AQ2418">
        <v>1</v>
      </c>
      <c r="AS2418">
        <v>1</v>
      </c>
      <c r="AY2418">
        <v>475</v>
      </c>
      <c r="AZ2418">
        <v>1.4999999999999999E-2</v>
      </c>
      <c r="BD2418">
        <v>0.7</v>
      </c>
      <c r="BF2418">
        <v>620.1</v>
      </c>
      <c r="BG2418" t="s">
        <v>153</v>
      </c>
      <c r="BH2418" t="s">
        <v>154</v>
      </c>
      <c r="BI2418" t="s">
        <v>423</v>
      </c>
      <c r="BJ2418" t="s">
        <v>156</v>
      </c>
      <c r="BK2418">
        <v>22</v>
      </c>
    </row>
    <row r="2419" spans="1:63" ht="18.75" hidden="1" x14ac:dyDescent="0.25">
      <c r="A2419">
        <v>2021</v>
      </c>
      <c r="B2419">
        <v>6</v>
      </c>
      <c r="C2419" s="289">
        <v>44349</v>
      </c>
      <c r="D2419">
        <v>417</v>
      </c>
      <c r="E2419">
        <v>661</v>
      </c>
      <c r="F2419">
        <v>6</v>
      </c>
      <c r="G2419" t="s">
        <v>424</v>
      </c>
      <c r="H2419" t="s">
        <v>425</v>
      </c>
      <c r="I2419" t="s">
        <v>144</v>
      </c>
      <c r="J2419">
        <v>1</v>
      </c>
      <c r="K2419">
        <v>6</v>
      </c>
      <c r="L2419">
        <v>138</v>
      </c>
      <c r="M2419">
        <v>129.858</v>
      </c>
      <c r="N2419">
        <v>147.798</v>
      </c>
      <c r="O2419">
        <v>296</v>
      </c>
      <c r="Q2419">
        <v>285</v>
      </c>
      <c r="R2419">
        <v>272</v>
      </c>
      <c r="T2419">
        <v>182</v>
      </c>
      <c r="U2419">
        <v>182</v>
      </c>
      <c r="V2419">
        <v>262</v>
      </c>
      <c r="W2419">
        <v>267</v>
      </c>
      <c r="X2419">
        <v>286</v>
      </c>
      <c r="Y2419">
        <v>288</v>
      </c>
      <c r="Z2419">
        <v>275</v>
      </c>
      <c r="AA2419">
        <v>182</v>
      </c>
      <c r="AB2419">
        <v>189</v>
      </c>
      <c r="AJ2419">
        <v>278.89999999999998</v>
      </c>
      <c r="AK2419">
        <v>20</v>
      </c>
      <c r="AL2419">
        <v>180</v>
      </c>
      <c r="AM2419">
        <v>20</v>
      </c>
      <c r="AN2419">
        <v>184</v>
      </c>
      <c r="AO2419">
        <v>3</v>
      </c>
      <c r="AP2419">
        <v>1</v>
      </c>
      <c r="AQ2419">
        <v>1</v>
      </c>
      <c r="AS2419">
        <v>1</v>
      </c>
      <c r="AY2419">
        <v>475</v>
      </c>
      <c r="AZ2419">
        <v>1.4999999999999999E-2</v>
      </c>
      <c r="BD2419">
        <v>3.4</v>
      </c>
      <c r="BF2419">
        <v>132.5</v>
      </c>
      <c r="BG2419" t="s">
        <v>153</v>
      </c>
      <c r="BH2419" t="s">
        <v>154</v>
      </c>
      <c r="BI2419" t="s">
        <v>426</v>
      </c>
      <c r="BJ2419" t="s">
        <v>156</v>
      </c>
      <c r="BK2419">
        <v>22</v>
      </c>
    </row>
    <row r="2420" spans="1:63" ht="18.75" hidden="1" x14ac:dyDescent="0.25">
      <c r="A2420">
        <v>2021</v>
      </c>
      <c r="B2420">
        <v>6</v>
      </c>
      <c r="C2420" s="289">
        <v>44349</v>
      </c>
      <c r="D2420">
        <v>135</v>
      </c>
      <c r="E2420">
        <v>271</v>
      </c>
      <c r="F2420">
        <v>7</v>
      </c>
      <c r="G2420" t="s">
        <v>335</v>
      </c>
      <c r="H2420" t="s">
        <v>336</v>
      </c>
      <c r="I2420" t="s">
        <v>144</v>
      </c>
      <c r="J2420">
        <v>4</v>
      </c>
      <c r="K2420">
        <v>2</v>
      </c>
      <c r="L2420">
        <v>161</v>
      </c>
      <c r="M2420">
        <v>149.72999999999999</v>
      </c>
      <c r="N2420">
        <v>172.27</v>
      </c>
      <c r="O2420">
        <v>162</v>
      </c>
      <c r="Q2420">
        <v>166</v>
      </c>
      <c r="R2420">
        <v>179</v>
      </c>
      <c r="T2420">
        <v>110</v>
      </c>
      <c r="AJ2420">
        <v>169</v>
      </c>
      <c r="AK2420">
        <v>151</v>
      </c>
      <c r="AL2420">
        <v>95</v>
      </c>
      <c r="AM2420">
        <v>131</v>
      </c>
      <c r="AN2420">
        <v>110</v>
      </c>
      <c r="AO2420">
        <v>1</v>
      </c>
      <c r="AP2420">
        <v>1</v>
      </c>
      <c r="AQ2420">
        <v>1</v>
      </c>
      <c r="AY2420">
        <v>1343</v>
      </c>
      <c r="AZ2420">
        <v>1.4999999999999999E-2</v>
      </c>
      <c r="BD2420">
        <v>8.3000000000000007</v>
      </c>
      <c r="BF2420">
        <v>227</v>
      </c>
      <c r="BG2420" t="s">
        <v>145</v>
      </c>
      <c r="BK2420">
        <v>22</v>
      </c>
    </row>
    <row r="2421" spans="1:63" ht="18.75" hidden="1" x14ac:dyDescent="0.25">
      <c r="A2421">
        <v>2021</v>
      </c>
      <c r="B2421">
        <v>6</v>
      </c>
      <c r="C2421" s="289">
        <v>44349</v>
      </c>
      <c r="D2421">
        <v>425</v>
      </c>
      <c r="E2421">
        <v>674</v>
      </c>
      <c r="F2421">
        <v>7</v>
      </c>
      <c r="G2421" t="s">
        <v>447</v>
      </c>
      <c r="H2421" t="s">
        <v>448</v>
      </c>
      <c r="I2421" t="s">
        <v>165</v>
      </c>
      <c r="J2421">
        <v>2</v>
      </c>
      <c r="K2421">
        <v>1</v>
      </c>
      <c r="L2421">
        <v>256</v>
      </c>
      <c r="M2421">
        <v>240.89599999999999</v>
      </c>
      <c r="N2421">
        <v>274.17599999999999</v>
      </c>
      <c r="V2421">
        <v>326</v>
      </c>
      <c r="W2421">
        <v>310</v>
      </c>
      <c r="X2421">
        <v>252</v>
      </c>
      <c r="Y2421">
        <v>262</v>
      </c>
      <c r="Z2421">
        <v>275</v>
      </c>
      <c r="AA2421">
        <v>112</v>
      </c>
      <c r="AB2421">
        <v>109</v>
      </c>
      <c r="AJ2421">
        <v>285</v>
      </c>
      <c r="AK2421">
        <v>40</v>
      </c>
      <c r="AL2421">
        <v>180</v>
      </c>
      <c r="AM2421">
        <v>65</v>
      </c>
      <c r="AN2421">
        <v>111</v>
      </c>
      <c r="AO2421">
        <v>1</v>
      </c>
      <c r="AS2421">
        <v>2</v>
      </c>
      <c r="AY2421">
        <v>603</v>
      </c>
      <c r="AZ2421">
        <v>1.4999999999999999E-2</v>
      </c>
      <c r="BD2421">
        <v>2.4</v>
      </c>
      <c r="BF2421">
        <v>171.9</v>
      </c>
      <c r="BG2421" t="s">
        <v>153</v>
      </c>
      <c r="BH2421" t="s">
        <v>154</v>
      </c>
      <c r="BI2421" t="s">
        <v>449</v>
      </c>
      <c r="BJ2421" t="s">
        <v>167</v>
      </c>
      <c r="BK2421">
        <v>22</v>
      </c>
    </row>
    <row r="2422" spans="1:63" ht="18.75" hidden="1" x14ac:dyDescent="0.25">
      <c r="A2422">
        <v>2021</v>
      </c>
      <c r="B2422">
        <v>6</v>
      </c>
      <c r="C2422" s="289">
        <v>44349</v>
      </c>
      <c r="D2422">
        <v>18</v>
      </c>
      <c r="E2422">
        <v>49</v>
      </c>
      <c r="F2422">
        <v>8</v>
      </c>
      <c r="G2422" t="s">
        <v>275</v>
      </c>
      <c r="H2422" t="s">
        <v>276</v>
      </c>
      <c r="I2422" t="s">
        <v>165</v>
      </c>
      <c r="J2422">
        <v>2</v>
      </c>
      <c r="K2422">
        <v>3</v>
      </c>
      <c r="L2422">
        <v>100</v>
      </c>
      <c r="M2422">
        <v>95.5</v>
      </c>
      <c r="N2422">
        <v>104.5</v>
      </c>
      <c r="R2422">
        <v>101</v>
      </c>
      <c r="U2422">
        <v>140</v>
      </c>
      <c r="V2422">
        <v>102</v>
      </c>
      <c r="W2422">
        <v>100</v>
      </c>
      <c r="X2422">
        <v>109</v>
      </c>
      <c r="Y2422">
        <v>103</v>
      </c>
      <c r="Z2422">
        <v>102</v>
      </c>
      <c r="AA2422">
        <v>140</v>
      </c>
      <c r="AJ2422">
        <v>102.8</v>
      </c>
      <c r="AK2422">
        <v>101</v>
      </c>
      <c r="AL2422">
        <v>107</v>
      </c>
      <c r="AM2422">
        <v>51</v>
      </c>
      <c r="AN2422">
        <v>140</v>
      </c>
      <c r="AO2422">
        <v>5</v>
      </c>
      <c r="AQ2422">
        <v>4</v>
      </c>
      <c r="AY2422">
        <v>849</v>
      </c>
      <c r="AZ2422">
        <v>1.4999999999999999E-2</v>
      </c>
      <c r="BD2422">
        <v>8.5</v>
      </c>
      <c r="BF2422">
        <v>87.3</v>
      </c>
      <c r="BG2422" t="s">
        <v>153</v>
      </c>
      <c r="BH2422" t="s">
        <v>154</v>
      </c>
      <c r="BI2422" t="s">
        <v>277</v>
      </c>
      <c r="BJ2422" t="s">
        <v>167</v>
      </c>
      <c r="BK2422">
        <v>22</v>
      </c>
    </row>
    <row r="2423" spans="1:63" ht="18.75" hidden="1" x14ac:dyDescent="0.25">
      <c r="A2423">
        <v>2021</v>
      </c>
      <c r="B2423">
        <v>6</v>
      </c>
      <c r="C2423" s="289">
        <v>44349</v>
      </c>
      <c r="D2423">
        <v>18</v>
      </c>
      <c r="E2423">
        <v>50</v>
      </c>
      <c r="F2423">
        <v>8</v>
      </c>
      <c r="G2423" t="s">
        <v>278</v>
      </c>
      <c r="H2423" t="s">
        <v>279</v>
      </c>
      <c r="I2423" t="s">
        <v>165</v>
      </c>
      <c r="J2423">
        <v>2</v>
      </c>
      <c r="K2423">
        <v>3</v>
      </c>
      <c r="L2423">
        <v>54</v>
      </c>
      <c r="M2423">
        <v>51.57</v>
      </c>
      <c r="N2423">
        <v>56.43</v>
      </c>
      <c r="R2423">
        <v>53</v>
      </c>
      <c r="U2423">
        <v>140</v>
      </c>
      <c r="V2423">
        <v>56</v>
      </c>
      <c r="W2423">
        <v>56</v>
      </c>
      <c r="X2423">
        <v>60</v>
      </c>
      <c r="Y2423">
        <v>54</v>
      </c>
      <c r="Z2423">
        <v>53</v>
      </c>
      <c r="AA2423">
        <v>140</v>
      </c>
      <c r="AJ2423">
        <v>55.3</v>
      </c>
      <c r="AK2423">
        <v>101</v>
      </c>
      <c r="AL2423">
        <v>107</v>
      </c>
      <c r="AM2423">
        <v>51</v>
      </c>
      <c r="AN2423">
        <v>140</v>
      </c>
      <c r="AO2423">
        <v>8</v>
      </c>
      <c r="AQ2423">
        <v>2</v>
      </c>
      <c r="AY2423">
        <v>850</v>
      </c>
      <c r="AZ2423">
        <v>1.4999999999999999E-2</v>
      </c>
      <c r="BD2423">
        <v>15.7</v>
      </c>
      <c r="BF2423">
        <v>47</v>
      </c>
      <c r="BG2423" t="s">
        <v>153</v>
      </c>
      <c r="BH2423" t="s">
        <v>154</v>
      </c>
      <c r="BI2423" t="s">
        <v>280</v>
      </c>
      <c r="BJ2423" t="s">
        <v>167</v>
      </c>
      <c r="BK2423">
        <v>22</v>
      </c>
    </row>
    <row r="2424" spans="1:63" ht="18.75" hidden="1" x14ac:dyDescent="0.25">
      <c r="A2424">
        <v>2021</v>
      </c>
      <c r="B2424">
        <v>6</v>
      </c>
      <c r="C2424" s="289">
        <v>44349</v>
      </c>
      <c r="D2424">
        <v>137</v>
      </c>
      <c r="E2424">
        <v>273</v>
      </c>
      <c r="F2424">
        <v>8</v>
      </c>
      <c r="G2424" t="s">
        <v>242</v>
      </c>
      <c r="H2424" t="s">
        <v>243</v>
      </c>
      <c r="I2424" t="s">
        <v>144</v>
      </c>
      <c r="J2424">
        <v>3</v>
      </c>
      <c r="K2424">
        <v>2</v>
      </c>
      <c r="L2424">
        <v>564</v>
      </c>
      <c r="M2424">
        <v>524.52</v>
      </c>
      <c r="N2424">
        <v>603.48</v>
      </c>
      <c r="O2424">
        <v>588</v>
      </c>
      <c r="T2424">
        <v>140</v>
      </c>
      <c r="AJ2424">
        <v>588</v>
      </c>
      <c r="AK2424">
        <v>93</v>
      </c>
      <c r="AL2424">
        <v>116</v>
      </c>
      <c r="AM2424">
        <v>77</v>
      </c>
      <c r="AN2424">
        <v>140</v>
      </c>
      <c r="AO2424">
        <v>1</v>
      </c>
      <c r="AP2424">
        <v>2</v>
      </c>
      <c r="AQ2424">
        <v>1</v>
      </c>
      <c r="AR2424">
        <v>1</v>
      </c>
      <c r="AY2424">
        <v>317</v>
      </c>
      <c r="AZ2424">
        <v>1.4999999999999999E-2</v>
      </c>
      <c r="BD2424">
        <v>0.6</v>
      </c>
      <c r="BF2424">
        <v>186.4</v>
      </c>
      <c r="BG2424" t="s">
        <v>145</v>
      </c>
      <c r="BK2424">
        <v>22</v>
      </c>
    </row>
    <row r="2425" spans="1:63" ht="18.75" x14ac:dyDescent="0.25">
      <c r="A2425">
        <v>2021</v>
      </c>
      <c r="B2425">
        <v>6</v>
      </c>
      <c r="C2425" s="289">
        <v>44349</v>
      </c>
      <c r="D2425">
        <v>159</v>
      </c>
      <c r="E2425">
        <v>299</v>
      </c>
      <c r="F2425">
        <v>28</v>
      </c>
      <c r="G2425" t="s">
        <v>181</v>
      </c>
      <c r="H2425" t="s">
        <v>182</v>
      </c>
      <c r="I2425" t="s">
        <v>183</v>
      </c>
      <c r="J2425">
        <v>3</v>
      </c>
      <c r="K2425">
        <v>2</v>
      </c>
      <c r="L2425">
        <v>115</v>
      </c>
      <c r="M2425">
        <v>106.95</v>
      </c>
      <c r="N2425">
        <v>123.05</v>
      </c>
      <c r="O2425">
        <v>106</v>
      </c>
      <c r="Q2425">
        <v>109</v>
      </c>
      <c r="R2425">
        <v>110</v>
      </c>
      <c r="T2425">
        <v>105</v>
      </c>
      <c r="U2425">
        <v>10</v>
      </c>
      <c r="V2425">
        <v>106</v>
      </c>
      <c r="W2425">
        <v>112</v>
      </c>
      <c r="X2425">
        <v>108</v>
      </c>
      <c r="Y2425">
        <v>107</v>
      </c>
      <c r="Z2425">
        <v>111</v>
      </c>
      <c r="AA2425">
        <v>105</v>
      </c>
      <c r="AB2425">
        <v>105</v>
      </c>
      <c r="AJ2425">
        <v>108.6</v>
      </c>
      <c r="AK2425">
        <v>70</v>
      </c>
      <c r="AL2425">
        <v>154</v>
      </c>
      <c r="AM2425">
        <v>133</v>
      </c>
      <c r="AN2425">
        <v>81</v>
      </c>
      <c r="AO2425">
        <v>5</v>
      </c>
      <c r="AP2425">
        <v>1</v>
      </c>
      <c r="AQ2425">
        <v>2</v>
      </c>
      <c r="AS2425">
        <v>2</v>
      </c>
      <c r="AY2425">
        <v>2458</v>
      </c>
      <c r="AZ2425">
        <v>0.02</v>
      </c>
      <c r="BD2425">
        <v>21.4</v>
      </c>
      <c r="BF2425">
        <v>266.89999999999998</v>
      </c>
      <c r="BG2425" t="s">
        <v>148</v>
      </c>
      <c r="BH2425" t="s">
        <v>184</v>
      </c>
      <c r="BK2425">
        <v>22</v>
      </c>
    </row>
    <row r="2426" spans="1:63" ht="18.75" x14ac:dyDescent="0.25">
      <c r="A2426">
        <v>2021</v>
      </c>
      <c r="B2426">
        <v>6</v>
      </c>
      <c r="C2426" s="289">
        <v>44349</v>
      </c>
      <c r="D2426">
        <v>53</v>
      </c>
      <c r="E2426">
        <v>131</v>
      </c>
      <c r="F2426">
        <v>30</v>
      </c>
      <c r="G2426" t="s">
        <v>185</v>
      </c>
      <c r="H2426" t="s">
        <v>186</v>
      </c>
      <c r="I2426" t="s">
        <v>159</v>
      </c>
      <c r="J2426">
        <v>25</v>
      </c>
      <c r="K2426">
        <v>1</v>
      </c>
      <c r="L2426">
        <v>10</v>
      </c>
      <c r="M2426">
        <v>9.3000000000000007</v>
      </c>
      <c r="N2426">
        <v>10.7</v>
      </c>
      <c r="O2426">
        <v>9</v>
      </c>
      <c r="Q2426">
        <v>11</v>
      </c>
      <c r="R2426">
        <v>9</v>
      </c>
      <c r="T2426">
        <v>77</v>
      </c>
      <c r="U2426">
        <v>77</v>
      </c>
      <c r="V2426">
        <v>9</v>
      </c>
      <c r="W2426">
        <v>10</v>
      </c>
      <c r="X2426">
        <v>10</v>
      </c>
      <c r="Y2426">
        <v>10</v>
      </c>
      <c r="Z2426">
        <v>10</v>
      </c>
      <c r="AA2426">
        <v>75</v>
      </c>
      <c r="AB2426">
        <v>79</v>
      </c>
      <c r="AJ2426">
        <v>9.5</v>
      </c>
      <c r="AK2426">
        <v>772</v>
      </c>
      <c r="AL2426">
        <v>117</v>
      </c>
      <c r="AM2426">
        <v>1169</v>
      </c>
      <c r="AN2426">
        <v>77</v>
      </c>
      <c r="AO2426">
        <v>9</v>
      </c>
      <c r="AP2426">
        <v>8</v>
      </c>
      <c r="AQ2426">
        <v>18</v>
      </c>
      <c r="AY2426">
        <v>21635</v>
      </c>
      <c r="AZ2426">
        <v>0.02</v>
      </c>
      <c r="BD2426">
        <v>2163.5</v>
      </c>
      <c r="BF2426">
        <v>205.5</v>
      </c>
      <c r="BG2426" t="s">
        <v>148</v>
      </c>
      <c r="BH2426" t="s">
        <v>187</v>
      </c>
      <c r="BI2426" t="s">
        <v>188</v>
      </c>
      <c r="BK2426">
        <v>22</v>
      </c>
    </row>
    <row r="2427" spans="1:63" ht="18.75" x14ac:dyDescent="0.25">
      <c r="A2427">
        <v>2021</v>
      </c>
      <c r="B2427">
        <v>6</v>
      </c>
      <c r="C2427" s="289">
        <v>44349</v>
      </c>
      <c r="D2427">
        <v>334</v>
      </c>
      <c r="E2427">
        <v>254</v>
      </c>
      <c r="F2427">
        <v>46</v>
      </c>
      <c r="G2427" t="s">
        <v>189</v>
      </c>
      <c r="H2427" t="s">
        <v>190</v>
      </c>
      <c r="I2427" t="s">
        <v>191</v>
      </c>
      <c r="J2427">
        <v>4</v>
      </c>
      <c r="K2427">
        <v>2</v>
      </c>
      <c r="L2427">
        <v>203</v>
      </c>
      <c r="M2427">
        <v>188.79</v>
      </c>
      <c r="N2427">
        <v>217.21</v>
      </c>
      <c r="V2427">
        <v>214</v>
      </c>
      <c r="W2427">
        <v>217</v>
      </c>
      <c r="X2427">
        <v>219</v>
      </c>
      <c r="Y2427">
        <v>213</v>
      </c>
      <c r="Z2427">
        <v>216</v>
      </c>
      <c r="AA2427">
        <v>135</v>
      </c>
      <c r="AB2427">
        <v>135</v>
      </c>
      <c r="AJ2427">
        <v>215.8</v>
      </c>
      <c r="AK2427">
        <v>88</v>
      </c>
      <c r="AL2427">
        <v>164</v>
      </c>
      <c r="AM2427">
        <v>107</v>
      </c>
      <c r="AN2427">
        <v>135</v>
      </c>
      <c r="AO2427">
        <v>4</v>
      </c>
      <c r="AP2427">
        <v>4</v>
      </c>
      <c r="AQ2427">
        <v>2</v>
      </c>
      <c r="AS2427">
        <v>2</v>
      </c>
      <c r="AY2427">
        <v>1212</v>
      </c>
      <c r="AZ2427">
        <v>0.02</v>
      </c>
      <c r="BD2427">
        <v>6</v>
      </c>
      <c r="BF2427">
        <v>261.5</v>
      </c>
      <c r="BG2427" t="s">
        <v>148</v>
      </c>
      <c r="BH2427" t="s">
        <v>184</v>
      </c>
      <c r="BI2427" t="s">
        <v>192</v>
      </c>
      <c r="BK2427">
        <v>22</v>
      </c>
    </row>
    <row r="2428" spans="1:63" ht="18.75" hidden="1" x14ac:dyDescent="0.25">
      <c r="A2428">
        <v>2021</v>
      </c>
      <c r="B2428">
        <v>6</v>
      </c>
      <c r="C2428" s="289">
        <v>44353</v>
      </c>
      <c r="D2428">
        <v>382</v>
      </c>
      <c r="E2428">
        <v>449</v>
      </c>
      <c r="F2428">
        <v>2</v>
      </c>
      <c r="G2428" t="s">
        <v>272</v>
      </c>
      <c r="H2428" t="s">
        <v>273</v>
      </c>
      <c r="I2428" t="s">
        <v>144</v>
      </c>
      <c r="J2428">
        <v>3</v>
      </c>
      <c r="K2428">
        <v>1</v>
      </c>
      <c r="L2428">
        <v>46</v>
      </c>
      <c r="M2428">
        <v>40.985999999999997</v>
      </c>
      <c r="N2428">
        <v>50.048000000000002</v>
      </c>
      <c r="O2428">
        <v>42</v>
      </c>
      <c r="P2428">
        <v>45</v>
      </c>
      <c r="Q2428">
        <v>43</v>
      </c>
      <c r="R2428">
        <v>44</v>
      </c>
      <c r="T2428">
        <v>101</v>
      </c>
      <c r="AJ2428">
        <v>43.5</v>
      </c>
      <c r="AK2428">
        <v>108</v>
      </c>
      <c r="AL2428">
        <v>100</v>
      </c>
      <c r="AM2428">
        <v>107</v>
      </c>
      <c r="AN2428">
        <v>101</v>
      </c>
      <c r="AO2428">
        <v>6</v>
      </c>
      <c r="AQ2428">
        <v>4</v>
      </c>
      <c r="AY2428">
        <v>2080</v>
      </c>
      <c r="AZ2428">
        <v>1.4999999999999999E-2</v>
      </c>
      <c r="BD2428">
        <v>45.2</v>
      </c>
      <c r="BF2428">
        <v>90.5</v>
      </c>
      <c r="BG2428" t="s">
        <v>153</v>
      </c>
      <c r="BH2428" t="s">
        <v>154</v>
      </c>
      <c r="BI2428" t="s">
        <v>274</v>
      </c>
      <c r="BJ2428" t="s">
        <v>156</v>
      </c>
      <c r="BK2428">
        <v>22</v>
      </c>
    </row>
    <row r="2429" spans="1:63" ht="18.75" x14ac:dyDescent="0.25">
      <c r="A2429">
        <v>2021</v>
      </c>
      <c r="B2429">
        <v>6</v>
      </c>
      <c r="C2429" s="289">
        <v>44353</v>
      </c>
      <c r="D2429">
        <v>405</v>
      </c>
      <c r="E2429">
        <v>619</v>
      </c>
      <c r="F2429">
        <v>2</v>
      </c>
      <c r="G2429" t="s">
        <v>288</v>
      </c>
      <c r="H2429" t="s">
        <v>289</v>
      </c>
      <c r="I2429" t="s">
        <v>144</v>
      </c>
      <c r="J2429">
        <v>1</v>
      </c>
      <c r="K2429">
        <v>5</v>
      </c>
      <c r="L2429">
        <v>420</v>
      </c>
      <c r="M2429">
        <v>385.98</v>
      </c>
      <c r="N2429">
        <v>454.02</v>
      </c>
      <c r="X2429">
        <v>483</v>
      </c>
      <c r="Y2429">
        <v>442</v>
      </c>
      <c r="Z2429">
        <v>410</v>
      </c>
      <c r="AB2429">
        <v>132</v>
      </c>
      <c r="AJ2429">
        <v>445</v>
      </c>
      <c r="AK2429">
        <v>18</v>
      </c>
      <c r="AL2429">
        <v>200</v>
      </c>
      <c r="AM2429">
        <v>27</v>
      </c>
      <c r="AN2429">
        <v>132</v>
      </c>
      <c r="AO2429">
        <v>2</v>
      </c>
      <c r="AP2429">
        <v>2</v>
      </c>
      <c r="AQ2429">
        <v>2</v>
      </c>
      <c r="AY2429">
        <v>6</v>
      </c>
      <c r="AZ2429">
        <v>1.4999999999999999E-2</v>
      </c>
      <c r="BD2429">
        <v>0</v>
      </c>
      <c r="BF2429">
        <v>2.7</v>
      </c>
      <c r="BG2429" t="s">
        <v>148</v>
      </c>
      <c r="BH2429" t="s">
        <v>149</v>
      </c>
      <c r="BI2429" t="s">
        <v>290</v>
      </c>
      <c r="BK2429">
        <v>22</v>
      </c>
    </row>
    <row r="2430" spans="1:63" ht="18.75" x14ac:dyDescent="0.25">
      <c r="A2430">
        <v>2021</v>
      </c>
      <c r="B2430">
        <v>6</v>
      </c>
      <c r="C2430" s="289">
        <v>44353</v>
      </c>
      <c r="D2430">
        <v>405</v>
      </c>
      <c r="E2430">
        <v>620</v>
      </c>
      <c r="F2430">
        <v>2</v>
      </c>
      <c r="G2430" t="s">
        <v>291</v>
      </c>
      <c r="H2430" t="s">
        <v>292</v>
      </c>
      <c r="I2430" t="s">
        <v>144</v>
      </c>
      <c r="J2430">
        <v>1</v>
      </c>
      <c r="K2430">
        <v>5</v>
      </c>
      <c r="L2430">
        <v>233</v>
      </c>
      <c r="M2430">
        <v>214.01050000000001</v>
      </c>
      <c r="N2430">
        <v>251.98949999999999</v>
      </c>
      <c r="X2430">
        <v>301</v>
      </c>
      <c r="Y2430">
        <v>228</v>
      </c>
      <c r="Z2430">
        <v>224</v>
      </c>
      <c r="AB2430">
        <v>132</v>
      </c>
      <c r="AJ2430">
        <v>251</v>
      </c>
      <c r="AK2430">
        <v>18</v>
      </c>
      <c r="AL2430">
        <v>200</v>
      </c>
      <c r="AM2430">
        <v>27</v>
      </c>
      <c r="AN2430">
        <v>132</v>
      </c>
      <c r="AO2430">
        <v>2</v>
      </c>
      <c r="AP2430">
        <v>1</v>
      </c>
      <c r="AQ2430">
        <v>2</v>
      </c>
      <c r="AY2430">
        <v>5</v>
      </c>
      <c r="AZ2430">
        <v>1.4999999999999999E-2</v>
      </c>
      <c r="BD2430">
        <v>0</v>
      </c>
      <c r="BF2430">
        <v>1.3</v>
      </c>
      <c r="BG2430" t="s">
        <v>148</v>
      </c>
      <c r="BH2430" t="s">
        <v>149</v>
      </c>
      <c r="BI2430" t="s">
        <v>217</v>
      </c>
      <c r="BK2430">
        <v>22</v>
      </c>
    </row>
    <row r="2431" spans="1:63" ht="18.75" x14ac:dyDescent="0.25">
      <c r="A2431">
        <v>2021</v>
      </c>
      <c r="B2431">
        <v>6</v>
      </c>
      <c r="C2431" s="289">
        <v>44353</v>
      </c>
      <c r="D2431">
        <v>405</v>
      </c>
      <c r="E2431">
        <v>621</v>
      </c>
      <c r="F2431">
        <v>2</v>
      </c>
      <c r="G2431" t="s">
        <v>293</v>
      </c>
      <c r="H2431" t="s">
        <v>294</v>
      </c>
      <c r="I2431" t="s">
        <v>144</v>
      </c>
      <c r="J2431">
        <v>1</v>
      </c>
      <c r="K2431">
        <v>5</v>
      </c>
      <c r="L2431">
        <v>191.5</v>
      </c>
      <c r="M2431">
        <v>175.98849999999999</v>
      </c>
      <c r="N2431">
        <v>207.01150000000001</v>
      </c>
      <c r="X2431">
        <v>232</v>
      </c>
      <c r="Y2431">
        <v>202</v>
      </c>
      <c r="Z2431">
        <v>201</v>
      </c>
      <c r="AB2431">
        <v>132</v>
      </c>
      <c r="AJ2431">
        <v>211.7</v>
      </c>
      <c r="AK2431">
        <v>18</v>
      </c>
      <c r="AL2431">
        <v>200</v>
      </c>
      <c r="AM2431">
        <v>27</v>
      </c>
      <c r="AN2431">
        <v>132</v>
      </c>
      <c r="AO2431">
        <v>2</v>
      </c>
      <c r="AP2431">
        <v>1</v>
      </c>
      <c r="AY2431">
        <v>3</v>
      </c>
      <c r="AZ2431">
        <v>1.4999999999999999E-2</v>
      </c>
      <c r="BD2431">
        <v>0</v>
      </c>
      <c r="BF2431">
        <v>0.6</v>
      </c>
      <c r="BG2431" t="s">
        <v>148</v>
      </c>
      <c r="BH2431" t="s">
        <v>149</v>
      </c>
      <c r="BI2431" t="s">
        <v>217</v>
      </c>
      <c r="BK2431">
        <v>22</v>
      </c>
    </row>
    <row r="2432" spans="1:63" ht="18.75" x14ac:dyDescent="0.25">
      <c r="A2432">
        <v>2021</v>
      </c>
      <c r="B2432">
        <v>6</v>
      </c>
      <c r="C2432" s="289">
        <v>44353</v>
      </c>
      <c r="D2432">
        <v>405</v>
      </c>
      <c r="E2432">
        <v>622</v>
      </c>
      <c r="F2432">
        <v>2</v>
      </c>
      <c r="G2432" t="s">
        <v>295</v>
      </c>
      <c r="H2432" t="s">
        <v>296</v>
      </c>
      <c r="I2432" t="s">
        <v>144</v>
      </c>
      <c r="J2432">
        <v>1</v>
      </c>
      <c r="K2432">
        <v>5</v>
      </c>
      <c r="L2432">
        <v>187</v>
      </c>
      <c r="M2432">
        <v>172.41399999999999</v>
      </c>
      <c r="N2432">
        <v>201.58600000000001</v>
      </c>
      <c r="X2432">
        <v>240</v>
      </c>
      <c r="Y2432">
        <v>222</v>
      </c>
      <c r="Z2432">
        <v>197</v>
      </c>
      <c r="AB2432">
        <v>132</v>
      </c>
      <c r="AJ2432">
        <v>219.7</v>
      </c>
      <c r="AK2432">
        <v>18</v>
      </c>
      <c r="AL2432">
        <v>200</v>
      </c>
      <c r="AM2432">
        <v>27</v>
      </c>
      <c r="AN2432">
        <v>132</v>
      </c>
      <c r="AO2432">
        <v>2</v>
      </c>
      <c r="AP2432">
        <v>2</v>
      </c>
      <c r="AQ2432">
        <v>4</v>
      </c>
      <c r="AY2432">
        <v>8</v>
      </c>
      <c r="AZ2432">
        <v>1.4999999999999999E-2</v>
      </c>
      <c r="BD2432">
        <v>0</v>
      </c>
      <c r="BF2432">
        <v>1.8</v>
      </c>
      <c r="BG2432" t="s">
        <v>148</v>
      </c>
      <c r="BH2432" t="s">
        <v>149</v>
      </c>
      <c r="BI2432" t="s">
        <v>217</v>
      </c>
      <c r="BK2432">
        <v>22</v>
      </c>
    </row>
    <row r="2433" spans="1:63" x14ac:dyDescent="0.25">
      <c r="A2433">
        <v>2021</v>
      </c>
      <c r="B2433">
        <v>6</v>
      </c>
      <c r="C2433" s="289">
        <v>44353</v>
      </c>
      <c r="D2433">
        <v>10</v>
      </c>
      <c r="E2433">
        <v>24</v>
      </c>
      <c r="F2433">
        <v>3</v>
      </c>
      <c r="G2433" t="s">
        <v>352</v>
      </c>
      <c r="H2433" t="s">
        <v>353</v>
      </c>
      <c r="I2433" t="s">
        <v>144</v>
      </c>
      <c r="J2433">
        <v>4</v>
      </c>
      <c r="K2433">
        <v>2</v>
      </c>
      <c r="L2433">
        <v>166</v>
      </c>
      <c r="M2433">
        <v>154.38</v>
      </c>
      <c r="N2433">
        <v>177.62</v>
      </c>
      <c r="AK2433">
        <v>145</v>
      </c>
      <c r="AL2433">
        <v>99</v>
      </c>
      <c r="AY2433">
        <v>4272</v>
      </c>
      <c r="AZ2433">
        <v>1.4999999999999999E-2</v>
      </c>
      <c r="BD2433">
        <v>25.7</v>
      </c>
      <c r="BG2433" t="s">
        <v>148</v>
      </c>
      <c r="BH2433" t="s">
        <v>149</v>
      </c>
      <c r="BI2433" t="s">
        <v>354</v>
      </c>
      <c r="BJ2433" t="s">
        <v>208</v>
      </c>
      <c r="BK2433">
        <v>22</v>
      </c>
    </row>
    <row r="2434" spans="1:63" x14ac:dyDescent="0.25">
      <c r="A2434">
        <v>2021</v>
      </c>
      <c r="B2434">
        <v>6</v>
      </c>
      <c r="C2434" s="289">
        <v>44353</v>
      </c>
      <c r="D2434">
        <v>10</v>
      </c>
      <c r="E2434">
        <v>25</v>
      </c>
      <c r="F2434">
        <v>3</v>
      </c>
      <c r="G2434" t="s">
        <v>355</v>
      </c>
      <c r="H2434" t="s">
        <v>356</v>
      </c>
      <c r="I2434" t="s">
        <v>144</v>
      </c>
      <c r="J2434">
        <v>4</v>
      </c>
      <c r="K2434">
        <v>2</v>
      </c>
      <c r="L2434">
        <v>162</v>
      </c>
      <c r="M2434">
        <v>150.66</v>
      </c>
      <c r="N2434">
        <v>173.34</v>
      </c>
      <c r="AK2434">
        <v>145</v>
      </c>
      <c r="AL2434">
        <v>99</v>
      </c>
      <c r="AY2434">
        <v>4272</v>
      </c>
      <c r="AZ2434">
        <v>1.4999999999999999E-2</v>
      </c>
      <c r="BD2434">
        <v>26.4</v>
      </c>
      <c r="BG2434" t="s">
        <v>148</v>
      </c>
      <c r="BH2434" t="s">
        <v>149</v>
      </c>
      <c r="BI2434" t="s">
        <v>357</v>
      </c>
      <c r="BJ2434" t="s">
        <v>208</v>
      </c>
      <c r="BK2434">
        <v>22</v>
      </c>
    </row>
    <row r="2435" spans="1:63" ht="18.75" hidden="1" x14ac:dyDescent="0.25">
      <c r="A2435">
        <v>2021</v>
      </c>
      <c r="B2435">
        <v>6</v>
      </c>
      <c r="C2435" s="289">
        <v>44353</v>
      </c>
      <c r="D2435">
        <v>376</v>
      </c>
      <c r="E2435">
        <v>438</v>
      </c>
      <c r="F2435">
        <v>3</v>
      </c>
      <c r="G2435" t="s">
        <v>151</v>
      </c>
      <c r="H2435" t="s">
        <v>152</v>
      </c>
      <c r="I2435" t="s">
        <v>144</v>
      </c>
      <c r="J2435">
        <v>3</v>
      </c>
      <c r="K2435">
        <v>2</v>
      </c>
      <c r="L2435">
        <v>336</v>
      </c>
      <c r="M2435">
        <v>316.17599999999999</v>
      </c>
      <c r="N2435">
        <v>359.85599999999999</v>
      </c>
      <c r="O2435">
        <v>198</v>
      </c>
      <c r="P2435">
        <v>193</v>
      </c>
      <c r="Q2435">
        <v>192</v>
      </c>
      <c r="R2435">
        <v>197</v>
      </c>
      <c r="T2435">
        <v>161</v>
      </c>
      <c r="U2435">
        <v>159</v>
      </c>
      <c r="V2435">
        <v>364</v>
      </c>
      <c r="X2435">
        <v>351</v>
      </c>
      <c r="Y2435">
        <v>349</v>
      </c>
      <c r="Z2435">
        <v>350</v>
      </c>
      <c r="AA2435">
        <v>150</v>
      </c>
      <c r="AB2435">
        <v>146</v>
      </c>
      <c r="AJ2435">
        <v>354.1</v>
      </c>
      <c r="AK2435">
        <v>67</v>
      </c>
      <c r="AL2435">
        <v>161</v>
      </c>
      <c r="AM2435">
        <v>70</v>
      </c>
      <c r="AN2435">
        <v>154</v>
      </c>
      <c r="AO2435">
        <v>8</v>
      </c>
      <c r="AP2435">
        <v>4</v>
      </c>
      <c r="AQ2435">
        <v>4</v>
      </c>
      <c r="AY2435">
        <v>760</v>
      </c>
      <c r="AZ2435">
        <v>1.4999999999999999E-2</v>
      </c>
      <c r="BD2435">
        <v>2.2999999999999998</v>
      </c>
      <c r="BF2435">
        <v>269.10000000000002</v>
      </c>
      <c r="BG2435" t="s">
        <v>153</v>
      </c>
      <c r="BH2435" t="s">
        <v>154</v>
      </c>
      <c r="BI2435" t="s">
        <v>155</v>
      </c>
      <c r="BJ2435" t="s">
        <v>156</v>
      </c>
      <c r="BK2435">
        <v>22</v>
      </c>
    </row>
    <row r="2436" spans="1:63" ht="18.75" x14ac:dyDescent="0.25">
      <c r="A2436">
        <v>2021</v>
      </c>
      <c r="B2436">
        <v>6</v>
      </c>
      <c r="C2436" s="289">
        <v>44353</v>
      </c>
      <c r="D2436">
        <v>29</v>
      </c>
      <c r="E2436">
        <v>81</v>
      </c>
      <c r="F2436">
        <v>4</v>
      </c>
      <c r="G2436" t="s">
        <v>401</v>
      </c>
      <c r="H2436" t="s">
        <v>402</v>
      </c>
      <c r="I2436" t="s">
        <v>144</v>
      </c>
      <c r="J2436">
        <v>2</v>
      </c>
      <c r="K2436">
        <v>3</v>
      </c>
      <c r="L2436">
        <v>388</v>
      </c>
      <c r="M2436">
        <v>360.84</v>
      </c>
      <c r="N2436">
        <v>415.16</v>
      </c>
      <c r="O2436">
        <v>430</v>
      </c>
      <c r="P2436">
        <v>406</v>
      </c>
      <c r="Q2436">
        <v>399</v>
      </c>
      <c r="R2436">
        <v>400</v>
      </c>
      <c r="T2436">
        <v>124</v>
      </c>
      <c r="U2436">
        <v>120</v>
      </c>
      <c r="V2436">
        <v>443</v>
      </c>
      <c r="W2436">
        <v>351</v>
      </c>
      <c r="X2436">
        <v>372</v>
      </c>
      <c r="Y2436">
        <v>370</v>
      </c>
      <c r="Z2436">
        <v>364</v>
      </c>
      <c r="AA2436">
        <v>122</v>
      </c>
      <c r="AB2436">
        <v>120</v>
      </c>
      <c r="AJ2436">
        <v>392.8</v>
      </c>
      <c r="AK2436">
        <v>60</v>
      </c>
      <c r="AL2436">
        <v>120</v>
      </c>
      <c r="AM2436">
        <v>59</v>
      </c>
      <c r="AN2436">
        <v>122</v>
      </c>
      <c r="AO2436">
        <v>7</v>
      </c>
      <c r="AP2436">
        <v>2</v>
      </c>
      <c r="AQ2436">
        <v>8</v>
      </c>
      <c r="AY2436">
        <v>1137</v>
      </c>
      <c r="AZ2436">
        <v>1.4999999999999999E-2</v>
      </c>
      <c r="BD2436">
        <v>2.9</v>
      </c>
      <c r="BF2436">
        <v>446.6</v>
      </c>
      <c r="BG2436" t="s">
        <v>148</v>
      </c>
      <c r="BH2436" t="s">
        <v>187</v>
      </c>
      <c r="BI2436" t="s">
        <v>403</v>
      </c>
      <c r="BK2436">
        <v>22</v>
      </c>
    </row>
    <row r="2437" spans="1:63" hidden="1" x14ac:dyDescent="0.25">
      <c r="A2437">
        <v>2021</v>
      </c>
      <c r="B2437">
        <v>6</v>
      </c>
      <c r="C2437" s="289">
        <v>44353</v>
      </c>
      <c r="D2437">
        <v>47</v>
      </c>
      <c r="E2437">
        <v>122</v>
      </c>
      <c r="F2437">
        <v>5</v>
      </c>
      <c r="G2437" t="s">
        <v>163</v>
      </c>
      <c r="H2437" t="s">
        <v>164</v>
      </c>
      <c r="I2437" t="s">
        <v>165</v>
      </c>
      <c r="J2437">
        <v>2</v>
      </c>
      <c r="K2437">
        <v>1</v>
      </c>
      <c r="L2437">
        <v>280</v>
      </c>
      <c r="M2437">
        <v>267.39999999999998</v>
      </c>
      <c r="N2437">
        <v>292.60000000000002</v>
      </c>
      <c r="AK2437">
        <v>63</v>
      </c>
      <c r="AL2437">
        <v>115</v>
      </c>
      <c r="AY2437">
        <v>280</v>
      </c>
      <c r="AZ2437">
        <v>1.4999999999999999E-2</v>
      </c>
      <c r="BD2437">
        <v>1</v>
      </c>
      <c r="BG2437" t="s">
        <v>153</v>
      </c>
      <c r="BH2437" t="s">
        <v>154</v>
      </c>
      <c r="BI2437" t="s">
        <v>166</v>
      </c>
      <c r="BJ2437" t="s">
        <v>167</v>
      </c>
      <c r="BK2437">
        <v>22</v>
      </c>
    </row>
    <row r="2438" spans="1:63" ht="18.75" hidden="1" x14ac:dyDescent="0.25">
      <c r="A2438">
        <v>2021</v>
      </c>
      <c r="B2438">
        <v>6</v>
      </c>
      <c r="C2438" s="289">
        <v>44353</v>
      </c>
      <c r="D2438">
        <v>375</v>
      </c>
      <c r="E2438">
        <v>437</v>
      </c>
      <c r="F2438">
        <v>5</v>
      </c>
      <c r="G2438" t="s">
        <v>349</v>
      </c>
      <c r="H2438" t="s">
        <v>350</v>
      </c>
      <c r="I2438" t="s">
        <v>144</v>
      </c>
      <c r="J2438">
        <v>4</v>
      </c>
      <c r="K2438">
        <v>2</v>
      </c>
      <c r="L2438">
        <v>168</v>
      </c>
      <c r="M2438">
        <v>158.08799999999999</v>
      </c>
      <c r="N2438">
        <v>179.928</v>
      </c>
      <c r="O2438">
        <v>181</v>
      </c>
      <c r="P2438">
        <v>175</v>
      </c>
      <c r="Q2438">
        <v>177</v>
      </c>
      <c r="R2438">
        <v>178</v>
      </c>
      <c r="T2438">
        <v>142</v>
      </c>
      <c r="U2438">
        <v>145</v>
      </c>
      <c r="V2438">
        <v>177</v>
      </c>
      <c r="W2438">
        <v>175</v>
      </c>
      <c r="X2438">
        <v>173</v>
      </c>
      <c r="Y2438">
        <v>173</v>
      </c>
      <c r="Z2438">
        <v>176</v>
      </c>
      <c r="AA2438">
        <v>122</v>
      </c>
      <c r="AB2438">
        <v>120</v>
      </c>
      <c r="AJ2438">
        <v>176.1</v>
      </c>
      <c r="AK2438">
        <v>120</v>
      </c>
      <c r="AL2438">
        <v>120</v>
      </c>
      <c r="AM2438">
        <v>109</v>
      </c>
      <c r="AN2438">
        <v>132</v>
      </c>
      <c r="AO2438">
        <v>9</v>
      </c>
      <c r="AP2438">
        <v>3</v>
      </c>
      <c r="AQ2438">
        <v>8</v>
      </c>
      <c r="AY2438">
        <v>1645</v>
      </c>
      <c r="AZ2438">
        <v>1.4999999999999999E-2</v>
      </c>
      <c r="BD2438">
        <v>9.8000000000000007</v>
      </c>
      <c r="BF2438">
        <v>289.7</v>
      </c>
      <c r="BG2438" t="s">
        <v>153</v>
      </c>
      <c r="BH2438" t="s">
        <v>154</v>
      </c>
      <c r="BI2438" t="s">
        <v>351</v>
      </c>
      <c r="BJ2438" t="s">
        <v>156</v>
      </c>
      <c r="BK2438">
        <v>22</v>
      </c>
    </row>
    <row r="2439" spans="1:63" ht="18.75" hidden="1" x14ac:dyDescent="0.25">
      <c r="A2439">
        <v>2021</v>
      </c>
      <c r="B2439">
        <v>6</v>
      </c>
      <c r="C2439" s="289">
        <v>44353</v>
      </c>
      <c r="D2439">
        <v>417</v>
      </c>
      <c r="E2439">
        <v>660</v>
      </c>
      <c r="F2439">
        <v>6</v>
      </c>
      <c r="G2439" t="s">
        <v>421</v>
      </c>
      <c r="H2439" t="s">
        <v>422</v>
      </c>
      <c r="I2439" t="s">
        <v>144</v>
      </c>
      <c r="J2439">
        <v>1</v>
      </c>
      <c r="K2439">
        <v>6</v>
      </c>
      <c r="L2439">
        <v>643</v>
      </c>
      <c r="M2439">
        <v>605.06299999999999</v>
      </c>
      <c r="N2439">
        <v>688.65300000000002</v>
      </c>
      <c r="O2439">
        <v>1483</v>
      </c>
      <c r="P2439">
        <v>1281</v>
      </c>
      <c r="Q2439">
        <v>1409</v>
      </c>
      <c r="R2439">
        <v>1217</v>
      </c>
      <c r="T2439">
        <v>204</v>
      </c>
      <c r="U2439">
        <v>200</v>
      </c>
      <c r="V2439">
        <v>1217</v>
      </c>
      <c r="W2439">
        <v>1294</v>
      </c>
      <c r="X2439">
        <v>1288</v>
      </c>
      <c r="Y2439">
        <v>1290</v>
      </c>
      <c r="Z2439">
        <v>1277</v>
      </c>
      <c r="AA2439">
        <v>221</v>
      </c>
      <c r="AB2439">
        <v>220</v>
      </c>
      <c r="AJ2439">
        <v>1306.2</v>
      </c>
      <c r="AK2439">
        <v>20</v>
      </c>
      <c r="AL2439">
        <v>180</v>
      </c>
      <c r="AM2439">
        <v>17</v>
      </c>
      <c r="AN2439">
        <v>211</v>
      </c>
      <c r="AO2439">
        <v>3</v>
      </c>
      <c r="AP2439">
        <v>3</v>
      </c>
      <c r="AQ2439">
        <v>4</v>
      </c>
      <c r="AS2439">
        <v>2</v>
      </c>
      <c r="AY2439">
        <v>930</v>
      </c>
      <c r="AZ2439">
        <v>1.4999999999999999E-2</v>
      </c>
      <c r="BD2439">
        <v>1.4</v>
      </c>
      <c r="BF2439">
        <v>1214.8</v>
      </c>
      <c r="BG2439" t="s">
        <v>153</v>
      </c>
      <c r="BH2439" t="s">
        <v>154</v>
      </c>
      <c r="BI2439" t="s">
        <v>423</v>
      </c>
      <c r="BJ2439" t="s">
        <v>156</v>
      </c>
      <c r="BK2439">
        <v>22</v>
      </c>
    </row>
    <row r="2440" spans="1:63" ht="18.75" hidden="1" x14ac:dyDescent="0.25">
      <c r="A2440">
        <v>2021</v>
      </c>
      <c r="B2440">
        <v>6</v>
      </c>
      <c r="C2440" s="289">
        <v>44353</v>
      </c>
      <c r="D2440">
        <v>417</v>
      </c>
      <c r="E2440">
        <v>661</v>
      </c>
      <c r="F2440">
        <v>6</v>
      </c>
      <c r="G2440" t="s">
        <v>424</v>
      </c>
      <c r="H2440" t="s">
        <v>425</v>
      </c>
      <c r="I2440" t="s">
        <v>144</v>
      </c>
      <c r="J2440">
        <v>1</v>
      </c>
      <c r="K2440">
        <v>6</v>
      </c>
      <c r="L2440">
        <v>138</v>
      </c>
      <c r="M2440">
        <v>129.858</v>
      </c>
      <c r="N2440">
        <v>147.798</v>
      </c>
      <c r="O2440">
        <v>283</v>
      </c>
      <c r="P2440">
        <v>268</v>
      </c>
      <c r="Q2440">
        <v>273</v>
      </c>
      <c r="R2440">
        <v>288</v>
      </c>
      <c r="T2440">
        <v>204</v>
      </c>
      <c r="U2440">
        <v>200</v>
      </c>
      <c r="V2440">
        <v>277</v>
      </c>
      <c r="W2440">
        <v>279</v>
      </c>
      <c r="X2440">
        <v>280</v>
      </c>
      <c r="Y2440">
        <v>280</v>
      </c>
      <c r="Z2440">
        <v>280</v>
      </c>
      <c r="AA2440">
        <v>221</v>
      </c>
      <c r="AB2440">
        <v>220</v>
      </c>
      <c r="AJ2440">
        <v>278.7</v>
      </c>
      <c r="AK2440">
        <v>20</v>
      </c>
      <c r="AL2440">
        <v>180</v>
      </c>
      <c r="AM2440">
        <v>17</v>
      </c>
      <c r="AN2440">
        <v>211</v>
      </c>
      <c r="AO2440">
        <v>3</v>
      </c>
      <c r="AP2440">
        <v>3</v>
      </c>
      <c r="AQ2440">
        <v>4</v>
      </c>
      <c r="AS2440">
        <v>2</v>
      </c>
      <c r="AY2440">
        <v>930</v>
      </c>
      <c r="AZ2440">
        <v>1.4999999999999999E-2</v>
      </c>
      <c r="BD2440">
        <v>6.7</v>
      </c>
      <c r="BF2440">
        <v>259.2</v>
      </c>
      <c r="BG2440" t="s">
        <v>153</v>
      </c>
      <c r="BH2440" t="s">
        <v>154</v>
      </c>
      <c r="BI2440" t="s">
        <v>426</v>
      </c>
      <c r="BJ2440" t="s">
        <v>156</v>
      </c>
      <c r="BK2440">
        <v>22</v>
      </c>
    </row>
    <row r="2441" spans="1:63" ht="18.75" hidden="1" x14ac:dyDescent="0.25">
      <c r="A2441">
        <v>2021</v>
      </c>
      <c r="B2441">
        <v>6</v>
      </c>
      <c r="C2441" s="289">
        <v>44353</v>
      </c>
      <c r="D2441">
        <v>425</v>
      </c>
      <c r="E2441">
        <v>674</v>
      </c>
      <c r="F2441">
        <v>7</v>
      </c>
      <c r="G2441" t="s">
        <v>447</v>
      </c>
      <c r="H2441" t="s">
        <v>448</v>
      </c>
      <c r="I2441" t="s">
        <v>165</v>
      </c>
      <c r="J2441">
        <v>2</v>
      </c>
      <c r="K2441">
        <v>1</v>
      </c>
      <c r="L2441">
        <v>256</v>
      </c>
      <c r="M2441">
        <v>240.89599999999999</v>
      </c>
      <c r="N2441">
        <v>274.17599999999999</v>
      </c>
      <c r="O2441">
        <v>310</v>
      </c>
      <c r="P2441">
        <v>279</v>
      </c>
      <c r="Q2441">
        <v>275</v>
      </c>
      <c r="R2441">
        <v>266</v>
      </c>
      <c r="T2441">
        <v>118</v>
      </c>
      <c r="U2441">
        <v>105</v>
      </c>
      <c r="V2441">
        <v>324</v>
      </c>
      <c r="W2441">
        <v>272</v>
      </c>
      <c r="X2441">
        <v>270</v>
      </c>
      <c r="Y2441">
        <v>271</v>
      </c>
      <c r="Z2441">
        <v>271</v>
      </c>
      <c r="AA2441">
        <v>221</v>
      </c>
      <c r="AB2441">
        <v>220</v>
      </c>
      <c r="AJ2441">
        <v>282</v>
      </c>
      <c r="AK2441">
        <v>40</v>
      </c>
      <c r="AL2441">
        <v>180</v>
      </c>
      <c r="AM2441">
        <v>43</v>
      </c>
      <c r="AN2441">
        <v>166</v>
      </c>
      <c r="AO2441">
        <v>7</v>
      </c>
      <c r="AP2441">
        <v>4</v>
      </c>
      <c r="AQ2441">
        <v>5</v>
      </c>
      <c r="AY2441">
        <v>156</v>
      </c>
      <c r="AZ2441">
        <v>1.4999999999999999E-2</v>
      </c>
      <c r="BD2441">
        <v>0.6</v>
      </c>
      <c r="BF2441">
        <v>44</v>
      </c>
      <c r="BG2441" t="s">
        <v>153</v>
      </c>
      <c r="BH2441" t="s">
        <v>154</v>
      </c>
      <c r="BI2441" t="s">
        <v>449</v>
      </c>
      <c r="BJ2441" t="s">
        <v>167</v>
      </c>
      <c r="BK2441">
        <v>22</v>
      </c>
    </row>
    <row r="2442" spans="1:63" ht="18.75" hidden="1" x14ac:dyDescent="0.25">
      <c r="A2442">
        <v>2021</v>
      </c>
      <c r="B2442">
        <v>6</v>
      </c>
      <c r="C2442" s="289">
        <v>44353</v>
      </c>
      <c r="D2442">
        <v>18</v>
      </c>
      <c r="E2442">
        <v>49</v>
      </c>
      <c r="F2442">
        <v>8</v>
      </c>
      <c r="G2442" t="s">
        <v>275</v>
      </c>
      <c r="H2442" t="s">
        <v>276</v>
      </c>
      <c r="I2442" t="s">
        <v>165</v>
      </c>
      <c r="J2442">
        <v>2</v>
      </c>
      <c r="K2442">
        <v>3</v>
      </c>
      <c r="L2442">
        <v>100</v>
      </c>
      <c r="M2442">
        <v>95.5</v>
      </c>
      <c r="N2442">
        <v>104.5</v>
      </c>
      <c r="O2442">
        <v>105</v>
      </c>
      <c r="P2442">
        <v>104</v>
      </c>
      <c r="Q2442">
        <v>100</v>
      </c>
      <c r="R2442">
        <v>100</v>
      </c>
      <c r="T2442">
        <v>118</v>
      </c>
      <c r="U2442">
        <v>105</v>
      </c>
      <c r="V2442">
        <v>124</v>
      </c>
      <c r="W2442">
        <v>102</v>
      </c>
      <c r="X2442">
        <v>102</v>
      </c>
      <c r="Y2442">
        <v>101</v>
      </c>
      <c r="Z2442">
        <v>101</v>
      </c>
      <c r="AA2442">
        <v>117</v>
      </c>
      <c r="AB2442">
        <v>115</v>
      </c>
      <c r="AJ2442">
        <v>104.3</v>
      </c>
      <c r="AK2442">
        <v>101</v>
      </c>
      <c r="AL2442">
        <v>107</v>
      </c>
      <c r="AM2442">
        <v>63</v>
      </c>
      <c r="AN2442">
        <v>114</v>
      </c>
      <c r="AO2442">
        <v>12</v>
      </c>
      <c r="AP2442">
        <v>4</v>
      </c>
      <c r="AQ2442">
        <v>3</v>
      </c>
      <c r="AY2442">
        <v>607</v>
      </c>
      <c r="AZ2442">
        <v>1.4999999999999999E-2</v>
      </c>
      <c r="BD2442">
        <v>6.1</v>
      </c>
      <c r="BF2442">
        <v>63.3</v>
      </c>
      <c r="BG2442" t="s">
        <v>153</v>
      </c>
      <c r="BH2442" t="s">
        <v>154</v>
      </c>
      <c r="BI2442" t="s">
        <v>277</v>
      </c>
      <c r="BJ2442" t="s">
        <v>167</v>
      </c>
      <c r="BK2442">
        <v>22</v>
      </c>
    </row>
    <row r="2443" spans="1:63" ht="18.75" hidden="1" x14ac:dyDescent="0.25">
      <c r="A2443">
        <v>2021</v>
      </c>
      <c r="B2443">
        <v>6</v>
      </c>
      <c r="C2443" s="289">
        <v>44353</v>
      </c>
      <c r="D2443">
        <v>18</v>
      </c>
      <c r="E2443">
        <v>50</v>
      </c>
      <c r="F2443">
        <v>8</v>
      </c>
      <c r="G2443" t="s">
        <v>278</v>
      </c>
      <c r="H2443" t="s">
        <v>279</v>
      </c>
      <c r="I2443" t="s">
        <v>165</v>
      </c>
      <c r="J2443">
        <v>2</v>
      </c>
      <c r="K2443">
        <v>3</v>
      </c>
      <c r="L2443">
        <v>54</v>
      </c>
      <c r="M2443">
        <v>51.57</v>
      </c>
      <c r="N2443">
        <v>56.43</v>
      </c>
      <c r="O2443">
        <v>56</v>
      </c>
      <c r="P2443">
        <v>52</v>
      </c>
      <c r="Q2443">
        <v>53</v>
      </c>
      <c r="R2443">
        <v>53</v>
      </c>
      <c r="T2443">
        <v>118</v>
      </c>
      <c r="U2443">
        <v>105</v>
      </c>
      <c r="V2443">
        <v>63</v>
      </c>
      <c r="W2443">
        <v>56</v>
      </c>
      <c r="X2443">
        <v>55</v>
      </c>
      <c r="Y2443">
        <v>65</v>
      </c>
      <c r="Z2443">
        <v>65</v>
      </c>
      <c r="AA2443">
        <v>117</v>
      </c>
      <c r="AB2443">
        <v>115</v>
      </c>
      <c r="AJ2443">
        <v>57.6</v>
      </c>
      <c r="AK2443">
        <v>101</v>
      </c>
      <c r="AL2443">
        <v>107</v>
      </c>
      <c r="AM2443">
        <v>63</v>
      </c>
      <c r="AN2443">
        <v>114</v>
      </c>
      <c r="AO2443">
        <v>5</v>
      </c>
      <c r="AP2443">
        <v>4</v>
      </c>
      <c r="AQ2443">
        <v>6</v>
      </c>
      <c r="AY2443">
        <v>603</v>
      </c>
      <c r="AZ2443">
        <v>1.4999999999999999E-2</v>
      </c>
      <c r="BD2443">
        <v>11.2</v>
      </c>
      <c r="BF2443">
        <v>34.700000000000003</v>
      </c>
      <c r="BG2443" t="s">
        <v>153</v>
      </c>
      <c r="BH2443" t="s">
        <v>154</v>
      </c>
      <c r="BI2443" t="s">
        <v>280</v>
      </c>
      <c r="BJ2443" t="s">
        <v>167</v>
      </c>
      <c r="BK2443">
        <v>22</v>
      </c>
    </row>
    <row r="2444" spans="1:63" ht="18.75" x14ac:dyDescent="0.25">
      <c r="A2444">
        <v>2021</v>
      </c>
      <c r="B2444">
        <v>6</v>
      </c>
      <c r="C2444" s="289">
        <v>44353</v>
      </c>
      <c r="D2444">
        <v>159</v>
      </c>
      <c r="E2444">
        <v>299</v>
      </c>
      <c r="F2444">
        <v>28</v>
      </c>
      <c r="G2444" t="s">
        <v>181</v>
      </c>
      <c r="H2444" t="s">
        <v>182</v>
      </c>
      <c r="I2444" t="s">
        <v>183</v>
      </c>
      <c r="J2444">
        <v>3</v>
      </c>
      <c r="K2444">
        <v>2</v>
      </c>
      <c r="L2444">
        <v>115</v>
      </c>
      <c r="M2444">
        <v>106.95</v>
      </c>
      <c r="N2444">
        <v>123.05</v>
      </c>
      <c r="O2444">
        <v>105</v>
      </c>
      <c r="P2444">
        <v>109</v>
      </c>
      <c r="Q2444">
        <v>111</v>
      </c>
      <c r="R2444">
        <v>108</v>
      </c>
      <c r="T2444">
        <v>115</v>
      </c>
      <c r="U2444">
        <v>106</v>
      </c>
      <c r="V2444">
        <v>115</v>
      </c>
      <c r="W2444">
        <v>108</v>
      </c>
      <c r="X2444">
        <v>112</v>
      </c>
      <c r="Y2444">
        <v>111</v>
      </c>
      <c r="Z2444">
        <v>108</v>
      </c>
      <c r="AA2444">
        <v>110</v>
      </c>
      <c r="AB2444">
        <v>108</v>
      </c>
      <c r="AJ2444">
        <v>109.7</v>
      </c>
      <c r="AK2444">
        <v>70</v>
      </c>
      <c r="AL2444">
        <v>154</v>
      </c>
      <c r="AM2444">
        <v>98</v>
      </c>
      <c r="AN2444">
        <v>110</v>
      </c>
      <c r="AO2444">
        <v>6</v>
      </c>
      <c r="AP2444">
        <v>4</v>
      </c>
      <c r="AQ2444">
        <v>5</v>
      </c>
      <c r="AY2444">
        <v>2007</v>
      </c>
      <c r="AZ2444">
        <v>0.02</v>
      </c>
      <c r="BD2444">
        <v>17.5</v>
      </c>
      <c r="BF2444">
        <v>220.2</v>
      </c>
      <c r="BG2444" t="s">
        <v>148</v>
      </c>
      <c r="BH2444" t="s">
        <v>184</v>
      </c>
      <c r="BK2444">
        <v>22</v>
      </c>
    </row>
    <row r="2445" spans="1:63" ht="18.75" x14ac:dyDescent="0.25">
      <c r="A2445">
        <v>2021</v>
      </c>
      <c r="B2445">
        <v>6</v>
      </c>
      <c r="C2445" s="289">
        <v>44353</v>
      </c>
      <c r="D2445">
        <v>53</v>
      </c>
      <c r="E2445">
        <v>131</v>
      </c>
      <c r="F2445">
        <v>30</v>
      </c>
      <c r="G2445" t="s">
        <v>185</v>
      </c>
      <c r="H2445" t="s">
        <v>186</v>
      </c>
      <c r="I2445" t="s">
        <v>159</v>
      </c>
      <c r="J2445">
        <v>25</v>
      </c>
      <c r="K2445">
        <v>1</v>
      </c>
      <c r="L2445">
        <v>10</v>
      </c>
      <c r="M2445">
        <v>9.3000000000000007</v>
      </c>
      <c r="N2445">
        <v>10.7</v>
      </c>
      <c r="O2445">
        <v>11</v>
      </c>
      <c r="P2445">
        <v>11</v>
      </c>
      <c r="Q2445">
        <v>10</v>
      </c>
      <c r="R2445">
        <v>11</v>
      </c>
      <c r="T2445">
        <v>82</v>
      </c>
      <c r="AJ2445">
        <v>10.4</v>
      </c>
      <c r="AK2445">
        <v>772</v>
      </c>
      <c r="AL2445">
        <v>117</v>
      </c>
      <c r="AM2445">
        <v>1098</v>
      </c>
      <c r="AN2445">
        <v>82</v>
      </c>
      <c r="AO2445">
        <v>10</v>
      </c>
      <c r="AQ2445">
        <v>12</v>
      </c>
      <c r="AY2445">
        <v>4822</v>
      </c>
      <c r="AZ2445">
        <v>0.02</v>
      </c>
      <c r="BD2445">
        <v>482.2</v>
      </c>
      <c r="BF2445">
        <v>50.1</v>
      </c>
      <c r="BG2445" t="s">
        <v>148</v>
      </c>
      <c r="BH2445" t="s">
        <v>187</v>
      </c>
      <c r="BI2445" t="s">
        <v>188</v>
      </c>
      <c r="BK2445">
        <v>22</v>
      </c>
    </row>
    <row r="2446" spans="1:63" ht="18.75" x14ac:dyDescent="0.25">
      <c r="A2446">
        <v>2021</v>
      </c>
      <c r="B2446">
        <v>6</v>
      </c>
      <c r="C2446" s="289">
        <v>44353</v>
      </c>
      <c r="D2446">
        <v>334</v>
      </c>
      <c r="E2446">
        <v>254</v>
      </c>
      <c r="F2446">
        <v>46</v>
      </c>
      <c r="G2446" t="s">
        <v>189</v>
      </c>
      <c r="H2446" t="s">
        <v>190</v>
      </c>
      <c r="I2446" t="s">
        <v>191</v>
      </c>
      <c r="J2446">
        <v>4</v>
      </c>
      <c r="K2446">
        <v>2</v>
      </c>
      <c r="L2446">
        <v>203</v>
      </c>
      <c r="M2446">
        <v>188.79</v>
      </c>
      <c r="N2446">
        <v>217.21</v>
      </c>
      <c r="O2446">
        <v>238</v>
      </c>
      <c r="P2446">
        <v>218</v>
      </c>
      <c r="Q2446">
        <v>211</v>
      </c>
      <c r="R2446">
        <v>217</v>
      </c>
      <c r="T2446">
        <v>135</v>
      </c>
      <c r="U2446">
        <v>121</v>
      </c>
      <c r="V2446">
        <v>227</v>
      </c>
      <c r="W2446">
        <v>206</v>
      </c>
      <c r="X2446">
        <v>201</v>
      </c>
      <c r="Y2446">
        <v>212</v>
      </c>
      <c r="Z2446">
        <v>214</v>
      </c>
      <c r="AA2446">
        <v>139</v>
      </c>
      <c r="AB2446">
        <v>136</v>
      </c>
      <c r="AJ2446">
        <v>216</v>
      </c>
      <c r="AK2446">
        <v>88</v>
      </c>
      <c r="AL2446">
        <v>164</v>
      </c>
      <c r="AM2446">
        <v>108</v>
      </c>
      <c r="AN2446">
        <v>133</v>
      </c>
      <c r="AO2446">
        <v>7</v>
      </c>
      <c r="AP2446">
        <v>1</v>
      </c>
      <c r="AQ2446">
        <v>10</v>
      </c>
      <c r="AY2446">
        <v>1938</v>
      </c>
      <c r="AZ2446">
        <v>0.02</v>
      </c>
      <c r="BD2446">
        <v>9.5</v>
      </c>
      <c r="BF2446">
        <v>418.6</v>
      </c>
      <c r="BG2446" t="s">
        <v>148</v>
      </c>
      <c r="BH2446" t="s">
        <v>184</v>
      </c>
      <c r="BI2446" t="s">
        <v>192</v>
      </c>
      <c r="BK2446">
        <v>22</v>
      </c>
    </row>
    <row r="2447" spans="1:63" ht="18.75" x14ac:dyDescent="0.25">
      <c r="A2447">
        <v>2021</v>
      </c>
      <c r="B2447">
        <v>6</v>
      </c>
      <c r="C2447" s="289">
        <v>44354</v>
      </c>
      <c r="D2447">
        <v>405</v>
      </c>
      <c r="E2447">
        <v>619</v>
      </c>
      <c r="F2447">
        <v>2</v>
      </c>
      <c r="G2447" t="s">
        <v>288</v>
      </c>
      <c r="H2447" t="s">
        <v>289</v>
      </c>
      <c r="I2447" t="s">
        <v>144</v>
      </c>
      <c r="J2447">
        <v>1</v>
      </c>
      <c r="K2447">
        <v>5</v>
      </c>
      <c r="L2447">
        <v>420</v>
      </c>
      <c r="M2447">
        <v>385.98</v>
      </c>
      <c r="N2447">
        <v>454.02</v>
      </c>
      <c r="P2447">
        <v>422</v>
      </c>
      <c r="Q2447">
        <v>430</v>
      </c>
      <c r="R2447">
        <v>425</v>
      </c>
      <c r="S2447">
        <v>419</v>
      </c>
      <c r="T2447">
        <v>149</v>
      </c>
      <c r="U2447">
        <v>148</v>
      </c>
      <c r="V2447">
        <v>430</v>
      </c>
      <c r="W2447">
        <v>432</v>
      </c>
      <c r="X2447">
        <v>432</v>
      </c>
      <c r="Y2447">
        <v>443</v>
      </c>
      <c r="Z2447">
        <v>438</v>
      </c>
      <c r="AA2447">
        <v>161</v>
      </c>
      <c r="AB2447">
        <v>157</v>
      </c>
      <c r="AJ2447">
        <v>430.1</v>
      </c>
      <c r="AK2447">
        <v>18</v>
      </c>
      <c r="AL2447">
        <v>200</v>
      </c>
      <c r="AM2447">
        <v>23</v>
      </c>
      <c r="AN2447">
        <v>154</v>
      </c>
      <c r="AO2447">
        <v>4</v>
      </c>
      <c r="AP2447">
        <v>2</v>
      </c>
      <c r="AQ2447">
        <v>7</v>
      </c>
      <c r="AX2447">
        <v>13</v>
      </c>
      <c r="AY2447">
        <v>163</v>
      </c>
      <c r="AZ2447">
        <v>1.4999999999999999E-2</v>
      </c>
      <c r="BA2447">
        <v>0.08</v>
      </c>
      <c r="BC2447">
        <v>0</v>
      </c>
      <c r="BD2447">
        <v>0.4</v>
      </c>
      <c r="BE2447">
        <v>5.6</v>
      </c>
      <c r="BF2447">
        <v>70.099999999999994</v>
      </c>
      <c r="BG2447" t="s">
        <v>148</v>
      </c>
      <c r="BH2447" t="s">
        <v>149</v>
      </c>
      <c r="BI2447" t="s">
        <v>290</v>
      </c>
      <c r="BK2447">
        <v>23</v>
      </c>
    </row>
    <row r="2448" spans="1:63" ht="18.75" x14ac:dyDescent="0.25">
      <c r="A2448">
        <v>2021</v>
      </c>
      <c r="B2448">
        <v>6</v>
      </c>
      <c r="C2448" s="289">
        <v>44354</v>
      </c>
      <c r="D2448">
        <v>405</v>
      </c>
      <c r="E2448">
        <v>620</v>
      </c>
      <c r="F2448">
        <v>2</v>
      </c>
      <c r="G2448" t="s">
        <v>291</v>
      </c>
      <c r="H2448" t="s">
        <v>292</v>
      </c>
      <c r="I2448" t="s">
        <v>144</v>
      </c>
      <c r="J2448">
        <v>1</v>
      </c>
      <c r="K2448">
        <v>5</v>
      </c>
      <c r="L2448">
        <v>233</v>
      </c>
      <c r="M2448">
        <v>214.01050000000001</v>
      </c>
      <c r="N2448">
        <v>251.98949999999999</v>
      </c>
      <c r="P2448">
        <v>234</v>
      </c>
      <c r="Q2448">
        <v>220</v>
      </c>
      <c r="R2448">
        <v>223</v>
      </c>
      <c r="S2448">
        <v>235</v>
      </c>
      <c r="T2448">
        <v>149</v>
      </c>
      <c r="U2448">
        <v>148</v>
      </c>
      <c r="V2448">
        <v>235</v>
      </c>
      <c r="W2448">
        <v>239</v>
      </c>
      <c r="X2448">
        <v>238</v>
      </c>
      <c r="Y2448">
        <v>241</v>
      </c>
      <c r="Z2448">
        <v>232</v>
      </c>
      <c r="AA2448">
        <v>161</v>
      </c>
      <c r="AB2448">
        <v>157</v>
      </c>
      <c r="AJ2448">
        <v>233</v>
      </c>
      <c r="AK2448">
        <v>18</v>
      </c>
      <c r="AL2448">
        <v>200</v>
      </c>
      <c r="AM2448">
        <v>23</v>
      </c>
      <c r="AN2448">
        <v>154</v>
      </c>
      <c r="AO2448">
        <v>7</v>
      </c>
      <c r="AP2448">
        <v>2</v>
      </c>
      <c r="AQ2448">
        <v>5</v>
      </c>
      <c r="AX2448">
        <v>14</v>
      </c>
      <c r="AY2448">
        <v>64</v>
      </c>
      <c r="AZ2448">
        <v>1.4999999999999999E-2</v>
      </c>
      <c r="BA2448">
        <v>0.219</v>
      </c>
      <c r="BC2448">
        <v>0.1</v>
      </c>
      <c r="BD2448">
        <v>0.3</v>
      </c>
      <c r="BE2448">
        <v>3.3</v>
      </c>
      <c r="BF2448">
        <v>14.9</v>
      </c>
      <c r="BG2448" t="s">
        <v>148</v>
      </c>
      <c r="BH2448" t="s">
        <v>149</v>
      </c>
      <c r="BI2448" t="s">
        <v>217</v>
      </c>
      <c r="BK2448">
        <v>23</v>
      </c>
    </row>
    <row r="2449" spans="1:63" ht="18.75" x14ac:dyDescent="0.25">
      <c r="A2449">
        <v>2021</v>
      </c>
      <c r="B2449">
        <v>6</v>
      </c>
      <c r="C2449" s="289">
        <v>44354</v>
      </c>
      <c r="D2449">
        <v>405</v>
      </c>
      <c r="E2449">
        <v>621</v>
      </c>
      <c r="F2449">
        <v>2</v>
      </c>
      <c r="G2449" t="s">
        <v>293</v>
      </c>
      <c r="H2449" t="s">
        <v>294</v>
      </c>
      <c r="I2449" t="s">
        <v>144</v>
      </c>
      <c r="J2449">
        <v>1</v>
      </c>
      <c r="K2449">
        <v>5</v>
      </c>
      <c r="L2449">
        <v>191.5</v>
      </c>
      <c r="M2449">
        <v>175.98849999999999</v>
      </c>
      <c r="N2449">
        <v>207.01150000000001</v>
      </c>
      <c r="P2449">
        <v>201</v>
      </c>
      <c r="Q2449">
        <v>200</v>
      </c>
      <c r="R2449">
        <v>205</v>
      </c>
      <c r="S2449">
        <v>189</v>
      </c>
      <c r="T2449">
        <v>149</v>
      </c>
      <c r="U2449">
        <v>148</v>
      </c>
      <c r="V2449">
        <v>201</v>
      </c>
      <c r="W2449">
        <v>203</v>
      </c>
      <c r="X2449">
        <v>200</v>
      </c>
      <c r="Y2449">
        <v>196</v>
      </c>
      <c r="Z2449">
        <v>198</v>
      </c>
      <c r="AA2449">
        <v>161</v>
      </c>
      <c r="AB2449">
        <v>157</v>
      </c>
      <c r="AJ2449">
        <v>199.2</v>
      </c>
      <c r="AK2449">
        <v>18</v>
      </c>
      <c r="AL2449">
        <v>200</v>
      </c>
      <c r="AM2449">
        <v>23</v>
      </c>
      <c r="AN2449">
        <v>154</v>
      </c>
      <c r="AO2449">
        <v>8</v>
      </c>
      <c r="AP2449">
        <v>2</v>
      </c>
      <c r="AQ2449">
        <v>3</v>
      </c>
      <c r="AX2449">
        <v>13</v>
      </c>
      <c r="AY2449">
        <v>163</v>
      </c>
      <c r="AZ2449">
        <v>1.4999999999999999E-2</v>
      </c>
      <c r="BA2449">
        <v>0.08</v>
      </c>
      <c r="BC2449">
        <v>0.1</v>
      </c>
      <c r="BD2449">
        <v>0.9</v>
      </c>
      <c r="BE2449">
        <v>2.6</v>
      </c>
      <c r="BF2449">
        <v>32.5</v>
      </c>
      <c r="BG2449" t="s">
        <v>148</v>
      </c>
      <c r="BH2449" t="s">
        <v>149</v>
      </c>
      <c r="BI2449" t="s">
        <v>217</v>
      </c>
      <c r="BK2449">
        <v>23</v>
      </c>
    </row>
    <row r="2450" spans="1:63" ht="18.75" x14ac:dyDescent="0.25">
      <c r="A2450">
        <v>2021</v>
      </c>
      <c r="B2450">
        <v>6</v>
      </c>
      <c r="C2450" s="289">
        <v>44354</v>
      </c>
      <c r="D2450">
        <v>405</v>
      </c>
      <c r="E2450">
        <v>622</v>
      </c>
      <c r="F2450">
        <v>2</v>
      </c>
      <c r="G2450" t="s">
        <v>295</v>
      </c>
      <c r="H2450" t="s">
        <v>296</v>
      </c>
      <c r="I2450" t="s">
        <v>144</v>
      </c>
      <c r="J2450">
        <v>1</v>
      </c>
      <c r="K2450">
        <v>5</v>
      </c>
      <c r="L2450">
        <v>187</v>
      </c>
      <c r="M2450">
        <v>172.41399999999999</v>
      </c>
      <c r="N2450">
        <v>201.58600000000001</v>
      </c>
      <c r="P2450">
        <v>202</v>
      </c>
      <c r="Q2450">
        <v>194</v>
      </c>
      <c r="R2450">
        <v>200</v>
      </c>
      <c r="S2450">
        <v>187</v>
      </c>
      <c r="T2450">
        <v>149</v>
      </c>
      <c r="U2450">
        <v>148</v>
      </c>
      <c r="V2450">
        <v>185</v>
      </c>
      <c r="W2450">
        <v>183</v>
      </c>
      <c r="X2450">
        <v>193</v>
      </c>
      <c r="Y2450">
        <v>193</v>
      </c>
      <c r="Z2450">
        <v>188</v>
      </c>
      <c r="AA2450">
        <v>161</v>
      </c>
      <c r="AB2450">
        <v>157</v>
      </c>
      <c r="AJ2450">
        <v>191.7</v>
      </c>
      <c r="AK2450">
        <v>18</v>
      </c>
      <c r="AL2450">
        <v>200</v>
      </c>
      <c r="AM2450">
        <v>23</v>
      </c>
      <c r="AN2450">
        <v>154</v>
      </c>
      <c r="AO2450">
        <v>7</v>
      </c>
      <c r="AP2450">
        <v>2</v>
      </c>
      <c r="AQ2450">
        <v>8</v>
      </c>
      <c r="AX2450">
        <v>17</v>
      </c>
      <c r="AY2450">
        <v>167</v>
      </c>
      <c r="AZ2450">
        <v>1.4999999999999999E-2</v>
      </c>
      <c r="BA2450">
        <v>0.10199999999999999</v>
      </c>
      <c r="BC2450">
        <v>0.1</v>
      </c>
      <c r="BD2450">
        <v>0.9</v>
      </c>
      <c r="BE2450">
        <v>3.3</v>
      </c>
      <c r="BF2450">
        <v>32</v>
      </c>
      <c r="BG2450" t="s">
        <v>148</v>
      </c>
      <c r="BH2450" t="s">
        <v>149</v>
      </c>
      <c r="BI2450" t="s">
        <v>217</v>
      </c>
      <c r="BK2450">
        <v>23</v>
      </c>
    </row>
    <row r="2451" spans="1:63" ht="18.75" hidden="1" x14ac:dyDescent="0.25">
      <c r="A2451">
        <v>2021</v>
      </c>
      <c r="B2451">
        <v>6</v>
      </c>
      <c r="C2451" s="289">
        <v>44354</v>
      </c>
      <c r="D2451">
        <v>376</v>
      </c>
      <c r="E2451">
        <v>438</v>
      </c>
      <c r="F2451">
        <v>3</v>
      </c>
      <c r="G2451" t="s">
        <v>151</v>
      </c>
      <c r="H2451" t="s">
        <v>152</v>
      </c>
      <c r="I2451" t="s">
        <v>144</v>
      </c>
      <c r="J2451">
        <v>3</v>
      </c>
      <c r="K2451">
        <v>2</v>
      </c>
      <c r="L2451">
        <v>336</v>
      </c>
      <c r="M2451">
        <v>316.17599999999999</v>
      </c>
      <c r="N2451">
        <v>359.85599999999999</v>
      </c>
      <c r="O2451">
        <v>315</v>
      </c>
      <c r="P2451">
        <v>342</v>
      </c>
      <c r="Q2451">
        <v>337</v>
      </c>
      <c r="R2451">
        <v>340</v>
      </c>
      <c r="S2451">
        <v>334</v>
      </c>
      <c r="T2451">
        <v>157</v>
      </c>
      <c r="U2451">
        <v>152</v>
      </c>
      <c r="V2451">
        <v>373</v>
      </c>
      <c r="X2451">
        <v>385</v>
      </c>
      <c r="Y2451">
        <v>356</v>
      </c>
      <c r="Z2451">
        <v>402</v>
      </c>
      <c r="AA2451">
        <v>164</v>
      </c>
      <c r="AB2451">
        <v>162</v>
      </c>
      <c r="AJ2451">
        <v>353.8</v>
      </c>
      <c r="AK2451">
        <v>67</v>
      </c>
      <c r="AL2451">
        <v>161</v>
      </c>
      <c r="AM2451">
        <v>68</v>
      </c>
      <c r="AN2451">
        <v>159</v>
      </c>
      <c r="AO2451">
        <v>8</v>
      </c>
      <c r="AP2451">
        <v>3</v>
      </c>
      <c r="AQ2451">
        <v>8</v>
      </c>
      <c r="AX2451">
        <v>19</v>
      </c>
      <c r="AY2451">
        <v>583</v>
      </c>
      <c r="AZ2451">
        <v>1.4999999999999999E-2</v>
      </c>
      <c r="BA2451">
        <v>3.3000000000000002E-2</v>
      </c>
      <c r="BC2451">
        <v>0.1</v>
      </c>
      <c r="BD2451">
        <v>1.7</v>
      </c>
      <c r="BE2451">
        <v>6.7</v>
      </c>
      <c r="BF2451">
        <v>206.3</v>
      </c>
      <c r="BG2451" t="s">
        <v>153</v>
      </c>
      <c r="BH2451" t="s">
        <v>154</v>
      </c>
      <c r="BI2451" t="s">
        <v>155</v>
      </c>
      <c r="BJ2451" t="s">
        <v>156</v>
      </c>
      <c r="BK2451">
        <v>23</v>
      </c>
    </row>
    <row r="2452" spans="1:63" ht="18.75" x14ac:dyDescent="0.25">
      <c r="A2452">
        <v>2021</v>
      </c>
      <c r="B2452">
        <v>6</v>
      </c>
      <c r="C2452" s="289">
        <v>44354</v>
      </c>
      <c r="D2452">
        <v>29</v>
      </c>
      <c r="E2452">
        <v>81</v>
      </c>
      <c r="F2452">
        <v>4</v>
      </c>
      <c r="G2452" t="s">
        <v>401</v>
      </c>
      <c r="H2452" t="s">
        <v>402</v>
      </c>
      <c r="I2452" t="s">
        <v>144</v>
      </c>
      <c r="J2452">
        <v>2</v>
      </c>
      <c r="K2452">
        <v>3</v>
      </c>
      <c r="L2452">
        <v>388</v>
      </c>
      <c r="M2452">
        <v>360.84</v>
      </c>
      <c r="N2452">
        <v>415.16</v>
      </c>
      <c r="O2452">
        <v>348</v>
      </c>
      <c r="P2452">
        <v>386</v>
      </c>
      <c r="Q2452">
        <v>399</v>
      </c>
      <c r="R2452">
        <v>400</v>
      </c>
      <c r="S2452">
        <v>389</v>
      </c>
      <c r="T2452">
        <v>122</v>
      </c>
      <c r="U2452">
        <v>122</v>
      </c>
      <c r="V2452">
        <v>383</v>
      </c>
      <c r="W2452">
        <v>374</v>
      </c>
      <c r="X2452">
        <v>378</v>
      </c>
      <c r="Y2452">
        <v>403</v>
      </c>
      <c r="Z2452">
        <v>392</v>
      </c>
      <c r="AA2452">
        <v>123</v>
      </c>
      <c r="AB2452">
        <v>121</v>
      </c>
      <c r="AJ2452">
        <v>385.2</v>
      </c>
      <c r="AK2452">
        <v>60</v>
      </c>
      <c r="AL2452">
        <v>120</v>
      </c>
      <c r="AM2452">
        <v>59</v>
      </c>
      <c r="AN2452">
        <v>122</v>
      </c>
      <c r="AO2452">
        <v>9</v>
      </c>
      <c r="AP2452">
        <v>2</v>
      </c>
      <c r="AQ2452">
        <v>11</v>
      </c>
      <c r="AX2452">
        <v>22</v>
      </c>
      <c r="AY2452">
        <v>1312</v>
      </c>
      <c r="AZ2452">
        <v>1.4999999999999999E-2</v>
      </c>
      <c r="BA2452">
        <v>1.7000000000000001E-2</v>
      </c>
      <c r="BC2452">
        <v>0.1</v>
      </c>
      <c r="BD2452">
        <v>3.4</v>
      </c>
      <c r="BE2452">
        <v>8.5</v>
      </c>
      <c r="BF2452">
        <v>505.4</v>
      </c>
      <c r="BG2452" t="s">
        <v>148</v>
      </c>
      <c r="BH2452" t="s">
        <v>187</v>
      </c>
      <c r="BI2452" t="s">
        <v>403</v>
      </c>
      <c r="BK2452">
        <v>23</v>
      </c>
    </row>
    <row r="2453" spans="1:63" hidden="1" x14ac:dyDescent="0.25">
      <c r="A2453">
        <v>2021</v>
      </c>
      <c r="B2453">
        <v>6</v>
      </c>
      <c r="C2453" s="289">
        <v>44354</v>
      </c>
      <c r="D2453">
        <v>47</v>
      </c>
      <c r="E2453">
        <v>122</v>
      </c>
      <c r="F2453">
        <v>5</v>
      </c>
      <c r="G2453" t="s">
        <v>163</v>
      </c>
      <c r="H2453" t="s">
        <v>164</v>
      </c>
      <c r="I2453" t="s">
        <v>165</v>
      </c>
      <c r="J2453">
        <v>2</v>
      </c>
      <c r="K2453">
        <v>1</v>
      </c>
      <c r="L2453">
        <v>280</v>
      </c>
      <c r="M2453">
        <v>267.39999999999998</v>
      </c>
      <c r="N2453">
        <v>292.60000000000002</v>
      </c>
      <c r="AK2453">
        <v>63</v>
      </c>
      <c r="AL2453">
        <v>115</v>
      </c>
      <c r="AY2453">
        <v>130</v>
      </c>
      <c r="AZ2453">
        <v>1.4999999999999999E-2</v>
      </c>
      <c r="BD2453">
        <v>0.5</v>
      </c>
      <c r="BG2453" t="s">
        <v>153</v>
      </c>
      <c r="BH2453" t="s">
        <v>154</v>
      </c>
      <c r="BI2453" t="s">
        <v>166</v>
      </c>
      <c r="BJ2453" t="s">
        <v>167</v>
      </c>
      <c r="BK2453">
        <v>23</v>
      </c>
    </row>
    <row r="2454" spans="1:63" ht="18.75" hidden="1" x14ac:dyDescent="0.25">
      <c r="A2454">
        <v>2021</v>
      </c>
      <c r="B2454">
        <v>6</v>
      </c>
      <c r="C2454" s="289">
        <v>44354</v>
      </c>
      <c r="D2454">
        <v>375</v>
      </c>
      <c r="E2454">
        <v>437</v>
      </c>
      <c r="F2454">
        <v>5</v>
      </c>
      <c r="G2454" t="s">
        <v>349</v>
      </c>
      <c r="H2454" t="s">
        <v>350</v>
      </c>
      <c r="I2454" t="s">
        <v>144</v>
      </c>
      <c r="J2454">
        <v>4</v>
      </c>
      <c r="K2454">
        <v>2</v>
      </c>
      <c r="L2454">
        <v>168</v>
      </c>
      <c r="M2454">
        <v>158.08799999999999</v>
      </c>
      <c r="N2454">
        <v>179.928</v>
      </c>
      <c r="O2454">
        <v>177</v>
      </c>
      <c r="P2454">
        <v>176</v>
      </c>
      <c r="Q2454">
        <v>176</v>
      </c>
      <c r="R2454">
        <v>177</v>
      </c>
      <c r="S2454">
        <v>172</v>
      </c>
      <c r="T2454">
        <v>115</v>
      </c>
      <c r="U2454">
        <v>141</v>
      </c>
      <c r="V2454">
        <v>94</v>
      </c>
      <c r="W2454">
        <v>88</v>
      </c>
      <c r="X2454">
        <v>90</v>
      </c>
      <c r="Y2454">
        <v>92</v>
      </c>
      <c r="Z2454">
        <v>94</v>
      </c>
      <c r="AA2454">
        <v>145</v>
      </c>
      <c r="AB2454">
        <v>143</v>
      </c>
      <c r="AJ2454">
        <v>174.7</v>
      </c>
      <c r="AK2454">
        <v>120</v>
      </c>
      <c r="AL2454">
        <v>120</v>
      </c>
      <c r="AM2454">
        <v>114</v>
      </c>
      <c r="AN2454">
        <v>129</v>
      </c>
      <c r="AO2454">
        <v>9</v>
      </c>
      <c r="AP2454">
        <v>8</v>
      </c>
      <c r="AQ2454">
        <v>9</v>
      </c>
      <c r="AX2454">
        <v>26</v>
      </c>
      <c r="AY2454">
        <v>776</v>
      </c>
      <c r="AZ2454">
        <v>1.4999999999999999E-2</v>
      </c>
      <c r="BA2454">
        <v>3.4000000000000002E-2</v>
      </c>
      <c r="BC2454">
        <v>0.2</v>
      </c>
      <c r="BD2454">
        <v>4.5999999999999996</v>
      </c>
      <c r="BE2454">
        <v>4.5</v>
      </c>
      <c r="BF2454">
        <v>135.6</v>
      </c>
      <c r="BG2454" t="s">
        <v>153</v>
      </c>
      <c r="BH2454" t="s">
        <v>154</v>
      </c>
      <c r="BI2454" t="s">
        <v>351</v>
      </c>
      <c r="BJ2454" t="s">
        <v>156</v>
      </c>
      <c r="BK2454">
        <v>23</v>
      </c>
    </row>
    <row r="2455" spans="1:63" ht="18.75" hidden="1" x14ac:dyDescent="0.25">
      <c r="A2455">
        <v>2021</v>
      </c>
      <c r="B2455">
        <v>6</v>
      </c>
      <c r="C2455" s="289">
        <v>44354</v>
      </c>
      <c r="D2455">
        <v>243</v>
      </c>
      <c r="E2455">
        <v>167</v>
      </c>
      <c r="F2455">
        <v>6</v>
      </c>
      <c r="G2455" t="s">
        <v>244</v>
      </c>
      <c r="H2455" t="s">
        <v>245</v>
      </c>
      <c r="I2455" t="s">
        <v>144</v>
      </c>
      <c r="J2455">
        <v>2</v>
      </c>
      <c r="K2455">
        <v>2</v>
      </c>
      <c r="L2455">
        <v>888</v>
      </c>
      <c r="M2455">
        <v>825.84</v>
      </c>
      <c r="N2455">
        <v>950.16</v>
      </c>
      <c r="S2455">
        <v>922</v>
      </c>
      <c r="U2455">
        <v>155</v>
      </c>
      <c r="V2455">
        <v>956</v>
      </c>
      <c r="W2455">
        <v>943</v>
      </c>
      <c r="X2455">
        <v>962</v>
      </c>
      <c r="Y2455">
        <v>932</v>
      </c>
      <c r="Z2455">
        <v>922</v>
      </c>
      <c r="AA2455">
        <v>158</v>
      </c>
      <c r="AB2455">
        <v>155</v>
      </c>
      <c r="AJ2455">
        <v>939.5</v>
      </c>
      <c r="AK2455">
        <v>55</v>
      </c>
      <c r="AL2455">
        <v>131</v>
      </c>
      <c r="AM2455">
        <v>46</v>
      </c>
      <c r="AN2455">
        <v>156</v>
      </c>
      <c r="AO2455">
        <v>4</v>
      </c>
      <c r="AP2455">
        <v>2</v>
      </c>
      <c r="AQ2455">
        <v>3</v>
      </c>
      <c r="AX2455">
        <v>8</v>
      </c>
      <c r="AY2455">
        <v>576</v>
      </c>
      <c r="AZ2455">
        <v>1.4999999999999999E-2</v>
      </c>
      <c r="BA2455">
        <v>1.4E-2</v>
      </c>
      <c r="BB2455">
        <v>1</v>
      </c>
      <c r="BC2455">
        <v>0</v>
      </c>
      <c r="BD2455">
        <v>0.6</v>
      </c>
      <c r="BE2455">
        <v>7.5</v>
      </c>
      <c r="BF2455">
        <v>541.20000000000005</v>
      </c>
      <c r="BG2455" t="s">
        <v>145</v>
      </c>
      <c r="BH2455" t="s">
        <v>145</v>
      </c>
      <c r="BK2455">
        <v>23</v>
      </c>
    </row>
    <row r="2456" spans="1:63" ht="18.75" hidden="1" x14ac:dyDescent="0.25">
      <c r="A2456">
        <v>2021</v>
      </c>
      <c r="B2456">
        <v>6</v>
      </c>
      <c r="C2456" s="289">
        <v>44354</v>
      </c>
      <c r="D2456">
        <v>417</v>
      </c>
      <c r="E2456">
        <v>660</v>
      </c>
      <c r="F2456">
        <v>6</v>
      </c>
      <c r="G2456" t="s">
        <v>421</v>
      </c>
      <c r="H2456" t="s">
        <v>422</v>
      </c>
      <c r="I2456" t="s">
        <v>144</v>
      </c>
      <c r="J2456">
        <v>1</v>
      </c>
      <c r="K2456">
        <v>6</v>
      </c>
      <c r="L2456">
        <v>643</v>
      </c>
      <c r="M2456">
        <v>605.06299999999999</v>
      </c>
      <c r="N2456">
        <v>688.65300000000002</v>
      </c>
      <c r="O2456">
        <v>1292</v>
      </c>
      <c r="P2456">
        <v>1286</v>
      </c>
      <c r="Q2456">
        <v>1277</v>
      </c>
      <c r="T2456">
        <v>219</v>
      </c>
      <c r="AJ2456">
        <v>1285</v>
      </c>
      <c r="AK2456">
        <v>20</v>
      </c>
      <c r="AL2456">
        <v>180</v>
      </c>
      <c r="AM2456">
        <v>16</v>
      </c>
      <c r="AN2456">
        <v>219</v>
      </c>
      <c r="AO2456">
        <v>2</v>
      </c>
      <c r="AP2456">
        <v>2</v>
      </c>
      <c r="AQ2456">
        <v>3</v>
      </c>
      <c r="AS2456">
        <v>0</v>
      </c>
      <c r="AX2456">
        <v>7</v>
      </c>
      <c r="AY2456">
        <v>205</v>
      </c>
      <c r="AZ2456">
        <v>1.4999999999999999E-2</v>
      </c>
      <c r="BA2456">
        <v>3.4000000000000002E-2</v>
      </c>
      <c r="BC2456">
        <v>0</v>
      </c>
      <c r="BD2456">
        <v>0.3</v>
      </c>
      <c r="BE2456">
        <v>9</v>
      </c>
      <c r="BF2456">
        <v>263.39999999999998</v>
      </c>
      <c r="BG2456" t="s">
        <v>153</v>
      </c>
      <c r="BH2456" t="s">
        <v>154</v>
      </c>
      <c r="BI2456" t="s">
        <v>423</v>
      </c>
      <c r="BJ2456" t="s">
        <v>156</v>
      </c>
      <c r="BK2456">
        <v>23</v>
      </c>
    </row>
    <row r="2457" spans="1:63" ht="18.75" hidden="1" x14ac:dyDescent="0.25">
      <c r="A2457">
        <v>2021</v>
      </c>
      <c r="B2457">
        <v>6</v>
      </c>
      <c r="C2457" s="289">
        <v>44354</v>
      </c>
      <c r="D2457">
        <v>417</v>
      </c>
      <c r="E2457">
        <v>661</v>
      </c>
      <c r="F2457">
        <v>6</v>
      </c>
      <c r="G2457" t="s">
        <v>424</v>
      </c>
      <c r="H2457" t="s">
        <v>425</v>
      </c>
      <c r="I2457" t="s">
        <v>144</v>
      </c>
      <c r="J2457">
        <v>1</v>
      </c>
      <c r="K2457">
        <v>6</v>
      </c>
      <c r="L2457">
        <v>138</v>
      </c>
      <c r="M2457">
        <v>129.858</v>
      </c>
      <c r="N2457">
        <v>147.798</v>
      </c>
      <c r="O2457">
        <v>271</v>
      </c>
      <c r="P2457">
        <v>268</v>
      </c>
      <c r="Q2457">
        <v>267</v>
      </c>
      <c r="T2457">
        <v>219</v>
      </c>
      <c r="AJ2457">
        <v>268.7</v>
      </c>
      <c r="AK2457">
        <v>20</v>
      </c>
      <c r="AL2457">
        <v>180</v>
      </c>
      <c r="AM2457">
        <v>16</v>
      </c>
      <c r="AN2457">
        <v>219</v>
      </c>
      <c r="AO2457">
        <v>2</v>
      </c>
      <c r="AP2457">
        <v>2</v>
      </c>
      <c r="AQ2457">
        <v>3</v>
      </c>
      <c r="AS2457">
        <v>0</v>
      </c>
      <c r="AX2457">
        <v>7</v>
      </c>
      <c r="AY2457">
        <v>205</v>
      </c>
      <c r="AZ2457">
        <v>1.4999999999999999E-2</v>
      </c>
      <c r="BA2457">
        <v>3.4000000000000002E-2</v>
      </c>
      <c r="BC2457">
        <v>0.1</v>
      </c>
      <c r="BD2457">
        <v>1.5</v>
      </c>
      <c r="BE2457">
        <v>1.9</v>
      </c>
      <c r="BF2457">
        <v>55.1</v>
      </c>
      <c r="BG2457" t="s">
        <v>153</v>
      </c>
      <c r="BH2457" t="s">
        <v>154</v>
      </c>
      <c r="BI2457" t="s">
        <v>426</v>
      </c>
      <c r="BJ2457" t="s">
        <v>156</v>
      </c>
      <c r="BK2457">
        <v>23</v>
      </c>
    </row>
    <row r="2458" spans="1:63" ht="18.75" hidden="1" x14ac:dyDescent="0.25">
      <c r="A2458">
        <v>2021</v>
      </c>
      <c r="B2458">
        <v>6</v>
      </c>
      <c r="C2458" s="289">
        <v>44354</v>
      </c>
      <c r="D2458">
        <v>137</v>
      </c>
      <c r="E2458">
        <v>273</v>
      </c>
      <c r="F2458">
        <v>7</v>
      </c>
      <c r="G2458" t="s">
        <v>242</v>
      </c>
      <c r="H2458" t="s">
        <v>243</v>
      </c>
      <c r="I2458" t="s">
        <v>144</v>
      </c>
      <c r="J2458">
        <v>3</v>
      </c>
      <c r="K2458">
        <v>2</v>
      </c>
      <c r="L2458">
        <v>564</v>
      </c>
      <c r="M2458">
        <v>524.52</v>
      </c>
      <c r="N2458">
        <v>603.48</v>
      </c>
      <c r="Q2458">
        <v>645</v>
      </c>
      <c r="R2458">
        <v>601</v>
      </c>
      <c r="S2458">
        <v>593</v>
      </c>
      <c r="U2458">
        <v>135</v>
      </c>
      <c r="V2458">
        <v>640</v>
      </c>
      <c r="W2458">
        <v>618</v>
      </c>
      <c r="X2458">
        <v>588</v>
      </c>
      <c r="Y2458">
        <v>592</v>
      </c>
      <c r="Z2458">
        <v>594</v>
      </c>
      <c r="AA2458">
        <v>132</v>
      </c>
      <c r="AB2458">
        <v>132</v>
      </c>
      <c r="AJ2458">
        <v>608.9</v>
      </c>
      <c r="AK2458">
        <v>93</v>
      </c>
      <c r="AL2458">
        <v>116</v>
      </c>
      <c r="AM2458">
        <v>81</v>
      </c>
      <c r="AN2458">
        <v>133</v>
      </c>
      <c r="AO2458">
        <v>5</v>
      </c>
      <c r="AP2458">
        <v>1</v>
      </c>
      <c r="AQ2458">
        <v>3</v>
      </c>
      <c r="AS2458">
        <v>2</v>
      </c>
      <c r="AX2458">
        <v>10</v>
      </c>
      <c r="AY2458">
        <v>1216</v>
      </c>
      <c r="AZ2458">
        <v>1.4999999999999999E-2</v>
      </c>
      <c r="BA2458">
        <v>8.0000000000000002E-3</v>
      </c>
      <c r="BB2458">
        <v>1</v>
      </c>
      <c r="BC2458">
        <v>0</v>
      </c>
      <c r="BD2458">
        <v>2.2000000000000002</v>
      </c>
      <c r="BE2458">
        <v>6.1</v>
      </c>
      <c r="BF2458">
        <v>740.4</v>
      </c>
      <c r="BG2458" t="s">
        <v>145</v>
      </c>
      <c r="BK2458">
        <v>23</v>
      </c>
    </row>
    <row r="2459" spans="1:63" ht="18.75" hidden="1" x14ac:dyDescent="0.25">
      <c r="A2459">
        <v>2021</v>
      </c>
      <c r="B2459">
        <v>6</v>
      </c>
      <c r="C2459" s="289">
        <v>44354</v>
      </c>
      <c r="D2459">
        <v>425</v>
      </c>
      <c r="E2459">
        <v>674</v>
      </c>
      <c r="F2459">
        <v>7</v>
      </c>
      <c r="G2459" t="s">
        <v>447</v>
      </c>
      <c r="H2459" t="s">
        <v>448</v>
      </c>
      <c r="I2459" t="s">
        <v>165</v>
      </c>
      <c r="J2459">
        <v>2</v>
      </c>
      <c r="K2459">
        <v>1</v>
      </c>
      <c r="L2459">
        <v>256</v>
      </c>
      <c r="M2459">
        <v>240.89599999999999</v>
      </c>
      <c r="N2459">
        <v>274.17599999999999</v>
      </c>
      <c r="O2459">
        <v>285</v>
      </c>
      <c r="T2459">
        <v>133</v>
      </c>
      <c r="U2459">
        <v>135</v>
      </c>
      <c r="AJ2459">
        <v>285</v>
      </c>
      <c r="AK2459">
        <v>40</v>
      </c>
      <c r="AL2459">
        <v>180</v>
      </c>
      <c r="AM2459">
        <v>54</v>
      </c>
      <c r="AN2459">
        <v>134</v>
      </c>
      <c r="AO2459">
        <v>5</v>
      </c>
      <c r="AQ2459">
        <v>1</v>
      </c>
      <c r="AX2459">
        <v>6</v>
      </c>
      <c r="AY2459">
        <v>936</v>
      </c>
      <c r="AZ2459">
        <v>1.4999999999999999E-2</v>
      </c>
      <c r="BA2459">
        <v>6.0000000000000001E-3</v>
      </c>
      <c r="BB2459">
        <v>1</v>
      </c>
      <c r="BC2459">
        <v>0</v>
      </c>
      <c r="BD2459">
        <v>3.7</v>
      </c>
      <c r="BE2459">
        <v>1.7</v>
      </c>
      <c r="BF2459">
        <v>266.8</v>
      </c>
      <c r="BG2459" t="s">
        <v>153</v>
      </c>
      <c r="BH2459" t="s">
        <v>154</v>
      </c>
      <c r="BI2459" t="s">
        <v>449</v>
      </c>
      <c r="BJ2459" t="s">
        <v>167</v>
      </c>
      <c r="BK2459">
        <v>23</v>
      </c>
    </row>
    <row r="2460" spans="1:63" ht="18.75" hidden="1" x14ac:dyDescent="0.25">
      <c r="A2460">
        <v>2021</v>
      </c>
      <c r="B2460">
        <v>6</v>
      </c>
      <c r="C2460" s="289">
        <v>44354</v>
      </c>
      <c r="D2460">
        <v>18</v>
      </c>
      <c r="E2460">
        <v>49</v>
      </c>
      <c r="F2460">
        <v>8</v>
      </c>
      <c r="G2460" t="s">
        <v>275</v>
      </c>
      <c r="H2460" t="s">
        <v>276</v>
      </c>
      <c r="I2460" t="s">
        <v>165</v>
      </c>
      <c r="J2460">
        <v>2</v>
      </c>
      <c r="K2460">
        <v>3</v>
      </c>
      <c r="L2460">
        <v>100</v>
      </c>
      <c r="M2460">
        <v>95.5</v>
      </c>
      <c r="N2460">
        <v>104.5</v>
      </c>
      <c r="O2460">
        <v>116</v>
      </c>
      <c r="P2460">
        <v>111</v>
      </c>
      <c r="Q2460">
        <v>104</v>
      </c>
      <c r="R2460">
        <v>103</v>
      </c>
      <c r="T2460">
        <v>121</v>
      </c>
      <c r="U2460">
        <v>117</v>
      </c>
      <c r="V2460">
        <v>99</v>
      </c>
      <c r="W2460">
        <v>98</v>
      </c>
      <c r="X2460">
        <v>98</v>
      </c>
      <c r="Y2460">
        <v>101</v>
      </c>
      <c r="Z2460">
        <v>102</v>
      </c>
      <c r="AA2460">
        <v>125</v>
      </c>
      <c r="AB2460">
        <v>127</v>
      </c>
      <c r="AJ2460">
        <v>103.6</v>
      </c>
      <c r="AK2460">
        <v>101</v>
      </c>
      <c r="AL2460">
        <v>107</v>
      </c>
      <c r="AM2460">
        <v>59</v>
      </c>
      <c r="AN2460">
        <v>123</v>
      </c>
      <c r="AO2460">
        <v>8</v>
      </c>
      <c r="AP2460">
        <v>4</v>
      </c>
      <c r="AQ2460">
        <v>4</v>
      </c>
      <c r="AX2460">
        <v>16</v>
      </c>
      <c r="AY2460">
        <v>1528</v>
      </c>
      <c r="AZ2460">
        <v>1.4999999999999999E-2</v>
      </c>
      <c r="BA2460">
        <v>0.01</v>
      </c>
      <c r="BB2460">
        <v>1</v>
      </c>
      <c r="BC2460">
        <v>0.2</v>
      </c>
      <c r="BD2460">
        <v>15.3</v>
      </c>
      <c r="BE2460">
        <v>1.7</v>
      </c>
      <c r="BF2460">
        <v>158.30000000000001</v>
      </c>
      <c r="BG2460" t="s">
        <v>153</v>
      </c>
      <c r="BH2460" t="s">
        <v>154</v>
      </c>
      <c r="BI2460" t="s">
        <v>277</v>
      </c>
      <c r="BJ2460" t="s">
        <v>167</v>
      </c>
      <c r="BK2460">
        <v>23</v>
      </c>
    </row>
    <row r="2461" spans="1:63" ht="18.75" hidden="1" x14ac:dyDescent="0.25">
      <c r="A2461">
        <v>2021</v>
      </c>
      <c r="B2461">
        <v>6</v>
      </c>
      <c r="C2461" s="289">
        <v>44354</v>
      </c>
      <c r="D2461">
        <v>18</v>
      </c>
      <c r="E2461">
        <v>50</v>
      </c>
      <c r="F2461">
        <v>8</v>
      </c>
      <c r="G2461" t="s">
        <v>278</v>
      </c>
      <c r="H2461" t="s">
        <v>279</v>
      </c>
      <c r="I2461" t="s">
        <v>165</v>
      </c>
      <c r="J2461">
        <v>2</v>
      </c>
      <c r="K2461">
        <v>3</v>
      </c>
      <c r="L2461">
        <v>54</v>
      </c>
      <c r="M2461">
        <v>51.57</v>
      </c>
      <c r="N2461">
        <v>56.43</v>
      </c>
      <c r="O2461">
        <v>57</v>
      </c>
      <c r="P2461">
        <v>59</v>
      </c>
      <c r="Q2461">
        <v>54</v>
      </c>
      <c r="R2461">
        <v>53</v>
      </c>
      <c r="T2461">
        <v>121</v>
      </c>
      <c r="U2461">
        <v>117</v>
      </c>
      <c r="V2461">
        <v>59</v>
      </c>
      <c r="W2461">
        <v>54</v>
      </c>
      <c r="X2461">
        <v>55</v>
      </c>
      <c r="Y2461">
        <v>55</v>
      </c>
      <c r="Z2461">
        <v>56</v>
      </c>
      <c r="AA2461">
        <v>125</v>
      </c>
      <c r="AB2461">
        <v>127</v>
      </c>
      <c r="AJ2461">
        <v>55.8</v>
      </c>
      <c r="AK2461">
        <v>101</v>
      </c>
      <c r="AL2461">
        <v>107</v>
      </c>
      <c r="AM2461">
        <v>59</v>
      </c>
      <c r="AN2461">
        <v>123</v>
      </c>
      <c r="AO2461">
        <v>12</v>
      </c>
      <c r="AP2461">
        <v>2</v>
      </c>
      <c r="AQ2461">
        <v>4</v>
      </c>
      <c r="AX2461">
        <v>18</v>
      </c>
      <c r="AY2461">
        <v>1530</v>
      </c>
      <c r="AZ2461">
        <v>1.4999999999999999E-2</v>
      </c>
      <c r="BA2461">
        <v>1.2E-2</v>
      </c>
      <c r="BB2461">
        <v>1</v>
      </c>
      <c r="BC2461">
        <v>0.3</v>
      </c>
      <c r="BD2461">
        <v>28.3</v>
      </c>
      <c r="BE2461">
        <v>1</v>
      </c>
      <c r="BF2461">
        <v>85.4</v>
      </c>
      <c r="BG2461" t="s">
        <v>153</v>
      </c>
      <c r="BH2461" t="s">
        <v>154</v>
      </c>
      <c r="BI2461" t="s">
        <v>280</v>
      </c>
      <c r="BJ2461" t="s">
        <v>167</v>
      </c>
      <c r="BK2461">
        <v>23</v>
      </c>
    </row>
    <row r="2462" spans="1:63" ht="18.75" x14ac:dyDescent="0.25">
      <c r="A2462">
        <v>2021</v>
      </c>
      <c r="B2462">
        <v>6</v>
      </c>
      <c r="C2462" s="289">
        <v>44354</v>
      </c>
      <c r="D2462">
        <v>159</v>
      </c>
      <c r="E2462">
        <v>299</v>
      </c>
      <c r="F2462">
        <v>28</v>
      </c>
      <c r="G2462" t="s">
        <v>181</v>
      </c>
      <c r="H2462" t="s">
        <v>182</v>
      </c>
      <c r="I2462" t="s">
        <v>183</v>
      </c>
      <c r="J2462">
        <v>3</v>
      </c>
      <c r="K2462">
        <v>2</v>
      </c>
      <c r="L2462">
        <v>115</v>
      </c>
      <c r="M2462">
        <v>106.95</v>
      </c>
      <c r="N2462">
        <v>123.05</v>
      </c>
      <c r="O2462">
        <v>106</v>
      </c>
      <c r="P2462">
        <v>109</v>
      </c>
      <c r="Q2462">
        <v>105</v>
      </c>
      <c r="R2462">
        <v>125</v>
      </c>
      <c r="S2462">
        <v>107</v>
      </c>
      <c r="T2462">
        <v>120</v>
      </c>
      <c r="U2462">
        <v>115</v>
      </c>
      <c r="V2462">
        <v>108</v>
      </c>
      <c r="W2462">
        <v>108</v>
      </c>
      <c r="X2462">
        <v>108</v>
      </c>
      <c r="Y2462">
        <v>111</v>
      </c>
      <c r="Z2462">
        <v>107</v>
      </c>
      <c r="AA2462">
        <v>112</v>
      </c>
      <c r="AB2462">
        <v>110</v>
      </c>
      <c r="AJ2462">
        <v>109.4</v>
      </c>
      <c r="AK2462">
        <v>70</v>
      </c>
      <c r="AL2462">
        <v>154</v>
      </c>
      <c r="AM2462">
        <v>95</v>
      </c>
      <c r="AN2462">
        <v>114</v>
      </c>
      <c r="AO2462">
        <v>7</v>
      </c>
      <c r="AP2462">
        <v>3</v>
      </c>
      <c r="AQ2462">
        <v>5</v>
      </c>
      <c r="AX2462">
        <v>15</v>
      </c>
      <c r="AY2462">
        <v>2319</v>
      </c>
      <c r="AZ2462">
        <v>0.02</v>
      </c>
      <c r="BA2462">
        <v>6.0000000000000001E-3</v>
      </c>
      <c r="BB2462">
        <v>1</v>
      </c>
      <c r="BC2462">
        <v>0.1</v>
      </c>
      <c r="BD2462">
        <v>20.2</v>
      </c>
      <c r="BE2462">
        <v>1.6</v>
      </c>
      <c r="BF2462">
        <v>253.7</v>
      </c>
      <c r="BG2462" t="s">
        <v>148</v>
      </c>
      <c r="BH2462" t="s">
        <v>184</v>
      </c>
      <c r="BK2462">
        <v>23</v>
      </c>
    </row>
    <row r="2463" spans="1:63" ht="18.75" x14ac:dyDescent="0.25">
      <c r="A2463">
        <v>2021</v>
      </c>
      <c r="B2463">
        <v>6</v>
      </c>
      <c r="C2463" s="289">
        <v>44354</v>
      </c>
      <c r="D2463">
        <v>53</v>
      </c>
      <c r="E2463">
        <v>131</v>
      </c>
      <c r="F2463">
        <v>30</v>
      </c>
      <c r="G2463" t="s">
        <v>185</v>
      </c>
      <c r="H2463" t="s">
        <v>186</v>
      </c>
      <c r="I2463" t="s">
        <v>159</v>
      </c>
      <c r="J2463">
        <v>25</v>
      </c>
      <c r="K2463">
        <v>1</v>
      </c>
      <c r="L2463">
        <v>10</v>
      </c>
      <c r="M2463">
        <v>9.3000000000000007</v>
      </c>
      <c r="N2463">
        <v>10.7</v>
      </c>
      <c r="O2463">
        <v>10</v>
      </c>
      <c r="P2463">
        <v>10</v>
      </c>
      <c r="Q2463">
        <v>12</v>
      </c>
      <c r="R2463">
        <v>10</v>
      </c>
      <c r="S2463">
        <v>10</v>
      </c>
      <c r="T2463">
        <v>85</v>
      </c>
      <c r="U2463">
        <v>83</v>
      </c>
      <c r="AJ2463">
        <v>10.4</v>
      </c>
      <c r="AK2463">
        <v>772</v>
      </c>
      <c r="AL2463">
        <v>117</v>
      </c>
      <c r="AM2463">
        <v>1071</v>
      </c>
      <c r="AN2463">
        <v>84</v>
      </c>
      <c r="AO2463">
        <v>10</v>
      </c>
      <c r="AP2463">
        <v>5</v>
      </c>
      <c r="AQ2463">
        <v>5</v>
      </c>
      <c r="AS2463">
        <v>2</v>
      </c>
      <c r="AX2463">
        <v>22</v>
      </c>
      <c r="AY2463">
        <v>11222</v>
      </c>
      <c r="AZ2463">
        <v>0.02</v>
      </c>
      <c r="BA2463">
        <v>2E-3</v>
      </c>
      <c r="BB2463">
        <v>1</v>
      </c>
      <c r="BC2463">
        <v>2.2000000000000002</v>
      </c>
      <c r="BD2463">
        <v>1122.2</v>
      </c>
      <c r="BE2463">
        <v>0.2</v>
      </c>
      <c r="BF2463">
        <v>116.7</v>
      </c>
      <c r="BG2463" t="s">
        <v>148</v>
      </c>
      <c r="BH2463" t="s">
        <v>187</v>
      </c>
      <c r="BI2463" t="s">
        <v>188</v>
      </c>
      <c r="BK2463">
        <v>23</v>
      </c>
    </row>
    <row r="2464" spans="1:63" ht="18.75" x14ac:dyDescent="0.25">
      <c r="A2464">
        <v>2021</v>
      </c>
      <c r="B2464">
        <v>6</v>
      </c>
      <c r="C2464" s="289">
        <v>44354</v>
      </c>
      <c r="D2464">
        <v>334</v>
      </c>
      <c r="E2464">
        <v>254</v>
      </c>
      <c r="F2464">
        <v>46</v>
      </c>
      <c r="G2464" t="s">
        <v>189</v>
      </c>
      <c r="H2464" t="s">
        <v>190</v>
      </c>
      <c r="I2464" t="s">
        <v>191</v>
      </c>
      <c r="J2464">
        <v>4</v>
      </c>
      <c r="K2464">
        <v>2</v>
      </c>
      <c r="L2464">
        <v>203</v>
      </c>
      <c r="M2464">
        <v>188.79</v>
      </c>
      <c r="N2464">
        <v>217.21</v>
      </c>
      <c r="O2464">
        <v>265</v>
      </c>
      <c r="P2464">
        <v>217</v>
      </c>
      <c r="Q2464">
        <v>215</v>
      </c>
      <c r="R2464">
        <v>213</v>
      </c>
      <c r="S2464">
        <v>214</v>
      </c>
      <c r="T2464">
        <v>135</v>
      </c>
      <c r="U2464">
        <v>138</v>
      </c>
      <c r="V2464">
        <v>222</v>
      </c>
      <c r="W2464">
        <v>215</v>
      </c>
      <c r="X2464">
        <v>217</v>
      </c>
      <c r="Y2464">
        <v>212</v>
      </c>
      <c r="Z2464">
        <v>214</v>
      </c>
      <c r="AA2464">
        <v>134</v>
      </c>
      <c r="AB2464">
        <v>135</v>
      </c>
      <c r="AJ2464">
        <v>220.4</v>
      </c>
      <c r="AK2464">
        <v>88</v>
      </c>
      <c r="AL2464">
        <v>164</v>
      </c>
      <c r="AM2464">
        <v>106</v>
      </c>
      <c r="AN2464">
        <v>136</v>
      </c>
      <c r="AO2464">
        <v>7</v>
      </c>
      <c r="AP2464">
        <v>4</v>
      </c>
      <c r="AQ2464">
        <v>10</v>
      </c>
      <c r="AS2464">
        <v>1</v>
      </c>
      <c r="AX2464">
        <v>22</v>
      </c>
      <c r="AY2464">
        <v>2902</v>
      </c>
      <c r="AZ2464">
        <v>0.02</v>
      </c>
      <c r="BA2464">
        <v>8.0000000000000002E-3</v>
      </c>
      <c r="BB2464">
        <v>1</v>
      </c>
      <c r="BC2464">
        <v>0.1</v>
      </c>
      <c r="BD2464">
        <v>14.3</v>
      </c>
      <c r="BE2464">
        <v>4.8</v>
      </c>
      <c r="BF2464">
        <v>639.6</v>
      </c>
      <c r="BG2464" t="s">
        <v>148</v>
      </c>
      <c r="BH2464" t="s">
        <v>184</v>
      </c>
      <c r="BI2464" t="s">
        <v>192</v>
      </c>
      <c r="BK2464">
        <v>23</v>
      </c>
    </row>
    <row r="2465" spans="1:63" ht="18.75" x14ac:dyDescent="0.25">
      <c r="A2465">
        <v>2021</v>
      </c>
      <c r="B2465">
        <v>6</v>
      </c>
      <c r="C2465" s="289">
        <v>44354</v>
      </c>
      <c r="D2465">
        <v>214</v>
      </c>
      <c r="E2465">
        <v>142</v>
      </c>
      <c r="F2465">
        <v>47</v>
      </c>
      <c r="G2465" t="s">
        <v>258</v>
      </c>
      <c r="H2465" t="s">
        <v>259</v>
      </c>
      <c r="I2465" t="s">
        <v>191</v>
      </c>
      <c r="J2465">
        <v>4</v>
      </c>
      <c r="K2465">
        <v>1</v>
      </c>
      <c r="L2465">
        <v>351</v>
      </c>
      <c r="M2465">
        <v>326.43</v>
      </c>
      <c r="N2465">
        <v>375.57</v>
      </c>
      <c r="Y2465">
        <v>388</v>
      </c>
      <c r="Z2465">
        <v>371</v>
      </c>
      <c r="AB2465">
        <v>182</v>
      </c>
      <c r="AJ2465">
        <v>379.5</v>
      </c>
      <c r="AK2465">
        <v>68</v>
      </c>
      <c r="AL2465">
        <v>212</v>
      </c>
      <c r="AM2465">
        <v>79</v>
      </c>
      <c r="AN2465">
        <v>182</v>
      </c>
      <c r="AO2465">
        <v>8</v>
      </c>
      <c r="AP2465">
        <v>12</v>
      </c>
      <c r="AQ2465">
        <v>2</v>
      </c>
      <c r="AX2465">
        <v>22</v>
      </c>
      <c r="AY2465">
        <v>295</v>
      </c>
      <c r="AZ2465">
        <v>0.02</v>
      </c>
      <c r="BA2465">
        <v>7.4999999999999997E-2</v>
      </c>
      <c r="BC2465">
        <v>0.1</v>
      </c>
      <c r="BD2465">
        <v>0.8</v>
      </c>
      <c r="BE2465">
        <v>8.3000000000000007</v>
      </c>
      <c r="BF2465">
        <v>112</v>
      </c>
      <c r="BG2465" t="s">
        <v>148</v>
      </c>
      <c r="BH2465" t="s">
        <v>187</v>
      </c>
      <c r="BI2465" t="s">
        <v>260</v>
      </c>
      <c r="BK2465">
        <v>23</v>
      </c>
    </row>
    <row r="2466" spans="1:63" ht="18.75" x14ac:dyDescent="0.25">
      <c r="A2466">
        <v>2021</v>
      </c>
      <c r="B2466">
        <v>6</v>
      </c>
      <c r="C2466" s="289">
        <v>44355</v>
      </c>
      <c r="D2466">
        <v>405</v>
      </c>
      <c r="E2466">
        <v>619</v>
      </c>
      <c r="F2466">
        <v>2</v>
      </c>
      <c r="G2466" t="s">
        <v>288</v>
      </c>
      <c r="H2466" t="s">
        <v>289</v>
      </c>
      <c r="I2466" t="s">
        <v>144</v>
      </c>
      <c r="J2466">
        <v>1</v>
      </c>
      <c r="K2466">
        <v>5</v>
      </c>
      <c r="L2466">
        <v>420</v>
      </c>
      <c r="M2466">
        <v>385.98</v>
      </c>
      <c r="N2466">
        <v>454.02</v>
      </c>
      <c r="O2466">
        <v>410</v>
      </c>
      <c r="P2466">
        <v>413</v>
      </c>
      <c r="Q2466">
        <v>400</v>
      </c>
      <c r="R2466">
        <v>415</v>
      </c>
      <c r="S2466">
        <v>406</v>
      </c>
      <c r="T2466">
        <v>157</v>
      </c>
      <c r="U2466">
        <v>152</v>
      </c>
      <c r="V2466">
        <v>389</v>
      </c>
      <c r="W2466">
        <v>408</v>
      </c>
      <c r="X2466">
        <v>398</v>
      </c>
      <c r="Y2466">
        <v>409</v>
      </c>
      <c r="Z2466">
        <v>410</v>
      </c>
      <c r="AA2466">
        <v>157</v>
      </c>
      <c r="AB2466">
        <v>158</v>
      </c>
      <c r="AJ2466">
        <v>405.8</v>
      </c>
      <c r="AK2466">
        <v>18</v>
      </c>
      <c r="AL2466">
        <v>200</v>
      </c>
      <c r="AM2466">
        <v>23</v>
      </c>
      <c r="AN2466">
        <v>156</v>
      </c>
      <c r="AX2466">
        <v>13</v>
      </c>
      <c r="AY2466">
        <v>223</v>
      </c>
      <c r="AZ2466">
        <v>1.4999999999999999E-2</v>
      </c>
      <c r="BA2466">
        <v>5.8000000000000003E-2</v>
      </c>
      <c r="BC2466">
        <v>0</v>
      </c>
      <c r="BD2466">
        <v>0.5</v>
      </c>
      <c r="BE2466">
        <v>5.3</v>
      </c>
      <c r="BF2466">
        <v>90.5</v>
      </c>
      <c r="BG2466" t="s">
        <v>148</v>
      </c>
      <c r="BH2466" t="s">
        <v>149</v>
      </c>
      <c r="BI2466" t="s">
        <v>290</v>
      </c>
      <c r="BK2466">
        <v>23</v>
      </c>
    </row>
    <row r="2467" spans="1:63" ht="18.75" x14ac:dyDescent="0.25">
      <c r="A2467">
        <v>2021</v>
      </c>
      <c r="B2467">
        <v>6</v>
      </c>
      <c r="C2467" s="289">
        <v>44355</v>
      </c>
      <c r="D2467">
        <v>405</v>
      </c>
      <c r="E2467">
        <v>620</v>
      </c>
      <c r="F2467">
        <v>2</v>
      </c>
      <c r="G2467" t="s">
        <v>291</v>
      </c>
      <c r="H2467" t="s">
        <v>292</v>
      </c>
      <c r="I2467" t="s">
        <v>144</v>
      </c>
      <c r="J2467">
        <v>1</v>
      </c>
      <c r="K2467">
        <v>5</v>
      </c>
      <c r="L2467">
        <v>233</v>
      </c>
      <c r="M2467">
        <v>214.01050000000001</v>
      </c>
      <c r="N2467">
        <v>251.98949999999999</v>
      </c>
      <c r="O2467">
        <v>223</v>
      </c>
      <c r="P2467">
        <v>238</v>
      </c>
      <c r="Q2467">
        <v>233</v>
      </c>
      <c r="R2467">
        <v>239</v>
      </c>
      <c r="S2467">
        <v>228</v>
      </c>
      <c r="T2467">
        <v>157</v>
      </c>
      <c r="U2467">
        <v>152</v>
      </c>
      <c r="V2467">
        <v>215</v>
      </c>
      <c r="W2467">
        <v>220</v>
      </c>
      <c r="X2467">
        <v>216</v>
      </c>
      <c r="Y2467">
        <v>210</v>
      </c>
      <c r="Z2467">
        <v>202</v>
      </c>
      <c r="AA2467">
        <v>157</v>
      </c>
      <c r="AB2467">
        <v>158</v>
      </c>
      <c r="AJ2467">
        <v>222.4</v>
      </c>
      <c r="AK2467">
        <v>18</v>
      </c>
      <c r="AL2467">
        <v>200</v>
      </c>
      <c r="AM2467">
        <v>23</v>
      </c>
      <c r="AN2467">
        <v>156</v>
      </c>
      <c r="AX2467">
        <v>11</v>
      </c>
      <c r="AY2467">
        <v>221</v>
      </c>
      <c r="AZ2467">
        <v>1.4999999999999999E-2</v>
      </c>
      <c r="BA2467">
        <v>0.05</v>
      </c>
      <c r="BC2467">
        <v>0</v>
      </c>
      <c r="BD2467">
        <v>0.9</v>
      </c>
      <c r="BE2467">
        <v>2.4</v>
      </c>
      <c r="BF2467">
        <v>49.2</v>
      </c>
      <c r="BG2467" t="s">
        <v>148</v>
      </c>
      <c r="BH2467" t="s">
        <v>149</v>
      </c>
      <c r="BI2467" t="s">
        <v>217</v>
      </c>
      <c r="BK2467">
        <v>23</v>
      </c>
    </row>
    <row r="2468" spans="1:63" ht="18.75" x14ac:dyDescent="0.25">
      <c r="A2468">
        <v>2021</v>
      </c>
      <c r="B2468">
        <v>6</v>
      </c>
      <c r="C2468" s="289">
        <v>44355</v>
      </c>
      <c r="D2468">
        <v>405</v>
      </c>
      <c r="E2468">
        <v>621</v>
      </c>
      <c r="F2468">
        <v>2</v>
      </c>
      <c r="G2468" t="s">
        <v>293</v>
      </c>
      <c r="H2468" t="s">
        <v>294</v>
      </c>
      <c r="I2468" t="s">
        <v>144</v>
      </c>
      <c r="J2468">
        <v>1</v>
      </c>
      <c r="K2468">
        <v>5</v>
      </c>
      <c r="L2468">
        <v>191.5</v>
      </c>
      <c r="M2468">
        <v>175.98849999999999</v>
      </c>
      <c r="N2468">
        <v>207.01150000000001</v>
      </c>
      <c r="O2468">
        <v>200</v>
      </c>
      <c r="P2468">
        <v>198</v>
      </c>
      <c r="Q2468">
        <v>198</v>
      </c>
      <c r="R2468">
        <v>195</v>
      </c>
      <c r="S2468">
        <v>196</v>
      </c>
      <c r="T2468">
        <v>157</v>
      </c>
      <c r="U2468">
        <v>152</v>
      </c>
      <c r="V2468">
        <v>197</v>
      </c>
      <c r="W2468">
        <v>196</v>
      </c>
      <c r="X2468">
        <v>188</v>
      </c>
      <c r="Y2468">
        <v>192</v>
      </c>
      <c r="Z2468">
        <v>186</v>
      </c>
      <c r="AA2468">
        <v>157</v>
      </c>
      <c r="AB2468">
        <v>158</v>
      </c>
      <c r="AJ2468">
        <v>194.6</v>
      </c>
      <c r="AK2468">
        <v>18</v>
      </c>
      <c r="AL2468">
        <v>200</v>
      </c>
      <c r="AM2468">
        <v>23</v>
      </c>
      <c r="AN2468">
        <v>156</v>
      </c>
      <c r="AX2468">
        <v>10</v>
      </c>
      <c r="AY2468">
        <v>220</v>
      </c>
      <c r="AZ2468">
        <v>1.4999999999999999E-2</v>
      </c>
      <c r="BA2468">
        <v>4.4999999999999998E-2</v>
      </c>
      <c r="BC2468">
        <v>0.1</v>
      </c>
      <c r="BD2468">
        <v>1.1000000000000001</v>
      </c>
      <c r="BE2468">
        <v>1.9</v>
      </c>
      <c r="BF2468">
        <v>42.8</v>
      </c>
      <c r="BG2468" t="s">
        <v>148</v>
      </c>
      <c r="BH2468" t="s">
        <v>149</v>
      </c>
      <c r="BI2468" t="s">
        <v>217</v>
      </c>
      <c r="BK2468">
        <v>23</v>
      </c>
    </row>
    <row r="2469" spans="1:63" ht="18.75" x14ac:dyDescent="0.25">
      <c r="A2469">
        <v>2021</v>
      </c>
      <c r="B2469">
        <v>6</v>
      </c>
      <c r="C2469" s="289">
        <v>44355</v>
      </c>
      <c r="D2469">
        <v>405</v>
      </c>
      <c r="E2469">
        <v>622</v>
      </c>
      <c r="F2469">
        <v>2</v>
      </c>
      <c r="G2469" t="s">
        <v>295</v>
      </c>
      <c r="H2469" t="s">
        <v>296</v>
      </c>
      <c r="I2469" t="s">
        <v>144</v>
      </c>
      <c r="J2469">
        <v>1</v>
      </c>
      <c r="K2469">
        <v>5</v>
      </c>
      <c r="L2469">
        <v>187</v>
      </c>
      <c r="M2469">
        <v>172.41399999999999</v>
      </c>
      <c r="N2469">
        <v>201.58600000000001</v>
      </c>
      <c r="O2469">
        <v>182</v>
      </c>
      <c r="P2469">
        <v>186</v>
      </c>
      <c r="Q2469">
        <v>189</v>
      </c>
      <c r="R2469">
        <v>192</v>
      </c>
      <c r="S2469">
        <v>193</v>
      </c>
      <c r="T2469">
        <v>157</v>
      </c>
      <c r="U2469">
        <v>152</v>
      </c>
      <c r="V2469">
        <v>161</v>
      </c>
      <c r="W2469">
        <v>174</v>
      </c>
      <c r="X2469">
        <v>179</v>
      </c>
      <c r="Y2469">
        <v>180</v>
      </c>
      <c r="Z2469">
        <v>186</v>
      </c>
      <c r="AA2469">
        <v>157</v>
      </c>
      <c r="AB2469">
        <v>158</v>
      </c>
      <c r="AJ2469">
        <v>182.2</v>
      </c>
      <c r="AK2469">
        <v>18</v>
      </c>
      <c r="AL2469">
        <v>200</v>
      </c>
      <c r="AM2469">
        <v>23</v>
      </c>
      <c r="AN2469">
        <v>156</v>
      </c>
      <c r="AX2469">
        <v>17</v>
      </c>
      <c r="AY2469">
        <v>227</v>
      </c>
      <c r="AZ2469">
        <v>1.4999999999999999E-2</v>
      </c>
      <c r="BA2469">
        <v>7.4999999999999997E-2</v>
      </c>
      <c r="BC2469">
        <v>0.1</v>
      </c>
      <c r="BD2469">
        <v>1.2</v>
      </c>
      <c r="BE2469">
        <v>3.1</v>
      </c>
      <c r="BF2469">
        <v>41.4</v>
      </c>
      <c r="BG2469" t="s">
        <v>148</v>
      </c>
      <c r="BH2469" t="s">
        <v>149</v>
      </c>
      <c r="BI2469" t="s">
        <v>217</v>
      </c>
      <c r="BK2469">
        <v>23</v>
      </c>
    </row>
    <row r="2470" spans="1:63" ht="18.75" hidden="1" x14ac:dyDescent="0.25">
      <c r="A2470">
        <v>2021</v>
      </c>
      <c r="B2470">
        <v>6</v>
      </c>
      <c r="C2470" s="289">
        <v>44355</v>
      </c>
      <c r="D2470">
        <v>376</v>
      </c>
      <c r="E2470">
        <v>438</v>
      </c>
      <c r="F2470">
        <v>3</v>
      </c>
      <c r="G2470" t="s">
        <v>151</v>
      </c>
      <c r="H2470" t="s">
        <v>152</v>
      </c>
      <c r="I2470" t="s">
        <v>144</v>
      </c>
      <c r="J2470">
        <v>3</v>
      </c>
      <c r="K2470">
        <v>2</v>
      </c>
      <c r="L2470">
        <v>336</v>
      </c>
      <c r="M2470">
        <v>316.17599999999999</v>
      </c>
      <c r="N2470">
        <v>359.85599999999999</v>
      </c>
      <c r="O2470">
        <v>336</v>
      </c>
      <c r="P2470">
        <v>343</v>
      </c>
      <c r="Q2470">
        <v>348</v>
      </c>
      <c r="R2470">
        <v>346</v>
      </c>
      <c r="S2470">
        <v>353</v>
      </c>
      <c r="T2470">
        <v>164</v>
      </c>
      <c r="U2470">
        <v>161</v>
      </c>
      <c r="V2470">
        <v>329</v>
      </c>
      <c r="W2470">
        <v>326</v>
      </c>
      <c r="X2470">
        <v>341</v>
      </c>
      <c r="Y2470">
        <v>346</v>
      </c>
      <c r="Z2470">
        <v>343</v>
      </c>
      <c r="AA2470">
        <v>158</v>
      </c>
      <c r="AB2470">
        <v>153</v>
      </c>
      <c r="AJ2470">
        <v>341.1</v>
      </c>
      <c r="AK2470">
        <v>67</v>
      </c>
      <c r="AL2470">
        <v>161</v>
      </c>
      <c r="AM2470">
        <v>68</v>
      </c>
      <c r="AN2470">
        <v>159</v>
      </c>
      <c r="AX2470">
        <v>20</v>
      </c>
      <c r="AY2470">
        <v>2048</v>
      </c>
      <c r="AZ2470">
        <v>1.4999999999999999E-2</v>
      </c>
      <c r="BA2470">
        <v>0.01</v>
      </c>
      <c r="BB2470">
        <v>1</v>
      </c>
      <c r="BC2470">
        <v>0.1</v>
      </c>
      <c r="BD2470">
        <v>6.1</v>
      </c>
      <c r="BE2470">
        <v>6.8</v>
      </c>
      <c r="BF2470">
        <v>698.6</v>
      </c>
      <c r="BG2470" t="s">
        <v>153</v>
      </c>
      <c r="BH2470" t="s">
        <v>154</v>
      </c>
      <c r="BI2470" t="s">
        <v>155</v>
      </c>
      <c r="BJ2470" t="s">
        <v>156</v>
      </c>
      <c r="BK2470">
        <v>23</v>
      </c>
    </row>
    <row r="2471" spans="1:63" ht="18.75" x14ac:dyDescent="0.25">
      <c r="A2471">
        <v>2021</v>
      </c>
      <c r="B2471">
        <v>6</v>
      </c>
      <c r="C2471" s="289">
        <v>44355</v>
      </c>
      <c r="D2471">
        <v>29</v>
      </c>
      <c r="E2471">
        <v>81</v>
      </c>
      <c r="F2471">
        <v>4</v>
      </c>
      <c r="G2471" t="s">
        <v>401</v>
      </c>
      <c r="H2471" t="s">
        <v>402</v>
      </c>
      <c r="I2471" t="s">
        <v>144</v>
      </c>
      <c r="J2471">
        <v>2</v>
      </c>
      <c r="K2471">
        <v>3</v>
      </c>
      <c r="L2471">
        <v>388</v>
      </c>
      <c r="M2471">
        <v>360.84</v>
      </c>
      <c r="N2471">
        <v>415.16</v>
      </c>
      <c r="O2471">
        <v>391</v>
      </c>
      <c r="P2471">
        <v>388</v>
      </c>
      <c r="Q2471">
        <v>375</v>
      </c>
      <c r="R2471">
        <v>372</v>
      </c>
      <c r="S2471">
        <v>400</v>
      </c>
      <c r="T2471">
        <v>123</v>
      </c>
      <c r="U2471">
        <v>120</v>
      </c>
      <c r="V2471">
        <v>349</v>
      </c>
      <c r="W2471">
        <v>392</v>
      </c>
      <c r="X2471">
        <v>388</v>
      </c>
      <c r="Y2471">
        <v>381</v>
      </c>
      <c r="Z2471">
        <v>386</v>
      </c>
      <c r="AA2471">
        <v>123</v>
      </c>
      <c r="AB2471">
        <v>124</v>
      </c>
      <c r="AJ2471">
        <v>382.2</v>
      </c>
      <c r="AK2471">
        <v>60</v>
      </c>
      <c r="AL2471">
        <v>120</v>
      </c>
      <c r="AM2471">
        <v>59</v>
      </c>
      <c r="AN2471">
        <v>123</v>
      </c>
      <c r="AX2471">
        <v>17</v>
      </c>
      <c r="AY2471">
        <v>1157</v>
      </c>
      <c r="AZ2471">
        <v>1.4999999999999999E-2</v>
      </c>
      <c r="BA2471">
        <v>1.4999999999999999E-2</v>
      </c>
      <c r="BB2471">
        <v>1</v>
      </c>
      <c r="BC2471">
        <v>0</v>
      </c>
      <c r="BD2471">
        <v>3</v>
      </c>
      <c r="BE2471">
        <v>6.5</v>
      </c>
      <c r="BF2471">
        <v>442.2</v>
      </c>
      <c r="BG2471" t="s">
        <v>148</v>
      </c>
      <c r="BH2471" t="s">
        <v>187</v>
      </c>
      <c r="BI2471" t="s">
        <v>403</v>
      </c>
      <c r="BK2471">
        <v>23</v>
      </c>
    </row>
    <row r="2472" spans="1:63" ht="18.75" hidden="1" x14ac:dyDescent="0.25">
      <c r="A2472">
        <v>2021</v>
      </c>
      <c r="B2472">
        <v>6</v>
      </c>
      <c r="C2472" s="289">
        <v>44355</v>
      </c>
      <c r="D2472">
        <v>47</v>
      </c>
      <c r="E2472">
        <v>122</v>
      </c>
      <c r="F2472">
        <v>5</v>
      </c>
      <c r="G2472" t="s">
        <v>163</v>
      </c>
      <c r="H2472" t="s">
        <v>164</v>
      </c>
      <c r="I2472" t="s">
        <v>165</v>
      </c>
      <c r="J2472">
        <v>2</v>
      </c>
      <c r="K2472">
        <v>1</v>
      </c>
      <c r="L2472">
        <v>280</v>
      </c>
      <c r="M2472">
        <v>267.39999999999998</v>
      </c>
      <c r="N2472">
        <v>292.60000000000002</v>
      </c>
      <c r="R2472">
        <v>298</v>
      </c>
      <c r="S2472">
        <v>283</v>
      </c>
      <c r="U2472">
        <v>108</v>
      </c>
      <c r="V2472">
        <v>275</v>
      </c>
      <c r="W2472">
        <v>270</v>
      </c>
      <c r="X2472">
        <v>272</v>
      </c>
      <c r="Y2472">
        <v>275</v>
      </c>
      <c r="Z2472">
        <v>271</v>
      </c>
      <c r="AA2472">
        <v>121</v>
      </c>
      <c r="AB2472">
        <v>120</v>
      </c>
      <c r="AJ2472">
        <v>277.7</v>
      </c>
      <c r="AK2472">
        <v>63</v>
      </c>
      <c r="AL2472">
        <v>115</v>
      </c>
      <c r="AM2472">
        <v>62</v>
      </c>
      <c r="AN2472">
        <v>116</v>
      </c>
      <c r="AX2472">
        <v>14</v>
      </c>
      <c r="AY2472">
        <v>584</v>
      </c>
      <c r="AZ2472">
        <v>1.4999999999999999E-2</v>
      </c>
      <c r="BA2472">
        <v>2.4E-2</v>
      </c>
      <c r="BC2472">
        <v>0.1</v>
      </c>
      <c r="BD2472">
        <v>2.1</v>
      </c>
      <c r="BE2472">
        <v>3.9</v>
      </c>
      <c r="BF2472">
        <v>162.19999999999999</v>
      </c>
      <c r="BG2472" t="s">
        <v>153</v>
      </c>
      <c r="BH2472" t="s">
        <v>154</v>
      </c>
      <c r="BI2472" t="s">
        <v>166</v>
      </c>
      <c r="BJ2472" t="s">
        <v>167</v>
      </c>
      <c r="BK2472">
        <v>23</v>
      </c>
    </row>
    <row r="2473" spans="1:63" ht="18.75" hidden="1" x14ac:dyDescent="0.25">
      <c r="A2473">
        <v>2021</v>
      </c>
      <c r="B2473">
        <v>6</v>
      </c>
      <c r="C2473" s="289">
        <v>44355</v>
      </c>
      <c r="D2473">
        <v>375</v>
      </c>
      <c r="E2473">
        <v>437</v>
      </c>
      <c r="F2473">
        <v>5</v>
      </c>
      <c r="G2473" t="s">
        <v>349</v>
      </c>
      <c r="H2473" t="s">
        <v>350</v>
      </c>
      <c r="I2473" t="s">
        <v>144</v>
      </c>
      <c r="J2473">
        <v>4</v>
      </c>
      <c r="K2473">
        <v>2</v>
      </c>
      <c r="L2473">
        <v>168</v>
      </c>
      <c r="M2473">
        <v>158.08799999999999</v>
      </c>
      <c r="N2473">
        <v>179.928</v>
      </c>
      <c r="O2473">
        <v>170</v>
      </c>
      <c r="T2473">
        <v>135</v>
      </c>
      <c r="U2473">
        <v>130</v>
      </c>
      <c r="AJ2473">
        <v>170</v>
      </c>
      <c r="AK2473">
        <v>120</v>
      </c>
      <c r="AL2473">
        <v>120</v>
      </c>
      <c r="AM2473">
        <v>109</v>
      </c>
      <c r="AN2473">
        <v>133</v>
      </c>
      <c r="AX2473">
        <v>7</v>
      </c>
      <c r="AY2473">
        <v>2632</v>
      </c>
      <c r="AZ2473">
        <v>1.4999999999999999E-2</v>
      </c>
      <c r="BA2473">
        <v>3.0000000000000001E-3</v>
      </c>
      <c r="BB2473">
        <v>1</v>
      </c>
      <c r="BC2473">
        <v>0</v>
      </c>
      <c r="BD2473">
        <v>15.7</v>
      </c>
      <c r="BE2473">
        <v>1.2</v>
      </c>
      <c r="BF2473">
        <v>447.4</v>
      </c>
      <c r="BG2473" t="s">
        <v>153</v>
      </c>
      <c r="BH2473" t="s">
        <v>154</v>
      </c>
      <c r="BI2473" t="s">
        <v>351</v>
      </c>
      <c r="BJ2473" t="s">
        <v>156</v>
      </c>
      <c r="BK2473">
        <v>23</v>
      </c>
    </row>
    <row r="2474" spans="1:63" ht="18.75" hidden="1" x14ac:dyDescent="0.25">
      <c r="A2474">
        <v>2021</v>
      </c>
      <c r="B2474">
        <v>6</v>
      </c>
      <c r="C2474" s="289">
        <v>44355</v>
      </c>
      <c r="D2474">
        <v>243</v>
      </c>
      <c r="E2474">
        <v>167</v>
      </c>
      <c r="F2474">
        <v>6</v>
      </c>
      <c r="G2474" t="s">
        <v>244</v>
      </c>
      <c r="H2474" t="s">
        <v>245</v>
      </c>
      <c r="I2474" t="s">
        <v>144</v>
      </c>
      <c r="J2474">
        <v>2</v>
      </c>
      <c r="K2474">
        <v>2</v>
      </c>
      <c r="L2474">
        <v>888</v>
      </c>
      <c r="M2474">
        <v>825.84</v>
      </c>
      <c r="N2474">
        <v>950.16</v>
      </c>
      <c r="O2474">
        <v>907</v>
      </c>
      <c r="P2474">
        <v>920</v>
      </c>
      <c r="Q2474">
        <v>900</v>
      </c>
      <c r="R2474">
        <v>908</v>
      </c>
      <c r="S2474">
        <v>895</v>
      </c>
      <c r="T2474">
        <v>129</v>
      </c>
      <c r="U2474">
        <v>129</v>
      </c>
      <c r="V2474">
        <v>905</v>
      </c>
      <c r="W2474">
        <v>901</v>
      </c>
      <c r="X2474">
        <v>912</v>
      </c>
      <c r="Y2474">
        <v>894</v>
      </c>
      <c r="Z2474">
        <v>911</v>
      </c>
      <c r="AA2474">
        <v>129</v>
      </c>
      <c r="AB2474">
        <v>132</v>
      </c>
      <c r="AJ2474">
        <v>905.3</v>
      </c>
      <c r="AK2474">
        <v>55</v>
      </c>
      <c r="AL2474">
        <v>131</v>
      </c>
      <c r="AM2474">
        <v>55</v>
      </c>
      <c r="AN2474">
        <v>130</v>
      </c>
      <c r="AX2474">
        <v>12</v>
      </c>
      <c r="AY2474">
        <v>984</v>
      </c>
      <c r="AZ2474">
        <v>1.4999999999999999E-2</v>
      </c>
      <c r="BA2474">
        <v>1.2E-2</v>
      </c>
      <c r="BB2474">
        <v>1</v>
      </c>
      <c r="BC2474">
        <v>0</v>
      </c>
      <c r="BD2474">
        <v>1.1000000000000001</v>
      </c>
      <c r="BE2474">
        <v>10.9</v>
      </c>
      <c r="BF2474">
        <v>890.8</v>
      </c>
      <c r="BG2474" t="s">
        <v>145</v>
      </c>
      <c r="BH2474" t="s">
        <v>145</v>
      </c>
      <c r="BK2474">
        <v>23</v>
      </c>
    </row>
    <row r="2475" spans="1:63" hidden="1" x14ac:dyDescent="0.25">
      <c r="A2475">
        <v>2021</v>
      </c>
      <c r="B2475">
        <v>6</v>
      </c>
      <c r="C2475" s="289">
        <v>44355</v>
      </c>
      <c r="D2475">
        <v>417</v>
      </c>
      <c r="E2475">
        <v>660</v>
      </c>
      <c r="F2475">
        <v>6</v>
      </c>
      <c r="G2475" t="s">
        <v>421</v>
      </c>
      <c r="H2475" t="s">
        <v>422</v>
      </c>
      <c r="I2475" t="s">
        <v>144</v>
      </c>
      <c r="J2475">
        <v>1</v>
      </c>
      <c r="K2475">
        <v>6</v>
      </c>
      <c r="L2475">
        <v>643</v>
      </c>
      <c r="M2475">
        <v>605.06299999999999</v>
      </c>
      <c r="N2475">
        <v>688.65300000000002</v>
      </c>
      <c r="AK2475">
        <v>20</v>
      </c>
      <c r="AL2475">
        <v>180</v>
      </c>
      <c r="AY2475">
        <v>504</v>
      </c>
      <c r="AZ2475">
        <v>1.4999999999999999E-2</v>
      </c>
      <c r="BD2475">
        <v>0.8</v>
      </c>
      <c r="BG2475" t="s">
        <v>153</v>
      </c>
      <c r="BH2475" t="s">
        <v>154</v>
      </c>
      <c r="BI2475" t="s">
        <v>423</v>
      </c>
      <c r="BJ2475" t="s">
        <v>156</v>
      </c>
      <c r="BK2475">
        <v>23</v>
      </c>
    </row>
    <row r="2476" spans="1:63" hidden="1" x14ac:dyDescent="0.25">
      <c r="A2476">
        <v>2021</v>
      </c>
      <c r="B2476">
        <v>6</v>
      </c>
      <c r="C2476" s="289">
        <v>44355</v>
      </c>
      <c r="D2476">
        <v>417</v>
      </c>
      <c r="E2476">
        <v>661</v>
      </c>
      <c r="F2476">
        <v>6</v>
      </c>
      <c r="G2476" t="s">
        <v>424</v>
      </c>
      <c r="H2476" t="s">
        <v>425</v>
      </c>
      <c r="I2476" t="s">
        <v>144</v>
      </c>
      <c r="J2476">
        <v>1</v>
      </c>
      <c r="K2476">
        <v>6</v>
      </c>
      <c r="L2476">
        <v>138</v>
      </c>
      <c r="M2476">
        <v>129.858</v>
      </c>
      <c r="N2476">
        <v>147.798</v>
      </c>
      <c r="AK2476">
        <v>20</v>
      </c>
      <c r="AL2476">
        <v>180</v>
      </c>
      <c r="AY2476">
        <v>504</v>
      </c>
      <c r="AZ2476">
        <v>1.4999999999999999E-2</v>
      </c>
      <c r="BD2476">
        <v>3.7</v>
      </c>
      <c r="BG2476" t="s">
        <v>153</v>
      </c>
      <c r="BH2476" t="s">
        <v>154</v>
      </c>
      <c r="BI2476" t="s">
        <v>426</v>
      </c>
      <c r="BJ2476" t="s">
        <v>156</v>
      </c>
      <c r="BK2476">
        <v>23</v>
      </c>
    </row>
    <row r="2477" spans="1:63" ht="18.75" hidden="1" x14ac:dyDescent="0.25">
      <c r="A2477">
        <v>2021</v>
      </c>
      <c r="B2477">
        <v>6</v>
      </c>
      <c r="C2477" s="289">
        <v>44355</v>
      </c>
      <c r="D2477">
        <v>137</v>
      </c>
      <c r="E2477">
        <v>273</v>
      </c>
      <c r="F2477">
        <v>7</v>
      </c>
      <c r="G2477" t="s">
        <v>242</v>
      </c>
      <c r="H2477" t="s">
        <v>243</v>
      </c>
      <c r="I2477" t="s">
        <v>144</v>
      </c>
      <c r="J2477">
        <v>3</v>
      </c>
      <c r="K2477">
        <v>2</v>
      </c>
      <c r="L2477">
        <v>564</v>
      </c>
      <c r="M2477">
        <v>524.52</v>
      </c>
      <c r="N2477">
        <v>603.48</v>
      </c>
      <c r="O2477">
        <v>606</v>
      </c>
      <c r="P2477">
        <v>595</v>
      </c>
      <c r="Q2477">
        <v>599</v>
      </c>
      <c r="R2477">
        <v>601</v>
      </c>
      <c r="S2477">
        <v>591</v>
      </c>
      <c r="T2477">
        <v>154</v>
      </c>
      <c r="U2477">
        <v>156</v>
      </c>
      <c r="V2477">
        <v>586</v>
      </c>
      <c r="W2477">
        <v>580</v>
      </c>
      <c r="X2477">
        <v>580</v>
      </c>
      <c r="Y2477">
        <v>591</v>
      </c>
      <c r="Z2477">
        <v>583</v>
      </c>
      <c r="AA2477">
        <v>159</v>
      </c>
      <c r="AB2477">
        <v>156</v>
      </c>
      <c r="AJ2477">
        <v>591.20000000000005</v>
      </c>
      <c r="AK2477">
        <v>93</v>
      </c>
      <c r="AL2477">
        <v>116</v>
      </c>
      <c r="AM2477">
        <v>69</v>
      </c>
      <c r="AN2477">
        <v>156</v>
      </c>
      <c r="AX2477">
        <v>11</v>
      </c>
      <c r="AY2477">
        <v>1865</v>
      </c>
      <c r="AZ2477">
        <v>1.4999999999999999E-2</v>
      </c>
      <c r="BA2477">
        <v>6.0000000000000001E-3</v>
      </c>
      <c r="BB2477">
        <v>1</v>
      </c>
      <c r="BC2477">
        <v>0</v>
      </c>
      <c r="BD2477">
        <v>3.3</v>
      </c>
      <c r="BE2477">
        <v>6.5</v>
      </c>
      <c r="BF2477">
        <v>1102.5999999999999</v>
      </c>
      <c r="BG2477" t="s">
        <v>145</v>
      </c>
      <c r="BK2477">
        <v>23</v>
      </c>
    </row>
    <row r="2478" spans="1:63" ht="18.75" hidden="1" x14ac:dyDescent="0.25">
      <c r="A2478">
        <v>2021</v>
      </c>
      <c r="B2478">
        <v>6</v>
      </c>
      <c r="C2478" s="289">
        <v>44355</v>
      </c>
      <c r="D2478">
        <v>18</v>
      </c>
      <c r="E2478">
        <v>49</v>
      </c>
      <c r="F2478">
        <v>8</v>
      </c>
      <c r="G2478" t="s">
        <v>275</v>
      </c>
      <c r="H2478" t="s">
        <v>276</v>
      </c>
      <c r="I2478" t="s">
        <v>165</v>
      </c>
      <c r="J2478">
        <v>2</v>
      </c>
      <c r="K2478">
        <v>3</v>
      </c>
      <c r="L2478">
        <v>100</v>
      </c>
      <c r="M2478">
        <v>95.5</v>
      </c>
      <c r="N2478">
        <v>104.5</v>
      </c>
      <c r="O2478">
        <v>97</v>
      </c>
      <c r="P2478">
        <v>103</v>
      </c>
      <c r="Q2478">
        <v>104</v>
      </c>
      <c r="R2478">
        <v>109</v>
      </c>
      <c r="S2478">
        <v>104</v>
      </c>
      <c r="T2478">
        <v>127</v>
      </c>
      <c r="U2478">
        <v>119</v>
      </c>
      <c r="V2478">
        <v>96</v>
      </c>
      <c r="W2478">
        <v>98</v>
      </c>
      <c r="X2478">
        <v>102</v>
      </c>
      <c r="Y2478">
        <v>100</v>
      </c>
      <c r="Z2478">
        <v>102</v>
      </c>
      <c r="AA2478">
        <v>127</v>
      </c>
      <c r="AB2478">
        <v>125</v>
      </c>
      <c r="AJ2478">
        <v>101.5</v>
      </c>
      <c r="AK2478">
        <v>101</v>
      </c>
      <c r="AL2478">
        <v>107</v>
      </c>
      <c r="AM2478">
        <v>58</v>
      </c>
      <c r="AN2478">
        <v>125</v>
      </c>
      <c r="AX2478">
        <v>19</v>
      </c>
      <c r="AY2478">
        <v>2959</v>
      </c>
      <c r="AZ2478">
        <v>1.4999999999999999E-2</v>
      </c>
      <c r="BA2478">
        <v>6.0000000000000001E-3</v>
      </c>
      <c r="BB2478">
        <v>1</v>
      </c>
      <c r="BC2478">
        <v>0.2</v>
      </c>
      <c r="BD2478">
        <v>29.6</v>
      </c>
      <c r="BE2478">
        <v>1.9</v>
      </c>
      <c r="BF2478">
        <v>300.3</v>
      </c>
      <c r="BG2478" t="s">
        <v>153</v>
      </c>
      <c r="BH2478" t="s">
        <v>154</v>
      </c>
      <c r="BI2478" t="s">
        <v>277</v>
      </c>
      <c r="BJ2478" t="s">
        <v>167</v>
      </c>
      <c r="BK2478">
        <v>23</v>
      </c>
    </row>
    <row r="2479" spans="1:63" ht="18.75" hidden="1" x14ac:dyDescent="0.25">
      <c r="A2479">
        <v>2021</v>
      </c>
      <c r="B2479">
        <v>6</v>
      </c>
      <c r="C2479" s="289">
        <v>44355</v>
      </c>
      <c r="D2479">
        <v>18</v>
      </c>
      <c r="E2479">
        <v>50</v>
      </c>
      <c r="F2479">
        <v>8</v>
      </c>
      <c r="G2479" t="s">
        <v>278</v>
      </c>
      <c r="H2479" t="s">
        <v>279</v>
      </c>
      <c r="I2479" t="s">
        <v>165</v>
      </c>
      <c r="J2479">
        <v>2</v>
      </c>
      <c r="K2479">
        <v>3</v>
      </c>
      <c r="L2479">
        <v>54</v>
      </c>
      <c r="M2479">
        <v>51.57</v>
      </c>
      <c r="N2479">
        <v>56.43</v>
      </c>
      <c r="O2479">
        <v>52</v>
      </c>
      <c r="P2479">
        <v>53</v>
      </c>
      <c r="Q2479">
        <v>54</v>
      </c>
      <c r="R2479">
        <v>53</v>
      </c>
      <c r="S2479">
        <v>56</v>
      </c>
      <c r="T2479">
        <v>127</v>
      </c>
      <c r="U2479">
        <v>119</v>
      </c>
      <c r="V2479">
        <v>52</v>
      </c>
      <c r="W2479">
        <v>54</v>
      </c>
      <c r="X2479">
        <v>53</v>
      </c>
      <c r="Y2479">
        <v>52</v>
      </c>
      <c r="Z2479">
        <v>54</v>
      </c>
      <c r="AA2479">
        <v>127</v>
      </c>
      <c r="AB2479">
        <v>125</v>
      </c>
      <c r="AJ2479">
        <v>53.3</v>
      </c>
      <c r="AK2479">
        <v>101</v>
      </c>
      <c r="AL2479">
        <v>107</v>
      </c>
      <c r="AM2479">
        <v>58</v>
      </c>
      <c r="AN2479">
        <v>125</v>
      </c>
      <c r="AX2479">
        <v>21</v>
      </c>
      <c r="AY2479">
        <v>2961</v>
      </c>
      <c r="AZ2479">
        <v>1.4999999999999999E-2</v>
      </c>
      <c r="BA2479">
        <v>7.0000000000000001E-3</v>
      </c>
      <c r="BB2479">
        <v>1</v>
      </c>
      <c r="BC2479">
        <v>0.4</v>
      </c>
      <c r="BD2479">
        <v>54.8</v>
      </c>
      <c r="BE2479">
        <v>1.1000000000000001</v>
      </c>
      <c r="BF2479">
        <v>157.80000000000001</v>
      </c>
      <c r="BG2479" t="s">
        <v>153</v>
      </c>
      <c r="BH2479" t="s">
        <v>154</v>
      </c>
      <c r="BI2479" t="s">
        <v>280</v>
      </c>
      <c r="BJ2479" t="s">
        <v>167</v>
      </c>
      <c r="BK2479">
        <v>23</v>
      </c>
    </row>
    <row r="2480" spans="1:63" ht="18.75" x14ac:dyDescent="0.25">
      <c r="A2480">
        <v>2021</v>
      </c>
      <c r="B2480">
        <v>6</v>
      </c>
      <c r="C2480" s="289">
        <v>44355</v>
      </c>
      <c r="D2480">
        <v>52</v>
      </c>
      <c r="E2480">
        <v>130</v>
      </c>
      <c r="F2480">
        <v>25</v>
      </c>
      <c r="G2480" t="s">
        <v>372</v>
      </c>
      <c r="H2480" t="s">
        <v>373</v>
      </c>
      <c r="I2480" t="s">
        <v>360</v>
      </c>
      <c r="J2480">
        <v>9</v>
      </c>
      <c r="K2480">
        <v>1</v>
      </c>
      <c r="L2480">
        <v>12</v>
      </c>
      <c r="M2480">
        <v>11.16</v>
      </c>
      <c r="N2480">
        <v>12.84</v>
      </c>
      <c r="R2480">
        <v>14</v>
      </c>
      <c r="S2480">
        <v>13</v>
      </c>
      <c r="U2480">
        <v>105</v>
      </c>
      <c r="AJ2480">
        <v>13.5</v>
      </c>
      <c r="AK2480">
        <v>336</v>
      </c>
      <c r="AL2480">
        <v>96</v>
      </c>
      <c r="AM2480">
        <v>309</v>
      </c>
      <c r="AN2480">
        <v>105</v>
      </c>
      <c r="AX2480">
        <v>11</v>
      </c>
      <c r="AY2480">
        <v>11</v>
      </c>
      <c r="AZ2480">
        <v>0.02</v>
      </c>
      <c r="BA2480">
        <v>1</v>
      </c>
      <c r="BC2480">
        <v>0.9</v>
      </c>
      <c r="BD2480">
        <v>0.9</v>
      </c>
      <c r="BE2480">
        <v>0.1</v>
      </c>
      <c r="BF2480">
        <v>0.1</v>
      </c>
      <c r="BG2480" t="s">
        <v>148</v>
      </c>
      <c r="BH2480" t="s">
        <v>187</v>
      </c>
      <c r="BI2480" t="s">
        <v>374</v>
      </c>
      <c r="BK2480">
        <v>23</v>
      </c>
    </row>
    <row r="2481" spans="1:63" ht="18.75" x14ac:dyDescent="0.25">
      <c r="A2481">
        <v>2021</v>
      </c>
      <c r="B2481">
        <v>6</v>
      </c>
      <c r="C2481" s="289">
        <v>44355</v>
      </c>
      <c r="D2481">
        <v>159</v>
      </c>
      <c r="E2481">
        <v>299</v>
      </c>
      <c r="F2481">
        <v>28</v>
      </c>
      <c r="G2481" t="s">
        <v>181</v>
      </c>
      <c r="H2481" t="s">
        <v>182</v>
      </c>
      <c r="I2481" t="s">
        <v>183</v>
      </c>
      <c r="J2481">
        <v>3</v>
      </c>
      <c r="K2481">
        <v>2</v>
      </c>
      <c r="L2481">
        <v>115</v>
      </c>
      <c r="M2481">
        <v>106.95</v>
      </c>
      <c r="N2481">
        <v>123.05</v>
      </c>
      <c r="O2481">
        <v>106</v>
      </c>
      <c r="P2481">
        <v>109</v>
      </c>
      <c r="Q2481">
        <v>111</v>
      </c>
      <c r="R2481">
        <v>115</v>
      </c>
      <c r="S2481">
        <v>116</v>
      </c>
      <c r="T2481">
        <v>115</v>
      </c>
      <c r="U2481">
        <v>113</v>
      </c>
      <c r="V2481">
        <v>106</v>
      </c>
      <c r="W2481">
        <v>108</v>
      </c>
      <c r="X2481">
        <v>104</v>
      </c>
      <c r="Y2481">
        <v>108</v>
      </c>
      <c r="Z2481">
        <v>112</v>
      </c>
      <c r="AA2481">
        <v>111</v>
      </c>
      <c r="AB2481">
        <v>112</v>
      </c>
      <c r="AJ2481">
        <v>109.5</v>
      </c>
      <c r="AK2481">
        <v>70</v>
      </c>
      <c r="AL2481">
        <v>154</v>
      </c>
      <c r="AM2481">
        <v>96</v>
      </c>
      <c r="AN2481">
        <v>113</v>
      </c>
      <c r="AX2481">
        <v>19</v>
      </c>
      <c r="AY2481">
        <v>1507</v>
      </c>
      <c r="AZ2481">
        <v>0.02</v>
      </c>
      <c r="BA2481">
        <v>1.2999999999999999E-2</v>
      </c>
      <c r="BB2481">
        <v>1</v>
      </c>
      <c r="BC2481">
        <v>0.2</v>
      </c>
      <c r="BD2481">
        <v>13.1</v>
      </c>
      <c r="BE2481">
        <v>2.1</v>
      </c>
      <c r="BF2481">
        <v>165</v>
      </c>
      <c r="BG2481" t="s">
        <v>148</v>
      </c>
      <c r="BH2481" t="s">
        <v>184</v>
      </c>
      <c r="BK2481">
        <v>23</v>
      </c>
    </row>
    <row r="2482" spans="1:63" ht="18.75" x14ac:dyDescent="0.25">
      <c r="A2482">
        <v>2021</v>
      </c>
      <c r="B2482">
        <v>6</v>
      </c>
      <c r="C2482" s="289">
        <v>44355</v>
      </c>
      <c r="D2482">
        <v>53</v>
      </c>
      <c r="E2482">
        <v>131</v>
      </c>
      <c r="F2482">
        <v>30</v>
      </c>
      <c r="G2482" t="s">
        <v>185</v>
      </c>
      <c r="H2482" t="s">
        <v>186</v>
      </c>
      <c r="I2482" t="s">
        <v>159</v>
      </c>
      <c r="J2482">
        <v>25</v>
      </c>
      <c r="K2482">
        <v>1</v>
      </c>
      <c r="L2482">
        <v>10</v>
      </c>
      <c r="M2482">
        <v>9.3000000000000007</v>
      </c>
      <c r="N2482">
        <v>10.7</v>
      </c>
      <c r="O2482">
        <v>10</v>
      </c>
      <c r="P2482">
        <v>9</v>
      </c>
      <c r="Q2482">
        <v>10</v>
      </c>
      <c r="T2482">
        <v>77</v>
      </c>
      <c r="AJ2482">
        <v>9.1999999999999993</v>
      </c>
      <c r="AK2482">
        <v>772</v>
      </c>
      <c r="AL2482">
        <v>117</v>
      </c>
      <c r="AM2482">
        <v>1169</v>
      </c>
      <c r="AN2482">
        <v>77</v>
      </c>
      <c r="AX2482">
        <v>22</v>
      </c>
      <c r="AY2482">
        <v>6022</v>
      </c>
      <c r="AZ2482">
        <v>0.02</v>
      </c>
      <c r="BA2482">
        <v>4.0000000000000001E-3</v>
      </c>
      <c r="BB2482">
        <v>1</v>
      </c>
      <c r="BC2482">
        <v>2.2000000000000002</v>
      </c>
      <c r="BD2482">
        <v>602.20000000000005</v>
      </c>
      <c r="BE2482">
        <v>0.2</v>
      </c>
      <c r="BF2482">
        <v>55.4</v>
      </c>
      <c r="BG2482" t="s">
        <v>148</v>
      </c>
      <c r="BH2482" t="s">
        <v>187</v>
      </c>
      <c r="BI2482" t="s">
        <v>188</v>
      </c>
      <c r="BK2482">
        <v>23</v>
      </c>
    </row>
    <row r="2483" spans="1:63" ht="18.75" x14ac:dyDescent="0.25">
      <c r="A2483">
        <v>2021</v>
      </c>
      <c r="B2483">
        <v>6</v>
      </c>
      <c r="C2483" s="289">
        <v>44355</v>
      </c>
      <c r="D2483">
        <v>334</v>
      </c>
      <c r="E2483">
        <v>254</v>
      </c>
      <c r="F2483">
        <v>46</v>
      </c>
      <c r="G2483" t="s">
        <v>189</v>
      </c>
      <c r="H2483" t="s">
        <v>190</v>
      </c>
      <c r="I2483" t="s">
        <v>191</v>
      </c>
      <c r="J2483">
        <v>4</v>
      </c>
      <c r="K2483">
        <v>2</v>
      </c>
      <c r="L2483">
        <v>203</v>
      </c>
      <c r="M2483">
        <v>188.79</v>
      </c>
      <c r="N2483">
        <v>217.21</v>
      </c>
      <c r="O2483">
        <v>219</v>
      </c>
      <c r="P2483">
        <v>215</v>
      </c>
      <c r="Q2483">
        <v>213</v>
      </c>
      <c r="R2483">
        <v>214</v>
      </c>
      <c r="S2483">
        <v>209</v>
      </c>
      <c r="T2483">
        <v>139</v>
      </c>
      <c r="U2483">
        <v>135</v>
      </c>
      <c r="V2483">
        <v>214</v>
      </c>
      <c r="W2483">
        <v>207</v>
      </c>
      <c r="X2483">
        <v>202</v>
      </c>
      <c r="Y2483">
        <v>206</v>
      </c>
      <c r="Z2483">
        <v>211</v>
      </c>
      <c r="AA2483">
        <v>126</v>
      </c>
      <c r="AB2483">
        <v>138</v>
      </c>
      <c r="AJ2483">
        <v>211</v>
      </c>
      <c r="AK2483">
        <v>88</v>
      </c>
      <c r="AL2483">
        <v>164</v>
      </c>
      <c r="AM2483">
        <v>107</v>
      </c>
      <c r="AN2483">
        <v>135</v>
      </c>
      <c r="AX2483">
        <v>18</v>
      </c>
      <c r="AY2483">
        <v>498</v>
      </c>
      <c r="AZ2483">
        <v>0.02</v>
      </c>
      <c r="BA2483">
        <v>3.5999999999999997E-2</v>
      </c>
      <c r="BC2483">
        <v>0.1</v>
      </c>
      <c r="BD2483">
        <v>2.5</v>
      </c>
      <c r="BE2483">
        <v>3.8</v>
      </c>
      <c r="BF2483">
        <v>105.1</v>
      </c>
      <c r="BG2483" t="s">
        <v>148</v>
      </c>
      <c r="BH2483" t="s">
        <v>184</v>
      </c>
      <c r="BI2483" t="s">
        <v>192</v>
      </c>
      <c r="BK2483">
        <v>23</v>
      </c>
    </row>
    <row r="2484" spans="1:63" ht="18.75" x14ac:dyDescent="0.25">
      <c r="A2484">
        <v>2021</v>
      </c>
      <c r="B2484">
        <v>6</v>
      </c>
      <c r="C2484" s="289">
        <v>44355</v>
      </c>
      <c r="D2484">
        <v>214</v>
      </c>
      <c r="E2484">
        <v>142</v>
      </c>
      <c r="F2484">
        <v>47</v>
      </c>
      <c r="G2484" t="s">
        <v>258</v>
      </c>
      <c r="H2484" t="s">
        <v>259</v>
      </c>
      <c r="I2484" t="s">
        <v>191</v>
      </c>
      <c r="J2484">
        <v>4</v>
      </c>
      <c r="K2484">
        <v>1</v>
      </c>
      <c r="L2484">
        <v>351</v>
      </c>
      <c r="M2484">
        <v>326.43</v>
      </c>
      <c r="N2484">
        <v>375.57</v>
      </c>
      <c r="O2484">
        <v>325</v>
      </c>
      <c r="P2484">
        <v>346</v>
      </c>
      <c r="Q2484">
        <v>353</v>
      </c>
      <c r="R2484">
        <v>353</v>
      </c>
      <c r="T2484">
        <v>183</v>
      </c>
      <c r="AJ2484">
        <v>344.3</v>
      </c>
      <c r="AK2484">
        <v>68</v>
      </c>
      <c r="AL2484">
        <v>212</v>
      </c>
      <c r="AM2484">
        <v>79</v>
      </c>
      <c r="AN2484">
        <v>183</v>
      </c>
      <c r="AX2484">
        <v>11</v>
      </c>
      <c r="AY2484">
        <v>774</v>
      </c>
      <c r="AZ2484">
        <v>0.02</v>
      </c>
      <c r="BA2484">
        <v>1.4E-2</v>
      </c>
      <c r="BB2484">
        <v>1</v>
      </c>
      <c r="BC2484">
        <v>0</v>
      </c>
      <c r="BD2484">
        <v>2.2000000000000002</v>
      </c>
      <c r="BE2484">
        <v>3.8</v>
      </c>
      <c r="BF2484">
        <v>266.5</v>
      </c>
      <c r="BG2484" t="s">
        <v>148</v>
      </c>
      <c r="BH2484" t="s">
        <v>187</v>
      </c>
      <c r="BI2484" t="s">
        <v>260</v>
      </c>
      <c r="BK2484">
        <v>23</v>
      </c>
    </row>
    <row r="2485" spans="1:63" ht="18.75" x14ac:dyDescent="0.25">
      <c r="A2485">
        <v>2021</v>
      </c>
      <c r="B2485">
        <v>6</v>
      </c>
      <c r="C2485" s="289">
        <v>44355</v>
      </c>
      <c r="D2485">
        <v>4</v>
      </c>
      <c r="E2485">
        <v>11</v>
      </c>
      <c r="F2485">
        <v>48</v>
      </c>
      <c r="G2485" t="s">
        <v>193</v>
      </c>
      <c r="H2485" t="s">
        <v>194</v>
      </c>
      <c r="I2485" t="s">
        <v>191</v>
      </c>
      <c r="J2485">
        <v>2</v>
      </c>
      <c r="K2485">
        <v>2</v>
      </c>
      <c r="L2485">
        <v>212</v>
      </c>
      <c r="M2485">
        <v>197.16</v>
      </c>
      <c r="N2485">
        <v>226.84</v>
      </c>
      <c r="W2485">
        <v>218</v>
      </c>
      <c r="X2485">
        <v>232</v>
      </c>
      <c r="Y2485">
        <v>218</v>
      </c>
      <c r="Z2485">
        <v>220</v>
      </c>
      <c r="AA2485">
        <v>128</v>
      </c>
      <c r="AB2485">
        <v>126</v>
      </c>
      <c r="AJ2485">
        <v>222</v>
      </c>
      <c r="AK2485">
        <v>37</v>
      </c>
      <c r="AL2485">
        <v>195</v>
      </c>
      <c r="AM2485">
        <v>57</v>
      </c>
      <c r="AN2485">
        <v>127</v>
      </c>
      <c r="AX2485">
        <v>26</v>
      </c>
      <c r="AY2485">
        <v>338</v>
      </c>
      <c r="AZ2485">
        <v>0.02</v>
      </c>
      <c r="BA2485">
        <v>7.6999999999999999E-2</v>
      </c>
      <c r="BC2485">
        <v>0.1</v>
      </c>
      <c r="BD2485">
        <v>1.6</v>
      </c>
      <c r="BE2485">
        <v>5.8</v>
      </c>
      <c r="BF2485">
        <v>75</v>
      </c>
      <c r="BG2485" t="s">
        <v>148</v>
      </c>
      <c r="BH2485" t="s">
        <v>187</v>
      </c>
      <c r="BI2485" t="s">
        <v>195</v>
      </c>
      <c r="BK2485">
        <v>23</v>
      </c>
    </row>
    <row r="2486" spans="1:63" ht="18.75" x14ac:dyDescent="0.25">
      <c r="A2486">
        <v>2021</v>
      </c>
      <c r="B2486">
        <v>6</v>
      </c>
      <c r="C2486" s="289">
        <v>44355</v>
      </c>
      <c r="D2486">
        <v>4</v>
      </c>
      <c r="E2486">
        <v>12</v>
      </c>
      <c r="F2486">
        <v>48</v>
      </c>
      <c r="G2486" t="s">
        <v>196</v>
      </c>
      <c r="H2486" t="s">
        <v>197</v>
      </c>
      <c r="I2486" t="s">
        <v>191</v>
      </c>
      <c r="J2486">
        <v>2</v>
      </c>
      <c r="K2486">
        <v>2</v>
      </c>
      <c r="L2486">
        <v>212</v>
      </c>
      <c r="M2486">
        <v>197.16</v>
      </c>
      <c r="N2486">
        <v>226.84</v>
      </c>
      <c r="W2486">
        <v>220</v>
      </c>
      <c r="X2486">
        <v>228</v>
      </c>
      <c r="Y2486">
        <v>221</v>
      </c>
      <c r="Z2486">
        <v>219</v>
      </c>
      <c r="AA2486">
        <v>128</v>
      </c>
      <c r="AB2486">
        <v>126</v>
      </c>
      <c r="AJ2486">
        <v>222</v>
      </c>
      <c r="AK2486">
        <v>37</v>
      </c>
      <c r="AL2486">
        <v>195</v>
      </c>
      <c r="AM2486">
        <v>57</v>
      </c>
      <c r="AN2486">
        <v>127</v>
      </c>
      <c r="AX2486">
        <v>24</v>
      </c>
      <c r="AY2486">
        <v>336</v>
      </c>
      <c r="AZ2486">
        <v>0.02</v>
      </c>
      <c r="BA2486">
        <v>7.0999999999999994E-2</v>
      </c>
      <c r="BC2486">
        <v>0.1</v>
      </c>
      <c r="BD2486">
        <v>1.6</v>
      </c>
      <c r="BE2486">
        <v>5.3</v>
      </c>
      <c r="BF2486">
        <v>74.599999999999994</v>
      </c>
      <c r="BG2486" t="s">
        <v>148</v>
      </c>
      <c r="BH2486" t="s">
        <v>187</v>
      </c>
      <c r="BI2486" t="s">
        <v>198</v>
      </c>
      <c r="BK2486">
        <v>23</v>
      </c>
    </row>
    <row r="2487" spans="1:63" ht="18.75" x14ac:dyDescent="0.25">
      <c r="A2487">
        <v>2021</v>
      </c>
      <c r="B2487">
        <v>6</v>
      </c>
      <c r="C2487" s="289">
        <v>44356</v>
      </c>
      <c r="D2487">
        <v>405</v>
      </c>
      <c r="E2487">
        <v>619</v>
      </c>
      <c r="F2487">
        <v>2</v>
      </c>
      <c r="G2487" t="s">
        <v>288</v>
      </c>
      <c r="H2487" t="s">
        <v>289</v>
      </c>
      <c r="I2487" t="s">
        <v>144</v>
      </c>
      <c r="J2487">
        <v>1</v>
      </c>
      <c r="K2487">
        <v>5</v>
      </c>
      <c r="L2487">
        <v>420</v>
      </c>
      <c r="M2487">
        <v>385.98</v>
      </c>
      <c r="N2487">
        <v>454.02</v>
      </c>
      <c r="O2487">
        <v>420</v>
      </c>
      <c r="P2487">
        <v>409</v>
      </c>
      <c r="Q2487">
        <v>400</v>
      </c>
      <c r="R2487">
        <v>397</v>
      </c>
      <c r="T2487">
        <v>159</v>
      </c>
      <c r="U2487">
        <v>159</v>
      </c>
      <c r="V2487">
        <v>395</v>
      </c>
      <c r="W2487">
        <v>442</v>
      </c>
      <c r="X2487">
        <v>434</v>
      </c>
      <c r="Y2487">
        <v>428</v>
      </c>
      <c r="Z2487">
        <v>432</v>
      </c>
      <c r="AA2487">
        <v>159</v>
      </c>
      <c r="AB2487">
        <v>156</v>
      </c>
      <c r="AJ2487">
        <v>417.4</v>
      </c>
      <c r="AK2487">
        <v>18</v>
      </c>
      <c r="AL2487">
        <v>200</v>
      </c>
      <c r="AM2487">
        <v>23</v>
      </c>
      <c r="AN2487">
        <v>158</v>
      </c>
      <c r="AO2487">
        <v>7</v>
      </c>
      <c r="AP2487">
        <v>2</v>
      </c>
      <c r="AQ2487">
        <v>2</v>
      </c>
      <c r="AR2487">
        <v>1</v>
      </c>
      <c r="AX2487">
        <v>12</v>
      </c>
      <c r="AY2487">
        <v>702</v>
      </c>
      <c r="AZ2487">
        <v>1.4999999999999999E-2</v>
      </c>
      <c r="BA2487">
        <v>1.7000000000000001E-2</v>
      </c>
      <c r="BC2487">
        <v>0</v>
      </c>
      <c r="BD2487">
        <v>1.7</v>
      </c>
      <c r="BE2487">
        <v>5</v>
      </c>
      <c r="BF2487">
        <v>293</v>
      </c>
      <c r="BG2487" t="s">
        <v>148</v>
      </c>
      <c r="BH2487" t="s">
        <v>149</v>
      </c>
      <c r="BI2487" t="s">
        <v>290</v>
      </c>
      <c r="BK2487">
        <v>23</v>
      </c>
    </row>
    <row r="2488" spans="1:63" ht="18.75" x14ac:dyDescent="0.25">
      <c r="A2488">
        <v>2021</v>
      </c>
      <c r="B2488">
        <v>6</v>
      </c>
      <c r="C2488" s="289">
        <v>44356</v>
      </c>
      <c r="D2488">
        <v>405</v>
      </c>
      <c r="E2488">
        <v>620</v>
      </c>
      <c r="F2488">
        <v>2</v>
      </c>
      <c r="G2488" t="s">
        <v>291</v>
      </c>
      <c r="H2488" t="s">
        <v>292</v>
      </c>
      <c r="I2488" t="s">
        <v>144</v>
      </c>
      <c r="J2488">
        <v>1</v>
      </c>
      <c r="K2488">
        <v>5</v>
      </c>
      <c r="L2488">
        <v>233</v>
      </c>
      <c r="M2488">
        <v>214.01050000000001</v>
      </c>
      <c r="N2488">
        <v>251.98949999999999</v>
      </c>
      <c r="O2488">
        <v>233</v>
      </c>
      <c r="P2488">
        <v>225</v>
      </c>
      <c r="Q2488">
        <v>208</v>
      </c>
      <c r="R2488">
        <v>213</v>
      </c>
      <c r="T2488">
        <v>159</v>
      </c>
      <c r="U2488">
        <v>159</v>
      </c>
      <c r="V2488">
        <v>217</v>
      </c>
      <c r="W2488">
        <v>240</v>
      </c>
      <c r="X2488">
        <v>231</v>
      </c>
      <c r="Y2488">
        <v>226</v>
      </c>
      <c r="Z2488">
        <v>228</v>
      </c>
      <c r="AA2488">
        <v>159</v>
      </c>
      <c r="AB2488">
        <v>156</v>
      </c>
      <c r="AJ2488">
        <v>224.6</v>
      </c>
      <c r="AK2488">
        <v>18</v>
      </c>
      <c r="AL2488">
        <v>200</v>
      </c>
      <c r="AM2488">
        <v>23</v>
      </c>
      <c r="AN2488">
        <v>158</v>
      </c>
      <c r="AO2488">
        <v>3</v>
      </c>
      <c r="AP2488">
        <v>4</v>
      </c>
      <c r="AQ2488">
        <v>2</v>
      </c>
      <c r="AR2488">
        <v>2</v>
      </c>
      <c r="AX2488">
        <v>11</v>
      </c>
      <c r="AY2488">
        <v>701</v>
      </c>
      <c r="AZ2488">
        <v>1.4999999999999999E-2</v>
      </c>
      <c r="BA2488">
        <v>1.6E-2</v>
      </c>
      <c r="BC2488">
        <v>0</v>
      </c>
      <c r="BD2488">
        <v>3</v>
      </c>
      <c r="BE2488">
        <v>2.5</v>
      </c>
      <c r="BF2488">
        <v>157.4</v>
      </c>
      <c r="BG2488" t="s">
        <v>148</v>
      </c>
      <c r="BH2488" t="s">
        <v>149</v>
      </c>
      <c r="BI2488" t="s">
        <v>217</v>
      </c>
      <c r="BK2488">
        <v>23</v>
      </c>
    </row>
    <row r="2489" spans="1:63" ht="18.75" x14ac:dyDescent="0.25">
      <c r="A2489">
        <v>2021</v>
      </c>
      <c r="B2489">
        <v>6</v>
      </c>
      <c r="C2489" s="289">
        <v>44356</v>
      </c>
      <c r="D2489">
        <v>405</v>
      </c>
      <c r="E2489">
        <v>621</v>
      </c>
      <c r="F2489">
        <v>2</v>
      </c>
      <c r="G2489" t="s">
        <v>293</v>
      </c>
      <c r="H2489" t="s">
        <v>294</v>
      </c>
      <c r="I2489" t="s">
        <v>144</v>
      </c>
      <c r="J2489">
        <v>1</v>
      </c>
      <c r="K2489">
        <v>5</v>
      </c>
      <c r="L2489">
        <v>191.5</v>
      </c>
      <c r="M2489">
        <v>175.98849999999999</v>
      </c>
      <c r="N2489">
        <v>207.01150000000001</v>
      </c>
      <c r="O2489">
        <v>207</v>
      </c>
      <c r="P2489">
        <v>201</v>
      </c>
      <c r="Q2489">
        <v>196</v>
      </c>
      <c r="R2489">
        <v>194</v>
      </c>
      <c r="T2489">
        <v>159</v>
      </c>
      <c r="U2489">
        <v>159</v>
      </c>
      <c r="V2489">
        <v>198</v>
      </c>
      <c r="W2489">
        <v>204</v>
      </c>
      <c r="X2489">
        <v>200</v>
      </c>
      <c r="Y2489">
        <v>205</v>
      </c>
      <c r="Z2489">
        <v>202</v>
      </c>
      <c r="AA2489">
        <v>159</v>
      </c>
      <c r="AB2489">
        <v>156</v>
      </c>
      <c r="AJ2489">
        <v>200.7</v>
      </c>
      <c r="AK2489">
        <v>18</v>
      </c>
      <c r="AL2489">
        <v>200</v>
      </c>
      <c r="AM2489">
        <v>23</v>
      </c>
      <c r="AN2489">
        <v>158</v>
      </c>
      <c r="AO2489">
        <v>5</v>
      </c>
      <c r="AP2489">
        <v>2</v>
      </c>
      <c r="AX2489">
        <v>7</v>
      </c>
      <c r="AY2489">
        <v>697</v>
      </c>
      <c r="AZ2489">
        <v>1.4999999999999999E-2</v>
      </c>
      <c r="BA2489">
        <v>0.01</v>
      </c>
      <c r="BB2489">
        <v>1</v>
      </c>
      <c r="BC2489">
        <v>0</v>
      </c>
      <c r="BD2489">
        <v>3.6</v>
      </c>
      <c r="BE2489">
        <v>1.4</v>
      </c>
      <c r="BF2489">
        <v>139.9</v>
      </c>
      <c r="BG2489" t="s">
        <v>148</v>
      </c>
      <c r="BH2489" t="s">
        <v>149</v>
      </c>
      <c r="BI2489" t="s">
        <v>217</v>
      </c>
      <c r="BK2489">
        <v>23</v>
      </c>
    </row>
    <row r="2490" spans="1:63" ht="18.75" x14ac:dyDescent="0.25">
      <c r="A2490">
        <v>2021</v>
      </c>
      <c r="B2490">
        <v>6</v>
      </c>
      <c r="C2490" s="289">
        <v>44356</v>
      </c>
      <c r="D2490">
        <v>405</v>
      </c>
      <c r="E2490">
        <v>622</v>
      </c>
      <c r="F2490">
        <v>2</v>
      </c>
      <c r="G2490" t="s">
        <v>295</v>
      </c>
      <c r="H2490" t="s">
        <v>296</v>
      </c>
      <c r="I2490" t="s">
        <v>144</v>
      </c>
      <c r="J2490">
        <v>1</v>
      </c>
      <c r="K2490">
        <v>5</v>
      </c>
      <c r="L2490">
        <v>187</v>
      </c>
      <c r="M2490">
        <v>172.41399999999999</v>
      </c>
      <c r="N2490">
        <v>201.58600000000001</v>
      </c>
      <c r="O2490">
        <v>176</v>
      </c>
      <c r="P2490">
        <v>186</v>
      </c>
      <c r="Q2490">
        <v>74</v>
      </c>
      <c r="R2490">
        <v>165</v>
      </c>
      <c r="T2490">
        <v>159</v>
      </c>
      <c r="U2490">
        <v>159</v>
      </c>
      <c r="V2490">
        <v>163</v>
      </c>
      <c r="W2490">
        <v>174</v>
      </c>
      <c r="X2490">
        <v>175</v>
      </c>
      <c r="Y2490">
        <v>178</v>
      </c>
      <c r="Z2490">
        <v>177</v>
      </c>
      <c r="AA2490">
        <v>159</v>
      </c>
      <c r="AB2490">
        <v>156</v>
      </c>
      <c r="AJ2490">
        <v>173.7</v>
      </c>
      <c r="AK2490">
        <v>18</v>
      </c>
      <c r="AL2490">
        <v>200</v>
      </c>
      <c r="AM2490">
        <v>23</v>
      </c>
      <c r="AN2490">
        <v>158</v>
      </c>
      <c r="AO2490">
        <v>8</v>
      </c>
      <c r="AP2490">
        <v>2</v>
      </c>
      <c r="AQ2490">
        <v>2</v>
      </c>
      <c r="AR2490">
        <v>10</v>
      </c>
      <c r="AX2490">
        <v>22</v>
      </c>
      <c r="AY2490">
        <v>1132</v>
      </c>
      <c r="AZ2490">
        <v>1.4999999999999999E-2</v>
      </c>
      <c r="BA2490">
        <v>1.9E-2</v>
      </c>
      <c r="BC2490">
        <v>0.1</v>
      </c>
      <c r="BD2490">
        <v>6.1</v>
      </c>
      <c r="BE2490">
        <v>3.8</v>
      </c>
      <c r="BF2490">
        <v>196.6</v>
      </c>
      <c r="BG2490" t="s">
        <v>148</v>
      </c>
      <c r="BH2490" t="s">
        <v>149</v>
      </c>
      <c r="BI2490" t="s">
        <v>217</v>
      </c>
      <c r="BK2490">
        <v>23</v>
      </c>
    </row>
    <row r="2491" spans="1:63" ht="18.75" hidden="1" x14ac:dyDescent="0.25">
      <c r="A2491">
        <v>2021</v>
      </c>
      <c r="B2491">
        <v>6</v>
      </c>
      <c r="C2491" s="289">
        <v>44356</v>
      </c>
      <c r="D2491">
        <v>376</v>
      </c>
      <c r="E2491">
        <v>438</v>
      </c>
      <c r="F2491">
        <v>3</v>
      </c>
      <c r="G2491" t="s">
        <v>151</v>
      </c>
      <c r="H2491" t="s">
        <v>152</v>
      </c>
      <c r="I2491" t="s">
        <v>144</v>
      </c>
      <c r="J2491">
        <v>3</v>
      </c>
      <c r="K2491">
        <v>2</v>
      </c>
      <c r="L2491">
        <v>336</v>
      </c>
      <c r="M2491">
        <v>316.17599999999999</v>
      </c>
      <c r="N2491">
        <v>359.85599999999999</v>
      </c>
      <c r="O2491">
        <v>318</v>
      </c>
      <c r="P2491">
        <v>330</v>
      </c>
      <c r="R2491">
        <v>350</v>
      </c>
      <c r="V2491">
        <v>350</v>
      </c>
      <c r="W2491">
        <v>332</v>
      </c>
      <c r="X2491">
        <v>340</v>
      </c>
      <c r="Y2491">
        <v>343</v>
      </c>
      <c r="Z2491">
        <v>343</v>
      </c>
      <c r="AA2491">
        <v>163</v>
      </c>
      <c r="AB2491">
        <v>165</v>
      </c>
      <c r="AJ2491">
        <v>338.3</v>
      </c>
      <c r="AK2491">
        <v>67</v>
      </c>
      <c r="AL2491">
        <v>161</v>
      </c>
      <c r="AM2491">
        <v>66</v>
      </c>
      <c r="AN2491">
        <v>164</v>
      </c>
      <c r="AO2491">
        <v>5</v>
      </c>
      <c r="AP2491">
        <v>4</v>
      </c>
      <c r="AQ2491">
        <v>7</v>
      </c>
      <c r="AR2491">
        <v>2</v>
      </c>
      <c r="AX2491">
        <v>18</v>
      </c>
      <c r="AY2491">
        <v>1542</v>
      </c>
      <c r="AZ2491">
        <v>1.4999999999999999E-2</v>
      </c>
      <c r="BA2491">
        <v>1.2E-2</v>
      </c>
      <c r="BB2491">
        <v>1</v>
      </c>
      <c r="BC2491">
        <v>0.1</v>
      </c>
      <c r="BD2491">
        <v>4.5999999999999996</v>
      </c>
      <c r="BE2491">
        <v>6.1</v>
      </c>
      <c r="BF2491">
        <v>521.70000000000005</v>
      </c>
      <c r="BG2491" t="s">
        <v>153</v>
      </c>
      <c r="BH2491" t="s">
        <v>154</v>
      </c>
      <c r="BI2491" t="s">
        <v>155</v>
      </c>
      <c r="BJ2491" t="s">
        <v>156</v>
      </c>
      <c r="BK2491">
        <v>23</v>
      </c>
    </row>
    <row r="2492" spans="1:63" ht="18.75" x14ac:dyDescent="0.25">
      <c r="A2492">
        <v>2021</v>
      </c>
      <c r="B2492">
        <v>6</v>
      </c>
      <c r="C2492" s="289">
        <v>44356</v>
      </c>
      <c r="D2492">
        <v>29</v>
      </c>
      <c r="E2492">
        <v>81</v>
      </c>
      <c r="F2492">
        <v>4</v>
      </c>
      <c r="G2492" t="s">
        <v>401</v>
      </c>
      <c r="H2492" t="s">
        <v>402</v>
      </c>
      <c r="I2492" t="s">
        <v>144</v>
      </c>
      <c r="J2492">
        <v>2</v>
      </c>
      <c r="K2492">
        <v>3</v>
      </c>
      <c r="L2492">
        <v>388</v>
      </c>
      <c r="M2492">
        <v>360.84</v>
      </c>
      <c r="N2492">
        <v>415.16</v>
      </c>
      <c r="O2492">
        <v>341</v>
      </c>
      <c r="P2492">
        <v>390</v>
      </c>
      <c r="T2492">
        <v>122</v>
      </c>
      <c r="AJ2492">
        <v>365.5</v>
      </c>
      <c r="AK2492">
        <v>60</v>
      </c>
      <c r="AL2492">
        <v>120</v>
      </c>
      <c r="AM2492">
        <v>59</v>
      </c>
      <c r="AN2492">
        <v>122</v>
      </c>
      <c r="AO2492">
        <v>2</v>
      </c>
      <c r="AX2492">
        <v>2</v>
      </c>
      <c r="AY2492">
        <v>2</v>
      </c>
      <c r="AZ2492">
        <v>1.4999999999999999E-2</v>
      </c>
      <c r="BA2492">
        <v>1</v>
      </c>
      <c r="BC2492">
        <v>0</v>
      </c>
      <c r="BD2492">
        <v>0</v>
      </c>
      <c r="BE2492">
        <v>0.7</v>
      </c>
      <c r="BF2492">
        <v>0.7</v>
      </c>
      <c r="BG2492" t="s">
        <v>148</v>
      </c>
      <c r="BH2492" t="s">
        <v>187</v>
      </c>
      <c r="BI2492" t="s">
        <v>403</v>
      </c>
      <c r="BK2492">
        <v>23</v>
      </c>
    </row>
    <row r="2493" spans="1:63" ht="18.75" hidden="1" x14ac:dyDescent="0.25">
      <c r="A2493">
        <v>2021</v>
      </c>
      <c r="B2493">
        <v>6</v>
      </c>
      <c r="C2493" s="289">
        <v>44356</v>
      </c>
      <c r="D2493">
        <v>384</v>
      </c>
      <c r="E2493">
        <v>556</v>
      </c>
      <c r="F2493">
        <v>4</v>
      </c>
      <c r="G2493" t="s">
        <v>175</v>
      </c>
      <c r="H2493" t="s">
        <v>176</v>
      </c>
      <c r="I2493" t="s">
        <v>144</v>
      </c>
      <c r="J2493">
        <v>1</v>
      </c>
      <c r="K2493">
        <v>6</v>
      </c>
      <c r="L2493">
        <v>1066</v>
      </c>
      <c r="M2493">
        <v>1003.106</v>
      </c>
      <c r="N2493">
        <v>1141.6859999999999</v>
      </c>
      <c r="V2493">
        <v>1041</v>
      </c>
      <c r="W2493">
        <v>1037</v>
      </c>
      <c r="X2493">
        <v>1046</v>
      </c>
      <c r="Y2493">
        <v>1056</v>
      </c>
      <c r="Z2493">
        <v>1047</v>
      </c>
      <c r="AA2493">
        <v>204</v>
      </c>
      <c r="AB2493">
        <v>201</v>
      </c>
      <c r="AJ2493">
        <v>1045.4000000000001</v>
      </c>
      <c r="AK2493">
        <v>20</v>
      </c>
      <c r="AL2493">
        <v>180</v>
      </c>
      <c r="AM2493">
        <v>18</v>
      </c>
      <c r="AN2493">
        <v>203</v>
      </c>
      <c r="AO2493">
        <v>2</v>
      </c>
      <c r="AP2493">
        <v>2</v>
      </c>
      <c r="AQ2493">
        <v>4</v>
      </c>
      <c r="AS2493">
        <v>2</v>
      </c>
      <c r="AV2493">
        <v>2</v>
      </c>
      <c r="AX2493">
        <v>11</v>
      </c>
      <c r="AY2493">
        <v>59</v>
      </c>
      <c r="AZ2493">
        <v>1.4999999999999999E-2</v>
      </c>
      <c r="BA2493">
        <v>0.186</v>
      </c>
      <c r="BC2493">
        <v>0</v>
      </c>
      <c r="BD2493">
        <v>0.1</v>
      </c>
      <c r="BE2493">
        <v>11.5</v>
      </c>
      <c r="BF2493">
        <v>61.7</v>
      </c>
      <c r="BG2493" t="s">
        <v>153</v>
      </c>
      <c r="BH2493" t="s">
        <v>154</v>
      </c>
      <c r="BI2493" t="s">
        <v>177</v>
      </c>
      <c r="BK2493">
        <v>23</v>
      </c>
    </row>
    <row r="2494" spans="1:63" ht="18.75" hidden="1" x14ac:dyDescent="0.25">
      <c r="A2494">
        <v>2021</v>
      </c>
      <c r="B2494">
        <v>6</v>
      </c>
      <c r="C2494" s="289">
        <v>44356</v>
      </c>
      <c r="D2494">
        <v>384</v>
      </c>
      <c r="E2494">
        <v>557</v>
      </c>
      <c r="F2494">
        <v>4</v>
      </c>
      <c r="G2494" t="s">
        <v>178</v>
      </c>
      <c r="H2494" t="s">
        <v>179</v>
      </c>
      <c r="I2494" t="s">
        <v>144</v>
      </c>
      <c r="J2494">
        <v>1</v>
      </c>
      <c r="K2494">
        <v>6</v>
      </c>
      <c r="L2494">
        <v>182</v>
      </c>
      <c r="M2494">
        <v>171.262</v>
      </c>
      <c r="N2494">
        <v>194.922</v>
      </c>
      <c r="V2494">
        <v>193</v>
      </c>
      <c r="W2494">
        <v>193</v>
      </c>
      <c r="X2494">
        <v>193</v>
      </c>
      <c r="Y2494">
        <v>194</v>
      </c>
      <c r="Z2494">
        <v>188</v>
      </c>
      <c r="AA2494">
        <v>204</v>
      </c>
      <c r="AB2494">
        <v>201</v>
      </c>
      <c r="AJ2494">
        <v>192.2</v>
      </c>
      <c r="AK2494">
        <v>20</v>
      </c>
      <c r="AL2494">
        <v>180</v>
      </c>
      <c r="AM2494">
        <v>18</v>
      </c>
      <c r="AN2494">
        <v>203</v>
      </c>
      <c r="AO2494">
        <v>2</v>
      </c>
      <c r="AP2494">
        <v>2</v>
      </c>
      <c r="AQ2494">
        <v>6</v>
      </c>
      <c r="AS2494">
        <v>1</v>
      </c>
      <c r="AV2494">
        <v>1</v>
      </c>
      <c r="AX2494">
        <v>12</v>
      </c>
      <c r="AY2494">
        <v>60</v>
      </c>
      <c r="AZ2494">
        <v>1.4999999999999999E-2</v>
      </c>
      <c r="BA2494">
        <v>0.2</v>
      </c>
      <c r="BC2494">
        <v>0.1</v>
      </c>
      <c r="BD2494">
        <v>0.3</v>
      </c>
      <c r="BE2494">
        <v>2.2999999999999998</v>
      </c>
      <c r="BF2494">
        <v>11.5</v>
      </c>
      <c r="BG2494" t="s">
        <v>153</v>
      </c>
      <c r="BH2494" t="s">
        <v>154</v>
      </c>
      <c r="BI2494" t="s">
        <v>177</v>
      </c>
      <c r="BJ2494" t="s">
        <v>180</v>
      </c>
      <c r="BK2494">
        <v>23</v>
      </c>
    </row>
    <row r="2495" spans="1:63" ht="18.75" hidden="1" x14ac:dyDescent="0.25">
      <c r="A2495">
        <v>2021</v>
      </c>
      <c r="B2495">
        <v>6</v>
      </c>
      <c r="C2495" s="289">
        <v>44356</v>
      </c>
      <c r="D2495">
        <v>47</v>
      </c>
      <c r="E2495">
        <v>122</v>
      </c>
      <c r="F2495">
        <v>5</v>
      </c>
      <c r="G2495" t="s">
        <v>163</v>
      </c>
      <c r="H2495" t="s">
        <v>164</v>
      </c>
      <c r="I2495" t="s">
        <v>165</v>
      </c>
      <c r="J2495">
        <v>2</v>
      </c>
      <c r="K2495">
        <v>1</v>
      </c>
      <c r="L2495">
        <v>280</v>
      </c>
      <c r="M2495">
        <v>267.39999999999998</v>
      </c>
      <c r="N2495">
        <v>292.60000000000002</v>
      </c>
      <c r="O2495">
        <v>268</v>
      </c>
      <c r="P2495">
        <v>283</v>
      </c>
      <c r="Q2495">
        <v>274</v>
      </c>
      <c r="R2495">
        <v>280</v>
      </c>
      <c r="T2495">
        <v>120</v>
      </c>
      <c r="U2495">
        <v>120</v>
      </c>
      <c r="V2495">
        <v>265</v>
      </c>
      <c r="W2495">
        <v>288</v>
      </c>
      <c r="X2495">
        <v>282</v>
      </c>
      <c r="Y2495">
        <v>284</v>
      </c>
      <c r="Z2495">
        <v>289</v>
      </c>
      <c r="AA2495">
        <v>120</v>
      </c>
      <c r="AB2495">
        <v>116</v>
      </c>
      <c r="AJ2495">
        <v>279.2</v>
      </c>
      <c r="AK2495">
        <v>63</v>
      </c>
      <c r="AL2495">
        <v>115</v>
      </c>
      <c r="AM2495">
        <v>61</v>
      </c>
      <c r="AN2495">
        <v>119</v>
      </c>
      <c r="AO2495">
        <v>7</v>
      </c>
      <c r="AP2495">
        <v>2</v>
      </c>
      <c r="AQ2495">
        <v>7</v>
      </c>
      <c r="AX2495">
        <v>16</v>
      </c>
      <c r="AY2495">
        <v>851</v>
      </c>
      <c r="AZ2495">
        <v>1.4999999999999999E-2</v>
      </c>
      <c r="BA2495">
        <v>1.9E-2</v>
      </c>
      <c r="BC2495">
        <v>0.1</v>
      </c>
      <c r="BD2495">
        <v>3</v>
      </c>
      <c r="BE2495">
        <v>4.5</v>
      </c>
      <c r="BF2495">
        <v>237.6</v>
      </c>
      <c r="BG2495" t="s">
        <v>153</v>
      </c>
      <c r="BH2495" t="s">
        <v>154</v>
      </c>
      <c r="BI2495" t="s">
        <v>166</v>
      </c>
      <c r="BJ2495" t="s">
        <v>167</v>
      </c>
      <c r="BK2495">
        <v>23</v>
      </c>
    </row>
    <row r="2496" spans="1:63" hidden="1" x14ac:dyDescent="0.25">
      <c r="A2496">
        <v>2021</v>
      </c>
      <c r="B2496">
        <v>6</v>
      </c>
      <c r="C2496" s="289">
        <v>44356</v>
      </c>
      <c r="D2496">
        <v>243</v>
      </c>
      <c r="E2496">
        <v>167</v>
      </c>
      <c r="F2496">
        <v>6</v>
      </c>
      <c r="G2496" t="s">
        <v>244</v>
      </c>
      <c r="H2496" t="s">
        <v>245</v>
      </c>
      <c r="I2496" t="s">
        <v>144</v>
      </c>
      <c r="J2496">
        <v>2</v>
      </c>
      <c r="K2496">
        <v>2</v>
      </c>
      <c r="L2496">
        <v>888</v>
      </c>
      <c r="M2496">
        <v>825.84</v>
      </c>
      <c r="N2496">
        <v>950.16</v>
      </c>
      <c r="AK2496">
        <v>55</v>
      </c>
      <c r="AL2496">
        <v>131</v>
      </c>
      <c r="AQ2496">
        <v>2</v>
      </c>
      <c r="AX2496">
        <v>2</v>
      </c>
      <c r="AY2496">
        <v>194</v>
      </c>
      <c r="AZ2496">
        <v>1.4999999999999999E-2</v>
      </c>
      <c r="BA2496">
        <v>0.01</v>
      </c>
      <c r="BB2496">
        <v>1</v>
      </c>
      <c r="BC2496">
        <v>0</v>
      </c>
      <c r="BD2496">
        <v>0.2</v>
      </c>
      <c r="BG2496" t="s">
        <v>145</v>
      </c>
      <c r="BH2496" t="s">
        <v>145</v>
      </c>
      <c r="BK2496">
        <v>23</v>
      </c>
    </row>
    <row r="2497" spans="1:63" ht="18.75" x14ac:dyDescent="0.25">
      <c r="A2497">
        <v>2021</v>
      </c>
      <c r="B2497">
        <v>6</v>
      </c>
      <c r="C2497" s="289">
        <v>44356</v>
      </c>
      <c r="D2497">
        <v>377</v>
      </c>
      <c r="E2497">
        <v>439</v>
      </c>
      <c r="F2497">
        <v>6</v>
      </c>
      <c r="G2497" t="s">
        <v>146</v>
      </c>
      <c r="H2497" t="s">
        <v>147</v>
      </c>
      <c r="I2497" t="s">
        <v>144</v>
      </c>
      <c r="J2497">
        <v>4</v>
      </c>
      <c r="K2497">
        <v>1</v>
      </c>
      <c r="L2497">
        <v>343</v>
      </c>
      <c r="M2497">
        <v>308.7</v>
      </c>
      <c r="N2497">
        <v>377.3</v>
      </c>
      <c r="V2497">
        <v>373</v>
      </c>
      <c r="Z2497">
        <v>366</v>
      </c>
      <c r="AA2497">
        <v>236</v>
      </c>
      <c r="AB2497">
        <v>236</v>
      </c>
      <c r="AJ2497">
        <v>369.5</v>
      </c>
      <c r="AK2497">
        <v>45</v>
      </c>
      <c r="AL2497">
        <v>320</v>
      </c>
      <c r="AM2497">
        <v>61</v>
      </c>
      <c r="AN2497">
        <v>236</v>
      </c>
      <c r="AO2497">
        <v>6</v>
      </c>
      <c r="AP2497">
        <v>8</v>
      </c>
      <c r="AQ2497">
        <v>9</v>
      </c>
      <c r="AX2497">
        <v>23</v>
      </c>
      <c r="AY2497">
        <v>263</v>
      </c>
      <c r="AZ2497">
        <v>1.4999999999999999E-2</v>
      </c>
      <c r="BA2497">
        <v>8.6999999999999994E-2</v>
      </c>
      <c r="BC2497">
        <v>0.1</v>
      </c>
      <c r="BD2497">
        <v>0.8</v>
      </c>
      <c r="BE2497">
        <v>8.5</v>
      </c>
      <c r="BF2497">
        <v>97.2</v>
      </c>
      <c r="BG2497" t="s">
        <v>148</v>
      </c>
      <c r="BH2497" t="s">
        <v>149</v>
      </c>
      <c r="BI2497" t="s">
        <v>150</v>
      </c>
      <c r="BK2497">
        <v>23</v>
      </c>
    </row>
    <row r="2498" spans="1:63" ht="18.75" hidden="1" x14ac:dyDescent="0.25">
      <c r="A2498">
        <v>2021</v>
      </c>
      <c r="B2498">
        <v>6</v>
      </c>
      <c r="C2498" s="289">
        <v>44356</v>
      </c>
      <c r="D2498">
        <v>137</v>
      </c>
      <c r="E2498">
        <v>168</v>
      </c>
      <c r="F2498">
        <v>7</v>
      </c>
      <c r="G2498" t="s">
        <v>261</v>
      </c>
      <c r="H2498" t="s">
        <v>262</v>
      </c>
      <c r="I2498" t="s">
        <v>144</v>
      </c>
      <c r="J2498">
        <v>3</v>
      </c>
      <c r="K2498">
        <v>2</v>
      </c>
      <c r="L2498">
        <v>619</v>
      </c>
      <c r="M2498">
        <v>575.66999999999996</v>
      </c>
      <c r="N2498">
        <v>662.33</v>
      </c>
      <c r="V2498">
        <v>671</v>
      </c>
      <c r="W2498">
        <v>655</v>
      </c>
      <c r="X2498">
        <v>658</v>
      </c>
      <c r="Y2498">
        <v>638</v>
      </c>
      <c r="Z2498">
        <v>621</v>
      </c>
      <c r="AA2498">
        <v>141</v>
      </c>
      <c r="AB2498">
        <v>142</v>
      </c>
      <c r="AJ2498">
        <v>648.6</v>
      </c>
      <c r="AK2498">
        <v>90</v>
      </c>
      <c r="AL2498">
        <v>116</v>
      </c>
      <c r="AM2498">
        <v>76</v>
      </c>
      <c r="AN2498">
        <v>142</v>
      </c>
      <c r="AO2498">
        <v>2</v>
      </c>
      <c r="AP2498">
        <v>1</v>
      </c>
      <c r="AQ2498">
        <v>4</v>
      </c>
      <c r="AX2498">
        <v>7</v>
      </c>
      <c r="AY2498">
        <v>721</v>
      </c>
      <c r="AZ2498">
        <v>1.4999999999999999E-2</v>
      </c>
      <c r="BA2498">
        <v>0.01</v>
      </c>
      <c r="BB2498">
        <v>1</v>
      </c>
      <c r="BC2498">
        <v>0</v>
      </c>
      <c r="BD2498">
        <v>1.2</v>
      </c>
      <c r="BE2498">
        <v>4.5</v>
      </c>
      <c r="BF2498">
        <v>467.6</v>
      </c>
      <c r="BG2498" t="s">
        <v>145</v>
      </c>
      <c r="BK2498">
        <v>23</v>
      </c>
    </row>
    <row r="2499" spans="1:63" ht="18.75" hidden="1" x14ac:dyDescent="0.25">
      <c r="A2499">
        <v>2021</v>
      </c>
      <c r="B2499">
        <v>6</v>
      </c>
      <c r="C2499" s="289">
        <v>44356</v>
      </c>
      <c r="D2499">
        <v>137</v>
      </c>
      <c r="E2499">
        <v>273</v>
      </c>
      <c r="F2499">
        <v>7</v>
      </c>
      <c r="G2499" t="s">
        <v>242</v>
      </c>
      <c r="H2499" t="s">
        <v>243</v>
      </c>
      <c r="I2499" t="s">
        <v>144</v>
      </c>
      <c r="J2499">
        <v>3</v>
      </c>
      <c r="K2499">
        <v>2</v>
      </c>
      <c r="L2499">
        <v>564</v>
      </c>
      <c r="M2499">
        <v>524.52</v>
      </c>
      <c r="N2499">
        <v>603.48</v>
      </c>
      <c r="O2499">
        <v>603</v>
      </c>
      <c r="P2499">
        <v>613</v>
      </c>
      <c r="Q2499">
        <v>600</v>
      </c>
      <c r="R2499">
        <v>618</v>
      </c>
      <c r="T2499">
        <v>131</v>
      </c>
      <c r="U2499">
        <v>131</v>
      </c>
      <c r="AJ2499">
        <v>608.5</v>
      </c>
      <c r="AK2499">
        <v>93</v>
      </c>
      <c r="AL2499">
        <v>116</v>
      </c>
      <c r="AM2499">
        <v>82</v>
      </c>
      <c r="AN2499">
        <v>131</v>
      </c>
      <c r="AO2499">
        <v>2</v>
      </c>
      <c r="AR2499">
        <v>3</v>
      </c>
      <c r="AX2499">
        <v>5</v>
      </c>
      <c r="AY2499">
        <v>887</v>
      </c>
      <c r="AZ2499">
        <v>1.4999999999999999E-2</v>
      </c>
      <c r="BA2499">
        <v>6.0000000000000001E-3</v>
      </c>
      <c r="BB2499">
        <v>1</v>
      </c>
      <c r="BC2499">
        <v>0</v>
      </c>
      <c r="BD2499">
        <v>1.6</v>
      </c>
      <c r="BE2499">
        <v>3</v>
      </c>
      <c r="BF2499">
        <v>539.70000000000005</v>
      </c>
      <c r="BG2499" t="s">
        <v>145</v>
      </c>
      <c r="BK2499">
        <v>23</v>
      </c>
    </row>
    <row r="2500" spans="1:63" ht="18.75" hidden="1" x14ac:dyDescent="0.25">
      <c r="A2500">
        <v>2021</v>
      </c>
      <c r="B2500">
        <v>6</v>
      </c>
      <c r="C2500" s="289">
        <v>44356</v>
      </c>
      <c r="D2500">
        <v>18</v>
      </c>
      <c r="E2500">
        <v>49</v>
      </c>
      <c r="F2500">
        <v>8</v>
      </c>
      <c r="G2500" t="s">
        <v>275</v>
      </c>
      <c r="H2500" t="s">
        <v>276</v>
      </c>
      <c r="I2500" t="s">
        <v>165</v>
      </c>
      <c r="J2500">
        <v>2</v>
      </c>
      <c r="K2500">
        <v>3</v>
      </c>
      <c r="L2500">
        <v>100</v>
      </c>
      <c r="M2500">
        <v>95.5</v>
      </c>
      <c r="N2500">
        <v>104.5</v>
      </c>
      <c r="O2500">
        <v>98</v>
      </c>
      <c r="P2500">
        <v>100</v>
      </c>
      <c r="Q2500">
        <v>103</v>
      </c>
      <c r="R2500">
        <v>104</v>
      </c>
      <c r="T2500">
        <v>127</v>
      </c>
      <c r="U2500">
        <v>127</v>
      </c>
      <c r="V2500">
        <v>101</v>
      </c>
      <c r="W2500">
        <v>98</v>
      </c>
      <c r="X2500">
        <v>102</v>
      </c>
      <c r="Y2500">
        <v>103</v>
      </c>
      <c r="Z2500">
        <v>98</v>
      </c>
      <c r="AA2500">
        <v>131</v>
      </c>
      <c r="AB2500">
        <v>135</v>
      </c>
      <c r="AJ2500">
        <v>100.8</v>
      </c>
      <c r="AK2500">
        <v>101</v>
      </c>
      <c r="AL2500">
        <v>107</v>
      </c>
      <c r="AM2500">
        <v>55</v>
      </c>
      <c r="AN2500">
        <v>130</v>
      </c>
      <c r="AO2500">
        <v>4</v>
      </c>
      <c r="AP2500">
        <v>4</v>
      </c>
      <c r="AQ2500">
        <v>10</v>
      </c>
      <c r="AX2500">
        <v>18</v>
      </c>
      <c r="AY2500">
        <v>2370</v>
      </c>
      <c r="AZ2500">
        <v>1.4999999999999999E-2</v>
      </c>
      <c r="BA2500">
        <v>8.0000000000000002E-3</v>
      </c>
      <c r="BB2500">
        <v>1</v>
      </c>
      <c r="BC2500">
        <v>0.2</v>
      </c>
      <c r="BD2500">
        <v>23.7</v>
      </c>
      <c r="BE2500">
        <v>1.8</v>
      </c>
      <c r="BF2500">
        <v>238.9</v>
      </c>
      <c r="BG2500" t="s">
        <v>153</v>
      </c>
      <c r="BH2500" t="s">
        <v>154</v>
      </c>
      <c r="BI2500" t="s">
        <v>277</v>
      </c>
      <c r="BJ2500" t="s">
        <v>167</v>
      </c>
      <c r="BK2500">
        <v>23</v>
      </c>
    </row>
    <row r="2501" spans="1:63" ht="18.75" hidden="1" x14ac:dyDescent="0.25">
      <c r="A2501">
        <v>2021</v>
      </c>
      <c r="B2501">
        <v>6</v>
      </c>
      <c r="C2501" s="289">
        <v>44356</v>
      </c>
      <c r="D2501">
        <v>18</v>
      </c>
      <c r="E2501">
        <v>50</v>
      </c>
      <c r="F2501">
        <v>8</v>
      </c>
      <c r="G2501" t="s">
        <v>278</v>
      </c>
      <c r="H2501" t="s">
        <v>279</v>
      </c>
      <c r="I2501" t="s">
        <v>165</v>
      </c>
      <c r="J2501">
        <v>2</v>
      </c>
      <c r="K2501">
        <v>3</v>
      </c>
      <c r="L2501">
        <v>54</v>
      </c>
      <c r="M2501">
        <v>51.57</v>
      </c>
      <c r="N2501">
        <v>56.43</v>
      </c>
      <c r="O2501">
        <v>53</v>
      </c>
      <c r="P2501">
        <v>53</v>
      </c>
      <c r="Q2501">
        <v>54</v>
      </c>
      <c r="R2501">
        <v>55</v>
      </c>
      <c r="T2501">
        <v>127</v>
      </c>
      <c r="U2501">
        <v>127</v>
      </c>
      <c r="V2501">
        <v>54</v>
      </c>
      <c r="W2501">
        <v>53</v>
      </c>
      <c r="X2501">
        <v>53</v>
      </c>
      <c r="Y2501">
        <v>55</v>
      </c>
      <c r="Z2501">
        <v>53</v>
      </c>
      <c r="AA2501">
        <v>31</v>
      </c>
      <c r="AB2501">
        <v>135</v>
      </c>
      <c r="AJ2501">
        <v>53.6</v>
      </c>
      <c r="AK2501">
        <v>101</v>
      </c>
      <c r="AL2501">
        <v>107</v>
      </c>
      <c r="AM2501">
        <v>69</v>
      </c>
      <c r="AN2501">
        <v>105</v>
      </c>
      <c r="AO2501">
        <v>15</v>
      </c>
      <c r="AP2501">
        <v>2</v>
      </c>
      <c r="AQ2501">
        <v>5</v>
      </c>
      <c r="AR2501">
        <v>3</v>
      </c>
      <c r="AX2501">
        <v>25</v>
      </c>
      <c r="AY2501">
        <v>2377</v>
      </c>
      <c r="AZ2501">
        <v>1.4999999999999999E-2</v>
      </c>
      <c r="BA2501">
        <v>1.0999999999999999E-2</v>
      </c>
      <c r="BB2501">
        <v>1</v>
      </c>
      <c r="BC2501">
        <v>0.5</v>
      </c>
      <c r="BD2501">
        <v>44</v>
      </c>
      <c r="BE2501">
        <v>1.3</v>
      </c>
      <c r="BF2501">
        <v>127.4</v>
      </c>
      <c r="BG2501" t="s">
        <v>153</v>
      </c>
      <c r="BH2501" t="s">
        <v>154</v>
      </c>
      <c r="BI2501" t="s">
        <v>280</v>
      </c>
      <c r="BJ2501" t="s">
        <v>167</v>
      </c>
      <c r="BK2501">
        <v>23</v>
      </c>
    </row>
    <row r="2502" spans="1:63" ht="18.75" x14ac:dyDescent="0.25">
      <c r="A2502">
        <v>2021</v>
      </c>
      <c r="B2502">
        <v>6</v>
      </c>
      <c r="C2502" s="289">
        <v>44356</v>
      </c>
      <c r="D2502">
        <v>52</v>
      </c>
      <c r="E2502">
        <v>130</v>
      </c>
      <c r="F2502">
        <v>25</v>
      </c>
      <c r="G2502" t="s">
        <v>372</v>
      </c>
      <c r="H2502" t="s">
        <v>373</v>
      </c>
      <c r="I2502" t="s">
        <v>360</v>
      </c>
      <c r="J2502">
        <v>9</v>
      </c>
      <c r="K2502">
        <v>1</v>
      </c>
      <c r="L2502">
        <v>12</v>
      </c>
      <c r="M2502">
        <v>11.16</v>
      </c>
      <c r="N2502">
        <v>12.84</v>
      </c>
      <c r="O2502">
        <v>12</v>
      </c>
      <c r="P2502">
        <v>12</v>
      </c>
      <c r="Q2502">
        <v>12</v>
      </c>
      <c r="R2502">
        <v>12</v>
      </c>
      <c r="T2502">
        <v>104</v>
      </c>
      <c r="U2502">
        <v>104</v>
      </c>
      <c r="AJ2502">
        <v>11.9</v>
      </c>
      <c r="AK2502">
        <v>336</v>
      </c>
      <c r="AL2502">
        <v>96</v>
      </c>
      <c r="AM2502">
        <v>312</v>
      </c>
      <c r="AN2502">
        <v>104</v>
      </c>
      <c r="AO2502">
        <v>4</v>
      </c>
      <c r="AQ2502">
        <v>7</v>
      </c>
      <c r="AR2502">
        <v>5</v>
      </c>
      <c r="AX2502">
        <v>16</v>
      </c>
      <c r="AY2502">
        <v>3616</v>
      </c>
      <c r="AZ2502">
        <v>0.02</v>
      </c>
      <c r="BA2502">
        <v>4.0000000000000001E-3</v>
      </c>
      <c r="BB2502">
        <v>1</v>
      </c>
      <c r="BC2502">
        <v>1.3</v>
      </c>
      <c r="BD2502">
        <v>301.3</v>
      </c>
      <c r="BE2502">
        <v>0.2</v>
      </c>
      <c r="BF2502">
        <v>43</v>
      </c>
      <c r="BG2502" t="s">
        <v>148</v>
      </c>
      <c r="BH2502" t="s">
        <v>187</v>
      </c>
      <c r="BI2502" t="s">
        <v>374</v>
      </c>
      <c r="BK2502">
        <v>23</v>
      </c>
    </row>
    <row r="2503" spans="1:63" ht="18.75" x14ac:dyDescent="0.25">
      <c r="A2503">
        <v>2021</v>
      </c>
      <c r="B2503">
        <v>6</v>
      </c>
      <c r="C2503" s="289">
        <v>44356</v>
      </c>
      <c r="D2503">
        <v>159</v>
      </c>
      <c r="E2503">
        <v>299</v>
      </c>
      <c r="F2503">
        <v>28</v>
      </c>
      <c r="G2503" t="s">
        <v>181</v>
      </c>
      <c r="H2503" t="s">
        <v>182</v>
      </c>
      <c r="I2503" t="s">
        <v>183</v>
      </c>
      <c r="J2503">
        <v>3</v>
      </c>
      <c r="K2503">
        <v>2</v>
      </c>
      <c r="L2503">
        <v>115</v>
      </c>
      <c r="M2503">
        <v>106.95</v>
      </c>
      <c r="N2503">
        <v>123.05</v>
      </c>
      <c r="O2503">
        <v>102</v>
      </c>
      <c r="P2503">
        <v>108</v>
      </c>
      <c r="Q2503">
        <v>104</v>
      </c>
      <c r="R2503">
        <v>110</v>
      </c>
      <c r="T2503">
        <v>123</v>
      </c>
      <c r="U2503">
        <v>123</v>
      </c>
      <c r="AJ2503">
        <v>106</v>
      </c>
      <c r="AK2503">
        <v>70</v>
      </c>
      <c r="AL2503">
        <v>154</v>
      </c>
      <c r="AM2503">
        <v>88</v>
      </c>
      <c r="AN2503">
        <v>123</v>
      </c>
      <c r="AO2503">
        <v>5</v>
      </c>
      <c r="AR2503">
        <v>30</v>
      </c>
      <c r="AX2503">
        <v>35</v>
      </c>
      <c r="AY2503">
        <v>1595</v>
      </c>
      <c r="AZ2503">
        <v>0.02</v>
      </c>
      <c r="BA2503">
        <v>2.1999999999999999E-2</v>
      </c>
      <c r="BC2503">
        <v>0.3</v>
      </c>
      <c r="BD2503">
        <v>13.9</v>
      </c>
      <c r="BE2503">
        <v>3.7</v>
      </c>
      <c r="BF2503">
        <v>169.1</v>
      </c>
      <c r="BG2503" t="s">
        <v>148</v>
      </c>
      <c r="BH2503" t="s">
        <v>184</v>
      </c>
      <c r="BK2503">
        <v>23</v>
      </c>
    </row>
    <row r="2504" spans="1:63" ht="18.75" x14ac:dyDescent="0.25">
      <c r="A2504">
        <v>2021</v>
      </c>
      <c r="B2504">
        <v>6</v>
      </c>
      <c r="C2504" s="289">
        <v>44356</v>
      </c>
      <c r="D2504">
        <v>334</v>
      </c>
      <c r="E2504">
        <v>254</v>
      </c>
      <c r="F2504">
        <v>46</v>
      </c>
      <c r="G2504" t="s">
        <v>189</v>
      </c>
      <c r="H2504" t="s">
        <v>190</v>
      </c>
      <c r="I2504" t="s">
        <v>191</v>
      </c>
      <c r="J2504">
        <v>4</v>
      </c>
      <c r="K2504">
        <v>2</v>
      </c>
      <c r="L2504">
        <v>203</v>
      </c>
      <c r="M2504">
        <v>188.79</v>
      </c>
      <c r="N2504">
        <v>217.21</v>
      </c>
      <c r="O2504">
        <v>210</v>
      </c>
      <c r="P2504">
        <v>206</v>
      </c>
      <c r="Q2504">
        <v>200</v>
      </c>
      <c r="R2504">
        <v>214</v>
      </c>
      <c r="T2504">
        <v>135</v>
      </c>
      <c r="U2504">
        <v>135</v>
      </c>
      <c r="V2504">
        <v>204</v>
      </c>
      <c r="W2504">
        <v>203</v>
      </c>
      <c r="X2504">
        <v>206</v>
      </c>
      <c r="Y2504">
        <v>211</v>
      </c>
      <c r="Z2504">
        <v>206</v>
      </c>
      <c r="AA2504">
        <v>139</v>
      </c>
      <c r="AB2504">
        <v>136</v>
      </c>
      <c r="AJ2504">
        <v>206.7</v>
      </c>
      <c r="AK2504">
        <v>88</v>
      </c>
      <c r="AL2504">
        <v>164</v>
      </c>
      <c r="AM2504">
        <v>106</v>
      </c>
      <c r="AN2504">
        <v>136</v>
      </c>
      <c r="AO2504">
        <v>6</v>
      </c>
      <c r="AP2504">
        <v>5</v>
      </c>
      <c r="AQ2504">
        <v>5</v>
      </c>
      <c r="AR2504">
        <v>2</v>
      </c>
      <c r="AX2504">
        <v>17</v>
      </c>
      <c r="AY2504">
        <v>3197</v>
      </c>
      <c r="AZ2504">
        <v>0.02</v>
      </c>
      <c r="BA2504">
        <v>5.0000000000000001E-3</v>
      </c>
      <c r="BB2504">
        <v>1</v>
      </c>
      <c r="BC2504">
        <v>0.1</v>
      </c>
      <c r="BD2504">
        <v>15.7</v>
      </c>
      <c r="BE2504">
        <v>3.5</v>
      </c>
      <c r="BF2504">
        <v>660.8</v>
      </c>
      <c r="BG2504" t="s">
        <v>148</v>
      </c>
      <c r="BH2504" t="s">
        <v>184</v>
      </c>
      <c r="BI2504" t="s">
        <v>192</v>
      </c>
      <c r="BK2504">
        <v>23</v>
      </c>
    </row>
    <row r="2505" spans="1:63" ht="18.75" x14ac:dyDescent="0.25">
      <c r="A2505">
        <v>2021</v>
      </c>
      <c r="B2505">
        <v>6</v>
      </c>
      <c r="C2505" s="289">
        <v>44356</v>
      </c>
      <c r="D2505">
        <v>4</v>
      </c>
      <c r="E2505">
        <v>11</v>
      </c>
      <c r="F2505">
        <v>48</v>
      </c>
      <c r="G2505" t="s">
        <v>193</v>
      </c>
      <c r="H2505" t="s">
        <v>194</v>
      </c>
      <c r="I2505" t="s">
        <v>191</v>
      </c>
      <c r="J2505">
        <v>2</v>
      </c>
      <c r="K2505">
        <v>2</v>
      </c>
      <c r="L2505">
        <v>212</v>
      </c>
      <c r="M2505">
        <v>197.16</v>
      </c>
      <c r="N2505">
        <v>226.84</v>
      </c>
      <c r="O2505">
        <v>223</v>
      </c>
      <c r="P2505">
        <v>218</v>
      </c>
      <c r="Q2505">
        <v>215</v>
      </c>
      <c r="R2505">
        <v>206</v>
      </c>
      <c r="T2505">
        <v>122</v>
      </c>
      <c r="V2505">
        <v>211</v>
      </c>
      <c r="X2505">
        <v>218</v>
      </c>
      <c r="Y2505">
        <v>220</v>
      </c>
      <c r="Z2505">
        <v>214</v>
      </c>
      <c r="AA2505">
        <v>126</v>
      </c>
      <c r="AB2505">
        <v>125</v>
      </c>
      <c r="AJ2505">
        <v>215.6</v>
      </c>
      <c r="AK2505">
        <v>37</v>
      </c>
      <c r="AL2505">
        <v>195</v>
      </c>
      <c r="AM2505">
        <v>58</v>
      </c>
      <c r="AN2505">
        <v>124</v>
      </c>
      <c r="AO2505">
        <v>8</v>
      </c>
      <c r="AP2505">
        <v>4</v>
      </c>
      <c r="AQ2505">
        <v>2</v>
      </c>
      <c r="AR2505">
        <v>1</v>
      </c>
      <c r="AX2505">
        <v>15</v>
      </c>
      <c r="AY2505">
        <v>1087</v>
      </c>
      <c r="AZ2505">
        <v>0.02</v>
      </c>
      <c r="BA2505">
        <v>1.4E-2</v>
      </c>
      <c r="BB2505">
        <v>1</v>
      </c>
      <c r="BC2505">
        <v>0.1</v>
      </c>
      <c r="BD2505">
        <v>5.0999999999999996</v>
      </c>
      <c r="BE2505">
        <v>3.2</v>
      </c>
      <c r="BF2505">
        <v>234.4</v>
      </c>
      <c r="BG2505" t="s">
        <v>148</v>
      </c>
      <c r="BH2505" t="s">
        <v>187</v>
      </c>
      <c r="BI2505" t="s">
        <v>195</v>
      </c>
      <c r="BK2505">
        <v>23</v>
      </c>
    </row>
    <row r="2506" spans="1:63" ht="18.75" x14ac:dyDescent="0.25">
      <c r="A2506">
        <v>2021</v>
      </c>
      <c r="B2506">
        <v>6</v>
      </c>
      <c r="C2506" s="289">
        <v>44356</v>
      </c>
      <c r="D2506">
        <v>4</v>
      </c>
      <c r="E2506">
        <v>12</v>
      </c>
      <c r="F2506">
        <v>48</v>
      </c>
      <c r="G2506" t="s">
        <v>196</v>
      </c>
      <c r="H2506" t="s">
        <v>197</v>
      </c>
      <c r="I2506" t="s">
        <v>191</v>
      </c>
      <c r="J2506">
        <v>2</v>
      </c>
      <c r="K2506">
        <v>2</v>
      </c>
      <c r="L2506">
        <v>212</v>
      </c>
      <c r="M2506">
        <v>197.16</v>
      </c>
      <c r="N2506">
        <v>226.84</v>
      </c>
      <c r="O2506">
        <v>233</v>
      </c>
      <c r="P2506">
        <v>218</v>
      </c>
      <c r="Q2506">
        <v>215</v>
      </c>
      <c r="R2506">
        <v>206</v>
      </c>
      <c r="T2506">
        <v>122</v>
      </c>
      <c r="V2506">
        <v>209</v>
      </c>
      <c r="X2506">
        <v>215</v>
      </c>
      <c r="Y2506">
        <v>223</v>
      </c>
      <c r="Z2506">
        <v>213</v>
      </c>
      <c r="AA2506">
        <v>126</v>
      </c>
      <c r="AB2506">
        <v>125</v>
      </c>
      <c r="AJ2506">
        <v>216.5</v>
      </c>
      <c r="AK2506">
        <v>37</v>
      </c>
      <c r="AL2506">
        <v>195</v>
      </c>
      <c r="AM2506">
        <v>58</v>
      </c>
      <c r="AN2506">
        <v>124</v>
      </c>
      <c r="AO2506">
        <v>6</v>
      </c>
      <c r="AP2506">
        <v>4</v>
      </c>
      <c r="AQ2506">
        <v>4</v>
      </c>
      <c r="AR2506">
        <v>1</v>
      </c>
      <c r="AX2506">
        <v>15</v>
      </c>
      <c r="AY2506">
        <v>1087</v>
      </c>
      <c r="AZ2506">
        <v>0.02</v>
      </c>
      <c r="BA2506">
        <v>1.4E-2</v>
      </c>
      <c r="BB2506">
        <v>1</v>
      </c>
      <c r="BC2506">
        <v>0.1</v>
      </c>
      <c r="BD2506">
        <v>5.0999999999999996</v>
      </c>
      <c r="BE2506">
        <v>3.2</v>
      </c>
      <c r="BF2506">
        <v>235.3</v>
      </c>
      <c r="BG2506" t="s">
        <v>148</v>
      </c>
      <c r="BH2506" t="s">
        <v>187</v>
      </c>
      <c r="BI2506" t="s">
        <v>198</v>
      </c>
      <c r="BK2506">
        <v>23</v>
      </c>
    </row>
    <row r="2507" spans="1:63" ht="18.75" x14ac:dyDescent="0.25">
      <c r="A2507">
        <v>2021</v>
      </c>
      <c r="B2507">
        <v>6</v>
      </c>
      <c r="C2507" s="289">
        <v>44356</v>
      </c>
      <c r="D2507">
        <v>415</v>
      </c>
      <c r="E2507">
        <v>655</v>
      </c>
      <c r="F2507">
        <v>49</v>
      </c>
      <c r="G2507" t="s">
        <v>246</v>
      </c>
      <c r="H2507" t="s">
        <v>247</v>
      </c>
      <c r="I2507" t="s">
        <v>191</v>
      </c>
      <c r="J2507">
        <v>3</v>
      </c>
      <c r="K2507">
        <v>1</v>
      </c>
      <c r="L2507">
        <v>148</v>
      </c>
      <c r="M2507">
        <v>137.63999999999999</v>
      </c>
      <c r="N2507">
        <v>158.36000000000001</v>
      </c>
      <c r="V2507">
        <v>148</v>
      </c>
      <c r="X2507">
        <v>146</v>
      </c>
      <c r="Y2507">
        <v>151</v>
      </c>
      <c r="Z2507">
        <v>151</v>
      </c>
      <c r="AA2507">
        <v>146</v>
      </c>
      <c r="AB2507">
        <v>143</v>
      </c>
      <c r="AJ2507">
        <v>148.80000000000001</v>
      </c>
      <c r="AK2507">
        <v>60</v>
      </c>
      <c r="AL2507">
        <v>180</v>
      </c>
      <c r="AM2507">
        <v>75</v>
      </c>
      <c r="AN2507">
        <v>145</v>
      </c>
      <c r="AO2507">
        <v>16</v>
      </c>
      <c r="AP2507">
        <v>4</v>
      </c>
      <c r="AQ2507">
        <v>9</v>
      </c>
      <c r="AS2507">
        <v>9</v>
      </c>
      <c r="AV2507">
        <v>6</v>
      </c>
      <c r="AX2507">
        <v>44</v>
      </c>
      <c r="AY2507">
        <v>624</v>
      </c>
      <c r="AZ2507">
        <v>0.02</v>
      </c>
      <c r="BA2507">
        <v>7.0999999999999994E-2</v>
      </c>
      <c r="BC2507">
        <v>0.3</v>
      </c>
      <c r="BD2507">
        <v>4.2</v>
      </c>
      <c r="BE2507">
        <v>6.5</v>
      </c>
      <c r="BF2507">
        <v>92.9</v>
      </c>
      <c r="BG2507" t="s">
        <v>148</v>
      </c>
      <c r="BH2507" t="s">
        <v>149</v>
      </c>
      <c r="BI2507" t="s">
        <v>248</v>
      </c>
      <c r="BK2507">
        <v>23</v>
      </c>
    </row>
    <row r="2508" spans="1:63" ht="18.75" x14ac:dyDescent="0.25">
      <c r="A2508">
        <v>2021</v>
      </c>
      <c r="B2508">
        <v>6</v>
      </c>
      <c r="C2508" s="289">
        <v>44356</v>
      </c>
      <c r="D2508">
        <v>415</v>
      </c>
      <c r="E2508">
        <v>656</v>
      </c>
      <c r="F2508">
        <v>49</v>
      </c>
      <c r="G2508" t="s">
        <v>249</v>
      </c>
      <c r="H2508" t="s">
        <v>250</v>
      </c>
      <c r="I2508" t="s">
        <v>191</v>
      </c>
      <c r="J2508">
        <v>3</v>
      </c>
      <c r="K2508">
        <v>1</v>
      </c>
      <c r="L2508">
        <v>148</v>
      </c>
      <c r="M2508">
        <v>137.63999999999999</v>
      </c>
      <c r="N2508">
        <v>158.36000000000001</v>
      </c>
      <c r="V2508">
        <v>148</v>
      </c>
      <c r="X2508">
        <v>146</v>
      </c>
      <c r="Y2508">
        <v>151</v>
      </c>
      <c r="Z2508">
        <v>151</v>
      </c>
      <c r="AA2508">
        <v>146</v>
      </c>
      <c r="AB2508">
        <v>143</v>
      </c>
      <c r="AJ2508">
        <v>148.80000000000001</v>
      </c>
      <c r="AK2508">
        <v>60</v>
      </c>
      <c r="AL2508">
        <v>180</v>
      </c>
      <c r="AM2508">
        <v>75</v>
      </c>
      <c r="AN2508">
        <v>145</v>
      </c>
      <c r="AO2508">
        <v>16</v>
      </c>
      <c r="AP2508">
        <v>4</v>
      </c>
      <c r="AQ2508">
        <v>9</v>
      </c>
      <c r="AS2508">
        <v>9</v>
      </c>
      <c r="AV2508">
        <v>6</v>
      </c>
      <c r="AX2508">
        <v>44</v>
      </c>
      <c r="AY2508">
        <v>624</v>
      </c>
      <c r="AZ2508">
        <v>0.02</v>
      </c>
      <c r="BA2508">
        <v>7.0999999999999994E-2</v>
      </c>
      <c r="BC2508">
        <v>0.3</v>
      </c>
      <c r="BD2508">
        <v>4.2</v>
      </c>
      <c r="BE2508">
        <v>6.5</v>
      </c>
      <c r="BF2508">
        <v>92.9</v>
      </c>
      <c r="BG2508" t="s">
        <v>148</v>
      </c>
      <c r="BH2508" t="s">
        <v>149</v>
      </c>
      <c r="BI2508" t="s">
        <v>251</v>
      </c>
      <c r="BK2508">
        <v>23</v>
      </c>
    </row>
    <row r="2509" spans="1:63" ht="18.75" x14ac:dyDescent="0.25">
      <c r="A2509">
        <v>2021</v>
      </c>
      <c r="B2509">
        <v>6</v>
      </c>
      <c r="C2509" s="289">
        <v>44356</v>
      </c>
      <c r="D2509">
        <v>415</v>
      </c>
      <c r="E2509">
        <v>657</v>
      </c>
      <c r="F2509">
        <v>49</v>
      </c>
      <c r="G2509" t="s">
        <v>252</v>
      </c>
      <c r="H2509" t="s">
        <v>253</v>
      </c>
      <c r="I2509" t="s">
        <v>191</v>
      </c>
      <c r="J2509">
        <v>3</v>
      </c>
      <c r="K2509">
        <v>1</v>
      </c>
      <c r="L2509">
        <v>90</v>
      </c>
      <c r="M2509">
        <v>83.7</v>
      </c>
      <c r="N2509">
        <v>96.3</v>
      </c>
      <c r="V2509">
        <v>107</v>
      </c>
      <c r="X2509">
        <v>96</v>
      </c>
      <c r="Y2509">
        <v>93</v>
      </c>
      <c r="Z2509">
        <v>87</v>
      </c>
      <c r="AA2509">
        <v>146</v>
      </c>
      <c r="AB2509">
        <v>143</v>
      </c>
      <c r="AJ2509">
        <v>95.6</v>
      </c>
      <c r="AK2509">
        <v>60</v>
      </c>
      <c r="AL2509">
        <v>180</v>
      </c>
      <c r="AM2509">
        <v>75</v>
      </c>
      <c r="AN2509">
        <v>145</v>
      </c>
      <c r="AO2509">
        <v>18</v>
      </c>
      <c r="AP2509">
        <v>2</v>
      </c>
      <c r="AQ2509">
        <v>9</v>
      </c>
      <c r="AS2509">
        <v>9</v>
      </c>
      <c r="AV2509">
        <v>4</v>
      </c>
      <c r="AX2509">
        <v>42</v>
      </c>
      <c r="AY2509">
        <v>642</v>
      </c>
      <c r="AZ2509">
        <v>0.02</v>
      </c>
      <c r="BA2509">
        <v>6.5000000000000002E-2</v>
      </c>
      <c r="BC2509">
        <v>0.5</v>
      </c>
      <c r="BD2509">
        <v>7.1</v>
      </c>
      <c r="BE2509">
        <v>4</v>
      </c>
      <c r="BF2509">
        <v>61.4</v>
      </c>
      <c r="BG2509" t="s">
        <v>148</v>
      </c>
      <c r="BH2509" t="s">
        <v>149</v>
      </c>
      <c r="BI2509" t="s">
        <v>254</v>
      </c>
      <c r="BK2509">
        <v>23</v>
      </c>
    </row>
    <row r="2510" spans="1:63" ht="18.75" x14ac:dyDescent="0.25">
      <c r="A2510">
        <v>2021</v>
      </c>
      <c r="B2510">
        <v>6</v>
      </c>
      <c r="C2510" s="289">
        <v>44356</v>
      </c>
      <c r="D2510">
        <v>415</v>
      </c>
      <c r="E2510">
        <v>658</v>
      </c>
      <c r="F2510">
        <v>49</v>
      </c>
      <c r="G2510" t="s">
        <v>255</v>
      </c>
      <c r="H2510" t="s">
        <v>256</v>
      </c>
      <c r="I2510" t="s">
        <v>191</v>
      </c>
      <c r="J2510">
        <v>3</v>
      </c>
      <c r="K2510">
        <v>1</v>
      </c>
      <c r="L2510">
        <v>90</v>
      </c>
      <c r="M2510">
        <v>83.7</v>
      </c>
      <c r="N2510">
        <v>96.3</v>
      </c>
      <c r="V2510">
        <v>107</v>
      </c>
      <c r="X2510">
        <v>96</v>
      </c>
      <c r="Y2510">
        <v>93</v>
      </c>
      <c r="Z2510">
        <v>87</v>
      </c>
      <c r="AA2510">
        <v>146</v>
      </c>
      <c r="AB2510">
        <v>143</v>
      </c>
      <c r="AJ2510">
        <v>95.6</v>
      </c>
      <c r="AK2510">
        <v>60</v>
      </c>
      <c r="AL2510">
        <v>180</v>
      </c>
      <c r="AM2510">
        <v>75</v>
      </c>
      <c r="AN2510">
        <v>145</v>
      </c>
      <c r="AO2510">
        <v>18</v>
      </c>
      <c r="AP2510">
        <v>2</v>
      </c>
      <c r="AQ2510">
        <v>9</v>
      </c>
      <c r="AS2510">
        <v>9</v>
      </c>
      <c r="AV2510">
        <v>4</v>
      </c>
      <c r="AX2510">
        <v>42</v>
      </c>
      <c r="AY2510">
        <v>642</v>
      </c>
      <c r="AZ2510">
        <v>0.02</v>
      </c>
      <c r="BA2510">
        <v>6.5000000000000002E-2</v>
      </c>
      <c r="BC2510">
        <v>0.5</v>
      </c>
      <c r="BD2510">
        <v>7.1</v>
      </c>
      <c r="BE2510">
        <v>4</v>
      </c>
      <c r="BF2510">
        <v>61.4</v>
      </c>
      <c r="BG2510" t="s">
        <v>148</v>
      </c>
      <c r="BH2510" t="s">
        <v>149</v>
      </c>
      <c r="BI2510" t="s">
        <v>257</v>
      </c>
      <c r="BK2510">
        <v>23</v>
      </c>
    </row>
    <row r="2511" spans="1:63" ht="18.75" x14ac:dyDescent="0.25">
      <c r="A2511">
        <v>2021</v>
      </c>
      <c r="B2511">
        <v>6</v>
      </c>
      <c r="C2511" s="289">
        <v>44357</v>
      </c>
      <c r="D2511">
        <v>405</v>
      </c>
      <c r="E2511">
        <v>619</v>
      </c>
      <c r="F2511">
        <v>2</v>
      </c>
      <c r="G2511" t="s">
        <v>288</v>
      </c>
      <c r="H2511" t="s">
        <v>289</v>
      </c>
      <c r="I2511" t="s">
        <v>144</v>
      </c>
      <c r="J2511">
        <v>1</v>
      </c>
      <c r="K2511">
        <v>5</v>
      </c>
      <c r="L2511">
        <v>420</v>
      </c>
      <c r="M2511">
        <v>385.98</v>
      </c>
      <c r="N2511">
        <v>454.02</v>
      </c>
      <c r="O2511">
        <v>437</v>
      </c>
      <c r="P2511">
        <v>420</v>
      </c>
      <c r="R2511">
        <v>408</v>
      </c>
      <c r="T2511">
        <v>159</v>
      </c>
      <c r="U2511">
        <v>159</v>
      </c>
      <c r="V2511">
        <v>451</v>
      </c>
      <c r="W2511">
        <v>443</v>
      </c>
      <c r="X2511">
        <v>442</v>
      </c>
      <c r="Y2511">
        <v>436</v>
      </c>
      <c r="Z2511">
        <v>421</v>
      </c>
      <c r="AA2511">
        <v>159</v>
      </c>
      <c r="AB2511">
        <v>156</v>
      </c>
      <c r="AJ2511">
        <v>432.3</v>
      </c>
      <c r="AK2511">
        <v>18</v>
      </c>
      <c r="AL2511">
        <v>200</v>
      </c>
      <c r="AM2511">
        <v>23</v>
      </c>
      <c r="AN2511">
        <v>158</v>
      </c>
      <c r="AO2511">
        <v>2</v>
      </c>
      <c r="AP2511">
        <v>5</v>
      </c>
      <c r="AQ2511">
        <v>2</v>
      </c>
      <c r="AR2511">
        <v>2</v>
      </c>
      <c r="AX2511">
        <v>11</v>
      </c>
      <c r="AY2511">
        <v>431</v>
      </c>
      <c r="AZ2511">
        <v>1.4999999999999999E-2</v>
      </c>
      <c r="BA2511">
        <v>2.5999999999999999E-2</v>
      </c>
      <c r="BC2511">
        <v>0</v>
      </c>
      <c r="BD2511">
        <v>1</v>
      </c>
      <c r="BE2511">
        <v>4.8</v>
      </c>
      <c r="BF2511">
        <v>186.3</v>
      </c>
      <c r="BG2511" t="s">
        <v>148</v>
      </c>
      <c r="BH2511" t="s">
        <v>149</v>
      </c>
      <c r="BI2511" t="s">
        <v>290</v>
      </c>
      <c r="BK2511">
        <v>23</v>
      </c>
    </row>
    <row r="2512" spans="1:63" ht="18.75" x14ac:dyDescent="0.25">
      <c r="A2512">
        <v>2021</v>
      </c>
      <c r="B2512">
        <v>6</v>
      </c>
      <c r="C2512" s="289">
        <v>44357</v>
      </c>
      <c r="D2512">
        <v>405</v>
      </c>
      <c r="E2512">
        <v>620</v>
      </c>
      <c r="F2512">
        <v>2</v>
      </c>
      <c r="G2512" t="s">
        <v>291</v>
      </c>
      <c r="H2512" t="s">
        <v>292</v>
      </c>
      <c r="I2512" t="s">
        <v>144</v>
      </c>
      <c r="J2512">
        <v>1</v>
      </c>
      <c r="K2512">
        <v>5</v>
      </c>
      <c r="L2512">
        <v>233</v>
      </c>
      <c r="M2512">
        <v>214.01050000000001</v>
      </c>
      <c r="N2512">
        <v>251.98949999999999</v>
      </c>
      <c r="O2512">
        <v>238</v>
      </c>
      <c r="P2512">
        <v>226</v>
      </c>
      <c r="R2512">
        <v>228</v>
      </c>
      <c r="T2512">
        <v>159</v>
      </c>
      <c r="U2512">
        <v>159</v>
      </c>
      <c r="V2512">
        <v>242</v>
      </c>
      <c r="W2512">
        <v>240</v>
      </c>
      <c r="X2512">
        <v>248</v>
      </c>
      <c r="Y2512">
        <v>243</v>
      </c>
      <c r="Z2512">
        <v>240</v>
      </c>
      <c r="AA2512">
        <v>159</v>
      </c>
      <c r="AB2512">
        <v>156</v>
      </c>
      <c r="AJ2512">
        <v>238.1</v>
      </c>
      <c r="AK2512">
        <v>18</v>
      </c>
      <c r="AL2512">
        <v>200</v>
      </c>
      <c r="AM2512">
        <v>23</v>
      </c>
      <c r="AN2512">
        <v>158</v>
      </c>
      <c r="AO2512">
        <v>4</v>
      </c>
      <c r="AP2512">
        <v>4</v>
      </c>
      <c r="AQ2512">
        <v>5</v>
      </c>
      <c r="AX2512">
        <v>13</v>
      </c>
      <c r="AY2512">
        <v>433</v>
      </c>
      <c r="AZ2512">
        <v>1.4999999999999999E-2</v>
      </c>
      <c r="BA2512">
        <v>0.03</v>
      </c>
      <c r="BC2512">
        <v>0.1</v>
      </c>
      <c r="BD2512">
        <v>1.9</v>
      </c>
      <c r="BE2512">
        <v>3.1</v>
      </c>
      <c r="BF2512">
        <v>103.1</v>
      </c>
      <c r="BG2512" t="s">
        <v>148</v>
      </c>
      <c r="BH2512" t="s">
        <v>149</v>
      </c>
      <c r="BI2512" t="s">
        <v>217</v>
      </c>
      <c r="BK2512">
        <v>23</v>
      </c>
    </row>
    <row r="2513" spans="1:63" ht="18.75" x14ac:dyDescent="0.25">
      <c r="A2513">
        <v>2021</v>
      </c>
      <c r="B2513">
        <v>6</v>
      </c>
      <c r="C2513" s="289">
        <v>44357</v>
      </c>
      <c r="D2513">
        <v>405</v>
      </c>
      <c r="E2513">
        <v>621</v>
      </c>
      <c r="F2513">
        <v>2</v>
      </c>
      <c r="G2513" t="s">
        <v>293</v>
      </c>
      <c r="H2513" t="s">
        <v>294</v>
      </c>
      <c r="I2513" t="s">
        <v>144</v>
      </c>
      <c r="J2513">
        <v>1</v>
      </c>
      <c r="K2513">
        <v>5</v>
      </c>
      <c r="L2513">
        <v>191.5</v>
      </c>
      <c r="M2513">
        <v>175.98849999999999</v>
      </c>
      <c r="N2513">
        <v>207.01150000000001</v>
      </c>
      <c r="O2513">
        <v>210</v>
      </c>
      <c r="P2513">
        <v>202</v>
      </c>
      <c r="R2513">
        <v>200</v>
      </c>
      <c r="T2513">
        <v>159</v>
      </c>
      <c r="U2513">
        <v>159</v>
      </c>
      <c r="V2513">
        <v>215</v>
      </c>
      <c r="W2513">
        <v>206</v>
      </c>
      <c r="X2513">
        <v>202</v>
      </c>
      <c r="Y2513">
        <v>205</v>
      </c>
      <c r="Z2513">
        <v>207</v>
      </c>
      <c r="AA2513">
        <v>159</v>
      </c>
      <c r="AB2513">
        <v>156</v>
      </c>
      <c r="AJ2513">
        <v>205.9</v>
      </c>
      <c r="AK2513">
        <v>18</v>
      </c>
      <c r="AL2513">
        <v>200</v>
      </c>
      <c r="AM2513">
        <v>23</v>
      </c>
      <c r="AN2513">
        <v>158</v>
      </c>
      <c r="AO2513">
        <v>3</v>
      </c>
      <c r="AP2513">
        <v>2</v>
      </c>
      <c r="AQ2513">
        <v>7</v>
      </c>
      <c r="AX2513">
        <v>12</v>
      </c>
      <c r="AY2513">
        <v>432</v>
      </c>
      <c r="AZ2513">
        <v>1.4999999999999999E-2</v>
      </c>
      <c r="BA2513">
        <v>2.8000000000000001E-2</v>
      </c>
      <c r="BC2513">
        <v>0.1</v>
      </c>
      <c r="BD2513">
        <v>2.2999999999999998</v>
      </c>
      <c r="BE2513">
        <v>2.5</v>
      </c>
      <c r="BF2513">
        <v>88.9</v>
      </c>
      <c r="BG2513" t="s">
        <v>148</v>
      </c>
      <c r="BH2513" t="s">
        <v>149</v>
      </c>
      <c r="BI2513" t="s">
        <v>217</v>
      </c>
      <c r="BK2513">
        <v>23</v>
      </c>
    </row>
    <row r="2514" spans="1:63" ht="18.75" x14ac:dyDescent="0.25">
      <c r="A2514">
        <v>2021</v>
      </c>
      <c r="B2514">
        <v>6</v>
      </c>
      <c r="C2514" s="289">
        <v>44357</v>
      </c>
      <c r="D2514">
        <v>405</v>
      </c>
      <c r="E2514">
        <v>622</v>
      </c>
      <c r="F2514">
        <v>2</v>
      </c>
      <c r="G2514" t="s">
        <v>295</v>
      </c>
      <c r="H2514" t="s">
        <v>296</v>
      </c>
      <c r="I2514" t="s">
        <v>144</v>
      </c>
      <c r="J2514">
        <v>1</v>
      </c>
      <c r="K2514">
        <v>5</v>
      </c>
      <c r="L2514">
        <v>187</v>
      </c>
      <c r="M2514">
        <v>172.41399999999999</v>
      </c>
      <c r="N2514">
        <v>201.58600000000001</v>
      </c>
      <c r="O2514">
        <v>189</v>
      </c>
      <c r="P2514">
        <v>193</v>
      </c>
      <c r="R2514">
        <v>185</v>
      </c>
      <c r="T2514">
        <v>159</v>
      </c>
      <c r="U2514">
        <v>159</v>
      </c>
      <c r="V2514">
        <v>193</v>
      </c>
      <c r="W2514">
        <v>188</v>
      </c>
      <c r="X2514">
        <v>197</v>
      </c>
      <c r="Y2514">
        <v>188</v>
      </c>
      <c r="Z2514">
        <v>184</v>
      </c>
      <c r="AA2514">
        <v>159</v>
      </c>
      <c r="AB2514">
        <v>156</v>
      </c>
      <c r="AJ2514">
        <v>189.6</v>
      </c>
      <c r="AK2514">
        <v>18</v>
      </c>
      <c r="AL2514">
        <v>200</v>
      </c>
      <c r="AM2514">
        <v>23</v>
      </c>
      <c r="AN2514">
        <v>158</v>
      </c>
      <c r="AO2514">
        <v>2</v>
      </c>
      <c r="AP2514">
        <v>6</v>
      </c>
      <c r="AQ2514">
        <v>12</v>
      </c>
      <c r="AX2514">
        <v>20</v>
      </c>
      <c r="AY2514">
        <v>440</v>
      </c>
      <c r="AZ2514">
        <v>1.4999999999999999E-2</v>
      </c>
      <c r="BA2514">
        <v>4.4999999999999998E-2</v>
      </c>
      <c r="BC2514">
        <v>0.1</v>
      </c>
      <c r="BD2514">
        <v>2.4</v>
      </c>
      <c r="BE2514">
        <v>3.8</v>
      </c>
      <c r="BF2514">
        <v>83.4</v>
      </c>
      <c r="BG2514" t="s">
        <v>148</v>
      </c>
      <c r="BH2514" t="s">
        <v>149</v>
      </c>
      <c r="BI2514" t="s">
        <v>217</v>
      </c>
      <c r="BK2514">
        <v>23</v>
      </c>
    </row>
    <row r="2515" spans="1:63" ht="18.75" hidden="1" x14ac:dyDescent="0.25">
      <c r="A2515">
        <v>2021</v>
      </c>
      <c r="B2515">
        <v>6</v>
      </c>
      <c r="C2515" s="289">
        <v>44357</v>
      </c>
      <c r="D2515">
        <v>376</v>
      </c>
      <c r="E2515">
        <v>438</v>
      </c>
      <c r="F2515">
        <v>3</v>
      </c>
      <c r="G2515" t="s">
        <v>151</v>
      </c>
      <c r="H2515" t="s">
        <v>152</v>
      </c>
      <c r="I2515" t="s">
        <v>144</v>
      </c>
      <c r="J2515">
        <v>3</v>
      </c>
      <c r="K2515">
        <v>2</v>
      </c>
      <c r="L2515">
        <v>336</v>
      </c>
      <c r="M2515">
        <v>316.17599999999999</v>
      </c>
      <c r="N2515">
        <v>359.85599999999999</v>
      </c>
      <c r="O2515">
        <v>362</v>
      </c>
      <c r="P2515">
        <v>373</v>
      </c>
      <c r="R2515">
        <v>349</v>
      </c>
      <c r="T2515">
        <v>159</v>
      </c>
      <c r="U2515">
        <v>159</v>
      </c>
      <c r="V2515">
        <v>385</v>
      </c>
      <c r="W2515">
        <v>371</v>
      </c>
      <c r="Y2515">
        <v>348</v>
      </c>
      <c r="Z2515">
        <v>337</v>
      </c>
      <c r="AA2515">
        <v>164</v>
      </c>
      <c r="AB2515">
        <v>167</v>
      </c>
      <c r="AJ2515">
        <v>360.7</v>
      </c>
      <c r="AK2515">
        <v>67</v>
      </c>
      <c r="AL2515">
        <v>161</v>
      </c>
      <c r="AM2515">
        <v>67</v>
      </c>
      <c r="AN2515">
        <v>162</v>
      </c>
      <c r="AO2515">
        <v>7</v>
      </c>
      <c r="AP2515">
        <v>4</v>
      </c>
      <c r="AQ2515">
        <v>6</v>
      </c>
      <c r="AR2515">
        <v>2</v>
      </c>
      <c r="AX2515">
        <v>19</v>
      </c>
      <c r="AY2515">
        <v>943</v>
      </c>
      <c r="AZ2515">
        <v>1.4999999999999999E-2</v>
      </c>
      <c r="BA2515">
        <v>0.02</v>
      </c>
      <c r="BC2515">
        <v>0.1</v>
      </c>
      <c r="BD2515">
        <v>2.8</v>
      </c>
      <c r="BE2515">
        <v>6.9</v>
      </c>
      <c r="BF2515">
        <v>340.1</v>
      </c>
      <c r="BG2515" t="s">
        <v>153</v>
      </c>
      <c r="BH2515" t="s">
        <v>154</v>
      </c>
      <c r="BI2515" t="s">
        <v>155</v>
      </c>
      <c r="BJ2515" t="s">
        <v>156</v>
      </c>
      <c r="BK2515">
        <v>23</v>
      </c>
    </row>
    <row r="2516" spans="1:63" ht="18.75" hidden="1" x14ac:dyDescent="0.25">
      <c r="A2516">
        <v>2021</v>
      </c>
      <c r="B2516">
        <v>6</v>
      </c>
      <c r="C2516" s="289">
        <v>44357</v>
      </c>
      <c r="D2516">
        <v>384</v>
      </c>
      <c r="E2516">
        <v>556</v>
      </c>
      <c r="F2516">
        <v>4</v>
      </c>
      <c r="G2516" t="s">
        <v>175</v>
      </c>
      <c r="H2516" t="s">
        <v>176</v>
      </c>
      <c r="I2516" t="s">
        <v>144</v>
      </c>
      <c r="J2516">
        <v>1</v>
      </c>
      <c r="K2516">
        <v>6</v>
      </c>
      <c r="L2516">
        <v>1066</v>
      </c>
      <c r="M2516">
        <v>1003.106</v>
      </c>
      <c r="N2516">
        <v>1141.6859999999999</v>
      </c>
      <c r="O2516">
        <v>1111</v>
      </c>
      <c r="P2516">
        <v>1123</v>
      </c>
      <c r="R2516">
        <v>1064</v>
      </c>
      <c r="T2516">
        <v>212</v>
      </c>
      <c r="U2516">
        <v>212</v>
      </c>
      <c r="V2516">
        <v>1280</v>
      </c>
      <c r="W2516">
        <v>1188</v>
      </c>
      <c r="X2516">
        <v>1047</v>
      </c>
      <c r="Y2516">
        <v>1068</v>
      </c>
      <c r="Z2516">
        <v>1073</v>
      </c>
      <c r="AA2516">
        <v>211</v>
      </c>
      <c r="AB2516">
        <v>214</v>
      </c>
      <c r="AJ2516">
        <v>1119.3</v>
      </c>
      <c r="AK2516">
        <v>20</v>
      </c>
      <c r="AL2516">
        <v>180</v>
      </c>
      <c r="AM2516">
        <v>17</v>
      </c>
      <c r="AN2516">
        <v>212</v>
      </c>
      <c r="AO2516">
        <v>3</v>
      </c>
      <c r="AP2516">
        <v>2</v>
      </c>
      <c r="AQ2516">
        <v>4</v>
      </c>
      <c r="AS2516">
        <v>1</v>
      </c>
      <c r="AX2516">
        <v>9</v>
      </c>
      <c r="AY2516">
        <v>345</v>
      </c>
      <c r="AZ2516">
        <v>1.4999999999999999E-2</v>
      </c>
      <c r="BA2516">
        <v>2.5999999999999999E-2</v>
      </c>
      <c r="BC2516">
        <v>0</v>
      </c>
      <c r="BD2516">
        <v>0.3</v>
      </c>
      <c r="BE2516">
        <v>10.1</v>
      </c>
      <c r="BF2516">
        <v>386.2</v>
      </c>
      <c r="BG2516" t="s">
        <v>153</v>
      </c>
      <c r="BH2516" t="s">
        <v>154</v>
      </c>
      <c r="BI2516" t="s">
        <v>177</v>
      </c>
      <c r="BK2516">
        <v>23</v>
      </c>
    </row>
    <row r="2517" spans="1:63" ht="18.75" hidden="1" x14ac:dyDescent="0.25">
      <c r="A2517">
        <v>2021</v>
      </c>
      <c r="B2517">
        <v>6</v>
      </c>
      <c r="C2517" s="289">
        <v>44357</v>
      </c>
      <c r="D2517">
        <v>384</v>
      </c>
      <c r="E2517">
        <v>557</v>
      </c>
      <c r="F2517">
        <v>4</v>
      </c>
      <c r="G2517" t="s">
        <v>178</v>
      </c>
      <c r="H2517" t="s">
        <v>179</v>
      </c>
      <c r="I2517" t="s">
        <v>144</v>
      </c>
      <c r="J2517">
        <v>1</v>
      </c>
      <c r="K2517">
        <v>6</v>
      </c>
      <c r="L2517">
        <v>182</v>
      </c>
      <c r="M2517">
        <v>171.262</v>
      </c>
      <c r="N2517">
        <v>194.922</v>
      </c>
      <c r="O2517">
        <v>209</v>
      </c>
      <c r="P2517">
        <v>208</v>
      </c>
      <c r="R2517">
        <v>193</v>
      </c>
      <c r="T2517">
        <v>212</v>
      </c>
      <c r="U2517">
        <v>212</v>
      </c>
      <c r="V2517">
        <v>256</v>
      </c>
      <c r="W2517">
        <v>252</v>
      </c>
      <c r="X2517">
        <v>206</v>
      </c>
      <c r="Y2517">
        <v>206</v>
      </c>
      <c r="Z2517">
        <v>206</v>
      </c>
      <c r="AA2517">
        <v>211</v>
      </c>
      <c r="AB2517">
        <v>214</v>
      </c>
      <c r="AJ2517">
        <v>217</v>
      </c>
      <c r="AK2517">
        <v>20</v>
      </c>
      <c r="AL2517">
        <v>180</v>
      </c>
      <c r="AM2517">
        <v>17</v>
      </c>
      <c r="AN2517">
        <v>212</v>
      </c>
      <c r="AO2517">
        <v>3</v>
      </c>
      <c r="AP2517">
        <v>1</v>
      </c>
      <c r="AQ2517">
        <v>2</v>
      </c>
      <c r="AS2517">
        <v>1</v>
      </c>
      <c r="AX2517">
        <v>7</v>
      </c>
      <c r="AY2517">
        <v>343</v>
      </c>
      <c r="AZ2517">
        <v>1.4999999999999999E-2</v>
      </c>
      <c r="BA2517">
        <v>0.02</v>
      </c>
      <c r="BC2517">
        <v>0</v>
      </c>
      <c r="BD2517">
        <v>1.9</v>
      </c>
      <c r="BE2517">
        <v>1.5</v>
      </c>
      <c r="BF2517">
        <v>74.400000000000006</v>
      </c>
      <c r="BG2517" t="s">
        <v>153</v>
      </c>
      <c r="BH2517" t="s">
        <v>154</v>
      </c>
      <c r="BI2517" t="s">
        <v>177</v>
      </c>
      <c r="BJ2517" t="s">
        <v>180</v>
      </c>
      <c r="BK2517">
        <v>23</v>
      </c>
    </row>
    <row r="2518" spans="1:63" ht="18.75" hidden="1" x14ac:dyDescent="0.25">
      <c r="A2518">
        <v>2021</v>
      </c>
      <c r="B2518">
        <v>6</v>
      </c>
      <c r="C2518" s="289">
        <v>44357</v>
      </c>
      <c r="D2518">
        <v>47</v>
      </c>
      <c r="E2518">
        <v>122</v>
      </c>
      <c r="F2518">
        <v>5</v>
      </c>
      <c r="G2518" t="s">
        <v>163</v>
      </c>
      <c r="H2518" t="s">
        <v>164</v>
      </c>
      <c r="I2518" t="s">
        <v>165</v>
      </c>
      <c r="J2518">
        <v>2</v>
      </c>
      <c r="K2518">
        <v>1</v>
      </c>
      <c r="L2518">
        <v>280</v>
      </c>
      <c r="M2518">
        <v>267.39999999999998</v>
      </c>
      <c r="N2518">
        <v>292.60000000000002</v>
      </c>
      <c r="O2518">
        <v>293</v>
      </c>
      <c r="P2518">
        <v>290</v>
      </c>
      <c r="R2518">
        <v>268</v>
      </c>
      <c r="T2518">
        <v>120</v>
      </c>
      <c r="U2518">
        <v>120</v>
      </c>
      <c r="V2518">
        <v>296</v>
      </c>
      <c r="W2518">
        <v>291</v>
      </c>
      <c r="X2518">
        <v>282</v>
      </c>
      <c r="Y2518">
        <v>288</v>
      </c>
      <c r="Z2518">
        <v>290</v>
      </c>
      <c r="AA2518">
        <v>117</v>
      </c>
      <c r="AB2518">
        <v>115</v>
      </c>
      <c r="AJ2518">
        <v>287.3</v>
      </c>
      <c r="AK2518">
        <v>63</v>
      </c>
      <c r="AL2518">
        <v>115</v>
      </c>
      <c r="AM2518">
        <v>61</v>
      </c>
      <c r="AN2518">
        <v>118</v>
      </c>
      <c r="AO2518">
        <v>4</v>
      </c>
      <c r="AP2518">
        <v>2</v>
      </c>
      <c r="AQ2518">
        <v>5</v>
      </c>
      <c r="AX2518">
        <v>11</v>
      </c>
      <c r="AY2518">
        <v>216</v>
      </c>
      <c r="AZ2518">
        <v>1.4999999999999999E-2</v>
      </c>
      <c r="BA2518">
        <v>5.0999999999999997E-2</v>
      </c>
      <c r="BC2518">
        <v>0</v>
      </c>
      <c r="BD2518">
        <v>0.8</v>
      </c>
      <c r="BE2518">
        <v>3.2</v>
      </c>
      <c r="BF2518">
        <v>62.1</v>
      </c>
      <c r="BG2518" t="s">
        <v>153</v>
      </c>
      <c r="BH2518" t="s">
        <v>154</v>
      </c>
      <c r="BI2518" t="s">
        <v>166</v>
      </c>
      <c r="BJ2518" t="s">
        <v>167</v>
      </c>
      <c r="BK2518">
        <v>23</v>
      </c>
    </row>
    <row r="2519" spans="1:63" ht="18.75" x14ac:dyDescent="0.25">
      <c r="A2519">
        <v>2021</v>
      </c>
      <c r="B2519">
        <v>6</v>
      </c>
      <c r="C2519" s="289">
        <v>44357</v>
      </c>
      <c r="D2519">
        <v>377</v>
      </c>
      <c r="E2519">
        <v>439</v>
      </c>
      <c r="F2519">
        <v>6</v>
      </c>
      <c r="G2519" t="s">
        <v>146</v>
      </c>
      <c r="H2519" t="s">
        <v>147</v>
      </c>
      <c r="I2519" t="s">
        <v>144</v>
      </c>
      <c r="J2519">
        <v>4</v>
      </c>
      <c r="K2519">
        <v>1</v>
      </c>
      <c r="L2519">
        <v>343</v>
      </c>
      <c r="M2519">
        <v>308.7</v>
      </c>
      <c r="N2519">
        <v>377.3</v>
      </c>
      <c r="O2519">
        <v>359</v>
      </c>
      <c r="T2519">
        <v>350</v>
      </c>
      <c r="AJ2519">
        <v>359</v>
      </c>
      <c r="AK2519">
        <v>45</v>
      </c>
      <c r="AL2519">
        <v>320</v>
      </c>
      <c r="AM2519">
        <v>41</v>
      </c>
      <c r="AN2519">
        <v>350</v>
      </c>
      <c r="AO2519">
        <v>2</v>
      </c>
      <c r="AQ2519">
        <v>5</v>
      </c>
      <c r="AX2519">
        <v>7</v>
      </c>
      <c r="AY2519">
        <v>97</v>
      </c>
      <c r="AZ2519">
        <v>1.4999999999999999E-2</v>
      </c>
      <c r="BA2519">
        <v>7.1999999999999995E-2</v>
      </c>
      <c r="BC2519">
        <v>0</v>
      </c>
      <c r="BD2519">
        <v>0.3</v>
      </c>
      <c r="BE2519">
        <v>2.5</v>
      </c>
      <c r="BF2519">
        <v>34.799999999999997</v>
      </c>
      <c r="BG2519" t="s">
        <v>148</v>
      </c>
      <c r="BH2519" t="s">
        <v>149</v>
      </c>
      <c r="BI2519" t="s">
        <v>150</v>
      </c>
      <c r="BK2519">
        <v>23</v>
      </c>
    </row>
    <row r="2520" spans="1:63" ht="18.75" x14ac:dyDescent="0.25">
      <c r="A2520">
        <v>2021</v>
      </c>
      <c r="B2520">
        <v>6</v>
      </c>
      <c r="C2520" s="289">
        <v>44357</v>
      </c>
      <c r="D2520">
        <v>381</v>
      </c>
      <c r="E2520">
        <v>445</v>
      </c>
      <c r="F2520">
        <v>6</v>
      </c>
      <c r="G2520" t="s">
        <v>230</v>
      </c>
      <c r="H2520" t="s">
        <v>231</v>
      </c>
      <c r="I2520" t="s">
        <v>144</v>
      </c>
      <c r="J2520">
        <v>3</v>
      </c>
      <c r="K2520">
        <v>4</v>
      </c>
      <c r="L2520">
        <v>28</v>
      </c>
      <c r="M2520">
        <v>25.2</v>
      </c>
      <c r="N2520">
        <v>30.8</v>
      </c>
      <c r="U2520">
        <v>136</v>
      </c>
      <c r="V2520">
        <v>37</v>
      </c>
      <c r="W2520">
        <v>35</v>
      </c>
      <c r="X2520">
        <v>30</v>
      </c>
      <c r="Y2520">
        <v>29</v>
      </c>
      <c r="Z2520">
        <v>28</v>
      </c>
      <c r="AA2520">
        <v>159</v>
      </c>
      <c r="AB2520">
        <v>155</v>
      </c>
      <c r="AJ2520">
        <v>31.8</v>
      </c>
      <c r="AK2520">
        <v>60</v>
      </c>
      <c r="AL2520">
        <v>180</v>
      </c>
      <c r="AM2520">
        <v>72</v>
      </c>
      <c r="AN2520">
        <v>150</v>
      </c>
      <c r="AO2520">
        <v>4</v>
      </c>
      <c r="AP2520">
        <v>4</v>
      </c>
      <c r="AQ2520">
        <v>5</v>
      </c>
      <c r="AR2520">
        <v>2</v>
      </c>
      <c r="AX2520">
        <v>15</v>
      </c>
      <c r="AY2520">
        <v>815</v>
      </c>
      <c r="AZ2520">
        <v>1.4999999999999999E-2</v>
      </c>
      <c r="BA2520">
        <v>1.7999999999999999E-2</v>
      </c>
      <c r="BC2520">
        <v>0.5</v>
      </c>
      <c r="BD2520">
        <v>29.1</v>
      </c>
      <c r="BE2520">
        <v>0.5</v>
      </c>
      <c r="BF2520">
        <v>25.9</v>
      </c>
      <c r="BG2520" t="s">
        <v>148</v>
      </c>
      <c r="BH2520" t="s">
        <v>149</v>
      </c>
      <c r="BI2520" t="s">
        <v>232</v>
      </c>
      <c r="BK2520">
        <v>23</v>
      </c>
    </row>
    <row r="2521" spans="1:63" ht="18.75" x14ac:dyDescent="0.25">
      <c r="A2521">
        <v>2021</v>
      </c>
      <c r="B2521">
        <v>6</v>
      </c>
      <c r="C2521" s="289">
        <v>44357</v>
      </c>
      <c r="D2521">
        <v>381</v>
      </c>
      <c r="E2521">
        <v>446</v>
      </c>
      <c r="F2521">
        <v>6</v>
      </c>
      <c r="G2521" t="s">
        <v>233</v>
      </c>
      <c r="H2521" t="s">
        <v>234</v>
      </c>
      <c r="I2521" t="s">
        <v>144</v>
      </c>
      <c r="J2521">
        <v>3</v>
      </c>
      <c r="K2521">
        <v>4</v>
      </c>
      <c r="L2521">
        <v>167</v>
      </c>
      <c r="M2521">
        <v>150.30000000000001</v>
      </c>
      <c r="N2521">
        <v>183.7</v>
      </c>
      <c r="U2521">
        <v>136</v>
      </c>
      <c r="V2521">
        <v>201</v>
      </c>
      <c r="W2521">
        <v>198</v>
      </c>
      <c r="X2521">
        <v>180</v>
      </c>
      <c r="Y2521">
        <v>174</v>
      </c>
      <c r="Z2521">
        <v>172</v>
      </c>
      <c r="AA2521">
        <v>159</v>
      </c>
      <c r="AB2521">
        <v>155</v>
      </c>
      <c r="AJ2521">
        <v>185</v>
      </c>
      <c r="AK2521">
        <v>60</v>
      </c>
      <c r="AL2521">
        <v>180</v>
      </c>
      <c r="AM2521">
        <v>72</v>
      </c>
      <c r="AN2521">
        <v>150</v>
      </c>
      <c r="AO2521">
        <v>4</v>
      </c>
      <c r="AP2521">
        <v>2</v>
      </c>
      <c r="AQ2521">
        <v>4</v>
      </c>
      <c r="AX2521">
        <v>10</v>
      </c>
      <c r="AY2521">
        <v>820</v>
      </c>
      <c r="AZ2521">
        <v>1.4999999999999999E-2</v>
      </c>
      <c r="BA2521">
        <v>1.2E-2</v>
      </c>
      <c r="BB2521">
        <v>1</v>
      </c>
      <c r="BC2521">
        <v>0.1</v>
      </c>
      <c r="BD2521">
        <v>4.9000000000000004</v>
      </c>
      <c r="BE2521">
        <v>1.9</v>
      </c>
      <c r="BF2521">
        <v>151.69999999999999</v>
      </c>
      <c r="BG2521" t="s">
        <v>148</v>
      </c>
      <c r="BH2521" t="s">
        <v>149</v>
      </c>
      <c r="BI2521" t="s">
        <v>235</v>
      </c>
      <c r="BK2521">
        <v>23</v>
      </c>
    </row>
    <row r="2522" spans="1:63" ht="18.75" x14ac:dyDescent="0.25">
      <c r="A2522">
        <v>2021</v>
      </c>
      <c r="B2522">
        <v>6</v>
      </c>
      <c r="C2522" s="289">
        <v>44357</v>
      </c>
      <c r="D2522">
        <v>381</v>
      </c>
      <c r="E2522">
        <v>447</v>
      </c>
      <c r="F2522">
        <v>6</v>
      </c>
      <c r="G2522" t="s">
        <v>236</v>
      </c>
      <c r="H2522" t="s">
        <v>237</v>
      </c>
      <c r="I2522" t="s">
        <v>144</v>
      </c>
      <c r="J2522">
        <v>3</v>
      </c>
      <c r="K2522">
        <v>4</v>
      </c>
      <c r="L2522">
        <v>177</v>
      </c>
      <c r="M2522">
        <v>159.30000000000001</v>
      </c>
      <c r="N2522">
        <v>194.7</v>
      </c>
      <c r="U2522">
        <v>136</v>
      </c>
      <c r="V2522">
        <v>188</v>
      </c>
      <c r="W2522">
        <v>186</v>
      </c>
      <c r="X2522">
        <v>191</v>
      </c>
      <c r="Y2522">
        <v>198</v>
      </c>
      <c r="Z2522">
        <v>194</v>
      </c>
      <c r="AA2522">
        <v>159</v>
      </c>
      <c r="AB2522">
        <v>155</v>
      </c>
      <c r="AJ2522">
        <v>191.4</v>
      </c>
      <c r="AK2522">
        <v>60</v>
      </c>
      <c r="AL2522">
        <v>180</v>
      </c>
      <c r="AM2522">
        <v>72</v>
      </c>
      <c r="AN2522">
        <v>150</v>
      </c>
      <c r="AO2522">
        <v>4</v>
      </c>
      <c r="AP2522">
        <v>3</v>
      </c>
      <c r="AQ2522">
        <v>3</v>
      </c>
      <c r="AX2522">
        <v>10</v>
      </c>
      <c r="AY2522">
        <v>610</v>
      </c>
      <c r="AZ2522">
        <v>1.4999999999999999E-2</v>
      </c>
      <c r="BA2522">
        <v>1.6E-2</v>
      </c>
      <c r="BC2522">
        <v>0.1</v>
      </c>
      <c r="BD2522">
        <v>3.4</v>
      </c>
      <c r="BE2522">
        <v>1.9</v>
      </c>
      <c r="BF2522">
        <v>116.8</v>
      </c>
      <c r="BG2522" t="s">
        <v>148</v>
      </c>
      <c r="BH2522" t="s">
        <v>149</v>
      </c>
      <c r="BI2522" t="s">
        <v>238</v>
      </c>
      <c r="BK2522">
        <v>23</v>
      </c>
    </row>
    <row r="2523" spans="1:63" ht="18.75" x14ac:dyDescent="0.25">
      <c r="A2523">
        <v>2021</v>
      </c>
      <c r="B2523">
        <v>6</v>
      </c>
      <c r="C2523" s="289">
        <v>44357</v>
      </c>
      <c r="D2523">
        <v>381</v>
      </c>
      <c r="E2523">
        <v>448</v>
      </c>
      <c r="F2523">
        <v>6</v>
      </c>
      <c r="G2523" t="s">
        <v>239</v>
      </c>
      <c r="H2523" t="s">
        <v>240</v>
      </c>
      <c r="I2523" t="s">
        <v>144</v>
      </c>
      <c r="J2523">
        <v>3</v>
      </c>
      <c r="K2523">
        <v>4</v>
      </c>
      <c r="L2523">
        <v>23</v>
      </c>
      <c r="M2523">
        <v>20.7</v>
      </c>
      <c r="N2523">
        <v>25.3</v>
      </c>
      <c r="U2523">
        <v>136</v>
      </c>
      <c r="V2523">
        <v>27</v>
      </c>
      <c r="W2523">
        <v>26</v>
      </c>
      <c r="X2523">
        <v>23</v>
      </c>
      <c r="Y2523">
        <v>22</v>
      </c>
      <c r="Z2523">
        <v>24</v>
      </c>
      <c r="AA2523">
        <v>159</v>
      </c>
      <c r="AB2523">
        <v>155</v>
      </c>
      <c r="AJ2523">
        <v>24.4</v>
      </c>
      <c r="AK2523">
        <v>60</v>
      </c>
      <c r="AL2523">
        <v>180</v>
      </c>
      <c r="AM2523">
        <v>72</v>
      </c>
      <c r="AN2523">
        <v>150</v>
      </c>
      <c r="AO2523">
        <v>5</v>
      </c>
      <c r="AP2523">
        <v>2</v>
      </c>
      <c r="AQ2523">
        <v>4</v>
      </c>
      <c r="AR2523">
        <v>2</v>
      </c>
      <c r="AX2523">
        <v>13</v>
      </c>
      <c r="AY2523">
        <v>613</v>
      </c>
      <c r="AZ2523">
        <v>1.4999999999999999E-2</v>
      </c>
      <c r="BA2523">
        <v>2.1000000000000001E-2</v>
      </c>
      <c r="BC2523">
        <v>0.6</v>
      </c>
      <c r="BD2523">
        <v>26.7</v>
      </c>
      <c r="BE2523">
        <v>0.3</v>
      </c>
      <c r="BF2523">
        <v>15</v>
      </c>
      <c r="BG2523" t="s">
        <v>148</v>
      </c>
      <c r="BH2523" t="s">
        <v>149</v>
      </c>
      <c r="BI2523" t="s">
        <v>241</v>
      </c>
      <c r="BK2523">
        <v>23</v>
      </c>
    </row>
    <row r="2524" spans="1:63" ht="18.75" hidden="1" x14ac:dyDescent="0.25">
      <c r="A2524">
        <v>2021</v>
      </c>
      <c r="B2524">
        <v>6</v>
      </c>
      <c r="C2524" s="289">
        <v>44357</v>
      </c>
      <c r="D2524">
        <v>137</v>
      </c>
      <c r="E2524">
        <v>168</v>
      </c>
      <c r="F2524">
        <v>7</v>
      </c>
      <c r="G2524" t="s">
        <v>261</v>
      </c>
      <c r="H2524" t="s">
        <v>262</v>
      </c>
      <c r="I2524" t="s">
        <v>144</v>
      </c>
      <c r="J2524">
        <v>3</v>
      </c>
      <c r="K2524">
        <v>2</v>
      </c>
      <c r="L2524">
        <v>619</v>
      </c>
      <c r="M2524">
        <v>575.66999999999996</v>
      </c>
      <c r="N2524">
        <v>662.33</v>
      </c>
      <c r="O2524">
        <v>650</v>
      </c>
      <c r="P2524">
        <v>665</v>
      </c>
      <c r="R2524">
        <v>649</v>
      </c>
      <c r="T2524">
        <v>143</v>
      </c>
      <c r="U2524">
        <v>143</v>
      </c>
      <c r="AJ2524">
        <v>654.70000000000005</v>
      </c>
      <c r="AK2524">
        <v>90</v>
      </c>
      <c r="AL2524">
        <v>116</v>
      </c>
      <c r="AM2524">
        <v>76</v>
      </c>
      <c r="AN2524">
        <v>143</v>
      </c>
      <c r="AO2524">
        <v>2</v>
      </c>
      <c r="AR2524">
        <v>2</v>
      </c>
      <c r="AX2524">
        <v>4</v>
      </c>
      <c r="AY2524">
        <v>724</v>
      </c>
      <c r="AZ2524">
        <v>1.4999999999999999E-2</v>
      </c>
      <c r="BA2524">
        <v>6.0000000000000001E-3</v>
      </c>
      <c r="BB2524">
        <v>1</v>
      </c>
      <c r="BC2524">
        <v>0</v>
      </c>
      <c r="BD2524">
        <v>1.2</v>
      </c>
      <c r="BE2524">
        <v>2.6</v>
      </c>
      <c r="BF2524">
        <v>474</v>
      </c>
      <c r="BG2524" t="s">
        <v>145</v>
      </c>
      <c r="BK2524">
        <v>23</v>
      </c>
    </row>
    <row r="2525" spans="1:63" ht="18.75" hidden="1" x14ac:dyDescent="0.25">
      <c r="A2525">
        <v>2021</v>
      </c>
      <c r="B2525">
        <v>6</v>
      </c>
      <c r="C2525" s="289">
        <v>44357</v>
      </c>
      <c r="D2525">
        <v>137</v>
      </c>
      <c r="E2525">
        <v>273</v>
      </c>
      <c r="F2525">
        <v>7</v>
      </c>
      <c r="G2525" t="s">
        <v>242</v>
      </c>
      <c r="H2525" t="s">
        <v>243</v>
      </c>
      <c r="I2525" t="s">
        <v>144</v>
      </c>
      <c r="J2525">
        <v>3</v>
      </c>
      <c r="K2525">
        <v>2</v>
      </c>
      <c r="L2525">
        <v>564</v>
      </c>
      <c r="M2525">
        <v>524.52</v>
      </c>
      <c r="N2525">
        <v>603.48</v>
      </c>
      <c r="V2525">
        <v>586</v>
      </c>
      <c r="W2525">
        <v>588</v>
      </c>
      <c r="X2525">
        <v>542</v>
      </c>
      <c r="Y2525">
        <v>563</v>
      </c>
      <c r="Z2525">
        <v>574</v>
      </c>
      <c r="AA2525">
        <v>145</v>
      </c>
      <c r="AB2525">
        <v>142</v>
      </c>
      <c r="AJ2525">
        <v>570.6</v>
      </c>
      <c r="AK2525">
        <v>93</v>
      </c>
      <c r="AL2525">
        <v>116</v>
      </c>
      <c r="AM2525">
        <v>75</v>
      </c>
      <c r="AN2525">
        <v>144</v>
      </c>
      <c r="AO2525">
        <v>3</v>
      </c>
      <c r="AP2525">
        <v>1</v>
      </c>
      <c r="AQ2525">
        <v>1</v>
      </c>
      <c r="AR2525">
        <v>1</v>
      </c>
      <c r="AX2525">
        <v>6</v>
      </c>
      <c r="AY2525">
        <v>810</v>
      </c>
      <c r="AZ2525">
        <v>1.4999999999999999E-2</v>
      </c>
      <c r="BA2525">
        <v>7.0000000000000001E-3</v>
      </c>
      <c r="BB2525">
        <v>1</v>
      </c>
      <c r="BC2525">
        <v>0</v>
      </c>
      <c r="BD2525">
        <v>1.4</v>
      </c>
      <c r="BE2525">
        <v>3.4</v>
      </c>
      <c r="BF2525">
        <v>462.2</v>
      </c>
      <c r="BG2525" t="s">
        <v>145</v>
      </c>
      <c r="BK2525">
        <v>23</v>
      </c>
    </row>
    <row r="2526" spans="1:63" ht="18.75" hidden="1" x14ac:dyDescent="0.25">
      <c r="A2526">
        <v>2021</v>
      </c>
      <c r="B2526">
        <v>6</v>
      </c>
      <c r="C2526" s="289">
        <v>44357</v>
      </c>
      <c r="D2526">
        <v>18</v>
      </c>
      <c r="E2526">
        <v>49</v>
      </c>
      <c r="F2526">
        <v>8</v>
      </c>
      <c r="G2526" t="s">
        <v>275</v>
      </c>
      <c r="H2526" t="s">
        <v>276</v>
      </c>
      <c r="I2526" t="s">
        <v>165</v>
      </c>
      <c r="J2526">
        <v>2</v>
      </c>
      <c r="K2526">
        <v>3</v>
      </c>
      <c r="L2526">
        <v>100</v>
      </c>
      <c r="M2526">
        <v>95.5</v>
      </c>
      <c r="N2526">
        <v>104.5</v>
      </c>
      <c r="O2526">
        <v>101</v>
      </c>
      <c r="P2526">
        <v>97</v>
      </c>
      <c r="R2526">
        <v>90</v>
      </c>
      <c r="T2526">
        <v>129</v>
      </c>
      <c r="U2526">
        <v>129</v>
      </c>
      <c r="V2526">
        <v>105</v>
      </c>
      <c r="W2526">
        <v>102</v>
      </c>
      <c r="X2526">
        <v>103</v>
      </c>
      <c r="Y2526">
        <v>100</v>
      </c>
      <c r="Z2526">
        <v>101</v>
      </c>
      <c r="AA2526">
        <v>130</v>
      </c>
      <c r="AB2526">
        <v>131</v>
      </c>
      <c r="AJ2526">
        <v>99.9</v>
      </c>
      <c r="AK2526">
        <v>101</v>
      </c>
      <c r="AL2526">
        <v>107</v>
      </c>
      <c r="AM2526">
        <v>55</v>
      </c>
      <c r="AN2526">
        <v>130</v>
      </c>
      <c r="AO2526">
        <v>6</v>
      </c>
      <c r="AP2526">
        <v>6</v>
      </c>
      <c r="AQ2526">
        <v>12</v>
      </c>
      <c r="AX2526">
        <v>24</v>
      </c>
      <c r="AY2526">
        <v>1788</v>
      </c>
      <c r="AZ2526">
        <v>1.4999999999999999E-2</v>
      </c>
      <c r="BA2526">
        <v>1.2999999999999999E-2</v>
      </c>
      <c r="BB2526">
        <v>1</v>
      </c>
      <c r="BC2526">
        <v>0.2</v>
      </c>
      <c r="BD2526">
        <v>17.899999999999999</v>
      </c>
      <c r="BE2526">
        <v>2.4</v>
      </c>
      <c r="BF2526">
        <v>178.6</v>
      </c>
      <c r="BG2526" t="s">
        <v>153</v>
      </c>
      <c r="BH2526" t="s">
        <v>154</v>
      </c>
      <c r="BI2526" t="s">
        <v>277</v>
      </c>
      <c r="BJ2526" t="s">
        <v>167</v>
      </c>
      <c r="BK2526">
        <v>23</v>
      </c>
    </row>
    <row r="2527" spans="1:63" ht="18.75" hidden="1" x14ac:dyDescent="0.25">
      <c r="A2527">
        <v>2021</v>
      </c>
      <c r="B2527">
        <v>6</v>
      </c>
      <c r="C2527" s="289">
        <v>44357</v>
      </c>
      <c r="D2527">
        <v>18</v>
      </c>
      <c r="E2527">
        <v>50</v>
      </c>
      <c r="F2527">
        <v>8</v>
      </c>
      <c r="G2527" t="s">
        <v>278</v>
      </c>
      <c r="H2527" t="s">
        <v>279</v>
      </c>
      <c r="I2527" t="s">
        <v>165</v>
      </c>
      <c r="J2527">
        <v>2</v>
      </c>
      <c r="K2527">
        <v>3</v>
      </c>
      <c r="L2527">
        <v>54</v>
      </c>
      <c r="M2527">
        <v>51.57</v>
      </c>
      <c r="N2527">
        <v>56.43</v>
      </c>
      <c r="O2527">
        <v>53</v>
      </c>
      <c r="P2527">
        <v>52</v>
      </c>
      <c r="R2527">
        <v>49</v>
      </c>
      <c r="T2527">
        <v>129</v>
      </c>
      <c r="U2527">
        <v>129</v>
      </c>
      <c r="V2527">
        <v>54</v>
      </c>
      <c r="W2527">
        <v>53</v>
      </c>
      <c r="X2527">
        <v>54</v>
      </c>
      <c r="Y2527">
        <v>52</v>
      </c>
      <c r="Z2527">
        <v>53</v>
      </c>
      <c r="AA2527">
        <v>130</v>
      </c>
      <c r="AB2527">
        <v>131</v>
      </c>
      <c r="AJ2527">
        <v>52.5</v>
      </c>
      <c r="AK2527">
        <v>101</v>
      </c>
      <c r="AL2527">
        <v>107</v>
      </c>
      <c r="AM2527">
        <v>55</v>
      </c>
      <c r="AN2527">
        <v>130</v>
      </c>
      <c r="AO2527">
        <v>10</v>
      </c>
      <c r="AP2527">
        <v>2</v>
      </c>
      <c r="AQ2527">
        <v>7</v>
      </c>
      <c r="AR2527">
        <v>2</v>
      </c>
      <c r="AX2527">
        <v>21</v>
      </c>
      <c r="AY2527">
        <v>1785</v>
      </c>
      <c r="AZ2527">
        <v>1.4999999999999999E-2</v>
      </c>
      <c r="BA2527">
        <v>1.2E-2</v>
      </c>
      <c r="BB2527">
        <v>1</v>
      </c>
      <c r="BC2527">
        <v>0.4</v>
      </c>
      <c r="BD2527">
        <v>33.1</v>
      </c>
      <c r="BE2527">
        <v>1.1000000000000001</v>
      </c>
      <c r="BF2527">
        <v>93.7</v>
      </c>
      <c r="BG2527" t="s">
        <v>153</v>
      </c>
      <c r="BH2527" t="s">
        <v>154</v>
      </c>
      <c r="BI2527" t="s">
        <v>280</v>
      </c>
      <c r="BJ2527" t="s">
        <v>167</v>
      </c>
      <c r="BK2527">
        <v>23</v>
      </c>
    </row>
    <row r="2528" spans="1:63" ht="18.75" x14ac:dyDescent="0.25">
      <c r="A2528">
        <v>2021</v>
      </c>
      <c r="B2528">
        <v>6</v>
      </c>
      <c r="C2528" s="289">
        <v>44357</v>
      </c>
      <c r="D2528">
        <v>52</v>
      </c>
      <c r="E2528">
        <v>130</v>
      </c>
      <c r="F2528">
        <v>25</v>
      </c>
      <c r="G2528" t="s">
        <v>372</v>
      </c>
      <c r="H2528" t="s">
        <v>373</v>
      </c>
      <c r="I2528" t="s">
        <v>360</v>
      </c>
      <c r="J2528">
        <v>9</v>
      </c>
      <c r="K2528">
        <v>1</v>
      </c>
      <c r="L2528">
        <v>12</v>
      </c>
      <c r="M2528">
        <v>11.16</v>
      </c>
      <c r="N2528">
        <v>12.84</v>
      </c>
      <c r="P2528">
        <v>13</v>
      </c>
      <c r="T2528">
        <v>109</v>
      </c>
      <c r="AJ2528">
        <v>12.5</v>
      </c>
      <c r="AK2528">
        <v>336</v>
      </c>
      <c r="AL2528">
        <v>96</v>
      </c>
      <c r="AM2528">
        <v>297</v>
      </c>
      <c r="AN2528">
        <v>109</v>
      </c>
      <c r="AO2528">
        <v>5</v>
      </c>
      <c r="AQ2528">
        <v>6</v>
      </c>
      <c r="AR2528">
        <v>5</v>
      </c>
      <c r="AX2528">
        <v>16</v>
      </c>
      <c r="AY2528">
        <v>2416</v>
      </c>
      <c r="AZ2528">
        <v>0.02</v>
      </c>
      <c r="BA2528">
        <v>7.0000000000000001E-3</v>
      </c>
      <c r="BB2528">
        <v>1</v>
      </c>
      <c r="BC2528">
        <v>1.3</v>
      </c>
      <c r="BD2528">
        <v>201.3</v>
      </c>
      <c r="BE2528">
        <v>0.2</v>
      </c>
      <c r="BF2528">
        <v>30.2</v>
      </c>
      <c r="BG2528" t="s">
        <v>148</v>
      </c>
      <c r="BH2528" t="s">
        <v>187</v>
      </c>
      <c r="BI2528" t="s">
        <v>374</v>
      </c>
      <c r="BK2528">
        <v>23</v>
      </c>
    </row>
    <row r="2529" spans="1:63" ht="18.75" x14ac:dyDescent="0.25">
      <c r="A2529">
        <v>2021</v>
      </c>
      <c r="B2529">
        <v>6</v>
      </c>
      <c r="C2529" s="289">
        <v>44357</v>
      </c>
      <c r="D2529">
        <v>159</v>
      </c>
      <c r="E2529">
        <v>299</v>
      </c>
      <c r="F2529">
        <v>28</v>
      </c>
      <c r="G2529" t="s">
        <v>181</v>
      </c>
      <c r="H2529" t="s">
        <v>182</v>
      </c>
      <c r="I2529" t="s">
        <v>183</v>
      </c>
      <c r="J2529">
        <v>3</v>
      </c>
      <c r="K2529">
        <v>2</v>
      </c>
      <c r="L2529">
        <v>115</v>
      </c>
      <c r="M2529">
        <v>106.95</v>
      </c>
      <c r="N2529">
        <v>123.05</v>
      </c>
      <c r="O2529">
        <v>104</v>
      </c>
      <c r="P2529">
        <v>107</v>
      </c>
      <c r="T2529">
        <v>120</v>
      </c>
      <c r="U2529">
        <v>120</v>
      </c>
      <c r="AJ2529">
        <v>105.5</v>
      </c>
      <c r="AK2529">
        <v>70</v>
      </c>
      <c r="AL2529">
        <v>154</v>
      </c>
      <c r="AM2529">
        <v>90</v>
      </c>
      <c r="AN2529">
        <v>120</v>
      </c>
      <c r="AO2529">
        <v>3</v>
      </c>
      <c r="AQ2529">
        <v>1</v>
      </c>
      <c r="AX2529">
        <v>4</v>
      </c>
      <c r="AY2529">
        <v>772</v>
      </c>
      <c r="AZ2529">
        <v>0.02</v>
      </c>
      <c r="BA2529">
        <v>5.0000000000000001E-3</v>
      </c>
      <c r="BB2529">
        <v>1</v>
      </c>
      <c r="BC2529">
        <v>0</v>
      </c>
      <c r="BD2529">
        <v>6.7</v>
      </c>
      <c r="BE2529">
        <v>0.4</v>
      </c>
      <c r="BF2529">
        <v>81.400000000000006</v>
      </c>
      <c r="BG2529" t="s">
        <v>148</v>
      </c>
      <c r="BH2529" t="s">
        <v>184</v>
      </c>
      <c r="BK2529">
        <v>23</v>
      </c>
    </row>
    <row r="2530" spans="1:63" ht="18.75" x14ac:dyDescent="0.25">
      <c r="A2530">
        <v>2021</v>
      </c>
      <c r="B2530">
        <v>6</v>
      </c>
      <c r="C2530" s="289">
        <v>44357</v>
      </c>
      <c r="D2530">
        <v>334</v>
      </c>
      <c r="E2530">
        <v>254</v>
      </c>
      <c r="F2530">
        <v>46</v>
      </c>
      <c r="G2530" t="s">
        <v>189</v>
      </c>
      <c r="H2530" t="s">
        <v>190</v>
      </c>
      <c r="I2530" t="s">
        <v>191</v>
      </c>
      <c r="J2530">
        <v>4</v>
      </c>
      <c r="K2530">
        <v>2</v>
      </c>
      <c r="L2530">
        <v>203</v>
      </c>
      <c r="M2530">
        <v>188.79</v>
      </c>
      <c r="N2530">
        <v>217.21</v>
      </c>
      <c r="O2530">
        <v>214</v>
      </c>
      <c r="P2530">
        <v>227</v>
      </c>
      <c r="R2530">
        <v>212</v>
      </c>
      <c r="T2530">
        <v>142</v>
      </c>
      <c r="V2530">
        <v>232</v>
      </c>
      <c r="W2530">
        <v>224</v>
      </c>
      <c r="X2530">
        <v>211</v>
      </c>
      <c r="Y2530">
        <v>232</v>
      </c>
      <c r="Z2530">
        <v>209</v>
      </c>
      <c r="AA2530">
        <v>146</v>
      </c>
      <c r="AB2530">
        <v>141</v>
      </c>
      <c r="AJ2530">
        <v>220.1</v>
      </c>
      <c r="AK2530">
        <v>88</v>
      </c>
      <c r="AL2530">
        <v>164</v>
      </c>
      <c r="AM2530">
        <v>101</v>
      </c>
      <c r="AN2530">
        <v>143</v>
      </c>
      <c r="AO2530">
        <v>5</v>
      </c>
      <c r="AP2530">
        <v>4</v>
      </c>
      <c r="AQ2530">
        <v>2</v>
      </c>
      <c r="AR2530">
        <v>2</v>
      </c>
      <c r="AX2530">
        <v>12</v>
      </c>
      <c r="AY2530">
        <v>3312</v>
      </c>
      <c r="AZ2530">
        <v>0.02</v>
      </c>
      <c r="BA2530">
        <v>4.0000000000000001E-3</v>
      </c>
      <c r="BB2530">
        <v>1</v>
      </c>
      <c r="BC2530">
        <v>0.1</v>
      </c>
      <c r="BD2530">
        <v>16.3</v>
      </c>
      <c r="BE2530">
        <v>2.6</v>
      </c>
      <c r="BF2530">
        <v>729</v>
      </c>
      <c r="BG2530" t="s">
        <v>148</v>
      </c>
      <c r="BH2530" t="s">
        <v>184</v>
      </c>
      <c r="BI2530" t="s">
        <v>192</v>
      </c>
      <c r="BK2530">
        <v>23</v>
      </c>
    </row>
    <row r="2531" spans="1:63" ht="18.75" x14ac:dyDescent="0.25">
      <c r="A2531">
        <v>2021</v>
      </c>
      <c r="B2531">
        <v>6</v>
      </c>
      <c r="C2531" s="289">
        <v>44357</v>
      </c>
      <c r="D2531">
        <v>4</v>
      </c>
      <c r="E2531">
        <v>11</v>
      </c>
      <c r="F2531">
        <v>48</v>
      </c>
      <c r="G2531" t="s">
        <v>193</v>
      </c>
      <c r="H2531" t="s">
        <v>194</v>
      </c>
      <c r="I2531" t="s">
        <v>191</v>
      </c>
      <c r="J2531">
        <v>2</v>
      </c>
      <c r="K2531">
        <v>2</v>
      </c>
      <c r="L2531">
        <v>212</v>
      </c>
      <c r="M2531">
        <v>197.16</v>
      </c>
      <c r="N2531">
        <v>226.84</v>
      </c>
      <c r="O2531">
        <v>206</v>
      </c>
      <c r="P2531">
        <v>210</v>
      </c>
      <c r="T2531">
        <v>128</v>
      </c>
      <c r="V2531">
        <v>216</v>
      </c>
      <c r="W2531">
        <v>218</v>
      </c>
      <c r="X2531">
        <v>221</v>
      </c>
      <c r="Y2531">
        <v>224</v>
      </c>
      <c r="Z2531">
        <v>225</v>
      </c>
      <c r="AA2531">
        <v>127</v>
      </c>
      <c r="AB2531">
        <v>125</v>
      </c>
      <c r="AJ2531">
        <v>217.1</v>
      </c>
      <c r="AK2531">
        <v>37</v>
      </c>
      <c r="AL2531">
        <v>195</v>
      </c>
      <c r="AM2531">
        <v>57</v>
      </c>
      <c r="AN2531">
        <v>127</v>
      </c>
      <c r="AO2531">
        <v>9</v>
      </c>
      <c r="AP2531">
        <v>4</v>
      </c>
      <c r="AQ2531">
        <v>3</v>
      </c>
      <c r="AX2531">
        <v>16</v>
      </c>
      <c r="AY2531">
        <v>1080</v>
      </c>
      <c r="AZ2531">
        <v>0.02</v>
      </c>
      <c r="BA2531">
        <v>1.4999999999999999E-2</v>
      </c>
      <c r="BB2531">
        <v>1</v>
      </c>
      <c r="BC2531">
        <v>0.1</v>
      </c>
      <c r="BD2531">
        <v>5.0999999999999996</v>
      </c>
      <c r="BE2531">
        <v>3.5</v>
      </c>
      <c r="BF2531">
        <v>234.5</v>
      </c>
      <c r="BG2531" t="s">
        <v>148</v>
      </c>
      <c r="BH2531" t="s">
        <v>187</v>
      </c>
      <c r="BI2531" t="s">
        <v>195</v>
      </c>
      <c r="BK2531">
        <v>23</v>
      </c>
    </row>
    <row r="2532" spans="1:63" ht="18.75" x14ac:dyDescent="0.25">
      <c r="A2532">
        <v>2021</v>
      </c>
      <c r="B2532">
        <v>6</v>
      </c>
      <c r="C2532" s="289">
        <v>44357</v>
      </c>
      <c r="D2532">
        <v>4</v>
      </c>
      <c r="E2532">
        <v>12</v>
      </c>
      <c r="F2532">
        <v>48</v>
      </c>
      <c r="G2532" t="s">
        <v>196</v>
      </c>
      <c r="H2532" t="s">
        <v>197</v>
      </c>
      <c r="I2532" t="s">
        <v>191</v>
      </c>
      <c r="J2532">
        <v>2</v>
      </c>
      <c r="K2532">
        <v>2</v>
      </c>
      <c r="L2532">
        <v>212</v>
      </c>
      <c r="M2532">
        <v>197.16</v>
      </c>
      <c r="N2532">
        <v>226.84</v>
      </c>
      <c r="O2532">
        <v>208</v>
      </c>
      <c r="P2532">
        <v>225</v>
      </c>
      <c r="T2532">
        <v>128</v>
      </c>
      <c r="V2532">
        <v>212</v>
      </c>
      <c r="W2532">
        <v>214</v>
      </c>
      <c r="X2532">
        <v>220</v>
      </c>
      <c r="Y2532">
        <v>223</v>
      </c>
      <c r="Z2532">
        <v>221</v>
      </c>
      <c r="AA2532">
        <v>127</v>
      </c>
      <c r="AB2532">
        <v>125</v>
      </c>
      <c r="AJ2532">
        <v>217.6</v>
      </c>
      <c r="AK2532">
        <v>37</v>
      </c>
      <c r="AL2532">
        <v>195</v>
      </c>
      <c r="AM2532">
        <v>57</v>
      </c>
      <c r="AN2532">
        <v>127</v>
      </c>
      <c r="AO2532">
        <v>7</v>
      </c>
      <c r="AP2532">
        <v>8</v>
      </c>
      <c r="AQ2532">
        <v>3</v>
      </c>
      <c r="AX2532">
        <v>18</v>
      </c>
      <c r="AY2532">
        <v>1082</v>
      </c>
      <c r="AZ2532">
        <v>0.02</v>
      </c>
      <c r="BA2532">
        <v>1.7000000000000001E-2</v>
      </c>
      <c r="BB2532">
        <v>1</v>
      </c>
      <c r="BC2532">
        <v>0.1</v>
      </c>
      <c r="BD2532">
        <v>5.0999999999999996</v>
      </c>
      <c r="BE2532">
        <v>3.9</v>
      </c>
      <c r="BF2532">
        <v>235.4</v>
      </c>
      <c r="BG2532" t="s">
        <v>148</v>
      </c>
      <c r="BH2532" t="s">
        <v>187</v>
      </c>
      <c r="BI2532" t="s">
        <v>198</v>
      </c>
      <c r="BK2532">
        <v>23</v>
      </c>
    </row>
    <row r="2533" spans="1:63" ht="18.75" x14ac:dyDescent="0.25">
      <c r="A2533">
        <v>2021</v>
      </c>
      <c r="B2533">
        <v>6</v>
      </c>
      <c r="C2533" s="289">
        <v>44357</v>
      </c>
      <c r="D2533">
        <v>415</v>
      </c>
      <c r="E2533">
        <v>655</v>
      </c>
      <c r="F2533">
        <v>49</v>
      </c>
      <c r="G2533" t="s">
        <v>246</v>
      </c>
      <c r="H2533" t="s">
        <v>247</v>
      </c>
      <c r="I2533" t="s">
        <v>191</v>
      </c>
      <c r="J2533">
        <v>3</v>
      </c>
      <c r="K2533">
        <v>1</v>
      </c>
      <c r="L2533">
        <v>148</v>
      </c>
      <c r="M2533">
        <v>137.63999999999999</v>
      </c>
      <c r="N2533">
        <v>158.36000000000001</v>
      </c>
      <c r="O2533">
        <v>132</v>
      </c>
      <c r="P2533">
        <v>133</v>
      </c>
      <c r="R2533">
        <v>127</v>
      </c>
      <c r="T2533">
        <v>140</v>
      </c>
      <c r="V2533">
        <v>212</v>
      </c>
      <c r="W2533">
        <v>214</v>
      </c>
      <c r="X2533">
        <v>220</v>
      </c>
      <c r="Y2533">
        <v>223</v>
      </c>
      <c r="Z2533">
        <v>221</v>
      </c>
      <c r="AA2533">
        <v>127</v>
      </c>
      <c r="AB2533">
        <v>125</v>
      </c>
      <c r="AJ2533">
        <v>185.1</v>
      </c>
      <c r="AK2533">
        <v>60</v>
      </c>
      <c r="AL2533">
        <v>180</v>
      </c>
      <c r="AM2533">
        <v>83</v>
      </c>
      <c r="AN2533">
        <v>131</v>
      </c>
      <c r="AO2533">
        <v>7</v>
      </c>
      <c r="AP2533">
        <v>4</v>
      </c>
      <c r="AQ2533">
        <v>4</v>
      </c>
      <c r="AR2533">
        <v>3</v>
      </c>
      <c r="AX2533">
        <v>18</v>
      </c>
      <c r="AY2533">
        <v>1288</v>
      </c>
      <c r="AZ2533">
        <v>0.02</v>
      </c>
      <c r="BA2533">
        <v>1.4E-2</v>
      </c>
      <c r="BB2533">
        <v>1</v>
      </c>
      <c r="BC2533">
        <v>0.1</v>
      </c>
      <c r="BD2533">
        <v>8.6999999999999993</v>
      </c>
      <c r="BE2533">
        <v>3.3</v>
      </c>
      <c r="BF2533">
        <v>238.4</v>
      </c>
      <c r="BG2533" t="s">
        <v>148</v>
      </c>
      <c r="BH2533" t="s">
        <v>149</v>
      </c>
      <c r="BI2533" t="s">
        <v>248</v>
      </c>
      <c r="BK2533">
        <v>23</v>
      </c>
    </row>
    <row r="2534" spans="1:63" ht="18.75" x14ac:dyDescent="0.25">
      <c r="A2534">
        <v>2021</v>
      </c>
      <c r="B2534">
        <v>6</v>
      </c>
      <c r="C2534" s="289">
        <v>44357</v>
      </c>
      <c r="D2534">
        <v>415</v>
      </c>
      <c r="E2534">
        <v>656</v>
      </c>
      <c r="F2534">
        <v>49</v>
      </c>
      <c r="G2534" t="s">
        <v>249</v>
      </c>
      <c r="H2534" t="s">
        <v>250</v>
      </c>
      <c r="I2534" t="s">
        <v>191</v>
      </c>
      <c r="J2534">
        <v>3</v>
      </c>
      <c r="K2534">
        <v>1</v>
      </c>
      <c r="L2534">
        <v>148</v>
      </c>
      <c r="M2534">
        <v>137.63999999999999</v>
      </c>
      <c r="N2534">
        <v>158.36000000000001</v>
      </c>
      <c r="O2534">
        <v>132</v>
      </c>
      <c r="P2534">
        <v>133</v>
      </c>
      <c r="R2534">
        <v>127</v>
      </c>
      <c r="T2534">
        <v>140</v>
      </c>
      <c r="V2534">
        <v>212</v>
      </c>
      <c r="W2534">
        <v>214</v>
      </c>
      <c r="X2534">
        <v>220</v>
      </c>
      <c r="Y2534">
        <v>223</v>
      </c>
      <c r="Z2534">
        <v>221</v>
      </c>
      <c r="AA2534">
        <v>127</v>
      </c>
      <c r="AB2534">
        <v>125</v>
      </c>
      <c r="AJ2534">
        <v>185.1</v>
      </c>
      <c r="AK2534">
        <v>60</v>
      </c>
      <c r="AL2534">
        <v>180</v>
      </c>
      <c r="AM2534">
        <v>83</v>
      </c>
      <c r="AN2534">
        <v>131</v>
      </c>
      <c r="AO2534">
        <v>7</v>
      </c>
      <c r="AP2534">
        <v>4</v>
      </c>
      <c r="AQ2534">
        <v>4</v>
      </c>
      <c r="AR2534">
        <v>3</v>
      </c>
      <c r="AX2534">
        <v>18</v>
      </c>
      <c r="AY2534">
        <v>1288</v>
      </c>
      <c r="AZ2534">
        <v>0.02</v>
      </c>
      <c r="BA2534">
        <v>1.4E-2</v>
      </c>
      <c r="BB2534">
        <v>1</v>
      </c>
      <c r="BC2534">
        <v>0.1</v>
      </c>
      <c r="BD2534">
        <v>8.6999999999999993</v>
      </c>
      <c r="BE2534">
        <v>3.3</v>
      </c>
      <c r="BF2534">
        <v>238.4</v>
      </c>
      <c r="BG2534" t="s">
        <v>148</v>
      </c>
      <c r="BH2534" t="s">
        <v>149</v>
      </c>
      <c r="BI2534" t="s">
        <v>251</v>
      </c>
      <c r="BK2534">
        <v>23</v>
      </c>
    </row>
    <row r="2535" spans="1:63" ht="18.75" x14ac:dyDescent="0.25">
      <c r="A2535">
        <v>2021</v>
      </c>
      <c r="B2535">
        <v>6</v>
      </c>
      <c r="C2535" s="289">
        <v>44357</v>
      </c>
      <c r="D2535">
        <v>415</v>
      </c>
      <c r="E2535">
        <v>657</v>
      </c>
      <c r="F2535">
        <v>49</v>
      </c>
      <c r="G2535" t="s">
        <v>252</v>
      </c>
      <c r="H2535" t="s">
        <v>253</v>
      </c>
      <c r="I2535" t="s">
        <v>191</v>
      </c>
      <c r="J2535">
        <v>3</v>
      </c>
      <c r="K2535">
        <v>1</v>
      </c>
      <c r="L2535">
        <v>90</v>
      </c>
      <c r="M2535">
        <v>83.7</v>
      </c>
      <c r="N2535">
        <v>96.3</v>
      </c>
      <c r="O2535">
        <v>99</v>
      </c>
      <c r="P2535">
        <v>96</v>
      </c>
      <c r="R2535">
        <v>97</v>
      </c>
      <c r="T2535">
        <v>140</v>
      </c>
      <c r="V2535">
        <v>118</v>
      </c>
      <c r="W2535">
        <v>112</v>
      </c>
      <c r="X2535">
        <v>112</v>
      </c>
      <c r="Y2535">
        <v>96</v>
      </c>
      <c r="Z2535">
        <v>94</v>
      </c>
      <c r="AA2535">
        <v>139</v>
      </c>
      <c r="AB2535">
        <v>139</v>
      </c>
      <c r="AJ2535">
        <v>102.8</v>
      </c>
      <c r="AK2535">
        <v>60</v>
      </c>
      <c r="AL2535">
        <v>180</v>
      </c>
      <c r="AM2535">
        <v>78</v>
      </c>
      <c r="AN2535">
        <v>139</v>
      </c>
      <c r="AO2535">
        <v>2</v>
      </c>
      <c r="AP2535">
        <v>8</v>
      </c>
      <c r="AQ2535">
        <v>3</v>
      </c>
      <c r="AR2535">
        <v>4</v>
      </c>
      <c r="AX2535">
        <v>17</v>
      </c>
      <c r="AY2535">
        <v>1562</v>
      </c>
      <c r="AZ2535">
        <v>0.02</v>
      </c>
      <c r="BA2535">
        <v>1.0999999999999999E-2</v>
      </c>
      <c r="BB2535">
        <v>1</v>
      </c>
      <c r="BC2535">
        <v>0.2</v>
      </c>
      <c r="BD2535">
        <v>17.399999999999999</v>
      </c>
      <c r="BE2535">
        <v>1.7</v>
      </c>
      <c r="BF2535">
        <v>160.6</v>
      </c>
      <c r="BG2535" t="s">
        <v>148</v>
      </c>
      <c r="BH2535" t="s">
        <v>149</v>
      </c>
      <c r="BI2535" t="s">
        <v>254</v>
      </c>
      <c r="BK2535">
        <v>23</v>
      </c>
    </row>
    <row r="2536" spans="1:63" ht="18.75" x14ac:dyDescent="0.25">
      <c r="A2536">
        <v>2021</v>
      </c>
      <c r="B2536">
        <v>6</v>
      </c>
      <c r="C2536" s="289">
        <v>44357</v>
      </c>
      <c r="D2536">
        <v>415</v>
      </c>
      <c r="E2536">
        <v>658</v>
      </c>
      <c r="F2536">
        <v>49</v>
      </c>
      <c r="G2536" t="s">
        <v>255</v>
      </c>
      <c r="H2536" t="s">
        <v>256</v>
      </c>
      <c r="I2536" t="s">
        <v>191</v>
      </c>
      <c r="J2536">
        <v>3</v>
      </c>
      <c r="K2536">
        <v>1</v>
      </c>
      <c r="L2536">
        <v>90</v>
      </c>
      <c r="M2536">
        <v>83.7</v>
      </c>
      <c r="N2536">
        <v>96.3</v>
      </c>
      <c r="O2536">
        <v>99</v>
      </c>
      <c r="P2536">
        <v>96</v>
      </c>
      <c r="R2536">
        <v>97</v>
      </c>
      <c r="T2536">
        <v>140</v>
      </c>
      <c r="V2536">
        <v>118</v>
      </c>
      <c r="W2536">
        <v>112</v>
      </c>
      <c r="X2536">
        <v>112</v>
      </c>
      <c r="Y2536">
        <v>96</v>
      </c>
      <c r="Z2536">
        <v>94</v>
      </c>
      <c r="AA2536">
        <v>139</v>
      </c>
      <c r="AB2536">
        <v>139</v>
      </c>
      <c r="AJ2536">
        <v>102.8</v>
      </c>
      <c r="AK2536">
        <v>60</v>
      </c>
      <c r="AL2536">
        <v>180</v>
      </c>
      <c r="AM2536">
        <v>78</v>
      </c>
      <c r="AN2536">
        <v>139</v>
      </c>
      <c r="AO2536">
        <v>2</v>
      </c>
      <c r="AP2536">
        <v>8</v>
      </c>
      <c r="AQ2536">
        <v>3</v>
      </c>
      <c r="AR2536">
        <v>4</v>
      </c>
      <c r="AX2536">
        <v>17</v>
      </c>
      <c r="AY2536">
        <v>1562</v>
      </c>
      <c r="AZ2536">
        <v>0.02</v>
      </c>
      <c r="BA2536">
        <v>1.0999999999999999E-2</v>
      </c>
      <c r="BB2536">
        <v>1</v>
      </c>
      <c r="BC2536">
        <v>0.2</v>
      </c>
      <c r="BD2536">
        <v>17.399999999999999</v>
      </c>
      <c r="BE2536">
        <v>1.7</v>
      </c>
      <c r="BF2536">
        <v>160.6</v>
      </c>
      <c r="BG2536" t="s">
        <v>148</v>
      </c>
      <c r="BH2536" t="s">
        <v>149</v>
      </c>
      <c r="BI2536" t="s">
        <v>257</v>
      </c>
      <c r="BK2536">
        <v>23</v>
      </c>
    </row>
    <row r="2537" spans="1:63" ht="18.75" x14ac:dyDescent="0.25">
      <c r="A2537">
        <v>2021</v>
      </c>
      <c r="B2537">
        <v>6</v>
      </c>
      <c r="C2537" s="289">
        <v>44360</v>
      </c>
      <c r="D2537">
        <v>405</v>
      </c>
      <c r="E2537">
        <v>619</v>
      </c>
      <c r="F2537">
        <v>2</v>
      </c>
      <c r="G2537" t="s">
        <v>288</v>
      </c>
      <c r="H2537" t="s">
        <v>289</v>
      </c>
      <c r="I2537" t="s">
        <v>144</v>
      </c>
      <c r="J2537">
        <v>1</v>
      </c>
      <c r="K2537">
        <v>5</v>
      </c>
      <c r="L2537">
        <v>420</v>
      </c>
      <c r="M2537">
        <v>385.98</v>
      </c>
      <c r="N2537">
        <v>454.02</v>
      </c>
      <c r="O2537">
        <v>437</v>
      </c>
      <c r="P2537">
        <v>402</v>
      </c>
      <c r="Q2537">
        <v>429</v>
      </c>
      <c r="R2537">
        <v>417</v>
      </c>
      <c r="T2537">
        <v>160</v>
      </c>
      <c r="U2537">
        <v>163</v>
      </c>
      <c r="V2537">
        <v>427</v>
      </c>
      <c r="W2537">
        <v>420</v>
      </c>
      <c r="X2537">
        <v>418</v>
      </c>
      <c r="Y2537">
        <v>406</v>
      </c>
      <c r="Z2537">
        <v>430</v>
      </c>
      <c r="AA2537">
        <v>165</v>
      </c>
      <c r="AB2537">
        <v>164</v>
      </c>
      <c r="AJ2537">
        <v>420.7</v>
      </c>
      <c r="AK2537">
        <v>18</v>
      </c>
      <c r="AL2537">
        <v>200</v>
      </c>
      <c r="AM2537">
        <v>22</v>
      </c>
      <c r="AN2537">
        <v>163</v>
      </c>
      <c r="AO2537">
        <v>6</v>
      </c>
      <c r="AP2537">
        <v>3</v>
      </c>
      <c r="AQ2537">
        <v>3</v>
      </c>
      <c r="AX2537">
        <v>12</v>
      </c>
      <c r="AY2537">
        <v>522</v>
      </c>
      <c r="AZ2537">
        <v>1.4999999999999999E-2</v>
      </c>
      <c r="BA2537">
        <v>2.3E-2</v>
      </c>
      <c r="BC2537">
        <v>0</v>
      </c>
      <c r="BD2537">
        <v>1.2</v>
      </c>
      <c r="BE2537">
        <v>5</v>
      </c>
      <c r="BF2537">
        <v>219.6</v>
      </c>
      <c r="BG2537" t="s">
        <v>148</v>
      </c>
      <c r="BH2537" t="s">
        <v>149</v>
      </c>
      <c r="BI2537" t="s">
        <v>290</v>
      </c>
      <c r="BK2537">
        <v>23</v>
      </c>
    </row>
    <row r="2538" spans="1:63" ht="18.75" x14ac:dyDescent="0.25">
      <c r="A2538">
        <v>2021</v>
      </c>
      <c r="B2538">
        <v>6</v>
      </c>
      <c r="C2538" s="289">
        <v>44360</v>
      </c>
      <c r="D2538">
        <v>405</v>
      </c>
      <c r="E2538">
        <v>620</v>
      </c>
      <c r="F2538">
        <v>2</v>
      </c>
      <c r="G2538" t="s">
        <v>291</v>
      </c>
      <c r="H2538" t="s">
        <v>292</v>
      </c>
      <c r="I2538" t="s">
        <v>144</v>
      </c>
      <c r="J2538">
        <v>1</v>
      </c>
      <c r="K2538">
        <v>5</v>
      </c>
      <c r="L2538">
        <v>233</v>
      </c>
      <c r="M2538">
        <v>214.01050000000001</v>
      </c>
      <c r="N2538">
        <v>251.98949999999999</v>
      </c>
      <c r="O2538">
        <v>243</v>
      </c>
      <c r="P2538">
        <v>211</v>
      </c>
      <c r="Q2538">
        <v>225</v>
      </c>
      <c r="R2538">
        <v>223</v>
      </c>
      <c r="T2538">
        <v>160</v>
      </c>
      <c r="U2538">
        <v>163</v>
      </c>
      <c r="V2538">
        <v>235</v>
      </c>
      <c r="W2538">
        <v>233</v>
      </c>
      <c r="X2538">
        <v>225</v>
      </c>
      <c r="Y2538">
        <v>236</v>
      </c>
      <c r="Z2538">
        <v>240</v>
      </c>
      <c r="AA2538">
        <v>165</v>
      </c>
      <c r="AB2538">
        <v>164</v>
      </c>
      <c r="AJ2538">
        <v>230.1</v>
      </c>
      <c r="AK2538">
        <v>18</v>
      </c>
      <c r="AL2538">
        <v>200</v>
      </c>
      <c r="AM2538">
        <v>22</v>
      </c>
      <c r="AN2538">
        <v>163</v>
      </c>
      <c r="AO2538">
        <v>6</v>
      </c>
      <c r="AP2538">
        <v>3</v>
      </c>
      <c r="AQ2538">
        <v>1</v>
      </c>
      <c r="AX2538">
        <v>10</v>
      </c>
      <c r="AY2538">
        <v>520</v>
      </c>
      <c r="AZ2538">
        <v>1.4999999999999999E-2</v>
      </c>
      <c r="BA2538">
        <v>1.9E-2</v>
      </c>
      <c r="BC2538">
        <v>0</v>
      </c>
      <c r="BD2538">
        <v>2.2000000000000002</v>
      </c>
      <c r="BE2538">
        <v>2.2999999999999998</v>
      </c>
      <c r="BF2538">
        <v>119.7</v>
      </c>
      <c r="BG2538" t="s">
        <v>148</v>
      </c>
      <c r="BH2538" t="s">
        <v>149</v>
      </c>
      <c r="BI2538" t="s">
        <v>217</v>
      </c>
      <c r="BK2538">
        <v>23</v>
      </c>
    </row>
    <row r="2539" spans="1:63" ht="18.75" x14ac:dyDescent="0.25">
      <c r="A2539">
        <v>2021</v>
      </c>
      <c r="B2539">
        <v>6</v>
      </c>
      <c r="C2539" s="289">
        <v>44360</v>
      </c>
      <c r="D2539">
        <v>405</v>
      </c>
      <c r="E2539">
        <v>621</v>
      </c>
      <c r="F2539">
        <v>2</v>
      </c>
      <c r="G2539" t="s">
        <v>293</v>
      </c>
      <c r="H2539" t="s">
        <v>294</v>
      </c>
      <c r="I2539" t="s">
        <v>144</v>
      </c>
      <c r="J2539">
        <v>1</v>
      </c>
      <c r="K2539">
        <v>5</v>
      </c>
      <c r="L2539">
        <v>191.5</v>
      </c>
      <c r="M2539">
        <v>175.98849999999999</v>
      </c>
      <c r="N2539">
        <v>207.01150000000001</v>
      </c>
      <c r="O2539">
        <v>203</v>
      </c>
      <c r="P2539">
        <v>190</v>
      </c>
      <c r="Q2539">
        <v>212</v>
      </c>
      <c r="R2539">
        <v>183</v>
      </c>
      <c r="T2539">
        <v>160</v>
      </c>
      <c r="U2539">
        <v>163</v>
      </c>
      <c r="V2539">
        <v>196</v>
      </c>
      <c r="W2539">
        <v>201</v>
      </c>
      <c r="X2539">
        <v>200</v>
      </c>
      <c r="Y2539">
        <v>195</v>
      </c>
      <c r="Z2539">
        <v>205</v>
      </c>
      <c r="AA2539">
        <v>165</v>
      </c>
      <c r="AB2539">
        <v>164</v>
      </c>
      <c r="AJ2539">
        <v>198.3</v>
      </c>
      <c r="AK2539">
        <v>18</v>
      </c>
      <c r="AL2539">
        <v>200</v>
      </c>
      <c r="AM2539">
        <v>22</v>
      </c>
      <c r="AN2539">
        <v>163</v>
      </c>
      <c r="AO2539">
        <v>5</v>
      </c>
      <c r="AP2539">
        <v>5</v>
      </c>
      <c r="AQ2539">
        <v>3</v>
      </c>
      <c r="AX2539">
        <v>13</v>
      </c>
      <c r="AY2539">
        <v>523</v>
      </c>
      <c r="AZ2539">
        <v>1.4999999999999999E-2</v>
      </c>
      <c r="BA2539">
        <v>2.5000000000000001E-2</v>
      </c>
      <c r="BC2539">
        <v>0.1</v>
      </c>
      <c r="BD2539">
        <v>2.7</v>
      </c>
      <c r="BE2539">
        <v>2.6</v>
      </c>
      <c r="BF2539">
        <v>103.7</v>
      </c>
      <c r="BG2539" t="s">
        <v>148</v>
      </c>
      <c r="BH2539" t="s">
        <v>149</v>
      </c>
      <c r="BI2539" t="s">
        <v>217</v>
      </c>
      <c r="BK2539">
        <v>23</v>
      </c>
    </row>
    <row r="2540" spans="1:63" ht="18.75" x14ac:dyDescent="0.25">
      <c r="A2540">
        <v>2021</v>
      </c>
      <c r="B2540">
        <v>6</v>
      </c>
      <c r="C2540" s="289">
        <v>44360</v>
      </c>
      <c r="D2540">
        <v>405</v>
      </c>
      <c r="E2540">
        <v>622</v>
      </c>
      <c r="F2540">
        <v>2</v>
      </c>
      <c r="G2540" t="s">
        <v>295</v>
      </c>
      <c r="H2540" t="s">
        <v>296</v>
      </c>
      <c r="I2540" t="s">
        <v>144</v>
      </c>
      <c r="J2540">
        <v>1</v>
      </c>
      <c r="K2540">
        <v>5</v>
      </c>
      <c r="L2540">
        <v>187</v>
      </c>
      <c r="M2540">
        <v>172.41399999999999</v>
      </c>
      <c r="N2540">
        <v>201.58600000000001</v>
      </c>
      <c r="O2540">
        <v>213</v>
      </c>
      <c r="P2540">
        <v>172</v>
      </c>
      <c r="Q2540">
        <v>175</v>
      </c>
      <c r="R2540">
        <v>174</v>
      </c>
      <c r="T2540">
        <v>160</v>
      </c>
      <c r="U2540">
        <v>163</v>
      </c>
      <c r="V2540">
        <v>189</v>
      </c>
      <c r="W2540">
        <v>185</v>
      </c>
      <c r="X2540">
        <v>185</v>
      </c>
      <c r="Y2540">
        <v>184</v>
      </c>
      <c r="Z2540">
        <v>203</v>
      </c>
      <c r="AA2540">
        <v>165</v>
      </c>
      <c r="AB2540">
        <v>164</v>
      </c>
      <c r="AJ2540">
        <v>186.7</v>
      </c>
      <c r="AK2540">
        <v>18</v>
      </c>
      <c r="AL2540">
        <v>200</v>
      </c>
      <c r="AM2540">
        <v>22</v>
      </c>
      <c r="AN2540">
        <v>163</v>
      </c>
      <c r="AO2540">
        <v>5</v>
      </c>
      <c r="AP2540">
        <v>3</v>
      </c>
      <c r="AQ2540">
        <v>4</v>
      </c>
      <c r="AX2540">
        <v>12</v>
      </c>
      <c r="AY2540">
        <v>522</v>
      </c>
      <c r="AZ2540">
        <v>1.4999999999999999E-2</v>
      </c>
      <c r="BA2540">
        <v>2.3E-2</v>
      </c>
      <c r="BC2540">
        <v>0.1</v>
      </c>
      <c r="BD2540">
        <v>2.8</v>
      </c>
      <c r="BE2540">
        <v>2.2000000000000002</v>
      </c>
      <c r="BF2540">
        <v>97.5</v>
      </c>
      <c r="BG2540" t="s">
        <v>148</v>
      </c>
      <c r="BH2540" t="s">
        <v>149</v>
      </c>
      <c r="BI2540" t="s">
        <v>217</v>
      </c>
      <c r="BK2540">
        <v>23</v>
      </c>
    </row>
    <row r="2541" spans="1:63" ht="18.75" hidden="1" x14ac:dyDescent="0.25">
      <c r="A2541">
        <v>2021</v>
      </c>
      <c r="B2541">
        <v>6</v>
      </c>
      <c r="C2541" s="289">
        <v>44360</v>
      </c>
      <c r="D2541">
        <v>376</v>
      </c>
      <c r="E2541">
        <v>438</v>
      </c>
      <c r="F2541">
        <v>3</v>
      </c>
      <c r="G2541" t="s">
        <v>151</v>
      </c>
      <c r="H2541" t="s">
        <v>152</v>
      </c>
      <c r="I2541" t="s">
        <v>144</v>
      </c>
      <c r="J2541">
        <v>3</v>
      </c>
      <c r="K2541">
        <v>2</v>
      </c>
      <c r="L2541">
        <v>336</v>
      </c>
      <c r="M2541">
        <v>316.17599999999999</v>
      </c>
      <c r="N2541">
        <v>359.85599999999999</v>
      </c>
      <c r="O2541">
        <v>344</v>
      </c>
      <c r="P2541">
        <v>327</v>
      </c>
      <c r="Q2541">
        <v>347</v>
      </c>
      <c r="R2541">
        <v>366</v>
      </c>
      <c r="T2541">
        <v>171</v>
      </c>
      <c r="U2541">
        <v>169</v>
      </c>
      <c r="V2541">
        <v>323</v>
      </c>
      <c r="W2541">
        <v>335</v>
      </c>
      <c r="X2541">
        <v>339</v>
      </c>
      <c r="Y2541">
        <v>348</v>
      </c>
      <c r="Z2541">
        <v>349</v>
      </c>
      <c r="AA2541">
        <v>166</v>
      </c>
      <c r="AB2541">
        <v>165</v>
      </c>
      <c r="AJ2541">
        <v>342</v>
      </c>
      <c r="AK2541">
        <v>67</v>
      </c>
      <c r="AL2541">
        <v>161</v>
      </c>
      <c r="AM2541">
        <v>64</v>
      </c>
      <c r="AN2541">
        <v>168</v>
      </c>
      <c r="AO2541">
        <v>10</v>
      </c>
      <c r="AP2541">
        <v>3</v>
      </c>
      <c r="AQ2541">
        <v>3</v>
      </c>
      <c r="AX2541">
        <v>16</v>
      </c>
      <c r="AY2541">
        <v>1708</v>
      </c>
      <c r="AZ2541">
        <v>1.4999999999999999E-2</v>
      </c>
      <c r="BA2541">
        <v>8.9999999999999993E-3</v>
      </c>
      <c r="BB2541">
        <v>1</v>
      </c>
      <c r="BC2541">
        <v>0</v>
      </c>
      <c r="BD2541">
        <v>5.0999999999999996</v>
      </c>
      <c r="BE2541">
        <v>5.5</v>
      </c>
      <c r="BF2541">
        <v>584.1</v>
      </c>
      <c r="BG2541" t="s">
        <v>153</v>
      </c>
      <c r="BH2541" t="s">
        <v>154</v>
      </c>
      <c r="BI2541" t="s">
        <v>155</v>
      </c>
      <c r="BJ2541" t="s">
        <v>156</v>
      </c>
      <c r="BK2541">
        <v>23</v>
      </c>
    </row>
    <row r="2542" spans="1:63" ht="18.75" hidden="1" x14ac:dyDescent="0.25">
      <c r="A2542">
        <v>2021</v>
      </c>
      <c r="B2542">
        <v>6</v>
      </c>
      <c r="C2542" s="289">
        <v>44360</v>
      </c>
      <c r="D2542">
        <v>384</v>
      </c>
      <c r="E2542">
        <v>556</v>
      </c>
      <c r="F2542">
        <v>4</v>
      </c>
      <c r="G2542" t="s">
        <v>175</v>
      </c>
      <c r="H2542" t="s">
        <v>176</v>
      </c>
      <c r="I2542" t="s">
        <v>144</v>
      </c>
      <c r="J2542">
        <v>1</v>
      </c>
      <c r="K2542">
        <v>6</v>
      </c>
      <c r="L2542">
        <v>1066</v>
      </c>
      <c r="M2542">
        <v>1003.106</v>
      </c>
      <c r="N2542">
        <v>1141.6859999999999</v>
      </c>
      <c r="O2542">
        <v>1112</v>
      </c>
      <c r="P2542">
        <v>1058</v>
      </c>
      <c r="Q2542">
        <v>1020</v>
      </c>
      <c r="R2542">
        <v>1107</v>
      </c>
      <c r="T2542">
        <v>203</v>
      </c>
      <c r="U2542">
        <v>200</v>
      </c>
      <c r="V2542">
        <v>1041</v>
      </c>
      <c r="W2542">
        <v>1062</v>
      </c>
      <c r="X2542">
        <v>1067</v>
      </c>
      <c r="Y2542">
        <v>1082</v>
      </c>
      <c r="Z2542">
        <v>1043</v>
      </c>
      <c r="AA2542">
        <v>199</v>
      </c>
      <c r="AB2542">
        <v>199</v>
      </c>
      <c r="AJ2542">
        <v>1065.8</v>
      </c>
      <c r="AK2542">
        <v>20</v>
      </c>
      <c r="AL2542">
        <v>180</v>
      </c>
      <c r="AM2542">
        <v>18</v>
      </c>
      <c r="AN2542">
        <v>201</v>
      </c>
      <c r="AO2542">
        <v>3</v>
      </c>
      <c r="AP2542">
        <v>5</v>
      </c>
      <c r="AQ2542">
        <v>3</v>
      </c>
      <c r="AX2542">
        <v>10</v>
      </c>
      <c r="AY2542">
        <v>472</v>
      </c>
      <c r="AZ2542">
        <v>1.4999999999999999E-2</v>
      </c>
      <c r="BA2542">
        <v>2.1000000000000001E-2</v>
      </c>
      <c r="BC2542">
        <v>0</v>
      </c>
      <c r="BD2542">
        <v>0.4</v>
      </c>
      <c r="BE2542">
        <v>10.7</v>
      </c>
      <c r="BF2542">
        <v>503.1</v>
      </c>
      <c r="BG2542" t="s">
        <v>153</v>
      </c>
      <c r="BH2542" t="s">
        <v>154</v>
      </c>
      <c r="BI2542" t="s">
        <v>177</v>
      </c>
      <c r="BK2542">
        <v>23</v>
      </c>
    </row>
    <row r="2543" spans="1:63" ht="18.75" hidden="1" x14ac:dyDescent="0.25">
      <c r="A2543">
        <v>2021</v>
      </c>
      <c r="B2543">
        <v>6</v>
      </c>
      <c r="C2543" s="289">
        <v>44360</v>
      </c>
      <c r="D2543">
        <v>384</v>
      </c>
      <c r="E2543">
        <v>557</v>
      </c>
      <c r="F2543">
        <v>4</v>
      </c>
      <c r="G2543" t="s">
        <v>178</v>
      </c>
      <c r="H2543" t="s">
        <v>179</v>
      </c>
      <c r="I2543" t="s">
        <v>144</v>
      </c>
      <c r="J2543">
        <v>1</v>
      </c>
      <c r="K2543">
        <v>6</v>
      </c>
      <c r="L2543">
        <v>182</v>
      </c>
      <c r="M2543">
        <v>171.262</v>
      </c>
      <c r="N2543">
        <v>194.922</v>
      </c>
      <c r="O2543">
        <v>178</v>
      </c>
      <c r="P2543">
        <v>189</v>
      </c>
      <c r="Q2543">
        <v>184</v>
      </c>
      <c r="R2543">
        <v>180</v>
      </c>
      <c r="T2543">
        <v>203</v>
      </c>
      <c r="U2543">
        <v>200</v>
      </c>
      <c r="V2543">
        <v>189</v>
      </c>
      <c r="W2543">
        <v>180</v>
      </c>
      <c r="X2543">
        <v>191</v>
      </c>
      <c r="Y2543">
        <v>186</v>
      </c>
      <c r="Z2543">
        <v>184</v>
      </c>
      <c r="AA2543">
        <v>210</v>
      </c>
      <c r="AB2543">
        <v>210</v>
      </c>
      <c r="AJ2543">
        <v>184.6</v>
      </c>
      <c r="AK2543">
        <v>20</v>
      </c>
      <c r="AL2543">
        <v>180</v>
      </c>
      <c r="AM2543">
        <v>17</v>
      </c>
      <c r="AN2543">
        <v>206</v>
      </c>
      <c r="AO2543">
        <v>1</v>
      </c>
      <c r="AP2543">
        <v>2</v>
      </c>
      <c r="AQ2543">
        <v>4</v>
      </c>
      <c r="AX2543">
        <v>7</v>
      </c>
      <c r="AY2543">
        <v>367</v>
      </c>
      <c r="AZ2543">
        <v>1.4999999999999999E-2</v>
      </c>
      <c r="BA2543">
        <v>1.9E-2</v>
      </c>
      <c r="BC2543">
        <v>0</v>
      </c>
      <c r="BD2543">
        <v>2</v>
      </c>
      <c r="BE2543">
        <v>1.3</v>
      </c>
      <c r="BF2543">
        <v>67.7</v>
      </c>
      <c r="BG2543" t="s">
        <v>153</v>
      </c>
      <c r="BH2543" t="s">
        <v>154</v>
      </c>
      <c r="BI2543" t="s">
        <v>177</v>
      </c>
      <c r="BJ2543" t="s">
        <v>180</v>
      </c>
      <c r="BK2543">
        <v>23</v>
      </c>
    </row>
    <row r="2544" spans="1:63" ht="18.75" hidden="1" x14ac:dyDescent="0.25">
      <c r="A2544">
        <v>2021</v>
      </c>
      <c r="B2544">
        <v>6</v>
      </c>
      <c r="C2544" s="289">
        <v>44360</v>
      </c>
      <c r="D2544">
        <v>236</v>
      </c>
      <c r="E2544">
        <v>160</v>
      </c>
      <c r="F2544">
        <v>5</v>
      </c>
      <c r="G2544" t="s">
        <v>265</v>
      </c>
      <c r="H2544" t="s">
        <v>266</v>
      </c>
      <c r="I2544" t="s">
        <v>144</v>
      </c>
      <c r="J2544">
        <v>2</v>
      </c>
      <c r="K2544">
        <v>1</v>
      </c>
      <c r="L2544">
        <v>200</v>
      </c>
      <c r="M2544">
        <v>186</v>
      </c>
      <c r="N2544">
        <v>214</v>
      </c>
      <c r="O2544">
        <v>207</v>
      </c>
      <c r="P2544">
        <v>197</v>
      </c>
      <c r="Q2544">
        <v>198</v>
      </c>
      <c r="U2544">
        <v>99</v>
      </c>
      <c r="V2544">
        <v>221</v>
      </c>
      <c r="W2544">
        <v>210</v>
      </c>
      <c r="X2544">
        <v>206</v>
      </c>
      <c r="Y2544">
        <v>200</v>
      </c>
      <c r="Z2544">
        <v>211</v>
      </c>
      <c r="AA2544">
        <v>112</v>
      </c>
      <c r="AB2544">
        <v>105</v>
      </c>
      <c r="AJ2544">
        <v>206.3</v>
      </c>
      <c r="AK2544">
        <v>76</v>
      </c>
      <c r="AL2544">
        <v>95</v>
      </c>
      <c r="AM2544">
        <v>68</v>
      </c>
      <c r="AN2544">
        <v>105</v>
      </c>
      <c r="AO2544">
        <v>6</v>
      </c>
      <c r="AP2544">
        <v>5</v>
      </c>
      <c r="AQ2544">
        <v>2</v>
      </c>
      <c r="AS2544">
        <v>3</v>
      </c>
      <c r="AX2544">
        <v>16</v>
      </c>
      <c r="AY2544">
        <v>796</v>
      </c>
      <c r="AZ2544">
        <v>1.4999999999999999E-2</v>
      </c>
      <c r="BA2544">
        <v>0.02</v>
      </c>
      <c r="BC2544">
        <v>0.1</v>
      </c>
      <c r="BD2544">
        <v>4</v>
      </c>
      <c r="BE2544">
        <v>3.3</v>
      </c>
      <c r="BF2544">
        <v>164.2</v>
      </c>
      <c r="BG2544" t="s">
        <v>267</v>
      </c>
      <c r="BH2544" t="s">
        <v>267</v>
      </c>
      <c r="BK2544">
        <v>23</v>
      </c>
    </row>
    <row r="2545" spans="1:63" ht="18.75" x14ac:dyDescent="0.25">
      <c r="A2545">
        <v>2021</v>
      </c>
      <c r="B2545">
        <v>6</v>
      </c>
      <c r="C2545" s="289">
        <v>44360</v>
      </c>
      <c r="D2545">
        <v>381</v>
      </c>
      <c r="E2545">
        <v>445</v>
      </c>
      <c r="F2545">
        <v>6</v>
      </c>
      <c r="G2545" t="s">
        <v>230</v>
      </c>
      <c r="H2545" t="s">
        <v>231</v>
      </c>
      <c r="I2545" t="s">
        <v>144</v>
      </c>
      <c r="J2545">
        <v>3</v>
      </c>
      <c r="K2545">
        <v>4</v>
      </c>
      <c r="L2545">
        <v>28</v>
      </c>
      <c r="M2545">
        <v>25.2</v>
      </c>
      <c r="N2545">
        <v>30.8</v>
      </c>
      <c r="O2545">
        <v>29</v>
      </c>
      <c r="P2545">
        <v>29</v>
      </c>
      <c r="Q2545">
        <v>33</v>
      </c>
      <c r="R2545">
        <v>28</v>
      </c>
      <c r="T2545">
        <v>158</v>
      </c>
      <c r="U2545">
        <v>167</v>
      </c>
      <c r="V2545">
        <v>30</v>
      </c>
      <c r="W2545">
        <v>28</v>
      </c>
      <c r="X2545">
        <v>29</v>
      </c>
      <c r="Y2545">
        <v>32</v>
      </c>
      <c r="Z2545">
        <v>29</v>
      </c>
      <c r="AA2545">
        <v>160</v>
      </c>
      <c r="AB2545">
        <v>155</v>
      </c>
      <c r="AJ2545">
        <v>29.6</v>
      </c>
      <c r="AK2545">
        <v>60</v>
      </c>
      <c r="AL2545">
        <v>180</v>
      </c>
      <c r="AM2545">
        <v>68</v>
      </c>
      <c r="AN2545">
        <v>160</v>
      </c>
      <c r="AO2545">
        <v>9</v>
      </c>
      <c r="AP2545">
        <v>3</v>
      </c>
      <c r="AQ2545">
        <v>6</v>
      </c>
      <c r="AX2545">
        <v>18</v>
      </c>
      <c r="AY2545">
        <v>1218</v>
      </c>
      <c r="AZ2545">
        <v>1.4999999999999999E-2</v>
      </c>
      <c r="BA2545">
        <v>1.4999999999999999E-2</v>
      </c>
      <c r="BB2545">
        <v>1</v>
      </c>
      <c r="BC2545">
        <v>0.6</v>
      </c>
      <c r="BD2545">
        <v>43.5</v>
      </c>
      <c r="BE2545">
        <v>0.5</v>
      </c>
      <c r="BF2545">
        <v>36.1</v>
      </c>
      <c r="BG2545" t="s">
        <v>148</v>
      </c>
      <c r="BH2545" t="s">
        <v>149</v>
      </c>
      <c r="BI2545" t="s">
        <v>232</v>
      </c>
      <c r="BK2545">
        <v>23</v>
      </c>
    </row>
    <row r="2546" spans="1:63" ht="18.75" x14ac:dyDescent="0.25">
      <c r="A2546">
        <v>2021</v>
      </c>
      <c r="B2546">
        <v>6</v>
      </c>
      <c r="C2546" s="289">
        <v>44360</v>
      </c>
      <c r="D2546">
        <v>381</v>
      </c>
      <c r="E2546">
        <v>446</v>
      </c>
      <c r="F2546">
        <v>6</v>
      </c>
      <c r="G2546" t="s">
        <v>233</v>
      </c>
      <c r="H2546" t="s">
        <v>234</v>
      </c>
      <c r="I2546" t="s">
        <v>144</v>
      </c>
      <c r="J2546">
        <v>3</v>
      </c>
      <c r="K2546">
        <v>4</v>
      </c>
      <c r="L2546">
        <v>167</v>
      </c>
      <c r="M2546">
        <v>150.30000000000001</v>
      </c>
      <c r="N2546">
        <v>183.7</v>
      </c>
      <c r="O2546">
        <v>180</v>
      </c>
      <c r="P2546">
        <v>187</v>
      </c>
      <c r="Q2546">
        <v>191</v>
      </c>
      <c r="R2546">
        <v>180</v>
      </c>
      <c r="T2546">
        <v>158</v>
      </c>
      <c r="U2546">
        <v>167</v>
      </c>
      <c r="V2546">
        <v>170</v>
      </c>
      <c r="W2546">
        <v>173</v>
      </c>
      <c r="X2546">
        <v>179</v>
      </c>
      <c r="Y2546">
        <v>190</v>
      </c>
      <c r="Z2546">
        <v>174</v>
      </c>
      <c r="AA2546">
        <v>160</v>
      </c>
      <c r="AB2546">
        <v>155</v>
      </c>
      <c r="AJ2546">
        <v>180.4</v>
      </c>
      <c r="AK2546">
        <v>60</v>
      </c>
      <c r="AL2546">
        <v>180</v>
      </c>
      <c r="AM2546">
        <v>68</v>
      </c>
      <c r="AN2546">
        <v>160</v>
      </c>
      <c r="AO2546">
        <v>9</v>
      </c>
      <c r="AP2546">
        <v>4</v>
      </c>
      <c r="AQ2546">
        <v>2</v>
      </c>
      <c r="AX2546">
        <v>15</v>
      </c>
      <c r="AY2546">
        <v>1275</v>
      </c>
      <c r="AZ2546">
        <v>1.4999999999999999E-2</v>
      </c>
      <c r="BA2546">
        <v>1.2E-2</v>
      </c>
      <c r="BB2546">
        <v>1</v>
      </c>
      <c r="BC2546">
        <v>0.1</v>
      </c>
      <c r="BD2546">
        <v>7.6</v>
      </c>
      <c r="BE2546">
        <v>2.7</v>
      </c>
      <c r="BF2546">
        <v>230</v>
      </c>
      <c r="BG2546" t="s">
        <v>148</v>
      </c>
      <c r="BH2546" t="s">
        <v>149</v>
      </c>
      <c r="BI2546" t="s">
        <v>235</v>
      </c>
      <c r="BK2546">
        <v>23</v>
      </c>
    </row>
    <row r="2547" spans="1:63" ht="18.75" x14ac:dyDescent="0.25">
      <c r="A2547">
        <v>2021</v>
      </c>
      <c r="B2547">
        <v>6</v>
      </c>
      <c r="C2547" s="289">
        <v>44360</v>
      </c>
      <c r="D2547">
        <v>381</v>
      </c>
      <c r="E2547">
        <v>447</v>
      </c>
      <c r="F2547">
        <v>6</v>
      </c>
      <c r="G2547" t="s">
        <v>236</v>
      </c>
      <c r="H2547" t="s">
        <v>237</v>
      </c>
      <c r="I2547" t="s">
        <v>144</v>
      </c>
      <c r="J2547">
        <v>3</v>
      </c>
      <c r="K2547">
        <v>4</v>
      </c>
      <c r="L2547">
        <v>177</v>
      </c>
      <c r="M2547">
        <v>159.30000000000001</v>
      </c>
      <c r="N2547">
        <v>194.7</v>
      </c>
      <c r="O2547">
        <v>198</v>
      </c>
      <c r="P2547">
        <v>188</v>
      </c>
      <c r="Q2547">
        <v>181</v>
      </c>
      <c r="R2547">
        <v>194</v>
      </c>
      <c r="T2547">
        <v>158</v>
      </c>
      <c r="U2547">
        <v>167</v>
      </c>
      <c r="V2547">
        <v>165</v>
      </c>
      <c r="W2547">
        <v>166</v>
      </c>
      <c r="X2547">
        <v>171</v>
      </c>
      <c r="Y2547">
        <v>183</v>
      </c>
      <c r="Z2547">
        <v>180</v>
      </c>
      <c r="AA2547">
        <v>160</v>
      </c>
      <c r="AB2547">
        <v>155</v>
      </c>
      <c r="AJ2547">
        <v>180.7</v>
      </c>
      <c r="AK2547">
        <v>60</v>
      </c>
      <c r="AL2547">
        <v>180</v>
      </c>
      <c r="AM2547">
        <v>68</v>
      </c>
      <c r="AN2547">
        <v>160</v>
      </c>
      <c r="AO2547">
        <v>9</v>
      </c>
      <c r="AP2547">
        <v>7</v>
      </c>
      <c r="AQ2547">
        <v>1</v>
      </c>
      <c r="AX2547">
        <v>17</v>
      </c>
      <c r="AY2547">
        <v>1357</v>
      </c>
      <c r="AZ2547">
        <v>1.4999999999999999E-2</v>
      </c>
      <c r="BA2547">
        <v>1.2999999999999999E-2</v>
      </c>
      <c r="BB2547">
        <v>1</v>
      </c>
      <c r="BC2547">
        <v>0.1</v>
      </c>
      <c r="BD2547">
        <v>7.7</v>
      </c>
      <c r="BE2547">
        <v>3.1</v>
      </c>
      <c r="BF2547">
        <v>245.2</v>
      </c>
      <c r="BG2547" t="s">
        <v>148</v>
      </c>
      <c r="BH2547" t="s">
        <v>149</v>
      </c>
      <c r="BI2547" t="s">
        <v>238</v>
      </c>
      <c r="BK2547">
        <v>23</v>
      </c>
    </row>
    <row r="2548" spans="1:63" ht="18.75" x14ac:dyDescent="0.25">
      <c r="A2548">
        <v>2021</v>
      </c>
      <c r="B2548">
        <v>6</v>
      </c>
      <c r="C2548" s="289">
        <v>44360</v>
      </c>
      <c r="D2548">
        <v>381</v>
      </c>
      <c r="E2548">
        <v>448</v>
      </c>
      <c r="F2548">
        <v>6</v>
      </c>
      <c r="G2548" t="s">
        <v>239</v>
      </c>
      <c r="H2548" t="s">
        <v>240</v>
      </c>
      <c r="I2548" t="s">
        <v>144</v>
      </c>
      <c r="J2548">
        <v>3</v>
      </c>
      <c r="K2548">
        <v>4</v>
      </c>
      <c r="L2548">
        <v>23</v>
      </c>
      <c r="M2548">
        <v>20.7</v>
      </c>
      <c r="N2548">
        <v>25.3</v>
      </c>
      <c r="O2548">
        <v>28</v>
      </c>
      <c r="P2548">
        <v>26</v>
      </c>
      <c r="Q2548">
        <v>26</v>
      </c>
      <c r="R2548">
        <v>25</v>
      </c>
      <c r="T2548">
        <v>158</v>
      </c>
      <c r="U2548">
        <v>167</v>
      </c>
      <c r="V2548">
        <v>23</v>
      </c>
      <c r="W2548">
        <v>24</v>
      </c>
      <c r="X2548">
        <v>24</v>
      </c>
      <c r="Y2548">
        <v>26</v>
      </c>
      <c r="Z2548">
        <v>25</v>
      </c>
      <c r="AA2548">
        <v>160</v>
      </c>
      <c r="AB2548">
        <v>155</v>
      </c>
      <c r="AJ2548">
        <v>25.1</v>
      </c>
      <c r="AK2548">
        <v>60</v>
      </c>
      <c r="AL2548">
        <v>180</v>
      </c>
      <c r="AM2548">
        <v>68</v>
      </c>
      <c r="AN2548">
        <v>160</v>
      </c>
      <c r="AO2548">
        <v>12</v>
      </c>
      <c r="AP2548">
        <v>4</v>
      </c>
      <c r="AQ2548">
        <v>1</v>
      </c>
      <c r="AX2548">
        <v>17</v>
      </c>
      <c r="AY2548">
        <v>1357</v>
      </c>
      <c r="AZ2548">
        <v>1.4999999999999999E-2</v>
      </c>
      <c r="BA2548">
        <v>1.2999999999999999E-2</v>
      </c>
      <c r="BB2548">
        <v>1</v>
      </c>
      <c r="BC2548">
        <v>0.7</v>
      </c>
      <c r="BD2548">
        <v>59</v>
      </c>
      <c r="BE2548">
        <v>0.4</v>
      </c>
      <c r="BF2548">
        <v>34.1</v>
      </c>
      <c r="BG2548" t="s">
        <v>148</v>
      </c>
      <c r="BH2548" t="s">
        <v>149</v>
      </c>
      <c r="BI2548" t="s">
        <v>241</v>
      </c>
      <c r="BK2548">
        <v>23</v>
      </c>
    </row>
    <row r="2549" spans="1:63" hidden="1" x14ac:dyDescent="0.25">
      <c r="A2549">
        <v>2021</v>
      </c>
      <c r="B2549">
        <v>6</v>
      </c>
      <c r="C2549" s="289">
        <v>44360</v>
      </c>
      <c r="D2549">
        <v>137</v>
      </c>
      <c r="E2549">
        <v>273</v>
      </c>
      <c r="F2549">
        <v>7</v>
      </c>
      <c r="G2549" t="s">
        <v>242</v>
      </c>
      <c r="H2549" t="s">
        <v>243</v>
      </c>
      <c r="I2549" t="s">
        <v>144</v>
      </c>
      <c r="J2549">
        <v>3</v>
      </c>
      <c r="K2549">
        <v>2</v>
      </c>
      <c r="L2549">
        <v>564</v>
      </c>
      <c r="M2549">
        <v>524.52</v>
      </c>
      <c r="N2549">
        <v>603.48</v>
      </c>
      <c r="AK2549">
        <v>93</v>
      </c>
      <c r="AL2549">
        <v>116</v>
      </c>
      <c r="AY2549">
        <v>66</v>
      </c>
      <c r="AZ2549">
        <v>1.4999999999999999E-2</v>
      </c>
      <c r="BD2549">
        <v>0.1</v>
      </c>
      <c r="BG2549" t="s">
        <v>145</v>
      </c>
      <c r="BK2549">
        <v>23</v>
      </c>
    </row>
    <row r="2550" spans="1:63" ht="18.75" x14ac:dyDescent="0.25">
      <c r="A2550">
        <v>2021</v>
      </c>
      <c r="B2550">
        <v>6</v>
      </c>
      <c r="C2550" s="289">
        <v>44360</v>
      </c>
      <c r="D2550">
        <v>378</v>
      </c>
      <c r="E2550">
        <v>440</v>
      </c>
      <c r="F2550">
        <v>7</v>
      </c>
      <c r="G2550" t="s">
        <v>224</v>
      </c>
      <c r="H2550" t="s">
        <v>225</v>
      </c>
      <c r="I2550" t="s">
        <v>144</v>
      </c>
      <c r="J2550">
        <v>3</v>
      </c>
      <c r="K2550">
        <v>2</v>
      </c>
      <c r="L2550">
        <v>258</v>
      </c>
      <c r="M2550">
        <v>239.94</v>
      </c>
      <c r="N2550">
        <v>276.06</v>
      </c>
      <c r="O2550">
        <v>276</v>
      </c>
      <c r="P2550">
        <v>241</v>
      </c>
      <c r="Q2550">
        <v>233</v>
      </c>
      <c r="U2550">
        <v>111</v>
      </c>
      <c r="V2550">
        <v>243</v>
      </c>
      <c r="W2550">
        <v>253</v>
      </c>
      <c r="X2550">
        <v>262</v>
      </c>
      <c r="Y2550">
        <v>253</v>
      </c>
      <c r="Z2550">
        <v>262</v>
      </c>
      <c r="AA2550">
        <v>128</v>
      </c>
      <c r="AB2550">
        <v>128</v>
      </c>
      <c r="AJ2550">
        <v>252.9</v>
      </c>
      <c r="AK2550">
        <v>90</v>
      </c>
      <c r="AL2550">
        <v>120</v>
      </c>
      <c r="AM2550">
        <v>88</v>
      </c>
      <c r="AN2550">
        <v>122</v>
      </c>
      <c r="AO2550">
        <v>8</v>
      </c>
      <c r="AP2550">
        <v>6</v>
      </c>
      <c r="AQ2550">
        <v>5</v>
      </c>
      <c r="AX2550">
        <v>17</v>
      </c>
      <c r="AY2550">
        <v>2617</v>
      </c>
      <c r="AZ2550">
        <v>1.4999999999999999E-2</v>
      </c>
      <c r="BA2550">
        <v>6.0000000000000001E-3</v>
      </c>
      <c r="BB2550">
        <v>1</v>
      </c>
      <c r="BC2550">
        <v>0.1</v>
      </c>
      <c r="BD2550">
        <v>10.1</v>
      </c>
      <c r="BE2550">
        <v>4.3</v>
      </c>
      <c r="BF2550">
        <v>661.8</v>
      </c>
      <c r="BG2550" t="s">
        <v>148</v>
      </c>
      <c r="BH2550" t="s">
        <v>184</v>
      </c>
      <c r="BK2550">
        <v>23</v>
      </c>
    </row>
    <row r="2551" spans="1:63" ht="18.75" hidden="1" x14ac:dyDescent="0.25">
      <c r="A2551">
        <v>2021</v>
      </c>
      <c r="B2551">
        <v>6</v>
      </c>
      <c r="C2551" s="289">
        <v>44360</v>
      </c>
      <c r="D2551">
        <v>18</v>
      </c>
      <c r="E2551">
        <v>49</v>
      </c>
      <c r="F2551">
        <v>8</v>
      </c>
      <c r="G2551" t="s">
        <v>275</v>
      </c>
      <c r="H2551" t="s">
        <v>276</v>
      </c>
      <c r="I2551" t="s">
        <v>165</v>
      </c>
      <c r="J2551">
        <v>2</v>
      </c>
      <c r="K2551">
        <v>3</v>
      </c>
      <c r="L2551">
        <v>100</v>
      </c>
      <c r="M2551">
        <v>95.5</v>
      </c>
      <c r="N2551">
        <v>104.5</v>
      </c>
      <c r="O2551">
        <v>97</v>
      </c>
      <c r="P2551">
        <v>100</v>
      </c>
      <c r="Q2551">
        <v>116</v>
      </c>
      <c r="R2551">
        <v>103</v>
      </c>
      <c r="T2551">
        <v>127</v>
      </c>
      <c r="U2551">
        <v>129</v>
      </c>
      <c r="V2551">
        <v>116</v>
      </c>
      <c r="W2551">
        <v>103</v>
      </c>
      <c r="X2551">
        <v>104</v>
      </c>
      <c r="Y2551">
        <v>105</v>
      </c>
      <c r="Z2551">
        <v>101</v>
      </c>
      <c r="AA2551">
        <v>129</v>
      </c>
      <c r="AB2551">
        <v>122</v>
      </c>
      <c r="AJ2551">
        <v>105</v>
      </c>
      <c r="AK2551">
        <v>101</v>
      </c>
      <c r="AL2551">
        <v>107</v>
      </c>
      <c r="AM2551">
        <v>57</v>
      </c>
      <c r="AN2551">
        <v>127</v>
      </c>
      <c r="AO2551">
        <v>8</v>
      </c>
      <c r="AP2551">
        <v>8</v>
      </c>
      <c r="AQ2551">
        <v>1</v>
      </c>
      <c r="AX2551">
        <v>17</v>
      </c>
      <c r="AY2551">
        <v>1865</v>
      </c>
      <c r="AZ2551">
        <v>1.4999999999999999E-2</v>
      </c>
      <c r="BA2551">
        <v>8.9999999999999993E-3</v>
      </c>
      <c r="BB2551">
        <v>1</v>
      </c>
      <c r="BC2551">
        <v>0.2</v>
      </c>
      <c r="BD2551">
        <v>18.7</v>
      </c>
      <c r="BE2551">
        <v>1.8</v>
      </c>
      <c r="BF2551">
        <v>195.8</v>
      </c>
      <c r="BG2551" t="s">
        <v>153</v>
      </c>
      <c r="BH2551" t="s">
        <v>154</v>
      </c>
      <c r="BI2551" t="s">
        <v>277</v>
      </c>
      <c r="BJ2551" t="s">
        <v>167</v>
      </c>
      <c r="BK2551">
        <v>23</v>
      </c>
    </row>
    <row r="2552" spans="1:63" ht="18.75" hidden="1" x14ac:dyDescent="0.25">
      <c r="A2552">
        <v>2021</v>
      </c>
      <c r="B2552">
        <v>6</v>
      </c>
      <c r="C2552" s="289">
        <v>44360</v>
      </c>
      <c r="D2552">
        <v>18</v>
      </c>
      <c r="E2552">
        <v>50</v>
      </c>
      <c r="F2552">
        <v>8</v>
      </c>
      <c r="G2552" t="s">
        <v>278</v>
      </c>
      <c r="H2552" t="s">
        <v>279</v>
      </c>
      <c r="I2552" t="s">
        <v>165</v>
      </c>
      <c r="J2552">
        <v>2</v>
      </c>
      <c r="K2552">
        <v>3</v>
      </c>
      <c r="L2552">
        <v>54</v>
      </c>
      <c r="M2552">
        <v>51.57</v>
      </c>
      <c r="N2552">
        <v>56.43</v>
      </c>
      <c r="O2552">
        <v>56</v>
      </c>
      <c r="P2552">
        <v>53</v>
      </c>
      <c r="Q2552">
        <v>65</v>
      </c>
      <c r="R2552">
        <v>53</v>
      </c>
      <c r="T2552">
        <v>127</v>
      </c>
      <c r="U2552">
        <v>129</v>
      </c>
      <c r="V2552">
        <v>58</v>
      </c>
      <c r="W2552">
        <v>56</v>
      </c>
      <c r="X2552">
        <v>54</v>
      </c>
      <c r="Y2552">
        <v>58</v>
      </c>
      <c r="Z2552">
        <v>53</v>
      </c>
      <c r="AA2552">
        <v>129</v>
      </c>
      <c r="AB2552">
        <v>122</v>
      </c>
      <c r="AJ2552">
        <v>56.2</v>
      </c>
      <c r="AK2552">
        <v>101</v>
      </c>
      <c r="AL2552">
        <v>107</v>
      </c>
      <c r="AM2552">
        <v>57</v>
      </c>
      <c r="AN2552">
        <v>127</v>
      </c>
      <c r="AO2552">
        <v>3</v>
      </c>
      <c r="AP2552">
        <v>7</v>
      </c>
      <c r="AQ2552">
        <v>6</v>
      </c>
      <c r="AX2552">
        <v>16</v>
      </c>
      <c r="AY2552">
        <v>1864</v>
      </c>
      <c r="AZ2552">
        <v>1.4999999999999999E-2</v>
      </c>
      <c r="BA2552">
        <v>8.9999999999999993E-3</v>
      </c>
      <c r="BB2552">
        <v>1</v>
      </c>
      <c r="BC2552">
        <v>0.3</v>
      </c>
      <c r="BD2552">
        <v>34.5</v>
      </c>
      <c r="BE2552">
        <v>0.9</v>
      </c>
      <c r="BF2552">
        <v>104.8</v>
      </c>
      <c r="BG2552" t="s">
        <v>153</v>
      </c>
      <c r="BH2552" t="s">
        <v>154</v>
      </c>
      <c r="BI2552" t="s">
        <v>280</v>
      </c>
      <c r="BJ2552" t="s">
        <v>167</v>
      </c>
      <c r="BK2552">
        <v>23</v>
      </c>
    </row>
    <row r="2553" spans="1:63" ht="18.75" x14ac:dyDescent="0.25">
      <c r="A2553">
        <v>2021</v>
      </c>
      <c r="B2553">
        <v>6</v>
      </c>
      <c r="C2553" s="289">
        <v>44360</v>
      </c>
      <c r="D2553">
        <v>52</v>
      </c>
      <c r="E2553">
        <v>130</v>
      </c>
      <c r="F2553">
        <v>25</v>
      </c>
      <c r="G2553" t="s">
        <v>372</v>
      </c>
      <c r="H2553" t="s">
        <v>373</v>
      </c>
      <c r="I2553" t="s">
        <v>360</v>
      </c>
      <c r="J2553">
        <v>9</v>
      </c>
      <c r="K2553">
        <v>1</v>
      </c>
      <c r="L2553">
        <v>12</v>
      </c>
      <c r="M2553">
        <v>11.16</v>
      </c>
      <c r="N2553">
        <v>12.84</v>
      </c>
      <c r="O2553">
        <v>10</v>
      </c>
      <c r="P2553">
        <v>9</v>
      </c>
      <c r="Q2553">
        <v>12</v>
      </c>
      <c r="R2553">
        <v>13</v>
      </c>
      <c r="T2553">
        <v>100</v>
      </c>
      <c r="U2553">
        <v>103</v>
      </c>
      <c r="AJ2553">
        <v>11</v>
      </c>
      <c r="AK2553">
        <v>336</v>
      </c>
      <c r="AL2553">
        <v>96</v>
      </c>
      <c r="AM2553">
        <v>319</v>
      </c>
      <c r="AN2553">
        <v>102</v>
      </c>
      <c r="AO2553">
        <v>12</v>
      </c>
      <c r="AP2553">
        <v>15</v>
      </c>
      <c r="AX2553">
        <v>27</v>
      </c>
      <c r="AY2553">
        <v>3227</v>
      </c>
      <c r="AZ2553">
        <v>0.02</v>
      </c>
      <c r="BA2553">
        <v>8.0000000000000002E-3</v>
      </c>
      <c r="BB2553">
        <v>1</v>
      </c>
      <c r="BC2553">
        <v>2.2999999999999998</v>
      </c>
      <c r="BD2553">
        <v>268.89999999999998</v>
      </c>
      <c r="BE2553">
        <v>0.3</v>
      </c>
      <c r="BF2553">
        <v>35.5</v>
      </c>
      <c r="BG2553" t="s">
        <v>148</v>
      </c>
      <c r="BH2553" t="s">
        <v>187</v>
      </c>
      <c r="BI2553" t="s">
        <v>374</v>
      </c>
      <c r="BK2553">
        <v>23</v>
      </c>
    </row>
    <row r="2554" spans="1:63" ht="18.75" hidden="1" x14ac:dyDescent="0.25">
      <c r="A2554">
        <v>2021</v>
      </c>
      <c r="B2554">
        <v>6</v>
      </c>
      <c r="C2554" s="289">
        <v>44360</v>
      </c>
      <c r="D2554">
        <v>259</v>
      </c>
      <c r="E2554">
        <v>183</v>
      </c>
      <c r="F2554">
        <v>26</v>
      </c>
      <c r="G2554" t="s">
        <v>393</v>
      </c>
      <c r="H2554" t="s">
        <v>394</v>
      </c>
      <c r="I2554" t="s">
        <v>360</v>
      </c>
      <c r="J2554">
        <v>12</v>
      </c>
      <c r="K2554">
        <v>1</v>
      </c>
      <c r="L2554">
        <v>3</v>
      </c>
      <c r="M2554">
        <v>2.79</v>
      </c>
      <c r="N2554">
        <v>3.21</v>
      </c>
      <c r="P2554">
        <v>4</v>
      </c>
      <c r="Q2554">
        <v>3</v>
      </c>
      <c r="R2554">
        <v>3</v>
      </c>
      <c r="S2554">
        <v>3</v>
      </c>
      <c r="T2554">
        <v>97</v>
      </c>
      <c r="U2554">
        <v>100</v>
      </c>
      <c r="V2554">
        <v>3</v>
      </c>
      <c r="W2554">
        <v>3</v>
      </c>
      <c r="X2554">
        <v>3</v>
      </c>
      <c r="Y2554">
        <v>3</v>
      </c>
      <c r="Z2554">
        <v>3</v>
      </c>
      <c r="AA2554">
        <v>129</v>
      </c>
      <c r="AB2554">
        <v>122</v>
      </c>
      <c r="AJ2554">
        <v>3</v>
      </c>
      <c r="AK2554">
        <v>508</v>
      </c>
      <c r="AL2554">
        <v>85</v>
      </c>
      <c r="AM2554">
        <v>386</v>
      </c>
      <c r="AN2554">
        <v>112</v>
      </c>
      <c r="AO2554">
        <v>21</v>
      </c>
      <c r="AP2554">
        <v>25</v>
      </c>
      <c r="AQ2554">
        <v>22</v>
      </c>
      <c r="AX2554">
        <v>68</v>
      </c>
      <c r="AY2554">
        <v>7068</v>
      </c>
      <c r="AZ2554">
        <v>0.02</v>
      </c>
      <c r="BA2554">
        <v>0.01</v>
      </c>
      <c r="BB2554">
        <v>1</v>
      </c>
      <c r="BC2554">
        <v>22.7</v>
      </c>
      <c r="BD2554">
        <v>2356</v>
      </c>
      <c r="BE2554">
        <v>0.2</v>
      </c>
      <c r="BF2554">
        <v>21.2</v>
      </c>
      <c r="BG2554" t="s">
        <v>229</v>
      </c>
      <c r="BH2554" t="s">
        <v>229</v>
      </c>
      <c r="BK2554">
        <v>23</v>
      </c>
    </row>
    <row r="2555" spans="1:63" ht="18.75" x14ac:dyDescent="0.25">
      <c r="A2555">
        <v>2021</v>
      </c>
      <c r="B2555">
        <v>6</v>
      </c>
      <c r="C2555" s="289">
        <v>44360</v>
      </c>
      <c r="D2555">
        <v>159</v>
      </c>
      <c r="E2555">
        <v>299</v>
      </c>
      <c r="F2555">
        <v>28</v>
      </c>
      <c r="G2555" t="s">
        <v>181</v>
      </c>
      <c r="H2555" t="s">
        <v>182</v>
      </c>
      <c r="I2555" t="s">
        <v>183</v>
      </c>
      <c r="J2555">
        <v>3</v>
      </c>
      <c r="K2555">
        <v>2</v>
      </c>
      <c r="L2555">
        <v>115</v>
      </c>
      <c r="M2555">
        <v>106.95</v>
      </c>
      <c r="N2555">
        <v>123.05</v>
      </c>
      <c r="O2555">
        <v>98</v>
      </c>
      <c r="P2555">
        <v>119</v>
      </c>
      <c r="Q2555">
        <v>104</v>
      </c>
      <c r="R2555">
        <v>115</v>
      </c>
      <c r="T2555">
        <v>115</v>
      </c>
      <c r="U2555">
        <v>118</v>
      </c>
      <c r="V2555">
        <v>99</v>
      </c>
      <c r="W2555">
        <v>109</v>
      </c>
      <c r="X2555">
        <v>108</v>
      </c>
      <c r="Y2555">
        <v>111</v>
      </c>
      <c r="Z2555">
        <v>108</v>
      </c>
      <c r="AA2555">
        <v>119</v>
      </c>
      <c r="AB2555">
        <v>115</v>
      </c>
      <c r="AJ2555">
        <v>107.9</v>
      </c>
      <c r="AK2555">
        <v>70</v>
      </c>
      <c r="AL2555">
        <v>154</v>
      </c>
      <c r="AM2555">
        <v>93</v>
      </c>
      <c r="AN2555">
        <v>117</v>
      </c>
      <c r="AY2555">
        <v>696</v>
      </c>
      <c r="AZ2555">
        <v>0.02</v>
      </c>
      <c r="BD2555">
        <v>6.1</v>
      </c>
      <c r="BF2555">
        <v>75.099999999999994</v>
      </c>
      <c r="BG2555" t="s">
        <v>148</v>
      </c>
      <c r="BH2555" t="s">
        <v>184</v>
      </c>
      <c r="BK2555">
        <v>23</v>
      </c>
    </row>
    <row r="2556" spans="1:63" ht="18.75" x14ac:dyDescent="0.25">
      <c r="A2556">
        <v>2021</v>
      </c>
      <c r="B2556">
        <v>6</v>
      </c>
      <c r="C2556" s="289">
        <v>44360</v>
      </c>
      <c r="D2556">
        <v>334</v>
      </c>
      <c r="E2556">
        <v>254</v>
      </c>
      <c r="F2556">
        <v>46</v>
      </c>
      <c r="G2556" t="s">
        <v>189</v>
      </c>
      <c r="H2556" t="s">
        <v>190</v>
      </c>
      <c r="I2556" t="s">
        <v>191</v>
      </c>
      <c r="J2556">
        <v>4</v>
      </c>
      <c r="K2556">
        <v>2</v>
      </c>
      <c r="L2556">
        <v>203</v>
      </c>
      <c r="M2556">
        <v>188.79</v>
      </c>
      <c r="N2556">
        <v>217.21</v>
      </c>
      <c r="O2556">
        <v>203</v>
      </c>
      <c r="P2556">
        <v>201</v>
      </c>
      <c r="Q2556">
        <v>209</v>
      </c>
      <c r="R2556">
        <v>207</v>
      </c>
      <c r="T2556">
        <v>138</v>
      </c>
      <c r="U2556">
        <v>137</v>
      </c>
      <c r="V2556">
        <v>210</v>
      </c>
      <c r="W2556">
        <v>206</v>
      </c>
      <c r="X2556">
        <v>217</v>
      </c>
      <c r="Y2556">
        <v>220</v>
      </c>
      <c r="Z2556">
        <v>209</v>
      </c>
      <c r="AA2556">
        <v>135</v>
      </c>
      <c r="AB2556">
        <v>130</v>
      </c>
      <c r="AJ2556">
        <v>209.1</v>
      </c>
      <c r="AK2556">
        <v>88</v>
      </c>
      <c r="AL2556">
        <v>164</v>
      </c>
      <c r="AM2556">
        <v>107</v>
      </c>
      <c r="AN2556">
        <v>135</v>
      </c>
      <c r="AO2556">
        <v>5</v>
      </c>
      <c r="AQ2556">
        <v>6</v>
      </c>
      <c r="AX2556">
        <v>11</v>
      </c>
      <c r="AY2556">
        <v>2111</v>
      </c>
      <c r="AZ2556">
        <v>0.02</v>
      </c>
      <c r="BA2556">
        <v>5.0000000000000001E-3</v>
      </c>
      <c r="BB2556">
        <v>1</v>
      </c>
      <c r="BC2556">
        <v>0.1</v>
      </c>
      <c r="BD2556">
        <v>10.4</v>
      </c>
      <c r="BE2556">
        <v>2.2999999999999998</v>
      </c>
      <c r="BF2556">
        <v>441.4</v>
      </c>
      <c r="BG2556" t="s">
        <v>148</v>
      </c>
      <c r="BH2556" t="s">
        <v>184</v>
      </c>
      <c r="BI2556" t="s">
        <v>192</v>
      </c>
      <c r="BK2556">
        <v>23</v>
      </c>
    </row>
    <row r="2557" spans="1:63" ht="18.75" x14ac:dyDescent="0.25">
      <c r="A2557">
        <v>2021</v>
      </c>
      <c r="B2557">
        <v>6</v>
      </c>
      <c r="C2557" s="289">
        <v>44360</v>
      </c>
      <c r="D2557">
        <v>4</v>
      </c>
      <c r="E2557">
        <v>11</v>
      </c>
      <c r="F2557">
        <v>48</v>
      </c>
      <c r="G2557" t="s">
        <v>193</v>
      </c>
      <c r="H2557" t="s">
        <v>194</v>
      </c>
      <c r="I2557" t="s">
        <v>191</v>
      </c>
      <c r="J2557">
        <v>2</v>
      </c>
      <c r="K2557">
        <v>2</v>
      </c>
      <c r="L2557">
        <v>212</v>
      </c>
      <c r="M2557">
        <v>197.16</v>
      </c>
      <c r="N2557">
        <v>226.84</v>
      </c>
      <c r="W2557">
        <v>225</v>
      </c>
      <c r="X2557">
        <v>216</v>
      </c>
      <c r="Y2557">
        <v>210</v>
      </c>
      <c r="Z2557">
        <v>223</v>
      </c>
      <c r="AB2557">
        <v>131</v>
      </c>
      <c r="AJ2557">
        <v>218.5</v>
      </c>
      <c r="AK2557">
        <v>37</v>
      </c>
      <c r="AL2557">
        <v>195</v>
      </c>
      <c r="AM2557">
        <v>55</v>
      </c>
      <c r="AN2557">
        <v>131</v>
      </c>
      <c r="AO2557">
        <v>6</v>
      </c>
      <c r="AQ2557">
        <v>3</v>
      </c>
      <c r="AX2557">
        <v>9</v>
      </c>
      <c r="AY2557">
        <v>465</v>
      </c>
      <c r="AZ2557">
        <v>0.02</v>
      </c>
      <c r="BA2557">
        <v>1.9E-2</v>
      </c>
      <c r="BB2557">
        <v>1</v>
      </c>
      <c r="BC2557">
        <v>0</v>
      </c>
      <c r="BD2557">
        <v>2.2000000000000002</v>
      </c>
      <c r="BE2557">
        <v>2</v>
      </c>
      <c r="BF2557">
        <v>101.6</v>
      </c>
      <c r="BG2557" t="s">
        <v>148</v>
      </c>
      <c r="BH2557" t="s">
        <v>187</v>
      </c>
      <c r="BI2557" t="s">
        <v>195</v>
      </c>
      <c r="BK2557">
        <v>23</v>
      </c>
    </row>
    <row r="2558" spans="1:63" ht="18.75" x14ac:dyDescent="0.25">
      <c r="A2558">
        <v>2021</v>
      </c>
      <c r="B2558">
        <v>6</v>
      </c>
      <c r="C2558" s="289">
        <v>44360</v>
      </c>
      <c r="D2558">
        <v>4</v>
      </c>
      <c r="E2558">
        <v>12</v>
      </c>
      <c r="F2558">
        <v>48</v>
      </c>
      <c r="G2558" t="s">
        <v>196</v>
      </c>
      <c r="H2558" t="s">
        <v>197</v>
      </c>
      <c r="I2558" t="s">
        <v>191</v>
      </c>
      <c r="J2558">
        <v>2</v>
      </c>
      <c r="K2558">
        <v>2</v>
      </c>
      <c r="L2558">
        <v>212</v>
      </c>
      <c r="M2558">
        <v>197.16</v>
      </c>
      <c r="N2558">
        <v>226.84</v>
      </c>
      <c r="W2558">
        <v>228</v>
      </c>
      <c r="X2558">
        <v>213</v>
      </c>
      <c r="Y2558">
        <v>209</v>
      </c>
      <c r="Z2558">
        <v>226</v>
      </c>
      <c r="AB2558">
        <v>131</v>
      </c>
      <c r="AJ2558">
        <v>219</v>
      </c>
      <c r="AK2558">
        <v>37</v>
      </c>
      <c r="AL2558">
        <v>195</v>
      </c>
      <c r="AM2558">
        <v>55</v>
      </c>
      <c r="AN2558">
        <v>131</v>
      </c>
      <c r="AO2558">
        <v>4</v>
      </c>
      <c r="AQ2558">
        <v>5</v>
      </c>
      <c r="AX2558">
        <v>9</v>
      </c>
      <c r="AY2558">
        <v>465</v>
      </c>
      <c r="AZ2558">
        <v>0.02</v>
      </c>
      <c r="BA2558">
        <v>1.9E-2</v>
      </c>
      <c r="BB2558">
        <v>1</v>
      </c>
      <c r="BC2558">
        <v>0</v>
      </c>
      <c r="BD2558">
        <v>2.2000000000000002</v>
      </c>
      <c r="BE2558">
        <v>2</v>
      </c>
      <c r="BF2558">
        <v>101.8</v>
      </c>
      <c r="BG2558" t="s">
        <v>148</v>
      </c>
      <c r="BH2558" t="s">
        <v>187</v>
      </c>
      <c r="BI2558" t="s">
        <v>198</v>
      </c>
      <c r="BK2558">
        <v>23</v>
      </c>
    </row>
    <row r="2559" spans="1:63" x14ac:dyDescent="0.25">
      <c r="A2559">
        <v>2021</v>
      </c>
      <c r="B2559">
        <v>6</v>
      </c>
      <c r="C2559" s="289">
        <v>44360</v>
      </c>
      <c r="D2559">
        <v>415</v>
      </c>
      <c r="E2559">
        <v>655</v>
      </c>
      <c r="F2559">
        <v>49</v>
      </c>
      <c r="G2559" t="s">
        <v>246</v>
      </c>
      <c r="H2559" t="s">
        <v>247</v>
      </c>
      <c r="I2559" t="s">
        <v>191</v>
      </c>
      <c r="J2559">
        <v>3</v>
      </c>
      <c r="K2559">
        <v>1</v>
      </c>
      <c r="L2559">
        <v>148</v>
      </c>
      <c r="M2559">
        <v>137.63999999999999</v>
      </c>
      <c r="N2559">
        <v>158.36000000000001</v>
      </c>
      <c r="AK2559">
        <v>60</v>
      </c>
      <c r="AL2559">
        <v>180</v>
      </c>
      <c r="AY2559">
        <v>60</v>
      </c>
      <c r="AZ2559">
        <v>0.02</v>
      </c>
      <c r="BD2559">
        <v>0.4</v>
      </c>
      <c r="BG2559" t="s">
        <v>148</v>
      </c>
      <c r="BH2559" t="s">
        <v>149</v>
      </c>
      <c r="BI2559" t="s">
        <v>248</v>
      </c>
      <c r="BK2559">
        <v>23</v>
      </c>
    </row>
    <row r="2560" spans="1:63" x14ac:dyDescent="0.25">
      <c r="A2560">
        <v>2021</v>
      </c>
      <c r="B2560">
        <v>6</v>
      </c>
      <c r="C2560" s="289">
        <v>44360</v>
      </c>
      <c r="D2560">
        <v>415</v>
      </c>
      <c r="E2560">
        <v>656</v>
      </c>
      <c r="F2560">
        <v>49</v>
      </c>
      <c r="G2560" t="s">
        <v>249</v>
      </c>
      <c r="H2560" t="s">
        <v>250</v>
      </c>
      <c r="I2560" t="s">
        <v>191</v>
      </c>
      <c r="J2560">
        <v>3</v>
      </c>
      <c r="K2560">
        <v>1</v>
      </c>
      <c r="L2560">
        <v>148</v>
      </c>
      <c r="M2560">
        <v>137.63999999999999</v>
      </c>
      <c r="N2560">
        <v>158.36000000000001</v>
      </c>
      <c r="AK2560">
        <v>60</v>
      </c>
      <c r="AL2560">
        <v>180</v>
      </c>
      <c r="AY2560">
        <v>60</v>
      </c>
      <c r="AZ2560">
        <v>0.02</v>
      </c>
      <c r="BD2560">
        <v>0.4</v>
      </c>
      <c r="BG2560" t="s">
        <v>148</v>
      </c>
      <c r="BH2560" t="s">
        <v>149</v>
      </c>
      <c r="BI2560" t="s">
        <v>251</v>
      </c>
      <c r="BK2560">
        <v>23</v>
      </c>
    </row>
    <row r="2561" spans="1:63" x14ac:dyDescent="0.25">
      <c r="A2561">
        <v>2021</v>
      </c>
      <c r="B2561">
        <v>6</v>
      </c>
      <c r="C2561" s="289">
        <v>44360</v>
      </c>
      <c r="D2561">
        <v>415</v>
      </c>
      <c r="E2561">
        <v>657</v>
      </c>
      <c r="F2561">
        <v>49</v>
      </c>
      <c r="G2561" t="s">
        <v>252</v>
      </c>
      <c r="H2561" t="s">
        <v>253</v>
      </c>
      <c r="I2561" t="s">
        <v>191</v>
      </c>
      <c r="J2561">
        <v>3</v>
      </c>
      <c r="K2561">
        <v>1</v>
      </c>
      <c r="L2561">
        <v>90</v>
      </c>
      <c r="M2561">
        <v>83.7</v>
      </c>
      <c r="N2561">
        <v>96.3</v>
      </c>
      <c r="AK2561">
        <v>60</v>
      </c>
      <c r="AL2561">
        <v>180</v>
      </c>
      <c r="AY2561">
        <v>60</v>
      </c>
      <c r="AZ2561">
        <v>0.02</v>
      </c>
      <c r="BD2561">
        <v>0.7</v>
      </c>
      <c r="BG2561" t="s">
        <v>148</v>
      </c>
      <c r="BH2561" t="s">
        <v>149</v>
      </c>
      <c r="BI2561" t="s">
        <v>254</v>
      </c>
      <c r="BK2561">
        <v>23</v>
      </c>
    </row>
    <row r="2562" spans="1:63" x14ac:dyDescent="0.25">
      <c r="A2562">
        <v>2021</v>
      </c>
      <c r="B2562">
        <v>6</v>
      </c>
      <c r="C2562" s="289">
        <v>44360</v>
      </c>
      <c r="D2562">
        <v>415</v>
      </c>
      <c r="E2562">
        <v>658</v>
      </c>
      <c r="F2562">
        <v>49</v>
      </c>
      <c r="G2562" t="s">
        <v>255</v>
      </c>
      <c r="H2562" t="s">
        <v>256</v>
      </c>
      <c r="I2562" t="s">
        <v>191</v>
      </c>
      <c r="J2562">
        <v>3</v>
      </c>
      <c r="K2562">
        <v>1</v>
      </c>
      <c r="L2562">
        <v>90</v>
      </c>
      <c r="M2562">
        <v>83.7</v>
      </c>
      <c r="N2562">
        <v>96.3</v>
      </c>
      <c r="AK2562">
        <v>60</v>
      </c>
      <c r="AL2562">
        <v>180</v>
      </c>
      <c r="AY2562">
        <v>60</v>
      </c>
      <c r="AZ2562">
        <v>0.02</v>
      </c>
      <c r="BD2562">
        <v>0.7</v>
      </c>
      <c r="BG2562" t="s">
        <v>148</v>
      </c>
      <c r="BH2562" t="s">
        <v>149</v>
      </c>
      <c r="BI2562" t="s">
        <v>257</v>
      </c>
      <c r="BK2562">
        <v>23</v>
      </c>
    </row>
    <row r="2563" spans="1:63" ht="18.75" x14ac:dyDescent="0.25">
      <c r="A2563">
        <v>2021</v>
      </c>
      <c r="B2563">
        <v>6</v>
      </c>
      <c r="C2563" s="289">
        <v>44361</v>
      </c>
      <c r="D2563">
        <v>405</v>
      </c>
      <c r="E2563">
        <v>619</v>
      </c>
      <c r="F2563">
        <v>2</v>
      </c>
      <c r="G2563" t="s">
        <v>288</v>
      </c>
      <c r="H2563" t="s">
        <v>289</v>
      </c>
      <c r="I2563" t="s">
        <v>144</v>
      </c>
      <c r="J2563">
        <v>1</v>
      </c>
      <c r="K2563">
        <v>5</v>
      </c>
      <c r="L2563">
        <v>420</v>
      </c>
      <c r="M2563">
        <v>385.98</v>
      </c>
      <c r="N2563">
        <v>454.02</v>
      </c>
      <c r="O2563">
        <v>385</v>
      </c>
      <c r="P2563">
        <v>413</v>
      </c>
      <c r="Q2563">
        <v>402</v>
      </c>
      <c r="R2563">
        <v>406</v>
      </c>
      <c r="T2563">
        <v>163</v>
      </c>
      <c r="U2563">
        <v>166</v>
      </c>
      <c r="V2563">
        <v>427</v>
      </c>
      <c r="AJ2563">
        <v>406.6</v>
      </c>
      <c r="AK2563">
        <v>18</v>
      </c>
      <c r="AL2563">
        <v>200</v>
      </c>
      <c r="AM2563">
        <v>22</v>
      </c>
      <c r="AN2563">
        <v>165</v>
      </c>
      <c r="AO2563">
        <v>2</v>
      </c>
      <c r="AP2563">
        <v>2</v>
      </c>
      <c r="AQ2563">
        <v>4</v>
      </c>
      <c r="AX2563">
        <v>8</v>
      </c>
      <c r="AY2563">
        <v>368</v>
      </c>
      <c r="AZ2563">
        <v>1.4999999999999999E-2</v>
      </c>
      <c r="BA2563">
        <v>2.1999999999999999E-2</v>
      </c>
      <c r="BC2563">
        <v>0</v>
      </c>
      <c r="BD2563">
        <v>0.9</v>
      </c>
      <c r="BE2563">
        <v>3.3</v>
      </c>
      <c r="BF2563">
        <v>149.6</v>
      </c>
      <c r="BG2563" t="s">
        <v>148</v>
      </c>
      <c r="BH2563" t="s">
        <v>149</v>
      </c>
      <c r="BI2563" t="s">
        <v>290</v>
      </c>
      <c r="BK2563">
        <v>24</v>
      </c>
    </row>
    <row r="2564" spans="1:63" ht="18.75" x14ac:dyDescent="0.25">
      <c r="A2564">
        <v>2021</v>
      </c>
      <c r="B2564">
        <v>6</v>
      </c>
      <c r="C2564" s="289">
        <v>44361</v>
      </c>
      <c r="D2564">
        <v>405</v>
      </c>
      <c r="E2564">
        <v>620</v>
      </c>
      <c r="F2564">
        <v>2</v>
      </c>
      <c r="G2564" t="s">
        <v>291</v>
      </c>
      <c r="H2564" t="s">
        <v>292</v>
      </c>
      <c r="I2564" t="s">
        <v>144</v>
      </c>
      <c r="J2564">
        <v>1</v>
      </c>
      <c r="K2564">
        <v>5</v>
      </c>
      <c r="L2564">
        <v>233</v>
      </c>
      <c r="M2564">
        <v>214.01050000000001</v>
      </c>
      <c r="N2564">
        <v>251.98949999999999</v>
      </c>
      <c r="O2564">
        <v>208</v>
      </c>
      <c r="P2564">
        <v>228</v>
      </c>
      <c r="Q2564">
        <v>230</v>
      </c>
      <c r="R2564">
        <v>223</v>
      </c>
      <c r="T2564">
        <v>163</v>
      </c>
      <c r="U2564">
        <v>166</v>
      </c>
      <c r="V2564">
        <v>223</v>
      </c>
      <c r="AJ2564">
        <v>222.4</v>
      </c>
      <c r="AK2564">
        <v>18</v>
      </c>
      <c r="AL2564">
        <v>200</v>
      </c>
      <c r="AM2564">
        <v>22</v>
      </c>
      <c r="AN2564">
        <v>165</v>
      </c>
      <c r="AO2564">
        <v>3</v>
      </c>
      <c r="AP2564">
        <v>4</v>
      </c>
      <c r="AQ2564">
        <v>2</v>
      </c>
      <c r="AX2564">
        <v>9</v>
      </c>
      <c r="AY2564">
        <v>369</v>
      </c>
      <c r="AZ2564">
        <v>1.4999999999999999E-2</v>
      </c>
      <c r="BA2564">
        <v>2.4E-2</v>
      </c>
      <c r="BC2564">
        <v>0</v>
      </c>
      <c r="BD2564">
        <v>1.6</v>
      </c>
      <c r="BE2564">
        <v>2</v>
      </c>
      <c r="BF2564">
        <v>82.1</v>
      </c>
      <c r="BG2564" t="s">
        <v>148</v>
      </c>
      <c r="BH2564" t="s">
        <v>149</v>
      </c>
      <c r="BI2564" t="s">
        <v>217</v>
      </c>
      <c r="BK2564">
        <v>24</v>
      </c>
    </row>
    <row r="2565" spans="1:63" ht="18.75" x14ac:dyDescent="0.25">
      <c r="A2565">
        <v>2021</v>
      </c>
      <c r="B2565">
        <v>6</v>
      </c>
      <c r="C2565" s="289">
        <v>44361</v>
      </c>
      <c r="D2565">
        <v>405</v>
      </c>
      <c r="E2565">
        <v>621</v>
      </c>
      <c r="F2565">
        <v>2</v>
      </c>
      <c r="G2565" t="s">
        <v>293</v>
      </c>
      <c r="H2565" t="s">
        <v>294</v>
      </c>
      <c r="I2565" t="s">
        <v>144</v>
      </c>
      <c r="J2565">
        <v>1</v>
      </c>
      <c r="K2565">
        <v>5</v>
      </c>
      <c r="L2565">
        <v>191.5</v>
      </c>
      <c r="M2565">
        <v>175.98849999999999</v>
      </c>
      <c r="N2565">
        <v>207.01150000000001</v>
      </c>
      <c r="O2565">
        <v>226</v>
      </c>
      <c r="P2565">
        <v>245</v>
      </c>
      <c r="Q2565">
        <v>214</v>
      </c>
      <c r="R2565">
        <v>211</v>
      </c>
      <c r="T2565">
        <v>163</v>
      </c>
      <c r="U2565">
        <v>166</v>
      </c>
      <c r="V2565">
        <v>199</v>
      </c>
      <c r="AJ2565">
        <v>219</v>
      </c>
      <c r="AK2565">
        <v>18</v>
      </c>
      <c r="AL2565">
        <v>200</v>
      </c>
      <c r="AM2565">
        <v>22</v>
      </c>
      <c r="AN2565">
        <v>165</v>
      </c>
      <c r="AO2565">
        <v>5</v>
      </c>
      <c r="AP2565">
        <v>2</v>
      </c>
      <c r="AQ2565">
        <v>3</v>
      </c>
      <c r="AX2565">
        <v>10</v>
      </c>
      <c r="AY2565">
        <v>370</v>
      </c>
      <c r="AZ2565">
        <v>1.4999999999999999E-2</v>
      </c>
      <c r="BA2565">
        <v>2.7E-2</v>
      </c>
      <c r="BC2565">
        <v>0.1</v>
      </c>
      <c r="BD2565">
        <v>1.9</v>
      </c>
      <c r="BE2565">
        <v>2.2000000000000002</v>
      </c>
      <c r="BF2565">
        <v>81</v>
      </c>
      <c r="BG2565" t="s">
        <v>148</v>
      </c>
      <c r="BH2565" t="s">
        <v>149</v>
      </c>
      <c r="BI2565" t="s">
        <v>217</v>
      </c>
      <c r="BK2565">
        <v>24</v>
      </c>
    </row>
    <row r="2566" spans="1:63" ht="18.75" x14ac:dyDescent="0.25">
      <c r="A2566">
        <v>2021</v>
      </c>
      <c r="B2566">
        <v>6</v>
      </c>
      <c r="C2566" s="289">
        <v>44361</v>
      </c>
      <c r="D2566">
        <v>405</v>
      </c>
      <c r="E2566">
        <v>622</v>
      </c>
      <c r="F2566">
        <v>2</v>
      </c>
      <c r="G2566" t="s">
        <v>295</v>
      </c>
      <c r="H2566" t="s">
        <v>296</v>
      </c>
      <c r="I2566" t="s">
        <v>144</v>
      </c>
      <c r="J2566">
        <v>1</v>
      </c>
      <c r="K2566">
        <v>5</v>
      </c>
      <c r="L2566">
        <v>187</v>
      </c>
      <c r="M2566">
        <v>172.41399999999999</v>
      </c>
      <c r="N2566">
        <v>201.58600000000001</v>
      </c>
      <c r="O2566">
        <v>212</v>
      </c>
      <c r="P2566">
        <v>247</v>
      </c>
      <c r="Q2566">
        <v>227</v>
      </c>
      <c r="R2566">
        <v>224</v>
      </c>
      <c r="T2566">
        <v>163</v>
      </c>
      <c r="U2566">
        <v>166</v>
      </c>
      <c r="V2566">
        <v>194</v>
      </c>
      <c r="AJ2566">
        <v>220.8</v>
      </c>
      <c r="AK2566">
        <v>18</v>
      </c>
      <c r="AL2566">
        <v>200</v>
      </c>
      <c r="AM2566">
        <v>22</v>
      </c>
      <c r="AN2566">
        <v>165</v>
      </c>
      <c r="AO2566">
        <v>5</v>
      </c>
      <c r="AP2566">
        <v>2</v>
      </c>
      <c r="AQ2566">
        <v>4</v>
      </c>
      <c r="AX2566">
        <v>11</v>
      </c>
      <c r="AY2566">
        <v>371</v>
      </c>
      <c r="AZ2566">
        <v>1.4999999999999999E-2</v>
      </c>
      <c r="BA2566">
        <v>0.03</v>
      </c>
      <c r="BC2566">
        <v>0.1</v>
      </c>
      <c r="BD2566">
        <v>2</v>
      </c>
      <c r="BE2566">
        <v>2.4</v>
      </c>
      <c r="BF2566">
        <v>81.900000000000006</v>
      </c>
      <c r="BG2566" t="s">
        <v>148</v>
      </c>
      <c r="BH2566" t="s">
        <v>149</v>
      </c>
      <c r="BI2566" t="s">
        <v>217</v>
      </c>
      <c r="BK2566">
        <v>24</v>
      </c>
    </row>
    <row r="2567" spans="1:63" ht="18.75" x14ac:dyDescent="0.25">
      <c r="A2567">
        <v>2021</v>
      </c>
      <c r="B2567">
        <v>6</v>
      </c>
      <c r="C2567" s="289">
        <v>44361</v>
      </c>
      <c r="D2567">
        <v>406</v>
      </c>
      <c r="E2567">
        <v>623</v>
      </c>
      <c r="F2567">
        <v>2</v>
      </c>
      <c r="G2567" t="s">
        <v>212</v>
      </c>
      <c r="H2567" t="s">
        <v>213</v>
      </c>
      <c r="I2567" t="s">
        <v>144</v>
      </c>
      <c r="J2567">
        <v>1</v>
      </c>
      <c r="K2567">
        <v>5</v>
      </c>
      <c r="L2567">
        <v>599</v>
      </c>
      <c r="M2567">
        <v>551.02009999999996</v>
      </c>
      <c r="N2567">
        <v>646.97990000000004</v>
      </c>
      <c r="X2567">
        <v>653</v>
      </c>
      <c r="Y2567">
        <v>638</v>
      </c>
      <c r="Z2567">
        <v>625</v>
      </c>
      <c r="AB2567">
        <v>152</v>
      </c>
      <c r="AJ2567">
        <v>638.70000000000005</v>
      </c>
      <c r="AK2567">
        <v>18</v>
      </c>
      <c r="AL2567">
        <v>200</v>
      </c>
      <c r="AM2567">
        <v>24</v>
      </c>
      <c r="AN2567">
        <v>152</v>
      </c>
      <c r="AO2567">
        <v>2</v>
      </c>
      <c r="AQ2567">
        <v>2</v>
      </c>
      <c r="AX2567">
        <v>4</v>
      </c>
      <c r="AY2567">
        <v>4</v>
      </c>
      <c r="AZ2567">
        <v>1.4999999999999999E-2</v>
      </c>
      <c r="BA2567">
        <v>1</v>
      </c>
      <c r="BC2567">
        <v>0</v>
      </c>
      <c r="BD2567">
        <v>0</v>
      </c>
      <c r="BE2567">
        <v>2.6</v>
      </c>
      <c r="BF2567">
        <v>2.6</v>
      </c>
      <c r="BG2567" t="s">
        <v>148</v>
      </c>
      <c r="BH2567" t="s">
        <v>149</v>
      </c>
      <c r="BI2567" t="s">
        <v>214</v>
      </c>
      <c r="BK2567">
        <v>24</v>
      </c>
    </row>
    <row r="2568" spans="1:63" ht="18.75" x14ac:dyDescent="0.25">
      <c r="A2568">
        <v>2021</v>
      </c>
      <c r="B2568">
        <v>6</v>
      </c>
      <c r="C2568" s="289">
        <v>44361</v>
      </c>
      <c r="D2568">
        <v>406</v>
      </c>
      <c r="E2568">
        <v>624</v>
      </c>
      <c r="F2568">
        <v>2</v>
      </c>
      <c r="G2568" t="s">
        <v>215</v>
      </c>
      <c r="H2568" t="s">
        <v>216</v>
      </c>
      <c r="I2568" t="s">
        <v>144</v>
      </c>
      <c r="J2568">
        <v>1</v>
      </c>
      <c r="K2568">
        <v>5</v>
      </c>
      <c r="L2568">
        <v>374</v>
      </c>
      <c r="M2568">
        <v>344.04259999999999</v>
      </c>
      <c r="N2568">
        <v>403.95740000000001</v>
      </c>
      <c r="X2568">
        <v>480</v>
      </c>
      <c r="Y2568">
        <v>395</v>
      </c>
      <c r="Z2568">
        <v>391</v>
      </c>
      <c r="AB2568">
        <v>152</v>
      </c>
      <c r="AJ2568">
        <v>422</v>
      </c>
      <c r="AK2568">
        <v>18</v>
      </c>
      <c r="AL2568">
        <v>200</v>
      </c>
      <c r="AM2568">
        <v>24</v>
      </c>
      <c r="AN2568">
        <v>152</v>
      </c>
      <c r="AO2568">
        <v>2</v>
      </c>
      <c r="AQ2568">
        <v>2</v>
      </c>
      <c r="AX2568">
        <v>4</v>
      </c>
      <c r="AY2568">
        <v>4</v>
      </c>
      <c r="AZ2568">
        <v>1.4999999999999999E-2</v>
      </c>
      <c r="BA2568">
        <v>1</v>
      </c>
      <c r="BC2568">
        <v>0</v>
      </c>
      <c r="BD2568">
        <v>0</v>
      </c>
      <c r="BE2568">
        <v>1.7</v>
      </c>
      <c r="BF2568">
        <v>1.7</v>
      </c>
      <c r="BG2568" t="s">
        <v>148</v>
      </c>
      <c r="BH2568" t="s">
        <v>149</v>
      </c>
      <c r="BI2568" t="s">
        <v>217</v>
      </c>
      <c r="BK2568">
        <v>24</v>
      </c>
    </row>
    <row r="2569" spans="1:63" ht="18.75" x14ac:dyDescent="0.25">
      <c r="A2569">
        <v>2021</v>
      </c>
      <c r="B2569">
        <v>6</v>
      </c>
      <c r="C2569" s="289">
        <v>44361</v>
      </c>
      <c r="D2569">
        <v>406</v>
      </c>
      <c r="E2569">
        <v>625</v>
      </c>
      <c r="F2569">
        <v>2</v>
      </c>
      <c r="G2569" t="s">
        <v>218</v>
      </c>
      <c r="H2569" t="s">
        <v>219</v>
      </c>
      <c r="I2569" t="s">
        <v>144</v>
      </c>
      <c r="J2569">
        <v>1</v>
      </c>
      <c r="K2569">
        <v>5</v>
      </c>
      <c r="L2569">
        <v>140</v>
      </c>
      <c r="M2569">
        <v>129.01</v>
      </c>
      <c r="N2569">
        <v>150.99</v>
      </c>
      <c r="X2569">
        <v>177</v>
      </c>
      <c r="Y2569">
        <v>165</v>
      </c>
      <c r="Z2569">
        <v>160</v>
      </c>
      <c r="AB2569">
        <v>152</v>
      </c>
      <c r="AJ2569">
        <v>167.3</v>
      </c>
      <c r="AK2569">
        <v>18</v>
      </c>
      <c r="AL2569">
        <v>200</v>
      </c>
      <c r="AM2569">
        <v>24</v>
      </c>
      <c r="AN2569">
        <v>152</v>
      </c>
      <c r="AO2569">
        <v>3</v>
      </c>
      <c r="AQ2569">
        <v>2</v>
      </c>
      <c r="AX2569">
        <v>5</v>
      </c>
      <c r="AY2569">
        <v>5</v>
      </c>
      <c r="AZ2569">
        <v>1.4999999999999999E-2</v>
      </c>
      <c r="BA2569">
        <v>1</v>
      </c>
      <c r="BC2569">
        <v>0</v>
      </c>
      <c r="BD2569">
        <v>0</v>
      </c>
      <c r="BE2569">
        <v>0.8</v>
      </c>
      <c r="BF2569">
        <v>0.8</v>
      </c>
      <c r="BG2569" t="s">
        <v>148</v>
      </c>
      <c r="BH2569" t="s">
        <v>149</v>
      </c>
      <c r="BI2569" t="s">
        <v>217</v>
      </c>
      <c r="BK2569">
        <v>24</v>
      </c>
    </row>
    <row r="2570" spans="1:63" ht="18.75" x14ac:dyDescent="0.25">
      <c r="A2570">
        <v>2021</v>
      </c>
      <c r="B2570">
        <v>6</v>
      </c>
      <c r="C2570" s="289">
        <v>44361</v>
      </c>
      <c r="D2570">
        <v>406</v>
      </c>
      <c r="E2570">
        <v>626</v>
      </c>
      <c r="F2570">
        <v>2</v>
      </c>
      <c r="G2570" t="s">
        <v>220</v>
      </c>
      <c r="H2570" t="s">
        <v>221</v>
      </c>
      <c r="I2570" t="s">
        <v>144</v>
      </c>
      <c r="J2570">
        <v>1</v>
      </c>
      <c r="K2570">
        <v>5</v>
      </c>
      <c r="L2570">
        <v>138</v>
      </c>
      <c r="M2570">
        <v>127.029</v>
      </c>
      <c r="N2570">
        <v>148.971</v>
      </c>
      <c r="X2570">
        <v>307</v>
      </c>
      <c r="Y2570">
        <v>284</v>
      </c>
      <c r="Z2570">
        <v>273</v>
      </c>
      <c r="AJ2570">
        <v>288</v>
      </c>
      <c r="AK2570">
        <v>18</v>
      </c>
      <c r="AL2570">
        <v>200</v>
      </c>
      <c r="AO2570">
        <v>3</v>
      </c>
      <c r="AQ2570">
        <v>1</v>
      </c>
      <c r="AX2570">
        <v>4</v>
      </c>
      <c r="AY2570">
        <v>4</v>
      </c>
      <c r="AZ2570">
        <v>1.4999999999999999E-2</v>
      </c>
      <c r="BA2570">
        <v>1</v>
      </c>
      <c r="BC2570">
        <v>0</v>
      </c>
      <c r="BD2570">
        <v>0</v>
      </c>
      <c r="BE2570">
        <v>1.2</v>
      </c>
      <c r="BF2570">
        <v>1.2</v>
      </c>
      <c r="BG2570" t="s">
        <v>148</v>
      </c>
      <c r="BH2570" t="s">
        <v>149</v>
      </c>
      <c r="BI2570" t="s">
        <v>217</v>
      </c>
      <c r="BK2570">
        <v>24</v>
      </c>
    </row>
    <row r="2571" spans="1:63" ht="18.75" hidden="1" x14ac:dyDescent="0.25">
      <c r="A2571">
        <v>2021</v>
      </c>
      <c r="B2571">
        <v>6</v>
      </c>
      <c r="C2571" s="289">
        <v>44361</v>
      </c>
      <c r="D2571">
        <v>376</v>
      </c>
      <c r="E2571">
        <v>438</v>
      </c>
      <c r="F2571">
        <v>3</v>
      </c>
      <c r="G2571" t="s">
        <v>151</v>
      </c>
      <c r="H2571" t="s">
        <v>152</v>
      </c>
      <c r="I2571" t="s">
        <v>144</v>
      </c>
      <c r="J2571">
        <v>3</v>
      </c>
      <c r="K2571">
        <v>2</v>
      </c>
      <c r="L2571">
        <v>336</v>
      </c>
      <c r="M2571">
        <v>316.17599999999999</v>
      </c>
      <c r="N2571">
        <v>359.85599999999999</v>
      </c>
      <c r="O2571">
        <v>379</v>
      </c>
      <c r="Q2571">
        <v>337</v>
      </c>
      <c r="T2571">
        <v>146</v>
      </c>
      <c r="U2571">
        <v>143</v>
      </c>
      <c r="AJ2571">
        <v>358</v>
      </c>
      <c r="AK2571">
        <v>67</v>
      </c>
      <c r="AL2571">
        <v>161</v>
      </c>
      <c r="AM2571">
        <v>75</v>
      </c>
      <c r="AN2571">
        <v>145</v>
      </c>
      <c r="AO2571">
        <v>3</v>
      </c>
      <c r="AP2571">
        <v>4</v>
      </c>
      <c r="AQ2571">
        <v>4</v>
      </c>
      <c r="AX2571">
        <v>11</v>
      </c>
      <c r="AY2571">
        <v>971</v>
      </c>
      <c r="AZ2571">
        <v>1.4999999999999999E-2</v>
      </c>
      <c r="BA2571">
        <v>1.0999999999999999E-2</v>
      </c>
      <c r="BB2571">
        <v>1</v>
      </c>
      <c r="BC2571">
        <v>0</v>
      </c>
      <c r="BD2571">
        <v>2.9</v>
      </c>
      <c r="BE2571">
        <v>3.9</v>
      </c>
      <c r="BF2571">
        <v>347.6</v>
      </c>
      <c r="BG2571" t="s">
        <v>153</v>
      </c>
      <c r="BH2571" t="s">
        <v>154</v>
      </c>
      <c r="BI2571" t="s">
        <v>155</v>
      </c>
      <c r="BJ2571" t="s">
        <v>156</v>
      </c>
      <c r="BK2571">
        <v>24</v>
      </c>
    </row>
    <row r="2572" spans="1:63" ht="18.75" hidden="1" x14ac:dyDescent="0.25">
      <c r="A2572">
        <v>2021</v>
      </c>
      <c r="B2572">
        <v>6</v>
      </c>
      <c r="C2572" s="289">
        <v>44361</v>
      </c>
      <c r="D2572">
        <v>423</v>
      </c>
      <c r="E2572">
        <v>669</v>
      </c>
      <c r="F2572">
        <v>3</v>
      </c>
      <c r="G2572" t="s">
        <v>412</v>
      </c>
      <c r="H2572" t="s">
        <v>413</v>
      </c>
      <c r="I2572" t="s">
        <v>144</v>
      </c>
      <c r="J2572">
        <v>2</v>
      </c>
      <c r="K2572">
        <v>2</v>
      </c>
      <c r="L2572">
        <v>954</v>
      </c>
      <c r="M2572">
        <v>897.71400000000006</v>
      </c>
      <c r="N2572">
        <v>1021.734</v>
      </c>
      <c r="V2572">
        <v>1104</v>
      </c>
      <c r="W2572">
        <v>1100</v>
      </c>
      <c r="X2572">
        <v>1129</v>
      </c>
      <c r="Y2572">
        <v>1155</v>
      </c>
      <c r="Z2572">
        <v>583</v>
      </c>
      <c r="AB2572">
        <v>200</v>
      </c>
      <c r="AJ2572">
        <v>1126.2</v>
      </c>
      <c r="AK2572">
        <v>40</v>
      </c>
      <c r="AL2572">
        <v>180</v>
      </c>
      <c r="AM2572">
        <v>36</v>
      </c>
      <c r="AN2572">
        <v>200</v>
      </c>
      <c r="AO2572">
        <v>5</v>
      </c>
      <c r="AQ2572">
        <v>10</v>
      </c>
      <c r="AX2572">
        <v>15</v>
      </c>
      <c r="AY2572">
        <v>15</v>
      </c>
      <c r="AZ2572">
        <v>1.4999999999999999E-2</v>
      </c>
      <c r="BA2572">
        <v>1</v>
      </c>
      <c r="BC2572">
        <v>0</v>
      </c>
      <c r="BD2572">
        <v>0</v>
      </c>
      <c r="BE2572">
        <v>16.899999999999999</v>
      </c>
      <c r="BF2572">
        <v>16.899999999999999</v>
      </c>
      <c r="BG2572" t="s">
        <v>153</v>
      </c>
      <c r="BH2572" t="s">
        <v>154</v>
      </c>
      <c r="BI2572" t="s">
        <v>414</v>
      </c>
      <c r="BJ2572" t="s">
        <v>156</v>
      </c>
      <c r="BK2572">
        <v>24</v>
      </c>
    </row>
    <row r="2573" spans="1:63" ht="18.75" hidden="1" x14ac:dyDescent="0.25">
      <c r="A2573">
        <v>2021</v>
      </c>
      <c r="B2573">
        <v>6</v>
      </c>
      <c r="C2573" s="289">
        <v>44361</v>
      </c>
      <c r="D2573">
        <v>384</v>
      </c>
      <c r="E2573">
        <v>556</v>
      </c>
      <c r="F2573">
        <v>4</v>
      </c>
      <c r="G2573" t="s">
        <v>175</v>
      </c>
      <c r="H2573" t="s">
        <v>176</v>
      </c>
      <c r="I2573" t="s">
        <v>144</v>
      </c>
      <c r="J2573">
        <v>1</v>
      </c>
      <c r="K2573">
        <v>6</v>
      </c>
      <c r="L2573">
        <v>1066</v>
      </c>
      <c r="M2573">
        <v>1003.106</v>
      </c>
      <c r="N2573">
        <v>1141.6859999999999</v>
      </c>
      <c r="O2573">
        <v>1077</v>
      </c>
      <c r="P2573">
        <v>1040</v>
      </c>
      <c r="Q2573">
        <v>1070</v>
      </c>
      <c r="R2573">
        <v>1027</v>
      </c>
      <c r="T2573">
        <v>214</v>
      </c>
      <c r="U2573">
        <v>214</v>
      </c>
      <c r="V2573">
        <v>1098</v>
      </c>
      <c r="W2573">
        <v>1098</v>
      </c>
      <c r="X2573">
        <v>1092</v>
      </c>
      <c r="Y2573">
        <v>1096</v>
      </c>
      <c r="Z2573">
        <v>789</v>
      </c>
      <c r="AA2573">
        <v>208</v>
      </c>
      <c r="AB2573">
        <v>210</v>
      </c>
      <c r="AJ2573">
        <v>1076.4000000000001</v>
      </c>
      <c r="AK2573">
        <v>20</v>
      </c>
      <c r="AL2573">
        <v>180</v>
      </c>
      <c r="AM2573">
        <v>17</v>
      </c>
      <c r="AN2573">
        <v>212</v>
      </c>
      <c r="AO2573">
        <v>3</v>
      </c>
      <c r="AP2573">
        <v>3</v>
      </c>
      <c r="AQ2573">
        <v>4</v>
      </c>
      <c r="AS2573">
        <v>0</v>
      </c>
      <c r="AX2573">
        <v>11</v>
      </c>
      <c r="AY2573">
        <v>323</v>
      </c>
      <c r="AZ2573">
        <v>1.4999999999999999E-2</v>
      </c>
      <c r="BA2573">
        <v>3.4000000000000002E-2</v>
      </c>
      <c r="BC2573">
        <v>0</v>
      </c>
      <c r="BD2573">
        <v>0.3</v>
      </c>
      <c r="BE2573">
        <v>11.8</v>
      </c>
      <c r="BF2573">
        <v>347.7</v>
      </c>
      <c r="BG2573" t="s">
        <v>153</v>
      </c>
      <c r="BH2573" t="s">
        <v>154</v>
      </c>
      <c r="BI2573" t="s">
        <v>177</v>
      </c>
      <c r="BK2573">
        <v>24</v>
      </c>
    </row>
    <row r="2574" spans="1:63" ht="18.75" hidden="1" x14ac:dyDescent="0.25">
      <c r="A2574">
        <v>2021</v>
      </c>
      <c r="B2574">
        <v>6</v>
      </c>
      <c r="C2574" s="289">
        <v>44361</v>
      </c>
      <c r="D2574">
        <v>384</v>
      </c>
      <c r="E2574">
        <v>557</v>
      </c>
      <c r="F2574">
        <v>4</v>
      </c>
      <c r="G2574" t="s">
        <v>178</v>
      </c>
      <c r="H2574" t="s">
        <v>179</v>
      </c>
      <c r="I2574" t="s">
        <v>144</v>
      </c>
      <c r="J2574">
        <v>1</v>
      </c>
      <c r="K2574">
        <v>6</v>
      </c>
      <c r="L2574">
        <v>182</v>
      </c>
      <c r="M2574">
        <v>171.262</v>
      </c>
      <c r="N2574">
        <v>194.922</v>
      </c>
      <c r="O2574">
        <v>198</v>
      </c>
      <c r="P2574">
        <v>188</v>
      </c>
      <c r="Q2574">
        <v>188</v>
      </c>
      <c r="R2574">
        <v>188</v>
      </c>
      <c r="T2574">
        <v>214</v>
      </c>
      <c r="U2574">
        <v>214</v>
      </c>
      <c r="V2574">
        <v>195</v>
      </c>
      <c r="W2574">
        <v>187</v>
      </c>
      <c r="X2574">
        <v>193</v>
      </c>
      <c r="Y2574">
        <v>185</v>
      </c>
      <c r="Z2574">
        <v>180</v>
      </c>
      <c r="AA2574">
        <v>208</v>
      </c>
      <c r="AB2574">
        <v>210</v>
      </c>
      <c r="AJ2574">
        <v>189.1</v>
      </c>
      <c r="AK2574">
        <v>20</v>
      </c>
      <c r="AL2574">
        <v>180</v>
      </c>
      <c r="AM2574">
        <v>17</v>
      </c>
      <c r="AN2574">
        <v>212</v>
      </c>
      <c r="AO2574">
        <v>3</v>
      </c>
      <c r="AP2574">
        <v>4</v>
      </c>
      <c r="AQ2574">
        <v>6</v>
      </c>
      <c r="AS2574">
        <v>1</v>
      </c>
      <c r="AX2574">
        <v>12</v>
      </c>
      <c r="AY2574">
        <v>345</v>
      </c>
      <c r="AZ2574">
        <v>1.4999999999999999E-2</v>
      </c>
      <c r="BA2574">
        <v>3.5000000000000003E-2</v>
      </c>
      <c r="BC2574">
        <v>0.1</v>
      </c>
      <c r="BD2574">
        <v>1.9</v>
      </c>
      <c r="BE2574">
        <v>2.2999999999999998</v>
      </c>
      <c r="BF2574">
        <v>65.2</v>
      </c>
      <c r="BG2574" t="s">
        <v>153</v>
      </c>
      <c r="BH2574" t="s">
        <v>154</v>
      </c>
      <c r="BI2574" t="s">
        <v>177</v>
      </c>
      <c r="BJ2574" t="s">
        <v>180</v>
      </c>
      <c r="BK2574">
        <v>24</v>
      </c>
    </row>
    <row r="2575" spans="1:63" hidden="1" x14ac:dyDescent="0.25">
      <c r="A2575">
        <v>2021</v>
      </c>
      <c r="B2575">
        <v>6</v>
      </c>
      <c r="C2575" s="289">
        <v>44361</v>
      </c>
      <c r="D2575">
        <v>47</v>
      </c>
      <c r="E2575">
        <v>122</v>
      </c>
      <c r="F2575">
        <v>5</v>
      </c>
      <c r="G2575" t="s">
        <v>163</v>
      </c>
      <c r="H2575" t="s">
        <v>164</v>
      </c>
      <c r="I2575" t="s">
        <v>165</v>
      </c>
      <c r="J2575">
        <v>2</v>
      </c>
      <c r="K2575">
        <v>1</v>
      </c>
      <c r="L2575">
        <v>280</v>
      </c>
      <c r="M2575">
        <v>267.39999999999998</v>
      </c>
      <c r="N2575">
        <v>292.60000000000002</v>
      </c>
      <c r="AK2575">
        <v>63</v>
      </c>
      <c r="AL2575">
        <v>115</v>
      </c>
      <c r="AY2575">
        <v>300</v>
      </c>
      <c r="AZ2575">
        <v>1.4999999999999999E-2</v>
      </c>
      <c r="BD2575">
        <v>1.1000000000000001</v>
      </c>
      <c r="BG2575" t="s">
        <v>153</v>
      </c>
      <c r="BH2575" t="s">
        <v>154</v>
      </c>
      <c r="BI2575" t="s">
        <v>166</v>
      </c>
      <c r="BJ2575" t="s">
        <v>167</v>
      </c>
      <c r="BK2575">
        <v>24</v>
      </c>
    </row>
    <row r="2576" spans="1:63" ht="18.75" hidden="1" x14ac:dyDescent="0.25">
      <c r="A2576">
        <v>2021</v>
      </c>
      <c r="B2576">
        <v>6</v>
      </c>
      <c r="C2576" s="289">
        <v>44361</v>
      </c>
      <c r="D2576">
        <v>236</v>
      </c>
      <c r="E2576">
        <v>160</v>
      </c>
      <c r="F2576">
        <v>5</v>
      </c>
      <c r="G2576" t="s">
        <v>265</v>
      </c>
      <c r="H2576" t="s">
        <v>266</v>
      </c>
      <c r="I2576" t="s">
        <v>144</v>
      </c>
      <c r="J2576">
        <v>2</v>
      </c>
      <c r="K2576">
        <v>1</v>
      </c>
      <c r="L2576">
        <v>200</v>
      </c>
      <c r="M2576">
        <v>186</v>
      </c>
      <c r="N2576">
        <v>214</v>
      </c>
      <c r="O2576">
        <v>192</v>
      </c>
      <c r="P2576">
        <v>190</v>
      </c>
      <c r="Q2576">
        <v>198</v>
      </c>
      <c r="R2576">
        <v>188</v>
      </c>
      <c r="T2576">
        <v>103</v>
      </c>
      <c r="U2576">
        <v>101</v>
      </c>
      <c r="V2576">
        <v>188</v>
      </c>
      <c r="W2576">
        <v>200</v>
      </c>
      <c r="X2576">
        <v>198</v>
      </c>
      <c r="Y2576">
        <v>201</v>
      </c>
      <c r="Z2576">
        <v>196</v>
      </c>
      <c r="AA2576">
        <v>159</v>
      </c>
      <c r="AB2576">
        <v>158</v>
      </c>
      <c r="AJ2576">
        <v>194.6</v>
      </c>
      <c r="AK2576">
        <v>76</v>
      </c>
      <c r="AL2576">
        <v>95</v>
      </c>
      <c r="AM2576">
        <v>55</v>
      </c>
      <c r="AN2576">
        <v>130</v>
      </c>
      <c r="AO2576">
        <v>10</v>
      </c>
      <c r="AP2576">
        <v>2</v>
      </c>
      <c r="AQ2576">
        <v>4</v>
      </c>
      <c r="AX2576">
        <v>16</v>
      </c>
      <c r="AY2576">
        <v>1606</v>
      </c>
      <c r="AZ2576">
        <v>1.4999999999999999E-2</v>
      </c>
      <c r="BA2576">
        <v>0.01</v>
      </c>
      <c r="BB2576">
        <v>1</v>
      </c>
      <c r="BC2576">
        <v>0.1</v>
      </c>
      <c r="BD2576">
        <v>8</v>
      </c>
      <c r="BE2576">
        <v>3.1</v>
      </c>
      <c r="BF2576">
        <v>312.5</v>
      </c>
      <c r="BG2576" t="s">
        <v>267</v>
      </c>
      <c r="BH2576" t="s">
        <v>267</v>
      </c>
      <c r="BK2576">
        <v>24</v>
      </c>
    </row>
    <row r="2577" spans="1:63" ht="18.75" x14ac:dyDescent="0.25">
      <c r="A2577">
        <v>2021</v>
      </c>
      <c r="B2577">
        <v>6</v>
      </c>
      <c r="C2577" s="289">
        <v>44361</v>
      </c>
      <c r="D2577">
        <v>381</v>
      </c>
      <c r="E2577">
        <v>445</v>
      </c>
      <c r="F2577">
        <v>6</v>
      </c>
      <c r="G2577" t="s">
        <v>230</v>
      </c>
      <c r="H2577" t="s">
        <v>231</v>
      </c>
      <c r="I2577" t="s">
        <v>144</v>
      </c>
      <c r="J2577">
        <v>3</v>
      </c>
      <c r="K2577">
        <v>4</v>
      </c>
      <c r="L2577">
        <v>28</v>
      </c>
      <c r="M2577">
        <v>25.2</v>
      </c>
      <c r="N2577">
        <v>30.8</v>
      </c>
      <c r="O2577">
        <v>28</v>
      </c>
      <c r="P2577">
        <v>26</v>
      </c>
      <c r="Q2577">
        <v>26</v>
      </c>
      <c r="R2577">
        <v>26</v>
      </c>
      <c r="T2577">
        <v>136</v>
      </c>
      <c r="U2577">
        <v>138</v>
      </c>
      <c r="V2577">
        <v>30</v>
      </c>
      <c r="W2577">
        <v>28</v>
      </c>
      <c r="X2577">
        <v>29</v>
      </c>
      <c r="Y2577">
        <v>27</v>
      </c>
      <c r="Z2577">
        <v>28</v>
      </c>
      <c r="AA2577">
        <v>159</v>
      </c>
      <c r="AB2577">
        <v>158</v>
      </c>
      <c r="AJ2577">
        <v>27.5</v>
      </c>
      <c r="AK2577">
        <v>60</v>
      </c>
      <c r="AL2577">
        <v>180</v>
      </c>
      <c r="AM2577">
        <v>73</v>
      </c>
      <c r="AN2577">
        <v>148</v>
      </c>
      <c r="AO2577">
        <v>4</v>
      </c>
      <c r="AP2577">
        <v>1</v>
      </c>
      <c r="AQ2577">
        <v>4</v>
      </c>
      <c r="AS2577">
        <v>2</v>
      </c>
      <c r="AX2577">
        <v>11</v>
      </c>
      <c r="AY2577">
        <v>1411</v>
      </c>
      <c r="AZ2577">
        <v>1.4999999999999999E-2</v>
      </c>
      <c r="BA2577">
        <v>8.0000000000000002E-3</v>
      </c>
      <c r="BB2577">
        <v>1</v>
      </c>
      <c r="BC2577">
        <v>0.4</v>
      </c>
      <c r="BD2577">
        <v>50.4</v>
      </c>
      <c r="BE2577">
        <v>0.3</v>
      </c>
      <c r="BF2577">
        <v>38.799999999999997</v>
      </c>
      <c r="BG2577" t="s">
        <v>148</v>
      </c>
      <c r="BH2577" t="s">
        <v>149</v>
      </c>
      <c r="BI2577" t="s">
        <v>232</v>
      </c>
      <c r="BK2577">
        <v>24</v>
      </c>
    </row>
    <row r="2578" spans="1:63" ht="18.75" x14ac:dyDescent="0.25">
      <c r="A2578">
        <v>2021</v>
      </c>
      <c r="B2578">
        <v>6</v>
      </c>
      <c r="C2578" s="289">
        <v>44361</v>
      </c>
      <c r="D2578">
        <v>381</v>
      </c>
      <c r="E2578">
        <v>446</v>
      </c>
      <c r="F2578">
        <v>6</v>
      </c>
      <c r="G2578" t="s">
        <v>233</v>
      </c>
      <c r="H2578" t="s">
        <v>234</v>
      </c>
      <c r="I2578" t="s">
        <v>144</v>
      </c>
      <c r="J2578">
        <v>3</v>
      </c>
      <c r="K2578">
        <v>4</v>
      </c>
      <c r="L2578">
        <v>167</v>
      </c>
      <c r="M2578">
        <v>150.30000000000001</v>
      </c>
      <c r="N2578">
        <v>183.7</v>
      </c>
      <c r="O2578">
        <v>180</v>
      </c>
      <c r="P2578">
        <v>156</v>
      </c>
      <c r="Q2578">
        <v>178</v>
      </c>
      <c r="R2578">
        <v>154</v>
      </c>
      <c r="T2578">
        <v>136</v>
      </c>
      <c r="U2578">
        <v>138</v>
      </c>
      <c r="V2578">
        <v>163</v>
      </c>
      <c r="W2578">
        <v>175</v>
      </c>
      <c r="X2578">
        <v>170</v>
      </c>
      <c r="Y2578">
        <v>179</v>
      </c>
      <c r="Z2578">
        <v>181</v>
      </c>
      <c r="AA2578">
        <v>159</v>
      </c>
      <c r="AB2578">
        <v>158</v>
      </c>
      <c r="AJ2578">
        <v>170.7</v>
      </c>
      <c r="AK2578">
        <v>60</v>
      </c>
      <c r="AL2578">
        <v>180</v>
      </c>
      <c r="AM2578">
        <v>73</v>
      </c>
      <c r="AN2578">
        <v>148</v>
      </c>
      <c r="AO2578">
        <v>5</v>
      </c>
      <c r="AP2578">
        <v>2</v>
      </c>
      <c r="AQ2578">
        <v>6</v>
      </c>
      <c r="AX2578">
        <v>13</v>
      </c>
      <c r="AY2578">
        <v>1543</v>
      </c>
      <c r="AZ2578">
        <v>1.4999999999999999E-2</v>
      </c>
      <c r="BA2578">
        <v>8.0000000000000002E-3</v>
      </c>
      <c r="BB2578">
        <v>1</v>
      </c>
      <c r="BC2578">
        <v>0.1</v>
      </c>
      <c r="BD2578">
        <v>9.1999999999999993</v>
      </c>
      <c r="BE2578">
        <v>2.2000000000000002</v>
      </c>
      <c r="BF2578">
        <v>263.39999999999998</v>
      </c>
      <c r="BG2578" t="s">
        <v>148</v>
      </c>
      <c r="BH2578" t="s">
        <v>149</v>
      </c>
      <c r="BI2578" t="s">
        <v>235</v>
      </c>
      <c r="BK2578">
        <v>24</v>
      </c>
    </row>
    <row r="2579" spans="1:63" ht="18.75" x14ac:dyDescent="0.25">
      <c r="A2579">
        <v>2021</v>
      </c>
      <c r="B2579">
        <v>6</v>
      </c>
      <c r="C2579" s="289">
        <v>44361</v>
      </c>
      <c r="D2579">
        <v>381</v>
      </c>
      <c r="E2579">
        <v>447</v>
      </c>
      <c r="F2579">
        <v>6</v>
      </c>
      <c r="G2579" t="s">
        <v>236</v>
      </c>
      <c r="H2579" t="s">
        <v>237</v>
      </c>
      <c r="I2579" t="s">
        <v>144</v>
      </c>
      <c r="J2579">
        <v>3</v>
      </c>
      <c r="K2579">
        <v>4</v>
      </c>
      <c r="L2579">
        <v>177</v>
      </c>
      <c r="M2579">
        <v>159.30000000000001</v>
      </c>
      <c r="N2579">
        <v>194.7</v>
      </c>
      <c r="O2579">
        <v>178</v>
      </c>
      <c r="P2579">
        <v>151</v>
      </c>
      <c r="Q2579">
        <v>172</v>
      </c>
      <c r="R2579">
        <v>152</v>
      </c>
      <c r="T2579">
        <v>136</v>
      </c>
      <c r="U2579">
        <v>138</v>
      </c>
      <c r="V2579">
        <v>177</v>
      </c>
      <c r="W2579">
        <v>175</v>
      </c>
      <c r="X2579">
        <v>179</v>
      </c>
      <c r="Y2579">
        <v>175</v>
      </c>
      <c r="Z2579">
        <v>182</v>
      </c>
      <c r="AA2579">
        <v>159</v>
      </c>
      <c r="AB2579">
        <v>158</v>
      </c>
      <c r="AJ2579">
        <v>171.2</v>
      </c>
      <c r="AK2579">
        <v>60</v>
      </c>
      <c r="AL2579">
        <v>180</v>
      </c>
      <c r="AM2579">
        <v>73</v>
      </c>
      <c r="AN2579">
        <v>148</v>
      </c>
      <c r="AO2579">
        <v>7</v>
      </c>
      <c r="AP2579">
        <v>4</v>
      </c>
      <c r="AQ2579">
        <v>5</v>
      </c>
      <c r="AX2579">
        <v>16</v>
      </c>
      <c r="AY2579">
        <v>1696</v>
      </c>
      <c r="AZ2579">
        <v>1.4999999999999999E-2</v>
      </c>
      <c r="BA2579">
        <v>8.9999999999999993E-3</v>
      </c>
      <c r="BB2579">
        <v>1</v>
      </c>
      <c r="BC2579">
        <v>0.1</v>
      </c>
      <c r="BD2579">
        <v>9.6</v>
      </c>
      <c r="BE2579">
        <v>2.7</v>
      </c>
      <c r="BF2579">
        <v>290.39999999999998</v>
      </c>
      <c r="BG2579" t="s">
        <v>148</v>
      </c>
      <c r="BH2579" t="s">
        <v>149</v>
      </c>
      <c r="BI2579" t="s">
        <v>238</v>
      </c>
      <c r="BK2579">
        <v>24</v>
      </c>
    </row>
    <row r="2580" spans="1:63" ht="18.75" x14ac:dyDescent="0.25">
      <c r="A2580">
        <v>2021</v>
      </c>
      <c r="B2580">
        <v>6</v>
      </c>
      <c r="C2580" s="289">
        <v>44361</v>
      </c>
      <c r="D2580">
        <v>381</v>
      </c>
      <c r="E2580">
        <v>448</v>
      </c>
      <c r="F2580">
        <v>6</v>
      </c>
      <c r="G2580" t="s">
        <v>239</v>
      </c>
      <c r="H2580" t="s">
        <v>240</v>
      </c>
      <c r="I2580" t="s">
        <v>144</v>
      </c>
      <c r="J2580">
        <v>3</v>
      </c>
      <c r="K2580">
        <v>4</v>
      </c>
      <c r="L2580">
        <v>23</v>
      </c>
      <c r="M2580">
        <v>20.7</v>
      </c>
      <c r="N2580">
        <v>25.3</v>
      </c>
      <c r="O2580">
        <v>23</v>
      </c>
      <c r="P2580">
        <v>22</v>
      </c>
      <c r="Q2580">
        <v>23</v>
      </c>
      <c r="R2580">
        <v>23</v>
      </c>
      <c r="T2580">
        <v>136</v>
      </c>
      <c r="U2580">
        <v>138</v>
      </c>
      <c r="V2580">
        <v>23</v>
      </c>
      <c r="W2580">
        <v>22</v>
      </c>
      <c r="X2580">
        <v>24</v>
      </c>
      <c r="Y2580">
        <v>25</v>
      </c>
      <c r="Z2580">
        <v>24</v>
      </c>
      <c r="AA2580">
        <v>159</v>
      </c>
      <c r="AB2580">
        <v>158</v>
      </c>
      <c r="AJ2580">
        <v>23.1</v>
      </c>
      <c r="AK2580">
        <v>60</v>
      </c>
      <c r="AL2580">
        <v>180</v>
      </c>
      <c r="AM2580">
        <v>73</v>
      </c>
      <c r="AN2580">
        <v>148</v>
      </c>
      <c r="AO2580">
        <v>6</v>
      </c>
      <c r="AP2580">
        <v>2</v>
      </c>
      <c r="AQ2580">
        <v>5</v>
      </c>
      <c r="AX2580">
        <v>13</v>
      </c>
      <c r="AY2580">
        <v>1693</v>
      </c>
      <c r="AZ2580">
        <v>1.4999999999999999E-2</v>
      </c>
      <c r="BA2580">
        <v>8.0000000000000002E-3</v>
      </c>
      <c r="BB2580">
        <v>1</v>
      </c>
      <c r="BC2580">
        <v>0.6</v>
      </c>
      <c r="BD2580">
        <v>73.599999999999994</v>
      </c>
      <c r="BE2580">
        <v>0.3</v>
      </c>
      <c r="BF2580">
        <v>39.1</v>
      </c>
      <c r="BG2580" t="s">
        <v>148</v>
      </c>
      <c r="BH2580" t="s">
        <v>149</v>
      </c>
      <c r="BI2580" t="s">
        <v>241</v>
      </c>
      <c r="BK2580">
        <v>24</v>
      </c>
    </row>
    <row r="2581" spans="1:63" ht="18.75" x14ac:dyDescent="0.25">
      <c r="A2581">
        <v>2021</v>
      </c>
      <c r="B2581">
        <v>6</v>
      </c>
      <c r="C2581" s="289">
        <v>44361</v>
      </c>
      <c r="D2581">
        <v>32</v>
      </c>
      <c r="E2581">
        <v>92</v>
      </c>
      <c r="F2581">
        <v>7</v>
      </c>
      <c r="G2581" t="s">
        <v>205</v>
      </c>
      <c r="H2581" t="s">
        <v>206</v>
      </c>
      <c r="I2581" t="s">
        <v>144</v>
      </c>
      <c r="J2581">
        <v>2</v>
      </c>
      <c r="K2581">
        <v>3</v>
      </c>
      <c r="L2581">
        <v>361</v>
      </c>
      <c r="M2581">
        <v>335.73</v>
      </c>
      <c r="N2581">
        <v>386.27</v>
      </c>
      <c r="U2581">
        <v>126</v>
      </c>
      <c r="V2581">
        <v>391</v>
      </c>
      <c r="W2581">
        <v>381</v>
      </c>
      <c r="X2581">
        <v>390</v>
      </c>
      <c r="Y2581">
        <v>385</v>
      </c>
      <c r="Z2581">
        <v>379</v>
      </c>
      <c r="AA2581">
        <v>127</v>
      </c>
      <c r="AB2581">
        <v>135</v>
      </c>
      <c r="AJ2581">
        <v>385.2</v>
      </c>
      <c r="AK2581">
        <v>74</v>
      </c>
      <c r="AL2581">
        <v>97</v>
      </c>
      <c r="AM2581">
        <v>56</v>
      </c>
      <c r="AN2581">
        <v>129</v>
      </c>
      <c r="AO2581">
        <v>7</v>
      </c>
      <c r="AP2581">
        <v>2</v>
      </c>
      <c r="AQ2581">
        <v>4</v>
      </c>
      <c r="AX2581">
        <v>13</v>
      </c>
      <c r="AY2581">
        <v>13</v>
      </c>
      <c r="AZ2581">
        <v>1.4999999999999999E-2</v>
      </c>
      <c r="BA2581">
        <v>1</v>
      </c>
      <c r="BC2581">
        <v>0</v>
      </c>
      <c r="BD2581">
        <v>0</v>
      </c>
      <c r="BE2581">
        <v>5</v>
      </c>
      <c r="BF2581">
        <v>5</v>
      </c>
      <c r="BG2581" t="s">
        <v>148</v>
      </c>
      <c r="BH2581" t="s">
        <v>149</v>
      </c>
      <c r="BI2581" t="s">
        <v>207</v>
      </c>
      <c r="BJ2581" t="s">
        <v>208</v>
      </c>
      <c r="BK2581">
        <v>24</v>
      </c>
    </row>
    <row r="2582" spans="1:63" ht="18.75" x14ac:dyDescent="0.25">
      <c r="A2582">
        <v>2021</v>
      </c>
      <c r="B2582">
        <v>6</v>
      </c>
      <c r="C2582" s="289">
        <v>44361</v>
      </c>
      <c r="D2582">
        <v>32</v>
      </c>
      <c r="E2582">
        <v>93</v>
      </c>
      <c r="F2582">
        <v>7</v>
      </c>
      <c r="G2582" t="s">
        <v>209</v>
      </c>
      <c r="H2582" t="s">
        <v>210</v>
      </c>
      <c r="I2582" t="s">
        <v>144</v>
      </c>
      <c r="J2582">
        <v>2</v>
      </c>
      <c r="K2582">
        <v>3</v>
      </c>
      <c r="L2582">
        <v>59</v>
      </c>
      <c r="M2582">
        <v>54.87</v>
      </c>
      <c r="N2582">
        <v>63.13</v>
      </c>
      <c r="U2582">
        <v>126</v>
      </c>
      <c r="V2582">
        <v>67</v>
      </c>
      <c r="W2582">
        <v>63</v>
      </c>
      <c r="X2582">
        <v>68</v>
      </c>
      <c r="Y2582">
        <v>62</v>
      </c>
      <c r="Z2582">
        <v>62</v>
      </c>
      <c r="AA2582">
        <v>127</v>
      </c>
      <c r="AB2582">
        <v>135</v>
      </c>
      <c r="AJ2582">
        <v>64.3</v>
      </c>
      <c r="AK2582">
        <v>74</v>
      </c>
      <c r="AL2582">
        <v>97</v>
      </c>
      <c r="AM2582">
        <v>56</v>
      </c>
      <c r="AN2582">
        <v>129</v>
      </c>
      <c r="AO2582">
        <v>9</v>
      </c>
      <c r="AP2582">
        <v>2</v>
      </c>
      <c r="AQ2582">
        <v>6</v>
      </c>
      <c r="AX2582">
        <v>17</v>
      </c>
      <c r="AY2582">
        <v>17</v>
      </c>
      <c r="AZ2582">
        <v>1.4999999999999999E-2</v>
      </c>
      <c r="BA2582">
        <v>1</v>
      </c>
      <c r="BC2582">
        <v>0.3</v>
      </c>
      <c r="BD2582">
        <v>0.3</v>
      </c>
      <c r="BE2582">
        <v>1.1000000000000001</v>
      </c>
      <c r="BF2582">
        <v>1.1000000000000001</v>
      </c>
      <c r="BG2582" t="s">
        <v>148</v>
      </c>
      <c r="BH2582" t="s">
        <v>149</v>
      </c>
      <c r="BI2582" t="s">
        <v>211</v>
      </c>
      <c r="BJ2582" t="s">
        <v>208</v>
      </c>
      <c r="BK2582">
        <v>24</v>
      </c>
    </row>
    <row r="2583" spans="1:63" x14ac:dyDescent="0.25">
      <c r="A2583">
        <v>2021</v>
      </c>
      <c r="B2583">
        <v>6</v>
      </c>
      <c r="C2583" s="289">
        <v>44361</v>
      </c>
      <c r="D2583">
        <v>32</v>
      </c>
      <c r="E2583">
        <v>94</v>
      </c>
      <c r="F2583">
        <v>7</v>
      </c>
      <c r="G2583" t="s">
        <v>332</v>
      </c>
      <c r="H2583" t="s">
        <v>333</v>
      </c>
      <c r="I2583" t="s">
        <v>144</v>
      </c>
      <c r="J2583">
        <v>2</v>
      </c>
      <c r="K2583">
        <v>3</v>
      </c>
      <c r="L2583">
        <v>19</v>
      </c>
      <c r="M2583">
        <v>17.670000000000002</v>
      </c>
      <c r="N2583">
        <v>20.329999999999998</v>
      </c>
      <c r="U2583">
        <v>126</v>
      </c>
      <c r="AK2583">
        <v>74</v>
      </c>
      <c r="AL2583">
        <v>97</v>
      </c>
      <c r="AM2583">
        <v>57</v>
      </c>
      <c r="AN2583">
        <v>126</v>
      </c>
      <c r="AZ2583">
        <v>1.4999999999999999E-2</v>
      </c>
      <c r="BG2583" t="s">
        <v>148</v>
      </c>
      <c r="BH2583" t="s">
        <v>149</v>
      </c>
      <c r="BI2583" t="s">
        <v>334</v>
      </c>
      <c r="BJ2583" t="s">
        <v>208</v>
      </c>
      <c r="BK2583">
        <v>24</v>
      </c>
    </row>
    <row r="2584" spans="1:63" hidden="1" x14ac:dyDescent="0.25">
      <c r="A2584">
        <v>2021</v>
      </c>
      <c r="B2584">
        <v>6</v>
      </c>
      <c r="C2584" s="289">
        <v>44361</v>
      </c>
      <c r="D2584">
        <v>137</v>
      </c>
      <c r="E2584">
        <v>273</v>
      </c>
      <c r="F2584">
        <v>7</v>
      </c>
      <c r="G2584" t="s">
        <v>242</v>
      </c>
      <c r="H2584" t="s">
        <v>243</v>
      </c>
      <c r="I2584" t="s">
        <v>144</v>
      </c>
      <c r="J2584">
        <v>3</v>
      </c>
      <c r="K2584">
        <v>2</v>
      </c>
      <c r="L2584">
        <v>564</v>
      </c>
      <c r="M2584">
        <v>524.52</v>
      </c>
      <c r="N2584">
        <v>603.48</v>
      </c>
      <c r="AK2584">
        <v>93</v>
      </c>
      <c r="AL2584">
        <v>116</v>
      </c>
      <c r="AZ2584">
        <v>1.4999999999999999E-2</v>
      </c>
      <c r="BG2584" t="s">
        <v>145</v>
      </c>
      <c r="BK2584">
        <v>24</v>
      </c>
    </row>
    <row r="2585" spans="1:63" ht="18.75" x14ac:dyDescent="0.25">
      <c r="A2585">
        <v>2021</v>
      </c>
      <c r="B2585">
        <v>6</v>
      </c>
      <c r="C2585" s="289">
        <v>44361</v>
      </c>
      <c r="D2585">
        <v>378</v>
      </c>
      <c r="E2585">
        <v>440</v>
      </c>
      <c r="F2585">
        <v>7</v>
      </c>
      <c r="G2585" t="s">
        <v>224</v>
      </c>
      <c r="H2585" t="s">
        <v>225</v>
      </c>
      <c r="I2585" t="s">
        <v>144</v>
      </c>
      <c r="J2585">
        <v>3</v>
      </c>
      <c r="K2585">
        <v>2</v>
      </c>
      <c r="L2585">
        <v>258</v>
      </c>
      <c r="M2585">
        <v>239.94</v>
      </c>
      <c r="N2585">
        <v>276.06</v>
      </c>
      <c r="O2585">
        <v>249</v>
      </c>
      <c r="P2585">
        <v>245</v>
      </c>
      <c r="Q2585">
        <v>248</v>
      </c>
      <c r="T2585">
        <v>125</v>
      </c>
      <c r="AJ2585">
        <v>247.3</v>
      </c>
      <c r="AK2585">
        <v>90</v>
      </c>
      <c r="AL2585">
        <v>120</v>
      </c>
      <c r="AM2585">
        <v>86</v>
      </c>
      <c r="AN2585">
        <v>125</v>
      </c>
      <c r="AO2585">
        <v>3</v>
      </c>
      <c r="AP2585">
        <v>3</v>
      </c>
      <c r="AQ2585">
        <v>2</v>
      </c>
      <c r="AX2585">
        <v>8</v>
      </c>
      <c r="AY2585">
        <v>1368</v>
      </c>
      <c r="AZ2585">
        <v>1.4999999999999999E-2</v>
      </c>
      <c r="BA2585">
        <v>6.0000000000000001E-3</v>
      </c>
      <c r="BB2585">
        <v>1</v>
      </c>
      <c r="BC2585">
        <v>0</v>
      </c>
      <c r="BD2585">
        <v>5.3</v>
      </c>
      <c r="BE2585">
        <v>2</v>
      </c>
      <c r="BF2585">
        <v>338.3</v>
      </c>
      <c r="BG2585" t="s">
        <v>148</v>
      </c>
      <c r="BH2585" t="s">
        <v>184</v>
      </c>
      <c r="BK2585">
        <v>24</v>
      </c>
    </row>
    <row r="2586" spans="1:63" ht="18.75" hidden="1" x14ac:dyDescent="0.25">
      <c r="A2586">
        <v>2021</v>
      </c>
      <c r="B2586">
        <v>6</v>
      </c>
      <c r="C2586" s="289">
        <v>44361</v>
      </c>
      <c r="D2586">
        <v>18</v>
      </c>
      <c r="E2586">
        <v>49</v>
      </c>
      <c r="F2586">
        <v>8</v>
      </c>
      <c r="G2586" t="s">
        <v>275</v>
      </c>
      <c r="H2586" t="s">
        <v>276</v>
      </c>
      <c r="I2586" t="s">
        <v>165</v>
      </c>
      <c r="J2586">
        <v>2</v>
      </c>
      <c r="K2586">
        <v>3</v>
      </c>
      <c r="L2586">
        <v>100</v>
      </c>
      <c r="M2586">
        <v>95.5</v>
      </c>
      <c r="N2586">
        <v>104.5</v>
      </c>
      <c r="O2586">
        <v>96</v>
      </c>
      <c r="T2586">
        <v>111</v>
      </c>
      <c r="AJ2586">
        <v>96</v>
      </c>
      <c r="AK2586">
        <v>101</v>
      </c>
      <c r="AL2586">
        <v>107</v>
      </c>
      <c r="AM2586">
        <v>65</v>
      </c>
      <c r="AN2586">
        <v>111</v>
      </c>
      <c r="AO2586">
        <v>4</v>
      </c>
      <c r="AP2586">
        <v>2</v>
      </c>
      <c r="AX2586">
        <v>6</v>
      </c>
      <c r="AY2586">
        <v>846</v>
      </c>
      <c r="AZ2586">
        <v>1.4999999999999999E-2</v>
      </c>
      <c r="BA2586">
        <v>7.0000000000000001E-3</v>
      </c>
      <c r="BB2586">
        <v>1</v>
      </c>
      <c r="BC2586">
        <v>0.1</v>
      </c>
      <c r="BD2586">
        <v>8.5</v>
      </c>
      <c r="BE2586">
        <v>0.6</v>
      </c>
      <c r="BF2586">
        <v>81.2</v>
      </c>
      <c r="BG2586" t="s">
        <v>153</v>
      </c>
      <c r="BH2586" t="s">
        <v>154</v>
      </c>
      <c r="BI2586" t="s">
        <v>277</v>
      </c>
      <c r="BJ2586" t="s">
        <v>167</v>
      </c>
      <c r="BK2586">
        <v>24</v>
      </c>
    </row>
    <row r="2587" spans="1:63" ht="18.75" hidden="1" x14ac:dyDescent="0.25">
      <c r="A2587">
        <v>2021</v>
      </c>
      <c r="B2587">
        <v>6</v>
      </c>
      <c r="C2587" s="289">
        <v>44361</v>
      </c>
      <c r="D2587">
        <v>18</v>
      </c>
      <c r="E2587">
        <v>50</v>
      </c>
      <c r="F2587">
        <v>8</v>
      </c>
      <c r="G2587" t="s">
        <v>278</v>
      </c>
      <c r="H2587" t="s">
        <v>279</v>
      </c>
      <c r="I2587" t="s">
        <v>165</v>
      </c>
      <c r="J2587">
        <v>2</v>
      </c>
      <c r="K2587">
        <v>3</v>
      </c>
      <c r="L2587">
        <v>54</v>
      </c>
      <c r="M2587">
        <v>51.57</v>
      </c>
      <c r="N2587">
        <v>56.43</v>
      </c>
      <c r="O2587">
        <v>52</v>
      </c>
      <c r="T2587">
        <v>111</v>
      </c>
      <c r="AJ2587">
        <v>52</v>
      </c>
      <c r="AK2587">
        <v>101</v>
      </c>
      <c r="AL2587">
        <v>107</v>
      </c>
      <c r="AM2587">
        <v>65</v>
      </c>
      <c r="AN2587">
        <v>111</v>
      </c>
      <c r="AO2587">
        <v>2</v>
      </c>
      <c r="AP2587">
        <v>2</v>
      </c>
      <c r="AQ2587">
        <v>2</v>
      </c>
      <c r="AX2587">
        <v>6</v>
      </c>
      <c r="AY2587">
        <v>846</v>
      </c>
      <c r="AZ2587">
        <v>1.4999999999999999E-2</v>
      </c>
      <c r="BA2587">
        <v>7.0000000000000001E-3</v>
      </c>
      <c r="BB2587">
        <v>1</v>
      </c>
      <c r="BC2587">
        <v>0.1</v>
      </c>
      <c r="BD2587">
        <v>15.7</v>
      </c>
      <c r="BE2587">
        <v>0.3</v>
      </c>
      <c r="BF2587">
        <v>44</v>
      </c>
      <c r="BG2587" t="s">
        <v>153</v>
      </c>
      <c r="BH2587" t="s">
        <v>154</v>
      </c>
      <c r="BI2587" t="s">
        <v>280</v>
      </c>
      <c r="BJ2587" t="s">
        <v>167</v>
      </c>
      <c r="BK2587">
        <v>24</v>
      </c>
    </row>
    <row r="2588" spans="1:63" ht="18.75" hidden="1" x14ac:dyDescent="0.25">
      <c r="A2588">
        <v>2021</v>
      </c>
      <c r="B2588">
        <v>6</v>
      </c>
      <c r="C2588" s="289">
        <v>44361</v>
      </c>
      <c r="D2588">
        <v>416</v>
      </c>
      <c r="E2588">
        <v>659</v>
      </c>
      <c r="F2588">
        <v>8</v>
      </c>
      <c r="G2588" t="s">
        <v>427</v>
      </c>
      <c r="H2588" t="s">
        <v>428</v>
      </c>
      <c r="I2588" t="s">
        <v>144</v>
      </c>
      <c r="J2588">
        <v>2</v>
      </c>
      <c r="K2588">
        <v>1</v>
      </c>
      <c r="L2588">
        <v>301</v>
      </c>
      <c r="M2588">
        <v>283.24099999999999</v>
      </c>
      <c r="N2588">
        <v>322.37099999999998</v>
      </c>
      <c r="P2588">
        <v>331</v>
      </c>
      <c r="Q2588">
        <v>335</v>
      </c>
      <c r="U2588">
        <v>125</v>
      </c>
      <c r="V2588">
        <v>358</v>
      </c>
      <c r="W2588">
        <v>310</v>
      </c>
      <c r="X2588">
        <v>312</v>
      </c>
      <c r="Y2588">
        <v>300</v>
      </c>
      <c r="Z2588">
        <v>305</v>
      </c>
      <c r="AA2588">
        <v>132</v>
      </c>
      <c r="AB2588">
        <v>130</v>
      </c>
      <c r="AJ2588">
        <v>321.60000000000002</v>
      </c>
      <c r="AK2588">
        <v>40</v>
      </c>
      <c r="AL2588">
        <v>180</v>
      </c>
      <c r="AM2588">
        <v>56</v>
      </c>
      <c r="AN2588">
        <v>129</v>
      </c>
      <c r="AO2588">
        <v>7</v>
      </c>
      <c r="AP2588">
        <v>1</v>
      </c>
      <c r="AQ2588">
        <v>2</v>
      </c>
      <c r="AX2588">
        <v>10</v>
      </c>
      <c r="AY2588">
        <v>478</v>
      </c>
      <c r="AZ2588">
        <v>1.4999999999999999E-2</v>
      </c>
      <c r="BA2588">
        <v>2.1000000000000001E-2</v>
      </c>
      <c r="BC2588">
        <v>0</v>
      </c>
      <c r="BD2588">
        <v>1.6</v>
      </c>
      <c r="BE2588">
        <v>3.2</v>
      </c>
      <c r="BF2588">
        <v>153.69999999999999</v>
      </c>
      <c r="BG2588" t="s">
        <v>153</v>
      </c>
      <c r="BH2588" t="s">
        <v>154</v>
      </c>
      <c r="BI2588" t="s">
        <v>429</v>
      </c>
      <c r="BJ2588" t="s">
        <v>156</v>
      </c>
      <c r="BK2588">
        <v>24</v>
      </c>
    </row>
    <row r="2589" spans="1:63" x14ac:dyDescent="0.25">
      <c r="A2589">
        <v>2021</v>
      </c>
      <c r="B2589">
        <v>6</v>
      </c>
      <c r="C2589" s="289">
        <v>44361</v>
      </c>
      <c r="D2589">
        <v>52</v>
      </c>
      <c r="E2589">
        <v>130</v>
      </c>
      <c r="F2589">
        <v>25</v>
      </c>
      <c r="G2589" t="s">
        <v>372</v>
      </c>
      <c r="H2589" t="s">
        <v>373</v>
      </c>
      <c r="I2589" t="s">
        <v>360</v>
      </c>
      <c r="J2589">
        <v>9</v>
      </c>
      <c r="K2589">
        <v>1</v>
      </c>
      <c r="L2589">
        <v>12</v>
      </c>
      <c r="M2589">
        <v>11.16</v>
      </c>
      <c r="N2589">
        <v>12.84</v>
      </c>
      <c r="AK2589">
        <v>336</v>
      </c>
      <c r="AL2589">
        <v>96</v>
      </c>
      <c r="AZ2589">
        <v>0.02</v>
      </c>
      <c r="BG2589" t="s">
        <v>148</v>
      </c>
      <c r="BH2589" t="s">
        <v>187</v>
      </c>
      <c r="BI2589" t="s">
        <v>374</v>
      </c>
      <c r="BK2589">
        <v>24</v>
      </c>
    </row>
    <row r="2590" spans="1:63" ht="18.75" hidden="1" x14ac:dyDescent="0.25">
      <c r="A2590">
        <v>2021</v>
      </c>
      <c r="B2590">
        <v>6</v>
      </c>
      <c r="C2590" s="289">
        <v>44361</v>
      </c>
      <c r="D2590">
        <v>259</v>
      </c>
      <c r="E2590">
        <v>183</v>
      </c>
      <c r="F2590">
        <v>26</v>
      </c>
      <c r="G2590" t="s">
        <v>393</v>
      </c>
      <c r="H2590" t="s">
        <v>394</v>
      </c>
      <c r="I2590" t="s">
        <v>360</v>
      </c>
      <c r="J2590">
        <v>12</v>
      </c>
      <c r="K2590">
        <v>1</v>
      </c>
      <c r="L2590">
        <v>3</v>
      </c>
      <c r="M2590">
        <v>2.79</v>
      </c>
      <c r="N2590">
        <v>3.21</v>
      </c>
      <c r="O2590">
        <v>3</v>
      </c>
      <c r="P2590">
        <v>3</v>
      </c>
      <c r="Q2590">
        <v>3</v>
      </c>
      <c r="R2590">
        <v>3</v>
      </c>
      <c r="T2590">
        <v>114</v>
      </c>
      <c r="U2590">
        <v>111</v>
      </c>
      <c r="V2590">
        <v>4</v>
      </c>
      <c r="W2590">
        <v>3</v>
      </c>
      <c r="X2590">
        <v>3</v>
      </c>
      <c r="Y2590">
        <v>3</v>
      </c>
      <c r="Z2590">
        <v>3</v>
      </c>
      <c r="AA2590">
        <v>115</v>
      </c>
      <c r="AB2590">
        <v>106</v>
      </c>
      <c r="AJ2590">
        <v>3</v>
      </c>
      <c r="AK2590">
        <v>508</v>
      </c>
      <c r="AL2590">
        <v>85</v>
      </c>
      <c r="AM2590">
        <v>387</v>
      </c>
      <c r="AN2590">
        <v>112</v>
      </c>
      <c r="AO2590">
        <v>16</v>
      </c>
      <c r="AP2590">
        <v>12</v>
      </c>
      <c r="AQ2590">
        <v>24</v>
      </c>
      <c r="AX2590">
        <v>52</v>
      </c>
      <c r="AY2590">
        <v>4352</v>
      </c>
      <c r="AZ2590">
        <v>0.02</v>
      </c>
      <c r="BA2590">
        <v>1.2E-2</v>
      </c>
      <c r="BB2590">
        <v>1</v>
      </c>
      <c r="BC2590">
        <v>17.3</v>
      </c>
      <c r="BD2590">
        <v>1450.7</v>
      </c>
      <c r="BE2590">
        <v>0.2</v>
      </c>
      <c r="BF2590">
        <v>13.1</v>
      </c>
      <c r="BG2590" t="s">
        <v>229</v>
      </c>
      <c r="BH2590" t="s">
        <v>229</v>
      </c>
      <c r="BK2590">
        <v>24</v>
      </c>
    </row>
    <row r="2591" spans="1:63" ht="18.75" x14ac:dyDescent="0.25">
      <c r="A2591">
        <v>2021</v>
      </c>
      <c r="B2591">
        <v>6</v>
      </c>
      <c r="C2591" s="289">
        <v>44361</v>
      </c>
      <c r="D2591">
        <v>159</v>
      </c>
      <c r="E2591">
        <v>299</v>
      </c>
      <c r="F2591">
        <v>28</v>
      </c>
      <c r="G2591" t="s">
        <v>181</v>
      </c>
      <c r="H2591" t="s">
        <v>182</v>
      </c>
      <c r="I2591" t="s">
        <v>183</v>
      </c>
      <c r="J2591">
        <v>3</v>
      </c>
      <c r="K2591">
        <v>2</v>
      </c>
      <c r="L2591">
        <v>115</v>
      </c>
      <c r="M2591">
        <v>106.95</v>
      </c>
      <c r="N2591">
        <v>123.05</v>
      </c>
      <c r="O2591">
        <v>100</v>
      </c>
      <c r="P2591">
        <v>111</v>
      </c>
      <c r="Q2591">
        <v>112</v>
      </c>
      <c r="R2591">
        <v>110</v>
      </c>
      <c r="T2591">
        <v>129</v>
      </c>
      <c r="U2591">
        <v>128</v>
      </c>
      <c r="V2591">
        <v>115</v>
      </c>
      <c r="W2591">
        <v>113</v>
      </c>
      <c r="X2591">
        <v>111</v>
      </c>
      <c r="Y2591">
        <v>109</v>
      </c>
      <c r="Z2591">
        <v>107</v>
      </c>
      <c r="AA2591">
        <v>124</v>
      </c>
      <c r="AB2591">
        <v>115</v>
      </c>
      <c r="AJ2591">
        <v>109.8</v>
      </c>
      <c r="AK2591">
        <v>70</v>
      </c>
      <c r="AL2591">
        <v>154</v>
      </c>
      <c r="AM2591">
        <v>87</v>
      </c>
      <c r="AN2591">
        <v>124</v>
      </c>
      <c r="AO2591">
        <v>6</v>
      </c>
      <c r="AP2591">
        <v>2</v>
      </c>
      <c r="AQ2591">
        <v>2</v>
      </c>
      <c r="AX2591">
        <v>10</v>
      </c>
      <c r="AY2591">
        <v>2194</v>
      </c>
      <c r="AZ2591">
        <v>0.02</v>
      </c>
      <c r="BA2591">
        <v>5.0000000000000001E-3</v>
      </c>
      <c r="BB2591">
        <v>1</v>
      </c>
      <c r="BC2591">
        <v>0.1</v>
      </c>
      <c r="BD2591">
        <v>19.100000000000001</v>
      </c>
      <c r="BE2591">
        <v>1.1000000000000001</v>
      </c>
      <c r="BF2591">
        <v>240.9</v>
      </c>
      <c r="BG2591" t="s">
        <v>148</v>
      </c>
      <c r="BH2591" t="s">
        <v>184</v>
      </c>
      <c r="BK2591">
        <v>24</v>
      </c>
    </row>
    <row r="2592" spans="1:63" ht="18.75" x14ac:dyDescent="0.25">
      <c r="A2592">
        <v>2021</v>
      </c>
      <c r="B2592">
        <v>6</v>
      </c>
      <c r="C2592" s="289">
        <v>44361</v>
      </c>
      <c r="D2592">
        <v>334</v>
      </c>
      <c r="E2592">
        <v>254</v>
      </c>
      <c r="F2592">
        <v>46</v>
      </c>
      <c r="G2592" t="s">
        <v>189</v>
      </c>
      <c r="H2592" t="s">
        <v>190</v>
      </c>
      <c r="I2592" t="s">
        <v>191</v>
      </c>
      <c r="J2592">
        <v>4</v>
      </c>
      <c r="K2592">
        <v>2</v>
      </c>
      <c r="L2592">
        <v>203</v>
      </c>
      <c r="M2592">
        <v>188.79</v>
      </c>
      <c r="N2592">
        <v>217.21</v>
      </c>
      <c r="O2592">
        <v>213</v>
      </c>
      <c r="P2592">
        <v>211</v>
      </c>
      <c r="Q2592">
        <v>216</v>
      </c>
      <c r="R2592">
        <v>209</v>
      </c>
      <c r="T2592">
        <v>139</v>
      </c>
      <c r="U2592">
        <v>136</v>
      </c>
      <c r="V2592">
        <v>223</v>
      </c>
      <c r="W2592">
        <v>216</v>
      </c>
      <c r="X2592">
        <v>217</v>
      </c>
      <c r="Y2592">
        <v>213</v>
      </c>
      <c r="Z2592">
        <v>211</v>
      </c>
      <c r="AA2592">
        <v>137</v>
      </c>
      <c r="AB2592">
        <v>135</v>
      </c>
      <c r="AJ2592">
        <v>214.3</v>
      </c>
      <c r="AK2592">
        <v>88</v>
      </c>
      <c r="AL2592">
        <v>164</v>
      </c>
      <c r="AM2592">
        <v>105</v>
      </c>
      <c r="AN2592">
        <v>137</v>
      </c>
      <c r="AO2592">
        <v>8</v>
      </c>
      <c r="AP2592">
        <v>4</v>
      </c>
      <c r="AQ2592">
        <v>8</v>
      </c>
      <c r="AX2592">
        <v>20</v>
      </c>
      <c r="AY2592">
        <v>920</v>
      </c>
      <c r="AZ2592">
        <v>0.02</v>
      </c>
      <c r="BA2592">
        <v>2.1999999999999999E-2</v>
      </c>
      <c r="BC2592">
        <v>0.1</v>
      </c>
      <c r="BD2592">
        <v>4.5</v>
      </c>
      <c r="BE2592">
        <v>4.3</v>
      </c>
      <c r="BF2592">
        <v>197.2</v>
      </c>
      <c r="BG2592" t="s">
        <v>148</v>
      </c>
      <c r="BH2592" t="s">
        <v>184</v>
      </c>
      <c r="BI2592" t="s">
        <v>192</v>
      </c>
      <c r="BK2592">
        <v>24</v>
      </c>
    </row>
    <row r="2593" spans="1:63" ht="18.75" x14ac:dyDescent="0.25">
      <c r="A2593">
        <v>2021</v>
      </c>
      <c r="B2593">
        <v>6</v>
      </c>
      <c r="C2593" s="289">
        <v>44361</v>
      </c>
      <c r="D2593">
        <v>214</v>
      </c>
      <c r="E2593">
        <v>142</v>
      </c>
      <c r="F2593">
        <v>47</v>
      </c>
      <c r="G2593" t="s">
        <v>258</v>
      </c>
      <c r="H2593" t="s">
        <v>259</v>
      </c>
      <c r="I2593" t="s">
        <v>191</v>
      </c>
      <c r="J2593">
        <v>4</v>
      </c>
      <c r="K2593">
        <v>1</v>
      </c>
      <c r="L2593">
        <v>351</v>
      </c>
      <c r="M2593">
        <v>326.43</v>
      </c>
      <c r="N2593">
        <v>375.57</v>
      </c>
      <c r="P2593">
        <v>335</v>
      </c>
      <c r="Q2593">
        <v>355</v>
      </c>
      <c r="R2593">
        <v>348</v>
      </c>
      <c r="S2593">
        <v>340</v>
      </c>
      <c r="U2593">
        <v>185</v>
      </c>
      <c r="AJ2593">
        <v>344.5</v>
      </c>
      <c r="AK2593">
        <v>68</v>
      </c>
      <c r="AL2593">
        <v>212</v>
      </c>
      <c r="AM2593">
        <v>78</v>
      </c>
      <c r="AN2593">
        <v>185</v>
      </c>
      <c r="AO2593">
        <v>5</v>
      </c>
      <c r="AQ2593">
        <v>3</v>
      </c>
      <c r="AX2593">
        <v>8</v>
      </c>
      <c r="AY2593">
        <v>428</v>
      </c>
      <c r="AZ2593">
        <v>0.02</v>
      </c>
      <c r="BA2593">
        <v>1.9E-2</v>
      </c>
      <c r="BB2593">
        <v>1</v>
      </c>
      <c r="BC2593">
        <v>0</v>
      </c>
      <c r="BD2593">
        <v>1.2</v>
      </c>
      <c r="BE2593">
        <v>2.8</v>
      </c>
      <c r="BF2593">
        <v>147.4</v>
      </c>
      <c r="BG2593" t="s">
        <v>148</v>
      </c>
      <c r="BH2593" t="s">
        <v>187</v>
      </c>
      <c r="BI2593" t="s">
        <v>260</v>
      </c>
      <c r="BK2593">
        <v>24</v>
      </c>
    </row>
    <row r="2594" spans="1:63" ht="18.75" x14ac:dyDescent="0.25">
      <c r="A2594">
        <v>2021</v>
      </c>
      <c r="B2594">
        <v>6</v>
      </c>
      <c r="C2594" s="289">
        <v>44361</v>
      </c>
      <c r="D2594">
        <v>4</v>
      </c>
      <c r="E2594">
        <v>11</v>
      </c>
      <c r="F2594">
        <v>48</v>
      </c>
      <c r="G2594" t="s">
        <v>193</v>
      </c>
      <c r="H2594" t="s">
        <v>194</v>
      </c>
      <c r="I2594" t="s">
        <v>191</v>
      </c>
      <c r="J2594">
        <v>2</v>
      </c>
      <c r="K2594">
        <v>2</v>
      </c>
      <c r="L2594">
        <v>212</v>
      </c>
      <c r="M2594">
        <v>197.16</v>
      </c>
      <c r="N2594">
        <v>226.84</v>
      </c>
      <c r="V2594">
        <v>263</v>
      </c>
      <c r="AJ2594">
        <v>263</v>
      </c>
      <c r="AK2594">
        <v>37</v>
      </c>
      <c r="AL2594">
        <v>195</v>
      </c>
      <c r="AY2594">
        <v>72</v>
      </c>
      <c r="AZ2594">
        <v>0.02</v>
      </c>
      <c r="BD2594">
        <v>0.3</v>
      </c>
      <c r="BF2594">
        <v>18.899999999999999</v>
      </c>
      <c r="BG2594" t="s">
        <v>148</v>
      </c>
      <c r="BH2594" t="s">
        <v>187</v>
      </c>
      <c r="BI2594" t="s">
        <v>195</v>
      </c>
      <c r="BK2594">
        <v>24</v>
      </c>
    </row>
    <row r="2595" spans="1:63" x14ac:dyDescent="0.25">
      <c r="A2595">
        <v>2021</v>
      </c>
      <c r="B2595">
        <v>6</v>
      </c>
      <c r="C2595" s="289">
        <v>44361</v>
      </c>
      <c r="D2595">
        <v>4</v>
      </c>
      <c r="E2595">
        <v>12</v>
      </c>
      <c r="F2595">
        <v>48</v>
      </c>
      <c r="G2595" t="s">
        <v>196</v>
      </c>
      <c r="H2595" t="s">
        <v>197</v>
      </c>
      <c r="I2595" t="s">
        <v>191</v>
      </c>
      <c r="J2595">
        <v>2</v>
      </c>
      <c r="K2595">
        <v>2</v>
      </c>
      <c r="L2595">
        <v>212</v>
      </c>
      <c r="M2595">
        <v>197.16</v>
      </c>
      <c r="N2595">
        <v>226.84</v>
      </c>
      <c r="AK2595">
        <v>37</v>
      </c>
      <c r="AL2595">
        <v>195</v>
      </c>
      <c r="AY2595">
        <v>72</v>
      </c>
      <c r="AZ2595">
        <v>0.02</v>
      </c>
      <c r="BD2595">
        <v>0.3</v>
      </c>
      <c r="BG2595" t="s">
        <v>148</v>
      </c>
      <c r="BH2595" t="s">
        <v>187</v>
      </c>
      <c r="BI2595" t="s">
        <v>198</v>
      </c>
      <c r="BK2595">
        <v>24</v>
      </c>
    </row>
    <row r="2596" spans="1:63" ht="18.75" x14ac:dyDescent="0.25">
      <c r="A2596">
        <v>2021</v>
      </c>
      <c r="B2596">
        <v>6</v>
      </c>
      <c r="C2596" s="289">
        <v>44361</v>
      </c>
      <c r="D2596">
        <v>415</v>
      </c>
      <c r="E2596">
        <v>655</v>
      </c>
      <c r="F2596">
        <v>49</v>
      </c>
      <c r="G2596" t="s">
        <v>246</v>
      </c>
      <c r="H2596" t="s">
        <v>247</v>
      </c>
      <c r="I2596" t="s">
        <v>191</v>
      </c>
      <c r="J2596">
        <v>3</v>
      </c>
      <c r="K2596">
        <v>1</v>
      </c>
      <c r="L2596">
        <v>148</v>
      </c>
      <c r="M2596">
        <v>137.63999999999999</v>
      </c>
      <c r="N2596">
        <v>158.36000000000001</v>
      </c>
      <c r="O2596">
        <v>148</v>
      </c>
      <c r="P2596">
        <v>150</v>
      </c>
      <c r="Q2596">
        <v>146</v>
      </c>
      <c r="R2596">
        <v>147</v>
      </c>
      <c r="T2596">
        <v>143</v>
      </c>
      <c r="U2596">
        <v>143</v>
      </c>
      <c r="V2596">
        <v>138</v>
      </c>
      <c r="W2596">
        <v>141</v>
      </c>
      <c r="X2596">
        <v>142</v>
      </c>
      <c r="Y2596">
        <v>141</v>
      </c>
      <c r="Z2596">
        <v>142</v>
      </c>
      <c r="AA2596">
        <v>149</v>
      </c>
      <c r="AB2596">
        <v>145</v>
      </c>
      <c r="AJ2596">
        <v>143.80000000000001</v>
      </c>
      <c r="AK2596">
        <v>60</v>
      </c>
      <c r="AL2596">
        <v>180</v>
      </c>
      <c r="AM2596">
        <v>74</v>
      </c>
      <c r="AN2596">
        <v>145</v>
      </c>
      <c r="AO2596">
        <v>12</v>
      </c>
      <c r="AP2596">
        <v>2</v>
      </c>
      <c r="AQ2596">
        <v>3</v>
      </c>
      <c r="AX2596">
        <v>17</v>
      </c>
      <c r="AY2596">
        <v>1407</v>
      </c>
      <c r="AZ2596">
        <v>0.02</v>
      </c>
      <c r="BA2596">
        <v>1.2E-2</v>
      </c>
      <c r="BB2596">
        <v>1</v>
      </c>
      <c r="BC2596">
        <v>0.1</v>
      </c>
      <c r="BD2596">
        <v>9.5</v>
      </c>
      <c r="BE2596">
        <v>2.4</v>
      </c>
      <c r="BF2596">
        <v>202.3</v>
      </c>
      <c r="BG2596" t="s">
        <v>148</v>
      </c>
      <c r="BH2596" t="s">
        <v>149</v>
      </c>
      <c r="BI2596" t="s">
        <v>248</v>
      </c>
      <c r="BK2596">
        <v>24</v>
      </c>
    </row>
    <row r="2597" spans="1:63" ht="18.75" x14ac:dyDescent="0.25">
      <c r="A2597">
        <v>2021</v>
      </c>
      <c r="B2597">
        <v>6</v>
      </c>
      <c r="C2597" s="289">
        <v>44361</v>
      </c>
      <c r="D2597">
        <v>415</v>
      </c>
      <c r="E2597">
        <v>656</v>
      </c>
      <c r="F2597">
        <v>49</v>
      </c>
      <c r="G2597" t="s">
        <v>249</v>
      </c>
      <c r="H2597" t="s">
        <v>250</v>
      </c>
      <c r="I2597" t="s">
        <v>191</v>
      </c>
      <c r="J2597">
        <v>3</v>
      </c>
      <c r="K2597">
        <v>1</v>
      </c>
      <c r="L2597">
        <v>148</v>
      </c>
      <c r="M2597">
        <v>137.63999999999999</v>
      </c>
      <c r="N2597">
        <v>158.36000000000001</v>
      </c>
      <c r="O2597">
        <v>148</v>
      </c>
      <c r="P2597">
        <v>150</v>
      </c>
      <c r="Q2597">
        <v>146</v>
      </c>
      <c r="R2597">
        <v>147</v>
      </c>
      <c r="T2597">
        <v>143</v>
      </c>
      <c r="U2597">
        <v>143</v>
      </c>
      <c r="V2597">
        <v>138</v>
      </c>
      <c r="W2597">
        <v>141</v>
      </c>
      <c r="X2597">
        <v>142</v>
      </c>
      <c r="Y2597">
        <v>141</v>
      </c>
      <c r="Z2597">
        <v>142</v>
      </c>
      <c r="AA2597">
        <v>149</v>
      </c>
      <c r="AB2597">
        <v>145</v>
      </c>
      <c r="AJ2597">
        <v>143.80000000000001</v>
      </c>
      <c r="AK2597">
        <v>60</v>
      </c>
      <c r="AL2597">
        <v>180</v>
      </c>
      <c r="AM2597">
        <v>74</v>
      </c>
      <c r="AN2597">
        <v>145</v>
      </c>
      <c r="AO2597">
        <v>12</v>
      </c>
      <c r="AP2597">
        <v>2</v>
      </c>
      <c r="AQ2597">
        <v>3</v>
      </c>
      <c r="AX2597">
        <v>17</v>
      </c>
      <c r="AY2597">
        <v>1407</v>
      </c>
      <c r="AZ2597">
        <v>0.02</v>
      </c>
      <c r="BA2597">
        <v>1.2E-2</v>
      </c>
      <c r="BB2597">
        <v>1</v>
      </c>
      <c r="BC2597">
        <v>0.1</v>
      </c>
      <c r="BD2597">
        <v>9.5</v>
      </c>
      <c r="BE2597">
        <v>2.4</v>
      </c>
      <c r="BF2597">
        <v>202.3</v>
      </c>
      <c r="BG2597" t="s">
        <v>148</v>
      </c>
      <c r="BH2597" t="s">
        <v>149</v>
      </c>
      <c r="BI2597" t="s">
        <v>251</v>
      </c>
      <c r="BK2597">
        <v>24</v>
      </c>
    </row>
    <row r="2598" spans="1:63" ht="18.75" x14ac:dyDescent="0.25">
      <c r="A2598">
        <v>2021</v>
      </c>
      <c r="B2598">
        <v>6</v>
      </c>
      <c r="C2598" s="289">
        <v>44361</v>
      </c>
      <c r="D2598">
        <v>415</v>
      </c>
      <c r="E2598">
        <v>657</v>
      </c>
      <c r="F2598">
        <v>49</v>
      </c>
      <c r="G2598" t="s">
        <v>252</v>
      </c>
      <c r="H2598" t="s">
        <v>253</v>
      </c>
      <c r="I2598" t="s">
        <v>191</v>
      </c>
      <c r="J2598">
        <v>3</v>
      </c>
      <c r="K2598">
        <v>1</v>
      </c>
      <c r="L2598">
        <v>90</v>
      </c>
      <c r="M2598">
        <v>83.7</v>
      </c>
      <c r="N2598">
        <v>96.3</v>
      </c>
      <c r="O2598">
        <v>115</v>
      </c>
      <c r="P2598">
        <v>107</v>
      </c>
      <c r="Q2598">
        <v>95</v>
      </c>
      <c r="R2598">
        <v>107</v>
      </c>
      <c r="T2598">
        <v>143</v>
      </c>
      <c r="U2598">
        <v>143</v>
      </c>
      <c r="V2598">
        <v>103</v>
      </c>
      <c r="W2598">
        <v>92</v>
      </c>
      <c r="X2598">
        <v>93</v>
      </c>
      <c r="Y2598">
        <v>93</v>
      </c>
      <c r="Z2598">
        <v>95</v>
      </c>
      <c r="AA2598">
        <v>149</v>
      </c>
      <c r="AB2598">
        <v>145</v>
      </c>
      <c r="AJ2598">
        <v>99.6</v>
      </c>
      <c r="AK2598">
        <v>60</v>
      </c>
      <c r="AL2598">
        <v>180</v>
      </c>
      <c r="AM2598">
        <v>74</v>
      </c>
      <c r="AN2598">
        <v>145</v>
      </c>
      <c r="AO2598">
        <v>8</v>
      </c>
      <c r="AP2598">
        <v>4</v>
      </c>
      <c r="AQ2598">
        <v>4</v>
      </c>
      <c r="AX2598">
        <v>16</v>
      </c>
      <c r="AY2598">
        <v>1441</v>
      </c>
      <c r="AZ2598">
        <v>0.02</v>
      </c>
      <c r="BA2598">
        <v>1.0999999999999999E-2</v>
      </c>
      <c r="BB2598">
        <v>1</v>
      </c>
      <c r="BC2598">
        <v>0.2</v>
      </c>
      <c r="BD2598">
        <v>16</v>
      </c>
      <c r="BE2598">
        <v>1.6</v>
      </c>
      <c r="BF2598">
        <v>143.5</v>
      </c>
      <c r="BG2598" t="s">
        <v>148</v>
      </c>
      <c r="BH2598" t="s">
        <v>149</v>
      </c>
      <c r="BI2598" t="s">
        <v>254</v>
      </c>
      <c r="BK2598">
        <v>24</v>
      </c>
    </row>
    <row r="2599" spans="1:63" ht="18.75" x14ac:dyDescent="0.25">
      <c r="A2599">
        <v>2021</v>
      </c>
      <c r="B2599">
        <v>6</v>
      </c>
      <c r="C2599" s="289">
        <v>44361</v>
      </c>
      <c r="D2599">
        <v>415</v>
      </c>
      <c r="E2599">
        <v>658</v>
      </c>
      <c r="F2599">
        <v>49</v>
      </c>
      <c r="G2599" t="s">
        <v>255</v>
      </c>
      <c r="H2599" t="s">
        <v>256</v>
      </c>
      <c r="I2599" t="s">
        <v>191</v>
      </c>
      <c r="J2599">
        <v>3</v>
      </c>
      <c r="K2599">
        <v>1</v>
      </c>
      <c r="L2599">
        <v>90</v>
      </c>
      <c r="M2599">
        <v>83.7</v>
      </c>
      <c r="N2599">
        <v>96.3</v>
      </c>
      <c r="O2599">
        <v>115</v>
      </c>
      <c r="P2599">
        <v>107</v>
      </c>
      <c r="Q2599">
        <v>95</v>
      </c>
      <c r="R2599">
        <v>107</v>
      </c>
      <c r="T2599">
        <v>143</v>
      </c>
      <c r="U2599">
        <v>143</v>
      </c>
      <c r="V2599">
        <v>103</v>
      </c>
      <c r="W2599">
        <v>92</v>
      </c>
      <c r="X2599">
        <v>93</v>
      </c>
      <c r="Y2599">
        <v>93</v>
      </c>
      <c r="Z2599">
        <v>95</v>
      </c>
      <c r="AA2599">
        <v>149</v>
      </c>
      <c r="AB2599">
        <v>145</v>
      </c>
      <c r="AJ2599">
        <v>99.6</v>
      </c>
      <c r="AK2599">
        <v>60</v>
      </c>
      <c r="AL2599">
        <v>180</v>
      </c>
      <c r="AM2599">
        <v>74</v>
      </c>
      <c r="AN2599">
        <v>145</v>
      </c>
      <c r="AO2599">
        <v>8</v>
      </c>
      <c r="AP2599">
        <v>4</v>
      </c>
      <c r="AQ2599">
        <v>4</v>
      </c>
      <c r="AX2599">
        <v>16</v>
      </c>
      <c r="AY2599">
        <v>1441</v>
      </c>
      <c r="AZ2599">
        <v>0.02</v>
      </c>
      <c r="BA2599">
        <v>1.0999999999999999E-2</v>
      </c>
      <c r="BB2599">
        <v>1</v>
      </c>
      <c r="BC2599">
        <v>0.2</v>
      </c>
      <c r="BD2599">
        <v>16</v>
      </c>
      <c r="BE2599">
        <v>1.6</v>
      </c>
      <c r="BF2599">
        <v>143.5</v>
      </c>
      <c r="BG2599" t="s">
        <v>148</v>
      </c>
      <c r="BH2599" t="s">
        <v>149</v>
      </c>
      <c r="BI2599" t="s">
        <v>257</v>
      </c>
      <c r="BK2599">
        <v>24</v>
      </c>
    </row>
    <row r="2600" spans="1:63" x14ac:dyDescent="0.25">
      <c r="A2600">
        <v>2021</v>
      </c>
      <c r="B2600">
        <v>6</v>
      </c>
      <c r="C2600" s="289">
        <v>44362</v>
      </c>
      <c r="D2600">
        <v>405</v>
      </c>
      <c r="E2600">
        <v>619</v>
      </c>
      <c r="F2600">
        <v>2</v>
      </c>
      <c r="G2600" t="s">
        <v>288</v>
      </c>
      <c r="H2600" t="s">
        <v>289</v>
      </c>
      <c r="I2600" t="s">
        <v>144</v>
      </c>
      <c r="J2600">
        <v>1</v>
      </c>
      <c r="K2600">
        <v>5</v>
      </c>
      <c r="L2600">
        <v>420</v>
      </c>
      <c r="M2600">
        <v>385.98</v>
      </c>
      <c r="N2600">
        <v>454.02</v>
      </c>
      <c r="AK2600">
        <v>18</v>
      </c>
      <c r="AL2600">
        <v>200</v>
      </c>
      <c r="AY2600">
        <v>105</v>
      </c>
      <c r="AZ2600">
        <v>1.4999999999999999E-2</v>
      </c>
      <c r="BD2600">
        <v>0.3</v>
      </c>
      <c r="BG2600" t="s">
        <v>148</v>
      </c>
      <c r="BH2600" t="s">
        <v>149</v>
      </c>
      <c r="BI2600" t="s">
        <v>290</v>
      </c>
      <c r="BK2600">
        <v>24</v>
      </c>
    </row>
    <row r="2601" spans="1:63" x14ac:dyDescent="0.25">
      <c r="A2601">
        <v>2021</v>
      </c>
      <c r="B2601">
        <v>6</v>
      </c>
      <c r="C2601" s="289">
        <v>44362</v>
      </c>
      <c r="D2601">
        <v>405</v>
      </c>
      <c r="E2601">
        <v>620</v>
      </c>
      <c r="F2601">
        <v>2</v>
      </c>
      <c r="G2601" t="s">
        <v>291</v>
      </c>
      <c r="H2601" t="s">
        <v>292</v>
      </c>
      <c r="I2601" t="s">
        <v>144</v>
      </c>
      <c r="J2601">
        <v>1</v>
      </c>
      <c r="K2601">
        <v>5</v>
      </c>
      <c r="L2601">
        <v>233</v>
      </c>
      <c r="M2601">
        <v>214.01050000000001</v>
      </c>
      <c r="N2601">
        <v>251.98949999999999</v>
      </c>
      <c r="AK2601">
        <v>18</v>
      </c>
      <c r="AL2601">
        <v>200</v>
      </c>
      <c r="AY2601">
        <v>180</v>
      </c>
      <c r="AZ2601">
        <v>1.4999999999999999E-2</v>
      </c>
      <c r="BD2601">
        <v>0.8</v>
      </c>
      <c r="BG2601" t="s">
        <v>148</v>
      </c>
      <c r="BH2601" t="s">
        <v>149</v>
      </c>
      <c r="BI2601" t="s">
        <v>217</v>
      </c>
      <c r="BK2601">
        <v>24</v>
      </c>
    </row>
    <row r="2602" spans="1:63" x14ac:dyDescent="0.25">
      <c r="A2602">
        <v>2021</v>
      </c>
      <c r="B2602">
        <v>6</v>
      </c>
      <c r="C2602" s="289">
        <v>44362</v>
      </c>
      <c r="D2602">
        <v>405</v>
      </c>
      <c r="E2602">
        <v>621</v>
      </c>
      <c r="F2602">
        <v>2</v>
      </c>
      <c r="G2602" t="s">
        <v>293</v>
      </c>
      <c r="H2602" t="s">
        <v>294</v>
      </c>
      <c r="I2602" t="s">
        <v>144</v>
      </c>
      <c r="J2602">
        <v>1</v>
      </c>
      <c r="K2602">
        <v>5</v>
      </c>
      <c r="L2602">
        <v>191.5</v>
      </c>
      <c r="M2602">
        <v>175.98849999999999</v>
      </c>
      <c r="N2602">
        <v>207.01150000000001</v>
      </c>
      <c r="AK2602">
        <v>18</v>
      </c>
      <c r="AL2602">
        <v>200</v>
      </c>
      <c r="AY2602">
        <v>180</v>
      </c>
      <c r="AZ2602">
        <v>1.4999999999999999E-2</v>
      </c>
      <c r="BD2602">
        <v>0.9</v>
      </c>
      <c r="BG2602" t="s">
        <v>148</v>
      </c>
      <c r="BH2602" t="s">
        <v>149</v>
      </c>
      <c r="BI2602" t="s">
        <v>217</v>
      </c>
      <c r="BK2602">
        <v>24</v>
      </c>
    </row>
    <row r="2603" spans="1:63" x14ac:dyDescent="0.25">
      <c r="A2603">
        <v>2021</v>
      </c>
      <c r="B2603">
        <v>6</v>
      </c>
      <c r="C2603" s="289">
        <v>44362</v>
      </c>
      <c r="D2603">
        <v>405</v>
      </c>
      <c r="E2603">
        <v>622</v>
      </c>
      <c r="F2603">
        <v>2</v>
      </c>
      <c r="G2603" t="s">
        <v>295</v>
      </c>
      <c r="H2603" t="s">
        <v>296</v>
      </c>
      <c r="I2603" t="s">
        <v>144</v>
      </c>
      <c r="J2603">
        <v>1</v>
      </c>
      <c r="K2603">
        <v>5</v>
      </c>
      <c r="L2603">
        <v>187</v>
      </c>
      <c r="M2603">
        <v>172.41399999999999</v>
      </c>
      <c r="N2603">
        <v>201.58600000000001</v>
      </c>
      <c r="AK2603">
        <v>18</v>
      </c>
      <c r="AL2603">
        <v>200</v>
      </c>
      <c r="AY2603">
        <v>180</v>
      </c>
      <c r="AZ2603">
        <v>1.4999999999999999E-2</v>
      </c>
      <c r="BD2603">
        <v>1</v>
      </c>
      <c r="BG2603" t="s">
        <v>148</v>
      </c>
      <c r="BH2603" t="s">
        <v>149</v>
      </c>
      <c r="BI2603" t="s">
        <v>217</v>
      </c>
      <c r="BK2603">
        <v>24</v>
      </c>
    </row>
    <row r="2604" spans="1:63" ht="18.75" x14ac:dyDescent="0.25">
      <c r="A2604">
        <v>2021</v>
      </c>
      <c r="B2604">
        <v>6</v>
      </c>
      <c r="C2604" s="289">
        <v>44362</v>
      </c>
      <c r="D2604">
        <v>406</v>
      </c>
      <c r="E2604">
        <v>623</v>
      </c>
      <c r="F2604">
        <v>2</v>
      </c>
      <c r="G2604" t="s">
        <v>212</v>
      </c>
      <c r="H2604" t="s">
        <v>213</v>
      </c>
      <c r="I2604" t="s">
        <v>144</v>
      </c>
      <c r="J2604">
        <v>1</v>
      </c>
      <c r="K2604">
        <v>5</v>
      </c>
      <c r="L2604">
        <v>599</v>
      </c>
      <c r="M2604">
        <v>551.02009999999996</v>
      </c>
      <c r="N2604">
        <v>646.97990000000004</v>
      </c>
      <c r="O2604">
        <v>635</v>
      </c>
      <c r="P2604">
        <v>631</v>
      </c>
      <c r="Q2604">
        <v>622</v>
      </c>
      <c r="T2604">
        <v>162</v>
      </c>
      <c r="U2604">
        <v>164</v>
      </c>
      <c r="V2604">
        <v>623</v>
      </c>
      <c r="X2604">
        <v>618</v>
      </c>
      <c r="Y2604">
        <v>633</v>
      </c>
      <c r="Z2604">
        <v>608</v>
      </c>
      <c r="AA2604">
        <v>168</v>
      </c>
      <c r="AB2604">
        <v>165</v>
      </c>
      <c r="AJ2604">
        <v>624.29999999999995</v>
      </c>
      <c r="AK2604">
        <v>18</v>
      </c>
      <c r="AL2604">
        <v>200</v>
      </c>
      <c r="AM2604">
        <v>22</v>
      </c>
      <c r="AN2604">
        <v>165</v>
      </c>
      <c r="AO2604">
        <v>6</v>
      </c>
      <c r="AP2604">
        <v>2</v>
      </c>
      <c r="AQ2604">
        <v>5</v>
      </c>
      <c r="AX2604">
        <v>13</v>
      </c>
      <c r="AY2604">
        <v>268</v>
      </c>
      <c r="AZ2604">
        <v>1.4999999999999999E-2</v>
      </c>
      <c r="BA2604">
        <v>4.9000000000000002E-2</v>
      </c>
      <c r="BC2604">
        <v>0</v>
      </c>
      <c r="BD2604">
        <v>0.4</v>
      </c>
      <c r="BE2604">
        <v>8.1</v>
      </c>
      <c r="BF2604">
        <v>167.3</v>
      </c>
      <c r="BG2604" t="s">
        <v>148</v>
      </c>
      <c r="BH2604" t="s">
        <v>149</v>
      </c>
      <c r="BI2604" t="s">
        <v>214</v>
      </c>
      <c r="BK2604">
        <v>24</v>
      </c>
    </row>
    <row r="2605" spans="1:63" ht="18.75" x14ac:dyDescent="0.25">
      <c r="A2605">
        <v>2021</v>
      </c>
      <c r="B2605">
        <v>6</v>
      </c>
      <c r="C2605" s="289">
        <v>44362</v>
      </c>
      <c r="D2605">
        <v>406</v>
      </c>
      <c r="E2605">
        <v>624</v>
      </c>
      <c r="F2605">
        <v>2</v>
      </c>
      <c r="G2605" t="s">
        <v>215</v>
      </c>
      <c r="H2605" t="s">
        <v>216</v>
      </c>
      <c r="I2605" t="s">
        <v>144</v>
      </c>
      <c r="J2605">
        <v>1</v>
      </c>
      <c r="K2605">
        <v>5</v>
      </c>
      <c r="L2605">
        <v>374</v>
      </c>
      <c r="M2605">
        <v>344.04259999999999</v>
      </c>
      <c r="N2605">
        <v>403.95740000000001</v>
      </c>
      <c r="O2605">
        <v>392</v>
      </c>
      <c r="P2605">
        <v>331</v>
      </c>
      <c r="Q2605">
        <v>392</v>
      </c>
      <c r="T2605">
        <v>162</v>
      </c>
      <c r="U2605">
        <v>164</v>
      </c>
      <c r="V2605">
        <v>383</v>
      </c>
      <c r="X2605">
        <v>379</v>
      </c>
      <c r="Y2605">
        <v>381</v>
      </c>
      <c r="Z2605">
        <v>390</v>
      </c>
      <c r="AA2605">
        <v>168</v>
      </c>
      <c r="AB2605">
        <v>165</v>
      </c>
      <c r="AJ2605">
        <v>378.3</v>
      </c>
      <c r="AK2605">
        <v>18</v>
      </c>
      <c r="AL2605">
        <v>200</v>
      </c>
      <c r="AM2605">
        <v>22</v>
      </c>
      <c r="AN2605">
        <v>165</v>
      </c>
      <c r="AO2605">
        <v>3</v>
      </c>
      <c r="AP2605">
        <v>4</v>
      </c>
      <c r="AQ2605">
        <v>6</v>
      </c>
      <c r="AX2605">
        <v>13</v>
      </c>
      <c r="AY2605">
        <v>268</v>
      </c>
      <c r="AZ2605">
        <v>1.4999999999999999E-2</v>
      </c>
      <c r="BA2605">
        <v>4.9000000000000002E-2</v>
      </c>
      <c r="BC2605">
        <v>0</v>
      </c>
      <c r="BD2605">
        <v>0.7</v>
      </c>
      <c r="BE2605">
        <v>4.9000000000000004</v>
      </c>
      <c r="BF2605">
        <v>101.4</v>
      </c>
      <c r="BG2605" t="s">
        <v>148</v>
      </c>
      <c r="BH2605" t="s">
        <v>149</v>
      </c>
      <c r="BI2605" t="s">
        <v>217</v>
      </c>
      <c r="BK2605">
        <v>24</v>
      </c>
    </row>
    <row r="2606" spans="1:63" ht="18.75" x14ac:dyDescent="0.25">
      <c r="A2606">
        <v>2021</v>
      </c>
      <c r="B2606">
        <v>6</v>
      </c>
      <c r="C2606" s="289">
        <v>44362</v>
      </c>
      <c r="D2606">
        <v>406</v>
      </c>
      <c r="E2606">
        <v>625</v>
      </c>
      <c r="F2606">
        <v>2</v>
      </c>
      <c r="G2606" t="s">
        <v>218</v>
      </c>
      <c r="H2606" t="s">
        <v>219</v>
      </c>
      <c r="I2606" t="s">
        <v>144</v>
      </c>
      <c r="J2606">
        <v>1</v>
      </c>
      <c r="K2606">
        <v>5</v>
      </c>
      <c r="L2606">
        <v>140</v>
      </c>
      <c r="M2606">
        <v>129.01</v>
      </c>
      <c r="N2606">
        <v>150.99</v>
      </c>
      <c r="O2606">
        <v>136</v>
      </c>
      <c r="P2606">
        <v>146</v>
      </c>
      <c r="Q2606">
        <v>141</v>
      </c>
      <c r="T2606">
        <v>162</v>
      </c>
      <c r="U2606">
        <v>164</v>
      </c>
      <c r="V2606">
        <v>135</v>
      </c>
      <c r="X2606">
        <v>138</v>
      </c>
      <c r="Y2606">
        <v>136</v>
      </c>
      <c r="Z2606">
        <v>135</v>
      </c>
      <c r="AA2606">
        <v>168</v>
      </c>
      <c r="AB2606">
        <v>165</v>
      </c>
      <c r="AJ2606">
        <v>138.1</v>
      </c>
      <c r="AK2606">
        <v>18</v>
      </c>
      <c r="AL2606">
        <v>200</v>
      </c>
      <c r="AM2606">
        <v>22</v>
      </c>
      <c r="AN2606">
        <v>165</v>
      </c>
      <c r="AO2606">
        <v>6</v>
      </c>
      <c r="AP2606">
        <v>2</v>
      </c>
      <c r="AQ2606">
        <v>4</v>
      </c>
      <c r="AX2606">
        <v>12</v>
      </c>
      <c r="AY2606">
        <v>267</v>
      </c>
      <c r="AZ2606">
        <v>1.4999999999999999E-2</v>
      </c>
      <c r="BA2606">
        <v>4.4999999999999998E-2</v>
      </c>
      <c r="BC2606">
        <v>0.1</v>
      </c>
      <c r="BD2606">
        <v>1.9</v>
      </c>
      <c r="BE2606">
        <v>1.7</v>
      </c>
      <c r="BF2606">
        <v>36.9</v>
      </c>
      <c r="BG2606" t="s">
        <v>148</v>
      </c>
      <c r="BH2606" t="s">
        <v>149</v>
      </c>
      <c r="BI2606" t="s">
        <v>217</v>
      </c>
      <c r="BK2606">
        <v>24</v>
      </c>
    </row>
    <row r="2607" spans="1:63" ht="18.75" x14ac:dyDescent="0.25">
      <c r="A2607">
        <v>2021</v>
      </c>
      <c r="B2607">
        <v>6</v>
      </c>
      <c r="C2607" s="289">
        <v>44362</v>
      </c>
      <c r="D2607">
        <v>406</v>
      </c>
      <c r="E2607">
        <v>626</v>
      </c>
      <c r="F2607">
        <v>2</v>
      </c>
      <c r="G2607" t="s">
        <v>220</v>
      </c>
      <c r="H2607" t="s">
        <v>221</v>
      </c>
      <c r="I2607" t="s">
        <v>144</v>
      </c>
      <c r="J2607">
        <v>1</v>
      </c>
      <c r="K2607">
        <v>5</v>
      </c>
      <c r="L2607">
        <v>138</v>
      </c>
      <c r="M2607">
        <v>127.029</v>
      </c>
      <c r="N2607">
        <v>148.971</v>
      </c>
      <c r="O2607">
        <v>317</v>
      </c>
      <c r="P2607">
        <v>294</v>
      </c>
      <c r="Q2607">
        <v>279</v>
      </c>
      <c r="T2607">
        <v>162</v>
      </c>
      <c r="U2607">
        <v>164</v>
      </c>
      <c r="V2607">
        <v>289</v>
      </c>
      <c r="X2607">
        <v>269</v>
      </c>
      <c r="Y2607">
        <v>283</v>
      </c>
      <c r="Z2607">
        <v>287</v>
      </c>
      <c r="AA2607">
        <v>168</v>
      </c>
      <c r="AB2607">
        <v>165</v>
      </c>
      <c r="AJ2607">
        <v>288.3</v>
      </c>
      <c r="AK2607">
        <v>18</v>
      </c>
      <c r="AL2607">
        <v>200</v>
      </c>
      <c r="AM2607">
        <v>22</v>
      </c>
      <c r="AN2607">
        <v>165</v>
      </c>
      <c r="AO2607">
        <v>6</v>
      </c>
      <c r="AP2607">
        <v>4</v>
      </c>
      <c r="AQ2607">
        <v>6</v>
      </c>
      <c r="AX2607">
        <v>16</v>
      </c>
      <c r="AY2607">
        <v>271</v>
      </c>
      <c r="AZ2607">
        <v>1.4999999999999999E-2</v>
      </c>
      <c r="BA2607">
        <v>5.8999999999999997E-2</v>
      </c>
      <c r="BC2607">
        <v>0.1</v>
      </c>
      <c r="BD2607">
        <v>2</v>
      </c>
      <c r="BE2607">
        <v>4.5999999999999996</v>
      </c>
      <c r="BF2607">
        <v>78.099999999999994</v>
      </c>
      <c r="BG2607" t="s">
        <v>148</v>
      </c>
      <c r="BH2607" t="s">
        <v>149</v>
      </c>
      <c r="BI2607" t="s">
        <v>217</v>
      </c>
      <c r="BK2607">
        <v>24</v>
      </c>
    </row>
    <row r="2608" spans="1:63" ht="18.75" hidden="1" x14ac:dyDescent="0.25">
      <c r="A2608">
        <v>2021</v>
      </c>
      <c r="B2608">
        <v>6</v>
      </c>
      <c r="C2608" s="289">
        <v>44362</v>
      </c>
      <c r="D2608">
        <v>423</v>
      </c>
      <c r="E2608">
        <v>669</v>
      </c>
      <c r="F2608">
        <v>3</v>
      </c>
      <c r="G2608" t="s">
        <v>412</v>
      </c>
      <c r="H2608" t="s">
        <v>413</v>
      </c>
      <c r="I2608" t="s">
        <v>144</v>
      </c>
      <c r="J2608">
        <v>2</v>
      </c>
      <c r="K2608">
        <v>2</v>
      </c>
      <c r="L2608">
        <v>954</v>
      </c>
      <c r="M2608">
        <v>897.71400000000006</v>
      </c>
      <c r="N2608">
        <v>1021.734</v>
      </c>
      <c r="O2608">
        <v>1125</v>
      </c>
      <c r="P2608">
        <v>1015</v>
      </c>
      <c r="Q2608">
        <v>978</v>
      </c>
      <c r="T2608">
        <v>219</v>
      </c>
      <c r="U2608">
        <v>215</v>
      </c>
      <c r="V2608">
        <v>1038</v>
      </c>
      <c r="X2608">
        <v>987</v>
      </c>
      <c r="Y2608">
        <v>966</v>
      </c>
      <c r="Z2608">
        <v>946</v>
      </c>
      <c r="AA2608">
        <v>230</v>
      </c>
      <c r="AB2608">
        <v>225</v>
      </c>
      <c r="AJ2608">
        <v>1007.9</v>
      </c>
      <c r="AK2608">
        <v>40</v>
      </c>
      <c r="AL2608">
        <v>180</v>
      </c>
      <c r="AM2608">
        <v>32</v>
      </c>
      <c r="AN2608">
        <v>222</v>
      </c>
      <c r="AO2608">
        <v>9</v>
      </c>
      <c r="AP2608">
        <v>6</v>
      </c>
      <c r="AQ2608">
        <v>10</v>
      </c>
      <c r="AX2608">
        <v>25</v>
      </c>
      <c r="AY2608">
        <v>79</v>
      </c>
      <c r="AZ2608">
        <v>1.4999999999999999E-2</v>
      </c>
      <c r="BA2608">
        <v>0.316</v>
      </c>
      <c r="BC2608">
        <v>0</v>
      </c>
      <c r="BD2608">
        <v>0.1</v>
      </c>
      <c r="BE2608">
        <v>25.2</v>
      </c>
      <c r="BF2608">
        <v>79.599999999999994</v>
      </c>
      <c r="BG2608" t="s">
        <v>153</v>
      </c>
      <c r="BH2608" t="s">
        <v>154</v>
      </c>
      <c r="BI2608" t="s">
        <v>414</v>
      </c>
      <c r="BJ2608" t="s">
        <v>156</v>
      </c>
      <c r="BK2608">
        <v>24</v>
      </c>
    </row>
    <row r="2609" spans="1:63" ht="18.75" hidden="1" x14ac:dyDescent="0.25">
      <c r="A2609">
        <v>2021</v>
      </c>
      <c r="B2609">
        <v>6</v>
      </c>
      <c r="C2609" s="289">
        <v>44362</v>
      </c>
      <c r="D2609">
        <v>384</v>
      </c>
      <c r="E2609">
        <v>556</v>
      </c>
      <c r="F2609">
        <v>4</v>
      </c>
      <c r="G2609" t="s">
        <v>175</v>
      </c>
      <c r="H2609" t="s">
        <v>176</v>
      </c>
      <c r="I2609" t="s">
        <v>144</v>
      </c>
      <c r="J2609">
        <v>1</v>
      </c>
      <c r="K2609">
        <v>6</v>
      </c>
      <c r="L2609">
        <v>1066</v>
      </c>
      <c r="M2609">
        <v>1003.106</v>
      </c>
      <c r="N2609">
        <v>1141.6859999999999</v>
      </c>
      <c r="O2609">
        <v>1056</v>
      </c>
      <c r="P2609">
        <v>1116</v>
      </c>
      <c r="Q2609">
        <v>1074</v>
      </c>
      <c r="T2609">
        <v>213</v>
      </c>
      <c r="U2609">
        <v>213</v>
      </c>
      <c r="V2609">
        <v>1140</v>
      </c>
      <c r="X2609">
        <v>1108</v>
      </c>
      <c r="Y2609">
        <v>1066</v>
      </c>
      <c r="Z2609">
        <v>1055</v>
      </c>
      <c r="AA2609">
        <v>204</v>
      </c>
      <c r="AB2609">
        <v>208</v>
      </c>
      <c r="AJ2609">
        <v>1087.9000000000001</v>
      </c>
      <c r="AK2609">
        <v>20</v>
      </c>
      <c r="AL2609">
        <v>180</v>
      </c>
      <c r="AM2609">
        <v>17</v>
      </c>
      <c r="AN2609">
        <v>210</v>
      </c>
      <c r="AO2609">
        <v>3</v>
      </c>
      <c r="AP2609">
        <v>4</v>
      </c>
      <c r="AQ2609">
        <v>3</v>
      </c>
      <c r="AS2609">
        <v>0</v>
      </c>
      <c r="AX2609">
        <v>10</v>
      </c>
      <c r="AY2609">
        <v>370</v>
      </c>
      <c r="AZ2609">
        <v>1.4999999999999999E-2</v>
      </c>
      <c r="BA2609">
        <v>2.7E-2</v>
      </c>
      <c r="BC2609">
        <v>0</v>
      </c>
      <c r="BD2609">
        <v>0.3</v>
      </c>
      <c r="BE2609">
        <v>10.9</v>
      </c>
      <c r="BF2609">
        <v>402.5</v>
      </c>
      <c r="BG2609" t="s">
        <v>153</v>
      </c>
      <c r="BH2609" t="s">
        <v>154</v>
      </c>
      <c r="BI2609" t="s">
        <v>177</v>
      </c>
      <c r="BK2609">
        <v>24</v>
      </c>
    </row>
    <row r="2610" spans="1:63" ht="18.75" hidden="1" x14ac:dyDescent="0.25">
      <c r="A2610">
        <v>2021</v>
      </c>
      <c r="B2610">
        <v>6</v>
      </c>
      <c r="C2610" s="289">
        <v>44362</v>
      </c>
      <c r="D2610">
        <v>384</v>
      </c>
      <c r="E2610">
        <v>557</v>
      </c>
      <c r="F2610">
        <v>4</v>
      </c>
      <c r="G2610" t="s">
        <v>178</v>
      </c>
      <c r="H2610" t="s">
        <v>179</v>
      </c>
      <c r="I2610" t="s">
        <v>144</v>
      </c>
      <c r="J2610">
        <v>1</v>
      </c>
      <c r="K2610">
        <v>6</v>
      </c>
      <c r="L2610">
        <v>182</v>
      </c>
      <c r="M2610">
        <v>171.262</v>
      </c>
      <c r="N2610">
        <v>194.922</v>
      </c>
      <c r="O2610">
        <v>200</v>
      </c>
      <c r="P2610">
        <v>192</v>
      </c>
      <c r="Q2610">
        <v>189</v>
      </c>
      <c r="T2610">
        <v>213</v>
      </c>
      <c r="U2610">
        <v>213</v>
      </c>
      <c r="V2610">
        <v>214</v>
      </c>
      <c r="X2610">
        <v>202</v>
      </c>
      <c r="Y2610">
        <v>196</v>
      </c>
      <c r="Z2610">
        <v>186</v>
      </c>
      <c r="AA2610">
        <v>204</v>
      </c>
      <c r="AB2610">
        <v>208</v>
      </c>
      <c r="AJ2610">
        <v>197</v>
      </c>
      <c r="AK2610">
        <v>20</v>
      </c>
      <c r="AL2610">
        <v>180</v>
      </c>
      <c r="AM2610">
        <v>17</v>
      </c>
      <c r="AN2610">
        <v>210</v>
      </c>
      <c r="AO2610">
        <v>2</v>
      </c>
      <c r="AP2610">
        <v>3</v>
      </c>
      <c r="AQ2610">
        <v>5</v>
      </c>
      <c r="AS2610">
        <v>1</v>
      </c>
      <c r="AX2610">
        <v>10</v>
      </c>
      <c r="AY2610">
        <v>370</v>
      </c>
      <c r="AZ2610">
        <v>1.4999999999999999E-2</v>
      </c>
      <c r="BA2610">
        <v>2.7E-2</v>
      </c>
      <c r="BC2610">
        <v>0.1</v>
      </c>
      <c r="BD2610">
        <v>2</v>
      </c>
      <c r="BE2610">
        <v>2</v>
      </c>
      <c r="BF2610">
        <v>72.900000000000006</v>
      </c>
      <c r="BG2610" t="s">
        <v>153</v>
      </c>
      <c r="BH2610" t="s">
        <v>154</v>
      </c>
      <c r="BI2610" t="s">
        <v>177</v>
      </c>
      <c r="BJ2610" t="s">
        <v>180</v>
      </c>
      <c r="BK2610">
        <v>24</v>
      </c>
    </row>
    <row r="2611" spans="1:63" ht="18.75" hidden="1" x14ac:dyDescent="0.25">
      <c r="A2611">
        <v>2021</v>
      </c>
      <c r="B2611">
        <v>6</v>
      </c>
      <c r="C2611" s="289">
        <v>44362</v>
      </c>
      <c r="D2611">
        <v>236</v>
      </c>
      <c r="E2611">
        <v>160</v>
      </c>
      <c r="F2611">
        <v>5</v>
      </c>
      <c r="G2611" t="s">
        <v>265</v>
      </c>
      <c r="H2611" t="s">
        <v>266</v>
      </c>
      <c r="I2611" t="s">
        <v>144</v>
      </c>
      <c r="J2611">
        <v>2</v>
      </c>
      <c r="K2611">
        <v>1</v>
      </c>
      <c r="L2611">
        <v>200</v>
      </c>
      <c r="M2611">
        <v>186</v>
      </c>
      <c r="N2611">
        <v>214</v>
      </c>
      <c r="O2611">
        <v>216</v>
      </c>
      <c r="P2611">
        <v>198</v>
      </c>
      <c r="Q2611">
        <v>206</v>
      </c>
      <c r="T2611">
        <v>162</v>
      </c>
      <c r="U2611">
        <v>164</v>
      </c>
      <c r="V2611">
        <v>214</v>
      </c>
      <c r="W2611">
        <v>206</v>
      </c>
      <c r="X2611">
        <v>200</v>
      </c>
      <c r="Y2611">
        <v>198</v>
      </c>
      <c r="AA2611">
        <v>101</v>
      </c>
      <c r="AB2611">
        <v>101</v>
      </c>
      <c r="AJ2611">
        <v>205.4</v>
      </c>
      <c r="AK2611">
        <v>76</v>
      </c>
      <c r="AL2611">
        <v>95</v>
      </c>
      <c r="AM2611">
        <v>55</v>
      </c>
      <c r="AN2611">
        <v>132</v>
      </c>
      <c r="AO2611">
        <v>7</v>
      </c>
      <c r="AP2611">
        <v>2</v>
      </c>
      <c r="AQ2611">
        <v>8</v>
      </c>
      <c r="AS2611">
        <v>3</v>
      </c>
      <c r="AX2611">
        <v>20</v>
      </c>
      <c r="AY2611">
        <v>1568</v>
      </c>
      <c r="AZ2611">
        <v>1.4999999999999999E-2</v>
      </c>
      <c r="BA2611">
        <v>1.2999999999999999E-2</v>
      </c>
      <c r="BB2611">
        <v>1</v>
      </c>
      <c r="BC2611">
        <v>0.1</v>
      </c>
      <c r="BD2611">
        <v>7.8</v>
      </c>
      <c r="BE2611">
        <v>4.0999999999999996</v>
      </c>
      <c r="BF2611">
        <v>322.10000000000002</v>
      </c>
      <c r="BG2611" t="s">
        <v>267</v>
      </c>
      <c r="BH2611" t="s">
        <v>267</v>
      </c>
      <c r="BK2611">
        <v>24</v>
      </c>
    </row>
    <row r="2612" spans="1:63" ht="18.75" hidden="1" x14ac:dyDescent="0.25">
      <c r="A2612">
        <v>2021</v>
      </c>
      <c r="B2612">
        <v>6</v>
      </c>
      <c r="C2612" s="289">
        <v>44362</v>
      </c>
      <c r="D2612">
        <v>143</v>
      </c>
      <c r="E2612">
        <v>281</v>
      </c>
      <c r="F2612">
        <v>6</v>
      </c>
      <c r="G2612" t="s">
        <v>263</v>
      </c>
      <c r="H2612" t="s">
        <v>264</v>
      </c>
      <c r="I2612" t="s">
        <v>144</v>
      </c>
      <c r="J2612">
        <v>4</v>
      </c>
      <c r="K2612">
        <v>2</v>
      </c>
      <c r="L2612">
        <v>285</v>
      </c>
      <c r="M2612">
        <v>265.05</v>
      </c>
      <c r="N2612">
        <v>304.95</v>
      </c>
      <c r="V2612">
        <v>312</v>
      </c>
      <c r="W2612">
        <v>303</v>
      </c>
      <c r="X2612">
        <v>300</v>
      </c>
      <c r="AB2612">
        <v>130</v>
      </c>
      <c r="AJ2612">
        <v>305</v>
      </c>
      <c r="AK2612">
        <v>120</v>
      </c>
      <c r="AL2612">
        <v>120</v>
      </c>
      <c r="AM2612">
        <v>111</v>
      </c>
      <c r="AN2612">
        <v>130</v>
      </c>
      <c r="AO2612">
        <v>3</v>
      </c>
      <c r="AQ2612">
        <v>2</v>
      </c>
      <c r="AX2612">
        <v>4</v>
      </c>
      <c r="AY2612">
        <v>934</v>
      </c>
      <c r="AZ2612">
        <v>1.4999999999999999E-2</v>
      </c>
      <c r="BA2612">
        <v>4.0000000000000001E-3</v>
      </c>
      <c r="BB2612">
        <v>1</v>
      </c>
      <c r="BC2612">
        <v>0</v>
      </c>
      <c r="BD2612">
        <v>3.3</v>
      </c>
      <c r="BE2612">
        <v>1.2</v>
      </c>
      <c r="BF2612">
        <v>284.89999999999998</v>
      </c>
      <c r="BG2612" t="s">
        <v>145</v>
      </c>
      <c r="BK2612">
        <v>24</v>
      </c>
    </row>
    <row r="2613" spans="1:63" ht="18.75" x14ac:dyDescent="0.25">
      <c r="A2613">
        <v>2021</v>
      </c>
      <c r="B2613">
        <v>6</v>
      </c>
      <c r="C2613" s="289">
        <v>44362</v>
      </c>
      <c r="D2613">
        <v>381</v>
      </c>
      <c r="E2613">
        <v>445</v>
      </c>
      <c r="F2613">
        <v>6</v>
      </c>
      <c r="G2613" t="s">
        <v>230</v>
      </c>
      <c r="H2613" t="s">
        <v>231</v>
      </c>
      <c r="I2613" t="s">
        <v>144</v>
      </c>
      <c r="J2613">
        <v>3</v>
      </c>
      <c r="K2613">
        <v>4</v>
      </c>
      <c r="L2613">
        <v>28</v>
      </c>
      <c r="M2613">
        <v>25.2</v>
      </c>
      <c r="N2613">
        <v>30.8</v>
      </c>
      <c r="O2613">
        <v>28</v>
      </c>
      <c r="P2613">
        <v>27</v>
      </c>
      <c r="Q2613">
        <v>26</v>
      </c>
      <c r="T2613">
        <v>162</v>
      </c>
      <c r="U2613">
        <v>164</v>
      </c>
      <c r="AJ2613">
        <v>27</v>
      </c>
      <c r="AK2613">
        <v>60</v>
      </c>
      <c r="AL2613">
        <v>180</v>
      </c>
      <c r="AM2613">
        <v>66</v>
      </c>
      <c r="AN2613">
        <v>163</v>
      </c>
      <c r="AO2613">
        <v>4</v>
      </c>
      <c r="AP2613">
        <v>2</v>
      </c>
      <c r="AQ2613">
        <v>2</v>
      </c>
      <c r="AX2613">
        <v>8</v>
      </c>
      <c r="AY2613">
        <v>608</v>
      </c>
      <c r="AZ2613">
        <v>1.4999999999999999E-2</v>
      </c>
      <c r="BA2613">
        <v>1.2999999999999999E-2</v>
      </c>
      <c r="BB2613">
        <v>1</v>
      </c>
      <c r="BC2613">
        <v>0.3</v>
      </c>
      <c r="BD2613">
        <v>21.7</v>
      </c>
      <c r="BE2613">
        <v>0.2</v>
      </c>
      <c r="BF2613">
        <v>16.399999999999999</v>
      </c>
      <c r="BG2613" t="s">
        <v>148</v>
      </c>
      <c r="BH2613" t="s">
        <v>149</v>
      </c>
      <c r="BI2613" t="s">
        <v>232</v>
      </c>
      <c r="BK2613">
        <v>24</v>
      </c>
    </row>
    <row r="2614" spans="1:63" ht="18.75" x14ac:dyDescent="0.25">
      <c r="A2614">
        <v>2021</v>
      </c>
      <c r="B2614">
        <v>6</v>
      </c>
      <c r="C2614" s="289">
        <v>44362</v>
      </c>
      <c r="D2614">
        <v>381</v>
      </c>
      <c r="E2614">
        <v>446</v>
      </c>
      <c r="F2614">
        <v>6</v>
      </c>
      <c r="G2614" t="s">
        <v>233</v>
      </c>
      <c r="H2614" t="s">
        <v>234</v>
      </c>
      <c r="I2614" t="s">
        <v>144</v>
      </c>
      <c r="J2614">
        <v>3</v>
      </c>
      <c r="K2614">
        <v>4</v>
      </c>
      <c r="L2614">
        <v>167</v>
      </c>
      <c r="M2614">
        <v>150.30000000000001</v>
      </c>
      <c r="N2614">
        <v>183.7</v>
      </c>
      <c r="O2614">
        <v>190</v>
      </c>
      <c r="P2614">
        <v>172</v>
      </c>
      <c r="Q2614">
        <v>168</v>
      </c>
      <c r="T2614">
        <v>162</v>
      </c>
      <c r="U2614">
        <v>164</v>
      </c>
      <c r="AJ2614">
        <v>176.7</v>
      </c>
      <c r="AK2614">
        <v>60</v>
      </c>
      <c r="AL2614">
        <v>180</v>
      </c>
      <c r="AM2614">
        <v>66</v>
      </c>
      <c r="AN2614">
        <v>163</v>
      </c>
      <c r="AO2614">
        <v>6</v>
      </c>
      <c r="AP2614">
        <v>2</v>
      </c>
      <c r="AQ2614">
        <v>2</v>
      </c>
      <c r="AX2614">
        <v>10</v>
      </c>
      <c r="AY2614">
        <v>580</v>
      </c>
      <c r="AZ2614">
        <v>1.4999999999999999E-2</v>
      </c>
      <c r="BA2614">
        <v>1.7000000000000001E-2</v>
      </c>
      <c r="BC2614">
        <v>0.1</v>
      </c>
      <c r="BD2614">
        <v>3.5</v>
      </c>
      <c r="BE2614">
        <v>1.8</v>
      </c>
      <c r="BF2614">
        <v>102.5</v>
      </c>
      <c r="BG2614" t="s">
        <v>148</v>
      </c>
      <c r="BH2614" t="s">
        <v>149</v>
      </c>
      <c r="BI2614" t="s">
        <v>235</v>
      </c>
      <c r="BK2614">
        <v>24</v>
      </c>
    </row>
    <row r="2615" spans="1:63" ht="18.75" x14ac:dyDescent="0.25">
      <c r="A2615">
        <v>2021</v>
      </c>
      <c r="B2615">
        <v>6</v>
      </c>
      <c r="C2615" s="289">
        <v>44362</v>
      </c>
      <c r="D2615">
        <v>381</v>
      </c>
      <c r="E2615">
        <v>447</v>
      </c>
      <c r="F2615">
        <v>6</v>
      </c>
      <c r="G2615" t="s">
        <v>236</v>
      </c>
      <c r="H2615" t="s">
        <v>237</v>
      </c>
      <c r="I2615" t="s">
        <v>144</v>
      </c>
      <c r="J2615">
        <v>3</v>
      </c>
      <c r="K2615">
        <v>4</v>
      </c>
      <c r="L2615">
        <v>177</v>
      </c>
      <c r="M2615">
        <v>159.30000000000001</v>
      </c>
      <c r="N2615">
        <v>194.7</v>
      </c>
      <c r="O2615">
        <v>171</v>
      </c>
      <c r="P2615">
        <v>182</v>
      </c>
      <c r="Q2615">
        <v>178</v>
      </c>
      <c r="T2615">
        <v>162</v>
      </c>
      <c r="U2615">
        <v>164</v>
      </c>
      <c r="AJ2615">
        <v>177</v>
      </c>
      <c r="AK2615">
        <v>60</v>
      </c>
      <c r="AL2615">
        <v>180</v>
      </c>
      <c r="AM2615">
        <v>66</v>
      </c>
      <c r="AN2615">
        <v>163</v>
      </c>
      <c r="AO2615">
        <v>4</v>
      </c>
      <c r="AP2615">
        <v>2</v>
      </c>
      <c r="AQ2615">
        <v>2</v>
      </c>
      <c r="AX2615">
        <v>8</v>
      </c>
      <c r="AY2615">
        <v>528</v>
      </c>
      <c r="AZ2615">
        <v>1.4999999999999999E-2</v>
      </c>
      <c r="BA2615">
        <v>1.4999999999999999E-2</v>
      </c>
      <c r="BB2615">
        <v>1</v>
      </c>
      <c r="BC2615">
        <v>0</v>
      </c>
      <c r="BD2615">
        <v>3</v>
      </c>
      <c r="BE2615">
        <v>1.4</v>
      </c>
      <c r="BF2615">
        <v>93.5</v>
      </c>
      <c r="BG2615" t="s">
        <v>148</v>
      </c>
      <c r="BH2615" t="s">
        <v>149</v>
      </c>
      <c r="BI2615" t="s">
        <v>238</v>
      </c>
      <c r="BK2615">
        <v>24</v>
      </c>
    </row>
    <row r="2616" spans="1:63" ht="18.75" x14ac:dyDescent="0.25">
      <c r="A2616">
        <v>2021</v>
      </c>
      <c r="B2616">
        <v>6</v>
      </c>
      <c r="C2616" s="289">
        <v>44362</v>
      </c>
      <c r="D2616">
        <v>381</v>
      </c>
      <c r="E2616">
        <v>448</v>
      </c>
      <c r="F2616">
        <v>6</v>
      </c>
      <c r="G2616" t="s">
        <v>239</v>
      </c>
      <c r="H2616" t="s">
        <v>240</v>
      </c>
      <c r="I2616" t="s">
        <v>144</v>
      </c>
      <c r="J2616">
        <v>3</v>
      </c>
      <c r="K2616">
        <v>4</v>
      </c>
      <c r="L2616">
        <v>23</v>
      </c>
      <c r="M2616">
        <v>20.7</v>
      </c>
      <c r="N2616">
        <v>25.3</v>
      </c>
      <c r="O2616">
        <v>29</v>
      </c>
      <c r="P2616">
        <v>27</v>
      </c>
      <c r="Q2616">
        <v>28</v>
      </c>
      <c r="T2616">
        <v>162</v>
      </c>
      <c r="U2616">
        <v>164</v>
      </c>
      <c r="AJ2616">
        <v>28</v>
      </c>
      <c r="AK2616">
        <v>60</v>
      </c>
      <c r="AL2616">
        <v>180</v>
      </c>
      <c r="AM2616">
        <v>66</v>
      </c>
      <c r="AN2616">
        <v>163</v>
      </c>
      <c r="AO2616">
        <v>3</v>
      </c>
      <c r="AP2616">
        <v>6</v>
      </c>
      <c r="AQ2616">
        <v>2</v>
      </c>
      <c r="AX2616">
        <v>11</v>
      </c>
      <c r="AY2616">
        <v>531</v>
      </c>
      <c r="AZ2616">
        <v>1.4999999999999999E-2</v>
      </c>
      <c r="BA2616">
        <v>2.1000000000000001E-2</v>
      </c>
      <c r="BC2616">
        <v>0.5</v>
      </c>
      <c r="BD2616">
        <v>23.1</v>
      </c>
      <c r="BE2616">
        <v>0.3</v>
      </c>
      <c r="BF2616">
        <v>14.9</v>
      </c>
      <c r="BG2616" t="s">
        <v>148</v>
      </c>
      <c r="BH2616" t="s">
        <v>149</v>
      </c>
      <c r="BI2616" t="s">
        <v>241</v>
      </c>
      <c r="BK2616">
        <v>24</v>
      </c>
    </row>
    <row r="2617" spans="1:63" ht="18.75" x14ac:dyDescent="0.25">
      <c r="A2617">
        <v>2021</v>
      </c>
      <c r="B2617">
        <v>6</v>
      </c>
      <c r="C2617" s="289">
        <v>44362</v>
      </c>
      <c r="D2617">
        <v>32</v>
      </c>
      <c r="E2617">
        <v>92</v>
      </c>
      <c r="F2617">
        <v>7</v>
      </c>
      <c r="G2617" t="s">
        <v>205</v>
      </c>
      <c r="H2617" t="s">
        <v>206</v>
      </c>
      <c r="I2617" t="s">
        <v>144</v>
      </c>
      <c r="J2617">
        <v>2</v>
      </c>
      <c r="K2617">
        <v>3</v>
      </c>
      <c r="L2617">
        <v>361</v>
      </c>
      <c r="M2617">
        <v>335.73</v>
      </c>
      <c r="N2617">
        <v>386.27</v>
      </c>
      <c r="O2617">
        <v>415</v>
      </c>
      <c r="P2617">
        <v>412</v>
      </c>
      <c r="Q2617">
        <v>371</v>
      </c>
      <c r="T2617">
        <v>137</v>
      </c>
      <c r="U2617">
        <v>135</v>
      </c>
      <c r="V2617">
        <v>422</v>
      </c>
      <c r="X2617">
        <v>385</v>
      </c>
      <c r="Y2617">
        <v>410</v>
      </c>
      <c r="Z2617">
        <v>380</v>
      </c>
      <c r="AA2617">
        <v>118</v>
      </c>
      <c r="AB2617">
        <v>109</v>
      </c>
      <c r="AJ2617">
        <v>399.3</v>
      </c>
      <c r="AK2617">
        <v>74</v>
      </c>
      <c r="AL2617">
        <v>97</v>
      </c>
      <c r="AM2617">
        <v>58</v>
      </c>
      <c r="AN2617">
        <v>125</v>
      </c>
      <c r="AO2617">
        <v>7</v>
      </c>
      <c r="AP2617">
        <v>4</v>
      </c>
      <c r="AQ2617">
        <v>8</v>
      </c>
      <c r="AX2617">
        <v>19</v>
      </c>
      <c r="AY2617">
        <v>1395</v>
      </c>
      <c r="AZ2617">
        <v>1.4999999999999999E-2</v>
      </c>
      <c r="BA2617">
        <v>1.4E-2</v>
      </c>
      <c r="BB2617">
        <v>1</v>
      </c>
      <c r="BC2617">
        <v>0.1</v>
      </c>
      <c r="BD2617">
        <v>3.9</v>
      </c>
      <c r="BE2617">
        <v>7.6</v>
      </c>
      <c r="BF2617">
        <v>557</v>
      </c>
      <c r="BG2617" t="s">
        <v>148</v>
      </c>
      <c r="BH2617" t="s">
        <v>149</v>
      </c>
      <c r="BI2617" t="s">
        <v>207</v>
      </c>
      <c r="BJ2617" t="s">
        <v>208</v>
      </c>
      <c r="BK2617">
        <v>24</v>
      </c>
    </row>
    <row r="2618" spans="1:63" ht="18.75" x14ac:dyDescent="0.25">
      <c r="A2618">
        <v>2021</v>
      </c>
      <c r="B2618">
        <v>6</v>
      </c>
      <c r="C2618" s="289">
        <v>44362</v>
      </c>
      <c r="D2618">
        <v>32</v>
      </c>
      <c r="E2618">
        <v>93</v>
      </c>
      <c r="F2618">
        <v>7</v>
      </c>
      <c r="G2618" t="s">
        <v>209</v>
      </c>
      <c r="H2618" t="s">
        <v>210</v>
      </c>
      <c r="I2618" t="s">
        <v>144</v>
      </c>
      <c r="J2618">
        <v>2</v>
      </c>
      <c r="K2618">
        <v>3</v>
      </c>
      <c r="L2618">
        <v>59</v>
      </c>
      <c r="M2618">
        <v>54.87</v>
      </c>
      <c r="N2618">
        <v>63.13</v>
      </c>
      <c r="O2618">
        <v>67</v>
      </c>
      <c r="P2618">
        <v>62</v>
      </c>
      <c r="Q2618">
        <v>61</v>
      </c>
      <c r="T2618">
        <v>137</v>
      </c>
      <c r="U2618">
        <v>135</v>
      </c>
      <c r="V2618">
        <v>65</v>
      </c>
      <c r="X2618">
        <v>63</v>
      </c>
      <c r="Y2618">
        <v>67</v>
      </c>
      <c r="Z2618">
        <v>63</v>
      </c>
      <c r="AA2618">
        <v>118</v>
      </c>
      <c r="AB2618">
        <v>109</v>
      </c>
      <c r="AJ2618">
        <v>64</v>
      </c>
      <c r="AK2618">
        <v>74</v>
      </c>
      <c r="AL2618">
        <v>97</v>
      </c>
      <c r="AM2618">
        <v>58</v>
      </c>
      <c r="AN2618">
        <v>125</v>
      </c>
      <c r="AO2618">
        <v>9</v>
      </c>
      <c r="AP2618">
        <v>8</v>
      </c>
      <c r="AQ2618">
        <v>11</v>
      </c>
      <c r="AX2618">
        <v>28</v>
      </c>
      <c r="AY2618">
        <v>1162</v>
      </c>
      <c r="AZ2618">
        <v>1.4999999999999999E-2</v>
      </c>
      <c r="BA2618">
        <v>2.4E-2</v>
      </c>
      <c r="BC2618">
        <v>0.5</v>
      </c>
      <c r="BD2618">
        <v>19.7</v>
      </c>
      <c r="BE2618">
        <v>1.8</v>
      </c>
      <c r="BF2618">
        <v>74.400000000000006</v>
      </c>
      <c r="BG2618" t="s">
        <v>148</v>
      </c>
      <c r="BH2618" t="s">
        <v>149</v>
      </c>
      <c r="BI2618" t="s">
        <v>211</v>
      </c>
      <c r="BJ2618" t="s">
        <v>208</v>
      </c>
      <c r="BK2618">
        <v>24</v>
      </c>
    </row>
    <row r="2619" spans="1:63" x14ac:dyDescent="0.25">
      <c r="A2619">
        <v>2021</v>
      </c>
      <c r="B2619">
        <v>6</v>
      </c>
      <c r="C2619" s="289">
        <v>44362</v>
      </c>
      <c r="D2619">
        <v>378</v>
      </c>
      <c r="E2619">
        <v>440</v>
      </c>
      <c r="F2619">
        <v>7</v>
      </c>
      <c r="G2619" t="s">
        <v>224</v>
      </c>
      <c r="H2619" t="s">
        <v>225</v>
      </c>
      <c r="I2619" t="s">
        <v>144</v>
      </c>
      <c r="J2619">
        <v>3</v>
      </c>
      <c r="K2619">
        <v>2</v>
      </c>
      <c r="L2619">
        <v>258</v>
      </c>
      <c r="M2619">
        <v>239.94</v>
      </c>
      <c r="N2619">
        <v>276.06</v>
      </c>
      <c r="AK2619">
        <v>90</v>
      </c>
      <c r="AL2619">
        <v>120</v>
      </c>
      <c r="AY2619">
        <v>684</v>
      </c>
      <c r="AZ2619">
        <v>1.4999999999999999E-2</v>
      </c>
      <c r="BD2619">
        <v>2.7</v>
      </c>
      <c r="BG2619" t="s">
        <v>148</v>
      </c>
      <c r="BH2619" t="s">
        <v>184</v>
      </c>
      <c r="BK2619">
        <v>24</v>
      </c>
    </row>
    <row r="2620" spans="1:63" ht="18.75" hidden="1" x14ac:dyDescent="0.25">
      <c r="A2620">
        <v>2021</v>
      </c>
      <c r="B2620">
        <v>6</v>
      </c>
      <c r="C2620" s="289">
        <v>44362</v>
      </c>
      <c r="D2620">
        <v>416</v>
      </c>
      <c r="E2620">
        <v>659</v>
      </c>
      <c r="F2620">
        <v>8</v>
      </c>
      <c r="G2620" t="s">
        <v>427</v>
      </c>
      <c r="H2620" t="s">
        <v>428</v>
      </c>
      <c r="I2620" t="s">
        <v>144</v>
      </c>
      <c r="J2620">
        <v>2</v>
      </c>
      <c r="K2620">
        <v>1</v>
      </c>
      <c r="L2620">
        <v>301</v>
      </c>
      <c r="M2620">
        <v>283.24099999999999</v>
      </c>
      <c r="N2620">
        <v>322.37099999999998</v>
      </c>
      <c r="O2620">
        <v>378</v>
      </c>
      <c r="P2620">
        <v>321</v>
      </c>
      <c r="Q2620">
        <v>308</v>
      </c>
      <c r="T2620">
        <v>132</v>
      </c>
      <c r="U2620">
        <v>131</v>
      </c>
      <c r="V2620">
        <v>360</v>
      </c>
      <c r="X2620">
        <v>312</v>
      </c>
      <c r="Y2620">
        <v>302</v>
      </c>
      <c r="Z2620">
        <v>300</v>
      </c>
      <c r="AA2620">
        <v>131</v>
      </c>
      <c r="AB2620">
        <v>131</v>
      </c>
      <c r="AJ2620">
        <v>325.89999999999998</v>
      </c>
      <c r="AK2620">
        <v>40</v>
      </c>
      <c r="AL2620">
        <v>180</v>
      </c>
      <c r="AM2620">
        <v>55</v>
      </c>
      <c r="AN2620">
        <v>131</v>
      </c>
      <c r="AO2620">
        <v>11</v>
      </c>
      <c r="AP2620">
        <v>4</v>
      </c>
      <c r="AQ2620">
        <v>7</v>
      </c>
      <c r="AX2620">
        <v>22</v>
      </c>
      <c r="AY2620">
        <v>922</v>
      </c>
      <c r="AZ2620">
        <v>1.4999999999999999E-2</v>
      </c>
      <c r="BA2620">
        <v>2.4E-2</v>
      </c>
      <c r="BC2620">
        <v>0.1</v>
      </c>
      <c r="BD2620">
        <v>3.1</v>
      </c>
      <c r="BE2620">
        <v>7.2</v>
      </c>
      <c r="BF2620">
        <v>300.5</v>
      </c>
      <c r="BG2620" t="s">
        <v>153</v>
      </c>
      <c r="BH2620" t="s">
        <v>154</v>
      </c>
      <c r="BI2620" t="s">
        <v>429</v>
      </c>
      <c r="BJ2620" t="s">
        <v>156</v>
      </c>
      <c r="BK2620">
        <v>24</v>
      </c>
    </row>
    <row r="2621" spans="1:63" ht="18.75" x14ac:dyDescent="0.25">
      <c r="A2621">
        <v>2021</v>
      </c>
      <c r="B2621">
        <v>6</v>
      </c>
      <c r="C2621" s="289">
        <v>44362</v>
      </c>
      <c r="D2621">
        <v>52</v>
      </c>
      <c r="E2621">
        <v>130</v>
      </c>
      <c r="F2621">
        <v>25</v>
      </c>
      <c r="G2621" t="s">
        <v>372</v>
      </c>
      <c r="H2621" t="s">
        <v>373</v>
      </c>
      <c r="I2621" t="s">
        <v>360</v>
      </c>
      <c r="J2621">
        <v>9</v>
      </c>
      <c r="K2621">
        <v>1</v>
      </c>
      <c r="L2621">
        <v>12</v>
      </c>
      <c r="M2621">
        <v>11.16</v>
      </c>
      <c r="N2621">
        <v>12.84</v>
      </c>
      <c r="V2621">
        <v>12</v>
      </c>
      <c r="X2621">
        <v>12</v>
      </c>
      <c r="Y2621">
        <v>12</v>
      </c>
      <c r="Z2621">
        <v>13</v>
      </c>
      <c r="AA2621">
        <v>10</v>
      </c>
      <c r="AB2621">
        <v>104</v>
      </c>
      <c r="AJ2621">
        <v>11.9</v>
      </c>
      <c r="AK2621">
        <v>336</v>
      </c>
      <c r="AL2621">
        <v>96</v>
      </c>
      <c r="AM2621">
        <v>568</v>
      </c>
      <c r="AN2621">
        <v>57</v>
      </c>
      <c r="AO2621">
        <v>8</v>
      </c>
      <c r="AP2621">
        <v>8</v>
      </c>
      <c r="AQ2621">
        <v>4</v>
      </c>
      <c r="AX2621">
        <v>20</v>
      </c>
      <c r="AY2621">
        <v>2420</v>
      </c>
      <c r="AZ2621">
        <v>0.02</v>
      </c>
      <c r="BA2621">
        <v>8.0000000000000002E-3</v>
      </c>
      <c r="BB2621">
        <v>1</v>
      </c>
      <c r="BC2621">
        <v>1.7</v>
      </c>
      <c r="BD2621">
        <v>201.7</v>
      </c>
      <c r="BE2621">
        <v>0.2</v>
      </c>
      <c r="BF2621">
        <v>28.8</v>
      </c>
      <c r="BG2621" t="s">
        <v>148</v>
      </c>
      <c r="BH2621" t="s">
        <v>187</v>
      </c>
      <c r="BI2621" t="s">
        <v>374</v>
      </c>
      <c r="BK2621">
        <v>24</v>
      </c>
    </row>
    <row r="2622" spans="1:63" ht="18.75" hidden="1" x14ac:dyDescent="0.25">
      <c r="A2622">
        <v>2021</v>
      </c>
      <c r="B2622">
        <v>6</v>
      </c>
      <c r="C2622" s="289">
        <v>44362</v>
      </c>
      <c r="D2622">
        <v>259</v>
      </c>
      <c r="E2622">
        <v>183</v>
      </c>
      <c r="F2622">
        <v>26</v>
      </c>
      <c r="G2622" t="s">
        <v>393</v>
      </c>
      <c r="H2622" t="s">
        <v>394</v>
      </c>
      <c r="I2622" t="s">
        <v>360</v>
      </c>
      <c r="J2622">
        <v>12</v>
      </c>
      <c r="K2622">
        <v>1</v>
      </c>
      <c r="L2622">
        <v>3</v>
      </c>
      <c r="M2622">
        <v>2.79</v>
      </c>
      <c r="N2622">
        <v>3.21</v>
      </c>
      <c r="O2622">
        <v>3</v>
      </c>
      <c r="P2622">
        <v>3</v>
      </c>
      <c r="Q2622">
        <v>3</v>
      </c>
      <c r="T2622">
        <v>113</v>
      </c>
      <c r="U2622">
        <v>116</v>
      </c>
      <c r="AJ2622">
        <v>2.9</v>
      </c>
      <c r="AK2622">
        <v>508</v>
      </c>
      <c r="AL2622">
        <v>85</v>
      </c>
      <c r="AM2622">
        <v>377</v>
      </c>
      <c r="AN2622">
        <v>115</v>
      </c>
      <c r="AO2622">
        <v>8</v>
      </c>
      <c r="AP2622">
        <v>6</v>
      </c>
      <c r="AQ2622">
        <v>10</v>
      </c>
      <c r="AX2622">
        <v>24</v>
      </c>
      <c r="AY2622">
        <v>3024</v>
      </c>
      <c r="AZ2622">
        <v>0.02</v>
      </c>
      <c r="BA2622">
        <v>8.0000000000000002E-3</v>
      </c>
      <c r="BB2622">
        <v>1</v>
      </c>
      <c r="BC2622">
        <v>8</v>
      </c>
      <c r="BD2622">
        <v>1008</v>
      </c>
      <c r="BE2622">
        <v>0.1</v>
      </c>
      <c r="BF2622">
        <v>8.8000000000000007</v>
      </c>
      <c r="BG2622" t="s">
        <v>229</v>
      </c>
      <c r="BH2622" t="s">
        <v>229</v>
      </c>
      <c r="BK2622">
        <v>24</v>
      </c>
    </row>
    <row r="2623" spans="1:63" ht="18.75" x14ac:dyDescent="0.25">
      <c r="A2623">
        <v>2021</v>
      </c>
      <c r="B2623">
        <v>6</v>
      </c>
      <c r="C2623" s="289">
        <v>44362</v>
      </c>
      <c r="D2623">
        <v>159</v>
      </c>
      <c r="E2623">
        <v>299</v>
      </c>
      <c r="F2623">
        <v>28</v>
      </c>
      <c r="G2623" t="s">
        <v>181</v>
      </c>
      <c r="H2623" t="s">
        <v>182</v>
      </c>
      <c r="I2623" t="s">
        <v>183</v>
      </c>
      <c r="J2623">
        <v>3</v>
      </c>
      <c r="K2623">
        <v>2</v>
      </c>
      <c r="L2623">
        <v>115</v>
      </c>
      <c r="M2623">
        <v>106.95</v>
      </c>
      <c r="N2623">
        <v>123.05</v>
      </c>
      <c r="O2623">
        <v>105</v>
      </c>
      <c r="P2623">
        <v>109</v>
      </c>
      <c r="Q2623">
        <v>112</v>
      </c>
      <c r="T2623">
        <v>111</v>
      </c>
      <c r="U2623">
        <v>111</v>
      </c>
      <c r="AJ2623">
        <v>108.7</v>
      </c>
      <c r="AK2623">
        <v>70</v>
      </c>
      <c r="AL2623">
        <v>154</v>
      </c>
      <c r="AM2623">
        <v>97</v>
      </c>
      <c r="AN2623">
        <v>111</v>
      </c>
      <c r="AO2623">
        <v>2</v>
      </c>
      <c r="AP2623">
        <v>3</v>
      </c>
      <c r="AQ2623">
        <v>3</v>
      </c>
      <c r="AX2623">
        <v>8</v>
      </c>
      <c r="AY2623">
        <v>848</v>
      </c>
      <c r="AZ2623">
        <v>0.02</v>
      </c>
      <c r="BA2623">
        <v>8.9999999999999993E-3</v>
      </c>
      <c r="BB2623">
        <v>1</v>
      </c>
      <c r="BC2623">
        <v>0.1</v>
      </c>
      <c r="BD2623">
        <v>7.4</v>
      </c>
      <c r="BE2623">
        <v>0.9</v>
      </c>
      <c r="BF2623">
        <v>92.2</v>
      </c>
      <c r="BG2623" t="s">
        <v>148</v>
      </c>
      <c r="BH2623" t="s">
        <v>184</v>
      </c>
      <c r="BK2623">
        <v>24</v>
      </c>
    </row>
    <row r="2624" spans="1:63" ht="18.75" x14ac:dyDescent="0.25">
      <c r="A2624">
        <v>2021</v>
      </c>
      <c r="B2624">
        <v>6</v>
      </c>
      <c r="C2624" s="289">
        <v>44362</v>
      </c>
      <c r="D2624">
        <v>53</v>
      </c>
      <c r="E2624">
        <v>131</v>
      </c>
      <c r="F2624">
        <v>30</v>
      </c>
      <c r="G2624" t="s">
        <v>185</v>
      </c>
      <c r="H2624" t="s">
        <v>186</v>
      </c>
      <c r="I2624" t="s">
        <v>159</v>
      </c>
      <c r="J2624">
        <v>25</v>
      </c>
      <c r="K2624">
        <v>1</v>
      </c>
      <c r="L2624">
        <v>10</v>
      </c>
      <c r="M2624">
        <v>9.3000000000000007</v>
      </c>
      <c r="N2624">
        <v>10.7</v>
      </c>
      <c r="V2624">
        <v>10</v>
      </c>
      <c r="X2624">
        <v>10</v>
      </c>
      <c r="Y2624">
        <v>11</v>
      </c>
      <c r="Z2624">
        <v>11</v>
      </c>
      <c r="AA2624">
        <v>78</v>
      </c>
      <c r="AB2624">
        <v>77</v>
      </c>
      <c r="AJ2624">
        <v>10.5</v>
      </c>
      <c r="AK2624">
        <v>772</v>
      </c>
      <c r="AL2624">
        <v>117</v>
      </c>
      <c r="AM2624">
        <v>1161</v>
      </c>
      <c r="AN2624">
        <v>78</v>
      </c>
      <c r="AO2624">
        <v>10</v>
      </c>
      <c r="AQ2624">
        <v>12</v>
      </c>
      <c r="AS2624">
        <v>2</v>
      </c>
      <c r="AX2624">
        <v>24</v>
      </c>
      <c r="AY2624">
        <v>7624</v>
      </c>
      <c r="AZ2624">
        <v>0.02</v>
      </c>
      <c r="BA2624">
        <v>3.0000000000000001E-3</v>
      </c>
      <c r="BB2624">
        <v>1</v>
      </c>
      <c r="BC2624">
        <v>2.4</v>
      </c>
      <c r="BD2624">
        <v>762.4</v>
      </c>
      <c r="BE2624">
        <v>0.3</v>
      </c>
      <c r="BF2624">
        <v>80.099999999999994</v>
      </c>
      <c r="BG2624" t="s">
        <v>148</v>
      </c>
      <c r="BH2624" t="s">
        <v>187</v>
      </c>
      <c r="BI2624" t="s">
        <v>188</v>
      </c>
      <c r="BK2624">
        <v>24</v>
      </c>
    </row>
    <row r="2625" spans="1:63" ht="18.75" x14ac:dyDescent="0.25">
      <c r="A2625">
        <v>2021</v>
      </c>
      <c r="B2625">
        <v>6</v>
      </c>
      <c r="C2625" s="289">
        <v>44362</v>
      </c>
      <c r="D2625">
        <v>334</v>
      </c>
      <c r="E2625">
        <v>254</v>
      </c>
      <c r="F2625">
        <v>46</v>
      </c>
      <c r="G2625" t="s">
        <v>189</v>
      </c>
      <c r="H2625" t="s">
        <v>190</v>
      </c>
      <c r="I2625" t="s">
        <v>191</v>
      </c>
      <c r="J2625">
        <v>4</v>
      </c>
      <c r="K2625">
        <v>2</v>
      </c>
      <c r="L2625">
        <v>203</v>
      </c>
      <c r="M2625">
        <v>188.79</v>
      </c>
      <c r="N2625">
        <v>217.21</v>
      </c>
      <c r="O2625">
        <v>221</v>
      </c>
      <c r="P2625">
        <v>213</v>
      </c>
      <c r="Q2625">
        <v>211</v>
      </c>
      <c r="T2625">
        <v>142</v>
      </c>
      <c r="U2625">
        <v>139</v>
      </c>
      <c r="V2625">
        <v>230</v>
      </c>
      <c r="X2625">
        <v>217</v>
      </c>
      <c r="Y2625">
        <v>213</v>
      </c>
      <c r="Z2625">
        <v>210</v>
      </c>
      <c r="AA2625">
        <v>142</v>
      </c>
      <c r="AB2625">
        <v>140</v>
      </c>
      <c r="AJ2625">
        <v>216.4</v>
      </c>
      <c r="AK2625">
        <v>88</v>
      </c>
      <c r="AL2625">
        <v>164</v>
      </c>
      <c r="AM2625">
        <v>102</v>
      </c>
      <c r="AN2625">
        <v>141</v>
      </c>
      <c r="AO2625">
        <v>7</v>
      </c>
      <c r="AP2625">
        <v>3</v>
      </c>
      <c r="AQ2625">
        <v>7</v>
      </c>
      <c r="AX2625">
        <v>17</v>
      </c>
      <c r="AY2625">
        <v>2117</v>
      </c>
      <c r="AZ2625">
        <v>0.02</v>
      </c>
      <c r="BA2625">
        <v>8.0000000000000002E-3</v>
      </c>
      <c r="BB2625">
        <v>1</v>
      </c>
      <c r="BC2625">
        <v>0.1</v>
      </c>
      <c r="BD2625">
        <v>10.4</v>
      </c>
      <c r="BE2625">
        <v>3.7</v>
      </c>
      <c r="BF2625">
        <v>458.1</v>
      </c>
      <c r="BG2625" t="s">
        <v>148</v>
      </c>
      <c r="BH2625" t="s">
        <v>184</v>
      </c>
      <c r="BI2625" t="s">
        <v>192</v>
      </c>
      <c r="BK2625">
        <v>24</v>
      </c>
    </row>
    <row r="2626" spans="1:63" ht="18.75" x14ac:dyDescent="0.25">
      <c r="A2626">
        <v>2021</v>
      </c>
      <c r="B2626">
        <v>6</v>
      </c>
      <c r="C2626" s="289">
        <v>44362</v>
      </c>
      <c r="D2626">
        <v>214</v>
      </c>
      <c r="E2626">
        <v>142</v>
      </c>
      <c r="F2626">
        <v>47</v>
      </c>
      <c r="G2626" t="s">
        <v>258</v>
      </c>
      <c r="H2626" t="s">
        <v>259</v>
      </c>
      <c r="I2626" t="s">
        <v>191</v>
      </c>
      <c r="J2626">
        <v>4</v>
      </c>
      <c r="K2626">
        <v>1</v>
      </c>
      <c r="L2626">
        <v>351</v>
      </c>
      <c r="M2626">
        <v>326.43</v>
      </c>
      <c r="N2626">
        <v>375.57</v>
      </c>
      <c r="O2626">
        <v>347</v>
      </c>
      <c r="P2626">
        <v>347</v>
      </c>
      <c r="Q2626">
        <v>362</v>
      </c>
      <c r="T2626">
        <v>187</v>
      </c>
      <c r="U2626">
        <v>185</v>
      </c>
      <c r="AJ2626">
        <v>352</v>
      </c>
      <c r="AK2626">
        <v>68</v>
      </c>
      <c r="AL2626">
        <v>212</v>
      </c>
      <c r="AM2626">
        <v>77</v>
      </c>
      <c r="AN2626">
        <v>186</v>
      </c>
      <c r="AO2626">
        <v>4</v>
      </c>
      <c r="AP2626">
        <v>4</v>
      </c>
      <c r="AQ2626">
        <v>4</v>
      </c>
      <c r="AX2626">
        <v>12</v>
      </c>
      <c r="AY2626">
        <v>551</v>
      </c>
      <c r="AZ2626">
        <v>0.02</v>
      </c>
      <c r="BA2626">
        <v>2.1999999999999999E-2</v>
      </c>
      <c r="BC2626">
        <v>0</v>
      </c>
      <c r="BD2626">
        <v>1.6</v>
      </c>
      <c r="BE2626">
        <v>4.2</v>
      </c>
      <c r="BF2626">
        <v>194</v>
      </c>
      <c r="BG2626" t="s">
        <v>148</v>
      </c>
      <c r="BH2626" t="s">
        <v>187</v>
      </c>
      <c r="BI2626" t="s">
        <v>260</v>
      </c>
      <c r="BK2626">
        <v>24</v>
      </c>
    </row>
    <row r="2627" spans="1:63" x14ac:dyDescent="0.25">
      <c r="A2627">
        <v>2021</v>
      </c>
      <c r="B2627">
        <v>6</v>
      </c>
      <c r="C2627" s="289">
        <v>44362</v>
      </c>
      <c r="D2627">
        <v>4</v>
      </c>
      <c r="E2627">
        <v>11</v>
      </c>
      <c r="F2627">
        <v>48</v>
      </c>
      <c r="G2627" t="s">
        <v>193</v>
      </c>
      <c r="H2627" t="s">
        <v>194</v>
      </c>
      <c r="I2627" t="s">
        <v>191</v>
      </c>
      <c r="J2627">
        <v>2</v>
      </c>
      <c r="K2627">
        <v>2</v>
      </c>
      <c r="L2627">
        <v>212</v>
      </c>
      <c r="M2627">
        <v>197.16</v>
      </c>
      <c r="N2627">
        <v>226.84</v>
      </c>
      <c r="AK2627">
        <v>37</v>
      </c>
      <c r="AL2627">
        <v>195</v>
      </c>
      <c r="AO2627">
        <v>2</v>
      </c>
      <c r="AP2627">
        <v>1</v>
      </c>
      <c r="AQ2627">
        <v>1</v>
      </c>
      <c r="AX2627">
        <v>4</v>
      </c>
      <c r="AY2627">
        <v>454</v>
      </c>
      <c r="AZ2627">
        <v>0.02</v>
      </c>
      <c r="BA2627">
        <v>8.9999999999999993E-3</v>
      </c>
      <c r="BB2627">
        <v>1</v>
      </c>
      <c r="BC2627">
        <v>0</v>
      </c>
      <c r="BD2627">
        <v>2.1</v>
      </c>
      <c r="BG2627" t="s">
        <v>148</v>
      </c>
      <c r="BH2627" t="s">
        <v>187</v>
      </c>
      <c r="BI2627" t="s">
        <v>195</v>
      </c>
      <c r="BK2627">
        <v>24</v>
      </c>
    </row>
    <row r="2628" spans="1:63" x14ac:dyDescent="0.25">
      <c r="A2628">
        <v>2021</v>
      </c>
      <c r="B2628">
        <v>6</v>
      </c>
      <c r="C2628" s="289">
        <v>44362</v>
      </c>
      <c r="D2628">
        <v>4</v>
      </c>
      <c r="E2628">
        <v>12</v>
      </c>
      <c r="F2628">
        <v>48</v>
      </c>
      <c r="G2628" t="s">
        <v>196</v>
      </c>
      <c r="H2628" t="s">
        <v>197</v>
      </c>
      <c r="I2628" t="s">
        <v>191</v>
      </c>
      <c r="J2628">
        <v>2</v>
      </c>
      <c r="K2628">
        <v>2</v>
      </c>
      <c r="L2628">
        <v>212</v>
      </c>
      <c r="M2628">
        <v>197.16</v>
      </c>
      <c r="N2628">
        <v>226.84</v>
      </c>
      <c r="AK2628">
        <v>37</v>
      </c>
      <c r="AL2628">
        <v>195</v>
      </c>
      <c r="AY2628">
        <v>105</v>
      </c>
      <c r="AZ2628">
        <v>0.02</v>
      </c>
      <c r="BD2628">
        <v>0.5</v>
      </c>
      <c r="BG2628" t="s">
        <v>148</v>
      </c>
      <c r="BH2628" t="s">
        <v>187</v>
      </c>
      <c r="BI2628" t="s">
        <v>198</v>
      </c>
      <c r="BK2628">
        <v>24</v>
      </c>
    </row>
    <row r="2629" spans="1:63" x14ac:dyDescent="0.25">
      <c r="A2629">
        <v>2021</v>
      </c>
      <c r="B2629">
        <v>6</v>
      </c>
      <c r="C2629" s="289">
        <v>44362</v>
      </c>
      <c r="D2629">
        <v>415</v>
      </c>
      <c r="E2629">
        <v>655</v>
      </c>
      <c r="F2629">
        <v>49</v>
      </c>
      <c r="G2629" t="s">
        <v>246</v>
      </c>
      <c r="H2629" t="s">
        <v>247</v>
      </c>
      <c r="I2629" t="s">
        <v>191</v>
      </c>
      <c r="J2629">
        <v>3</v>
      </c>
      <c r="K2629">
        <v>1</v>
      </c>
      <c r="L2629">
        <v>148</v>
      </c>
      <c r="M2629">
        <v>137.63999999999999</v>
      </c>
      <c r="N2629">
        <v>158.36000000000001</v>
      </c>
      <c r="AK2629">
        <v>60</v>
      </c>
      <c r="AL2629">
        <v>180</v>
      </c>
      <c r="AY2629">
        <v>500</v>
      </c>
      <c r="AZ2629">
        <v>0.02</v>
      </c>
      <c r="BD2629">
        <v>3.4</v>
      </c>
      <c r="BG2629" t="s">
        <v>148</v>
      </c>
      <c r="BH2629" t="s">
        <v>149</v>
      </c>
      <c r="BI2629" t="s">
        <v>248</v>
      </c>
      <c r="BK2629">
        <v>24</v>
      </c>
    </row>
    <row r="2630" spans="1:63" x14ac:dyDescent="0.25">
      <c r="A2630">
        <v>2021</v>
      </c>
      <c r="B2630">
        <v>6</v>
      </c>
      <c r="C2630" s="289">
        <v>44362</v>
      </c>
      <c r="D2630">
        <v>415</v>
      </c>
      <c r="E2630">
        <v>656</v>
      </c>
      <c r="F2630">
        <v>49</v>
      </c>
      <c r="G2630" t="s">
        <v>249</v>
      </c>
      <c r="H2630" t="s">
        <v>250</v>
      </c>
      <c r="I2630" t="s">
        <v>191</v>
      </c>
      <c r="J2630">
        <v>3</v>
      </c>
      <c r="K2630">
        <v>1</v>
      </c>
      <c r="L2630">
        <v>148</v>
      </c>
      <c r="M2630">
        <v>137.63999999999999</v>
      </c>
      <c r="N2630">
        <v>158.36000000000001</v>
      </c>
      <c r="AK2630">
        <v>60</v>
      </c>
      <c r="AL2630">
        <v>180</v>
      </c>
      <c r="AY2630">
        <v>500</v>
      </c>
      <c r="AZ2630">
        <v>0.02</v>
      </c>
      <c r="BD2630">
        <v>3.4</v>
      </c>
      <c r="BG2630" t="s">
        <v>148</v>
      </c>
      <c r="BH2630" t="s">
        <v>149</v>
      </c>
      <c r="BI2630" t="s">
        <v>251</v>
      </c>
      <c r="BK2630">
        <v>24</v>
      </c>
    </row>
    <row r="2631" spans="1:63" x14ac:dyDescent="0.25">
      <c r="A2631">
        <v>2021</v>
      </c>
      <c r="B2631">
        <v>6</v>
      </c>
      <c r="C2631" s="289">
        <v>44362</v>
      </c>
      <c r="D2631">
        <v>415</v>
      </c>
      <c r="E2631">
        <v>657</v>
      </c>
      <c r="F2631">
        <v>49</v>
      </c>
      <c r="G2631" t="s">
        <v>252</v>
      </c>
      <c r="H2631" t="s">
        <v>253</v>
      </c>
      <c r="I2631" t="s">
        <v>191</v>
      </c>
      <c r="J2631">
        <v>3</v>
      </c>
      <c r="K2631">
        <v>1</v>
      </c>
      <c r="L2631">
        <v>90</v>
      </c>
      <c r="M2631">
        <v>83.7</v>
      </c>
      <c r="N2631">
        <v>96.3</v>
      </c>
      <c r="AK2631">
        <v>60</v>
      </c>
      <c r="AL2631">
        <v>180</v>
      </c>
      <c r="AY2631">
        <v>400</v>
      </c>
      <c r="AZ2631">
        <v>0.02</v>
      </c>
      <c r="BD2631">
        <v>4.4000000000000004</v>
      </c>
      <c r="BG2631" t="s">
        <v>148</v>
      </c>
      <c r="BH2631" t="s">
        <v>149</v>
      </c>
      <c r="BI2631" t="s">
        <v>254</v>
      </c>
      <c r="BK2631">
        <v>24</v>
      </c>
    </row>
    <row r="2632" spans="1:63" x14ac:dyDescent="0.25">
      <c r="A2632">
        <v>2021</v>
      </c>
      <c r="B2632">
        <v>6</v>
      </c>
      <c r="C2632" s="289">
        <v>44362</v>
      </c>
      <c r="D2632">
        <v>415</v>
      </c>
      <c r="E2632">
        <v>658</v>
      </c>
      <c r="F2632">
        <v>49</v>
      </c>
      <c r="G2632" t="s">
        <v>255</v>
      </c>
      <c r="H2632" t="s">
        <v>256</v>
      </c>
      <c r="I2632" t="s">
        <v>191</v>
      </c>
      <c r="J2632">
        <v>3</v>
      </c>
      <c r="K2632">
        <v>1</v>
      </c>
      <c r="L2632">
        <v>90</v>
      </c>
      <c r="M2632">
        <v>83.7</v>
      </c>
      <c r="N2632">
        <v>96.3</v>
      </c>
      <c r="AK2632">
        <v>60</v>
      </c>
      <c r="AL2632">
        <v>180</v>
      </c>
      <c r="AY2632">
        <v>400</v>
      </c>
      <c r="AZ2632">
        <v>0.02</v>
      </c>
      <c r="BD2632">
        <v>4.4000000000000004</v>
      </c>
      <c r="BG2632" t="s">
        <v>148</v>
      </c>
      <c r="BH2632" t="s">
        <v>149</v>
      </c>
      <c r="BI2632" t="s">
        <v>257</v>
      </c>
      <c r="BK2632">
        <v>24</v>
      </c>
    </row>
  </sheetData>
  <autoFilter ref="A2:CW2632" xr:uid="{00000000-0009-0000-0000-000003000000}">
    <filterColumn colId="12" showButton="0"/>
    <filterColumn colId="14" showButton="0"/>
    <filterColumn colId="15" showButton="0"/>
    <filterColumn colId="16" showButton="0"/>
    <filterColumn colId="17" showButton="0"/>
    <filterColumn colId="19" showButton="0"/>
    <filterColumn colId="21" showButton="0"/>
    <filterColumn colId="22" showButton="0"/>
    <filterColumn colId="23" showButton="0"/>
    <filterColumn colId="24" showButton="0"/>
    <filterColumn colId="26" showButton="0"/>
    <filterColumn colId="28" showButton="0"/>
    <filterColumn colId="29" showButton="0"/>
    <filterColumn colId="30" showButton="0"/>
    <filterColumn colId="31" showButton="0"/>
    <filterColumn colId="33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58">
      <filters>
        <filter val="الكترولوكس"/>
      </filters>
    </filterColumn>
  </autoFilter>
  <mergeCells count="43">
    <mergeCell ref="BH2:BH3"/>
    <mergeCell ref="BI2:BI3"/>
    <mergeCell ref="BJ2:BJ3"/>
    <mergeCell ref="BK2:BK3"/>
    <mergeCell ref="AM2:AM3"/>
    <mergeCell ref="AN2:AN3"/>
    <mergeCell ref="BF2:BF3"/>
    <mergeCell ref="BG2:BG3"/>
    <mergeCell ref="AY2:AY3"/>
    <mergeCell ref="BA2:BA3"/>
    <mergeCell ref="BB2:BB3"/>
    <mergeCell ref="BC2:BC3"/>
    <mergeCell ref="BD2:BD3"/>
    <mergeCell ref="BE2:BE3"/>
    <mergeCell ref="AX2:AX3"/>
    <mergeCell ref="AO2:AW2"/>
    <mergeCell ref="O1:S1"/>
    <mergeCell ref="V1:Z1"/>
    <mergeCell ref="AC1:AG1"/>
    <mergeCell ref="H2:H3"/>
    <mergeCell ref="I2:I3"/>
    <mergeCell ref="J2:J3"/>
    <mergeCell ref="K2:K3"/>
    <mergeCell ref="M1:N1"/>
    <mergeCell ref="L2:L3"/>
    <mergeCell ref="M2:N2"/>
    <mergeCell ref="O2:S2"/>
    <mergeCell ref="T2:U2"/>
    <mergeCell ref="V2:Z2"/>
    <mergeCell ref="AA2:AB2"/>
    <mergeCell ref="AC2:AG2"/>
    <mergeCell ref="A2:A3"/>
    <mergeCell ref="B2:B3"/>
    <mergeCell ref="C2:C3"/>
    <mergeCell ref="F2:F3"/>
    <mergeCell ref="G2:G3"/>
    <mergeCell ref="D2:D3"/>
    <mergeCell ref="E2:E3"/>
    <mergeCell ref="AZ2:AZ3"/>
    <mergeCell ref="AH2:AI2"/>
    <mergeCell ref="AJ2:AJ3"/>
    <mergeCell ref="AK2:AK3"/>
    <mergeCell ref="AL2:AL3"/>
  </mergeCells>
  <conditionalFormatting sqref="N4 P4:Q406 P464:Q631">
    <cfRule type="expression" priority="256" stopIfTrue="1">
      <formula>N4=""</formula>
    </cfRule>
    <cfRule type="cellIs" dxfId="537" priority="257" stopIfTrue="1" operator="lessThan">
      <formula>$M4</formula>
    </cfRule>
    <cfRule type="cellIs" dxfId="536" priority="258" stopIfTrue="1" operator="between">
      <formula>$M4</formula>
      <formula>M4</formula>
    </cfRule>
    <cfRule type="cellIs" dxfId="535" priority="259" stopIfTrue="1" operator="greaterThan">
      <formula>$N4</formula>
    </cfRule>
  </conditionalFormatting>
  <conditionalFormatting sqref="T4:U4">
    <cfRule type="expression" priority="240" stopIfTrue="1">
      <formula>T4=""</formula>
    </cfRule>
    <cfRule type="cellIs" dxfId="534" priority="241" stopIfTrue="1" operator="lessThan">
      <formula>$M4</formula>
    </cfRule>
    <cfRule type="cellIs" dxfId="533" priority="242" stopIfTrue="1" operator="between">
      <formula>$M4</formula>
      <formula>S4</formula>
    </cfRule>
    <cfRule type="cellIs" dxfId="532" priority="243" stopIfTrue="1" operator="greaterThan">
      <formula>$N4</formula>
    </cfRule>
  </conditionalFormatting>
  <conditionalFormatting sqref="AA4:AB4">
    <cfRule type="expression" dxfId="531" priority="218" stopIfTrue="1">
      <formula>AA4&lt;Y4</formula>
    </cfRule>
    <cfRule type="expression" priority="219" stopIfTrue="1">
      <formula>AA4=""</formula>
    </cfRule>
    <cfRule type="expression" dxfId="530" priority="220" stopIfTrue="1">
      <formula>L4=Y4</formula>
    </cfRule>
    <cfRule type="expression" dxfId="529" priority="221" stopIfTrue="1">
      <formula>AA4&gt;Y4*1.05</formula>
    </cfRule>
    <cfRule type="expression" dxfId="528" priority="222" stopIfTrue="1">
      <formula>AA4&lt;Y4</formula>
    </cfRule>
    <cfRule type="expression" priority="223" stopIfTrue="1">
      <formula>AA4=""</formula>
    </cfRule>
    <cfRule type="expression" dxfId="527" priority="224" stopIfTrue="1">
      <formula>L4=Y4</formula>
    </cfRule>
    <cfRule type="expression" dxfId="526" priority="225" stopIfTrue="1">
      <formula>AA4&gt;Y4*1.05</formula>
    </cfRule>
    <cfRule type="expression" priority="236" stopIfTrue="1">
      <formula>AA4=""</formula>
    </cfRule>
    <cfRule type="cellIs" dxfId="525" priority="237" stopIfTrue="1" operator="lessThan">
      <formula>$M4</formula>
    </cfRule>
    <cfRule type="cellIs" dxfId="524" priority="238" stopIfTrue="1" operator="between">
      <formula>$M4</formula>
      <formula>Z4</formula>
    </cfRule>
    <cfRule type="cellIs" dxfId="523" priority="239" stopIfTrue="1" operator="greaterThan">
      <formula>$N4</formula>
    </cfRule>
  </conditionalFormatting>
  <conditionalFormatting sqref="P4:S4">
    <cfRule type="expression" priority="230" stopIfTrue="1">
      <formula>P4=""</formula>
    </cfRule>
    <cfRule type="cellIs" dxfId="522" priority="231" stopIfTrue="1" operator="lessThan">
      <formula>$M4</formula>
    </cfRule>
    <cfRule type="cellIs" dxfId="521" priority="232" stopIfTrue="1" operator="between">
      <formula>$M4</formula>
      <formula>O4</formula>
    </cfRule>
    <cfRule type="cellIs" dxfId="520" priority="233" stopIfTrue="1" operator="greaterThan">
      <formula>$N4</formula>
    </cfRule>
  </conditionalFormatting>
  <conditionalFormatting sqref="AN4">
    <cfRule type="expression" dxfId="519" priority="206" stopIfTrue="1">
      <formula>AN4&lt;AL4</formula>
    </cfRule>
    <cfRule type="expression" priority="207" stopIfTrue="1">
      <formula>AN4=""</formula>
    </cfRule>
    <cfRule type="expression" dxfId="518" priority="208" stopIfTrue="1">
      <formula>Y4=AL4</formula>
    </cfRule>
    <cfRule type="expression" dxfId="517" priority="209" stopIfTrue="1">
      <formula>AN4&gt;AL4*1.05</formula>
    </cfRule>
    <cfRule type="expression" dxfId="516" priority="210" stopIfTrue="1">
      <formula>AN4&lt;AL4</formula>
    </cfRule>
    <cfRule type="expression" priority="211" stopIfTrue="1">
      <formula>AN4=""</formula>
    </cfRule>
    <cfRule type="expression" dxfId="515" priority="212" stopIfTrue="1">
      <formula>Y4=AL4</formula>
    </cfRule>
    <cfRule type="expression" dxfId="514" priority="213" stopIfTrue="1">
      <formula>AN4&gt;AL4*1.05</formula>
    </cfRule>
  </conditionalFormatting>
  <conditionalFormatting sqref="AH4:AI4">
    <cfRule type="expression" dxfId="513" priority="182" stopIfTrue="1">
      <formula>AH4&lt;AF4</formula>
    </cfRule>
    <cfRule type="expression" priority="183" stopIfTrue="1">
      <formula>AH4=""</formula>
    </cfRule>
    <cfRule type="expression" dxfId="512" priority="184" stopIfTrue="1">
      <formula>S4=AF4</formula>
    </cfRule>
    <cfRule type="expression" dxfId="511" priority="185" stopIfTrue="1">
      <formula>AH4&gt;AF4*1.05</formula>
    </cfRule>
    <cfRule type="expression" dxfId="510" priority="186" stopIfTrue="1">
      <formula>AH4&lt;AF4</formula>
    </cfRule>
    <cfRule type="expression" priority="187" stopIfTrue="1">
      <formula>AH4=""</formula>
    </cfRule>
    <cfRule type="expression" dxfId="509" priority="188" stopIfTrue="1">
      <formula>S4=AF4</formula>
    </cfRule>
    <cfRule type="expression" dxfId="508" priority="189" stopIfTrue="1">
      <formula>AH4&gt;AF4*1.05</formula>
    </cfRule>
    <cfRule type="expression" priority="190" stopIfTrue="1">
      <formula>AH4=""</formula>
    </cfRule>
    <cfRule type="cellIs" dxfId="507" priority="191" stopIfTrue="1" operator="lessThan">
      <formula>$M4</formula>
    </cfRule>
    <cfRule type="cellIs" dxfId="506" priority="192" stopIfTrue="1" operator="between">
      <formula>$M4</formula>
      <formula>AG4</formula>
    </cfRule>
    <cfRule type="cellIs" dxfId="505" priority="193" stopIfTrue="1" operator="greaterThan">
      <formula>$N4</formula>
    </cfRule>
  </conditionalFormatting>
  <conditionalFormatting sqref="AM4">
    <cfRule type="expression" priority="174" stopIfTrue="1">
      <formula>AM4=""</formula>
    </cfRule>
    <cfRule type="expression" dxfId="504" priority="175" stopIfTrue="1">
      <formula>AM4=$AK4</formula>
    </cfRule>
    <cfRule type="expression" dxfId="503" priority="176" stopIfTrue="1">
      <formula>AM4&lt;$AK4*0.95</formula>
    </cfRule>
    <cfRule type="expression" dxfId="502" priority="177" stopIfTrue="1">
      <formula>AM4&gt;$AK4</formula>
    </cfRule>
  </conditionalFormatting>
  <conditionalFormatting sqref="AJ4">
    <cfRule type="expression" priority="167" stopIfTrue="1">
      <formula>AJ4=""</formula>
    </cfRule>
    <cfRule type="cellIs" dxfId="501" priority="168" stopIfTrue="1" operator="lessThan">
      <formula>$M4</formula>
    </cfRule>
    <cfRule type="cellIs" dxfId="500" priority="169" stopIfTrue="1" operator="between">
      <formula>$M4</formula>
      <formula>$N4</formula>
    </cfRule>
    <cfRule type="cellIs" dxfId="499" priority="170" stopIfTrue="1" operator="greaterThan">
      <formula>$N4</formula>
    </cfRule>
  </conditionalFormatting>
  <conditionalFormatting sqref="O4:S4">
    <cfRule type="expression" priority="163" stopIfTrue="1">
      <formula>O4=""</formula>
    </cfRule>
    <cfRule type="cellIs" dxfId="498" priority="164" stopIfTrue="1" operator="lessThan">
      <formula>$M4</formula>
    </cfRule>
    <cfRule type="cellIs" dxfId="497" priority="165" stopIfTrue="1" operator="between">
      <formula>$M4</formula>
      <formula>$N4</formula>
    </cfRule>
    <cfRule type="cellIs" dxfId="496" priority="166" stopIfTrue="1" operator="greaterThan">
      <formula>$N4</formula>
    </cfRule>
  </conditionalFormatting>
  <conditionalFormatting sqref="V4:Z4">
    <cfRule type="expression" priority="159" stopIfTrue="1">
      <formula>V4=""</formula>
    </cfRule>
    <cfRule type="cellIs" dxfId="495" priority="160" stopIfTrue="1" operator="lessThan">
      <formula>$M4</formula>
    </cfRule>
    <cfRule type="cellIs" dxfId="494" priority="161" stopIfTrue="1" operator="between">
      <formula>$M4</formula>
      <formula>$N4</formula>
    </cfRule>
    <cfRule type="cellIs" dxfId="493" priority="162" stopIfTrue="1" operator="greaterThan">
      <formula>$N4</formula>
    </cfRule>
  </conditionalFormatting>
  <conditionalFormatting sqref="AC4:AG4">
    <cfRule type="expression" priority="155" stopIfTrue="1">
      <formula>AC4=""</formula>
    </cfRule>
    <cfRule type="cellIs" dxfId="492" priority="156" stopIfTrue="1" operator="lessThan">
      <formula>$M4</formula>
    </cfRule>
    <cfRule type="cellIs" dxfId="491" priority="157" stopIfTrue="1" operator="between">
      <formula>$M4</formula>
      <formula>$N4</formula>
    </cfRule>
    <cfRule type="cellIs" dxfId="490" priority="158" stopIfTrue="1" operator="greaterThan">
      <formula>$N4</formula>
    </cfRule>
  </conditionalFormatting>
  <conditionalFormatting sqref="N5:N406 N464:N631">
    <cfRule type="expression" priority="151" stopIfTrue="1">
      <formula>N5=""</formula>
    </cfRule>
    <cfRule type="cellIs" dxfId="489" priority="152" stopIfTrue="1" operator="lessThan">
      <formula>$M5</formula>
    </cfRule>
    <cfRule type="cellIs" dxfId="488" priority="153" stopIfTrue="1" operator="between">
      <formula>$M5</formula>
      <formula>M5</formula>
    </cfRule>
    <cfRule type="cellIs" dxfId="487" priority="154" stopIfTrue="1" operator="greaterThan">
      <formula>$N5</formula>
    </cfRule>
  </conditionalFormatting>
  <conditionalFormatting sqref="T5:U406 T464:U631">
    <cfRule type="expression" priority="143" stopIfTrue="1">
      <formula>T5=""</formula>
    </cfRule>
    <cfRule type="cellIs" dxfId="486" priority="144" stopIfTrue="1" operator="lessThan">
      <formula>$M5</formula>
    </cfRule>
    <cfRule type="cellIs" dxfId="485" priority="145" stopIfTrue="1" operator="between">
      <formula>$M5</formula>
      <formula>S5</formula>
    </cfRule>
    <cfRule type="cellIs" dxfId="484" priority="146" stopIfTrue="1" operator="greaterThan">
      <formula>$N5</formula>
    </cfRule>
  </conditionalFormatting>
  <conditionalFormatting sqref="AA5:AB406 AA464:AB631">
    <cfRule type="expression" dxfId="483" priority="121" stopIfTrue="1">
      <formula>AA5&lt;Y5</formula>
    </cfRule>
    <cfRule type="expression" priority="122" stopIfTrue="1">
      <formula>AA5=""</formula>
    </cfRule>
    <cfRule type="expression" dxfId="482" priority="123" stopIfTrue="1">
      <formula>L5=Y5</formula>
    </cfRule>
    <cfRule type="expression" dxfId="481" priority="124" stopIfTrue="1">
      <formula>AA5&gt;Y5*1.05</formula>
    </cfRule>
    <cfRule type="expression" dxfId="480" priority="125" stopIfTrue="1">
      <formula>AA5&lt;Y5</formula>
    </cfRule>
    <cfRule type="expression" priority="126" stopIfTrue="1">
      <formula>AA5=""</formula>
    </cfRule>
    <cfRule type="expression" dxfId="479" priority="127" stopIfTrue="1">
      <formula>L5=Y5</formula>
    </cfRule>
    <cfRule type="expression" dxfId="478" priority="128" stopIfTrue="1">
      <formula>AA5&gt;Y5*1.05</formula>
    </cfRule>
    <cfRule type="expression" priority="139" stopIfTrue="1">
      <formula>AA5=""</formula>
    </cfRule>
    <cfRule type="cellIs" dxfId="477" priority="140" stopIfTrue="1" operator="lessThan">
      <formula>$M5</formula>
    </cfRule>
    <cfRule type="cellIs" dxfId="476" priority="141" stopIfTrue="1" operator="between">
      <formula>$M5</formula>
      <formula>Z5</formula>
    </cfRule>
    <cfRule type="cellIs" dxfId="475" priority="142" stopIfTrue="1" operator="greaterThan">
      <formula>$N5</formula>
    </cfRule>
  </conditionalFormatting>
  <conditionalFormatting sqref="P5:S406 P464:S631">
    <cfRule type="expression" priority="133" stopIfTrue="1">
      <formula>P5=""</formula>
    </cfRule>
    <cfRule type="cellIs" dxfId="474" priority="134" stopIfTrue="1" operator="lessThan">
      <formula>$M5</formula>
    </cfRule>
    <cfRule type="cellIs" dxfId="473" priority="135" stopIfTrue="1" operator="between">
      <formula>$M5</formula>
      <formula>O5</formula>
    </cfRule>
    <cfRule type="cellIs" dxfId="472" priority="136" stopIfTrue="1" operator="greaterThan">
      <formula>$N5</formula>
    </cfRule>
  </conditionalFormatting>
  <conditionalFormatting sqref="AN5:AN406 AN464:AN631">
    <cfRule type="expression" dxfId="471" priority="113" stopIfTrue="1">
      <formula>AN5&lt;AL5</formula>
    </cfRule>
    <cfRule type="expression" priority="114" stopIfTrue="1">
      <formula>AN5=""</formula>
    </cfRule>
    <cfRule type="expression" dxfId="470" priority="115" stopIfTrue="1">
      <formula>Y5=AL5</formula>
    </cfRule>
    <cfRule type="expression" dxfId="469" priority="116" stopIfTrue="1">
      <formula>AN5&gt;AL5*1.05</formula>
    </cfRule>
    <cfRule type="expression" dxfId="468" priority="117" stopIfTrue="1">
      <formula>AN5&lt;AL5</formula>
    </cfRule>
    <cfRule type="expression" priority="118" stopIfTrue="1">
      <formula>AN5=""</formula>
    </cfRule>
    <cfRule type="expression" dxfId="467" priority="119" stopIfTrue="1">
      <formula>Y5=AL5</formula>
    </cfRule>
    <cfRule type="expression" dxfId="466" priority="120" stopIfTrue="1">
      <formula>AN5&gt;AL5*1.05</formula>
    </cfRule>
  </conditionalFormatting>
  <conditionalFormatting sqref="AH5:AI406 AH464:AI631">
    <cfRule type="expression" dxfId="465" priority="101" stopIfTrue="1">
      <formula>AH5&lt;AF5</formula>
    </cfRule>
    <cfRule type="expression" priority="102" stopIfTrue="1">
      <formula>AH5=""</formula>
    </cfRule>
    <cfRule type="expression" dxfId="464" priority="103" stopIfTrue="1">
      <formula>S5=AF5</formula>
    </cfRule>
    <cfRule type="expression" dxfId="463" priority="104" stopIfTrue="1">
      <formula>AH5&gt;AF5*1.05</formula>
    </cfRule>
    <cfRule type="expression" dxfId="462" priority="105" stopIfTrue="1">
      <formula>AH5&lt;AF5</formula>
    </cfRule>
    <cfRule type="expression" priority="106" stopIfTrue="1">
      <formula>AH5=""</formula>
    </cfRule>
    <cfRule type="expression" dxfId="461" priority="107" stopIfTrue="1">
      <formula>S5=AF5</formula>
    </cfRule>
    <cfRule type="expression" dxfId="460" priority="108" stopIfTrue="1">
      <formula>AH5&gt;AF5*1.05</formula>
    </cfRule>
    <cfRule type="expression" priority="109" stopIfTrue="1">
      <formula>AH5=""</formula>
    </cfRule>
    <cfRule type="cellIs" dxfId="459" priority="110" stopIfTrue="1" operator="lessThan">
      <formula>$M5</formula>
    </cfRule>
    <cfRule type="cellIs" dxfId="458" priority="111" stopIfTrue="1" operator="between">
      <formula>$M5</formula>
      <formula>AG5</formula>
    </cfRule>
    <cfRule type="cellIs" dxfId="457" priority="112" stopIfTrue="1" operator="greaterThan">
      <formula>$N5</formula>
    </cfRule>
  </conditionalFormatting>
  <conditionalFormatting sqref="AM5:AM406 AM464:AM631">
    <cfRule type="expression" priority="97" stopIfTrue="1">
      <formula>AM5=""</formula>
    </cfRule>
    <cfRule type="expression" dxfId="456" priority="98" stopIfTrue="1">
      <formula>AM5=$AK5</formula>
    </cfRule>
    <cfRule type="expression" dxfId="455" priority="99" stopIfTrue="1">
      <formula>AM5&lt;$AK5*0.95</formula>
    </cfRule>
    <cfRule type="expression" dxfId="454" priority="100" stopIfTrue="1">
      <formula>AM5&gt;$AK5</formula>
    </cfRule>
  </conditionalFormatting>
  <conditionalFormatting sqref="AJ5:AJ406 AJ464:AJ631">
    <cfRule type="expression" priority="90" stopIfTrue="1">
      <formula>AJ5=""</formula>
    </cfRule>
    <cfRule type="cellIs" dxfId="453" priority="91" stopIfTrue="1" operator="lessThan">
      <formula>$M5</formula>
    </cfRule>
    <cfRule type="cellIs" dxfId="452" priority="92" stopIfTrue="1" operator="between">
      <formula>$M5</formula>
      <formula>$N5</formula>
    </cfRule>
    <cfRule type="cellIs" dxfId="451" priority="93" stopIfTrue="1" operator="greaterThan">
      <formula>$N5</formula>
    </cfRule>
  </conditionalFormatting>
  <conditionalFormatting sqref="O5:S406 O464:S631">
    <cfRule type="expression" priority="86" stopIfTrue="1">
      <formula>O5=""</formula>
    </cfRule>
    <cfRule type="cellIs" dxfId="450" priority="87" stopIfTrue="1" operator="lessThan">
      <formula>$M5</formula>
    </cfRule>
    <cfRule type="cellIs" dxfId="449" priority="88" stopIfTrue="1" operator="between">
      <formula>$M5</formula>
      <formula>$N5</formula>
    </cfRule>
    <cfRule type="cellIs" dxfId="448" priority="89" stopIfTrue="1" operator="greaterThan">
      <formula>$N5</formula>
    </cfRule>
  </conditionalFormatting>
  <conditionalFormatting sqref="V5:Z406 V464:Z631">
    <cfRule type="expression" priority="82" stopIfTrue="1">
      <formula>V5=""</formula>
    </cfRule>
    <cfRule type="cellIs" dxfId="447" priority="83" stopIfTrue="1" operator="lessThan">
      <formula>$M5</formula>
    </cfRule>
    <cfRule type="cellIs" dxfId="446" priority="84" stopIfTrue="1" operator="between">
      <formula>$M5</formula>
      <formula>$N5</formula>
    </cfRule>
    <cfRule type="cellIs" dxfId="445" priority="85" stopIfTrue="1" operator="greaterThan">
      <formula>$N5</formula>
    </cfRule>
  </conditionalFormatting>
  <conditionalFormatting sqref="AC5:AG406 AC464:AG631">
    <cfRule type="expression" priority="78" stopIfTrue="1">
      <formula>AC5=""</formula>
    </cfRule>
    <cfRule type="cellIs" dxfId="444" priority="79" stopIfTrue="1" operator="lessThan">
      <formula>$M5</formula>
    </cfRule>
    <cfRule type="cellIs" dxfId="443" priority="80" stopIfTrue="1" operator="between">
      <formula>$M5</formula>
      <formula>$N5</formula>
    </cfRule>
    <cfRule type="cellIs" dxfId="442" priority="81" stopIfTrue="1" operator="greaterThan">
      <formula>$N5</formula>
    </cfRule>
  </conditionalFormatting>
  <conditionalFormatting sqref="R4:U406 R464:U631">
    <cfRule type="expression" dxfId="441" priority="272" stopIfTrue="1">
      <formula>R4&lt;P4</formula>
    </cfRule>
    <cfRule type="expression" priority="273" stopIfTrue="1">
      <formula>R4=""</formula>
    </cfRule>
    <cfRule type="expression" dxfId="440" priority="274" stopIfTrue="1">
      <formula>A4=P4</formula>
    </cfRule>
    <cfRule type="expression" dxfId="439" priority="275" stopIfTrue="1">
      <formula>R4&gt;P4*1.05</formula>
    </cfRule>
  </conditionalFormatting>
  <conditionalFormatting sqref="AP4:AP406 AP464:AP631">
    <cfRule type="expression" dxfId="438" priority="281" stopIfTrue="1">
      <formula>AP4&lt;$AZ4</formula>
    </cfRule>
    <cfRule type="expression" dxfId="437" priority="282" stopIfTrue="1">
      <formula>AP4&gt;$AZ4</formula>
    </cfRule>
  </conditionalFormatting>
  <conditionalFormatting sqref="BA4:BA406 BA464:BA631">
    <cfRule type="containsBlanks" priority="283" stopIfTrue="1">
      <formula>LEN(TRIM(BA4))=0</formula>
    </cfRule>
    <cfRule type="cellIs" dxfId="436" priority="284" stopIfTrue="1" operator="lessThanOrEqual">
      <formula>AZ4</formula>
    </cfRule>
    <cfRule type="cellIs" dxfId="435" priority="285" stopIfTrue="1" operator="greaterThanOrEqual">
      <formula>AZ4</formula>
    </cfRule>
  </conditionalFormatting>
  <conditionalFormatting sqref="P407:Q463">
    <cfRule type="expression" priority="65" stopIfTrue="1">
      <formula>P407=""</formula>
    </cfRule>
    <cfRule type="cellIs" dxfId="434" priority="66" stopIfTrue="1" operator="lessThan">
      <formula>$M407</formula>
    </cfRule>
    <cfRule type="cellIs" dxfId="433" priority="67" stopIfTrue="1" operator="between">
      <formula>$M407</formula>
      <formula>O407</formula>
    </cfRule>
    <cfRule type="cellIs" dxfId="432" priority="68" stopIfTrue="1" operator="greaterThan">
      <formula>$N407</formula>
    </cfRule>
  </conditionalFormatting>
  <conditionalFormatting sqref="N407:N463">
    <cfRule type="expression" priority="61" stopIfTrue="1">
      <formula>N407=""</formula>
    </cfRule>
    <cfRule type="cellIs" dxfId="431" priority="62" stopIfTrue="1" operator="lessThan">
      <formula>$M407</formula>
    </cfRule>
    <cfRule type="cellIs" dxfId="430" priority="63" stopIfTrue="1" operator="between">
      <formula>$M407</formula>
      <formula>M407</formula>
    </cfRule>
    <cfRule type="cellIs" dxfId="429" priority="64" stopIfTrue="1" operator="greaterThan">
      <formula>$N407</formula>
    </cfRule>
  </conditionalFormatting>
  <conditionalFormatting sqref="T407:U463">
    <cfRule type="expression" priority="57" stopIfTrue="1">
      <formula>T407=""</formula>
    </cfRule>
    <cfRule type="cellIs" dxfId="428" priority="58" stopIfTrue="1" operator="lessThan">
      <formula>$M407</formula>
    </cfRule>
    <cfRule type="cellIs" dxfId="427" priority="59" stopIfTrue="1" operator="between">
      <formula>$M407</formula>
      <formula>S407</formula>
    </cfRule>
    <cfRule type="cellIs" dxfId="426" priority="60" stopIfTrue="1" operator="greaterThan">
      <formula>$N407</formula>
    </cfRule>
  </conditionalFormatting>
  <conditionalFormatting sqref="AA407:AB463">
    <cfRule type="expression" dxfId="425" priority="41" stopIfTrue="1">
      <formula>AA407&lt;Y407</formula>
    </cfRule>
    <cfRule type="expression" priority="42" stopIfTrue="1">
      <formula>AA407=""</formula>
    </cfRule>
    <cfRule type="expression" dxfId="424" priority="43" stopIfTrue="1">
      <formula>L407=Y407</formula>
    </cfRule>
    <cfRule type="expression" dxfId="423" priority="44" stopIfTrue="1">
      <formula>AA407&gt;Y407*1.05</formula>
    </cfRule>
    <cfRule type="expression" dxfId="422" priority="45" stopIfTrue="1">
      <formula>AA407&lt;Y407</formula>
    </cfRule>
    <cfRule type="expression" priority="46" stopIfTrue="1">
      <formula>AA407=""</formula>
    </cfRule>
    <cfRule type="expression" dxfId="421" priority="47" stopIfTrue="1">
      <formula>L407=Y407</formula>
    </cfRule>
    <cfRule type="expression" dxfId="420" priority="48" stopIfTrue="1">
      <formula>AA407&gt;Y407*1.05</formula>
    </cfRule>
    <cfRule type="expression" priority="53" stopIfTrue="1">
      <formula>AA407=""</formula>
    </cfRule>
    <cfRule type="cellIs" dxfId="419" priority="54" stopIfTrue="1" operator="lessThan">
      <formula>$M407</formula>
    </cfRule>
    <cfRule type="cellIs" dxfId="418" priority="55" stopIfTrue="1" operator="between">
      <formula>$M407</formula>
      <formula>Z407</formula>
    </cfRule>
    <cfRule type="cellIs" dxfId="417" priority="56" stopIfTrue="1" operator="greaterThan">
      <formula>$N407</formula>
    </cfRule>
  </conditionalFormatting>
  <conditionalFormatting sqref="P407:S463">
    <cfRule type="expression" priority="49" stopIfTrue="1">
      <formula>P407=""</formula>
    </cfRule>
    <cfRule type="cellIs" dxfId="416" priority="50" stopIfTrue="1" operator="lessThan">
      <formula>$M407</formula>
    </cfRule>
    <cfRule type="cellIs" dxfId="415" priority="51" stopIfTrue="1" operator="between">
      <formula>$M407</formula>
      <formula>O407</formula>
    </cfRule>
    <cfRule type="cellIs" dxfId="414" priority="52" stopIfTrue="1" operator="greaterThan">
      <formula>$N407</formula>
    </cfRule>
  </conditionalFormatting>
  <conditionalFormatting sqref="AN407:AN463">
    <cfRule type="expression" dxfId="413" priority="33" stopIfTrue="1">
      <formula>AN407&lt;AL407</formula>
    </cfRule>
    <cfRule type="expression" priority="34" stopIfTrue="1">
      <formula>AN407=""</formula>
    </cfRule>
    <cfRule type="expression" dxfId="412" priority="35" stopIfTrue="1">
      <formula>Y407=AL407</formula>
    </cfRule>
    <cfRule type="expression" dxfId="411" priority="36" stopIfTrue="1">
      <formula>AN407&gt;AL407*1.05</formula>
    </cfRule>
    <cfRule type="expression" dxfId="410" priority="37" stopIfTrue="1">
      <formula>AN407&lt;AL407</formula>
    </cfRule>
    <cfRule type="expression" priority="38" stopIfTrue="1">
      <formula>AN407=""</formula>
    </cfRule>
    <cfRule type="expression" dxfId="409" priority="39" stopIfTrue="1">
      <formula>Y407=AL407</formula>
    </cfRule>
    <cfRule type="expression" dxfId="408" priority="40" stopIfTrue="1">
      <formula>AN407&gt;AL407*1.05</formula>
    </cfRule>
  </conditionalFormatting>
  <conditionalFormatting sqref="AH407:AI463">
    <cfRule type="expression" dxfId="407" priority="21" stopIfTrue="1">
      <formula>AH407&lt;AF407</formula>
    </cfRule>
    <cfRule type="expression" priority="22" stopIfTrue="1">
      <formula>AH407=""</formula>
    </cfRule>
    <cfRule type="expression" dxfId="406" priority="23" stopIfTrue="1">
      <formula>S407=AF407</formula>
    </cfRule>
    <cfRule type="expression" dxfId="405" priority="24" stopIfTrue="1">
      <formula>AH407&gt;AF407*1.05</formula>
    </cfRule>
    <cfRule type="expression" dxfId="404" priority="25" stopIfTrue="1">
      <formula>AH407&lt;AF407</formula>
    </cfRule>
    <cfRule type="expression" priority="26" stopIfTrue="1">
      <formula>AH407=""</formula>
    </cfRule>
    <cfRule type="expression" dxfId="403" priority="27" stopIfTrue="1">
      <formula>S407=AF407</formula>
    </cfRule>
    <cfRule type="expression" dxfId="402" priority="28" stopIfTrue="1">
      <formula>AH407&gt;AF407*1.05</formula>
    </cfRule>
    <cfRule type="expression" priority="29" stopIfTrue="1">
      <formula>AH407=""</formula>
    </cfRule>
    <cfRule type="cellIs" dxfId="401" priority="30" stopIfTrue="1" operator="lessThan">
      <formula>$M407</formula>
    </cfRule>
    <cfRule type="cellIs" dxfId="400" priority="31" stopIfTrue="1" operator="between">
      <formula>$M407</formula>
      <formula>AG407</formula>
    </cfRule>
    <cfRule type="cellIs" dxfId="399" priority="32" stopIfTrue="1" operator="greaterThan">
      <formula>$N407</formula>
    </cfRule>
  </conditionalFormatting>
  <conditionalFormatting sqref="AM407:AM463">
    <cfRule type="expression" priority="17" stopIfTrue="1">
      <formula>AM407=""</formula>
    </cfRule>
    <cfRule type="expression" dxfId="398" priority="18" stopIfTrue="1">
      <formula>AM407=$AK407</formula>
    </cfRule>
    <cfRule type="expression" dxfId="397" priority="19" stopIfTrue="1">
      <formula>AM407&lt;$AK407*0.95</formula>
    </cfRule>
    <cfRule type="expression" dxfId="396" priority="20" stopIfTrue="1">
      <formula>AM407&gt;$AK407</formula>
    </cfRule>
  </conditionalFormatting>
  <conditionalFormatting sqref="AJ407:AJ463">
    <cfRule type="expression" priority="13" stopIfTrue="1">
      <formula>AJ407=""</formula>
    </cfRule>
    <cfRule type="cellIs" dxfId="395" priority="14" stopIfTrue="1" operator="lessThan">
      <formula>$M407</formula>
    </cfRule>
    <cfRule type="cellIs" dxfId="394" priority="15" stopIfTrue="1" operator="between">
      <formula>$M407</formula>
      <formula>$N407</formula>
    </cfRule>
    <cfRule type="cellIs" dxfId="393" priority="16" stopIfTrue="1" operator="greaterThan">
      <formula>$N407</formula>
    </cfRule>
  </conditionalFormatting>
  <conditionalFormatting sqref="O407:S463">
    <cfRule type="expression" priority="9" stopIfTrue="1">
      <formula>O407=""</formula>
    </cfRule>
    <cfRule type="cellIs" dxfId="392" priority="10" stopIfTrue="1" operator="lessThan">
      <formula>$M407</formula>
    </cfRule>
    <cfRule type="cellIs" dxfId="391" priority="11" stopIfTrue="1" operator="between">
      <formula>$M407</formula>
      <formula>$N407</formula>
    </cfRule>
    <cfRule type="cellIs" dxfId="390" priority="12" stopIfTrue="1" operator="greaterThan">
      <formula>$N407</formula>
    </cfRule>
  </conditionalFormatting>
  <conditionalFormatting sqref="V407:Z463">
    <cfRule type="expression" priority="5" stopIfTrue="1">
      <formula>V407=""</formula>
    </cfRule>
    <cfRule type="cellIs" dxfId="389" priority="6" stopIfTrue="1" operator="lessThan">
      <formula>$M407</formula>
    </cfRule>
    <cfRule type="cellIs" dxfId="388" priority="7" stopIfTrue="1" operator="between">
      <formula>$M407</formula>
      <formula>$N407</formula>
    </cfRule>
    <cfRule type="cellIs" dxfId="387" priority="8" stopIfTrue="1" operator="greaterThan">
      <formula>$N407</formula>
    </cfRule>
  </conditionalFormatting>
  <conditionalFormatting sqref="AC407:AG463">
    <cfRule type="expression" priority="1" stopIfTrue="1">
      <formula>AC407=""</formula>
    </cfRule>
    <cfRule type="cellIs" dxfId="386" priority="2" stopIfTrue="1" operator="lessThan">
      <formula>$M407</formula>
    </cfRule>
    <cfRule type="cellIs" dxfId="385" priority="3" stopIfTrue="1" operator="between">
      <formula>$M407</formula>
      <formula>$N407</formula>
    </cfRule>
    <cfRule type="cellIs" dxfId="384" priority="4" stopIfTrue="1" operator="greaterThan">
      <formula>$N407</formula>
    </cfRule>
  </conditionalFormatting>
  <conditionalFormatting sqref="R407:U463">
    <cfRule type="expression" dxfId="383" priority="69" stopIfTrue="1">
      <formula>R407&lt;P407</formula>
    </cfRule>
    <cfRule type="expression" priority="70" stopIfTrue="1">
      <formula>R407=""</formula>
    </cfRule>
    <cfRule type="expression" dxfId="382" priority="71" stopIfTrue="1">
      <formula>A407=P407</formula>
    </cfRule>
    <cfRule type="expression" dxfId="381" priority="72" stopIfTrue="1">
      <formula>R407&gt;P407*1.05</formula>
    </cfRule>
  </conditionalFormatting>
  <conditionalFormatting sqref="AP407:AP463">
    <cfRule type="expression" dxfId="380" priority="73" stopIfTrue="1">
      <formula>AP407&lt;$AZ407</formula>
    </cfRule>
    <cfRule type="expression" dxfId="379" priority="74" stopIfTrue="1">
      <formula>AP407&gt;$AZ407</formula>
    </cfRule>
  </conditionalFormatting>
  <conditionalFormatting sqref="BA407:BA463">
    <cfRule type="containsBlanks" priority="75" stopIfTrue="1">
      <formula>LEN(TRIM(BA407))=0</formula>
    </cfRule>
    <cfRule type="cellIs" dxfId="378" priority="76" stopIfTrue="1" operator="lessThanOrEqual">
      <formula>AZ407</formula>
    </cfRule>
    <cfRule type="cellIs" dxfId="377" priority="77" stopIfTrue="1" operator="greaterThanOrEqual">
      <formula>AZ407</formula>
    </cfRule>
  </conditionalFormatting>
  <hyperlinks>
    <hyperlink ref="BA1" location="index!A1" display="العودة للفهرس" xr:uid="{00000000-0004-0000-0300-000000000000}"/>
  </hyperlinks>
  <pageMargins left="0.7" right="0.7" top="0.75" bottom="0.75" header="0.3" footer="0.3"/>
  <pageSetup paperSize="9" scale="77" orientation="portrait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279" customWidth="1"/>
    <col min="12" max="12" width="11.28515625" style="280" customWidth="1"/>
    <col min="13" max="13" width="13" style="281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4" width="9.140625" style="74" customWidth="1"/>
    <col min="75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115</v>
      </c>
      <c r="G1" s="165"/>
      <c r="H1" s="165"/>
      <c r="I1" s="91" t="s">
        <v>81</v>
      </c>
      <c r="J1" s="92">
        <f>B4</f>
        <v>2</v>
      </c>
      <c r="K1" s="282" t="s">
        <v>82</v>
      </c>
      <c r="L1" s="338">
        <f>A4</f>
        <v>2021</v>
      </c>
      <c r="M1" s="321"/>
      <c r="N1" s="317"/>
      <c r="O1" s="318"/>
      <c r="P1" s="318"/>
      <c r="Q1" s="318"/>
      <c r="R1" s="319"/>
      <c r="S1" s="23"/>
      <c r="T1" s="23"/>
      <c r="U1" s="317"/>
      <c r="V1" s="318"/>
      <c r="W1" s="318"/>
      <c r="X1" s="318"/>
      <c r="Y1" s="319"/>
      <c r="Z1" s="23"/>
      <c r="AA1" s="23"/>
      <c r="AB1" s="317"/>
      <c r="AC1" s="318"/>
      <c r="AD1" s="318"/>
      <c r="AE1" s="318"/>
      <c r="AF1" s="319"/>
      <c r="AG1" s="203"/>
      <c r="AH1" s="20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76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334" t="s">
        <v>83</v>
      </c>
      <c r="B2" s="334" t="s">
        <v>84</v>
      </c>
      <c r="C2" s="334" t="s">
        <v>116</v>
      </c>
      <c r="D2" s="336" t="s">
        <v>117</v>
      </c>
      <c r="E2" s="336" t="s">
        <v>86</v>
      </c>
      <c r="F2" s="335" t="s">
        <v>119</v>
      </c>
      <c r="G2" s="335" t="s">
        <v>120</v>
      </c>
      <c r="H2" s="337" t="s">
        <v>121</v>
      </c>
      <c r="I2" s="337" t="s">
        <v>122</v>
      </c>
      <c r="J2" s="335" t="s">
        <v>123</v>
      </c>
      <c r="K2" s="322" t="s">
        <v>89</v>
      </c>
      <c r="L2" s="339" t="s">
        <v>89</v>
      </c>
      <c r="M2" s="328"/>
      <c r="N2" s="340" t="s">
        <v>124</v>
      </c>
      <c r="O2" s="341"/>
      <c r="P2" s="341"/>
      <c r="Q2" s="341"/>
      <c r="R2" s="333"/>
      <c r="S2" s="342" t="s">
        <v>125</v>
      </c>
      <c r="T2" s="333"/>
      <c r="U2" s="340" t="s">
        <v>126</v>
      </c>
      <c r="V2" s="341"/>
      <c r="W2" s="341"/>
      <c r="X2" s="341"/>
      <c r="Y2" s="333"/>
      <c r="Z2" s="342" t="s">
        <v>127</v>
      </c>
      <c r="AA2" s="333"/>
      <c r="AB2" s="343" t="s">
        <v>128</v>
      </c>
      <c r="AC2" s="341"/>
      <c r="AD2" s="341"/>
      <c r="AE2" s="341"/>
      <c r="AF2" s="333"/>
      <c r="AG2" s="332" t="s">
        <v>129</v>
      </c>
      <c r="AH2" s="333"/>
      <c r="AI2" s="322" t="s">
        <v>90</v>
      </c>
      <c r="AJ2" s="323" t="s">
        <v>91</v>
      </c>
      <c r="AK2" s="325" t="s">
        <v>92</v>
      </c>
      <c r="AL2" s="324" t="s">
        <v>93</v>
      </c>
      <c r="AM2" s="326" t="s">
        <v>94</v>
      </c>
      <c r="AN2" s="350" t="s">
        <v>95</v>
      </c>
      <c r="AO2" s="341"/>
      <c r="AP2" s="341"/>
      <c r="AQ2" s="341"/>
      <c r="AR2" s="341"/>
      <c r="AS2" s="341"/>
      <c r="AT2" s="341"/>
      <c r="AU2" s="341"/>
      <c r="AV2" s="333"/>
      <c r="AW2" s="349" t="s">
        <v>130</v>
      </c>
      <c r="AX2" s="346" t="s">
        <v>131</v>
      </c>
      <c r="AY2" s="331" t="s">
        <v>98</v>
      </c>
      <c r="AZ2" s="348" t="s">
        <v>132</v>
      </c>
      <c r="BA2" s="330" t="s">
        <v>133</v>
      </c>
      <c r="BB2" s="330" t="s">
        <v>134</v>
      </c>
      <c r="BC2" s="330" t="s">
        <v>135</v>
      </c>
      <c r="BD2" s="330" t="s">
        <v>136</v>
      </c>
      <c r="BE2" s="330" t="s">
        <v>137</v>
      </c>
      <c r="BF2" s="344" t="s">
        <v>138</v>
      </c>
      <c r="BG2" s="344" t="s">
        <v>139</v>
      </c>
      <c r="BH2" s="344" t="s">
        <v>140</v>
      </c>
      <c r="BI2" s="344" t="s">
        <v>141</v>
      </c>
      <c r="BJ2" s="345" t="s">
        <v>455</v>
      </c>
    </row>
    <row r="3" spans="1:100" s="85" customFormat="1" ht="52.5" customHeight="1" x14ac:dyDescent="0.25">
      <c r="A3" s="314"/>
      <c r="B3" s="314"/>
      <c r="C3" s="314"/>
      <c r="D3" s="316"/>
      <c r="E3" s="316"/>
      <c r="F3" s="314"/>
      <c r="G3" s="314"/>
      <c r="H3" s="314"/>
      <c r="I3" s="314"/>
      <c r="J3" s="314"/>
      <c r="K3" s="314"/>
      <c r="L3" s="276" t="s">
        <v>104</v>
      </c>
      <c r="M3" s="283" t="s">
        <v>105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14"/>
      <c r="AJ3" s="314"/>
      <c r="AK3" s="314"/>
      <c r="AL3" s="314"/>
      <c r="AM3" s="314"/>
      <c r="AN3" s="97" t="s">
        <v>106</v>
      </c>
      <c r="AO3" s="97" t="s">
        <v>107</v>
      </c>
      <c r="AP3" s="97" t="s">
        <v>108</v>
      </c>
      <c r="AQ3" s="97" t="s">
        <v>109</v>
      </c>
      <c r="AR3" s="97" t="s">
        <v>110</v>
      </c>
      <c r="AS3" s="97" t="s">
        <v>111</v>
      </c>
      <c r="AT3" s="97" t="s">
        <v>112</v>
      </c>
      <c r="AU3" s="97" t="s">
        <v>113</v>
      </c>
      <c r="AV3" s="97" t="s">
        <v>114</v>
      </c>
      <c r="AW3" s="314"/>
      <c r="AX3" s="347"/>
      <c r="AY3" s="314"/>
      <c r="AZ3" s="314"/>
      <c r="BA3" s="314"/>
      <c r="BB3" s="314"/>
      <c r="BC3" s="314"/>
      <c r="BD3" s="314"/>
      <c r="BE3" s="314"/>
      <c r="BF3" s="316"/>
      <c r="BG3" s="316"/>
      <c r="BH3" s="316"/>
      <c r="BI3" s="316"/>
      <c r="BJ3" s="316"/>
    </row>
    <row r="4" spans="1:100" s="86" customFormat="1" ht="31.5" customHeight="1" x14ac:dyDescent="0.35">
      <c r="A4" s="73">
        <v>2021</v>
      </c>
      <c r="B4" s="74">
        <v>2</v>
      </c>
      <c r="C4" s="284"/>
      <c r="D4" s="74"/>
      <c r="E4" s="74"/>
      <c r="F4" s="75"/>
      <c r="G4" s="76"/>
      <c r="H4" s="76"/>
      <c r="I4" s="76"/>
      <c r="J4" s="76"/>
      <c r="K4" s="285"/>
      <c r="L4" s="286"/>
      <c r="M4" s="287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4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153</v>
      </c>
      <c r="BG4" s="85" t="s">
        <v>154</v>
      </c>
      <c r="BH4" s="85" t="s">
        <v>177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284"/>
      <c r="D5" s="74"/>
      <c r="E5" s="74"/>
      <c r="F5" s="75"/>
      <c r="G5" s="76"/>
      <c r="H5" s="76"/>
      <c r="I5" s="76"/>
      <c r="J5" s="76"/>
      <c r="K5" s="285"/>
      <c r="L5" s="286"/>
      <c r="M5" s="287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4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153</v>
      </c>
      <c r="BG5" s="85" t="s">
        <v>154</v>
      </c>
      <c r="BH5" s="85" t="s">
        <v>177</v>
      </c>
      <c r="BI5" s="85" t="s">
        <v>180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284"/>
      <c r="D6" s="74"/>
      <c r="E6" s="74"/>
      <c r="F6" s="75"/>
      <c r="G6" s="76"/>
      <c r="H6" s="76"/>
      <c r="I6" s="76"/>
      <c r="J6" s="76"/>
      <c r="K6" s="285"/>
      <c r="L6" s="286"/>
      <c r="M6" s="287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4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153</v>
      </c>
      <c r="BG6" s="85" t="s">
        <v>154</v>
      </c>
      <c r="BH6" s="85" t="s">
        <v>155</v>
      </c>
      <c r="BI6" s="85" t="s">
        <v>156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284"/>
      <c r="D7" s="74"/>
      <c r="E7" s="74"/>
      <c r="F7" s="75"/>
      <c r="G7" s="76"/>
      <c r="H7" s="76"/>
      <c r="I7" s="76"/>
      <c r="J7" s="76"/>
      <c r="K7" s="285"/>
      <c r="L7" s="286"/>
      <c r="M7" s="287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4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153</v>
      </c>
      <c r="BG7" s="85" t="s">
        <v>154</v>
      </c>
      <c r="BH7" s="85" t="s">
        <v>277</v>
      </c>
      <c r="BI7" s="85" t="s">
        <v>167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284"/>
      <c r="D8" s="74"/>
      <c r="E8" s="74"/>
      <c r="F8" s="75"/>
      <c r="G8" s="76"/>
      <c r="H8" s="76"/>
      <c r="I8" s="76"/>
      <c r="J8" s="76"/>
      <c r="K8" s="285"/>
      <c r="L8" s="286"/>
      <c r="M8" s="287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4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153</v>
      </c>
      <c r="BG8" s="85" t="s">
        <v>154</v>
      </c>
      <c r="BH8" s="85" t="s">
        <v>280</v>
      </c>
      <c r="BI8" s="85" t="s">
        <v>167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284"/>
      <c r="D9" s="74"/>
      <c r="E9" s="74"/>
      <c r="F9" s="75"/>
      <c r="G9" s="76"/>
      <c r="H9" s="76"/>
      <c r="I9" s="76"/>
      <c r="J9" s="76"/>
      <c r="K9" s="285"/>
      <c r="L9" s="286"/>
      <c r="M9" s="287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4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145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284"/>
      <c r="D10" s="74"/>
      <c r="E10" s="74"/>
      <c r="F10" s="75"/>
      <c r="G10" s="76"/>
      <c r="H10" s="76"/>
      <c r="I10" s="76"/>
      <c r="J10" s="76"/>
      <c r="K10" s="285"/>
      <c r="L10" s="286"/>
      <c r="M10" s="287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4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153</v>
      </c>
      <c r="BG10" s="85" t="s">
        <v>154</v>
      </c>
      <c r="BH10" s="85" t="s">
        <v>274</v>
      </c>
      <c r="BI10" s="85" t="s">
        <v>156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284"/>
      <c r="D11" s="74"/>
      <c r="E11" s="74"/>
      <c r="F11" s="75"/>
      <c r="G11" s="76"/>
      <c r="H11" s="76"/>
      <c r="I11" s="76"/>
      <c r="J11" s="76"/>
      <c r="K11" s="285"/>
      <c r="L11" s="286"/>
      <c r="M11" s="287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4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145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284"/>
      <c r="D12" s="74"/>
      <c r="E12" s="74"/>
      <c r="F12" s="75"/>
      <c r="G12" s="76"/>
      <c r="H12" s="76"/>
      <c r="I12" s="76"/>
      <c r="J12" s="76"/>
      <c r="K12" s="285"/>
      <c r="L12" s="286"/>
      <c r="M12" s="287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4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145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284"/>
      <c r="D13" s="74"/>
      <c r="E13" s="74"/>
      <c r="F13" s="75"/>
      <c r="G13" s="76"/>
      <c r="H13" s="76"/>
      <c r="I13" s="76"/>
      <c r="J13" s="76"/>
      <c r="K13" s="285"/>
      <c r="L13" s="286"/>
      <c r="M13" s="287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4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370</v>
      </c>
      <c r="BG13" s="85" t="s">
        <v>371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284"/>
      <c r="D14" s="74"/>
      <c r="E14" s="74"/>
      <c r="F14" s="75"/>
      <c r="G14" s="76"/>
      <c r="H14" s="76"/>
      <c r="I14" s="76"/>
      <c r="J14" s="76"/>
      <c r="K14" s="285"/>
      <c r="L14" s="286"/>
      <c r="M14" s="287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49"/>
      <c r="AZ14" s="84"/>
      <c r="BA14" s="83"/>
      <c r="BB14" s="83">
        <v>0</v>
      </c>
      <c r="BC14" s="83">
        <v>0</v>
      </c>
      <c r="BD14" s="83"/>
      <c r="BE14" s="83"/>
      <c r="BF14" s="28" t="s">
        <v>153</v>
      </c>
      <c r="BG14" s="85" t="s">
        <v>154</v>
      </c>
      <c r="BH14" s="85" t="s">
        <v>166</v>
      </c>
      <c r="BI14" s="85" t="s">
        <v>167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284"/>
      <c r="D15" s="74"/>
      <c r="E15" s="74"/>
      <c r="F15" s="75"/>
      <c r="G15" s="76"/>
      <c r="H15" s="76"/>
      <c r="I15" s="76"/>
      <c r="J15" s="76"/>
      <c r="K15" s="285"/>
      <c r="L15" s="286"/>
      <c r="M15" s="287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4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148</v>
      </c>
      <c r="BG15" s="85" t="s">
        <v>149</v>
      </c>
      <c r="BH15" s="85" t="s">
        <v>290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284"/>
      <c r="D16" s="74"/>
      <c r="E16" s="74"/>
      <c r="F16" s="75"/>
      <c r="G16" s="76"/>
      <c r="H16" s="76"/>
      <c r="I16" s="76"/>
      <c r="J16" s="76"/>
      <c r="K16" s="285"/>
      <c r="L16" s="286"/>
      <c r="M16" s="287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4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148</v>
      </c>
      <c r="BG16" s="85" t="s">
        <v>149</v>
      </c>
      <c r="BH16" s="85" t="s">
        <v>456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284"/>
      <c r="D17" s="74"/>
      <c r="E17" s="74"/>
      <c r="F17" s="75"/>
      <c r="G17" s="76"/>
      <c r="H17" s="76"/>
      <c r="I17" s="76"/>
      <c r="J17" s="76"/>
      <c r="K17" s="285"/>
      <c r="L17" s="286"/>
      <c r="M17" s="287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4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148</v>
      </c>
      <c r="BG17" s="85" t="s">
        <v>149</v>
      </c>
      <c r="BH17" s="85" t="s">
        <v>456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284"/>
      <c r="D18" s="74"/>
      <c r="E18" s="74"/>
      <c r="F18" s="75"/>
      <c r="G18" s="76"/>
      <c r="H18" s="76"/>
      <c r="I18" s="76"/>
      <c r="J18" s="76"/>
      <c r="K18" s="285"/>
      <c r="L18" s="286"/>
      <c r="M18" s="287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4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148</v>
      </c>
      <c r="BG18" s="85" t="s">
        <v>149</v>
      </c>
      <c r="BH18" s="85" t="s">
        <v>456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284"/>
      <c r="D19" s="74"/>
      <c r="E19" s="74"/>
      <c r="F19" s="75"/>
      <c r="G19" s="76"/>
      <c r="H19" s="76"/>
      <c r="I19" s="76"/>
      <c r="J19" s="76"/>
      <c r="K19" s="285"/>
      <c r="L19" s="286"/>
      <c r="M19" s="287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4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160</v>
      </c>
      <c r="BG19" s="85" t="s">
        <v>160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284"/>
      <c r="D20" s="74"/>
      <c r="E20" s="74"/>
      <c r="F20" s="75"/>
      <c r="G20" s="76"/>
      <c r="H20" s="76"/>
      <c r="I20" s="76"/>
      <c r="J20" s="76"/>
      <c r="K20" s="285"/>
      <c r="L20" s="286"/>
      <c r="M20" s="287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4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160</v>
      </c>
      <c r="BG20" s="85" t="s">
        <v>160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284"/>
      <c r="D21" s="74"/>
      <c r="E21" s="74"/>
      <c r="F21" s="75"/>
      <c r="G21" s="76"/>
      <c r="H21" s="76"/>
      <c r="I21" s="76"/>
      <c r="J21" s="76"/>
      <c r="K21" s="285"/>
      <c r="L21" s="286"/>
      <c r="M21" s="287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4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148</v>
      </c>
      <c r="BG21" s="85" t="s">
        <v>184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284"/>
      <c r="D22" s="74"/>
      <c r="E22" s="74"/>
      <c r="F22" s="75"/>
      <c r="G22" s="76"/>
      <c r="H22" s="76"/>
      <c r="I22" s="76"/>
      <c r="J22" s="76"/>
      <c r="K22" s="285"/>
      <c r="L22" s="286"/>
      <c r="M22" s="287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4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271</v>
      </c>
      <c r="BG22" s="85" t="s">
        <v>271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284"/>
      <c r="D23" s="74"/>
      <c r="E23" s="74"/>
      <c r="F23" s="75"/>
      <c r="G23" s="76"/>
      <c r="H23" s="76"/>
      <c r="I23" s="76"/>
      <c r="J23" s="76"/>
      <c r="K23" s="285"/>
      <c r="L23" s="286"/>
      <c r="M23" s="287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4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148</v>
      </c>
      <c r="BG23" s="85" t="s">
        <v>187</v>
      </c>
      <c r="BH23" s="85" t="s">
        <v>195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284"/>
      <c r="D24" s="74"/>
      <c r="E24" s="74"/>
      <c r="F24" s="75"/>
      <c r="G24" s="76"/>
      <c r="H24" s="76"/>
      <c r="I24" s="76"/>
      <c r="J24" s="76"/>
      <c r="K24" s="285"/>
      <c r="L24" s="286"/>
      <c r="M24" s="287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4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148</v>
      </c>
      <c r="BG24" s="85" t="s">
        <v>187</v>
      </c>
      <c r="BH24" s="85" t="s">
        <v>198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284"/>
      <c r="D25" s="74"/>
      <c r="E25" s="74"/>
      <c r="F25" s="75"/>
      <c r="G25" s="76"/>
      <c r="H25" s="76"/>
      <c r="I25" s="76"/>
      <c r="J25" s="76"/>
      <c r="K25" s="285"/>
      <c r="L25" s="286"/>
      <c r="M25" s="287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4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148</v>
      </c>
      <c r="BG25" s="85" t="s">
        <v>184</v>
      </c>
      <c r="BH25" s="85" t="s">
        <v>192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284"/>
      <c r="D26" s="74"/>
      <c r="E26" s="74"/>
      <c r="F26" s="75"/>
      <c r="G26" s="76"/>
      <c r="H26" s="76"/>
      <c r="I26" s="76"/>
      <c r="J26" s="76"/>
      <c r="K26" s="285"/>
      <c r="L26" s="286"/>
      <c r="M26" s="287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4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153</v>
      </c>
      <c r="BG26" s="85" t="s">
        <v>154</v>
      </c>
      <c r="BH26" s="85" t="s">
        <v>177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284"/>
      <c r="D27" s="74"/>
      <c r="E27" s="74"/>
      <c r="F27" s="75"/>
      <c r="G27" s="76"/>
      <c r="H27" s="76"/>
      <c r="I27" s="76"/>
      <c r="J27" s="76"/>
      <c r="K27" s="285"/>
      <c r="L27" s="286"/>
      <c r="M27" s="287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4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153</v>
      </c>
      <c r="BG27" s="85" t="s">
        <v>154</v>
      </c>
      <c r="BH27" s="85" t="s">
        <v>177</v>
      </c>
      <c r="BI27" s="85" t="s">
        <v>180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284"/>
      <c r="D28" s="74"/>
      <c r="E28" s="74"/>
      <c r="F28" s="75"/>
      <c r="G28" s="76"/>
      <c r="H28" s="76"/>
      <c r="I28" s="76"/>
      <c r="J28" s="76"/>
      <c r="K28" s="285"/>
      <c r="L28" s="286"/>
      <c r="M28" s="287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4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153</v>
      </c>
      <c r="BG28" s="85" t="s">
        <v>154</v>
      </c>
      <c r="BH28" s="85" t="s">
        <v>155</v>
      </c>
      <c r="BI28" s="85" t="s">
        <v>156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284"/>
      <c r="D29" s="74"/>
      <c r="E29" s="74"/>
      <c r="F29" s="75"/>
      <c r="G29" s="76"/>
      <c r="H29" s="76"/>
      <c r="I29" s="76"/>
      <c r="J29" s="76"/>
      <c r="K29" s="285"/>
      <c r="L29" s="286"/>
      <c r="M29" s="287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4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229</v>
      </c>
      <c r="BG29" s="85" t="s">
        <v>229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284"/>
      <c r="D30" s="74"/>
      <c r="E30" s="74"/>
      <c r="F30" s="75"/>
      <c r="G30" s="76"/>
      <c r="H30" s="76"/>
      <c r="I30" s="76"/>
      <c r="J30" s="76"/>
      <c r="K30" s="285"/>
      <c r="L30" s="286"/>
      <c r="M30" s="287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4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229</v>
      </c>
      <c r="BG30" s="85" t="s">
        <v>229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284"/>
      <c r="D31" s="74"/>
      <c r="E31" s="74"/>
      <c r="F31" s="75"/>
      <c r="G31" s="76"/>
      <c r="H31" s="76"/>
      <c r="I31" s="76"/>
      <c r="J31" s="76"/>
      <c r="K31" s="285"/>
      <c r="L31" s="286"/>
      <c r="M31" s="287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4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145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284"/>
      <c r="D32" s="74"/>
      <c r="E32" s="74"/>
      <c r="F32" s="75"/>
      <c r="G32" s="76"/>
      <c r="H32" s="76"/>
      <c r="I32" s="76"/>
      <c r="J32" s="76"/>
      <c r="K32" s="285"/>
      <c r="L32" s="286"/>
      <c r="M32" s="287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4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145</v>
      </c>
      <c r="BG32" s="85" t="s">
        <v>145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284"/>
      <c r="D33" s="74"/>
      <c r="E33" s="74"/>
      <c r="F33" s="75"/>
      <c r="G33" s="76"/>
      <c r="H33" s="76"/>
      <c r="I33" s="76"/>
      <c r="J33" s="76"/>
      <c r="K33" s="285"/>
      <c r="L33" s="286"/>
      <c r="M33" s="287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4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153</v>
      </c>
      <c r="BG33" s="85" t="s">
        <v>154</v>
      </c>
      <c r="BH33" s="85" t="s">
        <v>274</v>
      </c>
      <c r="BI33" s="85" t="s">
        <v>156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284"/>
      <c r="D34" s="74"/>
      <c r="E34" s="74"/>
      <c r="F34" s="75"/>
      <c r="G34" s="76"/>
      <c r="H34" s="76"/>
      <c r="I34" s="76"/>
      <c r="J34" s="76"/>
      <c r="K34" s="285"/>
      <c r="L34" s="286"/>
      <c r="M34" s="287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4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370</v>
      </c>
      <c r="BG34" s="85" t="s">
        <v>371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284"/>
      <c r="D35" s="74"/>
      <c r="E35" s="74"/>
      <c r="F35" s="75"/>
      <c r="G35" s="76"/>
      <c r="H35" s="76"/>
      <c r="I35" s="76"/>
      <c r="J35" s="76"/>
      <c r="K35" s="285"/>
      <c r="L35" s="286"/>
      <c r="M35" s="287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49"/>
      <c r="AZ35" s="84"/>
      <c r="BA35" s="83"/>
      <c r="BB35" s="83"/>
      <c r="BC35" s="83"/>
      <c r="BD35" s="83"/>
      <c r="BE35" s="83"/>
      <c r="BF35" s="28" t="s">
        <v>145</v>
      </c>
      <c r="BG35" s="85" t="s">
        <v>145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284"/>
      <c r="D36" s="74"/>
      <c r="E36" s="74"/>
      <c r="F36" s="75"/>
      <c r="G36" s="76"/>
      <c r="H36" s="76"/>
      <c r="I36" s="76"/>
      <c r="J36" s="76"/>
      <c r="K36" s="285"/>
      <c r="L36" s="286"/>
      <c r="M36" s="287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4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145</v>
      </c>
      <c r="BG36" s="85" t="s">
        <v>145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284"/>
      <c r="D37" s="74"/>
      <c r="E37" s="74"/>
      <c r="F37" s="75"/>
      <c r="G37" s="76"/>
      <c r="H37" s="76"/>
      <c r="I37" s="76"/>
      <c r="J37" s="76"/>
      <c r="K37" s="285"/>
      <c r="L37" s="286"/>
      <c r="M37" s="287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4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148</v>
      </c>
      <c r="BG37" s="85" t="s">
        <v>149</v>
      </c>
      <c r="BH37" s="85" t="s">
        <v>290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284"/>
      <c r="D38" s="74"/>
      <c r="E38" s="74"/>
      <c r="F38" s="75"/>
      <c r="G38" s="76"/>
      <c r="H38" s="76"/>
      <c r="I38" s="76"/>
      <c r="J38" s="76"/>
      <c r="K38" s="285"/>
      <c r="L38" s="286"/>
      <c r="M38" s="287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4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148</v>
      </c>
      <c r="BG38" s="85" t="s">
        <v>149</v>
      </c>
      <c r="BH38" s="85" t="s">
        <v>456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284"/>
      <c r="D39" s="74"/>
      <c r="E39" s="74"/>
      <c r="F39" s="75"/>
      <c r="G39" s="76"/>
      <c r="H39" s="76"/>
      <c r="I39" s="76"/>
      <c r="J39" s="76"/>
      <c r="K39" s="285"/>
      <c r="L39" s="286"/>
      <c r="M39" s="287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4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148</v>
      </c>
      <c r="BG39" s="85" t="s">
        <v>149</v>
      </c>
      <c r="BH39" s="85" t="s">
        <v>456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284"/>
      <c r="D40" s="74"/>
      <c r="E40" s="74"/>
      <c r="F40" s="75"/>
      <c r="G40" s="76"/>
      <c r="H40" s="76"/>
      <c r="I40" s="76"/>
      <c r="J40" s="76"/>
      <c r="K40" s="285"/>
      <c r="L40" s="286"/>
      <c r="M40" s="287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4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148</v>
      </c>
      <c r="BG40" s="85" t="s">
        <v>149</v>
      </c>
      <c r="BH40" s="85" t="s">
        <v>456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284"/>
      <c r="D41" s="74"/>
      <c r="E41" s="74"/>
      <c r="F41" s="75"/>
      <c r="G41" s="76"/>
      <c r="H41" s="76"/>
      <c r="I41" s="76"/>
      <c r="J41" s="76"/>
      <c r="K41" s="285"/>
      <c r="L41" s="286"/>
      <c r="M41" s="287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4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160</v>
      </c>
      <c r="BG41" s="85" t="s">
        <v>160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284"/>
      <c r="D42" s="74"/>
      <c r="E42" s="74"/>
      <c r="F42" s="75"/>
      <c r="G42" s="76"/>
      <c r="H42" s="76"/>
      <c r="I42" s="76"/>
      <c r="J42" s="76"/>
      <c r="K42" s="285"/>
      <c r="L42" s="286"/>
      <c r="M42" s="287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4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160</v>
      </c>
      <c r="BG42" s="85" t="s">
        <v>160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284"/>
      <c r="D43" s="74"/>
      <c r="E43" s="74"/>
      <c r="F43" s="75"/>
      <c r="G43" s="76"/>
      <c r="H43" s="76"/>
      <c r="I43" s="76"/>
      <c r="J43" s="76"/>
      <c r="K43" s="285"/>
      <c r="L43" s="286"/>
      <c r="M43" s="287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4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148</v>
      </c>
      <c r="BG43" s="85" t="s">
        <v>187</v>
      </c>
      <c r="BH43" s="85" t="s">
        <v>374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284"/>
      <c r="D44" s="74"/>
      <c r="E44" s="74"/>
      <c r="F44" s="75"/>
      <c r="G44" s="76"/>
      <c r="H44" s="76"/>
      <c r="I44" s="76"/>
      <c r="J44" s="76"/>
      <c r="K44" s="285"/>
      <c r="L44" s="286"/>
      <c r="M44" s="287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4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148</v>
      </c>
      <c r="BG44" s="85" t="s">
        <v>184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284"/>
      <c r="D45" s="74"/>
      <c r="E45" s="74"/>
      <c r="F45" s="75"/>
      <c r="G45" s="76"/>
      <c r="H45" s="76"/>
      <c r="I45" s="76"/>
      <c r="J45" s="76"/>
      <c r="K45" s="285"/>
      <c r="L45" s="286"/>
      <c r="M45" s="287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4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271</v>
      </c>
      <c r="BG45" s="85" t="s">
        <v>271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284"/>
      <c r="D46" s="74"/>
      <c r="E46" s="74"/>
      <c r="F46" s="75"/>
      <c r="G46" s="76"/>
      <c r="H46" s="76"/>
      <c r="I46" s="76"/>
      <c r="J46" s="76"/>
      <c r="K46" s="285"/>
      <c r="L46" s="286"/>
      <c r="M46" s="287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4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148</v>
      </c>
      <c r="BG46" s="85" t="s">
        <v>184</v>
      </c>
      <c r="BH46" s="85" t="s">
        <v>192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284"/>
      <c r="D47" s="74"/>
      <c r="E47" s="74"/>
      <c r="F47" s="75"/>
      <c r="G47" s="76"/>
      <c r="H47" s="76"/>
      <c r="I47" s="76"/>
      <c r="J47" s="76"/>
      <c r="K47" s="285"/>
      <c r="L47" s="286"/>
      <c r="M47" s="287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4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153</v>
      </c>
      <c r="BG47" s="85" t="s">
        <v>154</v>
      </c>
      <c r="BH47" s="85" t="s">
        <v>177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284"/>
      <c r="D48" s="74"/>
      <c r="E48" s="74"/>
      <c r="F48" s="75"/>
      <c r="G48" s="76"/>
      <c r="H48" s="76"/>
      <c r="I48" s="76"/>
      <c r="J48" s="76"/>
      <c r="K48" s="285"/>
      <c r="L48" s="286"/>
      <c r="M48" s="287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4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153</v>
      </c>
      <c r="BG48" s="85" t="s">
        <v>154</v>
      </c>
      <c r="BH48" s="85" t="s">
        <v>177</v>
      </c>
      <c r="BI48" s="85" t="s">
        <v>180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284"/>
      <c r="D49" s="74"/>
      <c r="E49" s="74"/>
      <c r="F49" s="75"/>
      <c r="G49" s="76"/>
      <c r="H49" s="76"/>
      <c r="I49" s="76"/>
      <c r="J49" s="76"/>
      <c r="K49" s="285"/>
      <c r="L49" s="286"/>
      <c r="M49" s="287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4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153</v>
      </c>
      <c r="BG49" s="85" t="s">
        <v>154</v>
      </c>
      <c r="BH49" s="85" t="s">
        <v>155</v>
      </c>
      <c r="BI49" s="85" t="s">
        <v>156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284"/>
      <c r="D50" s="74"/>
      <c r="E50" s="74"/>
      <c r="F50" s="75"/>
      <c r="G50" s="76"/>
      <c r="H50" s="76"/>
      <c r="I50" s="76"/>
      <c r="J50" s="76"/>
      <c r="K50" s="285"/>
      <c r="L50" s="286"/>
      <c r="M50" s="287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4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229</v>
      </c>
      <c r="BG50" s="85" t="s">
        <v>229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284"/>
      <c r="D51" s="74"/>
      <c r="E51" s="74"/>
      <c r="F51" s="75"/>
      <c r="G51" s="76"/>
      <c r="H51" s="76"/>
      <c r="I51" s="76"/>
      <c r="J51" s="76"/>
      <c r="K51" s="285"/>
      <c r="L51" s="286"/>
      <c r="M51" s="287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4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229</v>
      </c>
      <c r="BG51" s="85" t="s">
        <v>229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284"/>
      <c r="D52" s="74"/>
      <c r="E52" s="74"/>
      <c r="F52" s="75"/>
      <c r="G52" s="76"/>
      <c r="H52" s="76"/>
      <c r="I52" s="76"/>
      <c r="J52" s="76"/>
      <c r="K52" s="285"/>
      <c r="L52" s="286"/>
      <c r="M52" s="287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49"/>
      <c r="AZ52" s="84"/>
      <c r="BA52" s="83"/>
      <c r="BB52" s="83"/>
      <c r="BC52" s="83"/>
      <c r="BD52" s="83"/>
      <c r="BE52" s="83"/>
      <c r="BF52" s="28" t="s">
        <v>145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284"/>
      <c r="D53" s="74"/>
      <c r="E53" s="74"/>
      <c r="F53" s="75"/>
      <c r="G53" s="76"/>
      <c r="H53" s="76"/>
      <c r="I53" s="76"/>
      <c r="J53" s="76"/>
      <c r="K53" s="285"/>
      <c r="L53" s="286"/>
      <c r="M53" s="287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4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148</v>
      </c>
      <c r="BG53" s="85" t="s">
        <v>149</v>
      </c>
      <c r="BH53" s="85" t="s">
        <v>301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284"/>
      <c r="D54" s="74"/>
      <c r="E54" s="74"/>
      <c r="F54" s="75"/>
      <c r="G54" s="76"/>
      <c r="H54" s="76"/>
      <c r="I54" s="76"/>
      <c r="J54" s="76"/>
      <c r="K54" s="285"/>
      <c r="L54" s="286"/>
      <c r="M54" s="287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4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148</v>
      </c>
      <c r="BG54" s="85" t="s">
        <v>149</v>
      </c>
      <c r="BH54" s="85" t="s">
        <v>304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284"/>
      <c r="D55" s="74"/>
      <c r="E55" s="74"/>
      <c r="F55" s="75"/>
      <c r="G55" s="76"/>
      <c r="H55" s="76"/>
      <c r="I55" s="76"/>
      <c r="J55" s="76"/>
      <c r="K55" s="285"/>
      <c r="L55" s="286"/>
      <c r="M55" s="287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4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148</v>
      </c>
      <c r="BG55" s="85" t="s">
        <v>149</v>
      </c>
      <c r="BH55" s="85" t="s">
        <v>307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284"/>
      <c r="D56" s="74"/>
      <c r="E56" s="74"/>
      <c r="F56" s="75"/>
      <c r="G56" s="76"/>
      <c r="H56" s="76"/>
      <c r="I56" s="76"/>
      <c r="J56" s="76"/>
      <c r="K56" s="285"/>
      <c r="L56" s="286"/>
      <c r="M56" s="287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4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148</v>
      </c>
      <c r="BG56" s="85" t="s">
        <v>149</v>
      </c>
      <c r="BH56" s="85" t="s">
        <v>310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284"/>
      <c r="D57" s="74"/>
      <c r="E57" s="74"/>
      <c r="F57" s="75"/>
      <c r="G57" s="76"/>
      <c r="H57" s="76"/>
      <c r="I57" s="76"/>
      <c r="J57" s="76"/>
      <c r="K57" s="285"/>
      <c r="L57" s="286"/>
      <c r="M57" s="287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4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148</v>
      </c>
      <c r="BG57" s="85" t="s">
        <v>149</v>
      </c>
      <c r="BH57" s="85" t="s">
        <v>313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284"/>
      <c r="D58" s="74"/>
      <c r="E58" s="74"/>
      <c r="F58" s="75"/>
      <c r="G58" s="76"/>
      <c r="H58" s="76"/>
      <c r="I58" s="76"/>
      <c r="J58" s="76"/>
      <c r="K58" s="285"/>
      <c r="L58" s="286"/>
      <c r="M58" s="287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4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148</v>
      </c>
      <c r="BG58" s="85" t="s">
        <v>149</v>
      </c>
      <c r="BH58" s="85" t="s">
        <v>316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284"/>
      <c r="D59" s="74"/>
      <c r="E59" s="74"/>
      <c r="F59" s="75"/>
      <c r="G59" s="76"/>
      <c r="H59" s="76"/>
      <c r="I59" s="76"/>
      <c r="J59" s="76"/>
      <c r="K59" s="285"/>
      <c r="L59" s="286"/>
      <c r="M59" s="287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4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145</v>
      </c>
      <c r="BG59" s="85" t="s">
        <v>145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284"/>
      <c r="D60" s="74"/>
      <c r="E60" s="74"/>
      <c r="F60" s="75"/>
      <c r="G60" s="76"/>
      <c r="H60" s="76"/>
      <c r="I60" s="76"/>
      <c r="J60" s="76"/>
      <c r="K60" s="285"/>
      <c r="L60" s="286"/>
      <c r="M60" s="287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49"/>
      <c r="AZ60" s="84"/>
      <c r="BA60" s="83"/>
      <c r="BB60" s="83"/>
      <c r="BC60" s="83"/>
      <c r="BD60" s="83"/>
      <c r="BE60" s="83"/>
      <c r="BF60" s="28" t="s">
        <v>153</v>
      </c>
      <c r="BG60" s="85" t="s">
        <v>154</v>
      </c>
      <c r="BH60" s="85" t="s">
        <v>274</v>
      </c>
      <c r="BI60" s="85" t="s">
        <v>156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284"/>
      <c r="D61" s="74"/>
      <c r="E61" s="74"/>
      <c r="F61" s="75"/>
      <c r="G61" s="76"/>
      <c r="H61" s="76"/>
      <c r="I61" s="76"/>
      <c r="J61" s="76"/>
      <c r="K61" s="285"/>
      <c r="L61" s="286"/>
      <c r="M61" s="287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49"/>
      <c r="AZ61" s="84"/>
      <c r="BA61" s="83"/>
      <c r="BB61" s="83"/>
      <c r="BC61" s="83"/>
      <c r="BD61" s="83"/>
      <c r="BE61" s="83"/>
      <c r="BF61" s="28" t="s">
        <v>370</v>
      </c>
      <c r="BG61" s="85" t="s">
        <v>371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284"/>
      <c r="D62" s="74"/>
      <c r="E62" s="74"/>
      <c r="F62" s="75"/>
      <c r="G62" s="76"/>
      <c r="H62" s="76"/>
      <c r="I62" s="76"/>
      <c r="J62" s="76"/>
      <c r="K62" s="285"/>
      <c r="L62" s="286"/>
      <c r="M62" s="287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4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145</v>
      </c>
      <c r="BG62" s="85" t="s">
        <v>145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284"/>
      <c r="D63" s="74"/>
      <c r="E63" s="74"/>
      <c r="F63" s="75"/>
      <c r="G63" s="76"/>
      <c r="H63" s="76"/>
      <c r="I63" s="76"/>
      <c r="J63" s="76"/>
      <c r="K63" s="285"/>
      <c r="L63" s="286"/>
      <c r="M63" s="287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49"/>
      <c r="AZ63" s="84"/>
      <c r="BA63" s="83"/>
      <c r="BB63" s="83"/>
      <c r="BC63" s="83">
        <v>2.5</v>
      </c>
      <c r="BD63" s="83"/>
      <c r="BE63" s="83"/>
      <c r="BF63" s="28" t="s">
        <v>153</v>
      </c>
      <c r="BG63" s="85" t="s">
        <v>154</v>
      </c>
      <c r="BH63" s="85" t="s">
        <v>166</v>
      </c>
      <c r="BI63" s="85" t="s">
        <v>167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284"/>
      <c r="D64" s="74"/>
      <c r="E64" s="74"/>
      <c r="F64" s="75"/>
      <c r="G64" s="76"/>
      <c r="H64" s="76"/>
      <c r="I64" s="76"/>
      <c r="J64" s="76"/>
      <c r="K64" s="285"/>
      <c r="L64" s="286"/>
      <c r="M64" s="287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4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377</v>
      </c>
      <c r="BG64" s="85" t="s">
        <v>378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284"/>
      <c r="D65" s="74"/>
      <c r="E65" s="74"/>
      <c r="F65" s="75"/>
      <c r="G65" s="76"/>
      <c r="H65" s="76"/>
      <c r="I65" s="76"/>
      <c r="J65" s="76"/>
      <c r="K65" s="285"/>
      <c r="L65" s="286"/>
      <c r="M65" s="287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4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377</v>
      </c>
      <c r="BG65" s="85" t="s">
        <v>378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284"/>
      <c r="D66" s="74"/>
      <c r="E66" s="74"/>
      <c r="F66" s="75"/>
      <c r="G66" s="76"/>
      <c r="H66" s="76"/>
      <c r="I66" s="76"/>
      <c r="J66" s="76"/>
      <c r="K66" s="285"/>
      <c r="L66" s="286"/>
      <c r="M66" s="287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4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377</v>
      </c>
      <c r="BG66" s="85" t="s">
        <v>378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284"/>
      <c r="D67" s="74"/>
      <c r="E67" s="74"/>
      <c r="F67" s="75"/>
      <c r="G67" s="76"/>
      <c r="H67" s="76"/>
      <c r="I67" s="76"/>
      <c r="J67" s="76"/>
      <c r="K67" s="285"/>
      <c r="L67" s="286"/>
      <c r="M67" s="287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4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145</v>
      </c>
      <c r="BG67" s="85" t="s">
        <v>145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284"/>
      <c r="D68" s="74"/>
      <c r="E68" s="74"/>
      <c r="F68" s="75"/>
      <c r="G68" s="76"/>
      <c r="H68" s="76"/>
      <c r="I68" s="76"/>
      <c r="J68" s="76"/>
      <c r="K68" s="285"/>
      <c r="L68" s="286"/>
      <c r="M68" s="287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49"/>
      <c r="AZ68" s="84"/>
      <c r="BA68" s="83"/>
      <c r="BB68" s="83">
        <v>0</v>
      </c>
      <c r="BC68" s="83">
        <v>0.1</v>
      </c>
      <c r="BD68" s="83"/>
      <c r="BE68" s="83"/>
      <c r="BF68" s="28" t="s">
        <v>160</v>
      </c>
      <c r="BG68" s="85" t="s">
        <v>160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284"/>
      <c r="D69" s="74"/>
      <c r="E69" s="74"/>
      <c r="F69" s="75"/>
      <c r="G69" s="76"/>
      <c r="H69" s="76"/>
      <c r="I69" s="76"/>
      <c r="J69" s="76"/>
      <c r="K69" s="285"/>
      <c r="L69" s="286"/>
      <c r="M69" s="287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4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160</v>
      </c>
      <c r="BG69" s="85" t="s">
        <v>160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284"/>
      <c r="D70" s="74"/>
      <c r="E70" s="74"/>
      <c r="F70" s="75"/>
      <c r="G70" s="76"/>
      <c r="H70" s="76"/>
      <c r="I70" s="76"/>
      <c r="J70" s="76"/>
      <c r="K70" s="285"/>
      <c r="L70" s="286"/>
      <c r="M70" s="287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4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153</v>
      </c>
      <c r="BG70" s="85" t="s">
        <v>154</v>
      </c>
      <c r="BH70" s="85" t="s">
        <v>322</v>
      </c>
      <c r="BI70" s="85" t="s">
        <v>156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284"/>
      <c r="D71" s="74"/>
      <c r="E71" s="74"/>
      <c r="F71" s="75"/>
      <c r="G71" s="76"/>
      <c r="H71" s="76"/>
      <c r="I71" s="76"/>
      <c r="J71" s="76"/>
      <c r="K71" s="285"/>
      <c r="L71" s="286"/>
      <c r="M71" s="287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4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148</v>
      </c>
      <c r="BG71" s="85" t="s">
        <v>187</v>
      </c>
      <c r="BH71" s="85" t="s">
        <v>374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284"/>
      <c r="D72" s="74"/>
      <c r="E72" s="74"/>
      <c r="F72" s="75"/>
      <c r="G72" s="76"/>
      <c r="H72" s="76"/>
      <c r="I72" s="76"/>
      <c r="J72" s="76"/>
      <c r="K72" s="285"/>
      <c r="L72" s="286"/>
      <c r="M72" s="287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4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148</v>
      </c>
      <c r="BG72" s="85" t="s">
        <v>184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284"/>
      <c r="D73" s="74"/>
      <c r="E73" s="74"/>
      <c r="F73" s="75"/>
      <c r="G73" s="76"/>
      <c r="H73" s="76"/>
      <c r="I73" s="76"/>
      <c r="J73" s="76"/>
      <c r="K73" s="285"/>
      <c r="L73" s="286"/>
      <c r="M73" s="287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4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271</v>
      </c>
      <c r="BG73" s="85" t="s">
        <v>271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284"/>
      <c r="D74" s="74"/>
      <c r="E74" s="74"/>
      <c r="F74" s="75"/>
      <c r="G74" s="76"/>
      <c r="H74" s="76"/>
      <c r="I74" s="76"/>
      <c r="J74" s="76"/>
      <c r="K74" s="285"/>
      <c r="L74" s="286"/>
      <c r="M74" s="287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4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148</v>
      </c>
      <c r="BG74" s="85" t="s">
        <v>184</v>
      </c>
      <c r="BH74" s="85" t="s">
        <v>192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284"/>
      <c r="D75" s="74"/>
      <c r="E75" s="74"/>
      <c r="F75" s="75"/>
      <c r="G75" s="76"/>
      <c r="H75" s="76"/>
      <c r="I75" s="76"/>
      <c r="J75" s="76"/>
      <c r="K75" s="285"/>
      <c r="L75" s="286"/>
      <c r="M75" s="287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4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153</v>
      </c>
      <c r="BG75" s="85" t="s">
        <v>154</v>
      </c>
      <c r="BH75" s="85" t="s">
        <v>177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284"/>
      <c r="D76" s="74"/>
      <c r="E76" s="74"/>
      <c r="F76" s="75"/>
      <c r="G76" s="76"/>
      <c r="H76" s="76"/>
      <c r="I76" s="76"/>
      <c r="J76" s="76"/>
      <c r="K76" s="285"/>
      <c r="L76" s="286"/>
      <c r="M76" s="287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4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153</v>
      </c>
      <c r="BG76" s="85" t="s">
        <v>154</v>
      </c>
      <c r="BH76" s="85" t="s">
        <v>177</v>
      </c>
      <c r="BI76" s="85" t="s">
        <v>180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284"/>
      <c r="D77" s="74"/>
      <c r="E77" s="74"/>
      <c r="F77" s="75"/>
      <c r="G77" s="76"/>
      <c r="H77" s="76"/>
      <c r="I77" s="76"/>
      <c r="J77" s="76"/>
      <c r="K77" s="285"/>
      <c r="L77" s="286"/>
      <c r="M77" s="287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4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153</v>
      </c>
      <c r="BG77" s="85" t="s">
        <v>154</v>
      </c>
      <c r="BH77" s="85" t="s">
        <v>155</v>
      </c>
      <c r="BI77" s="85" t="s">
        <v>156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284"/>
      <c r="D78" s="74"/>
      <c r="E78" s="74"/>
      <c r="F78" s="75"/>
      <c r="G78" s="76"/>
      <c r="H78" s="76"/>
      <c r="I78" s="76"/>
      <c r="J78" s="76"/>
      <c r="K78" s="285"/>
      <c r="L78" s="286"/>
      <c r="M78" s="287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4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148</v>
      </c>
      <c r="BG78" s="85" t="s">
        <v>149</v>
      </c>
      <c r="BH78" s="85" t="s">
        <v>150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284"/>
      <c r="D79" s="74"/>
      <c r="E79" s="74"/>
      <c r="F79" s="75"/>
      <c r="G79" s="76"/>
      <c r="H79" s="76"/>
      <c r="I79" s="76"/>
      <c r="J79" s="76"/>
      <c r="K79" s="285"/>
      <c r="L79" s="286"/>
      <c r="M79" s="287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4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229</v>
      </c>
      <c r="BG79" s="85" t="s">
        <v>229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284"/>
      <c r="D80" s="74"/>
      <c r="E80" s="74"/>
      <c r="F80" s="75"/>
      <c r="G80" s="76"/>
      <c r="H80" s="76"/>
      <c r="I80" s="76"/>
      <c r="J80" s="76"/>
      <c r="K80" s="285"/>
      <c r="L80" s="286"/>
      <c r="M80" s="287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4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229</v>
      </c>
      <c r="BG80" s="85" t="s">
        <v>229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284"/>
      <c r="D81" s="74"/>
      <c r="E81" s="74"/>
      <c r="F81" s="75"/>
      <c r="G81" s="76"/>
      <c r="H81" s="76"/>
      <c r="I81" s="76"/>
      <c r="J81" s="76"/>
      <c r="K81" s="285"/>
      <c r="L81" s="286"/>
      <c r="M81" s="287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4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148</v>
      </c>
      <c r="BG81" s="85" t="s">
        <v>149</v>
      </c>
      <c r="BH81" s="85" t="s">
        <v>301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284"/>
      <c r="D82" s="74"/>
      <c r="E82" s="74"/>
      <c r="F82" s="75"/>
      <c r="G82" s="76"/>
      <c r="H82" s="76"/>
      <c r="I82" s="76"/>
      <c r="J82" s="76"/>
      <c r="K82" s="285"/>
      <c r="L82" s="286"/>
      <c r="M82" s="287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4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148</v>
      </c>
      <c r="BG82" s="85" t="s">
        <v>149</v>
      </c>
      <c r="BH82" s="85" t="s">
        <v>304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284"/>
      <c r="D83" s="74"/>
      <c r="E83" s="74"/>
      <c r="F83" s="75"/>
      <c r="G83" s="76"/>
      <c r="H83" s="76"/>
      <c r="I83" s="76"/>
      <c r="J83" s="76"/>
      <c r="K83" s="285"/>
      <c r="L83" s="286"/>
      <c r="M83" s="287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4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148</v>
      </c>
      <c r="BG83" s="85" t="s">
        <v>149</v>
      </c>
      <c r="BH83" s="85" t="s">
        <v>307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284"/>
      <c r="D84" s="74"/>
      <c r="E84" s="74"/>
      <c r="F84" s="75"/>
      <c r="G84" s="76"/>
      <c r="H84" s="76"/>
      <c r="I84" s="76"/>
      <c r="J84" s="76"/>
      <c r="K84" s="285"/>
      <c r="L84" s="286"/>
      <c r="M84" s="287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4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148</v>
      </c>
      <c r="BG84" s="85" t="s">
        <v>149</v>
      </c>
      <c r="BH84" s="85" t="s">
        <v>310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284"/>
      <c r="D85" s="74"/>
      <c r="E85" s="74"/>
      <c r="F85" s="75"/>
      <c r="G85" s="76"/>
      <c r="H85" s="76"/>
      <c r="I85" s="76"/>
      <c r="J85" s="76"/>
      <c r="K85" s="285"/>
      <c r="L85" s="286"/>
      <c r="M85" s="287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4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148</v>
      </c>
      <c r="BG85" s="85" t="s">
        <v>149</v>
      </c>
      <c r="BH85" s="85" t="s">
        <v>313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284"/>
      <c r="D86" s="74"/>
      <c r="E86" s="74"/>
      <c r="F86" s="75"/>
      <c r="G86" s="76"/>
      <c r="H86" s="76"/>
      <c r="I86" s="76"/>
      <c r="J86" s="76"/>
      <c r="K86" s="285"/>
      <c r="L86" s="286"/>
      <c r="M86" s="287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4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148</v>
      </c>
      <c r="BG86" s="85" t="s">
        <v>149</v>
      </c>
      <c r="BH86" s="85" t="s">
        <v>316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284"/>
      <c r="D87" s="74"/>
      <c r="E87" s="74"/>
      <c r="F87" s="75"/>
      <c r="G87" s="76"/>
      <c r="H87" s="76"/>
      <c r="I87" s="76"/>
      <c r="J87" s="76"/>
      <c r="K87" s="285"/>
      <c r="L87" s="286"/>
      <c r="M87" s="287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4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148</v>
      </c>
      <c r="BG87" s="85" t="s">
        <v>149</v>
      </c>
      <c r="BH87" s="85" t="s">
        <v>207</v>
      </c>
      <c r="BI87" s="85" t="s">
        <v>208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284"/>
      <c r="D88" s="74"/>
      <c r="E88" s="74"/>
      <c r="F88" s="75"/>
      <c r="G88" s="76"/>
      <c r="H88" s="76"/>
      <c r="I88" s="76"/>
      <c r="J88" s="76"/>
      <c r="K88" s="285"/>
      <c r="L88" s="286"/>
      <c r="M88" s="287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4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148</v>
      </c>
      <c r="BG88" s="85" t="s">
        <v>149</v>
      </c>
      <c r="BH88" s="85" t="s">
        <v>211</v>
      </c>
      <c r="BI88" s="85" t="s">
        <v>208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284"/>
      <c r="D89" s="74"/>
      <c r="E89" s="74"/>
      <c r="F89" s="75"/>
      <c r="G89" s="76"/>
      <c r="H89" s="76"/>
      <c r="I89" s="76"/>
      <c r="J89" s="76"/>
      <c r="K89" s="285"/>
      <c r="L89" s="286"/>
      <c r="M89" s="287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4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148</v>
      </c>
      <c r="BG89" s="85" t="s">
        <v>149</v>
      </c>
      <c r="BH89" s="85" t="s">
        <v>334</v>
      </c>
      <c r="BI89" s="85" t="s">
        <v>208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284"/>
      <c r="D90" s="74"/>
      <c r="E90" s="74"/>
      <c r="F90" s="75"/>
      <c r="G90" s="76"/>
      <c r="H90" s="76"/>
      <c r="I90" s="76"/>
      <c r="J90" s="76"/>
      <c r="K90" s="285"/>
      <c r="L90" s="286"/>
      <c r="M90" s="287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4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377</v>
      </c>
      <c r="BG90" s="85" t="s">
        <v>378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284"/>
      <c r="D91" s="74"/>
      <c r="E91" s="74"/>
      <c r="F91" s="75"/>
      <c r="G91" s="76"/>
      <c r="H91" s="76"/>
      <c r="I91" s="76"/>
      <c r="J91" s="76"/>
      <c r="K91" s="285"/>
      <c r="L91" s="286"/>
      <c r="M91" s="287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4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377</v>
      </c>
      <c r="BG91" s="85" t="s">
        <v>378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284"/>
      <c r="D92" s="74"/>
      <c r="E92" s="74"/>
      <c r="F92" s="75"/>
      <c r="G92" s="76"/>
      <c r="H92" s="76"/>
      <c r="I92" s="76"/>
      <c r="J92" s="76"/>
      <c r="K92" s="285"/>
      <c r="L92" s="286"/>
      <c r="M92" s="287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4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377</v>
      </c>
      <c r="BG92" s="85" t="s">
        <v>378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284"/>
      <c r="D93" s="74"/>
      <c r="E93" s="74"/>
      <c r="F93" s="75"/>
      <c r="G93" s="76"/>
      <c r="H93" s="76"/>
      <c r="I93" s="76"/>
      <c r="J93" s="76"/>
      <c r="K93" s="285"/>
      <c r="L93" s="286"/>
      <c r="M93" s="287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4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377</v>
      </c>
      <c r="BG93" s="85" t="s">
        <v>378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284"/>
      <c r="D94" s="74"/>
      <c r="E94" s="74"/>
      <c r="F94" s="75"/>
      <c r="G94" s="76"/>
      <c r="H94" s="76"/>
      <c r="I94" s="76"/>
      <c r="J94" s="76"/>
      <c r="K94" s="285"/>
      <c r="L94" s="286"/>
      <c r="M94" s="287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4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153</v>
      </c>
      <c r="BG94" s="85" t="s">
        <v>154</v>
      </c>
      <c r="BH94" s="85" t="s">
        <v>322</v>
      </c>
      <c r="BI94" s="85" t="s">
        <v>156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284"/>
      <c r="D95" s="74"/>
      <c r="E95" s="74"/>
      <c r="F95" s="75"/>
      <c r="G95" s="76"/>
      <c r="H95" s="76"/>
      <c r="I95" s="76"/>
      <c r="J95" s="76"/>
      <c r="K95" s="285"/>
      <c r="L95" s="286"/>
      <c r="M95" s="287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4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148</v>
      </c>
      <c r="BG95" s="85" t="s">
        <v>184</v>
      </c>
      <c r="BH95" s="85" t="s">
        <v>327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284"/>
      <c r="D96" s="74"/>
      <c r="E96" s="74"/>
      <c r="F96" s="75"/>
      <c r="G96" s="76"/>
      <c r="H96" s="76"/>
      <c r="I96" s="76"/>
      <c r="J96" s="76"/>
      <c r="K96" s="285"/>
      <c r="L96" s="286"/>
      <c r="M96" s="287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49"/>
      <c r="AZ96" s="84"/>
      <c r="BA96" s="83"/>
      <c r="BB96" s="83"/>
      <c r="BC96" s="83"/>
      <c r="BD96" s="83"/>
      <c r="BE96" s="83"/>
      <c r="BF96" s="28"/>
      <c r="BG96" s="85"/>
      <c r="BH96" s="85" t="s">
        <v>241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284"/>
      <c r="D97" s="74"/>
      <c r="E97" s="74"/>
      <c r="F97" s="75"/>
      <c r="G97" s="76"/>
      <c r="H97" s="76"/>
      <c r="I97" s="76"/>
      <c r="J97" s="76"/>
      <c r="K97" s="285"/>
      <c r="L97" s="286"/>
      <c r="M97" s="287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4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284"/>
      <c r="D98" s="74"/>
      <c r="E98" s="74"/>
      <c r="F98" s="75"/>
      <c r="G98" s="76"/>
      <c r="H98" s="76"/>
      <c r="I98" s="76"/>
      <c r="J98" s="76"/>
      <c r="K98" s="285"/>
      <c r="L98" s="286"/>
      <c r="M98" s="287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4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148</v>
      </c>
      <c r="BG98" s="85" t="s">
        <v>149</v>
      </c>
      <c r="BH98" s="85" t="s">
        <v>248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284"/>
      <c r="D99" s="74"/>
      <c r="E99" s="74"/>
      <c r="F99" s="75"/>
      <c r="G99" s="76"/>
      <c r="H99" s="76"/>
      <c r="I99" s="76"/>
      <c r="J99" s="76"/>
      <c r="K99" s="285"/>
      <c r="L99" s="286"/>
      <c r="M99" s="287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4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148</v>
      </c>
      <c r="BG99" s="85" t="s">
        <v>149</v>
      </c>
      <c r="BH99" s="85" t="s">
        <v>251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284"/>
      <c r="D100" s="74"/>
      <c r="E100" s="74"/>
      <c r="F100" s="75"/>
      <c r="G100" s="76"/>
      <c r="H100" s="76"/>
      <c r="I100" s="76"/>
      <c r="J100" s="76"/>
      <c r="K100" s="285"/>
      <c r="L100" s="286"/>
      <c r="M100" s="287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4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148</v>
      </c>
      <c r="BG100" s="85" t="s">
        <v>149</v>
      </c>
      <c r="BH100" s="85" t="s">
        <v>254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284"/>
      <c r="D101" s="74"/>
      <c r="E101" s="74"/>
      <c r="F101" s="75"/>
      <c r="G101" s="76"/>
      <c r="H101" s="76"/>
      <c r="I101" s="76"/>
      <c r="J101" s="76"/>
      <c r="K101" s="285"/>
      <c r="L101" s="286"/>
      <c r="M101" s="287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4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148</v>
      </c>
      <c r="BG101" s="85" t="s">
        <v>149</v>
      </c>
      <c r="BH101" s="85" t="s">
        <v>257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284"/>
      <c r="D102" s="74"/>
      <c r="E102" s="74"/>
      <c r="F102" s="75"/>
      <c r="G102" s="76"/>
      <c r="H102" s="76"/>
      <c r="I102" s="76"/>
      <c r="J102" s="76"/>
      <c r="K102" s="285"/>
      <c r="L102" s="286"/>
      <c r="M102" s="287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4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148</v>
      </c>
      <c r="BG102" s="85" t="s">
        <v>184</v>
      </c>
      <c r="BH102" s="85" t="s">
        <v>192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284"/>
      <c r="D103" s="74"/>
      <c r="E103" s="74"/>
      <c r="F103" s="75"/>
      <c r="G103" s="76"/>
      <c r="H103" s="76"/>
      <c r="I103" s="76"/>
      <c r="J103" s="76"/>
      <c r="K103" s="285"/>
      <c r="L103" s="286"/>
      <c r="M103" s="287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4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153</v>
      </c>
      <c r="BG103" s="85" t="s">
        <v>154</v>
      </c>
      <c r="BH103" s="85" t="s">
        <v>177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284"/>
      <c r="D104" s="74"/>
      <c r="E104" s="74"/>
      <c r="F104" s="75"/>
      <c r="G104" s="76"/>
      <c r="H104" s="76"/>
      <c r="I104" s="76"/>
      <c r="J104" s="76"/>
      <c r="K104" s="285"/>
      <c r="L104" s="286"/>
      <c r="M104" s="287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4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153</v>
      </c>
      <c r="BG104" s="85" t="s">
        <v>154</v>
      </c>
      <c r="BH104" s="85" t="s">
        <v>177</v>
      </c>
      <c r="BI104" s="85" t="s">
        <v>180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284"/>
      <c r="D105" s="74"/>
      <c r="E105" s="74"/>
      <c r="F105" s="75"/>
      <c r="G105" s="76"/>
      <c r="H105" s="76"/>
      <c r="I105" s="76"/>
      <c r="J105" s="76"/>
      <c r="K105" s="285"/>
      <c r="L105" s="286"/>
      <c r="M105" s="287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4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148</v>
      </c>
      <c r="BG105" s="85" t="s">
        <v>149</v>
      </c>
      <c r="BH105" s="85" t="s">
        <v>150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284"/>
      <c r="D106" s="74"/>
      <c r="E106" s="74"/>
      <c r="F106" s="75"/>
      <c r="G106" s="76"/>
      <c r="H106" s="76"/>
      <c r="I106" s="76"/>
      <c r="J106" s="76"/>
      <c r="K106" s="285"/>
      <c r="L106" s="286"/>
      <c r="M106" s="287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4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229</v>
      </c>
      <c r="BG106" s="85" t="s">
        <v>229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284"/>
      <c r="D107" s="74"/>
      <c r="E107" s="74"/>
      <c r="F107" s="75"/>
      <c r="G107" s="76"/>
      <c r="H107" s="76"/>
      <c r="I107" s="76"/>
      <c r="J107" s="76"/>
      <c r="K107" s="285"/>
      <c r="L107" s="286"/>
      <c r="M107" s="287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4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229</v>
      </c>
      <c r="BG107" s="85" t="s">
        <v>229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284"/>
      <c r="D108" s="74"/>
      <c r="E108" s="74"/>
      <c r="F108" s="75"/>
      <c r="G108" s="76"/>
      <c r="H108" s="76"/>
      <c r="I108" s="76"/>
      <c r="J108" s="76"/>
      <c r="K108" s="285"/>
      <c r="L108" s="286"/>
      <c r="M108" s="287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4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148</v>
      </c>
      <c r="BG108" s="85" t="s">
        <v>149</v>
      </c>
      <c r="BH108" s="85" t="s">
        <v>301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284"/>
      <c r="D109" s="74"/>
      <c r="E109" s="74"/>
      <c r="F109" s="75"/>
      <c r="G109" s="76"/>
      <c r="H109" s="76"/>
      <c r="I109" s="76"/>
      <c r="J109" s="76"/>
      <c r="K109" s="285"/>
      <c r="L109" s="286"/>
      <c r="M109" s="287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4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148</v>
      </c>
      <c r="BG109" s="85" t="s">
        <v>149</v>
      </c>
      <c r="BH109" s="85" t="s">
        <v>304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284"/>
      <c r="D110" s="74"/>
      <c r="E110" s="74"/>
      <c r="F110" s="75"/>
      <c r="G110" s="76"/>
      <c r="H110" s="76"/>
      <c r="I110" s="76"/>
      <c r="J110" s="76"/>
      <c r="K110" s="285"/>
      <c r="L110" s="286"/>
      <c r="M110" s="287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4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148</v>
      </c>
      <c r="BG110" s="85" t="s">
        <v>149</v>
      </c>
      <c r="BH110" s="85" t="s">
        <v>307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284"/>
      <c r="D111" s="74"/>
      <c r="E111" s="74"/>
      <c r="F111" s="75"/>
      <c r="G111" s="76"/>
      <c r="H111" s="76"/>
      <c r="I111" s="76"/>
      <c r="J111" s="76"/>
      <c r="K111" s="285"/>
      <c r="L111" s="286"/>
      <c r="M111" s="287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4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148</v>
      </c>
      <c r="BG111" s="85" t="s">
        <v>149</v>
      </c>
      <c r="BH111" s="85" t="s">
        <v>310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284"/>
      <c r="D112" s="74"/>
      <c r="E112" s="74"/>
      <c r="F112" s="75"/>
      <c r="G112" s="76"/>
      <c r="H112" s="76"/>
      <c r="I112" s="76"/>
      <c r="J112" s="76"/>
      <c r="K112" s="285"/>
      <c r="L112" s="286"/>
      <c r="M112" s="287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4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148</v>
      </c>
      <c r="BG112" s="85" t="s">
        <v>149</v>
      </c>
      <c r="BH112" s="85" t="s">
        <v>313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284"/>
      <c r="D113" s="74"/>
      <c r="E113" s="74"/>
      <c r="F113" s="75"/>
      <c r="G113" s="76"/>
      <c r="H113" s="76"/>
      <c r="I113" s="76"/>
      <c r="J113" s="76"/>
      <c r="K113" s="285"/>
      <c r="L113" s="286"/>
      <c r="M113" s="287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49"/>
      <c r="AZ113" s="84"/>
      <c r="BA113" s="83"/>
      <c r="BB113" s="83"/>
      <c r="BC113" s="83"/>
      <c r="BD113" s="83"/>
      <c r="BE113" s="83"/>
      <c r="BF113" s="28" t="s">
        <v>148</v>
      </c>
      <c r="BG113" s="85" t="s">
        <v>149</v>
      </c>
      <c r="BH113" s="85" t="s">
        <v>316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284"/>
      <c r="D114" s="74"/>
      <c r="E114" s="74"/>
      <c r="F114" s="75"/>
      <c r="G114" s="76"/>
      <c r="H114" s="76"/>
      <c r="I114" s="76"/>
      <c r="J114" s="76"/>
      <c r="K114" s="285"/>
      <c r="L114" s="286"/>
      <c r="M114" s="287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49"/>
      <c r="AZ114" s="84"/>
      <c r="BA114" s="83"/>
      <c r="BB114" s="83"/>
      <c r="BC114" s="83">
        <v>0.6</v>
      </c>
      <c r="BD114" s="83"/>
      <c r="BE114" s="83"/>
      <c r="BF114" s="28" t="s">
        <v>145</v>
      </c>
      <c r="BG114" s="85" t="s">
        <v>145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284"/>
      <c r="D115" s="74"/>
      <c r="E115" s="74"/>
      <c r="F115" s="75"/>
      <c r="G115" s="76"/>
      <c r="H115" s="76"/>
      <c r="I115" s="76"/>
      <c r="J115" s="76"/>
      <c r="K115" s="285"/>
      <c r="L115" s="286"/>
      <c r="M115" s="287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4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148</v>
      </c>
      <c r="BG115" s="85" t="s">
        <v>149</v>
      </c>
      <c r="BH115" s="85" t="s">
        <v>232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284"/>
      <c r="D116" s="74"/>
      <c r="E116" s="74"/>
      <c r="F116" s="75"/>
      <c r="G116" s="76"/>
      <c r="H116" s="76"/>
      <c r="I116" s="76"/>
      <c r="J116" s="76"/>
      <c r="K116" s="285"/>
      <c r="L116" s="286"/>
      <c r="M116" s="287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4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148</v>
      </c>
      <c r="BG116" s="85" t="s">
        <v>149</v>
      </c>
      <c r="BH116" s="85" t="s">
        <v>235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284"/>
      <c r="D117" s="74"/>
      <c r="E117" s="74"/>
      <c r="F117" s="75"/>
      <c r="G117" s="76"/>
      <c r="H117" s="76"/>
      <c r="I117" s="76"/>
      <c r="J117" s="76"/>
      <c r="K117" s="285"/>
      <c r="L117" s="286"/>
      <c r="M117" s="287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4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148</v>
      </c>
      <c r="BG117" s="85" t="s">
        <v>149</v>
      </c>
      <c r="BH117" s="85" t="s">
        <v>238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284"/>
      <c r="D118" s="74"/>
      <c r="E118" s="74"/>
      <c r="F118" s="75"/>
      <c r="G118" s="76"/>
      <c r="H118" s="76"/>
      <c r="I118" s="76"/>
      <c r="J118" s="76"/>
      <c r="K118" s="285"/>
      <c r="L118" s="286"/>
      <c r="M118" s="287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4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148</v>
      </c>
      <c r="BG118" s="85" t="s">
        <v>149</v>
      </c>
      <c r="BH118" s="85" t="s">
        <v>241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284"/>
      <c r="D119" s="74"/>
      <c r="E119" s="74"/>
      <c r="F119" s="75"/>
      <c r="G119" s="76"/>
      <c r="H119" s="76"/>
      <c r="I119" s="76"/>
      <c r="J119" s="76"/>
      <c r="K119" s="285"/>
      <c r="L119" s="286"/>
      <c r="M119" s="287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4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148</v>
      </c>
      <c r="BG119" s="85" t="s">
        <v>149</v>
      </c>
      <c r="BH119" s="85" t="s">
        <v>207</v>
      </c>
      <c r="BI119" s="85" t="s">
        <v>208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284"/>
      <c r="D120" s="74"/>
      <c r="E120" s="74"/>
      <c r="F120" s="75"/>
      <c r="G120" s="76"/>
      <c r="H120" s="76"/>
      <c r="I120" s="76"/>
      <c r="J120" s="76"/>
      <c r="K120" s="285"/>
      <c r="L120" s="286"/>
      <c r="M120" s="287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4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148</v>
      </c>
      <c r="BG120" s="85" t="s">
        <v>149</v>
      </c>
      <c r="BH120" s="85" t="s">
        <v>211</v>
      </c>
      <c r="BI120" s="85" t="s">
        <v>208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284"/>
      <c r="D121" s="74"/>
      <c r="E121" s="74"/>
      <c r="F121" s="75"/>
      <c r="G121" s="76"/>
      <c r="H121" s="76"/>
      <c r="I121" s="76"/>
      <c r="J121" s="76"/>
      <c r="K121" s="285"/>
      <c r="L121" s="286"/>
      <c r="M121" s="287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4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148</v>
      </c>
      <c r="BG121" s="85" t="s">
        <v>149</v>
      </c>
      <c r="BH121" s="85" t="s">
        <v>334</v>
      </c>
      <c r="BI121" s="85" t="s">
        <v>208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284"/>
      <c r="D122" s="74"/>
      <c r="E122" s="74"/>
      <c r="F122" s="75"/>
      <c r="G122" s="76"/>
      <c r="H122" s="76"/>
      <c r="I122" s="76"/>
      <c r="J122" s="76"/>
      <c r="K122" s="285"/>
      <c r="L122" s="286"/>
      <c r="M122" s="287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49"/>
      <c r="AZ122" s="84"/>
      <c r="BA122" s="83"/>
      <c r="BB122" s="83"/>
      <c r="BC122" s="83">
        <v>1.4</v>
      </c>
      <c r="BD122" s="83"/>
      <c r="BE122" s="83"/>
      <c r="BF122" s="28" t="s">
        <v>153</v>
      </c>
      <c r="BG122" s="85" t="s">
        <v>154</v>
      </c>
      <c r="BH122" s="85" t="s">
        <v>166</v>
      </c>
      <c r="BI122" s="85" t="s">
        <v>167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284"/>
      <c r="D123" s="74"/>
      <c r="E123" s="74"/>
      <c r="F123" s="75"/>
      <c r="G123" s="76"/>
      <c r="H123" s="76"/>
      <c r="I123" s="76"/>
      <c r="J123" s="76"/>
      <c r="K123" s="285"/>
      <c r="L123" s="286"/>
      <c r="M123" s="287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4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377</v>
      </c>
      <c r="BG123" s="85" t="s">
        <v>378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284"/>
      <c r="D124" s="74"/>
      <c r="E124" s="74"/>
      <c r="F124" s="75"/>
      <c r="G124" s="76"/>
      <c r="H124" s="76"/>
      <c r="I124" s="76"/>
      <c r="J124" s="76"/>
      <c r="K124" s="285"/>
      <c r="L124" s="286"/>
      <c r="M124" s="287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4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377</v>
      </c>
      <c r="BG124" s="85" t="s">
        <v>378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284"/>
      <c r="D125" s="74"/>
      <c r="E125" s="74"/>
      <c r="F125" s="75"/>
      <c r="G125" s="76"/>
      <c r="H125" s="76"/>
      <c r="I125" s="76"/>
      <c r="J125" s="76"/>
      <c r="K125" s="285"/>
      <c r="L125" s="286"/>
      <c r="M125" s="287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4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377</v>
      </c>
      <c r="BG125" s="85" t="s">
        <v>378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284"/>
      <c r="D126" s="74"/>
      <c r="E126" s="74"/>
      <c r="F126" s="75"/>
      <c r="G126" s="76"/>
      <c r="H126" s="76"/>
      <c r="I126" s="76"/>
      <c r="J126" s="76"/>
      <c r="K126" s="285"/>
      <c r="L126" s="286"/>
      <c r="M126" s="287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4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377</v>
      </c>
      <c r="BG126" s="85" t="s">
        <v>378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284"/>
      <c r="D127" s="74"/>
      <c r="E127" s="74"/>
      <c r="F127" s="75"/>
      <c r="G127" s="76"/>
      <c r="H127" s="76"/>
      <c r="I127" s="76"/>
      <c r="J127" s="76"/>
      <c r="K127" s="285"/>
      <c r="L127" s="286"/>
      <c r="M127" s="287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4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153</v>
      </c>
      <c r="BG127" s="85" t="s">
        <v>154</v>
      </c>
      <c r="BH127" s="85" t="s">
        <v>322</v>
      </c>
      <c r="BI127" s="85" t="s">
        <v>156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284"/>
      <c r="D128" s="74"/>
      <c r="E128" s="74"/>
      <c r="F128" s="75"/>
      <c r="G128" s="76"/>
      <c r="H128" s="76"/>
      <c r="I128" s="76"/>
      <c r="J128" s="76"/>
      <c r="K128" s="285"/>
      <c r="L128" s="286"/>
      <c r="M128" s="287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4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148</v>
      </c>
      <c r="BG128" s="85" t="s">
        <v>184</v>
      </c>
      <c r="BH128" s="85" t="s">
        <v>327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284"/>
      <c r="D129" s="74"/>
      <c r="E129" s="74"/>
      <c r="F129" s="75"/>
      <c r="G129" s="76"/>
      <c r="H129" s="76"/>
      <c r="I129" s="76"/>
      <c r="J129" s="76"/>
      <c r="K129" s="285"/>
      <c r="L129" s="286"/>
      <c r="M129" s="287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4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241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284"/>
      <c r="D130" s="74"/>
      <c r="E130" s="74"/>
      <c r="F130" s="75"/>
      <c r="G130" s="76"/>
      <c r="H130" s="76"/>
      <c r="I130" s="76"/>
      <c r="J130" s="76"/>
      <c r="K130" s="285"/>
      <c r="L130" s="286"/>
      <c r="M130" s="287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4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284"/>
      <c r="D131" s="74"/>
      <c r="E131" s="74"/>
      <c r="F131" s="75"/>
      <c r="G131" s="76"/>
      <c r="H131" s="76"/>
      <c r="I131" s="76"/>
      <c r="J131" s="76"/>
      <c r="K131" s="285"/>
      <c r="L131" s="286"/>
      <c r="M131" s="287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4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148</v>
      </c>
      <c r="BG131" s="85" t="s">
        <v>149</v>
      </c>
      <c r="BH131" s="85" t="s">
        <v>248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284"/>
      <c r="D132" s="74"/>
      <c r="E132" s="74"/>
      <c r="F132" s="75"/>
      <c r="G132" s="76"/>
      <c r="H132" s="76"/>
      <c r="I132" s="76"/>
      <c r="J132" s="76"/>
      <c r="K132" s="285"/>
      <c r="L132" s="286"/>
      <c r="M132" s="287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4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148</v>
      </c>
      <c r="BG132" s="85" t="s">
        <v>149</v>
      </c>
      <c r="BH132" s="85" t="s">
        <v>251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284"/>
      <c r="D133" s="74"/>
      <c r="E133" s="74"/>
      <c r="F133" s="75"/>
      <c r="G133" s="76"/>
      <c r="H133" s="76"/>
      <c r="I133" s="76"/>
      <c r="J133" s="76"/>
      <c r="K133" s="285"/>
      <c r="L133" s="286"/>
      <c r="M133" s="287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4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148</v>
      </c>
      <c r="BG133" s="85" t="s">
        <v>149</v>
      </c>
      <c r="BH133" s="85" t="s">
        <v>254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284"/>
      <c r="D134" s="74"/>
      <c r="E134" s="74"/>
      <c r="F134" s="75"/>
      <c r="G134" s="76"/>
      <c r="H134" s="76"/>
      <c r="I134" s="76"/>
      <c r="J134" s="76"/>
      <c r="K134" s="285"/>
      <c r="L134" s="286"/>
      <c r="M134" s="287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4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148</v>
      </c>
      <c r="BG134" s="85" t="s">
        <v>149</v>
      </c>
      <c r="BH134" s="85" t="s">
        <v>257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284"/>
      <c r="D135" s="74"/>
      <c r="E135" s="74"/>
      <c r="F135" s="75"/>
      <c r="G135" s="76"/>
      <c r="H135" s="76"/>
      <c r="I135" s="76"/>
      <c r="J135" s="76"/>
      <c r="K135" s="285"/>
      <c r="L135" s="286"/>
      <c r="M135" s="287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4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148</v>
      </c>
      <c r="BG135" s="85" t="s">
        <v>184</v>
      </c>
      <c r="BH135" s="85" t="s">
        <v>192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284"/>
      <c r="D136" s="74"/>
      <c r="E136" s="74"/>
      <c r="F136" s="75"/>
      <c r="G136" s="76"/>
      <c r="H136" s="76"/>
      <c r="I136" s="76"/>
      <c r="J136" s="76"/>
      <c r="K136" s="285"/>
      <c r="L136" s="286"/>
      <c r="M136" s="287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4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153</v>
      </c>
      <c r="BG136" s="85" t="s">
        <v>154</v>
      </c>
      <c r="BH136" s="85" t="s">
        <v>177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284"/>
      <c r="D137" s="74"/>
      <c r="E137" s="74"/>
      <c r="F137" s="75"/>
      <c r="G137" s="76"/>
      <c r="H137" s="76"/>
      <c r="I137" s="76"/>
      <c r="J137" s="76"/>
      <c r="K137" s="285"/>
      <c r="L137" s="286"/>
      <c r="M137" s="287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4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153</v>
      </c>
      <c r="BG137" s="85" t="s">
        <v>154</v>
      </c>
      <c r="BH137" s="85" t="s">
        <v>177</v>
      </c>
      <c r="BI137" s="85" t="s">
        <v>180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284"/>
      <c r="D138" s="74"/>
      <c r="E138" s="74"/>
      <c r="F138" s="75"/>
      <c r="G138" s="76"/>
      <c r="H138" s="76"/>
      <c r="I138" s="76"/>
      <c r="J138" s="76"/>
      <c r="K138" s="285"/>
      <c r="L138" s="286"/>
      <c r="M138" s="287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4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267</v>
      </c>
      <c r="BG138" s="85" t="s">
        <v>267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284"/>
      <c r="D139" s="74"/>
      <c r="E139" s="74"/>
      <c r="F139" s="75"/>
      <c r="G139" s="76"/>
      <c r="H139" s="76"/>
      <c r="I139" s="76"/>
      <c r="J139" s="76"/>
      <c r="K139" s="285"/>
      <c r="L139" s="286"/>
      <c r="M139" s="287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4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229</v>
      </c>
      <c r="BG139" s="85" t="s">
        <v>229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284"/>
      <c r="D140" s="74"/>
      <c r="E140" s="74"/>
      <c r="F140" s="75"/>
      <c r="G140" s="76"/>
      <c r="H140" s="76"/>
      <c r="I140" s="76"/>
      <c r="J140" s="76"/>
      <c r="K140" s="285"/>
      <c r="L140" s="286"/>
      <c r="M140" s="287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4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229</v>
      </c>
      <c r="BG140" s="85" t="s">
        <v>229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284"/>
      <c r="D141" s="74"/>
      <c r="E141" s="74"/>
      <c r="F141" s="75"/>
      <c r="G141" s="76"/>
      <c r="H141" s="76"/>
      <c r="I141" s="76"/>
      <c r="J141" s="76"/>
      <c r="K141" s="285"/>
      <c r="L141" s="286"/>
      <c r="M141" s="287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49"/>
      <c r="AZ141" s="84"/>
      <c r="BA141" s="83"/>
      <c r="BB141" s="83"/>
      <c r="BC141" s="83">
        <v>2.1</v>
      </c>
      <c r="BD141" s="83"/>
      <c r="BE141" s="83"/>
      <c r="BF141" s="28" t="s">
        <v>145</v>
      </c>
      <c r="BG141" s="85" t="s">
        <v>145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284"/>
      <c r="D142" s="74"/>
      <c r="E142" s="74"/>
      <c r="F142" s="75"/>
      <c r="G142" s="76"/>
      <c r="H142" s="76"/>
      <c r="I142" s="76"/>
      <c r="J142" s="76"/>
      <c r="K142" s="285"/>
      <c r="L142" s="286"/>
      <c r="M142" s="287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4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148</v>
      </c>
      <c r="BG142" s="85" t="s">
        <v>149</v>
      </c>
      <c r="BH142" s="85" t="s">
        <v>232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284"/>
      <c r="D143" s="74"/>
      <c r="E143" s="74"/>
      <c r="F143" s="75"/>
      <c r="G143" s="76"/>
      <c r="H143" s="76"/>
      <c r="I143" s="76"/>
      <c r="J143" s="76"/>
      <c r="K143" s="285"/>
      <c r="L143" s="286"/>
      <c r="M143" s="287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4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148</v>
      </c>
      <c r="BG143" s="85" t="s">
        <v>149</v>
      </c>
      <c r="BH143" s="85" t="s">
        <v>235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284"/>
      <c r="D144" s="74"/>
      <c r="E144" s="74"/>
      <c r="F144" s="75"/>
      <c r="G144" s="76"/>
      <c r="H144" s="76"/>
      <c r="I144" s="76"/>
      <c r="J144" s="76"/>
      <c r="K144" s="285"/>
      <c r="L144" s="286"/>
      <c r="M144" s="287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4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148</v>
      </c>
      <c r="BG144" s="85" t="s">
        <v>149</v>
      </c>
      <c r="BH144" s="85" t="s">
        <v>238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284"/>
      <c r="D145" s="74"/>
      <c r="E145" s="74"/>
      <c r="F145" s="75"/>
      <c r="G145" s="76"/>
      <c r="H145" s="76"/>
      <c r="I145" s="76"/>
      <c r="J145" s="76"/>
      <c r="K145" s="285"/>
      <c r="L145" s="286"/>
      <c r="M145" s="287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4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148</v>
      </c>
      <c r="BG145" s="85" t="s">
        <v>149</v>
      </c>
      <c r="BH145" s="85" t="s">
        <v>241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284"/>
      <c r="D146" s="74"/>
      <c r="E146" s="74"/>
      <c r="F146" s="75"/>
      <c r="G146" s="76"/>
      <c r="H146" s="76"/>
      <c r="I146" s="76"/>
      <c r="J146" s="76"/>
      <c r="K146" s="285"/>
      <c r="L146" s="286"/>
      <c r="M146" s="287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4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148</v>
      </c>
      <c r="BG146" s="85" t="s">
        <v>149</v>
      </c>
      <c r="BH146" s="85" t="s">
        <v>207</v>
      </c>
      <c r="BI146" s="85" t="s">
        <v>208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284"/>
      <c r="D147" s="74"/>
      <c r="E147" s="74"/>
      <c r="F147" s="75"/>
      <c r="G147" s="76"/>
      <c r="H147" s="76"/>
      <c r="I147" s="76"/>
      <c r="J147" s="76"/>
      <c r="K147" s="285"/>
      <c r="L147" s="286"/>
      <c r="M147" s="287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4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148</v>
      </c>
      <c r="BG147" s="85" t="s">
        <v>149</v>
      </c>
      <c r="BH147" s="85" t="s">
        <v>211</v>
      </c>
      <c r="BI147" s="85" t="s">
        <v>208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284"/>
      <c r="D148" s="74"/>
      <c r="E148" s="74"/>
      <c r="F148" s="75"/>
      <c r="G148" s="76"/>
      <c r="H148" s="76"/>
      <c r="I148" s="76"/>
      <c r="J148" s="76"/>
      <c r="K148" s="285"/>
      <c r="L148" s="286"/>
      <c r="M148" s="287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49"/>
      <c r="AZ148" s="84"/>
      <c r="BA148" s="83"/>
      <c r="BB148" s="83"/>
      <c r="BC148" s="83">
        <v>10.1</v>
      </c>
      <c r="BD148" s="83"/>
      <c r="BE148" s="83"/>
      <c r="BF148" s="28" t="s">
        <v>148</v>
      </c>
      <c r="BG148" s="85" t="s">
        <v>149</v>
      </c>
      <c r="BH148" s="85" t="s">
        <v>334</v>
      </c>
      <c r="BI148" s="85" t="s">
        <v>208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284"/>
      <c r="D149" s="74"/>
      <c r="E149" s="74"/>
      <c r="F149" s="75"/>
      <c r="G149" s="76"/>
      <c r="H149" s="76"/>
      <c r="I149" s="76"/>
      <c r="J149" s="76"/>
      <c r="K149" s="285"/>
      <c r="L149" s="286"/>
      <c r="M149" s="287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4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145</v>
      </c>
      <c r="BG149" s="85" t="s">
        <v>145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284"/>
      <c r="D150" s="74"/>
      <c r="E150" s="74"/>
      <c r="F150" s="75"/>
      <c r="G150" s="76"/>
      <c r="H150" s="76"/>
      <c r="I150" s="76"/>
      <c r="J150" s="76"/>
      <c r="K150" s="285"/>
      <c r="L150" s="286"/>
      <c r="M150" s="287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4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153</v>
      </c>
      <c r="BG150" s="85" t="s">
        <v>154</v>
      </c>
      <c r="BH150" s="85" t="s">
        <v>277</v>
      </c>
      <c r="BI150" s="85" t="s">
        <v>167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284"/>
      <c r="D151" s="74"/>
      <c r="E151" s="74"/>
      <c r="F151" s="75"/>
      <c r="G151" s="76"/>
      <c r="H151" s="76"/>
      <c r="I151" s="76"/>
      <c r="J151" s="76"/>
      <c r="K151" s="285"/>
      <c r="L151" s="286"/>
      <c r="M151" s="287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4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153</v>
      </c>
      <c r="BG151" s="85" t="s">
        <v>154</v>
      </c>
      <c r="BH151" s="85" t="s">
        <v>280</v>
      </c>
      <c r="BI151" s="85" t="s">
        <v>167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284"/>
      <c r="D152" s="74"/>
      <c r="E152" s="74"/>
      <c r="F152" s="75"/>
      <c r="G152" s="76"/>
      <c r="H152" s="76"/>
      <c r="I152" s="76"/>
      <c r="J152" s="76"/>
      <c r="K152" s="285"/>
      <c r="L152" s="286"/>
      <c r="M152" s="287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4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153</v>
      </c>
      <c r="BG152" s="85" t="s">
        <v>154</v>
      </c>
      <c r="BH152" s="85" t="s">
        <v>322</v>
      </c>
      <c r="BI152" s="85" t="s">
        <v>156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284"/>
      <c r="D153" s="74"/>
      <c r="E153" s="74"/>
      <c r="F153" s="75"/>
      <c r="G153" s="76"/>
      <c r="H153" s="76"/>
      <c r="I153" s="76"/>
      <c r="J153" s="76"/>
      <c r="K153" s="285"/>
      <c r="L153" s="286"/>
      <c r="M153" s="287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4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148</v>
      </c>
      <c r="BG153" s="85" t="s">
        <v>184</v>
      </c>
      <c r="BH153" s="85" t="s">
        <v>327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284"/>
      <c r="D154" s="74"/>
      <c r="E154" s="74"/>
      <c r="F154" s="75"/>
      <c r="G154" s="76"/>
      <c r="H154" s="76"/>
      <c r="I154" s="76"/>
      <c r="J154" s="76"/>
      <c r="K154" s="285"/>
      <c r="L154" s="286"/>
      <c r="M154" s="287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4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148</v>
      </c>
      <c r="BG154" s="85" t="s">
        <v>149</v>
      </c>
      <c r="BH154" s="85" t="s">
        <v>248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284"/>
      <c r="D155" s="74"/>
      <c r="E155" s="74"/>
      <c r="F155" s="75"/>
      <c r="G155" s="76"/>
      <c r="H155" s="76"/>
      <c r="I155" s="76"/>
      <c r="J155" s="76"/>
      <c r="K155" s="285"/>
      <c r="L155" s="286"/>
      <c r="M155" s="287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4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148</v>
      </c>
      <c r="BG155" s="85" t="s">
        <v>149</v>
      </c>
      <c r="BH155" s="85" t="s">
        <v>251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284"/>
      <c r="D156" s="74"/>
      <c r="E156" s="74"/>
      <c r="F156" s="75"/>
      <c r="G156" s="76"/>
      <c r="H156" s="76"/>
      <c r="I156" s="76"/>
      <c r="J156" s="76"/>
      <c r="K156" s="285"/>
      <c r="L156" s="286"/>
      <c r="M156" s="287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4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148</v>
      </c>
      <c r="BG156" s="85" t="s">
        <v>149</v>
      </c>
      <c r="BH156" s="85" t="s">
        <v>254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284"/>
      <c r="D157" s="74"/>
      <c r="E157" s="74"/>
      <c r="F157" s="75"/>
      <c r="G157" s="76"/>
      <c r="H157" s="76"/>
      <c r="I157" s="76"/>
      <c r="J157" s="76"/>
      <c r="K157" s="285"/>
      <c r="L157" s="286"/>
      <c r="M157" s="287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4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148</v>
      </c>
      <c r="BG157" s="85" t="s">
        <v>149</v>
      </c>
      <c r="BH157" s="85" t="s">
        <v>257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284"/>
      <c r="D158" s="74"/>
      <c r="E158" s="74"/>
      <c r="F158" s="75"/>
      <c r="G158" s="76"/>
      <c r="H158" s="76"/>
      <c r="I158" s="76"/>
      <c r="J158" s="76"/>
      <c r="K158" s="285"/>
      <c r="L158" s="286"/>
      <c r="M158" s="287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4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148</v>
      </c>
      <c r="BG158" s="85" t="s">
        <v>187</v>
      </c>
      <c r="BH158" s="85" t="s">
        <v>195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284"/>
      <c r="D159" s="74"/>
      <c r="E159" s="74"/>
      <c r="F159" s="75"/>
      <c r="G159" s="76"/>
      <c r="H159" s="76"/>
      <c r="I159" s="76"/>
      <c r="J159" s="76"/>
      <c r="K159" s="285"/>
      <c r="L159" s="286"/>
      <c r="M159" s="287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4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148</v>
      </c>
      <c r="BG159" s="85" t="s">
        <v>187</v>
      </c>
      <c r="BH159" s="85" t="s">
        <v>198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284"/>
      <c r="D160" s="74"/>
      <c r="E160" s="74"/>
      <c r="F160" s="75"/>
      <c r="G160" s="76"/>
      <c r="H160" s="76"/>
      <c r="I160" s="76"/>
      <c r="J160" s="76"/>
      <c r="K160" s="285"/>
      <c r="L160" s="286"/>
      <c r="M160" s="287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4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148</v>
      </c>
      <c r="BG160" s="85" t="s">
        <v>184</v>
      </c>
      <c r="BH160" s="85" t="s">
        <v>192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284"/>
      <c r="D161" s="74"/>
      <c r="E161" s="74"/>
      <c r="F161" s="75"/>
      <c r="G161" s="76"/>
      <c r="H161" s="76"/>
      <c r="I161" s="76"/>
      <c r="J161" s="76"/>
      <c r="K161" s="285"/>
      <c r="L161" s="286"/>
      <c r="M161" s="287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4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153</v>
      </c>
      <c r="BG161" s="85" t="s">
        <v>154</v>
      </c>
      <c r="BH161" s="85" t="s">
        <v>351</v>
      </c>
      <c r="BI161" s="85" t="s">
        <v>156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284"/>
      <c r="D162" s="74"/>
      <c r="E162" s="74"/>
      <c r="F162" s="75"/>
      <c r="G162" s="76"/>
      <c r="H162" s="76"/>
      <c r="I162" s="76"/>
      <c r="J162" s="76"/>
      <c r="K162" s="285"/>
      <c r="L162" s="286"/>
      <c r="M162" s="287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4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153</v>
      </c>
      <c r="BG162" s="85" t="s">
        <v>154</v>
      </c>
      <c r="BH162" s="85" t="s">
        <v>177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284"/>
      <c r="D163" s="74"/>
      <c r="E163" s="74"/>
      <c r="F163" s="75"/>
      <c r="G163" s="76"/>
      <c r="H163" s="76"/>
      <c r="I163" s="76"/>
      <c r="J163" s="76"/>
      <c r="K163" s="285"/>
      <c r="L163" s="286"/>
      <c r="M163" s="287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4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153</v>
      </c>
      <c r="BG163" s="85" t="s">
        <v>154</v>
      </c>
      <c r="BH163" s="85" t="s">
        <v>177</v>
      </c>
      <c r="BI163" s="85" t="s">
        <v>180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284"/>
      <c r="D164" s="74"/>
      <c r="E164" s="74"/>
      <c r="F164" s="75"/>
      <c r="G164" s="76"/>
      <c r="H164" s="76"/>
      <c r="I164" s="76"/>
      <c r="J164" s="76"/>
      <c r="K164" s="285"/>
      <c r="L164" s="286"/>
      <c r="M164" s="287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4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267</v>
      </c>
      <c r="BG164" s="85" t="s">
        <v>267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284"/>
      <c r="D165" s="74"/>
      <c r="E165" s="74"/>
      <c r="F165" s="75"/>
      <c r="G165" s="76"/>
      <c r="H165" s="76"/>
      <c r="I165" s="76"/>
      <c r="J165" s="76"/>
      <c r="K165" s="285"/>
      <c r="L165" s="286"/>
      <c r="M165" s="287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4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229</v>
      </c>
      <c r="BG165" s="85" t="s">
        <v>229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284"/>
      <c r="D166" s="74"/>
      <c r="E166" s="74"/>
      <c r="F166" s="75"/>
      <c r="G166" s="76"/>
      <c r="H166" s="76"/>
      <c r="I166" s="76"/>
      <c r="J166" s="76"/>
      <c r="K166" s="285"/>
      <c r="L166" s="286"/>
      <c r="M166" s="287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4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229</v>
      </c>
      <c r="BG166" s="85" t="s">
        <v>229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284"/>
      <c r="D167" s="74"/>
      <c r="E167" s="74"/>
      <c r="F167" s="75"/>
      <c r="G167" s="76"/>
      <c r="H167" s="76"/>
      <c r="I167" s="76"/>
      <c r="J167" s="76"/>
      <c r="K167" s="285"/>
      <c r="L167" s="286"/>
      <c r="M167" s="287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4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153</v>
      </c>
      <c r="BG167" s="85" t="s">
        <v>154</v>
      </c>
      <c r="BH167" s="85" t="s">
        <v>166</v>
      </c>
      <c r="BI167" s="85" t="s">
        <v>167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284"/>
      <c r="D168" s="74"/>
      <c r="E168" s="74"/>
      <c r="F168" s="75"/>
      <c r="G168" s="76"/>
      <c r="H168" s="76"/>
      <c r="I168" s="76"/>
      <c r="J168" s="76"/>
      <c r="K168" s="285"/>
      <c r="L168" s="286"/>
      <c r="M168" s="287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49"/>
      <c r="AZ168" s="84"/>
      <c r="BA168" s="83"/>
      <c r="BB168" s="83"/>
      <c r="BC168" s="83">
        <v>0.3</v>
      </c>
      <c r="BD168" s="83"/>
      <c r="BE168" s="83"/>
      <c r="BF168" s="28" t="s">
        <v>145</v>
      </c>
      <c r="BG168" s="85" t="s">
        <v>145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284"/>
      <c r="D169" s="74"/>
      <c r="E169" s="74"/>
      <c r="F169" s="75"/>
      <c r="G169" s="76"/>
      <c r="H169" s="76"/>
      <c r="I169" s="76"/>
      <c r="J169" s="76"/>
      <c r="K169" s="285"/>
      <c r="L169" s="286"/>
      <c r="M169" s="287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4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148</v>
      </c>
      <c r="BG169" s="85" t="s">
        <v>149</v>
      </c>
      <c r="BH169" s="85" t="s">
        <v>232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284"/>
      <c r="D170" s="74"/>
      <c r="E170" s="74"/>
      <c r="F170" s="75"/>
      <c r="G170" s="76"/>
      <c r="H170" s="76"/>
      <c r="I170" s="76"/>
      <c r="J170" s="76"/>
      <c r="K170" s="285"/>
      <c r="L170" s="286"/>
      <c r="M170" s="287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4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148</v>
      </c>
      <c r="BG170" s="85" t="s">
        <v>149</v>
      </c>
      <c r="BH170" s="85" t="s">
        <v>235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284"/>
      <c r="D171" s="74"/>
      <c r="E171" s="74"/>
      <c r="F171" s="75"/>
      <c r="G171" s="76"/>
      <c r="H171" s="76"/>
      <c r="I171" s="76"/>
      <c r="J171" s="76"/>
      <c r="K171" s="285"/>
      <c r="L171" s="286"/>
      <c r="M171" s="287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4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148</v>
      </c>
      <c r="BG171" s="85" t="s">
        <v>149</v>
      </c>
      <c r="BH171" s="85" t="s">
        <v>238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284"/>
      <c r="D172" s="74"/>
      <c r="E172" s="74"/>
      <c r="F172" s="75"/>
      <c r="G172" s="76"/>
      <c r="H172" s="76"/>
      <c r="I172" s="76"/>
      <c r="J172" s="76"/>
      <c r="K172" s="285"/>
      <c r="L172" s="286"/>
      <c r="M172" s="287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4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148</v>
      </c>
      <c r="BG172" s="85" t="s">
        <v>149</v>
      </c>
      <c r="BH172" s="85" t="s">
        <v>241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284"/>
      <c r="D173" s="74"/>
      <c r="E173" s="74"/>
      <c r="F173" s="75"/>
      <c r="G173" s="76"/>
      <c r="H173" s="76"/>
      <c r="I173" s="76"/>
      <c r="J173" s="76"/>
      <c r="K173" s="285"/>
      <c r="L173" s="286"/>
      <c r="M173" s="287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4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148</v>
      </c>
      <c r="BG173" s="85" t="s">
        <v>149</v>
      </c>
      <c r="BH173" s="85" t="s">
        <v>207</v>
      </c>
      <c r="BI173" s="85" t="s">
        <v>208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284"/>
      <c r="D174" s="74"/>
      <c r="E174" s="74"/>
      <c r="F174" s="75"/>
      <c r="G174" s="76"/>
      <c r="H174" s="76"/>
      <c r="I174" s="76"/>
      <c r="J174" s="76"/>
      <c r="K174" s="285"/>
      <c r="L174" s="286"/>
      <c r="M174" s="287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4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148</v>
      </c>
      <c r="BG174" s="85" t="s">
        <v>149</v>
      </c>
      <c r="BH174" s="85" t="s">
        <v>211</v>
      </c>
      <c r="BI174" s="85" t="s">
        <v>208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284"/>
      <c r="D175" s="74"/>
      <c r="E175" s="74"/>
      <c r="F175" s="75"/>
      <c r="G175" s="76"/>
      <c r="H175" s="76"/>
      <c r="I175" s="76"/>
      <c r="J175" s="76"/>
      <c r="K175" s="285"/>
      <c r="L175" s="286"/>
      <c r="M175" s="287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4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145</v>
      </c>
      <c r="BG175" s="85" t="s">
        <v>145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284"/>
      <c r="D176" s="74"/>
      <c r="E176" s="74"/>
      <c r="F176" s="75"/>
      <c r="G176" s="76"/>
      <c r="H176" s="76"/>
      <c r="I176" s="76"/>
      <c r="J176" s="76"/>
      <c r="K176" s="285"/>
      <c r="L176" s="286"/>
      <c r="M176" s="287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4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153</v>
      </c>
      <c r="BG176" s="85" t="s">
        <v>154</v>
      </c>
      <c r="BH176" s="85" t="s">
        <v>277</v>
      </c>
      <c r="BI176" s="85" t="s">
        <v>167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284"/>
      <c r="D177" s="74"/>
      <c r="E177" s="74"/>
      <c r="F177" s="75"/>
      <c r="G177" s="76"/>
      <c r="H177" s="76"/>
      <c r="I177" s="76"/>
      <c r="J177" s="76"/>
      <c r="K177" s="285"/>
      <c r="L177" s="286"/>
      <c r="M177" s="287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4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153</v>
      </c>
      <c r="BG177" s="85" t="s">
        <v>154</v>
      </c>
      <c r="BH177" s="85" t="s">
        <v>280</v>
      </c>
      <c r="BI177" s="85" t="s">
        <v>167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284"/>
      <c r="D178" s="74"/>
      <c r="E178" s="74"/>
      <c r="F178" s="75"/>
      <c r="G178" s="76"/>
      <c r="H178" s="76"/>
      <c r="I178" s="76"/>
      <c r="J178" s="76"/>
      <c r="K178" s="285"/>
      <c r="L178" s="286"/>
      <c r="M178" s="287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4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148</v>
      </c>
      <c r="BG178" s="85" t="s">
        <v>184</v>
      </c>
      <c r="BH178" s="85" t="s">
        <v>327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284"/>
      <c r="D179" s="74"/>
      <c r="E179" s="74"/>
      <c r="F179" s="75"/>
      <c r="G179" s="76"/>
      <c r="H179" s="76"/>
      <c r="I179" s="76"/>
      <c r="J179" s="76"/>
      <c r="K179" s="285"/>
      <c r="L179" s="286"/>
      <c r="M179" s="287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4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229</v>
      </c>
      <c r="BG179" s="85" t="s">
        <v>229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284"/>
      <c r="D180" s="74"/>
      <c r="E180" s="74"/>
      <c r="F180" s="75"/>
      <c r="G180" s="76"/>
      <c r="H180" s="76"/>
      <c r="I180" s="76"/>
      <c r="J180" s="76"/>
      <c r="K180" s="285"/>
      <c r="L180" s="286"/>
      <c r="M180" s="287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4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148</v>
      </c>
      <c r="BG180" s="85" t="s">
        <v>187</v>
      </c>
      <c r="BH180" s="85" t="s">
        <v>195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284"/>
      <c r="D181" s="74"/>
      <c r="E181" s="74"/>
      <c r="F181" s="75"/>
      <c r="G181" s="76"/>
      <c r="H181" s="76"/>
      <c r="I181" s="76"/>
      <c r="J181" s="76"/>
      <c r="K181" s="285"/>
      <c r="L181" s="286"/>
      <c r="M181" s="287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4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148</v>
      </c>
      <c r="BG181" s="85" t="s">
        <v>187</v>
      </c>
      <c r="BH181" s="85" t="s">
        <v>198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284"/>
      <c r="D182" s="74"/>
      <c r="E182" s="74"/>
      <c r="F182" s="75"/>
      <c r="G182" s="76"/>
      <c r="H182" s="76"/>
      <c r="I182" s="76"/>
      <c r="J182" s="76"/>
      <c r="K182" s="285"/>
      <c r="L182" s="286"/>
      <c r="M182" s="287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4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148</v>
      </c>
      <c r="BG182" s="85" t="s">
        <v>184</v>
      </c>
      <c r="BH182" s="85" t="s">
        <v>192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284"/>
      <c r="D183" s="74"/>
      <c r="E183" s="74"/>
      <c r="F183" s="75"/>
      <c r="G183" s="76"/>
      <c r="H183" s="76"/>
      <c r="I183" s="76"/>
      <c r="J183" s="76"/>
      <c r="K183" s="285"/>
      <c r="L183" s="286"/>
      <c r="M183" s="287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4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153</v>
      </c>
      <c r="BG183" s="85" t="s">
        <v>154</v>
      </c>
      <c r="BH183" s="85" t="s">
        <v>351</v>
      </c>
      <c r="BI183" s="85" t="s">
        <v>156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284"/>
      <c r="D184" s="74"/>
      <c r="E184" s="74"/>
      <c r="F184" s="75"/>
      <c r="G184" s="76"/>
      <c r="H184" s="76"/>
      <c r="I184" s="76"/>
      <c r="J184" s="76"/>
      <c r="K184" s="285"/>
      <c r="L184" s="286"/>
      <c r="M184" s="287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4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267</v>
      </c>
      <c r="BG184" s="85" t="s">
        <v>267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284"/>
      <c r="D185" s="74"/>
      <c r="E185" s="74"/>
      <c r="F185" s="75"/>
      <c r="G185" s="76"/>
      <c r="H185" s="76"/>
      <c r="I185" s="76"/>
      <c r="J185" s="76"/>
      <c r="K185" s="285"/>
      <c r="L185" s="286"/>
      <c r="M185" s="287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4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229</v>
      </c>
      <c r="BG185" s="85" t="s">
        <v>229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284"/>
      <c r="D186" s="74"/>
      <c r="E186" s="74"/>
      <c r="F186" s="75"/>
      <c r="G186" s="76"/>
      <c r="H186" s="76"/>
      <c r="I186" s="76"/>
      <c r="J186" s="76"/>
      <c r="K186" s="285"/>
      <c r="L186" s="286"/>
      <c r="M186" s="287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4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229</v>
      </c>
      <c r="BG186" s="85" t="s">
        <v>229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284"/>
      <c r="D187" s="74"/>
      <c r="E187" s="74"/>
      <c r="F187" s="75"/>
      <c r="G187" s="76"/>
      <c r="H187" s="76"/>
      <c r="I187" s="76"/>
      <c r="J187" s="76"/>
      <c r="K187" s="285"/>
      <c r="L187" s="286"/>
      <c r="M187" s="287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4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153</v>
      </c>
      <c r="BG187" s="85" t="s">
        <v>154</v>
      </c>
      <c r="BH187" s="85" t="s">
        <v>166</v>
      </c>
      <c r="BI187" s="85" t="s">
        <v>167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284"/>
      <c r="D188" s="74"/>
      <c r="E188" s="74"/>
      <c r="F188" s="75"/>
      <c r="G188" s="76"/>
      <c r="H188" s="76"/>
      <c r="I188" s="76"/>
      <c r="J188" s="76"/>
      <c r="K188" s="285"/>
      <c r="L188" s="286"/>
      <c r="M188" s="287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4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148</v>
      </c>
      <c r="BG188" s="85" t="s">
        <v>149</v>
      </c>
      <c r="BH188" s="85" t="s">
        <v>207</v>
      </c>
      <c r="BI188" s="85" t="s">
        <v>208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284"/>
      <c r="D189" s="74"/>
      <c r="E189" s="74"/>
      <c r="F189" s="75"/>
      <c r="G189" s="76"/>
      <c r="H189" s="76"/>
      <c r="I189" s="76"/>
      <c r="J189" s="76"/>
      <c r="K189" s="285"/>
      <c r="L189" s="286"/>
      <c r="M189" s="287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4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148</v>
      </c>
      <c r="BG189" s="85" t="s">
        <v>149</v>
      </c>
      <c r="BH189" s="85" t="s">
        <v>211</v>
      </c>
      <c r="BI189" s="85" t="s">
        <v>208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284"/>
      <c r="D190" s="74"/>
      <c r="E190" s="74"/>
      <c r="F190" s="75"/>
      <c r="G190" s="76"/>
      <c r="H190" s="76"/>
      <c r="I190" s="76"/>
      <c r="J190" s="76"/>
      <c r="K190" s="285"/>
      <c r="L190" s="286"/>
      <c r="M190" s="287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4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145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284"/>
      <c r="D191" s="74"/>
      <c r="E191" s="74"/>
      <c r="F191" s="75"/>
      <c r="G191" s="76"/>
      <c r="H191" s="76"/>
      <c r="I191" s="76"/>
      <c r="J191" s="76"/>
      <c r="K191" s="285"/>
      <c r="L191" s="286"/>
      <c r="M191" s="287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4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145</v>
      </c>
      <c r="BG191" s="85" t="s">
        <v>145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284"/>
      <c r="D192" s="74"/>
      <c r="E192" s="74"/>
      <c r="F192" s="75"/>
      <c r="G192" s="76"/>
      <c r="H192" s="76"/>
      <c r="I192" s="76"/>
      <c r="J192" s="76"/>
      <c r="K192" s="285"/>
      <c r="L192" s="286"/>
      <c r="M192" s="287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4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148</v>
      </c>
      <c r="BG192" s="85" t="s">
        <v>149</v>
      </c>
      <c r="BH192" s="85" t="s">
        <v>342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284"/>
      <c r="D193" s="74"/>
      <c r="E193" s="74"/>
      <c r="F193" s="75"/>
      <c r="G193" s="76"/>
      <c r="H193" s="76"/>
      <c r="I193" s="76"/>
      <c r="J193" s="76"/>
      <c r="K193" s="285"/>
      <c r="L193" s="286"/>
      <c r="M193" s="287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4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148</v>
      </c>
      <c r="BG193" s="85" t="s">
        <v>149</v>
      </c>
      <c r="BH193" s="85" t="s">
        <v>456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284"/>
      <c r="D194" s="74"/>
      <c r="E194" s="74"/>
      <c r="F194" s="75"/>
      <c r="G194" s="76"/>
      <c r="H194" s="76"/>
      <c r="I194" s="76"/>
      <c r="J194" s="76"/>
      <c r="K194" s="285"/>
      <c r="L194" s="286"/>
      <c r="M194" s="287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4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148</v>
      </c>
      <c r="BG194" s="85" t="s">
        <v>149</v>
      </c>
      <c r="BH194" s="85" t="s">
        <v>456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284"/>
      <c r="D195" s="74"/>
      <c r="E195" s="74"/>
      <c r="F195" s="75"/>
      <c r="G195" s="76"/>
      <c r="H195" s="76"/>
      <c r="I195" s="76"/>
      <c r="J195" s="76"/>
      <c r="K195" s="285"/>
      <c r="L195" s="286"/>
      <c r="M195" s="287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4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148</v>
      </c>
      <c r="BG195" s="85" t="s">
        <v>149</v>
      </c>
      <c r="BH195" s="85" t="s">
        <v>456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284"/>
      <c r="D196" s="74"/>
      <c r="E196" s="74"/>
      <c r="F196" s="75"/>
      <c r="G196" s="76"/>
      <c r="H196" s="76"/>
      <c r="I196" s="76"/>
      <c r="J196" s="76"/>
      <c r="K196" s="285"/>
      <c r="L196" s="286"/>
      <c r="M196" s="287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4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153</v>
      </c>
      <c r="BG196" s="85" t="s">
        <v>154</v>
      </c>
      <c r="BH196" s="85" t="s">
        <v>277</v>
      </c>
      <c r="BI196" s="85" t="s">
        <v>167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284"/>
      <c r="D197" s="74"/>
      <c r="E197" s="74"/>
      <c r="F197" s="75"/>
      <c r="G197" s="76"/>
      <c r="H197" s="76"/>
      <c r="I197" s="76"/>
      <c r="J197" s="76"/>
      <c r="K197" s="285"/>
      <c r="L197" s="286"/>
      <c r="M197" s="287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4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153</v>
      </c>
      <c r="BG197" s="85" t="s">
        <v>154</v>
      </c>
      <c r="BH197" s="85" t="s">
        <v>280</v>
      </c>
      <c r="BI197" s="85" t="s">
        <v>167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284"/>
      <c r="D198" s="74"/>
      <c r="E198" s="74"/>
      <c r="F198" s="75"/>
      <c r="G198" s="76"/>
      <c r="H198" s="76"/>
      <c r="I198" s="76"/>
      <c r="J198" s="76"/>
      <c r="K198" s="285"/>
      <c r="L198" s="286"/>
      <c r="M198" s="287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4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229</v>
      </c>
      <c r="BG198" s="85" t="s">
        <v>229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284"/>
      <c r="D199" s="74"/>
      <c r="E199" s="74"/>
      <c r="F199" s="75"/>
      <c r="G199" s="76"/>
      <c r="H199" s="76"/>
      <c r="I199" s="76"/>
      <c r="J199" s="76"/>
      <c r="K199" s="285"/>
      <c r="L199" s="286"/>
      <c r="M199" s="287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4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148</v>
      </c>
      <c r="BG199" s="85" t="s">
        <v>184</v>
      </c>
      <c r="BH199" s="85" t="s">
        <v>327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284"/>
      <c r="D200" s="74"/>
      <c r="E200" s="74"/>
      <c r="F200" s="75"/>
      <c r="G200" s="76"/>
      <c r="H200" s="76"/>
      <c r="I200" s="76"/>
      <c r="J200" s="76"/>
      <c r="K200" s="285"/>
      <c r="L200" s="286"/>
      <c r="M200" s="287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4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229</v>
      </c>
      <c r="BG200" s="85" t="s">
        <v>229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284"/>
      <c r="D201" s="74"/>
      <c r="E201" s="74"/>
      <c r="F201" s="75"/>
      <c r="G201" s="76"/>
      <c r="H201" s="76"/>
      <c r="I201" s="76"/>
      <c r="J201" s="76"/>
      <c r="K201" s="285"/>
      <c r="L201" s="286"/>
      <c r="M201" s="287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4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148</v>
      </c>
      <c r="BG201" s="85" t="s">
        <v>187</v>
      </c>
      <c r="BH201" s="85" t="s">
        <v>195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284"/>
      <c r="D202" s="74"/>
      <c r="E202" s="74"/>
      <c r="F202" s="75"/>
      <c r="G202" s="76"/>
      <c r="H202" s="76"/>
      <c r="I202" s="76"/>
      <c r="J202" s="76"/>
      <c r="K202" s="285"/>
      <c r="L202" s="286"/>
      <c r="M202" s="287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4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148</v>
      </c>
      <c r="BG202" s="85" t="s">
        <v>187</v>
      </c>
      <c r="BH202" s="85" t="s">
        <v>198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284"/>
      <c r="D203" s="74"/>
      <c r="E203" s="74"/>
      <c r="F203" s="75"/>
      <c r="G203" s="76"/>
      <c r="H203" s="76"/>
      <c r="I203" s="76"/>
      <c r="J203" s="76"/>
      <c r="K203" s="285"/>
      <c r="L203" s="286"/>
      <c r="M203" s="287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4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148</v>
      </c>
      <c r="BG203" s="85" t="s">
        <v>184</v>
      </c>
      <c r="BH203" s="85" t="s">
        <v>192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284"/>
      <c r="D204" s="74"/>
      <c r="E204" s="74"/>
      <c r="F204" s="75"/>
      <c r="G204" s="76"/>
      <c r="H204" s="76"/>
      <c r="I204" s="76"/>
      <c r="J204" s="76"/>
      <c r="K204" s="285"/>
      <c r="L204" s="286"/>
      <c r="M204" s="287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4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153</v>
      </c>
      <c r="BG204" s="85" t="s">
        <v>154</v>
      </c>
      <c r="BH204" s="85" t="s">
        <v>351</v>
      </c>
      <c r="BI204" s="85" t="s">
        <v>156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284"/>
      <c r="D205" s="74"/>
      <c r="E205" s="74"/>
      <c r="F205" s="75"/>
      <c r="G205" s="76"/>
      <c r="H205" s="76"/>
      <c r="I205" s="76"/>
      <c r="J205" s="76"/>
      <c r="K205" s="285"/>
      <c r="L205" s="286"/>
      <c r="M205" s="287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4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267</v>
      </c>
      <c r="BG205" s="85" t="s">
        <v>267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284"/>
      <c r="D206" s="74"/>
      <c r="E206" s="74"/>
      <c r="F206" s="75"/>
      <c r="G206" s="76"/>
      <c r="H206" s="76"/>
      <c r="I206" s="76"/>
      <c r="J206" s="76"/>
      <c r="K206" s="285"/>
      <c r="L206" s="286"/>
      <c r="M206" s="287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49"/>
      <c r="AZ206" s="84"/>
      <c r="BA206" s="83"/>
      <c r="BB206" s="83">
        <v>0.1</v>
      </c>
      <c r="BC206" s="83">
        <v>3.4</v>
      </c>
      <c r="BD206" s="83"/>
      <c r="BE206" s="83"/>
      <c r="BF206" s="28" t="s">
        <v>229</v>
      </c>
      <c r="BG206" s="85" t="s">
        <v>229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284"/>
      <c r="D207" s="74"/>
      <c r="E207" s="74"/>
      <c r="F207" s="75"/>
      <c r="G207" s="76"/>
      <c r="H207" s="76"/>
      <c r="I207" s="76"/>
      <c r="J207" s="76"/>
      <c r="K207" s="285"/>
      <c r="L207" s="286"/>
      <c r="M207" s="287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49"/>
      <c r="AZ207" s="84"/>
      <c r="BA207" s="83"/>
      <c r="BB207" s="83">
        <v>0.1</v>
      </c>
      <c r="BC207" s="83">
        <v>3.3</v>
      </c>
      <c r="BD207" s="83"/>
      <c r="BE207" s="83"/>
      <c r="BF207" s="28" t="s">
        <v>229</v>
      </c>
      <c r="BG207" s="85" t="s">
        <v>229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284"/>
      <c r="D208" s="74"/>
      <c r="E208" s="74"/>
      <c r="F208" s="75"/>
      <c r="G208" s="76"/>
      <c r="H208" s="76"/>
      <c r="I208" s="76"/>
      <c r="J208" s="76"/>
      <c r="K208" s="285"/>
      <c r="L208" s="286"/>
      <c r="M208" s="287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49"/>
      <c r="AZ208" s="84"/>
      <c r="BA208" s="83"/>
      <c r="BB208" s="83"/>
      <c r="BC208" s="83"/>
      <c r="BD208" s="83"/>
      <c r="BE208" s="83"/>
      <c r="BF208" s="28" t="s">
        <v>377</v>
      </c>
      <c r="BG208" s="85" t="s">
        <v>378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284"/>
      <c r="D209" s="74"/>
      <c r="E209" s="74"/>
      <c r="F209" s="75"/>
      <c r="G209" s="76"/>
      <c r="H209" s="76"/>
      <c r="I209" s="76"/>
      <c r="J209" s="76"/>
      <c r="K209" s="285"/>
      <c r="L209" s="286"/>
      <c r="M209" s="287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4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153</v>
      </c>
      <c r="BG209" s="85" t="s">
        <v>154</v>
      </c>
      <c r="BH209" s="85" t="s">
        <v>166</v>
      </c>
      <c r="BI209" s="85" t="s">
        <v>167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284"/>
      <c r="D210" s="74"/>
      <c r="E210" s="74"/>
      <c r="F210" s="75"/>
      <c r="G210" s="76"/>
      <c r="H210" s="76"/>
      <c r="I210" s="76"/>
      <c r="J210" s="76"/>
      <c r="K210" s="285"/>
      <c r="L210" s="286"/>
      <c r="M210" s="287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4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145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284"/>
      <c r="D211" s="74"/>
      <c r="E211" s="74"/>
      <c r="F211" s="75"/>
      <c r="G211" s="76"/>
      <c r="H211" s="76"/>
      <c r="I211" s="76"/>
      <c r="J211" s="76"/>
      <c r="K211" s="285"/>
      <c r="L211" s="286"/>
      <c r="M211" s="287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4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148</v>
      </c>
      <c r="BG211" s="85" t="s">
        <v>149</v>
      </c>
      <c r="BH211" s="85" t="s">
        <v>342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284"/>
      <c r="D212" s="74"/>
      <c r="E212" s="74"/>
      <c r="F212" s="75"/>
      <c r="G212" s="76"/>
      <c r="H212" s="76"/>
      <c r="I212" s="76"/>
      <c r="J212" s="76"/>
      <c r="K212" s="285"/>
      <c r="L212" s="286"/>
      <c r="M212" s="287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4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148</v>
      </c>
      <c r="BG212" s="85" t="s">
        <v>149</v>
      </c>
      <c r="BH212" s="85" t="s">
        <v>456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284"/>
      <c r="D213" s="74"/>
      <c r="E213" s="74"/>
      <c r="F213" s="75"/>
      <c r="G213" s="76"/>
      <c r="H213" s="76"/>
      <c r="I213" s="76"/>
      <c r="J213" s="76"/>
      <c r="K213" s="285"/>
      <c r="L213" s="286"/>
      <c r="M213" s="287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4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148</v>
      </c>
      <c r="BG213" s="85" t="s">
        <v>149</v>
      </c>
      <c r="BH213" s="85" t="s">
        <v>456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284"/>
      <c r="D214" s="74"/>
      <c r="E214" s="74"/>
      <c r="F214" s="75"/>
      <c r="G214" s="76"/>
      <c r="H214" s="76"/>
      <c r="I214" s="76"/>
      <c r="J214" s="76"/>
      <c r="K214" s="285"/>
      <c r="L214" s="286"/>
      <c r="M214" s="287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4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148</v>
      </c>
      <c r="BG214" s="85" t="s">
        <v>149</v>
      </c>
      <c r="BH214" s="85" t="s">
        <v>456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284"/>
      <c r="D215" s="74"/>
      <c r="E215" s="74"/>
      <c r="F215" s="75"/>
      <c r="G215" s="76"/>
      <c r="H215" s="76"/>
      <c r="I215" s="76"/>
      <c r="J215" s="76"/>
      <c r="K215" s="285"/>
      <c r="L215" s="286"/>
      <c r="M215" s="287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4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153</v>
      </c>
      <c r="BG215" s="85" t="s">
        <v>154</v>
      </c>
      <c r="BH215" s="85" t="s">
        <v>277</v>
      </c>
      <c r="BI215" s="85" t="s">
        <v>167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284"/>
      <c r="D216" s="74"/>
      <c r="E216" s="74"/>
      <c r="F216" s="75"/>
      <c r="G216" s="76"/>
      <c r="H216" s="76"/>
      <c r="I216" s="76"/>
      <c r="J216" s="76"/>
      <c r="K216" s="285"/>
      <c r="L216" s="286"/>
      <c r="M216" s="287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4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153</v>
      </c>
      <c r="BG216" s="85" t="s">
        <v>154</v>
      </c>
      <c r="BH216" s="85" t="s">
        <v>280</v>
      </c>
      <c r="BI216" s="85" t="s">
        <v>167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284"/>
      <c r="D217" s="74"/>
      <c r="E217" s="74"/>
      <c r="F217" s="75"/>
      <c r="G217" s="76"/>
      <c r="H217" s="76"/>
      <c r="I217" s="76"/>
      <c r="J217" s="76"/>
      <c r="K217" s="285"/>
      <c r="L217" s="286"/>
      <c r="M217" s="287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4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229</v>
      </c>
      <c r="BG217" s="85" t="s">
        <v>229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284"/>
      <c r="D218" s="74"/>
      <c r="E218" s="74"/>
      <c r="F218" s="75"/>
      <c r="G218" s="76"/>
      <c r="H218" s="76"/>
      <c r="I218" s="76"/>
      <c r="J218" s="76"/>
      <c r="K218" s="285"/>
      <c r="L218" s="286"/>
      <c r="M218" s="287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4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148</v>
      </c>
      <c r="BG218" s="85" t="s">
        <v>184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284"/>
      <c r="D219" s="74"/>
      <c r="E219" s="74"/>
      <c r="F219" s="75"/>
      <c r="G219" s="76"/>
      <c r="H219" s="76"/>
      <c r="I219" s="76"/>
      <c r="J219" s="76"/>
      <c r="K219" s="285"/>
      <c r="L219" s="286"/>
      <c r="M219" s="287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49"/>
      <c r="AZ219" s="84"/>
      <c r="BA219" s="83"/>
      <c r="BB219" s="83"/>
      <c r="BC219" s="83">
        <v>3.5</v>
      </c>
      <c r="BD219" s="83"/>
      <c r="BE219" s="83"/>
      <c r="BF219" s="28" t="s">
        <v>148</v>
      </c>
      <c r="BG219" s="85" t="s">
        <v>184</v>
      </c>
      <c r="BH219" s="85" t="s">
        <v>327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284"/>
      <c r="D220" s="74"/>
      <c r="E220" s="74"/>
      <c r="F220" s="75"/>
      <c r="G220" s="76"/>
      <c r="H220" s="76"/>
      <c r="I220" s="76"/>
      <c r="J220" s="76"/>
      <c r="K220" s="285"/>
      <c r="L220" s="286"/>
      <c r="M220" s="287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4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229</v>
      </c>
      <c r="BG220" s="85" t="s">
        <v>229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284"/>
      <c r="D221" s="74"/>
      <c r="E221" s="74"/>
      <c r="F221" s="75"/>
      <c r="G221" s="76"/>
      <c r="H221" s="76"/>
      <c r="I221" s="76"/>
      <c r="J221" s="76"/>
      <c r="K221" s="285"/>
      <c r="L221" s="286"/>
      <c r="M221" s="287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4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148</v>
      </c>
      <c r="BG221" s="85" t="s">
        <v>184</v>
      </c>
      <c r="BH221" s="85" t="s">
        <v>192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284"/>
      <c r="D222" s="74"/>
      <c r="E222" s="74"/>
      <c r="F222" s="75"/>
      <c r="G222" s="76"/>
      <c r="H222" s="76"/>
      <c r="I222" s="76"/>
      <c r="J222" s="76"/>
      <c r="K222" s="285"/>
      <c r="L222" s="286"/>
      <c r="M222" s="287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4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153</v>
      </c>
      <c r="BG222" s="85" t="s">
        <v>154</v>
      </c>
      <c r="BH222" s="85" t="s">
        <v>351</v>
      </c>
      <c r="BI222" s="85" t="s">
        <v>156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284"/>
      <c r="D223" s="74"/>
      <c r="E223" s="74"/>
      <c r="F223" s="75"/>
      <c r="G223" s="76"/>
      <c r="H223" s="76"/>
      <c r="I223" s="76"/>
      <c r="J223" s="76"/>
      <c r="K223" s="285"/>
      <c r="L223" s="286"/>
      <c r="M223" s="287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49"/>
      <c r="AZ223" s="84"/>
      <c r="BA223" s="83"/>
      <c r="BB223" s="83"/>
      <c r="BC223" s="83">
        <v>0.4</v>
      </c>
      <c r="BD223" s="83"/>
      <c r="BE223" s="83"/>
      <c r="BF223" s="28" t="s">
        <v>267</v>
      </c>
      <c r="BG223" s="85" t="s">
        <v>267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284"/>
      <c r="D224" s="74"/>
      <c r="E224" s="74"/>
      <c r="F224" s="75"/>
      <c r="G224" s="76"/>
      <c r="H224" s="76"/>
      <c r="I224" s="76"/>
      <c r="J224" s="76"/>
      <c r="K224" s="285"/>
      <c r="L224" s="286"/>
      <c r="M224" s="287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4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148</v>
      </c>
      <c r="BG224" s="85" t="s">
        <v>149</v>
      </c>
      <c r="BH224" s="85" t="s">
        <v>214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284"/>
      <c r="D225" s="74"/>
      <c r="E225" s="74"/>
      <c r="F225" s="75"/>
      <c r="G225" s="76"/>
      <c r="H225" s="76"/>
      <c r="I225" s="76"/>
      <c r="J225" s="76"/>
      <c r="K225" s="285"/>
      <c r="L225" s="286"/>
      <c r="M225" s="287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4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148</v>
      </c>
      <c r="BG225" s="85" t="s">
        <v>149</v>
      </c>
      <c r="BH225" s="85" t="s">
        <v>456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284"/>
      <c r="D226" s="74"/>
      <c r="E226" s="74"/>
      <c r="F226" s="75"/>
      <c r="G226" s="76"/>
      <c r="H226" s="76"/>
      <c r="I226" s="76"/>
      <c r="J226" s="76"/>
      <c r="K226" s="285"/>
      <c r="L226" s="286"/>
      <c r="M226" s="287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4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148</v>
      </c>
      <c r="BG226" s="85" t="s">
        <v>149</v>
      </c>
      <c r="BH226" s="85" t="s">
        <v>456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284"/>
      <c r="D227" s="74"/>
      <c r="E227" s="74"/>
      <c r="F227" s="75"/>
      <c r="G227" s="76"/>
      <c r="H227" s="76"/>
      <c r="I227" s="76"/>
      <c r="J227" s="76"/>
      <c r="K227" s="285"/>
      <c r="L227" s="286"/>
      <c r="M227" s="287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4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148</v>
      </c>
      <c r="BG227" s="85" t="s">
        <v>149</v>
      </c>
      <c r="BH227" s="85" t="s">
        <v>456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284"/>
      <c r="D228" s="74"/>
      <c r="E228" s="74"/>
      <c r="F228" s="75"/>
      <c r="G228" s="76"/>
      <c r="H228" s="76"/>
      <c r="I228" s="76"/>
      <c r="J228" s="76"/>
      <c r="K228" s="285"/>
      <c r="L228" s="286"/>
      <c r="M228" s="287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49"/>
      <c r="AZ228" s="84"/>
      <c r="BA228" s="83"/>
      <c r="BB228" s="83"/>
      <c r="BC228" s="83"/>
      <c r="BD228" s="83"/>
      <c r="BE228" s="83"/>
      <c r="BF228" s="28" t="s">
        <v>229</v>
      </c>
      <c r="BG228" s="85" t="s">
        <v>229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284"/>
      <c r="D229" s="74"/>
      <c r="E229" s="74"/>
      <c r="F229" s="75"/>
      <c r="G229" s="76"/>
      <c r="H229" s="76"/>
      <c r="I229" s="76"/>
      <c r="J229" s="76"/>
      <c r="K229" s="285"/>
      <c r="L229" s="286"/>
      <c r="M229" s="287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49"/>
      <c r="AZ229" s="84"/>
      <c r="BA229" s="83"/>
      <c r="BB229" s="83"/>
      <c r="BC229" s="83"/>
      <c r="BD229" s="83"/>
      <c r="BE229" s="83"/>
      <c r="BF229" s="28" t="s">
        <v>377</v>
      </c>
      <c r="BG229" s="85" t="s">
        <v>378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284"/>
      <c r="D230" s="74"/>
      <c r="E230" s="74"/>
      <c r="F230" s="75"/>
      <c r="G230" s="76"/>
      <c r="H230" s="76"/>
      <c r="I230" s="76"/>
      <c r="J230" s="76"/>
      <c r="K230" s="285"/>
      <c r="L230" s="286"/>
      <c r="M230" s="287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4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153</v>
      </c>
      <c r="BG230" s="85" t="s">
        <v>154</v>
      </c>
      <c r="BH230" s="85" t="s">
        <v>166</v>
      </c>
      <c r="BI230" s="85" t="s">
        <v>167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284"/>
      <c r="D231" s="74"/>
      <c r="E231" s="74"/>
      <c r="F231" s="75"/>
      <c r="G231" s="76"/>
      <c r="H231" s="76"/>
      <c r="I231" s="76"/>
      <c r="J231" s="76"/>
      <c r="K231" s="285"/>
      <c r="L231" s="286"/>
      <c r="M231" s="287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4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145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284"/>
      <c r="D232" s="74"/>
      <c r="E232" s="74"/>
      <c r="F232" s="75"/>
      <c r="G232" s="76"/>
      <c r="H232" s="76"/>
      <c r="I232" s="76"/>
      <c r="J232" s="76"/>
      <c r="K232" s="285"/>
      <c r="L232" s="286"/>
      <c r="M232" s="287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4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400</v>
      </c>
      <c r="BG232" s="85" t="s">
        <v>400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284"/>
      <c r="D233" s="74"/>
      <c r="E233" s="74"/>
      <c r="F233" s="75"/>
      <c r="G233" s="76"/>
      <c r="H233" s="76"/>
      <c r="I233" s="76"/>
      <c r="J233" s="76"/>
      <c r="K233" s="285"/>
      <c r="L233" s="286"/>
      <c r="M233" s="287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4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153</v>
      </c>
      <c r="BG233" s="85" t="s">
        <v>154</v>
      </c>
      <c r="BH233" s="85" t="s">
        <v>277</v>
      </c>
      <c r="BI233" s="85" t="s">
        <v>167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284"/>
      <c r="D234" s="74"/>
      <c r="E234" s="74"/>
      <c r="F234" s="75"/>
      <c r="G234" s="76"/>
      <c r="H234" s="76"/>
      <c r="I234" s="76"/>
      <c r="J234" s="76"/>
      <c r="K234" s="285"/>
      <c r="L234" s="286"/>
      <c r="M234" s="287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4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153</v>
      </c>
      <c r="BG234" s="85" t="s">
        <v>154</v>
      </c>
      <c r="BH234" s="85" t="s">
        <v>280</v>
      </c>
      <c r="BI234" s="85" t="s">
        <v>167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284"/>
      <c r="D235" s="74"/>
      <c r="E235" s="74"/>
      <c r="F235" s="75"/>
      <c r="G235" s="76"/>
      <c r="H235" s="76"/>
      <c r="I235" s="76"/>
      <c r="J235" s="76"/>
      <c r="K235" s="285"/>
      <c r="L235" s="286"/>
      <c r="M235" s="287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4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153</v>
      </c>
      <c r="BG235" s="85" t="s">
        <v>154</v>
      </c>
      <c r="BH235" s="85" t="s">
        <v>274</v>
      </c>
      <c r="BI235" s="85" t="s">
        <v>156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284"/>
      <c r="D236" s="74"/>
      <c r="E236" s="74"/>
      <c r="F236" s="75"/>
      <c r="G236" s="76"/>
      <c r="H236" s="76"/>
      <c r="I236" s="76"/>
      <c r="J236" s="76"/>
      <c r="K236" s="285"/>
      <c r="L236" s="286"/>
      <c r="M236" s="287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4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229</v>
      </c>
      <c r="BG236" s="85" t="s">
        <v>229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284"/>
      <c r="D237" s="74"/>
      <c r="E237" s="74"/>
      <c r="F237" s="75"/>
      <c r="G237" s="76"/>
      <c r="H237" s="76"/>
      <c r="I237" s="76"/>
      <c r="J237" s="76"/>
      <c r="K237" s="285"/>
      <c r="L237" s="286"/>
      <c r="M237" s="287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4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148</v>
      </c>
      <c r="BG237" s="85" t="s">
        <v>184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284"/>
      <c r="D238" s="74"/>
      <c r="E238" s="74"/>
      <c r="F238" s="75"/>
      <c r="G238" s="76"/>
      <c r="H238" s="76"/>
      <c r="I238" s="76"/>
      <c r="J238" s="76"/>
      <c r="K238" s="285"/>
      <c r="L238" s="286"/>
      <c r="M238" s="287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4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229</v>
      </c>
      <c r="BG238" s="85" t="s">
        <v>229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284"/>
      <c r="D239" s="74"/>
      <c r="E239" s="74"/>
      <c r="F239" s="75"/>
      <c r="G239" s="76"/>
      <c r="H239" s="76"/>
      <c r="I239" s="76"/>
      <c r="J239" s="76"/>
      <c r="K239" s="285"/>
      <c r="L239" s="286"/>
      <c r="M239" s="287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4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148</v>
      </c>
      <c r="BG239" s="85" t="s">
        <v>184</v>
      </c>
      <c r="BH239" s="85" t="s">
        <v>192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284"/>
      <c r="D240" s="74"/>
      <c r="E240" s="74"/>
      <c r="F240" s="75"/>
      <c r="G240" s="76"/>
      <c r="H240" s="76"/>
      <c r="I240" s="76"/>
      <c r="J240" s="76"/>
      <c r="K240" s="285"/>
      <c r="L240" s="286"/>
      <c r="M240" s="287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4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145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284"/>
      <c r="D241" s="74"/>
      <c r="E241" s="74"/>
      <c r="F241" s="75"/>
      <c r="G241" s="76"/>
      <c r="H241" s="76"/>
      <c r="I241" s="76"/>
      <c r="J241" s="76"/>
      <c r="K241" s="285"/>
      <c r="L241" s="286"/>
      <c r="M241" s="287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4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153</v>
      </c>
      <c r="BG241" s="85" t="s">
        <v>154</v>
      </c>
      <c r="BH241" s="85" t="s">
        <v>351</v>
      </c>
      <c r="BI241" s="85" t="s">
        <v>156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284"/>
      <c r="D242" s="74"/>
      <c r="E242" s="74"/>
      <c r="F242" s="75"/>
      <c r="G242" s="76"/>
      <c r="H242" s="76"/>
      <c r="I242" s="76"/>
      <c r="J242" s="76"/>
      <c r="K242" s="285"/>
      <c r="L242" s="286"/>
      <c r="M242" s="287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4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148</v>
      </c>
      <c r="BG242" s="85" t="s">
        <v>149</v>
      </c>
      <c r="BH242" s="85" t="s">
        <v>214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284"/>
      <c r="D243" s="74"/>
      <c r="E243" s="74"/>
      <c r="F243" s="75"/>
      <c r="G243" s="76"/>
      <c r="H243" s="76"/>
      <c r="I243" s="76"/>
      <c r="J243" s="76"/>
      <c r="K243" s="285"/>
      <c r="L243" s="286"/>
      <c r="M243" s="287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4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148</v>
      </c>
      <c r="BG243" s="85" t="s">
        <v>149</v>
      </c>
      <c r="BH243" s="85" t="s">
        <v>456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284"/>
      <c r="D244" s="74"/>
      <c r="E244" s="74"/>
      <c r="F244" s="75"/>
      <c r="G244" s="76"/>
      <c r="H244" s="76"/>
      <c r="I244" s="76"/>
      <c r="J244" s="76"/>
      <c r="K244" s="285"/>
      <c r="L244" s="286"/>
      <c r="M244" s="287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4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148</v>
      </c>
      <c r="BG244" s="85" t="s">
        <v>149</v>
      </c>
      <c r="BH244" s="85" t="s">
        <v>456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284"/>
      <c r="D245" s="74"/>
      <c r="E245" s="74"/>
      <c r="F245" s="75"/>
      <c r="G245" s="76"/>
      <c r="H245" s="76"/>
      <c r="I245" s="76"/>
      <c r="J245" s="76"/>
      <c r="K245" s="285"/>
      <c r="L245" s="286"/>
      <c r="M245" s="287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4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148</v>
      </c>
      <c r="BG245" s="85" t="s">
        <v>149</v>
      </c>
      <c r="BH245" s="85" t="s">
        <v>456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284"/>
      <c r="D246" s="74"/>
      <c r="E246" s="74"/>
      <c r="F246" s="75"/>
      <c r="G246" s="76"/>
      <c r="H246" s="76"/>
      <c r="I246" s="76"/>
      <c r="J246" s="76"/>
      <c r="K246" s="285"/>
      <c r="L246" s="286"/>
      <c r="M246" s="287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4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283</v>
      </c>
      <c r="BG246" s="85" t="s">
        <v>283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284"/>
      <c r="D247" s="74"/>
      <c r="E247" s="74"/>
      <c r="F247" s="75"/>
      <c r="G247" s="76"/>
      <c r="H247" s="76"/>
      <c r="I247" s="76"/>
      <c r="J247" s="76"/>
      <c r="K247" s="285"/>
      <c r="L247" s="286"/>
      <c r="M247" s="287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4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283</v>
      </c>
      <c r="BG247" s="85" t="s">
        <v>283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284"/>
      <c r="D248" s="74"/>
      <c r="E248" s="74"/>
      <c r="F248" s="75"/>
      <c r="G248" s="76"/>
      <c r="H248" s="76"/>
      <c r="I248" s="76"/>
      <c r="J248" s="76"/>
      <c r="K248" s="285"/>
      <c r="L248" s="286"/>
      <c r="M248" s="287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4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283</v>
      </c>
      <c r="BG248" s="85" t="s">
        <v>283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284"/>
      <c r="D249" s="74"/>
      <c r="E249" s="74"/>
      <c r="F249" s="75"/>
      <c r="G249" s="76"/>
      <c r="H249" s="76"/>
      <c r="I249" s="76"/>
      <c r="J249" s="76"/>
      <c r="K249" s="285"/>
      <c r="L249" s="286"/>
      <c r="M249" s="287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49"/>
      <c r="AZ249" s="84"/>
      <c r="BA249" s="83"/>
      <c r="BB249" s="83"/>
      <c r="BC249" s="83"/>
      <c r="BD249" s="83"/>
      <c r="BE249" s="83"/>
      <c r="BF249" s="28" t="s">
        <v>377</v>
      </c>
      <c r="BG249" s="85" t="s">
        <v>378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284"/>
      <c r="D250" s="74"/>
      <c r="E250" s="74"/>
      <c r="F250" s="75"/>
      <c r="G250" s="76"/>
      <c r="H250" s="76"/>
      <c r="I250" s="76"/>
      <c r="J250" s="76"/>
      <c r="K250" s="285"/>
      <c r="L250" s="286"/>
      <c r="M250" s="287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4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153</v>
      </c>
      <c r="BG250" s="85" t="s">
        <v>154</v>
      </c>
      <c r="BH250" s="85" t="s">
        <v>166</v>
      </c>
      <c r="BI250" s="85" t="s">
        <v>167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284"/>
      <c r="D251" s="74"/>
      <c r="E251" s="74"/>
      <c r="F251" s="75"/>
      <c r="G251" s="76"/>
      <c r="H251" s="76"/>
      <c r="I251" s="76"/>
      <c r="J251" s="76"/>
      <c r="K251" s="285"/>
      <c r="L251" s="286"/>
      <c r="M251" s="287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4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145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284"/>
      <c r="D252" s="74"/>
      <c r="E252" s="74"/>
      <c r="F252" s="75"/>
      <c r="G252" s="76"/>
      <c r="H252" s="76"/>
      <c r="I252" s="76"/>
      <c r="J252" s="76"/>
      <c r="K252" s="285"/>
      <c r="L252" s="286"/>
      <c r="M252" s="287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4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148</v>
      </c>
      <c r="BG252" s="85" t="s">
        <v>184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284"/>
      <c r="D253" s="74"/>
      <c r="E253" s="74"/>
      <c r="F253" s="75"/>
      <c r="G253" s="76"/>
      <c r="H253" s="76"/>
      <c r="I253" s="76"/>
      <c r="J253" s="76"/>
      <c r="K253" s="285"/>
      <c r="L253" s="286"/>
      <c r="M253" s="287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4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400</v>
      </c>
      <c r="BG253" s="85" t="s">
        <v>400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284"/>
      <c r="D254" s="74"/>
      <c r="E254" s="74"/>
      <c r="F254" s="75"/>
      <c r="G254" s="76"/>
      <c r="H254" s="76"/>
      <c r="I254" s="76"/>
      <c r="J254" s="76"/>
      <c r="K254" s="285"/>
      <c r="L254" s="286"/>
      <c r="M254" s="287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4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148</v>
      </c>
      <c r="BG254" s="85" t="s">
        <v>187</v>
      </c>
      <c r="BH254" s="85" t="s">
        <v>403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284"/>
      <c r="D255" s="74"/>
      <c r="E255" s="74"/>
      <c r="F255" s="75"/>
      <c r="G255" s="76"/>
      <c r="H255" s="76"/>
      <c r="I255" s="76"/>
      <c r="J255" s="76"/>
      <c r="K255" s="285"/>
      <c r="L255" s="286"/>
      <c r="M255" s="287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4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153</v>
      </c>
      <c r="BG255" s="85" t="s">
        <v>154</v>
      </c>
      <c r="BH255" s="85" t="s">
        <v>274</v>
      </c>
      <c r="BI255" s="85" t="s">
        <v>156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284"/>
      <c r="D256" s="74"/>
      <c r="E256" s="74"/>
      <c r="F256" s="75"/>
      <c r="G256" s="76"/>
      <c r="H256" s="76"/>
      <c r="I256" s="76"/>
      <c r="J256" s="76"/>
      <c r="K256" s="285"/>
      <c r="L256" s="286"/>
      <c r="M256" s="287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4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229</v>
      </c>
      <c r="BG256" s="85" t="s">
        <v>229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284"/>
      <c r="D257" s="74"/>
      <c r="E257" s="74"/>
      <c r="F257" s="75"/>
      <c r="G257" s="76"/>
      <c r="H257" s="76"/>
      <c r="I257" s="76"/>
      <c r="J257" s="76"/>
      <c r="K257" s="285"/>
      <c r="L257" s="286"/>
      <c r="M257" s="287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4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148</v>
      </c>
      <c r="BG257" s="85" t="s">
        <v>184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284"/>
      <c r="D258" s="74"/>
      <c r="E258" s="74"/>
      <c r="F258" s="75"/>
      <c r="G258" s="76"/>
      <c r="H258" s="76"/>
      <c r="I258" s="76"/>
      <c r="J258" s="76"/>
      <c r="K258" s="285"/>
      <c r="L258" s="286"/>
      <c r="M258" s="287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4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229</v>
      </c>
      <c r="BG258" s="85" t="s">
        <v>229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284"/>
      <c r="D259" s="74"/>
      <c r="E259" s="74"/>
      <c r="F259" s="75"/>
      <c r="G259" s="76"/>
      <c r="H259" s="76"/>
      <c r="I259" s="76"/>
      <c r="J259" s="76"/>
      <c r="K259" s="285"/>
      <c r="L259" s="286"/>
      <c r="M259" s="287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4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148</v>
      </c>
      <c r="BG259" s="85" t="s">
        <v>184</v>
      </c>
      <c r="BH259" s="85" t="s">
        <v>192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284"/>
      <c r="D260" s="74"/>
      <c r="E260" s="74"/>
      <c r="F260" s="75"/>
      <c r="G260" s="76"/>
      <c r="H260" s="76"/>
      <c r="I260" s="76"/>
      <c r="J260" s="76"/>
      <c r="K260" s="285"/>
      <c r="L260" s="286"/>
      <c r="M260" s="287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4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145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284"/>
      <c r="D261" s="74"/>
      <c r="E261" s="74"/>
      <c r="F261" s="75"/>
      <c r="G261" s="76"/>
      <c r="H261" s="76"/>
      <c r="I261" s="76"/>
      <c r="J261" s="76"/>
      <c r="K261" s="285"/>
      <c r="L261" s="286"/>
      <c r="M261" s="287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49"/>
      <c r="AZ261" s="84"/>
      <c r="BA261" s="83"/>
      <c r="BB261" s="83">
        <v>0</v>
      </c>
      <c r="BC261" s="83">
        <v>0.1</v>
      </c>
      <c r="BD261" s="83"/>
      <c r="BE261" s="83"/>
      <c r="BF261" s="28" t="s">
        <v>148</v>
      </c>
      <c r="BG261" s="85" t="s">
        <v>149</v>
      </c>
      <c r="BH261" s="85" t="s">
        <v>214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284"/>
      <c r="D262" s="74"/>
      <c r="E262" s="74"/>
      <c r="F262" s="75"/>
      <c r="G262" s="76"/>
      <c r="H262" s="76"/>
      <c r="I262" s="76"/>
      <c r="J262" s="76"/>
      <c r="K262" s="285"/>
      <c r="L262" s="286"/>
      <c r="M262" s="287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49"/>
      <c r="AZ262" s="84"/>
      <c r="BA262" s="83"/>
      <c r="BB262" s="83">
        <v>0</v>
      </c>
      <c r="BC262" s="83">
        <v>0.2</v>
      </c>
      <c r="BD262" s="83"/>
      <c r="BE262" s="83"/>
      <c r="BF262" s="28" t="s">
        <v>148</v>
      </c>
      <c r="BG262" s="85" t="s">
        <v>149</v>
      </c>
      <c r="BH262" s="85" t="s">
        <v>456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284"/>
      <c r="D263" s="74"/>
      <c r="E263" s="74"/>
      <c r="F263" s="75"/>
      <c r="G263" s="76"/>
      <c r="H263" s="76"/>
      <c r="I263" s="76"/>
      <c r="J263" s="76"/>
      <c r="K263" s="285"/>
      <c r="L263" s="286"/>
      <c r="M263" s="287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49"/>
      <c r="AZ263" s="84"/>
      <c r="BA263" s="83"/>
      <c r="BB263" s="83">
        <v>0</v>
      </c>
      <c r="BC263" s="83">
        <v>0.5</v>
      </c>
      <c r="BD263" s="83"/>
      <c r="BE263" s="83"/>
      <c r="BF263" s="28" t="s">
        <v>148</v>
      </c>
      <c r="BG263" s="85" t="s">
        <v>149</v>
      </c>
      <c r="BH263" s="85" t="s">
        <v>456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284"/>
      <c r="D264" s="74"/>
      <c r="E264" s="74"/>
      <c r="F264" s="75"/>
      <c r="G264" s="76"/>
      <c r="H264" s="76"/>
      <c r="I264" s="76"/>
      <c r="J264" s="76"/>
      <c r="K264" s="285"/>
      <c r="L264" s="286"/>
      <c r="M264" s="287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49"/>
      <c r="AZ264" s="84"/>
      <c r="BA264" s="83"/>
      <c r="BB264" s="83">
        <v>0</v>
      </c>
      <c r="BC264" s="83">
        <v>0.5</v>
      </c>
      <c r="BD264" s="83"/>
      <c r="BE264" s="83"/>
      <c r="BF264" s="28" t="s">
        <v>148</v>
      </c>
      <c r="BG264" s="85" t="s">
        <v>149</v>
      </c>
      <c r="BH264" s="85" t="s">
        <v>456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284"/>
      <c r="D265" s="74"/>
      <c r="E265" s="74"/>
      <c r="F265" s="75"/>
      <c r="G265" s="76"/>
      <c r="H265" s="76"/>
      <c r="I265" s="76"/>
      <c r="J265" s="76"/>
      <c r="K265" s="285"/>
      <c r="L265" s="286"/>
      <c r="M265" s="287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4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153</v>
      </c>
      <c r="BG265" s="85" t="s">
        <v>154</v>
      </c>
      <c r="BH265" s="85"/>
      <c r="BI265" s="85" t="s">
        <v>156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284"/>
      <c r="D266" s="74"/>
      <c r="E266" s="74"/>
      <c r="F266" s="75"/>
      <c r="G266" s="76"/>
      <c r="H266" s="76"/>
      <c r="I266" s="76"/>
      <c r="J266" s="76"/>
      <c r="K266" s="285"/>
      <c r="L266" s="286"/>
      <c r="M266" s="287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4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283</v>
      </c>
      <c r="BG266" s="85" t="s">
        <v>283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284"/>
      <c r="D267" s="74"/>
      <c r="E267" s="74"/>
      <c r="F267" s="75"/>
      <c r="G267" s="76"/>
      <c r="H267" s="76"/>
      <c r="I267" s="76"/>
      <c r="J267" s="76"/>
      <c r="K267" s="285"/>
      <c r="L267" s="286"/>
      <c r="M267" s="287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4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283</v>
      </c>
      <c r="BG267" s="85" t="s">
        <v>283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284"/>
      <c r="D268" s="74"/>
      <c r="E268" s="74"/>
      <c r="F268" s="75"/>
      <c r="G268" s="76"/>
      <c r="H268" s="76"/>
      <c r="I268" s="76"/>
      <c r="J268" s="76"/>
      <c r="K268" s="285"/>
      <c r="L268" s="286"/>
      <c r="M268" s="287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4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283</v>
      </c>
      <c r="BG268" s="85" t="s">
        <v>283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284"/>
      <c r="D269" s="74"/>
      <c r="E269" s="74"/>
      <c r="F269" s="75"/>
      <c r="G269" s="76"/>
      <c r="H269" s="76"/>
      <c r="I269" s="76"/>
      <c r="J269" s="76"/>
      <c r="K269" s="285"/>
      <c r="L269" s="286"/>
      <c r="M269" s="287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4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153</v>
      </c>
      <c r="BG269" s="85" t="s">
        <v>154</v>
      </c>
      <c r="BH269" s="85" t="s">
        <v>166</v>
      </c>
      <c r="BI269" s="85" t="s">
        <v>167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284"/>
      <c r="D270" s="74"/>
      <c r="E270" s="74"/>
      <c r="F270" s="75"/>
      <c r="G270" s="76"/>
      <c r="H270" s="76"/>
      <c r="I270" s="76"/>
      <c r="J270" s="76"/>
      <c r="K270" s="285"/>
      <c r="L270" s="286"/>
      <c r="M270" s="287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49"/>
      <c r="AZ270" s="84"/>
      <c r="BA270" s="83"/>
      <c r="BB270" s="83"/>
      <c r="BC270" s="83"/>
      <c r="BD270" s="83"/>
      <c r="BE270" s="83"/>
      <c r="BF270" s="28" t="s">
        <v>377</v>
      </c>
      <c r="BG270" s="85" t="s">
        <v>378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284"/>
      <c r="D271" s="74"/>
      <c r="E271" s="74"/>
      <c r="F271" s="75"/>
      <c r="G271" s="76"/>
      <c r="H271" s="76"/>
      <c r="I271" s="76"/>
      <c r="J271" s="76"/>
      <c r="K271" s="285"/>
      <c r="L271" s="286"/>
      <c r="M271" s="287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49"/>
      <c r="AZ271" s="84"/>
      <c r="BA271" s="83"/>
      <c r="BB271" s="83"/>
      <c r="BC271" s="83"/>
      <c r="BD271" s="83"/>
      <c r="BE271" s="83"/>
      <c r="BF271" s="28" t="s">
        <v>377</v>
      </c>
      <c r="BG271" s="85" t="s">
        <v>378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284"/>
      <c r="D272" s="74"/>
      <c r="E272" s="74"/>
      <c r="F272" s="75"/>
      <c r="G272" s="76"/>
      <c r="H272" s="76"/>
      <c r="I272" s="76"/>
      <c r="J272" s="76"/>
      <c r="K272" s="285"/>
      <c r="L272" s="286"/>
      <c r="M272" s="287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49"/>
      <c r="AZ272" s="84"/>
      <c r="BA272" s="83"/>
      <c r="BB272" s="83"/>
      <c r="BC272" s="83"/>
      <c r="BD272" s="83"/>
      <c r="BE272" s="83"/>
      <c r="BF272" s="28" t="s">
        <v>377</v>
      </c>
      <c r="BG272" s="85" t="s">
        <v>378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284"/>
      <c r="D273" s="74"/>
      <c r="E273" s="74"/>
      <c r="F273" s="75"/>
      <c r="G273" s="76"/>
      <c r="H273" s="76"/>
      <c r="I273" s="76"/>
      <c r="J273" s="76"/>
      <c r="K273" s="285"/>
      <c r="L273" s="286"/>
      <c r="M273" s="287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4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148</v>
      </c>
      <c r="BG273" s="85" t="s">
        <v>184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284"/>
      <c r="D274" s="74"/>
      <c r="E274" s="74"/>
      <c r="F274" s="75"/>
      <c r="G274" s="76"/>
      <c r="H274" s="76"/>
      <c r="I274" s="76"/>
      <c r="J274" s="76"/>
      <c r="K274" s="285"/>
      <c r="L274" s="286"/>
      <c r="M274" s="287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49"/>
      <c r="AZ274" s="84"/>
      <c r="BA274" s="83"/>
      <c r="BB274" s="83"/>
      <c r="BC274" s="83"/>
      <c r="BD274" s="83"/>
      <c r="BE274" s="83"/>
      <c r="BF274" s="28" t="s">
        <v>153</v>
      </c>
      <c r="BG274" s="85" t="s">
        <v>154</v>
      </c>
      <c r="BH274" s="85" t="s">
        <v>414</v>
      </c>
      <c r="BI274" s="85" t="s">
        <v>156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284"/>
      <c r="D275" s="74"/>
      <c r="E275" s="74"/>
      <c r="F275" s="75"/>
      <c r="G275" s="76"/>
      <c r="H275" s="76"/>
      <c r="I275" s="76"/>
      <c r="J275" s="76"/>
      <c r="K275" s="285"/>
      <c r="L275" s="286"/>
      <c r="M275" s="287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4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400</v>
      </c>
      <c r="BG275" s="85" t="s">
        <v>400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284"/>
      <c r="D276" s="74"/>
      <c r="E276" s="74"/>
      <c r="F276" s="75"/>
      <c r="G276" s="76"/>
      <c r="H276" s="76"/>
      <c r="I276" s="76"/>
      <c r="J276" s="76"/>
      <c r="K276" s="285"/>
      <c r="L276" s="286"/>
      <c r="M276" s="287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4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148</v>
      </c>
      <c r="BG276" s="85" t="s">
        <v>187</v>
      </c>
      <c r="BH276" s="85" t="s">
        <v>403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284"/>
      <c r="D277" s="74"/>
      <c r="E277" s="74"/>
      <c r="F277" s="75"/>
      <c r="G277" s="76"/>
      <c r="H277" s="76"/>
      <c r="I277" s="76"/>
      <c r="J277" s="76"/>
      <c r="K277" s="285"/>
      <c r="L277" s="286"/>
      <c r="M277" s="287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4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229</v>
      </c>
      <c r="BG277" s="85" t="s">
        <v>229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284"/>
      <c r="D278" s="74"/>
      <c r="E278" s="74"/>
      <c r="F278" s="75"/>
      <c r="G278" s="76"/>
      <c r="H278" s="76"/>
      <c r="I278" s="76"/>
      <c r="J278" s="76"/>
      <c r="K278" s="285"/>
      <c r="L278" s="286"/>
      <c r="M278" s="287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4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148</v>
      </c>
      <c r="BG278" s="85" t="s">
        <v>184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284"/>
      <c r="D279" s="74"/>
      <c r="E279" s="74"/>
      <c r="F279" s="75"/>
      <c r="G279" s="76"/>
      <c r="H279" s="76"/>
      <c r="I279" s="76"/>
      <c r="J279" s="76"/>
      <c r="K279" s="285"/>
      <c r="L279" s="286"/>
      <c r="M279" s="287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49"/>
      <c r="AZ279" s="84"/>
      <c r="BA279" s="83"/>
      <c r="BB279" s="83"/>
      <c r="BC279" s="83"/>
      <c r="BD279" s="83"/>
      <c r="BE279" s="83"/>
      <c r="BF279" s="28" t="s">
        <v>229</v>
      </c>
      <c r="BG279" s="85" t="s">
        <v>229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284"/>
      <c r="D280" s="74"/>
      <c r="E280" s="74"/>
      <c r="F280" s="75"/>
      <c r="G280" s="76"/>
      <c r="H280" s="76"/>
      <c r="I280" s="76"/>
      <c r="J280" s="76"/>
      <c r="K280" s="285"/>
      <c r="L280" s="286"/>
      <c r="M280" s="287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4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148</v>
      </c>
      <c r="BG280" s="85" t="s">
        <v>184</v>
      </c>
      <c r="BH280" s="85" t="s">
        <v>192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284"/>
      <c r="D281" s="74"/>
      <c r="E281" s="74"/>
      <c r="F281" s="75"/>
      <c r="G281" s="76"/>
      <c r="H281" s="76"/>
      <c r="I281" s="76"/>
      <c r="J281" s="76"/>
      <c r="K281" s="285"/>
      <c r="L281" s="286"/>
      <c r="M281" s="287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4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145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284"/>
      <c r="D282" s="74"/>
      <c r="E282" s="74"/>
      <c r="F282" s="75"/>
      <c r="G282" s="76"/>
      <c r="H282" s="76"/>
      <c r="I282" s="76"/>
      <c r="J282" s="76"/>
      <c r="K282" s="285"/>
      <c r="L282" s="286"/>
      <c r="M282" s="287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4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153</v>
      </c>
      <c r="BG282" s="85" t="s">
        <v>154</v>
      </c>
      <c r="BH282" s="85" t="s">
        <v>155</v>
      </c>
      <c r="BI282" s="85" t="s">
        <v>156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284"/>
      <c r="D283" s="74"/>
      <c r="E283" s="74"/>
      <c r="F283" s="75"/>
      <c r="G283" s="76"/>
      <c r="H283" s="76"/>
      <c r="I283" s="76"/>
      <c r="J283" s="76"/>
      <c r="K283" s="285"/>
      <c r="L283" s="286"/>
      <c r="M283" s="287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49"/>
      <c r="AZ283" s="84"/>
      <c r="BA283" s="83"/>
      <c r="BB283" s="83"/>
      <c r="BC283" s="83">
        <v>0.1</v>
      </c>
      <c r="BD283" s="83"/>
      <c r="BE283" s="83"/>
      <c r="BF283" s="28" t="s">
        <v>153</v>
      </c>
      <c r="BG283" s="85" t="s">
        <v>154</v>
      </c>
      <c r="BH283" s="85"/>
      <c r="BI283" s="85" t="s">
        <v>156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284"/>
      <c r="D284" s="74"/>
      <c r="E284" s="74"/>
      <c r="F284" s="75"/>
      <c r="G284" s="76"/>
      <c r="H284" s="76"/>
      <c r="I284" s="76"/>
      <c r="J284" s="76"/>
      <c r="K284" s="285"/>
      <c r="L284" s="286"/>
      <c r="M284" s="287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4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229</v>
      </c>
      <c r="BG284" s="85" t="s">
        <v>229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284"/>
      <c r="D285" s="74"/>
      <c r="E285" s="74"/>
      <c r="F285" s="75"/>
      <c r="G285" s="76"/>
      <c r="H285" s="76"/>
      <c r="I285" s="76"/>
      <c r="J285" s="76"/>
      <c r="K285" s="285"/>
      <c r="L285" s="286"/>
      <c r="M285" s="287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4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229</v>
      </c>
      <c r="BG285" s="85" t="s">
        <v>229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284"/>
      <c r="D286" s="74"/>
      <c r="E286" s="74"/>
      <c r="F286" s="75"/>
      <c r="G286" s="76"/>
      <c r="H286" s="76"/>
      <c r="I286" s="76"/>
      <c r="J286" s="76"/>
      <c r="K286" s="285"/>
      <c r="L286" s="286"/>
      <c r="M286" s="287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4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283</v>
      </c>
      <c r="BG286" s="85" t="s">
        <v>283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284"/>
      <c r="D287" s="74"/>
      <c r="E287" s="74"/>
      <c r="F287" s="75"/>
      <c r="G287" s="76"/>
      <c r="H287" s="76"/>
      <c r="I287" s="76"/>
      <c r="J287" s="76"/>
      <c r="K287" s="285"/>
      <c r="L287" s="286"/>
      <c r="M287" s="287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4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283</v>
      </c>
      <c r="BG287" s="85" t="s">
        <v>283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284"/>
      <c r="D288" s="74"/>
      <c r="E288" s="74"/>
      <c r="F288" s="75"/>
      <c r="G288" s="76"/>
      <c r="H288" s="76"/>
      <c r="I288" s="76"/>
      <c r="J288" s="76"/>
      <c r="K288" s="285"/>
      <c r="L288" s="286"/>
      <c r="M288" s="287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4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283</v>
      </c>
      <c r="BG288" s="85" t="s">
        <v>283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284"/>
      <c r="D289" s="74"/>
      <c r="E289" s="74"/>
      <c r="F289" s="75"/>
      <c r="G289" s="76"/>
      <c r="H289" s="76"/>
      <c r="I289" s="76"/>
      <c r="J289" s="76"/>
      <c r="K289" s="285"/>
      <c r="L289" s="286"/>
      <c r="M289" s="287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49"/>
      <c r="AZ289" s="84"/>
      <c r="BA289" s="83"/>
      <c r="BB289" s="83"/>
      <c r="BC289" s="83">
        <v>1.1000000000000001</v>
      </c>
      <c r="BD289" s="83"/>
      <c r="BE289" s="83"/>
      <c r="BF289" s="28" t="s">
        <v>153</v>
      </c>
      <c r="BG289" s="85" t="s">
        <v>154</v>
      </c>
      <c r="BH289" s="85" t="s">
        <v>166</v>
      </c>
      <c r="BI289" s="85" t="s">
        <v>167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284"/>
      <c r="D290" s="74"/>
      <c r="E290" s="74"/>
      <c r="F290" s="75"/>
      <c r="G290" s="76"/>
      <c r="H290" s="76"/>
      <c r="I290" s="76"/>
      <c r="J290" s="76"/>
      <c r="K290" s="285"/>
      <c r="L290" s="286"/>
      <c r="M290" s="287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4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377</v>
      </c>
      <c r="BG290" s="85" t="s">
        <v>378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284"/>
      <c r="D291" s="74"/>
      <c r="E291" s="74"/>
      <c r="F291" s="75"/>
      <c r="G291" s="76"/>
      <c r="H291" s="76"/>
      <c r="I291" s="76"/>
      <c r="J291" s="76"/>
      <c r="K291" s="285"/>
      <c r="L291" s="286"/>
      <c r="M291" s="287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4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377</v>
      </c>
      <c r="BG291" s="85" t="s">
        <v>378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284"/>
      <c r="D292" s="74"/>
      <c r="E292" s="74"/>
      <c r="F292" s="75"/>
      <c r="G292" s="76"/>
      <c r="H292" s="76"/>
      <c r="I292" s="76"/>
      <c r="J292" s="76"/>
      <c r="K292" s="285"/>
      <c r="L292" s="286"/>
      <c r="M292" s="287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4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377</v>
      </c>
      <c r="BG292" s="85" t="s">
        <v>378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284"/>
      <c r="D293" s="74"/>
      <c r="E293" s="74"/>
      <c r="F293" s="75"/>
      <c r="G293" s="76"/>
      <c r="H293" s="76"/>
      <c r="I293" s="76"/>
      <c r="J293" s="76"/>
      <c r="K293" s="285"/>
      <c r="L293" s="286"/>
      <c r="M293" s="287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49"/>
      <c r="AZ293" s="84"/>
      <c r="BA293" s="83"/>
      <c r="BB293" s="83"/>
      <c r="BC293" s="83"/>
      <c r="BD293" s="83"/>
      <c r="BE293" s="83"/>
      <c r="BF293" s="28" t="s">
        <v>377</v>
      </c>
      <c r="BG293" s="85" t="s">
        <v>378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284"/>
      <c r="D294" s="74"/>
      <c r="E294" s="74"/>
      <c r="F294" s="75"/>
      <c r="G294" s="76"/>
      <c r="H294" s="76"/>
      <c r="I294" s="76"/>
      <c r="J294" s="76"/>
      <c r="K294" s="285"/>
      <c r="L294" s="286"/>
      <c r="M294" s="287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4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153</v>
      </c>
      <c r="BG294" s="85" t="s">
        <v>154</v>
      </c>
      <c r="BH294" s="85" t="s">
        <v>414</v>
      </c>
      <c r="BI294" s="85" t="s">
        <v>156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284"/>
      <c r="D295" s="74"/>
      <c r="E295" s="74"/>
      <c r="F295" s="75"/>
      <c r="G295" s="76"/>
      <c r="H295" s="76"/>
      <c r="I295" s="76"/>
      <c r="J295" s="76"/>
      <c r="K295" s="285"/>
      <c r="L295" s="286"/>
      <c r="M295" s="287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4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145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284"/>
      <c r="D296" s="74"/>
      <c r="E296" s="74"/>
      <c r="F296" s="75"/>
      <c r="G296" s="76"/>
      <c r="H296" s="76"/>
      <c r="I296" s="76"/>
      <c r="J296" s="76"/>
      <c r="K296" s="285"/>
      <c r="L296" s="286"/>
      <c r="M296" s="287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4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400</v>
      </c>
      <c r="BG296" s="85" t="s">
        <v>400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284"/>
      <c r="D297" s="74"/>
      <c r="E297" s="74"/>
      <c r="F297" s="75"/>
      <c r="G297" s="76"/>
      <c r="H297" s="76"/>
      <c r="I297" s="76"/>
      <c r="J297" s="76"/>
      <c r="K297" s="285"/>
      <c r="L297" s="286"/>
      <c r="M297" s="287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4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153</v>
      </c>
      <c r="BG297" s="85" t="s">
        <v>154</v>
      </c>
      <c r="BH297" s="85" t="s">
        <v>417</v>
      </c>
      <c r="BI297" s="85" t="s">
        <v>156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284"/>
      <c r="D298" s="74"/>
      <c r="E298" s="74"/>
      <c r="F298" s="75"/>
      <c r="G298" s="76"/>
      <c r="H298" s="76"/>
      <c r="I298" s="76"/>
      <c r="J298" s="76"/>
      <c r="K298" s="285"/>
      <c r="L298" s="286"/>
      <c r="M298" s="287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4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148</v>
      </c>
      <c r="BG298" s="85" t="s">
        <v>187</v>
      </c>
      <c r="BH298" s="85" t="s">
        <v>403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284"/>
      <c r="D299" s="74"/>
      <c r="E299" s="74"/>
      <c r="F299" s="75"/>
      <c r="G299" s="76"/>
      <c r="H299" s="76"/>
      <c r="I299" s="76"/>
      <c r="J299" s="76"/>
      <c r="K299" s="285"/>
      <c r="L299" s="286"/>
      <c r="M299" s="287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4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229</v>
      </c>
      <c r="BG299" s="85" t="s">
        <v>229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284"/>
      <c r="D300" s="74"/>
      <c r="E300" s="74"/>
      <c r="F300" s="75"/>
      <c r="G300" s="76"/>
      <c r="H300" s="76"/>
      <c r="I300" s="76"/>
      <c r="J300" s="76"/>
      <c r="K300" s="285"/>
      <c r="L300" s="286"/>
      <c r="M300" s="287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4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229</v>
      </c>
      <c r="BG300" s="85" t="s">
        <v>229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284"/>
      <c r="D301" s="74"/>
      <c r="E301" s="74"/>
      <c r="F301" s="75"/>
      <c r="G301" s="76"/>
      <c r="H301" s="76"/>
      <c r="I301" s="76"/>
      <c r="J301" s="76"/>
      <c r="K301" s="285"/>
      <c r="L301" s="286"/>
      <c r="M301" s="287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4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148</v>
      </c>
      <c r="BG301" s="85" t="s">
        <v>184</v>
      </c>
      <c r="BH301" s="85" t="s">
        <v>192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284"/>
      <c r="D302" s="74"/>
      <c r="E302" s="74"/>
      <c r="F302" s="75"/>
      <c r="G302" s="76"/>
      <c r="H302" s="76"/>
      <c r="I302" s="76"/>
      <c r="J302" s="76"/>
      <c r="K302" s="285"/>
      <c r="L302" s="286"/>
      <c r="M302" s="287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4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145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284"/>
      <c r="D303" s="74"/>
      <c r="E303" s="74"/>
      <c r="F303" s="75"/>
      <c r="G303" s="76"/>
      <c r="H303" s="76"/>
      <c r="I303" s="76"/>
      <c r="J303" s="76"/>
      <c r="K303" s="285"/>
      <c r="L303" s="286"/>
      <c r="M303" s="287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4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153</v>
      </c>
      <c r="BG303" s="85" t="s">
        <v>154</v>
      </c>
      <c r="BH303" s="85" t="s">
        <v>155</v>
      </c>
      <c r="BI303" s="85" t="s">
        <v>156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284"/>
      <c r="D304" s="74"/>
      <c r="E304" s="74"/>
      <c r="F304" s="75"/>
      <c r="G304" s="76"/>
      <c r="H304" s="76"/>
      <c r="I304" s="76"/>
      <c r="J304" s="76"/>
      <c r="K304" s="285"/>
      <c r="L304" s="286"/>
      <c r="M304" s="287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4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229</v>
      </c>
      <c r="BG304" s="85" t="s">
        <v>229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284"/>
      <c r="D305" s="74"/>
      <c r="E305" s="74"/>
      <c r="F305" s="75"/>
      <c r="G305" s="76"/>
      <c r="H305" s="76"/>
      <c r="I305" s="76"/>
      <c r="J305" s="76"/>
      <c r="K305" s="285"/>
      <c r="L305" s="286"/>
      <c r="M305" s="287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4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229</v>
      </c>
      <c r="BG305" s="85" t="s">
        <v>229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284"/>
      <c r="D306" s="74"/>
      <c r="E306" s="74"/>
      <c r="F306" s="75"/>
      <c r="G306" s="76"/>
      <c r="H306" s="76"/>
      <c r="I306" s="76"/>
      <c r="J306" s="76"/>
      <c r="K306" s="285"/>
      <c r="L306" s="286"/>
      <c r="M306" s="287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4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145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284"/>
      <c r="D307" s="74"/>
      <c r="E307" s="74"/>
      <c r="F307" s="75"/>
      <c r="G307" s="76"/>
      <c r="H307" s="76"/>
      <c r="I307" s="76"/>
      <c r="J307" s="76"/>
      <c r="K307" s="285"/>
      <c r="L307" s="286"/>
      <c r="M307" s="287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4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377</v>
      </c>
      <c r="BG307" s="85" t="s">
        <v>378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284"/>
      <c r="D308" s="74"/>
      <c r="E308" s="74"/>
      <c r="F308" s="75"/>
      <c r="G308" s="76"/>
      <c r="H308" s="76"/>
      <c r="I308" s="76"/>
      <c r="J308" s="76"/>
      <c r="K308" s="285"/>
      <c r="L308" s="286"/>
      <c r="M308" s="287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4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377</v>
      </c>
      <c r="BG308" s="85" t="s">
        <v>378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284"/>
      <c r="D309" s="74"/>
      <c r="E309" s="74"/>
      <c r="F309" s="75"/>
      <c r="G309" s="76"/>
      <c r="H309" s="76"/>
      <c r="I309" s="76"/>
      <c r="J309" s="76"/>
      <c r="K309" s="285"/>
      <c r="L309" s="286"/>
      <c r="M309" s="287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4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377</v>
      </c>
      <c r="BG309" s="85" t="s">
        <v>378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284"/>
      <c r="D310" s="74"/>
      <c r="E310" s="74"/>
      <c r="F310" s="75"/>
      <c r="G310" s="76"/>
      <c r="H310" s="76"/>
      <c r="I310" s="76"/>
      <c r="J310" s="76"/>
      <c r="K310" s="285"/>
      <c r="L310" s="286"/>
      <c r="M310" s="287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4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153</v>
      </c>
      <c r="BG310" s="85" t="s">
        <v>154</v>
      </c>
      <c r="BH310" s="85" t="s">
        <v>420</v>
      </c>
      <c r="BI310" s="85" t="s">
        <v>156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284"/>
      <c r="D311" s="74"/>
      <c r="E311" s="74"/>
      <c r="F311" s="75"/>
      <c r="G311" s="76"/>
      <c r="H311" s="76"/>
      <c r="I311" s="76"/>
      <c r="J311" s="76"/>
      <c r="K311" s="285"/>
      <c r="L311" s="286"/>
      <c r="M311" s="287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49"/>
      <c r="AZ311" s="84"/>
      <c r="BA311" s="83"/>
      <c r="BB311" s="83"/>
      <c r="BC311" s="83"/>
      <c r="BD311" s="83"/>
      <c r="BE311" s="83"/>
      <c r="BF311" s="28" t="s">
        <v>153</v>
      </c>
      <c r="BG311" s="85" t="s">
        <v>154</v>
      </c>
      <c r="BH311" s="85" t="s">
        <v>367</v>
      </c>
      <c r="BI311" s="85" t="s">
        <v>156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284"/>
      <c r="D312" s="74"/>
      <c r="E312" s="74"/>
      <c r="F312" s="75"/>
      <c r="G312" s="76"/>
      <c r="H312" s="76"/>
      <c r="I312" s="76"/>
      <c r="J312" s="76"/>
      <c r="K312" s="285"/>
      <c r="L312" s="286"/>
      <c r="M312" s="287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4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153</v>
      </c>
      <c r="BG312" s="85" t="s">
        <v>154</v>
      </c>
      <c r="BH312" s="85" t="s">
        <v>414</v>
      </c>
      <c r="BI312" s="85" t="s">
        <v>156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284"/>
      <c r="D313" s="74"/>
      <c r="E313" s="74"/>
      <c r="F313" s="75"/>
      <c r="G313" s="76"/>
      <c r="H313" s="76"/>
      <c r="I313" s="76"/>
      <c r="J313" s="76"/>
      <c r="K313" s="285"/>
      <c r="L313" s="286"/>
      <c r="M313" s="287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4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145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284"/>
      <c r="D314" s="74"/>
      <c r="E314" s="74"/>
      <c r="F314" s="75"/>
      <c r="G314" s="76"/>
      <c r="H314" s="76"/>
      <c r="I314" s="76"/>
      <c r="J314" s="76"/>
      <c r="K314" s="285"/>
      <c r="L314" s="286"/>
      <c r="M314" s="287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4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148</v>
      </c>
      <c r="BG314" s="85" t="s">
        <v>187</v>
      </c>
      <c r="BH314" s="85" t="s">
        <v>403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284"/>
      <c r="D315" s="74"/>
      <c r="E315" s="74"/>
      <c r="F315" s="75"/>
      <c r="G315" s="76"/>
      <c r="H315" s="76"/>
      <c r="I315" s="76"/>
      <c r="J315" s="76"/>
      <c r="K315" s="285"/>
      <c r="L315" s="286"/>
      <c r="M315" s="287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4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229</v>
      </c>
      <c r="BG315" s="85" t="s">
        <v>229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284"/>
      <c r="D316" s="74"/>
      <c r="E316" s="74"/>
      <c r="F316" s="75"/>
      <c r="G316" s="76"/>
      <c r="H316" s="76"/>
      <c r="I316" s="76"/>
      <c r="J316" s="76"/>
      <c r="K316" s="285"/>
      <c r="L316" s="286"/>
      <c r="M316" s="287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4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148</v>
      </c>
      <c r="BG316" s="85" t="s">
        <v>184</v>
      </c>
      <c r="BH316" s="85" t="s">
        <v>192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284"/>
      <c r="D317" s="74"/>
      <c r="E317" s="74"/>
      <c r="F317" s="75"/>
      <c r="G317" s="76"/>
      <c r="H317" s="76"/>
      <c r="I317" s="76"/>
      <c r="J317" s="76"/>
      <c r="K317" s="285"/>
      <c r="L317" s="286"/>
      <c r="M317" s="287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4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145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284"/>
      <c r="D318" s="74"/>
      <c r="E318" s="74"/>
      <c r="F318" s="75"/>
      <c r="G318" s="76"/>
      <c r="H318" s="76"/>
      <c r="I318" s="76"/>
      <c r="J318" s="76"/>
      <c r="K318" s="285"/>
      <c r="L318" s="286"/>
      <c r="M318" s="287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4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145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284"/>
      <c r="D319" s="74"/>
      <c r="E319" s="74"/>
      <c r="F319" s="75"/>
      <c r="G319" s="76"/>
      <c r="H319" s="76"/>
      <c r="I319" s="76"/>
      <c r="J319" s="76"/>
      <c r="K319" s="285"/>
      <c r="L319" s="286"/>
      <c r="M319" s="287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4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267</v>
      </c>
      <c r="BG319" s="85" t="s">
        <v>267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284"/>
      <c r="D320" s="74"/>
      <c r="E320" s="74"/>
      <c r="F320" s="75"/>
      <c r="G320" s="76"/>
      <c r="H320" s="76"/>
      <c r="I320" s="76"/>
      <c r="J320" s="76"/>
      <c r="K320" s="285"/>
      <c r="L320" s="286"/>
      <c r="M320" s="287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49"/>
      <c r="AZ320" s="84"/>
      <c r="BA320" s="83"/>
      <c r="BB320" s="83">
        <v>0</v>
      </c>
      <c r="BC320" s="83">
        <v>0</v>
      </c>
      <c r="BD320" s="83"/>
      <c r="BE320" s="83"/>
      <c r="BF320" s="28" t="s">
        <v>153</v>
      </c>
      <c r="BG320" s="85" t="s">
        <v>154</v>
      </c>
      <c r="BH320" s="85" t="s">
        <v>155</v>
      </c>
      <c r="BI320" s="85" t="s">
        <v>156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284"/>
      <c r="D321" s="74"/>
      <c r="E321" s="74"/>
      <c r="F321" s="75"/>
      <c r="G321" s="76"/>
      <c r="H321" s="76"/>
      <c r="I321" s="76"/>
      <c r="J321" s="76"/>
      <c r="K321" s="285"/>
      <c r="L321" s="286"/>
      <c r="M321" s="287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4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229</v>
      </c>
      <c r="BG321" s="85" t="s">
        <v>229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284"/>
      <c r="D322" s="74"/>
      <c r="E322" s="74"/>
      <c r="F322" s="75"/>
      <c r="G322" s="76"/>
      <c r="H322" s="76"/>
      <c r="I322" s="76"/>
      <c r="J322" s="76"/>
      <c r="K322" s="285"/>
      <c r="L322" s="286"/>
      <c r="M322" s="287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4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229</v>
      </c>
      <c r="BG322" s="85" t="s">
        <v>229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284"/>
      <c r="D323" s="74"/>
      <c r="E323" s="74"/>
      <c r="F323" s="75"/>
      <c r="G323" s="76"/>
      <c r="H323" s="76"/>
      <c r="I323" s="76"/>
      <c r="J323" s="76"/>
      <c r="K323" s="285"/>
      <c r="L323" s="286"/>
      <c r="M323" s="287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49"/>
      <c r="AZ323" s="84"/>
      <c r="BA323" s="83"/>
      <c r="BB323" s="83"/>
      <c r="BC323" s="83">
        <v>7.1</v>
      </c>
      <c r="BD323" s="83"/>
      <c r="BE323" s="83"/>
      <c r="BF323" s="28" t="s">
        <v>153</v>
      </c>
      <c r="BG323" s="85" t="s">
        <v>154</v>
      </c>
      <c r="BH323" s="85" t="s">
        <v>166</v>
      </c>
      <c r="BI323" s="85" t="s">
        <v>167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284"/>
      <c r="D324" s="74"/>
      <c r="E324" s="74"/>
      <c r="F324" s="75"/>
      <c r="G324" s="76"/>
      <c r="H324" s="76"/>
      <c r="I324" s="76"/>
      <c r="J324" s="76"/>
      <c r="K324" s="285"/>
      <c r="L324" s="286"/>
      <c r="M324" s="287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4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145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284"/>
      <c r="D325" s="74"/>
      <c r="E325" s="74"/>
      <c r="F325" s="75"/>
      <c r="G325" s="76"/>
      <c r="H325" s="76"/>
      <c r="I325" s="76"/>
      <c r="J325" s="76"/>
      <c r="K325" s="285"/>
      <c r="L325" s="286"/>
      <c r="M325" s="287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4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148</v>
      </c>
      <c r="BG325" s="85" t="s">
        <v>184</v>
      </c>
      <c r="BH325" s="85" t="s">
        <v>192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284"/>
      <c r="D326" s="74"/>
      <c r="E326" s="74"/>
      <c r="F326" s="75"/>
      <c r="G326" s="76"/>
      <c r="H326" s="76"/>
      <c r="I326" s="76"/>
      <c r="J326" s="76"/>
      <c r="K326" s="285"/>
      <c r="L326" s="286"/>
      <c r="M326" s="287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4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153</v>
      </c>
      <c r="BG326" s="85" t="s">
        <v>154</v>
      </c>
      <c r="BH326" s="85" t="s">
        <v>367</v>
      </c>
      <c r="BI326" s="85" t="s">
        <v>156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284"/>
      <c r="D327" s="74"/>
      <c r="E327" s="74"/>
      <c r="F327" s="75"/>
      <c r="G327" s="76"/>
      <c r="H327" s="76"/>
      <c r="I327" s="76"/>
      <c r="J327" s="76"/>
      <c r="K327" s="285"/>
      <c r="L327" s="286"/>
      <c r="M327" s="287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4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145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284"/>
      <c r="D328" s="74"/>
      <c r="E328" s="74"/>
      <c r="F328" s="75"/>
      <c r="G328" s="76"/>
      <c r="H328" s="76"/>
      <c r="I328" s="76"/>
      <c r="J328" s="76"/>
      <c r="K328" s="285"/>
      <c r="L328" s="286"/>
      <c r="M328" s="287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4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148</v>
      </c>
      <c r="BG328" s="85" t="s">
        <v>187</v>
      </c>
      <c r="BH328" s="85" t="s">
        <v>403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284"/>
      <c r="D329" s="74"/>
      <c r="E329" s="74"/>
      <c r="F329" s="75"/>
      <c r="G329" s="76"/>
      <c r="H329" s="76"/>
      <c r="I329" s="76"/>
      <c r="J329" s="76"/>
      <c r="K329" s="285"/>
      <c r="L329" s="286"/>
      <c r="M329" s="287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4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229</v>
      </c>
      <c r="BG329" s="85" t="s">
        <v>229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284"/>
      <c r="D330" s="74"/>
      <c r="E330" s="74"/>
      <c r="F330" s="75"/>
      <c r="G330" s="76"/>
      <c r="H330" s="76"/>
      <c r="I330" s="76"/>
      <c r="J330" s="76"/>
      <c r="K330" s="285"/>
      <c r="L330" s="286"/>
      <c r="M330" s="287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4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148</v>
      </c>
      <c r="BG330" s="85" t="s">
        <v>187</v>
      </c>
      <c r="BH330" s="85" t="s">
        <v>260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284"/>
      <c r="D331" s="74"/>
      <c r="E331" s="74"/>
      <c r="F331" s="75"/>
      <c r="G331" s="76"/>
      <c r="H331" s="76"/>
      <c r="I331" s="76"/>
      <c r="J331" s="76"/>
      <c r="K331" s="285"/>
      <c r="L331" s="286"/>
      <c r="M331" s="287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4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148</v>
      </c>
      <c r="BG331" s="85" t="s">
        <v>184</v>
      </c>
      <c r="BH331" s="85" t="s">
        <v>192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284"/>
      <c r="D332" s="74"/>
      <c r="E332" s="74"/>
      <c r="F332" s="75"/>
      <c r="G332" s="76"/>
      <c r="H332" s="76"/>
      <c r="I332" s="76"/>
      <c r="J332" s="76"/>
      <c r="K332" s="285"/>
      <c r="L332" s="286"/>
      <c r="M332" s="287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4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145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284"/>
      <c r="D333" s="74"/>
      <c r="E333" s="74"/>
      <c r="F333" s="75"/>
      <c r="G333" s="76"/>
      <c r="H333" s="76"/>
      <c r="I333" s="76"/>
      <c r="J333" s="76"/>
      <c r="K333" s="285"/>
      <c r="L333" s="286"/>
      <c r="M333" s="287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4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153</v>
      </c>
      <c r="BG333" s="85" t="s">
        <v>154</v>
      </c>
      <c r="BH333" s="85" t="s">
        <v>170</v>
      </c>
      <c r="BI333" s="85" t="s">
        <v>156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284"/>
      <c r="D334" s="74"/>
      <c r="E334" s="74"/>
      <c r="F334" s="75"/>
      <c r="G334" s="76"/>
      <c r="H334" s="76"/>
      <c r="I334" s="76"/>
      <c r="J334" s="76"/>
      <c r="K334" s="285"/>
      <c r="L334" s="286"/>
      <c r="M334" s="287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4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267</v>
      </c>
      <c r="BG334" s="85" t="s">
        <v>267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284"/>
      <c r="D335" s="74"/>
      <c r="E335" s="74"/>
      <c r="F335" s="75"/>
      <c r="G335" s="76"/>
      <c r="H335" s="76"/>
      <c r="I335" s="76"/>
      <c r="J335" s="76"/>
      <c r="K335" s="285"/>
      <c r="L335" s="286"/>
      <c r="M335" s="287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49"/>
      <c r="AZ335" s="84"/>
      <c r="BA335" s="83"/>
      <c r="BB335" s="83"/>
      <c r="BC335" s="83">
        <v>2.6</v>
      </c>
      <c r="BD335" s="83"/>
      <c r="BE335" s="83"/>
      <c r="BF335" s="28" t="s">
        <v>153</v>
      </c>
      <c r="BG335" s="85" t="s">
        <v>154</v>
      </c>
      <c r="BH335" s="85" t="s">
        <v>155</v>
      </c>
      <c r="BI335" s="85" t="s">
        <v>156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284"/>
      <c r="D336" s="74"/>
      <c r="E336" s="74"/>
      <c r="F336" s="75"/>
      <c r="G336" s="76"/>
      <c r="H336" s="76"/>
      <c r="I336" s="76"/>
      <c r="J336" s="76"/>
      <c r="K336" s="285"/>
      <c r="L336" s="286"/>
      <c r="M336" s="287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4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229</v>
      </c>
      <c r="BG336" s="85" t="s">
        <v>229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284"/>
      <c r="D337" s="74"/>
      <c r="E337" s="74"/>
      <c r="F337" s="75"/>
      <c r="G337" s="76"/>
      <c r="H337" s="76"/>
      <c r="I337" s="76"/>
      <c r="J337" s="76"/>
      <c r="K337" s="285"/>
      <c r="L337" s="286"/>
      <c r="M337" s="287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4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229</v>
      </c>
      <c r="BG337" s="85" t="s">
        <v>229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284"/>
      <c r="D338" s="74"/>
      <c r="E338" s="74"/>
      <c r="F338" s="75"/>
      <c r="G338" s="76"/>
      <c r="H338" s="76"/>
      <c r="I338" s="76"/>
      <c r="J338" s="76"/>
      <c r="K338" s="285"/>
      <c r="L338" s="286"/>
      <c r="M338" s="287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49"/>
      <c r="AZ338" s="84"/>
      <c r="BA338" s="83"/>
      <c r="BB338" s="83"/>
      <c r="BC338" s="83">
        <v>14.4</v>
      </c>
      <c r="BD338" s="83"/>
      <c r="BE338" s="83"/>
      <c r="BF338" s="28" t="s">
        <v>283</v>
      </c>
      <c r="BG338" s="85" t="s">
        <v>283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284"/>
      <c r="D339" s="74"/>
      <c r="E339" s="74"/>
      <c r="F339" s="75"/>
      <c r="G339" s="76"/>
      <c r="H339" s="76"/>
      <c r="I339" s="76"/>
      <c r="J339" s="76"/>
      <c r="K339" s="285"/>
      <c r="L339" s="286"/>
      <c r="M339" s="287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49"/>
      <c r="AZ339" s="84"/>
      <c r="BA339" s="83"/>
      <c r="BB339" s="83"/>
      <c r="BC339" s="83">
        <v>15.7</v>
      </c>
      <c r="BD339" s="83"/>
      <c r="BE339" s="83"/>
      <c r="BF339" s="28" t="s">
        <v>283</v>
      </c>
      <c r="BG339" s="85" t="s">
        <v>283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284"/>
      <c r="D340" s="74"/>
      <c r="E340" s="74"/>
      <c r="F340" s="75"/>
      <c r="G340" s="76"/>
      <c r="H340" s="76"/>
      <c r="I340" s="76"/>
      <c r="J340" s="76"/>
      <c r="K340" s="285"/>
      <c r="L340" s="286"/>
      <c r="M340" s="287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49"/>
      <c r="AZ340" s="84"/>
      <c r="BA340" s="83"/>
      <c r="BB340" s="83"/>
      <c r="BC340" s="83">
        <v>34.6</v>
      </c>
      <c r="BD340" s="83"/>
      <c r="BE340" s="83"/>
      <c r="BF340" s="28" t="s">
        <v>283</v>
      </c>
      <c r="BG340" s="85" t="s">
        <v>283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284"/>
      <c r="D341" s="74"/>
      <c r="E341" s="74"/>
      <c r="F341" s="75"/>
      <c r="G341" s="76"/>
      <c r="H341" s="76"/>
      <c r="I341" s="76"/>
      <c r="J341" s="76"/>
      <c r="K341" s="285"/>
      <c r="L341" s="286"/>
      <c r="M341" s="287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4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145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284"/>
      <c r="D342" s="74"/>
      <c r="E342" s="74"/>
      <c r="F342" s="75"/>
      <c r="G342" s="76"/>
      <c r="H342" s="76"/>
      <c r="I342" s="76"/>
      <c r="J342" s="76"/>
      <c r="K342" s="285"/>
      <c r="L342" s="286"/>
      <c r="M342" s="287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4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145</v>
      </c>
      <c r="BG342" s="85" t="s">
        <v>145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284"/>
      <c r="D343" s="74"/>
      <c r="E343" s="74"/>
      <c r="F343" s="75"/>
      <c r="G343" s="76"/>
      <c r="H343" s="76"/>
      <c r="I343" s="76"/>
      <c r="J343" s="76"/>
      <c r="K343" s="285"/>
      <c r="L343" s="286"/>
      <c r="M343" s="287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49"/>
      <c r="AZ343" s="84"/>
      <c r="BA343" s="83"/>
      <c r="BB343" s="83"/>
      <c r="BC343" s="83">
        <v>0.3</v>
      </c>
      <c r="BD343" s="83"/>
      <c r="BE343" s="83"/>
      <c r="BF343" s="28" t="s">
        <v>153</v>
      </c>
      <c r="BG343" s="85" t="s">
        <v>154</v>
      </c>
      <c r="BH343" s="85" t="s">
        <v>420</v>
      </c>
      <c r="BI343" s="85" t="s">
        <v>156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284"/>
      <c r="D344" s="74"/>
      <c r="E344" s="74"/>
      <c r="F344" s="75"/>
      <c r="G344" s="76"/>
      <c r="H344" s="76"/>
      <c r="I344" s="76"/>
      <c r="J344" s="76"/>
      <c r="K344" s="285"/>
      <c r="L344" s="286"/>
      <c r="M344" s="287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4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148</v>
      </c>
      <c r="BG344" s="85" t="s">
        <v>184</v>
      </c>
      <c r="BH344" s="85" t="s">
        <v>192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284"/>
      <c r="D345" s="74"/>
      <c r="E345" s="74"/>
      <c r="F345" s="75"/>
      <c r="G345" s="76"/>
      <c r="H345" s="76"/>
      <c r="I345" s="76"/>
      <c r="J345" s="76"/>
      <c r="K345" s="285"/>
      <c r="L345" s="286"/>
      <c r="M345" s="287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49"/>
      <c r="AZ345" s="84"/>
      <c r="BA345" s="83"/>
      <c r="BB345" s="83"/>
      <c r="BC345" s="83">
        <v>58.3</v>
      </c>
      <c r="BD345" s="83"/>
      <c r="BE345" s="83"/>
      <c r="BF345" s="28" t="s">
        <v>153</v>
      </c>
      <c r="BG345" s="85" t="s">
        <v>154</v>
      </c>
      <c r="BH345" s="85" t="s">
        <v>367</v>
      </c>
      <c r="BI345" s="85" t="s">
        <v>156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284"/>
      <c r="D346" s="74"/>
      <c r="E346" s="74"/>
      <c r="F346" s="75"/>
      <c r="G346" s="76"/>
      <c r="H346" s="76"/>
      <c r="I346" s="76"/>
      <c r="J346" s="76"/>
      <c r="K346" s="285"/>
      <c r="L346" s="286"/>
      <c r="M346" s="287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4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145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284"/>
      <c r="D347" s="74"/>
      <c r="E347" s="74"/>
      <c r="F347" s="75"/>
      <c r="G347" s="76"/>
      <c r="H347" s="76"/>
      <c r="I347" s="76"/>
      <c r="J347" s="76"/>
      <c r="K347" s="285"/>
      <c r="L347" s="286"/>
      <c r="M347" s="287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4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145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284"/>
      <c r="D348" s="74"/>
      <c r="E348" s="74"/>
      <c r="F348" s="75"/>
      <c r="G348" s="76"/>
      <c r="H348" s="76"/>
      <c r="I348" s="76"/>
      <c r="J348" s="76"/>
      <c r="K348" s="285"/>
      <c r="L348" s="286"/>
      <c r="M348" s="287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4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148</v>
      </c>
      <c r="BG348" s="85" t="s">
        <v>149</v>
      </c>
      <c r="BH348" s="85" t="s">
        <v>354</v>
      </c>
      <c r="BI348" s="85" t="s">
        <v>208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284"/>
      <c r="D349" s="74"/>
      <c r="E349" s="74"/>
      <c r="F349" s="75"/>
      <c r="G349" s="76"/>
      <c r="H349" s="76"/>
      <c r="I349" s="76"/>
      <c r="J349" s="76"/>
      <c r="K349" s="285"/>
      <c r="L349" s="286"/>
      <c r="M349" s="287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4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148</v>
      </c>
      <c r="BG349" s="85" t="s">
        <v>149</v>
      </c>
      <c r="BH349" s="85" t="s">
        <v>357</v>
      </c>
      <c r="BI349" s="85" t="s">
        <v>208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284"/>
      <c r="D350" s="74"/>
      <c r="E350" s="74"/>
      <c r="F350" s="75"/>
      <c r="G350" s="76"/>
      <c r="H350" s="76"/>
      <c r="I350" s="76"/>
      <c r="J350" s="76"/>
      <c r="K350" s="285"/>
      <c r="L350" s="286"/>
      <c r="M350" s="287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4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148</v>
      </c>
      <c r="BG350" s="85" t="s">
        <v>187</v>
      </c>
      <c r="BH350" s="85" t="s">
        <v>403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284"/>
      <c r="D351" s="74"/>
      <c r="E351" s="74"/>
      <c r="F351" s="75"/>
      <c r="G351" s="76"/>
      <c r="H351" s="76"/>
      <c r="I351" s="76"/>
      <c r="J351" s="76"/>
      <c r="K351" s="285"/>
      <c r="L351" s="286"/>
      <c r="M351" s="287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49"/>
      <c r="AZ351" s="84"/>
      <c r="BA351" s="83"/>
      <c r="BB351" s="83"/>
      <c r="BC351" s="83">
        <v>333.3</v>
      </c>
      <c r="BD351" s="83"/>
      <c r="BE351" s="83"/>
      <c r="BF351" s="28" t="s">
        <v>229</v>
      </c>
      <c r="BG351" s="85" t="s">
        <v>229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284"/>
      <c r="D352" s="74"/>
      <c r="E352" s="74"/>
      <c r="F352" s="75"/>
      <c r="G352" s="76"/>
      <c r="H352" s="76"/>
      <c r="I352" s="76"/>
      <c r="J352" s="76"/>
      <c r="K352" s="285"/>
      <c r="L352" s="286"/>
      <c r="M352" s="287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4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148</v>
      </c>
      <c r="BG352" s="85" t="s">
        <v>187</v>
      </c>
      <c r="BH352" s="85" t="s">
        <v>319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284"/>
      <c r="D353" s="74"/>
      <c r="E353" s="74"/>
      <c r="F353" s="75"/>
      <c r="G353" s="76"/>
      <c r="H353" s="76"/>
      <c r="I353" s="76"/>
      <c r="J353" s="76"/>
      <c r="K353" s="285"/>
      <c r="L353" s="286"/>
      <c r="M353" s="287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4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148</v>
      </c>
      <c r="BG353" s="85" t="s">
        <v>187</v>
      </c>
      <c r="BH353" s="85" t="s">
        <v>260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284"/>
      <c r="D354" s="74"/>
      <c r="E354" s="74"/>
      <c r="F354" s="75"/>
      <c r="G354" s="76"/>
      <c r="H354" s="76"/>
      <c r="I354" s="76"/>
      <c r="J354" s="76"/>
      <c r="K354" s="285"/>
      <c r="L354" s="286"/>
      <c r="M354" s="287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4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148</v>
      </c>
      <c r="BG354" s="85" t="s">
        <v>184</v>
      </c>
      <c r="BH354" s="85" t="s">
        <v>192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284"/>
      <c r="D355" s="74"/>
      <c r="E355" s="74"/>
      <c r="F355" s="75"/>
      <c r="G355" s="76"/>
      <c r="H355" s="76"/>
      <c r="I355" s="76"/>
      <c r="J355" s="76"/>
      <c r="K355" s="285"/>
      <c r="L355" s="286"/>
      <c r="M355" s="287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4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284"/>
      <c r="D356" s="74"/>
      <c r="E356" s="74"/>
      <c r="F356" s="75"/>
      <c r="G356" s="76"/>
      <c r="H356" s="76"/>
      <c r="I356" s="76"/>
      <c r="J356" s="76"/>
      <c r="K356" s="285"/>
      <c r="L356" s="286"/>
      <c r="M356" s="287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4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284"/>
      <c r="D357" s="74"/>
      <c r="E357" s="74"/>
      <c r="F357" s="75"/>
      <c r="G357" s="76"/>
      <c r="H357" s="76"/>
      <c r="I357" s="76"/>
      <c r="J357" s="76"/>
      <c r="K357" s="285"/>
      <c r="L357" s="286"/>
      <c r="M357" s="287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4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284"/>
      <c r="D358" s="74"/>
      <c r="E358" s="74"/>
      <c r="F358" s="75"/>
      <c r="G358" s="76"/>
      <c r="H358" s="76"/>
      <c r="I358" s="76"/>
      <c r="J358" s="76"/>
      <c r="K358" s="285"/>
      <c r="L358" s="286"/>
      <c r="M358" s="287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4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284"/>
      <c r="D359" s="74"/>
      <c r="E359" s="74"/>
      <c r="F359" s="75"/>
      <c r="G359" s="76"/>
      <c r="H359" s="76"/>
      <c r="I359" s="76"/>
      <c r="J359" s="76"/>
      <c r="K359" s="285"/>
      <c r="L359" s="286"/>
      <c r="M359" s="287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4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284"/>
      <c r="D360" s="74"/>
      <c r="E360" s="74"/>
      <c r="F360" s="75"/>
      <c r="G360" s="76"/>
      <c r="H360" s="76"/>
      <c r="I360" s="76"/>
      <c r="J360" s="76"/>
      <c r="K360" s="285"/>
      <c r="L360" s="286"/>
      <c r="M360" s="287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4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284"/>
      <c r="D361" s="74"/>
      <c r="E361" s="74"/>
      <c r="F361" s="75"/>
      <c r="G361" s="76"/>
      <c r="H361" s="76"/>
      <c r="I361" s="76"/>
      <c r="J361" s="76"/>
      <c r="K361" s="285"/>
      <c r="L361" s="286"/>
      <c r="M361" s="287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4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284"/>
      <c r="D362" s="74"/>
      <c r="E362" s="74"/>
      <c r="F362" s="75"/>
      <c r="G362" s="76"/>
      <c r="H362" s="76"/>
      <c r="I362" s="76"/>
      <c r="J362" s="76"/>
      <c r="K362" s="285"/>
      <c r="L362" s="286"/>
      <c r="M362" s="287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4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284"/>
      <c r="D363" s="74"/>
      <c r="E363" s="74"/>
      <c r="F363" s="75"/>
      <c r="G363" s="76"/>
      <c r="H363" s="76"/>
      <c r="I363" s="76"/>
      <c r="J363" s="76"/>
      <c r="K363" s="285"/>
      <c r="L363" s="286"/>
      <c r="M363" s="287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4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284"/>
      <c r="D364" s="74"/>
      <c r="E364" s="74"/>
      <c r="F364" s="75"/>
      <c r="G364" s="76"/>
      <c r="H364" s="76"/>
      <c r="I364" s="76"/>
      <c r="J364" s="76"/>
      <c r="K364" s="285"/>
      <c r="L364" s="286"/>
      <c r="M364" s="287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4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284"/>
      <c r="D365" s="74"/>
      <c r="E365" s="74"/>
      <c r="F365" s="75"/>
      <c r="G365" s="76"/>
      <c r="H365" s="76"/>
      <c r="I365" s="76"/>
      <c r="J365" s="76"/>
      <c r="K365" s="285"/>
      <c r="L365" s="286"/>
      <c r="M365" s="287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4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284"/>
      <c r="D366" s="74"/>
      <c r="E366" s="74"/>
      <c r="F366" s="75"/>
      <c r="G366" s="76"/>
      <c r="H366" s="76"/>
      <c r="I366" s="76"/>
      <c r="J366" s="76"/>
      <c r="K366" s="285"/>
      <c r="L366" s="286"/>
      <c r="M366" s="287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4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284"/>
      <c r="D367" s="74"/>
      <c r="E367" s="74"/>
      <c r="F367" s="75"/>
      <c r="G367" s="76"/>
      <c r="H367" s="76"/>
      <c r="I367" s="76"/>
      <c r="J367" s="76"/>
      <c r="K367" s="285"/>
      <c r="L367" s="286"/>
      <c r="M367" s="287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4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284"/>
      <c r="D368" s="74"/>
      <c r="E368" s="74"/>
      <c r="F368" s="75"/>
      <c r="G368" s="76"/>
      <c r="H368" s="76"/>
      <c r="I368" s="76"/>
      <c r="J368" s="76"/>
      <c r="K368" s="285"/>
      <c r="L368" s="286"/>
      <c r="M368" s="287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4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284"/>
      <c r="D369" s="74"/>
      <c r="E369" s="74"/>
      <c r="F369" s="75"/>
      <c r="G369" s="76"/>
      <c r="H369" s="76"/>
      <c r="I369" s="76"/>
      <c r="J369" s="76"/>
      <c r="K369" s="285"/>
      <c r="L369" s="286"/>
      <c r="M369" s="287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4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284"/>
      <c r="D370" s="74"/>
      <c r="E370" s="74"/>
      <c r="F370" s="75"/>
      <c r="G370" s="76"/>
      <c r="H370" s="76"/>
      <c r="I370" s="76"/>
      <c r="J370" s="76"/>
      <c r="K370" s="285"/>
      <c r="L370" s="286"/>
      <c r="M370" s="287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4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284"/>
      <c r="D371" s="74"/>
      <c r="E371" s="74"/>
      <c r="F371" s="75"/>
      <c r="G371" s="76"/>
      <c r="H371" s="76"/>
      <c r="I371" s="76"/>
      <c r="J371" s="76"/>
      <c r="K371" s="285"/>
      <c r="L371" s="286"/>
      <c r="M371" s="287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4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284"/>
      <c r="D372" s="74"/>
      <c r="E372" s="74"/>
      <c r="F372" s="75"/>
      <c r="G372" s="76"/>
      <c r="H372" s="76"/>
      <c r="I372" s="76"/>
      <c r="J372" s="76"/>
      <c r="K372" s="285"/>
      <c r="L372" s="286"/>
      <c r="M372" s="287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4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284"/>
      <c r="D373" s="74"/>
      <c r="E373" s="74"/>
      <c r="F373" s="75"/>
      <c r="G373" s="76"/>
      <c r="H373" s="76"/>
      <c r="I373" s="76"/>
      <c r="J373" s="76"/>
      <c r="K373" s="285"/>
      <c r="L373" s="286"/>
      <c r="M373" s="287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4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284"/>
      <c r="D374" s="74"/>
      <c r="E374" s="74"/>
      <c r="F374" s="75"/>
      <c r="G374" s="76"/>
      <c r="H374" s="76"/>
      <c r="I374" s="76"/>
      <c r="J374" s="76"/>
      <c r="K374" s="285"/>
      <c r="L374" s="286"/>
      <c r="M374" s="287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4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284"/>
      <c r="D375" s="74"/>
      <c r="E375" s="74"/>
      <c r="F375" s="75"/>
      <c r="G375" s="76"/>
      <c r="H375" s="76"/>
      <c r="I375" s="76"/>
      <c r="J375" s="76"/>
      <c r="K375" s="285"/>
      <c r="L375" s="286"/>
      <c r="M375" s="287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4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284"/>
      <c r="D376" s="74"/>
      <c r="E376" s="74"/>
      <c r="F376" s="75"/>
      <c r="G376" s="76"/>
      <c r="H376" s="76"/>
      <c r="I376" s="76"/>
      <c r="J376" s="76"/>
      <c r="K376" s="285"/>
      <c r="L376" s="286"/>
      <c r="M376" s="287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4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284"/>
      <c r="D377" s="74"/>
      <c r="E377" s="74"/>
      <c r="F377" s="75"/>
      <c r="G377" s="76"/>
      <c r="H377" s="76"/>
      <c r="I377" s="76"/>
      <c r="J377" s="76"/>
      <c r="K377" s="285"/>
      <c r="L377" s="286"/>
      <c r="M377" s="287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4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284"/>
      <c r="D378" s="74"/>
      <c r="E378" s="74"/>
      <c r="F378" s="75"/>
      <c r="G378" s="76"/>
      <c r="H378" s="76"/>
      <c r="I378" s="76"/>
      <c r="J378" s="76"/>
      <c r="K378" s="285"/>
      <c r="L378" s="286"/>
      <c r="M378" s="287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4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284"/>
      <c r="D379" s="74"/>
      <c r="E379" s="74"/>
      <c r="F379" s="75"/>
      <c r="G379" s="76"/>
      <c r="H379" s="76"/>
      <c r="I379" s="76"/>
      <c r="J379" s="76"/>
      <c r="K379" s="285"/>
      <c r="L379" s="286"/>
      <c r="M379" s="287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4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284"/>
      <c r="D380" s="74"/>
      <c r="E380" s="74"/>
      <c r="F380" s="75"/>
      <c r="G380" s="76"/>
      <c r="H380" s="76"/>
      <c r="I380" s="76"/>
      <c r="J380" s="76"/>
      <c r="K380" s="285"/>
      <c r="L380" s="286"/>
      <c r="M380" s="287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4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284"/>
      <c r="D381" s="74"/>
      <c r="E381" s="74"/>
      <c r="F381" s="75"/>
      <c r="G381" s="76"/>
      <c r="H381" s="76"/>
      <c r="I381" s="76"/>
      <c r="J381" s="76"/>
      <c r="K381" s="285"/>
      <c r="L381" s="286"/>
      <c r="M381" s="287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4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284"/>
      <c r="D382" s="74"/>
      <c r="E382" s="74"/>
      <c r="F382" s="75"/>
      <c r="G382" s="76"/>
      <c r="H382" s="76"/>
      <c r="I382" s="76"/>
      <c r="J382" s="76"/>
      <c r="K382" s="285"/>
      <c r="L382" s="286"/>
      <c r="M382" s="287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4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284"/>
      <c r="D383" s="74"/>
      <c r="E383" s="74"/>
      <c r="F383" s="75"/>
      <c r="G383" s="76"/>
      <c r="H383" s="76"/>
      <c r="I383" s="76"/>
      <c r="J383" s="76"/>
      <c r="K383" s="285"/>
      <c r="L383" s="286"/>
      <c r="M383" s="287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4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284"/>
      <c r="D384" s="74"/>
      <c r="E384" s="74"/>
      <c r="F384" s="75"/>
      <c r="G384" s="76"/>
      <c r="H384" s="76"/>
      <c r="I384" s="76"/>
      <c r="J384" s="76"/>
      <c r="K384" s="285"/>
      <c r="L384" s="286"/>
      <c r="M384" s="287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4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284"/>
      <c r="D385" s="74"/>
      <c r="E385" s="74"/>
      <c r="F385" s="75"/>
      <c r="G385" s="76"/>
      <c r="H385" s="76"/>
      <c r="I385" s="76"/>
      <c r="J385" s="76"/>
      <c r="K385" s="285"/>
      <c r="L385" s="286"/>
      <c r="M385" s="287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4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284"/>
      <c r="D386" s="74"/>
      <c r="E386" s="74"/>
      <c r="F386" s="75"/>
      <c r="G386" s="76"/>
      <c r="H386" s="76"/>
      <c r="I386" s="76"/>
      <c r="J386" s="76"/>
      <c r="K386" s="285"/>
      <c r="L386" s="286"/>
      <c r="M386" s="287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4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284"/>
      <c r="D387" s="74"/>
      <c r="E387" s="74"/>
      <c r="F387" s="75"/>
      <c r="G387" s="76"/>
      <c r="H387" s="76"/>
      <c r="I387" s="76"/>
      <c r="J387" s="76"/>
      <c r="K387" s="285"/>
      <c r="L387" s="286"/>
      <c r="M387" s="287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4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284"/>
      <c r="D388" s="74"/>
      <c r="E388" s="74"/>
      <c r="F388" s="75"/>
      <c r="G388" s="76"/>
      <c r="H388" s="76"/>
      <c r="I388" s="76"/>
      <c r="J388" s="76"/>
      <c r="K388" s="285"/>
      <c r="L388" s="286"/>
      <c r="M388" s="287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4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284"/>
      <c r="D389" s="74"/>
      <c r="E389" s="74"/>
      <c r="F389" s="75"/>
      <c r="G389" s="76"/>
      <c r="H389" s="76"/>
      <c r="I389" s="76"/>
      <c r="J389" s="76"/>
      <c r="K389" s="285"/>
      <c r="L389" s="286"/>
      <c r="M389" s="287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4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284"/>
      <c r="D390" s="74"/>
      <c r="E390" s="74"/>
      <c r="F390" s="75"/>
      <c r="G390" s="76"/>
      <c r="H390" s="76"/>
      <c r="I390" s="76"/>
      <c r="J390" s="76"/>
      <c r="K390" s="285"/>
      <c r="L390" s="286"/>
      <c r="M390" s="287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4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284"/>
      <c r="D391" s="74"/>
      <c r="E391" s="74"/>
      <c r="F391" s="75"/>
      <c r="G391" s="76"/>
      <c r="H391" s="76"/>
      <c r="I391" s="76"/>
      <c r="J391" s="76"/>
      <c r="K391" s="285"/>
      <c r="L391" s="286"/>
      <c r="M391" s="287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4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284"/>
      <c r="D392" s="74"/>
      <c r="E392" s="74"/>
      <c r="F392" s="75"/>
      <c r="G392" s="76"/>
      <c r="H392" s="76"/>
      <c r="I392" s="76"/>
      <c r="J392" s="76"/>
      <c r="K392" s="285"/>
      <c r="L392" s="286"/>
      <c r="M392" s="287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4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284"/>
      <c r="D393" s="74"/>
      <c r="E393" s="74"/>
      <c r="F393" s="75"/>
      <c r="G393" s="76"/>
      <c r="H393" s="76"/>
      <c r="I393" s="76"/>
      <c r="J393" s="76"/>
      <c r="K393" s="285"/>
      <c r="L393" s="286"/>
      <c r="M393" s="287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4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284"/>
      <c r="D394" s="74"/>
      <c r="E394" s="74"/>
      <c r="F394" s="75"/>
      <c r="G394" s="76"/>
      <c r="H394" s="76"/>
      <c r="I394" s="76"/>
      <c r="J394" s="76"/>
      <c r="K394" s="285"/>
      <c r="L394" s="286"/>
      <c r="M394" s="287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4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284"/>
      <c r="D395" s="74"/>
      <c r="E395" s="74"/>
      <c r="F395" s="75"/>
      <c r="G395" s="76"/>
      <c r="H395" s="76"/>
      <c r="I395" s="76"/>
      <c r="J395" s="76"/>
      <c r="K395" s="285"/>
      <c r="L395" s="286"/>
      <c r="M395" s="287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4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284"/>
      <c r="D396" s="74"/>
      <c r="E396" s="74"/>
      <c r="F396" s="75"/>
      <c r="G396" s="76"/>
      <c r="H396" s="76"/>
      <c r="I396" s="76"/>
      <c r="J396" s="76"/>
      <c r="K396" s="285"/>
      <c r="L396" s="286"/>
      <c r="M396" s="287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4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284"/>
      <c r="D397" s="74"/>
      <c r="E397" s="74"/>
      <c r="F397" s="75"/>
      <c r="G397" s="76"/>
      <c r="H397" s="76"/>
      <c r="I397" s="76"/>
      <c r="J397" s="76"/>
      <c r="K397" s="285"/>
      <c r="L397" s="286"/>
      <c r="M397" s="287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4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284"/>
      <c r="D398" s="74"/>
      <c r="E398" s="74"/>
      <c r="F398" s="75"/>
      <c r="G398" s="76"/>
      <c r="H398" s="76"/>
      <c r="I398" s="76"/>
      <c r="J398" s="76"/>
      <c r="K398" s="285"/>
      <c r="L398" s="286"/>
      <c r="M398" s="287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4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284"/>
      <c r="D399" s="74"/>
      <c r="E399" s="74"/>
      <c r="F399" s="75"/>
      <c r="G399" s="76"/>
      <c r="H399" s="76"/>
      <c r="I399" s="76"/>
      <c r="J399" s="76"/>
      <c r="K399" s="285"/>
      <c r="L399" s="286"/>
      <c r="M399" s="287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4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284"/>
      <c r="D400" s="74"/>
      <c r="E400" s="74"/>
      <c r="F400" s="75"/>
      <c r="G400" s="76"/>
      <c r="H400" s="76"/>
      <c r="I400" s="76"/>
      <c r="J400" s="76"/>
      <c r="K400" s="285"/>
      <c r="L400" s="286"/>
      <c r="M400" s="287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4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284"/>
      <c r="D401" s="74"/>
      <c r="E401" s="74"/>
      <c r="F401" s="75"/>
      <c r="G401" s="76"/>
      <c r="H401" s="76"/>
      <c r="I401" s="76"/>
      <c r="J401" s="76"/>
      <c r="K401" s="285"/>
      <c r="L401" s="286"/>
      <c r="M401" s="287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4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284"/>
      <c r="D402" s="74"/>
      <c r="E402" s="74"/>
      <c r="F402" s="75"/>
      <c r="G402" s="76"/>
      <c r="H402" s="76"/>
      <c r="I402" s="76"/>
      <c r="J402" s="76"/>
      <c r="K402" s="285"/>
      <c r="L402" s="286"/>
      <c r="M402" s="287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4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284"/>
      <c r="D403" s="74"/>
      <c r="E403" s="74"/>
      <c r="F403" s="75"/>
      <c r="G403" s="76"/>
      <c r="H403" s="76"/>
      <c r="I403" s="76"/>
      <c r="J403" s="76"/>
      <c r="K403" s="285"/>
      <c r="L403" s="286"/>
      <c r="M403" s="287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4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284"/>
      <c r="D404" s="74"/>
      <c r="E404" s="74"/>
      <c r="F404" s="75"/>
      <c r="G404" s="76"/>
      <c r="H404" s="76"/>
      <c r="I404" s="76"/>
      <c r="J404" s="76"/>
      <c r="K404" s="285"/>
      <c r="L404" s="286"/>
      <c r="M404" s="287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4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284"/>
      <c r="D405" s="74"/>
      <c r="E405" s="74"/>
      <c r="F405" s="75"/>
      <c r="G405" s="76"/>
      <c r="H405" s="76"/>
      <c r="I405" s="76"/>
      <c r="J405" s="76"/>
      <c r="K405" s="285"/>
      <c r="L405" s="286"/>
      <c r="M405" s="287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4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284"/>
      <c r="D406" s="74"/>
      <c r="E406" s="74"/>
      <c r="F406" s="75"/>
      <c r="G406" s="76"/>
      <c r="H406" s="76"/>
      <c r="I406" s="76"/>
      <c r="J406" s="76"/>
      <c r="K406" s="285"/>
      <c r="L406" s="286"/>
      <c r="M406" s="287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4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284"/>
      <c r="D407" s="74"/>
      <c r="E407" s="74"/>
      <c r="F407" s="75"/>
      <c r="G407" s="76"/>
      <c r="H407" s="76"/>
      <c r="I407" s="76"/>
      <c r="J407" s="76"/>
      <c r="K407" s="285"/>
      <c r="L407" s="286"/>
      <c r="M407" s="287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4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284"/>
      <c r="D408" s="74"/>
      <c r="E408" s="74"/>
      <c r="F408" s="75"/>
      <c r="G408" s="76"/>
      <c r="H408" s="76"/>
      <c r="I408" s="76"/>
      <c r="J408" s="76"/>
      <c r="K408" s="285"/>
      <c r="L408" s="286"/>
      <c r="M408" s="287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4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284"/>
      <c r="D409" s="74"/>
      <c r="E409" s="74"/>
      <c r="F409" s="75"/>
      <c r="G409" s="76"/>
      <c r="H409" s="76"/>
      <c r="I409" s="76"/>
      <c r="J409" s="76"/>
      <c r="K409" s="285"/>
      <c r="L409" s="286"/>
      <c r="M409" s="287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4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284"/>
      <c r="D410" s="74"/>
      <c r="E410" s="74"/>
      <c r="F410" s="75"/>
      <c r="G410" s="76"/>
      <c r="H410" s="76"/>
      <c r="I410" s="76"/>
      <c r="J410" s="76"/>
      <c r="K410" s="285"/>
      <c r="L410" s="286"/>
      <c r="M410" s="287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4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284"/>
      <c r="D411" s="74"/>
      <c r="E411" s="74"/>
      <c r="F411" s="75"/>
      <c r="G411" s="76"/>
      <c r="H411" s="76"/>
      <c r="I411" s="76"/>
      <c r="J411" s="76"/>
      <c r="K411" s="285"/>
      <c r="L411" s="286"/>
      <c r="M411" s="287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4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284"/>
      <c r="D412" s="74"/>
      <c r="E412" s="74"/>
      <c r="F412" s="75"/>
      <c r="G412" s="76"/>
      <c r="H412" s="76"/>
      <c r="I412" s="76"/>
      <c r="J412" s="76"/>
      <c r="K412" s="285"/>
      <c r="L412" s="286"/>
      <c r="M412" s="287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4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284"/>
      <c r="D413" s="74"/>
      <c r="E413" s="74"/>
      <c r="F413" s="75"/>
      <c r="G413" s="76"/>
      <c r="H413" s="76"/>
      <c r="I413" s="76"/>
      <c r="J413" s="76"/>
      <c r="K413" s="285"/>
      <c r="L413" s="286"/>
      <c r="M413" s="287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4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284"/>
      <c r="D414" s="74"/>
      <c r="E414" s="74"/>
      <c r="F414" s="75"/>
      <c r="G414" s="76"/>
      <c r="H414" s="76"/>
      <c r="I414" s="76"/>
      <c r="J414" s="76"/>
      <c r="K414" s="285"/>
      <c r="L414" s="286"/>
      <c r="M414" s="287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4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284"/>
      <c r="D415" s="74"/>
      <c r="E415" s="74"/>
      <c r="F415" s="75"/>
      <c r="G415" s="76"/>
      <c r="H415" s="76"/>
      <c r="I415" s="76"/>
      <c r="J415" s="76"/>
      <c r="K415" s="285"/>
      <c r="L415" s="286"/>
      <c r="M415" s="287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4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284"/>
      <c r="D416" s="74"/>
      <c r="E416" s="74"/>
      <c r="F416" s="75"/>
      <c r="G416" s="76"/>
      <c r="H416" s="76"/>
      <c r="I416" s="76"/>
      <c r="J416" s="76"/>
      <c r="K416" s="285"/>
      <c r="L416" s="286"/>
      <c r="M416" s="287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4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284"/>
      <c r="D417" s="74"/>
      <c r="E417" s="74"/>
      <c r="F417" s="75"/>
      <c r="G417" s="76"/>
      <c r="H417" s="76"/>
      <c r="I417" s="76"/>
      <c r="J417" s="76"/>
      <c r="K417" s="285"/>
      <c r="L417" s="286"/>
      <c r="M417" s="287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4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284"/>
      <c r="D418" s="74"/>
      <c r="E418" s="74"/>
      <c r="F418" s="75"/>
      <c r="G418" s="76"/>
      <c r="H418" s="76"/>
      <c r="I418" s="76"/>
      <c r="J418" s="76"/>
      <c r="K418" s="285"/>
      <c r="L418" s="286"/>
      <c r="M418" s="287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4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284"/>
      <c r="D419" s="74"/>
      <c r="E419" s="74"/>
      <c r="F419" s="75"/>
      <c r="G419" s="76"/>
      <c r="H419" s="76"/>
      <c r="I419" s="76"/>
      <c r="J419" s="76"/>
      <c r="K419" s="285"/>
      <c r="L419" s="286"/>
      <c r="M419" s="287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4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284"/>
      <c r="D420" s="74"/>
      <c r="E420" s="74"/>
      <c r="F420" s="75"/>
      <c r="G420" s="76"/>
      <c r="H420" s="76"/>
      <c r="I420" s="76"/>
      <c r="J420" s="76"/>
      <c r="K420" s="285"/>
      <c r="L420" s="286"/>
      <c r="M420" s="287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4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284"/>
      <c r="D421" s="74"/>
      <c r="E421" s="74"/>
      <c r="F421" s="75"/>
      <c r="G421" s="76"/>
      <c r="H421" s="76"/>
      <c r="I421" s="76"/>
      <c r="J421" s="76"/>
      <c r="K421" s="285"/>
      <c r="L421" s="286"/>
      <c r="M421" s="287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4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284"/>
      <c r="D422" s="74"/>
      <c r="E422" s="74"/>
      <c r="F422" s="75"/>
      <c r="G422" s="76"/>
      <c r="H422" s="76"/>
      <c r="I422" s="76"/>
      <c r="J422" s="76"/>
      <c r="K422" s="285"/>
      <c r="L422" s="286"/>
      <c r="M422" s="287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4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284"/>
      <c r="D423" s="74"/>
      <c r="E423" s="74"/>
      <c r="F423" s="75"/>
      <c r="G423" s="76"/>
      <c r="H423" s="76"/>
      <c r="I423" s="76"/>
      <c r="J423" s="76"/>
      <c r="K423" s="285"/>
      <c r="L423" s="286"/>
      <c r="M423" s="287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4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284"/>
      <c r="D424" s="74"/>
      <c r="E424" s="74"/>
      <c r="F424" s="75"/>
      <c r="G424" s="76"/>
      <c r="H424" s="76"/>
      <c r="I424" s="76"/>
      <c r="J424" s="76"/>
      <c r="K424" s="285"/>
      <c r="L424" s="286"/>
      <c r="M424" s="287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4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284"/>
      <c r="D425" s="74"/>
      <c r="E425" s="74"/>
      <c r="F425" s="75"/>
      <c r="G425" s="76"/>
      <c r="H425" s="76"/>
      <c r="I425" s="76"/>
      <c r="J425" s="76"/>
      <c r="K425" s="285"/>
      <c r="L425" s="286"/>
      <c r="M425" s="287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4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284"/>
      <c r="D426" s="74"/>
      <c r="E426" s="74"/>
      <c r="F426" s="75"/>
      <c r="G426" s="76"/>
      <c r="H426" s="76"/>
      <c r="I426" s="76"/>
      <c r="J426" s="76"/>
      <c r="K426" s="285"/>
      <c r="L426" s="286"/>
      <c r="M426" s="287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4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284"/>
      <c r="D427" s="74"/>
      <c r="E427" s="74"/>
      <c r="F427" s="75"/>
      <c r="G427" s="76"/>
      <c r="H427" s="76"/>
      <c r="I427" s="76"/>
      <c r="J427" s="76"/>
      <c r="K427" s="285"/>
      <c r="L427" s="286"/>
      <c r="M427" s="287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4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284"/>
      <c r="D428" s="74"/>
      <c r="E428" s="74"/>
      <c r="F428" s="75"/>
      <c r="G428" s="76"/>
      <c r="H428" s="76"/>
      <c r="I428" s="76"/>
      <c r="J428" s="76"/>
      <c r="K428" s="285"/>
      <c r="L428" s="286"/>
      <c r="M428" s="287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4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284"/>
      <c r="D429" s="74"/>
      <c r="E429" s="74"/>
      <c r="F429" s="75"/>
      <c r="G429" s="76"/>
      <c r="H429" s="76"/>
      <c r="I429" s="76"/>
      <c r="J429" s="76"/>
      <c r="K429" s="285"/>
      <c r="L429" s="286"/>
      <c r="M429" s="287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4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284"/>
      <c r="D430" s="74"/>
      <c r="E430" s="74"/>
      <c r="F430" s="75"/>
      <c r="G430" s="76"/>
      <c r="H430" s="76"/>
      <c r="I430" s="76"/>
      <c r="J430" s="76"/>
      <c r="K430" s="285"/>
      <c r="L430" s="286"/>
      <c r="M430" s="287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4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284"/>
      <c r="D431" s="74"/>
      <c r="E431" s="74"/>
      <c r="F431" s="75"/>
      <c r="G431" s="76"/>
      <c r="H431" s="76"/>
      <c r="I431" s="76"/>
      <c r="J431" s="76"/>
      <c r="K431" s="285"/>
      <c r="L431" s="286"/>
      <c r="M431" s="287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4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284"/>
      <c r="D432" s="74"/>
      <c r="E432" s="74"/>
      <c r="F432" s="75"/>
      <c r="G432" s="76"/>
      <c r="H432" s="76"/>
      <c r="I432" s="76"/>
      <c r="J432" s="76"/>
      <c r="K432" s="285"/>
      <c r="L432" s="286"/>
      <c r="M432" s="287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4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284"/>
      <c r="D433" s="74"/>
      <c r="E433" s="74"/>
      <c r="F433" s="75"/>
      <c r="G433" s="76"/>
      <c r="H433" s="76"/>
      <c r="I433" s="76"/>
      <c r="J433" s="76"/>
      <c r="K433" s="285"/>
      <c r="L433" s="286"/>
      <c r="M433" s="287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4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284"/>
      <c r="D434" s="74"/>
      <c r="E434" s="74"/>
      <c r="F434" s="75"/>
      <c r="G434" s="76"/>
      <c r="H434" s="76"/>
      <c r="I434" s="76"/>
      <c r="J434" s="76"/>
      <c r="K434" s="285"/>
      <c r="L434" s="286"/>
      <c r="M434" s="287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4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284"/>
      <c r="D435" s="74"/>
      <c r="E435" s="74"/>
      <c r="F435" s="75"/>
      <c r="G435" s="76"/>
      <c r="H435" s="76"/>
      <c r="I435" s="76"/>
      <c r="J435" s="76"/>
      <c r="K435" s="285"/>
      <c r="L435" s="286"/>
      <c r="M435" s="287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4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284"/>
      <c r="D436" s="74"/>
      <c r="E436" s="74"/>
      <c r="F436" s="75"/>
      <c r="G436" s="76"/>
      <c r="H436" s="76"/>
      <c r="I436" s="76"/>
      <c r="J436" s="76"/>
      <c r="K436" s="285"/>
      <c r="L436" s="286"/>
      <c r="M436" s="287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4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284"/>
      <c r="D437" s="74"/>
      <c r="E437" s="74"/>
      <c r="F437" s="75"/>
      <c r="G437" s="76"/>
      <c r="H437" s="76"/>
      <c r="I437" s="76"/>
      <c r="J437" s="76"/>
      <c r="K437" s="285"/>
      <c r="L437" s="286"/>
      <c r="M437" s="287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4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284"/>
      <c r="D438" s="74"/>
      <c r="E438" s="74"/>
      <c r="F438" s="75"/>
      <c r="G438" s="76"/>
      <c r="H438" s="76"/>
      <c r="I438" s="76"/>
      <c r="J438" s="76"/>
      <c r="K438" s="285"/>
      <c r="L438" s="286"/>
      <c r="M438" s="287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4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284"/>
      <c r="D439" s="74"/>
      <c r="E439" s="74"/>
      <c r="F439" s="75"/>
      <c r="G439" s="76"/>
      <c r="H439" s="76"/>
      <c r="I439" s="76"/>
      <c r="J439" s="76"/>
      <c r="K439" s="285"/>
      <c r="L439" s="286"/>
      <c r="M439" s="287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4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284"/>
      <c r="D440" s="74"/>
      <c r="E440" s="74"/>
      <c r="F440" s="75"/>
      <c r="G440" s="76"/>
      <c r="H440" s="76"/>
      <c r="I440" s="76"/>
      <c r="J440" s="76"/>
      <c r="K440" s="285"/>
      <c r="L440" s="286"/>
      <c r="M440" s="287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4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284"/>
      <c r="D441" s="74"/>
      <c r="E441" s="74"/>
      <c r="F441" s="75"/>
      <c r="G441" s="76"/>
      <c r="H441" s="76"/>
      <c r="I441" s="76"/>
      <c r="J441" s="76"/>
      <c r="K441" s="285"/>
      <c r="L441" s="286"/>
      <c r="M441" s="287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4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284"/>
      <c r="D442" s="74"/>
      <c r="E442" s="74"/>
      <c r="F442" s="75"/>
      <c r="G442" s="76"/>
      <c r="H442" s="76"/>
      <c r="I442" s="76"/>
      <c r="J442" s="76"/>
      <c r="K442" s="285"/>
      <c r="L442" s="286"/>
      <c r="M442" s="287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4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284"/>
      <c r="D443" s="74"/>
      <c r="E443" s="74"/>
      <c r="F443" s="75"/>
      <c r="G443" s="76"/>
      <c r="H443" s="76"/>
      <c r="I443" s="76"/>
      <c r="J443" s="76"/>
      <c r="K443" s="285"/>
      <c r="L443" s="286"/>
      <c r="M443" s="287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4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284"/>
      <c r="D444" s="74"/>
      <c r="E444" s="74"/>
      <c r="F444" s="75"/>
      <c r="G444" s="76"/>
      <c r="H444" s="76"/>
      <c r="I444" s="76"/>
      <c r="J444" s="76"/>
      <c r="K444" s="285"/>
      <c r="L444" s="286"/>
      <c r="M444" s="287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4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284"/>
      <c r="D445" s="74"/>
      <c r="E445" s="74"/>
      <c r="F445" s="75"/>
      <c r="G445" s="76"/>
      <c r="H445" s="76"/>
      <c r="I445" s="76"/>
      <c r="J445" s="76"/>
      <c r="K445" s="285"/>
      <c r="L445" s="286"/>
      <c r="M445" s="287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4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284"/>
      <c r="D446" s="74"/>
      <c r="E446" s="74"/>
      <c r="F446" s="75"/>
      <c r="G446" s="76"/>
      <c r="H446" s="76"/>
      <c r="I446" s="76"/>
      <c r="J446" s="76"/>
      <c r="K446" s="285"/>
      <c r="L446" s="286"/>
      <c r="M446" s="287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4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284"/>
      <c r="D447" s="74"/>
      <c r="E447" s="74"/>
      <c r="F447" s="75"/>
      <c r="G447" s="76"/>
      <c r="H447" s="76"/>
      <c r="I447" s="76"/>
      <c r="J447" s="76"/>
      <c r="K447" s="285"/>
      <c r="L447" s="286"/>
      <c r="M447" s="287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4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284"/>
      <c r="D448" s="74"/>
      <c r="E448" s="74"/>
      <c r="F448" s="75"/>
      <c r="G448" s="76"/>
      <c r="H448" s="76"/>
      <c r="I448" s="76"/>
      <c r="J448" s="76"/>
      <c r="K448" s="285"/>
      <c r="L448" s="286"/>
      <c r="M448" s="287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4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284"/>
      <c r="D449" s="74"/>
      <c r="E449" s="74"/>
      <c r="F449" s="75"/>
      <c r="G449" s="76"/>
      <c r="H449" s="76"/>
      <c r="I449" s="76"/>
      <c r="J449" s="76"/>
      <c r="K449" s="285"/>
      <c r="L449" s="286"/>
      <c r="M449" s="287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4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284"/>
      <c r="D450" s="74"/>
      <c r="E450" s="74"/>
      <c r="F450" s="75"/>
      <c r="G450" s="76"/>
      <c r="H450" s="76"/>
      <c r="I450" s="76"/>
      <c r="J450" s="76"/>
      <c r="K450" s="285"/>
      <c r="L450" s="286"/>
      <c r="M450" s="287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4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284"/>
      <c r="D451" s="74"/>
      <c r="E451" s="74"/>
      <c r="F451" s="75"/>
      <c r="G451" s="76"/>
      <c r="H451" s="76"/>
      <c r="I451" s="76"/>
      <c r="J451" s="76"/>
      <c r="K451" s="285"/>
      <c r="L451" s="286"/>
      <c r="M451" s="287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4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284"/>
      <c r="D452" s="74"/>
      <c r="E452" s="74"/>
      <c r="F452" s="75"/>
      <c r="G452" s="76"/>
      <c r="H452" s="76"/>
      <c r="I452" s="76"/>
      <c r="J452" s="76"/>
      <c r="K452" s="285"/>
      <c r="L452" s="286"/>
      <c r="M452" s="287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4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284"/>
      <c r="D453" s="74"/>
      <c r="E453" s="74"/>
      <c r="F453" s="75"/>
      <c r="G453" s="76"/>
      <c r="H453" s="76"/>
      <c r="I453" s="76"/>
      <c r="J453" s="76"/>
      <c r="K453" s="285"/>
      <c r="L453" s="286"/>
      <c r="M453" s="287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4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284"/>
      <c r="D454" s="74"/>
      <c r="E454" s="74"/>
      <c r="F454" s="75"/>
      <c r="G454" s="76"/>
      <c r="H454" s="76"/>
      <c r="I454" s="76"/>
      <c r="J454" s="76"/>
      <c r="K454" s="285"/>
      <c r="L454" s="286"/>
      <c r="M454" s="287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4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284"/>
      <c r="D455" s="74"/>
      <c r="E455" s="74"/>
      <c r="F455" s="75"/>
      <c r="G455" s="76"/>
      <c r="H455" s="76"/>
      <c r="I455" s="76"/>
      <c r="J455" s="76"/>
      <c r="K455" s="285"/>
      <c r="L455" s="286"/>
      <c r="M455" s="287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4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284"/>
      <c r="D456" s="74"/>
      <c r="E456" s="74"/>
      <c r="F456" s="75"/>
      <c r="G456" s="76"/>
      <c r="H456" s="76"/>
      <c r="I456" s="76"/>
      <c r="J456" s="76"/>
      <c r="K456" s="285"/>
      <c r="L456" s="286"/>
      <c r="M456" s="287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4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284"/>
      <c r="D457" s="74"/>
      <c r="E457" s="74"/>
      <c r="F457" s="75"/>
      <c r="G457" s="76"/>
      <c r="H457" s="76"/>
      <c r="I457" s="76"/>
      <c r="J457" s="76"/>
      <c r="K457" s="285"/>
      <c r="L457" s="286"/>
      <c r="M457" s="287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4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284"/>
      <c r="D458" s="74"/>
      <c r="E458" s="74"/>
      <c r="F458" s="75"/>
      <c r="G458" s="76"/>
      <c r="H458" s="76"/>
      <c r="I458" s="76"/>
      <c r="J458" s="76"/>
      <c r="K458" s="285"/>
      <c r="L458" s="286"/>
      <c r="M458" s="287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4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284"/>
      <c r="D459" s="74"/>
      <c r="E459" s="74"/>
      <c r="F459" s="75"/>
      <c r="G459" s="76"/>
      <c r="H459" s="76"/>
      <c r="I459" s="76"/>
      <c r="J459" s="76"/>
      <c r="K459" s="285"/>
      <c r="L459" s="286"/>
      <c r="M459" s="287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4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284"/>
      <c r="D460" s="74"/>
      <c r="E460" s="74"/>
      <c r="F460" s="75"/>
      <c r="G460" s="76"/>
      <c r="H460" s="76"/>
      <c r="I460" s="76"/>
      <c r="J460" s="76"/>
      <c r="K460" s="285"/>
      <c r="L460" s="286"/>
      <c r="M460" s="287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4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284"/>
      <c r="D461" s="74"/>
      <c r="E461" s="74"/>
      <c r="F461" s="75"/>
      <c r="G461" s="76"/>
      <c r="H461" s="76"/>
      <c r="I461" s="76"/>
      <c r="J461" s="76"/>
      <c r="K461" s="285"/>
      <c r="L461" s="286"/>
      <c r="M461" s="287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4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284"/>
      <c r="D462" s="74"/>
      <c r="E462" s="74"/>
      <c r="F462" s="75"/>
      <c r="G462" s="76"/>
      <c r="H462" s="76"/>
      <c r="I462" s="76"/>
      <c r="J462" s="76"/>
      <c r="K462" s="285"/>
      <c r="L462" s="286"/>
      <c r="M462" s="287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4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284"/>
      <c r="D463" s="74"/>
      <c r="E463" s="74"/>
      <c r="F463" s="75"/>
      <c r="G463" s="76"/>
      <c r="H463" s="76"/>
      <c r="I463" s="76"/>
      <c r="J463" s="76"/>
      <c r="K463" s="285"/>
      <c r="L463" s="286"/>
      <c r="M463" s="287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4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85"/>
      <c r="L464" s="286"/>
      <c r="M464" s="287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4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85"/>
      <c r="L465" s="286"/>
      <c r="M465" s="287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4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85"/>
      <c r="L466" s="286"/>
      <c r="M466" s="287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4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85"/>
      <c r="L467" s="286"/>
      <c r="M467" s="287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4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85"/>
      <c r="L468" s="286"/>
      <c r="M468" s="287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4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85"/>
      <c r="L469" s="286"/>
      <c r="M469" s="287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4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85"/>
      <c r="L470" s="286"/>
      <c r="M470" s="287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4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85"/>
      <c r="L471" s="286"/>
      <c r="M471" s="287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4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85"/>
      <c r="L472" s="286"/>
      <c r="M472" s="287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4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85"/>
      <c r="L473" s="286"/>
      <c r="M473" s="287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4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85"/>
      <c r="L474" s="286"/>
      <c r="M474" s="287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4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85"/>
      <c r="L475" s="286"/>
      <c r="M475" s="287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4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85"/>
      <c r="L476" s="286"/>
      <c r="M476" s="287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4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85"/>
      <c r="L477" s="286"/>
      <c r="M477" s="287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4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85"/>
      <c r="L478" s="286"/>
      <c r="M478" s="287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4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85"/>
      <c r="L479" s="286"/>
      <c r="M479" s="287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4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85"/>
      <c r="L480" s="286"/>
      <c r="M480" s="287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4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85"/>
      <c r="L481" s="286"/>
      <c r="M481" s="287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4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85"/>
      <c r="L482" s="286"/>
      <c r="M482" s="287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4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85"/>
      <c r="L483" s="286"/>
      <c r="M483" s="287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4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85"/>
      <c r="L484" s="286"/>
      <c r="M484" s="287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4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85"/>
      <c r="L485" s="286"/>
      <c r="M485" s="287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4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85"/>
      <c r="L486" s="286"/>
      <c r="M486" s="287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4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85"/>
      <c r="L487" s="286"/>
      <c r="M487" s="287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4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85"/>
      <c r="L488" s="286"/>
      <c r="M488" s="287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4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85"/>
      <c r="L489" s="286"/>
      <c r="M489" s="287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4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85"/>
      <c r="L490" s="286"/>
      <c r="M490" s="287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4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85"/>
      <c r="L491" s="286"/>
      <c r="M491" s="287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4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85"/>
      <c r="L492" s="286"/>
      <c r="M492" s="287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4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85"/>
      <c r="L493" s="286"/>
      <c r="M493" s="287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4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85"/>
      <c r="L494" s="286"/>
      <c r="M494" s="287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4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85"/>
      <c r="L495" s="286"/>
      <c r="M495" s="287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4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85"/>
      <c r="L496" s="286"/>
      <c r="M496" s="287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4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85"/>
      <c r="L497" s="286"/>
      <c r="M497" s="287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4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85"/>
      <c r="L498" s="286"/>
      <c r="M498" s="287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4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85"/>
      <c r="L499" s="286"/>
      <c r="M499" s="287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4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85"/>
      <c r="L500" s="286"/>
      <c r="M500" s="287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4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85"/>
      <c r="L501" s="286"/>
      <c r="M501" s="287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4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85"/>
      <c r="L502" s="286"/>
      <c r="M502" s="287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4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85"/>
      <c r="L503" s="286"/>
      <c r="M503" s="287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4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85"/>
      <c r="L504" s="286"/>
      <c r="M504" s="287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4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85"/>
      <c r="L505" s="286"/>
      <c r="M505" s="287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4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85"/>
      <c r="L506" s="286"/>
      <c r="M506" s="287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4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85"/>
      <c r="L507" s="286"/>
      <c r="M507" s="287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4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85"/>
      <c r="L508" s="286"/>
      <c r="M508" s="287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4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85"/>
      <c r="L509" s="286"/>
      <c r="M509" s="287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4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85"/>
      <c r="L510" s="286"/>
      <c r="M510" s="287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4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85"/>
      <c r="L511" s="286"/>
      <c r="M511" s="287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4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85"/>
      <c r="L512" s="286"/>
      <c r="M512" s="287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4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85"/>
      <c r="L513" s="286"/>
      <c r="M513" s="287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4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85"/>
      <c r="L514" s="286"/>
      <c r="M514" s="287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4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85"/>
      <c r="L515" s="286"/>
      <c r="M515" s="287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4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85"/>
      <c r="L516" s="286"/>
      <c r="M516" s="287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4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85"/>
      <c r="L517" s="286"/>
      <c r="M517" s="287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4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85"/>
      <c r="L518" s="286"/>
      <c r="M518" s="287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4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85"/>
      <c r="L519" s="286"/>
      <c r="M519" s="287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4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85"/>
      <c r="L520" s="286"/>
      <c r="M520" s="287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4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85"/>
      <c r="L521" s="286"/>
      <c r="M521" s="287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4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85"/>
      <c r="L522" s="286"/>
      <c r="M522" s="287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4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85"/>
      <c r="L523" s="286"/>
      <c r="M523" s="287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4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85"/>
      <c r="L524" s="286"/>
      <c r="M524" s="287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4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85"/>
      <c r="L525" s="286"/>
      <c r="M525" s="287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4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85"/>
      <c r="L526" s="286"/>
      <c r="M526" s="287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4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85"/>
      <c r="L527" s="286"/>
      <c r="M527" s="287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4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85"/>
      <c r="L528" s="286"/>
      <c r="M528" s="287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4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85"/>
      <c r="L529" s="286"/>
      <c r="M529" s="287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4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85"/>
      <c r="L530" s="286"/>
      <c r="M530" s="287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4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85"/>
      <c r="L531" s="286"/>
      <c r="M531" s="287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4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85"/>
      <c r="L532" s="286"/>
      <c r="M532" s="287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4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85"/>
      <c r="L533" s="286"/>
      <c r="M533" s="287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4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85"/>
      <c r="L534" s="286"/>
      <c r="M534" s="287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4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85"/>
      <c r="L535" s="286"/>
      <c r="M535" s="287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4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85"/>
      <c r="L536" s="286"/>
      <c r="M536" s="287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4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85"/>
      <c r="L537" s="286"/>
      <c r="M537" s="287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4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85"/>
      <c r="L538" s="286"/>
      <c r="M538" s="287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4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85"/>
      <c r="L539" s="286"/>
      <c r="M539" s="287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4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85"/>
      <c r="L540" s="286"/>
      <c r="M540" s="287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4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85"/>
      <c r="L541" s="286"/>
      <c r="M541" s="287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4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85"/>
      <c r="L542" s="286"/>
      <c r="M542" s="287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4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85"/>
      <c r="L543" s="286"/>
      <c r="M543" s="287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4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85"/>
      <c r="L544" s="286"/>
      <c r="M544" s="287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4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85"/>
      <c r="L545" s="286"/>
      <c r="M545" s="287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4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85"/>
      <c r="L546" s="286"/>
      <c r="M546" s="287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4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85"/>
      <c r="L547" s="286"/>
      <c r="M547" s="287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4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85"/>
      <c r="L548" s="286"/>
      <c r="M548" s="287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4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85"/>
      <c r="L549" s="286"/>
      <c r="M549" s="287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4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85"/>
      <c r="L550" s="286"/>
      <c r="M550" s="287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4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85"/>
      <c r="L551" s="286"/>
      <c r="M551" s="287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4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85"/>
      <c r="L552" s="286"/>
      <c r="M552" s="287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4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85"/>
      <c r="L553" s="286"/>
      <c r="M553" s="287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4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85"/>
      <c r="L554" s="286"/>
      <c r="M554" s="287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4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85"/>
      <c r="L555" s="286"/>
      <c r="M555" s="287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4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85"/>
      <c r="L556" s="286"/>
      <c r="M556" s="287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4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85"/>
      <c r="L557" s="286"/>
      <c r="M557" s="287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4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85"/>
      <c r="L558" s="286"/>
      <c r="M558" s="287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4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85"/>
      <c r="L559" s="286"/>
      <c r="M559" s="287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4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85"/>
      <c r="L560" s="286"/>
      <c r="M560" s="287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4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85"/>
      <c r="L561" s="286"/>
      <c r="M561" s="287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4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85"/>
      <c r="L562" s="286"/>
      <c r="M562" s="287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4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85"/>
      <c r="L563" s="286"/>
      <c r="M563" s="287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4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85"/>
      <c r="L564" s="286"/>
      <c r="M564" s="287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4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85"/>
      <c r="L565" s="286"/>
      <c r="M565" s="287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4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85"/>
      <c r="L566" s="286"/>
      <c r="M566" s="287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4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85"/>
      <c r="L567" s="286"/>
      <c r="M567" s="287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4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85"/>
      <c r="L568" s="286"/>
      <c r="M568" s="287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4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85"/>
      <c r="L569" s="286"/>
      <c r="M569" s="287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4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85"/>
      <c r="L570" s="286"/>
      <c r="M570" s="287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4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85"/>
      <c r="L571" s="286"/>
      <c r="M571" s="287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4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85"/>
      <c r="L572" s="286"/>
      <c r="M572" s="287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4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85"/>
      <c r="L573" s="286"/>
      <c r="M573" s="287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4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85"/>
      <c r="L574" s="286"/>
      <c r="M574" s="287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4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85"/>
      <c r="L575" s="286"/>
      <c r="M575" s="287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4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85"/>
      <c r="L576" s="286"/>
      <c r="M576" s="287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4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85"/>
      <c r="L577" s="286"/>
      <c r="M577" s="287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4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85"/>
      <c r="L578" s="286"/>
      <c r="M578" s="287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4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85"/>
      <c r="L579" s="286"/>
      <c r="M579" s="287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4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85"/>
      <c r="L580" s="286"/>
      <c r="M580" s="287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4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85"/>
      <c r="L581" s="286"/>
      <c r="M581" s="287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4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85"/>
      <c r="L582" s="286"/>
      <c r="M582" s="287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4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85"/>
      <c r="L583" s="286"/>
      <c r="M583" s="287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4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85"/>
      <c r="L584" s="286"/>
      <c r="M584" s="287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4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85"/>
      <c r="L585" s="286"/>
      <c r="M585" s="287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4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85"/>
      <c r="L586" s="286"/>
      <c r="M586" s="287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4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85"/>
      <c r="L587" s="286"/>
      <c r="M587" s="287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4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85"/>
      <c r="L588" s="286"/>
      <c r="M588" s="287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4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85"/>
      <c r="L589" s="286"/>
      <c r="M589" s="287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4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85"/>
      <c r="L590" s="286"/>
      <c r="M590" s="287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4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85"/>
      <c r="L591" s="286"/>
      <c r="M591" s="287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4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85"/>
      <c r="L592" s="286"/>
      <c r="M592" s="287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4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85"/>
      <c r="L593" s="286"/>
      <c r="M593" s="287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4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85"/>
      <c r="L594" s="286"/>
      <c r="M594" s="287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4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85"/>
      <c r="L595" s="286"/>
      <c r="M595" s="287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4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85"/>
      <c r="L596" s="286"/>
      <c r="M596" s="287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4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85"/>
      <c r="L597" s="286"/>
      <c r="M597" s="287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4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85"/>
      <c r="L598" s="286"/>
      <c r="M598" s="287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4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85"/>
      <c r="L599" s="286"/>
      <c r="M599" s="287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4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85"/>
      <c r="L600" s="286"/>
      <c r="M600" s="287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4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85"/>
      <c r="L601" s="286"/>
      <c r="M601" s="287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4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85"/>
      <c r="L602" s="286"/>
      <c r="M602" s="287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4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85"/>
      <c r="L603" s="286"/>
      <c r="M603" s="287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4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85"/>
      <c r="L604" s="286"/>
      <c r="M604" s="287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4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85"/>
      <c r="L605" s="286"/>
      <c r="M605" s="287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4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85"/>
      <c r="L606" s="286"/>
      <c r="M606" s="287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4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85"/>
      <c r="L607" s="286"/>
      <c r="M607" s="287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4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85"/>
      <c r="L608" s="286"/>
      <c r="M608" s="287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4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85"/>
      <c r="L609" s="286"/>
      <c r="M609" s="287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4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85"/>
      <c r="L610" s="286"/>
      <c r="M610" s="287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4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85"/>
      <c r="L611" s="286"/>
      <c r="M611" s="287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4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85"/>
      <c r="L612" s="286"/>
      <c r="M612" s="287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4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85"/>
      <c r="L613" s="286"/>
      <c r="M613" s="287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4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85"/>
      <c r="L614" s="286"/>
      <c r="M614" s="287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4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85"/>
      <c r="L615" s="286"/>
      <c r="M615" s="287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4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85"/>
      <c r="L616" s="286"/>
      <c r="M616" s="287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4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85"/>
      <c r="L617" s="286"/>
      <c r="M617" s="287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4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85"/>
      <c r="L618" s="286"/>
      <c r="M618" s="287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4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85"/>
      <c r="L619" s="286"/>
      <c r="M619" s="287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4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85"/>
      <c r="L620" s="286"/>
      <c r="M620" s="287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4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85"/>
      <c r="L621" s="286"/>
      <c r="M621" s="287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4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85"/>
      <c r="L622" s="286"/>
      <c r="M622" s="287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4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85"/>
      <c r="L623" s="286"/>
      <c r="M623" s="287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4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85"/>
      <c r="L624" s="286"/>
      <c r="M624" s="287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4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85"/>
      <c r="L625" s="286"/>
      <c r="M625" s="287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4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85"/>
      <c r="L626" s="286"/>
      <c r="M626" s="287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4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85"/>
      <c r="L627" s="286"/>
      <c r="M627" s="287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4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85"/>
      <c r="L628" s="286"/>
      <c r="M628" s="287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4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85"/>
      <c r="L629" s="286"/>
      <c r="M629" s="287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4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85"/>
      <c r="L630" s="286"/>
      <c r="M630" s="287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4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85"/>
      <c r="L631" s="286"/>
      <c r="M631" s="287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4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85"/>
      <c r="L632" s="286"/>
      <c r="M632" s="287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4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85"/>
      <c r="L633" s="286"/>
      <c r="M633" s="287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4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85"/>
      <c r="L634" s="286"/>
      <c r="M634" s="287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4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85"/>
      <c r="L635" s="286"/>
      <c r="M635" s="287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4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85"/>
      <c r="L636" s="286"/>
      <c r="M636" s="287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4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85"/>
      <c r="L637" s="286"/>
      <c r="M637" s="287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4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85"/>
      <c r="L638" s="286"/>
      <c r="M638" s="287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4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85"/>
      <c r="L639" s="286"/>
      <c r="M639" s="287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4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85"/>
      <c r="L640" s="286"/>
      <c r="M640" s="287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4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85"/>
      <c r="L641" s="286"/>
      <c r="M641" s="287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4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85"/>
      <c r="L642" s="286"/>
      <c r="M642" s="287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4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85"/>
      <c r="L643" s="286"/>
      <c r="M643" s="287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4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85"/>
      <c r="L644" s="286"/>
      <c r="M644" s="287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4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85"/>
      <c r="L645" s="286"/>
      <c r="M645" s="287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4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85"/>
      <c r="L646" s="286"/>
      <c r="M646" s="287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4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85"/>
      <c r="L647" s="286"/>
      <c r="M647" s="287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4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85"/>
      <c r="L648" s="286"/>
      <c r="M648" s="287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4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85"/>
      <c r="L649" s="286"/>
      <c r="M649" s="287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4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85"/>
      <c r="L650" s="286"/>
      <c r="M650" s="287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4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85"/>
      <c r="L651" s="286"/>
      <c r="M651" s="287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4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85"/>
      <c r="L652" s="286"/>
      <c r="M652" s="287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4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85"/>
      <c r="L653" s="286"/>
      <c r="M653" s="287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4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85"/>
      <c r="L654" s="286"/>
      <c r="M654" s="287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4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85"/>
      <c r="L655" s="286"/>
      <c r="M655" s="287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4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85"/>
      <c r="L656" s="286"/>
      <c r="M656" s="287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4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4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76" priority="203" stopIfTrue="1" operator="lessThan">
      <formula>$L4</formula>
    </cfRule>
    <cfRule type="cellIs" dxfId="375" priority="204" stopIfTrue="1" operator="between">
      <formula>$L4</formula>
      <formula>L4</formula>
    </cfRule>
    <cfRule type="cellIs" dxfId="374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73" priority="199" stopIfTrue="1" operator="lessThan">
      <formula>$L4</formula>
    </cfRule>
    <cfRule type="cellIs" dxfId="372" priority="200" stopIfTrue="1" operator="between">
      <formula>$L4</formula>
      <formula>R4</formula>
    </cfRule>
    <cfRule type="cellIs" dxfId="371" priority="201" stopIfTrue="1" operator="greaterThan">
      <formula>$M4</formula>
    </cfRule>
  </conditionalFormatting>
  <conditionalFormatting sqref="Z4:AA4 Z464:AA631 AG464:AH631">
    <cfRule type="expression" dxfId="370" priority="182" stopIfTrue="1">
      <formula>Z4&lt;X4</formula>
    </cfRule>
    <cfRule type="expression" priority="183" stopIfTrue="1">
      <formula>Z4=""</formula>
    </cfRule>
    <cfRule type="expression" dxfId="369" priority="184" stopIfTrue="1">
      <formula>K4=X4</formula>
    </cfRule>
    <cfRule type="expression" dxfId="368" priority="185" stopIfTrue="1">
      <formula>Z4&gt;X4*1.05</formula>
    </cfRule>
    <cfRule type="expression" dxfId="367" priority="186" stopIfTrue="1">
      <formula>Z4&lt;X4</formula>
    </cfRule>
    <cfRule type="expression" priority="187" stopIfTrue="1">
      <formula>Z4=""</formula>
    </cfRule>
    <cfRule type="expression" dxfId="366" priority="188" stopIfTrue="1">
      <formula>K4=X4</formula>
    </cfRule>
    <cfRule type="expression" dxfId="365" priority="189" stopIfTrue="1">
      <formula>Z4&gt;X4*1.05</formula>
    </cfRule>
    <cfRule type="expression" priority="194" stopIfTrue="1">
      <formula>Z4=""</formula>
    </cfRule>
    <cfRule type="cellIs" dxfId="364" priority="195" stopIfTrue="1" operator="lessThan">
      <formula>$L4</formula>
    </cfRule>
    <cfRule type="cellIs" dxfId="363" priority="196" stopIfTrue="1" operator="between">
      <formula>$L4</formula>
      <formula>Y4</formula>
    </cfRule>
    <cfRule type="cellIs" dxfId="362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61" priority="191" stopIfTrue="1" operator="lessThan">
      <formula>$L4</formula>
    </cfRule>
    <cfRule type="cellIs" dxfId="360" priority="192" stopIfTrue="1" operator="between">
      <formula>$L4</formula>
      <formula>N4</formula>
    </cfRule>
    <cfRule type="cellIs" dxfId="359" priority="193" stopIfTrue="1" operator="greaterThan">
      <formula>$M4</formula>
    </cfRule>
  </conditionalFormatting>
  <conditionalFormatting sqref="AM4">
    <cfRule type="expression" dxfId="358" priority="174" stopIfTrue="1">
      <formula>AM4&lt;AK4</formula>
    </cfRule>
    <cfRule type="expression" priority="175" stopIfTrue="1">
      <formula>AM4=""</formula>
    </cfRule>
    <cfRule type="expression" dxfId="357" priority="176" stopIfTrue="1">
      <formula>X4=AK4</formula>
    </cfRule>
    <cfRule type="expression" dxfId="356" priority="177" stopIfTrue="1">
      <formula>AM4&gt;AK4*1.05</formula>
    </cfRule>
    <cfRule type="expression" dxfId="355" priority="178" stopIfTrue="1">
      <formula>AM4&lt;AK4</formula>
    </cfRule>
    <cfRule type="expression" priority="179" stopIfTrue="1">
      <formula>AM4=""</formula>
    </cfRule>
    <cfRule type="expression" dxfId="354" priority="180" stopIfTrue="1">
      <formula>X4=AK4</formula>
    </cfRule>
    <cfRule type="expression" dxfId="353" priority="181" stopIfTrue="1">
      <formula>AM4&gt;AK4*1.05</formula>
    </cfRule>
  </conditionalFormatting>
  <conditionalFormatting sqref="AG4:AH4">
    <cfRule type="expression" dxfId="352" priority="162" stopIfTrue="1">
      <formula>AG4&lt;AE4</formula>
    </cfRule>
    <cfRule type="expression" priority="163" stopIfTrue="1">
      <formula>AG4=""</formula>
    </cfRule>
    <cfRule type="expression" dxfId="351" priority="164" stopIfTrue="1">
      <formula>R4=AE4</formula>
    </cfRule>
    <cfRule type="expression" dxfId="350" priority="165" stopIfTrue="1">
      <formula>AG4&gt;AE4*1.05</formula>
    </cfRule>
    <cfRule type="expression" dxfId="349" priority="166" stopIfTrue="1">
      <formula>AG4&lt;AE4</formula>
    </cfRule>
    <cfRule type="expression" priority="167" stopIfTrue="1">
      <formula>AG4=""</formula>
    </cfRule>
    <cfRule type="expression" dxfId="348" priority="168" stopIfTrue="1">
      <formula>R4=AE4</formula>
    </cfRule>
    <cfRule type="expression" dxfId="347" priority="169" stopIfTrue="1">
      <formula>AG4&gt;AE4*1.05</formula>
    </cfRule>
    <cfRule type="expression" priority="170" stopIfTrue="1">
      <formula>AG4=""</formula>
    </cfRule>
    <cfRule type="cellIs" dxfId="346" priority="171" stopIfTrue="1" operator="lessThan">
      <formula>$L4</formula>
    </cfRule>
    <cfRule type="cellIs" dxfId="345" priority="172" stopIfTrue="1" operator="between">
      <formula>$L4</formula>
      <formula>AF4</formula>
    </cfRule>
    <cfRule type="cellIs" dxfId="344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43" priority="159" stopIfTrue="1">
      <formula>AL4=$AJ4</formula>
    </cfRule>
    <cfRule type="expression" dxfId="342" priority="160" stopIfTrue="1">
      <formula>AL4&lt;$AJ4*0.95</formula>
    </cfRule>
    <cfRule type="expression" dxfId="341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40" priority="155" stopIfTrue="1" operator="lessThan">
      <formula>$L4</formula>
    </cfRule>
    <cfRule type="cellIs" dxfId="339" priority="156" stopIfTrue="1" operator="between">
      <formula>$L4</formula>
      <formula>$M4</formula>
    </cfRule>
    <cfRule type="cellIs" dxfId="338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37" priority="151" stopIfTrue="1" operator="lessThan">
      <formula>$L4</formula>
    </cfRule>
    <cfRule type="cellIs" dxfId="336" priority="152" stopIfTrue="1" operator="between">
      <formula>$L4</formula>
      <formula>$M4</formula>
    </cfRule>
    <cfRule type="cellIs" dxfId="335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34" priority="147" stopIfTrue="1" operator="lessThan">
      <formula>$L4</formula>
    </cfRule>
    <cfRule type="cellIs" dxfId="333" priority="148" stopIfTrue="1" operator="between">
      <formula>$L4</formula>
      <formula>$M4</formula>
    </cfRule>
    <cfRule type="cellIs" dxfId="332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331" priority="143" stopIfTrue="1" operator="lessThan">
      <formula>$L4</formula>
    </cfRule>
    <cfRule type="cellIs" dxfId="330" priority="144" stopIfTrue="1" operator="between">
      <formula>$L4</formula>
      <formula>$M4</formula>
    </cfRule>
    <cfRule type="cellIs" dxfId="329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328" priority="139" stopIfTrue="1" operator="lessThan">
      <formula>$L5</formula>
    </cfRule>
    <cfRule type="cellIs" dxfId="327" priority="140" stopIfTrue="1" operator="between">
      <formula>$L5</formula>
      <formula>L5</formula>
    </cfRule>
    <cfRule type="cellIs" dxfId="326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325" priority="135" stopIfTrue="1" operator="lessThan">
      <formula>$L5</formula>
    </cfRule>
    <cfRule type="cellIs" dxfId="324" priority="136" stopIfTrue="1" operator="between">
      <formula>$L5</formula>
      <formula>R5</formula>
    </cfRule>
    <cfRule type="cellIs" dxfId="323" priority="137" stopIfTrue="1" operator="greaterThan">
      <formula>$M5</formula>
    </cfRule>
  </conditionalFormatting>
  <conditionalFormatting sqref="Z5:AA406">
    <cfRule type="expression" dxfId="322" priority="118" stopIfTrue="1">
      <formula>Z5&lt;X5</formula>
    </cfRule>
    <cfRule type="expression" priority="119" stopIfTrue="1">
      <formula>Z5=""</formula>
    </cfRule>
    <cfRule type="expression" dxfId="321" priority="120" stopIfTrue="1">
      <formula>K5=X5</formula>
    </cfRule>
    <cfRule type="expression" dxfId="320" priority="121" stopIfTrue="1">
      <formula>Z5&gt;X5*1.05</formula>
    </cfRule>
    <cfRule type="expression" dxfId="319" priority="122" stopIfTrue="1">
      <formula>Z5&lt;X5</formula>
    </cfRule>
    <cfRule type="expression" priority="123" stopIfTrue="1">
      <formula>Z5=""</formula>
    </cfRule>
    <cfRule type="expression" dxfId="318" priority="124" stopIfTrue="1">
      <formula>K5=X5</formula>
    </cfRule>
    <cfRule type="expression" dxfId="317" priority="125" stopIfTrue="1">
      <formula>Z5&gt;X5*1.05</formula>
    </cfRule>
    <cfRule type="expression" priority="130" stopIfTrue="1">
      <formula>Z5=""</formula>
    </cfRule>
    <cfRule type="cellIs" dxfId="316" priority="131" stopIfTrue="1" operator="lessThan">
      <formula>$L5</formula>
    </cfRule>
    <cfRule type="cellIs" dxfId="315" priority="132" stopIfTrue="1" operator="between">
      <formula>$L5</formula>
      <formula>Y5</formula>
    </cfRule>
    <cfRule type="cellIs" dxfId="314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313" priority="127" stopIfTrue="1" operator="lessThan">
      <formula>$L5</formula>
    </cfRule>
    <cfRule type="cellIs" dxfId="312" priority="128" stopIfTrue="1" operator="between">
      <formula>$L5</formula>
      <formula>N5</formula>
    </cfRule>
    <cfRule type="cellIs" dxfId="311" priority="129" stopIfTrue="1" operator="greaterThan">
      <formula>$M5</formula>
    </cfRule>
  </conditionalFormatting>
  <conditionalFormatting sqref="AM5:AM406 AM464:AM631">
    <cfRule type="expression" dxfId="310" priority="110" stopIfTrue="1">
      <formula>AM5&lt;AK5</formula>
    </cfRule>
    <cfRule type="expression" priority="111" stopIfTrue="1">
      <formula>AM5=""</formula>
    </cfRule>
    <cfRule type="expression" dxfId="309" priority="112" stopIfTrue="1">
      <formula>X5=AK5</formula>
    </cfRule>
    <cfRule type="expression" dxfId="308" priority="113" stopIfTrue="1">
      <formula>AM5&gt;AK5*1.05</formula>
    </cfRule>
    <cfRule type="expression" dxfId="307" priority="114" stopIfTrue="1">
      <formula>AM5&lt;AK5</formula>
    </cfRule>
    <cfRule type="expression" priority="115" stopIfTrue="1">
      <formula>AM5=""</formula>
    </cfRule>
    <cfRule type="expression" dxfId="306" priority="116" stopIfTrue="1">
      <formula>X5=AK5</formula>
    </cfRule>
    <cfRule type="expression" dxfId="305" priority="117" stopIfTrue="1">
      <formula>AM5&gt;AK5*1.05</formula>
    </cfRule>
  </conditionalFormatting>
  <conditionalFormatting sqref="AG5:AH406">
    <cfRule type="expression" dxfId="304" priority="98" stopIfTrue="1">
      <formula>AG5&lt;AE5</formula>
    </cfRule>
    <cfRule type="expression" priority="99" stopIfTrue="1">
      <formula>AG5=""</formula>
    </cfRule>
    <cfRule type="expression" dxfId="303" priority="100" stopIfTrue="1">
      <formula>R5=AE5</formula>
    </cfRule>
    <cfRule type="expression" dxfId="302" priority="101" stopIfTrue="1">
      <formula>AG5&gt;AE5*1.05</formula>
    </cfRule>
    <cfRule type="expression" dxfId="301" priority="102" stopIfTrue="1">
      <formula>AG5&lt;AE5</formula>
    </cfRule>
    <cfRule type="expression" priority="103" stopIfTrue="1">
      <formula>AG5=""</formula>
    </cfRule>
    <cfRule type="expression" dxfId="300" priority="104" stopIfTrue="1">
      <formula>R5=AE5</formula>
    </cfRule>
    <cfRule type="expression" dxfId="299" priority="105" stopIfTrue="1">
      <formula>AG5&gt;AE5*1.05</formula>
    </cfRule>
    <cfRule type="expression" priority="106" stopIfTrue="1">
      <formula>AG5=""</formula>
    </cfRule>
    <cfRule type="cellIs" dxfId="298" priority="107" stopIfTrue="1" operator="lessThan">
      <formula>$L5</formula>
    </cfRule>
    <cfRule type="cellIs" dxfId="297" priority="108" stopIfTrue="1" operator="between">
      <formula>$L5</formula>
      <formula>AF5</formula>
    </cfRule>
    <cfRule type="cellIs" dxfId="296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95" priority="95" stopIfTrue="1">
      <formula>AL5=$AJ5</formula>
    </cfRule>
    <cfRule type="expression" dxfId="294" priority="96" stopIfTrue="1">
      <formula>AL5&lt;$AJ5*0.95</formula>
    </cfRule>
    <cfRule type="expression" dxfId="293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92" priority="91" stopIfTrue="1" operator="lessThan">
      <formula>$L5</formula>
    </cfRule>
    <cfRule type="cellIs" dxfId="291" priority="92" stopIfTrue="1" operator="between">
      <formula>$L5</formula>
      <formula>$M5</formula>
    </cfRule>
    <cfRule type="cellIs" dxfId="290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89" priority="87" stopIfTrue="1" operator="lessThan">
      <formula>$L5</formula>
    </cfRule>
    <cfRule type="cellIs" dxfId="288" priority="88" stopIfTrue="1" operator="between">
      <formula>$L5</formula>
      <formula>$M5</formula>
    </cfRule>
    <cfRule type="cellIs" dxfId="287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86" priority="83" stopIfTrue="1" operator="lessThan">
      <formula>$L5</formula>
    </cfRule>
    <cfRule type="cellIs" dxfId="285" priority="84" stopIfTrue="1" operator="between">
      <formula>$L5</formula>
      <formula>$M5</formula>
    </cfRule>
    <cfRule type="cellIs" dxfId="284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83" priority="79" stopIfTrue="1" operator="lessThan">
      <formula>$L5</formula>
    </cfRule>
    <cfRule type="cellIs" dxfId="282" priority="80" stopIfTrue="1" operator="between">
      <formula>$L5</formula>
      <formula>$M5</formula>
    </cfRule>
    <cfRule type="cellIs" dxfId="281" priority="81" stopIfTrue="1" operator="greaterThan">
      <formula>$M5</formula>
    </cfRule>
  </conditionalFormatting>
  <conditionalFormatting sqref="AO4:AO406 AO464:AO631">
    <cfRule type="expression" dxfId="280" priority="210" stopIfTrue="1">
      <formula>AO4&lt;$AY4</formula>
    </cfRule>
    <cfRule type="expression" dxfId="279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78" priority="213" stopIfTrue="1" operator="lessThanOrEqual">
      <formula>AY4</formula>
    </cfRule>
    <cfRule type="cellIs" dxfId="277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76" priority="66" stopIfTrue="1" operator="lessThan">
      <formula>$L407</formula>
    </cfRule>
    <cfRule type="cellIs" dxfId="275" priority="67" stopIfTrue="1" operator="between">
      <formula>$L407</formula>
      <formula>N407</formula>
    </cfRule>
    <cfRule type="cellIs" dxfId="274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73" priority="62" stopIfTrue="1" operator="lessThan">
      <formula>$L407</formula>
    </cfRule>
    <cfRule type="cellIs" dxfId="272" priority="63" stopIfTrue="1" operator="between">
      <formula>$L407</formula>
      <formula>L407</formula>
    </cfRule>
    <cfRule type="cellIs" dxfId="271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70" priority="58" stopIfTrue="1" operator="lessThan">
      <formula>$L407</formula>
    </cfRule>
    <cfRule type="cellIs" dxfId="269" priority="59" stopIfTrue="1" operator="between">
      <formula>$L407</formula>
      <formula>R407</formula>
    </cfRule>
    <cfRule type="cellIs" dxfId="268" priority="60" stopIfTrue="1" operator="greaterThan">
      <formula>$M407</formula>
    </cfRule>
  </conditionalFormatting>
  <conditionalFormatting sqref="Z407:AA463">
    <cfRule type="expression" dxfId="267" priority="41" stopIfTrue="1">
      <formula>Z407&lt;X407</formula>
    </cfRule>
    <cfRule type="expression" priority="42" stopIfTrue="1">
      <formula>Z407=""</formula>
    </cfRule>
    <cfRule type="expression" dxfId="266" priority="43" stopIfTrue="1">
      <formula>K407=X407</formula>
    </cfRule>
    <cfRule type="expression" dxfId="265" priority="44" stopIfTrue="1">
      <formula>Z407&gt;X407*1.05</formula>
    </cfRule>
    <cfRule type="expression" dxfId="264" priority="45" stopIfTrue="1">
      <formula>Z407&lt;X407</formula>
    </cfRule>
    <cfRule type="expression" priority="46" stopIfTrue="1">
      <formula>Z407=""</formula>
    </cfRule>
    <cfRule type="expression" dxfId="263" priority="47" stopIfTrue="1">
      <formula>K407=X407</formula>
    </cfRule>
    <cfRule type="expression" dxfId="262" priority="48" stopIfTrue="1">
      <formula>Z407&gt;X407*1.05</formula>
    </cfRule>
    <cfRule type="expression" priority="53" stopIfTrue="1">
      <formula>Z407=""</formula>
    </cfRule>
    <cfRule type="cellIs" dxfId="261" priority="54" stopIfTrue="1" operator="lessThan">
      <formula>$L407</formula>
    </cfRule>
    <cfRule type="cellIs" dxfId="260" priority="55" stopIfTrue="1" operator="between">
      <formula>$L407</formula>
      <formula>Y407</formula>
    </cfRule>
    <cfRule type="cellIs" dxfId="259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58" priority="50" stopIfTrue="1" operator="lessThan">
      <formula>$L407</formula>
    </cfRule>
    <cfRule type="cellIs" dxfId="257" priority="51" stopIfTrue="1" operator="between">
      <formula>$L407</formula>
      <formula>N407</formula>
    </cfRule>
    <cfRule type="cellIs" dxfId="256" priority="52" stopIfTrue="1" operator="greaterThan">
      <formula>$M407</formula>
    </cfRule>
  </conditionalFormatting>
  <conditionalFormatting sqref="AM407:AM463">
    <cfRule type="expression" dxfId="255" priority="33" stopIfTrue="1">
      <formula>AM407&lt;AK407</formula>
    </cfRule>
    <cfRule type="expression" priority="34" stopIfTrue="1">
      <formula>AM407=""</formula>
    </cfRule>
    <cfRule type="expression" dxfId="254" priority="35" stopIfTrue="1">
      <formula>X407=AK407</formula>
    </cfRule>
    <cfRule type="expression" dxfId="253" priority="36" stopIfTrue="1">
      <formula>AM407&gt;AK407*1.05</formula>
    </cfRule>
    <cfRule type="expression" dxfId="252" priority="37" stopIfTrue="1">
      <formula>AM407&lt;AK407</formula>
    </cfRule>
    <cfRule type="expression" priority="38" stopIfTrue="1">
      <formula>AM407=""</formula>
    </cfRule>
    <cfRule type="expression" dxfId="251" priority="39" stopIfTrue="1">
      <formula>X407=AK407</formula>
    </cfRule>
    <cfRule type="expression" dxfId="250" priority="40" stopIfTrue="1">
      <formula>AM407&gt;AK407*1.05</formula>
    </cfRule>
  </conditionalFormatting>
  <conditionalFormatting sqref="AG407:AH463">
    <cfRule type="expression" dxfId="249" priority="21" stopIfTrue="1">
      <formula>AG407&lt;AE407</formula>
    </cfRule>
    <cfRule type="expression" priority="22" stopIfTrue="1">
      <formula>AG407=""</formula>
    </cfRule>
    <cfRule type="expression" dxfId="248" priority="23" stopIfTrue="1">
      <formula>R407=AE407</formula>
    </cfRule>
    <cfRule type="expression" dxfId="247" priority="24" stopIfTrue="1">
      <formula>AG407&gt;AE407*1.05</formula>
    </cfRule>
    <cfRule type="expression" dxfId="246" priority="25" stopIfTrue="1">
      <formula>AG407&lt;AE407</formula>
    </cfRule>
    <cfRule type="expression" priority="26" stopIfTrue="1">
      <formula>AG407=""</formula>
    </cfRule>
    <cfRule type="expression" dxfId="245" priority="27" stopIfTrue="1">
      <formula>R407=AE407</formula>
    </cfRule>
    <cfRule type="expression" dxfId="244" priority="28" stopIfTrue="1">
      <formula>AG407&gt;AE407*1.05</formula>
    </cfRule>
    <cfRule type="expression" priority="29" stopIfTrue="1">
      <formula>AG407=""</formula>
    </cfRule>
    <cfRule type="cellIs" dxfId="243" priority="30" stopIfTrue="1" operator="lessThan">
      <formula>$L407</formula>
    </cfRule>
    <cfRule type="cellIs" dxfId="242" priority="31" stopIfTrue="1" operator="between">
      <formula>$L407</formula>
      <formula>AF407</formula>
    </cfRule>
    <cfRule type="cellIs" dxfId="241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40" priority="18" stopIfTrue="1">
      <formula>AL407=$AJ407</formula>
    </cfRule>
    <cfRule type="expression" dxfId="239" priority="19" stopIfTrue="1">
      <formula>AL407&lt;$AJ407*0.95</formula>
    </cfRule>
    <cfRule type="expression" dxfId="238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37" priority="14" stopIfTrue="1" operator="lessThan">
      <formula>$L407</formula>
    </cfRule>
    <cfRule type="cellIs" dxfId="236" priority="15" stopIfTrue="1" operator="between">
      <formula>$L407</formula>
      <formula>$M407</formula>
    </cfRule>
    <cfRule type="cellIs" dxfId="235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34" priority="10" stopIfTrue="1" operator="lessThan">
      <formula>$L407</formula>
    </cfRule>
    <cfRule type="cellIs" dxfId="233" priority="11" stopIfTrue="1" operator="between">
      <formula>$L407</formula>
      <formula>$M407</formula>
    </cfRule>
    <cfRule type="cellIs" dxfId="232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231" priority="6" stopIfTrue="1" operator="lessThan">
      <formula>$L407</formula>
    </cfRule>
    <cfRule type="cellIs" dxfId="230" priority="7" stopIfTrue="1" operator="between">
      <formula>$L407</formula>
      <formula>$M407</formula>
    </cfRule>
    <cfRule type="cellIs" dxfId="229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228" priority="2" stopIfTrue="1" operator="lessThan">
      <formula>$L407</formula>
    </cfRule>
    <cfRule type="cellIs" dxfId="227" priority="3" stopIfTrue="1" operator="between">
      <formula>$L407</formula>
      <formula>$M407</formula>
    </cfRule>
    <cfRule type="cellIs" dxfId="226" priority="4" stopIfTrue="1" operator="greaterThan">
      <formula>$M407</formula>
    </cfRule>
  </conditionalFormatting>
  <conditionalFormatting sqref="AO407:AO463">
    <cfRule type="expression" dxfId="225" priority="73" stopIfTrue="1">
      <formula>AO407&lt;$AY407</formula>
    </cfRule>
    <cfRule type="expression" dxfId="224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223" priority="76" stopIfTrue="1" operator="lessThanOrEqual">
      <formula>AY407</formula>
    </cfRule>
    <cfRule type="cellIs" dxfId="222" priority="77" stopIfTrue="1" operator="greaterThanOrEqual">
      <formula>AY407</formula>
    </cfRule>
  </conditionalFormatting>
  <conditionalFormatting sqref="Q4:T631">
    <cfRule type="expression" dxfId="221" priority="350" stopIfTrue="1">
      <formula>Q4&lt;O4</formula>
    </cfRule>
    <cfRule type="expression" priority="351" stopIfTrue="1">
      <formula>Q4=""</formula>
    </cfRule>
    <cfRule type="expression" dxfId="220" priority="352" stopIfTrue="1">
      <formula>A4=O4</formula>
    </cfRule>
    <cfRule type="expression" dxfId="219" priority="353" stopIfTrue="1">
      <formula>Q4&gt;O4*1.05</formula>
    </cfRule>
  </conditionalFormatting>
  <hyperlinks>
    <hyperlink ref="AZ1" location="index!A1" display="العودة للفهرس" xr:uid="{00000000-0004-0000-0400-000000000000}"/>
  </hyperlinks>
  <pageMargins left="0.7" right="0.7" top="0.75" bottom="0.75" header="0.3" footer="0.3"/>
  <pageSetup paperSize="9" scale="77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AL656"/>
  <sheetViews>
    <sheetView rightToLeft="1" zoomScale="70" zoomScaleNormal="70" workbookViewId="0">
      <pane xSplit="6" ySplit="2" topLeftCell="O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8.75" x14ac:dyDescent="0.25"/>
  <cols>
    <col min="1" max="1" width="5" style="175" hidden="1" customWidth="1"/>
    <col min="2" max="2" width="5.140625" style="175" hidden="1" customWidth="1"/>
    <col min="3" max="3" width="8.28515625" style="175" hidden="1" customWidth="1"/>
    <col min="4" max="4" width="7.85546875" style="175" hidden="1" customWidth="1"/>
    <col min="5" max="5" width="16.42578125" style="175" customWidth="1"/>
    <col min="6" max="6" width="19.5703125" style="175" hidden="1" customWidth="1"/>
    <col min="7" max="7" width="10.28515625" style="290" hidden="1" customWidth="1"/>
    <col min="8" max="8" width="14.28515625" style="290" hidden="1" customWidth="1"/>
    <col min="9" max="9" width="10.5703125" style="290" hidden="1" customWidth="1"/>
    <col min="10" max="14" width="12.140625" style="175" hidden="1" customWidth="1"/>
    <col min="15" max="23" width="12.140625" style="175" customWidth="1"/>
    <col min="24" max="24" width="12.140625" style="112" customWidth="1"/>
    <col min="25" max="26" width="12.140625" style="175" customWidth="1"/>
    <col min="31" max="32" width="12.140625" style="175" customWidth="1"/>
    <col min="33" max="33" width="12.140625" style="150" customWidth="1"/>
    <col min="34" max="34" width="24" style="109" customWidth="1"/>
    <col min="35" max="36" width="23.140625" style="74" customWidth="1"/>
    <col min="37" max="37" width="12.140625" style="151" customWidth="1"/>
    <col min="38" max="38" width="9.140625" style="168" hidden="1" customWidth="1"/>
  </cols>
  <sheetData>
    <row r="1" spans="1:38" ht="15" customHeight="1" x14ac:dyDescent="0.25">
      <c r="G1" s="175" t="s">
        <v>457</v>
      </c>
      <c r="I1" s="175" t="s">
        <v>458</v>
      </c>
      <c r="K1" s="290" t="s">
        <v>459</v>
      </c>
      <c r="L1" s="15">
        <f>$B$3</f>
        <v>2</v>
      </c>
      <c r="M1" s="290" t="s">
        <v>460</v>
      </c>
      <c r="N1" s="15">
        <f>$A$3</f>
        <v>2021</v>
      </c>
      <c r="Y1" s="66" t="s">
        <v>76</v>
      </c>
      <c r="AH1" s="159" t="s">
        <v>461</v>
      </c>
      <c r="AI1" s="85"/>
      <c r="AJ1" s="85"/>
    </row>
    <row r="2" spans="1:38" s="3" customFormat="1" ht="43.5" customHeight="1" x14ac:dyDescent="0.25">
      <c r="A2" s="4" t="s">
        <v>462</v>
      </c>
      <c r="B2" s="4" t="s">
        <v>463</v>
      </c>
      <c r="C2" s="4" t="s">
        <v>117</v>
      </c>
      <c r="D2" s="4" t="s">
        <v>86</v>
      </c>
      <c r="E2" s="4" t="s">
        <v>464</v>
      </c>
      <c r="F2" s="4" t="s">
        <v>465</v>
      </c>
      <c r="G2" s="291" t="s">
        <v>466</v>
      </c>
      <c r="H2" s="291" t="s">
        <v>467</v>
      </c>
      <c r="I2" s="291" t="s">
        <v>468</v>
      </c>
      <c r="J2" s="4" t="s">
        <v>469</v>
      </c>
      <c r="K2" s="4" t="s">
        <v>470</v>
      </c>
      <c r="L2" s="4" t="s">
        <v>471</v>
      </c>
      <c r="M2" s="4" t="s">
        <v>472</v>
      </c>
      <c r="N2" s="4" t="s">
        <v>473</v>
      </c>
      <c r="O2" s="4" t="s">
        <v>474</v>
      </c>
      <c r="P2" s="4" t="s">
        <v>475</v>
      </c>
      <c r="Q2" s="4" t="s">
        <v>476</v>
      </c>
      <c r="R2" s="4" t="s">
        <v>477</v>
      </c>
      <c r="S2" s="4" t="s">
        <v>478</v>
      </c>
      <c r="T2" s="4" t="s">
        <v>479</v>
      </c>
      <c r="U2" s="4" t="s">
        <v>480</v>
      </c>
      <c r="V2" s="4" t="s">
        <v>481</v>
      </c>
      <c r="W2" s="4" t="s">
        <v>482</v>
      </c>
      <c r="X2" s="4" t="s">
        <v>483</v>
      </c>
      <c r="Y2" s="4" t="s">
        <v>484</v>
      </c>
      <c r="Z2" s="4" t="s">
        <v>485</v>
      </c>
      <c r="AA2" s="4" t="s">
        <v>134</v>
      </c>
      <c r="AB2" s="4" t="s">
        <v>135</v>
      </c>
      <c r="AC2" s="4" t="s">
        <v>136</v>
      </c>
      <c r="AD2" s="4" t="s">
        <v>137</v>
      </c>
      <c r="AE2" s="4" t="s">
        <v>486</v>
      </c>
      <c r="AF2" s="4" t="s">
        <v>487</v>
      </c>
      <c r="AG2" s="4" t="s">
        <v>71</v>
      </c>
      <c r="AH2" s="4" t="s">
        <v>488</v>
      </c>
      <c r="AI2" s="4" t="s">
        <v>489</v>
      </c>
      <c r="AJ2" s="4" t="s">
        <v>490</v>
      </c>
      <c r="AK2" s="152" t="s">
        <v>491</v>
      </c>
      <c r="AL2" s="3" t="s">
        <v>492</v>
      </c>
    </row>
    <row r="3" spans="1:38" ht="21" customHeight="1" x14ac:dyDescent="0.35">
      <c r="A3">
        <v>2021</v>
      </c>
      <c r="B3">
        <v>2</v>
      </c>
      <c r="C3">
        <v>383</v>
      </c>
      <c r="D3">
        <v>550</v>
      </c>
      <c r="J3" s="292"/>
      <c r="M3" s="140"/>
      <c r="N3" s="140"/>
      <c r="AH3" s="28"/>
      <c r="AI3" s="85"/>
      <c r="AJ3" s="85"/>
      <c r="AK3" s="153" t="str">
        <f t="shared" ref="AK3:AK34" si="0">IFERROR(Y3/Z3,"")</f>
        <v/>
      </c>
    </row>
    <row r="4" spans="1:38" ht="21" customHeight="1" x14ac:dyDescent="0.35">
      <c r="A4" s="175">
        <v>2021</v>
      </c>
      <c r="B4" s="175">
        <v>2</v>
      </c>
      <c r="C4" s="175">
        <v>381</v>
      </c>
      <c r="D4" s="175">
        <v>445</v>
      </c>
      <c r="J4" s="292"/>
      <c r="M4" s="140"/>
      <c r="N4" s="140"/>
      <c r="X4" s="150"/>
      <c r="AH4" s="28"/>
      <c r="AI4" s="85"/>
      <c r="AJ4" s="85"/>
      <c r="AK4" s="153" t="str">
        <f t="shared" si="0"/>
        <v/>
      </c>
      <c r="AL4">
        <f t="shared" ref="AL4:AL28" si="1">IFERROR(IF(AK4&gt;X4,0,1),"")</f>
        <v>1</v>
      </c>
    </row>
    <row r="5" spans="1:38" ht="21" customHeight="1" x14ac:dyDescent="0.35">
      <c r="A5" s="175">
        <v>2021</v>
      </c>
      <c r="B5" s="175">
        <v>2</v>
      </c>
      <c r="C5" s="175">
        <v>405</v>
      </c>
      <c r="D5" s="175">
        <v>621</v>
      </c>
      <c r="J5" s="292"/>
      <c r="M5" s="140"/>
      <c r="N5" s="140"/>
      <c r="AH5" s="28"/>
      <c r="AI5" s="85"/>
      <c r="AJ5" s="85"/>
      <c r="AK5" s="153" t="str">
        <f t="shared" si="0"/>
        <v/>
      </c>
      <c r="AL5">
        <f t="shared" si="1"/>
        <v>1</v>
      </c>
    </row>
    <row r="6" spans="1:38" ht="21" customHeight="1" x14ac:dyDescent="0.35">
      <c r="A6" s="175">
        <v>2021</v>
      </c>
      <c r="B6" s="175">
        <v>2</v>
      </c>
      <c r="C6" s="175">
        <v>381</v>
      </c>
      <c r="D6" s="175">
        <v>448</v>
      </c>
      <c r="J6" s="292"/>
      <c r="M6" s="140"/>
      <c r="N6" s="140"/>
      <c r="AH6" s="28"/>
      <c r="AI6" s="85"/>
      <c r="AJ6" s="85"/>
      <c r="AK6" s="153" t="str">
        <f t="shared" si="0"/>
        <v/>
      </c>
      <c r="AL6">
        <f t="shared" si="1"/>
        <v>1</v>
      </c>
    </row>
    <row r="7" spans="1:38" ht="21" customHeight="1" x14ac:dyDescent="0.35">
      <c r="A7" s="175">
        <v>2021</v>
      </c>
      <c r="B7" s="175">
        <v>2</v>
      </c>
      <c r="C7" s="175">
        <v>407</v>
      </c>
      <c r="D7" s="175">
        <v>629</v>
      </c>
      <c r="J7" s="292"/>
      <c r="M7" s="140"/>
      <c r="N7" s="140"/>
      <c r="AH7" s="28"/>
      <c r="AI7" s="85"/>
      <c r="AJ7" s="85"/>
      <c r="AK7" s="153" t="str">
        <f t="shared" si="0"/>
        <v/>
      </c>
      <c r="AL7">
        <f t="shared" si="1"/>
        <v>1</v>
      </c>
    </row>
    <row r="8" spans="1:38" ht="21" customHeight="1" x14ac:dyDescent="0.35">
      <c r="A8" s="175">
        <v>2021</v>
      </c>
      <c r="B8" s="175">
        <v>2</v>
      </c>
      <c r="C8" s="175">
        <v>243</v>
      </c>
      <c r="D8" s="175">
        <v>167</v>
      </c>
      <c r="J8" s="292"/>
      <c r="M8" s="140"/>
      <c r="N8" s="140"/>
      <c r="AH8" s="28"/>
      <c r="AI8" s="85"/>
      <c r="AJ8" s="85"/>
      <c r="AK8" s="153" t="str">
        <f t="shared" si="0"/>
        <v/>
      </c>
      <c r="AL8">
        <f t="shared" si="1"/>
        <v>1</v>
      </c>
    </row>
    <row r="9" spans="1:38" ht="21" customHeight="1" x14ac:dyDescent="0.35">
      <c r="A9" s="175">
        <v>2021</v>
      </c>
      <c r="B9" s="175">
        <v>2</v>
      </c>
      <c r="C9" s="175">
        <v>377</v>
      </c>
      <c r="D9" s="175">
        <v>439</v>
      </c>
      <c r="J9" s="292"/>
      <c r="M9" s="140"/>
      <c r="N9" s="140"/>
      <c r="AH9" s="28"/>
      <c r="AI9" s="85"/>
      <c r="AJ9" s="85"/>
      <c r="AK9" s="153" t="str">
        <f t="shared" si="0"/>
        <v/>
      </c>
      <c r="AL9">
        <f t="shared" si="1"/>
        <v>1</v>
      </c>
    </row>
    <row r="10" spans="1:38" ht="21" customHeight="1" x14ac:dyDescent="0.35">
      <c r="A10" s="175">
        <v>2021</v>
      </c>
      <c r="B10" s="175">
        <v>2</v>
      </c>
      <c r="C10" s="175">
        <v>165</v>
      </c>
      <c r="D10" s="175">
        <v>306</v>
      </c>
      <c r="J10" s="292"/>
      <c r="M10" s="140"/>
      <c r="N10" s="140"/>
      <c r="AH10" s="28"/>
      <c r="AI10" s="85"/>
      <c r="AJ10" s="85"/>
      <c r="AK10" s="153" t="str">
        <f t="shared" si="0"/>
        <v/>
      </c>
      <c r="AL10">
        <f t="shared" si="1"/>
        <v>1</v>
      </c>
    </row>
    <row r="11" spans="1:38" ht="21" customHeight="1" x14ac:dyDescent="0.35">
      <c r="A11" s="175">
        <v>2021</v>
      </c>
      <c r="B11" s="175">
        <v>2</v>
      </c>
      <c r="C11" s="175">
        <v>381</v>
      </c>
      <c r="D11" s="175">
        <v>446</v>
      </c>
      <c r="J11" s="292"/>
      <c r="M11" s="140"/>
      <c r="N11" s="140"/>
      <c r="AH11" s="28"/>
      <c r="AI11" s="85"/>
      <c r="AJ11" s="85"/>
      <c r="AK11" s="153" t="str">
        <f t="shared" si="0"/>
        <v/>
      </c>
      <c r="AL11">
        <f t="shared" si="1"/>
        <v>1</v>
      </c>
    </row>
    <row r="12" spans="1:38" ht="21" customHeight="1" x14ac:dyDescent="0.35">
      <c r="A12" s="175">
        <v>2021</v>
      </c>
      <c r="B12" s="175">
        <v>2</v>
      </c>
      <c r="C12" s="175">
        <v>123</v>
      </c>
      <c r="D12" s="175">
        <v>645</v>
      </c>
      <c r="J12" s="292"/>
      <c r="M12" s="140"/>
      <c r="N12" s="140"/>
      <c r="AH12" s="28"/>
      <c r="AI12" s="85"/>
      <c r="AJ12" s="85"/>
      <c r="AK12" s="153" t="str">
        <f t="shared" si="0"/>
        <v/>
      </c>
      <c r="AL12">
        <f t="shared" si="1"/>
        <v>1</v>
      </c>
    </row>
    <row r="13" spans="1:38" ht="21" customHeight="1" x14ac:dyDescent="0.35">
      <c r="A13" s="175">
        <v>2021</v>
      </c>
      <c r="B13" s="175">
        <v>2</v>
      </c>
      <c r="C13" s="175">
        <v>406</v>
      </c>
      <c r="D13" s="175">
        <v>623</v>
      </c>
      <c r="J13" s="292"/>
      <c r="M13" s="140"/>
      <c r="N13" s="140"/>
      <c r="AH13" s="28"/>
      <c r="AI13" s="85"/>
      <c r="AJ13" s="85"/>
      <c r="AK13" s="153" t="str">
        <f t="shared" si="0"/>
        <v/>
      </c>
      <c r="AL13">
        <f t="shared" si="1"/>
        <v>1</v>
      </c>
    </row>
    <row r="14" spans="1:38" ht="21" customHeight="1" x14ac:dyDescent="0.35">
      <c r="A14" s="175">
        <v>2021</v>
      </c>
      <c r="B14" s="175">
        <v>2</v>
      </c>
      <c r="C14" s="175">
        <v>415</v>
      </c>
      <c r="D14" s="175">
        <v>655</v>
      </c>
      <c r="J14" s="292"/>
      <c r="M14" s="140"/>
      <c r="N14" s="140"/>
      <c r="AH14" s="28"/>
      <c r="AI14" s="85"/>
      <c r="AJ14" s="85"/>
      <c r="AK14" s="153" t="str">
        <f t="shared" si="0"/>
        <v/>
      </c>
      <c r="AL14">
        <f t="shared" si="1"/>
        <v>1</v>
      </c>
    </row>
    <row r="15" spans="1:38" ht="21" customHeight="1" x14ac:dyDescent="0.35">
      <c r="A15" s="175">
        <v>2021</v>
      </c>
      <c r="B15" s="175">
        <v>2</v>
      </c>
      <c r="C15" s="175">
        <v>34</v>
      </c>
      <c r="D15" s="175">
        <v>100</v>
      </c>
      <c r="J15" s="292"/>
      <c r="M15" s="140"/>
      <c r="N15" s="140"/>
      <c r="AH15" s="28"/>
      <c r="AI15" s="85"/>
      <c r="AJ15" s="85"/>
      <c r="AK15" s="153" t="str">
        <f t="shared" si="0"/>
        <v/>
      </c>
      <c r="AL15">
        <f t="shared" si="1"/>
        <v>1</v>
      </c>
    </row>
    <row r="16" spans="1:38" ht="21" customHeight="1" x14ac:dyDescent="0.35">
      <c r="A16">
        <v>2021</v>
      </c>
      <c r="B16">
        <v>2</v>
      </c>
      <c r="C16">
        <v>387</v>
      </c>
      <c r="D16">
        <v>562</v>
      </c>
      <c r="J16" s="292"/>
      <c r="M16" s="140"/>
      <c r="N16" s="140"/>
      <c r="AH16" s="28"/>
      <c r="AI16" s="85"/>
      <c r="AJ16" s="85"/>
      <c r="AK16" s="153" t="str">
        <f t="shared" si="0"/>
        <v/>
      </c>
      <c r="AL16">
        <f t="shared" si="1"/>
        <v>1</v>
      </c>
    </row>
    <row r="17" spans="1:38" ht="21" customHeight="1" x14ac:dyDescent="0.35">
      <c r="A17">
        <v>2021</v>
      </c>
      <c r="B17">
        <v>2</v>
      </c>
      <c r="C17">
        <v>381</v>
      </c>
      <c r="D17">
        <v>447</v>
      </c>
      <c r="J17" s="292"/>
      <c r="M17" s="140"/>
      <c r="N17" s="140"/>
      <c r="AH17" s="28"/>
      <c r="AI17" s="85"/>
      <c r="AJ17" s="85"/>
      <c r="AK17" s="153" t="str">
        <f t="shared" si="0"/>
        <v/>
      </c>
      <c r="AL17">
        <f t="shared" si="1"/>
        <v>1</v>
      </c>
    </row>
    <row r="18" spans="1:38" ht="21" customHeight="1" x14ac:dyDescent="0.35">
      <c r="A18">
        <v>2021</v>
      </c>
      <c r="B18">
        <v>2</v>
      </c>
      <c r="C18">
        <v>295</v>
      </c>
      <c r="D18">
        <v>219</v>
      </c>
      <c r="J18" s="292"/>
      <c r="M18" s="140"/>
      <c r="N18" s="140"/>
      <c r="AH18" s="28"/>
      <c r="AI18" s="85"/>
      <c r="AJ18" s="85"/>
      <c r="AK18" s="153" t="str">
        <f t="shared" si="0"/>
        <v/>
      </c>
      <c r="AL18">
        <f t="shared" si="1"/>
        <v>1</v>
      </c>
    </row>
    <row r="19" spans="1:38" ht="21" customHeight="1" x14ac:dyDescent="0.35">
      <c r="A19">
        <v>2021</v>
      </c>
      <c r="B19">
        <v>2</v>
      </c>
      <c r="C19">
        <v>153</v>
      </c>
      <c r="D19">
        <v>422</v>
      </c>
      <c r="J19" s="292"/>
      <c r="M19" s="140"/>
      <c r="N19" s="140"/>
      <c r="AH19" s="28"/>
      <c r="AI19" s="85"/>
      <c r="AJ19" s="85"/>
      <c r="AK19" s="153" t="str">
        <f t="shared" si="0"/>
        <v/>
      </c>
      <c r="AL19">
        <f t="shared" si="1"/>
        <v>1</v>
      </c>
    </row>
    <row r="20" spans="1:38" ht="21" customHeight="1" x14ac:dyDescent="0.35">
      <c r="A20">
        <v>2021</v>
      </c>
      <c r="B20">
        <v>2</v>
      </c>
      <c r="C20">
        <v>241</v>
      </c>
      <c r="D20">
        <v>165</v>
      </c>
      <c r="J20" s="292"/>
      <c r="M20" s="140"/>
      <c r="N20" s="140"/>
      <c r="AH20" s="28"/>
      <c r="AI20" s="85"/>
      <c r="AJ20" s="85"/>
      <c r="AK20" s="153" t="str">
        <f t="shared" si="0"/>
        <v/>
      </c>
      <c r="AL20">
        <f t="shared" si="1"/>
        <v>1</v>
      </c>
    </row>
    <row r="21" spans="1:38" ht="21" customHeight="1" x14ac:dyDescent="0.35">
      <c r="A21">
        <v>2021</v>
      </c>
      <c r="B21">
        <v>2</v>
      </c>
      <c r="C21">
        <v>417</v>
      </c>
      <c r="D21">
        <v>660</v>
      </c>
      <c r="J21" s="292"/>
      <c r="M21" s="140"/>
      <c r="N21" s="140"/>
      <c r="AH21" s="28"/>
      <c r="AI21" s="85"/>
      <c r="AJ21" s="85"/>
      <c r="AK21" s="153" t="str">
        <f t="shared" si="0"/>
        <v/>
      </c>
      <c r="AL21">
        <f t="shared" si="1"/>
        <v>1</v>
      </c>
    </row>
    <row r="22" spans="1:38" ht="21" customHeight="1" x14ac:dyDescent="0.35">
      <c r="A22">
        <v>2021</v>
      </c>
      <c r="B22">
        <v>2</v>
      </c>
      <c r="C22">
        <v>157</v>
      </c>
      <c r="D22">
        <v>431</v>
      </c>
      <c r="J22" s="292"/>
      <c r="M22" s="140"/>
      <c r="N22" s="140"/>
      <c r="AH22" s="28"/>
      <c r="AI22" s="85"/>
      <c r="AJ22" s="85"/>
      <c r="AK22" s="153" t="str">
        <f t="shared" si="0"/>
        <v/>
      </c>
      <c r="AL22">
        <f t="shared" si="1"/>
        <v>1</v>
      </c>
    </row>
    <row r="23" spans="1:38" ht="21" customHeight="1" x14ac:dyDescent="0.35">
      <c r="A23">
        <v>2021</v>
      </c>
      <c r="B23">
        <v>2</v>
      </c>
      <c r="C23">
        <v>387</v>
      </c>
      <c r="D23">
        <v>560</v>
      </c>
      <c r="J23" s="292"/>
      <c r="M23" s="140"/>
      <c r="N23" s="140"/>
      <c r="AH23" s="28"/>
      <c r="AI23" s="85"/>
      <c r="AJ23" s="85"/>
      <c r="AK23" s="153" t="str">
        <f t="shared" si="0"/>
        <v/>
      </c>
      <c r="AL23">
        <f t="shared" si="1"/>
        <v>1</v>
      </c>
    </row>
    <row r="24" spans="1:38" ht="21" customHeight="1" x14ac:dyDescent="0.35">
      <c r="A24">
        <v>2021</v>
      </c>
      <c r="B24">
        <v>2</v>
      </c>
      <c r="C24">
        <v>34</v>
      </c>
      <c r="D24">
        <v>101</v>
      </c>
      <c r="J24" s="292"/>
      <c r="M24" s="140"/>
      <c r="N24" s="140"/>
      <c r="AH24" s="28"/>
      <c r="AI24" s="85"/>
      <c r="AJ24" s="85"/>
      <c r="AK24" s="153" t="str">
        <f t="shared" si="0"/>
        <v/>
      </c>
      <c r="AL24">
        <f t="shared" si="1"/>
        <v>1</v>
      </c>
    </row>
    <row r="25" spans="1:38" ht="21" customHeight="1" x14ac:dyDescent="0.35">
      <c r="A25">
        <v>2021</v>
      </c>
      <c r="B25">
        <v>2</v>
      </c>
      <c r="C25">
        <v>395</v>
      </c>
      <c r="D25">
        <v>609</v>
      </c>
      <c r="J25" s="292"/>
      <c r="M25" s="140"/>
      <c r="N25" s="140"/>
      <c r="AH25" s="28"/>
      <c r="AI25" s="85"/>
      <c r="AJ25" s="85"/>
      <c r="AK25" s="153" t="str">
        <f t="shared" si="0"/>
        <v/>
      </c>
      <c r="AL25">
        <f t="shared" si="1"/>
        <v>1</v>
      </c>
    </row>
    <row r="26" spans="1:38" ht="21" customHeight="1" x14ac:dyDescent="0.35">
      <c r="A26">
        <v>2021</v>
      </c>
      <c r="B26">
        <v>2</v>
      </c>
      <c r="C26">
        <v>3</v>
      </c>
      <c r="D26">
        <v>10</v>
      </c>
      <c r="J26" s="292"/>
      <c r="M26" s="140"/>
      <c r="N26" s="140"/>
      <c r="AH26" s="28"/>
      <c r="AI26" s="85"/>
      <c r="AJ26" s="85"/>
      <c r="AK26" s="153" t="str">
        <f t="shared" si="0"/>
        <v/>
      </c>
      <c r="AL26">
        <f t="shared" si="1"/>
        <v>1</v>
      </c>
    </row>
    <row r="27" spans="1:38" ht="21" customHeight="1" x14ac:dyDescent="0.35">
      <c r="A27">
        <v>2021</v>
      </c>
      <c r="B27">
        <v>2</v>
      </c>
      <c r="C27">
        <v>415</v>
      </c>
      <c r="D27">
        <v>658</v>
      </c>
      <c r="J27" s="292"/>
      <c r="M27" s="140"/>
      <c r="N27" s="140"/>
      <c r="AH27" s="28"/>
      <c r="AI27" s="85"/>
      <c r="AJ27" s="85"/>
      <c r="AK27" s="153" t="str">
        <f t="shared" si="0"/>
        <v/>
      </c>
      <c r="AL27">
        <f t="shared" si="1"/>
        <v>1</v>
      </c>
    </row>
    <row r="28" spans="1:38" ht="21" customHeight="1" x14ac:dyDescent="0.35">
      <c r="A28">
        <v>2021</v>
      </c>
      <c r="B28">
        <v>2</v>
      </c>
      <c r="C28">
        <v>142</v>
      </c>
      <c r="D28">
        <v>280</v>
      </c>
      <c r="J28" s="292"/>
      <c r="M28" s="140"/>
      <c r="N28" s="140"/>
      <c r="AH28" s="28"/>
      <c r="AI28" s="85"/>
      <c r="AJ28" s="85"/>
      <c r="AK28" s="153" t="str">
        <f t="shared" si="0"/>
        <v/>
      </c>
      <c r="AL28">
        <f t="shared" si="1"/>
        <v>1</v>
      </c>
    </row>
    <row r="29" spans="1:38" ht="21" customHeight="1" x14ac:dyDescent="0.35">
      <c r="A29">
        <v>2021</v>
      </c>
      <c r="B29">
        <v>2</v>
      </c>
      <c r="C29">
        <v>421</v>
      </c>
      <c r="D29">
        <v>667</v>
      </c>
      <c r="J29" s="292"/>
      <c r="M29" s="140"/>
      <c r="N29" s="140"/>
      <c r="AH29" s="28"/>
      <c r="AI29" s="85"/>
      <c r="AJ29" s="85"/>
      <c r="AK29" s="153" t="str">
        <f t="shared" si="0"/>
        <v/>
      </c>
    </row>
    <row r="30" spans="1:38" ht="21" customHeight="1" x14ac:dyDescent="0.35">
      <c r="A30">
        <v>2021</v>
      </c>
      <c r="B30">
        <v>2</v>
      </c>
      <c r="C30">
        <v>416</v>
      </c>
      <c r="D30">
        <v>659</v>
      </c>
      <c r="J30" s="292"/>
      <c r="M30" s="140"/>
      <c r="N30" s="140"/>
      <c r="AH30" s="28"/>
      <c r="AI30" s="85"/>
      <c r="AJ30" s="85"/>
      <c r="AK30" s="153" t="str">
        <f t="shared" si="0"/>
        <v/>
      </c>
    </row>
    <row r="31" spans="1:38" ht="21" customHeight="1" x14ac:dyDescent="0.35">
      <c r="A31">
        <v>2021</v>
      </c>
      <c r="B31">
        <v>2</v>
      </c>
      <c r="C31">
        <v>406</v>
      </c>
      <c r="D31">
        <v>625</v>
      </c>
      <c r="J31" s="292"/>
      <c r="M31" s="140"/>
      <c r="N31" s="140"/>
      <c r="AH31" s="28"/>
      <c r="AI31" s="85"/>
      <c r="AJ31" s="85"/>
      <c r="AK31" s="153" t="str">
        <f t="shared" si="0"/>
        <v/>
      </c>
      <c r="AL31">
        <f>IFERROR(IF(AK31&gt;X31,0,1),"")</f>
        <v>1</v>
      </c>
    </row>
    <row r="32" spans="1:38" ht="21" customHeight="1" x14ac:dyDescent="0.35">
      <c r="A32">
        <v>2021</v>
      </c>
      <c r="B32">
        <v>2</v>
      </c>
      <c r="C32">
        <v>182</v>
      </c>
      <c r="D32">
        <v>331</v>
      </c>
      <c r="J32" s="292"/>
      <c r="M32" s="140"/>
      <c r="N32" s="140"/>
      <c r="AH32" s="28"/>
      <c r="AI32" s="85"/>
      <c r="AJ32" s="85"/>
      <c r="AK32" s="153" t="str">
        <f t="shared" si="0"/>
        <v/>
      </c>
    </row>
    <row r="33" spans="1:38" ht="21" customHeight="1" x14ac:dyDescent="0.35">
      <c r="A33">
        <v>2021</v>
      </c>
      <c r="B33">
        <v>2</v>
      </c>
      <c r="C33">
        <v>259</v>
      </c>
      <c r="D33">
        <v>183</v>
      </c>
      <c r="J33" s="292"/>
      <c r="M33" s="140"/>
      <c r="N33" s="140"/>
      <c r="AH33" s="28"/>
      <c r="AI33" s="85"/>
      <c r="AJ33" s="85"/>
      <c r="AK33" s="153" t="str">
        <f t="shared" si="0"/>
        <v/>
      </c>
      <c r="AL33">
        <f t="shared" ref="AL33:AL68" si="2">IFERROR(IF(AK33&gt;X33,0,1),"")</f>
        <v>1</v>
      </c>
    </row>
    <row r="34" spans="1:38" ht="21" customHeight="1" x14ac:dyDescent="0.35">
      <c r="A34">
        <v>2021</v>
      </c>
      <c r="B34">
        <v>2</v>
      </c>
      <c r="C34">
        <v>148</v>
      </c>
      <c r="D34">
        <v>348</v>
      </c>
      <c r="J34" s="292"/>
      <c r="M34" s="140"/>
      <c r="N34" s="140"/>
      <c r="AH34" s="28"/>
      <c r="AI34" s="85"/>
      <c r="AJ34" s="85"/>
      <c r="AK34" s="153" t="str">
        <f t="shared" si="0"/>
        <v/>
      </c>
      <c r="AL34">
        <f t="shared" si="2"/>
        <v>1</v>
      </c>
    </row>
    <row r="35" spans="1:38" ht="21" customHeight="1" x14ac:dyDescent="0.35">
      <c r="A35">
        <v>2021</v>
      </c>
      <c r="B35">
        <v>2</v>
      </c>
      <c r="C35">
        <v>135</v>
      </c>
      <c r="D35">
        <v>271</v>
      </c>
      <c r="J35" s="292"/>
      <c r="M35" s="140"/>
      <c r="N35" s="140"/>
      <c r="AH35" s="28"/>
      <c r="AI35" s="85"/>
      <c r="AJ35" s="85"/>
      <c r="AK35" s="153" t="str">
        <f t="shared" ref="AK35:AK66" si="3">IFERROR(Y35/Z35,"")</f>
        <v/>
      </c>
      <c r="AL35">
        <f t="shared" si="2"/>
        <v>1</v>
      </c>
    </row>
    <row r="36" spans="1:38" ht="21" customHeight="1" x14ac:dyDescent="0.35">
      <c r="A36">
        <v>2021</v>
      </c>
      <c r="B36">
        <v>2</v>
      </c>
      <c r="C36">
        <v>378</v>
      </c>
      <c r="D36">
        <v>440</v>
      </c>
      <c r="J36" s="292"/>
      <c r="M36" s="140"/>
      <c r="N36" s="140"/>
      <c r="AH36" s="28"/>
      <c r="AI36" s="85"/>
      <c r="AJ36" s="85"/>
      <c r="AK36" s="153" t="str">
        <f t="shared" si="3"/>
        <v/>
      </c>
      <c r="AL36">
        <f t="shared" si="2"/>
        <v>1</v>
      </c>
    </row>
    <row r="37" spans="1:38" ht="21" customHeight="1" x14ac:dyDescent="0.35">
      <c r="A37">
        <v>2021</v>
      </c>
      <c r="B37">
        <v>2</v>
      </c>
      <c r="C37">
        <v>29</v>
      </c>
      <c r="D37">
        <v>81</v>
      </c>
      <c r="J37" s="292"/>
      <c r="M37" s="140"/>
      <c r="N37" s="140"/>
      <c r="AH37" s="28"/>
      <c r="AI37" s="85"/>
      <c r="AJ37" s="85"/>
      <c r="AK37" s="153" t="str">
        <f t="shared" si="3"/>
        <v/>
      </c>
      <c r="AL37">
        <f t="shared" si="2"/>
        <v>1</v>
      </c>
    </row>
    <row r="38" spans="1:38" ht="21" customHeight="1" x14ac:dyDescent="0.35">
      <c r="A38">
        <v>2021</v>
      </c>
      <c r="B38">
        <v>2</v>
      </c>
      <c r="C38">
        <v>1</v>
      </c>
      <c r="D38">
        <v>1</v>
      </c>
      <c r="J38" s="292"/>
      <c r="M38" s="140"/>
      <c r="N38" s="140"/>
      <c r="AH38" s="28"/>
      <c r="AI38" s="85"/>
      <c r="AJ38" s="85"/>
      <c r="AK38" s="153" t="str">
        <f t="shared" si="3"/>
        <v/>
      </c>
      <c r="AL38">
        <f t="shared" si="2"/>
        <v>1</v>
      </c>
    </row>
    <row r="39" spans="1:38" ht="21" customHeight="1" x14ac:dyDescent="0.35">
      <c r="A39">
        <v>2021</v>
      </c>
      <c r="B39">
        <v>2</v>
      </c>
      <c r="C39">
        <v>420</v>
      </c>
      <c r="D39">
        <v>666</v>
      </c>
      <c r="J39" s="292"/>
      <c r="M39" s="140"/>
      <c r="N39" s="140"/>
      <c r="AH39" s="28"/>
      <c r="AI39" s="85"/>
      <c r="AJ39" s="85"/>
      <c r="AK39" s="153" t="str">
        <f t="shared" si="3"/>
        <v/>
      </c>
      <c r="AL39">
        <f t="shared" si="2"/>
        <v>1</v>
      </c>
    </row>
    <row r="40" spans="1:38" ht="21" customHeight="1" x14ac:dyDescent="0.35">
      <c r="A40">
        <v>2021</v>
      </c>
      <c r="B40">
        <v>2</v>
      </c>
      <c r="C40">
        <v>4</v>
      </c>
      <c r="D40">
        <v>11</v>
      </c>
      <c r="J40" s="292"/>
      <c r="M40" s="140"/>
      <c r="N40" s="140"/>
      <c r="AH40" s="28"/>
      <c r="AI40" s="85"/>
      <c r="AJ40" s="85"/>
      <c r="AK40" s="153" t="str">
        <f t="shared" si="3"/>
        <v/>
      </c>
      <c r="AL40">
        <f t="shared" si="2"/>
        <v>1</v>
      </c>
    </row>
    <row r="41" spans="1:38" ht="21" customHeight="1" x14ac:dyDescent="0.35">
      <c r="A41">
        <v>2021</v>
      </c>
      <c r="B41">
        <v>2</v>
      </c>
      <c r="C41">
        <v>32</v>
      </c>
      <c r="D41">
        <v>93</v>
      </c>
      <c r="J41" s="292"/>
      <c r="M41" s="140"/>
      <c r="N41" s="140"/>
      <c r="AH41" s="28"/>
      <c r="AI41" s="85"/>
      <c r="AJ41" s="85"/>
      <c r="AK41" s="153" t="str">
        <f t="shared" si="3"/>
        <v/>
      </c>
      <c r="AL41">
        <f t="shared" si="2"/>
        <v>1</v>
      </c>
    </row>
    <row r="42" spans="1:38" ht="21" customHeight="1" x14ac:dyDescent="0.35">
      <c r="A42">
        <v>2021</v>
      </c>
      <c r="B42">
        <v>2</v>
      </c>
      <c r="C42">
        <v>34</v>
      </c>
      <c r="D42">
        <v>102</v>
      </c>
      <c r="J42" s="292"/>
      <c r="M42" s="140"/>
      <c r="N42" s="140"/>
      <c r="AH42" s="28"/>
      <c r="AI42" s="85"/>
      <c r="AJ42" s="85"/>
      <c r="AK42" s="153" t="str">
        <f t="shared" si="3"/>
        <v/>
      </c>
      <c r="AL42">
        <f t="shared" si="2"/>
        <v>1</v>
      </c>
    </row>
    <row r="43" spans="1:38" ht="21" customHeight="1" x14ac:dyDescent="0.35">
      <c r="A43">
        <v>2021</v>
      </c>
      <c r="B43">
        <v>2</v>
      </c>
      <c r="C43">
        <v>422</v>
      </c>
      <c r="D43">
        <v>668</v>
      </c>
      <c r="J43" s="292"/>
      <c r="M43" s="140"/>
      <c r="N43" s="140"/>
      <c r="AH43" s="28"/>
      <c r="AI43" s="85"/>
      <c r="AJ43" s="85"/>
      <c r="AK43" s="153" t="str">
        <f t="shared" si="3"/>
        <v/>
      </c>
      <c r="AL43">
        <f t="shared" si="2"/>
        <v>1</v>
      </c>
    </row>
    <row r="44" spans="1:38" ht="21" customHeight="1" x14ac:dyDescent="0.35">
      <c r="A44">
        <v>2021</v>
      </c>
      <c r="B44">
        <v>2</v>
      </c>
      <c r="C44">
        <v>405</v>
      </c>
      <c r="D44">
        <v>620</v>
      </c>
      <c r="J44" s="292"/>
      <c r="M44" s="140"/>
      <c r="N44" s="140"/>
      <c r="AH44" s="28"/>
      <c r="AI44" s="85"/>
      <c r="AJ44" s="85"/>
      <c r="AK44" s="153" t="str">
        <f t="shared" si="3"/>
        <v/>
      </c>
      <c r="AL44">
        <f t="shared" si="2"/>
        <v>1</v>
      </c>
    </row>
    <row r="45" spans="1:38" ht="21" customHeight="1" x14ac:dyDescent="0.35">
      <c r="A45">
        <v>2021</v>
      </c>
      <c r="B45">
        <v>2</v>
      </c>
      <c r="C45">
        <v>387</v>
      </c>
      <c r="D45">
        <v>561</v>
      </c>
      <c r="J45" s="292"/>
      <c r="M45" s="140"/>
      <c r="N45" s="140"/>
      <c r="AH45" s="28"/>
      <c r="AI45" s="85"/>
      <c r="AJ45" s="85"/>
      <c r="AK45" s="153" t="str">
        <f t="shared" si="3"/>
        <v/>
      </c>
      <c r="AL45">
        <f t="shared" si="2"/>
        <v>1</v>
      </c>
    </row>
    <row r="46" spans="1:38" ht="21" customHeight="1" x14ac:dyDescent="0.35">
      <c r="A46">
        <v>2021</v>
      </c>
      <c r="B46">
        <v>2</v>
      </c>
      <c r="C46">
        <v>423</v>
      </c>
      <c r="D46">
        <v>669</v>
      </c>
      <c r="J46" s="292"/>
      <c r="M46" s="140"/>
      <c r="N46" s="140"/>
      <c r="AH46" s="28"/>
      <c r="AI46" s="85"/>
      <c r="AJ46" s="85"/>
      <c r="AK46" s="153" t="str">
        <f t="shared" si="3"/>
        <v/>
      </c>
      <c r="AL46">
        <f t="shared" si="2"/>
        <v>1</v>
      </c>
    </row>
    <row r="47" spans="1:38" ht="21" customHeight="1" x14ac:dyDescent="0.35">
      <c r="A47">
        <v>2021</v>
      </c>
      <c r="B47">
        <v>2</v>
      </c>
      <c r="C47">
        <v>331</v>
      </c>
      <c r="D47">
        <v>253</v>
      </c>
      <c r="J47" s="292"/>
      <c r="M47" s="140"/>
      <c r="N47" s="140"/>
      <c r="AH47" s="28"/>
      <c r="AI47" s="85"/>
      <c r="AJ47" s="85"/>
      <c r="AK47" s="153" t="str">
        <f t="shared" si="3"/>
        <v/>
      </c>
      <c r="AL47">
        <f t="shared" si="2"/>
        <v>1</v>
      </c>
    </row>
    <row r="48" spans="1:38" ht="21" customHeight="1" x14ac:dyDescent="0.35">
      <c r="A48">
        <v>2021</v>
      </c>
      <c r="B48">
        <v>2</v>
      </c>
      <c r="C48">
        <v>395</v>
      </c>
      <c r="D48">
        <v>608</v>
      </c>
      <c r="J48" s="292"/>
      <c r="M48" s="140"/>
      <c r="N48" s="140"/>
      <c r="AH48" s="28"/>
      <c r="AI48" s="85"/>
      <c r="AJ48" s="85"/>
      <c r="AK48" s="153" t="str">
        <f t="shared" si="3"/>
        <v/>
      </c>
      <c r="AL48">
        <f t="shared" si="2"/>
        <v>1</v>
      </c>
    </row>
    <row r="49" spans="1:38" ht="21" customHeight="1" x14ac:dyDescent="0.35">
      <c r="A49">
        <v>2021</v>
      </c>
      <c r="B49">
        <v>2</v>
      </c>
      <c r="C49">
        <v>406</v>
      </c>
      <c r="D49">
        <v>626</v>
      </c>
      <c r="J49" s="292"/>
      <c r="M49" s="140"/>
      <c r="N49" s="140"/>
      <c r="AH49" s="28"/>
      <c r="AI49" s="85"/>
      <c r="AJ49" s="85"/>
      <c r="AK49" s="153" t="str">
        <f t="shared" si="3"/>
        <v/>
      </c>
      <c r="AL49">
        <f t="shared" si="2"/>
        <v>1</v>
      </c>
    </row>
    <row r="50" spans="1:38" ht="21" customHeight="1" x14ac:dyDescent="0.35">
      <c r="A50">
        <v>2021</v>
      </c>
      <c r="B50">
        <v>2</v>
      </c>
      <c r="C50">
        <v>137</v>
      </c>
      <c r="D50">
        <v>273</v>
      </c>
      <c r="J50" s="292"/>
      <c r="M50" s="140"/>
      <c r="N50" s="140"/>
      <c r="AH50" s="28"/>
      <c r="AI50" s="85"/>
      <c r="AJ50" s="85"/>
      <c r="AK50" s="153" t="str">
        <f t="shared" si="3"/>
        <v/>
      </c>
      <c r="AL50">
        <f t="shared" si="2"/>
        <v>1</v>
      </c>
    </row>
    <row r="51" spans="1:38" ht="21" customHeight="1" x14ac:dyDescent="0.35">
      <c r="A51">
        <v>2021</v>
      </c>
      <c r="B51">
        <v>2</v>
      </c>
      <c r="C51">
        <v>34</v>
      </c>
      <c r="D51">
        <v>99</v>
      </c>
      <c r="J51" s="292"/>
      <c r="M51" s="140"/>
      <c r="N51" s="140"/>
      <c r="AH51" s="28"/>
      <c r="AI51" s="85"/>
      <c r="AJ51" s="85"/>
      <c r="AK51" s="153" t="str">
        <f t="shared" si="3"/>
        <v/>
      </c>
      <c r="AL51">
        <f t="shared" si="2"/>
        <v>1</v>
      </c>
    </row>
    <row r="52" spans="1:38" ht="21" customHeight="1" x14ac:dyDescent="0.35">
      <c r="A52">
        <v>2021</v>
      </c>
      <c r="B52">
        <v>2</v>
      </c>
      <c r="C52">
        <v>256</v>
      </c>
      <c r="D52">
        <v>180</v>
      </c>
      <c r="J52" s="292"/>
      <c r="M52" s="140"/>
      <c r="N52" s="140"/>
      <c r="AH52" s="28"/>
      <c r="AI52" s="85"/>
      <c r="AJ52" s="85"/>
      <c r="AK52" s="153" t="str">
        <f t="shared" si="3"/>
        <v/>
      </c>
      <c r="AL52">
        <f t="shared" si="2"/>
        <v>1</v>
      </c>
    </row>
    <row r="53" spans="1:38" ht="21" customHeight="1" x14ac:dyDescent="0.35">
      <c r="A53">
        <v>2021</v>
      </c>
      <c r="B53">
        <v>2</v>
      </c>
      <c r="C53">
        <v>157</v>
      </c>
      <c r="D53">
        <v>430</v>
      </c>
      <c r="J53" s="292"/>
      <c r="M53" s="140"/>
      <c r="N53" s="140"/>
      <c r="AH53" s="28"/>
      <c r="AI53" s="85"/>
      <c r="AJ53" s="85"/>
      <c r="AK53" s="153" t="str">
        <f t="shared" si="3"/>
        <v/>
      </c>
      <c r="AL53">
        <f t="shared" si="2"/>
        <v>1</v>
      </c>
    </row>
    <row r="54" spans="1:38" ht="21" customHeight="1" x14ac:dyDescent="0.35">
      <c r="A54">
        <v>2021</v>
      </c>
      <c r="B54">
        <v>2</v>
      </c>
      <c r="C54">
        <v>418</v>
      </c>
      <c r="D54">
        <v>662</v>
      </c>
      <c r="J54" s="292"/>
      <c r="M54" s="140"/>
      <c r="N54" s="140"/>
      <c r="AH54" s="28"/>
      <c r="AI54" s="85"/>
      <c r="AJ54" s="85"/>
      <c r="AK54" s="153" t="str">
        <f t="shared" si="3"/>
        <v/>
      </c>
      <c r="AL54">
        <f t="shared" si="2"/>
        <v>1</v>
      </c>
    </row>
    <row r="55" spans="1:38" ht="21" customHeight="1" x14ac:dyDescent="0.35">
      <c r="A55">
        <v>2021</v>
      </c>
      <c r="B55">
        <v>2</v>
      </c>
      <c r="C55">
        <v>1</v>
      </c>
      <c r="D55">
        <v>2</v>
      </c>
      <c r="J55" s="292"/>
      <c r="M55" s="140"/>
      <c r="N55" s="140"/>
      <c r="AH55" s="28"/>
      <c r="AI55" s="85"/>
      <c r="AJ55" s="85"/>
      <c r="AK55" s="153" t="str">
        <f t="shared" si="3"/>
        <v/>
      </c>
      <c r="AL55">
        <f t="shared" si="2"/>
        <v>1</v>
      </c>
    </row>
    <row r="56" spans="1:38" ht="21" customHeight="1" x14ac:dyDescent="0.35">
      <c r="A56">
        <v>2021</v>
      </c>
      <c r="B56">
        <v>2</v>
      </c>
      <c r="C56">
        <v>143</v>
      </c>
      <c r="D56">
        <v>281</v>
      </c>
      <c r="J56" s="292"/>
      <c r="M56" s="140"/>
      <c r="N56" s="140"/>
      <c r="AH56" s="28"/>
      <c r="AI56" s="85"/>
      <c r="AJ56" s="85"/>
      <c r="AK56" s="153" t="str">
        <f t="shared" si="3"/>
        <v/>
      </c>
      <c r="AL56">
        <f t="shared" si="2"/>
        <v>1</v>
      </c>
    </row>
    <row r="57" spans="1:38" ht="21" customHeight="1" x14ac:dyDescent="0.35">
      <c r="A57">
        <v>2021</v>
      </c>
      <c r="B57">
        <v>2</v>
      </c>
      <c r="C57">
        <v>190</v>
      </c>
      <c r="D57">
        <v>342</v>
      </c>
      <c r="J57" s="292"/>
      <c r="M57" s="140"/>
      <c r="N57" s="140"/>
      <c r="AH57" s="28"/>
      <c r="AI57" s="85"/>
      <c r="AJ57" s="85"/>
      <c r="AK57" s="153" t="str">
        <f t="shared" si="3"/>
        <v/>
      </c>
      <c r="AL57">
        <f t="shared" si="2"/>
        <v>1</v>
      </c>
    </row>
    <row r="58" spans="1:38" ht="21" customHeight="1" x14ac:dyDescent="0.35">
      <c r="A58">
        <v>2021</v>
      </c>
      <c r="B58">
        <v>2</v>
      </c>
      <c r="C58">
        <v>227</v>
      </c>
      <c r="D58">
        <v>155</v>
      </c>
      <c r="J58" s="292"/>
      <c r="M58" s="140"/>
      <c r="N58" s="140"/>
      <c r="AH58" s="28"/>
      <c r="AI58" s="85"/>
      <c r="AJ58" s="85"/>
      <c r="AK58" s="153" t="str">
        <f t="shared" si="3"/>
        <v/>
      </c>
      <c r="AL58">
        <f t="shared" si="2"/>
        <v>1</v>
      </c>
    </row>
    <row r="59" spans="1:38" ht="21" customHeight="1" x14ac:dyDescent="0.35">
      <c r="A59" s="175">
        <v>2021</v>
      </c>
      <c r="B59" s="175">
        <v>2</v>
      </c>
      <c r="C59" s="175">
        <v>181</v>
      </c>
      <c r="D59" s="175">
        <v>330</v>
      </c>
      <c r="J59" s="292"/>
      <c r="M59" s="140"/>
      <c r="N59" s="140"/>
      <c r="X59" s="150"/>
      <c r="AH59" s="28"/>
      <c r="AI59" s="85"/>
      <c r="AJ59" s="85"/>
      <c r="AK59" s="153" t="str">
        <f t="shared" si="3"/>
        <v/>
      </c>
      <c r="AL59">
        <f t="shared" si="2"/>
        <v>1</v>
      </c>
    </row>
    <row r="60" spans="1:38" ht="21" customHeight="1" x14ac:dyDescent="0.35">
      <c r="A60">
        <v>2021</v>
      </c>
      <c r="B60">
        <v>2</v>
      </c>
      <c r="C60">
        <v>407</v>
      </c>
      <c r="D60">
        <v>627</v>
      </c>
      <c r="J60" s="292"/>
      <c r="M60" s="140"/>
      <c r="N60" s="140"/>
      <c r="AH60" s="28"/>
      <c r="AI60" s="85"/>
      <c r="AJ60" s="85"/>
      <c r="AK60" s="153" t="str">
        <f t="shared" si="3"/>
        <v/>
      </c>
      <c r="AL60">
        <f t="shared" si="2"/>
        <v>1</v>
      </c>
    </row>
    <row r="61" spans="1:38" ht="21" customHeight="1" x14ac:dyDescent="0.35">
      <c r="A61">
        <v>2021</v>
      </c>
      <c r="B61">
        <v>2</v>
      </c>
      <c r="C61">
        <v>415</v>
      </c>
      <c r="D61">
        <v>656</v>
      </c>
      <c r="J61" s="292"/>
      <c r="M61" s="140"/>
      <c r="N61" s="140"/>
      <c r="AH61" s="28"/>
      <c r="AI61" s="85"/>
      <c r="AJ61" s="85"/>
      <c r="AK61" s="153" t="str">
        <f t="shared" si="3"/>
        <v/>
      </c>
      <c r="AL61">
        <f t="shared" si="2"/>
        <v>1</v>
      </c>
    </row>
    <row r="62" spans="1:38" ht="21" customHeight="1" x14ac:dyDescent="0.35">
      <c r="A62">
        <v>2021</v>
      </c>
      <c r="B62">
        <v>2</v>
      </c>
      <c r="C62">
        <v>32</v>
      </c>
      <c r="D62">
        <v>92</v>
      </c>
      <c r="J62" s="292"/>
      <c r="M62" s="140"/>
      <c r="N62" s="140"/>
      <c r="AH62" s="28"/>
      <c r="AI62" s="85"/>
      <c r="AJ62" s="85"/>
      <c r="AK62" s="153" t="str">
        <f t="shared" si="3"/>
        <v/>
      </c>
      <c r="AL62">
        <f t="shared" si="2"/>
        <v>1</v>
      </c>
    </row>
    <row r="63" spans="1:38" ht="21" customHeight="1" x14ac:dyDescent="0.35">
      <c r="A63">
        <v>2021</v>
      </c>
      <c r="B63">
        <v>2</v>
      </c>
      <c r="C63">
        <v>157</v>
      </c>
      <c r="D63">
        <v>432</v>
      </c>
      <c r="J63" s="292"/>
      <c r="M63" s="140"/>
      <c r="N63" s="140"/>
      <c r="AH63" s="28"/>
      <c r="AI63" s="85"/>
      <c r="AJ63" s="85"/>
      <c r="AK63" s="153" t="str">
        <f t="shared" si="3"/>
        <v/>
      </c>
      <c r="AL63">
        <f t="shared" si="2"/>
        <v>1</v>
      </c>
    </row>
    <row r="64" spans="1:38" ht="21" customHeight="1" x14ac:dyDescent="0.35">
      <c r="A64">
        <v>2021</v>
      </c>
      <c r="B64">
        <v>2</v>
      </c>
      <c r="C64">
        <v>384</v>
      </c>
      <c r="D64">
        <v>557</v>
      </c>
      <c r="J64" s="292"/>
      <c r="M64" s="140"/>
      <c r="N64" s="140"/>
      <c r="AH64" s="28"/>
      <c r="AI64" s="85"/>
      <c r="AJ64" s="85"/>
      <c r="AK64" s="153" t="str">
        <f t="shared" si="3"/>
        <v/>
      </c>
      <c r="AL64">
        <f t="shared" si="2"/>
        <v>1</v>
      </c>
    </row>
    <row r="65" spans="1:38" ht="21" customHeight="1" x14ac:dyDescent="0.35">
      <c r="A65">
        <v>2021</v>
      </c>
      <c r="B65">
        <v>2</v>
      </c>
      <c r="C65">
        <v>405</v>
      </c>
      <c r="D65">
        <v>622</v>
      </c>
      <c r="J65" s="292"/>
      <c r="M65" s="140"/>
      <c r="N65" s="140"/>
      <c r="AH65" s="28"/>
      <c r="AI65" s="85"/>
      <c r="AJ65" s="85"/>
      <c r="AK65" s="153" t="str">
        <f t="shared" si="3"/>
        <v/>
      </c>
      <c r="AL65">
        <f t="shared" si="2"/>
        <v>1</v>
      </c>
    </row>
    <row r="66" spans="1:38" ht="21" customHeight="1" x14ac:dyDescent="0.35">
      <c r="A66">
        <v>2021</v>
      </c>
      <c r="B66">
        <v>2</v>
      </c>
      <c r="C66">
        <v>384</v>
      </c>
      <c r="D66">
        <v>556</v>
      </c>
      <c r="J66" s="292"/>
      <c r="M66" s="140"/>
      <c r="N66" s="140"/>
      <c r="AH66" s="28"/>
      <c r="AI66" s="85"/>
      <c r="AJ66" s="85"/>
      <c r="AK66" s="153" t="str">
        <f t="shared" si="3"/>
        <v/>
      </c>
      <c r="AL66">
        <f t="shared" si="2"/>
        <v>1</v>
      </c>
    </row>
    <row r="67" spans="1:38" ht="21" customHeight="1" x14ac:dyDescent="0.35">
      <c r="A67">
        <v>2021</v>
      </c>
      <c r="B67">
        <v>2</v>
      </c>
      <c r="C67">
        <v>405</v>
      </c>
      <c r="D67">
        <v>619</v>
      </c>
      <c r="J67" s="292"/>
      <c r="M67" s="140"/>
      <c r="N67" s="140"/>
      <c r="AH67" s="28"/>
      <c r="AI67" s="85"/>
      <c r="AJ67" s="85"/>
      <c r="AK67" s="153" t="str">
        <f t="shared" ref="AK67:AK98" si="4">IFERROR(Y67/Z67,"")</f>
        <v/>
      </c>
      <c r="AL67">
        <f t="shared" si="2"/>
        <v>1</v>
      </c>
    </row>
    <row r="68" spans="1:38" ht="21" customHeight="1" x14ac:dyDescent="0.35">
      <c r="A68">
        <v>2021</v>
      </c>
      <c r="B68">
        <v>2</v>
      </c>
      <c r="C68">
        <v>393</v>
      </c>
      <c r="D68">
        <v>605</v>
      </c>
      <c r="J68" s="292"/>
      <c r="M68" s="140"/>
      <c r="N68" s="140"/>
      <c r="AH68" s="28"/>
      <c r="AI68" s="85"/>
      <c r="AJ68" s="85"/>
      <c r="AK68" s="153" t="str">
        <f t="shared" si="4"/>
        <v/>
      </c>
      <c r="AL68">
        <f t="shared" si="2"/>
        <v>1</v>
      </c>
    </row>
    <row r="69" spans="1:38" ht="21" customHeight="1" x14ac:dyDescent="0.35">
      <c r="A69">
        <v>2021</v>
      </c>
      <c r="B69">
        <v>2</v>
      </c>
      <c r="C69">
        <v>236</v>
      </c>
      <c r="D69">
        <v>160</v>
      </c>
      <c r="J69" s="292"/>
      <c r="M69" s="140"/>
      <c r="N69" s="140"/>
      <c r="AH69" s="28"/>
      <c r="AI69" s="85"/>
      <c r="AJ69" s="85"/>
      <c r="AK69" s="153" t="str">
        <f t="shared" si="4"/>
        <v/>
      </c>
    </row>
    <row r="70" spans="1:38" ht="21" customHeight="1" x14ac:dyDescent="0.35">
      <c r="A70">
        <v>2021</v>
      </c>
      <c r="B70">
        <v>2</v>
      </c>
      <c r="C70">
        <v>407</v>
      </c>
      <c r="D70">
        <v>630</v>
      </c>
      <c r="J70" s="292"/>
      <c r="M70" s="140"/>
      <c r="N70" s="140"/>
      <c r="AH70" s="28"/>
      <c r="AI70" s="85"/>
      <c r="AJ70" s="85"/>
      <c r="AK70" s="153" t="str">
        <f t="shared" si="4"/>
        <v/>
      </c>
    </row>
    <row r="71" spans="1:38" ht="21" customHeight="1" x14ac:dyDescent="0.35">
      <c r="A71">
        <v>2021</v>
      </c>
      <c r="B71">
        <v>2</v>
      </c>
      <c r="C71">
        <v>47</v>
      </c>
      <c r="D71">
        <v>122</v>
      </c>
      <c r="J71" s="292"/>
      <c r="M71" s="140"/>
      <c r="N71" s="140"/>
      <c r="AH71" s="28"/>
      <c r="AI71" s="85"/>
      <c r="AJ71" s="85"/>
      <c r="AK71" s="153" t="str">
        <f t="shared" si="4"/>
        <v/>
      </c>
    </row>
    <row r="72" spans="1:38" ht="21" customHeight="1" x14ac:dyDescent="0.35">
      <c r="A72">
        <v>2021</v>
      </c>
      <c r="B72">
        <v>2</v>
      </c>
      <c r="C72">
        <v>418</v>
      </c>
      <c r="D72">
        <v>665</v>
      </c>
      <c r="J72" s="292"/>
      <c r="M72" s="140"/>
      <c r="N72" s="140"/>
      <c r="AH72" s="28"/>
      <c r="AI72" s="85"/>
      <c r="AJ72" s="85"/>
      <c r="AK72" s="153" t="str">
        <f t="shared" si="4"/>
        <v/>
      </c>
    </row>
    <row r="73" spans="1:38" ht="21" customHeight="1" x14ac:dyDescent="0.35">
      <c r="A73">
        <v>2021</v>
      </c>
      <c r="B73">
        <v>2</v>
      </c>
      <c r="C73">
        <v>4</v>
      </c>
      <c r="D73">
        <v>12</v>
      </c>
      <c r="J73" s="292"/>
      <c r="M73" s="140"/>
      <c r="N73" s="140"/>
      <c r="AH73" s="28"/>
      <c r="AI73" s="85"/>
      <c r="AJ73" s="85"/>
      <c r="AK73" s="153" t="str">
        <f t="shared" si="4"/>
        <v/>
      </c>
    </row>
    <row r="74" spans="1:38" ht="21" customHeight="1" x14ac:dyDescent="0.35">
      <c r="A74">
        <v>2021</v>
      </c>
      <c r="B74">
        <v>2</v>
      </c>
      <c r="C74">
        <v>376</v>
      </c>
      <c r="D74">
        <v>438</v>
      </c>
      <c r="J74" s="292"/>
      <c r="M74" s="140"/>
      <c r="N74" s="140"/>
      <c r="AH74" s="28"/>
      <c r="AI74" s="85"/>
      <c r="AJ74" s="85"/>
      <c r="AK74" s="153" t="str">
        <f t="shared" si="4"/>
        <v/>
      </c>
    </row>
    <row r="75" spans="1:38" ht="21" customHeight="1" x14ac:dyDescent="0.35">
      <c r="A75">
        <v>2021</v>
      </c>
      <c r="B75">
        <v>2</v>
      </c>
      <c r="C75">
        <v>382</v>
      </c>
      <c r="D75">
        <v>449</v>
      </c>
      <c r="J75" s="292"/>
      <c r="M75" s="140"/>
      <c r="N75" s="140"/>
      <c r="AH75" s="28"/>
      <c r="AI75" s="85"/>
      <c r="AJ75" s="85"/>
      <c r="AK75" s="153" t="str">
        <f t="shared" si="4"/>
        <v/>
      </c>
      <c r="AL75">
        <f>IFERROR(IF(AK75&gt;X75,0,1),"")</f>
        <v>1</v>
      </c>
    </row>
    <row r="76" spans="1:38" ht="21" customHeight="1" x14ac:dyDescent="0.35">
      <c r="A76">
        <v>2021</v>
      </c>
      <c r="B76">
        <v>2</v>
      </c>
      <c r="C76">
        <v>375</v>
      </c>
      <c r="D76">
        <v>437</v>
      </c>
      <c r="J76" s="292"/>
      <c r="M76" s="140"/>
      <c r="N76" s="140"/>
      <c r="AH76" s="28"/>
      <c r="AI76" s="85"/>
      <c r="AJ76" s="85"/>
      <c r="AK76" s="153" t="str">
        <f t="shared" si="4"/>
        <v/>
      </c>
      <c r="AL76">
        <f>IFERROR(IF(AK76&gt;X76,0,1),"")</f>
        <v>1</v>
      </c>
    </row>
    <row r="77" spans="1:38" ht="21" customHeight="1" x14ac:dyDescent="0.35">
      <c r="A77">
        <v>2021</v>
      </c>
      <c r="B77">
        <v>2</v>
      </c>
      <c r="C77">
        <v>148</v>
      </c>
      <c r="D77">
        <v>347</v>
      </c>
      <c r="J77" s="292"/>
      <c r="M77" s="140"/>
      <c r="N77" s="140"/>
      <c r="AH77" s="28"/>
      <c r="AI77" s="85"/>
      <c r="AJ77" s="85"/>
      <c r="AK77" s="153" t="str">
        <f t="shared" si="4"/>
        <v/>
      </c>
    </row>
    <row r="78" spans="1:38" ht="21" customHeight="1" x14ac:dyDescent="0.35">
      <c r="A78">
        <v>2021</v>
      </c>
      <c r="B78">
        <v>2</v>
      </c>
      <c r="C78">
        <v>418</v>
      </c>
      <c r="D78">
        <v>664</v>
      </c>
      <c r="J78" s="292"/>
      <c r="M78" s="140"/>
      <c r="N78" s="140"/>
      <c r="AH78" s="28"/>
      <c r="AI78" s="85"/>
      <c r="AJ78" s="85"/>
      <c r="AK78" s="153" t="str">
        <f t="shared" si="4"/>
        <v/>
      </c>
    </row>
    <row r="79" spans="1:38" ht="21" customHeight="1" x14ac:dyDescent="0.35">
      <c r="A79">
        <v>2021</v>
      </c>
      <c r="B79">
        <v>2</v>
      </c>
      <c r="C79">
        <v>224</v>
      </c>
      <c r="D79">
        <v>152</v>
      </c>
      <c r="J79" s="292"/>
      <c r="M79" s="140"/>
      <c r="N79" s="140"/>
      <c r="AH79" s="28"/>
      <c r="AI79" s="85"/>
      <c r="AJ79" s="85"/>
      <c r="AK79" s="153" t="str">
        <f t="shared" si="4"/>
        <v/>
      </c>
    </row>
    <row r="80" spans="1:38" ht="21" customHeight="1" x14ac:dyDescent="0.35">
      <c r="A80">
        <v>2021</v>
      </c>
      <c r="B80">
        <v>2</v>
      </c>
      <c r="C80">
        <v>52</v>
      </c>
      <c r="D80">
        <v>130</v>
      </c>
      <c r="J80" s="292"/>
      <c r="M80" s="140"/>
      <c r="N80" s="140"/>
      <c r="AH80" s="28"/>
      <c r="AI80" s="85"/>
      <c r="AJ80" s="85"/>
      <c r="AK80" s="153" t="str">
        <f t="shared" si="4"/>
        <v/>
      </c>
    </row>
    <row r="81" spans="1:38" ht="21" customHeight="1" x14ac:dyDescent="0.35">
      <c r="A81">
        <v>2021</v>
      </c>
      <c r="B81">
        <v>2</v>
      </c>
      <c r="C81">
        <v>407</v>
      </c>
      <c r="D81">
        <v>628</v>
      </c>
      <c r="J81" s="292"/>
      <c r="M81" s="140"/>
      <c r="N81" s="140"/>
      <c r="AH81" s="28"/>
      <c r="AI81" s="85"/>
      <c r="AJ81" s="85"/>
      <c r="AK81" s="153" t="str">
        <f t="shared" si="4"/>
        <v/>
      </c>
    </row>
    <row r="82" spans="1:38" ht="21" customHeight="1" x14ac:dyDescent="0.35">
      <c r="A82">
        <v>2021</v>
      </c>
      <c r="B82">
        <v>2</v>
      </c>
      <c r="C82">
        <v>214</v>
      </c>
      <c r="D82">
        <v>142</v>
      </c>
      <c r="J82" s="292"/>
      <c r="M82" s="140"/>
      <c r="N82" s="140"/>
      <c r="AH82" s="28"/>
      <c r="AI82" s="85"/>
      <c r="AJ82" s="85"/>
      <c r="AK82" s="153" t="str">
        <f t="shared" si="4"/>
        <v/>
      </c>
    </row>
    <row r="83" spans="1:38" ht="21" customHeight="1" x14ac:dyDescent="0.35">
      <c r="A83">
        <v>2021</v>
      </c>
      <c r="B83">
        <v>2</v>
      </c>
      <c r="C83">
        <v>415</v>
      </c>
      <c r="D83">
        <v>657</v>
      </c>
      <c r="J83" s="292"/>
      <c r="M83" s="140"/>
      <c r="N83" s="140"/>
      <c r="AH83" s="28"/>
      <c r="AI83" s="85"/>
      <c r="AJ83" s="85"/>
      <c r="AK83" s="153" t="str">
        <f t="shared" si="4"/>
        <v/>
      </c>
    </row>
    <row r="84" spans="1:38" ht="21" customHeight="1" x14ac:dyDescent="0.35">
      <c r="A84">
        <v>2021</v>
      </c>
      <c r="B84">
        <v>2</v>
      </c>
      <c r="C84">
        <v>418</v>
      </c>
      <c r="D84">
        <v>663</v>
      </c>
      <c r="J84" s="292"/>
      <c r="M84" s="140"/>
      <c r="N84" s="140"/>
      <c r="AH84" s="28"/>
      <c r="AI84" s="85"/>
      <c r="AJ84" s="85"/>
      <c r="AK84" s="153" t="str">
        <f t="shared" si="4"/>
        <v/>
      </c>
    </row>
    <row r="85" spans="1:38" ht="21" customHeight="1" x14ac:dyDescent="0.35">
      <c r="A85">
        <v>2021</v>
      </c>
      <c r="B85">
        <v>2</v>
      </c>
      <c r="C85">
        <v>10</v>
      </c>
      <c r="D85">
        <v>25</v>
      </c>
      <c r="J85" s="292"/>
      <c r="M85" s="140"/>
      <c r="N85" s="140"/>
      <c r="AH85" s="28"/>
      <c r="AI85" s="85"/>
      <c r="AJ85" s="85"/>
      <c r="AK85" s="153" t="str">
        <f t="shared" si="4"/>
        <v/>
      </c>
    </row>
    <row r="86" spans="1:38" ht="21" customHeight="1" x14ac:dyDescent="0.35">
      <c r="A86">
        <v>2021</v>
      </c>
      <c r="B86">
        <v>2</v>
      </c>
      <c r="C86">
        <v>301</v>
      </c>
      <c r="D86">
        <v>225</v>
      </c>
      <c r="J86" s="292"/>
      <c r="M86" s="140"/>
      <c r="N86" s="140"/>
      <c r="AH86" s="28"/>
      <c r="AI86" s="85"/>
      <c r="AJ86" s="85"/>
      <c r="AK86" s="153" t="str">
        <f t="shared" si="4"/>
        <v/>
      </c>
    </row>
    <row r="87" spans="1:38" ht="21" customHeight="1" x14ac:dyDescent="0.35">
      <c r="A87">
        <v>2021</v>
      </c>
      <c r="B87">
        <v>2</v>
      </c>
      <c r="C87">
        <v>387</v>
      </c>
      <c r="D87">
        <v>563</v>
      </c>
      <c r="J87" s="292"/>
      <c r="M87" s="140"/>
      <c r="N87" s="140"/>
      <c r="AH87" s="28"/>
      <c r="AI87" s="85"/>
      <c r="AJ87" s="85"/>
      <c r="AK87" s="153" t="str">
        <f t="shared" si="4"/>
        <v/>
      </c>
    </row>
    <row r="88" spans="1:38" ht="21" customHeight="1" x14ac:dyDescent="0.35">
      <c r="A88">
        <v>2021</v>
      </c>
      <c r="B88">
        <v>2</v>
      </c>
      <c r="C88">
        <v>32</v>
      </c>
      <c r="D88">
        <v>94</v>
      </c>
      <c r="J88" s="292"/>
      <c r="M88" s="140"/>
      <c r="N88" s="140"/>
      <c r="AH88" s="28"/>
      <c r="AI88" s="85"/>
      <c r="AJ88" s="85"/>
      <c r="AK88" s="153" t="str">
        <f t="shared" si="4"/>
        <v/>
      </c>
    </row>
    <row r="89" spans="1:38" ht="21" customHeight="1" x14ac:dyDescent="0.35">
      <c r="A89">
        <v>2021</v>
      </c>
      <c r="B89">
        <v>2</v>
      </c>
      <c r="C89">
        <v>137</v>
      </c>
      <c r="D89">
        <v>168</v>
      </c>
      <c r="J89" s="292"/>
      <c r="M89" s="140"/>
      <c r="N89" s="140"/>
      <c r="AH89" s="28"/>
      <c r="AI89" s="85"/>
      <c r="AJ89" s="85"/>
      <c r="AK89" s="153" t="str">
        <f t="shared" si="4"/>
        <v/>
      </c>
    </row>
    <row r="90" spans="1:38" ht="21" customHeight="1" x14ac:dyDescent="0.35">
      <c r="A90">
        <v>2021</v>
      </c>
      <c r="B90">
        <v>2</v>
      </c>
      <c r="C90">
        <v>18</v>
      </c>
      <c r="D90">
        <v>49</v>
      </c>
      <c r="J90" s="292"/>
      <c r="M90" s="140"/>
      <c r="N90" s="140"/>
      <c r="AH90" s="28"/>
      <c r="AI90" s="85"/>
      <c r="AJ90" s="85"/>
      <c r="AK90" s="153" t="str">
        <f t="shared" si="4"/>
        <v/>
      </c>
      <c r="AL90">
        <f>IFERROR(IF(AK90&gt;X90,0,1),"")</f>
        <v>1</v>
      </c>
    </row>
    <row r="91" spans="1:38" ht="21" customHeight="1" x14ac:dyDescent="0.35">
      <c r="A91">
        <v>2021</v>
      </c>
      <c r="B91">
        <v>2</v>
      </c>
      <c r="C91">
        <v>334</v>
      </c>
      <c r="D91">
        <v>254</v>
      </c>
      <c r="J91" s="292"/>
      <c r="M91" s="140"/>
      <c r="N91" s="140"/>
      <c r="AH91" s="28"/>
      <c r="AI91" s="85"/>
      <c r="AJ91" s="85"/>
      <c r="AK91" s="153" t="str">
        <f t="shared" si="4"/>
        <v/>
      </c>
    </row>
    <row r="92" spans="1:38" ht="21" customHeight="1" x14ac:dyDescent="0.35">
      <c r="A92">
        <v>2021</v>
      </c>
      <c r="B92">
        <v>2</v>
      </c>
      <c r="C92">
        <v>406</v>
      </c>
      <c r="D92">
        <v>624</v>
      </c>
      <c r="J92" s="292"/>
      <c r="M92" s="140"/>
      <c r="N92" s="140"/>
      <c r="AH92" s="28"/>
      <c r="AI92" s="85"/>
      <c r="AJ92" s="85"/>
      <c r="AK92" s="153" t="str">
        <f t="shared" si="4"/>
        <v/>
      </c>
    </row>
    <row r="93" spans="1:38" ht="21" customHeight="1" x14ac:dyDescent="0.35">
      <c r="A93">
        <v>2021</v>
      </c>
      <c r="B93">
        <v>2</v>
      </c>
      <c r="C93">
        <v>10</v>
      </c>
      <c r="D93">
        <v>24</v>
      </c>
      <c r="J93" s="292"/>
      <c r="M93" s="140"/>
      <c r="N93" s="140"/>
      <c r="AH93" s="28"/>
      <c r="AI93" s="85"/>
      <c r="AJ93" s="85"/>
      <c r="AK93" s="153" t="str">
        <f t="shared" si="4"/>
        <v/>
      </c>
    </row>
    <row r="94" spans="1:38" ht="21" customHeight="1" x14ac:dyDescent="0.35">
      <c r="A94">
        <v>2021</v>
      </c>
      <c r="B94">
        <v>2</v>
      </c>
      <c r="C94">
        <v>34</v>
      </c>
      <c r="D94">
        <v>103</v>
      </c>
      <c r="J94" s="292"/>
      <c r="M94" s="140"/>
      <c r="N94" s="140"/>
      <c r="AH94" s="28"/>
      <c r="AI94" s="85"/>
      <c r="AJ94" s="85"/>
      <c r="AK94" s="153" t="str">
        <f t="shared" si="4"/>
        <v/>
      </c>
    </row>
    <row r="95" spans="1:38" ht="21" customHeight="1" x14ac:dyDescent="0.35">
      <c r="A95">
        <v>2021</v>
      </c>
      <c r="B95">
        <v>2</v>
      </c>
      <c r="C95">
        <v>18</v>
      </c>
      <c r="D95">
        <v>50</v>
      </c>
      <c r="J95" s="292"/>
      <c r="M95" s="140"/>
      <c r="N95" s="140"/>
      <c r="AH95" s="28"/>
      <c r="AI95" s="85"/>
      <c r="AJ95" s="85"/>
      <c r="AK95" s="153" t="str">
        <f t="shared" si="4"/>
        <v/>
      </c>
      <c r="AL95">
        <f>IFERROR(IF(AK95&gt;X95,0,1),"")</f>
        <v>1</v>
      </c>
    </row>
    <row r="96" spans="1:38" ht="21" customHeight="1" x14ac:dyDescent="0.35">
      <c r="A96">
        <v>2021</v>
      </c>
      <c r="B96">
        <v>2</v>
      </c>
      <c r="C96">
        <v>395</v>
      </c>
      <c r="D96">
        <v>607</v>
      </c>
      <c r="J96" s="292"/>
      <c r="M96" s="140"/>
      <c r="N96" s="140"/>
      <c r="AH96" s="28"/>
      <c r="AI96" s="85"/>
      <c r="AJ96" s="85"/>
      <c r="AK96" s="153" t="str">
        <f t="shared" si="4"/>
        <v/>
      </c>
    </row>
    <row r="97" spans="1:37" ht="21" customHeight="1" x14ac:dyDescent="0.35">
      <c r="A97">
        <v>2021</v>
      </c>
      <c r="B97">
        <v>2</v>
      </c>
      <c r="C97">
        <v>159</v>
      </c>
      <c r="D97">
        <v>299</v>
      </c>
      <c r="J97" s="292"/>
      <c r="M97" s="140"/>
      <c r="N97" s="140"/>
      <c r="AH97" s="28"/>
      <c r="AI97" s="85"/>
      <c r="AJ97" s="85"/>
      <c r="AK97" s="153" t="str">
        <f t="shared" si="4"/>
        <v/>
      </c>
    </row>
    <row r="98" spans="1:37" ht="21" customHeight="1" x14ac:dyDescent="0.35">
      <c r="A98">
        <v>2021</v>
      </c>
      <c r="B98">
        <v>2</v>
      </c>
      <c r="C98">
        <v>34</v>
      </c>
      <c r="D98">
        <v>104</v>
      </c>
      <c r="J98" s="292"/>
      <c r="M98" s="140"/>
      <c r="N98" s="140"/>
      <c r="AH98" s="28"/>
      <c r="AI98" s="85"/>
      <c r="AJ98" s="85"/>
      <c r="AK98" s="153" t="str">
        <f t="shared" si="4"/>
        <v/>
      </c>
    </row>
    <row r="99" spans="1:37" ht="21" customHeight="1" x14ac:dyDescent="0.35">
      <c r="A99">
        <v>2021</v>
      </c>
      <c r="B99">
        <v>2</v>
      </c>
      <c r="C99">
        <v>164</v>
      </c>
      <c r="D99">
        <v>652</v>
      </c>
      <c r="J99" s="292"/>
      <c r="M99" s="140"/>
      <c r="N99" s="140"/>
      <c r="AH99" s="28"/>
      <c r="AI99" s="85"/>
      <c r="AJ99" s="85"/>
      <c r="AK99" s="153" t="str">
        <f t="shared" ref="AK99:AK135" si="5">IFERROR(Y99/Z99,"")</f>
        <v/>
      </c>
    </row>
    <row r="100" spans="1:37" ht="21" customHeight="1" x14ac:dyDescent="0.35">
      <c r="A100">
        <v>2021</v>
      </c>
      <c r="B100">
        <v>2</v>
      </c>
      <c r="C100">
        <v>417</v>
      </c>
      <c r="D100">
        <v>661</v>
      </c>
      <c r="J100" s="292"/>
      <c r="M100" s="140"/>
      <c r="N100" s="140"/>
      <c r="AH100" s="28"/>
      <c r="AI100" s="85"/>
      <c r="AJ100" s="85"/>
      <c r="AK100" s="153" t="str">
        <f t="shared" si="5"/>
        <v/>
      </c>
    </row>
    <row r="101" spans="1:37" ht="21" customHeight="1" x14ac:dyDescent="0.35">
      <c r="J101" s="292"/>
      <c r="M101" s="140"/>
      <c r="N101" s="140"/>
      <c r="AH101" s="28"/>
      <c r="AI101" s="85"/>
      <c r="AJ101" s="85"/>
      <c r="AK101" s="153" t="str">
        <f t="shared" si="5"/>
        <v/>
      </c>
    </row>
    <row r="102" spans="1:37" ht="21" customHeight="1" x14ac:dyDescent="0.35">
      <c r="J102" s="292"/>
      <c r="M102" s="140"/>
      <c r="N102" s="140"/>
      <c r="AH102" s="28"/>
      <c r="AI102" s="85"/>
      <c r="AJ102" s="85"/>
      <c r="AK102" s="153" t="str">
        <f t="shared" si="5"/>
        <v/>
      </c>
    </row>
    <row r="103" spans="1:37" ht="21" customHeight="1" x14ac:dyDescent="0.35">
      <c r="J103" s="292"/>
      <c r="M103" s="140"/>
      <c r="N103" s="140"/>
      <c r="AH103" s="28"/>
      <c r="AI103" s="85"/>
      <c r="AJ103" s="85"/>
      <c r="AK103" s="153" t="str">
        <f t="shared" si="5"/>
        <v/>
      </c>
    </row>
    <row r="104" spans="1:37" ht="21" customHeight="1" x14ac:dyDescent="0.35">
      <c r="J104" s="292"/>
      <c r="M104" s="140"/>
      <c r="N104" s="140"/>
      <c r="AH104" s="28"/>
      <c r="AI104" s="85"/>
      <c r="AJ104" s="85"/>
      <c r="AK104" s="153" t="str">
        <f t="shared" si="5"/>
        <v/>
      </c>
    </row>
    <row r="105" spans="1:37" ht="21" customHeight="1" x14ac:dyDescent="0.35">
      <c r="J105" s="292"/>
      <c r="M105" s="140"/>
      <c r="N105" s="140"/>
      <c r="AH105" s="28"/>
      <c r="AI105" s="85"/>
      <c r="AJ105" s="85"/>
      <c r="AK105" s="153" t="str">
        <f t="shared" si="5"/>
        <v/>
      </c>
    </row>
    <row r="106" spans="1:37" ht="21" customHeight="1" x14ac:dyDescent="0.35">
      <c r="J106" s="292"/>
      <c r="M106" s="140"/>
      <c r="N106" s="140"/>
      <c r="AH106" s="28"/>
      <c r="AI106" s="85"/>
      <c r="AJ106" s="85"/>
      <c r="AK106" s="153" t="str">
        <f t="shared" si="5"/>
        <v/>
      </c>
    </row>
    <row r="107" spans="1:37" ht="21" customHeight="1" x14ac:dyDescent="0.35">
      <c r="J107" s="292"/>
      <c r="M107" s="140"/>
      <c r="N107" s="140"/>
      <c r="AH107" s="28"/>
      <c r="AI107" s="85"/>
      <c r="AJ107" s="85"/>
      <c r="AK107" s="153" t="str">
        <f t="shared" si="5"/>
        <v/>
      </c>
    </row>
    <row r="108" spans="1:37" ht="21" customHeight="1" x14ac:dyDescent="0.35">
      <c r="J108" s="292"/>
      <c r="M108" s="140"/>
      <c r="N108" s="140"/>
      <c r="AH108" s="28"/>
      <c r="AI108" s="85"/>
      <c r="AJ108" s="85"/>
      <c r="AK108" s="153" t="str">
        <f t="shared" si="5"/>
        <v/>
      </c>
    </row>
    <row r="109" spans="1:37" ht="21" customHeight="1" x14ac:dyDescent="0.35">
      <c r="J109" s="292"/>
      <c r="M109" s="140"/>
      <c r="N109" s="140"/>
      <c r="AH109" s="28"/>
      <c r="AI109" s="85"/>
      <c r="AJ109" s="85"/>
      <c r="AK109" s="153" t="str">
        <f t="shared" si="5"/>
        <v/>
      </c>
    </row>
    <row r="110" spans="1:37" ht="21" customHeight="1" x14ac:dyDescent="0.35">
      <c r="J110" s="292"/>
      <c r="M110" s="140"/>
      <c r="N110" s="140"/>
      <c r="AH110" s="28"/>
      <c r="AI110" s="85"/>
      <c r="AJ110" s="85"/>
      <c r="AK110" s="153" t="str">
        <f t="shared" si="5"/>
        <v/>
      </c>
    </row>
    <row r="111" spans="1:37" ht="21" customHeight="1" x14ac:dyDescent="0.35">
      <c r="J111" s="292"/>
      <c r="M111" s="140"/>
      <c r="N111" s="140"/>
      <c r="AH111" s="28"/>
      <c r="AI111" s="85"/>
      <c r="AJ111" s="85"/>
      <c r="AK111" s="153" t="str">
        <f t="shared" si="5"/>
        <v/>
      </c>
    </row>
    <row r="112" spans="1:37" ht="21" customHeight="1" x14ac:dyDescent="0.35">
      <c r="J112" s="292"/>
      <c r="M112" s="140"/>
      <c r="N112" s="140"/>
      <c r="AH112" s="28"/>
      <c r="AI112" s="85"/>
      <c r="AJ112" s="85"/>
      <c r="AK112" s="153" t="str">
        <f t="shared" si="5"/>
        <v/>
      </c>
    </row>
    <row r="113" spans="10:37" ht="21" customHeight="1" x14ac:dyDescent="0.35">
      <c r="J113" s="292"/>
      <c r="M113" s="140"/>
      <c r="N113" s="140"/>
      <c r="AH113" s="28"/>
      <c r="AI113" s="85"/>
      <c r="AJ113" s="85"/>
      <c r="AK113" s="153" t="str">
        <f t="shared" si="5"/>
        <v/>
      </c>
    </row>
    <row r="114" spans="10:37" ht="21" customHeight="1" x14ac:dyDescent="0.35">
      <c r="J114" s="292"/>
      <c r="M114" s="140"/>
      <c r="N114" s="140"/>
      <c r="AH114" s="28"/>
      <c r="AI114" s="85"/>
      <c r="AJ114" s="85"/>
      <c r="AK114" s="153" t="str">
        <f t="shared" si="5"/>
        <v/>
      </c>
    </row>
    <row r="115" spans="10:37" ht="21" customHeight="1" x14ac:dyDescent="0.35">
      <c r="J115" s="292"/>
      <c r="M115" s="140"/>
      <c r="N115" s="140"/>
      <c r="AH115" s="28"/>
      <c r="AI115" s="85"/>
      <c r="AJ115" s="85"/>
      <c r="AK115" s="153" t="str">
        <f t="shared" si="5"/>
        <v/>
      </c>
    </row>
    <row r="116" spans="10:37" ht="21" customHeight="1" x14ac:dyDescent="0.35">
      <c r="J116" s="292"/>
      <c r="M116" s="140"/>
      <c r="N116" s="140"/>
      <c r="AH116" s="28"/>
      <c r="AI116" s="85"/>
      <c r="AJ116" s="85"/>
      <c r="AK116" s="153" t="str">
        <f t="shared" si="5"/>
        <v/>
      </c>
    </row>
    <row r="117" spans="10:37" ht="21" customHeight="1" x14ac:dyDescent="0.35">
      <c r="J117" s="292"/>
      <c r="M117" s="140"/>
      <c r="N117" s="140"/>
      <c r="AH117" s="28"/>
      <c r="AI117" s="85"/>
      <c r="AJ117" s="85"/>
      <c r="AK117" s="153" t="str">
        <f t="shared" si="5"/>
        <v/>
      </c>
    </row>
    <row r="118" spans="10:37" ht="21" customHeight="1" x14ac:dyDescent="0.35">
      <c r="M118" s="140"/>
      <c r="N118" s="140"/>
      <c r="AH118" s="28"/>
      <c r="AI118" s="85"/>
      <c r="AJ118" s="85"/>
      <c r="AK118" s="153" t="str">
        <f t="shared" si="5"/>
        <v/>
      </c>
    </row>
    <row r="119" spans="10:37" ht="21" customHeight="1" x14ac:dyDescent="0.35">
      <c r="M119" s="140"/>
      <c r="N119" s="140"/>
      <c r="AH119" s="28"/>
      <c r="AI119" s="85"/>
      <c r="AJ119" s="85"/>
      <c r="AK119" s="153" t="str">
        <f t="shared" si="5"/>
        <v/>
      </c>
    </row>
    <row r="120" spans="10:37" ht="21" customHeight="1" x14ac:dyDescent="0.35">
      <c r="M120" s="140"/>
      <c r="N120" s="140"/>
      <c r="AH120" s="28"/>
      <c r="AI120" s="85"/>
      <c r="AJ120" s="85"/>
      <c r="AK120" s="153" t="str">
        <f t="shared" si="5"/>
        <v/>
      </c>
    </row>
    <row r="121" spans="10:37" ht="21" customHeight="1" x14ac:dyDescent="0.35">
      <c r="M121" s="140"/>
      <c r="N121" s="140"/>
      <c r="AH121" s="28"/>
      <c r="AI121" s="85"/>
      <c r="AJ121" s="85"/>
      <c r="AK121" s="153" t="str">
        <f t="shared" si="5"/>
        <v/>
      </c>
    </row>
    <row r="122" spans="10:37" ht="21" customHeight="1" x14ac:dyDescent="0.35">
      <c r="M122" s="140"/>
      <c r="N122" s="140"/>
      <c r="AH122" s="28"/>
      <c r="AI122" s="85"/>
      <c r="AJ122" s="85"/>
      <c r="AK122" s="153" t="str">
        <f t="shared" si="5"/>
        <v/>
      </c>
    </row>
    <row r="123" spans="10:37" ht="21" customHeight="1" x14ac:dyDescent="0.35">
      <c r="M123" s="140"/>
      <c r="N123" s="140"/>
      <c r="AH123" s="28"/>
      <c r="AI123" s="85"/>
      <c r="AJ123" s="85"/>
      <c r="AK123" s="153" t="str">
        <f t="shared" si="5"/>
        <v/>
      </c>
    </row>
    <row r="124" spans="10:37" ht="21" customHeight="1" x14ac:dyDescent="0.35">
      <c r="M124" s="140"/>
      <c r="N124" s="140"/>
      <c r="AH124" s="28"/>
      <c r="AI124" s="85"/>
      <c r="AJ124" s="85"/>
      <c r="AK124" s="153" t="str">
        <f t="shared" si="5"/>
        <v/>
      </c>
    </row>
    <row r="125" spans="10:37" ht="21" customHeight="1" x14ac:dyDescent="0.35">
      <c r="M125" s="140"/>
      <c r="N125" s="140"/>
      <c r="AH125" s="28"/>
      <c r="AI125" s="85"/>
      <c r="AJ125" s="85"/>
      <c r="AK125" s="153" t="str">
        <f t="shared" si="5"/>
        <v/>
      </c>
    </row>
    <row r="126" spans="10:37" ht="21" customHeight="1" x14ac:dyDescent="0.35">
      <c r="M126" s="140"/>
      <c r="N126" s="140"/>
      <c r="AH126" s="28"/>
      <c r="AI126" s="85"/>
      <c r="AJ126" s="85"/>
      <c r="AK126" s="153" t="str">
        <f t="shared" si="5"/>
        <v/>
      </c>
    </row>
    <row r="127" spans="10:37" ht="21" customHeight="1" x14ac:dyDescent="0.35">
      <c r="M127" s="140"/>
      <c r="N127" s="140"/>
      <c r="AH127" s="28"/>
      <c r="AI127" s="85"/>
      <c r="AJ127" s="85"/>
      <c r="AK127" s="153" t="str">
        <f t="shared" si="5"/>
        <v/>
      </c>
    </row>
    <row r="128" spans="10:37" ht="21" customHeight="1" x14ac:dyDescent="0.35">
      <c r="M128" s="140"/>
      <c r="N128" s="140"/>
      <c r="AH128" s="28"/>
      <c r="AI128" s="85"/>
      <c r="AJ128" s="85"/>
      <c r="AK128" s="153" t="str">
        <f t="shared" si="5"/>
        <v/>
      </c>
    </row>
    <row r="129" spans="13:37" ht="21" customHeight="1" x14ac:dyDescent="0.35">
      <c r="M129" s="140"/>
      <c r="N129" s="140"/>
      <c r="AH129" s="28"/>
      <c r="AI129" s="85"/>
      <c r="AJ129" s="85"/>
      <c r="AK129" s="153" t="str">
        <f t="shared" si="5"/>
        <v/>
      </c>
    </row>
    <row r="130" spans="13:37" ht="21" customHeight="1" x14ac:dyDescent="0.35">
      <c r="M130" s="140"/>
      <c r="N130" s="140"/>
      <c r="AH130" s="28"/>
      <c r="AI130" s="85"/>
      <c r="AJ130" s="85"/>
      <c r="AK130" s="153" t="str">
        <f t="shared" si="5"/>
        <v/>
      </c>
    </row>
    <row r="131" spans="13:37" ht="21" customHeight="1" x14ac:dyDescent="0.35">
      <c r="M131" s="140"/>
      <c r="N131" s="140"/>
      <c r="AH131" s="28"/>
      <c r="AI131" s="85"/>
      <c r="AJ131" s="85"/>
      <c r="AK131" s="153" t="str">
        <f t="shared" si="5"/>
        <v/>
      </c>
    </row>
    <row r="132" spans="13:37" ht="21" customHeight="1" x14ac:dyDescent="0.35">
      <c r="M132" s="140"/>
      <c r="N132" s="140"/>
      <c r="AH132" s="28"/>
      <c r="AI132" s="85"/>
      <c r="AJ132" s="85"/>
      <c r="AK132" s="153" t="str">
        <f t="shared" si="5"/>
        <v/>
      </c>
    </row>
    <row r="133" spans="13:37" ht="21" customHeight="1" x14ac:dyDescent="0.35">
      <c r="M133" s="140"/>
      <c r="N133" s="140"/>
      <c r="AH133" s="28"/>
      <c r="AI133" s="85"/>
      <c r="AJ133" s="85"/>
      <c r="AK133" s="153" t="str">
        <f t="shared" si="5"/>
        <v/>
      </c>
    </row>
    <row r="134" spans="13:37" ht="21" customHeight="1" x14ac:dyDescent="0.35">
      <c r="M134" s="140"/>
      <c r="N134" s="140"/>
      <c r="AH134" s="28"/>
      <c r="AI134" s="85"/>
      <c r="AJ134" s="85"/>
      <c r="AK134" s="153" t="str">
        <f t="shared" si="5"/>
        <v/>
      </c>
    </row>
    <row r="135" spans="13:37" ht="21" customHeight="1" x14ac:dyDescent="0.35">
      <c r="M135" s="140"/>
      <c r="N135" s="140"/>
      <c r="AH135" s="28"/>
      <c r="AI135" s="85"/>
      <c r="AJ135" s="85"/>
      <c r="AK135" s="153" t="str">
        <f t="shared" si="5"/>
        <v/>
      </c>
    </row>
    <row r="136" spans="13:37" ht="21" customHeight="1" x14ac:dyDescent="0.35">
      <c r="AH136" s="28"/>
      <c r="AI136" s="85"/>
      <c r="AJ136" s="85"/>
    </row>
    <row r="137" spans="13:37" ht="21" customHeight="1" x14ac:dyDescent="0.35">
      <c r="AH137" s="28"/>
      <c r="AI137" s="85"/>
      <c r="AJ137" s="85"/>
    </row>
    <row r="138" spans="13:37" ht="21" customHeight="1" x14ac:dyDescent="0.35">
      <c r="AH138" s="28"/>
      <c r="AI138" s="85"/>
      <c r="AJ138" s="85"/>
    </row>
    <row r="139" spans="13:37" ht="21" customHeight="1" x14ac:dyDescent="0.35">
      <c r="AH139" s="28"/>
      <c r="AI139" s="85"/>
      <c r="AJ139" s="85"/>
    </row>
    <row r="140" spans="13:37" ht="21" customHeight="1" x14ac:dyDescent="0.35">
      <c r="AH140" s="28"/>
      <c r="AI140" s="85"/>
      <c r="AJ140" s="85"/>
    </row>
    <row r="141" spans="13:37" ht="21" customHeight="1" x14ac:dyDescent="0.35">
      <c r="AH141" s="28"/>
      <c r="AI141" s="85"/>
      <c r="AJ141" s="85"/>
    </row>
    <row r="142" spans="13:37" ht="21" customHeight="1" x14ac:dyDescent="0.35">
      <c r="AH142" s="28"/>
      <c r="AI142" s="85"/>
      <c r="AJ142" s="85"/>
    </row>
    <row r="143" spans="13:37" ht="21" customHeight="1" x14ac:dyDescent="0.35">
      <c r="AH143" s="28"/>
      <c r="AI143" s="85"/>
      <c r="AJ143" s="85"/>
    </row>
    <row r="144" spans="13:37" ht="21" customHeight="1" x14ac:dyDescent="0.35">
      <c r="AH144" s="28"/>
      <c r="AI144" s="85"/>
      <c r="AJ144" s="85"/>
    </row>
    <row r="145" spans="34:36" ht="21" customHeight="1" x14ac:dyDescent="0.35">
      <c r="AH145" s="28"/>
      <c r="AI145" s="85"/>
      <c r="AJ145" s="85"/>
    </row>
    <row r="146" spans="34:36" ht="21" customHeight="1" x14ac:dyDescent="0.35">
      <c r="AH146" s="28"/>
      <c r="AI146" s="85"/>
      <c r="AJ146" s="85"/>
    </row>
    <row r="147" spans="34:36" ht="21" customHeight="1" x14ac:dyDescent="0.35">
      <c r="AH147" s="28"/>
      <c r="AI147" s="85"/>
      <c r="AJ147" s="85"/>
    </row>
    <row r="148" spans="34:36" ht="21" customHeight="1" x14ac:dyDescent="0.35">
      <c r="AH148" s="28"/>
      <c r="AI148" s="85"/>
      <c r="AJ148" s="85"/>
    </row>
    <row r="149" spans="34:36" ht="21" customHeight="1" x14ac:dyDescent="0.35">
      <c r="AH149" s="28"/>
      <c r="AI149" s="85"/>
      <c r="AJ149" s="85"/>
    </row>
    <row r="150" spans="34:36" ht="21" customHeight="1" x14ac:dyDescent="0.35">
      <c r="AH150" s="28"/>
      <c r="AI150" s="85"/>
      <c r="AJ150" s="85"/>
    </row>
    <row r="151" spans="34:36" ht="21" customHeight="1" x14ac:dyDescent="0.35">
      <c r="AH151" s="28"/>
      <c r="AI151" s="85"/>
      <c r="AJ151" s="85"/>
    </row>
    <row r="152" spans="34:36" ht="21" customHeight="1" x14ac:dyDescent="0.35">
      <c r="AH152" s="28"/>
      <c r="AI152" s="85"/>
      <c r="AJ152" s="85"/>
    </row>
    <row r="153" spans="34:36" ht="21" customHeight="1" x14ac:dyDescent="0.35">
      <c r="AH153" s="28"/>
      <c r="AI153" s="85"/>
      <c r="AJ153" s="85"/>
    </row>
    <row r="154" spans="34:36" ht="21" customHeight="1" x14ac:dyDescent="0.35">
      <c r="AH154" s="28"/>
      <c r="AI154" s="85"/>
      <c r="AJ154" s="85"/>
    </row>
    <row r="155" spans="34:36" ht="21" customHeight="1" x14ac:dyDescent="0.35">
      <c r="AH155" s="28"/>
      <c r="AI155" s="85"/>
      <c r="AJ155" s="85"/>
    </row>
    <row r="156" spans="34:36" ht="21" customHeight="1" x14ac:dyDescent="0.35">
      <c r="AH156" s="28"/>
      <c r="AI156" s="85"/>
      <c r="AJ156" s="85"/>
    </row>
    <row r="157" spans="34:36" ht="21" customHeight="1" x14ac:dyDescent="0.35">
      <c r="AH157" s="28"/>
      <c r="AI157" s="85"/>
      <c r="AJ157" s="85"/>
    </row>
    <row r="158" spans="34:36" ht="21" customHeight="1" x14ac:dyDescent="0.35">
      <c r="AH158" s="28"/>
      <c r="AI158" s="85"/>
      <c r="AJ158" s="85"/>
    </row>
    <row r="159" spans="34:36" ht="21" customHeight="1" x14ac:dyDescent="0.35">
      <c r="AH159" s="28"/>
      <c r="AI159" s="85"/>
      <c r="AJ159" s="85"/>
    </row>
    <row r="160" spans="34:36" ht="21" customHeight="1" x14ac:dyDescent="0.35">
      <c r="AH160" s="28"/>
      <c r="AI160" s="85"/>
      <c r="AJ160" s="85"/>
    </row>
    <row r="161" spans="34:36" ht="21" customHeight="1" x14ac:dyDescent="0.35">
      <c r="AH161" s="28"/>
      <c r="AI161" s="85"/>
      <c r="AJ161" s="85"/>
    </row>
    <row r="162" spans="34:36" ht="21" customHeight="1" x14ac:dyDescent="0.35">
      <c r="AH162" s="28"/>
      <c r="AI162" s="85"/>
      <c r="AJ162" s="85"/>
    </row>
    <row r="163" spans="34:36" ht="21" customHeight="1" x14ac:dyDescent="0.35">
      <c r="AH163" s="28"/>
      <c r="AI163" s="85"/>
      <c r="AJ163" s="85"/>
    </row>
    <row r="164" spans="34:36" ht="21" customHeight="1" x14ac:dyDescent="0.35">
      <c r="AH164" s="28"/>
      <c r="AI164" s="85"/>
      <c r="AJ164" s="85"/>
    </row>
    <row r="165" spans="34:36" ht="21" customHeight="1" x14ac:dyDescent="0.35">
      <c r="AH165" s="28"/>
      <c r="AI165" s="85"/>
      <c r="AJ165" s="85"/>
    </row>
    <row r="166" spans="34:36" ht="21" customHeight="1" x14ac:dyDescent="0.35">
      <c r="AH166" s="28"/>
      <c r="AI166" s="85"/>
      <c r="AJ166" s="85"/>
    </row>
    <row r="167" spans="34:36" ht="21" customHeight="1" x14ac:dyDescent="0.35">
      <c r="AH167" s="28"/>
      <c r="AI167" s="85"/>
      <c r="AJ167" s="85"/>
    </row>
    <row r="168" spans="34:36" ht="21" customHeight="1" x14ac:dyDescent="0.35">
      <c r="AH168" s="28"/>
      <c r="AI168" s="85"/>
      <c r="AJ168" s="85"/>
    </row>
    <row r="169" spans="34:36" ht="21" customHeight="1" x14ac:dyDescent="0.35">
      <c r="AH169" s="28"/>
      <c r="AI169" s="85"/>
      <c r="AJ169" s="85"/>
    </row>
    <row r="170" spans="34:36" ht="21" customHeight="1" x14ac:dyDescent="0.35">
      <c r="AH170" s="28"/>
      <c r="AI170" s="85"/>
      <c r="AJ170" s="85"/>
    </row>
    <row r="171" spans="34:36" ht="21" customHeight="1" x14ac:dyDescent="0.35">
      <c r="AH171" s="28"/>
      <c r="AI171" s="85"/>
      <c r="AJ171" s="85"/>
    </row>
    <row r="172" spans="34:36" ht="21" customHeight="1" x14ac:dyDescent="0.35">
      <c r="AH172" s="28"/>
      <c r="AI172" s="85"/>
      <c r="AJ172" s="85"/>
    </row>
    <row r="173" spans="34:36" ht="21" customHeight="1" x14ac:dyDescent="0.35">
      <c r="AH173" s="28"/>
      <c r="AI173" s="85"/>
      <c r="AJ173" s="85"/>
    </row>
    <row r="174" spans="34:36" ht="21" customHeight="1" x14ac:dyDescent="0.35">
      <c r="AH174" s="28"/>
      <c r="AI174" s="85"/>
      <c r="AJ174" s="85"/>
    </row>
    <row r="175" spans="34:36" ht="21" customHeight="1" x14ac:dyDescent="0.35">
      <c r="AH175" s="28"/>
      <c r="AI175" s="85"/>
      <c r="AJ175" s="85"/>
    </row>
    <row r="176" spans="34:36" ht="21" customHeight="1" x14ac:dyDescent="0.35">
      <c r="AH176" s="28"/>
      <c r="AI176" s="85"/>
      <c r="AJ176" s="85"/>
    </row>
    <row r="177" spans="34:36" ht="21" customHeight="1" x14ac:dyDescent="0.35">
      <c r="AH177" s="28"/>
      <c r="AI177" s="85"/>
      <c r="AJ177" s="85"/>
    </row>
    <row r="178" spans="34:36" ht="21" customHeight="1" x14ac:dyDescent="0.35">
      <c r="AH178" s="28"/>
      <c r="AI178" s="85"/>
      <c r="AJ178" s="85"/>
    </row>
    <row r="179" spans="34:36" ht="21" customHeight="1" x14ac:dyDescent="0.35">
      <c r="AH179" s="28"/>
      <c r="AI179" s="85"/>
      <c r="AJ179" s="85"/>
    </row>
    <row r="180" spans="34:36" ht="21" customHeight="1" x14ac:dyDescent="0.35">
      <c r="AH180" s="28"/>
      <c r="AI180" s="85"/>
      <c r="AJ180" s="85"/>
    </row>
    <row r="181" spans="34:36" ht="21" customHeight="1" x14ac:dyDescent="0.35">
      <c r="AH181" s="28"/>
      <c r="AI181" s="85"/>
      <c r="AJ181" s="85"/>
    </row>
    <row r="182" spans="34:36" ht="21" customHeight="1" x14ac:dyDescent="0.35">
      <c r="AH182" s="28"/>
      <c r="AI182" s="85"/>
      <c r="AJ182" s="85"/>
    </row>
    <row r="183" spans="34:36" ht="21" customHeight="1" x14ac:dyDescent="0.35">
      <c r="AH183" s="28"/>
      <c r="AI183" s="85"/>
      <c r="AJ183" s="85"/>
    </row>
    <row r="184" spans="34:36" ht="21" customHeight="1" x14ac:dyDescent="0.35">
      <c r="AH184" s="28"/>
      <c r="AI184" s="85"/>
      <c r="AJ184" s="85"/>
    </row>
    <row r="185" spans="34:36" ht="21" customHeight="1" x14ac:dyDescent="0.35">
      <c r="AH185" s="28"/>
      <c r="AI185" s="85"/>
      <c r="AJ185" s="85"/>
    </row>
    <row r="186" spans="34:36" ht="21" customHeight="1" x14ac:dyDescent="0.35">
      <c r="AH186" s="28"/>
      <c r="AI186" s="85"/>
      <c r="AJ186" s="85"/>
    </row>
    <row r="187" spans="34:36" ht="21" customHeight="1" x14ac:dyDescent="0.35">
      <c r="AH187" s="28"/>
      <c r="AI187" s="85"/>
      <c r="AJ187" s="85"/>
    </row>
    <row r="188" spans="34:36" ht="21" customHeight="1" x14ac:dyDescent="0.35">
      <c r="AH188" s="28"/>
      <c r="AI188" s="85"/>
      <c r="AJ188" s="85"/>
    </row>
    <row r="189" spans="34:36" ht="21" customHeight="1" x14ac:dyDescent="0.35">
      <c r="AH189" s="28"/>
      <c r="AI189" s="85"/>
      <c r="AJ189" s="85"/>
    </row>
    <row r="190" spans="34:36" ht="21" customHeight="1" x14ac:dyDescent="0.35">
      <c r="AH190" s="28"/>
      <c r="AI190" s="85"/>
      <c r="AJ190" s="85"/>
    </row>
    <row r="191" spans="34:36" ht="21" customHeight="1" x14ac:dyDescent="0.35">
      <c r="AH191" s="28"/>
      <c r="AI191" s="85"/>
      <c r="AJ191" s="85"/>
    </row>
    <row r="192" spans="34:36" ht="21" customHeight="1" x14ac:dyDescent="0.35">
      <c r="AH192" s="28"/>
      <c r="AI192" s="85"/>
      <c r="AJ192" s="85"/>
    </row>
    <row r="193" spans="34:36" ht="21" customHeight="1" x14ac:dyDescent="0.35">
      <c r="AH193" s="28"/>
      <c r="AI193" s="85"/>
      <c r="AJ193" s="85"/>
    </row>
    <row r="194" spans="34:36" ht="21" customHeight="1" x14ac:dyDescent="0.35">
      <c r="AH194" s="28"/>
      <c r="AI194" s="85"/>
      <c r="AJ194" s="85"/>
    </row>
    <row r="195" spans="34:36" ht="21" customHeight="1" x14ac:dyDescent="0.35">
      <c r="AH195" s="28"/>
      <c r="AI195" s="85"/>
      <c r="AJ195" s="85"/>
    </row>
    <row r="196" spans="34:36" ht="21" customHeight="1" x14ac:dyDescent="0.35">
      <c r="AH196" s="28"/>
      <c r="AI196" s="85"/>
      <c r="AJ196" s="85"/>
    </row>
    <row r="197" spans="34:36" ht="21" customHeight="1" x14ac:dyDescent="0.35">
      <c r="AH197" s="28"/>
      <c r="AI197" s="85"/>
      <c r="AJ197" s="85"/>
    </row>
    <row r="198" spans="34:36" ht="21" customHeight="1" x14ac:dyDescent="0.35">
      <c r="AH198" s="28"/>
      <c r="AI198" s="85"/>
      <c r="AJ198" s="85"/>
    </row>
    <row r="199" spans="34:36" ht="21" customHeight="1" x14ac:dyDescent="0.35">
      <c r="AH199" s="28"/>
      <c r="AI199" s="85"/>
      <c r="AJ199" s="85"/>
    </row>
    <row r="200" spans="34:36" ht="21" customHeight="1" x14ac:dyDescent="0.35">
      <c r="AH200" s="28"/>
      <c r="AI200" s="85"/>
      <c r="AJ200" s="85"/>
    </row>
    <row r="201" spans="34:36" ht="21" customHeight="1" x14ac:dyDescent="0.35">
      <c r="AH201" s="28"/>
      <c r="AI201" s="85"/>
      <c r="AJ201" s="85"/>
    </row>
    <row r="202" spans="34:36" ht="21" customHeight="1" x14ac:dyDescent="0.35">
      <c r="AH202" s="28"/>
      <c r="AI202" s="85"/>
      <c r="AJ202" s="85"/>
    </row>
    <row r="203" spans="34:36" ht="21" customHeight="1" x14ac:dyDescent="0.35">
      <c r="AH203" s="28"/>
      <c r="AI203" s="85"/>
      <c r="AJ203" s="85"/>
    </row>
    <row r="204" spans="34:36" ht="21" customHeight="1" x14ac:dyDescent="0.35">
      <c r="AH204" s="28"/>
      <c r="AI204" s="85"/>
      <c r="AJ204" s="85"/>
    </row>
    <row r="205" spans="34:36" ht="21" customHeight="1" x14ac:dyDescent="0.35">
      <c r="AH205" s="28"/>
      <c r="AI205" s="85"/>
      <c r="AJ205" s="85"/>
    </row>
    <row r="206" spans="34:36" ht="21" customHeight="1" x14ac:dyDescent="0.35">
      <c r="AH206" s="28"/>
      <c r="AI206" s="85"/>
      <c r="AJ206" s="85"/>
    </row>
    <row r="207" spans="34:36" ht="21" customHeight="1" x14ac:dyDescent="0.35">
      <c r="AH207" s="28"/>
      <c r="AI207" s="85"/>
      <c r="AJ207" s="85"/>
    </row>
    <row r="208" spans="34:36" ht="21" customHeight="1" x14ac:dyDescent="0.35">
      <c r="AH208" s="28"/>
      <c r="AI208" s="85"/>
      <c r="AJ208" s="85"/>
    </row>
    <row r="209" spans="34:36" ht="21" customHeight="1" x14ac:dyDescent="0.35">
      <c r="AH209" s="28"/>
      <c r="AI209" s="85"/>
      <c r="AJ209" s="85"/>
    </row>
    <row r="210" spans="34:36" ht="21" customHeight="1" x14ac:dyDescent="0.35">
      <c r="AH210" s="28"/>
      <c r="AI210" s="85"/>
      <c r="AJ210" s="85"/>
    </row>
    <row r="211" spans="34:36" ht="21" customHeight="1" x14ac:dyDescent="0.35">
      <c r="AH211" s="28"/>
      <c r="AI211" s="85"/>
      <c r="AJ211" s="85"/>
    </row>
    <row r="212" spans="34:36" ht="21" customHeight="1" x14ac:dyDescent="0.35">
      <c r="AH212" s="28"/>
      <c r="AI212" s="85"/>
      <c r="AJ212" s="85"/>
    </row>
    <row r="213" spans="34:36" ht="21" customHeight="1" x14ac:dyDescent="0.35">
      <c r="AH213" s="28"/>
      <c r="AI213" s="85"/>
      <c r="AJ213" s="85"/>
    </row>
    <row r="214" spans="34:36" ht="21" customHeight="1" x14ac:dyDescent="0.35">
      <c r="AH214" s="28"/>
      <c r="AI214" s="85"/>
      <c r="AJ214" s="85"/>
    </row>
    <row r="215" spans="34:36" ht="21" customHeight="1" x14ac:dyDescent="0.35">
      <c r="AH215" s="28"/>
      <c r="AI215" s="85"/>
      <c r="AJ215" s="85"/>
    </row>
    <row r="216" spans="34:36" ht="21" customHeight="1" x14ac:dyDescent="0.35">
      <c r="AH216" s="28"/>
      <c r="AI216" s="85"/>
      <c r="AJ216" s="85"/>
    </row>
    <row r="217" spans="34:36" ht="21" customHeight="1" x14ac:dyDescent="0.35">
      <c r="AH217" s="28"/>
      <c r="AI217" s="85"/>
      <c r="AJ217" s="85"/>
    </row>
    <row r="218" spans="34:36" ht="21" customHeight="1" x14ac:dyDescent="0.35">
      <c r="AH218" s="28"/>
      <c r="AI218" s="85"/>
      <c r="AJ218" s="85"/>
    </row>
    <row r="219" spans="34:36" ht="21" customHeight="1" x14ac:dyDescent="0.35">
      <c r="AH219" s="28"/>
      <c r="AI219" s="85"/>
      <c r="AJ219" s="85"/>
    </row>
    <row r="220" spans="34:36" ht="21" customHeight="1" x14ac:dyDescent="0.35">
      <c r="AH220" s="28"/>
      <c r="AI220" s="85"/>
      <c r="AJ220" s="85"/>
    </row>
    <row r="221" spans="34:36" ht="21" customHeight="1" x14ac:dyDescent="0.35">
      <c r="AH221" s="28"/>
      <c r="AI221" s="85"/>
      <c r="AJ221" s="85"/>
    </row>
    <row r="222" spans="34:36" ht="21" customHeight="1" x14ac:dyDescent="0.35">
      <c r="AH222" s="28"/>
      <c r="AI222" s="85"/>
      <c r="AJ222" s="85"/>
    </row>
    <row r="223" spans="34:36" ht="21" customHeight="1" x14ac:dyDescent="0.35">
      <c r="AH223" s="28"/>
      <c r="AI223" s="85"/>
      <c r="AJ223" s="85"/>
    </row>
    <row r="224" spans="34:36" ht="21" customHeight="1" x14ac:dyDescent="0.35">
      <c r="AH224" s="28"/>
      <c r="AI224" s="85"/>
      <c r="AJ224" s="85"/>
    </row>
    <row r="225" spans="34:36" ht="21" customHeight="1" x14ac:dyDescent="0.35">
      <c r="AH225" s="28"/>
      <c r="AI225" s="85"/>
      <c r="AJ225" s="85"/>
    </row>
    <row r="226" spans="34:36" ht="21" customHeight="1" x14ac:dyDescent="0.35">
      <c r="AH226" s="28"/>
      <c r="AI226" s="85"/>
      <c r="AJ226" s="85"/>
    </row>
    <row r="227" spans="34:36" ht="21" customHeight="1" x14ac:dyDescent="0.35">
      <c r="AH227" s="28"/>
      <c r="AI227" s="85"/>
      <c r="AJ227" s="85"/>
    </row>
    <row r="228" spans="34:36" ht="21" customHeight="1" x14ac:dyDescent="0.35">
      <c r="AH228" s="28"/>
      <c r="AI228" s="85"/>
      <c r="AJ228" s="85"/>
    </row>
    <row r="229" spans="34:36" ht="21" customHeight="1" x14ac:dyDescent="0.35">
      <c r="AH229" s="28"/>
      <c r="AI229" s="85"/>
      <c r="AJ229" s="85"/>
    </row>
    <row r="230" spans="34:36" ht="21" customHeight="1" x14ac:dyDescent="0.35">
      <c r="AH230" s="28"/>
      <c r="AI230" s="85"/>
      <c r="AJ230" s="85"/>
    </row>
    <row r="231" spans="34:36" ht="21" customHeight="1" x14ac:dyDescent="0.35">
      <c r="AH231" s="28"/>
      <c r="AI231" s="85"/>
      <c r="AJ231" s="85"/>
    </row>
    <row r="232" spans="34:36" ht="21" customHeight="1" x14ac:dyDescent="0.35">
      <c r="AH232" s="28"/>
      <c r="AI232" s="85"/>
      <c r="AJ232" s="85"/>
    </row>
    <row r="233" spans="34:36" ht="21" customHeight="1" x14ac:dyDescent="0.35">
      <c r="AH233" s="28"/>
      <c r="AI233" s="85"/>
      <c r="AJ233" s="85"/>
    </row>
    <row r="234" spans="34:36" ht="21" customHeight="1" x14ac:dyDescent="0.35">
      <c r="AH234" s="28"/>
      <c r="AI234" s="85"/>
      <c r="AJ234" s="85"/>
    </row>
    <row r="235" spans="34:36" ht="21" customHeight="1" x14ac:dyDescent="0.35">
      <c r="AH235" s="28"/>
      <c r="AI235" s="85"/>
      <c r="AJ235" s="85"/>
    </row>
    <row r="236" spans="34:36" ht="21" customHeight="1" x14ac:dyDescent="0.35">
      <c r="AH236" s="28"/>
      <c r="AI236" s="85"/>
      <c r="AJ236" s="85"/>
    </row>
    <row r="237" spans="34:36" ht="21" customHeight="1" x14ac:dyDescent="0.35">
      <c r="AH237" s="28"/>
      <c r="AI237" s="85"/>
      <c r="AJ237" s="85"/>
    </row>
    <row r="238" spans="34:36" ht="21" customHeight="1" x14ac:dyDescent="0.35">
      <c r="AH238" s="28"/>
      <c r="AI238" s="85"/>
      <c r="AJ238" s="85"/>
    </row>
    <row r="239" spans="34:36" ht="21" customHeight="1" x14ac:dyDescent="0.35">
      <c r="AH239" s="28"/>
      <c r="AI239" s="85"/>
      <c r="AJ239" s="85"/>
    </row>
    <row r="240" spans="34:36" ht="21" customHeight="1" x14ac:dyDescent="0.35">
      <c r="AH240" s="28"/>
      <c r="AI240" s="85"/>
      <c r="AJ240" s="85"/>
    </row>
    <row r="241" spans="34:36" ht="21" customHeight="1" x14ac:dyDescent="0.35">
      <c r="AH241" s="28"/>
      <c r="AI241" s="85"/>
      <c r="AJ241" s="85"/>
    </row>
    <row r="242" spans="34:36" ht="21" customHeight="1" x14ac:dyDescent="0.35">
      <c r="AH242" s="28"/>
      <c r="AI242" s="85"/>
      <c r="AJ242" s="85"/>
    </row>
    <row r="243" spans="34:36" ht="21" customHeight="1" x14ac:dyDescent="0.35">
      <c r="AH243" s="28"/>
      <c r="AI243" s="85"/>
      <c r="AJ243" s="85"/>
    </row>
    <row r="244" spans="34:36" ht="21" customHeight="1" x14ac:dyDescent="0.35">
      <c r="AH244" s="28"/>
      <c r="AI244" s="85"/>
      <c r="AJ244" s="85"/>
    </row>
    <row r="245" spans="34:36" ht="21" customHeight="1" x14ac:dyDescent="0.35">
      <c r="AH245" s="28"/>
      <c r="AI245" s="85"/>
      <c r="AJ245" s="85"/>
    </row>
    <row r="246" spans="34:36" ht="21" customHeight="1" x14ac:dyDescent="0.35">
      <c r="AH246" s="28"/>
      <c r="AI246" s="85"/>
      <c r="AJ246" s="85"/>
    </row>
    <row r="247" spans="34:36" ht="21" customHeight="1" x14ac:dyDescent="0.35">
      <c r="AH247" s="28"/>
      <c r="AI247" s="85"/>
      <c r="AJ247" s="85"/>
    </row>
    <row r="248" spans="34:36" ht="21" customHeight="1" x14ac:dyDescent="0.35">
      <c r="AH248" s="28"/>
      <c r="AI248" s="85"/>
      <c r="AJ248" s="85"/>
    </row>
    <row r="249" spans="34:36" ht="21" customHeight="1" x14ac:dyDescent="0.35">
      <c r="AH249" s="28"/>
      <c r="AI249" s="85"/>
      <c r="AJ249" s="85"/>
    </row>
    <row r="250" spans="34:36" ht="21" customHeight="1" x14ac:dyDescent="0.35">
      <c r="AH250" s="28"/>
      <c r="AI250" s="85"/>
      <c r="AJ250" s="85"/>
    </row>
    <row r="251" spans="34:36" ht="21" customHeight="1" x14ac:dyDescent="0.35">
      <c r="AH251" s="28"/>
      <c r="AI251" s="85"/>
      <c r="AJ251" s="85"/>
    </row>
    <row r="252" spans="34:36" ht="21" customHeight="1" x14ac:dyDescent="0.35">
      <c r="AH252" s="28"/>
      <c r="AI252" s="85"/>
      <c r="AJ252" s="85"/>
    </row>
    <row r="253" spans="34:36" ht="21" customHeight="1" x14ac:dyDescent="0.35">
      <c r="AH253" s="28"/>
      <c r="AI253" s="85"/>
      <c r="AJ253" s="85"/>
    </row>
    <row r="254" spans="34:36" ht="21" customHeight="1" x14ac:dyDescent="0.35">
      <c r="AH254" s="28"/>
      <c r="AI254" s="85"/>
      <c r="AJ254" s="85"/>
    </row>
    <row r="255" spans="34:36" ht="21" customHeight="1" x14ac:dyDescent="0.35">
      <c r="AH255" s="28"/>
      <c r="AI255" s="85"/>
      <c r="AJ255" s="85"/>
    </row>
    <row r="256" spans="34:36" ht="21" customHeight="1" x14ac:dyDescent="0.35">
      <c r="AH256" s="28"/>
      <c r="AI256" s="85"/>
      <c r="AJ256" s="85"/>
    </row>
    <row r="257" spans="34:36" ht="21" customHeight="1" x14ac:dyDescent="0.35">
      <c r="AH257" s="28"/>
      <c r="AI257" s="85"/>
      <c r="AJ257" s="85"/>
    </row>
    <row r="258" spans="34:36" ht="21" customHeight="1" x14ac:dyDescent="0.35">
      <c r="AH258" s="28"/>
      <c r="AI258" s="85"/>
      <c r="AJ258" s="85"/>
    </row>
    <row r="259" spans="34:36" ht="21" customHeight="1" x14ac:dyDescent="0.35">
      <c r="AH259" s="28"/>
      <c r="AI259" s="85"/>
      <c r="AJ259" s="85"/>
    </row>
    <row r="260" spans="34:36" ht="21" customHeight="1" x14ac:dyDescent="0.35">
      <c r="AH260" s="28"/>
      <c r="AI260" s="85"/>
      <c r="AJ260" s="85"/>
    </row>
    <row r="261" spans="34:36" ht="21" customHeight="1" x14ac:dyDescent="0.35">
      <c r="AH261" s="28"/>
      <c r="AI261" s="85"/>
      <c r="AJ261" s="85"/>
    </row>
    <row r="262" spans="34:36" ht="21" customHeight="1" x14ac:dyDescent="0.35">
      <c r="AH262" s="28"/>
      <c r="AI262" s="85"/>
      <c r="AJ262" s="85"/>
    </row>
    <row r="263" spans="34:36" ht="21" customHeight="1" x14ac:dyDescent="0.35">
      <c r="AH263" s="28"/>
      <c r="AI263" s="85"/>
      <c r="AJ263" s="85"/>
    </row>
    <row r="264" spans="34:36" ht="21" customHeight="1" x14ac:dyDescent="0.35">
      <c r="AH264" s="28"/>
      <c r="AI264" s="85"/>
      <c r="AJ264" s="85"/>
    </row>
    <row r="265" spans="34:36" ht="21" customHeight="1" x14ac:dyDescent="0.35">
      <c r="AH265" s="28"/>
      <c r="AI265" s="85"/>
      <c r="AJ265" s="85"/>
    </row>
    <row r="266" spans="34:36" ht="21" customHeight="1" x14ac:dyDescent="0.35">
      <c r="AH266" s="28"/>
      <c r="AI266" s="85"/>
      <c r="AJ266" s="85"/>
    </row>
    <row r="267" spans="34:36" ht="21" customHeight="1" x14ac:dyDescent="0.35">
      <c r="AH267" s="28"/>
      <c r="AI267" s="85"/>
      <c r="AJ267" s="85"/>
    </row>
    <row r="268" spans="34:36" ht="21" customHeight="1" x14ac:dyDescent="0.35">
      <c r="AH268" s="28"/>
      <c r="AI268" s="85"/>
      <c r="AJ268" s="85"/>
    </row>
    <row r="269" spans="34:36" ht="21" customHeight="1" x14ac:dyDescent="0.35">
      <c r="AH269" s="28"/>
      <c r="AI269" s="85"/>
      <c r="AJ269" s="85"/>
    </row>
    <row r="270" spans="34:36" ht="21" customHeight="1" x14ac:dyDescent="0.35">
      <c r="AH270" s="28"/>
      <c r="AI270" s="85"/>
      <c r="AJ270" s="85"/>
    </row>
    <row r="271" spans="34:36" ht="21" customHeight="1" x14ac:dyDescent="0.35">
      <c r="AH271" s="28"/>
      <c r="AI271" s="85"/>
      <c r="AJ271" s="85"/>
    </row>
    <row r="272" spans="34:36" ht="21" customHeight="1" x14ac:dyDescent="0.35">
      <c r="AH272" s="28"/>
      <c r="AI272" s="85"/>
      <c r="AJ272" s="85"/>
    </row>
    <row r="273" spans="34:36" ht="21" customHeight="1" x14ac:dyDescent="0.35">
      <c r="AH273" s="28"/>
      <c r="AI273" s="85"/>
      <c r="AJ273" s="85"/>
    </row>
    <row r="274" spans="34:36" ht="21" customHeight="1" x14ac:dyDescent="0.35">
      <c r="AH274" s="28"/>
      <c r="AI274" s="85"/>
      <c r="AJ274" s="85"/>
    </row>
    <row r="275" spans="34:36" ht="21" customHeight="1" x14ac:dyDescent="0.35">
      <c r="AH275" s="28"/>
      <c r="AI275" s="85"/>
      <c r="AJ275" s="85"/>
    </row>
    <row r="276" spans="34:36" ht="21" customHeight="1" x14ac:dyDescent="0.35">
      <c r="AH276" s="28"/>
      <c r="AI276" s="85"/>
      <c r="AJ276" s="85"/>
    </row>
    <row r="277" spans="34:36" ht="21" customHeight="1" x14ac:dyDescent="0.35">
      <c r="AH277" s="28"/>
      <c r="AI277" s="85"/>
      <c r="AJ277" s="85"/>
    </row>
    <row r="278" spans="34:36" ht="21" customHeight="1" x14ac:dyDescent="0.35">
      <c r="AH278" s="28"/>
      <c r="AI278" s="85"/>
      <c r="AJ278" s="85"/>
    </row>
    <row r="279" spans="34:36" ht="21" customHeight="1" x14ac:dyDescent="0.35">
      <c r="AH279" s="28"/>
      <c r="AI279" s="85"/>
      <c r="AJ279" s="85"/>
    </row>
    <row r="280" spans="34:36" ht="21" customHeight="1" x14ac:dyDescent="0.35">
      <c r="AH280" s="28"/>
      <c r="AI280" s="85"/>
      <c r="AJ280" s="85"/>
    </row>
    <row r="281" spans="34:36" ht="21" customHeight="1" x14ac:dyDescent="0.35">
      <c r="AH281" s="28"/>
      <c r="AI281" s="85"/>
      <c r="AJ281" s="85"/>
    </row>
    <row r="282" spans="34:36" ht="21" customHeight="1" x14ac:dyDescent="0.35">
      <c r="AH282" s="28"/>
      <c r="AI282" s="85"/>
      <c r="AJ282" s="85"/>
    </row>
    <row r="283" spans="34:36" ht="21" customHeight="1" x14ac:dyDescent="0.35">
      <c r="AH283" s="28"/>
      <c r="AI283" s="85"/>
      <c r="AJ283" s="85"/>
    </row>
    <row r="284" spans="34:36" ht="21" customHeight="1" x14ac:dyDescent="0.35">
      <c r="AH284" s="28"/>
      <c r="AI284" s="85"/>
      <c r="AJ284" s="85"/>
    </row>
    <row r="285" spans="34:36" ht="21" customHeight="1" x14ac:dyDescent="0.35">
      <c r="AH285" s="28"/>
      <c r="AI285" s="85"/>
      <c r="AJ285" s="85"/>
    </row>
    <row r="286" spans="34:36" ht="21" customHeight="1" x14ac:dyDescent="0.35">
      <c r="AH286" s="28"/>
      <c r="AI286" s="85"/>
      <c r="AJ286" s="85"/>
    </row>
    <row r="287" spans="34:36" ht="21" customHeight="1" x14ac:dyDescent="0.35">
      <c r="AH287" s="28"/>
      <c r="AI287" s="85"/>
      <c r="AJ287" s="85"/>
    </row>
    <row r="288" spans="34:36" ht="21" customHeight="1" x14ac:dyDescent="0.35">
      <c r="AH288" s="28"/>
      <c r="AI288" s="85"/>
      <c r="AJ288" s="85"/>
    </row>
    <row r="289" spans="34:36" ht="21" customHeight="1" x14ac:dyDescent="0.35">
      <c r="AH289" s="28"/>
      <c r="AI289" s="85"/>
      <c r="AJ289" s="85"/>
    </row>
    <row r="290" spans="34:36" ht="21" customHeight="1" x14ac:dyDescent="0.35">
      <c r="AH290" s="28"/>
      <c r="AI290" s="85"/>
      <c r="AJ290" s="85"/>
    </row>
    <row r="291" spans="34:36" ht="21" customHeight="1" x14ac:dyDescent="0.35">
      <c r="AH291" s="28"/>
      <c r="AI291" s="85"/>
      <c r="AJ291" s="85"/>
    </row>
    <row r="292" spans="34:36" ht="21" customHeight="1" x14ac:dyDescent="0.35">
      <c r="AH292" s="28"/>
      <c r="AI292" s="85"/>
      <c r="AJ292" s="85"/>
    </row>
    <row r="293" spans="34:36" ht="21" customHeight="1" x14ac:dyDescent="0.35">
      <c r="AH293" s="28"/>
      <c r="AI293" s="85"/>
      <c r="AJ293" s="85"/>
    </row>
    <row r="294" spans="34:36" ht="21" customHeight="1" x14ac:dyDescent="0.35">
      <c r="AH294" s="28"/>
      <c r="AI294" s="85"/>
      <c r="AJ294" s="85"/>
    </row>
    <row r="295" spans="34:36" ht="21" customHeight="1" x14ac:dyDescent="0.35">
      <c r="AH295" s="28"/>
      <c r="AI295" s="85"/>
      <c r="AJ295" s="85"/>
    </row>
    <row r="296" spans="34:36" ht="21" customHeight="1" x14ac:dyDescent="0.35">
      <c r="AH296" s="28"/>
      <c r="AI296" s="85"/>
      <c r="AJ296" s="85"/>
    </row>
    <row r="297" spans="34:36" ht="21" customHeight="1" x14ac:dyDescent="0.35">
      <c r="AH297" s="28"/>
      <c r="AI297" s="85"/>
      <c r="AJ297" s="85"/>
    </row>
    <row r="298" spans="34:36" ht="21" customHeight="1" x14ac:dyDescent="0.35">
      <c r="AH298" s="28"/>
      <c r="AI298" s="85"/>
      <c r="AJ298" s="85"/>
    </row>
    <row r="299" spans="34:36" ht="21" customHeight="1" x14ac:dyDescent="0.35">
      <c r="AH299" s="28"/>
      <c r="AI299" s="85"/>
      <c r="AJ299" s="85"/>
    </row>
    <row r="300" spans="34:36" ht="21" customHeight="1" x14ac:dyDescent="0.35">
      <c r="AH300" s="28"/>
      <c r="AI300" s="85"/>
      <c r="AJ300" s="85"/>
    </row>
    <row r="301" spans="34:36" ht="21" customHeight="1" x14ac:dyDescent="0.35">
      <c r="AH301" s="28"/>
      <c r="AI301" s="85"/>
      <c r="AJ301" s="85"/>
    </row>
    <row r="302" spans="34:36" ht="21" customHeight="1" x14ac:dyDescent="0.35">
      <c r="AH302" s="28"/>
      <c r="AI302" s="85"/>
      <c r="AJ302" s="85"/>
    </row>
    <row r="303" spans="34:36" ht="21" customHeight="1" x14ac:dyDescent="0.35">
      <c r="AH303" s="28"/>
      <c r="AI303" s="85"/>
      <c r="AJ303" s="85"/>
    </row>
    <row r="304" spans="34:36" ht="21" customHeight="1" x14ac:dyDescent="0.35">
      <c r="AH304" s="28"/>
      <c r="AI304" s="85"/>
      <c r="AJ304" s="85"/>
    </row>
    <row r="305" spans="34:36" ht="21" customHeight="1" x14ac:dyDescent="0.35">
      <c r="AH305" s="28"/>
      <c r="AI305" s="85"/>
      <c r="AJ305" s="85"/>
    </row>
    <row r="306" spans="34:36" ht="21" customHeight="1" x14ac:dyDescent="0.35">
      <c r="AH306" s="28"/>
      <c r="AI306" s="85"/>
      <c r="AJ306" s="85"/>
    </row>
    <row r="307" spans="34:36" ht="21" customHeight="1" x14ac:dyDescent="0.35">
      <c r="AH307" s="28"/>
      <c r="AI307" s="85"/>
      <c r="AJ307" s="85"/>
    </row>
    <row r="308" spans="34:36" ht="21" customHeight="1" x14ac:dyDescent="0.35">
      <c r="AH308" s="28"/>
      <c r="AI308" s="85"/>
      <c r="AJ308" s="85"/>
    </row>
    <row r="309" spans="34:36" ht="21" customHeight="1" x14ac:dyDescent="0.35">
      <c r="AH309" s="28"/>
      <c r="AI309" s="85"/>
      <c r="AJ309" s="85"/>
    </row>
    <row r="310" spans="34:36" ht="21" customHeight="1" x14ac:dyDescent="0.35">
      <c r="AH310" s="28"/>
      <c r="AI310" s="85"/>
      <c r="AJ310" s="85"/>
    </row>
    <row r="311" spans="34:36" ht="21" customHeight="1" x14ac:dyDescent="0.35">
      <c r="AH311" s="28"/>
      <c r="AI311" s="85"/>
      <c r="AJ311" s="85"/>
    </row>
    <row r="312" spans="34:36" ht="21" customHeight="1" x14ac:dyDescent="0.35">
      <c r="AH312" s="28"/>
      <c r="AI312" s="85"/>
      <c r="AJ312" s="85"/>
    </row>
    <row r="313" spans="34:36" ht="21" customHeight="1" x14ac:dyDescent="0.35">
      <c r="AH313" s="28"/>
      <c r="AI313" s="85"/>
      <c r="AJ313" s="85"/>
    </row>
    <row r="314" spans="34:36" ht="21" customHeight="1" x14ac:dyDescent="0.35">
      <c r="AH314" s="28"/>
      <c r="AI314" s="85"/>
      <c r="AJ314" s="85"/>
    </row>
    <row r="315" spans="34:36" ht="21" customHeight="1" x14ac:dyDescent="0.35">
      <c r="AH315" s="28"/>
      <c r="AI315" s="85"/>
      <c r="AJ315" s="85"/>
    </row>
    <row r="316" spans="34:36" ht="21" customHeight="1" x14ac:dyDescent="0.35">
      <c r="AH316" s="28"/>
      <c r="AI316" s="85"/>
      <c r="AJ316" s="85"/>
    </row>
    <row r="317" spans="34:36" ht="21" customHeight="1" x14ac:dyDescent="0.35">
      <c r="AH317" s="28"/>
      <c r="AI317" s="85"/>
      <c r="AJ317" s="85"/>
    </row>
    <row r="318" spans="34:36" ht="21" customHeight="1" x14ac:dyDescent="0.35">
      <c r="AH318" s="28"/>
      <c r="AI318" s="85"/>
      <c r="AJ318" s="85"/>
    </row>
    <row r="319" spans="34:36" ht="21" customHeight="1" x14ac:dyDescent="0.35">
      <c r="AH319" s="28"/>
      <c r="AI319" s="85"/>
      <c r="AJ319" s="85"/>
    </row>
    <row r="320" spans="34:36" ht="21" customHeight="1" x14ac:dyDescent="0.35">
      <c r="AH320" s="28"/>
      <c r="AI320" s="85"/>
      <c r="AJ320" s="85"/>
    </row>
    <row r="321" spans="34:36" ht="21" customHeight="1" x14ac:dyDescent="0.35">
      <c r="AH321" s="28"/>
      <c r="AI321" s="85"/>
      <c r="AJ321" s="85"/>
    </row>
    <row r="322" spans="34:36" ht="21" customHeight="1" x14ac:dyDescent="0.35">
      <c r="AH322" s="28"/>
      <c r="AI322" s="85"/>
      <c r="AJ322" s="85"/>
    </row>
    <row r="323" spans="34:36" ht="21" customHeight="1" x14ac:dyDescent="0.35">
      <c r="AH323" s="28"/>
      <c r="AI323" s="85"/>
      <c r="AJ323" s="85"/>
    </row>
    <row r="324" spans="34:36" ht="21" customHeight="1" x14ac:dyDescent="0.35">
      <c r="AH324" s="28"/>
      <c r="AI324" s="85"/>
      <c r="AJ324" s="85"/>
    </row>
    <row r="325" spans="34:36" ht="21" customHeight="1" x14ac:dyDescent="0.35">
      <c r="AH325" s="28"/>
      <c r="AI325" s="85"/>
      <c r="AJ325" s="85"/>
    </row>
    <row r="326" spans="34:36" ht="21" customHeight="1" x14ac:dyDescent="0.35">
      <c r="AH326" s="28"/>
      <c r="AI326" s="85"/>
      <c r="AJ326" s="85"/>
    </row>
    <row r="327" spans="34:36" ht="21" customHeight="1" x14ac:dyDescent="0.35">
      <c r="AH327" s="28"/>
      <c r="AI327" s="85"/>
      <c r="AJ327" s="85"/>
    </row>
    <row r="328" spans="34:36" ht="21" customHeight="1" x14ac:dyDescent="0.35">
      <c r="AH328" s="28"/>
      <c r="AI328" s="85"/>
      <c r="AJ328" s="85"/>
    </row>
    <row r="329" spans="34:36" ht="21" customHeight="1" x14ac:dyDescent="0.35">
      <c r="AH329" s="28"/>
      <c r="AI329" s="85"/>
      <c r="AJ329" s="85"/>
    </row>
    <row r="330" spans="34:36" ht="21" customHeight="1" x14ac:dyDescent="0.35">
      <c r="AH330" s="28"/>
      <c r="AI330" s="85"/>
      <c r="AJ330" s="85"/>
    </row>
    <row r="331" spans="34:36" ht="21" customHeight="1" x14ac:dyDescent="0.35">
      <c r="AH331" s="28"/>
      <c r="AI331" s="85"/>
      <c r="AJ331" s="85"/>
    </row>
    <row r="332" spans="34:36" ht="21" customHeight="1" x14ac:dyDescent="0.35">
      <c r="AH332" s="28"/>
      <c r="AI332" s="85"/>
      <c r="AJ332" s="85"/>
    </row>
    <row r="333" spans="34:36" ht="21" customHeight="1" x14ac:dyDescent="0.35">
      <c r="AH333" s="28"/>
      <c r="AI333" s="85"/>
      <c r="AJ333" s="85"/>
    </row>
    <row r="334" spans="34:36" ht="21" customHeight="1" x14ac:dyDescent="0.35">
      <c r="AH334" s="28"/>
      <c r="AI334" s="85"/>
      <c r="AJ334" s="85"/>
    </row>
    <row r="335" spans="34:36" ht="21" customHeight="1" x14ac:dyDescent="0.35">
      <c r="AH335" s="28"/>
      <c r="AI335" s="85"/>
      <c r="AJ335" s="85"/>
    </row>
    <row r="336" spans="34:36" ht="21" customHeight="1" x14ac:dyDescent="0.35">
      <c r="AH336" s="28"/>
      <c r="AI336" s="85"/>
      <c r="AJ336" s="85"/>
    </row>
    <row r="337" spans="34:36" ht="21" customHeight="1" x14ac:dyDescent="0.35">
      <c r="AH337" s="28"/>
      <c r="AI337" s="85"/>
      <c r="AJ337" s="85"/>
    </row>
    <row r="338" spans="34:36" ht="21" customHeight="1" x14ac:dyDescent="0.35">
      <c r="AH338" s="28"/>
      <c r="AI338" s="85"/>
      <c r="AJ338" s="85"/>
    </row>
    <row r="339" spans="34:36" ht="21" customHeight="1" x14ac:dyDescent="0.35">
      <c r="AH339" s="28"/>
      <c r="AI339" s="85"/>
      <c r="AJ339" s="85"/>
    </row>
    <row r="340" spans="34:36" ht="21" customHeight="1" x14ac:dyDescent="0.35">
      <c r="AH340" s="28"/>
      <c r="AI340" s="85"/>
      <c r="AJ340" s="85"/>
    </row>
    <row r="341" spans="34:36" ht="21" customHeight="1" x14ac:dyDescent="0.35">
      <c r="AH341" s="28"/>
      <c r="AI341" s="85"/>
      <c r="AJ341" s="85"/>
    </row>
    <row r="342" spans="34:36" ht="21" customHeight="1" x14ac:dyDescent="0.35">
      <c r="AH342" s="28"/>
      <c r="AI342" s="85"/>
      <c r="AJ342" s="85"/>
    </row>
    <row r="343" spans="34:36" ht="21" customHeight="1" x14ac:dyDescent="0.35">
      <c r="AH343" s="28"/>
      <c r="AI343" s="85"/>
      <c r="AJ343" s="85"/>
    </row>
    <row r="344" spans="34:36" ht="21" customHeight="1" x14ac:dyDescent="0.35">
      <c r="AH344" s="28"/>
      <c r="AI344" s="85"/>
      <c r="AJ344" s="85"/>
    </row>
    <row r="345" spans="34:36" ht="21" customHeight="1" x14ac:dyDescent="0.35">
      <c r="AH345" s="28"/>
      <c r="AI345" s="85"/>
      <c r="AJ345" s="85"/>
    </row>
    <row r="346" spans="34:36" ht="21" customHeight="1" x14ac:dyDescent="0.35">
      <c r="AH346" s="28"/>
      <c r="AI346" s="85"/>
      <c r="AJ346" s="85"/>
    </row>
    <row r="347" spans="34:36" ht="21" customHeight="1" x14ac:dyDescent="0.35">
      <c r="AH347" s="28"/>
      <c r="AI347" s="85"/>
      <c r="AJ347" s="85"/>
    </row>
    <row r="348" spans="34:36" ht="21" customHeight="1" x14ac:dyDescent="0.35">
      <c r="AH348" s="28"/>
      <c r="AI348" s="85"/>
      <c r="AJ348" s="85"/>
    </row>
    <row r="349" spans="34:36" ht="21" customHeight="1" x14ac:dyDescent="0.35">
      <c r="AH349" s="28"/>
      <c r="AI349" s="85"/>
      <c r="AJ349" s="85"/>
    </row>
    <row r="350" spans="34:36" ht="21" customHeight="1" x14ac:dyDescent="0.35">
      <c r="AH350" s="28"/>
      <c r="AI350" s="85"/>
      <c r="AJ350" s="85"/>
    </row>
    <row r="351" spans="34:36" ht="21" customHeight="1" x14ac:dyDescent="0.35">
      <c r="AH351" s="28"/>
      <c r="AI351" s="85"/>
      <c r="AJ351" s="85"/>
    </row>
    <row r="352" spans="34:36" ht="21" customHeight="1" x14ac:dyDescent="0.35">
      <c r="AH352" s="28"/>
      <c r="AI352" s="85"/>
      <c r="AJ352" s="85"/>
    </row>
    <row r="353" spans="34:36" ht="21" customHeight="1" x14ac:dyDescent="0.35">
      <c r="AH353" s="28"/>
      <c r="AI353" s="85"/>
      <c r="AJ353" s="85"/>
    </row>
    <row r="354" spans="34:36" ht="21" customHeight="1" x14ac:dyDescent="0.35">
      <c r="AH354" s="28"/>
      <c r="AI354" s="85"/>
      <c r="AJ354" s="85"/>
    </row>
    <row r="355" spans="34:36" ht="21" customHeight="1" x14ac:dyDescent="0.35">
      <c r="AH355" s="28"/>
      <c r="AI355" s="85"/>
      <c r="AJ355" s="85"/>
    </row>
    <row r="356" spans="34:36" ht="21" customHeight="1" x14ac:dyDescent="0.35">
      <c r="AH356" s="28"/>
      <c r="AI356" s="85"/>
      <c r="AJ356" s="85"/>
    </row>
    <row r="357" spans="34:36" ht="21" customHeight="1" x14ac:dyDescent="0.35">
      <c r="AH357" s="28"/>
      <c r="AI357" s="85"/>
      <c r="AJ357" s="85"/>
    </row>
    <row r="358" spans="34:36" ht="21" customHeight="1" x14ac:dyDescent="0.35">
      <c r="AH358" s="28"/>
      <c r="AI358" s="85"/>
      <c r="AJ358" s="85"/>
    </row>
    <row r="359" spans="34:36" ht="21" customHeight="1" x14ac:dyDescent="0.35">
      <c r="AH359" s="28"/>
      <c r="AI359" s="85"/>
      <c r="AJ359" s="85"/>
    </row>
    <row r="360" spans="34:36" ht="21" customHeight="1" x14ac:dyDescent="0.35">
      <c r="AH360" s="28"/>
      <c r="AI360" s="85"/>
      <c r="AJ360" s="85"/>
    </row>
    <row r="361" spans="34:36" ht="21" customHeight="1" x14ac:dyDescent="0.35">
      <c r="AH361" s="28"/>
      <c r="AI361" s="85"/>
      <c r="AJ361" s="85"/>
    </row>
    <row r="362" spans="34:36" ht="21" customHeight="1" x14ac:dyDescent="0.35">
      <c r="AH362" s="28"/>
      <c r="AI362" s="85"/>
      <c r="AJ362" s="85"/>
    </row>
    <row r="363" spans="34:36" ht="21" customHeight="1" x14ac:dyDescent="0.35">
      <c r="AH363" s="28"/>
      <c r="AI363" s="85"/>
      <c r="AJ363" s="85"/>
    </row>
    <row r="364" spans="34:36" ht="21" customHeight="1" x14ac:dyDescent="0.35">
      <c r="AH364" s="28"/>
      <c r="AI364" s="85"/>
      <c r="AJ364" s="85"/>
    </row>
    <row r="365" spans="34:36" ht="21" customHeight="1" x14ac:dyDescent="0.35">
      <c r="AH365" s="28"/>
      <c r="AI365" s="85"/>
      <c r="AJ365" s="85"/>
    </row>
    <row r="366" spans="34:36" ht="21" customHeight="1" x14ac:dyDescent="0.35">
      <c r="AH366" s="28"/>
      <c r="AI366" s="85"/>
      <c r="AJ366" s="85"/>
    </row>
    <row r="367" spans="34:36" ht="21" customHeight="1" x14ac:dyDescent="0.35">
      <c r="AH367" s="28"/>
      <c r="AI367" s="85"/>
      <c r="AJ367" s="85"/>
    </row>
    <row r="368" spans="34:36" ht="21" customHeight="1" x14ac:dyDescent="0.35">
      <c r="AH368" s="28"/>
      <c r="AI368" s="85"/>
      <c r="AJ368" s="85"/>
    </row>
    <row r="369" spans="34:36" ht="21" customHeight="1" x14ac:dyDescent="0.35">
      <c r="AH369" s="28"/>
      <c r="AI369" s="85"/>
      <c r="AJ369" s="85"/>
    </row>
    <row r="370" spans="34:36" ht="21" customHeight="1" x14ac:dyDescent="0.35">
      <c r="AH370" s="28"/>
      <c r="AI370" s="85"/>
      <c r="AJ370" s="85"/>
    </row>
    <row r="371" spans="34:36" ht="21" customHeight="1" x14ac:dyDescent="0.35">
      <c r="AH371" s="28"/>
      <c r="AI371" s="85"/>
      <c r="AJ371" s="85"/>
    </row>
    <row r="372" spans="34:36" ht="21" customHeight="1" x14ac:dyDescent="0.35">
      <c r="AH372" s="28"/>
      <c r="AI372" s="85"/>
      <c r="AJ372" s="85"/>
    </row>
    <row r="373" spans="34:36" ht="21" customHeight="1" x14ac:dyDescent="0.35">
      <c r="AH373" s="28"/>
      <c r="AI373" s="85"/>
      <c r="AJ373" s="85"/>
    </row>
    <row r="374" spans="34:36" ht="21" customHeight="1" x14ac:dyDescent="0.35">
      <c r="AH374" s="28"/>
      <c r="AI374" s="85"/>
      <c r="AJ374" s="85"/>
    </row>
    <row r="375" spans="34:36" ht="21" customHeight="1" x14ac:dyDescent="0.35">
      <c r="AH375" s="28"/>
      <c r="AI375" s="85"/>
      <c r="AJ375" s="85"/>
    </row>
    <row r="376" spans="34:36" ht="21" customHeight="1" x14ac:dyDescent="0.35">
      <c r="AH376" s="28"/>
      <c r="AI376" s="85"/>
      <c r="AJ376" s="85"/>
    </row>
    <row r="377" spans="34:36" ht="21" customHeight="1" x14ac:dyDescent="0.35">
      <c r="AH377" s="28"/>
      <c r="AI377" s="85"/>
      <c r="AJ377" s="85"/>
    </row>
    <row r="378" spans="34:36" ht="21" customHeight="1" x14ac:dyDescent="0.35">
      <c r="AH378" s="28"/>
      <c r="AI378" s="85"/>
      <c r="AJ378" s="85"/>
    </row>
    <row r="379" spans="34:36" ht="21" customHeight="1" x14ac:dyDescent="0.35">
      <c r="AH379" s="28"/>
      <c r="AI379" s="85"/>
      <c r="AJ379" s="85"/>
    </row>
    <row r="380" spans="34:36" ht="21" customHeight="1" x14ac:dyDescent="0.35">
      <c r="AH380" s="28"/>
      <c r="AI380" s="85"/>
      <c r="AJ380" s="85"/>
    </row>
    <row r="381" spans="34:36" ht="21" customHeight="1" x14ac:dyDescent="0.35">
      <c r="AH381" s="28"/>
      <c r="AI381" s="85"/>
      <c r="AJ381" s="85"/>
    </row>
    <row r="382" spans="34:36" ht="21" customHeight="1" x14ac:dyDescent="0.35">
      <c r="AH382" s="28"/>
      <c r="AI382" s="85"/>
      <c r="AJ382" s="85"/>
    </row>
    <row r="383" spans="34:36" ht="21" customHeight="1" x14ac:dyDescent="0.35">
      <c r="AH383" s="28"/>
      <c r="AI383" s="85"/>
      <c r="AJ383" s="85"/>
    </row>
    <row r="384" spans="34:36" ht="21" customHeight="1" x14ac:dyDescent="0.35">
      <c r="AH384" s="28"/>
      <c r="AI384" s="85"/>
      <c r="AJ384" s="85"/>
    </row>
    <row r="385" spans="34:36" ht="21" customHeight="1" x14ac:dyDescent="0.35">
      <c r="AH385" s="28"/>
      <c r="AI385" s="85"/>
      <c r="AJ385" s="85"/>
    </row>
    <row r="386" spans="34:36" ht="21" customHeight="1" x14ac:dyDescent="0.35">
      <c r="AH386" s="28"/>
      <c r="AI386" s="85"/>
      <c r="AJ386" s="85"/>
    </row>
    <row r="387" spans="34:36" ht="21" customHeight="1" x14ac:dyDescent="0.35">
      <c r="AH387" s="28"/>
      <c r="AI387" s="85"/>
      <c r="AJ387" s="85"/>
    </row>
    <row r="388" spans="34:36" ht="21" customHeight="1" x14ac:dyDescent="0.35">
      <c r="AH388" s="28"/>
      <c r="AI388" s="85"/>
      <c r="AJ388" s="85"/>
    </row>
    <row r="389" spans="34:36" ht="21" customHeight="1" x14ac:dyDescent="0.35">
      <c r="AH389" s="28"/>
      <c r="AI389" s="85"/>
      <c r="AJ389" s="85"/>
    </row>
    <row r="390" spans="34:36" ht="21" customHeight="1" x14ac:dyDescent="0.35">
      <c r="AH390" s="28"/>
      <c r="AI390" s="85"/>
      <c r="AJ390" s="85"/>
    </row>
    <row r="391" spans="34:36" ht="21" customHeight="1" x14ac:dyDescent="0.35">
      <c r="AH391" s="28"/>
      <c r="AI391" s="85"/>
      <c r="AJ391" s="85"/>
    </row>
    <row r="392" spans="34:36" ht="21" customHeight="1" x14ac:dyDescent="0.35">
      <c r="AH392" s="28"/>
      <c r="AI392" s="85"/>
      <c r="AJ392" s="85"/>
    </row>
    <row r="393" spans="34:36" ht="21" customHeight="1" x14ac:dyDescent="0.35">
      <c r="AH393" s="28"/>
      <c r="AI393" s="85"/>
      <c r="AJ393" s="85"/>
    </row>
    <row r="394" spans="34:36" ht="21" customHeight="1" x14ac:dyDescent="0.35">
      <c r="AH394" s="28"/>
      <c r="AI394" s="85"/>
      <c r="AJ394" s="85"/>
    </row>
    <row r="395" spans="34:36" ht="21" customHeight="1" x14ac:dyDescent="0.35">
      <c r="AH395" s="28"/>
      <c r="AI395" s="85"/>
      <c r="AJ395" s="85"/>
    </row>
    <row r="396" spans="34:36" ht="21" customHeight="1" x14ac:dyDescent="0.35">
      <c r="AH396" s="28"/>
      <c r="AI396" s="85"/>
      <c r="AJ396" s="85"/>
    </row>
    <row r="397" spans="34:36" ht="21" customHeight="1" x14ac:dyDescent="0.35">
      <c r="AH397" s="28"/>
      <c r="AI397" s="85"/>
      <c r="AJ397" s="85"/>
    </row>
    <row r="398" spans="34:36" ht="21" customHeight="1" x14ac:dyDescent="0.35">
      <c r="AH398" s="28"/>
      <c r="AI398" s="85"/>
      <c r="AJ398" s="85"/>
    </row>
    <row r="399" spans="34:36" ht="21" customHeight="1" x14ac:dyDescent="0.35">
      <c r="AH399" s="28"/>
      <c r="AI399" s="85"/>
      <c r="AJ399" s="85"/>
    </row>
    <row r="400" spans="34:36" ht="21" customHeight="1" x14ac:dyDescent="0.35">
      <c r="AH400" s="28"/>
      <c r="AI400" s="85"/>
      <c r="AJ400" s="85"/>
    </row>
    <row r="401" spans="34:36" ht="21" customHeight="1" x14ac:dyDescent="0.35">
      <c r="AH401" s="28"/>
      <c r="AI401" s="85"/>
      <c r="AJ401" s="85"/>
    </row>
    <row r="402" spans="34:36" ht="21" customHeight="1" x14ac:dyDescent="0.35">
      <c r="AH402" s="28"/>
      <c r="AI402" s="85"/>
      <c r="AJ402" s="85"/>
    </row>
    <row r="403" spans="34:36" ht="21" customHeight="1" x14ac:dyDescent="0.35">
      <c r="AH403" s="28"/>
      <c r="AI403" s="85"/>
      <c r="AJ403" s="85"/>
    </row>
    <row r="404" spans="34:36" ht="21" customHeight="1" x14ac:dyDescent="0.35">
      <c r="AH404" s="28"/>
      <c r="AI404" s="85"/>
      <c r="AJ404" s="85"/>
    </row>
    <row r="405" spans="34:36" ht="21" customHeight="1" x14ac:dyDescent="0.35">
      <c r="AH405" s="28"/>
      <c r="AI405" s="85"/>
      <c r="AJ405" s="85"/>
    </row>
    <row r="406" spans="34:36" ht="21" customHeight="1" x14ac:dyDescent="0.35">
      <c r="AH406" s="28"/>
      <c r="AI406" s="85"/>
      <c r="AJ406" s="85"/>
    </row>
    <row r="407" spans="34:36" ht="21" customHeight="1" x14ac:dyDescent="0.35">
      <c r="AH407" s="28"/>
      <c r="AI407" s="85"/>
      <c r="AJ407" s="85"/>
    </row>
    <row r="408" spans="34:36" ht="21" customHeight="1" x14ac:dyDescent="0.35">
      <c r="AH408" s="28"/>
      <c r="AI408" s="85"/>
      <c r="AJ408" s="85"/>
    </row>
    <row r="409" spans="34:36" ht="21" customHeight="1" x14ac:dyDescent="0.35">
      <c r="AH409" s="28"/>
      <c r="AI409" s="85"/>
      <c r="AJ409" s="85"/>
    </row>
    <row r="410" spans="34:36" ht="21" customHeight="1" x14ac:dyDescent="0.35">
      <c r="AH410" s="28"/>
      <c r="AI410" s="85"/>
      <c r="AJ410" s="85"/>
    </row>
    <row r="411" spans="34:36" ht="21" customHeight="1" x14ac:dyDescent="0.35">
      <c r="AH411" s="28"/>
      <c r="AI411" s="85"/>
      <c r="AJ411" s="85"/>
    </row>
    <row r="412" spans="34:36" ht="21" customHeight="1" x14ac:dyDescent="0.35">
      <c r="AH412" s="28"/>
      <c r="AI412" s="85"/>
      <c r="AJ412" s="85"/>
    </row>
    <row r="413" spans="34:36" ht="21" customHeight="1" x14ac:dyDescent="0.35">
      <c r="AH413" s="28"/>
      <c r="AI413" s="85"/>
      <c r="AJ413" s="85"/>
    </row>
    <row r="414" spans="34:36" ht="21" customHeight="1" x14ac:dyDescent="0.35">
      <c r="AH414" s="28"/>
      <c r="AI414" s="85"/>
      <c r="AJ414" s="85"/>
    </row>
    <row r="415" spans="34:36" ht="21" customHeight="1" x14ac:dyDescent="0.35">
      <c r="AH415" s="28"/>
      <c r="AI415" s="85"/>
      <c r="AJ415" s="85"/>
    </row>
    <row r="416" spans="34:36" ht="21" customHeight="1" x14ac:dyDescent="0.35">
      <c r="AH416" s="28"/>
      <c r="AI416" s="85"/>
      <c r="AJ416" s="85"/>
    </row>
    <row r="417" spans="34:36" ht="21" customHeight="1" x14ac:dyDescent="0.35">
      <c r="AH417" s="28"/>
      <c r="AI417" s="85"/>
      <c r="AJ417" s="85"/>
    </row>
    <row r="418" spans="34:36" ht="21" customHeight="1" x14ac:dyDescent="0.35">
      <c r="AH418" s="28"/>
      <c r="AI418" s="85"/>
      <c r="AJ418" s="85"/>
    </row>
    <row r="419" spans="34:36" ht="21" customHeight="1" x14ac:dyDescent="0.35">
      <c r="AH419" s="28"/>
      <c r="AI419" s="85"/>
      <c r="AJ419" s="85"/>
    </row>
    <row r="420" spans="34:36" ht="21" customHeight="1" x14ac:dyDescent="0.35">
      <c r="AH420" s="28"/>
      <c r="AI420" s="85"/>
      <c r="AJ420" s="85"/>
    </row>
    <row r="421" spans="34:36" ht="21" customHeight="1" x14ac:dyDescent="0.35">
      <c r="AH421" s="28"/>
      <c r="AI421" s="85"/>
      <c r="AJ421" s="85"/>
    </row>
    <row r="422" spans="34:36" ht="21" customHeight="1" x14ac:dyDescent="0.35">
      <c r="AH422" s="28"/>
      <c r="AI422" s="85"/>
      <c r="AJ422" s="85"/>
    </row>
    <row r="423" spans="34:36" ht="21" customHeight="1" x14ac:dyDescent="0.35">
      <c r="AH423" s="28"/>
      <c r="AI423" s="85"/>
      <c r="AJ423" s="85"/>
    </row>
    <row r="424" spans="34:36" ht="21" customHeight="1" x14ac:dyDescent="0.35">
      <c r="AH424" s="28"/>
      <c r="AI424" s="85"/>
      <c r="AJ424" s="85"/>
    </row>
    <row r="425" spans="34:36" ht="21" customHeight="1" x14ac:dyDescent="0.35">
      <c r="AH425" s="28"/>
      <c r="AI425" s="85"/>
      <c r="AJ425" s="85"/>
    </row>
    <row r="426" spans="34:36" ht="21" customHeight="1" x14ac:dyDescent="0.35">
      <c r="AH426" s="28"/>
      <c r="AI426" s="85"/>
      <c r="AJ426" s="85"/>
    </row>
    <row r="427" spans="34:36" ht="21" customHeight="1" x14ac:dyDescent="0.35">
      <c r="AH427" s="28"/>
      <c r="AI427" s="85"/>
      <c r="AJ427" s="85"/>
    </row>
    <row r="428" spans="34:36" ht="21" customHeight="1" x14ac:dyDescent="0.35">
      <c r="AH428" s="28"/>
      <c r="AI428" s="85"/>
      <c r="AJ428" s="85"/>
    </row>
    <row r="429" spans="34:36" ht="21" customHeight="1" x14ac:dyDescent="0.35">
      <c r="AH429" s="28"/>
      <c r="AI429" s="85"/>
      <c r="AJ429" s="85"/>
    </row>
    <row r="430" spans="34:36" ht="21" customHeight="1" x14ac:dyDescent="0.35">
      <c r="AH430" s="28"/>
      <c r="AI430" s="85"/>
      <c r="AJ430" s="85"/>
    </row>
    <row r="431" spans="34:36" ht="21" customHeight="1" x14ac:dyDescent="0.35">
      <c r="AH431" s="28"/>
      <c r="AI431" s="85"/>
      <c r="AJ431" s="85"/>
    </row>
    <row r="432" spans="34:36" ht="21" customHeight="1" x14ac:dyDescent="0.35">
      <c r="AH432" s="28"/>
      <c r="AI432" s="85"/>
      <c r="AJ432" s="85"/>
    </row>
    <row r="433" spans="34:36" ht="21" customHeight="1" x14ac:dyDescent="0.35">
      <c r="AH433" s="28"/>
      <c r="AI433" s="85"/>
      <c r="AJ433" s="85"/>
    </row>
    <row r="434" spans="34:36" ht="21" customHeight="1" x14ac:dyDescent="0.35">
      <c r="AH434" s="28"/>
      <c r="AI434" s="85"/>
      <c r="AJ434" s="85"/>
    </row>
    <row r="435" spans="34:36" ht="21" customHeight="1" x14ac:dyDescent="0.35">
      <c r="AH435" s="28"/>
      <c r="AI435" s="85"/>
      <c r="AJ435" s="85"/>
    </row>
    <row r="436" spans="34:36" ht="21" customHeight="1" x14ac:dyDescent="0.35">
      <c r="AH436" s="28"/>
      <c r="AI436" s="85"/>
      <c r="AJ436" s="85"/>
    </row>
    <row r="437" spans="34:36" ht="21" customHeight="1" x14ac:dyDescent="0.35">
      <c r="AH437" s="28"/>
      <c r="AI437" s="85"/>
      <c r="AJ437" s="85"/>
    </row>
    <row r="438" spans="34:36" ht="21" customHeight="1" x14ac:dyDescent="0.35">
      <c r="AH438" s="28"/>
      <c r="AI438" s="85"/>
      <c r="AJ438" s="85"/>
    </row>
    <row r="439" spans="34:36" ht="21" customHeight="1" x14ac:dyDescent="0.35">
      <c r="AH439" s="28"/>
      <c r="AI439" s="85"/>
      <c r="AJ439" s="85"/>
    </row>
    <row r="440" spans="34:36" ht="21" customHeight="1" x14ac:dyDescent="0.35">
      <c r="AH440" s="28"/>
      <c r="AI440" s="85"/>
      <c r="AJ440" s="85"/>
    </row>
    <row r="441" spans="34:36" ht="21" customHeight="1" x14ac:dyDescent="0.35">
      <c r="AH441" s="28"/>
      <c r="AI441" s="85"/>
      <c r="AJ441" s="85"/>
    </row>
    <row r="442" spans="34:36" ht="21" customHeight="1" x14ac:dyDescent="0.35">
      <c r="AH442" s="28"/>
      <c r="AI442" s="85"/>
      <c r="AJ442" s="85"/>
    </row>
    <row r="443" spans="34:36" ht="21" customHeight="1" x14ac:dyDescent="0.35">
      <c r="AH443" s="28"/>
      <c r="AI443" s="85"/>
      <c r="AJ443" s="85"/>
    </row>
    <row r="444" spans="34:36" ht="21" customHeight="1" x14ac:dyDescent="0.35">
      <c r="AH444" s="28"/>
      <c r="AI444" s="85"/>
      <c r="AJ444" s="85"/>
    </row>
    <row r="445" spans="34:36" ht="21" customHeight="1" x14ac:dyDescent="0.35">
      <c r="AH445" s="28"/>
      <c r="AI445" s="85"/>
      <c r="AJ445" s="85"/>
    </row>
    <row r="446" spans="34:36" ht="21" customHeight="1" x14ac:dyDescent="0.35">
      <c r="AH446" s="28"/>
      <c r="AI446" s="85"/>
      <c r="AJ446" s="85"/>
    </row>
    <row r="447" spans="34:36" ht="21" customHeight="1" x14ac:dyDescent="0.35">
      <c r="AH447" s="28"/>
      <c r="AI447" s="85"/>
      <c r="AJ447" s="85"/>
    </row>
    <row r="448" spans="34:36" ht="21" customHeight="1" x14ac:dyDescent="0.35">
      <c r="AH448" s="28"/>
      <c r="AI448" s="85"/>
      <c r="AJ448" s="85"/>
    </row>
    <row r="449" spans="34:36" ht="21" customHeight="1" x14ac:dyDescent="0.35">
      <c r="AH449" s="28"/>
      <c r="AI449" s="85"/>
      <c r="AJ449" s="85"/>
    </row>
    <row r="450" spans="34:36" ht="21" customHeight="1" x14ac:dyDescent="0.35">
      <c r="AH450" s="28"/>
      <c r="AI450" s="85"/>
      <c r="AJ450" s="85"/>
    </row>
    <row r="451" spans="34:36" ht="21" customHeight="1" x14ac:dyDescent="0.35">
      <c r="AH451" s="28"/>
      <c r="AI451" s="85"/>
      <c r="AJ451" s="85"/>
    </row>
    <row r="452" spans="34:36" ht="21" customHeight="1" x14ac:dyDescent="0.35">
      <c r="AH452" s="28"/>
      <c r="AI452" s="85"/>
      <c r="AJ452" s="85"/>
    </row>
    <row r="453" spans="34:36" ht="21" customHeight="1" x14ac:dyDescent="0.35">
      <c r="AH453" s="28"/>
      <c r="AI453" s="85"/>
      <c r="AJ453" s="85"/>
    </row>
    <row r="454" spans="34:36" ht="21" customHeight="1" x14ac:dyDescent="0.35">
      <c r="AH454" s="28"/>
      <c r="AI454" s="85"/>
      <c r="AJ454" s="85"/>
    </row>
    <row r="455" spans="34:36" ht="21" customHeight="1" x14ac:dyDescent="0.35">
      <c r="AH455" s="28"/>
      <c r="AI455" s="85"/>
      <c r="AJ455" s="85"/>
    </row>
    <row r="456" spans="34:36" ht="21" customHeight="1" x14ac:dyDescent="0.35">
      <c r="AH456" s="28"/>
      <c r="AI456" s="85"/>
      <c r="AJ456" s="85"/>
    </row>
    <row r="457" spans="34:36" ht="21" customHeight="1" x14ac:dyDescent="0.35">
      <c r="AH457" s="28"/>
      <c r="AI457" s="85"/>
      <c r="AJ457" s="85"/>
    </row>
    <row r="458" spans="34:36" ht="21" customHeight="1" x14ac:dyDescent="0.35">
      <c r="AH458" s="28"/>
      <c r="AI458" s="85"/>
      <c r="AJ458" s="85"/>
    </row>
    <row r="459" spans="34:36" ht="21" customHeight="1" x14ac:dyDescent="0.35">
      <c r="AH459" s="28"/>
      <c r="AI459" s="85"/>
      <c r="AJ459" s="85"/>
    </row>
    <row r="460" spans="34:36" ht="21" customHeight="1" x14ac:dyDescent="0.35">
      <c r="AH460" s="28"/>
      <c r="AI460" s="85"/>
      <c r="AJ460" s="85"/>
    </row>
    <row r="461" spans="34:36" ht="21" customHeight="1" x14ac:dyDescent="0.35">
      <c r="AH461" s="28"/>
      <c r="AI461" s="85"/>
      <c r="AJ461" s="85"/>
    </row>
    <row r="462" spans="34:36" ht="21" customHeight="1" x14ac:dyDescent="0.35">
      <c r="AH462" s="28"/>
      <c r="AI462" s="85"/>
      <c r="AJ462" s="85"/>
    </row>
    <row r="463" spans="34:36" ht="21" customHeight="1" x14ac:dyDescent="0.35">
      <c r="AH463" s="28"/>
      <c r="AI463" s="85"/>
      <c r="AJ463" s="85"/>
    </row>
    <row r="464" spans="34:36" ht="21" customHeight="1" x14ac:dyDescent="0.35">
      <c r="AH464" s="28"/>
      <c r="AI464" s="85"/>
      <c r="AJ464" s="85"/>
    </row>
    <row r="465" spans="34:36" ht="21" customHeight="1" x14ac:dyDescent="0.35">
      <c r="AH465" s="28"/>
      <c r="AI465" s="85"/>
      <c r="AJ465" s="85"/>
    </row>
    <row r="466" spans="34:36" ht="21" customHeight="1" x14ac:dyDescent="0.35">
      <c r="AH466" s="28"/>
      <c r="AI466" s="85"/>
      <c r="AJ466" s="85"/>
    </row>
    <row r="467" spans="34:36" ht="21" customHeight="1" x14ac:dyDescent="0.35">
      <c r="AH467" s="28"/>
      <c r="AI467" s="85"/>
      <c r="AJ467" s="85"/>
    </row>
    <row r="468" spans="34:36" ht="21" customHeight="1" x14ac:dyDescent="0.35">
      <c r="AH468" s="28"/>
      <c r="AI468" s="85"/>
      <c r="AJ468" s="85"/>
    </row>
    <row r="469" spans="34:36" ht="21" customHeight="1" x14ac:dyDescent="0.35">
      <c r="AH469" s="28"/>
      <c r="AI469" s="85"/>
      <c r="AJ469" s="85"/>
    </row>
    <row r="470" spans="34:36" ht="21" customHeight="1" x14ac:dyDescent="0.35">
      <c r="AH470" s="28"/>
      <c r="AI470" s="85"/>
      <c r="AJ470" s="85"/>
    </row>
    <row r="471" spans="34:36" ht="21" customHeight="1" x14ac:dyDescent="0.35">
      <c r="AH471" s="28"/>
      <c r="AI471" s="85"/>
      <c r="AJ471" s="85"/>
    </row>
    <row r="472" spans="34:36" ht="21" customHeight="1" x14ac:dyDescent="0.35">
      <c r="AH472" s="28"/>
      <c r="AI472" s="85"/>
      <c r="AJ472" s="85"/>
    </row>
    <row r="473" spans="34:36" ht="21" customHeight="1" x14ac:dyDescent="0.35">
      <c r="AH473" s="28"/>
      <c r="AI473" s="85"/>
      <c r="AJ473" s="85"/>
    </row>
    <row r="474" spans="34:36" ht="21" customHeight="1" x14ac:dyDescent="0.35">
      <c r="AH474" s="28"/>
      <c r="AI474" s="85"/>
      <c r="AJ474" s="85"/>
    </row>
    <row r="475" spans="34:36" ht="21" customHeight="1" x14ac:dyDescent="0.35">
      <c r="AH475" s="28"/>
      <c r="AI475" s="85"/>
      <c r="AJ475" s="85"/>
    </row>
    <row r="476" spans="34:36" ht="21" customHeight="1" x14ac:dyDescent="0.35">
      <c r="AH476" s="28"/>
      <c r="AI476" s="85"/>
      <c r="AJ476" s="85"/>
    </row>
    <row r="477" spans="34:36" ht="21" customHeight="1" x14ac:dyDescent="0.35">
      <c r="AH477" s="28"/>
      <c r="AI477" s="85"/>
      <c r="AJ477" s="85"/>
    </row>
    <row r="478" spans="34:36" ht="21" customHeight="1" x14ac:dyDescent="0.35">
      <c r="AH478" s="28"/>
      <c r="AI478" s="85"/>
      <c r="AJ478" s="85"/>
    </row>
    <row r="479" spans="34:36" ht="21" customHeight="1" x14ac:dyDescent="0.35">
      <c r="AH479" s="28"/>
      <c r="AI479" s="85"/>
      <c r="AJ479" s="85"/>
    </row>
    <row r="480" spans="34:36" ht="21" customHeight="1" x14ac:dyDescent="0.35">
      <c r="AH480" s="28"/>
      <c r="AI480" s="85"/>
      <c r="AJ480" s="85"/>
    </row>
    <row r="481" spans="34:36" ht="21" customHeight="1" x14ac:dyDescent="0.35">
      <c r="AH481" s="28"/>
      <c r="AI481" s="85"/>
      <c r="AJ481" s="85"/>
    </row>
    <row r="482" spans="34:36" ht="21" customHeight="1" x14ac:dyDescent="0.35">
      <c r="AH482" s="28"/>
      <c r="AI482" s="85"/>
      <c r="AJ482" s="85"/>
    </row>
    <row r="483" spans="34:36" ht="21" customHeight="1" x14ac:dyDescent="0.35">
      <c r="AH483" s="28"/>
      <c r="AI483" s="85"/>
      <c r="AJ483" s="85"/>
    </row>
    <row r="484" spans="34:36" ht="21" customHeight="1" x14ac:dyDescent="0.35">
      <c r="AH484" s="28"/>
      <c r="AI484" s="85"/>
      <c r="AJ484" s="85"/>
    </row>
    <row r="485" spans="34:36" ht="21" customHeight="1" x14ac:dyDescent="0.35">
      <c r="AH485" s="28"/>
      <c r="AI485" s="85"/>
      <c r="AJ485" s="85"/>
    </row>
    <row r="486" spans="34:36" ht="21" customHeight="1" x14ac:dyDescent="0.35">
      <c r="AH486" s="28"/>
      <c r="AI486" s="85"/>
      <c r="AJ486" s="85"/>
    </row>
    <row r="487" spans="34:36" ht="21" customHeight="1" x14ac:dyDescent="0.35">
      <c r="AH487" s="28"/>
      <c r="AI487" s="85"/>
      <c r="AJ487" s="85"/>
    </row>
    <row r="488" spans="34:36" ht="21" customHeight="1" x14ac:dyDescent="0.35">
      <c r="AH488" s="28"/>
      <c r="AI488" s="85"/>
      <c r="AJ488" s="85"/>
    </row>
    <row r="489" spans="34:36" ht="21" customHeight="1" x14ac:dyDescent="0.35">
      <c r="AH489" s="28"/>
      <c r="AI489" s="85"/>
      <c r="AJ489" s="85"/>
    </row>
    <row r="490" spans="34:36" ht="21" customHeight="1" x14ac:dyDescent="0.35">
      <c r="AH490" s="28"/>
      <c r="AI490" s="85"/>
      <c r="AJ490" s="85"/>
    </row>
    <row r="491" spans="34:36" ht="21" customHeight="1" x14ac:dyDescent="0.35">
      <c r="AH491" s="28"/>
      <c r="AI491" s="85"/>
      <c r="AJ491" s="85"/>
    </row>
    <row r="492" spans="34:36" ht="21" customHeight="1" x14ac:dyDescent="0.35">
      <c r="AH492" s="28"/>
      <c r="AI492" s="85"/>
      <c r="AJ492" s="85"/>
    </row>
    <row r="493" spans="34:36" ht="21" customHeight="1" x14ac:dyDescent="0.35">
      <c r="AH493" s="28"/>
      <c r="AI493" s="85"/>
      <c r="AJ493" s="85"/>
    </row>
    <row r="494" spans="34:36" ht="21" customHeight="1" x14ac:dyDescent="0.35">
      <c r="AH494" s="28"/>
      <c r="AI494" s="85"/>
      <c r="AJ494" s="85"/>
    </row>
    <row r="495" spans="34:36" ht="21" customHeight="1" x14ac:dyDescent="0.35">
      <c r="AH495" s="28"/>
      <c r="AI495" s="85"/>
      <c r="AJ495" s="85"/>
    </row>
    <row r="496" spans="34:36" ht="21" customHeight="1" x14ac:dyDescent="0.35">
      <c r="AH496" s="28"/>
      <c r="AI496" s="85"/>
      <c r="AJ496" s="85"/>
    </row>
    <row r="497" spans="34:36" ht="21" customHeight="1" x14ac:dyDescent="0.35">
      <c r="AH497" s="28"/>
      <c r="AI497" s="85"/>
      <c r="AJ497" s="85"/>
    </row>
    <row r="498" spans="34:36" ht="21" customHeight="1" x14ac:dyDescent="0.35">
      <c r="AH498" s="28"/>
      <c r="AI498" s="85"/>
      <c r="AJ498" s="85"/>
    </row>
    <row r="499" spans="34:36" ht="21" customHeight="1" x14ac:dyDescent="0.35">
      <c r="AH499" s="28"/>
      <c r="AI499" s="85"/>
      <c r="AJ499" s="85"/>
    </row>
    <row r="500" spans="34:36" ht="21" customHeight="1" x14ac:dyDescent="0.35">
      <c r="AH500" s="28"/>
      <c r="AI500" s="85"/>
      <c r="AJ500" s="85"/>
    </row>
    <row r="501" spans="34:36" ht="21" customHeight="1" x14ac:dyDescent="0.35">
      <c r="AH501" s="28"/>
      <c r="AI501" s="85"/>
      <c r="AJ501" s="85"/>
    </row>
    <row r="502" spans="34:36" ht="21" customHeight="1" x14ac:dyDescent="0.35">
      <c r="AH502" s="28"/>
      <c r="AI502" s="85"/>
      <c r="AJ502" s="85"/>
    </row>
    <row r="503" spans="34:36" ht="21" customHeight="1" x14ac:dyDescent="0.35">
      <c r="AH503" s="28"/>
      <c r="AI503" s="85"/>
      <c r="AJ503" s="85"/>
    </row>
    <row r="504" spans="34:36" ht="21" customHeight="1" x14ac:dyDescent="0.35">
      <c r="AH504" s="28"/>
      <c r="AI504" s="85"/>
      <c r="AJ504" s="85"/>
    </row>
    <row r="505" spans="34:36" ht="21" customHeight="1" x14ac:dyDescent="0.35">
      <c r="AH505" s="28"/>
      <c r="AI505" s="85"/>
      <c r="AJ505" s="85"/>
    </row>
    <row r="506" spans="34:36" ht="21" customHeight="1" x14ac:dyDescent="0.35">
      <c r="AH506" s="28"/>
      <c r="AI506" s="85"/>
      <c r="AJ506" s="85"/>
    </row>
    <row r="507" spans="34:36" ht="21" customHeight="1" x14ac:dyDescent="0.35">
      <c r="AH507" s="28"/>
      <c r="AI507" s="85"/>
      <c r="AJ507" s="85"/>
    </row>
    <row r="508" spans="34:36" ht="21" customHeight="1" x14ac:dyDescent="0.35">
      <c r="AH508" s="28"/>
      <c r="AI508" s="85"/>
      <c r="AJ508" s="85"/>
    </row>
    <row r="509" spans="34:36" ht="21" customHeight="1" x14ac:dyDescent="0.35">
      <c r="AH509" s="28"/>
      <c r="AI509" s="85"/>
      <c r="AJ509" s="85"/>
    </row>
    <row r="510" spans="34:36" ht="21" customHeight="1" x14ac:dyDescent="0.35">
      <c r="AH510" s="28"/>
      <c r="AI510" s="85"/>
      <c r="AJ510" s="85"/>
    </row>
    <row r="511" spans="34:36" ht="21" customHeight="1" x14ac:dyDescent="0.35">
      <c r="AH511" s="28"/>
      <c r="AI511" s="85"/>
      <c r="AJ511" s="85"/>
    </row>
    <row r="512" spans="34:36" ht="21" customHeight="1" x14ac:dyDescent="0.35">
      <c r="AH512" s="28"/>
      <c r="AI512" s="85"/>
      <c r="AJ512" s="85"/>
    </row>
    <row r="513" spans="34:36" ht="21" customHeight="1" x14ac:dyDescent="0.35">
      <c r="AH513" s="28"/>
      <c r="AI513" s="85"/>
      <c r="AJ513" s="85"/>
    </row>
    <row r="514" spans="34:36" ht="21" customHeight="1" x14ac:dyDescent="0.35">
      <c r="AH514" s="28"/>
      <c r="AI514" s="85"/>
      <c r="AJ514" s="85"/>
    </row>
    <row r="515" spans="34:36" ht="21" customHeight="1" x14ac:dyDescent="0.35">
      <c r="AH515" s="28"/>
      <c r="AI515" s="85"/>
      <c r="AJ515" s="85"/>
    </row>
    <row r="516" spans="34:36" ht="21" customHeight="1" x14ac:dyDescent="0.35">
      <c r="AH516" s="28"/>
      <c r="AI516" s="85"/>
      <c r="AJ516" s="85"/>
    </row>
    <row r="517" spans="34:36" ht="21" customHeight="1" x14ac:dyDescent="0.35">
      <c r="AH517" s="28"/>
      <c r="AI517" s="85"/>
      <c r="AJ517" s="85"/>
    </row>
    <row r="518" spans="34:36" ht="21" customHeight="1" x14ac:dyDescent="0.35">
      <c r="AH518" s="28"/>
      <c r="AI518" s="85"/>
      <c r="AJ518" s="85"/>
    </row>
    <row r="519" spans="34:36" ht="21" customHeight="1" x14ac:dyDescent="0.35">
      <c r="AH519" s="28"/>
      <c r="AI519" s="85"/>
      <c r="AJ519" s="85"/>
    </row>
    <row r="520" spans="34:36" ht="21" customHeight="1" x14ac:dyDescent="0.35">
      <c r="AH520" s="28"/>
      <c r="AI520" s="85"/>
      <c r="AJ520" s="85"/>
    </row>
    <row r="521" spans="34:36" ht="21" customHeight="1" x14ac:dyDescent="0.35">
      <c r="AH521" s="28"/>
      <c r="AI521" s="85"/>
      <c r="AJ521" s="85"/>
    </row>
    <row r="522" spans="34:36" ht="21" customHeight="1" x14ac:dyDescent="0.35">
      <c r="AH522" s="28"/>
      <c r="AI522" s="85"/>
      <c r="AJ522" s="85"/>
    </row>
    <row r="523" spans="34:36" ht="21" customHeight="1" x14ac:dyDescent="0.35">
      <c r="AH523" s="28"/>
      <c r="AI523" s="85"/>
      <c r="AJ523" s="85"/>
    </row>
    <row r="524" spans="34:36" ht="21" customHeight="1" x14ac:dyDescent="0.35">
      <c r="AH524" s="28"/>
      <c r="AI524" s="85"/>
      <c r="AJ524" s="85"/>
    </row>
    <row r="525" spans="34:36" ht="21" customHeight="1" x14ac:dyDescent="0.35">
      <c r="AH525" s="28"/>
      <c r="AI525" s="85"/>
      <c r="AJ525" s="85"/>
    </row>
    <row r="526" spans="34:36" ht="21" customHeight="1" x14ac:dyDescent="0.35">
      <c r="AH526" s="28"/>
      <c r="AI526" s="85"/>
      <c r="AJ526" s="85"/>
    </row>
    <row r="527" spans="34:36" ht="21" customHeight="1" x14ac:dyDescent="0.35">
      <c r="AH527" s="28"/>
      <c r="AI527" s="85"/>
      <c r="AJ527" s="85"/>
    </row>
    <row r="528" spans="34:36" ht="21" customHeight="1" x14ac:dyDescent="0.35">
      <c r="AH528" s="28"/>
      <c r="AI528" s="85"/>
      <c r="AJ528" s="85"/>
    </row>
    <row r="529" spans="34:36" ht="21" customHeight="1" x14ac:dyDescent="0.35">
      <c r="AH529" s="28"/>
      <c r="AI529" s="85"/>
      <c r="AJ529" s="85"/>
    </row>
    <row r="530" spans="34:36" ht="21" customHeight="1" x14ac:dyDescent="0.35">
      <c r="AH530" s="28"/>
      <c r="AI530" s="85"/>
      <c r="AJ530" s="85"/>
    </row>
    <row r="531" spans="34:36" ht="21" customHeight="1" x14ac:dyDescent="0.35">
      <c r="AH531" s="28"/>
      <c r="AI531" s="85"/>
      <c r="AJ531" s="85"/>
    </row>
    <row r="532" spans="34:36" ht="21" customHeight="1" x14ac:dyDescent="0.35">
      <c r="AH532" s="28"/>
      <c r="AI532" s="85"/>
      <c r="AJ532" s="85"/>
    </row>
    <row r="533" spans="34:36" ht="21" customHeight="1" x14ac:dyDescent="0.35">
      <c r="AH533" s="28"/>
      <c r="AI533" s="85"/>
      <c r="AJ533" s="85"/>
    </row>
    <row r="534" spans="34:36" ht="21" customHeight="1" x14ac:dyDescent="0.35">
      <c r="AH534" s="28"/>
      <c r="AI534" s="85"/>
      <c r="AJ534" s="85"/>
    </row>
    <row r="535" spans="34:36" ht="21" customHeight="1" x14ac:dyDescent="0.35">
      <c r="AH535" s="28"/>
      <c r="AI535" s="85"/>
      <c r="AJ535" s="85"/>
    </row>
    <row r="536" spans="34:36" ht="21" customHeight="1" x14ac:dyDescent="0.35">
      <c r="AH536" s="28"/>
      <c r="AI536" s="85"/>
      <c r="AJ536" s="85"/>
    </row>
    <row r="537" spans="34:36" ht="21" customHeight="1" x14ac:dyDescent="0.35">
      <c r="AH537" s="28"/>
      <c r="AI537" s="85"/>
      <c r="AJ537" s="85"/>
    </row>
    <row r="538" spans="34:36" ht="21" customHeight="1" x14ac:dyDescent="0.35">
      <c r="AH538" s="28"/>
      <c r="AI538" s="85"/>
      <c r="AJ538" s="85"/>
    </row>
    <row r="539" spans="34:36" ht="21" customHeight="1" x14ac:dyDescent="0.35">
      <c r="AH539" s="28"/>
      <c r="AI539" s="85"/>
      <c r="AJ539" s="85"/>
    </row>
    <row r="540" spans="34:36" ht="21" customHeight="1" x14ac:dyDescent="0.35">
      <c r="AH540" s="28"/>
      <c r="AI540" s="85"/>
      <c r="AJ540" s="85"/>
    </row>
    <row r="541" spans="34:36" ht="21" customHeight="1" x14ac:dyDescent="0.35">
      <c r="AH541" s="28"/>
      <c r="AI541" s="85"/>
      <c r="AJ541" s="85"/>
    </row>
    <row r="542" spans="34:36" ht="21" customHeight="1" x14ac:dyDescent="0.35">
      <c r="AH542" s="28"/>
      <c r="AI542" s="85"/>
      <c r="AJ542" s="85"/>
    </row>
    <row r="543" spans="34:36" ht="21" customHeight="1" x14ac:dyDescent="0.35">
      <c r="AH543" s="28"/>
      <c r="AI543" s="85"/>
      <c r="AJ543" s="85"/>
    </row>
    <row r="544" spans="34:36" ht="21" customHeight="1" x14ac:dyDescent="0.35">
      <c r="AH544" s="28"/>
      <c r="AI544" s="85"/>
      <c r="AJ544" s="85"/>
    </row>
    <row r="545" spans="34:36" ht="21" customHeight="1" x14ac:dyDescent="0.35">
      <c r="AH545" s="28"/>
      <c r="AI545" s="85"/>
      <c r="AJ545" s="85"/>
    </row>
    <row r="546" spans="34:36" ht="21" customHeight="1" x14ac:dyDescent="0.35">
      <c r="AH546" s="28"/>
      <c r="AI546" s="85"/>
      <c r="AJ546" s="85"/>
    </row>
    <row r="547" spans="34:36" ht="21" customHeight="1" x14ac:dyDescent="0.35">
      <c r="AH547" s="28"/>
      <c r="AI547" s="85"/>
      <c r="AJ547" s="85"/>
    </row>
    <row r="548" spans="34:36" ht="21" customHeight="1" x14ac:dyDescent="0.35">
      <c r="AH548" s="28"/>
      <c r="AI548" s="85"/>
      <c r="AJ548" s="85"/>
    </row>
    <row r="549" spans="34:36" ht="21" customHeight="1" x14ac:dyDescent="0.35">
      <c r="AH549" s="28"/>
      <c r="AI549" s="85"/>
      <c r="AJ549" s="85"/>
    </row>
    <row r="550" spans="34:36" ht="21" customHeight="1" x14ac:dyDescent="0.35">
      <c r="AH550" s="28"/>
      <c r="AI550" s="85"/>
      <c r="AJ550" s="85"/>
    </row>
    <row r="551" spans="34:36" ht="21" customHeight="1" x14ac:dyDescent="0.35">
      <c r="AH551" s="28"/>
      <c r="AI551" s="85"/>
      <c r="AJ551" s="85"/>
    </row>
    <row r="552" spans="34:36" ht="21" customHeight="1" x14ac:dyDescent="0.35">
      <c r="AH552" s="28"/>
      <c r="AI552" s="85"/>
      <c r="AJ552" s="85"/>
    </row>
    <row r="553" spans="34:36" ht="21" customHeight="1" x14ac:dyDescent="0.35">
      <c r="AH553" s="28"/>
      <c r="AI553" s="85"/>
      <c r="AJ553" s="85"/>
    </row>
    <row r="554" spans="34:36" ht="21" customHeight="1" x14ac:dyDescent="0.35">
      <c r="AH554" s="28"/>
      <c r="AI554" s="85"/>
      <c r="AJ554" s="85"/>
    </row>
    <row r="555" spans="34:36" ht="21" customHeight="1" x14ac:dyDescent="0.35">
      <c r="AH555" s="28"/>
      <c r="AI555" s="85"/>
      <c r="AJ555" s="85"/>
    </row>
    <row r="556" spans="34:36" ht="21" customHeight="1" x14ac:dyDescent="0.35">
      <c r="AH556" s="28"/>
      <c r="AI556" s="85"/>
      <c r="AJ556" s="85"/>
    </row>
    <row r="557" spans="34:36" ht="21" customHeight="1" x14ac:dyDescent="0.35">
      <c r="AH557" s="28"/>
      <c r="AI557" s="85"/>
      <c r="AJ557" s="85"/>
    </row>
    <row r="558" spans="34:36" ht="21" customHeight="1" x14ac:dyDescent="0.35">
      <c r="AH558" s="28"/>
      <c r="AI558" s="85"/>
      <c r="AJ558" s="85"/>
    </row>
    <row r="559" spans="34:36" ht="21" customHeight="1" x14ac:dyDescent="0.35">
      <c r="AH559" s="28"/>
      <c r="AI559" s="85"/>
      <c r="AJ559" s="85"/>
    </row>
    <row r="560" spans="34:36" ht="21" customHeight="1" x14ac:dyDescent="0.35">
      <c r="AH560" s="28"/>
      <c r="AI560" s="85"/>
      <c r="AJ560" s="85"/>
    </row>
    <row r="561" spans="34:36" ht="21" customHeight="1" x14ac:dyDescent="0.35">
      <c r="AH561" s="28"/>
      <c r="AI561" s="85"/>
      <c r="AJ561" s="85"/>
    </row>
    <row r="562" spans="34:36" ht="21" customHeight="1" x14ac:dyDescent="0.35">
      <c r="AH562" s="28"/>
      <c r="AI562" s="85"/>
      <c r="AJ562" s="85"/>
    </row>
    <row r="563" spans="34:36" ht="21" customHeight="1" x14ac:dyDescent="0.35">
      <c r="AH563" s="28"/>
      <c r="AI563" s="85"/>
      <c r="AJ563" s="85"/>
    </row>
    <row r="564" spans="34:36" ht="21" customHeight="1" x14ac:dyDescent="0.35">
      <c r="AH564" s="28"/>
      <c r="AI564" s="85"/>
      <c r="AJ564" s="85"/>
    </row>
    <row r="565" spans="34:36" ht="21" customHeight="1" x14ac:dyDescent="0.35">
      <c r="AH565" s="28"/>
      <c r="AI565" s="85"/>
      <c r="AJ565" s="85"/>
    </row>
    <row r="566" spans="34:36" ht="21" customHeight="1" x14ac:dyDescent="0.35">
      <c r="AH566" s="28"/>
      <c r="AI566" s="85"/>
      <c r="AJ566" s="85"/>
    </row>
    <row r="567" spans="34:36" ht="21" customHeight="1" x14ac:dyDescent="0.35">
      <c r="AH567" s="28"/>
      <c r="AI567" s="85"/>
      <c r="AJ567" s="85"/>
    </row>
    <row r="568" spans="34:36" ht="21" customHeight="1" x14ac:dyDescent="0.35">
      <c r="AH568" s="28"/>
      <c r="AI568" s="85"/>
      <c r="AJ568" s="85"/>
    </row>
    <row r="569" spans="34:36" ht="21" customHeight="1" x14ac:dyDescent="0.35">
      <c r="AH569" s="28"/>
      <c r="AI569" s="85"/>
      <c r="AJ569" s="85"/>
    </row>
    <row r="570" spans="34:36" ht="21" customHeight="1" x14ac:dyDescent="0.35">
      <c r="AH570" s="28"/>
      <c r="AI570" s="85"/>
      <c r="AJ570" s="85"/>
    </row>
    <row r="571" spans="34:36" ht="21" customHeight="1" x14ac:dyDescent="0.35">
      <c r="AH571" s="28"/>
      <c r="AI571" s="85"/>
      <c r="AJ571" s="85"/>
    </row>
    <row r="572" spans="34:36" ht="21" customHeight="1" x14ac:dyDescent="0.35">
      <c r="AH572" s="28"/>
      <c r="AI572" s="85"/>
      <c r="AJ572" s="85"/>
    </row>
    <row r="573" spans="34:36" ht="21" customHeight="1" x14ac:dyDescent="0.35">
      <c r="AH573" s="28"/>
      <c r="AI573" s="85"/>
      <c r="AJ573" s="85"/>
    </row>
    <row r="574" spans="34:36" ht="21" customHeight="1" x14ac:dyDescent="0.35">
      <c r="AH574" s="28"/>
      <c r="AI574" s="85"/>
      <c r="AJ574" s="85"/>
    </row>
    <row r="575" spans="34:36" ht="21" customHeight="1" x14ac:dyDescent="0.35">
      <c r="AH575" s="28"/>
      <c r="AI575" s="85"/>
      <c r="AJ575" s="85"/>
    </row>
    <row r="576" spans="34:36" ht="21" customHeight="1" x14ac:dyDescent="0.35">
      <c r="AH576" s="28"/>
      <c r="AI576" s="85"/>
      <c r="AJ576" s="85"/>
    </row>
    <row r="577" spans="34:36" ht="21" customHeight="1" x14ac:dyDescent="0.35">
      <c r="AH577" s="28"/>
      <c r="AI577" s="85"/>
      <c r="AJ577" s="85"/>
    </row>
    <row r="578" spans="34:36" ht="21" customHeight="1" x14ac:dyDescent="0.35">
      <c r="AH578" s="28"/>
      <c r="AI578" s="85"/>
      <c r="AJ578" s="85"/>
    </row>
    <row r="579" spans="34:36" ht="21" customHeight="1" x14ac:dyDescent="0.35">
      <c r="AH579" s="28"/>
      <c r="AI579" s="85"/>
      <c r="AJ579" s="85"/>
    </row>
    <row r="580" spans="34:36" ht="21" customHeight="1" x14ac:dyDescent="0.35">
      <c r="AH580" s="28"/>
      <c r="AI580" s="85"/>
      <c r="AJ580" s="85"/>
    </row>
    <row r="581" spans="34:36" ht="21" customHeight="1" x14ac:dyDescent="0.35">
      <c r="AH581" s="28"/>
      <c r="AI581" s="85"/>
      <c r="AJ581" s="85"/>
    </row>
    <row r="582" spans="34:36" ht="21" customHeight="1" x14ac:dyDescent="0.35">
      <c r="AH582" s="28"/>
      <c r="AI582" s="85"/>
      <c r="AJ582" s="85"/>
    </row>
    <row r="583" spans="34:36" ht="21" customHeight="1" x14ac:dyDescent="0.35">
      <c r="AH583" s="28"/>
      <c r="AI583" s="85"/>
      <c r="AJ583" s="85"/>
    </row>
    <row r="584" spans="34:36" ht="21" customHeight="1" x14ac:dyDescent="0.35">
      <c r="AH584" s="28"/>
      <c r="AI584" s="85"/>
      <c r="AJ584" s="85"/>
    </row>
    <row r="585" spans="34:36" ht="21" customHeight="1" x14ac:dyDescent="0.35">
      <c r="AH585" s="28"/>
      <c r="AI585" s="85"/>
      <c r="AJ585" s="85"/>
    </row>
    <row r="586" spans="34:36" ht="21" customHeight="1" x14ac:dyDescent="0.35">
      <c r="AH586" s="28"/>
      <c r="AI586" s="85"/>
      <c r="AJ586" s="85"/>
    </row>
    <row r="587" spans="34:36" ht="21" customHeight="1" x14ac:dyDescent="0.35">
      <c r="AH587" s="28"/>
      <c r="AI587" s="85"/>
      <c r="AJ587" s="85"/>
    </row>
    <row r="588" spans="34:36" ht="21" customHeight="1" x14ac:dyDescent="0.35">
      <c r="AH588" s="28"/>
      <c r="AI588" s="85"/>
      <c r="AJ588" s="85"/>
    </row>
    <row r="589" spans="34:36" ht="21" customHeight="1" x14ac:dyDescent="0.35">
      <c r="AH589" s="28"/>
      <c r="AI589" s="85"/>
      <c r="AJ589" s="85"/>
    </row>
    <row r="590" spans="34:36" ht="21" customHeight="1" x14ac:dyDescent="0.35">
      <c r="AH590" s="28"/>
      <c r="AI590" s="85"/>
      <c r="AJ590" s="85"/>
    </row>
    <row r="591" spans="34:36" ht="21" customHeight="1" x14ac:dyDescent="0.35">
      <c r="AH591" s="28"/>
      <c r="AI591" s="85"/>
      <c r="AJ591" s="85"/>
    </row>
    <row r="592" spans="34:36" ht="21" customHeight="1" x14ac:dyDescent="0.35">
      <c r="AH592" s="28"/>
      <c r="AI592" s="85"/>
      <c r="AJ592" s="85"/>
    </row>
    <row r="593" spans="34:36" ht="21" customHeight="1" x14ac:dyDescent="0.35">
      <c r="AH593" s="28"/>
      <c r="AI593" s="85"/>
      <c r="AJ593" s="85"/>
    </row>
    <row r="594" spans="34:36" ht="21" customHeight="1" x14ac:dyDescent="0.35">
      <c r="AH594" s="28"/>
      <c r="AI594" s="85"/>
      <c r="AJ594" s="85"/>
    </row>
    <row r="595" spans="34:36" ht="21" customHeight="1" x14ac:dyDescent="0.35">
      <c r="AH595" s="28"/>
      <c r="AI595" s="85"/>
      <c r="AJ595" s="85"/>
    </row>
    <row r="596" spans="34:36" ht="21" customHeight="1" x14ac:dyDescent="0.35">
      <c r="AH596" s="28"/>
      <c r="AI596" s="85"/>
      <c r="AJ596" s="85"/>
    </row>
    <row r="597" spans="34:36" ht="21" customHeight="1" x14ac:dyDescent="0.35">
      <c r="AH597" s="28"/>
      <c r="AI597" s="85"/>
      <c r="AJ597" s="85"/>
    </row>
    <row r="598" spans="34:36" ht="21" customHeight="1" x14ac:dyDescent="0.35">
      <c r="AH598" s="28"/>
      <c r="AI598" s="85"/>
      <c r="AJ598" s="85"/>
    </row>
    <row r="599" spans="34:36" ht="21" customHeight="1" x14ac:dyDescent="0.35">
      <c r="AH599" s="28"/>
      <c r="AI599" s="85"/>
      <c r="AJ599" s="85"/>
    </row>
    <row r="600" spans="34:36" ht="21" customHeight="1" x14ac:dyDescent="0.35">
      <c r="AH600" s="28"/>
      <c r="AI600" s="85"/>
      <c r="AJ600" s="85"/>
    </row>
    <row r="601" spans="34:36" ht="21" customHeight="1" x14ac:dyDescent="0.35">
      <c r="AH601" s="28"/>
      <c r="AI601" s="85"/>
      <c r="AJ601" s="85"/>
    </row>
    <row r="602" spans="34:36" ht="21" customHeight="1" x14ac:dyDescent="0.35">
      <c r="AH602" s="28"/>
      <c r="AI602" s="85"/>
      <c r="AJ602" s="85"/>
    </row>
    <row r="603" spans="34:36" ht="21" customHeight="1" x14ac:dyDescent="0.35">
      <c r="AH603" s="28"/>
      <c r="AI603" s="85"/>
      <c r="AJ603" s="85"/>
    </row>
    <row r="604" spans="34:36" ht="21" customHeight="1" x14ac:dyDescent="0.35">
      <c r="AH604" s="28"/>
      <c r="AI604" s="85"/>
      <c r="AJ604" s="85"/>
    </row>
    <row r="605" spans="34:36" ht="21" customHeight="1" x14ac:dyDescent="0.35">
      <c r="AH605" s="28"/>
      <c r="AI605" s="85"/>
      <c r="AJ605" s="85"/>
    </row>
    <row r="606" spans="34:36" ht="21" customHeight="1" x14ac:dyDescent="0.35">
      <c r="AH606" s="28"/>
      <c r="AI606" s="85"/>
      <c r="AJ606" s="85"/>
    </row>
    <row r="607" spans="34:36" ht="21" customHeight="1" x14ac:dyDescent="0.35">
      <c r="AH607" s="28"/>
      <c r="AI607" s="85"/>
      <c r="AJ607" s="85"/>
    </row>
    <row r="608" spans="34:36" ht="21" customHeight="1" x14ac:dyDescent="0.35">
      <c r="AH608" s="28"/>
      <c r="AI608" s="85"/>
      <c r="AJ608" s="85"/>
    </row>
    <row r="609" spans="34:36" ht="21" customHeight="1" x14ac:dyDescent="0.35">
      <c r="AH609" s="28"/>
      <c r="AI609" s="85"/>
      <c r="AJ609" s="85"/>
    </row>
    <row r="610" spans="34:36" ht="21" customHeight="1" x14ac:dyDescent="0.35">
      <c r="AH610" s="28"/>
      <c r="AI610" s="85"/>
      <c r="AJ610" s="85"/>
    </row>
    <row r="611" spans="34:36" ht="21" customHeight="1" x14ac:dyDescent="0.35">
      <c r="AH611" s="28"/>
      <c r="AI611" s="85"/>
      <c r="AJ611" s="85"/>
    </row>
    <row r="612" spans="34:36" ht="21" customHeight="1" x14ac:dyDescent="0.35">
      <c r="AH612" s="28"/>
      <c r="AI612" s="85"/>
      <c r="AJ612" s="85"/>
    </row>
    <row r="613" spans="34:36" ht="21" customHeight="1" x14ac:dyDescent="0.35">
      <c r="AH613" s="28"/>
      <c r="AI613" s="85"/>
      <c r="AJ613" s="85"/>
    </row>
    <row r="614" spans="34:36" ht="21" customHeight="1" x14ac:dyDescent="0.35">
      <c r="AH614" s="28"/>
      <c r="AI614" s="85"/>
      <c r="AJ614" s="85"/>
    </row>
    <row r="615" spans="34:36" ht="21" customHeight="1" x14ac:dyDescent="0.35">
      <c r="AH615" s="28"/>
      <c r="AI615" s="85"/>
      <c r="AJ615" s="85"/>
    </row>
    <row r="616" spans="34:36" ht="21" customHeight="1" x14ac:dyDescent="0.35">
      <c r="AH616" s="28"/>
      <c r="AI616" s="85"/>
      <c r="AJ616" s="85"/>
    </row>
    <row r="617" spans="34:36" ht="21" customHeight="1" x14ac:dyDescent="0.35">
      <c r="AH617" s="28"/>
      <c r="AI617" s="85"/>
      <c r="AJ617" s="85"/>
    </row>
    <row r="618" spans="34:36" ht="21" customHeight="1" x14ac:dyDescent="0.35">
      <c r="AH618" s="28"/>
      <c r="AI618" s="85"/>
      <c r="AJ618" s="85"/>
    </row>
    <row r="619" spans="34:36" ht="21" customHeight="1" x14ac:dyDescent="0.35">
      <c r="AH619" s="28"/>
      <c r="AI619" s="85"/>
      <c r="AJ619" s="85"/>
    </row>
    <row r="620" spans="34:36" ht="21" customHeight="1" x14ac:dyDescent="0.35">
      <c r="AH620" s="28"/>
      <c r="AI620" s="85"/>
      <c r="AJ620" s="85"/>
    </row>
    <row r="621" spans="34:36" ht="21" customHeight="1" x14ac:dyDescent="0.35">
      <c r="AH621" s="28"/>
      <c r="AI621" s="85"/>
      <c r="AJ621" s="85"/>
    </row>
    <row r="622" spans="34:36" ht="21" customHeight="1" x14ac:dyDescent="0.35">
      <c r="AH622" s="28"/>
      <c r="AI622" s="85"/>
      <c r="AJ622" s="85"/>
    </row>
    <row r="623" spans="34:36" ht="21" customHeight="1" x14ac:dyDescent="0.35">
      <c r="AH623" s="28"/>
      <c r="AI623" s="85"/>
      <c r="AJ623" s="85"/>
    </row>
    <row r="624" spans="34:36" ht="21" customHeight="1" x14ac:dyDescent="0.35">
      <c r="AH624" s="28"/>
      <c r="AI624" s="85"/>
      <c r="AJ624" s="85"/>
    </row>
    <row r="625" spans="34:36" ht="21" customHeight="1" x14ac:dyDescent="0.35">
      <c r="AH625" s="28"/>
      <c r="AI625" s="85"/>
      <c r="AJ625" s="85"/>
    </row>
    <row r="626" spans="34:36" ht="21" customHeight="1" x14ac:dyDescent="0.35">
      <c r="AH626" s="28"/>
      <c r="AI626" s="85"/>
      <c r="AJ626" s="85"/>
    </row>
    <row r="627" spans="34:36" ht="21" customHeight="1" x14ac:dyDescent="0.35">
      <c r="AH627" s="28"/>
      <c r="AI627" s="85"/>
      <c r="AJ627" s="85"/>
    </row>
    <row r="628" spans="34:36" ht="21" customHeight="1" x14ac:dyDescent="0.35">
      <c r="AH628" s="28"/>
      <c r="AI628" s="85"/>
      <c r="AJ628" s="85"/>
    </row>
    <row r="629" spans="34:36" ht="21" customHeight="1" x14ac:dyDescent="0.35">
      <c r="AH629" s="28"/>
      <c r="AI629" s="85"/>
      <c r="AJ629" s="85"/>
    </row>
    <row r="630" spans="34:36" ht="21" customHeight="1" x14ac:dyDescent="0.35">
      <c r="AH630" s="28"/>
      <c r="AI630" s="85"/>
      <c r="AJ630" s="85"/>
    </row>
    <row r="631" spans="34:36" ht="21" customHeight="1" x14ac:dyDescent="0.35">
      <c r="AH631" s="28"/>
      <c r="AI631" s="85"/>
      <c r="AJ631" s="85"/>
    </row>
    <row r="632" spans="34:36" ht="21" customHeight="1" x14ac:dyDescent="0.35">
      <c r="AH632" s="28"/>
      <c r="AI632" s="85"/>
      <c r="AJ632" s="85"/>
    </row>
    <row r="633" spans="34:36" ht="21" customHeight="1" x14ac:dyDescent="0.35">
      <c r="AH633" s="28"/>
      <c r="AI633" s="85"/>
      <c r="AJ633" s="85"/>
    </row>
    <row r="634" spans="34:36" ht="21" customHeight="1" x14ac:dyDescent="0.35">
      <c r="AH634" s="28"/>
      <c r="AI634" s="85"/>
      <c r="AJ634" s="85"/>
    </row>
    <row r="635" spans="34:36" ht="21" customHeight="1" x14ac:dyDescent="0.35">
      <c r="AH635" s="28"/>
      <c r="AI635" s="85"/>
      <c r="AJ635" s="85"/>
    </row>
    <row r="636" spans="34:36" ht="21" customHeight="1" x14ac:dyDescent="0.35">
      <c r="AH636" s="28"/>
      <c r="AI636" s="85"/>
      <c r="AJ636" s="85"/>
    </row>
    <row r="637" spans="34:36" ht="21" customHeight="1" x14ac:dyDescent="0.35">
      <c r="AH637" s="28"/>
      <c r="AI637" s="85"/>
      <c r="AJ637" s="85"/>
    </row>
    <row r="638" spans="34:36" ht="21" customHeight="1" x14ac:dyDescent="0.35">
      <c r="AH638" s="28"/>
      <c r="AI638" s="85"/>
      <c r="AJ638" s="85"/>
    </row>
    <row r="639" spans="34:36" ht="21" customHeight="1" x14ac:dyDescent="0.35">
      <c r="AH639" s="28"/>
      <c r="AI639" s="85"/>
      <c r="AJ639" s="85"/>
    </row>
    <row r="640" spans="34:36" ht="21" customHeight="1" x14ac:dyDescent="0.35">
      <c r="AH640" s="28"/>
      <c r="AI640" s="85"/>
      <c r="AJ640" s="85"/>
    </row>
    <row r="641" spans="34:36" ht="21" customHeight="1" x14ac:dyDescent="0.35">
      <c r="AH641" s="28"/>
      <c r="AI641" s="85"/>
      <c r="AJ641" s="85"/>
    </row>
    <row r="642" spans="34:36" ht="21" customHeight="1" x14ac:dyDescent="0.35">
      <c r="AH642" s="28"/>
      <c r="AI642" s="85"/>
      <c r="AJ642" s="85"/>
    </row>
    <row r="643" spans="34:36" ht="21" customHeight="1" x14ac:dyDescent="0.35">
      <c r="AH643" s="28"/>
      <c r="AI643" s="85"/>
      <c r="AJ643" s="85"/>
    </row>
    <row r="644" spans="34:36" ht="21" customHeight="1" x14ac:dyDescent="0.35">
      <c r="AH644" s="28"/>
      <c r="AI644" s="85"/>
      <c r="AJ644" s="85"/>
    </row>
    <row r="645" spans="34:36" ht="21" customHeight="1" x14ac:dyDescent="0.35">
      <c r="AH645" s="28"/>
      <c r="AI645" s="85"/>
      <c r="AJ645" s="85"/>
    </row>
    <row r="646" spans="34:36" ht="21" customHeight="1" x14ac:dyDescent="0.35">
      <c r="AH646" s="28"/>
      <c r="AI646" s="85"/>
      <c r="AJ646" s="85"/>
    </row>
    <row r="647" spans="34:36" ht="21" customHeight="1" x14ac:dyDescent="0.35">
      <c r="AH647" s="28"/>
      <c r="AI647" s="85"/>
      <c r="AJ647" s="85"/>
    </row>
    <row r="648" spans="34:36" ht="21" customHeight="1" x14ac:dyDescent="0.35">
      <c r="AH648" s="28"/>
      <c r="AI648" s="85"/>
      <c r="AJ648" s="85"/>
    </row>
    <row r="649" spans="34:36" ht="21" customHeight="1" x14ac:dyDescent="0.35">
      <c r="AH649" s="28"/>
      <c r="AI649" s="85"/>
      <c r="AJ649" s="85"/>
    </row>
    <row r="650" spans="34:36" ht="21" customHeight="1" x14ac:dyDescent="0.35">
      <c r="AH650" s="28"/>
      <c r="AI650" s="85"/>
      <c r="AJ650" s="85"/>
    </row>
    <row r="651" spans="34:36" ht="21" customHeight="1" x14ac:dyDescent="0.35">
      <c r="AH651" s="28"/>
      <c r="AI651" s="85"/>
      <c r="AJ651" s="85"/>
    </row>
    <row r="652" spans="34:36" ht="21" customHeight="1" x14ac:dyDescent="0.35">
      <c r="AH652" s="28"/>
      <c r="AI652" s="85"/>
      <c r="AJ652" s="85"/>
    </row>
    <row r="653" spans="34:36" ht="21" customHeight="1" x14ac:dyDescent="0.35">
      <c r="AH653" s="28"/>
      <c r="AI653" s="85"/>
      <c r="AJ653" s="85"/>
    </row>
    <row r="654" spans="34:36" ht="21" customHeight="1" x14ac:dyDescent="0.35">
      <c r="AH654" s="28"/>
      <c r="AI654" s="85"/>
      <c r="AJ654" s="85"/>
    </row>
    <row r="655" spans="34:36" ht="21" customHeight="1" x14ac:dyDescent="0.35">
      <c r="AH655" s="28"/>
      <c r="AI655" s="85"/>
      <c r="AJ655" s="85"/>
    </row>
    <row r="656" spans="34:36" ht="21" customHeight="1" x14ac:dyDescent="0.35">
      <c r="AH656" s="28"/>
      <c r="AI656" s="85"/>
      <c r="AJ656" s="85"/>
    </row>
  </sheetData>
  <autoFilter ref="A2:AL2" xr:uid="{00000000-0009-0000-0000-000005000000}"/>
  <conditionalFormatting sqref="J4:J6">
    <cfRule type="cellIs" dxfId="218" priority="59" stopIfTrue="1" operator="between">
      <formula>$G4</formula>
      <formula>$H4</formula>
    </cfRule>
    <cfRule type="expression" dxfId="217" priority="60" stopIfTrue="1">
      <formula>J4&lt;$H4</formula>
    </cfRule>
    <cfRule type="expression" dxfId="216" priority="61" stopIfTrue="1">
      <formula>J4&gt;$I4</formula>
    </cfRule>
  </conditionalFormatting>
  <conditionalFormatting sqref="J7:J117">
    <cfRule type="cellIs" dxfId="215" priority="45" stopIfTrue="1" operator="between">
      <formula>$G7</formula>
      <formula>$H7</formula>
    </cfRule>
    <cfRule type="expression" dxfId="214" priority="46" stopIfTrue="1">
      <formula>J7&lt;$H7</formula>
    </cfRule>
    <cfRule type="expression" dxfId="213" priority="47" stopIfTrue="1">
      <formula>J7&gt;$I7</formula>
    </cfRule>
  </conditionalFormatting>
  <conditionalFormatting sqref="AK4:AK135">
    <cfRule type="cellIs" dxfId="212" priority="26" operator="greaterThan">
      <formula>$X4</formula>
    </cfRule>
    <cfRule type="cellIs" dxfId="211" priority="27" stopIfTrue="1" operator="lessThan">
      <formula>$X4</formula>
    </cfRule>
    <cfRule type="cellIs" dxfId="210" priority="28" stopIfTrue="1" operator="equal">
      <formula>$X4</formula>
    </cfRule>
  </conditionalFormatting>
  <conditionalFormatting sqref="M4:M135">
    <cfRule type="expression" priority="19" stopIfTrue="1">
      <formula>M4=""</formula>
    </cfRule>
    <cfRule type="expression" dxfId="209" priority="20" stopIfTrue="1">
      <formula>M4=$K4</formula>
    </cfRule>
    <cfRule type="expression" dxfId="208" priority="21" stopIfTrue="1">
      <formula>M4&lt;$K4*0.95</formula>
    </cfRule>
    <cfRule type="expression" dxfId="207" priority="22" stopIfTrue="1">
      <formula>M4&gt;$K4*0.95</formula>
    </cfRule>
  </conditionalFormatting>
  <conditionalFormatting sqref="N4:N135">
    <cfRule type="expression" priority="15" stopIfTrue="1">
      <formula>N4=""</formula>
    </cfRule>
    <cfRule type="expression" dxfId="206" priority="16" stopIfTrue="1">
      <formula>N4=$L4</formula>
    </cfRule>
    <cfRule type="expression" dxfId="205" priority="17" stopIfTrue="1">
      <formula>N4&gt;$L4*1.05</formula>
    </cfRule>
    <cfRule type="expression" dxfId="204" priority="18" stopIfTrue="1">
      <formula>N4&lt;$L4*1.05</formula>
    </cfRule>
  </conditionalFormatting>
  <conditionalFormatting sqref="J3">
    <cfRule type="cellIs" dxfId="203" priority="12" stopIfTrue="1" operator="between">
      <formula>$G3</formula>
      <formula>$H3</formula>
    </cfRule>
    <cfRule type="expression" dxfId="202" priority="13" stopIfTrue="1">
      <formula>J3&lt;$H3</formula>
    </cfRule>
    <cfRule type="expression" dxfId="201" priority="14" stopIfTrue="1">
      <formula>J3&gt;$I3</formula>
    </cfRule>
  </conditionalFormatting>
  <conditionalFormatting sqref="AK3">
    <cfRule type="cellIs" dxfId="200" priority="9" operator="greaterThan">
      <formula>$X3</formula>
    </cfRule>
    <cfRule type="cellIs" dxfId="199" priority="10" stopIfTrue="1" operator="lessThan">
      <formula>$X3</formula>
    </cfRule>
    <cfRule type="cellIs" dxfId="198" priority="11" stopIfTrue="1" operator="equal">
      <formula>$X3</formula>
    </cfRule>
  </conditionalFormatting>
  <conditionalFormatting sqref="M3">
    <cfRule type="expression" priority="5" stopIfTrue="1">
      <formula>M3=""</formula>
    </cfRule>
    <cfRule type="expression" dxfId="197" priority="6" stopIfTrue="1">
      <formula>M3=$K3</formula>
    </cfRule>
    <cfRule type="expression" dxfId="196" priority="7" stopIfTrue="1">
      <formula>M3&lt;$K3*0.95</formula>
    </cfRule>
    <cfRule type="expression" dxfId="195" priority="8" stopIfTrue="1">
      <formula>M3&gt;$K3*0.95</formula>
    </cfRule>
  </conditionalFormatting>
  <conditionalFormatting sqref="N3">
    <cfRule type="expression" priority="1" stopIfTrue="1">
      <formula>N3=""</formula>
    </cfRule>
    <cfRule type="expression" dxfId="194" priority="2" stopIfTrue="1">
      <formula>N3=$L3</formula>
    </cfRule>
    <cfRule type="expression" dxfId="193" priority="3" stopIfTrue="1">
      <formula>N3&gt;$L3*1.05</formula>
    </cfRule>
    <cfRule type="expression" dxfId="192" priority="4" stopIfTrue="1">
      <formula>N3&lt;$L3*1.05</formula>
    </cfRule>
  </conditionalFormatting>
  <hyperlinks>
    <hyperlink ref="Y1" location="index!A1" display="العودة للفهرس" xr:uid="{00000000-0004-0000-0500-000000000000}"/>
    <hyperlink ref="AH1" location="Dashboard!A1" display="العودة لشاشة العرض" xr:uid="{00000000-0004-0000-0500-000001000000}"/>
  </hyperlink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Q185"/>
  <sheetViews>
    <sheetView rightToLeft="1" topLeftCell="E1" workbookViewId="0">
      <selection activeCell="C18" sqref="C18"/>
    </sheetView>
  </sheetViews>
  <sheetFormatPr defaultRowHeight="15" x14ac:dyDescent="0.25"/>
  <cols>
    <col min="1" max="1" width="5" style="168" hidden="1" customWidth="1"/>
    <col min="2" max="2" width="6.85546875" style="168" hidden="1" customWidth="1"/>
    <col min="3" max="3" width="8.28515625" style="168" hidden="1" customWidth="1"/>
    <col min="4" max="4" width="7.85546875" style="168" hidden="1" customWidth="1"/>
    <col min="5" max="5" width="24.7109375" style="168" bestFit="1" customWidth="1"/>
    <col min="6" max="6" width="15.85546875" style="168" customWidth="1"/>
    <col min="7" max="7" width="20" style="168" bestFit="1" customWidth="1"/>
    <col min="8" max="8" width="5.85546875" style="168" customWidth="1"/>
    <col min="9" max="9" width="7.5703125" style="168" customWidth="1"/>
    <col min="10" max="10" width="12" style="168" customWidth="1"/>
    <col min="11" max="12" width="11" style="168" customWidth="1"/>
    <col min="13" max="13" width="7.140625" style="168" customWidth="1"/>
    <col min="14" max="14" width="6" style="168" customWidth="1"/>
    <col min="16" max="16" width="10.85546875" style="168" customWidth="1"/>
  </cols>
  <sheetData>
    <row r="1" spans="1:17" ht="15.75" customHeight="1" x14ac:dyDescent="0.25">
      <c r="E1" s="20" t="s">
        <v>493</v>
      </c>
      <c r="F1" s="365" t="s">
        <v>494</v>
      </c>
      <c r="G1" s="369"/>
      <c r="H1" s="365">
        <f>output!B3</f>
        <v>2</v>
      </c>
      <c r="I1" s="365" t="s">
        <v>82</v>
      </c>
      <c r="J1" s="365">
        <f>output!A3</f>
        <v>2021</v>
      </c>
      <c r="K1" s="34"/>
      <c r="L1" s="34"/>
      <c r="M1" s="34"/>
      <c r="N1" s="34"/>
      <c r="O1" s="34"/>
      <c r="P1" s="35"/>
      <c r="Q1" s="66" t="s">
        <v>76</v>
      </c>
    </row>
    <row r="2" spans="1:17" ht="15.75" customHeight="1" x14ac:dyDescent="0.25">
      <c r="E2" s="21" t="s">
        <v>495</v>
      </c>
      <c r="F2" s="309"/>
      <c r="G2" s="309"/>
      <c r="H2" s="309"/>
      <c r="I2" s="309"/>
      <c r="J2" s="309"/>
      <c r="K2" s="139"/>
      <c r="L2" s="139"/>
      <c r="M2" s="139"/>
      <c r="N2" s="139"/>
      <c r="O2" s="139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496</v>
      </c>
      <c r="H4">
        <f>COUNTA(output!E3:E200)</f>
        <v>0</v>
      </c>
      <c r="P4" s="12"/>
    </row>
    <row r="5" spans="1:17" ht="23.25" customHeight="1" x14ac:dyDescent="0.25">
      <c r="E5" s="11" t="s">
        <v>497</v>
      </c>
      <c r="H5">
        <f>H4-H6</f>
        <v>0</v>
      </c>
      <c r="P5" s="12"/>
    </row>
    <row r="6" spans="1:17" ht="23.25" customHeight="1" x14ac:dyDescent="0.25">
      <c r="E6" s="11" t="s">
        <v>498</v>
      </c>
      <c r="H6">
        <f>H7+H8</f>
        <v>0</v>
      </c>
      <c r="I6" t="s">
        <v>499</v>
      </c>
      <c r="J6" s="154" t="e">
        <f>H6/H4</f>
        <v>#DIV/0!</v>
      </c>
      <c r="P6" s="12"/>
    </row>
    <row r="7" spans="1:17" x14ac:dyDescent="0.25">
      <c r="E7" s="11" t="s">
        <v>500</v>
      </c>
      <c r="H7">
        <f>COUNTA(E12:E29)</f>
        <v>0</v>
      </c>
      <c r="I7" t="s">
        <v>499</v>
      </c>
      <c r="J7" s="154" t="e">
        <f>H7/H4</f>
        <v>#DIV/0!</v>
      </c>
      <c r="P7" s="12"/>
    </row>
    <row r="8" spans="1:17" x14ac:dyDescent="0.25">
      <c r="E8" s="11" t="s">
        <v>501</v>
      </c>
      <c r="H8">
        <f>COUNTA(E33:E49)</f>
        <v>0</v>
      </c>
      <c r="I8" t="s">
        <v>499</v>
      </c>
      <c r="J8" s="154" t="e">
        <f>H8/H4</f>
        <v>#DIV/0!</v>
      </c>
      <c r="P8" s="12"/>
    </row>
    <row r="9" spans="1:17" ht="15.75" customHeight="1" thickBot="1" x14ac:dyDescent="0.3">
      <c r="E9" s="33" t="s">
        <v>502</v>
      </c>
      <c r="F9" s="169"/>
      <c r="G9" s="169"/>
      <c r="H9" s="169"/>
      <c r="I9" s="169"/>
      <c r="J9" s="169"/>
      <c r="K9" s="169"/>
      <c r="L9" s="169"/>
      <c r="M9" s="169"/>
      <c r="N9" s="169"/>
      <c r="O9" s="169"/>
      <c r="P9" s="173"/>
    </row>
    <row r="10" spans="1:17" ht="15.75" customHeight="1" thickBot="1" x14ac:dyDescent="0.3">
      <c r="E10" s="357" t="s">
        <v>464</v>
      </c>
      <c r="F10" s="359" t="s">
        <v>465</v>
      </c>
      <c r="G10" s="366" t="s">
        <v>503</v>
      </c>
      <c r="H10" s="368" t="s">
        <v>503</v>
      </c>
      <c r="I10" s="333"/>
      <c r="J10" s="354" t="s">
        <v>504</v>
      </c>
      <c r="K10" s="361" t="s">
        <v>505</v>
      </c>
      <c r="L10" s="361" t="s">
        <v>506</v>
      </c>
      <c r="M10" s="356" t="s">
        <v>507</v>
      </c>
      <c r="N10" s="352"/>
      <c r="O10" s="352"/>
      <c r="P10" s="353"/>
    </row>
    <row r="11" spans="1:17" ht="45.75" customHeight="1" thickBot="1" x14ac:dyDescent="0.3">
      <c r="A11" t="s">
        <v>83</v>
      </c>
      <c r="B11" t="s">
        <v>84</v>
      </c>
      <c r="C11" t="s">
        <v>117</v>
      </c>
      <c r="D11" t="s">
        <v>86</v>
      </c>
      <c r="E11" s="358"/>
      <c r="F11" s="360"/>
      <c r="G11" s="367"/>
      <c r="H11" s="32" t="s">
        <v>508</v>
      </c>
      <c r="I11" s="32" t="s">
        <v>509</v>
      </c>
      <c r="J11" s="355"/>
      <c r="K11" s="362"/>
      <c r="L11" s="362"/>
      <c r="M11" s="37" t="s">
        <v>510</v>
      </c>
      <c r="N11" s="38" t="s">
        <v>511</v>
      </c>
      <c r="O11" s="38" t="s">
        <v>512</v>
      </c>
      <c r="P11" s="171" t="s">
        <v>513</v>
      </c>
    </row>
    <row r="12" spans="1:17" x14ac:dyDescent="0.25">
      <c r="E12" s="13"/>
      <c r="F12" s="175"/>
      <c r="G12" s="175"/>
      <c r="H12" s="175"/>
      <c r="I12" s="175"/>
      <c r="J12" s="175"/>
      <c r="K12" s="175"/>
      <c r="L12" s="175"/>
      <c r="M12" s="175"/>
      <c r="N12" s="175"/>
      <c r="O12" s="175"/>
      <c r="P12" s="39"/>
    </row>
    <row r="13" spans="1:17" x14ac:dyDescent="0.25">
      <c r="E13" s="13"/>
      <c r="F13" s="175"/>
      <c r="G13" s="175"/>
      <c r="H13" s="175"/>
      <c r="I13" s="175"/>
      <c r="J13" s="175"/>
      <c r="K13" s="175"/>
      <c r="L13" s="175"/>
      <c r="M13" s="175"/>
      <c r="N13" s="175"/>
      <c r="O13" s="175"/>
      <c r="P13" s="39"/>
    </row>
    <row r="14" spans="1:17" x14ac:dyDescent="0.25">
      <c r="E14" s="13"/>
      <c r="F14" s="175"/>
      <c r="G14" s="175"/>
      <c r="H14" s="175"/>
      <c r="I14" s="175"/>
      <c r="J14" s="175"/>
      <c r="K14" s="175"/>
      <c r="L14" s="175"/>
      <c r="M14" s="175"/>
      <c r="N14" s="175"/>
      <c r="O14" s="175"/>
      <c r="P14" s="39"/>
    </row>
    <row r="15" spans="1:17" x14ac:dyDescent="0.25">
      <c r="E15" s="13"/>
      <c r="F15" s="175"/>
      <c r="G15" s="175"/>
      <c r="H15" s="175"/>
      <c r="I15" s="175"/>
      <c r="J15" s="175"/>
      <c r="K15" s="175"/>
      <c r="L15" s="175"/>
      <c r="M15" s="175"/>
      <c r="N15" s="175"/>
      <c r="O15" s="175"/>
      <c r="P15" s="39"/>
    </row>
    <row r="16" spans="1:17" x14ac:dyDescent="0.25">
      <c r="E16" s="13"/>
      <c r="F16" s="175"/>
      <c r="G16" s="175"/>
      <c r="H16" s="175"/>
      <c r="I16" s="175"/>
      <c r="J16" s="175"/>
      <c r="K16" s="175"/>
      <c r="L16" s="175"/>
      <c r="M16" s="175"/>
      <c r="N16" s="175"/>
      <c r="O16" s="175"/>
      <c r="P16" s="39"/>
    </row>
    <row r="17" spans="1:16" x14ac:dyDescent="0.25">
      <c r="E17" s="13"/>
      <c r="F17" s="175"/>
      <c r="G17" s="175"/>
      <c r="H17" s="175"/>
      <c r="I17" s="175"/>
      <c r="J17" s="175"/>
      <c r="K17" s="175"/>
      <c r="L17" s="175"/>
      <c r="M17" s="175"/>
      <c r="N17" s="175"/>
      <c r="O17" s="175"/>
      <c r="P17" s="39"/>
    </row>
    <row r="18" spans="1:16" x14ac:dyDescent="0.25">
      <c r="E18" s="13"/>
      <c r="F18" s="175"/>
      <c r="G18" s="175"/>
      <c r="H18" s="175"/>
      <c r="I18" s="175"/>
      <c r="J18" s="175"/>
      <c r="K18" s="175"/>
      <c r="L18" s="175"/>
      <c r="M18" s="175"/>
      <c r="N18" s="175"/>
      <c r="O18" s="175"/>
      <c r="P18" s="39"/>
    </row>
    <row r="19" spans="1:16" x14ac:dyDescent="0.25">
      <c r="E19" s="13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39"/>
    </row>
    <row r="20" spans="1:16" x14ac:dyDescent="0.25">
      <c r="E20" s="13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39"/>
    </row>
    <row r="21" spans="1:16" x14ac:dyDescent="0.25">
      <c r="E21" s="13"/>
      <c r="F21" s="175"/>
      <c r="G21" s="175"/>
      <c r="H21" s="175"/>
      <c r="I21" s="175"/>
      <c r="J21" s="175"/>
      <c r="K21" s="175"/>
      <c r="L21" s="175"/>
      <c r="M21" s="175"/>
      <c r="N21" s="175"/>
      <c r="O21" s="175"/>
      <c r="P21" s="39"/>
    </row>
    <row r="22" spans="1:16" x14ac:dyDescent="0.25">
      <c r="E22" s="13"/>
      <c r="F22" s="175"/>
      <c r="G22" s="175"/>
      <c r="H22" s="175"/>
      <c r="I22" s="175"/>
      <c r="J22" s="175"/>
      <c r="K22" s="175"/>
      <c r="L22" s="175"/>
      <c r="M22" s="175"/>
      <c r="N22" s="175"/>
      <c r="O22" s="175"/>
      <c r="P22" s="39"/>
    </row>
    <row r="23" spans="1:16" x14ac:dyDescent="0.25">
      <c r="E23" s="13"/>
      <c r="F23" s="175"/>
      <c r="G23" s="175"/>
      <c r="H23" s="175"/>
      <c r="I23" s="175"/>
      <c r="J23" s="175"/>
      <c r="K23" s="175"/>
      <c r="L23" s="175"/>
      <c r="M23" s="175"/>
      <c r="N23" s="175"/>
      <c r="O23" s="175"/>
      <c r="P23" s="39"/>
    </row>
    <row r="24" spans="1:16" x14ac:dyDescent="0.25">
      <c r="E24" s="13"/>
      <c r="F24" s="175"/>
      <c r="G24" s="175"/>
      <c r="H24" s="175"/>
      <c r="I24" s="175"/>
      <c r="J24" s="175"/>
      <c r="K24" s="175"/>
      <c r="L24" s="175"/>
      <c r="M24" s="175"/>
      <c r="N24" s="175"/>
      <c r="O24" s="175"/>
      <c r="P24" s="39"/>
    </row>
    <row r="25" spans="1:16" x14ac:dyDescent="0.25">
      <c r="E25" s="13"/>
      <c r="F25" s="175"/>
      <c r="G25" s="175"/>
      <c r="H25" s="175"/>
      <c r="I25" s="175"/>
      <c r="J25" s="175"/>
      <c r="K25" s="175"/>
      <c r="L25" s="175"/>
      <c r="M25" s="175"/>
      <c r="N25" s="175"/>
      <c r="O25" s="175"/>
      <c r="P25" s="39"/>
    </row>
    <row r="26" spans="1:16" x14ac:dyDescent="0.25">
      <c r="E26" s="13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39"/>
    </row>
    <row r="27" spans="1:16" x14ac:dyDescent="0.25">
      <c r="E27" s="49"/>
      <c r="F27" s="175"/>
      <c r="G27" s="175"/>
      <c r="H27" s="175"/>
      <c r="I27" s="175"/>
      <c r="J27" s="175"/>
      <c r="K27" s="175"/>
      <c r="L27" s="175"/>
      <c r="M27" s="175"/>
      <c r="N27" s="175"/>
      <c r="O27" s="175"/>
      <c r="P27" s="39"/>
    </row>
    <row r="28" spans="1:16" x14ac:dyDescent="0.25">
      <c r="E28" s="49"/>
      <c r="F28" s="175"/>
      <c r="G28" s="175"/>
      <c r="H28" s="175"/>
      <c r="I28" s="175"/>
      <c r="J28" s="175"/>
      <c r="K28" s="175"/>
      <c r="L28" s="175"/>
      <c r="M28" s="175"/>
      <c r="N28" s="175"/>
      <c r="O28" s="175"/>
      <c r="P28" s="39"/>
    </row>
    <row r="29" spans="1:16" x14ac:dyDescent="0.25">
      <c r="E29" s="49"/>
      <c r="F29" s="175"/>
      <c r="G29" s="175"/>
      <c r="H29" s="175"/>
      <c r="I29" s="175"/>
      <c r="J29" s="175"/>
      <c r="K29" s="175"/>
      <c r="L29" s="175"/>
      <c r="M29" s="175"/>
      <c r="N29" s="175"/>
      <c r="O29" s="175"/>
      <c r="P29" s="39"/>
    </row>
    <row r="30" spans="1:16" ht="15.75" customHeight="1" thickBot="1" x14ac:dyDescent="0.3">
      <c r="E30" s="13" t="s">
        <v>514</v>
      </c>
      <c r="F30" s="175"/>
      <c r="G30" s="175"/>
      <c r="H30" s="175"/>
      <c r="I30" s="175"/>
      <c r="J30" s="175"/>
      <c r="P30" s="12"/>
    </row>
    <row r="31" spans="1:16" ht="15.75" customHeight="1" thickBot="1" x14ac:dyDescent="0.3">
      <c r="E31" s="69"/>
      <c r="F31" s="167"/>
      <c r="G31" s="359" t="s">
        <v>503</v>
      </c>
      <c r="H31" s="368" t="s">
        <v>503</v>
      </c>
      <c r="I31" s="333"/>
      <c r="J31" s="354" t="s">
        <v>504</v>
      </c>
      <c r="K31" s="354" t="s">
        <v>505</v>
      </c>
      <c r="L31" s="363" t="s">
        <v>506</v>
      </c>
      <c r="M31" s="351" t="s">
        <v>507</v>
      </c>
      <c r="N31" s="352"/>
      <c r="O31" s="352"/>
      <c r="P31" s="353"/>
    </row>
    <row r="32" spans="1:16" ht="45.75" customHeight="1" thickBot="1" x14ac:dyDescent="0.3">
      <c r="A32" t="s">
        <v>83</v>
      </c>
      <c r="B32" t="s">
        <v>84</v>
      </c>
      <c r="C32" t="s">
        <v>117</v>
      </c>
      <c r="D32" t="s">
        <v>86</v>
      </c>
      <c r="E32" s="70" t="s">
        <v>464</v>
      </c>
      <c r="F32" s="71" t="s">
        <v>465</v>
      </c>
      <c r="G32" s="360"/>
      <c r="H32" s="32" t="s">
        <v>508</v>
      </c>
      <c r="I32" s="32" t="s">
        <v>509</v>
      </c>
      <c r="J32" s="355"/>
      <c r="K32" s="355"/>
      <c r="L32" s="364"/>
      <c r="M32" s="38" t="s">
        <v>510</v>
      </c>
      <c r="N32" s="38" t="s">
        <v>511</v>
      </c>
      <c r="O32" s="38" t="s">
        <v>512</v>
      </c>
      <c r="P32" s="171" t="s">
        <v>513</v>
      </c>
    </row>
    <row r="33" spans="1:16" x14ac:dyDescent="0.25">
      <c r="A33">
        <v>2021</v>
      </c>
      <c r="B33">
        <v>2</v>
      </c>
      <c r="C33">
        <v>18</v>
      </c>
      <c r="D33">
        <v>49</v>
      </c>
      <c r="E33" s="49"/>
      <c r="F33" s="175"/>
      <c r="G33" s="175"/>
      <c r="H33" s="175"/>
      <c r="I33" s="175"/>
      <c r="J33" s="175"/>
      <c r="K33" s="72"/>
      <c r="L33" s="72"/>
      <c r="M33" s="72"/>
      <c r="N33" s="72"/>
      <c r="O33" s="72"/>
      <c r="P33" s="43"/>
    </row>
    <row r="34" spans="1:16" x14ac:dyDescent="0.25">
      <c r="A34">
        <v>2021</v>
      </c>
      <c r="B34">
        <v>2</v>
      </c>
      <c r="C34">
        <v>18</v>
      </c>
      <c r="D34">
        <v>50</v>
      </c>
      <c r="E34" s="49"/>
      <c r="F34" s="175"/>
      <c r="G34" s="175"/>
      <c r="H34" s="175"/>
      <c r="I34" s="175"/>
      <c r="J34" s="175"/>
      <c r="K34" s="72"/>
      <c r="L34" s="72"/>
      <c r="M34" s="72"/>
      <c r="N34" s="72"/>
      <c r="O34" s="72"/>
      <c r="P34" s="43"/>
    </row>
    <row r="35" spans="1:16" x14ac:dyDescent="0.25">
      <c r="A35">
        <v>2021</v>
      </c>
      <c r="B35">
        <v>2</v>
      </c>
      <c r="C35">
        <v>143</v>
      </c>
      <c r="D35">
        <v>281</v>
      </c>
      <c r="E35" s="49"/>
      <c r="F35" s="175"/>
      <c r="G35" s="175"/>
      <c r="H35" s="175"/>
      <c r="I35" s="175"/>
      <c r="J35" s="175"/>
      <c r="K35" s="72"/>
      <c r="L35" s="72"/>
      <c r="M35" s="72"/>
      <c r="N35" s="72"/>
      <c r="O35" s="72"/>
      <c r="P35" s="43"/>
    </row>
    <row r="36" spans="1:16" x14ac:dyDescent="0.25">
      <c r="A36">
        <v>2021</v>
      </c>
      <c r="B36">
        <v>2</v>
      </c>
      <c r="C36">
        <v>148</v>
      </c>
      <c r="D36">
        <v>348</v>
      </c>
      <c r="E36" s="49"/>
      <c r="F36" s="175"/>
      <c r="G36" s="175"/>
      <c r="H36" s="175"/>
      <c r="I36" s="175"/>
      <c r="J36" s="175"/>
      <c r="K36" s="72"/>
      <c r="L36" s="72"/>
      <c r="M36" s="72"/>
      <c r="N36" s="72"/>
      <c r="O36" s="72"/>
      <c r="P36" s="43"/>
    </row>
    <row r="37" spans="1:16" x14ac:dyDescent="0.25">
      <c r="A37">
        <v>2021</v>
      </c>
      <c r="B37">
        <v>2</v>
      </c>
      <c r="C37">
        <v>157</v>
      </c>
      <c r="D37">
        <v>430</v>
      </c>
      <c r="E37" s="49"/>
      <c r="F37" s="175"/>
      <c r="G37" s="175"/>
      <c r="H37" s="175"/>
      <c r="I37" s="175"/>
      <c r="J37" s="175"/>
      <c r="K37" s="72"/>
      <c r="L37" s="72"/>
      <c r="M37" s="72"/>
      <c r="N37" s="72"/>
      <c r="O37" s="72"/>
      <c r="P37" s="43"/>
    </row>
    <row r="38" spans="1:16" x14ac:dyDescent="0.25">
      <c r="A38">
        <v>2021</v>
      </c>
      <c r="B38">
        <v>2</v>
      </c>
      <c r="C38">
        <v>157</v>
      </c>
      <c r="D38">
        <v>431</v>
      </c>
      <c r="E38" s="49"/>
      <c r="F38" s="175"/>
      <c r="G38" s="175"/>
      <c r="H38" s="175"/>
      <c r="I38" s="175"/>
      <c r="J38" s="175"/>
      <c r="K38" s="72"/>
      <c r="L38" s="72"/>
      <c r="M38" s="72"/>
      <c r="N38" s="72"/>
      <c r="O38" s="72"/>
      <c r="P38" s="43"/>
    </row>
    <row r="39" spans="1:16" x14ac:dyDescent="0.25">
      <c r="A39">
        <v>2021</v>
      </c>
      <c r="B39">
        <v>2</v>
      </c>
      <c r="C39">
        <v>157</v>
      </c>
      <c r="D39">
        <v>432</v>
      </c>
      <c r="E39" s="49"/>
      <c r="F39" s="175"/>
      <c r="G39" s="175"/>
      <c r="H39" s="175"/>
      <c r="I39" s="175"/>
      <c r="J39" s="175"/>
      <c r="K39" s="72"/>
      <c r="L39" s="72"/>
      <c r="M39" s="72"/>
      <c r="N39" s="72"/>
      <c r="O39" s="72"/>
      <c r="P39" s="43"/>
    </row>
    <row r="40" spans="1:16" x14ac:dyDescent="0.25">
      <c r="A40">
        <v>2021</v>
      </c>
      <c r="B40">
        <v>2</v>
      </c>
      <c r="C40">
        <v>405</v>
      </c>
      <c r="D40">
        <v>619</v>
      </c>
      <c r="E40" s="49"/>
      <c r="F40" s="175"/>
      <c r="G40" s="175"/>
      <c r="H40" s="175"/>
      <c r="I40" s="175"/>
      <c r="J40" s="175"/>
      <c r="K40" s="72"/>
      <c r="L40" s="72"/>
      <c r="M40" s="72"/>
      <c r="N40" s="72"/>
      <c r="O40" s="72"/>
      <c r="P40" s="43"/>
    </row>
    <row r="41" spans="1:16" x14ac:dyDescent="0.25">
      <c r="A41">
        <v>2021</v>
      </c>
      <c r="B41">
        <v>2</v>
      </c>
      <c r="C41">
        <v>405</v>
      </c>
      <c r="D41">
        <v>621</v>
      </c>
      <c r="E41" s="49"/>
      <c r="F41" s="175"/>
      <c r="G41" s="175"/>
      <c r="H41" s="175"/>
      <c r="I41" s="175"/>
      <c r="J41" s="175"/>
      <c r="K41" s="72"/>
      <c r="L41" s="72"/>
      <c r="M41" s="72"/>
      <c r="N41" s="72"/>
      <c r="O41" s="72"/>
      <c r="P41" s="43"/>
    </row>
    <row r="42" spans="1:16" x14ac:dyDescent="0.25">
      <c r="A42">
        <v>2021</v>
      </c>
      <c r="B42">
        <v>2</v>
      </c>
      <c r="C42">
        <v>405</v>
      </c>
      <c r="D42">
        <v>622</v>
      </c>
      <c r="E42" s="49"/>
      <c r="F42" s="175"/>
      <c r="G42" s="175"/>
      <c r="H42" s="175"/>
      <c r="I42" s="175"/>
      <c r="J42" s="175"/>
      <c r="K42" s="72"/>
      <c r="L42" s="72"/>
      <c r="M42" s="72"/>
      <c r="N42" s="72"/>
      <c r="O42" s="72"/>
      <c r="P42" s="43"/>
    </row>
    <row r="43" spans="1:16" x14ac:dyDescent="0.25">
      <c r="A43">
        <v>2021</v>
      </c>
      <c r="B43">
        <v>2</v>
      </c>
      <c r="C43">
        <v>406</v>
      </c>
      <c r="D43">
        <v>626</v>
      </c>
      <c r="E43" s="49"/>
      <c r="F43" s="175"/>
      <c r="G43" s="175"/>
      <c r="H43" s="175"/>
      <c r="I43" s="175"/>
      <c r="J43" s="175"/>
      <c r="K43" s="72"/>
      <c r="L43" s="72"/>
      <c r="M43" s="72"/>
      <c r="N43" s="72"/>
      <c r="O43" s="72"/>
      <c r="P43" s="43"/>
    </row>
    <row r="44" spans="1:16" x14ac:dyDescent="0.25">
      <c r="A44">
        <v>2021</v>
      </c>
      <c r="B44">
        <v>2</v>
      </c>
      <c r="C44">
        <v>416</v>
      </c>
      <c r="D44">
        <v>659</v>
      </c>
      <c r="E44" s="49"/>
      <c r="F44" s="175"/>
      <c r="G44" s="175"/>
      <c r="H44" s="175"/>
      <c r="I44" s="175"/>
      <c r="J44" s="175"/>
      <c r="K44" s="72"/>
      <c r="L44" s="72"/>
      <c r="M44" s="72"/>
      <c r="N44" s="72"/>
      <c r="O44" s="72"/>
      <c r="P44" s="43"/>
    </row>
    <row r="45" spans="1:16" x14ac:dyDescent="0.25">
      <c r="A45">
        <v>2021</v>
      </c>
      <c r="B45">
        <v>2</v>
      </c>
      <c r="C45">
        <v>417</v>
      </c>
      <c r="D45">
        <v>660</v>
      </c>
      <c r="E45" s="174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5">
      <c r="A46">
        <v>2021</v>
      </c>
      <c r="B46">
        <v>2</v>
      </c>
      <c r="C46">
        <v>418</v>
      </c>
      <c r="D46">
        <v>662</v>
      </c>
      <c r="E46" s="174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5">
      <c r="A47">
        <v>2021</v>
      </c>
      <c r="B47">
        <v>2</v>
      </c>
      <c r="C47">
        <v>418</v>
      </c>
      <c r="D47">
        <v>663</v>
      </c>
      <c r="E47" s="174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5">
      <c r="A48">
        <v>2021</v>
      </c>
      <c r="B48">
        <v>2</v>
      </c>
      <c r="C48">
        <v>418</v>
      </c>
      <c r="D48">
        <v>664</v>
      </c>
      <c r="E48" s="174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3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5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5">
      <c r="E51" s="11"/>
    </row>
    <row r="52" spans="1:16" x14ac:dyDescent="0.25">
      <c r="E52" s="11"/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172"/>
      <c r="F185" s="169"/>
      <c r="G185" s="169"/>
      <c r="H185" s="169"/>
      <c r="I185" s="169"/>
      <c r="J185" s="169"/>
    </row>
  </sheetData>
  <autoFilter ref="A11:Q11" xr:uid="{00000000-0009-0000-0000-000006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8" hidden="1" customWidth="1"/>
    <col min="2" max="2" width="6.85546875" style="168" hidden="1" customWidth="1"/>
    <col min="3" max="3" width="8.28515625" style="168" hidden="1" customWidth="1"/>
    <col min="4" max="4" width="30" style="175" customWidth="1"/>
    <col min="5" max="5" width="13.85546875" style="175" customWidth="1"/>
    <col min="6" max="6" width="11.140625" style="175" customWidth="1"/>
    <col min="7" max="7" width="11.28515625" style="175" customWidth="1"/>
    <col min="8" max="8" width="11.42578125" style="175" customWidth="1"/>
    <col min="9" max="10" width="10.5703125" style="175" customWidth="1"/>
    <col min="11" max="11" width="11.140625" style="175" customWidth="1"/>
    <col min="12" max="12" width="6.28515625" style="175" customWidth="1"/>
    <col min="13" max="16" width="6.85546875" style="175" customWidth="1"/>
    <col min="17" max="17" width="10.7109375" style="175" customWidth="1"/>
  </cols>
  <sheetData>
    <row r="1" spans="1:18" ht="15.75" customHeight="1" x14ac:dyDescent="0.25">
      <c r="C1" s="9"/>
      <c r="D1" s="20" t="s">
        <v>493</v>
      </c>
      <c r="E1" s="365" t="s">
        <v>515</v>
      </c>
      <c r="F1" s="365">
        <f>output!B3</f>
        <v>2</v>
      </c>
      <c r="G1" s="365" t="s">
        <v>82</v>
      </c>
      <c r="H1" s="365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76</v>
      </c>
    </row>
    <row r="2" spans="1:18" ht="15.75" customHeight="1" x14ac:dyDescent="0.25">
      <c r="C2" s="11"/>
      <c r="D2" s="21" t="s">
        <v>495</v>
      </c>
      <c r="E2" s="372"/>
      <c r="F2" s="372"/>
      <c r="G2" s="372"/>
      <c r="H2" s="372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5">
      <c r="C3" s="11"/>
      <c r="Q3" s="12"/>
    </row>
    <row r="4" spans="1:18" x14ac:dyDescent="0.25">
      <c r="B4">
        <v>1</v>
      </c>
      <c r="C4" s="371" t="s">
        <v>516</v>
      </c>
      <c r="D4" s="372"/>
      <c r="E4" s="372"/>
      <c r="F4" s="372"/>
      <c r="G4">
        <f>COUNTA(output_molds!D3:D500)</f>
        <v>0</v>
      </c>
      <c r="Q4" s="12"/>
    </row>
    <row r="5" spans="1:18" x14ac:dyDescent="0.25">
      <c r="B5">
        <v>2</v>
      </c>
      <c r="C5" s="371" t="s">
        <v>517</v>
      </c>
      <c r="D5" s="372"/>
      <c r="E5" s="372"/>
      <c r="F5" s="372"/>
      <c r="G5">
        <f>G4-G6</f>
        <v>0</v>
      </c>
      <c r="Q5" s="12"/>
    </row>
    <row r="6" spans="1:18" x14ac:dyDescent="0.25">
      <c r="B6">
        <v>3</v>
      </c>
      <c r="C6" s="371" t="s">
        <v>518</v>
      </c>
      <c r="D6" s="372"/>
      <c r="E6" s="372"/>
      <c r="F6" s="372"/>
      <c r="G6">
        <f>COUNTA(D11:D50)</f>
        <v>0</v>
      </c>
      <c r="Q6" s="12"/>
    </row>
    <row r="7" spans="1:18" x14ac:dyDescent="0.25">
      <c r="B7">
        <v>4</v>
      </c>
      <c r="C7" s="371" t="s">
        <v>519</v>
      </c>
      <c r="D7" s="372"/>
      <c r="E7" s="372"/>
      <c r="F7" s="372"/>
      <c r="G7" s="154" t="e">
        <f>G6/G4</f>
        <v>#DIV/0!</v>
      </c>
      <c r="Q7" s="12"/>
    </row>
    <row r="8" spans="1:18" ht="15.75" customHeight="1" thickBot="1" x14ac:dyDescent="0.3">
      <c r="B8">
        <v>5</v>
      </c>
      <c r="C8" s="371" t="s">
        <v>520</v>
      </c>
      <c r="D8" s="372"/>
      <c r="E8" s="372"/>
      <c r="F8" s="372"/>
      <c r="Q8" s="12"/>
    </row>
    <row r="9" spans="1:18" ht="15.75" customHeight="1" thickBot="1" x14ac:dyDescent="0.3">
      <c r="B9" s="9"/>
      <c r="C9" s="9"/>
      <c r="D9" s="370" t="s">
        <v>521</v>
      </c>
      <c r="E9" s="373" t="s">
        <v>522</v>
      </c>
      <c r="F9" s="373" t="s">
        <v>523</v>
      </c>
      <c r="G9" s="373" t="s">
        <v>472</v>
      </c>
      <c r="H9" s="373" t="s">
        <v>473</v>
      </c>
      <c r="I9" s="351" t="s">
        <v>505</v>
      </c>
      <c r="J9" s="351" t="s">
        <v>506</v>
      </c>
      <c r="K9" s="356" t="s">
        <v>524</v>
      </c>
      <c r="L9" s="352"/>
      <c r="M9" s="352"/>
      <c r="N9" s="352"/>
      <c r="O9" s="352"/>
      <c r="P9" s="352"/>
      <c r="Q9" s="353"/>
    </row>
    <row r="10" spans="1:18" ht="45.75" customHeight="1" thickBot="1" x14ac:dyDescent="0.3">
      <c r="A10" s="8" t="s">
        <v>462</v>
      </c>
      <c r="B10" s="142" t="s">
        <v>463</v>
      </c>
      <c r="C10" s="142" t="s">
        <v>117</v>
      </c>
      <c r="D10" s="358"/>
      <c r="E10" s="360"/>
      <c r="F10" s="360"/>
      <c r="G10" s="360"/>
      <c r="H10" s="360"/>
      <c r="I10" s="362"/>
      <c r="J10" s="362"/>
      <c r="K10" s="144" t="s">
        <v>525</v>
      </c>
      <c r="L10" s="145" t="s">
        <v>511</v>
      </c>
      <c r="M10" s="145" t="s">
        <v>512</v>
      </c>
      <c r="N10" s="143" t="s">
        <v>513</v>
      </c>
      <c r="O10" s="145" t="s">
        <v>526</v>
      </c>
      <c r="P10" s="143" t="s">
        <v>527</v>
      </c>
      <c r="Q10" s="143" t="s">
        <v>71</v>
      </c>
    </row>
    <row r="11" spans="1:18" x14ac:dyDescent="0.25">
      <c r="C11" s="49"/>
      <c r="Q11" s="39"/>
    </row>
    <row r="12" spans="1:18" x14ac:dyDescent="0.25">
      <c r="C12" s="49"/>
      <c r="Q12" s="39"/>
    </row>
    <row r="13" spans="1:18" x14ac:dyDescent="0.25">
      <c r="C13" s="49"/>
      <c r="Q13" s="39"/>
    </row>
    <row r="14" spans="1:18" x14ac:dyDescent="0.25">
      <c r="C14" s="49"/>
      <c r="Q14" s="39"/>
    </row>
    <row r="15" spans="1:18" x14ac:dyDescent="0.25">
      <c r="C15" s="49"/>
      <c r="Q15" s="39"/>
    </row>
    <row r="16" spans="1:18" x14ac:dyDescent="0.25">
      <c r="C16" s="49"/>
      <c r="Q16" s="39"/>
    </row>
    <row r="17" spans="3:17" x14ac:dyDescent="0.25">
      <c r="C17" s="49"/>
      <c r="Q17" s="39"/>
    </row>
    <row r="18" spans="3:17" x14ac:dyDescent="0.25">
      <c r="C18" s="49"/>
      <c r="Q18" s="39"/>
    </row>
    <row r="19" spans="3:17" x14ac:dyDescent="0.25">
      <c r="C19" s="49"/>
      <c r="Q19" s="39"/>
    </row>
    <row r="20" spans="3:17" x14ac:dyDescent="0.25">
      <c r="C20" s="49"/>
      <c r="Q20" s="39"/>
    </row>
    <row r="21" spans="3:17" x14ac:dyDescent="0.25">
      <c r="C21" s="49"/>
      <c r="Q21" s="39"/>
    </row>
    <row r="22" spans="3:17" x14ac:dyDescent="0.25">
      <c r="C22" s="49"/>
      <c r="Q22" s="39"/>
    </row>
    <row r="23" spans="3:17" x14ac:dyDescent="0.25">
      <c r="C23" s="49"/>
      <c r="Q23" s="39"/>
    </row>
    <row r="24" spans="3:17" x14ac:dyDescent="0.25">
      <c r="C24" s="49"/>
      <c r="Q24" s="39"/>
    </row>
    <row r="25" spans="3:17" x14ac:dyDescent="0.25">
      <c r="C25" s="49"/>
      <c r="Q25" s="39"/>
    </row>
    <row r="26" spans="3:17" x14ac:dyDescent="0.25">
      <c r="C26" s="49"/>
      <c r="Q26" s="39"/>
    </row>
    <row r="27" spans="3:17" x14ac:dyDescent="0.25">
      <c r="C27" s="49"/>
      <c r="Q27" s="39"/>
    </row>
    <row r="28" spans="3:17" x14ac:dyDescent="0.25">
      <c r="C28" s="49"/>
      <c r="Q28" s="39"/>
    </row>
    <row r="29" spans="3:17" x14ac:dyDescent="0.25">
      <c r="C29" s="49"/>
      <c r="Q29" s="39"/>
    </row>
    <row r="30" spans="3:17" x14ac:dyDescent="0.25">
      <c r="C30" s="49"/>
      <c r="Q30" s="39"/>
    </row>
    <row r="31" spans="3:17" x14ac:dyDescent="0.25">
      <c r="C31" s="49"/>
      <c r="Q31" s="39"/>
    </row>
    <row r="32" spans="3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172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7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700-000000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8" hidden="1" customWidth="1"/>
    <col min="2" max="2" width="14" style="168" hidden="1" customWidth="1"/>
    <col min="3" max="3" width="17.140625" style="168" hidden="1" customWidth="1"/>
    <col min="4" max="4" width="7.85546875" style="168" hidden="1" customWidth="1"/>
    <col min="5" max="5" width="39" style="168" bestFit="1" customWidth="1"/>
    <col min="6" max="6" width="16.42578125" style="168" bestFit="1" customWidth="1"/>
    <col min="7" max="7" width="15.5703125" style="168" bestFit="1" customWidth="1"/>
    <col min="8" max="16" width="12.140625" style="175" hidden="1" customWidth="1"/>
    <col min="17" max="17" width="18.28515625" style="168" customWidth="1"/>
    <col min="18" max="18" width="13.140625" style="168" customWidth="1"/>
    <col min="19" max="19" width="9.7109375" style="168" customWidth="1"/>
    <col min="20" max="20" width="11.28515625" style="168" customWidth="1"/>
    <col min="21" max="21" width="18.85546875" style="168" bestFit="1" customWidth="1"/>
    <col min="22" max="22" width="16.7109375" style="168" bestFit="1" customWidth="1"/>
    <col min="23" max="23" width="20.5703125" style="168" bestFit="1" customWidth="1"/>
    <col min="24" max="24" width="20.42578125" style="168" bestFit="1" customWidth="1"/>
    <col min="25" max="25" width="20.7109375" style="168" bestFit="1" customWidth="1"/>
    <col min="26" max="26" width="23.5703125" style="168" bestFit="1" customWidth="1"/>
    <col min="27" max="27" width="25.28515625" style="168" bestFit="1" customWidth="1"/>
    <col min="28" max="28" width="16.42578125" style="168" bestFit="1" customWidth="1"/>
    <col min="30" max="30" width="0" style="168" hidden="1"/>
  </cols>
  <sheetData>
    <row r="1" spans="2:29" ht="15.75" customHeight="1" x14ac:dyDescent="0.25">
      <c r="E1" s="20" t="s">
        <v>493</v>
      </c>
      <c r="F1" s="365" t="s">
        <v>528</v>
      </c>
      <c r="G1" s="365">
        <f>output!B15</f>
        <v>2</v>
      </c>
      <c r="Q1" s="365" t="s">
        <v>82</v>
      </c>
      <c r="R1" s="365">
        <f>output!A15</f>
        <v>2021</v>
      </c>
      <c r="S1" s="170"/>
      <c r="T1" s="10"/>
      <c r="U1" s="66" t="s">
        <v>76</v>
      </c>
    </row>
    <row r="2" spans="2:29" ht="15.75" customHeight="1" x14ac:dyDescent="0.25">
      <c r="E2" s="21" t="s">
        <v>495</v>
      </c>
      <c r="F2" s="309"/>
      <c r="G2" s="309"/>
      <c r="Q2" s="309"/>
      <c r="R2" s="309"/>
      <c r="T2" s="12"/>
    </row>
    <row r="3" spans="2:29" x14ac:dyDescent="0.25">
      <c r="E3" s="11"/>
      <c r="T3" s="12"/>
    </row>
    <row r="4" spans="2:29" x14ac:dyDescent="0.25">
      <c r="E4" s="11"/>
      <c r="T4" s="12"/>
    </row>
    <row r="5" spans="2:29" x14ac:dyDescent="0.25">
      <c r="E5" s="11" t="s">
        <v>496</v>
      </c>
      <c r="G5">
        <f>COUNTA(output!E3:E200)</f>
        <v>0</v>
      </c>
      <c r="T5" s="12"/>
    </row>
    <row r="6" spans="2:29" x14ac:dyDescent="0.25">
      <c r="E6" s="11" t="s">
        <v>529</v>
      </c>
      <c r="Q6">
        <f>G5-Q7</f>
        <v>0</v>
      </c>
      <c r="R6" t="s">
        <v>499</v>
      </c>
      <c r="T6" s="12"/>
    </row>
    <row r="7" spans="2:29" x14ac:dyDescent="0.25">
      <c r="E7" s="11" t="s">
        <v>530</v>
      </c>
      <c r="Q7">
        <f>COUNTA(E15:E38)</f>
        <v>0</v>
      </c>
      <c r="R7" t="s">
        <v>499</v>
      </c>
      <c r="S7" s="154" t="e">
        <f>Q7/G5</f>
        <v>#DIV/0!</v>
      </c>
      <c r="T7" s="12"/>
    </row>
    <row r="8" spans="2:29" x14ac:dyDescent="0.25">
      <c r="E8" s="11" t="s">
        <v>67</v>
      </c>
      <c r="F8">
        <f>SUM(output!Y3:Y200)</f>
        <v>0</v>
      </c>
      <c r="G8" t="s">
        <v>97</v>
      </c>
      <c r="Q8">
        <f>U8</f>
        <v>0</v>
      </c>
      <c r="R8" t="s">
        <v>491</v>
      </c>
      <c r="S8" s="154" t="e">
        <f>F8/Q8</f>
        <v>#DIV/0!</v>
      </c>
      <c r="T8" s="12"/>
      <c r="U8">
        <f>SUM(output!Z3:Z200)</f>
        <v>0</v>
      </c>
    </row>
    <row r="9" spans="2:29" x14ac:dyDescent="0.25">
      <c r="E9" s="11"/>
      <c r="G9" t="s">
        <v>531</v>
      </c>
      <c r="S9">
        <f>SUM(scrap_type_machines!AB:AB)</f>
        <v>0</v>
      </c>
      <c r="T9" s="12"/>
    </row>
    <row r="10" spans="2:29" x14ac:dyDescent="0.25">
      <c r="G10" t="s">
        <v>532</v>
      </c>
      <c r="S10">
        <f>SUM(scrap_type_machines!Z:Z)</f>
        <v>0</v>
      </c>
      <c r="T10" s="12"/>
    </row>
    <row r="11" spans="2:29" x14ac:dyDescent="0.25">
      <c r="B11" t="s">
        <v>533</v>
      </c>
      <c r="E11" s="11" t="s">
        <v>534</v>
      </c>
      <c r="F11">
        <f>SUM(scrap_machine!W:W)</f>
        <v>0</v>
      </c>
      <c r="G11" t="s">
        <v>535</v>
      </c>
      <c r="S11">
        <f>SUM(scrap_type_machines!Y:Y)</f>
        <v>0</v>
      </c>
      <c r="T11" s="12"/>
    </row>
    <row r="12" spans="2:29" x14ac:dyDescent="0.25">
      <c r="E12" t="s">
        <v>536</v>
      </c>
      <c r="F12">
        <f>SUM(scrap_machine!U:U)</f>
        <v>0</v>
      </c>
      <c r="G12" t="s">
        <v>537</v>
      </c>
      <c r="S12">
        <f>SUM(scrap_type_machines!AA:AA)</f>
        <v>0</v>
      </c>
      <c r="T12" s="12"/>
    </row>
    <row r="13" spans="2:29" ht="15.75" customHeight="1" thickBot="1" x14ac:dyDescent="0.3">
      <c r="E13" s="11" t="s">
        <v>538</v>
      </c>
      <c r="F13" s="169"/>
      <c r="G13" s="155"/>
      <c r="Q13" s="169"/>
      <c r="R13" s="169"/>
      <c r="S13" s="169"/>
      <c r="T13" s="173"/>
    </row>
    <row r="14" spans="2:29" s="161" customFormat="1" ht="33" customHeight="1" x14ac:dyDescent="0.25">
      <c r="E14" s="4" t="s">
        <v>464</v>
      </c>
      <c r="F14" s="4" t="s">
        <v>465</v>
      </c>
      <c r="G14" s="152" t="s">
        <v>539</v>
      </c>
      <c r="H14" s="4" t="s">
        <v>474</v>
      </c>
      <c r="I14" s="4" t="s">
        <v>475</v>
      </c>
      <c r="J14" s="4" t="s">
        <v>476</v>
      </c>
      <c r="K14" s="4" t="s">
        <v>477</v>
      </c>
      <c r="L14" s="4" t="s">
        <v>478</v>
      </c>
      <c r="M14" s="4" t="s">
        <v>479</v>
      </c>
      <c r="N14" s="4" t="s">
        <v>480</v>
      </c>
      <c r="O14" s="4" t="s">
        <v>481</v>
      </c>
      <c r="P14" s="4" t="s">
        <v>482</v>
      </c>
      <c r="Q14" s="4" t="s">
        <v>484</v>
      </c>
      <c r="R14" s="4" t="s">
        <v>485</v>
      </c>
      <c r="S14" s="4" t="s">
        <v>486</v>
      </c>
      <c r="T14" s="293" t="s">
        <v>540</v>
      </c>
      <c r="U14" s="14"/>
      <c r="AC14" s="156"/>
    </row>
    <row r="15" spans="2:29" s="175" customFormat="1" x14ac:dyDescent="0.25">
      <c r="E15" s="49"/>
      <c r="G15" s="151"/>
      <c r="T15" s="157"/>
      <c r="U15" s="7"/>
      <c r="AC15" s="151"/>
    </row>
    <row r="16" spans="2:29" s="175" customFormat="1" x14ac:dyDescent="0.25">
      <c r="E16" s="49"/>
      <c r="G16" s="151"/>
      <c r="T16" s="157"/>
      <c r="U16" s="7"/>
      <c r="AC16" s="151"/>
    </row>
    <row r="17" spans="5:29" s="175" customFormat="1" x14ac:dyDescent="0.25">
      <c r="E17" s="49"/>
      <c r="G17" s="151"/>
      <c r="T17" s="157"/>
      <c r="U17" s="7"/>
      <c r="AC17" s="151"/>
    </row>
    <row r="18" spans="5:29" s="175" customFormat="1" x14ac:dyDescent="0.25">
      <c r="E18" s="49"/>
      <c r="G18" s="151"/>
      <c r="T18" s="157"/>
      <c r="U18" s="7"/>
      <c r="AC18" s="151"/>
    </row>
    <row r="19" spans="5:29" s="175" customFormat="1" x14ac:dyDescent="0.25">
      <c r="E19" s="49"/>
      <c r="G19" s="151"/>
      <c r="T19" s="157"/>
      <c r="U19" s="7"/>
      <c r="AC19" s="151"/>
    </row>
    <row r="20" spans="5:29" s="175" customFormat="1" x14ac:dyDescent="0.25">
      <c r="E20" s="49"/>
      <c r="G20" s="151"/>
      <c r="T20" s="157"/>
      <c r="U20" s="7"/>
      <c r="AC20" s="151"/>
    </row>
    <row r="21" spans="5:29" s="175" customFormat="1" x14ac:dyDescent="0.25">
      <c r="E21" s="49"/>
      <c r="G21" s="151"/>
      <c r="T21" s="157"/>
      <c r="U21" s="7"/>
      <c r="AC21" s="151"/>
    </row>
    <row r="22" spans="5:29" s="175" customFormat="1" x14ac:dyDescent="0.25">
      <c r="E22" s="49"/>
      <c r="G22" s="151"/>
      <c r="T22" s="157"/>
      <c r="U22" s="7"/>
      <c r="AC22" s="151"/>
    </row>
    <row r="23" spans="5:29" s="175" customFormat="1" x14ac:dyDescent="0.25">
      <c r="E23" s="49"/>
      <c r="G23" s="151"/>
      <c r="T23" s="157"/>
      <c r="U23" s="7"/>
      <c r="AC23" s="151"/>
    </row>
    <row r="24" spans="5:29" s="175" customFormat="1" x14ac:dyDescent="0.25">
      <c r="E24" s="49"/>
      <c r="G24" s="151"/>
      <c r="T24" s="157"/>
      <c r="U24" s="7"/>
      <c r="AC24" s="151"/>
    </row>
    <row r="25" spans="5:29" s="175" customFormat="1" x14ac:dyDescent="0.25">
      <c r="E25" s="49"/>
      <c r="G25" s="151"/>
      <c r="T25" s="157"/>
      <c r="U25" s="7"/>
      <c r="AC25" s="151"/>
    </row>
    <row r="26" spans="5:29" s="175" customFormat="1" x14ac:dyDescent="0.25">
      <c r="E26" s="49"/>
      <c r="G26" s="151"/>
      <c r="T26" s="157"/>
      <c r="U26" s="7"/>
      <c r="AC26" s="151"/>
    </row>
    <row r="27" spans="5:29" s="175" customFormat="1" x14ac:dyDescent="0.25">
      <c r="E27" s="49"/>
      <c r="G27" s="151"/>
      <c r="T27" s="157"/>
      <c r="U27" s="7"/>
    </row>
    <row r="28" spans="5:29" s="175" customFormat="1" x14ac:dyDescent="0.25">
      <c r="E28" s="49"/>
      <c r="G28" s="151"/>
      <c r="T28" s="157"/>
      <c r="U28" s="7"/>
    </row>
    <row r="29" spans="5:29" s="175" customFormat="1" x14ac:dyDescent="0.25">
      <c r="E29" s="49"/>
      <c r="G29" s="151"/>
      <c r="T29" s="157"/>
      <c r="U29" s="7"/>
    </row>
    <row r="30" spans="5:29" s="175" customFormat="1" x14ac:dyDescent="0.25">
      <c r="E30" s="49"/>
      <c r="G30" s="151"/>
      <c r="T30" s="157"/>
      <c r="U30" s="7"/>
    </row>
    <row r="31" spans="5:29" s="175" customFormat="1" x14ac:dyDescent="0.25">
      <c r="E31" s="49"/>
      <c r="G31" s="151"/>
      <c r="T31" s="157"/>
      <c r="U31" s="7"/>
    </row>
    <row r="32" spans="5:29" s="175" customFormat="1" x14ac:dyDescent="0.25">
      <c r="E32" s="49"/>
      <c r="G32" s="151"/>
      <c r="T32" s="157"/>
      <c r="U32" s="7"/>
    </row>
    <row r="33" spans="5:21" s="175" customFormat="1" x14ac:dyDescent="0.25">
      <c r="E33" s="49"/>
      <c r="G33" s="151"/>
      <c r="T33" s="157"/>
      <c r="U33" s="7"/>
    </row>
    <row r="34" spans="5:21" s="175" customFormat="1" x14ac:dyDescent="0.25">
      <c r="E34" s="49"/>
      <c r="G34" s="151"/>
      <c r="T34" s="157"/>
      <c r="U34" s="7"/>
    </row>
    <row r="35" spans="5:21" s="175" customFormat="1" x14ac:dyDescent="0.25">
      <c r="E35" s="49"/>
      <c r="G35" s="151"/>
      <c r="T35" s="157"/>
      <c r="U35" s="7"/>
    </row>
    <row r="36" spans="5:21" s="175" customFormat="1" x14ac:dyDescent="0.25">
      <c r="E36" s="49"/>
      <c r="G36" s="151"/>
      <c r="T36" s="157"/>
      <c r="U36" s="7"/>
    </row>
    <row r="37" spans="5:21" s="175" customFormat="1" x14ac:dyDescent="0.25">
      <c r="E37" s="49"/>
      <c r="G37" s="151"/>
      <c r="T37" s="157"/>
      <c r="U37" s="7"/>
    </row>
    <row r="38" spans="5:21" s="175" customFormat="1" x14ac:dyDescent="0.25">
      <c r="E38" s="49"/>
      <c r="G38" s="151"/>
      <c r="T38" s="157"/>
      <c r="U38" s="7"/>
    </row>
    <row r="39" spans="5:21" x14ac:dyDescent="0.25">
      <c r="E39" s="11"/>
      <c r="T39" s="157"/>
    </row>
    <row r="40" spans="5:21" x14ac:dyDescent="0.25">
      <c r="E40" s="11"/>
      <c r="T40" s="157"/>
    </row>
    <row r="41" spans="5:21" x14ac:dyDescent="0.25">
      <c r="E41" s="11"/>
      <c r="T41" s="157"/>
    </row>
    <row r="42" spans="5:21" x14ac:dyDescent="0.25">
      <c r="E42" s="11"/>
      <c r="T42" s="157"/>
    </row>
    <row r="43" spans="5:21" x14ac:dyDescent="0.25">
      <c r="E43" s="11"/>
      <c r="T43" s="157"/>
    </row>
    <row r="44" spans="5:21" x14ac:dyDescent="0.25">
      <c r="E44" s="11"/>
      <c r="T44" s="157"/>
    </row>
    <row r="45" spans="5:21" x14ac:dyDescent="0.25">
      <c r="E45" s="11"/>
      <c r="T45" s="157"/>
    </row>
    <row r="46" spans="5:21" x14ac:dyDescent="0.25">
      <c r="E46" s="11"/>
      <c r="T46" s="157"/>
    </row>
    <row r="47" spans="5:21" x14ac:dyDescent="0.25">
      <c r="E47" s="11"/>
      <c r="T47" s="157"/>
    </row>
    <row r="48" spans="5:21" x14ac:dyDescent="0.25">
      <c r="E48" s="11"/>
      <c r="T48" s="157"/>
    </row>
    <row r="49" spans="5:20" x14ac:dyDescent="0.25">
      <c r="E49" s="11"/>
      <c r="T49" s="157"/>
    </row>
    <row r="50" spans="5:20" x14ac:dyDescent="0.25">
      <c r="E50" s="11"/>
      <c r="T50" s="157"/>
    </row>
    <row r="51" spans="5:20" x14ac:dyDescent="0.25">
      <c r="E51" s="11"/>
      <c r="T51" s="157"/>
    </row>
    <row r="52" spans="5:20" x14ac:dyDescent="0.25">
      <c r="E52" s="11"/>
      <c r="T52" s="12"/>
    </row>
    <row r="53" spans="5:20" x14ac:dyDescent="0.25">
      <c r="E53" s="11"/>
      <c r="T53" s="12"/>
    </row>
    <row r="54" spans="5:20" x14ac:dyDescent="0.25">
      <c r="E54" s="11"/>
      <c r="T54" s="12"/>
    </row>
    <row r="55" spans="5:20" x14ac:dyDescent="0.25">
      <c r="E55" s="11"/>
      <c r="T55" s="12"/>
    </row>
    <row r="56" spans="5:20" x14ac:dyDescent="0.25">
      <c r="E56" s="11"/>
      <c r="T56" s="12"/>
    </row>
    <row r="57" spans="5:20" x14ac:dyDescent="0.25">
      <c r="E57" s="11"/>
      <c r="T57" s="12"/>
    </row>
    <row r="58" spans="5:20" x14ac:dyDescent="0.25">
      <c r="E58" s="11"/>
      <c r="T58" s="12"/>
    </row>
    <row r="59" spans="5:20" x14ac:dyDescent="0.25">
      <c r="E59" s="11"/>
      <c r="T59" s="12"/>
    </row>
    <row r="60" spans="5:20" x14ac:dyDescent="0.25">
      <c r="E60" s="11"/>
      <c r="T60" s="12"/>
    </row>
    <row r="61" spans="5:20" x14ac:dyDescent="0.25">
      <c r="E61" s="11"/>
      <c r="T61" s="12"/>
    </row>
    <row r="62" spans="5:20" x14ac:dyDescent="0.25">
      <c r="E62" s="11"/>
      <c r="T62" s="12"/>
    </row>
    <row r="63" spans="5:20" x14ac:dyDescent="0.25">
      <c r="E63" s="11"/>
      <c r="T63" s="12"/>
    </row>
    <row r="64" spans="5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172"/>
      <c r="F72" s="169"/>
      <c r="G72" s="169"/>
      <c r="Q72" s="169"/>
      <c r="R72" s="169"/>
      <c r="S72" s="169"/>
      <c r="T72" s="173"/>
    </row>
  </sheetData>
  <autoFilter ref="A14:AD14" xr:uid="{00000000-0009-0000-0000-000008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S168"/>
  <sheetViews>
    <sheetView rightToLeft="1" zoomScale="60" zoomScaleNormal="60" workbookViewId="0">
      <pane xSplit="7" ySplit="3" topLeftCell="AE7" activePane="bottomRight" state="frozen"/>
      <selection activeCell="C2" sqref="C2:C3"/>
      <selection pane="topRight" activeCell="C2" sqref="C2:C3"/>
      <selection pane="bottomLeft" activeCell="C2" sqref="C2:C3"/>
      <selection pane="bottomRight" activeCell="C2" sqref="C2:C3"/>
    </sheetView>
  </sheetViews>
  <sheetFormatPr defaultColWidth="9.140625" defaultRowHeight="18.75" x14ac:dyDescent="0.25"/>
  <cols>
    <col min="1" max="3" width="9.140625" style="227" hidden="1" customWidth="1"/>
    <col min="4" max="4" width="15.5703125" style="257" customWidth="1"/>
    <col min="5" max="5" width="32" style="227" customWidth="1"/>
    <col min="6" max="6" width="14.140625" style="227" hidden="1" customWidth="1"/>
    <col min="7" max="7" width="8.28515625" style="258" hidden="1" customWidth="1"/>
    <col min="8" max="8" width="8.28515625" style="259" hidden="1" customWidth="1"/>
    <col min="9" max="9" width="10.7109375" style="260" hidden="1" customWidth="1"/>
    <col min="10" max="10" width="24.85546875" style="261" hidden="1" customWidth="1"/>
    <col min="11" max="12" width="8.28515625" style="259" hidden="1" customWidth="1"/>
    <col min="13" max="13" width="10.42578125" style="294" hidden="1" customWidth="1"/>
    <col min="14" max="14" width="11.28515625" style="295" hidden="1" customWidth="1"/>
    <col min="15" max="15" width="13" style="281" hidden="1" customWidth="1"/>
    <col min="16" max="16" width="10.28515625" style="29" hidden="1" customWidth="1"/>
    <col min="17" max="20" width="10.28515625" style="227" hidden="1" customWidth="1"/>
    <col min="21" max="21" width="10.28515625" style="29" hidden="1" customWidth="1"/>
    <col min="22" max="25" width="10.28515625" style="227" hidden="1" customWidth="1"/>
    <col min="26" max="26" width="6.5703125" style="262" hidden="1" customWidth="1"/>
    <col min="27" max="27" width="10.42578125" style="30" hidden="1" customWidth="1"/>
    <col min="28" max="28" width="10.42578125" style="294" hidden="1" customWidth="1"/>
    <col min="29" max="29" width="11.28515625" style="295" hidden="1" customWidth="1"/>
    <col min="30" max="30" width="13" style="281" hidden="1" customWidth="1"/>
    <col min="31" max="31" width="11.85546875" style="29" hidden="1" customWidth="1"/>
    <col min="32" max="35" width="10.28515625" style="227" hidden="1" customWidth="1"/>
    <col min="36" max="36" width="11.85546875" style="29" hidden="1" customWidth="1"/>
    <col min="37" max="40" width="10.28515625" style="227" hidden="1" customWidth="1"/>
    <col min="41" max="41" width="10.42578125" style="262" hidden="1" customWidth="1"/>
    <col min="42" max="42" width="10.42578125" style="30" hidden="1" customWidth="1"/>
    <col min="43" max="44" width="11.7109375" style="263" customWidth="1"/>
    <col min="45" max="45" width="15.42578125" style="264" customWidth="1"/>
    <col min="46" max="47" width="11.7109375" style="263" customWidth="1"/>
    <col min="48" max="48" width="15.42578125" style="264" customWidth="1"/>
    <col min="49" max="50" width="11.7109375" style="263" customWidth="1"/>
    <col min="51" max="51" width="15.42578125" style="264" customWidth="1"/>
    <col min="52" max="52" width="10.5703125" style="265" hidden="1" customWidth="1"/>
    <col min="53" max="53" width="10.5703125" style="266" hidden="1" customWidth="1"/>
    <col min="54" max="54" width="11.7109375" style="263" hidden="1" customWidth="1"/>
    <col min="55" max="55" width="0.28515625" style="267" hidden="1" customWidth="1"/>
    <col min="56" max="56" width="10.5703125" style="268" hidden="1" customWidth="1"/>
    <col min="57" max="57" width="8.42578125" style="269" hidden="1" customWidth="1"/>
    <col min="58" max="58" width="8.42578125" style="270" hidden="1" customWidth="1"/>
    <col min="59" max="59" width="9.85546875" style="270" hidden="1" customWidth="1"/>
    <col min="60" max="68" width="8.42578125" style="270" hidden="1" customWidth="1"/>
    <col min="69" max="69" width="14.28515625" style="255" hidden="1" customWidth="1"/>
    <col min="70" max="70" width="8.42578125" style="255" hidden="1" customWidth="1"/>
    <col min="71" max="71" width="15.5703125" style="271" hidden="1" customWidth="1"/>
    <col min="72" max="72" width="8.42578125" style="269" hidden="1" customWidth="1"/>
    <col min="73" max="73" width="8.42578125" style="270" hidden="1" customWidth="1"/>
    <col min="74" max="74" width="14.85546875" style="270" hidden="1" customWidth="1"/>
    <col min="75" max="83" width="8.42578125" style="270" hidden="1" customWidth="1"/>
    <col min="84" max="84" width="14.28515625" style="255" hidden="1" customWidth="1"/>
    <col min="85" max="85" width="8.42578125" style="255" hidden="1" customWidth="1"/>
    <col min="86" max="86" width="13.140625" style="271" hidden="1" customWidth="1"/>
    <col min="87" max="87" width="12.42578125" style="272" hidden="1" customWidth="1"/>
    <col min="88" max="95" width="12.42578125" style="227" hidden="1" customWidth="1"/>
    <col min="96" max="97" width="9.28515625" style="255" hidden="1" customWidth="1"/>
    <col min="98" max="98" width="10.42578125" style="265" hidden="1" customWidth="1"/>
    <col min="99" max="99" width="15.5703125" style="270" hidden="1" customWidth="1"/>
    <col min="100" max="100" width="12.28515625" style="270" hidden="1" customWidth="1"/>
    <col min="101" max="102" width="15.42578125" style="270" hidden="1" customWidth="1"/>
    <col min="103" max="103" width="38.85546875" style="270" hidden="1" customWidth="1"/>
    <col min="104" max="104" width="24.7109375" style="270" hidden="1" customWidth="1"/>
    <col min="105" max="105" width="47.28515625" style="270" hidden="1" customWidth="1"/>
    <col min="106" max="106" width="53" style="273" hidden="1" customWidth="1"/>
    <col min="107" max="107" width="9.42578125" style="258" hidden="1" customWidth="1"/>
    <col min="108" max="108" width="17.5703125" style="270" hidden="1" customWidth="1"/>
    <col min="109" max="109" width="29.28515625" style="273" hidden="1" customWidth="1"/>
    <col min="110" max="110" width="45.85546875" style="273" hidden="1" customWidth="1"/>
    <col min="111" max="111" width="53" style="273" hidden="1" customWidth="1"/>
    <col min="112" max="112" width="9.85546875" style="274" hidden="1" customWidth="1"/>
    <col min="113" max="113" width="37" style="273" hidden="1" customWidth="1"/>
    <col min="114" max="115" width="10" style="255" hidden="1" customWidth="1"/>
    <col min="116" max="118" width="19.28515625" style="227" hidden="1" customWidth="1"/>
    <col min="119" max="119" width="24.85546875" style="227" hidden="1" customWidth="1"/>
    <col min="120" max="122" width="20.140625" style="227" hidden="1" customWidth="1"/>
    <col min="123" max="123" width="30.140625" style="273" hidden="1" customWidth="1"/>
    <col min="124" max="124" width="29.28515625" style="273" hidden="1" customWidth="1"/>
    <col min="125" max="125" width="21.5703125" style="256" hidden="1" customWidth="1"/>
    <col min="126" max="126" width="14.42578125" style="273" hidden="1" customWidth="1"/>
    <col min="127" max="127" width="8.7109375" style="273" hidden="1" customWidth="1"/>
    <col min="128" max="128" width="22.42578125" style="273" hidden="1" customWidth="1"/>
    <col min="129" max="129" width="21.42578125" style="273" hidden="1" customWidth="1"/>
    <col min="130" max="131" width="16.28515625" style="273" hidden="1" customWidth="1"/>
    <col min="132" max="132" width="10" style="255" hidden="1" customWidth="1"/>
    <col min="133" max="133" width="37.5703125" style="273" hidden="1" customWidth="1"/>
    <col min="134" max="134" width="20.140625" style="273" hidden="1" customWidth="1"/>
    <col min="135" max="136" width="30.42578125" style="273" hidden="1" customWidth="1"/>
    <col min="137" max="137" width="17.28515625" style="273" hidden="1" customWidth="1"/>
    <col min="138" max="138" width="14.7109375" style="273" hidden="1" customWidth="1"/>
    <col min="139" max="139" width="46.85546875" style="273" hidden="1" customWidth="1"/>
    <col min="140" max="140" width="22.42578125" style="273" hidden="1" customWidth="1"/>
    <col min="141" max="141" width="15.5703125" style="273" hidden="1" customWidth="1"/>
    <col min="142" max="143" width="13.140625" style="273" hidden="1" customWidth="1"/>
    <col min="144" max="144" width="11.85546875" style="273" hidden="1" customWidth="1"/>
    <col min="145" max="145" width="24" style="227" hidden="1" customWidth="1"/>
    <col min="146" max="146" width="22.42578125" style="227" hidden="1" customWidth="1"/>
    <col min="147" max="147" width="14.42578125" style="227" hidden="1" customWidth="1"/>
    <col min="148" max="149" width="20.85546875" style="227" hidden="1" customWidth="1"/>
    <col min="150" max="150" width="21.42578125" style="227" hidden="1" customWidth="1"/>
    <col min="151" max="151" width="13.7109375" style="227" hidden="1" customWidth="1"/>
    <col min="152" max="153" width="24.7109375" style="227" hidden="1" customWidth="1"/>
    <col min="154" max="154" width="15" style="227" hidden="1" customWidth="1"/>
    <col min="155" max="161" width="15.140625" style="273" hidden="1" customWidth="1"/>
    <col min="162" max="162" width="18.42578125" style="273" hidden="1" customWidth="1"/>
    <col min="163" max="163" width="16.140625" style="227" hidden="1" customWidth="1"/>
    <col min="164" max="166" width="9.140625" style="227" hidden="1" customWidth="1"/>
    <col min="167" max="176" width="9.140625" style="227" customWidth="1"/>
    <col min="177" max="16384" width="9.140625" style="227"/>
  </cols>
  <sheetData>
    <row r="1" spans="1:175" s="197" customFormat="1" ht="41.25" customHeight="1" thickBot="1" x14ac:dyDescent="0.3">
      <c r="A1" s="116"/>
      <c r="B1" s="116"/>
      <c r="C1" s="116"/>
      <c r="D1" s="179"/>
      <c r="E1" s="116"/>
      <c r="F1" s="180" t="s">
        <v>79</v>
      </c>
      <c r="G1" s="166"/>
      <c r="H1" s="181"/>
      <c r="I1" s="182" t="s">
        <v>541</v>
      </c>
      <c r="J1" s="183" t="s">
        <v>115</v>
      </c>
      <c r="K1" s="166">
        <v>21</v>
      </c>
      <c r="L1" s="166" t="str">
        <f ca="1">RIGHT(CELL("filename",J3),LEN(CELL("filename",J3))-FIND("]",CELL("filename",J3)))</f>
        <v>moisture</v>
      </c>
      <c r="M1" s="182" t="s">
        <v>542</v>
      </c>
      <c r="N1" s="181">
        <v>6</v>
      </c>
      <c r="O1" s="296" t="s">
        <v>82</v>
      </c>
      <c r="P1" s="184">
        <v>2021</v>
      </c>
      <c r="Q1" s="185"/>
      <c r="R1" s="186" t="s">
        <v>543</v>
      </c>
      <c r="S1" s="186">
        <v>6</v>
      </c>
      <c r="T1" s="186"/>
      <c r="U1" s="186"/>
      <c r="V1" s="186"/>
      <c r="W1" s="186"/>
      <c r="X1" s="186"/>
      <c r="Y1" s="186"/>
      <c r="Z1" s="187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9"/>
      <c r="AO1" s="23"/>
      <c r="AP1" s="23"/>
      <c r="AQ1" s="190"/>
      <c r="AR1" s="190"/>
      <c r="AS1" s="191"/>
      <c r="AT1" s="190"/>
      <c r="AU1" s="190"/>
      <c r="AV1" s="191"/>
      <c r="AW1" s="190"/>
      <c r="AX1" s="190"/>
      <c r="AY1" s="191"/>
      <c r="AZ1" s="192"/>
      <c r="BA1" s="193"/>
      <c r="BB1" s="190"/>
      <c r="BC1" s="182"/>
      <c r="BD1" s="166"/>
      <c r="BE1" s="179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79"/>
      <c r="BZ1" s="179"/>
      <c r="CA1" s="179"/>
      <c r="CB1" s="179"/>
      <c r="CC1" s="179"/>
      <c r="CD1" s="179"/>
      <c r="CE1" s="179"/>
      <c r="CF1" s="179"/>
      <c r="CG1" s="179"/>
      <c r="CH1" s="179"/>
      <c r="CI1" s="405"/>
      <c r="CJ1" s="406"/>
      <c r="CK1" s="406"/>
      <c r="CL1" s="406"/>
      <c r="CM1" s="406"/>
      <c r="CN1" s="406"/>
      <c r="CO1" s="406"/>
      <c r="CP1" s="406"/>
      <c r="CQ1" s="407"/>
      <c r="CR1" s="190"/>
      <c r="CS1" s="190"/>
      <c r="CT1" s="190"/>
      <c r="CU1" s="194"/>
      <c r="CV1" s="195"/>
      <c r="CW1" s="166"/>
      <c r="CX1" s="166"/>
      <c r="CY1" s="24"/>
      <c r="CZ1" s="24"/>
      <c r="DA1" s="24"/>
      <c r="DB1" s="25"/>
      <c r="DC1" s="166"/>
      <c r="DD1" s="24"/>
      <c r="DE1" s="25"/>
      <c r="DF1" s="25"/>
      <c r="DG1" s="25"/>
      <c r="DH1" s="196"/>
      <c r="DI1" s="25"/>
      <c r="DJ1" s="25"/>
      <c r="DK1" s="179"/>
      <c r="DO1" s="198"/>
      <c r="DP1" s="198"/>
      <c r="DQ1" s="198"/>
      <c r="DR1" s="198"/>
      <c r="DS1" s="25"/>
      <c r="DT1" s="25"/>
      <c r="DU1" s="183"/>
      <c r="DV1" s="199"/>
      <c r="DW1" s="25"/>
      <c r="DX1" s="199"/>
      <c r="DY1" s="199"/>
      <c r="DZ1" s="200"/>
      <c r="EA1" s="200"/>
      <c r="EB1" s="200"/>
      <c r="EC1" s="200"/>
      <c r="ED1" s="200"/>
      <c r="EE1" s="200"/>
      <c r="EF1" s="201"/>
      <c r="EG1" s="201"/>
      <c r="EH1" s="202"/>
      <c r="EI1" s="200"/>
      <c r="EJ1" s="201"/>
      <c r="EK1" s="201"/>
      <c r="EL1" s="201"/>
      <c r="EM1" s="201"/>
      <c r="EN1" s="201"/>
      <c r="ET1" s="125"/>
      <c r="EU1" s="125"/>
      <c r="EV1" s="125"/>
      <c r="EW1" s="125"/>
      <c r="EX1" s="125"/>
      <c r="EY1" s="201"/>
      <c r="EZ1" s="201"/>
      <c r="FA1" s="201"/>
      <c r="FB1" s="201"/>
      <c r="FC1" s="201"/>
      <c r="FD1" s="201"/>
      <c r="FE1" s="201"/>
      <c r="FF1" s="201"/>
    </row>
    <row r="2" spans="1:175" s="197" customFormat="1" ht="52.5" customHeight="1" x14ac:dyDescent="0.25">
      <c r="A2" s="336" t="s">
        <v>83</v>
      </c>
      <c r="B2" s="336" t="s">
        <v>84</v>
      </c>
      <c r="C2" s="336" t="s">
        <v>116</v>
      </c>
      <c r="D2" s="408" t="s">
        <v>544</v>
      </c>
      <c r="E2" s="408" t="s">
        <v>545</v>
      </c>
      <c r="F2" s="410" t="s">
        <v>118</v>
      </c>
      <c r="G2" s="374" t="s">
        <v>86</v>
      </c>
      <c r="H2" s="374" t="s">
        <v>117</v>
      </c>
      <c r="I2" s="374" t="s">
        <v>546</v>
      </c>
      <c r="J2" s="374" t="s">
        <v>120</v>
      </c>
      <c r="K2" s="402" t="s">
        <v>122</v>
      </c>
      <c r="L2" s="374" t="s">
        <v>123</v>
      </c>
      <c r="M2" s="403" t="s">
        <v>547</v>
      </c>
      <c r="N2" s="404" t="s">
        <v>547</v>
      </c>
      <c r="O2" s="328"/>
      <c r="P2" s="401" t="s">
        <v>548</v>
      </c>
      <c r="Q2" s="341"/>
      <c r="R2" s="341"/>
      <c r="S2" s="341"/>
      <c r="T2" s="333"/>
      <c r="U2" s="398" t="s">
        <v>124</v>
      </c>
      <c r="V2" s="341"/>
      <c r="W2" s="341"/>
      <c r="X2" s="341"/>
      <c r="Y2" s="333"/>
      <c r="Z2" s="399" t="s">
        <v>125</v>
      </c>
      <c r="AA2" s="333"/>
      <c r="AB2" s="400" t="s">
        <v>89</v>
      </c>
      <c r="AC2" s="339" t="s">
        <v>89</v>
      </c>
      <c r="AD2" s="328"/>
      <c r="AE2" s="401" t="s">
        <v>549</v>
      </c>
      <c r="AF2" s="341"/>
      <c r="AG2" s="341"/>
      <c r="AH2" s="341"/>
      <c r="AI2" s="333"/>
      <c r="AJ2" s="398" t="s">
        <v>126</v>
      </c>
      <c r="AK2" s="341"/>
      <c r="AL2" s="341"/>
      <c r="AM2" s="341"/>
      <c r="AN2" s="333"/>
      <c r="AO2" s="397" t="s">
        <v>127</v>
      </c>
      <c r="AP2" s="333"/>
      <c r="AQ2" s="394" t="s">
        <v>550</v>
      </c>
      <c r="AR2" s="387" t="s">
        <v>551</v>
      </c>
      <c r="AS2" s="393" t="s">
        <v>552</v>
      </c>
      <c r="AT2" s="394" t="s">
        <v>553</v>
      </c>
      <c r="AU2" s="387" t="s">
        <v>554</v>
      </c>
      <c r="AV2" s="393" t="s">
        <v>555</v>
      </c>
      <c r="AW2" s="394" t="s">
        <v>556</v>
      </c>
      <c r="AX2" s="387" t="s">
        <v>557</v>
      </c>
      <c r="AY2" s="393" t="s">
        <v>558</v>
      </c>
      <c r="AZ2" s="395" t="s">
        <v>91</v>
      </c>
      <c r="BA2" s="396" t="s">
        <v>92</v>
      </c>
      <c r="BB2" s="387" t="s">
        <v>93</v>
      </c>
      <c r="BC2" s="388" t="s">
        <v>559</v>
      </c>
      <c r="BD2" s="389" t="s">
        <v>94</v>
      </c>
      <c r="BE2" s="390" t="s">
        <v>560</v>
      </c>
      <c r="BF2" s="341"/>
      <c r="BG2" s="341"/>
      <c r="BH2" s="341"/>
      <c r="BI2" s="341"/>
      <c r="BJ2" s="341"/>
      <c r="BK2" s="341"/>
      <c r="BL2" s="341"/>
      <c r="BM2" s="341"/>
      <c r="BN2" s="341"/>
      <c r="BO2" s="341"/>
      <c r="BP2" s="341"/>
      <c r="BQ2" s="341"/>
      <c r="BR2" s="341"/>
      <c r="BS2" s="391"/>
      <c r="BT2" s="390" t="s">
        <v>561</v>
      </c>
      <c r="BU2" s="341"/>
      <c r="BV2" s="341"/>
      <c r="BW2" s="341"/>
      <c r="BX2" s="341"/>
      <c r="BY2" s="341"/>
      <c r="BZ2" s="341"/>
      <c r="CA2" s="341"/>
      <c r="CB2" s="341"/>
      <c r="CC2" s="341"/>
      <c r="CD2" s="341"/>
      <c r="CE2" s="341"/>
      <c r="CF2" s="341"/>
      <c r="CG2" s="341"/>
      <c r="CH2" s="391"/>
      <c r="CI2" s="392" t="s">
        <v>95</v>
      </c>
      <c r="CJ2" s="328"/>
      <c r="CK2" s="328"/>
      <c r="CL2" s="328"/>
      <c r="CM2" s="328"/>
      <c r="CN2" s="328"/>
      <c r="CO2" s="328"/>
      <c r="CP2" s="328"/>
      <c r="CQ2" s="321"/>
      <c r="CR2" s="382" t="s">
        <v>562</v>
      </c>
      <c r="CS2" s="382" t="s">
        <v>130</v>
      </c>
      <c r="CT2" s="383" t="s">
        <v>98</v>
      </c>
      <c r="CU2" s="384" t="s">
        <v>131</v>
      </c>
      <c r="CV2" s="386" t="s">
        <v>132</v>
      </c>
      <c r="CW2" s="380" t="s">
        <v>563</v>
      </c>
      <c r="CX2" s="380" t="s">
        <v>564</v>
      </c>
      <c r="CY2" s="380" t="s">
        <v>565</v>
      </c>
      <c r="CZ2" s="380" t="s">
        <v>566</v>
      </c>
      <c r="DA2" s="380" t="s">
        <v>567</v>
      </c>
      <c r="DB2" s="380" t="s">
        <v>568</v>
      </c>
      <c r="DC2" s="374" t="s">
        <v>569</v>
      </c>
      <c r="DD2" s="380" t="s">
        <v>570</v>
      </c>
      <c r="DE2" s="25"/>
      <c r="DF2" s="345" t="s">
        <v>571</v>
      </c>
      <c r="DG2" s="380" t="s">
        <v>568</v>
      </c>
      <c r="DH2" s="381" t="s">
        <v>572</v>
      </c>
      <c r="DI2" s="381" t="s">
        <v>573</v>
      </c>
      <c r="DJ2" s="204"/>
      <c r="DK2" s="205"/>
      <c r="DL2" s="377" t="s">
        <v>574</v>
      </c>
      <c r="DM2" s="377" t="s">
        <v>575</v>
      </c>
      <c r="DN2" s="377" t="s">
        <v>576</v>
      </c>
      <c r="DO2" s="378" t="s">
        <v>488</v>
      </c>
      <c r="DP2" s="377" t="s">
        <v>577</v>
      </c>
      <c r="DQ2" s="377" t="s">
        <v>578</v>
      </c>
      <c r="DR2" s="377" t="s">
        <v>579</v>
      </c>
      <c r="DS2" s="345" t="s">
        <v>580</v>
      </c>
      <c r="DT2" s="345" t="s">
        <v>581</v>
      </c>
      <c r="DU2" s="374" t="s">
        <v>582</v>
      </c>
      <c r="DV2" s="206"/>
      <c r="DW2" s="206"/>
      <c r="DX2" s="206"/>
      <c r="DY2" s="206"/>
      <c r="DZ2" s="206"/>
      <c r="EA2" s="206"/>
      <c r="EB2" s="206"/>
      <c r="EC2" s="206"/>
      <c r="ED2" s="206"/>
      <c r="EE2" s="206"/>
      <c r="EF2" s="206"/>
      <c r="EG2" s="206"/>
      <c r="EH2" s="206"/>
      <c r="EI2" s="206"/>
      <c r="EJ2" s="206"/>
      <c r="EK2" s="206"/>
      <c r="EL2" s="206"/>
      <c r="EM2" s="206"/>
      <c r="EN2" s="206"/>
      <c r="EO2" s="206"/>
      <c r="EP2" s="206"/>
      <c r="EQ2" s="206"/>
      <c r="ER2" s="206"/>
      <c r="ES2" s="206"/>
      <c r="ET2" s="206"/>
      <c r="EU2" s="206"/>
      <c r="EV2" s="206"/>
      <c r="EW2" s="206"/>
      <c r="EX2" s="206"/>
      <c r="EY2" s="207"/>
      <c r="EZ2" s="207"/>
      <c r="FA2" s="207"/>
      <c r="FB2" s="207"/>
      <c r="FC2" s="207"/>
      <c r="FD2" s="207"/>
      <c r="FE2" s="207"/>
      <c r="FF2" s="375" t="s">
        <v>583</v>
      </c>
      <c r="FG2" s="308" t="s">
        <v>584</v>
      </c>
      <c r="FH2" s="197" t="s">
        <v>585</v>
      </c>
    </row>
    <row r="3" spans="1:175" s="197" customFormat="1" ht="52.5" customHeight="1" x14ac:dyDescent="0.25">
      <c r="A3" s="316"/>
      <c r="B3" s="316"/>
      <c r="C3" s="316"/>
      <c r="D3" s="409"/>
      <c r="E3" s="409"/>
      <c r="F3" s="316"/>
      <c r="G3" s="316"/>
      <c r="H3" s="316"/>
      <c r="I3" s="316"/>
      <c r="J3" s="316"/>
      <c r="K3" s="316"/>
      <c r="L3" s="316"/>
      <c r="M3" s="316"/>
      <c r="N3" s="298" t="s">
        <v>104</v>
      </c>
      <c r="O3" s="297" t="s">
        <v>105</v>
      </c>
      <c r="P3" s="208">
        <v>1</v>
      </c>
      <c r="Q3" s="209">
        <v>2</v>
      </c>
      <c r="R3" s="209">
        <v>3</v>
      </c>
      <c r="S3" s="209">
        <v>4</v>
      </c>
      <c r="T3" s="209">
        <v>5</v>
      </c>
      <c r="U3" s="210">
        <v>1</v>
      </c>
      <c r="V3" s="211">
        <v>2</v>
      </c>
      <c r="W3" s="211">
        <v>3</v>
      </c>
      <c r="X3" s="211">
        <v>4</v>
      </c>
      <c r="Y3" s="211">
        <v>5</v>
      </c>
      <c r="Z3" s="212">
        <v>1</v>
      </c>
      <c r="AA3" s="212">
        <v>2</v>
      </c>
      <c r="AB3" s="316"/>
      <c r="AC3" s="299" t="s">
        <v>104</v>
      </c>
      <c r="AD3" s="283" t="s">
        <v>105</v>
      </c>
      <c r="AE3" s="208">
        <v>1</v>
      </c>
      <c r="AF3" s="209">
        <v>2</v>
      </c>
      <c r="AG3" s="209">
        <v>3</v>
      </c>
      <c r="AH3" s="209">
        <v>4</v>
      </c>
      <c r="AI3" s="209">
        <v>5</v>
      </c>
      <c r="AJ3" s="210">
        <v>1</v>
      </c>
      <c r="AK3" s="211">
        <v>2</v>
      </c>
      <c r="AL3" s="211">
        <v>3</v>
      </c>
      <c r="AM3" s="211">
        <v>4</v>
      </c>
      <c r="AN3" s="211">
        <v>5</v>
      </c>
      <c r="AO3" s="213">
        <v>1</v>
      </c>
      <c r="AP3" s="213">
        <v>2</v>
      </c>
      <c r="AQ3" s="316"/>
      <c r="AR3" s="316"/>
      <c r="AS3" s="316"/>
      <c r="AT3" s="316"/>
      <c r="AU3" s="316"/>
      <c r="AV3" s="316"/>
      <c r="AW3" s="316"/>
      <c r="AX3" s="316"/>
      <c r="AY3" s="316"/>
      <c r="AZ3" s="316"/>
      <c r="BA3" s="316"/>
      <c r="BB3" s="316"/>
      <c r="BC3" s="316"/>
      <c r="BD3" s="316"/>
      <c r="BE3" s="214" t="s">
        <v>586</v>
      </c>
      <c r="BF3" s="215" t="s">
        <v>587</v>
      </c>
      <c r="BG3" s="216" t="s">
        <v>588</v>
      </c>
      <c r="BH3" s="217" t="s">
        <v>106</v>
      </c>
      <c r="BI3" s="217" t="s">
        <v>107</v>
      </c>
      <c r="BJ3" s="217" t="s">
        <v>108</v>
      </c>
      <c r="BK3" s="217" t="s">
        <v>109</v>
      </c>
      <c r="BL3" s="217" t="s">
        <v>110</v>
      </c>
      <c r="BM3" s="217" t="s">
        <v>111</v>
      </c>
      <c r="BN3" s="217" t="s">
        <v>112</v>
      </c>
      <c r="BO3" s="217" t="s">
        <v>113</v>
      </c>
      <c r="BP3" s="217" t="s">
        <v>114</v>
      </c>
      <c r="BQ3" s="218" t="s">
        <v>589</v>
      </c>
      <c r="BR3" s="218" t="s">
        <v>590</v>
      </c>
      <c r="BS3" s="219" t="s">
        <v>591</v>
      </c>
      <c r="BT3" s="214" t="s">
        <v>586</v>
      </c>
      <c r="BU3" s="215" t="s">
        <v>587</v>
      </c>
      <c r="BV3" s="216" t="s">
        <v>588</v>
      </c>
      <c r="BW3" s="217" t="s">
        <v>106</v>
      </c>
      <c r="BX3" s="217" t="s">
        <v>107</v>
      </c>
      <c r="BY3" s="217" t="s">
        <v>108</v>
      </c>
      <c r="BZ3" s="217" t="s">
        <v>109</v>
      </c>
      <c r="CA3" s="217" t="s">
        <v>110</v>
      </c>
      <c r="CB3" s="217" t="s">
        <v>111</v>
      </c>
      <c r="CC3" s="217" t="s">
        <v>112</v>
      </c>
      <c r="CD3" s="217" t="s">
        <v>113</v>
      </c>
      <c r="CE3" s="217" t="s">
        <v>114</v>
      </c>
      <c r="CF3" s="218" t="s">
        <v>589</v>
      </c>
      <c r="CG3" s="218" t="s">
        <v>590</v>
      </c>
      <c r="CH3" s="219" t="s">
        <v>591</v>
      </c>
      <c r="CI3" s="220" t="s">
        <v>106</v>
      </c>
      <c r="CJ3" s="221" t="s">
        <v>107</v>
      </c>
      <c r="CK3" s="221" t="s">
        <v>108</v>
      </c>
      <c r="CL3" s="221" t="s">
        <v>109</v>
      </c>
      <c r="CM3" s="221" t="s">
        <v>110</v>
      </c>
      <c r="CN3" s="221" t="s">
        <v>111</v>
      </c>
      <c r="CO3" s="221" t="s">
        <v>112</v>
      </c>
      <c r="CP3" s="221" t="s">
        <v>113</v>
      </c>
      <c r="CQ3" s="221" t="s">
        <v>114</v>
      </c>
      <c r="CR3" s="316"/>
      <c r="CS3" s="316"/>
      <c r="CT3" s="316"/>
      <c r="CU3" s="385"/>
      <c r="CV3" s="316"/>
      <c r="CW3" s="316"/>
      <c r="CX3" s="316"/>
      <c r="CY3" s="316"/>
      <c r="CZ3" s="316"/>
      <c r="DA3" s="316"/>
      <c r="DB3" s="316"/>
      <c r="DC3" s="316"/>
      <c r="DD3" s="316"/>
      <c r="DE3" s="222" t="s">
        <v>592</v>
      </c>
      <c r="DF3" s="316"/>
      <c r="DG3" s="316"/>
      <c r="DH3" s="316"/>
      <c r="DI3" s="316"/>
      <c r="DJ3" s="218" t="s">
        <v>593</v>
      </c>
      <c r="DK3" s="223" t="s">
        <v>594</v>
      </c>
      <c r="DL3" s="316"/>
      <c r="DM3" s="316"/>
      <c r="DN3" s="316"/>
      <c r="DO3" s="379"/>
      <c r="DP3" s="316"/>
      <c r="DQ3" s="316"/>
      <c r="DR3" s="316"/>
      <c r="DS3" s="316"/>
      <c r="DT3" s="316"/>
      <c r="DU3" s="316"/>
      <c r="DV3" s="222" t="s">
        <v>595</v>
      </c>
      <c r="DW3" s="222" t="s">
        <v>596</v>
      </c>
      <c r="DX3" s="224" t="s">
        <v>597</v>
      </c>
      <c r="DY3" s="224" t="s">
        <v>598</v>
      </c>
      <c r="DZ3" s="222" t="s">
        <v>599</v>
      </c>
      <c r="EA3" s="222" t="s">
        <v>599</v>
      </c>
      <c r="EB3" s="218" t="s">
        <v>600</v>
      </c>
      <c r="EC3" s="222" t="s">
        <v>601</v>
      </c>
      <c r="ED3" s="224" t="s">
        <v>602</v>
      </c>
      <c r="EE3" s="222" t="s">
        <v>603</v>
      </c>
      <c r="EF3" s="222" t="s">
        <v>604</v>
      </c>
      <c r="EG3" s="224" t="s">
        <v>605</v>
      </c>
      <c r="EH3" s="224" t="s">
        <v>606</v>
      </c>
      <c r="EI3" s="222" t="s">
        <v>607</v>
      </c>
      <c r="EJ3" s="224" t="s">
        <v>608</v>
      </c>
      <c r="EK3" s="224" t="s">
        <v>609</v>
      </c>
      <c r="EL3" s="224" t="s">
        <v>610</v>
      </c>
      <c r="EM3" s="224" t="s">
        <v>611</v>
      </c>
      <c r="EN3" s="224" t="s">
        <v>612</v>
      </c>
      <c r="EO3" s="224" t="s">
        <v>613</v>
      </c>
      <c r="EP3" s="224" t="s">
        <v>597</v>
      </c>
      <c r="EQ3" s="224" t="s">
        <v>614</v>
      </c>
      <c r="ER3" s="224" t="s">
        <v>615</v>
      </c>
      <c r="ES3" s="224" t="s">
        <v>616</v>
      </c>
      <c r="ET3" s="224" t="s">
        <v>598</v>
      </c>
      <c r="EU3" s="224" t="s">
        <v>617</v>
      </c>
      <c r="EV3" s="224" t="s">
        <v>618</v>
      </c>
      <c r="EW3" s="224" t="s">
        <v>619</v>
      </c>
      <c r="EX3" s="224" t="s">
        <v>620</v>
      </c>
      <c r="EY3" s="224" t="s">
        <v>621</v>
      </c>
      <c r="EZ3" s="224" t="s">
        <v>622</v>
      </c>
      <c r="FA3" s="224" t="s">
        <v>623</v>
      </c>
      <c r="FB3" s="224" t="s">
        <v>624</v>
      </c>
      <c r="FC3" s="224" t="s">
        <v>625</v>
      </c>
      <c r="FD3" s="224" t="s">
        <v>626</v>
      </c>
      <c r="FE3" s="224" t="s">
        <v>627</v>
      </c>
      <c r="FF3" s="316"/>
      <c r="FG3" s="376"/>
    </row>
    <row r="4" spans="1:175" s="230" customFormat="1" ht="21" hidden="1" customHeight="1" x14ac:dyDescent="0.35">
      <c r="A4" s="225">
        <f>$P$1</f>
        <v>2021</v>
      </c>
      <c r="B4" s="226">
        <f>$N$1</f>
        <v>6</v>
      </c>
      <c r="C4" s="227" t="str">
        <f ca="1">$L$1</f>
        <v>moisture</v>
      </c>
      <c r="D4" s="228" t="str">
        <f ca="1">CONCATENATE($S$1,"/",C4,"/",A4)</f>
        <v>6/moisture/2021</v>
      </c>
      <c r="E4" s="229" t="str">
        <f>IFERROR(VLOOKUP(DC4,[11]items_spec!$A:$P,6,FALSE),"")</f>
        <v/>
      </c>
      <c r="F4" s="230" t="e">
        <f>VLOOKUP($DH4,[11]items_spec!$A$2:$DC$1087,105,FALSE)</f>
        <v>#N/A</v>
      </c>
      <c r="G4" s="231"/>
      <c r="H4" s="232" t="str">
        <f>IFERROR(VLOOKUP(G4,[11]items_spec!$A:$AA,25,FALSE),"")</f>
        <v/>
      </c>
      <c r="I4" s="233"/>
      <c r="J4" s="232" t="str">
        <f>IFERROR(VLOOKUP($G4,[11]items_spec!$A:$P,5,FALSE),"")</f>
        <v/>
      </c>
      <c r="K4" s="232" t="str">
        <f>IFERROR(VLOOKUP($G4,[11]items_spec!$A:$P,15,FALSE),"")</f>
        <v/>
      </c>
      <c r="L4" s="232" t="str">
        <f>IFERROR(IF($CZ4="set",DA4,VLOOKUP($DC4,[11]items_spec!$A:$P,14,FALSE)),"")</f>
        <v/>
      </c>
      <c r="M4" s="300" t="str">
        <f t="shared" ref="M4:M34" si="0">IFERROR(AB4*1.22,"")</f>
        <v/>
      </c>
      <c r="N4" s="300" t="str">
        <f t="shared" ref="N4:N34" si="1">IFERROR(AC4*1.22,"")</f>
        <v/>
      </c>
      <c r="O4" s="300" t="str">
        <f t="shared" ref="O4:O34" si="2">IFERROR(AD4*1.22,"")</f>
        <v/>
      </c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5"/>
      <c r="AA4" s="235"/>
      <c r="AB4" s="301" t="str">
        <f t="shared" ref="AB4:AB36" si="3">IFERROR(AVERAGE(AC4:AD4),"")</f>
        <v/>
      </c>
      <c r="AC4" s="302" t="str">
        <f>IFERROR(VLOOKUP($DH4,[11]items_spec!$A:$T,19,FALSE),"")</f>
        <v/>
      </c>
      <c r="AD4" s="287" t="str">
        <f>IFERROR(VLOOKUP($DH4,[11]items_spec!$A:$T,20,FALSE),"")</f>
        <v/>
      </c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235"/>
      <c r="AP4" s="235"/>
      <c r="AQ4" s="236" t="str">
        <f>IFERROR((AVERAGE(AA4:AE4,L4:P4)),"")</f>
        <v/>
      </c>
      <c r="AR4" s="237" t="str">
        <f>IFERROR((AVERAGE(AF4:AJ4,Q4:U4)),"")</f>
        <v/>
      </c>
      <c r="AS4" s="238" t="str">
        <f>IF(AR4="","",(IF(OR(AR4&lt;I4,AR4&gt;J4),0,1)))</f>
        <v/>
      </c>
      <c r="AT4" s="236" t="str">
        <f>IFERROR((AVERAGE(AC4:AG4,N4:R4)),"")</f>
        <v/>
      </c>
      <c r="AU4" s="237" t="str">
        <f>IFERROR((AVERAGE(AH4:AL4,S4:W4)),"")</f>
        <v/>
      </c>
      <c r="AV4" s="238" t="str">
        <f>IF(AU4="","",(IF(OR(AU4&lt;K4,AU4&gt;L4),0,1)))</f>
        <v/>
      </c>
      <c r="AW4" s="236" t="str">
        <f t="shared" ref="AW4:AW34" si="4">IFERROR((AVERAGE(AE4:AI4,P4:T4)),"")</f>
        <v/>
      </c>
      <c r="AX4" s="237" t="str">
        <f t="shared" ref="AX4:AX34" si="5">IFERROR((AVERAGE(AJ4:AN4,U4:Y4)),"")</f>
        <v/>
      </c>
      <c r="AY4" s="238" t="str">
        <f>IF(AX4="","",(IF(OR(AX4&lt;N4,AX4&gt;O4),0,1)))</f>
        <v/>
      </c>
      <c r="AZ4" s="239" t="str">
        <f>IFERROR(VLOOKUP($G4,[11]items_spec!$A:$AA,13,FALSE),"")</f>
        <v/>
      </c>
      <c r="BA4" s="240" t="str">
        <f t="shared" ref="BA4:BA34" si="6">IFERROR((3600/AZ4*K4),"")</f>
        <v/>
      </c>
      <c r="BB4" s="235" t="str">
        <f t="shared" ref="BB4:BB34" si="7">IFERROR((3600/BD4*K4),"")</f>
        <v/>
      </c>
      <c r="BC4" s="237" t="str">
        <f t="shared" ref="BC4:BC34" si="8">IF(BB4="","",(IF(BB4&gt;(AZ4*0.95),1,0)))</f>
        <v/>
      </c>
      <c r="BD4" s="235" t="str">
        <f t="shared" ref="BD4:BD34" si="9">IFERROR(AVERAGE(Z4:AA4,AO4:AP4),"")</f>
        <v/>
      </c>
      <c r="BE4" s="241"/>
      <c r="BF4" s="241"/>
      <c r="BG4" s="241">
        <f t="shared" ref="BG4:BG23" si="10">BE4*BF4</f>
        <v>0</v>
      </c>
      <c r="BH4" s="241"/>
      <c r="BI4" s="241"/>
      <c r="BJ4" s="241"/>
      <c r="BK4" s="241"/>
      <c r="BL4" s="241"/>
      <c r="BM4" s="241"/>
      <c r="BN4" s="241"/>
      <c r="BO4" s="241"/>
      <c r="BP4" s="241"/>
      <c r="BQ4" s="242">
        <f t="shared" ref="BQ4:BQ34" si="11">SUM(BH4:BP4)</f>
        <v>0</v>
      </c>
      <c r="BR4" s="242" t="str">
        <f t="shared" ref="BR4:BR34" si="12">IFERROR(SUM(BH4:BP4)/$L4,"")</f>
        <v/>
      </c>
      <c r="BS4" s="243" t="str">
        <f t="shared" ref="BS4:BS34" si="13">IFERROR(BG4+BR4,"")</f>
        <v/>
      </c>
      <c r="BT4" s="241"/>
      <c r="BU4" s="241"/>
      <c r="BV4" s="241">
        <f t="shared" ref="BV4:BV10" si="14">BT4*BU4</f>
        <v>0</v>
      </c>
      <c r="BW4" s="241"/>
      <c r="BX4" s="241"/>
      <c r="BY4" s="241"/>
      <c r="BZ4" s="241"/>
      <c r="CA4" s="241"/>
      <c r="CB4" s="241"/>
      <c r="CC4" s="241"/>
      <c r="CD4" s="241"/>
      <c r="CE4" s="241"/>
      <c r="CF4" s="242">
        <f t="shared" ref="CF4:CF34" si="15">SUM(BW4:CE4)</f>
        <v>0</v>
      </c>
      <c r="CG4" s="242" t="str">
        <f t="shared" ref="CG4:CG34" si="16">IFERROR(SUM(BW4:CE4)/$L4,"")</f>
        <v/>
      </c>
      <c r="CH4" s="243" t="str">
        <f t="shared" ref="CH4:CH34" si="17">IFERROR(BV4+CG4,"")</f>
        <v/>
      </c>
      <c r="CI4" s="244" t="str">
        <f t="shared" ref="CI4:CQ6" si="18">IFERROR((BH4+BW4)/$L4,"")</f>
        <v/>
      </c>
      <c r="CJ4" s="244" t="str">
        <f t="shared" si="18"/>
        <v/>
      </c>
      <c r="CK4" s="244" t="str">
        <f t="shared" si="18"/>
        <v/>
      </c>
      <c r="CL4" s="244" t="str">
        <f t="shared" si="18"/>
        <v/>
      </c>
      <c r="CM4" s="244" t="str">
        <f t="shared" si="18"/>
        <v/>
      </c>
      <c r="CN4" s="244" t="str">
        <f t="shared" si="18"/>
        <v/>
      </c>
      <c r="CO4" s="244" t="str">
        <f t="shared" si="18"/>
        <v/>
      </c>
      <c r="CP4" s="244" t="str">
        <f t="shared" si="18"/>
        <v/>
      </c>
      <c r="CQ4" s="244" t="str">
        <f t="shared" si="18"/>
        <v/>
      </c>
      <c r="CR4" s="242">
        <f t="shared" ref="CR4:CS6" si="19">CF4+BQ4</f>
        <v>0</v>
      </c>
      <c r="CS4" s="242" t="e">
        <f t="shared" si="19"/>
        <v>#VALUE!</v>
      </c>
      <c r="CT4" s="245" t="str">
        <f>IFERROR(VLOOKUP($F4,[11]machines_master!A:B,2,FALSE),"")</f>
        <v/>
      </c>
      <c r="CU4" s="246" t="e">
        <f>BS4+CH4</f>
        <v>#VALUE!</v>
      </c>
      <c r="CV4" s="247" t="str">
        <f>IFERROR(CS4/CU4,"")</f>
        <v/>
      </c>
      <c r="CW4" s="248" t="e">
        <f>VLOOKUP($DH4,[11]items_spec!$A$2:$CX$1087,101,FALSE)</f>
        <v>#N/A</v>
      </c>
      <c r="CX4" s="232" t="e">
        <f>CONCATENATE($DH4,"Bach",$CW4)</f>
        <v>#N/A</v>
      </c>
      <c r="CY4" s="232" t="e">
        <f>CONCATENATE($G4,"Bach",$CW4)</f>
        <v>#N/A</v>
      </c>
      <c r="CZ4" s="232" t="str">
        <f>IFERROR(VLOOKUP($G4,[11]items_spec!$A:$P,7,FALSE),"")</f>
        <v/>
      </c>
      <c r="DA4" s="232" t="str">
        <f>IFERROR(VLOOKUP($G4,[11]items_spec!$A:$CN,14,FALSE),"")</f>
        <v/>
      </c>
      <c r="DB4" s="232" t="str">
        <f>IFERROR(VLOOKUP(I4,[11]shotcut_master!$B$1:$D$40,3,FALSE),"")</f>
        <v/>
      </c>
      <c r="DC4" s="28">
        <f t="shared" ref="DC4:DC34" si="20">IF(DB4&lt;&gt;"",CONCATENATE(G4,DB4),G4)</f>
        <v>0</v>
      </c>
      <c r="DD4" s="232" t="str">
        <f>IFERROR(VLOOKUP($I$1,[11]help!$B$67:$C$68,2,FALSE),"")</f>
        <v>PT1</v>
      </c>
      <c r="DE4" s="249" t="str">
        <f>IFERROR(VLOOKUP($F4,[11]machines_master!$A:$C,3,FALSE),"")</f>
        <v/>
      </c>
      <c r="DF4" s="232" t="str">
        <f>IFERROR(VLOOKUP($DC4,[11]items_spec!$A:$CN,26,FALSE),"")</f>
        <v/>
      </c>
      <c r="DG4" s="232" t="str">
        <f>IFERROR(VLOOKUP(DF4,[11]shotcut_master!$B$1:$D$38,3,FALSE),"")</f>
        <v/>
      </c>
      <c r="DH4" s="28">
        <f t="shared" ref="DH4:DH34" si="21">IF(DB4&lt;&gt;"",CONCATENATE(G4,DG4),G4)</f>
        <v>0</v>
      </c>
      <c r="DI4" s="28" t="str">
        <f t="shared" ref="DI4:DI34" ca="1" si="22">IF(DC4&lt;&gt;"",CONCATENATE(DD4,"date",D4,"part",DC4))</f>
        <v>PT1date6/moisture/2021part0</v>
      </c>
      <c r="DJ4" s="248" t="e">
        <f>VLOOKUP(DH4,[11]items_spec!$A$2:$CZ$1087,102,FALSE)</f>
        <v>#N/A</v>
      </c>
      <c r="DK4" s="248" t="e">
        <f>VLOOKUP($DH4,[11]items_spec!$A$2:$CZ$1087,103,FALSE)</f>
        <v>#N/A</v>
      </c>
      <c r="DL4" s="197"/>
      <c r="DM4" s="197"/>
      <c r="DN4" s="197"/>
      <c r="DO4" t="str">
        <f>IFERROR(VLOOKUP(G4,[11]items_spec!$A$1:$CO$601,92,FALSE),"")</f>
        <v/>
      </c>
      <c r="DS4" s="250">
        <f>IF($H4=$H5,1,0)</f>
        <v>1</v>
      </c>
      <c r="DT4" s="303" t="e">
        <f>IF(DS4=1,IF(#REF!=$H7,1,0),0)</f>
        <v>#REF!</v>
      </c>
      <c r="DU4" s="229">
        <f>IF(SUM(Z4:AA4,AO4:AP4)&gt;1,1,0)</f>
        <v>0</v>
      </c>
      <c r="DV4" s="251">
        <f>IFERROR(AVERAGE(Z4:AA4,AO4:AP4,#REF!),0)</f>
        <v>0</v>
      </c>
      <c r="DW4" s="252">
        <f t="shared" ref="DW4:DW34" si="23">IF(SUM(Z4:AA4,AO4:AP4)&gt;1,1,0)</f>
        <v>0</v>
      </c>
      <c r="DX4" s="252" t="e">
        <f>IF(VLOOKUP($DC4,[11]items_spec!$A$1:$CV$1086,99,FALSE)=1,1,0)</f>
        <v>#N/A</v>
      </c>
      <c r="DY4" s="252" t="e">
        <f>IF(VLOOKUP($DC4,[11]items_spec!$A$1:$CV$1086,100,FALSE)=1,1,0)</f>
        <v>#N/A</v>
      </c>
      <c r="DZ4" s="251">
        <f t="shared" ref="DZ4:DZ34" si="24">SUM(BH4:BP4,BW4:CE4)</f>
        <v>0</v>
      </c>
      <c r="EA4" s="251">
        <f t="shared" ref="EA4:EA34" si="25">CR4</f>
        <v>0</v>
      </c>
      <c r="EB4" s="248" t="e">
        <f>VLOOKUP($DH4,[11]items_spec!$A$2:$CZ$1087,104,FALSE)</f>
        <v>#N/A</v>
      </c>
      <c r="EC4" s="251" t="e">
        <f t="shared" ref="EC4:EC34" si="26">IF(DX4=0,IF(CS4&gt;0,1,0),1)</f>
        <v>#N/A</v>
      </c>
      <c r="ED4" s="252" t="e">
        <f>IF(VLOOKUP($DU4,[17]items_spec!$A$1:$CV$1086,100,FALSE)=1,1,0)</f>
        <v>#N/A</v>
      </c>
      <c r="EE4" s="252" t="str">
        <f>IFERROR(IF((VLOOKUP(DC4,[11]items_spec!$A:$AA,26,FALSE))&lt;&gt;"",1,0),"")</f>
        <v/>
      </c>
      <c r="EF4" s="253">
        <f t="shared" ref="EF4:EF49" si="27">IF(I4&lt;&gt;"",1,0)</f>
        <v>0</v>
      </c>
      <c r="EG4" s="253">
        <f t="shared" ref="EG4:EG34" ca="1" si="28">COUNTA(J4:O4,AX4:BD4,CI4:CX4,CU4:DI4,BQ4:BS4,H4:H4,A4:E4)</f>
        <v>53</v>
      </c>
      <c r="EH4" s="253">
        <f t="shared" ref="EH4:EH42" si="29">IF(BF4=BU4,1,0)</f>
        <v>1</v>
      </c>
      <c r="EI4" s="251">
        <f t="shared" ref="EI4:EI49" si="30">IF(CZ4="set",IF(O4&gt;1,1,0),1)</f>
        <v>1</v>
      </c>
      <c r="EJ4" s="253">
        <f t="shared" ref="EJ4:EJ49" si="31">IFERROR(IF(DU4=DW4,1,0),"")</f>
        <v>1</v>
      </c>
      <c r="EK4" s="253">
        <f t="shared" ref="EK4:EK34" si="32">IF(DV4&gt;0,IF($BD4=$DV4,1,0),1)</f>
        <v>1</v>
      </c>
      <c r="EL4" s="253">
        <f t="shared" ref="EL4:EL34" si="33">IF($DZ4=EA4,1,0)</f>
        <v>1</v>
      </c>
      <c r="EM4" s="253">
        <f t="shared" ref="EM4:EM34" si="34">IF($EA4=$DZ4,1,0)</f>
        <v>1</v>
      </c>
      <c r="EN4" s="253" t="e">
        <f t="shared" ref="EN4:EN34" si="35">IF((SUM($BG4+CG4+BV4+$BR4))=$CU4,1,0)</f>
        <v>#VALUE!</v>
      </c>
      <c r="EO4" s="197">
        <f t="shared" ref="EO4:EO34" si="36">IF($EF4=$EE4,1,0)</f>
        <v>0</v>
      </c>
      <c r="EP4" s="197" t="e">
        <f t="shared" ref="EP4:EP34" si="37">IF(EC4=DX4,1,0)</f>
        <v>#N/A</v>
      </c>
      <c r="EQ4" s="197">
        <f t="shared" ref="EQ4:EQ34" ca="1" si="38">IF(EG4=57,1,0)</f>
        <v>0</v>
      </c>
      <c r="ER4" s="197">
        <f t="shared" ref="ER4:ER34" si="39">IF(COUNT($AX4)&gt;0,(IF($AX4&gt;$O4*1.3,0,1)),1)</f>
        <v>1</v>
      </c>
      <c r="ES4" s="197">
        <f t="shared" ref="ES4:ES34" si="40">IF(COUNT($AX4)&gt;0,(IF(($AX4*1.3)&lt;$N4,0,1)),1)</f>
        <v>1</v>
      </c>
      <c r="ET4" s="197" t="e">
        <f t="shared" ref="ET4:ET49" si="41">IF(ED4=DY4,1,0)</f>
        <v>#N/A</v>
      </c>
      <c r="EU4" s="197" t="str">
        <f t="shared" ref="EU4:EU49" si="42">IFERROR(IF(((SUM($BG4+CG4+BV4+$BR4))*L4)&gt;=EA4,1,0),"")</f>
        <v/>
      </c>
      <c r="EV4" s="197">
        <f t="shared" ref="EV4:EV49" si="43">IF($DW4=1,(IF($BD4&gt;$BA4*1.55,0,1)),1)</f>
        <v>1</v>
      </c>
      <c r="EW4" s="197">
        <f t="shared" ref="EW4:EW49" si="44">IF(DW4=1,(IF($BD4*1.8&lt;($BA4),0,1)),1)</f>
        <v>1</v>
      </c>
      <c r="EX4" s="197">
        <f>IF($DS4=1,IF($BD4=$BD28,1,0),1)</f>
        <v>0</v>
      </c>
      <c r="EY4" s="253" t="e">
        <f>IF($DT4=1,IF($BD4=$BD28,1,0),1)</f>
        <v>#REF!</v>
      </c>
      <c r="EZ4" s="253">
        <f t="shared" ref="EZ4:EZ34" si="45">IFERROR(IF(EB4="wip", 1,IF(EB4="Pending",1,0)),0)</f>
        <v>0</v>
      </c>
      <c r="FA4" s="253">
        <f t="shared" ref="FA4:FA34" ca="1" si="46">IF(D4="wip",IF(LEN(DK4)=1,1,0),1)</f>
        <v>1</v>
      </c>
      <c r="FB4" s="253" t="e">
        <f t="shared" ref="FB4:FB34" si="47">IF(SUM($Z4:$AA4,$AO4:$AP4)=0,IF($EB4="pending",1,0),1)</f>
        <v>#N/A</v>
      </c>
      <c r="FC4" s="253" t="e">
        <f t="shared" ref="FC4:FC34" si="48">IF(F4=0,0,1)</f>
        <v>#N/A</v>
      </c>
      <c r="FD4" s="253">
        <f t="shared" ref="FD4:FD34" si="49">IF(SUM(Z4:AA4,$AO4:$AP4)&gt;0,IF($EB4="wip",1,0),1)</f>
        <v>1</v>
      </c>
      <c r="FE4" s="253">
        <f t="shared" ref="FE4:FE34" si="50">IF(COUNT(E4)&gt;1,0,1)</f>
        <v>1</v>
      </c>
      <c r="FF4" s="253" t="e">
        <f>IF(SUM($EH4:$FD4)=25,TRUE,FALSE)</f>
        <v>#VALUE!</v>
      </c>
      <c r="FG4" s="197" t="str">
        <f t="shared" ref="FG4:FG34" si="51">IFERROR(IF((DU4+CU4+EA4)&gt;0,"ok","delete"),"")</f>
        <v/>
      </c>
      <c r="FH4" s="197"/>
      <c r="FI4" s="197"/>
      <c r="FJ4" s="197"/>
      <c r="FK4" s="197"/>
      <c r="FL4" s="197"/>
      <c r="FM4" s="197"/>
      <c r="FN4" s="197"/>
      <c r="FO4" s="197"/>
      <c r="FP4" s="197"/>
      <c r="FQ4" s="197"/>
      <c r="FR4" s="197"/>
      <c r="FS4" s="197"/>
    </row>
    <row r="5" spans="1:175" s="230" customFormat="1" ht="21" hidden="1" customHeight="1" x14ac:dyDescent="0.35">
      <c r="A5" s="225">
        <v>2021</v>
      </c>
      <c r="B5" s="226">
        <f>$N$1</f>
        <v>6</v>
      </c>
      <c r="C5" s="227" t="str">
        <f ca="1">$L$1</f>
        <v>moisture</v>
      </c>
      <c r="D5" s="228" t="str">
        <f ca="1">CONCATENATE($S$1,"/",C5,"/",A5)</f>
        <v>6/moisture/2021</v>
      </c>
      <c r="E5" s="229" t="str">
        <f>IFERROR(VLOOKUP(DC5,[11]items_spec!$A:$P,6,FALSE),"")</f>
        <v/>
      </c>
      <c r="F5" s="230" t="e">
        <f>VLOOKUP($DH5,[11]items_spec!$A$2:$DC$1087,105,FALSE)</f>
        <v>#N/A</v>
      </c>
      <c r="G5" s="231"/>
      <c r="H5" s="232" t="str">
        <f>IFERROR(VLOOKUP(G5,[11]items_spec!$A:$AA,25,FALSE),"")</f>
        <v/>
      </c>
      <c r="I5" s="233"/>
      <c r="J5" s="232" t="str">
        <f>IFERROR(VLOOKUP($G5,[11]items_spec!$A:$P,5,FALSE),"")</f>
        <v/>
      </c>
      <c r="K5" s="232" t="str">
        <f>IFERROR(VLOOKUP($G5,[11]items_spec!$A:$P,15,FALSE),"")</f>
        <v/>
      </c>
      <c r="L5" s="232" t="str">
        <f>IFERROR(IF($CZ5="set",DA5,VLOOKUP($DC5,[11]items_spec!$A:$P,14,FALSE)),"")</f>
        <v/>
      </c>
      <c r="M5" s="300" t="str">
        <f t="shared" si="0"/>
        <v/>
      </c>
      <c r="N5" s="300" t="str">
        <f t="shared" si="1"/>
        <v/>
      </c>
      <c r="O5" s="300" t="str">
        <f t="shared" si="2"/>
        <v/>
      </c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5"/>
      <c r="AA5" s="235"/>
      <c r="AB5" s="301" t="str">
        <f t="shared" si="3"/>
        <v/>
      </c>
      <c r="AC5" s="302" t="str">
        <f>IFERROR(VLOOKUP($DH5,[11]items_spec!$A:$T,19,FALSE),"")</f>
        <v/>
      </c>
      <c r="AD5" s="287" t="str">
        <f>IFERROR(VLOOKUP($DH5,[11]items_spec!$A:$T,20,FALSE),"")</f>
        <v/>
      </c>
      <c r="AE5" s="234"/>
      <c r="AF5" s="234"/>
      <c r="AG5" s="234"/>
      <c r="AH5" s="234"/>
      <c r="AI5" s="234"/>
      <c r="AJ5" s="234"/>
      <c r="AK5" s="234"/>
      <c r="AL5" s="234"/>
      <c r="AM5" s="234"/>
      <c r="AN5" s="234"/>
      <c r="AO5" s="235"/>
      <c r="AP5" s="235"/>
      <c r="AQ5" s="236" t="str">
        <f>IFERROR((AVERAGE(AA5:AE5,L5:P5)),"")</f>
        <v/>
      </c>
      <c r="AR5" s="237" t="str">
        <f>IFERROR((AVERAGE(AF5:AJ5,Q5:U5)),"")</f>
        <v/>
      </c>
      <c r="AS5" s="238" t="str">
        <f>IF(AR5="","",(IF(OR(AR5&lt;I5,AR5&gt;J5),0,1)))</f>
        <v/>
      </c>
      <c r="AT5" s="236" t="str">
        <f>IFERROR((AVERAGE(AC5:AG5,N5:R5)),"")</f>
        <v/>
      </c>
      <c r="AU5" s="237" t="str">
        <f>IFERROR((AVERAGE(AH5:AL5,S5:W5)),"")</f>
        <v/>
      </c>
      <c r="AV5" s="238" t="str">
        <f>IF(AU5="","",(IF(OR(AU5&lt;K5,AU5&gt;L5),0,1)))</f>
        <v/>
      </c>
      <c r="AW5" s="236" t="str">
        <f t="shared" si="4"/>
        <v/>
      </c>
      <c r="AX5" s="237" t="str">
        <f t="shared" si="5"/>
        <v/>
      </c>
      <c r="AY5" s="238" t="str">
        <f>IF(AX5="","",(IF(OR(AX5&lt;N5,AX5&gt;O5),0,1)))</f>
        <v/>
      </c>
      <c r="AZ5" s="239" t="str">
        <f>IFERROR(VLOOKUP($G5,[11]items_spec!$A:$AA,13,FALSE),"")</f>
        <v/>
      </c>
      <c r="BA5" s="240" t="str">
        <f t="shared" si="6"/>
        <v/>
      </c>
      <c r="BB5" s="235" t="str">
        <f t="shared" si="7"/>
        <v/>
      </c>
      <c r="BC5" s="237" t="str">
        <f t="shared" si="8"/>
        <v/>
      </c>
      <c r="BD5" s="235" t="str">
        <f t="shared" si="9"/>
        <v/>
      </c>
      <c r="BE5" s="241"/>
      <c r="BF5" s="241"/>
      <c r="BG5" s="241">
        <f t="shared" si="10"/>
        <v>0</v>
      </c>
      <c r="BH5" s="241"/>
      <c r="BI5" s="241"/>
      <c r="BJ5" s="241"/>
      <c r="BK5" s="241"/>
      <c r="BL5" s="241"/>
      <c r="BM5" s="241"/>
      <c r="BN5" s="241"/>
      <c r="BO5" s="241"/>
      <c r="BP5" s="241"/>
      <c r="BQ5" s="242">
        <f t="shared" si="11"/>
        <v>0</v>
      </c>
      <c r="BR5" s="242" t="str">
        <f t="shared" si="12"/>
        <v/>
      </c>
      <c r="BS5" s="243" t="str">
        <f t="shared" si="13"/>
        <v/>
      </c>
      <c r="BT5" s="241"/>
      <c r="BU5" s="241"/>
      <c r="BV5" s="241">
        <f t="shared" si="14"/>
        <v>0</v>
      </c>
      <c r="BW5" s="241"/>
      <c r="BX5" s="241"/>
      <c r="BY5" s="241"/>
      <c r="BZ5" s="241"/>
      <c r="CA5" s="241"/>
      <c r="CB5" s="241"/>
      <c r="CC5" s="241"/>
      <c r="CD5" s="241"/>
      <c r="CE5" s="241"/>
      <c r="CF5" s="242">
        <f t="shared" si="15"/>
        <v>0</v>
      </c>
      <c r="CG5" s="242" t="str">
        <f t="shared" si="16"/>
        <v/>
      </c>
      <c r="CH5" s="243" t="str">
        <f t="shared" si="17"/>
        <v/>
      </c>
      <c r="CI5" s="244" t="str">
        <f t="shared" si="18"/>
        <v/>
      </c>
      <c r="CJ5" s="244" t="str">
        <f t="shared" si="18"/>
        <v/>
      </c>
      <c r="CK5" s="244" t="str">
        <f t="shared" si="18"/>
        <v/>
      </c>
      <c r="CL5" s="244" t="str">
        <f t="shared" si="18"/>
        <v/>
      </c>
      <c r="CM5" s="244" t="str">
        <f t="shared" si="18"/>
        <v/>
      </c>
      <c r="CN5" s="244" t="str">
        <f t="shared" si="18"/>
        <v/>
      </c>
      <c r="CO5" s="244" t="str">
        <f t="shared" si="18"/>
        <v/>
      </c>
      <c r="CP5" s="244" t="str">
        <f t="shared" si="18"/>
        <v/>
      </c>
      <c r="CQ5" s="244" t="str">
        <f t="shared" si="18"/>
        <v/>
      </c>
      <c r="CR5" s="242">
        <f t="shared" si="19"/>
        <v>0</v>
      </c>
      <c r="CS5" s="242" t="e">
        <f t="shared" si="19"/>
        <v>#VALUE!</v>
      </c>
      <c r="CT5" s="245" t="str">
        <f>IFERROR(VLOOKUP($F5,[11]machines_master!A:B,2,FALSE),"")</f>
        <v/>
      </c>
      <c r="CU5" s="246" t="e">
        <f>BS5+CH5</f>
        <v>#VALUE!</v>
      </c>
      <c r="CV5" s="247" t="str">
        <f>IFERROR(CS5/CU5,"")</f>
        <v/>
      </c>
      <c r="CW5" s="248" t="e">
        <f>VLOOKUP($DH5,[11]items_spec!$A$2:$CX$1087,101,FALSE)</f>
        <v>#N/A</v>
      </c>
      <c r="CX5" s="232" t="e">
        <f>CONCATENATE($DH5,"Bach",$CW5)</f>
        <v>#N/A</v>
      </c>
      <c r="CY5" s="232" t="e">
        <f>CONCATENATE($G5,"Bach",$CW5)</f>
        <v>#N/A</v>
      </c>
      <c r="CZ5" s="232" t="str">
        <f>IFERROR(VLOOKUP($G5,[11]items_spec!$A:$P,7,FALSE),"")</f>
        <v/>
      </c>
      <c r="DA5" s="232" t="str">
        <f>IFERROR(VLOOKUP($G5,[11]items_spec!$A:$CN,14,FALSE),"")</f>
        <v/>
      </c>
      <c r="DB5" s="232" t="str">
        <f>IFERROR(VLOOKUP(I5,[11]shotcut_master!$B$1:$D$40,3,FALSE),"")</f>
        <v/>
      </c>
      <c r="DC5" s="28">
        <f t="shared" si="20"/>
        <v>0</v>
      </c>
      <c r="DD5" s="232" t="str">
        <f>IFERROR(VLOOKUP($I$1,[11]help!$B$67:$C$68,2,FALSE),"")</f>
        <v>PT1</v>
      </c>
      <c r="DE5" s="249" t="str">
        <f>IFERROR(VLOOKUP($F5,[11]machines_master!$A:$C,3,FALSE),"")</f>
        <v/>
      </c>
      <c r="DF5" s="232" t="str">
        <f>IFERROR(VLOOKUP($DC5,[11]items_spec!$A:$CN,26,FALSE),"")</f>
        <v/>
      </c>
      <c r="DG5" s="232" t="str">
        <f>IFERROR(VLOOKUP(DF5,[11]shotcut_master!$B$1:$D$38,3,FALSE),"")</f>
        <v/>
      </c>
      <c r="DH5" s="28">
        <f t="shared" si="21"/>
        <v>0</v>
      </c>
      <c r="DI5" s="28" t="str">
        <f t="shared" ca="1" si="22"/>
        <v>PT1date6/moisture/2021part0</v>
      </c>
      <c r="DJ5" s="248" t="e">
        <f>VLOOKUP(DH5,[11]items_spec!$A$2:$CZ$1087,102,FALSE)</f>
        <v>#N/A</v>
      </c>
      <c r="DK5" s="248" t="e">
        <f>VLOOKUP($DH5,[11]items_spec!$A$2:$CZ$1087,103,FALSE)</f>
        <v>#N/A</v>
      </c>
      <c r="DL5" s="197"/>
      <c r="DM5" s="197"/>
      <c r="DN5" s="197"/>
      <c r="DO5" t="str">
        <f>IFERROR(VLOOKUP(G5,[11]items_spec!$A$1:$CO$601,92,FALSE),"")</f>
        <v/>
      </c>
      <c r="DS5" s="250">
        <f>IF($H5=$H26,1,0)</f>
        <v>0</v>
      </c>
      <c r="DT5" s="303">
        <f t="shared" ref="DT5:DT12" si="52">IF(DS5=1,IF($H27=$H8,1,0),0)</f>
        <v>0</v>
      </c>
      <c r="DU5" s="229">
        <f>IF(SUM(Z5:AA5,AO5:AP5)&gt;1,1,0)</f>
        <v>0</v>
      </c>
      <c r="DV5" s="251">
        <f>IFERROR(AVERAGE(Z5:AA5,AO5:AP5,#REF!),0)</f>
        <v>0</v>
      </c>
      <c r="DW5" s="252">
        <f t="shared" si="23"/>
        <v>0</v>
      </c>
      <c r="DX5" s="252" t="e">
        <f>IF(VLOOKUP($DC5,[11]items_spec!$A$1:$CV$1086,99,FALSE)=1,1,0)</f>
        <v>#N/A</v>
      </c>
      <c r="DY5" s="252" t="e">
        <f>IF(VLOOKUP($DC5,[11]items_spec!$A$1:$CV$1086,100,FALSE)=1,1,0)</f>
        <v>#N/A</v>
      </c>
      <c r="DZ5" s="251">
        <f t="shared" si="24"/>
        <v>0</v>
      </c>
      <c r="EA5" s="251">
        <f t="shared" si="25"/>
        <v>0</v>
      </c>
      <c r="EB5" s="248" t="e">
        <f>VLOOKUP($DH5,[11]items_spec!$A$2:$CZ$1087,104,FALSE)</f>
        <v>#N/A</v>
      </c>
      <c r="EC5" s="251" t="e">
        <f t="shared" si="26"/>
        <v>#N/A</v>
      </c>
      <c r="ED5" s="252" t="e">
        <f>IF(VLOOKUP($DU5,[17]items_spec!$A$1:$CV$1086,100,FALSE)=1,1,0)</f>
        <v>#N/A</v>
      </c>
      <c r="EE5" s="252" t="str">
        <f>IFERROR(IF((VLOOKUP(DC5,[11]items_spec!$A:$AA,26,FALSE))&lt;&gt;"",1,0),"")</f>
        <v/>
      </c>
      <c r="EF5" s="253">
        <f t="shared" si="27"/>
        <v>0</v>
      </c>
      <c r="EG5" s="253">
        <f t="shared" ca="1" si="28"/>
        <v>53</v>
      </c>
      <c r="EH5" s="253">
        <f t="shared" si="29"/>
        <v>1</v>
      </c>
      <c r="EI5" s="251">
        <f t="shared" si="30"/>
        <v>1</v>
      </c>
      <c r="EJ5" s="253">
        <f t="shared" si="31"/>
        <v>1</v>
      </c>
      <c r="EK5" s="253">
        <f t="shared" si="32"/>
        <v>1</v>
      </c>
      <c r="EL5" s="253">
        <f t="shared" si="33"/>
        <v>1</v>
      </c>
      <c r="EM5" s="253">
        <f t="shared" si="34"/>
        <v>1</v>
      </c>
      <c r="EN5" s="253" t="e">
        <f t="shared" si="35"/>
        <v>#VALUE!</v>
      </c>
      <c r="EO5" s="197">
        <f t="shared" si="36"/>
        <v>0</v>
      </c>
      <c r="EP5" s="197" t="e">
        <f t="shared" si="37"/>
        <v>#N/A</v>
      </c>
      <c r="EQ5" s="197">
        <f t="shared" ca="1" si="38"/>
        <v>0</v>
      </c>
      <c r="ER5" s="197">
        <f t="shared" si="39"/>
        <v>1</v>
      </c>
      <c r="ES5" s="197">
        <f t="shared" si="40"/>
        <v>1</v>
      </c>
      <c r="ET5" s="197" t="e">
        <f t="shared" si="41"/>
        <v>#N/A</v>
      </c>
      <c r="EU5" s="197" t="str">
        <f t="shared" si="42"/>
        <v/>
      </c>
      <c r="EV5" s="197">
        <f t="shared" si="43"/>
        <v>1</v>
      </c>
      <c r="EW5" s="197">
        <f t="shared" si="44"/>
        <v>1</v>
      </c>
      <c r="EX5" s="197">
        <f>IF($DS5=1,IF($BD5=$BD29,1,0),1)</f>
        <v>1</v>
      </c>
      <c r="EY5" s="253">
        <f>IF($DT5=1,IF($BD5=$BD29,1,0),1)</f>
        <v>1</v>
      </c>
      <c r="EZ5" s="253">
        <f t="shared" si="45"/>
        <v>0</v>
      </c>
      <c r="FA5" s="253">
        <f t="shared" ca="1" si="46"/>
        <v>1</v>
      </c>
      <c r="FB5" s="253" t="e">
        <f t="shared" si="47"/>
        <v>#N/A</v>
      </c>
      <c r="FC5" s="253" t="e">
        <f t="shared" si="48"/>
        <v>#N/A</v>
      </c>
      <c r="FD5" s="253">
        <f t="shared" si="49"/>
        <v>1</v>
      </c>
      <c r="FE5" s="253">
        <f t="shared" si="50"/>
        <v>1</v>
      </c>
      <c r="FF5" s="253" t="e">
        <f>IF(SUM($EH5:$FD5)=25,TRUE,FALSE)</f>
        <v>#VALUE!</v>
      </c>
      <c r="FG5" s="197" t="str">
        <f t="shared" si="51"/>
        <v/>
      </c>
      <c r="FH5" s="197"/>
      <c r="FI5" s="197"/>
      <c r="FJ5" s="197"/>
      <c r="FK5" s="197"/>
      <c r="FL5" s="197"/>
      <c r="FM5" s="197"/>
      <c r="FN5" s="197"/>
      <c r="FO5" s="197"/>
      <c r="FP5" s="197"/>
      <c r="FQ5" s="197"/>
      <c r="FR5" s="197"/>
      <c r="FS5" s="197"/>
    </row>
    <row r="6" spans="1:175" s="230" customFormat="1" ht="21" hidden="1" customHeight="1" x14ac:dyDescent="0.35">
      <c r="A6" s="225">
        <v>2021</v>
      </c>
      <c r="B6" s="226">
        <f>$N$1</f>
        <v>6</v>
      </c>
      <c r="C6" s="227" t="str">
        <f ca="1">$L$1</f>
        <v>moisture</v>
      </c>
      <c r="D6" s="228" t="str">
        <f ca="1">CONCATENATE($S$1,"/",C6,"/",A6)</f>
        <v>6/moisture/2021</v>
      </c>
      <c r="E6" s="229" t="str">
        <f>IFERROR(VLOOKUP(DC6,[11]items_spec!$A:$P,6,FALSE),"")</f>
        <v/>
      </c>
      <c r="F6" s="230" t="e">
        <f>VLOOKUP($DH6,[11]items_spec!$A$2:$DC$1087,105,FALSE)</f>
        <v>#N/A</v>
      </c>
      <c r="G6" s="231"/>
      <c r="H6" s="232" t="str">
        <f>IFERROR(VLOOKUP(G6,[11]items_spec!$A:$AA,25,FALSE),"")</f>
        <v/>
      </c>
      <c r="I6" s="233"/>
      <c r="J6" s="232" t="str">
        <f>IFERROR(VLOOKUP($G6,[11]items_spec!$A:$P,5,FALSE),"")</f>
        <v/>
      </c>
      <c r="K6" s="232" t="str">
        <f>IFERROR(VLOOKUP($G6,[11]items_spec!$A:$P,15,FALSE),"")</f>
        <v/>
      </c>
      <c r="L6" s="232" t="str">
        <f>IFERROR(IF($CZ6="set",DA6,VLOOKUP($DC6,[11]items_spec!$A:$P,14,FALSE)),"")</f>
        <v/>
      </c>
      <c r="M6" s="300" t="str">
        <f t="shared" si="0"/>
        <v/>
      </c>
      <c r="N6" s="300" t="str">
        <f t="shared" si="1"/>
        <v/>
      </c>
      <c r="O6" s="300" t="str">
        <f t="shared" si="2"/>
        <v/>
      </c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5"/>
      <c r="AA6" s="235"/>
      <c r="AB6" s="301" t="str">
        <f t="shared" si="3"/>
        <v/>
      </c>
      <c r="AC6" s="302" t="str">
        <f>IFERROR(VLOOKUP($DH6,[11]items_spec!$A:$T,19,FALSE),"")</f>
        <v/>
      </c>
      <c r="AD6" s="287" t="str">
        <f>IFERROR(VLOOKUP($DH6,[11]items_spec!$A:$T,20,FALSE),"")</f>
        <v/>
      </c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5"/>
      <c r="AP6" s="235"/>
      <c r="AQ6" s="236" t="str">
        <f>IFERROR((AVERAGE(AA6:AE6,L6:P6)),"")</f>
        <v/>
      </c>
      <c r="AR6" s="237" t="str">
        <f>IFERROR((AVERAGE(AF6:AJ6,Q6:U6)),"")</f>
        <v/>
      </c>
      <c r="AS6" s="238" t="str">
        <f>IF(AR6="","",(IF(OR(AR6&lt;I6,AR6&gt;J6),0,1)))</f>
        <v/>
      </c>
      <c r="AT6" s="236" t="str">
        <f>IFERROR((AVERAGE(AC6:AG6,N6:R6)),"")</f>
        <v/>
      </c>
      <c r="AU6" s="237" t="str">
        <f>IFERROR((AVERAGE(AH6:AL6,S6:W6)),"")</f>
        <v/>
      </c>
      <c r="AV6" s="238" t="str">
        <f>IF(AU6="","",(IF(OR(AU6&lt;K6,AU6&gt;L6),0,1)))</f>
        <v/>
      </c>
      <c r="AW6" s="236" t="str">
        <f t="shared" si="4"/>
        <v/>
      </c>
      <c r="AX6" s="237" t="str">
        <f t="shared" si="5"/>
        <v/>
      </c>
      <c r="AY6" s="238" t="str">
        <f>IF(AX6="","",(IF(OR(AX6&lt;N6,AX6&gt;O6),0,1)))</f>
        <v/>
      </c>
      <c r="AZ6" s="239" t="str">
        <f>IFERROR(VLOOKUP($G6,[11]items_spec!$A:$AA,13,FALSE),"")</f>
        <v/>
      </c>
      <c r="BA6" s="240" t="str">
        <f t="shared" si="6"/>
        <v/>
      </c>
      <c r="BB6" s="235" t="str">
        <f t="shared" si="7"/>
        <v/>
      </c>
      <c r="BC6" s="237" t="str">
        <f t="shared" si="8"/>
        <v/>
      </c>
      <c r="BD6" s="235" t="str">
        <f t="shared" si="9"/>
        <v/>
      </c>
      <c r="BE6" s="241"/>
      <c r="BF6" s="241"/>
      <c r="BG6" s="241">
        <f t="shared" si="10"/>
        <v>0</v>
      </c>
      <c r="BH6" s="241"/>
      <c r="BI6" s="241"/>
      <c r="BJ6" s="241"/>
      <c r="BK6" s="241"/>
      <c r="BL6" s="241"/>
      <c r="BM6" s="241"/>
      <c r="BN6" s="241"/>
      <c r="BO6" s="241"/>
      <c r="BP6" s="241"/>
      <c r="BQ6" s="242">
        <f t="shared" si="11"/>
        <v>0</v>
      </c>
      <c r="BR6" s="242" t="str">
        <f t="shared" si="12"/>
        <v/>
      </c>
      <c r="BS6" s="243" t="str">
        <f t="shared" si="13"/>
        <v/>
      </c>
      <c r="BT6" s="241"/>
      <c r="BU6" s="241"/>
      <c r="BV6" s="241">
        <f t="shared" si="14"/>
        <v>0</v>
      </c>
      <c r="BW6" s="241"/>
      <c r="BX6" s="241"/>
      <c r="BY6" s="241"/>
      <c r="BZ6" s="241"/>
      <c r="CA6" s="241"/>
      <c r="CB6" s="241"/>
      <c r="CC6" s="241"/>
      <c r="CD6" s="241"/>
      <c r="CE6" s="241"/>
      <c r="CF6" s="242">
        <f t="shared" si="15"/>
        <v>0</v>
      </c>
      <c r="CG6" s="242" t="str">
        <f t="shared" si="16"/>
        <v/>
      </c>
      <c r="CH6" s="243" t="str">
        <f t="shared" si="17"/>
        <v/>
      </c>
      <c r="CI6" s="244" t="str">
        <f t="shared" si="18"/>
        <v/>
      </c>
      <c r="CJ6" s="244" t="str">
        <f t="shared" si="18"/>
        <v/>
      </c>
      <c r="CK6" s="244" t="str">
        <f t="shared" si="18"/>
        <v/>
      </c>
      <c r="CL6" s="244" t="str">
        <f t="shared" si="18"/>
        <v/>
      </c>
      <c r="CM6" s="244" t="str">
        <f t="shared" si="18"/>
        <v/>
      </c>
      <c r="CN6" s="244" t="str">
        <f t="shared" si="18"/>
        <v/>
      </c>
      <c r="CO6" s="244" t="str">
        <f t="shared" si="18"/>
        <v/>
      </c>
      <c r="CP6" s="244" t="str">
        <f t="shared" si="18"/>
        <v/>
      </c>
      <c r="CQ6" s="244" t="str">
        <f t="shared" si="18"/>
        <v/>
      </c>
      <c r="CR6" s="242">
        <f t="shared" si="19"/>
        <v>0</v>
      </c>
      <c r="CS6" s="242" t="e">
        <f t="shared" si="19"/>
        <v>#VALUE!</v>
      </c>
      <c r="CT6" s="245" t="str">
        <f>IFERROR(VLOOKUP($F6,[11]machines_master!A:B,2,FALSE),"")</f>
        <v/>
      </c>
      <c r="CU6" s="246" t="e">
        <f>BS6+CH6</f>
        <v>#VALUE!</v>
      </c>
      <c r="CV6" s="247" t="str">
        <f>IFERROR(CS6/CU6,"")</f>
        <v/>
      </c>
      <c r="CW6" s="248" t="e">
        <f>VLOOKUP($DH6,[11]items_spec!$A$2:$CX$1087,101,FALSE)</f>
        <v>#N/A</v>
      </c>
      <c r="CX6" s="232" t="e">
        <f>CONCATENATE($DH6,"Bach",$CW6)</f>
        <v>#N/A</v>
      </c>
      <c r="CY6" s="232" t="e">
        <f>CONCATENATE($G6,"Bach",$CW6)</f>
        <v>#N/A</v>
      </c>
      <c r="CZ6" s="232" t="str">
        <f>IFERROR(VLOOKUP($G6,[11]items_spec!$A:$P,7,FALSE),"")</f>
        <v/>
      </c>
      <c r="DA6" s="232" t="str">
        <f>IFERROR(VLOOKUP($G6,[11]items_spec!$A:$CN,14,FALSE),"")</f>
        <v/>
      </c>
      <c r="DB6" s="232" t="str">
        <f>IFERROR(VLOOKUP(I6,[11]shotcut_master!$B$1:$D$40,3,FALSE),"")</f>
        <v/>
      </c>
      <c r="DC6" s="28">
        <f t="shared" si="20"/>
        <v>0</v>
      </c>
      <c r="DD6" s="232" t="str">
        <f>IFERROR(VLOOKUP($I$1,[11]help!$B$67:$C$68,2,FALSE),"")</f>
        <v>PT1</v>
      </c>
      <c r="DE6" s="249" t="str">
        <f>IFERROR(VLOOKUP($F6,[11]machines_master!$A:$C,3,FALSE),"")</f>
        <v/>
      </c>
      <c r="DF6" s="232" t="str">
        <f>IFERROR(VLOOKUP($DC6,[11]items_spec!$A:$CN,26,FALSE),"")</f>
        <v/>
      </c>
      <c r="DG6" s="232" t="str">
        <f>IFERROR(VLOOKUP(DF6,[11]shotcut_master!$B$1:$D$38,3,FALSE),"")</f>
        <v/>
      </c>
      <c r="DH6" s="28">
        <f t="shared" si="21"/>
        <v>0</v>
      </c>
      <c r="DI6" s="28" t="str">
        <f t="shared" ca="1" si="22"/>
        <v>PT1date6/moisture/2021part0</v>
      </c>
      <c r="DJ6" s="248" t="e">
        <f>VLOOKUP(DH6,[11]items_spec!$A$2:$CZ$1087,102,FALSE)</f>
        <v>#N/A</v>
      </c>
      <c r="DK6" s="248" t="e">
        <f>VLOOKUP($DH6,[11]items_spec!$A$2:$CZ$1087,103,FALSE)</f>
        <v>#N/A</v>
      </c>
      <c r="DL6" s="197"/>
      <c r="DM6" s="197"/>
      <c r="DN6" s="197"/>
      <c r="DO6" t="str">
        <f>IFERROR(VLOOKUP(G6,[11]items_spec!$A$1:$CO$601,92,FALSE),"")</f>
        <v/>
      </c>
      <c r="DS6" s="250" t="e">
        <f>IF($H6=#REF!,1,0)</f>
        <v>#REF!</v>
      </c>
      <c r="DT6" s="303" t="e">
        <f t="shared" si="52"/>
        <v>#REF!</v>
      </c>
      <c r="DU6" s="229">
        <f>IF(SUM(Z6:AA6,AO6:AP6)&gt;1,1,0)</f>
        <v>0</v>
      </c>
      <c r="DV6" s="251">
        <f>IFERROR(AVERAGE(Z6:AA6,AO6:AP6,#REF!),0)</f>
        <v>0</v>
      </c>
      <c r="DW6" s="252">
        <f t="shared" si="23"/>
        <v>0</v>
      </c>
      <c r="DX6" s="252" t="e">
        <f>IF(VLOOKUP($DC6,[11]items_spec!$A$1:$CV$1086,99,FALSE)=1,1,0)</f>
        <v>#N/A</v>
      </c>
      <c r="DY6" s="252" t="e">
        <f>IF(VLOOKUP($DC6,[11]items_spec!$A$1:$CV$1086,100,FALSE)=1,1,0)</f>
        <v>#N/A</v>
      </c>
      <c r="DZ6" s="251">
        <f t="shared" si="24"/>
        <v>0</v>
      </c>
      <c r="EA6" s="251">
        <f t="shared" si="25"/>
        <v>0</v>
      </c>
      <c r="EB6" s="248" t="e">
        <f>VLOOKUP($DH6,[11]items_spec!$A$2:$CZ$1087,104,FALSE)</f>
        <v>#N/A</v>
      </c>
      <c r="EC6" s="251" t="e">
        <f t="shared" si="26"/>
        <v>#N/A</v>
      </c>
      <c r="ED6" s="252" t="e">
        <f>IF(VLOOKUP($DU6,[17]items_spec!$A$1:$CV$1086,100,FALSE)=1,1,0)</f>
        <v>#N/A</v>
      </c>
      <c r="EE6" s="252" t="str">
        <f>IFERROR(IF((VLOOKUP(DC6,[11]items_spec!$A:$AA,26,FALSE))&lt;&gt;"",1,0),"")</f>
        <v/>
      </c>
      <c r="EF6" s="253">
        <f t="shared" si="27"/>
        <v>0</v>
      </c>
      <c r="EG6" s="253">
        <f t="shared" ca="1" si="28"/>
        <v>53</v>
      </c>
      <c r="EH6" s="253">
        <f t="shared" si="29"/>
        <v>1</v>
      </c>
      <c r="EI6" s="251">
        <f t="shared" si="30"/>
        <v>1</v>
      </c>
      <c r="EJ6" s="253">
        <f t="shared" si="31"/>
        <v>1</v>
      </c>
      <c r="EK6" s="253">
        <f t="shared" si="32"/>
        <v>1</v>
      </c>
      <c r="EL6" s="253">
        <f t="shared" si="33"/>
        <v>1</v>
      </c>
      <c r="EM6" s="253">
        <f t="shared" si="34"/>
        <v>1</v>
      </c>
      <c r="EN6" s="253" t="e">
        <f t="shared" si="35"/>
        <v>#VALUE!</v>
      </c>
      <c r="EO6" s="197">
        <f t="shared" si="36"/>
        <v>0</v>
      </c>
      <c r="EP6" s="197" t="e">
        <f t="shared" si="37"/>
        <v>#N/A</v>
      </c>
      <c r="EQ6" s="197">
        <f t="shared" ca="1" si="38"/>
        <v>0</v>
      </c>
      <c r="ER6" s="197">
        <f t="shared" si="39"/>
        <v>1</v>
      </c>
      <c r="ES6" s="197">
        <f t="shared" si="40"/>
        <v>1</v>
      </c>
      <c r="ET6" s="197" t="e">
        <f t="shared" si="41"/>
        <v>#N/A</v>
      </c>
      <c r="EU6" s="197" t="str">
        <f t="shared" si="42"/>
        <v/>
      </c>
      <c r="EV6" s="197">
        <f t="shared" si="43"/>
        <v>1</v>
      </c>
      <c r="EW6" s="197">
        <f t="shared" si="44"/>
        <v>1</v>
      </c>
      <c r="EX6" s="197" t="e">
        <f>IF($DS6=1,IF($BD6=$BD30,1,0),1)</f>
        <v>#REF!</v>
      </c>
      <c r="EY6" s="253" t="e">
        <f>IF($DT6=1,IF($BD6=$BD30,1,0),1)</f>
        <v>#REF!</v>
      </c>
      <c r="EZ6" s="253">
        <f t="shared" si="45"/>
        <v>0</v>
      </c>
      <c r="FA6" s="253">
        <f t="shared" ca="1" si="46"/>
        <v>1</v>
      </c>
      <c r="FB6" s="253" t="e">
        <f t="shared" si="47"/>
        <v>#N/A</v>
      </c>
      <c r="FC6" s="253" t="e">
        <f t="shared" si="48"/>
        <v>#N/A</v>
      </c>
      <c r="FD6" s="253">
        <f t="shared" si="49"/>
        <v>1</v>
      </c>
      <c r="FE6" s="253">
        <f t="shared" si="50"/>
        <v>1</v>
      </c>
      <c r="FF6" s="253" t="e">
        <f>IF(SUM($EH6:$FD6)=25,TRUE,FALSE)</f>
        <v>#VALUE!</v>
      </c>
      <c r="FG6" s="197" t="str">
        <f t="shared" si="51"/>
        <v/>
      </c>
      <c r="FH6" s="197"/>
      <c r="FI6" s="197"/>
      <c r="FJ6" s="197"/>
      <c r="FK6" s="197"/>
      <c r="FL6" s="197"/>
      <c r="FM6" s="197"/>
      <c r="FN6" s="197"/>
      <c r="FO6" s="197"/>
      <c r="FP6" s="197"/>
      <c r="FQ6" s="197"/>
      <c r="FR6" s="197"/>
      <c r="FS6" s="197"/>
    </row>
    <row r="7" spans="1:175" s="230" customFormat="1" ht="21" customHeight="1" x14ac:dyDescent="0.35">
      <c r="A7" s="225">
        <v>2021</v>
      </c>
      <c r="B7" s="226">
        <v>6</v>
      </c>
      <c r="C7" s="227" t="s">
        <v>628</v>
      </c>
      <c r="D7" s="228" t="s">
        <v>629</v>
      </c>
      <c r="E7" s="229" t="s">
        <v>630</v>
      </c>
      <c r="F7" s="230">
        <f>VLOOKUP($DH7,[11]items_spec!$A$2:$DC$1087,105,FALSE)</f>
        <v>2</v>
      </c>
      <c r="G7" s="231">
        <v>619</v>
      </c>
      <c r="H7" s="232">
        <f>IFERROR(VLOOKUP(G7,[11]items_spec!$A:$AA,25,FALSE),"")</f>
        <v>405</v>
      </c>
      <c r="I7" s="233"/>
      <c r="J7" s="232" t="str">
        <f>IFERROR(VLOOKUP($G7,[11]items_spec!$A:$P,5,FALSE),"")</f>
        <v>FMCFII10819080</v>
      </c>
      <c r="K7" s="232">
        <f>IFERROR(VLOOKUP($G7,[11]items_spec!$A:$P,15,FALSE),"")</f>
        <v>1</v>
      </c>
      <c r="L7" s="232">
        <f>IFERROR(IF($CZ7="set",DA7,VLOOKUP($DC7,[11]items_spec!$A:$P,14,FALSE)),"")</f>
        <v>1</v>
      </c>
      <c r="M7" s="300">
        <f t="shared" si="0"/>
        <v>512.40000000000009</v>
      </c>
      <c r="N7" s="300">
        <f t="shared" si="1"/>
        <v>470.89560000000006</v>
      </c>
      <c r="O7" s="300">
        <f t="shared" si="2"/>
        <v>553.90440000000001</v>
      </c>
      <c r="P7" s="234"/>
      <c r="Q7" s="234">
        <v>523</v>
      </c>
      <c r="R7" s="234">
        <v>509</v>
      </c>
      <c r="S7" s="234">
        <v>549</v>
      </c>
      <c r="T7" s="234">
        <v>537</v>
      </c>
      <c r="U7" s="234">
        <v>437</v>
      </c>
      <c r="V7" s="234">
        <v>402</v>
      </c>
      <c r="W7" s="234">
        <v>429</v>
      </c>
      <c r="X7" s="234">
        <v>417</v>
      </c>
      <c r="Y7" s="234"/>
      <c r="Z7" s="235">
        <v>160</v>
      </c>
      <c r="AA7" s="235">
        <v>163</v>
      </c>
      <c r="AB7" s="301">
        <f t="shared" si="3"/>
        <v>420.00000000000006</v>
      </c>
      <c r="AC7" s="302">
        <f>IFERROR(VLOOKUP($DH7,[11]items_spec!$A:$T,19,FALSE),"")</f>
        <v>385.98000000000008</v>
      </c>
      <c r="AD7" s="287">
        <f>IFERROR(VLOOKUP($DH7,[11]items_spec!$A:$T,20,FALSE),"")</f>
        <v>454.02000000000004</v>
      </c>
      <c r="AE7" s="234">
        <v>480</v>
      </c>
      <c r="AF7" s="234">
        <v>496</v>
      </c>
      <c r="AG7" s="234">
        <v>495</v>
      </c>
      <c r="AH7" s="234">
        <v>488</v>
      </c>
      <c r="AI7" s="234">
        <v>501</v>
      </c>
      <c r="AJ7" s="234">
        <v>427</v>
      </c>
      <c r="AK7" s="234">
        <v>420</v>
      </c>
      <c r="AL7" s="234">
        <v>418</v>
      </c>
      <c r="AM7" s="234">
        <v>406</v>
      </c>
      <c r="AN7" s="234">
        <v>430</v>
      </c>
      <c r="AO7" s="235">
        <v>165</v>
      </c>
      <c r="AP7" s="235">
        <v>164</v>
      </c>
      <c r="AQ7" s="236">
        <f t="shared" ref="AQ7:AQ34" si="53">IFERROR((AVERAGE(P7:T7)),"")</f>
        <v>529.5</v>
      </c>
      <c r="AR7" s="237">
        <f t="shared" ref="AR7:AR34" si="54">IFERROR((AVERAGE(U7:Y7)),"")</f>
        <v>421.25</v>
      </c>
      <c r="AS7" s="238">
        <f t="shared" ref="AS7:AS34" si="55">(AQ7-AR7)/AQ7</f>
        <v>0.20443814919735601</v>
      </c>
      <c r="AT7" s="236">
        <f t="shared" ref="AT7:AT34" si="56">IFERROR((AVERAGE(AE7:AI7)),"")</f>
        <v>492</v>
      </c>
      <c r="AU7" s="237">
        <f t="shared" ref="AU7:AU34" si="57">IFERROR((AVERAGE(AJ7:AN7)),"")</f>
        <v>420.2</v>
      </c>
      <c r="AV7" s="238">
        <f t="shared" ref="AV7:AV34" si="58">(AT7-AU7)/AT7</f>
        <v>0.14593495934959352</v>
      </c>
      <c r="AW7" s="236">
        <f t="shared" si="4"/>
        <v>508.66666666666669</v>
      </c>
      <c r="AX7" s="237">
        <f t="shared" si="5"/>
        <v>420.66666666666669</v>
      </c>
      <c r="AY7" s="238">
        <f t="shared" ref="AY7:AY34" si="59">(AW7-AX7)/AW7</f>
        <v>0.1730013106159895</v>
      </c>
      <c r="AZ7" s="239">
        <f>IFERROR(VLOOKUP($G7,[11]items_spec!$A:$AA,13,FALSE),"")</f>
        <v>18</v>
      </c>
      <c r="BA7" s="240">
        <f t="shared" si="6"/>
        <v>200</v>
      </c>
      <c r="BB7" s="235">
        <f t="shared" si="7"/>
        <v>22.085889570552148</v>
      </c>
      <c r="BC7" s="237">
        <f t="shared" si="8"/>
        <v>1</v>
      </c>
      <c r="BD7" s="235">
        <f t="shared" si="9"/>
        <v>163</v>
      </c>
      <c r="BE7" s="241">
        <v>30</v>
      </c>
      <c r="BF7" s="241">
        <v>5</v>
      </c>
      <c r="BG7" s="241">
        <f t="shared" si="10"/>
        <v>150</v>
      </c>
      <c r="BH7" s="241">
        <v>4</v>
      </c>
      <c r="BI7" s="241">
        <v>3</v>
      </c>
      <c r="BJ7" s="241"/>
      <c r="BK7" s="241"/>
      <c r="BL7" s="241"/>
      <c r="BM7" s="241"/>
      <c r="BN7" s="241"/>
      <c r="BO7" s="241"/>
      <c r="BP7" s="241"/>
      <c r="BQ7" s="242">
        <f t="shared" si="11"/>
        <v>7</v>
      </c>
      <c r="BR7" s="242">
        <f t="shared" si="12"/>
        <v>7</v>
      </c>
      <c r="BS7" s="243">
        <f t="shared" si="13"/>
        <v>157</v>
      </c>
      <c r="BT7" s="241">
        <v>72</v>
      </c>
      <c r="BU7" s="241">
        <v>5</v>
      </c>
      <c r="BV7" s="241">
        <f t="shared" si="14"/>
        <v>360</v>
      </c>
      <c r="BW7" s="241">
        <v>2</v>
      </c>
      <c r="BX7" s="241"/>
      <c r="BY7" s="241">
        <v>3</v>
      </c>
      <c r="BZ7" s="241"/>
      <c r="CA7" s="241"/>
      <c r="CB7" s="241"/>
      <c r="CC7" s="241"/>
      <c r="CD7" s="241"/>
      <c r="CE7" s="241"/>
      <c r="CF7" s="242">
        <f t="shared" si="15"/>
        <v>5</v>
      </c>
      <c r="CG7" s="242">
        <f t="shared" si="16"/>
        <v>5</v>
      </c>
      <c r="CH7" s="243">
        <f t="shared" si="17"/>
        <v>365</v>
      </c>
      <c r="CI7" s="244">
        <f t="shared" ref="CI7:CI42" si="60">IFERROR((BH7+BW7)/$L7,"")</f>
        <v>6</v>
      </c>
      <c r="CJ7" s="244">
        <f t="shared" ref="CJ7:CJ42" si="61">IFERROR((BI7+BX7)/$L7,"")</f>
        <v>3</v>
      </c>
      <c r="CK7" s="244">
        <f t="shared" ref="CK7:CK42" si="62">IFERROR((BJ7+BY7)/$L7,"")</f>
        <v>3</v>
      </c>
      <c r="CL7" s="244">
        <f t="shared" ref="CL7:CL42" si="63">IFERROR((BK7+BZ7)/$L7,"")</f>
        <v>0</v>
      </c>
      <c r="CM7" s="244">
        <f t="shared" ref="CM7:CM42" si="64">IFERROR((BL7+CA7)/$L7,"")</f>
        <v>0</v>
      </c>
      <c r="CN7" s="244">
        <f t="shared" ref="CN7:CN42" si="65">IFERROR((BM7+CB7)/$L7,"")</f>
        <v>0</v>
      </c>
      <c r="CO7" s="244">
        <f t="shared" ref="CO7:CO42" si="66">IFERROR((BN7+CC7)/$L7,"")</f>
        <v>0</v>
      </c>
      <c r="CP7" s="244">
        <f t="shared" ref="CP7:CP42" si="67">IFERROR((BO7+CD7)/$L7,"")</f>
        <v>0</v>
      </c>
      <c r="CQ7" s="244">
        <v>0</v>
      </c>
      <c r="CR7" s="242">
        <v>12</v>
      </c>
      <c r="CS7" s="242">
        <v>12</v>
      </c>
      <c r="CT7" s="245">
        <v>1.4999999999999999E-2</v>
      </c>
      <c r="CU7" s="246">
        <v>522</v>
      </c>
      <c r="CV7" s="247">
        <v>2.298850574712644E-2</v>
      </c>
      <c r="CW7" s="248">
        <v>9</v>
      </c>
      <c r="CX7" s="232" t="s">
        <v>631</v>
      </c>
      <c r="CY7" s="232" t="s">
        <v>631</v>
      </c>
      <c r="CZ7" s="232" t="str">
        <f>IFERROR(VLOOKUP($G7,[11]items_spec!$A:$P,7,FALSE),"")</f>
        <v>Ea</v>
      </c>
      <c r="DA7" s="232">
        <f>IFERROR(VLOOKUP($G7,[11]items_spec!$A:$CN,14,FALSE),"")</f>
        <v>1</v>
      </c>
      <c r="DB7" s="232" t="str">
        <f>IFERROR(VLOOKUP(I7,[11]shotcut_master!$B$1:$D$40,3,FALSE),"")</f>
        <v/>
      </c>
      <c r="DC7" s="28">
        <f t="shared" si="20"/>
        <v>619</v>
      </c>
      <c r="DD7" s="232" t="str">
        <f>IFERROR(VLOOKUP($I$1,[11]help!$B$67:$C$68,2,FALSE),"")</f>
        <v>PT1</v>
      </c>
      <c r="DE7" s="249" t="str">
        <f>IFERROR(VLOOKUP($F7,[11]machines_master!$A:$C,3,FALSE),"")</f>
        <v>new_machine</v>
      </c>
      <c r="DF7" s="232">
        <f>IFERROR(VLOOKUP($DC7,[11]items_spec!$A:$CN,26,FALSE),"")</f>
        <v>0</v>
      </c>
      <c r="DG7" s="232" t="str">
        <f>IFERROR(VLOOKUP(DF7,[11]shotcut_master!$B$1:$D$38,3,FALSE),"")</f>
        <v/>
      </c>
      <c r="DH7" s="28">
        <f t="shared" si="21"/>
        <v>619</v>
      </c>
      <c r="DI7" s="28" t="str">
        <f t="shared" si="22"/>
        <v>PT1date6/13/2021part619</v>
      </c>
      <c r="DJ7" s="248">
        <f>VLOOKUP(DH7,[11]items_spec!$A$2:$CZ$1087,102,FALSE)</f>
        <v>44353</v>
      </c>
      <c r="DK7" s="248">
        <f>VLOOKUP($DH7,[11]items_spec!$A$2:$CZ$1087,103,FALSE)</f>
        <v>44361</v>
      </c>
      <c r="DL7" s="197"/>
      <c r="DM7" s="197"/>
      <c r="DN7" s="197"/>
      <c r="DO7" t="str">
        <f>IFERROR(VLOOKUP(G7,[11]items_spec!$A$1:$CO$601,92,FALSE),"")</f>
        <v/>
      </c>
      <c r="DS7" s="250">
        <f t="shared" ref="DS7:DS18" si="68">IF($H7=$H8,1,0)</f>
        <v>1</v>
      </c>
      <c r="DT7" s="303">
        <f t="shared" si="52"/>
        <v>0</v>
      </c>
      <c r="DU7" s="229">
        <v>1</v>
      </c>
      <c r="DV7" s="251">
        <v>0</v>
      </c>
      <c r="DW7" s="252">
        <f t="shared" si="23"/>
        <v>1</v>
      </c>
      <c r="DX7" s="252">
        <f>IF(VLOOKUP($DC7,[11]items_spec!$A$1:$CV$1086,99,FALSE)=1,1,0)</f>
        <v>1</v>
      </c>
      <c r="DY7" s="252">
        <f>IF(VLOOKUP($DC7,[11]items_spec!$A$1:$CV$1086,100,FALSE)=1,1,0)</f>
        <v>1</v>
      </c>
      <c r="DZ7" s="251">
        <f t="shared" si="24"/>
        <v>12</v>
      </c>
      <c r="EA7" s="251">
        <f t="shared" si="25"/>
        <v>12</v>
      </c>
      <c r="EB7" s="248" t="str">
        <f>VLOOKUP($DH7,[11]items_spec!$A$2:$CZ$1087,104,FALSE)</f>
        <v>Pending</v>
      </c>
      <c r="EC7" s="251">
        <f t="shared" si="26"/>
        <v>1</v>
      </c>
      <c r="ED7" s="252">
        <f>IF(VLOOKUP($DU7,[17]items_spec!$A$1:$CV$1086,100,FALSE)=1,1,0)</f>
        <v>1</v>
      </c>
      <c r="EE7" s="252">
        <f>IFERROR(IF((VLOOKUP(DC7,[11]items_spec!$A:$AA,26,FALSE))&lt;&gt;"",1,0),"")</f>
        <v>0</v>
      </c>
      <c r="EF7" s="253">
        <f t="shared" si="27"/>
        <v>0</v>
      </c>
      <c r="EG7" s="253">
        <f t="shared" si="28"/>
        <v>53</v>
      </c>
      <c r="EH7" s="253">
        <f t="shared" si="29"/>
        <v>1</v>
      </c>
      <c r="EI7" s="251">
        <f t="shared" si="30"/>
        <v>1</v>
      </c>
      <c r="EJ7" s="253">
        <f t="shared" si="31"/>
        <v>1</v>
      </c>
      <c r="EK7" s="253">
        <f t="shared" si="32"/>
        <v>1</v>
      </c>
      <c r="EL7" s="253">
        <f t="shared" si="33"/>
        <v>1</v>
      </c>
      <c r="EM7" s="253">
        <f t="shared" si="34"/>
        <v>1</v>
      </c>
      <c r="EN7" s="253">
        <f t="shared" si="35"/>
        <v>1</v>
      </c>
      <c r="EO7" s="197">
        <f t="shared" si="36"/>
        <v>1</v>
      </c>
      <c r="EP7" s="197">
        <f t="shared" si="37"/>
        <v>1</v>
      </c>
      <c r="EQ7" s="197">
        <f t="shared" si="38"/>
        <v>0</v>
      </c>
      <c r="ER7" s="197">
        <f t="shared" si="39"/>
        <v>1</v>
      </c>
      <c r="ES7" s="197">
        <f t="shared" si="40"/>
        <v>1</v>
      </c>
      <c r="ET7" s="197">
        <f t="shared" si="41"/>
        <v>1</v>
      </c>
      <c r="EU7" s="197">
        <f t="shared" si="42"/>
        <v>1</v>
      </c>
      <c r="EV7" s="197">
        <f t="shared" si="43"/>
        <v>1</v>
      </c>
      <c r="EW7" s="197">
        <f t="shared" si="44"/>
        <v>1</v>
      </c>
      <c r="EX7" s="197" t="e">
        <f>IF($DS7=1,IF($BD7=#REF!,1,0),1)</f>
        <v>#REF!</v>
      </c>
      <c r="EY7" s="253">
        <f>IF($DT7=1,IF($BD7=$BD8,1,0),1)</f>
        <v>1</v>
      </c>
      <c r="EZ7" s="253">
        <f t="shared" si="45"/>
        <v>1</v>
      </c>
      <c r="FA7" s="253">
        <f t="shared" si="46"/>
        <v>1</v>
      </c>
      <c r="FB7" s="253">
        <f t="shared" si="47"/>
        <v>1</v>
      </c>
      <c r="FC7" s="253">
        <f t="shared" si="48"/>
        <v>1</v>
      </c>
      <c r="FD7" s="253">
        <f t="shared" si="49"/>
        <v>0</v>
      </c>
      <c r="FE7" s="253">
        <f t="shared" si="50"/>
        <v>1</v>
      </c>
      <c r="FF7" s="253" t="e">
        <f t="shared" ref="FF7:FF13" si="69">IF(SUM($EH7:$FD7)=23,TRUE,FALSE)</f>
        <v>#REF!</v>
      </c>
      <c r="FG7" s="197" t="str">
        <f t="shared" si="51"/>
        <v>ok</v>
      </c>
      <c r="FH7" s="197"/>
      <c r="FI7" s="197"/>
      <c r="FJ7" s="197"/>
      <c r="FK7" s="197"/>
      <c r="FL7" s="197"/>
      <c r="FM7" s="197"/>
      <c r="FN7" s="197"/>
      <c r="FO7" s="197"/>
      <c r="FP7" s="197"/>
      <c r="FQ7" s="197"/>
      <c r="FR7" s="197"/>
      <c r="FS7" s="197"/>
    </row>
    <row r="8" spans="1:175" s="230" customFormat="1" ht="21" customHeight="1" x14ac:dyDescent="0.35">
      <c r="A8" s="225">
        <v>2021</v>
      </c>
      <c r="B8" s="226">
        <v>6</v>
      </c>
      <c r="C8" s="227" t="s">
        <v>628</v>
      </c>
      <c r="D8" s="228" t="s">
        <v>629</v>
      </c>
      <c r="E8" s="229" t="s">
        <v>632</v>
      </c>
      <c r="F8" s="230">
        <f>VLOOKUP($DH8,[11]items_spec!$A$2:$DC$1087,105,FALSE)</f>
        <v>2</v>
      </c>
      <c r="G8" s="231">
        <v>620</v>
      </c>
      <c r="H8" s="232">
        <f>IFERROR(VLOOKUP(G8,[11]items_spec!$A:$AA,25,FALSE),"")</f>
        <v>405</v>
      </c>
      <c r="I8" s="233"/>
      <c r="J8" s="232" t="str">
        <f>IFERROR(VLOOKUP($G8,[11]items_spec!$A:$P,5,FALSE),"")</f>
        <v>FMCFII70805663</v>
      </c>
      <c r="K8" s="232">
        <f>IFERROR(VLOOKUP($G8,[11]items_spec!$A:$P,15,FALSE),"")</f>
        <v>1</v>
      </c>
      <c r="L8" s="232">
        <f>IFERROR(IF($CZ8="set",DA8,VLOOKUP($DC8,[11]items_spec!$A:$P,14,FALSE)),"")</f>
        <v>1</v>
      </c>
      <c r="M8" s="300">
        <f t="shared" si="0"/>
        <v>284.25999999999993</v>
      </c>
      <c r="N8" s="300">
        <f t="shared" si="1"/>
        <v>261.09280999999999</v>
      </c>
      <c r="O8" s="300">
        <f t="shared" si="2"/>
        <v>307.42718999999994</v>
      </c>
      <c r="P8" s="234"/>
      <c r="Q8" s="234">
        <v>295</v>
      </c>
      <c r="R8" s="234">
        <v>288</v>
      </c>
      <c r="S8" s="234">
        <v>322</v>
      </c>
      <c r="T8" s="234">
        <v>295</v>
      </c>
      <c r="U8" s="234">
        <v>243</v>
      </c>
      <c r="V8" s="234">
        <v>211</v>
      </c>
      <c r="W8" s="234">
        <v>225</v>
      </c>
      <c r="X8" s="234">
        <v>223</v>
      </c>
      <c r="Y8" s="234"/>
      <c r="Z8" s="235">
        <v>160</v>
      </c>
      <c r="AA8" s="235">
        <v>163</v>
      </c>
      <c r="AB8" s="301">
        <f t="shared" si="3"/>
        <v>232.99999999999997</v>
      </c>
      <c r="AC8" s="302">
        <f>IFERROR(VLOOKUP($DH8,[11]items_spec!$A:$T,19,FALSE),"")</f>
        <v>214.01049999999998</v>
      </c>
      <c r="AD8" s="287">
        <f>IFERROR(VLOOKUP($DH8,[11]items_spec!$A:$T,20,FALSE),"")</f>
        <v>251.98949999999996</v>
      </c>
      <c r="AE8" s="234">
        <v>265</v>
      </c>
      <c r="AF8" s="234">
        <v>261</v>
      </c>
      <c r="AG8" s="234">
        <v>255</v>
      </c>
      <c r="AH8" s="234">
        <v>258</v>
      </c>
      <c r="AI8" s="234">
        <v>268</v>
      </c>
      <c r="AJ8" s="234">
        <v>235</v>
      </c>
      <c r="AK8" s="234">
        <v>233</v>
      </c>
      <c r="AL8" s="234">
        <v>225</v>
      </c>
      <c r="AM8" s="234">
        <v>236</v>
      </c>
      <c r="AN8" s="234">
        <v>240</v>
      </c>
      <c r="AO8" s="235">
        <v>165</v>
      </c>
      <c r="AP8" s="235">
        <v>164</v>
      </c>
      <c r="AQ8" s="236">
        <f t="shared" si="53"/>
        <v>300</v>
      </c>
      <c r="AR8" s="237">
        <f t="shared" si="54"/>
        <v>225.5</v>
      </c>
      <c r="AS8" s="238">
        <f t="shared" si="55"/>
        <v>0.24833333333333332</v>
      </c>
      <c r="AT8" s="236">
        <f t="shared" si="56"/>
        <v>261.39999999999998</v>
      </c>
      <c r="AU8" s="237">
        <f t="shared" si="57"/>
        <v>233.8</v>
      </c>
      <c r="AV8" s="238">
        <f t="shared" si="58"/>
        <v>0.10558530986993102</v>
      </c>
      <c r="AW8" s="236">
        <f t="shared" si="4"/>
        <v>278.55555555555554</v>
      </c>
      <c r="AX8" s="237">
        <f t="shared" si="5"/>
        <v>230.11111111111111</v>
      </c>
      <c r="AY8" s="238">
        <f t="shared" si="59"/>
        <v>0.17391304347826081</v>
      </c>
      <c r="AZ8" s="239">
        <f>IFERROR(VLOOKUP($G8,[11]items_spec!$A:$AA,13,FALSE),"")</f>
        <v>18</v>
      </c>
      <c r="BA8" s="240">
        <f t="shared" si="6"/>
        <v>200</v>
      </c>
      <c r="BB8" s="235">
        <f t="shared" si="7"/>
        <v>22.085889570552148</v>
      </c>
      <c r="BC8" s="237">
        <f t="shared" si="8"/>
        <v>1</v>
      </c>
      <c r="BD8" s="235">
        <f t="shared" si="9"/>
        <v>163</v>
      </c>
      <c r="BE8" s="241">
        <v>30</v>
      </c>
      <c r="BF8" s="241">
        <v>5</v>
      </c>
      <c r="BG8" s="241">
        <f t="shared" si="10"/>
        <v>150</v>
      </c>
      <c r="BH8" s="241">
        <v>2</v>
      </c>
      <c r="BI8" s="241">
        <v>3</v>
      </c>
      <c r="BJ8" s="241"/>
      <c r="BK8" s="241"/>
      <c r="BL8" s="241"/>
      <c r="BM8" s="241"/>
      <c r="BN8" s="241"/>
      <c r="BO8" s="241"/>
      <c r="BP8" s="241"/>
      <c r="BQ8" s="242">
        <f t="shared" si="11"/>
        <v>5</v>
      </c>
      <c r="BR8" s="242">
        <f t="shared" si="12"/>
        <v>5</v>
      </c>
      <c r="BS8" s="243">
        <f t="shared" si="13"/>
        <v>155</v>
      </c>
      <c r="BT8" s="241">
        <v>72</v>
      </c>
      <c r="BU8" s="241">
        <v>5</v>
      </c>
      <c r="BV8" s="241">
        <f t="shared" si="14"/>
        <v>360</v>
      </c>
      <c r="BW8" s="241">
        <v>4</v>
      </c>
      <c r="BX8" s="241"/>
      <c r="BY8" s="241">
        <v>1</v>
      </c>
      <c r="BZ8" s="241"/>
      <c r="CA8" s="241"/>
      <c r="CB8" s="241"/>
      <c r="CC8" s="241"/>
      <c r="CD8" s="241"/>
      <c r="CE8" s="241"/>
      <c r="CF8" s="242">
        <f t="shared" si="15"/>
        <v>5</v>
      </c>
      <c r="CG8" s="242">
        <f t="shared" si="16"/>
        <v>5</v>
      </c>
      <c r="CH8" s="243">
        <f t="shared" si="17"/>
        <v>365</v>
      </c>
      <c r="CI8" s="244">
        <f t="shared" si="60"/>
        <v>6</v>
      </c>
      <c r="CJ8" s="244">
        <f t="shared" si="61"/>
        <v>3</v>
      </c>
      <c r="CK8" s="244">
        <f t="shared" si="62"/>
        <v>1</v>
      </c>
      <c r="CL8" s="244">
        <f t="shared" si="63"/>
        <v>0</v>
      </c>
      <c r="CM8" s="244">
        <f t="shared" si="64"/>
        <v>0</v>
      </c>
      <c r="CN8" s="244">
        <f t="shared" si="65"/>
        <v>0</v>
      </c>
      <c r="CO8" s="244">
        <f t="shared" si="66"/>
        <v>0</v>
      </c>
      <c r="CP8" s="244">
        <f t="shared" si="67"/>
        <v>0</v>
      </c>
      <c r="CQ8" s="244">
        <v>0</v>
      </c>
      <c r="CR8" s="242">
        <v>10</v>
      </c>
      <c r="CS8" s="242">
        <v>10</v>
      </c>
      <c r="CT8" s="245">
        <v>1.4999999999999999E-2</v>
      </c>
      <c r="CU8" s="246">
        <v>520</v>
      </c>
      <c r="CV8" s="247">
        <v>1.9230769230769228E-2</v>
      </c>
      <c r="CW8" s="248">
        <v>9</v>
      </c>
      <c r="CX8" s="232" t="s">
        <v>633</v>
      </c>
      <c r="CY8" s="232" t="s">
        <v>633</v>
      </c>
      <c r="CZ8" s="232" t="str">
        <f>IFERROR(VLOOKUP($G8,[11]items_spec!$A:$P,7,FALSE),"")</f>
        <v>Ea</v>
      </c>
      <c r="DA8" s="232">
        <f>IFERROR(VLOOKUP($G8,[11]items_spec!$A:$CN,14,FALSE),"")</f>
        <v>1</v>
      </c>
      <c r="DB8" s="232" t="str">
        <f>IFERROR(VLOOKUP(I8,[11]shotcut_master!$B$1:$D$40,3,FALSE),"")</f>
        <v/>
      </c>
      <c r="DC8" s="28">
        <f t="shared" si="20"/>
        <v>620</v>
      </c>
      <c r="DD8" s="232" t="str">
        <f>IFERROR(VLOOKUP($I$1,[11]help!$B$67:$C$68,2,FALSE),"")</f>
        <v>PT1</v>
      </c>
      <c r="DE8" s="249" t="str">
        <f>IFERROR(VLOOKUP($F8,[11]machines_master!$A:$C,3,FALSE),"")</f>
        <v>new_machine</v>
      </c>
      <c r="DF8" s="232">
        <f>IFERROR(VLOOKUP($DC8,[11]items_spec!$A:$CN,26,FALSE),"")</f>
        <v>0</v>
      </c>
      <c r="DG8" s="232" t="str">
        <f>IFERROR(VLOOKUP(DF8,[11]shotcut_master!$B$1:$D$38,3,FALSE),"")</f>
        <v/>
      </c>
      <c r="DH8" s="28">
        <f t="shared" si="21"/>
        <v>620</v>
      </c>
      <c r="DI8" s="28" t="str">
        <f t="shared" si="22"/>
        <v>PT1date6/13/2021part620</v>
      </c>
      <c r="DJ8" s="248">
        <f>VLOOKUP(DH8,[11]items_spec!$A$2:$CZ$1087,102,FALSE)</f>
        <v>44353</v>
      </c>
      <c r="DK8" s="248">
        <f>VLOOKUP($DH8,[11]items_spec!$A$2:$CZ$1087,103,FALSE)</f>
        <v>44361</v>
      </c>
      <c r="DL8" s="197"/>
      <c r="DM8" s="197"/>
      <c r="DN8" s="197"/>
      <c r="DO8" t="str">
        <f>IFERROR(VLOOKUP(G8,[11]items_spec!$A$1:$CO$601,92,FALSE),"")</f>
        <v/>
      </c>
      <c r="DS8" s="250">
        <f t="shared" si="68"/>
        <v>1</v>
      </c>
      <c r="DT8" s="303">
        <f t="shared" si="52"/>
        <v>0</v>
      </c>
      <c r="DU8" s="229">
        <v>1</v>
      </c>
      <c r="DV8" s="251">
        <v>0</v>
      </c>
      <c r="DW8" s="252">
        <f t="shared" si="23"/>
        <v>1</v>
      </c>
      <c r="DX8" s="252">
        <f>IF(VLOOKUP($DC8,[11]items_spec!$A$1:$CV$1086,99,FALSE)=1,1,0)</f>
        <v>1</v>
      </c>
      <c r="DY8" s="252">
        <f>IF(VLOOKUP($DC8,[11]items_spec!$A$1:$CV$1086,100,FALSE)=1,1,0)</f>
        <v>1</v>
      </c>
      <c r="DZ8" s="251">
        <f t="shared" si="24"/>
        <v>10</v>
      </c>
      <c r="EA8" s="251">
        <f t="shared" si="25"/>
        <v>10</v>
      </c>
      <c r="EB8" s="248" t="str">
        <f>VLOOKUP($DH8,[11]items_spec!$A$2:$CZ$1087,104,FALSE)</f>
        <v>Pending</v>
      </c>
      <c r="EC8" s="251">
        <f t="shared" si="26"/>
        <v>1</v>
      </c>
      <c r="ED8" s="252">
        <f>IF(VLOOKUP($DU8,[17]items_spec!$A$1:$CV$1086,100,FALSE)=1,1,0)</f>
        <v>1</v>
      </c>
      <c r="EE8" s="252">
        <f>IFERROR(IF((VLOOKUP(DC8,[11]items_spec!$A:$AA,26,FALSE))&lt;&gt;"",1,0),"")</f>
        <v>0</v>
      </c>
      <c r="EF8" s="253">
        <f t="shared" si="27"/>
        <v>0</v>
      </c>
      <c r="EG8" s="253">
        <f t="shared" si="28"/>
        <v>53</v>
      </c>
      <c r="EH8" s="253">
        <f t="shared" si="29"/>
        <v>1</v>
      </c>
      <c r="EI8" s="251">
        <f t="shared" si="30"/>
        <v>1</v>
      </c>
      <c r="EJ8" s="253">
        <f t="shared" si="31"/>
        <v>1</v>
      </c>
      <c r="EK8" s="253">
        <f t="shared" si="32"/>
        <v>1</v>
      </c>
      <c r="EL8" s="253">
        <f t="shared" si="33"/>
        <v>1</v>
      </c>
      <c r="EM8" s="253">
        <f t="shared" si="34"/>
        <v>1</v>
      </c>
      <c r="EN8" s="253">
        <f t="shared" si="35"/>
        <v>1</v>
      </c>
      <c r="EO8" s="197">
        <f t="shared" si="36"/>
        <v>1</v>
      </c>
      <c r="EP8" s="197">
        <f t="shared" si="37"/>
        <v>1</v>
      </c>
      <c r="EQ8" s="197">
        <f t="shared" si="38"/>
        <v>0</v>
      </c>
      <c r="ER8" s="197">
        <f t="shared" si="39"/>
        <v>1</v>
      </c>
      <c r="ES8" s="197">
        <f t="shared" si="40"/>
        <v>1</v>
      </c>
      <c r="ET8" s="197">
        <f t="shared" si="41"/>
        <v>1</v>
      </c>
      <c r="EU8" s="197">
        <f t="shared" si="42"/>
        <v>1</v>
      </c>
      <c r="EV8" s="197">
        <f t="shared" si="43"/>
        <v>1</v>
      </c>
      <c r="EW8" s="197">
        <f t="shared" si="44"/>
        <v>1</v>
      </c>
      <c r="EX8" s="197">
        <f>IF($DS8=1,IF($BD8=$BD32,1,0),1)</f>
        <v>0</v>
      </c>
      <c r="EY8" s="253">
        <f>IF($DT8=1,IF($BD8=$BD9,1,0),1)</f>
        <v>1</v>
      </c>
      <c r="EZ8" s="253">
        <f t="shared" si="45"/>
        <v>1</v>
      </c>
      <c r="FA8" s="253">
        <f t="shared" si="46"/>
        <v>1</v>
      </c>
      <c r="FB8" s="253">
        <f t="shared" si="47"/>
        <v>1</v>
      </c>
      <c r="FC8" s="253">
        <f t="shared" si="48"/>
        <v>1</v>
      </c>
      <c r="FD8" s="253">
        <f t="shared" si="49"/>
        <v>0</v>
      </c>
      <c r="FE8" s="253">
        <f t="shared" si="50"/>
        <v>1</v>
      </c>
      <c r="FF8" s="253" t="b">
        <f t="shared" si="69"/>
        <v>0</v>
      </c>
      <c r="FG8" s="197" t="str">
        <f t="shared" si="51"/>
        <v>ok</v>
      </c>
      <c r="FH8" s="197"/>
      <c r="FI8" s="197"/>
      <c r="FJ8" s="197"/>
      <c r="FK8" s="197"/>
      <c r="FL8" s="197"/>
      <c r="FM8" s="197"/>
      <c r="FN8" s="197"/>
      <c r="FO8" s="197"/>
      <c r="FP8" s="197"/>
      <c r="FQ8" s="197"/>
      <c r="FR8" s="197"/>
      <c r="FS8" s="197"/>
    </row>
    <row r="9" spans="1:175" s="230" customFormat="1" ht="21" customHeight="1" x14ac:dyDescent="0.35">
      <c r="A9" s="225">
        <v>2021</v>
      </c>
      <c r="B9" s="226">
        <v>6</v>
      </c>
      <c r="C9" s="227" t="s">
        <v>628</v>
      </c>
      <c r="D9" s="228" t="s">
        <v>629</v>
      </c>
      <c r="E9" s="229" t="s">
        <v>634</v>
      </c>
      <c r="F9" s="230">
        <f>VLOOKUP($DH9,[11]items_spec!$A$2:$DC$1087,105,FALSE)</f>
        <v>2</v>
      </c>
      <c r="G9" s="231">
        <v>621</v>
      </c>
      <c r="H9" s="232">
        <f>IFERROR(VLOOKUP(G9,[11]items_spec!$A:$AA,25,FALSE),"")</f>
        <v>405</v>
      </c>
      <c r="I9" s="233"/>
      <c r="J9" s="232" t="str">
        <f>IFERROR(VLOOKUP($G9,[11]items_spec!$A:$P,5,FALSE),"")</f>
        <v>FMCFII60805664</v>
      </c>
      <c r="K9" s="232">
        <f>IFERROR(VLOOKUP($G9,[11]items_spec!$A:$P,15,FALSE),"")</f>
        <v>1</v>
      </c>
      <c r="L9" s="232">
        <f>IFERROR(IF($CZ9="set",DA9,VLOOKUP($DC9,[11]items_spec!$A:$P,14,FALSE)),"")</f>
        <v>1</v>
      </c>
      <c r="M9" s="300">
        <f t="shared" si="0"/>
        <v>233.63</v>
      </c>
      <c r="N9" s="300">
        <f t="shared" si="1"/>
        <v>214.70596999999998</v>
      </c>
      <c r="O9" s="300">
        <f t="shared" si="2"/>
        <v>252.55403000000001</v>
      </c>
      <c r="P9" s="234"/>
      <c r="Q9" s="234">
        <v>238</v>
      </c>
      <c r="R9" s="234">
        <v>228</v>
      </c>
      <c r="S9" s="234">
        <v>260</v>
      </c>
      <c r="T9" s="234">
        <v>246</v>
      </c>
      <c r="U9" s="234">
        <v>203</v>
      </c>
      <c r="V9" s="234">
        <v>190</v>
      </c>
      <c r="W9" s="234">
        <v>212</v>
      </c>
      <c r="X9" s="234">
        <v>183</v>
      </c>
      <c r="Y9" s="234"/>
      <c r="Z9" s="235">
        <v>160</v>
      </c>
      <c r="AA9" s="235">
        <v>163</v>
      </c>
      <c r="AB9" s="301">
        <f t="shared" si="3"/>
        <v>191.5</v>
      </c>
      <c r="AC9" s="302">
        <f>IFERROR(VLOOKUP($DH9,[11]items_spec!$A:$T,19,FALSE),"")</f>
        <v>175.98849999999999</v>
      </c>
      <c r="AD9" s="287">
        <f>IFERROR(VLOOKUP($DH9,[11]items_spec!$A:$T,20,FALSE),"")</f>
        <v>207.01150000000001</v>
      </c>
      <c r="AE9" s="234">
        <v>238</v>
      </c>
      <c r="AF9" s="234">
        <v>240</v>
      </c>
      <c r="AG9" s="234">
        <v>235</v>
      </c>
      <c r="AH9" s="234">
        <v>225</v>
      </c>
      <c r="AI9" s="234">
        <v>255</v>
      </c>
      <c r="AJ9" s="234">
        <v>196</v>
      </c>
      <c r="AK9" s="234">
        <v>201</v>
      </c>
      <c r="AL9" s="234">
        <v>200</v>
      </c>
      <c r="AM9" s="234">
        <v>195</v>
      </c>
      <c r="AN9" s="234">
        <v>205</v>
      </c>
      <c r="AO9" s="235">
        <v>165</v>
      </c>
      <c r="AP9" s="235">
        <v>164</v>
      </c>
      <c r="AQ9" s="236">
        <f t="shared" si="53"/>
        <v>243</v>
      </c>
      <c r="AR9" s="237">
        <f t="shared" si="54"/>
        <v>197</v>
      </c>
      <c r="AS9" s="238">
        <f t="shared" si="55"/>
        <v>0.18930041152263374</v>
      </c>
      <c r="AT9" s="236">
        <f t="shared" si="56"/>
        <v>238.6</v>
      </c>
      <c r="AU9" s="237">
        <f t="shared" si="57"/>
        <v>199.4</v>
      </c>
      <c r="AV9" s="238">
        <f t="shared" si="58"/>
        <v>0.1642917015926236</v>
      </c>
      <c r="AW9" s="236">
        <f t="shared" si="4"/>
        <v>240.55555555555554</v>
      </c>
      <c r="AX9" s="237">
        <f t="shared" si="5"/>
        <v>198.33333333333334</v>
      </c>
      <c r="AY9" s="238">
        <f t="shared" si="59"/>
        <v>0.17551963048498836</v>
      </c>
      <c r="AZ9" s="239">
        <f>IFERROR(VLOOKUP($G9,[11]items_spec!$A:$AA,13,FALSE),"")</f>
        <v>18</v>
      </c>
      <c r="BA9" s="240">
        <f t="shared" si="6"/>
        <v>200</v>
      </c>
      <c r="BB9" s="235">
        <f t="shared" si="7"/>
        <v>22.085889570552148</v>
      </c>
      <c r="BC9" s="237">
        <f t="shared" si="8"/>
        <v>1</v>
      </c>
      <c r="BD9" s="235">
        <f t="shared" si="9"/>
        <v>163</v>
      </c>
      <c r="BE9" s="241">
        <v>10</v>
      </c>
      <c r="BF9" s="241">
        <v>15</v>
      </c>
      <c r="BG9" s="241">
        <f t="shared" si="10"/>
        <v>150</v>
      </c>
      <c r="BH9" s="241">
        <v>2</v>
      </c>
      <c r="BI9" s="241">
        <v>5</v>
      </c>
      <c r="BJ9" s="241"/>
      <c r="BK9" s="241"/>
      <c r="BL9" s="241"/>
      <c r="BM9" s="241"/>
      <c r="BN9" s="241"/>
      <c r="BO9" s="241"/>
      <c r="BP9" s="241"/>
      <c r="BQ9" s="242">
        <f t="shared" si="11"/>
        <v>7</v>
      </c>
      <c r="BR9" s="242">
        <f t="shared" si="12"/>
        <v>7</v>
      </c>
      <c r="BS9" s="243">
        <f t="shared" si="13"/>
        <v>157</v>
      </c>
      <c r="BT9" s="241">
        <v>24</v>
      </c>
      <c r="BU9" s="241">
        <v>15</v>
      </c>
      <c r="BV9" s="241">
        <f t="shared" si="14"/>
        <v>360</v>
      </c>
      <c r="BW9" s="241">
        <v>3</v>
      </c>
      <c r="BX9" s="241"/>
      <c r="BY9" s="241">
        <v>3</v>
      </c>
      <c r="BZ9" s="241"/>
      <c r="CA9" s="241"/>
      <c r="CB9" s="241"/>
      <c r="CC9" s="241"/>
      <c r="CD9" s="241"/>
      <c r="CE9" s="241"/>
      <c r="CF9" s="242">
        <f t="shared" si="15"/>
        <v>6</v>
      </c>
      <c r="CG9" s="242">
        <f t="shared" si="16"/>
        <v>6</v>
      </c>
      <c r="CH9" s="243">
        <f t="shared" si="17"/>
        <v>366</v>
      </c>
      <c r="CI9" s="244">
        <f t="shared" si="60"/>
        <v>5</v>
      </c>
      <c r="CJ9" s="244">
        <f t="shared" si="61"/>
        <v>5</v>
      </c>
      <c r="CK9" s="244">
        <f t="shared" si="62"/>
        <v>3</v>
      </c>
      <c r="CL9" s="244">
        <f t="shared" si="63"/>
        <v>0</v>
      </c>
      <c r="CM9" s="244">
        <f t="shared" si="64"/>
        <v>0</v>
      </c>
      <c r="CN9" s="244">
        <f t="shared" si="65"/>
        <v>0</v>
      </c>
      <c r="CO9" s="244">
        <f t="shared" si="66"/>
        <v>0</v>
      </c>
      <c r="CP9" s="244">
        <f t="shared" si="67"/>
        <v>0</v>
      </c>
      <c r="CQ9" s="244">
        <v>0</v>
      </c>
      <c r="CR9" s="242">
        <v>13</v>
      </c>
      <c r="CS9" s="242">
        <v>13</v>
      </c>
      <c r="CT9" s="245">
        <v>1.4999999999999999E-2</v>
      </c>
      <c r="CU9" s="246">
        <v>523</v>
      </c>
      <c r="CV9" s="247">
        <v>2.4856596558317401E-2</v>
      </c>
      <c r="CW9" s="248">
        <v>9</v>
      </c>
      <c r="CX9" s="232" t="s">
        <v>635</v>
      </c>
      <c r="CY9" s="232" t="s">
        <v>635</v>
      </c>
      <c r="CZ9" s="232" t="str">
        <f>IFERROR(VLOOKUP($G9,[11]items_spec!$A:$P,7,FALSE),"")</f>
        <v>Ea</v>
      </c>
      <c r="DA9" s="232">
        <f>IFERROR(VLOOKUP($G9,[11]items_spec!$A:$CN,14,FALSE),"")</f>
        <v>1</v>
      </c>
      <c r="DB9" s="232" t="str">
        <f>IFERROR(VLOOKUP(I9,[11]shotcut_master!$B$1:$D$40,3,FALSE),"")</f>
        <v/>
      </c>
      <c r="DC9" s="28">
        <f t="shared" si="20"/>
        <v>621</v>
      </c>
      <c r="DD9" s="232" t="str">
        <f>IFERROR(VLOOKUP($I$1,[11]help!$B$67:$C$68,2,FALSE),"")</f>
        <v>PT1</v>
      </c>
      <c r="DE9" s="249" t="str">
        <f>IFERROR(VLOOKUP($F9,[11]machines_master!$A:$C,3,FALSE),"")</f>
        <v>new_machine</v>
      </c>
      <c r="DF9" s="232">
        <f>IFERROR(VLOOKUP($DC9,[11]items_spec!$A:$CN,26,FALSE),"")</f>
        <v>0</v>
      </c>
      <c r="DG9" s="232" t="str">
        <f>IFERROR(VLOOKUP(DF9,[11]shotcut_master!$B$1:$D$38,3,FALSE),"")</f>
        <v/>
      </c>
      <c r="DH9" s="28">
        <f t="shared" si="21"/>
        <v>621</v>
      </c>
      <c r="DI9" s="28" t="str">
        <f t="shared" si="22"/>
        <v>PT1date6/13/2021part621</v>
      </c>
      <c r="DJ9" s="248">
        <f>VLOOKUP(DH9,[11]items_spec!$A$2:$CZ$1087,102,FALSE)</f>
        <v>44353</v>
      </c>
      <c r="DK9" s="248">
        <f>VLOOKUP($DH9,[11]items_spec!$A$2:$CZ$1087,103,FALSE)</f>
        <v>44361</v>
      </c>
      <c r="DL9" s="197"/>
      <c r="DM9" s="197"/>
      <c r="DN9" s="197"/>
      <c r="DO9" t="str">
        <f>IFERROR(VLOOKUP(G9,[11]items_spec!$A$1:$CO$601,92,FALSE),"")</f>
        <v/>
      </c>
      <c r="DS9" s="250">
        <f t="shared" si="68"/>
        <v>1</v>
      </c>
      <c r="DT9" s="303">
        <f t="shared" si="52"/>
        <v>0</v>
      </c>
      <c r="DU9" s="229">
        <v>1</v>
      </c>
      <c r="DV9" s="251">
        <v>0</v>
      </c>
      <c r="DW9" s="252">
        <f t="shared" si="23"/>
        <v>1</v>
      </c>
      <c r="DX9" s="252">
        <f>IF(VLOOKUP($DC9,[11]items_spec!$A$1:$CV$1086,99,FALSE)=1,1,0)</f>
        <v>1</v>
      </c>
      <c r="DY9" s="252">
        <f>IF(VLOOKUP($DC9,[11]items_spec!$A$1:$CV$1086,100,FALSE)=1,1,0)</f>
        <v>1</v>
      </c>
      <c r="DZ9" s="251">
        <f t="shared" si="24"/>
        <v>13</v>
      </c>
      <c r="EA9" s="251">
        <f t="shared" si="25"/>
        <v>13</v>
      </c>
      <c r="EB9" s="248" t="str">
        <f>VLOOKUP($DH9,[11]items_spec!$A$2:$CZ$1087,104,FALSE)</f>
        <v>Pending</v>
      </c>
      <c r="EC9" s="251">
        <f t="shared" si="26"/>
        <v>1</v>
      </c>
      <c r="ED9" s="252">
        <f>IF(VLOOKUP($DU9,[17]items_spec!$A$1:$CV$1086,100,FALSE)=1,1,0)</f>
        <v>1</v>
      </c>
      <c r="EE9" s="252">
        <f>IFERROR(IF((VLOOKUP(DC9,[11]items_spec!$A:$AA,26,FALSE))&lt;&gt;"",1,0),"")</f>
        <v>0</v>
      </c>
      <c r="EF9" s="253">
        <f t="shared" si="27"/>
        <v>0</v>
      </c>
      <c r="EG9" s="253">
        <f t="shared" si="28"/>
        <v>53</v>
      </c>
      <c r="EH9" s="253">
        <f t="shared" si="29"/>
        <v>1</v>
      </c>
      <c r="EI9" s="251">
        <f t="shared" si="30"/>
        <v>1</v>
      </c>
      <c r="EJ9" s="253">
        <f t="shared" si="31"/>
        <v>1</v>
      </c>
      <c r="EK9" s="253">
        <f t="shared" si="32"/>
        <v>1</v>
      </c>
      <c r="EL9" s="253">
        <f t="shared" si="33"/>
        <v>1</v>
      </c>
      <c r="EM9" s="253">
        <f t="shared" si="34"/>
        <v>1</v>
      </c>
      <c r="EN9" s="253">
        <f t="shared" si="35"/>
        <v>1</v>
      </c>
      <c r="EO9" s="197">
        <f t="shared" si="36"/>
        <v>1</v>
      </c>
      <c r="EP9" s="197">
        <f t="shared" si="37"/>
        <v>1</v>
      </c>
      <c r="EQ9" s="197">
        <f t="shared" si="38"/>
        <v>0</v>
      </c>
      <c r="ER9" s="197">
        <f t="shared" si="39"/>
        <v>1</v>
      </c>
      <c r="ES9" s="197">
        <f t="shared" si="40"/>
        <v>1</v>
      </c>
      <c r="ET9" s="197">
        <f t="shared" si="41"/>
        <v>1</v>
      </c>
      <c r="EU9" s="197">
        <f t="shared" si="42"/>
        <v>1</v>
      </c>
      <c r="EV9" s="197">
        <f t="shared" si="43"/>
        <v>1</v>
      </c>
      <c r="EW9" s="197">
        <f t="shared" si="44"/>
        <v>1</v>
      </c>
      <c r="EX9" s="197" t="e">
        <f>IF($DS9=1,IF($BD9=#REF!,1,0),1)</f>
        <v>#REF!</v>
      </c>
      <c r="EY9" s="253">
        <f>IF($DT9=1,IF($BD9=$BD10,1,0),1)</f>
        <v>1</v>
      </c>
      <c r="EZ9" s="253">
        <f t="shared" si="45"/>
        <v>1</v>
      </c>
      <c r="FA9" s="253">
        <f t="shared" si="46"/>
        <v>1</v>
      </c>
      <c r="FB9" s="253">
        <f t="shared" si="47"/>
        <v>1</v>
      </c>
      <c r="FC9" s="253">
        <f t="shared" si="48"/>
        <v>1</v>
      </c>
      <c r="FD9" s="253">
        <f t="shared" si="49"/>
        <v>0</v>
      </c>
      <c r="FE9" s="253">
        <f t="shared" si="50"/>
        <v>1</v>
      </c>
      <c r="FF9" s="253" t="e">
        <f t="shared" si="69"/>
        <v>#REF!</v>
      </c>
      <c r="FG9" s="197" t="str">
        <f t="shared" si="51"/>
        <v>ok</v>
      </c>
      <c r="FH9" s="197"/>
      <c r="FI9" s="197"/>
      <c r="FJ9" s="197"/>
      <c r="FK9" s="197"/>
      <c r="FL9" s="197"/>
      <c r="FM9" s="197"/>
      <c r="FN9" s="197"/>
      <c r="FO9" s="197"/>
      <c r="FP9" s="197"/>
      <c r="FQ9" s="197"/>
      <c r="FR9" s="197"/>
      <c r="FS9" s="197"/>
    </row>
    <row r="10" spans="1:175" s="230" customFormat="1" ht="21" customHeight="1" x14ac:dyDescent="0.35">
      <c r="A10" s="225">
        <v>2021</v>
      </c>
      <c r="B10" s="226">
        <v>6</v>
      </c>
      <c r="C10" s="227" t="s">
        <v>628</v>
      </c>
      <c r="D10" s="228" t="s">
        <v>629</v>
      </c>
      <c r="E10" s="229" t="s">
        <v>636</v>
      </c>
      <c r="F10" s="230">
        <f>VLOOKUP($DH10,[11]items_spec!$A$2:$DC$1087,105,FALSE)</f>
        <v>2</v>
      </c>
      <c r="G10" s="231">
        <v>622</v>
      </c>
      <c r="H10" s="232">
        <f>IFERROR(VLOOKUP(G10,[11]items_spec!$A:$AA,25,FALSE),"")</f>
        <v>405</v>
      </c>
      <c r="I10" s="233" t="s">
        <v>637</v>
      </c>
      <c r="J10" s="232" t="str">
        <f>IFERROR(VLOOKUP($G10,[11]items_spec!$A:$P,5,FALSE),"")</f>
        <v>FMCFII20804053</v>
      </c>
      <c r="K10" s="232">
        <f>IFERROR(VLOOKUP($G10,[11]items_spec!$A:$P,15,FALSE),"")</f>
        <v>1</v>
      </c>
      <c r="L10" s="232">
        <f>IFERROR(IF($CZ10="set",DA10,VLOOKUP($DC10,[11]items_spec!$A:$P,14,FALSE)),"")</f>
        <v>1</v>
      </c>
      <c r="M10" s="300">
        <f t="shared" si="0"/>
        <v>126.27000000000001</v>
      </c>
      <c r="N10" s="300">
        <f t="shared" si="1"/>
        <v>115.91586000000002</v>
      </c>
      <c r="O10" s="300">
        <f t="shared" si="2"/>
        <v>136.62414000000001</v>
      </c>
      <c r="P10" s="234"/>
      <c r="Q10" s="234">
        <v>153</v>
      </c>
      <c r="R10" s="234">
        <v>123</v>
      </c>
      <c r="S10" s="234">
        <v>137</v>
      </c>
      <c r="T10" s="234">
        <v>129</v>
      </c>
      <c r="U10" s="234">
        <v>128</v>
      </c>
      <c r="V10" s="234">
        <v>93</v>
      </c>
      <c r="W10" s="234">
        <v>95</v>
      </c>
      <c r="X10" s="234">
        <v>96</v>
      </c>
      <c r="Y10" s="234"/>
      <c r="Z10" s="235">
        <v>160</v>
      </c>
      <c r="AA10" s="235">
        <v>163</v>
      </c>
      <c r="AB10" s="301">
        <f t="shared" si="3"/>
        <v>103.50000000000001</v>
      </c>
      <c r="AC10" s="302">
        <f>IFERROR(VLOOKUP($DH10,[11]items_spec!$A:$T,19,FALSE),"")</f>
        <v>95.013000000000019</v>
      </c>
      <c r="AD10" s="287">
        <f>IFERROR(VLOOKUP($DH10,[11]items_spec!$A:$T,20,FALSE),"")</f>
        <v>111.98700000000001</v>
      </c>
      <c r="AE10" s="234">
        <v>128</v>
      </c>
      <c r="AF10" s="234">
        <v>132</v>
      </c>
      <c r="AG10" s="234">
        <v>138</v>
      </c>
      <c r="AH10" s="234">
        <v>143</v>
      </c>
      <c r="AI10" s="234">
        <v>152</v>
      </c>
      <c r="AJ10" s="234">
        <v>106</v>
      </c>
      <c r="AK10" s="234">
        <v>100</v>
      </c>
      <c r="AL10" s="234">
        <v>99</v>
      </c>
      <c r="AM10" s="234">
        <v>106</v>
      </c>
      <c r="AN10" s="234">
        <v>110</v>
      </c>
      <c r="AO10" s="235">
        <v>165</v>
      </c>
      <c r="AP10" s="235">
        <v>164</v>
      </c>
      <c r="AQ10" s="236">
        <f t="shared" si="53"/>
        <v>135.5</v>
      </c>
      <c r="AR10" s="237">
        <f t="shared" si="54"/>
        <v>103</v>
      </c>
      <c r="AS10" s="238">
        <f t="shared" si="55"/>
        <v>0.23985239852398524</v>
      </c>
      <c r="AT10" s="236">
        <f t="shared" si="56"/>
        <v>138.6</v>
      </c>
      <c r="AU10" s="237">
        <f t="shared" si="57"/>
        <v>104.2</v>
      </c>
      <c r="AV10" s="238">
        <f t="shared" si="58"/>
        <v>0.24819624819624814</v>
      </c>
      <c r="AW10" s="236">
        <f t="shared" si="4"/>
        <v>137.22222222222223</v>
      </c>
      <c r="AX10" s="237">
        <f t="shared" si="5"/>
        <v>103.66666666666667</v>
      </c>
      <c r="AY10" s="238">
        <f t="shared" si="59"/>
        <v>0.24453441295546557</v>
      </c>
      <c r="AZ10" s="239">
        <f>IFERROR(VLOOKUP($G10,[11]items_spec!$A:$AA,13,FALSE),"")</f>
        <v>18</v>
      </c>
      <c r="BA10" s="240">
        <f t="shared" si="6"/>
        <v>200</v>
      </c>
      <c r="BB10" s="235">
        <f t="shared" si="7"/>
        <v>22.085889570552148</v>
      </c>
      <c r="BC10" s="237">
        <f t="shared" si="8"/>
        <v>1</v>
      </c>
      <c r="BD10" s="235">
        <f t="shared" si="9"/>
        <v>163</v>
      </c>
      <c r="BE10" s="241">
        <v>5</v>
      </c>
      <c r="BF10" s="241">
        <v>30</v>
      </c>
      <c r="BG10" s="241">
        <f t="shared" si="10"/>
        <v>150</v>
      </c>
      <c r="BH10" s="241"/>
      <c r="BI10" s="241">
        <v>3</v>
      </c>
      <c r="BJ10" s="241">
        <v>2</v>
      </c>
      <c r="BK10" s="241"/>
      <c r="BL10" s="241"/>
      <c r="BM10" s="241"/>
      <c r="BN10" s="241"/>
      <c r="BO10" s="241"/>
      <c r="BP10" s="241"/>
      <c r="BQ10" s="242">
        <f t="shared" si="11"/>
        <v>5</v>
      </c>
      <c r="BR10" s="242">
        <f t="shared" si="12"/>
        <v>5</v>
      </c>
      <c r="BS10" s="243">
        <f t="shared" si="13"/>
        <v>155</v>
      </c>
      <c r="BT10" s="241">
        <v>12</v>
      </c>
      <c r="BU10" s="241">
        <v>30</v>
      </c>
      <c r="BV10" s="241">
        <f t="shared" si="14"/>
        <v>360</v>
      </c>
      <c r="BW10" s="241">
        <v>5</v>
      </c>
      <c r="BX10" s="241"/>
      <c r="BY10" s="241">
        <v>2</v>
      </c>
      <c r="BZ10" s="241"/>
      <c r="CA10" s="241"/>
      <c r="CB10" s="241"/>
      <c r="CC10" s="241"/>
      <c r="CD10" s="241"/>
      <c r="CE10" s="241"/>
      <c r="CF10" s="242">
        <f t="shared" si="15"/>
        <v>7</v>
      </c>
      <c r="CG10" s="242">
        <f t="shared" si="16"/>
        <v>7</v>
      </c>
      <c r="CH10" s="243">
        <f t="shared" si="17"/>
        <v>367</v>
      </c>
      <c r="CI10" s="244">
        <f t="shared" si="60"/>
        <v>5</v>
      </c>
      <c r="CJ10" s="244">
        <f t="shared" si="61"/>
        <v>3</v>
      </c>
      <c r="CK10" s="244">
        <f t="shared" si="62"/>
        <v>4</v>
      </c>
      <c r="CL10" s="244">
        <f t="shared" si="63"/>
        <v>0</v>
      </c>
      <c r="CM10" s="244">
        <f t="shared" si="64"/>
        <v>0</v>
      </c>
      <c r="CN10" s="244">
        <f t="shared" si="65"/>
        <v>0</v>
      </c>
      <c r="CO10" s="244">
        <f t="shared" si="66"/>
        <v>0</v>
      </c>
      <c r="CP10" s="244">
        <f t="shared" si="67"/>
        <v>0</v>
      </c>
      <c r="CQ10" s="244">
        <v>0</v>
      </c>
      <c r="CR10" s="242">
        <v>12</v>
      </c>
      <c r="CS10" s="242">
        <v>12</v>
      </c>
      <c r="CT10" s="245">
        <v>1.4999999999999999E-2</v>
      </c>
      <c r="CU10" s="246">
        <v>522</v>
      </c>
      <c r="CV10" s="247">
        <v>2.298850574712644E-2</v>
      </c>
      <c r="CW10" s="248">
        <v>9</v>
      </c>
      <c r="CX10" s="232" t="s">
        <v>638</v>
      </c>
      <c r="CY10" s="232" t="s">
        <v>639</v>
      </c>
      <c r="CZ10" s="232" t="str">
        <f>IFERROR(VLOOKUP($G10,[11]items_spec!$A:$P,7,FALSE),"")</f>
        <v>Ea</v>
      </c>
      <c r="DA10" s="232">
        <f>IFERROR(VLOOKUP($G10,[11]items_spec!$A:$CN,14,FALSE),"")</f>
        <v>2</v>
      </c>
      <c r="DB10" s="232" t="str">
        <f>IFERROR(VLOOKUP(I10,[11]shotcut_master!$B$1:$D$40,3,FALSE),"")</f>
        <v>f</v>
      </c>
      <c r="DC10" s="28" t="str">
        <f t="shared" si="20"/>
        <v>622f</v>
      </c>
      <c r="DD10" s="232" t="str">
        <f>IFERROR(VLOOKUP($I$1,[11]help!$B$67:$C$68,2,FALSE),"")</f>
        <v>PT1</v>
      </c>
      <c r="DE10" s="249" t="str">
        <f>IFERROR(VLOOKUP($F10,[11]machines_master!$A:$C,3,FALSE),"")</f>
        <v>new_machine</v>
      </c>
      <c r="DF10" s="232" t="str">
        <f>IFERROR(VLOOKUP($DC10,[11]items_spec!$A:$CN,26,FALSE),"")</f>
        <v xml:space="preserve">امامية </v>
      </c>
      <c r="DG10" s="232" t="str">
        <f>IFERROR(VLOOKUP(DF10,[11]shotcut_master!$B$1:$D$38,3,FALSE),"")</f>
        <v>f</v>
      </c>
      <c r="DH10" s="28" t="str">
        <f t="shared" si="21"/>
        <v>622f</v>
      </c>
      <c r="DI10" s="28" t="str">
        <f t="shared" si="22"/>
        <v>PT1date6/13/2021part622f</v>
      </c>
      <c r="DJ10" s="248">
        <f>VLOOKUP(DH10,[11]items_spec!$A$2:$CZ$1087,102,FALSE)</f>
        <v>44353</v>
      </c>
      <c r="DK10" s="248">
        <f>VLOOKUP($DH10,[11]items_spec!$A$2:$CZ$1087,103,FALSE)</f>
        <v>44361</v>
      </c>
      <c r="DL10" s="197"/>
      <c r="DM10" s="197"/>
      <c r="DN10" s="197"/>
      <c r="DO10" t="str">
        <f>IFERROR(VLOOKUP(G10,[11]items_spec!$A$1:$CO$601,92,FALSE),"")</f>
        <v/>
      </c>
      <c r="DS10" s="250">
        <f t="shared" si="68"/>
        <v>1</v>
      </c>
      <c r="DT10" s="303">
        <f t="shared" si="52"/>
        <v>0</v>
      </c>
      <c r="DU10" s="229">
        <v>1</v>
      </c>
      <c r="DV10" s="251">
        <v>0</v>
      </c>
      <c r="DW10" s="252">
        <f t="shared" si="23"/>
        <v>1</v>
      </c>
      <c r="DX10" s="252">
        <f>IF(VLOOKUP($DC10,[11]items_spec!$A$1:$CV$1086,99,FALSE)=1,1,0)</f>
        <v>1</v>
      </c>
      <c r="DY10" s="252">
        <f>IF(VLOOKUP($DC10,[11]items_spec!$A$1:$CV$1086,100,FALSE)=1,1,0)</f>
        <v>1</v>
      </c>
      <c r="DZ10" s="251">
        <f t="shared" si="24"/>
        <v>12</v>
      </c>
      <c r="EA10" s="251">
        <f t="shared" si="25"/>
        <v>12</v>
      </c>
      <c r="EB10" s="248" t="str">
        <f>VLOOKUP($DH10,[11]items_spec!$A$2:$CZ$1087,104,FALSE)</f>
        <v>Pending</v>
      </c>
      <c r="EC10" s="251">
        <f t="shared" si="26"/>
        <v>1</v>
      </c>
      <c r="ED10" s="252">
        <f>IF(VLOOKUP($DU10,[17]items_spec!$A$1:$CV$1086,100,FALSE)=1,1,0)</f>
        <v>1</v>
      </c>
      <c r="EE10" s="252">
        <f>IFERROR(IF((VLOOKUP(DC10,[11]items_spec!$A:$AA,26,FALSE))&lt;&gt;"",1,0),"")</f>
        <v>1</v>
      </c>
      <c r="EF10" s="253">
        <f t="shared" si="27"/>
        <v>1</v>
      </c>
      <c r="EG10" s="253">
        <f t="shared" si="28"/>
        <v>53</v>
      </c>
      <c r="EH10" s="253">
        <f t="shared" si="29"/>
        <v>1</v>
      </c>
      <c r="EI10" s="251">
        <f t="shared" si="30"/>
        <v>1</v>
      </c>
      <c r="EJ10" s="253">
        <f t="shared" si="31"/>
        <v>1</v>
      </c>
      <c r="EK10" s="253">
        <f t="shared" si="32"/>
        <v>1</v>
      </c>
      <c r="EL10" s="253">
        <f t="shared" si="33"/>
        <v>1</v>
      </c>
      <c r="EM10" s="253">
        <f t="shared" si="34"/>
        <v>1</v>
      </c>
      <c r="EN10" s="253">
        <f t="shared" si="35"/>
        <v>1</v>
      </c>
      <c r="EO10" s="197">
        <f t="shared" si="36"/>
        <v>1</v>
      </c>
      <c r="EP10" s="197">
        <f t="shared" si="37"/>
        <v>1</v>
      </c>
      <c r="EQ10" s="197">
        <f t="shared" si="38"/>
        <v>0</v>
      </c>
      <c r="ER10" s="197">
        <f t="shared" si="39"/>
        <v>1</v>
      </c>
      <c r="ES10" s="197">
        <f t="shared" si="40"/>
        <v>1</v>
      </c>
      <c r="ET10" s="197">
        <f t="shared" si="41"/>
        <v>1</v>
      </c>
      <c r="EU10" s="197">
        <f t="shared" si="42"/>
        <v>1</v>
      </c>
      <c r="EV10" s="197">
        <f t="shared" si="43"/>
        <v>1</v>
      </c>
      <c r="EW10" s="197">
        <f t="shared" si="44"/>
        <v>1</v>
      </c>
      <c r="EX10" s="197">
        <f>IF($DS10=1,IF($BD10=$BD33,1,0),1)</f>
        <v>0</v>
      </c>
      <c r="EY10" s="253">
        <f>IF($DT10=1,IF($BD10=$BD11,1,0),1)</f>
        <v>1</v>
      </c>
      <c r="EZ10" s="253">
        <f t="shared" si="45"/>
        <v>1</v>
      </c>
      <c r="FA10" s="253">
        <f t="shared" si="46"/>
        <v>1</v>
      </c>
      <c r="FB10" s="253">
        <f t="shared" si="47"/>
        <v>1</v>
      </c>
      <c r="FC10" s="253">
        <f t="shared" si="48"/>
        <v>1</v>
      </c>
      <c r="FD10" s="253">
        <f t="shared" si="49"/>
        <v>0</v>
      </c>
      <c r="FE10" s="253">
        <f t="shared" si="50"/>
        <v>1</v>
      </c>
      <c r="FF10" s="253" t="b">
        <f t="shared" si="69"/>
        <v>0</v>
      </c>
      <c r="FG10" s="197" t="str">
        <f t="shared" si="51"/>
        <v>ok</v>
      </c>
      <c r="FH10" s="197"/>
      <c r="FI10" s="197"/>
      <c r="FJ10" s="197"/>
      <c r="FK10" s="197"/>
      <c r="FL10" s="197"/>
      <c r="FM10" s="197"/>
      <c r="FN10" s="197"/>
      <c r="FO10" s="197"/>
      <c r="FP10" s="197"/>
      <c r="FQ10" s="197"/>
      <c r="FR10" s="197"/>
      <c r="FS10" s="197"/>
    </row>
    <row r="11" spans="1:175" s="230" customFormat="1" ht="21" customHeight="1" x14ac:dyDescent="0.35">
      <c r="A11" s="225">
        <v>2021</v>
      </c>
      <c r="B11" s="226">
        <v>6</v>
      </c>
      <c r="C11" s="227" t="s">
        <v>628</v>
      </c>
      <c r="D11" s="228" t="s">
        <v>629</v>
      </c>
      <c r="E11" s="229" t="s">
        <v>640</v>
      </c>
      <c r="F11" s="230">
        <f>VLOOKUP($DH11,[11]items_spec!$A$2:$DC$1087,105,FALSE)</f>
        <v>2</v>
      </c>
      <c r="G11" s="231">
        <v>622</v>
      </c>
      <c r="H11" s="232">
        <f>IFERROR(VLOOKUP(G11,[11]items_spec!$A:$AA,25,FALSE),"")</f>
        <v>405</v>
      </c>
      <c r="I11" s="233" t="s">
        <v>641</v>
      </c>
      <c r="J11" s="232" t="str">
        <f>IFERROR(VLOOKUP($G11,[11]items_spec!$A:$P,5,FALSE),"")</f>
        <v>FMCFII20804053</v>
      </c>
      <c r="K11" s="232">
        <f>IFERROR(VLOOKUP($G11,[11]items_spec!$A:$P,15,FALSE),"")</f>
        <v>1</v>
      </c>
      <c r="L11" s="232">
        <f>IFERROR(IF($CZ11="set",DA11,VLOOKUP($DC11,[11]items_spec!$A:$P,14,FALSE)),"")</f>
        <v>1</v>
      </c>
      <c r="M11" s="300">
        <f t="shared" si="0"/>
        <v>101.86999999999998</v>
      </c>
      <c r="N11" s="300">
        <f t="shared" si="1"/>
        <v>93.92413999999998</v>
      </c>
      <c r="O11" s="300">
        <f t="shared" si="2"/>
        <v>109.81585999999999</v>
      </c>
      <c r="P11" s="234"/>
      <c r="Q11" s="234">
        <v>110</v>
      </c>
      <c r="R11" s="234">
        <v>105</v>
      </c>
      <c r="S11" s="234">
        <v>119</v>
      </c>
      <c r="T11" s="234">
        <v>108</v>
      </c>
      <c r="U11" s="234">
        <v>85</v>
      </c>
      <c r="V11" s="234">
        <v>79</v>
      </c>
      <c r="W11" s="234">
        <v>80</v>
      </c>
      <c r="X11" s="234">
        <v>78</v>
      </c>
      <c r="Y11" s="234"/>
      <c r="Z11" s="235">
        <v>160</v>
      </c>
      <c r="AA11" s="235">
        <v>163</v>
      </c>
      <c r="AB11" s="301">
        <f t="shared" si="3"/>
        <v>83.499999999999986</v>
      </c>
      <c r="AC11" s="302">
        <f>IFERROR(VLOOKUP($DH11,[11]items_spec!$A:$T,19,FALSE),"")</f>
        <v>76.986999999999981</v>
      </c>
      <c r="AD11" s="287">
        <f>IFERROR(VLOOKUP($DH11,[11]items_spec!$A:$T,20,FALSE),"")</f>
        <v>90.012999999999991</v>
      </c>
      <c r="AE11" s="234">
        <v>102</v>
      </c>
      <c r="AF11" s="234">
        <v>105</v>
      </c>
      <c r="AG11" s="234">
        <v>113</v>
      </c>
      <c r="AH11" s="234">
        <v>100</v>
      </c>
      <c r="AI11" s="234">
        <v>106</v>
      </c>
      <c r="AJ11" s="234">
        <v>83</v>
      </c>
      <c r="AK11" s="234">
        <v>85</v>
      </c>
      <c r="AL11" s="234">
        <v>86</v>
      </c>
      <c r="AM11" s="234">
        <v>78</v>
      </c>
      <c r="AN11" s="234">
        <v>93</v>
      </c>
      <c r="AO11" s="235">
        <v>165</v>
      </c>
      <c r="AP11" s="235">
        <v>164</v>
      </c>
      <c r="AQ11" s="236">
        <f t="shared" si="53"/>
        <v>110.5</v>
      </c>
      <c r="AR11" s="237">
        <f t="shared" si="54"/>
        <v>80.5</v>
      </c>
      <c r="AS11" s="238">
        <f t="shared" si="55"/>
        <v>0.27149321266968324</v>
      </c>
      <c r="AT11" s="236">
        <f t="shared" si="56"/>
        <v>105.2</v>
      </c>
      <c r="AU11" s="237">
        <f t="shared" si="57"/>
        <v>85</v>
      </c>
      <c r="AV11" s="238">
        <f t="shared" si="58"/>
        <v>0.19201520912547532</v>
      </c>
      <c r="AW11" s="236">
        <f t="shared" si="4"/>
        <v>107.55555555555556</v>
      </c>
      <c r="AX11" s="237">
        <f t="shared" si="5"/>
        <v>83</v>
      </c>
      <c r="AY11" s="238">
        <f t="shared" si="59"/>
        <v>0.22830578512396696</v>
      </c>
      <c r="AZ11" s="239">
        <f>IFERROR(VLOOKUP($G11,[11]items_spec!$A:$AA,13,FALSE),"")</f>
        <v>18</v>
      </c>
      <c r="BA11" s="240">
        <f t="shared" si="6"/>
        <v>200</v>
      </c>
      <c r="BB11" s="235">
        <f t="shared" si="7"/>
        <v>22.085889570552148</v>
      </c>
      <c r="BC11" s="237">
        <f t="shared" si="8"/>
        <v>1</v>
      </c>
      <c r="BD11" s="235">
        <f t="shared" si="9"/>
        <v>163</v>
      </c>
      <c r="BE11" s="241"/>
      <c r="BF11" s="241"/>
      <c r="BG11" s="241">
        <f t="shared" si="10"/>
        <v>0</v>
      </c>
      <c r="BH11" s="241"/>
      <c r="BI11" s="241"/>
      <c r="BJ11" s="241"/>
      <c r="BK11" s="241"/>
      <c r="BL11" s="241"/>
      <c r="BM11" s="241"/>
      <c r="BN11" s="241"/>
      <c r="BO11" s="241"/>
      <c r="BP11" s="241"/>
      <c r="BQ11" s="242">
        <f t="shared" si="11"/>
        <v>0</v>
      </c>
      <c r="BR11" s="242">
        <f t="shared" si="12"/>
        <v>0</v>
      </c>
      <c r="BS11" s="243">
        <f t="shared" si="13"/>
        <v>0</v>
      </c>
      <c r="BT11" s="241"/>
      <c r="BU11" s="241"/>
      <c r="BV11" s="241"/>
      <c r="BW11" s="241"/>
      <c r="BX11" s="241"/>
      <c r="BY11" s="241"/>
      <c r="BZ11" s="241"/>
      <c r="CA11" s="241"/>
      <c r="CB11" s="241"/>
      <c r="CC11" s="241"/>
      <c r="CD11" s="241"/>
      <c r="CE11" s="241"/>
      <c r="CF11" s="242">
        <f t="shared" si="15"/>
        <v>0</v>
      </c>
      <c r="CG11" s="242">
        <f t="shared" si="16"/>
        <v>0</v>
      </c>
      <c r="CH11" s="243">
        <f t="shared" si="17"/>
        <v>0</v>
      </c>
      <c r="CI11" s="244">
        <f t="shared" si="60"/>
        <v>0</v>
      </c>
      <c r="CJ11" s="244">
        <f t="shared" si="61"/>
        <v>0</v>
      </c>
      <c r="CK11" s="244">
        <f t="shared" si="62"/>
        <v>0</v>
      </c>
      <c r="CL11" s="244">
        <f t="shared" si="63"/>
        <v>0</v>
      </c>
      <c r="CM11" s="244">
        <f t="shared" si="64"/>
        <v>0</v>
      </c>
      <c r="CN11" s="244">
        <f t="shared" si="65"/>
        <v>0</v>
      </c>
      <c r="CO11" s="244">
        <f t="shared" si="66"/>
        <v>0</v>
      </c>
      <c r="CP11" s="244">
        <f t="shared" si="67"/>
        <v>0</v>
      </c>
      <c r="CQ11" s="244">
        <v>0</v>
      </c>
      <c r="CR11" s="242">
        <v>0</v>
      </c>
      <c r="CS11" s="242">
        <v>0</v>
      </c>
      <c r="CT11" s="245">
        <v>1.4999999999999999E-2</v>
      </c>
      <c r="CU11" s="246">
        <v>0</v>
      </c>
      <c r="CV11" s="247"/>
      <c r="CW11" s="248">
        <v>9</v>
      </c>
      <c r="CX11" s="232" t="s">
        <v>642</v>
      </c>
      <c r="CY11" s="232" t="s">
        <v>639</v>
      </c>
      <c r="CZ11" s="232" t="str">
        <f>IFERROR(VLOOKUP($G11,[11]items_spec!$A:$P,7,FALSE),"")</f>
        <v>Ea</v>
      </c>
      <c r="DA11" s="232">
        <f>IFERROR(VLOOKUP($G11,[11]items_spec!$A:$CN,14,FALSE),"")</f>
        <v>2</v>
      </c>
      <c r="DB11" s="232" t="str">
        <f>IFERROR(VLOOKUP(I11,[11]shotcut_master!$B$1:$D$40,3,FALSE),"")</f>
        <v>k</v>
      </c>
      <c r="DC11" s="28" t="str">
        <f t="shared" si="20"/>
        <v>622k</v>
      </c>
      <c r="DD11" s="232" t="str">
        <f>IFERROR(VLOOKUP($I$1,[11]help!$B$67:$C$68,2,FALSE),"")</f>
        <v>PT1</v>
      </c>
      <c r="DE11" s="249" t="str">
        <f>IFERROR(VLOOKUP($F11,[11]machines_master!$A:$C,3,FALSE),"")</f>
        <v>new_machine</v>
      </c>
      <c r="DF11" s="232" t="str">
        <f>IFERROR(VLOOKUP($DC11,[11]items_spec!$A:$CN,26,FALSE),"")</f>
        <v xml:space="preserve">خلفية </v>
      </c>
      <c r="DG11" s="232" t="str">
        <f>IFERROR(VLOOKUP(DF11,[11]shotcut_master!$B$1:$D$38,3,FALSE),"")</f>
        <v>k</v>
      </c>
      <c r="DH11" s="28" t="str">
        <f t="shared" si="21"/>
        <v>622k</v>
      </c>
      <c r="DI11" s="28" t="str">
        <f t="shared" si="22"/>
        <v>PT1date6/13/2021part622k</v>
      </c>
      <c r="DJ11" s="248">
        <f>VLOOKUP(DH11,[11]items_spec!$A$2:$CZ$1087,102,FALSE)</f>
        <v>44353</v>
      </c>
      <c r="DK11" s="248">
        <f>VLOOKUP($DH11,[11]items_spec!$A$2:$CZ$1087,103,FALSE)</f>
        <v>44361</v>
      </c>
      <c r="DL11" s="197"/>
      <c r="DM11" s="197"/>
      <c r="DN11" s="197"/>
      <c r="DO11" t="str">
        <f>IFERROR(VLOOKUP(G11,[11]items_spec!$A$1:$CO$601,92,FALSE),"")</f>
        <v/>
      </c>
      <c r="DS11" s="250">
        <f t="shared" si="68"/>
        <v>0</v>
      </c>
      <c r="DT11" s="303">
        <f t="shared" si="52"/>
        <v>0</v>
      </c>
      <c r="DU11" s="229">
        <v>1</v>
      </c>
      <c r="DV11" s="251">
        <v>0</v>
      </c>
      <c r="DW11" s="252">
        <f t="shared" si="23"/>
        <v>1</v>
      </c>
      <c r="DX11" s="252">
        <f>IF(VLOOKUP($DC11,[11]items_spec!$A$1:$CV$1086,99,FALSE)=1,1,0)</f>
        <v>1</v>
      </c>
      <c r="DY11" s="252">
        <f>IF(VLOOKUP($DC11,[11]items_spec!$A$1:$CV$1086,100,FALSE)=1,1,0)</f>
        <v>0</v>
      </c>
      <c r="DZ11" s="251">
        <f t="shared" si="24"/>
        <v>0</v>
      </c>
      <c r="EA11" s="251">
        <f t="shared" si="25"/>
        <v>0</v>
      </c>
      <c r="EB11" s="248" t="str">
        <f>VLOOKUP($DH11,[11]items_spec!$A$2:$CZ$1087,104,FALSE)</f>
        <v>Pending</v>
      </c>
      <c r="EC11" s="251">
        <f t="shared" si="26"/>
        <v>1</v>
      </c>
      <c r="ED11" s="252">
        <f>IF(VLOOKUP($DU11,[17]items_spec!$A$1:$CV$1086,100,FALSE)=1,1,0)</f>
        <v>1</v>
      </c>
      <c r="EE11" s="252">
        <f>IFERROR(IF((VLOOKUP(DC11,[11]items_spec!$A:$AA,26,FALSE))&lt;&gt;"",1,0),"")</f>
        <v>1</v>
      </c>
      <c r="EF11" s="253">
        <f t="shared" si="27"/>
        <v>1</v>
      </c>
      <c r="EG11" s="253">
        <f t="shared" si="28"/>
        <v>51</v>
      </c>
      <c r="EH11" s="253">
        <f t="shared" si="29"/>
        <v>1</v>
      </c>
      <c r="EI11" s="251">
        <f t="shared" si="30"/>
        <v>1</v>
      </c>
      <c r="EJ11" s="253">
        <f t="shared" si="31"/>
        <v>1</v>
      </c>
      <c r="EK11" s="253">
        <f t="shared" si="32"/>
        <v>1</v>
      </c>
      <c r="EL11" s="253">
        <f t="shared" si="33"/>
        <v>1</v>
      </c>
      <c r="EM11" s="253">
        <f t="shared" si="34"/>
        <v>1</v>
      </c>
      <c r="EN11" s="253">
        <f t="shared" si="35"/>
        <v>1</v>
      </c>
      <c r="EO11" s="197">
        <f t="shared" si="36"/>
        <v>1</v>
      </c>
      <c r="EP11" s="197">
        <f t="shared" si="37"/>
        <v>1</v>
      </c>
      <c r="EQ11" s="197">
        <f t="shared" si="38"/>
        <v>0</v>
      </c>
      <c r="ER11" s="197">
        <f t="shared" si="39"/>
        <v>1</v>
      </c>
      <c r="ES11" s="197">
        <f t="shared" si="40"/>
        <v>1</v>
      </c>
      <c r="ET11" s="197">
        <f t="shared" si="41"/>
        <v>0</v>
      </c>
      <c r="EU11" s="197">
        <f t="shared" si="42"/>
        <v>1</v>
      </c>
      <c r="EV11" s="197">
        <f t="shared" si="43"/>
        <v>1</v>
      </c>
      <c r="EW11" s="197">
        <f t="shared" si="44"/>
        <v>1</v>
      </c>
      <c r="EX11" s="197">
        <f>IF($DS11=1,IF($BD11=$BD34,1,0),1)</f>
        <v>1</v>
      </c>
      <c r="EY11" s="253">
        <f>IF($DT11=1,IF($BD11=#REF!,1,0),1)</f>
        <v>1</v>
      </c>
      <c r="EZ11" s="253">
        <f t="shared" si="45"/>
        <v>1</v>
      </c>
      <c r="FA11" s="253">
        <f t="shared" si="46"/>
        <v>1</v>
      </c>
      <c r="FB11" s="253">
        <f t="shared" si="47"/>
        <v>1</v>
      </c>
      <c r="FC11" s="253">
        <f t="shared" si="48"/>
        <v>1</v>
      </c>
      <c r="FD11" s="253">
        <f t="shared" si="49"/>
        <v>0</v>
      </c>
      <c r="FE11" s="253">
        <f t="shared" si="50"/>
        <v>1</v>
      </c>
      <c r="FF11" s="253" t="b">
        <f t="shared" si="69"/>
        <v>0</v>
      </c>
      <c r="FG11" s="197" t="str">
        <f t="shared" si="51"/>
        <v>ok</v>
      </c>
      <c r="FH11" s="197"/>
      <c r="FI11" s="197"/>
      <c r="FJ11" s="197"/>
      <c r="FK11" s="197"/>
      <c r="FL11" s="197"/>
      <c r="FM11" s="197"/>
      <c r="FN11" s="197"/>
      <c r="FO11" s="197"/>
      <c r="FP11" s="197"/>
      <c r="FQ11" s="197"/>
      <c r="FR11" s="197"/>
      <c r="FS11" s="197"/>
    </row>
    <row r="12" spans="1:175" s="230" customFormat="1" ht="21" customHeight="1" x14ac:dyDescent="0.35">
      <c r="A12" s="225">
        <v>2021</v>
      </c>
      <c r="B12" s="226">
        <v>6</v>
      </c>
      <c r="C12" s="227" t="s">
        <v>628</v>
      </c>
      <c r="D12" s="228" t="s">
        <v>629</v>
      </c>
      <c r="E12" s="229" t="s">
        <v>643</v>
      </c>
      <c r="F12" s="230">
        <f>VLOOKUP($DH12,[11]items_spec!$A$2:$DC$1087,105,FALSE)</f>
        <v>3</v>
      </c>
      <c r="G12" s="231">
        <v>438</v>
      </c>
      <c r="H12" s="232">
        <f>IFERROR(VLOOKUP(G12,[11]items_spec!$A:$AA,25,FALSE),"")</f>
        <v>376</v>
      </c>
      <c r="I12" s="233" t="s">
        <v>644</v>
      </c>
      <c r="J12" s="232" t="str">
        <f>IFERROR(VLOOKUP($G12,[11]items_spec!$A:$P,5,FALSE),"")</f>
        <v>FMLGEI43LM6373</v>
      </c>
      <c r="K12" s="232">
        <f>IFERROR(VLOOKUP($G12,[11]items_spec!$A:$P,15,FALSE),"")</f>
        <v>3</v>
      </c>
      <c r="L12" s="232">
        <f>IFERROR(IF($CZ12="set",DA12,VLOOKUP($DC12,[11]items_spec!$A:$P,14,FALSE)),"")</f>
        <v>2</v>
      </c>
      <c r="M12" s="300">
        <f t="shared" si="0"/>
        <v>227.05420000000001</v>
      </c>
      <c r="N12" s="300">
        <f t="shared" si="1"/>
        <v>212.3837</v>
      </c>
      <c r="O12" s="300">
        <f t="shared" si="2"/>
        <v>241.72469999999998</v>
      </c>
      <c r="P12" s="234"/>
      <c r="Q12" s="234">
        <v>223</v>
      </c>
      <c r="R12" s="234">
        <v>221</v>
      </c>
      <c r="S12" s="234">
        <v>228</v>
      </c>
      <c r="T12" s="234">
        <v>231</v>
      </c>
      <c r="U12" s="234">
        <v>191</v>
      </c>
      <c r="V12" s="234">
        <v>178</v>
      </c>
      <c r="W12" s="234">
        <v>194</v>
      </c>
      <c r="X12" s="234">
        <v>197</v>
      </c>
      <c r="Y12" s="234"/>
      <c r="Z12" s="235">
        <v>170</v>
      </c>
      <c r="AA12" s="235">
        <v>169</v>
      </c>
      <c r="AB12" s="301">
        <f t="shared" si="3"/>
        <v>186.11</v>
      </c>
      <c r="AC12" s="302">
        <f>IFERROR(VLOOKUP($DH12,[11]items_spec!$A:$T,19,FALSE),"")</f>
        <v>174.08500000000001</v>
      </c>
      <c r="AD12" s="287">
        <f>IFERROR(VLOOKUP($DH12,[11]items_spec!$A:$T,20,FALSE),"")</f>
        <v>198.13499999999999</v>
      </c>
      <c r="AE12" s="234">
        <v>224</v>
      </c>
      <c r="AF12" s="234">
        <v>238</v>
      </c>
      <c r="AG12" s="234">
        <v>266</v>
      </c>
      <c r="AH12" s="234">
        <v>270</v>
      </c>
      <c r="AI12" s="234">
        <v>275</v>
      </c>
      <c r="AJ12" s="234">
        <v>179</v>
      </c>
      <c r="AK12" s="234">
        <v>183</v>
      </c>
      <c r="AL12" s="234">
        <v>185</v>
      </c>
      <c r="AM12" s="234">
        <v>190</v>
      </c>
      <c r="AN12" s="234">
        <v>193</v>
      </c>
      <c r="AO12" s="235">
        <v>166</v>
      </c>
      <c r="AP12" s="235">
        <v>165</v>
      </c>
      <c r="AQ12" s="236">
        <f t="shared" si="53"/>
        <v>225.75</v>
      </c>
      <c r="AR12" s="237">
        <f t="shared" si="54"/>
        <v>190</v>
      </c>
      <c r="AS12" s="238">
        <f t="shared" si="55"/>
        <v>0.1583610188261351</v>
      </c>
      <c r="AT12" s="236">
        <f t="shared" si="56"/>
        <v>254.6</v>
      </c>
      <c r="AU12" s="237">
        <f t="shared" si="57"/>
        <v>186</v>
      </c>
      <c r="AV12" s="238">
        <f t="shared" si="58"/>
        <v>0.26944226237234875</v>
      </c>
      <c r="AW12" s="236">
        <f t="shared" si="4"/>
        <v>241.77777777777777</v>
      </c>
      <c r="AX12" s="237">
        <f t="shared" si="5"/>
        <v>187.77777777777777</v>
      </c>
      <c r="AY12" s="238">
        <f t="shared" si="59"/>
        <v>0.22334558823529413</v>
      </c>
      <c r="AZ12" s="239">
        <f>IFERROR(VLOOKUP($G12,[11]items_spec!$A:$AA,13,FALSE),"")</f>
        <v>67</v>
      </c>
      <c r="BA12" s="240">
        <f t="shared" si="6"/>
        <v>161.19402985074629</v>
      </c>
      <c r="BB12" s="235">
        <f t="shared" si="7"/>
        <v>64.477611940298516</v>
      </c>
      <c r="BC12" s="237">
        <f t="shared" si="8"/>
        <v>1</v>
      </c>
      <c r="BD12" s="235">
        <f t="shared" si="9"/>
        <v>167.5</v>
      </c>
      <c r="BE12" s="241">
        <v>72</v>
      </c>
      <c r="BF12" s="241">
        <v>12</v>
      </c>
      <c r="BG12" s="241">
        <f t="shared" si="10"/>
        <v>864</v>
      </c>
      <c r="BH12" s="241">
        <v>12</v>
      </c>
      <c r="BI12" s="241">
        <v>6</v>
      </c>
      <c r="BJ12" s="241"/>
      <c r="BK12" s="241"/>
      <c r="BL12" s="241"/>
      <c r="BM12" s="241"/>
      <c r="BN12" s="241"/>
      <c r="BO12" s="241"/>
      <c r="BP12" s="241"/>
      <c r="BQ12" s="242">
        <f t="shared" si="11"/>
        <v>18</v>
      </c>
      <c r="BR12" s="242">
        <f t="shared" si="12"/>
        <v>9</v>
      </c>
      <c r="BS12" s="243">
        <f t="shared" si="13"/>
        <v>873</v>
      </c>
      <c r="BT12" s="241">
        <v>69</v>
      </c>
      <c r="BU12" s="241">
        <v>12</v>
      </c>
      <c r="BV12" s="241">
        <f t="shared" ref="BV12:BV34" si="70">BT12*BU12</f>
        <v>828</v>
      </c>
      <c r="BW12" s="241">
        <v>8</v>
      </c>
      <c r="BX12" s="241"/>
      <c r="BY12" s="241">
        <v>6</v>
      </c>
      <c r="BZ12" s="241"/>
      <c r="CA12" s="241"/>
      <c r="CB12" s="241"/>
      <c r="CC12" s="241"/>
      <c r="CD12" s="241"/>
      <c r="CE12" s="241"/>
      <c r="CF12" s="242">
        <f t="shared" si="15"/>
        <v>14</v>
      </c>
      <c r="CG12" s="242">
        <f t="shared" si="16"/>
        <v>7</v>
      </c>
      <c r="CH12" s="243">
        <f t="shared" si="17"/>
        <v>835</v>
      </c>
      <c r="CI12" s="244">
        <f t="shared" si="60"/>
        <v>10</v>
      </c>
      <c r="CJ12" s="244">
        <f t="shared" si="61"/>
        <v>3</v>
      </c>
      <c r="CK12" s="244">
        <f t="shared" si="62"/>
        <v>3</v>
      </c>
      <c r="CL12" s="244">
        <f t="shared" si="63"/>
        <v>0</v>
      </c>
      <c r="CM12" s="244">
        <f t="shared" si="64"/>
        <v>0</v>
      </c>
      <c r="CN12" s="244">
        <f t="shared" si="65"/>
        <v>0</v>
      </c>
      <c r="CO12" s="244">
        <f t="shared" si="66"/>
        <v>0</v>
      </c>
      <c r="CP12" s="244">
        <f t="shared" si="67"/>
        <v>0</v>
      </c>
      <c r="CQ12" s="244">
        <v>0</v>
      </c>
      <c r="CR12" s="242">
        <v>32</v>
      </c>
      <c r="CS12" s="242">
        <v>16</v>
      </c>
      <c r="CT12" s="245">
        <v>1.4999999999999999E-2</v>
      </c>
      <c r="CU12" s="246">
        <v>1708</v>
      </c>
      <c r="CV12" s="247">
        <v>9.3676814988290398E-3</v>
      </c>
      <c r="CW12" s="248">
        <v>24</v>
      </c>
      <c r="CX12" s="232" t="s">
        <v>645</v>
      </c>
      <c r="CY12" s="232" t="s">
        <v>646</v>
      </c>
      <c r="CZ12" s="232" t="str">
        <f>IFERROR(VLOOKUP($G12,[11]items_spec!$A:$P,7,FALSE),"")</f>
        <v>Set</v>
      </c>
      <c r="DA12" s="232">
        <f>IFERROR(VLOOKUP($G12,[11]items_spec!$A:$CN,14,FALSE),"")</f>
        <v>2</v>
      </c>
      <c r="DB12" s="232" t="str">
        <f>IFERROR(VLOOKUP(I12,[11]shotcut_master!$B$1:$D$40,3,FALSE),"")</f>
        <v>u</v>
      </c>
      <c r="DC12" s="28" t="str">
        <f t="shared" si="20"/>
        <v>438u</v>
      </c>
      <c r="DD12" s="232" t="str">
        <f>IFERROR(VLOOKUP($I$1,[11]help!$B$67:$C$68,2,FALSE),"")</f>
        <v>PT1</v>
      </c>
      <c r="DE12" s="249" t="str">
        <f>IFERROR(VLOOKUP($F12,[11]machines_master!$A:$C,3,FALSE),"")</f>
        <v>new_machine</v>
      </c>
      <c r="DF12" s="232" t="str">
        <f>IFERROR(VLOOKUP($DC12,[11]items_spec!$A:$CN,26,FALSE),"")</f>
        <v>اعلي</v>
      </c>
      <c r="DG12" s="232" t="str">
        <f>IFERROR(VLOOKUP(DF12,[11]shotcut_master!$B$1:$D$38,3,FALSE),"")</f>
        <v>u</v>
      </c>
      <c r="DH12" s="28" t="str">
        <f t="shared" si="21"/>
        <v>438u</v>
      </c>
      <c r="DI12" s="28" t="str">
        <f t="shared" si="22"/>
        <v>PT1date6/13/2021part438u</v>
      </c>
      <c r="DJ12" s="248">
        <f>VLOOKUP(DH12,[11]items_spec!$A$2:$CZ$1087,102,FALSE)</f>
        <v>44349</v>
      </c>
      <c r="DK12" s="248">
        <f>VLOOKUP($DH12,[11]items_spec!$A$2:$CZ$1087,103,FALSE)</f>
        <v>44361</v>
      </c>
      <c r="DL12" s="197"/>
      <c r="DM12" s="197"/>
      <c r="DN12" s="197"/>
      <c r="DO12" t="str">
        <f>IFERROR(VLOOKUP(G12,[11]items_spec!$A$1:$CO$601,92,FALSE),"")</f>
        <v/>
      </c>
      <c r="DS12" s="250">
        <f t="shared" si="68"/>
        <v>1</v>
      </c>
      <c r="DT12" s="303">
        <f t="shared" si="52"/>
        <v>0</v>
      </c>
      <c r="DU12" s="229">
        <v>1</v>
      </c>
      <c r="DV12" s="251">
        <v>0</v>
      </c>
      <c r="DW12" s="252">
        <f t="shared" si="23"/>
        <v>1</v>
      </c>
      <c r="DX12" s="252">
        <f>IF(VLOOKUP($DC12,[11]items_spec!$A$1:$CV$1086,99,FALSE)=1,1,0)</f>
        <v>1</v>
      </c>
      <c r="DY12" s="252">
        <f>IF(VLOOKUP($DC12,[11]items_spec!$A$1:$CV$1086,100,FALSE)=1,1,0)</f>
        <v>1</v>
      </c>
      <c r="DZ12" s="251">
        <f t="shared" si="24"/>
        <v>32</v>
      </c>
      <c r="EA12" s="251">
        <f t="shared" si="25"/>
        <v>32</v>
      </c>
      <c r="EB12" s="248" t="str">
        <f>VLOOKUP($DH12,[11]items_spec!$A$2:$CZ$1087,104,FALSE)</f>
        <v>Pending</v>
      </c>
      <c r="EC12" s="251">
        <f t="shared" si="26"/>
        <v>1</v>
      </c>
      <c r="ED12" s="252">
        <f>IF(VLOOKUP($DU12,[17]items_spec!$A$1:$CV$1086,100,FALSE)=1,1,0)</f>
        <v>1</v>
      </c>
      <c r="EE12" s="252">
        <f>IFERROR(IF((VLOOKUP(DC12,[11]items_spec!$A:$AA,26,FALSE))&lt;&gt;"",1,0),"")</f>
        <v>1</v>
      </c>
      <c r="EF12" s="253">
        <f t="shared" si="27"/>
        <v>1</v>
      </c>
      <c r="EG12" s="253">
        <f t="shared" si="28"/>
        <v>53</v>
      </c>
      <c r="EH12" s="253">
        <f t="shared" si="29"/>
        <v>1</v>
      </c>
      <c r="EI12" s="251">
        <f t="shared" si="30"/>
        <v>1</v>
      </c>
      <c r="EJ12" s="253">
        <f t="shared" si="31"/>
        <v>1</v>
      </c>
      <c r="EK12" s="253">
        <f t="shared" si="32"/>
        <v>1</v>
      </c>
      <c r="EL12" s="253">
        <f t="shared" si="33"/>
        <v>1</v>
      </c>
      <c r="EM12" s="253">
        <f t="shared" si="34"/>
        <v>1</v>
      </c>
      <c r="EN12" s="253">
        <f t="shared" si="35"/>
        <v>1</v>
      </c>
      <c r="EO12" s="197">
        <f t="shared" si="36"/>
        <v>1</v>
      </c>
      <c r="EP12" s="197">
        <f t="shared" si="37"/>
        <v>1</v>
      </c>
      <c r="EQ12" s="197">
        <f t="shared" si="38"/>
        <v>0</v>
      </c>
      <c r="ER12" s="197">
        <f t="shared" si="39"/>
        <v>1</v>
      </c>
      <c r="ES12" s="197">
        <f t="shared" si="40"/>
        <v>1</v>
      </c>
      <c r="ET12" s="197">
        <f t="shared" si="41"/>
        <v>1</v>
      </c>
      <c r="EU12" s="197">
        <f t="shared" si="42"/>
        <v>1</v>
      </c>
      <c r="EV12" s="197">
        <f t="shared" si="43"/>
        <v>1</v>
      </c>
      <c r="EW12" s="197">
        <f t="shared" si="44"/>
        <v>1</v>
      </c>
      <c r="EX12" s="197" t="e">
        <f>IF($DS12=1,IF($BD12=#REF!,1,0),1)</f>
        <v>#REF!</v>
      </c>
      <c r="EY12" s="253">
        <f>IF($DT12=1,IF($BD12=$BD13,1,0),1)</f>
        <v>1</v>
      </c>
      <c r="EZ12" s="253">
        <f t="shared" si="45"/>
        <v>1</v>
      </c>
      <c r="FA12" s="253">
        <f t="shared" si="46"/>
        <v>1</v>
      </c>
      <c r="FB12" s="253">
        <f t="shared" si="47"/>
        <v>1</v>
      </c>
      <c r="FC12" s="253">
        <f t="shared" si="48"/>
        <v>1</v>
      </c>
      <c r="FD12" s="253">
        <f t="shared" si="49"/>
        <v>0</v>
      </c>
      <c r="FE12" s="253">
        <f t="shared" si="50"/>
        <v>1</v>
      </c>
      <c r="FF12" s="253" t="e">
        <f t="shared" si="69"/>
        <v>#REF!</v>
      </c>
      <c r="FG12" s="197" t="str">
        <f t="shared" si="51"/>
        <v>ok</v>
      </c>
      <c r="FH12" s="197"/>
      <c r="FI12" s="197"/>
      <c r="FJ12" s="197"/>
      <c r="FK12" s="197"/>
      <c r="FL12" s="197"/>
      <c r="FM12" s="197"/>
      <c r="FN12" s="197"/>
      <c r="FO12" s="197"/>
      <c r="FP12" s="197"/>
      <c r="FQ12" s="197"/>
      <c r="FR12" s="197"/>
      <c r="FS12" s="197"/>
    </row>
    <row r="13" spans="1:175" s="230" customFormat="1" ht="21" customHeight="1" x14ac:dyDescent="0.35">
      <c r="A13" s="225">
        <v>2021</v>
      </c>
      <c r="B13" s="226">
        <v>6</v>
      </c>
      <c r="C13" s="227" t="s">
        <v>628</v>
      </c>
      <c r="D13" s="228" t="s">
        <v>629</v>
      </c>
      <c r="E13" s="229" t="s">
        <v>647</v>
      </c>
      <c r="F13" s="230">
        <f>VLOOKUP($DH13,[11]items_spec!$A$2:$DC$1087,105,FALSE)</f>
        <v>3</v>
      </c>
      <c r="G13" s="231">
        <v>438</v>
      </c>
      <c r="H13" s="232">
        <f>IFERROR(VLOOKUP(G13,[11]items_spec!$A:$AA,25,FALSE),"")</f>
        <v>376</v>
      </c>
      <c r="I13" s="233" t="s">
        <v>648</v>
      </c>
      <c r="J13" s="232" t="str">
        <f>IFERROR(VLOOKUP($G13,[11]items_spec!$A:$P,5,FALSE),"")</f>
        <v>FMLGEI43LM6373</v>
      </c>
      <c r="K13" s="232">
        <f>IFERROR(VLOOKUP($G13,[11]items_spec!$A:$P,15,FALSE),"")</f>
        <v>3</v>
      </c>
      <c r="L13" s="232">
        <f>IFERROR(IF($CZ13="set",DA13,VLOOKUP($DC13,[11]items_spec!$A:$P,14,FALSE)),"")</f>
        <v>2</v>
      </c>
      <c r="M13" s="300">
        <f t="shared" si="0"/>
        <v>185.32532</v>
      </c>
      <c r="N13" s="300">
        <f t="shared" si="1"/>
        <v>173.35102000000001</v>
      </c>
      <c r="O13" s="300">
        <f t="shared" si="2"/>
        <v>197.29962</v>
      </c>
      <c r="P13" s="234"/>
      <c r="Q13" s="234">
        <v>182</v>
      </c>
      <c r="R13" s="234">
        <v>183</v>
      </c>
      <c r="S13" s="234">
        <v>193</v>
      </c>
      <c r="T13" s="234">
        <v>188</v>
      </c>
      <c r="U13" s="234">
        <v>153</v>
      </c>
      <c r="V13" s="234">
        <v>149</v>
      </c>
      <c r="W13" s="234">
        <v>153</v>
      </c>
      <c r="X13" s="234">
        <v>169</v>
      </c>
      <c r="Y13" s="234"/>
      <c r="Z13" s="235">
        <v>171</v>
      </c>
      <c r="AA13" s="235">
        <v>169</v>
      </c>
      <c r="AB13" s="301">
        <f t="shared" si="3"/>
        <v>151.90600000000001</v>
      </c>
      <c r="AC13" s="302">
        <f>IFERROR(VLOOKUP($DH13,[11]items_spec!$A:$T,19,FALSE),"")</f>
        <v>142.09100000000001</v>
      </c>
      <c r="AD13" s="287">
        <f>IFERROR(VLOOKUP($DH13,[11]items_spec!$A:$T,20,FALSE),"")</f>
        <v>161.721</v>
      </c>
      <c r="AE13" s="234">
        <v>177</v>
      </c>
      <c r="AF13" s="234">
        <v>198</v>
      </c>
      <c r="AG13" s="234">
        <v>213</v>
      </c>
      <c r="AH13" s="234">
        <v>225</v>
      </c>
      <c r="AI13" s="234">
        <v>220</v>
      </c>
      <c r="AJ13" s="234">
        <v>144</v>
      </c>
      <c r="AK13" s="234">
        <v>152</v>
      </c>
      <c r="AL13" s="234">
        <v>154</v>
      </c>
      <c r="AM13" s="234">
        <v>158</v>
      </c>
      <c r="AN13" s="234">
        <v>156</v>
      </c>
      <c r="AO13" s="235">
        <v>166</v>
      </c>
      <c r="AP13" s="235">
        <v>165</v>
      </c>
      <c r="AQ13" s="236">
        <f t="shared" si="53"/>
        <v>186.5</v>
      </c>
      <c r="AR13" s="237">
        <f t="shared" si="54"/>
        <v>156</v>
      </c>
      <c r="AS13" s="238">
        <f t="shared" si="55"/>
        <v>0.16353887399463807</v>
      </c>
      <c r="AT13" s="236">
        <f t="shared" si="56"/>
        <v>206.6</v>
      </c>
      <c r="AU13" s="237">
        <f t="shared" si="57"/>
        <v>152.80000000000001</v>
      </c>
      <c r="AV13" s="238">
        <f t="shared" si="58"/>
        <v>0.26040658276863499</v>
      </c>
      <c r="AW13" s="236">
        <f t="shared" si="4"/>
        <v>197.66666666666666</v>
      </c>
      <c r="AX13" s="237">
        <f t="shared" si="5"/>
        <v>154.22222222222223</v>
      </c>
      <c r="AY13" s="238">
        <f t="shared" si="59"/>
        <v>0.21978639685216406</v>
      </c>
      <c r="AZ13" s="239">
        <f>IFERROR(VLOOKUP($G13,[11]items_spec!$A:$AA,13,FALSE),"")</f>
        <v>67</v>
      </c>
      <c r="BA13" s="240">
        <f t="shared" si="6"/>
        <v>161.19402985074629</v>
      </c>
      <c r="BB13" s="235">
        <f t="shared" si="7"/>
        <v>64.38152011922503</v>
      </c>
      <c r="BC13" s="237">
        <f t="shared" si="8"/>
        <v>1</v>
      </c>
      <c r="BD13" s="235">
        <f t="shared" si="9"/>
        <v>167.75</v>
      </c>
      <c r="BE13" s="241"/>
      <c r="BF13" s="241"/>
      <c r="BG13" s="241">
        <f t="shared" si="10"/>
        <v>0</v>
      </c>
      <c r="BH13" s="241"/>
      <c r="BI13" s="241"/>
      <c r="BJ13" s="241"/>
      <c r="BK13" s="241"/>
      <c r="BL13" s="241"/>
      <c r="BM13" s="241"/>
      <c r="BN13" s="241"/>
      <c r="BO13" s="241"/>
      <c r="BP13" s="241"/>
      <c r="BQ13" s="242">
        <f t="shared" si="11"/>
        <v>0</v>
      </c>
      <c r="BR13" s="242">
        <f t="shared" si="12"/>
        <v>0</v>
      </c>
      <c r="BS13" s="243">
        <f t="shared" si="13"/>
        <v>0</v>
      </c>
      <c r="BT13" s="241"/>
      <c r="BU13" s="241"/>
      <c r="BV13" s="241">
        <f t="shared" si="70"/>
        <v>0</v>
      </c>
      <c r="BW13" s="241"/>
      <c r="BX13" s="241"/>
      <c r="BY13" s="241"/>
      <c r="BZ13" s="241"/>
      <c r="CA13" s="241"/>
      <c r="CB13" s="241"/>
      <c r="CC13" s="241"/>
      <c r="CD13" s="241"/>
      <c r="CE13" s="241"/>
      <c r="CF13" s="242">
        <f t="shared" si="15"/>
        <v>0</v>
      </c>
      <c r="CG13" s="242">
        <f t="shared" si="16"/>
        <v>0</v>
      </c>
      <c r="CH13" s="243">
        <f t="shared" si="17"/>
        <v>0</v>
      </c>
      <c r="CI13" s="244">
        <f t="shared" si="60"/>
        <v>0</v>
      </c>
      <c r="CJ13" s="244">
        <f t="shared" si="61"/>
        <v>0</v>
      </c>
      <c r="CK13" s="244">
        <f t="shared" si="62"/>
        <v>0</v>
      </c>
      <c r="CL13" s="244">
        <f t="shared" si="63"/>
        <v>0</v>
      </c>
      <c r="CM13" s="244">
        <f t="shared" si="64"/>
        <v>0</v>
      </c>
      <c r="CN13" s="244">
        <f t="shared" si="65"/>
        <v>0</v>
      </c>
      <c r="CO13" s="244">
        <f t="shared" si="66"/>
        <v>0</v>
      </c>
      <c r="CP13" s="244">
        <f t="shared" si="67"/>
        <v>0</v>
      </c>
      <c r="CQ13" s="244">
        <v>0</v>
      </c>
      <c r="CR13" s="242">
        <v>0</v>
      </c>
      <c r="CS13" s="242">
        <v>0</v>
      </c>
      <c r="CT13" s="245">
        <v>1.4999999999999999E-2</v>
      </c>
      <c r="CU13" s="246">
        <v>0</v>
      </c>
      <c r="CV13" s="247"/>
      <c r="CW13" s="248">
        <v>24</v>
      </c>
      <c r="CX13" s="232" t="s">
        <v>649</v>
      </c>
      <c r="CY13" s="232" t="s">
        <v>646</v>
      </c>
      <c r="CZ13" s="232" t="str">
        <f>IFERROR(VLOOKUP($G13,[11]items_spec!$A:$P,7,FALSE),"")</f>
        <v>Set</v>
      </c>
      <c r="DA13" s="232">
        <f>IFERROR(VLOOKUP($G13,[11]items_spec!$A:$CN,14,FALSE),"")</f>
        <v>2</v>
      </c>
      <c r="DB13" s="232" t="str">
        <f>IFERROR(VLOOKUP(I13,[11]shotcut_master!$B$1:$D$40,3,FALSE),"")</f>
        <v>d</v>
      </c>
      <c r="DC13" s="28" t="str">
        <f t="shared" si="20"/>
        <v>438d</v>
      </c>
      <c r="DD13" s="232" t="str">
        <f>IFERROR(VLOOKUP($I$1,[11]help!$B$67:$C$68,2,FALSE),"")</f>
        <v>PT1</v>
      </c>
      <c r="DE13" s="249" t="str">
        <f>IFERROR(VLOOKUP($F13,[11]machines_master!$A:$C,3,FALSE),"")</f>
        <v>new_machine</v>
      </c>
      <c r="DF13" s="232" t="str">
        <f>IFERROR(VLOOKUP($DC13,[11]items_spec!$A:$CN,26,FALSE),"")</f>
        <v>اسفل</v>
      </c>
      <c r="DG13" s="232" t="str">
        <f>IFERROR(VLOOKUP(DF13,[11]shotcut_master!$B$1:$D$38,3,FALSE),"")</f>
        <v>d</v>
      </c>
      <c r="DH13" s="28" t="str">
        <f t="shared" si="21"/>
        <v>438d</v>
      </c>
      <c r="DI13" s="28" t="str">
        <f t="shared" si="22"/>
        <v>PT1date6/13/2021part438d</v>
      </c>
      <c r="DJ13" s="248">
        <f>VLOOKUP(DH13,[11]items_spec!$A$2:$CZ$1087,102,FALSE)</f>
        <v>44349</v>
      </c>
      <c r="DK13" s="248">
        <f>VLOOKUP($DH13,[11]items_spec!$A$2:$CZ$1087,103,FALSE)</f>
        <v>44361</v>
      </c>
      <c r="DL13" s="197"/>
      <c r="DM13" s="197"/>
      <c r="DN13" s="197"/>
      <c r="DO13" t="str">
        <f>IFERROR(VLOOKUP(G13,[11]items_spec!$A$1:$CO$601,92,FALSE),"")</f>
        <v/>
      </c>
      <c r="DS13" s="250">
        <f t="shared" si="68"/>
        <v>0</v>
      </c>
      <c r="DT13" s="303">
        <f>IF(DS13=1,IF(#REF!=$H16,1,0),0)</f>
        <v>0</v>
      </c>
      <c r="DU13" s="229">
        <v>1</v>
      </c>
      <c r="DV13" s="251">
        <v>0</v>
      </c>
      <c r="DW13" s="252">
        <f t="shared" si="23"/>
        <v>1</v>
      </c>
      <c r="DX13" s="252">
        <f>IF(VLOOKUP($DC13,[11]items_spec!$A$1:$CV$1086,99,FALSE)=1,1,0)</f>
        <v>0</v>
      </c>
      <c r="DY13" s="252">
        <f>IF(VLOOKUP($DC13,[11]items_spec!$A$1:$CV$1086,100,FALSE)=1,1,0)</f>
        <v>0</v>
      </c>
      <c r="DZ13" s="251">
        <f t="shared" si="24"/>
        <v>0</v>
      </c>
      <c r="EA13" s="251">
        <f t="shared" si="25"/>
        <v>0</v>
      </c>
      <c r="EB13" s="248" t="str">
        <f>VLOOKUP($DH13,[11]items_spec!$A$2:$CZ$1087,104,FALSE)</f>
        <v>Pending</v>
      </c>
      <c r="EC13" s="251">
        <f t="shared" si="26"/>
        <v>0</v>
      </c>
      <c r="ED13" s="252">
        <f>IF(VLOOKUP($DU13,[17]items_spec!$A$1:$CV$1086,100,FALSE)=1,1,0)</f>
        <v>1</v>
      </c>
      <c r="EE13" s="252">
        <f>IFERROR(IF((VLOOKUP(DC13,[11]items_spec!$A:$AA,26,FALSE))&lt;&gt;"",1,0),"")</f>
        <v>1</v>
      </c>
      <c r="EF13" s="253">
        <f t="shared" si="27"/>
        <v>1</v>
      </c>
      <c r="EG13" s="253">
        <f t="shared" si="28"/>
        <v>51</v>
      </c>
      <c r="EH13" s="253">
        <f t="shared" si="29"/>
        <v>1</v>
      </c>
      <c r="EI13" s="251">
        <f t="shared" si="30"/>
        <v>1</v>
      </c>
      <c r="EJ13" s="253">
        <f t="shared" si="31"/>
        <v>1</v>
      </c>
      <c r="EK13" s="253">
        <f t="shared" si="32"/>
        <v>1</v>
      </c>
      <c r="EL13" s="253">
        <f t="shared" si="33"/>
        <v>1</v>
      </c>
      <c r="EM13" s="253">
        <f t="shared" si="34"/>
        <v>1</v>
      </c>
      <c r="EN13" s="253">
        <f t="shared" si="35"/>
        <v>1</v>
      </c>
      <c r="EO13" s="197">
        <f t="shared" si="36"/>
        <v>1</v>
      </c>
      <c r="EP13" s="197">
        <f t="shared" si="37"/>
        <v>1</v>
      </c>
      <c r="EQ13" s="197">
        <f t="shared" si="38"/>
        <v>0</v>
      </c>
      <c r="ER13" s="197">
        <f t="shared" si="39"/>
        <v>1</v>
      </c>
      <c r="ES13" s="197">
        <f t="shared" si="40"/>
        <v>1</v>
      </c>
      <c r="ET13" s="197">
        <f t="shared" si="41"/>
        <v>0</v>
      </c>
      <c r="EU13" s="197">
        <f t="shared" si="42"/>
        <v>1</v>
      </c>
      <c r="EV13" s="197">
        <f t="shared" si="43"/>
        <v>1</v>
      </c>
      <c r="EW13" s="197">
        <f t="shared" si="44"/>
        <v>1</v>
      </c>
      <c r="EX13" s="197">
        <f>IF($DS13=1,IF($BD13=#REF!,1,0),1)</f>
        <v>1</v>
      </c>
      <c r="EY13" s="253">
        <f>IF($DT13=1,IF($BD13=#REF!,1,0),1)</f>
        <v>1</v>
      </c>
      <c r="EZ13" s="253">
        <f t="shared" si="45"/>
        <v>1</v>
      </c>
      <c r="FA13" s="253">
        <f t="shared" si="46"/>
        <v>1</v>
      </c>
      <c r="FB13" s="253">
        <f t="shared" si="47"/>
        <v>1</v>
      </c>
      <c r="FC13" s="253">
        <f t="shared" si="48"/>
        <v>1</v>
      </c>
      <c r="FD13" s="253">
        <f t="shared" si="49"/>
        <v>0</v>
      </c>
      <c r="FE13" s="253">
        <f t="shared" si="50"/>
        <v>1</v>
      </c>
      <c r="FF13" s="253" t="b">
        <f t="shared" si="69"/>
        <v>0</v>
      </c>
      <c r="FG13" s="197" t="str">
        <f t="shared" si="51"/>
        <v>ok</v>
      </c>
      <c r="FH13" s="197"/>
      <c r="FI13" s="197"/>
      <c r="FJ13" s="197"/>
      <c r="FK13" s="197"/>
      <c r="FL13" s="197"/>
      <c r="FM13" s="197"/>
      <c r="FN13" s="197"/>
      <c r="FO13" s="197"/>
      <c r="FP13" s="197"/>
      <c r="FQ13" s="197"/>
      <c r="FR13" s="197"/>
      <c r="FS13" s="197"/>
    </row>
    <row r="14" spans="1:175" s="230" customFormat="1" ht="21" customHeight="1" x14ac:dyDescent="0.35">
      <c r="A14" s="225">
        <v>2021</v>
      </c>
      <c r="B14" s="226">
        <v>6</v>
      </c>
      <c r="C14" s="227" t="s">
        <v>628</v>
      </c>
      <c r="D14" s="228" t="s">
        <v>629</v>
      </c>
      <c r="E14" s="229" t="s">
        <v>650</v>
      </c>
      <c r="F14" s="230">
        <f>VLOOKUP($DH14,[11]items_spec!$A$2:$DC$1087,105,FALSE)</f>
        <v>4</v>
      </c>
      <c r="G14" s="231">
        <v>556</v>
      </c>
      <c r="H14" s="232">
        <f>IFERROR(VLOOKUP(G14,[11]items_spec!$A:$AA,25,FALSE),"")</f>
        <v>384</v>
      </c>
      <c r="I14" s="233" t="s">
        <v>651</v>
      </c>
      <c r="J14" s="232" t="str">
        <f>IFERROR(VLOOKUP($G14,[11]items_spec!$A:$P,5,FALSE),"")</f>
        <v>FMLGEI65UM7301</v>
      </c>
      <c r="K14" s="232">
        <f>IFERROR(VLOOKUP($G14,[11]items_spec!$A:$P,15,FALSE),"")</f>
        <v>1</v>
      </c>
      <c r="L14" s="232">
        <f>IFERROR(IF($CZ14="set",DA14,VLOOKUP($DC14,[11]items_spec!$A:$P,14,FALSE)),"")</f>
        <v>4</v>
      </c>
      <c r="M14" s="300">
        <f t="shared" si="0"/>
        <v>359.60476000000006</v>
      </c>
      <c r="N14" s="300">
        <f t="shared" si="1"/>
        <v>336.36986000000002</v>
      </c>
      <c r="O14" s="300">
        <f t="shared" si="2"/>
        <v>382.83965999999998</v>
      </c>
      <c r="P14" s="234"/>
      <c r="Q14" s="234">
        <v>341</v>
      </c>
      <c r="R14" s="234">
        <v>358</v>
      </c>
      <c r="S14" s="234">
        <v>356</v>
      </c>
      <c r="T14" s="234">
        <v>369</v>
      </c>
      <c r="U14" s="234">
        <v>303</v>
      </c>
      <c r="V14" s="234">
        <v>294</v>
      </c>
      <c r="W14" s="234">
        <v>279</v>
      </c>
      <c r="X14" s="234">
        <v>310</v>
      </c>
      <c r="Y14" s="234"/>
      <c r="Z14" s="235">
        <v>203</v>
      </c>
      <c r="AA14" s="235">
        <v>200</v>
      </c>
      <c r="AB14" s="301">
        <f t="shared" si="3"/>
        <v>294.75800000000004</v>
      </c>
      <c r="AC14" s="302">
        <f>IFERROR(VLOOKUP($DH14,[11]items_spec!$A:$T,19,FALSE),"")</f>
        <v>275.71300000000002</v>
      </c>
      <c r="AD14" s="287">
        <f>IFERROR(VLOOKUP($DH14,[11]items_spec!$A:$T,20,FALSE),"")</f>
        <v>313.803</v>
      </c>
      <c r="AE14" s="234">
        <v>345</v>
      </c>
      <c r="AF14" s="234">
        <v>348</v>
      </c>
      <c r="AG14" s="234">
        <v>340</v>
      </c>
      <c r="AH14" s="234">
        <v>355</v>
      </c>
      <c r="AI14" s="234">
        <v>348</v>
      </c>
      <c r="AJ14" s="234">
        <v>289</v>
      </c>
      <c r="AK14" s="234">
        <v>300</v>
      </c>
      <c r="AL14" s="234">
        <v>293</v>
      </c>
      <c r="AM14" s="234">
        <v>299</v>
      </c>
      <c r="AN14" s="234">
        <v>286</v>
      </c>
      <c r="AO14" s="235">
        <v>166</v>
      </c>
      <c r="AP14" s="235">
        <v>165</v>
      </c>
      <c r="AQ14" s="236">
        <f t="shared" si="53"/>
        <v>356</v>
      </c>
      <c r="AR14" s="237">
        <f t="shared" si="54"/>
        <v>296.5</v>
      </c>
      <c r="AS14" s="238">
        <f t="shared" si="55"/>
        <v>0.16713483146067415</v>
      </c>
      <c r="AT14" s="236">
        <f t="shared" si="56"/>
        <v>347.2</v>
      </c>
      <c r="AU14" s="237">
        <f t="shared" si="57"/>
        <v>293.39999999999998</v>
      </c>
      <c r="AV14" s="238">
        <f t="shared" si="58"/>
        <v>0.15495391705069128</v>
      </c>
      <c r="AW14" s="236">
        <f t="shared" si="4"/>
        <v>351.11111111111109</v>
      </c>
      <c r="AX14" s="237">
        <f t="shared" si="5"/>
        <v>294.77777777777777</v>
      </c>
      <c r="AY14" s="238">
        <f t="shared" si="59"/>
        <v>0.16044303797468351</v>
      </c>
      <c r="AZ14" s="239">
        <f>IFERROR(VLOOKUP($G14,[11]items_spec!$A:$AA,13,FALSE),"")</f>
        <v>20</v>
      </c>
      <c r="BA14" s="240">
        <f t="shared" si="6"/>
        <v>180</v>
      </c>
      <c r="BB14" s="235">
        <f t="shared" si="7"/>
        <v>19.618528610354222</v>
      </c>
      <c r="BC14" s="237">
        <f t="shared" si="8"/>
        <v>1</v>
      </c>
      <c r="BD14" s="235">
        <f t="shared" si="9"/>
        <v>183.5</v>
      </c>
      <c r="BE14" s="241">
        <v>1</v>
      </c>
      <c r="BF14" s="241">
        <v>24</v>
      </c>
      <c r="BG14" s="241">
        <f t="shared" si="10"/>
        <v>24</v>
      </c>
      <c r="BH14" s="241"/>
      <c r="BI14" s="241">
        <v>6</v>
      </c>
      <c r="BJ14" s="241"/>
      <c r="BK14" s="241"/>
      <c r="BL14" s="241"/>
      <c r="BM14" s="241"/>
      <c r="BN14" s="241"/>
      <c r="BO14" s="241"/>
      <c r="BP14" s="241"/>
      <c r="BQ14" s="242">
        <f t="shared" si="11"/>
        <v>6</v>
      </c>
      <c r="BR14" s="242">
        <f t="shared" si="12"/>
        <v>1.5</v>
      </c>
      <c r="BS14" s="243">
        <f t="shared" si="13"/>
        <v>25.5</v>
      </c>
      <c r="BT14" s="241">
        <v>15</v>
      </c>
      <c r="BU14" s="241">
        <v>24</v>
      </c>
      <c r="BV14" s="241">
        <f t="shared" si="70"/>
        <v>360</v>
      </c>
      <c r="BW14" s="241">
        <v>8</v>
      </c>
      <c r="BX14" s="241">
        <v>8</v>
      </c>
      <c r="BY14" s="241">
        <v>10</v>
      </c>
      <c r="BZ14" s="241"/>
      <c r="CA14" s="241"/>
      <c r="CB14" s="241"/>
      <c r="CC14" s="241"/>
      <c r="CD14" s="241"/>
      <c r="CE14" s="241"/>
      <c r="CF14" s="242">
        <f t="shared" si="15"/>
        <v>26</v>
      </c>
      <c r="CG14" s="242">
        <f t="shared" si="16"/>
        <v>6.5</v>
      </c>
      <c r="CH14" s="243">
        <f t="shared" si="17"/>
        <v>366.5</v>
      </c>
      <c r="CI14" s="244">
        <f t="shared" si="60"/>
        <v>2</v>
      </c>
      <c r="CJ14" s="244">
        <f t="shared" si="61"/>
        <v>3.5</v>
      </c>
      <c r="CK14" s="244">
        <f t="shared" si="62"/>
        <v>2.5</v>
      </c>
      <c r="CL14" s="244">
        <f t="shared" si="63"/>
        <v>0</v>
      </c>
      <c r="CM14" s="244">
        <f t="shared" si="64"/>
        <v>0</v>
      </c>
      <c r="CN14" s="244">
        <f t="shared" si="65"/>
        <v>0</v>
      </c>
      <c r="CO14" s="244">
        <f t="shared" si="66"/>
        <v>0</v>
      </c>
      <c r="CP14" s="244">
        <f t="shared" si="67"/>
        <v>0</v>
      </c>
      <c r="CQ14" s="244">
        <v>0</v>
      </c>
      <c r="CR14" s="242">
        <v>32</v>
      </c>
      <c r="CS14" s="242">
        <v>8</v>
      </c>
      <c r="CT14" s="245">
        <v>1.4999999999999999E-2</v>
      </c>
      <c r="CU14" s="246">
        <v>392</v>
      </c>
      <c r="CV14" s="247">
        <v>2.0408163265306121E-2</v>
      </c>
      <c r="CW14" s="248">
        <v>20</v>
      </c>
      <c r="CX14" s="232" t="s">
        <v>652</v>
      </c>
      <c r="CY14" s="232" t="s">
        <v>653</v>
      </c>
      <c r="CZ14" s="232" t="str">
        <f>IFERROR(VLOOKUP($G14,[11]items_spec!$A:$P,7,FALSE),"")</f>
        <v>Set</v>
      </c>
      <c r="DA14" s="232">
        <f>IFERROR(VLOOKUP($G14,[11]items_spec!$A:$CN,14,FALSE),"")</f>
        <v>4</v>
      </c>
      <c r="DB14" s="232" t="str">
        <f>IFERROR(VLOOKUP(I14,[11]shotcut_master!$B$1:$D$40,3,FALSE),"")</f>
        <v>ur</v>
      </c>
      <c r="DC14" s="28" t="str">
        <f t="shared" si="20"/>
        <v>556ur</v>
      </c>
      <c r="DD14" s="232" t="str">
        <f>IFERROR(VLOOKUP($I$1,[11]help!$B$67:$C$68,2,FALSE),"")</f>
        <v>PT1</v>
      </c>
      <c r="DE14" s="249" t="str">
        <f>IFERROR(VLOOKUP($F14,[11]machines_master!$A:$C,3,FALSE),"")</f>
        <v>new_machine</v>
      </c>
      <c r="DF14" s="232" t="str">
        <f>IFERROR(VLOOKUP($DC14,[11]items_spec!$A:$CN,26,FALSE),"")</f>
        <v>علوي يمين</v>
      </c>
      <c r="DG14" s="232" t="str">
        <f>IFERROR(VLOOKUP(DF14,[11]shotcut_master!$B$1:$D$38,3,FALSE),"")</f>
        <v>ur</v>
      </c>
      <c r="DH14" s="28" t="str">
        <f t="shared" si="21"/>
        <v>556ur</v>
      </c>
      <c r="DI14" s="28" t="str">
        <f t="shared" si="22"/>
        <v>PT1date6/13/2021part556ur</v>
      </c>
      <c r="DJ14" s="248">
        <f>VLOOKUP(DH14,[11]items_spec!$A$2:$CZ$1087,102,FALSE)</f>
        <v>44356</v>
      </c>
      <c r="DK14" s="248">
        <f>VLOOKUP($DH14,[11]items_spec!$A$2:$CZ$1087,103,FALSE)</f>
        <v>0</v>
      </c>
      <c r="DL14" s="197"/>
      <c r="DM14" s="197"/>
      <c r="DN14" s="197"/>
      <c r="DO14" t="str">
        <f>IFERROR(VLOOKUP(G14,[11]items_spec!$A$1:$CO$601,92,FALSE),"")</f>
        <v/>
      </c>
      <c r="DS14" s="250">
        <f t="shared" si="68"/>
        <v>1</v>
      </c>
      <c r="DT14" s="303" t="e">
        <f>IF(DS14=1,IF(#REF!=$H17,1,0),0)</f>
        <v>#REF!</v>
      </c>
      <c r="DU14" s="229">
        <v>1</v>
      </c>
      <c r="DV14" s="251">
        <v>0</v>
      </c>
      <c r="DW14" s="252">
        <f t="shared" si="23"/>
        <v>1</v>
      </c>
      <c r="DX14" s="252">
        <f>IF(VLOOKUP($DC14,[11]items_spec!$A$1:$CV$1086,99,FALSE)=1,1,0)</f>
        <v>1</v>
      </c>
      <c r="DY14" s="252">
        <f>IF(VLOOKUP($DC14,[11]items_spec!$A$1:$CV$1086,100,FALSE)=1,1,0)</f>
        <v>1</v>
      </c>
      <c r="DZ14" s="251">
        <f t="shared" si="24"/>
        <v>32</v>
      </c>
      <c r="EA14" s="251">
        <f t="shared" si="25"/>
        <v>32</v>
      </c>
      <c r="EB14" s="248" t="str">
        <f>VLOOKUP($DH14,[11]items_spec!$A$2:$CZ$1087,104,FALSE)</f>
        <v>wip</v>
      </c>
      <c r="EC14" s="251">
        <f t="shared" si="26"/>
        <v>1</v>
      </c>
      <c r="ED14" s="252">
        <f>IF(VLOOKUP($DU14,[17]items_spec!$A$1:$CV$1086,100,FALSE)=1,1,0)</f>
        <v>1</v>
      </c>
      <c r="EE14" s="252">
        <f>IFERROR(IF((VLOOKUP(DC14,[11]items_spec!$A:$AA,26,FALSE))&lt;&gt;"",1,0),"")</f>
        <v>1</v>
      </c>
      <c r="EF14" s="253">
        <f t="shared" si="27"/>
        <v>1</v>
      </c>
      <c r="EG14" s="253">
        <f t="shared" si="28"/>
        <v>53</v>
      </c>
      <c r="EH14" s="253">
        <f t="shared" si="29"/>
        <v>1</v>
      </c>
      <c r="EI14" s="251">
        <f t="shared" si="30"/>
        <v>1</v>
      </c>
      <c r="EJ14" s="253">
        <f t="shared" si="31"/>
        <v>1</v>
      </c>
      <c r="EK14" s="253">
        <f t="shared" si="32"/>
        <v>1</v>
      </c>
      <c r="EL14" s="253">
        <f t="shared" si="33"/>
        <v>1</v>
      </c>
      <c r="EM14" s="253">
        <f t="shared" si="34"/>
        <v>1</v>
      </c>
      <c r="EN14" s="253">
        <f t="shared" si="35"/>
        <v>1</v>
      </c>
      <c r="EO14" s="197">
        <f t="shared" si="36"/>
        <v>1</v>
      </c>
      <c r="EP14" s="197">
        <f t="shared" si="37"/>
        <v>1</v>
      </c>
      <c r="EQ14" s="197">
        <f t="shared" si="38"/>
        <v>0</v>
      </c>
      <c r="ER14" s="197">
        <f t="shared" si="39"/>
        <v>1</v>
      </c>
      <c r="ES14" s="197">
        <f t="shared" si="40"/>
        <v>1</v>
      </c>
      <c r="ET14" s="197">
        <f t="shared" si="41"/>
        <v>1</v>
      </c>
      <c r="EU14" s="197">
        <f t="shared" si="42"/>
        <v>1</v>
      </c>
      <c r="EV14" s="197">
        <f t="shared" si="43"/>
        <v>1</v>
      </c>
      <c r="EW14" s="197">
        <f t="shared" si="44"/>
        <v>1</v>
      </c>
      <c r="EX14" s="197" t="e">
        <f>IF($DS14=1,IF($BD14=#REF!,1,0),1)</f>
        <v>#REF!</v>
      </c>
      <c r="EY14" s="253" t="e">
        <f>IF($DT14=1,IF($BD14=#REF!,1,0),1)</f>
        <v>#REF!</v>
      </c>
      <c r="EZ14" s="253">
        <f t="shared" si="45"/>
        <v>1</v>
      </c>
      <c r="FA14" s="253">
        <f t="shared" si="46"/>
        <v>1</v>
      </c>
      <c r="FB14" s="253">
        <f t="shared" si="47"/>
        <v>1</v>
      </c>
      <c r="FC14" s="253">
        <f t="shared" si="48"/>
        <v>1</v>
      </c>
      <c r="FD14" s="253">
        <f t="shared" si="49"/>
        <v>1</v>
      </c>
      <c r="FE14" s="253">
        <f t="shared" si="50"/>
        <v>1</v>
      </c>
      <c r="FF14" s="253" t="e">
        <f t="shared" ref="FF14:FF26" si="71">IF(SUM($EH14:$FD14)=25,TRUE,FALSE)</f>
        <v>#REF!</v>
      </c>
      <c r="FG14" s="197" t="str">
        <f t="shared" si="51"/>
        <v>ok</v>
      </c>
      <c r="FH14" s="197"/>
      <c r="FI14" s="197"/>
      <c r="FJ14" s="197"/>
      <c r="FK14" s="197"/>
      <c r="FL14" s="197"/>
      <c r="FM14" s="197"/>
      <c r="FN14" s="197"/>
      <c r="FO14" s="197"/>
      <c r="FP14" s="197"/>
      <c r="FQ14" s="197"/>
      <c r="FR14" s="197"/>
      <c r="FS14" s="197"/>
    </row>
    <row r="15" spans="1:175" s="230" customFormat="1" ht="21" customHeight="1" x14ac:dyDescent="0.35">
      <c r="A15" s="225">
        <v>2021</v>
      </c>
      <c r="B15" s="226">
        <v>6</v>
      </c>
      <c r="C15" s="227" t="s">
        <v>628</v>
      </c>
      <c r="D15" s="228" t="s">
        <v>629</v>
      </c>
      <c r="E15" s="229" t="s">
        <v>654</v>
      </c>
      <c r="F15" s="230">
        <f>VLOOKUP($DH15,[11]items_spec!$A$2:$DC$1087,105,FALSE)</f>
        <v>4</v>
      </c>
      <c r="G15" s="231">
        <v>556</v>
      </c>
      <c r="H15" s="232">
        <f>IFERROR(VLOOKUP(G15,[11]items_spec!$A:$AA,25,FALSE),"")</f>
        <v>384</v>
      </c>
      <c r="I15" s="233" t="s">
        <v>655</v>
      </c>
      <c r="J15" s="232" t="str">
        <f>IFERROR(VLOOKUP($G15,[11]items_spec!$A:$P,5,FALSE),"")</f>
        <v>FMLGEI65UM7301</v>
      </c>
      <c r="K15" s="232">
        <f>IFERROR(VLOOKUP($G15,[11]items_spec!$A:$P,15,FALSE),"")</f>
        <v>1</v>
      </c>
      <c r="L15" s="232">
        <f>IFERROR(IF($CZ15="set",DA15,VLOOKUP($DC15,[11]items_spec!$A:$P,14,FALSE)),"")</f>
        <v>4</v>
      </c>
      <c r="M15" s="300">
        <f t="shared" si="0"/>
        <v>360.83208000000002</v>
      </c>
      <c r="N15" s="300">
        <f t="shared" si="1"/>
        <v>337.51787999999999</v>
      </c>
      <c r="O15" s="300">
        <f t="shared" si="2"/>
        <v>384.14628000000005</v>
      </c>
      <c r="P15" s="234"/>
      <c r="Q15" s="234">
        <v>339</v>
      </c>
      <c r="R15" s="234">
        <v>357</v>
      </c>
      <c r="S15" s="234">
        <v>358</v>
      </c>
      <c r="T15" s="234">
        <v>371</v>
      </c>
      <c r="U15" s="234">
        <v>305</v>
      </c>
      <c r="V15" s="234">
        <v>289</v>
      </c>
      <c r="W15" s="234">
        <v>284</v>
      </c>
      <c r="X15" s="234">
        <v>316</v>
      </c>
      <c r="Y15" s="234"/>
      <c r="Z15" s="235">
        <v>203</v>
      </c>
      <c r="AA15" s="235">
        <v>200</v>
      </c>
      <c r="AB15" s="301">
        <f t="shared" si="3"/>
        <v>295.76400000000001</v>
      </c>
      <c r="AC15" s="302">
        <f>IFERROR(VLOOKUP($DH15,[11]items_spec!$A:$T,19,FALSE),"")</f>
        <v>276.654</v>
      </c>
      <c r="AD15" s="287">
        <f>IFERROR(VLOOKUP($DH15,[11]items_spec!$A:$T,20,FALSE),"")</f>
        <v>314.87400000000002</v>
      </c>
      <c r="AE15" s="234"/>
      <c r="AF15" s="234">
        <v>339</v>
      </c>
      <c r="AG15" s="234">
        <v>357</v>
      </c>
      <c r="AH15" s="234">
        <v>358</v>
      </c>
      <c r="AI15" s="234">
        <v>371</v>
      </c>
      <c r="AJ15" s="234">
        <v>285</v>
      </c>
      <c r="AK15" s="234">
        <v>293</v>
      </c>
      <c r="AL15" s="234">
        <v>295</v>
      </c>
      <c r="AM15" s="234">
        <v>296</v>
      </c>
      <c r="AN15" s="234">
        <v>282</v>
      </c>
      <c r="AO15" s="235">
        <v>210</v>
      </c>
      <c r="AP15" s="235">
        <v>210</v>
      </c>
      <c r="AQ15" s="236">
        <f t="shared" si="53"/>
        <v>356.25</v>
      </c>
      <c r="AR15" s="237">
        <f t="shared" si="54"/>
        <v>298.5</v>
      </c>
      <c r="AS15" s="238">
        <f t="shared" si="55"/>
        <v>0.16210526315789472</v>
      </c>
      <c r="AT15" s="236">
        <f t="shared" si="56"/>
        <v>356.25</v>
      </c>
      <c r="AU15" s="237">
        <f t="shared" si="57"/>
        <v>290.2</v>
      </c>
      <c r="AV15" s="238">
        <f t="shared" si="58"/>
        <v>0.18540350877192985</v>
      </c>
      <c r="AW15" s="236">
        <f t="shared" si="4"/>
        <v>356.25</v>
      </c>
      <c r="AX15" s="237">
        <f t="shared" si="5"/>
        <v>293.88888888888891</v>
      </c>
      <c r="AY15" s="238">
        <f t="shared" si="59"/>
        <v>0.1750487329434697</v>
      </c>
      <c r="AZ15" s="239">
        <f>IFERROR(VLOOKUP($G15,[11]items_spec!$A:$AA,13,FALSE),"")</f>
        <v>20</v>
      </c>
      <c r="BA15" s="240">
        <f t="shared" si="6"/>
        <v>180</v>
      </c>
      <c r="BB15" s="235">
        <f t="shared" si="7"/>
        <v>17.496962332928312</v>
      </c>
      <c r="BC15" s="237">
        <f t="shared" si="8"/>
        <v>0</v>
      </c>
      <c r="BD15" s="235">
        <f t="shared" si="9"/>
        <v>205.75</v>
      </c>
      <c r="BE15" s="241">
        <v>13</v>
      </c>
      <c r="BF15" s="241">
        <v>6</v>
      </c>
      <c r="BG15" s="241">
        <f t="shared" si="10"/>
        <v>78</v>
      </c>
      <c r="BH15" s="241">
        <v>4</v>
      </c>
      <c r="BI15" s="241">
        <v>3</v>
      </c>
      <c r="BJ15" s="241"/>
      <c r="BK15" s="241"/>
      <c r="BL15" s="241"/>
      <c r="BM15" s="241"/>
      <c r="BN15" s="241"/>
      <c r="BO15" s="241"/>
      <c r="BP15" s="241"/>
      <c r="BQ15" s="242">
        <f t="shared" si="11"/>
        <v>7</v>
      </c>
      <c r="BR15" s="242">
        <f t="shared" si="12"/>
        <v>1.75</v>
      </c>
      <c r="BS15" s="243">
        <f t="shared" si="13"/>
        <v>79.75</v>
      </c>
      <c r="BT15" s="241"/>
      <c r="BU15" s="241">
        <v>6</v>
      </c>
      <c r="BV15" s="241">
        <f t="shared" si="70"/>
        <v>0</v>
      </c>
      <c r="BW15" s="241"/>
      <c r="BX15" s="241"/>
      <c r="BY15" s="241"/>
      <c r="BZ15" s="241"/>
      <c r="CA15" s="241"/>
      <c r="CB15" s="241"/>
      <c r="CC15" s="241"/>
      <c r="CD15" s="241"/>
      <c r="CE15" s="241"/>
      <c r="CF15" s="242">
        <f t="shared" si="15"/>
        <v>0</v>
      </c>
      <c r="CG15" s="242">
        <f t="shared" si="16"/>
        <v>0</v>
      </c>
      <c r="CH15" s="243">
        <f t="shared" si="17"/>
        <v>0</v>
      </c>
      <c r="CI15" s="244">
        <f t="shared" si="60"/>
        <v>1</v>
      </c>
      <c r="CJ15" s="244">
        <f t="shared" si="61"/>
        <v>0.75</v>
      </c>
      <c r="CK15" s="244">
        <f t="shared" si="62"/>
        <v>0</v>
      </c>
      <c r="CL15" s="244">
        <f t="shared" si="63"/>
        <v>0</v>
      </c>
      <c r="CM15" s="244">
        <f t="shared" si="64"/>
        <v>0</v>
      </c>
      <c r="CN15" s="244">
        <f t="shared" si="65"/>
        <v>0</v>
      </c>
      <c r="CO15" s="244">
        <f t="shared" si="66"/>
        <v>0</v>
      </c>
      <c r="CP15" s="244">
        <f t="shared" si="67"/>
        <v>0</v>
      </c>
      <c r="CQ15" s="244">
        <v>0</v>
      </c>
      <c r="CR15" s="242">
        <v>7</v>
      </c>
      <c r="CS15" s="242">
        <v>1.75</v>
      </c>
      <c r="CT15" s="245">
        <v>1.4999999999999999E-2</v>
      </c>
      <c r="CU15" s="246">
        <v>79.75</v>
      </c>
      <c r="CV15" s="247">
        <v>2.1943573667711599E-2</v>
      </c>
      <c r="CW15" s="248">
        <v>20</v>
      </c>
      <c r="CX15" s="232" t="s">
        <v>656</v>
      </c>
      <c r="CY15" s="232" t="s">
        <v>653</v>
      </c>
      <c r="CZ15" s="232" t="str">
        <f>IFERROR(VLOOKUP($G15,[11]items_spec!$A:$P,7,FALSE),"")</f>
        <v>Set</v>
      </c>
      <c r="DA15" s="232">
        <f>IFERROR(VLOOKUP($G15,[11]items_spec!$A:$CN,14,FALSE),"")</f>
        <v>4</v>
      </c>
      <c r="DB15" s="232" t="str">
        <f>IFERROR(VLOOKUP(I15,[11]shotcut_master!$B$1:$D$40,3,FALSE),"")</f>
        <v>ul</v>
      </c>
      <c r="DC15" s="28" t="str">
        <f t="shared" si="20"/>
        <v>556ul</v>
      </c>
      <c r="DD15" s="232" t="str">
        <f>IFERROR(VLOOKUP($I$1,[11]help!$B$67:$C$68,2,FALSE),"")</f>
        <v>PT1</v>
      </c>
      <c r="DE15" s="249" t="str">
        <f>IFERROR(VLOOKUP($F15,[11]machines_master!$A:$C,3,FALSE),"")</f>
        <v>new_machine</v>
      </c>
      <c r="DF15" s="232" t="str">
        <f>IFERROR(VLOOKUP($DC15,[11]items_spec!$A:$CN,26,FALSE),"")</f>
        <v>علوي شمال</v>
      </c>
      <c r="DG15" s="232" t="str">
        <f>IFERROR(VLOOKUP(DF15,[11]shotcut_master!$B$1:$D$38,3,FALSE),"")</f>
        <v>ul</v>
      </c>
      <c r="DH15" s="28" t="str">
        <f t="shared" si="21"/>
        <v>556ul</v>
      </c>
      <c r="DI15" s="28" t="str">
        <f t="shared" si="22"/>
        <v>PT1date6/13/2021part556ul</v>
      </c>
      <c r="DJ15" s="248">
        <f>VLOOKUP(DH15,[11]items_spec!$A$2:$CZ$1087,102,FALSE)</f>
        <v>44356</v>
      </c>
      <c r="DK15" s="248">
        <f>VLOOKUP($DH15,[11]items_spec!$A$2:$CZ$1087,103,FALSE)</f>
        <v>0</v>
      </c>
      <c r="DL15" s="197"/>
      <c r="DM15" s="197"/>
      <c r="DN15" s="197"/>
      <c r="DO15" t="str">
        <f>IFERROR(VLOOKUP(G15,[11]items_spec!$A$1:$CO$601,92,FALSE),"")</f>
        <v/>
      </c>
      <c r="DS15" s="250">
        <f t="shared" si="68"/>
        <v>1</v>
      </c>
      <c r="DT15" s="303" t="e">
        <f>IF(DS15=1,IF(#REF!=$H18,1,0),0)</f>
        <v>#REF!</v>
      </c>
      <c r="DU15" s="229">
        <v>1</v>
      </c>
      <c r="DV15" s="251">
        <v>0</v>
      </c>
      <c r="DW15" s="252">
        <f t="shared" si="23"/>
        <v>1</v>
      </c>
      <c r="DX15" s="252">
        <f>IF(VLOOKUP($DC15,[11]items_spec!$A$1:$CV$1086,99,FALSE)=1,1,0)</f>
        <v>0</v>
      </c>
      <c r="DY15" s="252">
        <f>IF(VLOOKUP($DC15,[11]items_spec!$A$1:$CV$1086,100,FALSE)=1,1,0)</f>
        <v>0</v>
      </c>
      <c r="DZ15" s="251">
        <f t="shared" si="24"/>
        <v>7</v>
      </c>
      <c r="EA15" s="251">
        <f t="shared" si="25"/>
        <v>7</v>
      </c>
      <c r="EB15" s="248" t="str">
        <f>VLOOKUP($DH15,[11]items_spec!$A$2:$CZ$1087,104,FALSE)</f>
        <v>wip</v>
      </c>
      <c r="EC15" s="251">
        <f t="shared" si="26"/>
        <v>1</v>
      </c>
      <c r="ED15" s="252">
        <f>IF(VLOOKUP($DU15,[17]items_spec!$A$1:$CV$1086,100,FALSE)=1,1,0)</f>
        <v>1</v>
      </c>
      <c r="EE15" s="252">
        <f>IFERROR(IF((VLOOKUP(DC15,[11]items_spec!$A:$AA,26,FALSE))&lt;&gt;"",1,0),"")</f>
        <v>1</v>
      </c>
      <c r="EF15" s="253">
        <f t="shared" si="27"/>
        <v>1</v>
      </c>
      <c r="EG15" s="253">
        <f t="shared" si="28"/>
        <v>53</v>
      </c>
      <c r="EH15" s="253">
        <f t="shared" si="29"/>
        <v>1</v>
      </c>
      <c r="EI15" s="251">
        <f t="shared" si="30"/>
        <v>1</v>
      </c>
      <c r="EJ15" s="253">
        <f t="shared" si="31"/>
        <v>1</v>
      </c>
      <c r="EK15" s="253">
        <f t="shared" si="32"/>
        <v>1</v>
      </c>
      <c r="EL15" s="253">
        <f t="shared" si="33"/>
        <v>1</v>
      </c>
      <c r="EM15" s="253">
        <f t="shared" si="34"/>
        <v>1</v>
      </c>
      <c r="EN15" s="253">
        <f t="shared" si="35"/>
        <v>1</v>
      </c>
      <c r="EO15" s="197">
        <f t="shared" si="36"/>
        <v>1</v>
      </c>
      <c r="EP15" s="197">
        <f t="shared" si="37"/>
        <v>0</v>
      </c>
      <c r="EQ15" s="197">
        <f t="shared" si="38"/>
        <v>0</v>
      </c>
      <c r="ER15" s="197">
        <f t="shared" si="39"/>
        <v>1</v>
      </c>
      <c r="ES15" s="197">
        <f t="shared" si="40"/>
        <v>1</v>
      </c>
      <c r="ET15" s="197">
        <f t="shared" si="41"/>
        <v>0</v>
      </c>
      <c r="EU15" s="197">
        <f t="shared" si="42"/>
        <v>1</v>
      </c>
      <c r="EV15" s="197">
        <f t="shared" si="43"/>
        <v>1</v>
      </c>
      <c r="EW15" s="197">
        <f t="shared" si="44"/>
        <v>1</v>
      </c>
      <c r="EX15" s="197" t="e">
        <f>IF($DS15=1,IF($BD15=#REF!,1,0),1)</f>
        <v>#REF!</v>
      </c>
      <c r="EY15" s="253" t="e">
        <f>IF($DT15=1,IF($BD15=#REF!,1,0),1)</f>
        <v>#REF!</v>
      </c>
      <c r="EZ15" s="253">
        <f t="shared" si="45"/>
        <v>1</v>
      </c>
      <c r="FA15" s="253">
        <f t="shared" si="46"/>
        <v>1</v>
      </c>
      <c r="FB15" s="253">
        <f t="shared" si="47"/>
        <v>1</v>
      </c>
      <c r="FC15" s="253">
        <f t="shared" si="48"/>
        <v>1</v>
      </c>
      <c r="FD15" s="253">
        <f t="shared" si="49"/>
        <v>1</v>
      </c>
      <c r="FE15" s="253">
        <f t="shared" si="50"/>
        <v>1</v>
      </c>
      <c r="FF15" s="253" t="e">
        <f t="shared" si="71"/>
        <v>#REF!</v>
      </c>
      <c r="FG15" s="197" t="str">
        <f t="shared" si="51"/>
        <v>ok</v>
      </c>
      <c r="FH15" s="197"/>
      <c r="FI15" s="197"/>
      <c r="FJ15" s="197"/>
      <c r="FK15" s="197"/>
      <c r="FL15" s="197"/>
      <c r="FM15" s="197"/>
      <c r="FN15" s="197"/>
      <c r="FO15" s="197"/>
      <c r="FP15" s="197"/>
      <c r="FQ15" s="197"/>
      <c r="FR15" s="197"/>
      <c r="FS15" s="197"/>
    </row>
    <row r="16" spans="1:175" s="230" customFormat="1" ht="21" customHeight="1" x14ac:dyDescent="0.35">
      <c r="A16" s="225">
        <v>2021</v>
      </c>
      <c r="B16" s="226">
        <v>6</v>
      </c>
      <c r="C16" s="227" t="s">
        <v>628</v>
      </c>
      <c r="D16" s="228" t="s">
        <v>629</v>
      </c>
      <c r="E16" s="229" t="s">
        <v>657</v>
      </c>
      <c r="F16" s="230">
        <f>VLOOKUP($DH16,[11]items_spec!$A$2:$DC$1087,105,FALSE)</f>
        <v>4</v>
      </c>
      <c r="G16" s="231">
        <v>556</v>
      </c>
      <c r="H16" s="232">
        <f>IFERROR(VLOOKUP(G16,[11]items_spec!$A:$AA,25,FALSE),"")</f>
        <v>384</v>
      </c>
      <c r="I16" s="233" t="s">
        <v>658</v>
      </c>
      <c r="J16" s="232" t="str">
        <f>IFERROR(VLOOKUP($G16,[11]items_spec!$A:$P,5,FALSE),"")</f>
        <v>FMLGEI65UM7301</v>
      </c>
      <c r="K16" s="232">
        <f>IFERROR(VLOOKUP($G16,[11]items_spec!$A:$P,15,FALSE),"")</f>
        <v>1</v>
      </c>
      <c r="L16" s="232">
        <f>IFERROR(IF($CZ16="set",DA16,VLOOKUP($DC16,[11]items_spec!$A:$P,14,FALSE)),"")</f>
        <v>4</v>
      </c>
      <c r="M16" s="300">
        <f t="shared" si="0"/>
        <v>294.55680000000001</v>
      </c>
      <c r="N16" s="300">
        <f t="shared" si="1"/>
        <v>275.52479999999997</v>
      </c>
      <c r="O16" s="300">
        <f t="shared" si="2"/>
        <v>313.58879999999999</v>
      </c>
      <c r="P16" s="234"/>
      <c r="Q16" s="234">
        <v>315</v>
      </c>
      <c r="R16" s="234">
        <v>288</v>
      </c>
      <c r="S16" s="234">
        <v>290</v>
      </c>
      <c r="T16" s="234">
        <v>295</v>
      </c>
      <c r="U16" s="234">
        <v>255</v>
      </c>
      <c r="V16" s="234">
        <v>237</v>
      </c>
      <c r="W16" s="234">
        <v>231</v>
      </c>
      <c r="X16" s="234">
        <v>238</v>
      </c>
      <c r="Y16" s="234"/>
      <c r="Z16" s="235">
        <v>203</v>
      </c>
      <c r="AA16" s="235">
        <v>200</v>
      </c>
      <c r="AB16" s="301">
        <f t="shared" si="3"/>
        <v>241.44</v>
      </c>
      <c r="AC16" s="302">
        <f>IFERROR(VLOOKUP($DH16,[11]items_spec!$A:$T,19,FALSE),"")</f>
        <v>225.84</v>
      </c>
      <c r="AD16" s="287">
        <f>IFERROR(VLOOKUP($DH16,[11]items_spec!$A:$T,20,FALSE),"")</f>
        <v>257.04000000000002</v>
      </c>
      <c r="AE16" s="234">
        <v>278</v>
      </c>
      <c r="AF16" s="234">
        <v>283</v>
      </c>
      <c r="AG16" s="234">
        <v>281</v>
      </c>
      <c r="AH16" s="234">
        <v>298</v>
      </c>
      <c r="AI16" s="234">
        <v>295</v>
      </c>
      <c r="AJ16" s="234">
        <v>235</v>
      </c>
      <c r="AK16" s="234">
        <v>233</v>
      </c>
      <c r="AL16" s="234">
        <v>241</v>
      </c>
      <c r="AM16" s="234">
        <v>248</v>
      </c>
      <c r="AN16" s="234">
        <v>239</v>
      </c>
      <c r="AO16" s="235">
        <v>210</v>
      </c>
      <c r="AP16" s="235">
        <v>210</v>
      </c>
      <c r="AQ16" s="236">
        <f t="shared" si="53"/>
        <v>297</v>
      </c>
      <c r="AR16" s="237">
        <f t="shared" si="54"/>
        <v>240.25</v>
      </c>
      <c r="AS16" s="238">
        <f t="shared" si="55"/>
        <v>0.19107744107744107</v>
      </c>
      <c r="AT16" s="236">
        <f t="shared" si="56"/>
        <v>287</v>
      </c>
      <c r="AU16" s="237">
        <f t="shared" si="57"/>
        <v>239.2</v>
      </c>
      <c r="AV16" s="238">
        <f t="shared" si="58"/>
        <v>0.16655052264808368</v>
      </c>
      <c r="AW16" s="236">
        <f t="shared" si="4"/>
        <v>291.44444444444446</v>
      </c>
      <c r="AX16" s="237">
        <f t="shared" si="5"/>
        <v>239.66666666666666</v>
      </c>
      <c r="AY16" s="238">
        <f t="shared" si="59"/>
        <v>0.17765916889058336</v>
      </c>
      <c r="AZ16" s="239">
        <f>IFERROR(VLOOKUP($G16,[11]items_spec!$A:$AA,13,FALSE),"")</f>
        <v>20</v>
      </c>
      <c r="BA16" s="240">
        <f t="shared" si="6"/>
        <v>180</v>
      </c>
      <c r="BB16" s="235">
        <f t="shared" si="7"/>
        <v>17.496962332928312</v>
      </c>
      <c r="BC16" s="237">
        <f t="shared" si="8"/>
        <v>0</v>
      </c>
      <c r="BD16" s="235">
        <f t="shared" si="9"/>
        <v>205.75</v>
      </c>
      <c r="BE16" s="241"/>
      <c r="BF16" s="241"/>
      <c r="BG16" s="241">
        <f t="shared" si="10"/>
        <v>0</v>
      </c>
      <c r="BH16" s="241"/>
      <c r="BI16" s="241"/>
      <c r="BJ16" s="241"/>
      <c r="BK16" s="241"/>
      <c r="BL16" s="241"/>
      <c r="BM16" s="241"/>
      <c r="BN16" s="241"/>
      <c r="BO16" s="241"/>
      <c r="BP16" s="241"/>
      <c r="BQ16" s="242">
        <f t="shared" si="11"/>
        <v>0</v>
      </c>
      <c r="BR16" s="242">
        <f t="shared" si="12"/>
        <v>0</v>
      </c>
      <c r="BS16" s="243">
        <f t="shared" si="13"/>
        <v>0</v>
      </c>
      <c r="BT16" s="241"/>
      <c r="BU16" s="241"/>
      <c r="BV16" s="241">
        <f t="shared" si="70"/>
        <v>0</v>
      </c>
      <c r="BW16" s="241"/>
      <c r="BX16" s="241"/>
      <c r="BY16" s="241"/>
      <c r="BZ16" s="241"/>
      <c r="CA16" s="241"/>
      <c r="CB16" s="241"/>
      <c r="CC16" s="241"/>
      <c r="CD16" s="241"/>
      <c r="CE16" s="241"/>
      <c r="CF16" s="242">
        <f t="shared" si="15"/>
        <v>0</v>
      </c>
      <c r="CG16" s="242">
        <f t="shared" si="16"/>
        <v>0</v>
      </c>
      <c r="CH16" s="243">
        <f t="shared" si="17"/>
        <v>0</v>
      </c>
      <c r="CI16" s="244">
        <f t="shared" si="60"/>
        <v>0</v>
      </c>
      <c r="CJ16" s="244">
        <f t="shared" si="61"/>
        <v>0</v>
      </c>
      <c r="CK16" s="244">
        <f t="shared" si="62"/>
        <v>0</v>
      </c>
      <c r="CL16" s="244">
        <f t="shared" si="63"/>
        <v>0</v>
      </c>
      <c r="CM16" s="244">
        <f t="shared" si="64"/>
        <v>0</v>
      </c>
      <c r="CN16" s="244">
        <f t="shared" si="65"/>
        <v>0</v>
      </c>
      <c r="CO16" s="244">
        <f t="shared" si="66"/>
        <v>0</v>
      </c>
      <c r="CP16" s="244">
        <f t="shared" si="67"/>
        <v>0</v>
      </c>
      <c r="CQ16" s="244">
        <v>0</v>
      </c>
      <c r="CR16" s="242">
        <v>0</v>
      </c>
      <c r="CS16" s="242">
        <v>0</v>
      </c>
      <c r="CT16" s="245">
        <v>1.4999999999999999E-2</v>
      </c>
      <c r="CU16" s="246">
        <v>0</v>
      </c>
      <c r="CV16" s="247"/>
      <c r="CW16" s="248">
        <v>20</v>
      </c>
      <c r="CX16" s="232" t="s">
        <v>659</v>
      </c>
      <c r="CY16" s="232" t="s">
        <v>653</v>
      </c>
      <c r="CZ16" s="232" t="str">
        <f>IFERROR(VLOOKUP($G16,[11]items_spec!$A:$P,7,FALSE),"")</f>
        <v>Set</v>
      </c>
      <c r="DA16" s="232">
        <f>IFERROR(VLOOKUP($G16,[11]items_spec!$A:$CN,14,FALSE),"")</f>
        <v>4</v>
      </c>
      <c r="DB16" s="232" t="str">
        <f>IFERROR(VLOOKUP(I16,[11]shotcut_master!$B$1:$D$40,3,FALSE),"")</f>
        <v>br</v>
      </c>
      <c r="DC16" s="28" t="str">
        <f t="shared" si="20"/>
        <v>556br</v>
      </c>
      <c r="DD16" s="232" t="str">
        <f>IFERROR(VLOOKUP($I$1,[11]help!$B$67:$C$68,2,FALSE),"")</f>
        <v>PT1</v>
      </c>
      <c r="DE16" s="249" t="str">
        <f>IFERROR(VLOOKUP($F16,[11]machines_master!$A:$C,3,FALSE),"")</f>
        <v>new_machine</v>
      </c>
      <c r="DF16" s="232" t="str">
        <f>IFERROR(VLOOKUP($DC16,[11]items_spec!$A:$CN,26,FALSE),"")</f>
        <v>سفلى يمين</v>
      </c>
      <c r="DG16" s="232" t="str">
        <f>IFERROR(VLOOKUP(DF16,[11]shotcut_master!$B$1:$D$38,3,FALSE),"")</f>
        <v>br</v>
      </c>
      <c r="DH16" s="28" t="str">
        <f t="shared" si="21"/>
        <v>556br</v>
      </c>
      <c r="DI16" s="28" t="str">
        <f t="shared" si="22"/>
        <v>PT1date6/13/2021part556br</v>
      </c>
      <c r="DJ16" s="248">
        <f>VLOOKUP(DH16,[11]items_spec!$A$2:$CZ$1087,102,FALSE)</f>
        <v>44356</v>
      </c>
      <c r="DK16" s="248">
        <f>VLOOKUP($DH16,[11]items_spec!$A$2:$CZ$1087,103,FALSE)</f>
        <v>0</v>
      </c>
      <c r="DL16" s="197"/>
      <c r="DM16" s="197"/>
      <c r="DN16" s="197"/>
      <c r="DO16" t="str">
        <f>IFERROR(VLOOKUP(G16,[11]items_spec!$A$1:$CO$601,92,FALSE),"")</f>
        <v/>
      </c>
      <c r="DS16" s="250">
        <f t="shared" si="68"/>
        <v>1</v>
      </c>
      <c r="DT16" s="303" t="e">
        <f>IF(DS16=1,IF(#REF!=$H19,1,0),0)</f>
        <v>#REF!</v>
      </c>
      <c r="DU16" s="229">
        <v>1</v>
      </c>
      <c r="DV16" s="251">
        <v>0</v>
      </c>
      <c r="DW16" s="252">
        <f t="shared" si="23"/>
        <v>1</v>
      </c>
      <c r="DX16" s="252">
        <f>IF(VLOOKUP($DC16,[11]items_spec!$A$1:$CV$1086,99,FALSE)=1,1,0)</f>
        <v>0</v>
      </c>
      <c r="DY16" s="252">
        <f>IF(VLOOKUP($DC16,[11]items_spec!$A$1:$CV$1086,100,FALSE)=1,1,0)</f>
        <v>0</v>
      </c>
      <c r="DZ16" s="251">
        <f t="shared" si="24"/>
        <v>0</v>
      </c>
      <c r="EA16" s="251">
        <f t="shared" si="25"/>
        <v>0</v>
      </c>
      <c r="EB16" s="248" t="str">
        <f>VLOOKUP($DH16,[11]items_spec!$A$2:$CZ$1087,104,FALSE)</f>
        <v>wip</v>
      </c>
      <c r="EC16" s="251">
        <f t="shared" si="26"/>
        <v>0</v>
      </c>
      <c r="ED16" s="252">
        <f>IF(VLOOKUP($DU16,[17]items_spec!$A$1:$CV$1086,100,FALSE)=1,1,0)</f>
        <v>1</v>
      </c>
      <c r="EE16" s="252">
        <f>IFERROR(IF((VLOOKUP(DC16,[11]items_spec!$A:$AA,26,FALSE))&lt;&gt;"",1,0),"")</f>
        <v>1</v>
      </c>
      <c r="EF16" s="253">
        <f t="shared" si="27"/>
        <v>1</v>
      </c>
      <c r="EG16" s="253">
        <f t="shared" si="28"/>
        <v>51</v>
      </c>
      <c r="EH16" s="253">
        <f t="shared" si="29"/>
        <v>1</v>
      </c>
      <c r="EI16" s="251">
        <f t="shared" si="30"/>
        <v>1</v>
      </c>
      <c r="EJ16" s="253">
        <f t="shared" si="31"/>
        <v>1</v>
      </c>
      <c r="EK16" s="253">
        <f t="shared" si="32"/>
        <v>1</v>
      </c>
      <c r="EL16" s="253">
        <f t="shared" si="33"/>
        <v>1</v>
      </c>
      <c r="EM16" s="253">
        <f t="shared" si="34"/>
        <v>1</v>
      </c>
      <c r="EN16" s="253">
        <f t="shared" si="35"/>
        <v>1</v>
      </c>
      <c r="EO16" s="197">
        <f t="shared" si="36"/>
        <v>1</v>
      </c>
      <c r="EP16" s="197">
        <f t="shared" si="37"/>
        <v>1</v>
      </c>
      <c r="EQ16" s="197">
        <f t="shared" si="38"/>
        <v>0</v>
      </c>
      <c r="ER16" s="197">
        <f t="shared" si="39"/>
        <v>1</v>
      </c>
      <c r="ES16" s="197">
        <f t="shared" si="40"/>
        <v>1</v>
      </c>
      <c r="ET16" s="197">
        <f t="shared" si="41"/>
        <v>0</v>
      </c>
      <c r="EU16" s="197">
        <f t="shared" si="42"/>
        <v>1</v>
      </c>
      <c r="EV16" s="197">
        <f t="shared" si="43"/>
        <v>1</v>
      </c>
      <c r="EW16" s="197">
        <f t="shared" si="44"/>
        <v>1</v>
      </c>
      <c r="EX16" s="197">
        <f>IF($DS16=1,IF($BD16=$BD27,1,0),1)</f>
        <v>0</v>
      </c>
      <c r="EY16" s="253" t="e">
        <f>IF($DT16=1,IF($BD16=$BD27,1,0),1)</f>
        <v>#REF!</v>
      </c>
      <c r="EZ16" s="253">
        <f t="shared" si="45"/>
        <v>1</v>
      </c>
      <c r="FA16" s="253">
        <f t="shared" si="46"/>
        <v>1</v>
      </c>
      <c r="FB16" s="253">
        <f t="shared" si="47"/>
        <v>1</v>
      </c>
      <c r="FC16" s="253">
        <f t="shared" si="48"/>
        <v>1</v>
      </c>
      <c r="FD16" s="253">
        <f t="shared" si="49"/>
        <v>1</v>
      </c>
      <c r="FE16" s="253">
        <f t="shared" si="50"/>
        <v>1</v>
      </c>
      <c r="FF16" s="253" t="e">
        <f t="shared" si="71"/>
        <v>#REF!</v>
      </c>
      <c r="FG16" s="197" t="str">
        <f t="shared" si="51"/>
        <v>ok</v>
      </c>
      <c r="FH16" s="197"/>
      <c r="FI16" s="197"/>
      <c r="FJ16" s="197"/>
      <c r="FK16" s="197"/>
      <c r="FL16" s="197"/>
      <c r="FM16" s="197"/>
      <c r="FN16" s="197"/>
      <c r="FO16" s="197"/>
      <c r="FP16" s="197"/>
      <c r="FQ16" s="197"/>
      <c r="FR16" s="197"/>
      <c r="FS16" s="197"/>
    </row>
    <row r="17" spans="1:175" s="230" customFormat="1" ht="21" customHeight="1" x14ac:dyDescent="0.35">
      <c r="A17" s="225">
        <v>2021</v>
      </c>
      <c r="B17" s="226">
        <v>6</v>
      </c>
      <c r="C17" s="227" t="s">
        <v>628</v>
      </c>
      <c r="D17" s="228" t="s">
        <v>629</v>
      </c>
      <c r="E17" s="229" t="s">
        <v>660</v>
      </c>
      <c r="F17" s="230">
        <f>VLOOKUP($DH17,[11]items_spec!$A$2:$DC$1087,105,FALSE)</f>
        <v>4</v>
      </c>
      <c r="G17" s="231">
        <v>556</v>
      </c>
      <c r="H17" s="232">
        <f>IFERROR(VLOOKUP(G17,[11]items_spec!$A:$AA,25,FALSE),"")</f>
        <v>384</v>
      </c>
      <c r="I17" s="233" t="s">
        <v>661</v>
      </c>
      <c r="J17" s="232" t="str">
        <f>IFERROR(VLOOKUP($G17,[11]items_spec!$A:$P,5,FALSE),"")</f>
        <v>FMLGEI65UM7301</v>
      </c>
      <c r="K17" s="232">
        <f>IFERROR(VLOOKUP($G17,[11]items_spec!$A:$P,15,FALSE),"")</f>
        <v>1</v>
      </c>
      <c r="L17" s="232">
        <f>IFERROR(IF($CZ17="set",DA17,VLOOKUP($DC17,[11]items_spec!$A:$P,14,FALSE)),"")</f>
        <v>4</v>
      </c>
      <c r="M17" s="300">
        <f t="shared" si="0"/>
        <v>293.32947999999999</v>
      </c>
      <c r="N17" s="300">
        <f t="shared" si="1"/>
        <v>274.37678</v>
      </c>
      <c r="O17" s="300">
        <f t="shared" si="2"/>
        <v>312.28217999999998</v>
      </c>
      <c r="P17" s="234"/>
      <c r="Q17" s="234">
        <v>310</v>
      </c>
      <c r="R17" s="234">
        <v>298</v>
      </c>
      <c r="S17" s="234">
        <v>287</v>
      </c>
      <c r="T17" s="234">
        <v>295</v>
      </c>
      <c r="U17" s="234">
        <v>249</v>
      </c>
      <c r="V17" s="234">
        <v>238</v>
      </c>
      <c r="W17" s="234">
        <v>226</v>
      </c>
      <c r="X17" s="234">
        <v>243</v>
      </c>
      <c r="Y17" s="234"/>
      <c r="Z17" s="235">
        <v>203</v>
      </c>
      <c r="AA17" s="235">
        <v>200</v>
      </c>
      <c r="AB17" s="301">
        <f t="shared" si="3"/>
        <v>240.434</v>
      </c>
      <c r="AC17" s="302">
        <f>IFERROR(VLOOKUP($DH17,[11]items_spec!$A:$T,19,FALSE),"")</f>
        <v>224.899</v>
      </c>
      <c r="AD17" s="287">
        <f>IFERROR(VLOOKUP($DH17,[11]items_spec!$A:$T,20,FALSE),"")</f>
        <v>255.96899999999999</v>
      </c>
      <c r="AE17" s="234">
        <v>280</v>
      </c>
      <c r="AF17" s="234">
        <v>285</v>
      </c>
      <c r="AG17" s="234">
        <v>278</v>
      </c>
      <c r="AH17" s="234">
        <v>295</v>
      </c>
      <c r="AI17" s="234">
        <v>293</v>
      </c>
      <c r="AJ17" s="234">
        <v>232</v>
      </c>
      <c r="AK17" s="234">
        <v>236</v>
      </c>
      <c r="AL17" s="234">
        <v>238</v>
      </c>
      <c r="AM17" s="234">
        <v>239</v>
      </c>
      <c r="AN17" s="234">
        <v>236</v>
      </c>
      <c r="AO17" s="235">
        <v>210</v>
      </c>
      <c r="AP17" s="235">
        <v>210</v>
      </c>
      <c r="AQ17" s="236">
        <f t="shared" si="53"/>
        <v>297.5</v>
      </c>
      <c r="AR17" s="237">
        <f t="shared" si="54"/>
        <v>239</v>
      </c>
      <c r="AS17" s="238">
        <f t="shared" si="55"/>
        <v>0.19663865546218487</v>
      </c>
      <c r="AT17" s="236">
        <f t="shared" si="56"/>
        <v>286.2</v>
      </c>
      <c r="AU17" s="237">
        <f t="shared" si="57"/>
        <v>236.2</v>
      </c>
      <c r="AV17" s="238">
        <f t="shared" si="58"/>
        <v>0.17470300489168414</v>
      </c>
      <c r="AW17" s="236">
        <f t="shared" si="4"/>
        <v>291.22222222222223</v>
      </c>
      <c r="AX17" s="237">
        <f t="shared" si="5"/>
        <v>237.44444444444446</v>
      </c>
      <c r="AY17" s="238">
        <f t="shared" si="59"/>
        <v>0.18466234261732162</v>
      </c>
      <c r="AZ17" s="239">
        <f>IFERROR(VLOOKUP($G17,[11]items_spec!$A:$AA,13,FALSE),"")</f>
        <v>20</v>
      </c>
      <c r="BA17" s="240">
        <f t="shared" si="6"/>
        <v>180</v>
      </c>
      <c r="BB17" s="235">
        <f t="shared" si="7"/>
        <v>17.496962332928312</v>
      </c>
      <c r="BC17" s="237">
        <f t="shared" si="8"/>
        <v>0</v>
      </c>
      <c r="BD17" s="235">
        <f t="shared" si="9"/>
        <v>205.75</v>
      </c>
      <c r="BE17" s="241"/>
      <c r="BF17" s="241"/>
      <c r="BG17" s="241">
        <f t="shared" si="10"/>
        <v>0</v>
      </c>
      <c r="BH17" s="241"/>
      <c r="BI17" s="241"/>
      <c r="BJ17" s="241"/>
      <c r="BK17" s="241"/>
      <c r="BL17" s="241"/>
      <c r="BM17" s="241"/>
      <c r="BN17" s="241"/>
      <c r="BO17" s="241"/>
      <c r="BP17" s="241"/>
      <c r="BQ17" s="242">
        <f t="shared" si="11"/>
        <v>0</v>
      </c>
      <c r="BR17" s="242">
        <f t="shared" si="12"/>
        <v>0</v>
      </c>
      <c r="BS17" s="243">
        <f t="shared" si="13"/>
        <v>0</v>
      </c>
      <c r="BT17" s="241"/>
      <c r="BU17" s="241"/>
      <c r="BV17" s="241">
        <f t="shared" si="70"/>
        <v>0</v>
      </c>
      <c r="BW17" s="241"/>
      <c r="BX17" s="241"/>
      <c r="BY17" s="241"/>
      <c r="BZ17" s="241"/>
      <c r="CA17" s="241"/>
      <c r="CB17" s="241"/>
      <c r="CC17" s="241"/>
      <c r="CD17" s="241"/>
      <c r="CE17" s="241"/>
      <c r="CF17" s="242">
        <f t="shared" si="15"/>
        <v>0</v>
      </c>
      <c r="CG17" s="242">
        <f t="shared" si="16"/>
        <v>0</v>
      </c>
      <c r="CH17" s="243">
        <f t="shared" si="17"/>
        <v>0</v>
      </c>
      <c r="CI17" s="244">
        <f t="shared" si="60"/>
        <v>0</v>
      </c>
      <c r="CJ17" s="244">
        <f t="shared" si="61"/>
        <v>0</v>
      </c>
      <c r="CK17" s="244">
        <f t="shared" si="62"/>
        <v>0</v>
      </c>
      <c r="CL17" s="244">
        <f t="shared" si="63"/>
        <v>0</v>
      </c>
      <c r="CM17" s="244">
        <f t="shared" si="64"/>
        <v>0</v>
      </c>
      <c r="CN17" s="244">
        <f t="shared" si="65"/>
        <v>0</v>
      </c>
      <c r="CO17" s="244">
        <f t="shared" si="66"/>
        <v>0</v>
      </c>
      <c r="CP17" s="244">
        <f t="shared" si="67"/>
        <v>0</v>
      </c>
      <c r="CQ17" s="244">
        <v>0</v>
      </c>
      <c r="CR17" s="242">
        <v>0</v>
      </c>
      <c r="CS17" s="242">
        <v>0</v>
      </c>
      <c r="CT17" s="245">
        <v>1.4999999999999999E-2</v>
      </c>
      <c r="CU17" s="246">
        <v>0</v>
      </c>
      <c r="CV17" s="247"/>
      <c r="CW17" s="248">
        <v>20</v>
      </c>
      <c r="CX17" s="232" t="s">
        <v>662</v>
      </c>
      <c r="CY17" s="232" t="s">
        <v>653</v>
      </c>
      <c r="CZ17" s="232" t="str">
        <f>IFERROR(VLOOKUP($G17,[11]items_spec!$A:$P,7,FALSE),"")</f>
        <v>Set</v>
      </c>
      <c r="DA17" s="232">
        <f>IFERROR(VLOOKUP($G17,[11]items_spec!$A:$CN,14,FALSE),"")</f>
        <v>4</v>
      </c>
      <c r="DB17" s="232" t="str">
        <f>IFERROR(VLOOKUP(I17,[11]shotcut_master!$B$1:$D$40,3,FALSE),"")</f>
        <v>bl</v>
      </c>
      <c r="DC17" s="28" t="str">
        <f t="shared" si="20"/>
        <v>556bl</v>
      </c>
      <c r="DD17" s="232" t="str">
        <f>IFERROR(VLOOKUP($I$1,[11]help!$B$67:$C$68,2,FALSE),"")</f>
        <v>PT1</v>
      </c>
      <c r="DE17" s="249" t="str">
        <f>IFERROR(VLOOKUP($F17,[11]machines_master!$A:$C,3,FALSE),"")</f>
        <v>new_machine</v>
      </c>
      <c r="DF17" s="232" t="str">
        <f>IFERROR(VLOOKUP($DC17,[11]items_spec!$A:$CN,26,FALSE),"")</f>
        <v>سفلى شمال</v>
      </c>
      <c r="DG17" s="232" t="str">
        <f>IFERROR(VLOOKUP(DF17,[11]shotcut_master!$B$1:$D$38,3,FALSE),"")</f>
        <v>bl</v>
      </c>
      <c r="DH17" s="28" t="str">
        <f t="shared" si="21"/>
        <v>556bl</v>
      </c>
      <c r="DI17" s="28" t="str">
        <f t="shared" si="22"/>
        <v>PT1date6/13/2021part556bl</v>
      </c>
      <c r="DJ17" s="248">
        <f>VLOOKUP(DH17,[11]items_spec!$A$2:$CZ$1087,102,FALSE)</f>
        <v>44356</v>
      </c>
      <c r="DK17" s="248">
        <f>VLOOKUP($DH17,[11]items_spec!$A$2:$CZ$1087,103,FALSE)</f>
        <v>0</v>
      </c>
      <c r="DL17" s="197"/>
      <c r="DM17" s="197"/>
      <c r="DN17" s="197"/>
      <c r="DO17" t="str">
        <f>IFERROR(VLOOKUP(G17,[11]items_spec!$A$1:$CO$601,92,FALSE),"")</f>
        <v/>
      </c>
      <c r="DS17" s="250">
        <f t="shared" si="68"/>
        <v>1</v>
      </c>
      <c r="DT17" s="303" t="e">
        <f>IF(DS17=1,IF(#REF!=#REF!,1,0),0)</f>
        <v>#REF!</v>
      </c>
      <c r="DU17" s="229">
        <v>1</v>
      </c>
      <c r="DV17" s="251">
        <v>0</v>
      </c>
      <c r="DW17" s="252">
        <f t="shared" si="23"/>
        <v>1</v>
      </c>
      <c r="DX17" s="252">
        <f>IF(VLOOKUP($DC17,[11]items_spec!$A$1:$CV$1086,99,FALSE)=1,1,0)</f>
        <v>0</v>
      </c>
      <c r="DY17" s="252">
        <f>IF(VLOOKUP($DC17,[11]items_spec!$A$1:$CV$1086,100,FALSE)=1,1,0)</f>
        <v>0</v>
      </c>
      <c r="DZ17" s="251">
        <f t="shared" si="24"/>
        <v>0</v>
      </c>
      <c r="EA17" s="251">
        <f t="shared" si="25"/>
        <v>0</v>
      </c>
      <c r="EB17" s="248" t="str">
        <f>VLOOKUP($DH17,[11]items_spec!$A$2:$CZ$1087,104,FALSE)</f>
        <v>wip</v>
      </c>
      <c r="EC17" s="251">
        <f t="shared" si="26"/>
        <v>0</v>
      </c>
      <c r="ED17" s="252">
        <f>IF(VLOOKUP($DU17,[17]items_spec!$A$1:$CV$1086,100,FALSE)=1,1,0)</f>
        <v>1</v>
      </c>
      <c r="EE17" s="252">
        <f>IFERROR(IF((VLOOKUP(DC17,[11]items_spec!$A:$AA,26,FALSE))&lt;&gt;"",1,0),"")</f>
        <v>1</v>
      </c>
      <c r="EF17" s="253">
        <f t="shared" si="27"/>
        <v>1</v>
      </c>
      <c r="EG17" s="253">
        <f t="shared" si="28"/>
        <v>51</v>
      </c>
      <c r="EH17" s="253">
        <f t="shared" si="29"/>
        <v>1</v>
      </c>
      <c r="EI17" s="251">
        <f t="shared" si="30"/>
        <v>1</v>
      </c>
      <c r="EJ17" s="253">
        <f t="shared" si="31"/>
        <v>1</v>
      </c>
      <c r="EK17" s="253">
        <f t="shared" si="32"/>
        <v>1</v>
      </c>
      <c r="EL17" s="253">
        <f t="shared" si="33"/>
        <v>1</v>
      </c>
      <c r="EM17" s="253">
        <f t="shared" si="34"/>
        <v>1</v>
      </c>
      <c r="EN17" s="253">
        <f t="shared" si="35"/>
        <v>1</v>
      </c>
      <c r="EO17" s="197">
        <f t="shared" si="36"/>
        <v>1</v>
      </c>
      <c r="EP17" s="197">
        <f t="shared" si="37"/>
        <v>1</v>
      </c>
      <c r="EQ17" s="197">
        <f t="shared" si="38"/>
        <v>0</v>
      </c>
      <c r="ER17" s="197">
        <f t="shared" si="39"/>
        <v>1</v>
      </c>
      <c r="ES17" s="197">
        <f t="shared" si="40"/>
        <v>1</v>
      </c>
      <c r="ET17" s="197">
        <f t="shared" si="41"/>
        <v>0</v>
      </c>
      <c r="EU17" s="197">
        <f t="shared" si="42"/>
        <v>1</v>
      </c>
      <c r="EV17" s="197">
        <f t="shared" si="43"/>
        <v>1</v>
      </c>
      <c r="EW17" s="197">
        <f t="shared" si="44"/>
        <v>1</v>
      </c>
      <c r="EX17" s="197">
        <f>IF($DS17=1,IF($BD17=$BD28,1,0),1)</f>
        <v>0</v>
      </c>
      <c r="EY17" s="253" t="e">
        <f>IF($DT17=1,IF($BD17=$BD28,1,0),1)</f>
        <v>#REF!</v>
      </c>
      <c r="EZ17" s="253">
        <f t="shared" si="45"/>
        <v>1</v>
      </c>
      <c r="FA17" s="253">
        <f t="shared" si="46"/>
        <v>1</v>
      </c>
      <c r="FB17" s="253">
        <f t="shared" si="47"/>
        <v>1</v>
      </c>
      <c r="FC17" s="253">
        <f t="shared" si="48"/>
        <v>1</v>
      </c>
      <c r="FD17" s="253">
        <f t="shared" si="49"/>
        <v>1</v>
      </c>
      <c r="FE17" s="253">
        <f t="shared" si="50"/>
        <v>1</v>
      </c>
      <c r="FF17" s="253" t="e">
        <f t="shared" si="71"/>
        <v>#REF!</v>
      </c>
      <c r="FG17" s="197" t="str">
        <f t="shared" si="51"/>
        <v>ok</v>
      </c>
      <c r="FH17" s="197"/>
      <c r="FI17" s="197"/>
      <c r="FJ17" s="197"/>
      <c r="FK17" s="197"/>
      <c r="FL17" s="197"/>
      <c r="FM17" s="197"/>
      <c r="FN17" s="197"/>
      <c r="FO17" s="197"/>
      <c r="FP17" s="197"/>
      <c r="FQ17" s="197"/>
      <c r="FR17" s="197"/>
      <c r="FS17" s="197"/>
    </row>
    <row r="18" spans="1:175" s="230" customFormat="1" ht="21" customHeight="1" x14ac:dyDescent="0.35">
      <c r="A18" s="225">
        <v>2021</v>
      </c>
      <c r="B18" s="226">
        <v>6</v>
      </c>
      <c r="C18" s="227" t="s">
        <v>628</v>
      </c>
      <c r="D18" s="228" t="s">
        <v>629</v>
      </c>
      <c r="E18" s="229" t="s">
        <v>663</v>
      </c>
      <c r="F18" s="230">
        <f>VLOOKUP($DH18,[11]items_spec!$A$2:$DC$1087,105,FALSE)</f>
        <v>4</v>
      </c>
      <c r="G18" s="231">
        <v>557</v>
      </c>
      <c r="H18" s="232">
        <f>IFERROR(VLOOKUP(G18,[11]items_spec!$A:$AA,25,FALSE),"")</f>
        <v>384</v>
      </c>
      <c r="I18" s="233" t="s">
        <v>664</v>
      </c>
      <c r="J18" s="232" t="str">
        <f>IFERROR(VLOOKUP($G18,[11]items_spec!$A:$P,5,FALSE),"")</f>
        <v>FMLGEI65UM7302</v>
      </c>
      <c r="K18" s="232">
        <f>IFERROR(VLOOKUP($G18,[11]items_spec!$A:$P,15,FALSE),"")</f>
        <v>1</v>
      </c>
      <c r="L18" s="232">
        <f>IFERROR(IF($CZ18="set",DA18,VLOOKUP($DC18,[11]items_spec!$A:$P,14,FALSE)),"")</f>
        <v>2</v>
      </c>
      <c r="M18" s="300">
        <f t="shared" si="0"/>
        <v>111.68611999999999</v>
      </c>
      <c r="N18" s="300">
        <f t="shared" si="1"/>
        <v>104.46982</v>
      </c>
      <c r="O18" s="300">
        <f t="shared" si="2"/>
        <v>118.90241999999999</v>
      </c>
      <c r="P18" s="234"/>
      <c r="Q18" s="234">
        <v>108</v>
      </c>
      <c r="R18" s="234">
        <v>113</v>
      </c>
      <c r="S18" s="234">
        <v>122</v>
      </c>
      <c r="T18" s="234">
        <v>115</v>
      </c>
      <c r="U18" s="234">
        <v>87</v>
      </c>
      <c r="V18" s="234">
        <v>95</v>
      </c>
      <c r="W18" s="234">
        <v>93</v>
      </c>
      <c r="X18" s="234">
        <v>87</v>
      </c>
      <c r="Y18" s="234"/>
      <c r="Z18" s="235">
        <v>203</v>
      </c>
      <c r="AA18" s="235">
        <v>200</v>
      </c>
      <c r="AB18" s="301">
        <f t="shared" si="3"/>
        <v>91.545999999999992</v>
      </c>
      <c r="AC18" s="302">
        <f>IFERROR(VLOOKUP($DH18,[11]items_spec!$A:$T,19,FALSE),"")</f>
        <v>85.631</v>
      </c>
      <c r="AD18" s="287">
        <f>IFERROR(VLOOKUP($DH18,[11]items_spec!$A:$T,20,FALSE),"")</f>
        <v>97.460999999999999</v>
      </c>
      <c r="AE18" s="234">
        <v>116</v>
      </c>
      <c r="AF18" s="234">
        <v>118</v>
      </c>
      <c r="AG18" s="234">
        <v>111</v>
      </c>
      <c r="AH18" s="234">
        <v>106</v>
      </c>
      <c r="AI18" s="234">
        <v>112</v>
      </c>
      <c r="AJ18" s="234">
        <v>93</v>
      </c>
      <c r="AK18" s="234">
        <v>88</v>
      </c>
      <c r="AL18" s="234">
        <v>96</v>
      </c>
      <c r="AM18" s="234">
        <v>94</v>
      </c>
      <c r="AN18" s="234">
        <v>93</v>
      </c>
      <c r="AO18" s="235">
        <v>210</v>
      </c>
      <c r="AP18" s="235">
        <v>210</v>
      </c>
      <c r="AQ18" s="236">
        <f t="shared" si="53"/>
        <v>114.5</v>
      </c>
      <c r="AR18" s="237">
        <f t="shared" si="54"/>
        <v>90.5</v>
      </c>
      <c r="AS18" s="238">
        <f t="shared" si="55"/>
        <v>0.20960698689956331</v>
      </c>
      <c r="AT18" s="236">
        <f t="shared" si="56"/>
        <v>112.6</v>
      </c>
      <c r="AU18" s="237">
        <f t="shared" si="57"/>
        <v>92.8</v>
      </c>
      <c r="AV18" s="238">
        <f t="shared" si="58"/>
        <v>0.17584369449378329</v>
      </c>
      <c r="AW18" s="236">
        <f t="shared" si="4"/>
        <v>113.44444444444444</v>
      </c>
      <c r="AX18" s="237">
        <f t="shared" si="5"/>
        <v>91.777777777777771</v>
      </c>
      <c r="AY18" s="238">
        <f t="shared" si="59"/>
        <v>0.19098922624877576</v>
      </c>
      <c r="AZ18" s="239">
        <f>IFERROR(VLOOKUP($G18,[11]items_spec!$A:$AA,13,FALSE),"")</f>
        <v>20</v>
      </c>
      <c r="BA18" s="240">
        <f t="shared" si="6"/>
        <v>180</v>
      </c>
      <c r="BB18" s="235">
        <f t="shared" si="7"/>
        <v>17.496962332928312</v>
      </c>
      <c r="BC18" s="237">
        <f t="shared" si="8"/>
        <v>0</v>
      </c>
      <c r="BD18" s="235">
        <f t="shared" si="9"/>
        <v>205.75</v>
      </c>
      <c r="BE18" s="241"/>
      <c r="BF18" s="241">
        <v>24</v>
      </c>
      <c r="BG18" s="241">
        <f t="shared" si="10"/>
        <v>0</v>
      </c>
      <c r="BH18" s="241"/>
      <c r="BI18" s="241"/>
      <c r="BJ18" s="241"/>
      <c r="BK18" s="241"/>
      <c r="BL18" s="241"/>
      <c r="BM18" s="241"/>
      <c r="BN18" s="241"/>
      <c r="BO18" s="241"/>
      <c r="BP18" s="241"/>
      <c r="BQ18" s="242">
        <f t="shared" si="11"/>
        <v>0</v>
      </c>
      <c r="BR18" s="242">
        <f t="shared" si="12"/>
        <v>0</v>
      </c>
      <c r="BS18" s="243">
        <f t="shared" si="13"/>
        <v>0</v>
      </c>
      <c r="BT18" s="241">
        <v>15</v>
      </c>
      <c r="BU18" s="241">
        <v>24</v>
      </c>
      <c r="BV18" s="241">
        <f t="shared" si="70"/>
        <v>360</v>
      </c>
      <c r="BW18" s="241">
        <v>2</v>
      </c>
      <c r="BX18" s="241">
        <v>4</v>
      </c>
      <c r="BY18" s="241">
        <v>8</v>
      </c>
      <c r="BZ18" s="241"/>
      <c r="CA18" s="241"/>
      <c r="CB18" s="241"/>
      <c r="CC18" s="241"/>
      <c r="CD18" s="241"/>
      <c r="CE18" s="241"/>
      <c r="CF18" s="242">
        <f t="shared" si="15"/>
        <v>14</v>
      </c>
      <c r="CG18" s="242">
        <f t="shared" si="16"/>
        <v>7</v>
      </c>
      <c r="CH18" s="243">
        <f t="shared" si="17"/>
        <v>367</v>
      </c>
      <c r="CI18" s="244">
        <f t="shared" si="60"/>
        <v>1</v>
      </c>
      <c r="CJ18" s="244">
        <f t="shared" si="61"/>
        <v>2</v>
      </c>
      <c r="CK18" s="244">
        <f t="shared" si="62"/>
        <v>4</v>
      </c>
      <c r="CL18" s="244">
        <f t="shared" si="63"/>
        <v>0</v>
      </c>
      <c r="CM18" s="244">
        <f t="shared" si="64"/>
        <v>0</v>
      </c>
      <c r="CN18" s="244">
        <f t="shared" si="65"/>
        <v>0</v>
      </c>
      <c r="CO18" s="244">
        <f t="shared" si="66"/>
        <v>0</v>
      </c>
      <c r="CP18" s="244">
        <f t="shared" si="67"/>
        <v>0</v>
      </c>
      <c r="CQ18" s="244">
        <v>0</v>
      </c>
      <c r="CR18" s="242">
        <v>14</v>
      </c>
      <c r="CS18" s="242">
        <v>7</v>
      </c>
      <c r="CT18" s="245">
        <v>1.4999999999999999E-2</v>
      </c>
      <c r="CU18" s="246">
        <v>367</v>
      </c>
      <c r="CV18" s="247">
        <v>1.9073569482288829E-2</v>
      </c>
      <c r="CW18" s="248">
        <v>20</v>
      </c>
      <c r="CX18" s="232" t="s">
        <v>665</v>
      </c>
      <c r="CY18" s="232" t="s">
        <v>666</v>
      </c>
      <c r="CZ18" s="232" t="str">
        <f>IFERROR(VLOOKUP($G18,[11]items_spec!$A:$P,7,FALSE),"")</f>
        <v>Set</v>
      </c>
      <c r="DA18" s="232">
        <f>IFERROR(VLOOKUP($G18,[11]items_spec!$A:$CN,14,FALSE),"")</f>
        <v>2</v>
      </c>
      <c r="DB18" s="232" t="str">
        <f>IFERROR(VLOOKUP(I18,[11]shotcut_master!$B$1:$D$40,3,FALSE),"")</f>
        <v>r</v>
      </c>
      <c r="DC18" s="28" t="str">
        <f t="shared" si="20"/>
        <v>557r</v>
      </c>
      <c r="DD18" s="232" t="str">
        <f>IFERROR(VLOOKUP($I$1,[11]help!$B$67:$C$68,2,FALSE),"")</f>
        <v>PT1</v>
      </c>
      <c r="DE18" s="249" t="str">
        <f>IFERROR(VLOOKUP($F18,[11]machines_master!$A:$C,3,FALSE),"")</f>
        <v>new_machine</v>
      </c>
      <c r="DF18" s="232" t="str">
        <f>IFERROR(VLOOKUP($DC18,[11]items_spec!$A:$CN,26,FALSE),"")</f>
        <v>يمين</v>
      </c>
      <c r="DG18" s="232" t="str">
        <f>IFERROR(VLOOKUP(DF18,[11]shotcut_master!$B$1:$D$38,3,FALSE),"")</f>
        <v>r</v>
      </c>
      <c r="DH18" s="28" t="str">
        <f t="shared" si="21"/>
        <v>557r</v>
      </c>
      <c r="DI18" s="28" t="str">
        <f t="shared" si="22"/>
        <v>PT1date6/13/2021part557r</v>
      </c>
      <c r="DJ18" s="248">
        <f>VLOOKUP(DH18,[11]items_spec!$A$2:$CZ$1087,102,FALSE)</f>
        <v>44356</v>
      </c>
      <c r="DK18" s="248">
        <f>VLOOKUP($DH18,[11]items_spec!$A$2:$CZ$1087,103,FALSE)</f>
        <v>0</v>
      </c>
      <c r="DL18" s="197"/>
      <c r="DM18" s="197"/>
      <c r="DN18" s="197"/>
      <c r="DO18" t="str">
        <f>IFERROR(VLOOKUP(G18,[11]items_spec!$A$1:$CO$601,92,FALSE),"")</f>
        <v/>
      </c>
      <c r="DS18" s="250">
        <f t="shared" si="68"/>
        <v>1</v>
      </c>
      <c r="DT18" s="303" t="e">
        <f>IF(DS18=1,IF(#REF!=$H20,1,0),0)</f>
        <v>#REF!</v>
      </c>
      <c r="DU18" s="229">
        <v>1</v>
      </c>
      <c r="DV18" s="251">
        <v>0</v>
      </c>
      <c r="DW18" s="252">
        <f t="shared" si="23"/>
        <v>1</v>
      </c>
      <c r="DX18" s="252">
        <f>IF(VLOOKUP($DC18,[11]items_spec!$A$1:$CV$1086,99,FALSE)=1,1,0)</f>
        <v>1</v>
      </c>
      <c r="DY18" s="252">
        <f>IF(VLOOKUP($DC18,[11]items_spec!$A$1:$CV$1086,100,FALSE)=1,1,0)</f>
        <v>1</v>
      </c>
      <c r="DZ18" s="251">
        <f t="shared" si="24"/>
        <v>14</v>
      </c>
      <c r="EA18" s="251">
        <f t="shared" si="25"/>
        <v>14</v>
      </c>
      <c r="EB18" s="248" t="str">
        <f>VLOOKUP($DH18,[11]items_spec!$A$2:$CZ$1087,104,FALSE)</f>
        <v>wip</v>
      </c>
      <c r="EC18" s="251">
        <f t="shared" si="26"/>
        <v>1</v>
      </c>
      <c r="ED18" s="252">
        <f>IF(VLOOKUP($DU18,[17]items_spec!$A$1:$CV$1086,100,FALSE)=1,1,0)</f>
        <v>1</v>
      </c>
      <c r="EE18" s="252">
        <f>IFERROR(IF((VLOOKUP(DC18,[11]items_spec!$A:$AA,26,FALSE))&lt;&gt;"",1,0),"")</f>
        <v>1</v>
      </c>
      <c r="EF18" s="253">
        <f t="shared" si="27"/>
        <v>1</v>
      </c>
      <c r="EG18" s="253">
        <f t="shared" si="28"/>
        <v>53</v>
      </c>
      <c r="EH18" s="253">
        <f t="shared" si="29"/>
        <v>1</v>
      </c>
      <c r="EI18" s="251">
        <f t="shared" si="30"/>
        <v>1</v>
      </c>
      <c r="EJ18" s="253">
        <f t="shared" si="31"/>
        <v>1</v>
      </c>
      <c r="EK18" s="253">
        <f t="shared" si="32"/>
        <v>1</v>
      </c>
      <c r="EL18" s="253">
        <f t="shared" si="33"/>
        <v>1</v>
      </c>
      <c r="EM18" s="253">
        <f t="shared" si="34"/>
        <v>1</v>
      </c>
      <c r="EN18" s="253">
        <f t="shared" si="35"/>
        <v>1</v>
      </c>
      <c r="EO18" s="197">
        <f t="shared" si="36"/>
        <v>1</v>
      </c>
      <c r="EP18" s="197">
        <f t="shared" si="37"/>
        <v>1</v>
      </c>
      <c r="EQ18" s="197">
        <f t="shared" si="38"/>
        <v>0</v>
      </c>
      <c r="ER18" s="197">
        <f t="shared" si="39"/>
        <v>1</v>
      </c>
      <c r="ES18" s="197">
        <f t="shared" si="40"/>
        <v>1</v>
      </c>
      <c r="ET18" s="197">
        <f t="shared" si="41"/>
        <v>1</v>
      </c>
      <c r="EU18" s="197">
        <f t="shared" si="42"/>
        <v>1</v>
      </c>
      <c r="EV18" s="197">
        <f t="shared" si="43"/>
        <v>1</v>
      </c>
      <c r="EW18" s="197">
        <f t="shared" si="44"/>
        <v>1</v>
      </c>
      <c r="EX18" s="197">
        <f>IF($DS18=1,IF($BD18=$BD29,1,0),1)</f>
        <v>0</v>
      </c>
      <c r="EY18" s="253" t="e">
        <f>IF($DT18=1,IF($BD18=$BD29,1,0),1)</f>
        <v>#REF!</v>
      </c>
      <c r="EZ18" s="253">
        <f t="shared" si="45"/>
        <v>1</v>
      </c>
      <c r="FA18" s="253">
        <f t="shared" si="46"/>
        <v>1</v>
      </c>
      <c r="FB18" s="253">
        <f t="shared" si="47"/>
        <v>1</v>
      </c>
      <c r="FC18" s="253">
        <f t="shared" si="48"/>
        <v>1</v>
      </c>
      <c r="FD18" s="253">
        <f t="shared" si="49"/>
        <v>1</v>
      </c>
      <c r="FE18" s="253">
        <f t="shared" si="50"/>
        <v>1</v>
      </c>
      <c r="FF18" s="253" t="e">
        <f t="shared" si="71"/>
        <v>#REF!</v>
      </c>
      <c r="FG18" s="197" t="str">
        <f t="shared" si="51"/>
        <v>ok</v>
      </c>
      <c r="FH18" s="197"/>
      <c r="FI18" s="197"/>
      <c r="FJ18" s="197"/>
      <c r="FK18" s="197"/>
      <c r="FL18" s="197"/>
      <c r="FM18" s="197"/>
      <c r="FN18" s="197"/>
      <c r="FO18" s="197"/>
      <c r="FP18" s="197"/>
      <c r="FQ18" s="197"/>
      <c r="FR18" s="197"/>
      <c r="FS18" s="197"/>
    </row>
    <row r="19" spans="1:175" s="230" customFormat="1" ht="21" customHeight="1" x14ac:dyDescent="0.35">
      <c r="A19" s="225">
        <v>2021</v>
      </c>
      <c r="B19" s="226">
        <v>6</v>
      </c>
      <c r="C19" s="227" t="s">
        <v>628</v>
      </c>
      <c r="D19" s="228" t="s">
        <v>629</v>
      </c>
      <c r="E19" s="229" t="s">
        <v>667</v>
      </c>
      <c r="F19" s="230">
        <f>VLOOKUP($DH19,[11]items_spec!$A$2:$DC$1087,105,FALSE)</f>
        <v>4</v>
      </c>
      <c r="G19" s="231">
        <v>557</v>
      </c>
      <c r="H19" s="232">
        <f>IFERROR(VLOOKUP(G19,[11]items_spec!$A:$AA,25,FALSE),"")</f>
        <v>384</v>
      </c>
      <c r="I19" s="233" t="s">
        <v>668</v>
      </c>
      <c r="J19" s="232" t="str">
        <f>IFERROR(VLOOKUP($G19,[11]items_spec!$A:$P,5,FALSE),"")</f>
        <v>FMLGEI65UM7302</v>
      </c>
      <c r="K19" s="232">
        <f>IFERROR(VLOOKUP($G19,[11]items_spec!$A:$P,15,FALSE),"")</f>
        <v>1</v>
      </c>
      <c r="L19" s="232">
        <f>IFERROR(IF($CZ19="set",DA19,VLOOKUP($DC19,[11]items_spec!$A:$P,14,FALSE)),"")</f>
        <v>2</v>
      </c>
      <c r="M19" s="300">
        <f t="shared" si="0"/>
        <v>111.68611999999999</v>
      </c>
      <c r="N19" s="300">
        <f t="shared" si="1"/>
        <v>104.46982</v>
      </c>
      <c r="O19" s="300">
        <f t="shared" si="2"/>
        <v>118.90241999999999</v>
      </c>
      <c r="P19" s="234"/>
      <c r="Q19" s="234">
        <v>119</v>
      </c>
      <c r="R19" s="234">
        <v>112</v>
      </c>
      <c r="S19" s="234">
        <v>113</v>
      </c>
      <c r="T19" s="234">
        <v>113</v>
      </c>
      <c r="U19" s="234">
        <v>91</v>
      </c>
      <c r="V19" s="234">
        <v>94</v>
      </c>
      <c r="W19" s="234">
        <v>91</v>
      </c>
      <c r="X19" s="234">
        <v>93</v>
      </c>
      <c r="Y19" s="234"/>
      <c r="Z19" s="235">
        <v>203</v>
      </c>
      <c r="AA19" s="235">
        <v>200</v>
      </c>
      <c r="AB19" s="301">
        <f t="shared" si="3"/>
        <v>91.545999999999992</v>
      </c>
      <c r="AC19" s="302">
        <f>IFERROR(VLOOKUP($DH19,[11]items_spec!$A:$T,19,FALSE),"")</f>
        <v>85.631</v>
      </c>
      <c r="AD19" s="287">
        <f>IFERROR(VLOOKUP($DH19,[11]items_spec!$A:$T,20,FALSE),"")</f>
        <v>97.460999999999999</v>
      </c>
      <c r="AE19" s="234">
        <v>117</v>
      </c>
      <c r="AF19" s="234">
        <v>116</v>
      </c>
      <c r="AG19" s="234">
        <v>103</v>
      </c>
      <c r="AH19" s="234">
        <v>105</v>
      </c>
      <c r="AI19" s="234">
        <v>111</v>
      </c>
      <c r="AJ19" s="234">
        <v>96</v>
      </c>
      <c r="AK19" s="234">
        <v>92</v>
      </c>
      <c r="AL19" s="234">
        <v>95</v>
      </c>
      <c r="AM19" s="234">
        <v>92</v>
      </c>
      <c r="AN19" s="234">
        <v>91</v>
      </c>
      <c r="AO19" s="235">
        <v>210</v>
      </c>
      <c r="AP19" s="235">
        <v>210</v>
      </c>
      <c r="AQ19" s="236">
        <f t="shared" si="53"/>
        <v>114.25</v>
      </c>
      <c r="AR19" s="237">
        <f t="shared" si="54"/>
        <v>92.25</v>
      </c>
      <c r="AS19" s="238">
        <f t="shared" si="55"/>
        <v>0.1925601750547046</v>
      </c>
      <c r="AT19" s="236">
        <f t="shared" si="56"/>
        <v>110.4</v>
      </c>
      <c r="AU19" s="237">
        <f t="shared" si="57"/>
        <v>93.2</v>
      </c>
      <c r="AV19" s="238">
        <f t="shared" si="58"/>
        <v>0.15579710144927539</v>
      </c>
      <c r="AW19" s="236">
        <f t="shared" si="4"/>
        <v>112.11111111111111</v>
      </c>
      <c r="AX19" s="237">
        <f t="shared" si="5"/>
        <v>92.777777777777771</v>
      </c>
      <c r="AY19" s="238">
        <f t="shared" si="59"/>
        <v>0.17244796828543119</v>
      </c>
      <c r="AZ19" s="239">
        <f>IFERROR(VLOOKUP($G19,[11]items_spec!$A:$AA,13,FALSE),"")</f>
        <v>20</v>
      </c>
      <c r="BA19" s="240">
        <f t="shared" si="6"/>
        <v>180</v>
      </c>
      <c r="BB19" s="235">
        <f t="shared" si="7"/>
        <v>17.496962332928312</v>
      </c>
      <c r="BC19" s="237">
        <f t="shared" si="8"/>
        <v>0</v>
      </c>
      <c r="BD19" s="235">
        <f t="shared" si="9"/>
        <v>205.75</v>
      </c>
      <c r="BE19" s="241"/>
      <c r="BF19" s="241"/>
      <c r="BG19" s="241">
        <f t="shared" si="10"/>
        <v>0</v>
      </c>
      <c r="BH19" s="241"/>
      <c r="BI19" s="241"/>
      <c r="BJ19" s="241"/>
      <c r="BK19" s="241"/>
      <c r="BL19" s="241"/>
      <c r="BM19" s="241"/>
      <c r="BN19" s="241"/>
      <c r="BO19" s="241"/>
      <c r="BP19" s="241"/>
      <c r="BQ19" s="242">
        <f t="shared" si="11"/>
        <v>0</v>
      </c>
      <c r="BR19" s="242">
        <f t="shared" si="12"/>
        <v>0</v>
      </c>
      <c r="BS19" s="243">
        <f t="shared" si="13"/>
        <v>0</v>
      </c>
      <c r="BT19" s="241"/>
      <c r="BU19" s="241"/>
      <c r="BV19" s="241">
        <f t="shared" si="70"/>
        <v>0</v>
      </c>
      <c r="BW19" s="241"/>
      <c r="BX19" s="241"/>
      <c r="BY19" s="241"/>
      <c r="BZ19" s="241"/>
      <c r="CA19" s="241"/>
      <c r="CB19" s="241"/>
      <c r="CC19" s="241"/>
      <c r="CD19" s="241"/>
      <c r="CE19" s="241"/>
      <c r="CF19" s="242">
        <f t="shared" si="15"/>
        <v>0</v>
      </c>
      <c r="CG19" s="242">
        <f t="shared" si="16"/>
        <v>0</v>
      </c>
      <c r="CH19" s="243">
        <f t="shared" si="17"/>
        <v>0</v>
      </c>
      <c r="CI19" s="244">
        <f t="shared" si="60"/>
        <v>0</v>
      </c>
      <c r="CJ19" s="244">
        <f t="shared" si="61"/>
        <v>0</v>
      </c>
      <c r="CK19" s="244">
        <f t="shared" si="62"/>
        <v>0</v>
      </c>
      <c r="CL19" s="244">
        <f t="shared" si="63"/>
        <v>0</v>
      </c>
      <c r="CM19" s="244">
        <f t="shared" si="64"/>
        <v>0</v>
      </c>
      <c r="CN19" s="244">
        <f t="shared" si="65"/>
        <v>0</v>
      </c>
      <c r="CO19" s="244">
        <f t="shared" si="66"/>
        <v>0</v>
      </c>
      <c r="CP19" s="244">
        <f t="shared" si="67"/>
        <v>0</v>
      </c>
      <c r="CQ19" s="244">
        <v>0</v>
      </c>
      <c r="CR19" s="242">
        <v>0</v>
      </c>
      <c r="CS19" s="242">
        <v>0</v>
      </c>
      <c r="CT19" s="245">
        <v>1.4999999999999999E-2</v>
      </c>
      <c r="CU19" s="246">
        <v>0</v>
      </c>
      <c r="CV19" s="247"/>
      <c r="CW19" s="248">
        <v>20</v>
      </c>
      <c r="CX19" s="232" t="s">
        <v>669</v>
      </c>
      <c r="CY19" s="232" t="s">
        <v>666</v>
      </c>
      <c r="CZ19" s="232" t="str">
        <f>IFERROR(VLOOKUP($G19,[11]items_spec!$A:$P,7,FALSE),"")</f>
        <v>Set</v>
      </c>
      <c r="DA19" s="232">
        <f>IFERROR(VLOOKUP($G19,[11]items_spec!$A:$CN,14,FALSE),"")</f>
        <v>2</v>
      </c>
      <c r="DB19" s="232" t="str">
        <f>IFERROR(VLOOKUP(I19,[11]shotcut_master!$B$1:$D$40,3,FALSE),"")</f>
        <v>L</v>
      </c>
      <c r="DC19" s="28" t="str">
        <f t="shared" si="20"/>
        <v>557L</v>
      </c>
      <c r="DD19" s="232" t="str">
        <f>IFERROR(VLOOKUP($I$1,[11]help!$B$67:$C$68,2,FALSE),"")</f>
        <v>PT1</v>
      </c>
      <c r="DE19" s="249" t="str">
        <f>IFERROR(VLOOKUP($F19,[11]machines_master!$A:$C,3,FALSE),"")</f>
        <v>new_machine</v>
      </c>
      <c r="DF19" s="232" t="str">
        <f>IFERROR(VLOOKUP($DC19,[11]items_spec!$A:$CN,26,FALSE),"")</f>
        <v>يسار</v>
      </c>
      <c r="DG19" s="232" t="str">
        <f>IFERROR(VLOOKUP(DF19,[11]shotcut_master!$B$1:$D$38,3,FALSE),"")</f>
        <v>L</v>
      </c>
      <c r="DH19" s="28" t="str">
        <f t="shared" si="21"/>
        <v>557L</v>
      </c>
      <c r="DI19" s="28" t="str">
        <f t="shared" si="22"/>
        <v>PT1date6/13/2021part557L</v>
      </c>
      <c r="DJ19" s="248">
        <f>VLOOKUP(DH19,[11]items_spec!$A$2:$CZ$1087,102,FALSE)</f>
        <v>44356</v>
      </c>
      <c r="DK19" s="248">
        <f>VLOOKUP($DH19,[11]items_spec!$A$2:$CZ$1087,103,FALSE)</f>
        <v>0</v>
      </c>
      <c r="DL19" s="197"/>
      <c r="DM19" s="197"/>
      <c r="DN19" s="197"/>
      <c r="DO19" t="str">
        <f>IFERROR(VLOOKUP(G19,[11]items_spec!$A$1:$CO$601,92,FALSE),"")</f>
        <v/>
      </c>
      <c r="DS19" s="250" t="e">
        <f>IF($H19=#REF!,1,0)</f>
        <v>#REF!</v>
      </c>
      <c r="DT19" s="303" t="e">
        <f>IF(DS19=1,IF(#REF!=$H21,1,0),0)</f>
        <v>#REF!</v>
      </c>
      <c r="DU19" s="229">
        <v>1</v>
      </c>
      <c r="DV19" s="251">
        <v>0</v>
      </c>
      <c r="DW19" s="252">
        <f t="shared" si="23"/>
        <v>1</v>
      </c>
      <c r="DX19" s="252">
        <f>IF(VLOOKUP($DC19,[11]items_spec!$A$1:$CV$1086,99,FALSE)=1,1,0)</f>
        <v>0</v>
      </c>
      <c r="DY19" s="252">
        <f>IF(VLOOKUP($DC19,[11]items_spec!$A$1:$CV$1086,100,FALSE)=1,1,0)</f>
        <v>0</v>
      </c>
      <c r="DZ19" s="251">
        <f t="shared" si="24"/>
        <v>0</v>
      </c>
      <c r="EA19" s="251">
        <f t="shared" si="25"/>
        <v>0</v>
      </c>
      <c r="EB19" s="248" t="str">
        <f>VLOOKUP($DH19,[11]items_spec!$A$2:$CZ$1087,104,FALSE)</f>
        <v>wip</v>
      </c>
      <c r="EC19" s="251">
        <f t="shared" si="26"/>
        <v>0</v>
      </c>
      <c r="ED19" s="252">
        <f>IF(VLOOKUP($DU19,[17]items_spec!$A$1:$CV$1086,100,FALSE)=1,1,0)</f>
        <v>1</v>
      </c>
      <c r="EE19" s="252">
        <f>IFERROR(IF((VLOOKUP(DC19,[11]items_spec!$A:$AA,26,FALSE))&lt;&gt;"",1,0),"")</f>
        <v>1</v>
      </c>
      <c r="EF19" s="253">
        <f t="shared" si="27"/>
        <v>1</v>
      </c>
      <c r="EG19" s="253">
        <f t="shared" si="28"/>
        <v>51</v>
      </c>
      <c r="EH19" s="253">
        <f t="shared" si="29"/>
        <v>1</v>
      </c>
      <c r="EI19" s="251">
        <f t="shared" si="30"/>
        <v>1</v>
      </c>
      <c r="EJ19" s="253">
        <f t="shared" si="31"/>
        <v>1</v>
      </c>
      <c r="EK19" s="253">
        <f t="shared" si="32"/>
        <v>1</v>
      </c>
      <c r="EL19" s="253">
        <f t="shared" si="33"/>
        <v>1</v>
      </c>
      <c r="EM19" s="253">
        <f t="shared" si="34"/>
        <v>1</v>
      </c>
      <c r="EN19" s="253">
        <f t="shared" si="35"/>
        <v>1</v>
      </c>
      <c r="EO19" s="197">
        <f t="shared" si="36"/>
        <v>1</v>
      </c>
      <c r="EP19" s="197">
        <f t="shared" si="37"/>
        <v>1</v>
      </c>
      <c r="EQ19" s="197">
        <f t="shared" si="38"/>
        <v>0</v>
      </c>
      <c r="ER19" s="197">
        <f t="shared" si="39"/>
        <v>1</v>
      </c>
      <c r="ES19" s="197">
        <f t="shared" si="40"/>
        <v>1</v>
      </c>
      <c r="ET19" s="197">
        <f t="shared" si="41"/>
        <v>0</v>
      </c>
      <c r="EU19" s="197">
        <f t="shared" si="42"/>
        <v>1</v>
      </c>
      <c r="EV19" s="197">
        <f t="shared" si="43"/>
        <v>1</v>
      </c>
      <c r="EW19" s="197">
        <f t="shared" si="44"/>
        <v>1</v>
      </c>
      <c r="EX19" s="197" t="e">
        <f>IF($DS19=1,IF($BD19=$BD31,1,0),1)</f>
        <v>#REF!</v>
      </c>
      <c r="EY19" s="253" t="e">
        <f>IF($DT19=1,IF($BD19=$BD31,1,0),1)</f>
        <v>#REF!</v>
      </c>
      <c r="EZ19" s="253">
        <f t="shared" si="45"/>
        <v>1</v>
      </c>
      <c r="FA19" s="253">
        <f t="shared" si="46"/>
        <v>1</v>
      </c>
      <c r="FB19" s="253">
        <f t="shared" si="47"/>
        <v>1</v>
      </c>
      <c r="FC19" s="253">
        <f t="shared" si="48"/>
        <v>1</v>
      </c>
      <c r="FD19" s="253">
        <f t="shared" si="49"/>
        <v>1</v>
      </c>
      <c r="FE19" s="253">
        <f t="shared" si="50"/>
        <v>1</v>
      </c>
      <c r="FF19" s="253" t="e">
        <f t="shared" si="71"/>
        <v>#REF!</v>
      </c>
      <c r="FG19" s="197" t="str">
        <f t="shared" si="51"/>
        <v>ok</v>
      </c>
      <c r="FH19" s="197"/>
      <c r="FI19" s="197"/>
      <c r="FJ19" s="197"/>
      <c r="FK19" s="197"/>
      <c r="FL19" s="197"/>
      <c r="FM19" s="197"/>
      <c r="FN19" s="197"/>
      <c r="FO19" s="197"/>
      <c r="FP19" s="197"/>
      <c r="FQ19" s="197"/>
      <c r="FR19" s="197"/>
      <c r="FS19" s="197"/>
    </row>
    <row r="20" spans="1:175" s="230" customFormat="1" ht="21" customHeight="1" x14ac:dyDescent="0.35">
      <c r="A20" s="225">
        <v>2021</v>
      </c>
      <c r="B20" s="226">
        <v>6</v>
      </c>
      <c r="C20" s="227" t="s">
        <v>628</v>
      </c>
      <c r="D20" s="228" t="s">
        <v>629</v>
      </c>
      <c r="E20" s="229" t="s">
        <v>265</v>
      </c>
      <c r="F20" s="230">
        <f>VLOOKUP($DH20,[11]items_spec!$A$2:$DC$1087,105,FALSE)</f>
        <v>5</v>
      </c>
      <c r="G20" s="231">
        <v>160</v>
      </c>
      <c r="H20" s="232">
        <f>IFERROR(VLOOKUP(G20,[11]items_spec!$A:$AA,25,FALSE),"")</f>
        <v>236</v>
      </c>
      <c r="I20" s="233"/>
      <c r="J20" s="232" t="str">
        <f>IFERROR(VLOOKUP($G20,[11]items_spec!$A:$P,5,FALSE),"")</f>
        <v>FMROGI20000000</v>
      </c>
      <c r="K20" s="232">
        <f>IFERROR(VLOOKUP($G20,[11]items_spec!$A:$P,15,FALSE),"")</f>
        <v>2</v>
      </c>
      <c r="L20" s="232">
        <f>IFERROR(IF($CZ20="set",DA20,VLOOKUP($DC20,[11]items_spec!$A:$P,14,FALSE)),"")</f>
        <v>1</v>
      </c>
      <c r="M20" s="300">
        <f t="shared" si="0"/>
        <v>244</v>
      </c>
      <c r="N20" s="300">
        <f t="shared" si="1"/>
        <v>226.92</v>
      </c>
      <c r="O20" s="300">
        <f t="shared" si="2"/>
        <v>261.08</v>
      </c>
      <c r="P20" s="234"/>
      <c r="Q20" s="234"/>
      <c r="R20" s="234">
        <v>280</v>
      </c>
      <c r="S20" s="234">
        <v>265</v>
      </c>
      <c r="T20" s="234">
        <v>266</v>
      </c>
      <c r="U20" s="234">
        <v>207</v>
      </c>
      <c r="V20" s="234">
        <v>197</v>
      </c>
      <c r="W20" s="234">
        <v>198</v>
      </c>
      <c r="X20" s="234"/>
      <c r="Y20" s="234"/>
      <c r="Z20" s="235"/>
      <c r="AA20" s="235">
        <v>99</v>
      </c>
      <c r="AB20" s="301">
        <f t="shared" si="3"/>
        <v>200</v>
      </c>
      <c r="AC20" s="302">
        <f>IFERROR(VLOOKUP($DH20,[11]items_spec!$A:$T,19,FALSE),"")</f>
        <v>186</v>
      </c>
      <c r="AD20" s="287">
        <f>IFERROR(VLOOKUP($DH20,[11]items_spec!$A:$T,20,FALSE),"")</f>
        <v>214</v>
      </c>
      <c r="AE20" s="234">
        <v>266</v>
      </c>
      <c r="AF20" s="234">
        <v>255</v>
      </c>
      <c r="AG20" s="234">
        <v>253</v>
      </c>
      <c r="AH20" s="234">
        <v>239</v>
      </c>
      <c r="AI20" s="234">
        <v>245</v>
      </c>
      <c r="AJ20" s="234">
        <v>221</v>
      </c>
      <c r="AK20" s="234">
        <v>210</v>
      </c>
      <c r="AL20" s="234">
        <v>206</v>
      </c>
      <c r="AM20" s="234">
        <v>200</v>
      </c>
      <c r="AN20" s="234">
        <v>211</v>
      </c>
      <c r="AO20" s="235">
        <v>112</v>
      </c>
      <c r="AP20" s="235">
        <v>105</v>
      </c>
      <c r="AQ20" s="236">
        <f t="shared" si="53"/>
        <v>270.33333333333331</v>
      </c>
      <c r="AR20" s="237">
        <f t="shared" si="54"/>
        <v>200.66666666666666</v>
      </c>
      <c r="AS20" s="238">
        <f t="shared" si="55"/>
        <v>0.25770653514180025</v>
      </c>
      <c r="AT20" s="236">
        <f t="shared" si="56"/>
        <v>251.6</v>
      </c>
      <c r="AU20" s="237">
        <f t="shared" si="57"/>
        <v>209.6</v>
      </c>
      <c r="AV20" s="238">
        <f t="shared" si="58"/>
        <v>0.16693163751987281</v>
      </c>
      <c r="AW20" s="236">
        <f t="shared" si="4"/>
        <v>258.625</v>
      </c>
      <c r="AX20" s="237">
        <f t="shared" si="5"/>
        <v>206.25</v>
      </c>
      <c r="AY20" s="238">
        <f t="shared" si="59"/>
        <v>0.20251329144514257</v>
      </c>
      <c r="AZ20" s="239">
        <f>IFERROR(VLOOKUP($G20,[11]items_spec!$A:$AA,13,FALSE),"")</f>
        <v>76</v>
      </c>
      <c r="BA20" s="240">
        <f t="shared" si="6"/>
        <v>94.736842105263165</v>
      </c>
      <c r="BB20" s="235">
        <f t="shared" si="7"/>
        <v>68.354430379746844</v>
      </c>
      <c r="BC20" s="237">
        <f t="shared" si="8"/>
        <v>0</v>
      </c>
      <c r="BD20" s="235">
        <f t="shared" si="9"/>
        <v>105.33333333333333</v>
      </c>
      <c r="BE20" s="241">
        <v>13</v>
      </c>
      <c r="BF20" s="241">
        <v>6</v>
      </c>
      <c r="BG20" s="241">
        <f t="shared" si="10"/>
        <v>78</v>
      </c>
      <c r="BH20" s="241">
        <v>4</v>
      </c>
      <c r="BI20" s="241">
        <v>3</v>
      </c>
      <c r="BJ20" s="241"/>
      <c r="BK20" s="241"/>
      <c r="BL20" s="241"/>
      <c r="BM20" s="241"/>
      <c r="BN20" s="241"/>
      <c r="BO20" s="241"/>
      <c r="BP20" s="241"/>
      <c r="BQ20" s="242">
        <f t="shared" si="11"/>
        <v>7</v>
      </c>
      <c r="BR20" s="242">
        <f t="shared" si="12"/>
        <v>7</v>
      </c>
      <c r="BS20" s="243">
        <f t="shared" si="13"/>
        <v>85</v>
      </c>
      <c r="BT20" s="241">
        <v>117</v>
      </c>
      <c r="BU20" s="241">
        <v>6</v>
      </c>
      <c r="BV20" s="241">
        <f t="shared" si="70"/>
        <v>702</v>
      </c>
      <c r="BW20" s="241">
        <v>2</v>
      </c>
      <c r="BX20" s="241">
        <v>2</v>
      </c>
      <c r="BY20" s="241">
        <v>2</v>
      </c>
      <c r="BZ20" s="241"/>
      <c r="CA20" s="241">
        <v>3</v>
      </c>
      <c r="CB20" s="241"/>
      <c r="CC20" s="241"/>
      <c r="CD20" s="241"/>
      <c r="CE20" s="241"/>
      <c r="CF20" s="242">
        <f t="shared" si="15"/>
        <v>9</v>
      </c>
      <c r="CG20" s="242">
        <f t="shared" si="16"/>
        <v>9</v>
      </c>
      <c r="CH20" s="243">
        <f t="shared" si="17"/>
        <v>711</v>
      </c>
      <c r="CI20" s="244">
        <f t="shared" si="60"/>
        <v>6</v>
      </c>
      <c r="CJ20" s="244">
        <f t="shared" si="61"/>
        <v>5</v>
      </c>
      <c r="CK20" s="244">
        <f t="shared" si="62"/>
        <v>2</v>
      </c>
      <c r="CL20" s="244">
        <f t="shared" si="63"/>
        <v>0</v>
      </c>
      <c r="CM20" s="244">
        <f t="shared" si="64"/>
        <v>3</v>
      </c>
      <c r="CN20" s="244">
        <f t="shared" si="65"/>
        <v>0</v>
      </c>
      <c r="CO20" s="244">
        <f t="shared" si="66"/>
        <v>0</v>
      </c>
      <c r="CP20" s="244">
        <f t="shared" si="67"/>
        <v>0</v>
      </c>
      <c r="CQ20" s="244">
        <v>0</v>
      </c>
      <c r="CR20" s="242">
        <v>16</v>
      </c>
      <c r="CS20" s="242">
        <v>16</v>
      </c>
      <c r="CT20" s="245">
        <v>1.4999999999999999E-2</v>
      </c>
      <c r="CU20" s="246">
        <v>796</v>
      </c>
      <c r="CV20" s="247">
        <v>2.0100502512562811E-2</v>
      </c>
      <c r="CW20" s="248">
        <v>18</v>
      </c>
      <c r="CX20" s="232" t="s">
        <v>670</v>
      </c>
      <c r="CY20" s="232" t="s">
        <v>670</v>
      </c>
      <c r="CZ20" s="232" t="str">
        <f>IFERROR(VLOOKUP($G20,[11]items_spec!$A:$P,7,FALSE),"")</f>
        <v>Ea</v>
      </c>
      <c r="DA20" s="232">
        <f>IFERROR(VLOOKUP($G20,[11]items_spec!$A:$CN,14,FALSE),"")</f>
        <v>1</v>
      </c>
      <c r="DB20" s="232" t="str">
        <f>IFERROR(VLOOKUP(I20,[11]shotcut_master!$B$1:$D$40,3,FALSE),"")</f>
        <v/>
      </c>
      <c r="DC20" s="28">
        <f t="shared" si="20"/>
        <v>160</v>
      </c>
      <c r="DD20" s="232" t="str">
        <f>IFERROR(VLOOKUP($I$1,[11]help!$B$67:$C$68,2,FALSE),"")</f>
        <v>PT1</v>
      </c>
      <c r="DE20" s="249" t="str">
        <f>IFERROR(VLOOKUP($F20,[11]machines_master!$A:$C,3,FALSE),"")</f>
        <v>new_machine</v>
      </c>
      <c r="DF20" s="232">
        <f>IFERROR(VLOOKUP($DC20,[11]items_spec!$A:$CN,26,FALSE),"")</f>
        <v>0</v>
      </c>
      <c r="DG20" s="232" t="str">
        <f>IFERROR(VLOOKUP(DF20,[11]shotcut_master!$B$1:$D$38,3,FALSE),"")</f>
        <v/>
      </c>
      <c r="DH20" s="28">
        <f t="shared" si="21"/>
        <v>160</v>
      </c>
      <c r="DI20" s="28" t="str">
        <f t="shared" si="22"/>
        <v>PT1date6/13/2021part160</v>
      </c>
      <c r="DJ20" s="248">
        <f>VLOOKUP(DH20,[11]items_spec!$A$2:$CZ$1087,102,FALSE)</f>
        <v>44360</v>
      </c>
      <c r="DK20" s="248">
        <f>VLOOKUP($DH20,[11]items_spec!$A$2:$CZ$1087,103,FALSE)</f>
        <v>0</v>
      </c>
      <c r="DL20" s="197"/>
      <c r="DM20" s="197"/>
      <c r="DN20" s="197"/>
      <c r="DO20" t="str">
        <f>IFERROR(VLOOKUP(G20,[11]items_spec!$A$1:$CO$601,92,FALSE),"")</f>
        <v>foam ensemble Royal Gaz الmodifed</v>
      </c>
      <c r="DS20" s="250" t="e">
        <f>IF($H20=#REF!,1,0)</f>
        <v>#REF!</v>
      </c>
      <c r="DT20" s="303" t="e">
        <f>IF(DS20=1,IF(#REF!=$H23,1,0),0)</f>
        <v>#REF!</v>
      </c>
      <c r="DU20" s="229">
        <v>1</v>
      </c>
      <c r="DV20" s="251">
        <v>0</v>
      </c>
      <c r="DW20" s="252">
        <f t="shared" si="23"/>
        <v>1</v>
      </c>
      <c r="DX20" s="252">
        <f>IF(VLOOKUP($DC20,[11]items_spec!$A$1:$CV$1086,99,FALSE)=1,1,0)</f>
        <v>1</v>
      </c>
      <c r="DY20" s="252">
        <f>IF(VLOOKUP($DC20,[11]items_spec!$A$1:$CV$1086,100,FALSE)=1,1,0)</f>
        <v>1</v>
      </c>
      <c r="DZ20" s="251">
        <f t="shared" si="24"/>
        <v>16</v>
      </c>
      <c r="EA20" s="251">
        <f t="shared" si="25"/>
        <v>16</v>
      </c>
      <c r="EB20" s="248" t="str">
        <f>VLOOKUP($DH20,[11]items_spec!$A$2:$CZ$1087,104,FALSE)</f>
        <v>wip</v>
      </c>
      <c r="EC20" s="251">
        <f t="shared" si="26"/>
        <v>1</v>
      </c>
      <c r="ED20" s="252">
        <f>IF(VLOOKUP($DU20,[17]items_spec!$A$1:$CV$1086,100,FALSE)=1,1,0)</f>
        <v>1</v>
      </c>
      <c r="EE20" s="252">
        <f>IFERROR(IF((VLOOKUP(DC20,[11]items_spec!$A:$AA,26,FALSE))&lt;&gt;"",1,0),"")</f>
        <v>0</v>
      </c>
      <c r="EF20" s="253">
        <f t="shared" si="27"/>
        <v>0</v>
      </c>
      <c r="EG20" s="253">
        <f t="shared" si="28"/>
        <v>53</v>
      </c>
      <c r="EH20" s="253">
        <f t="shared" si="29"/>
        <v>1</v>
      </c>
      <c r="EI20" s="251">
        <f t="shared" si="30"/>
        <v>1</v>
      </c>
      <c r="EJ20" s="253">
        <f t="shared" si="31"/>
        <v>1</v>
      </c>
      <c r="EK20" s="253">
        <f t="shared" si="32"/>
        <v>1</v>
      </c>
      <c r="EL20" s="253">
        <f t="shared" si="33"/>
        <v>1</v>
      </c>
      <c r="EM20" s="253">
        <f t="shared" si="34"/>
        <v>1</v>
      </c>
      <c r="EN20" s="253">
        <f t="shared" si="35"/>
        <v>1</v>
      </c>
      <c r="EO20" s="197">
        <f t="shared" si="36"/>
        <v>1</v>
      </c>
      <c r="EP20" s="197">
        <f t="shared" si="37"/>
        <v>1</v>
      </c>
      <c r="EQ20" s="197">
        <f t="shared" si="38"/>
        <v>0</v>
      </c>
      <c r="ER20" s="197">
        <f t="shared" si="39"/>
        <v>1</v>
      </c>
      <c r="ES20" s="197">
        <f t="shared" si="40"/>
        <v>1</v>
      </c>
      <c r="ET20" s="197">
        <f t="shared" si="41"/>
        <v>1</v>
      </c>
      <c r="EU20" s="197">
        <f t="shared" si="42"/>
        <v>1</v>
      </c>
      <c r="EV20" s="197">
        <f t="shared" si="43"/>
        <v>1</v>
      </c>
      <c r="EW20" s="197">
        <f t="shared" si="44"/>
        <v>1</v>
      </c>
      <c r="EX20" s="197" t="e">
        <f>IF($DS20=1,IF($BD20=$BD31,1,0),1)</f>
        <v>#REF!</v>
      </c>
      <c r="EY20" s="253" t="e">
        <f>IF($DT20=1,IF($BD20=$BD31,1,0),1)</f>
        <v>#REF!</v>
      </c>
      <c r="EZ20" s="253">
        <f t="shared" si="45"/>
        <v>1</v>
      </c>
      <c r="FA20" s="253">
        <f t="shared" si="46"/>
        <v>1</v>
      </c>
      <c r="FB20" s="253">
        <f t="shared" si="47"/>
        <v>1</v>
      </c>
      <c r="FC20" s="253">
        <f t="shared" si="48"/>
        <v>1</v>
      </c>
      <c r="FD20" s="253">
        <f t="shared" si="49"/>
        <v>1</v>
      </c>
      <c r="FE20" s="253">
        <f t="shared" si="50"/>
        <v>1</v>
      </c>
      <c r="FF20" s="253" t="e">
        <f t="shared" si="71"/>
        <v>#REF!</v>
      </c>
      <c r="FG20" s="197" t="str">
        <f t="shared" si="51"/>
        <v>ok</v>
      </c>
      <c r="FH20" s="197"/>
      <c r="FI20" s="197"/>
      <c r="FJ20" s="197"/>
      <c r="FK20" s="197"/>
      <c r="FL20" s="197"/>
      <c r="FM20" s="197"/>
      <c r="FN20" s="197"/>
      <c r="FO20" s="197"/>
      <c r="FP20" s="197"/>
      <c r="FQ20" s="197"/>
      <c r="FR20" s="197"/>
      <c r="FS20" s="197"/>
    </row>
    <row r="21" spans="1:175" s="230" customFormat="1" ht="21" customHeight="1" x14ac:dyDescent="0.35">
      <c r="A21" s="225">
        <v>2021</v>
      </c>
      <c r="B21" s="226">
        <v>6</v>
      </c>
      <c r="C21" s="227" t="s">
        <v>628</v>
      </c>
      <c r="D21" s="228" t="s">
        <v>629</v>
      </c>
      <c r="E21" s="229" t="s">
        <v>230</v>
      </c>
      <c r="F21" s="230">
        <f>VLOOKUP($DH21,[11]items_spec!$A$2:$DC$1087,105,FALSE)</f>
        <v>6</v>
      </c>
      <c r="G21" s="231">
        <v>445</v>
      </c>
      <c r="H21" s="232">
        <f>IFERROR(VLOOKUP(G21,[11]items_spec!$A:$AA,25,FALSE),"")</f>
        <v>381</v>
      </c>
      <c r="I21" s="233"/>
      <c r="J21" s="232" t="str">
        <f>IFERROR(VLOOKUP($G21,[11]items_spec!$A:$P,5,FALSE),"")</f>
        <v>FMABDI30300000</v>
      </c>
      <c r="K21" s="232">
        <f>IFERROR(VLOOKUP($G21,[11]items_spec!$A:$P,15,FALSE),"")</f>
        <v>3</v>
      </c>
      <c r="L21" s="232">
        <f>IFERROR(IF($CZ21="set",DA21,VLOOKUP($DC21,[11]items_spec!$A:$P,14,FALSE)),"")</f>
        <v>1</v>
      </c>
      <c r="M21" s="300">
        <f t="shared" si="0"/>
        <v>34.159999999999997</v>
      </c>
      <c r="N21" s="300">
        <f t="shared" si="1"/>
        <v>30.744</v>
      </c>
      <c r="O21" s="300">
        <f t="shared" si="2"/>
        <v>37.576000000000001</v>
      </c>
      <c r="P21" s="234"/>
      <c r="Q21" s="234">
        <v>38</v>
      </c>
      <c r="R21" s="234">
        <v>36</v>
      </c>
      <c r="S21" s="234">
        <v>39</v>
      </c>
      <c r="T21" s="234">
        <v>33</v>
      </c>
      <c r="U21" s="234">
        <v>29</v>
      </c>
      <c r="V21" s="234">
        <v>29</v>
      </c>
      <c r="W21" s="234">
        <v>32.700000000000003</v>
      </c>
      <c r="X21" s="234">
        <v>28</v>
      </c>
      <c r="Y21" s="234"/>
      <c r="Z21" s="235">
        <v>158</v>
      </c>
      <c r="AA21" s="235">
        <v>167</v>
      </c>
      <c r="AB21" s="301">
        <f t="shared" si="3"/>
        <v>28</v>
      </c>
      <c r="AC21" s="302">
        <f>IFERROR(VLOOKUP($DH21,[11]items_spec!$A:$T,19,FALSE),"")</f>
        <v>25.2</v>
      </c>
      <c r="AD21" s="287">
        <f>IFERROR(VLOOKUP($DH21,[11]items_spec!$A:$T,20,FALSE),"")</f>
        <v>30.8</v>
      </c>
      <c r="AE21" s="234">
        <v>37</v>
      </c>
      <c r="AF21" s="234">
        <v>36</v>
      </c>
      <c r="AG21" s="234">
        <v>37</v>
      </c>
      <c r="AH21" s="234">
        <v>40</v>
      </c>
      <c r="AI21" s="234">
        <v>38</v>
      </c>
      <c r="AJ21" s="234">
        <v>30</v>
      </c>
      <c r="AK21" s="234">
        <v>28</v>
      </c>
      <c r="AL21" s="234">
        <v>28.9</v>
      </c>
      <c r="AM21" s="234">
        <v>32</v>
      </c>
      <c r="AN21" s="234">
        <v>29</v>
      </c>
      <c r="AO21" s="235">
        <v>160</v>
      </c>
      <c r="AP21" s="235">
        <v>155</v>
      </c>
      <c r="AQ21" s="236">
        <f t="shared" si="53"/>
        <v>36.5</v>
      </c>
      <c r="AR21" s="237">
        <f t="shared" si="54"/>
        <v>29.675000000000001</v>
      </c>
      <c r="AS21" s="238">
        <f t="shared" si="55"/>
        <v>0.18698630136986299</v>
      </c>
      <c r="AT21" s="236">
        <f t="shared" si="56"/>
        <v>37.6</v>
      </c>
      <c r="AU21" s="237">
        <f t="shared" si="57"/>
        <v>29.580000000000002</v>
      </c>
      <c r="AV21" s="238">
        <f t="shared" si="58"/>
        <v>0.21329787234042552</v>
      </c>
      <c r="AW21" s="236">
        <f t="shared" si="4"/>
        <v>37.111111111111114</v>
      </c>
      <c r="AX21" s="237">
        <f t="shared" si="5"/>
        <v>29.622222222222224</v>
      </c>
      <c r="AY21" s="238">
        <f t="shared" si="59"/>
        <v>0.20179640718562877</v>
      </c>
      <c r="AZ21" s="239">
        <f>IFERROR(VLOOKUP($G21,[11]items_spec!$A:$AA,13,FALSE),"")</f>
        <v>60</v>
      </c>
      <c r="BA21" s="240">
        <f t="shared" si="6"/>
        <v>180</v>
      </c>
      <c r="BB21" s="235">
        <f t="shared" si="7"/>
        <v>67.5</v>
      </c>
      <c r="BC21" s="237">
        <f t="shared" si="8"/>
        <v>1</v>
      </c>
      <c r="BD21" s="235">
        <f t="shared" si="9"/>
        <v>160</v>
      </c>
      <c r="BE21" s="241">
        <v>2</v>
      </c>
      <c r="BF21" s="241">
        <v>200</v>
      </c>
      <c r="BG21" s="241">
        <f t="shared" si="10"/>
        <v>400</v>
      </c>
      <c r="BH21" s="241">
        <v>6</v>
      </c>
      <c r="BI21" s="241">
        <v>3</v>
      </c>
      <c r="BJ21" s="241"/>
      <c r="BK21" s="241"/>
      <c r="BL21" s="241"/>
      <c r="BM21" s="241"/>
      <c r="BN21" s="241"/>
      <c r="BO21" s="241"/>
      <c r="BP21" s="241"/>
      <c r="BQ21" s="242">
        <f t="shared" si="11"/>
        <v>9</v>
      </c>
      <c r="BR21" s="242">
        <f t="shared" si="12"/>
        <v>9</v>
      </c>
      <c r="BS21" s="243">
        <f t="shared" si="13"/>
        <v>409</v>
      </c>
      <c r="BT21" s="241">
        <v>4</v>
      </c>
      <c r="BU21" s="241">
        <v>200</v>
      </c>
      <c r="BV21" s="241">
        <f t="shared" si="70"/>
        <v>800</v>
      </c>
      <c r="BW21" s="241">
        <v>3</v>
      </c>
      <c r="BX21" s="241"/>
      <c r="BY21" s="241">
        <v>6</v>
      </c>
      <c r="BZ21" s="241"/>
      <c r="CA21" s="241"/>
      <c r="CB21" s="241"/>
      <c r="CC21" s="241"/>
      <c r="CD21" s="241"/>
      <c r="CE21" s="241"/>
      <c r="CF21" s="242">
        <f t="shared" si="15"/>
        <v>9</v>
      </c>
      <c r="CG21" s="242">
        <f t="shared" si="16"/>
        <v>9</v>
      </c>
      <c r="CH21" s="243">
        <f t="shared" si="17"/>
        <v>809</v>
      </c>
      <c r="CI21" s="244">
        <f t="shared" si="60"/>
        <v>9</v>
      </c>
      <c r="CJ21" s="244">
        <f t="shared" si="61"/>
        <v>3</v>
      </c>
      <c r="CK21" s="244">
        <f t="shared" si="62"/>
        <v>6</v>
      </c>
      <c r="CL21" s="244">
        <f t="shared" si="63"/>
        <v>0</v>
      </c>
      <c r="CM21" s="244">
        <f t="shared" si="64"/>
        <v>0</v>
      </c>
      <c r="CN21" s="244">
        <f t="shared" si="65"/>
        <v>0</v>
      </c>
      <c r="CO21" s="244">
        <f t="shared" si="66"/>
        <v>0</v>
      </c>
      <c r="CP21" s="244">
        <f t="shared" si="67"/>
        <v>0</v>
      </c>
      <c r="CQ21" s="244">
        <v>0</v>
      </c>
      <c r="CR21" s="242">
        <v>18</v>
      </c>
      <c r="CS21" s="242">
        <v>18</v>
      </c>
      <c r="CT21" s="245">
        <v>1.4999999999999999E-2</v>
      </c>
      <c r="CU21" s="246">
        <v>1218</v>
      </c>
      <c r="CV21" s="247">
        <v>1.477832512315271E-2</v>
      </c>
      <c r="CW21" s="248">
        <v>14</v>
      </c>
      <c r="CX21" s="232" t="s">
        <v>671</v>
      </c>
      <c r="CY21" s="232" t="s">
        <v>671</v>
      </c>
      <c r="CZ21" s="232" t="str">
        <f>IFERROR(VLOOKUP($G21,[11]items_spec!$A:$P,7,FALSE),"")</f>
        <v>Ea</v>
      </c>
      <c r="DA21" s="232">
        <f>IFERROR(VLOOKUP($G21,[11]items_spec!$A:$CN,14,FALSE),"")</f>
        <v>1</v>
      </c>
      <c r="DB21" s="232" t="str">
        <f>IFERROR(VLOOKUP(I21,[11]shotcut_master!$B$1:$D$40,3,FALSE),"")</f>
        <v/>
      </c>
      <c r="DC21" s="28">
        <f t="shared" si="20"/>
        <v>445</v>
      </c>
      <c r="DD21" s="232" t="str">
        <f>IFERROR(VLOOKUP($I$1,[11]help!$B$67:$C$68,2,FALSE),"")</f>
        <v>PT1</v>
      </c>
      <c r="DE21" s="249" t="str">
        <f>IFERROR(VLOOKUP($F21,[11]machines_master!$A:$C,3,FALSE),"")</f>
        <v>new_machine</v>
      </c>
      <c r="DF21" s="232">
        <f>IFERROR(VLOOKUP($DC21,[11]items_spec!$A:$CN,26,FALSE),"")</f>
        <v>0</v>
      </c>
      <c r="DG21" s="232" t="str">
        <f>IFERROR(VLOOKUP(DF21,[11]shotcut_master!$B$1:$D$38,3,FALSE),"")</f>
        <v/>
      </c>
      <c r="DH21" s="28">
        <f t="shared" si="21"/>
        <v>445</v>
      </c>
      <c r="DI21" s="28" t="str">
        <f t="shared" si="22"/>
        <v>PT1date6/13/2021part445</v>
      </c>
      <c r="DJ21" s="248">
        <f>VLOOKUP(DH21,[11]items_spec!$A$2:$CZ$1087,102,FALSE)</f>
        <v>44357</v>
      </c>
      <c r="DK21" s="248">
        <f>VLOOKUP($DH21,[11]items_spec!$A$2:$CZ$1087,103,FALSE)</f>
        <v>44366</v>
      </c>
      <c r="DL21" s="197"/>
      <c r="DM21" s="197"/>
      <c r="DN21" s="197"/>
      <c r="DO21" t="str">
        <f>IFERROR(VLOOKUP(G21,[11]items_spec!$A$1:$CO$601,92,FALSE),"")</f>
        <v/>
      </c>
      <c r="DS21" s="250">
        <f>IF($H21=$H22,1,0)</f>
        <v>1</v>
      </c>
      <c r="DT21" s="303" t="e">
        <f>IF(DS21=1,IF(#REF!=$H24,1,0),0)</f>
        <v>#REF!</v>
      </c>
      <c r="DU21" s="229">
        <v>1</v>
      </c>
      <c r="DV21" s="251">
        <v>0</v>
      </c>
      <c r="DW21" s="252">
        <f t="shared" si="23"/>
        <v>1</v>
      </c>
      <c r="DX21" s="252">
        <f>IF(VLOOKUP($DC21,[11]items_spec!$A$1:$CV$1086,99,FALSE)=1,1,0)</f>
        <v>1</v>
      </c>
      <c r="DY21" s="252">
        <f>IF(VLOOKUP($DC21,[11]items_spec!$A$1:$CV$1086,100,FALSE)=1,1,0)</f>
        <v>1</v>
      </c>
      <c r="DZ21" s="251">
        <f t="shared" si="24"/>
        <v>18</v>
      </c>
      <c r="EA21" s="251">
        <f t="shared" si="25"/>
        <v>18</v>
      </c>
      <c r="EB21" s="248" t="str">
        <f>VLOOKUP($DH21,[11]items_spec!$A$2:$CZ$1087,104,FALSE)</f>
        <v>Pending</v>
      </c>
      <c r="EC21" s="251">
        <f t="shared" si="26"/>
        <v>1</v>
      </c>
      <c r="ED21" s="252">
        <f>IF(VLOOKUP($DU21,[17]items_spec!$A$1:$CV$1086,100,FALSE)=1,1,0)</f>
        <v>1</v>
      </c>
      <c r="EE21" s="252">
        <f>IFERROR(IF((VLOOKUP(DC21,[11]items_spec!$A:$AA,26,FALSE))&lt;&gt;"",1,0),"")</f>
        <v>0</v>
      </c>
      <c r="EF21" s="253">
        <f t="shared" si="27"/>
        <v>0</v>
      </c>
      <c r="EG21" s="253">
        <f t="shared" si="28"/>
        <v>53</v>
      </c>
      <c r="EH21" s="253">
        <f t="shared" si="29"/>
        <v>1</v>
      </c>
      <c r="EI21" s="251">
        <f t="shared" si="30"/>
        <v>1</v>
      </c>
      <c r="EJ21" s="253">
        <f t="shared" si="31"/>
        <v>1</v>
      </c>
      <c r="EK21" s="253">
        <f t="shared" si="32"/>
        <v>1</v>
      </c>
      <c r="EL21" s="253">
        <f t="shared" si="33"/>
        <v>1</v>
      </c>
      <c r="EM21" s="253">
        <f t="shared" si="34"/>
        <v>1</v>
      </c>
      <c r="EN21" s="253">
        <f t="shared" si="35"/>
        <v>1</v>
      </c>
      <c r="EO21" s="197">
        <f t="shared" si="36"/>
        <v>1</v>
      </c>
      <c r="EP21" s="197">
        <f t="shared" si="37"/>
        <v>1</v>
      </c>
      <c r="EQ21" s="197">
        <f t="shared" si="38"/>
        <v>0</v>
      </c>
      <c r="ER21" s="197">
        <f t="shared" si="39"/>
        <v>1</v>
      </c>
      <c r="ES21" s="197">
        <f t="shared" si="40"/>
        <v>1</v>
      </c>
      <c r="ET21" s="197">
        <f t="shared" si="41"/>
        <v>1</v>
      </c>
      <c r="EU21" s="197">
        <f t="shared" si="42"/>
        <v>1</v>
      </c>
      <c r="EV21" s="197">
        <f t="shared" si="43"/>
        <v>1</v>
      </c>
      <c r="EW21" s="197">
        <f t="shared" si="44"/>
        <v>1</v>
      </c>
      <c r="EX21" s="197">
        <f>IF($DS21=1,IF($BD21=$BD27,1,0),1)</f>
        <v>0</v>
      </c>
      <c r="EY21" s="253" t="e">
        <f>IF($DT21=1,IF($BD21=$BD27,1,0),1)</f>
        <v>#REF!</v>
      </c>
      <c r="EZ21" s="253">
        <f t="shared" si="45"/>
        <v>1</v>
      </c>
      <c r="FA21" s="253">
        <f t="shared" si="46"/>
        <v>1</v>
      </c>
      <c r="FB21" s="253">
        <f t="shared" si="47"/>
        <v>1</v>
      </c>
      <c r="FC21" s="253">
        <f t="shared" si="48"/>
        <v>1</v>
      </c>
      <c r="FD21" s="253">
        <f t="shared" si="49"/>
        <v>0</v>
      </c>
      <c r="FE21" s="253">
        <f t="shared" si="50"/>
        <v>1</v>
      </c>
      <c r="FF21" s="253" t="e">
        <f t="shared" si="71"/>
        <v>#REF!</v>
      </c>
      <c r="FG21" s="197" t="str">
        <f t="shared" si="51"/>
        <v>ok</v>
      </c>
      <c r="FH21" s="197"/>
      <c r="FI21" s="197"/>
      <c r="FJ21" s="197"/>
      <c r="FK21" s="197"/>
      <c r="FL21" s="197"/>
      <c r="FM21" s="197"/>
      <c r="FN21" s="197"/>
      <c r="FO21" s="197"/>
      <c r="FP21" s="197"/>
      <c r="FQ21" s="197"/>
      <c r="FR21" s="197"/>
      <c r="FS21" s="197"/>
    </row>
    <row r="22" spans="1:175" s="230" customFormat="1" ht="21" customHeight="1" x14ac:dyDescent="0.35">
      <c r="A22" s="225">
        <v>2021</v>
      </c>
      <c r="B22" s="226">
        <v>6</v>
      </c>
      <c r="C22" s="227" t="s">
        <v>628</v>
      </c>
      <c r="D22" s="228" t="s">
        <v>629</v>
      </c>
      <c r="E22" s="229" t="s">
        <v>233</v>
      </c>
      <c r="F22" s="230">
        <f>VLOOKUP($DH22,[11]items_spec!$A$2:$DC$1087,105,FALSE)</f>
        <v>6</v>
      </c>
      <c r="G22" s="231">
        <v>446</v>
      </c>
      <c r="H22" s="232">
        <f>IFERROR(VLOOKUP(G22,[11]items_spec!$A:$AA,25,FALSE),"")</f>
        <v>381</v>
      </c>
      <c r="I22" s="233"/>
      <c r="J22" s="232" t="str">
        <f>IFERROR(VLOOKUP($G22,[11]items_spec!$A:$P,5,FALSE),"")</f>
        <v>FMABDI30400000</v>
      </c>
      <c r="K22" s="232">
        <f>IFERROR(VLOOKUP($G22,[11]items_spec!$A:$P,15,FALSE),"")</f>
        <v>3</v>
      </c>
      <c r="L22" s="232">
        <f>IFERROR(IF($CZ22="set",DA22,VLOOKUP($DC22,[11]items_spec!$A:$P,14,FALSE)),"")</f>
        <v>1</v>
      </c>
      <c r="M22" s="300">
        <f t="shared" si="0"/>
        <v>203.74</v>
      </c>
      <c r="N22" s="300">
        <f t="shared" si="1"/>
        <v>183.36600000000001</v>
      </c>
      <c r="O22" s="300">
        <f t="shared" si="2"/>
        <v>224.11399999999998</v>
      </c>
      <c r="P22" s="234"/>
      <c r="Q22" s="234">
        <v>205</v>
      </c>
      <c r="R22" s="234">
        <v>200</v>
      </c>
      <c r="S22" s="234">
        <v>222</v>
      </c>
      <c r="T22" s="234">
        <v>213</v>
      </c>
      <c r="U22" s="234">
        <v>180</v>
      </c>
      <c r="V22" s="234">
        <v>187</v>
      </c>
      <c r="W22" s="234">
        <v>191</v>
      </c>
      <c r="X22" s="234">
        <v>180</v>
      </c>
      <c r="Y22" s="234"/>
      <c r="Z22" s="235">
        <v>158</v>
      </c>
      <c r="AA22" s="235">
        <v>167</v>
      </c>
      <c r="AB22" s="301">
        <f t="shared" si="3"/>
        <v>167</v>
      </c>
      <c r="AC22" s="302">
        <f>IFERROR(VLOOKUP($DH22,[11]items_spec!$A:$T,19,FALSE),"")</f>
        <v>150.30000000000001</v>
      </c>
      <c r="AD22" s="287">
        <f>IFERROR(VLOOKUP($DH22,[11]items_spec!$A:$T,20,FALSE),"")</f>
        <v>183.7</v>
      </c>
      <c r="AE22" s="234">
        <v>184</v>
      </c>
      <c r="AF22" s="234">
        <v>186</v>
      </c>
      <c r="AG22" s="234">
        <v>189</v>
      </c>
      <c r="AH22" s="234">
        <v>210</v>
      </c>
      <c r="AI22" s="234">
        <v>189</v>
      </c>
      <c r="AJ22" s="234">
        <v>170</v>
      </c>
      <c r="AK22" s="234">
        <v>173</v>
      </c>
      <c r="AL22" s="234">
        <v>179</v>
      </c>
      <c r="AM22" s="234">
        <v>190</v>
      </c>
      <c r="AN22" s="234">
        <v>174</v>
      </c>
      <c r="AO22" s="235">
        <v>160</v>
      </c>
      <c r="AP22" s="235">
        <v>155</v>
      </c>
      <c r="AQ22" s="236">
        <f t="shared" si="53"/>
        <v>210</v>
      </c>
      <c r="AR22" s="237">
        <f t="shared" si="54"/>
        <v>184.5</v>
      </c>
      <c r="AS22" s="238">
        <f t="shared" si="55"/>
        <v>0.12142857142857143</v>
      </c>
      <c r="AT22" s="236">
        <f t="shared" si="56"/>
        <v>191.6</v>
      </c>
      <c r="AU22" s="237">
        <f t="shared" si="57"/>
        <v>177.2</v>
      </c>
      <c r="AV22" s="238">
        <f t="shared" si="58"/>
        <v>7.5156576200417574E-2</v>
      </c>
      <c r="AW22" s="236">
        <f t="shared" si="4"/>
        <v>199.77777777777777</v>
      </c>
      <c r="AX22" s="237">
        <f t="shared" si="5"/>
        <v>180.44444444444446</v>
      </c>
      <c r="AY22" s="238">
        <f t="shared" si="59"/>
        <v>9.6774193548387011E-2</v>
      </c>
      <c r="AZ22" s="239">
        <f>IFERROR(VLOOKUP($G22,[11]items_spec!$A:$AA,13,FALSE),"")</f>
        <v>60</v>
      </c>
      <c r="BA22" s="240">
        <f t="shared" si="6"/>
        <v>180</v>
      </c>
      <c r="BB22" s="235">
        <f t="shared" si="7"/>
        <v>67.5</v>
      </c>
      <c r="BC22" s="237">
        <f t="shared" si="8"/>
        <v>1</v>
      </c>
      <c r="BD22" s="235">
        <f t="shared" si="9"/>
        <v>160</v>
      </c>
      <c r="BE22" s="241">
        <v>17</v>
      </c>
      <c r="BF22" s="241">
        <v>30</v>
      </c>
      <c r="BG22" s="241">
        <f t="shared" si="10"/>
        <v>510</v>
      </c>
      <c r="BH22" s="241">
        <v>4</v>
      </c>
      <c r="BI22" s="241">
        <v>4</v>
      </c>
      <c r="BJ22" s="241"/>
      <c r="BK22" s="241"/>
      <c r="BL22" s="241"/>
      <c r="BM22" s="241"/>
      <c r="BN22" s="241"/>
      <c r="BO22" s="241"/>
      <c r="BP22" s="241"/>
      <c r="BQ22" s="242">
        <f t="shared" si="11"/>
        <v>8</v>
      </c>
      <c r="BR22" s="242">
        <f t="shared" si="12"/>
        <v>8</v>
      </c>
      <c r="BS22" s="243">
        <f t="shared" si="13"/>
        <v>518</v>
      </c>
      <c r="BT22" s="241">
        <v>25</v>
      </c>
      <c r="BU22" s="241">
        <v>30</v>
      </c>
      <c r="BV22" s="241">
        <f t="shared" si="70"/>
        <v>750</v>
      </c>
      <c r="BW22" s="241">
        <v>5</v>
      </c>
      <c r="BX22" s="241"/>
      <c r="BY22" s="241">
        <v>2</v>
      </c>
      <c r="BZ22" s="241"/>
      <c r="CA22" s="241"/>
      <c r="CB22" s="241"/>
      <c r="CC22" s="241"/>
      <c r="CD22" s="241"/>
      <c r="CE22" s="241"/>
      <c r="CF22" s="242">
        <f t="shared" si="15"/>
        <v>7</v>
      </c>
      <c r="CG22" s="242">
        <f t="shared" si="16"/>
        <v>7</v>
      </c>
      <c r="CH22" s="243">
        <f t="shared" si="17"/>
        <v>757</v>
      </c>
      <c r="CI22" s="244">
        <f t="shared" si="60"/>
        <v>9</v>
      </c>
      <c r="CJ22" s="244">
        <f t="shared" si="61"/>
        <v>4</v>
      </c>
      <c r="CK22" s="244">
        <f t="shared" si="62"/>
        <v>2</v>
      </c>
      <c r="CL22" s="244">
        <f t="shared" si="63"/>
        <v>0</v>
      </c>
      <c r="CM22" s="244">
        <f t="shared" si="64"/>
        <v>0</v>
      </c>
      <c r="CN22" s="244">
        <f t="shared" si="65"/>
        <v>0</v>
      </c>
      <c r="CO22" s="244">
        <f t="shared" si="66"/>
        <v>0</v>
      </c>
      <c r="CP22" s="244">
        <f t="shared" si="67"/>
        <v>0</v>
      </c>
      <c r="CQ22" s="244">
        <v>0</v>
      </c>
      <c r="CR22" s="242">
        <v>15</v>
      </c>
      <c r="CS22" s="242">
        <v>15</v>
      </c>
      <c r="CT22" s="245">
        <v>1.4999999999999999E-2</v>
      </c>
      <c r="CU22" s="246">
        <v>1275</v>
      </c>
      <c r="CV22" s="247">
        <v>1.1764705882352939E-2</v>
      </c>
      <c r="CW22" s="248">
        <v>14</v>
      </c>
      <c r="CX22" s="232" t="s">
        <v>672</v>
      </c>
      <c r="CY22" s="232" t="s">
        <v>672</v>
      </c>
      <c r="CZ22" s="232" t="str">
        <f>IFERROR(VLOOKUP($G22,[11]items_spec!$A:$P,7,FALSE),"")</f>
        <v>Ea</v>
      </c>
      <c r="DA22" s="232">
        <f>IFERROR(VLOOKUP($G22,[11]items_spec!$A:$CN,14,FALSE),"")</f>
        <v>1</v>
      </c>
      <c r="DB22" s="232" t="str">
        <f>IFERROR(VLOOKUP(I22,[11]shotcut_master!$B$1:$D$40,3,FALSE),"")</f>
        <v/>
      </c>
      <c r="DC22" s="28">
        <f t="shared" si="20"/>
        <v>446</v>
      </c>
      <c r="DD22" s="232" t="str">
        <f>IFERROR(VLOOKUP($I$1,[11]help!$B$67:$C$68,2,FALSE),"")</f>
        <v>PT1</v>
      </c>
      <c r="DE22" s="249" t="str">
        <f>IFERROR(VLOOKUP($F22,[11]machines_master!$A:$C,3,FALSE),"")</f>
        <v>new_machine</v>
      </c>
      <c r="DF22" s="232">
        <f>IFERROR(VLOOKUP($DC22,[11]items_spec!$A:$CN,26,FALSE),"")</f>
        <v>0</v>
      </c>
      <c r="DG22" s="232" t="str">
        <f>IFERROR(VLOOKUP(DF22,[11]shotcut_master!$B$1:$D$38,3,FALSE),"")</f>
        <v/>
      </c>
      <c r="DH22" s="28">
        <f t="shared" si="21"/>
        <v>446</v>
      </c>
      <c r="DI22" s="28" t="str">
        <f t="shared" si="22"/>
        <v>PT1date6/13/2021part446</v>
      </c>
      <c r="DJ22" s="248">
        <f>VLOOKUP(DH22,[11]items_spec!$A$2:$CZ$1087,102,FALSE)</f>
        <v>44357</v>
      </c>
      <c r="DK22" s="248">
        <f>VLOOKUP($DH22,[11]items_spec!$A$2:$CZ$1087,103,FALSE)</f>
        <v>44366</v>
      </c>
      <c r="DL22" s="197"/>
      <c r="DM22" s="197"/>
      <c r="DN22" s="197"/>
      <c r="DO22" t="str">
        <f>IFERROR(VLOOKUP(G22,[11]items_spec!$A$1:$CO$601,92,FALSE),"")</f>
        <v/>
      </c>
      <c r="DS22" s="250">
        <f>IF($H22=$H23,1,0)</f>
        <v>1</v>
      </c>
      <c r="DT22" s="303" t="e">
        <f>IF(DS22=1,IF(#REF!=#REF!,1,0),0)</f>
        <v>#REF!</v>
      </c>
      <c r="DU22" s="229">
        <v>1</v>
      </c>
      <c r="DV22" s="251">
        <v>0</v>
      </c>
      <c r="DW22" s="252">
        <f t="shared" si="23"/>
        <v>1</v>
      </c>
      <c r="DX22" s="252">
        <f>IF(VLOOKUP($DC22,[11]items_spec!$A$1:$CV$1086,99,FALSE)=1,1,0)</f>
        <v>1</v>
      </c>
      <c r="DY22" s="252">
        <f>IF(VLOOKUP($DC22,[11]items_spec!$A$1:$CV$1086,100,FALSE)=1,1,0)</f>
        <v>1</v>
      </c>
      <c r="DZ22" s="251">
        <f t="shared" si="24"/>
        <v>15</v>
      </c>
      <c r="EA22" s="251">
        <f t="shared" si="25"/>
        <v>15</v>
      </c>
      <c r="EB22" s="248" t="str">
        <f>VLOOKUP($DH22,[11]items_spec!$A$2:$CZ$1087,104,FALSE)</f>
        <v>Pending</v>
      </c>
      <c r="EC22" s="251">
        <f t="shared" si="26"/>
        <v>1</v>
      </c>
      <c r="ED22" s="252">
        <f>IF(VLOOKUP($DU22,[17]items_spec!$A$1:$CV$1086,100,FALSE)=1,1,0)</f>
        <v>1</v>
      </c>
      <c r="EE22" s="252">
        <f>IFERROR(IF((VLOOKUP(DC22,[11]items_spec!$A:$AA,26,FALSE))&lt;&gt;"",1,0),"")</f>
        <v>0</v>
      </c>
      <c r="EF22" s="253">
        <f t="shared" si="27"/>
        <v>0</v>
      </c>
      <c r="EG22" s="253">
        <f t="shared" si="28"/>
        <v>53</v>
      </c>
      <c r="EH22" s="253">
        <f t="shared" si="29"/>
        <v>1</v>
      </c>
      <c r="EI22" s="251">
        <f t="shared" si="30"/>
        <v>1</v>
      </c>
      <c r="EJ22" s="253">
        <f t="shared" si="31"/>
        <v>1</v>
      </c>
      <c r="EK22" s="253">
        <f t="shared" si="32"/>
        <v>1</v>
      </c>
      <c r="EL22" s="253">
        <f t="shared" si="33"/>
        <v>1</v>
      </c>
      <c r="EM22" s="253">
        <f t="shared" si="34"/>
        <v>1</v>
      </c>
      <c r="EN22" s="253">
        <f t="shared" si="35"/>
        <v>1</v>
      </c>
      <c r="EO22" s="197">
        <f t="shared" si="36"/>
        <v>1</v>
      </c>
      <c r="EP22" s="197">
        <f t="shared" si="37"/>
        <v>1</v>
      </c>
      <c r="EQ22" s="197">
        <f t="shared" si="38"/>
        <v>0</v>
      </c>
      <c r="ER22" s="197">
        <f t="shared" si="39"/>
        <v>1</v>
      </c>
      <c r="ES22" s="197">
        <f t="shared" si="40"/>
        <v>1</v>
      </c>
      <c r="ET22" s="197">
        <f t="shared" si="41"/>
        <v>1</v>
      </c>
      <c r="EU22" s="197">
        <f t="shared" si="42"/>
        <v>1</v>
      </c>
      <c r="EV22" s="197">
        <f t="shared" si="43"/>
        <v>1</v>
      </c>
      <c r="EW22" s="197">
        <f t="shared" si="44"/>
        <v>1</v>
      </c>
      <c r="EX22" s="197">
        <f>IF($DS22=1,IF($BD22=$BD28,1,0),1)</f>
        <v>0</v>
      </c>
      <c r="EY22" s="253" t="e">
        <f>IF($DT22=1,IF($BD22=$BD28,1,0),1)</f>
        <v>#REF!</v>
      </c>
      <c r="EZ22" s="253">
        <f t="shared" si="45"/>
        <v>1</v>
      </c>
      <c r="FA22" s="253">
        <f t="shared" si="46"/>
        <v>1</v>
      </c>
      <c r="FB22" s="253">
        <f t="shared" si="47"/>
        <v>1</v>
      </c>
      <c r="FC22" s="253">
        <f t="shared" si="48"/>
        <v>1</v>
      </c>
      <c r="FD22" s="253">
        <f t="shared" si="49"/>
        <v>0</v>
      </c>
      <c r="FE22" s="253">
        <f t="shared" si="50"/>
        <v>1</v>
      </c>
      <c r="FF22" s="253" t="e">
        <f t="shared" si="71"/>
        <v>#REF!</v>
      </c>
      <c r="FG22" s="197" t="str">
        <f t="shared" si="51"/>
        <v>ok</v>
      </c>
      <c r="FH22" s="197"/>
      <c r="FI22" s="197"/>
      <c r="FJ22" s="197"/>
      <c r="FK22" s="197"/>
      <c r="FL22" s="197"/>
      <c r="FM22" s="197"/>
      <c r="FN22" s="197"/>
      <c r="FO22" s="197"/>
      <c r="FP22" s="197"/>
      <c r="FQ22" s="197"/>
      <c r="FR22" s="197"/>
      <c r="FS22" s="197"/>
    </row>
    <row r="23" spans="1:175" s="230" customFormat="1" ht="21" customHeight="1" x14ac:dyDescent="0.35">
      <c r="A23" s="225">
        <v>2021</v>
      </c>
      <c r="B23" s="226">
        <v>6</v>
      </c>
      <c r="C23" s="227" t="s">
        <v>628</v>
      </c>
      <c r="D23" s="228" t="s">
        <v>629</v>
      </c>
      <c r="E23" s="229" t="s">
        <v>236</v>
      </c>
      <c r="F23" s="230">
        <f>VLOOKUP($DH23,[11]items_spec!$A$2:$DC$1087,105,FALSE)</f>
        <v>6</v>
      </c>
      <c r="G23" s="231">
        <v>447</v>
      </c>
      <c r="H23" s="232">
        <f>IFERROR(VLOOKUP(G23,[11]items_spec!$A:$AA,25,FALSE),"")</f>
        <v>381</v>
      </c>
      <c r="I23" s="233"/>
      <c r="J23" s="232" t="str">
        <f>IFERROR(VLOOKUP($G23,[11]items_spec!$A:$P,5,FALSE),"")</f>
        <v>FMABDI30800000</v>
      </c>
      <c r="K23" s="232">
        <f>IFERROR(VLOOKUP($G23,[11]items_spec!$A:$P,15,FALSE),"")</f>
        <v>3</v>
      </c>
      <c r="L23" s="232">
        <f>IFERROR(IF($CZ23="set",DA23,VLOOKUP($DC23,[11]items_spec!$A:$P,14,FALSE)),"")</f>
        <v>1</v>
      </c>
      <c r="M23" s="300">
        <f t="shared" si="0"/>
        <v>215.94</v>
      </c>
      <c r="N23" s="300">
        <f t="shared" si="1"/>
        <v>194.346</v>
      </c>
      <c r="O23" s="300">
        <f t="shared" si="2"/>
        <v>237.53399999999999</v>
      </c>
      <c r="P23" s="234"/>
      <c r="Q23" s="234">
        <v>224</v>
      </c>
      <c r="R23" s="234">
        <v>213</v>
      </c>
      <c r="S23" s="234">
        <v>200</v>
      </c>
      <c r="T23" s="234">
        <v>219</v>
      </c>
      <c r="U23" s="234">
        <v>198</v>
      </c>
      <c r="V23" s="234">
        <v>188</v>
      </c>
      <c r="W23" s="234">
        <v>181</v>
      </c>
      <c r="X23" s="234">
        <v>194</v>
      </c>
      <c r="Y23" s="234"/>
      <c r="Z23" s="235">
        <v>158</v>
      </c>
      <c r="AA23" s="235">
        <v>167</v>
      </c>
      <c r="AB23" s="301">
        <f t="shared" si="3"/>
        <v>177</v>
      </c>
      <c r="AC23" s="302">
        <f>IFERROR(VLOOKUP($DH23,[11]items_spec!$A:$T,19,FALSE),"")</f>
        <v>159.30000000000001</v>
      </c>
      <c r="AD23" s="287">
        <f>IFERROR(VLOOKUP($DH23,[11]items_spec!$A:$T,20,FALSE),"")</f>
        <v>194.7</v>
      </c>
      <c r="AE23" s="234">
        <v>191</v>
      </c>
      <c r="AF23" s="234">
        <v>189</v>
      </c>
      <c r="AG23" s="234">
        <v>185</v>
      </c>
      <c r="AH23" s="234">
        <v>205</v>
      </c>
      <c r="AI23" s="234">
        <v>196</v>
      </c>
      <c r="AJ23" s="234">
        <v>165</v>
      </c>
      <c r="AK23" s="234">
        <v>166</v>
      </c>
      <c r="AL23" s="234">
        <v>171</v>
      </c>
      <c r="AM23" s="234">
        <v>183</v>
      </c>
      <c r="AN23" s="234">
        <v>180</v>
      </c>
      <c r="AO23" s="235">
        <v>160</v>
      </c>
      <c r="AP23" s="235">
        <v>155</v>
      </c>
      <c r="AQ23" s="236">
        <f t="shared" si="53"/>
        <v>214</v>
      </c>
      <c r="AR23" s="237">
        <f t="shared" si="54"/>
        <v>190.25</v>
      </c>
      <c r="AS23" s="238">
        <f t="shared" si="55"/>
        <v>0.11098130841121495</v>
      </c>
      <c r="AT23" s="236">
        <f t="shared" si="56"/>
        <v>193.2</v>
      </c>
      <c r="AU23" s="237">
        <f t="shared" si="57"/>
        <v>173</v>
      </c>
      <c r="AV23" s="238">
        <f t="shared" si="58"/>
        <v>0.10455486542443058</v>
      </c>
      <c r="AW23" s="236">
        <f t="shared" si="4"/>
        <v>202.44444444444446</v>
      </c>
      <c r="AX23" s="237">
        <f t="shared" si="5"/>
        <v>180.66666666666666</v>
      </c>
      <c r="AY23" s="238">
        <f t="shared" si="59"/>
        <v>0.10757409440175641</v>
      </c>
      <c r="AZ23" s="239">
        <f>IFERROR(VLOOKUP($G23,[11]items_spec!$A:$AA,13,FALSE),"")</f>
        <v>60</v>
      </c>
      <c r="BA23" s="240">
        <f t="shared" si="6"/>
        <v>180</v>
      </c>
      <c r="BB23" s="235">
        <f t="shared" si="7"/>
        <v>67.5</v>
      </c>
      <c r="BC23" s="237">
        <f t="shared" si="8"/>
        <v>1</v>
      </c>
      <c r="BD23" s="235">
        <f t="shared" si="9"/>
        <v>160</v>
      </c>
      <c r="BE23" s="241">
        <v>26</v>
      </c>
      <c r="BF23" s="241">
        <v>20</v>
      </c>
      <c r="BG23" s="241">
        <f t="shared" si="10"/>
        <v>520</v>
      </c>
      <c r="BH23" s="241">
        <v>3</v>
      </c>
      <c r="BI23" s="241">
        <v>6</v>
      </c>
      <c r="BJ23" s="241"/>
      <c r="BK23" s="241"/>
      <c r="BL23" s="241"/>
      <c r="BM23" s="241"/>
      <c r="BN23" s="241"/>
      <c r="BO23" s="241"/>
      <c r="BP23" s="241"/>
      <c r="BQ23" s="242">
        <f t="shared" si="11"/>
        <v>9</v>
      </c>
      <c r="BR23" s="242">
        <f t="shared" si="12"/>
        <v>9</v>
      </c>
      <c r="BS23" s="243">
        <f t="shared" si="13"/>
        <v>529</v>
      </c>
      <c r="BT23" s="241">
        <v>41</v>
      </c>
      <c r="BU23" s="241">
        <v>20</v>
      </c>
      <c r="BV23" s="241">
        <f t="shared" si="70"/>
        <v>820</v>
      </c>
      <c r="BW23" s="241">
        <v>6</v>
      </c>
      <c r="BX23" s="241">
        <v>1</v>
      </c>
      <c r="BY23" s="241">
        <v>1</v>
      </c>
      <c r="BZ23" s="241"/>
      <c r="CA23" s="241"/>
      <c r="CB23" s="241"/>
      <c r="CC23" s="241"/>
      <c r="CD23" s="241"/>
      <c r="CE23" s="241"/>
      <c r="CF23" s="242">
        <f t="shared" si="15"/>
        <v>8</v>
      </c>
      <c r="CG23" s="242">
        <f t="shared" si="16"/>
        <v>8</v>
      </c>
      <c r="CH23" s="243">
        <f t="shared" si="17"/>
        <v>828</v>
      </c>
      <c r="CI23" s="244">
        <f t="shared" si="60"/>
        <v>9</v>
      </c>
      <c r="CJ23" s="244">
        <f t="shared" si="61"/>
        <v>7</v>
      </c>
      <c r="CK23" s="244">
        <f t="shared" si="62"/>
        <v>1</v>
      </c>
      <c r="CL23" s="244">
        <f t="shared" si="63"/>
        <v>0</v>
      </c>
      <c r="CM23" s="244">
        <f t="shared" si="64"/>
        <v>0</v>
      </c>
      <c r="CN23" s="244">
        <f t="shared" si="65"/>
        <v>0</v>
      </c>
      <c r="CO23" s="244">
        <f t="shared" si="66"/>
        <v>0</v>
      </c>
      <c r="CP23" s="244">
        <f t="shared" si="67"/>
        <v>0</v>
      </c>
      <c r="CQ23" s="244">
        <v>0</v>
      </c>
      <c r="CR23" s="242">
        <v>17</v>
      </c>
      <c r="CS23" s="242">
        <v>17</v>
      </c>
      <c r="CT23" s="245">
        <v>1.4999999999999999E-2</v>
      </c>
      <c r="CU23" s="246">
        <v>1357</v>
      </c>
      <c r="CV23" s="247">
        <v>1.252763448784083E-2</v>
      </c>
      <c r="CW23" s="248">
        <v>14</v>
      </c>
      <c r="CX23" s="232" t="s">
        <v>673</v>
      </c>
      <c r="CY23" s="232" t="s">
        <v>673</v>
      </c>
      <c r="CZ23" s="232" t="str">
        <f>IFERROR(VLOOKUP($G23,[11]items_spec!$A:$P,7,FALSE),"")</f>
        <v>Ea</v>
      </c>
      <c r="DA23" s="232">
        <f>IFERROR(VLOOKUP($G23,[11]items_spec!$A:$CN,14,FALSE),"")</f>
        <v>1</v>
      </c>
      <c r="DB23" s="232" t="str">
        <f>IFERROR(VLOOKUP(I23,[11]shotcut_master!$B$1:$D$40,3,FALSE),"")</f>
        <v/>
      </c>
      <c r="DC23" s="28">
        <f t="shared" si="20"/>
        <v>447</v>
      </c>
      <c r="DD23" s="232" t="str">
        <f>IFERROR(VLOOKUP($I$1,[11]help!$B$67:$C$68,2,FALSE),"")</f>
        <v>PT1</v>
      </c>
      <c r="DE23" s="249" t="str">
        <f>IFERROR(VLOOKUP($F23,[11]machines_master!$A:$C,3,FALSE),"")</f>
        <v>new_machine</v>
      </c>
      <c r="DF23" s="232">
        <f>IFERROR(VLOOKUP($DC23,[11]items_spec!$A:$CN,26,FALSE),"")</f>
        <v>0</v>
      </c>
      <c r="DG23" s="232" t="str">
        <f>IFERROR(VLOOKUP(DF23,[11]shotcut_master!$B$1:$D$38,3,FALSE),"")</f>
        <v/>
      </c>
      <c r="DH23" s="28">
        <f t="shared" si="21"/>
        <v>447</v>
      </c>
      <c r="DI23" s="28" t="str">
        <f t="shared" si="22"/>
        <v>PT1date6/13/2021part447</v>
      </c>
      <c r="DJ23" s="248">
        <f>VLOOKUP(DH23,[11]items_spec!$A$2:$CZ$1087,102,FALSE)</f>
        <v>44357</v>
      </c>
      <c r="DK23" s="248">
        <f>VLOOKUP($DH23,[11]items_spec!$A$2:$CZ$1087,103,FALSE)</f>
        <v>44366</v>
      </c>
      <c r="DL23" s="197"/>
      <c r="DM23" s="197"/>
      <c r="DN23" s="197"/>
      <c r="DO23" t="str">
        <f>IFERROR(VLOOKUP(G23,[11]items_spec!$A$1:$CO$601,92,FALSE),"")</f>
        <v/>
      </c>
      <c r="DS23" s="250">
        <f>IF($H23=$H24,1,0)</f>
        <v>1</v>
      </c>
      <c r="DT23" s="303">
        <f>IF(DS23=1,IF($H35=$H25,1,0),0)</f>
        <v>0</v>
      </c>
      <c r="DU23" s="229">
        <v>1</v>
      </c>
      <c r="DV23" s="251">
        <v>0</v>
      </c>
      <c r="DW23" s="252">
        <f t="shared" si="23"/>
        <v>1</v>
      </c>
      <c r="DX23" s="252">
        <f>IF(VLOOKUP($DC23,[11]items_spec!$A$1:$CV$1086,99,FALSE)=1,1,0)</f>
        <v>1</v>
      </c>
      <c r="DY23" s="252">
        <f>IF(VLOOKUP($DC23,[11]items_spec!$A$1:$CV$1086,100,FALSE)=1,1,0)</f>
        <v>1</v>
      </c>
      <c r="DZ23" s="251">
        <f t="shared" si="24"/>
        <v>17</v>
      </c>
      <c r="EA23" s="251">
        <f t="shared" si="25"/>
        <v>17</v>
      </c>
      <c r="EB23" s="248" t="str">
        <f>VLOOKUP($DH23,[11]items_spec!$A$2:$CZ$1087,104,FALSE)</f>
        <v>Pending</v>
      </c>
      <c r="EC23" s="251">
        <f t="shared" si="26"/>
        <v>1</v>
      </c>
      <c r="ED23" s="252">
        <f>IF(VLOOKUP($DU23,[17]items_spec!$A$1:$CV$1086,100,FALSE)=1,1,0)</f>
        <v>1</v>
      </c>
      <c r="EE23" s="252">
        <f>IFERROR(IF((VLOOKUP(DC23,[11]items_spec!$A:$AA,26,FALSE))&lt;&gt;"",1,0),"")</f>
        <v>0</v>
      </c>
      <c r="EF23" s="253">
        <f t="shared" si="27"/>
        <v>0</v>
      </c>
      <c r="EG23" s="253">
        <f t="shared" si="28"/>
        <v>53</v>
      </c>
      <c r="EH23" s="253">
        <f t="shared" si="29"/>
        <v>1</v>
      </c>
      <c r="EI23" s="251">
        <f t="shared" si="30"/>
        <v>1</v>
      </c>
      <c r="EJ23" s="253">
        <f t="shared" si="31"/>
        <v>1</v>
      </c>
      <c r="EK23" s="253">
        <f t="shared" si="32"/>
        <v>1</v>
      </c>
      <c r="EL23" s="253">
        <f t="shared" si="33"/>
        <v>1</v>
      </c>
      <c r="EM23" s="253">
        <f t="shared" si="34"/>
        <v>1</v>
      </c>
      <c r="EN23" s="253">
        <f t="shared" si="35"/>
        <v>1</v>
      </c>
      <c r="EO23" s="197">
        <f t="shared" si="36"/>
        <v>1</v>
      </c>
      <c r="EP23" s="197">
        <f t="shared" si="37"/>
        <v>1</v>
      </c>
      <c r="EQ23" s="197">
        <f t="shared" si="38"/>
        <v>0</v>
      </c>
      <c r="ER23" s="197">
        <f t="shared" si="39"/>
        <v>1</v>
      </c>
      <c r="ES23" s="197">
        <f t="shared" si="40"/>
        <v>1</v>
      </c>
      <c r="ET23" s="197">
        <f t="shared" si="41"/>
        <v>1</v>
      </c>
      <c r="EU23" s="197">
        <f t="shared" si="42"/>
        <v>1</v>
      </c>
      <c r="EV23" s="197">
        <f t="shared" si="43"/>
        <v>1</v>
      </c>
      <c r="EW23" s="197">
        <f t="shared" si="44"/>
        <v>1</v>
      </c>
      <c r="EX23" s="197">
        <f>IF($DS23=1,IF($BD23=$BD29,1,0),1)</f>
        <v>0</v>
      </c>
      <c r="EY23" s="253">
        <f>IF($DT23=1,IF($BD23=$BD29,1,0),1)</f>
        <v>1</v>
      </c>
      <c r="EZ23" s="253">
        <f t="shared" si="45"/>
        <v>1</v>
      </c>
      <c r="FA23" s="253">
        <f t="shared" si="46"/>
        <v>1</v>
      </c>
      <c r="FB23" s="253">
        <f t="shared" si="47"/>
        <v>1</v>
      </c>
      <c r="FC23" s="253">
        <f t="shared" si="48"/>
        <v>1</v>
      </c>
      <c r="FD23" s="253">
        <f t="shared" si="49"/>
        <v>0</v>
      </c>
      <c r="FE23" s="253">
        <f t="shared" si="50"/>
        <v>1</v>
      </c>
      <c r="FF23" s="253" t="b">
        <f t="shared" si="71"/>
        <v>0</v>
      </c>
      <c r="FG23" s="197" t="str">
        <f t="shared" si="51"/>
        <v>ok</v>
      </c>
      <c r="FH23" s="197"/>
      <c r="FI23" s="197"/>
      <c r="FJ23" s="197"/>
      <c r="FK23" s="197"/>
      <c r="FL23" s="197"/>
      <c r="FM23" s="197"/>
      <c r="FN23" s="197"/>
      <c r="FO23" s="197"/>
      <c r="FP23" s="197"/>
      <c r="FQ23" s="197"/>
      <c r="FR23" s="197"/>
      <c r="FS23" s="197"/>
    </row>
    <row r="24" spans="1:175" s="230" customFormat="1" ht="21" customHeight="1" x14ac:dyDescent="0.35">
      <c r="A24" s="225">
        <v>2021</v>
      </c>
      <c r="B24" s="226">
        <v>6</v>
      </c>
      <c r="C24" s="227" t="s">
        <v>628</v>
      </c>
      <c r="D24" s="228" t="s">
        <v>629</v>
      </c>
      <c r="E24" s="229" t="s">
        <v>239</v>
      </c>
      <c r="F24" s="230">
        <f>VLOOKUP($DH24,[11]items_spec!$A$2:$DC$1087,105,FALSE)</f>
        <v>6</v>
      </c>
      <c r="G24" s="231">
        <v>448</v>
      </c>
      <c r="H24" s="232">
        <f>IFERROR(VLOOKUP(G24,[11]items_spec!$A:$AA,25,FALSE),"")</f>
        <v>381</v>
      </c>
      <c r="I24" s="233"/>
      <c r="J24" s="232" t="str">
        <f>IFERROR(VLOOKUP($G24,[11]items_spec!$A:$P,5,FALSE),"")</f>
        <v>FMABDI31400000</v>
      </c>
      <c r="K24" s="232">
        <f>IFERROR(VLOOKUP($G24,[11]items_spec!$A:$P,15,FALSE),"")</f>
        <v>3</v>
      </c>
      <c r="L24" s="232">
        <f>IFERROR(IF($CZ24="set",DA24,VLOOKUP($DC24,[11]items_spec!$A:$P,14,FALSE)),"")</f>
        <v>1</v>
      </c>
      <c r="M24" s="300">
        <f t="shared" si="0"/>
        <v>28.06</v>
      </c>
      <c r="N24" s="300">
        <f t="shared" si="1"/>
        <v>25.253999999999998</v>
      </c>
      <c r="O24" s="300">
        <f t="shared" si="2"/>
        <v>30.866</v>
      </c>
      <c r="P24" s="234"/>
      <c r="Q24" s="234">
        <v>32</v>
      </c>
      <c r="R24" s="234">
        <v>27</v>
      </c>
      <c r="S24" s="234">
        <v>29.9</v>
      </c>
      <c r="T24" s="234">
        <v>30</v>
      </c>
      <c r="U24" s="234">
        <v>28</v>
      </c>
      <c r="V24" s="234">
        <v>26</v>
      </c>
      <c r="W24" s="234">
        <v>25.5</v>
      </c>
      <c r="X24" s="234">
        <v>25</v>
      </c>
      <c r="Y24" s="234"/>
      <c r="Z24" s="235">
        <v>158</v>
      </c>
      <c r="AA24" s="235">
        <v>167</v>
      </c>
      <c r="AB24" s="301">
        <f t="shared" si="3"/>
        <v>23</v>
      </c>
      <c r="AC24" s="302">
        <f>IFERROR(VLOOKUP($DH24,[11]items_spec!$A:$T,19,FALSE),"")</f>
        <v>20.7</v>
      </c>
      <c r="AD24" s="287">
        <f>IFERROR(VLOOKUP($DH24,[11]items_spec!$A:$T,20,FALSE),"")</f>
        <v>25.3</v>
      </c>
      <c r="AE24" s="234">
        <v>28</v>
      </c>
      <c r="AF24" s="234">
        <v>29</v>
      </c>
      <c r="AG24" s="234">
        <v>28</v>
      </c>
      <c r="AH24" s="234">
        <v>32</v>
      </c>
      <c r="AI24" s="234">
        <v>29</v>
      </c>
      <c r="AJ24" s="234">
        <v>23</v>
      </c>
      <c r="AK24" s="234">
        <v>24</v>
      </c>
      <c r="AL24" s="234">
        <v>23.5</v>
      </c>
      <c r="AM24" s="234">
        <v>26</v>
      </c>
      <c r="AN24" s="234">
        <v>25</v>
      </c>
      <c r="AO24" s="235">
        <v>160</v>
      </c>
      <c r="AP24" s="235">
        <v>155</v>
      </c>
      <c r="AQ24" s="236">
        <f t="shared" si="53"/>
        <v>29.725000000000001</v>
      </c>
      <c r="AR24" s="237">
        <f t="shared" si="54"/>
        <v>26.125</v>
      </c>
      <c r="AS24" s="238">
        <f t="shared" si="55"/>
        <v>0.12111017661900761</v>
      </c>
      <c r="AT24" s="236">
        <f t="shared" si="56"/>
        <v>29.2</v>
      </c>
      <c r="AU24" s="237">
        <f t="shared" si="57"/>
        <v>24.3</v>
      </c>
      <c r="AV24" s="238">
        <f t="shared" si="58"/>
        <v>0.16780821917808214</v>
      </c>
      <c r="AW24" s="236">
        <f t="shared" si="4"/>
        <v>29.43333333333333</v>
      </c>
      <c r="AX24" s="237">
        <f t="shared" si="5"/>
        <v>25.111111111111111</v>
      </c>
      <c r="AY24" s="238">
        <f t="shared" si="59"/>
        <v>0.14684786711966771</v>
      </c>
      <c r="AZ24" s="239">
        <f>IFERROR(VLOOKUP($G24,[11]items_spec!$A:$AA,13,FALSE),"")</f>
        <v>60</v>
      </c>
      <c r="BA24" s="240">
        <f t="shared" si="6"/>
        <v>180</v>
      </c>
      <c r="BB24" s="235">
        <f t="shared" si="7"/>
        <v>67.5</v>
      </c>
      <c r="BC24" s="237">
        <f t="shared" si="8"/>
        <v>1</v>
      </c>
      <c r="BD24" s="235">
        <f t="shared" si="9"/>
        <v>160</v>
      </c>
      <c r="BE24" s="241"/>
      <c r="BF24" s="241"/>
      <c r="BG24" s="241">
        <v>520</v>
      </c>
      <c r="BH24" s="241">
        <v>4</v>
      </c>
      <c r="BI24" s="241">
        <v>4</v>
      </c>
      <c r="BJ24" s="241"/>
      <c r="BK24" s="241"/>
      <c r="BL24" s="241"/>
      <c r="BM24" s="241"/>
      <c r="BN24" s="241"/>
      <c r="BO24" s="241"/>
      <c r="BP24" s="241"/>
      <c r="BQ24" s="242">
        <f t="shared" si="11"/>
        <v>8</v>
      </c>
      <c r="BR24" s="242">
        <f t="shared" si="12"/>
        <v>8</v>
      </c>
      <c r="BS24" s="243">
        <f t="shared" si="13"/>
        <v>528</v>
      </c>
      <c r="BT24" s="241">
        <v>41</v>
      </c>
      <c r="BU24" s="241">
        <v>20</v>
      </c>
      <c r="BV24" s="241">
        <f t="shared" si="70"/>
        <v>820</v>
      </c>
      <c r="BW24" s="241">
        <v>8</v>
      </c>
      <c r="BX24" s="241"/>
      <c r="BY24" s="241">
        <v>1</v>
      </c>
      <c r="BZ24" s="241"/>
      <c r="CA24" s="241"/>
      <c r="CB24" s="241"/>
      <c r="CC24" s="241"/>
      <c r="CD24" s="241"/>
      <c r="CE24" s="241"/>
      <c r="CF24" s="242">
        <f t="shared" si="15"/>
        <v>9</v>
      </c>
      <c r="CG24" s="242">
        <f t="shared" si="16"/>
        <v>9</v>
      </c>
      <c r="CH24" s="243">
        <f t="shared" si="17"/>
        <v>829</v>
      </c>
      <c r="CI24" s="244">
        <f t="shared" si="60"/>
        <v>12</v>
      </c>
      <c r="CJ24" s="244">
        <f t="shared" si="61"/>
        <v>4</v>
      </c>
      <c r="CK24" s="244">
        <f t="shared" si="62"/>
        <v>1</v>
      </c>
      <c r="CL24" s="244">
        <f t="shared" si="63"/>
        <v>0</v>
      </c>
      <c r="CM24" s="244">
        <f t="shared" si="64"/>
        <v>0</v>
      </c>
      <c r="CN24" s="244">
        <f t="shared" si="65"/>
        <v>0</v>
      </c>
      <c r="CO24" s="244">
        <f t="shared" si="66"/>
        <v>0</v>
      </c>
      <c r="CP24" s="244">
        <f t="shared" si="67"/>
        <v>0</v>
      </c>
      <c r="CQ24" s="244">
        <v>0</v>
      </c>
      <c r="CR24" s="242">
        <v>17</v>
      </c>
      <c r="CS24" s="242">
        <v>17</v>
      </c>
      <c r="CT24" s="245">
        <v>1.4999999999999999E-2</v>
      </c>
      <c r="CU24" s="246">
        <v>1357</v>
      </c>
      <c r="CV24" s="247">
        <v>1.252763448784083E-2</v>
      </c>
      <c r="CW24" s="248">
        <v>14</v>
      </c>
      <c r="CX24" s="232" t="s">
        <v>674</v>
      </c>
      <c r="CY24" s="232" t="s">
        <v>674</v>
      </c>
      <c r="CZ24" s="232" t="str">
        <f>IFERROR(VLOOKUP($G24,[11]items_spec!$A:$P,7,FALSE),"")</f>
        <v>Ea</v>
      </c>
      <c r="DA24" s="232">
        <f>IFERROR(VLOOKUP($G24,[11]items_spec!$A:$CN,14,FALSE),"")</f>
        <v>1</v>
      </c>
      <c r="DB24" s="232" t="str">
        <f>IFERROR(VLOOKUP(I24,[11]shotcut_master!$B$1:$D$40,3,FALSE),"")</f>
        <v/>
      </c>
      <c r="DC24" s="28">
        <f t="shared" si="20"/>
        <v>448</v>
      </c>
      <c r="DD24" s="232" t="str">
        <f>IFERROR(VLOOKUP($I$1,[11]help!$B$67:$C$68,2,FALSE),"")</f>
        <v>PT1</v>
      </c>
      <c r="DE24" s="249" t="str">
        <f>IFERROR(VLOOKUP($F24,[11]machines_master!$A:$C,3,FALSE),"")</f>
        <v>new_machine</v>
      </c>
      <c r="DF24" s="232">
        <f>IFERROR(VLOOKUP($DC24,[11]items_spec!$A:$CN,26,FALSE),"")</f>
        <v>0</v>
      </c>
      <c r="DG24" s="232" t="str">
        <f>IFERROR(VLOOKUP(DF24,[11]shotcut_master!$B$1:$D$38,3,FALSE),"")</f>
        <v/>
      </c>
      <c r="DH24" s="28">
        <f t="shared" si="21"/>
        <v>448</v>
      </c>
      <c r="DI24" s="28" t="str">
        <f t="shared" si="22"/>
        <v>PT1date6/13/2021part448</v>
      </c>
      <c r="DJ24" s="248">
        <f>VLOOKUP(DH24,[11]items_spec!$A$2:$CZ$1087,102,FALSE)</f>
        <v>44357</v>
      </c>
      <c r="DK24" s="248">
        <f>VLOOKUP($DH24,[11]items_spec!$A$2:$CZ$1087,103,FALSE)</f>
        <v>44366</v>
      </c>
      <c r="DL24" s="197"/>
      <c r="DM24" s="197"/>
      <c r="DN24" s="197"/>
      <c r="DO24" t="str">
        <f>IFERROR(VLOOKUP(G24,[11]items_spec!$A$1:$CO$601,92,FALSE),"")</f>
        <v/>
      </c>
      <c r="DS24" s="250" t="e">
        <f>IF($H24=#REF!,1,0)</f>
        <v>#REF!</v>
      </c>
      <c r="DT24" s="303" t="e">
        <f>IF(DS24=1,IF($H36=$H26,1,0),0)</f>
        <v>#REF!</v>
      </c>
      <c r="DU24" s="229">
        <v>1</v>
      </c>
      <c r="DV24" s="251">
        <v>0</v>
      </c>
      <c r="DW24" s="252">
        <f t="shared" si="23"/>
        <v>1</v>
      </c>
      <c r="DX24" s="252">
        <f>IF(VLOOKUP($DC24,[11]items_spec!$A$1:$CV$1086,99,FALSE)=1,1,0)</f>
        <v>1</v>
      </c>
      <c r="DY24" s="252">
        <f>IF(VLOOKUP($DC24,[11]items_spec!$A$1:$CV$1086,100,FALSE)=1,1,0)</f>
        <v>1</v>
      </c>
      <c r="DZ24" s="251">
        <f t="shared" si="24"/>
        <v>17</v>
      </c>
      <c r="EA24" s="251">
        <f t="shared" si="25"/>
        <v>17</v>
      </c>
      <c r="EB24" s="248" t="str">
        <f>VLOOKUP($DH24,[11]items_spec!$A$2:$CZ$1087,104,FALSE)</f>
        <v>Pending</v>
      </c>
      <c r="EC24" s="251">
        <f t="shared" si="26"/>
        <v>1</v>
      </c>
      <c r="ED24" s="252">
        <f>IF(VLOOKUP($DU24,[17]items_spec!$A$1:$CV$1086,100,FALSE)=1,1,0)</f>
        <v>1</v>
      </c>
      <c r="EE24" s="252">
        <f>IFERROR(IF((VLOOKUP(DC24,[11]items_spec!$A:$AA,26,FALSE))&lt;&gt;"",1,0),"")</f>
        <v>0</v>
      </c>
      <c r="EF24" s="253">
        <f t="shared" si="27"/>
        <v>0</v>
      </c>
      <c r="EG24" s="253">
        <f t="shared" si="28"/>
        <v>53</v>
      </c>
      <c r="EH24" s="253">
        <f t="shared" si="29"/>
        <v>0</v>
      </c>
      <c r="EI24" s="251">
        <f t="shared" si="30"/>
        <v>1</v>
      </c>
      <c r="EJ24" s="253">
        <f t="shared" si="31"/>
        <v>1</v>
      </c>
      <c r="EK24" s="253">
        <f t="shared" si="32"/>
        <v>1</v>
      </c>
      <c r="EL24" s="253">
        <f t="shared" si="33"/>
        <v>1</v>
      </c>
      <c r="EM24" s="253">
        <f t="shared" si="34"/>
        <v>1</v>
      </c>
      <c r="EN24" s="253">
        <f t="shared" si="35"/>
        <v>1</v>
      </c>
      <c r="EO24" s="197">
        <f t="shared" si="36"/>
        <v>1</v>
      </c>
      <c r="EP24" s="197">
        <f t="shared" si="37"/>
        <v>1</v>
      </c>
      <c r="EQ24" s="197">
        <f t="shared" si="38"/>
        <v>0</v>
      </c>
      <c r="ER24" s="197">
        <f t="shared" si="39"/>
        <v>1</v>
      </c>
      <c r="ES24" s="197">
        <f t="shared" si="40"/>
        <v>1</v>
      </c>
      <c r="ET24" s="197">
        <f t="shared" si="41"/>
        <v>1</v>
      </c>
      <c r="EU24" s="197">
        <f t="shared" si="42"/>
        <v>1</v>
      </c>
      <c r="EV24" s="197">
        <f t="shared" si="43"/>
        <v>1</v>
      </c>
      <c r="EW24" s="197">
        <f t="shared" si="44"/>
        <v>1</v>
      </c>
      <c r="EX24" s="197" t="e">
        <f>IF($DS24=1,IF($BD24=$BD31,1,0),1)</f>
        <v>#REF!</v>
      </c>
      <c r="EY24" s="253" t="e">
        <f>IF($DT24=1,IF($BD24=$BD31,1,0),1)</f>
        <v>#REF!</v>
      </c>
      <c r="EZ24" s="253">
        <f t="shared" si="45"/>
        <v>1</v>
      </c>
      <c r="FA24" s="253">
        <f t="shared" si="46"/>
        <v>1</v>
      </c>
      <c r="FB24" s="253">
        <f t="shared" si="47"/>
        <v>1</v>
      </c>
      <c r="FC24" s="253">
        <f t="shared" si="48"/>
        <v>1</v>
      </c>
      <c r="FD24" s="253">
        <f t="shared" si="49"/>
        <v>0</v>
      </c>
      <c r="FE24" s="253">
        <f t="shared" si="50"/>
        <v>1</v>
      </c>
      <c r="FF24" s="253" t="e">
        <f t="shared" si="71"/>
        <v>#REF!</v>
      </c>
      <c r="FG24" s="197" t="str">
        <f t="shared" si="51"/>
        <v>ok</v>
      </c>
      <c r="FH24" s="197"/>
      <c r="FI24" s="197"/>
      <c r="FJ24" s="197"/>
      <c r="FK24" s="197"/>
      <c r="FL24" s="197"/>
      <c r="FM24" s="197"/>
      <c r="FN24" s="197"/>
      <c r="FO24" s="197"/>
      <c r="FP24" s="197"/>
      <c r="FQ24" s="197"/>
      <c r="FR24" s="197"/>
      <c r="FS24" s="197"/>
    </row>
    <row r="25" spans="1:175" s="230" customFormat="1" ht="21" customHeight="1" x14ac:dyDescent="0.35">
      <c r="A25" s="225">
        <v>2021</v>
      </c>
      <c r="B25" s="226">
        <v>6</v>
      </c>
      <c r="C25" s="227" t="s">
        <v>628</v>
      </c>
      <c r="D25" s="228" t="s">
        <v>629</v>
      </c>
      <c r="E25" s="229" t="s">
        <v>675</v>
      </c>
      <c r="F25" s="230">
        <f>VLOOKUP($DH25,[11]items_spec!$A$2:$DC$1087,105,FALSE)</f>
        <v>7</v>
      </c>
      <c r="G25" s="231">
        <v>440</v>
      </c>
      <c r="H25" s="232">
        <f>IFERROR(VLOOKUP(G25,[11]items_spec!$A:$AA,25,FALSE),"")</f>
        <v>378</v>
      </c>
      <c r="I25" s="233" t="s">
        <v>676</v>
      </c>
      <c r="J25" s="232" t="str">
        <f>IFERROR(VLOOKUP($G25,[11]items_spec!$A:$P,5,FALSE),"")</f>
        <v>FMDAHIN30000000</v>
      </c>
      <c r="K25" s="232">
        <f>IFERROR(VLOOKUP($G25,[11]items_spec!$A:$P,15,FALSE),"")</f>
        <v>3</v>
      </c>
      <c r="L25" s="232">
        <f>IFERROR(IF($CZ25="set",DA25,VLOOKUP($DC25,[11]items_spec!$A:$P,14,FALSE)),"")</f>
        <v>2</v>
      </c>
      <c r="M25" s="300">
        <f t="shared" si="0"/>
        <v>109.8</v>
      </c>
      <c r="N25" s="300">
        <f t="shared" si="1"/>
        <v>102.114</v>
      </c>
      <c r="O25" s="300">
        <f t="shared" si="2"/>
        <v>117.48599999999999</v>
      </c>
      <c r="P25" s="234"/>
      <c r="Q25" s="234"/>
      <c r="R25" s="234">
        <v>110</v>
      </c>
      <c r="S25" s="234">
        <v>113</v>
      </c>
      <c r="T25" s="234">
        <v>118</v>
      </c>
      <c r="U25" s="234">
        <v>95</v>
      </c>
      <c r="V25" s="234">
        <v>84</v>
      </c>
      <c r="W25" s="234">
        <v>89</v>
      </c>
      <c r="X25" s="234"/>
      <c r="Y25" s="234"/>
      <c r="Z25" s="235"/>
      <c r="AA25" s="235">
        <v>111</v>
      </c>
      <c r="AB25" s="301">
        <f t="shared" si="3"/>
        <v>90</v>
      </c>
      <c r="AC25" s="302">
        <f>IFERROR(VLOOKUP($DH25,[11]items_spec!$A:$T,19,FALSE),"")</f>
        <v>83.7</v>
      </c>
      <c r="AD25" s="287">
        <f>IFERROR(VLOOKUP($DH25,[11]items_spec!$A:$T,20,FALSE),"")</f>
        <v>96.3</v>
      </c>
      <c r="AE25" s="234">
        <v>107</v>
      </c>
      <c r="AF25" s="234">
        <v>118</v>
      </c>
      <c r="AG25" s="234">
        <v>117</v>
      </c>
      <c r="AH25" s="234">
        <v>120</v>
      </c>
      <c r="AI25" s="234">
        <v>118</v>
      </c>
      <c r="AJ25" s="234">
        <v>86</v>
      </c>
      <c r="AK25" s="234">
        <v>92</v>
      </c>
      <c r="AL25" s="234">
        <v>92</v>
      </c>
      <c r="AM25" s="234">
        <v>90</v>
      </c>
      <c r="AN25" s="234">
        <v>94</v>
      </c>
      <c r="AO25" s="235">
        <v>128</v>
      </c>
      <c r="AP25" s="235">
        <v>128</v>
      </c>
      <c r="AQ25" s="236">
        <f t="shared" si="53"/>
        <v>113.66666666666667</v>
      </c>
      <c r="AR25" s="237">
        <f t="shared" si="54"/>
        <v>89.333333333333329</v>
      </c>
      <c r="AS25" s="238">
        <f t="shared" si="55"/>
        <v>0.21407624633431094</v>
      </c>
      <c r="AT25" s="236">
        <f t="shared" si="56"/>
        <v>116</v>
      </c>
      <c r="AU25" s="237">
        <f t="shared" si="57"/>
        <v>90.8</v>
      </c>
      <c r="AV25" s="238">
        <f t="shared" si="58"/>
        <v>0.21724137931034485</v>
      </c>
      <c r="AW25" s="236">
        <f t="shared" si="4"/>
        <v>115.125</v>
      </c>
      <c r="AX25" s="237">
        <f t="shared" si="5"/>
        <v>90.25</v>
      </c>
      <c r="AY25" s="238">
        <f t="shared" si="59"/>
        <v>0.21606948968512488</v>
      </c>
      <c r="AZ25" s="239">
        <f>IFERROR(VLOOKUP($G25,[11]items_spec!$A:$AA,13,FALSE),"")</f>
        <v>90</v>
      </c>
      <c r="BA25" s="240">
        <f t="shared" si="6"/>
        <v>120</v>
      </c>
      <c r="BB25" s="235">
        <f t="shared" si="7"/>
        <v>88.283378746594011</v>
      </c>
      <c r="BC25" s="237">
        <f t="shared" si="8"/>
        <v>1</v>
      </c>
      <c r="BD25" s="235">
        <f t="shared" si="9"/>
        <v>122.33333333333333</v>
      </c>
      <c r="BE25" s="241">
        <v>15</v>
      </c>
      <c r="BF25" s="241">
        <v>26</v>
      </c>
      <c r="BG25" s="241">
        <f t="shared" ref="BG25:BG42" si="72">BE25*BF25</f>
        <v>390</v>
      </c>
      <c r="BH25" s="241">
        <v>5</v>
      </c>
      <c r="BI25" s="241">
        <v>5</v>
      </c>
      <c r="BJ25" s="241"/>
      <c r="BK25" s="241"/>
      <c r="BL25" s="241"/>
      <c r="BM25" s="241"/>
      <c r="BN25" s="241"/>
      <c r="BO25" s="241"/>
      <c r="BP25" s="241"/>
      <c r="BQ25" s="242">
        <f t="shared" si="11"/>
        <v>10</v>
      </c>
      <c r="BR25" s="242">
        <f t="shared" si="12"/>
        <v>5</v>
      </c>
      <c r="BS25" s="243">
        <f t="shared" si="13"/>
        <v>395</v>
      </c>
      <c r="BT25" s="241">
        <v>35</v>
      </c>
      <c r="BU25" s="241">
        <v>26</v>
      </c>
      <c r="BV25" s="241">
        <f t="shared" si="70"/>
        <v>910</v>
      </c>
      <c r="BW25" s="241">
        <v>2</v>
      </c>
      <c r="BX25" s="241"/>
      <c r="BY25" s="241">
        <v>6</v>
      </c>
      <c r="BZ25" s="241"/>
      <c r="CA25" s="241"/>
      <c r="CB25" s="241"/>
      <c r="CC25" s="241"/>
      <c r="CD25" s="241"/>
      <c r="CE25" s="241"/>
      <c r="CF25" s="242">
        <f t="shared" si="15"/>
        <v>8</v>
      </c>
      <c r="CG25" s="242">
        <f t="shared" si="16"/>
        <v>4</v>
      </c>
      <c r="CH25" s="243">
        <f t="shared" si="17"/>
        <v>914</v>
      </c>
      <c r="CI25" s="244">
        <f t="shared" si="60"/>
        <v>3.5</v>
      </c>
      <c r="CJ25" s="244">
        <f t="shared" si="61"/>
        <v>2.5</v>
      </c>
      <c r="CK25" s="244">
        <f t="shared" si="62"/>
        <v>3</v>
      </c>
      <c r="CL25" s="244">
        <f t="shared" si="63"/>
        <v>0</v>
      </c>
      <c r="CM25" s="244">
        <f t="shared" si="64"/>
        <v>0</v>
      </c>
      <c r="CN25" s="244">
        <f t="shared" si="65"/>
        <v>0</v>
      </c>
      <c r="CO25" s="244">
        <f t="shared" si="66"/>
        <v>0</v>
      </c>
      <c r="CP25" s="244">
        <f t="shared" si="67"/>
        <v>0</v>
      </c>
      <c r="CQ25" s="244">
        <v>0</v>
      </c>
      <c r="CR25" s="242">
        <v>18</v>
      </c>
      <c r="CS25" s="242">
        <v>9</v>
      </c>
      <c r="CT25" s="245">
        <v>1.4999999999999999E-2</v>
      </c>
      <c r="CU25" s="246">
        <v>1309</v>
      </c>
      <c r="CV25" s="247">
        <v>6.8754774637127579E-3</v>
      </c>
      <c r="CW25" s="248">
        <v>10</v>
      </c>
      <c r="CX25" s="232" t="s">
        <v>677</v>
      </c>
      <c r="CY25" s="232" t="s">
        <v>678</v>
      </c>
      <c r="CZ25" s="232" t="str">
        <f>IFERROR(VLOOKUP($G25,[11]items_spec!$A:$P,7,FALSE),"")</f>
        <v>Set</v>
      </c>
      <c r="DA25" s="232">
        <f>IFERROR(VLOOKUP($G25,[11]items_spec!$A:$CN,14,FALSE),"")</f>
        <v>2</v>
      </c>
      <c r="DB25" s="232" t="str">
        <f>IFERROR(VLOOKUP(I25,[11]shotcut_master!$B$1:$D$40,3,FALSE),"")</f>
        <v>b</v>
      </c>
      <c r="DC25" s="28" t="str">
        <f t="shared" si="20"/>
        <v>440b</v>
      </c>
      <c r="DD25" s="232" t="str">
        <f>IFERROR(VLOOKUP($I$1,[11]help!$B$67:$C$68,2,FALSE),"")</f>
        <v>PT1</v>
      </c>
      <c r="DE25" s="249" t="str">
        <f>IFERROR(VLOOKUP($F25,[11]machines_master!$A:$C,3,FALSE),"")</f>
        <v>new_machine</v>
      </c>
      <c r="DF25" s="232" t="str">
        <f>IFERROR(VLOOKUP($DC25,[11]items_spec!$A:$CN,26,FALSE),"")</f>
        <v>قاعدة</v>
      </c>
      <c r="DG25" s="232" t="str">
        <f>IFERROR(VLOOKUP(DF25,[11]shotcut_master!$B$1:$D$38,3,FALSE),"")</f>
        <v>b</v>
      </c>
      <c r="DH25" s="28" t="str">
        <f t="shared" si="21"/>
        <v>440b</v>
      </c>
      <c r="DI25" s="28" t="str">
        <f t="shared" si="22"/>
        <v>PT1date6/13/2021part440b</v>
      </c>
      <c r="DJ25" s="248">
        <f>VLOOKUP(DH25,[11]items_spec!$A$2:$CZ$1087,102,FALSE)</f>
        <v>44360</v>
      </c>
      <c r="DK25" s="248">
        <f>VLOOKUP($DH25,[11]items_spec!$A$2:$CZ$1087,103,FALSE)</f>
        <v>44363</v>
      </c>
      <c r="DL25" s="197"/>
      <c r="DM25" s="197"/>
      <c r="DN25" s="197"/>
      <c r="DO25" t="str">
        <f>IFERROR(VLOOKUP(G25,[11]items_spec!$A$1:$CO$601,92,FALSE),"")</f>
        <v/>
      </c>
      <c r="DS25" s="250">
        <f>IF($H25=$H26,1,0)</f>
        <v>1</v>
      </c>
      <c r="DT25" s="303" t="e">
        <f>IF(DS25=1,IF($H38=#REF!,1,0),0)</f>
        <v>#REF!</v>
      </c>
      <c r="DU25" s="229">
        <v>1</v>
      </c>
      <c r="DV25" s="251">
        <v>0</v>
      </c>
      <c r="DW25" s="252">
        <f t="shared" si="23"/>
        <v>1</v>
      </c>
      <c r="DX25" s="252">
        <f>IF(VLOOKUP($DC25,[11]items_spec!$A$1:$CV$1086,99,FALSE)=1,1,0)</f>
        <v>1</v>
      </c>
      <c r="DY25" s="252">
        <f>IF(VLOOKUP($DC25,[11]items_spec!$A$1:$CV$1086,100,FALSE)=1,1,0)</f>
        <v>1</v>
      </c>
      <c r="DZ25" s="251">
        <f t="shared" si="24"/>
        <v>18</v>
      </c>
      <c r="EA25" s="251">
        <f t="shared" si="25"/>
        <v>18</v>
      </c>
      <c r="EB25" s="248" t="str">
        <f>VLOOKUP($DH25,[11]items_spec!$A$2:$CZ$1087,104,FALSE)</f>
        <v>Pending</v>
      </c>
      <c r="EC25" s="251">
        <f t="shared" si="26"/>
        <v>1</v>
      </c>
      <c r="ED25" s="252">
        <f>IF(VLOOKUP($DU25,[17]items_spec!$A$1:$CV$1086,100,FALSE)=1,1,0)</f>
        <v>1</v>
      </c>
      <c r="EE25" s="252">
        <f>IFERROR(IF((VLOOKUP(DC25,[11]items_spec!$A:$AA,26,FALSE))&lt;&gt;"",1,0),"")</f>
        <v>1</v>
      </c>
      <c r="EF25" s="253">
        <f t="shared" si="27"/>
        <v>1</v>
      </c>
      <c r="EG25" s="253">
        <f t="shared" si="28"/>
        <v>53</v>
      </c>
      <c r="EH25" s="253">
        <f t="shared" si="29"/>
        <v>1</v>
      </c>
      <c r="EI25" s="251">
        <f t="shared" si="30"/>
        <v>1</v>
      </c>
      <c r="EJ25" s="253">
        <f t="shared" si="31"/>
        <v>1</v>
      </c>
      <c r="EK25" s="253">
        <f t="shared" si="32"/>
        <v>1</v>
      </c>
      <c r="EL25" s="253">
        <f t="shared" si="33"/>
        <v>1</v>
      </c>
      <c r="EM25" s="253">
        <f t="shared" si="34"/>
        <v>1</v>
      </c>
      <c r="EN25" s="253">
        <f t="shared" si="35"/>
        <v>1</v>
      </c>
      <c r="EO25" s="197">
        <f t="shared" si="36"/>
        <v>1</v>
      </c>
      <c r="EP25" s="197">
        <f t="shared" si="37"/>
        <v>1</v>
      </c>
      <c r="EQ25" s="197">
        <f t="shared" si="38"/>
        <v>0</v>
      </c>
      <c r="ER25" s="197">
        <f t="shared" si="39"/>
        <v>1</v>
      </c>
      <c r="ES25" s="197">
        <f t="shared" si="40"/>
        <v>1</v>
      </c>
      <c r="ET25" s="197">
        <f t="shared" si="41"/>
        <v>1</v>
      </c>
      <c r="EU25" s="197">
        <f t="shared" si="42"/>
        <v>1</v>
      </c>
      <c r="EV25" s="197">
        <f t="shared" si="43"/>
        <v>1</v>
      </c>
      <c r="EW25" s="197">
        <f t="shared" si="44"/>
        <v>1</v>
      </c>
      <c r="EX25" s="197">
        <f>IF($DS25=1,IF($BD25=$BD29,1,0),1)</f>
        <v>0</v>
      </c>
      <c r="EY25" s="253" t="e">
        <f>IF($DT25=1,IF($BD25=$BD29,1,0),1)</f>
        <v>#REF!</v>
      </c>
      <c r="EZ25" s="253">
        <f t="shared" si="45"/>
        <v>1</v>
      </c>
      <c r="FA25" s="253">
        <f t="shared" si="46"/>
        <v>1</v>
      </c>
      <c r="FB25" s="253">
        <f t="shared" si="47"/>
        <v>1</v>
      </c>
      <c r="FC25" s="253">
        <f t="shared" si="48"/>
        <v>1</v>
      </c>
      <c r="FD25" s="253">
        <f t="shared" si="49"/>
        <v>0</v>
      </c>
      <c r="FE25" s="253">
        <f t="shared" si="50"/>
        <v>1</v>
      </c>
      <c r="FF25" s="253" t="e">
        <f t="shared" si="71"/>
        <v>#REF!</v>
      </c>
      <c r="FG25" s="197" t="str">
        <f t="shared" si="51"/>
        <v>ok</v>
      </c>
      <c r="FH25" s="197"/>
      <c r="FI25" s="197"/>
      <c r="FJ25" s="197"/>
      <c r="FK25" s="197"/>
      <c r="FL25" s="197"/>
      <c r="FM25" s="197"/>
      <c r="FN25" s="197"/>
      <c r="FO25" s="197"/>
      <c r="FP25" s="197"/>
      <c r="FQ25" s="197"/>
      <c r="FR25" s="197"/>
      <c r="FS25" s="197"/>
    </row>
    <row r="26" spans="1:175" s="230" customFormat="1" ht="21" customHeight="1" x14ac:dyDescent="0.35">
      <c r="A26" s="225">
        <v>2021</v>
      </c>
      <c r="B26" s="226">
        <v>6</v>
      </c>
      <c r="C26" s="227" t="s">
        <v>628</v>
      </c>
      <c r="D26" s="228" t="s">
        <v>629</v>
      </c>
      <c r="E26" s="229" t="s">
        <v>679</v>
      </c>
      <c r="F26" s="230">
        <f>VLOOKUP($DH26,[11]items_spec!$A$2:$DC$1087,105,FALSE)</f>
        <v>7</v>
      </c>
      <c r="G26" s="231">
        <v>440</v>
      </c>
      <c r="H26" s="232">
        <f>IFERROR(VLOOKUP(G26,[11]items_spec!$A:$AA,25,FALSE),"")</f>
        <v>378</v>
      </c>
      <c r="I26" s="233" t="s">
        <v>680</v>
      </c>
      <c r="J26" s="232" t="str">
        <f>IFERROR(VLOOKUP($G26,[11]items_spec!$A:$P,5,FALSE),"")</f>
        <v>FMDAHIN30000000</v>
      </c>
      <c r="K26" s="232">
        <f>IFERROR(VLOOKUP($G26,[11]items_spec!$A:$P,15,FALSE),"")</f>
        <v>3</v>
      </c>
      <c r="L26" s="232">
        <f>IFERROR(IF($CZ26="set",DA26,VLOOKUP($DC26,[11]items_spec!$A:$P,14,FALSE)),"")</f>
        <v>2</v>
      </c>
      <c r="M26" s="300">
        <f t="shared" si="0"/>
        <v>204.96</v>
      </c>
      <c r="N26" s="300">
        <f t="shared" si="1"/>
        <v>190.61279999999999</v>
      </c>
      <c r="O26" s="300">
        <f t="shared" si="2"/>
        <v>219.30719999999999</v>
      </c>
      <c r="P26" s="234"/>
      <c r="Q26" s="234"/>
      <c r="R26" s="234">
        <v>263</v>
      </c>
      <c r="S26" s="234">
        <v>260</v>
      </c>
      <c r="T26" s="234">
        <v>216</v>
      </c>
      <c r="U26" s="234">
        <v>181</v>
      </c>
      <c r="V26" s="234">
        <v>157</v>
      </c>
      <c r="W26" s="234">
        <v>144</v>
      </c>
      <c r="X26" s="234"/>
      <c r="Y26" s="234"/>
      <c r="Z26" s="235"/>
      <c r="AA26" s="235">
        <v>111</v>
      </c>
      <c r="AB26" s="301">
        <f t="shared" si="3"/>
        <v>168</v>
      </c>
      <c r="AC26" s="302">
        <f>IFERROR(VLOOKUP($DH26,[11]items_spec!$A:$T,19,FALSE),"")</f>
        <v>156.24</v>
      </c>
      <c r="AD26" s="287">
        <f>IFERROR(VLOOKUP($DH26,[11]items_spec!$A:$T,20,FALSE),"")</f>
        <v>179.76</v>
      </c>
      <c r="AE26" s="234">
        <v>215</v>
      </c>
      <c r="AF26" s="234">
        <v>232</v>
      </c>
      <c r="AG26" s="234">
        <v>238</v>
      </c>
      <c r="AH26" s="234">
        <v>250</v>
      </c>
      <c r="AI26" s="234">
        <v>248</v>
      </c>
      <c r="AJ26" s="234">
        <v>157</v>
      </c>
      <c r="AK26" s="234">
        <v>161</v>
      </c>
      <c r="AL26" s="234">
        <v>170</v>
      </c>
      <c r="AM26" s="234">
        <v>163</v>
      </c>
      <c r="AN26" s="234">
        <v>168</v>
      </c>
      <c r="AO26" s="235">
        <v>128</v>
      </c>
      <c r="AP26" s="235">
        <v>128</v>
      </c>
      <c r="AQ26" s="236">
        <f t="shared" si="53"/>
        <v>246.33333333333334</v>
      </c>
      <c r="AR26" s="237">
        <f t="shared" si="54"/>
        <v>160.66666666666666</v>
      </c>
      <c r="AS26" s="238">
        <f t="shared" si="55"/>
        <v>0.347767253044655</v>
      </c>
      <c r="AT26" s="236">
        <f t="shared" si="56"/>
        <v>236.6</v>
      </c>
      <c r="AU26" s="237">
        <f t="shared" si="57"/>
        <v>163.80000000000001</v>
      </c>
      <c r="AV26" s="238">
        <f t="shared" si="58"/>
        <v>0.30769230769230765</v>
      </c>
      <c r="AW26" s="236">
        <f t="shared" si="4"/>
        <v>240.25</v>
      </c>
      <c r="AX26" s="237">
        <f t="shared" si="5"/>
        <v>162.625</v>
      </c>
      <c r="AY26" s="238">
        <f t="shared" si="59"/>
        <v>0.32310093652445371</v>
      </c>
      <c r="AZ26" s="239">
        <f>IFERROR(VLOOKUP($G26,[11]items_spec!$A:$AA,13,FALSE),"")</f>
        <v>90</v>
      </c>
      <c r="BA26" s="240">
        <f t="shared" si="6"/>
        <v>120</v>
      </c>
      <c r="BB26" s="235">
        <f t="shared" si="7"/>
        <v>88.283378746594011</v>
      </c>
      <c r="BC26" s="237">
        <f t="shared" si="8"/>
        <v>1</v>
      </c>
      <c r="BD26" s="235">
        <f t="shared" si="9"/>
        <v>122.33333333333333</v>
      </c>
      <c r="BE26" s="241">
        <v>39</v>
      </c>
      <c r="BF26" s="241">
        <v>10</v>
      </c>
      <c r="BG26" s="241">
        <f t="shared" si="72"/>
        <v>390</v>
      </c>
      <c r="BH26" s="241">
        <v>2</v>
      </c>
      <c r="BI26" s="241">
        <v>6</v>
      </c>
      <c r="BJ26" s="241"/>
      <c r="BK26" s="241"/>
      <c r="BL26" s="241"/>
      <c r="BM26" s="241"/>
      <c r="BN26" s="241"/>
      <c r="BO26" s="241"/>
      <c r="BP26" s="241"/>
      <c r="BQ26" s="242">
        <f t="shared" si="11"/>
        <v>8</v>
      </c>
      <c r="BR26" s="242">
        <f t="shared" si="12"/>
        <v>4</v>
      </c>
      <c r="BS26" s="243">
        <f t="shared" si="13"/>
        <v>394</v>
      </c>
      <c r="BT26" s="241">
        <v>91</v>
      </c>
      <c r="BU26" s="241">
        <v>10</v>
      </c>
      <c r="BV26" s="241">
        <f t="shared" si="70"/>
        <v>910</v>
      </c>
      <c r="BW26" s="241">
        <v>5</v>
      </c>
      <c r="BX26" s="241"/>
      <c r="BY26" s="241">
        <v>3</v>
      </c>
      <c r="BZ26" s="241"/>
      <c r="CA26" s="241"/>
      <c r="CB26" s="241"/>
      <c r="CC26" s="241"/>
      <c r="CD26" s="241"/>
      <c r="CE26" s="241"/>
      <c r="CF26" s="242">
        <f t="shared" si="15"/>
        <v>8</v>
      </c>
      <c r="CG26" s="242">
        <f t="shared" si="16"/>
        <v>4</v>
      </c>
      <c r="CH26" s="243">
        <f t="shared" si="17"/>
        <v>914</v>
      </c>
      <c r="CI26" s="244">
        <f t="shared" si="60"/>
        <v>3.5</v>
      </c>
      <c r="CJ26" s="244">
        <f t="shared" si="61"/>
        <v>3</v>
      </c>
      <c r="CK26" s="244">
        <f t="shared" si="62"/>
        <v>1.5</v>
      </c>
      <c r="CL26" s="244">
        <f t="shared" si="63"/>
        <v>0</v>
      </c>
      <c r="CM26" s="244">
        <f t="shared" si="64"/>
        <v>0</v>
      </c>
      <c r="CN26" s="244">
        <f t="shared" si="65"/>
        <v>0</v>
      </c>
      <c r="CO26" s="244">
        <f t="shared" si="66"/>
        <v>0</v>
      </c>
      <c r="CP26" s="244">
        <f t="shared" si="67"/>
        <v>0</v>
      </c>
      <c r="CQ26" s="244">
        <v>0</v>
      </c>
      <c r="CR26" s="242">
        <v>16</v>
      </c>
      <c r="CS26" s="242">
        <v>8</v>
      </c>
      <c r="CT26" s="245">
        <v>1.4999999999999999E-2</v>
      </c>
      <c r="CU26" s="246">
        <v>1308</v>
      </c>
      <c r="CV26" s="247">
        <v>6.1162079510703356E-3</v>
      </c>
      <c r="CW26" s="248">
        <v>10</v>
      </c>
      <c r="CX26" s="232" t="s">
        <v>681</v>
      </c>
      <c r="CY26" s="232" t="s">
        <v>678</v>
      </c>
      <c r="CZ26" s="232" t="str">
        <f>IFERROR(VLOOKUP($G26,[11]items_spec!$A:$P,7,FALSE),"")</f>
        <v>Set</v>
      </c>
      <c r="DA26" s="232">
        <f>IFERROR(VLOOKUP($G26,[11]items_spec!$A:$CN,14,FALSE),"")</f>
        <v>2</v>
      </c>
      <c r="DB26" s="232" t="str">
        <f>IFERROR(VLOOKUP(I26,[11]shotcut_master!$B$1:$D$40,3,FALSE),"")</f>
        <v>c</v>
      </c>
      <c r="DC26" s="28" t="str">
        <f t="shared" si="20"/>
        <v>440c</v>
      </c>
      <c r="DD26" s="232" t="str">
        <f>IFERROR(VLOOKUP($I$1,[11]help!$B$67:$C$68,2,FALSE),"")</f>
        <v>PT1</v>
      </c>
      <c r="DE26" s="249" t="str">
        <f>IFERROR(VLOOKUP($F26,[11]machines_master!$A:$C,3,FALSE),"")</f>
        <v>new_machine</v>
      </c>
      <c r="DF26" s="232" t="str">
        <f>IFERROR(VLOOKUP($DC26,[11]items_spec!$A:$CN,26,FALSE),"")</f>
        <v>كفر</v>
      </c>
      <c r="DG26" s="232" t="str">
        <f>IFERROR(VLOOKUP(DF26,[11]shotcut_master!$B$1:$D$38,3,FALSE),"")</f>
        <v>c</v>
      </c>
      <c r="DH26" s="28" t="str">
        <f t="shared" si="21"/>
        <v>440c</v>
      </c>
      <c r="DI26" s="28" t="str">
        <f t="shared" si="22"/>
        <v>PT1date6/13/2021part440c</v>
      </c>
      <c r="DJ26" s="248">
        <f>VLOOKUP(DH26,[11]items_spec!$A$2:$CZ$1087,102,FALSE)</f>
        <v>44360</v>
      </c>
      <c r="DK26" s="248">
        <f>VLOOKUP($DH26,[11]items_spec!$A$2:$CZ$1087,103,FALSE)</f>
        <v>44363</v>
      </c>
      <c r="DL26" s="197"/>
      <c r="DM26" s="197"/>
      <c r="DN26" s="197"/>
      <c r="DO26" t="str">
        <f>IFERROR(VLOOKUP(G26,[11]items_spec!$A$1:$CO$601,92,FALSE),"")</f>
        <v/>
      </c>
      <c r="DS26" s="250">
        <f>IF($H26=$H7,1,0)</f>
        <v>0</v>
      </c>
      <c r="DT26" s="303">
        <f>IF(DS26=1,IF($H39=$H27,1,0),0)</f>
        <v>0</v>
      </c>
      <c r="DU26" s="229">
        <v>1</v>
      </c>
      <c r="DV26" s="251">
        <v>0</v>
      </c>
      <c r="DW26" s="252">
        <f t="shared" si="23"/>
        <v>1</v>
      </c>
      <c r="DX26" s="252">
        <f>IF(VLOOKUP($DC26,[11]items_spec!$A$1:$CV$1086,99,FALSE)=1,1,0)</f>
        <v>1</v>
      </c>
      <c r="DY26" s="252">
        <f>IF(VLOOKUP($DC26,[11]items_spec!$A$1:$CV$1086,100,FALSE)=1,1,0)</f>
        <v>0</v>
      </c>
      <c r="DZ26" s="251">
        <f t="shared" si="24"/>
        <v>16</v>
      </c>
      <c r="EA26" s="251">
        <f t="shared" si="25"/>
        <v>16</v>
      </c>
      <c r="EB26" s="248" t="str">
        <f>VLOOKUP($DH26,[11]items_spec!$A$2:$CZ$1087,104,FALSE)</f>
        <v>Pending</v>
      </c>
      <c r="EC26" s="251">
        <f t="shared" si="26"/>
        <v>1</v>
      </c>
      <c r="ED26" s="252">
        <f>IF(VLOOKUP($DU26,[17]items_spec!$A$1:$CV$1086,100,FALSE)=1,1,0)</f>
        <v>1</v>
      </c>
      <c r="EE26" s="252">
        <f>IFERROR(IF((VLOOKUP(DC26,[11]items_spec!$A:$AA,26,FALSE))&lt;&gt;"",1,0),"")</f>
        <v>1</v>
      </c>
      <c r="EF26" s="253">
        <f t="shared" si="27"/>
        <v>1</v>
      </c>
      <c r="EG26" s="253">
        <f t="shared" si="28"/>
        <v>53</v>
      </c>
      <c r="EH26" s="253">
        <f t="shared" si="29"/>
        <v>1</v>
      </c>
      <c r="EI26" s="251">
        <f t="shared" si="30"/>
        <v>1</v>
      </c>
      <c r="EJ26" s="253">
        <f t="shared" si="31"/>
        <v>1</v>
      </c>
      <c r="EK26" s="253">
        <f t="shared" si="32"/>
        <v>1</v>
      </c>
      <c r="EL26" s="253">
        <f t="shared" si="33"/>
        <v>1</v>
      </c>
      <c r="EM26" s="253">
        <f t="shared" si="34"/>
        <v>1</v>
      </c>
      <c r="EN26" s="253">
        <f t="shared" si="35"/>
        <v>1</v>
      </c>
      <c r="EO26" s="197">
        <f t="shared" si="36"/>
        <v>1</v>
      </c>
      <c r="EP26" s="197">
        <f t="shared" si="37"/>
        <v>1</v>
      </c>
      <c r="EQ26" s="197">
        <f t="shared" si="38"/>
        <v>0</v>
      </c>
      <c r="ER26" s="197">
        <f t="shared" si="39"/>
        <v>1</v>
      </c>
      <c r="ES26" s="197">
        <f t="shared" si="40"/>
        <v>1</v>
      </c>
      <c r="ET26" s="197">
        <f t="shared" si="41"/>
        <v>0</v>
      </c>
      <c r="EU26" s="197">
        <f t="shared" si="42"/>
        <v>1</v>
      </c>
      <c r="EV26" s="197">
        <f t="shared" si="43"/>
        <v>1</v>
      </c>
      <c r="EW26" s="197">
        <f t="shared" si="44"/>
        <v>1</v>
      </c>
      <c r="EX26" s="197">
        <f>IF($DS26=1,IF($BD26=$BD31,1,0),1)</f>
        <v>1</v>
      </c>
      <c r="EY26" s="253">
        <f>IF($DT26=1,IF($BD26=$BD31,1,0),1)</f>
        <v>1</v>
      </c>
      <c r="EZ26" s="253">
        <f t="shared" si="45"/>
        <v>1</v>
      </c>
      <c r="FA26" s="253">
        <f t="shared" si="46"/>
        <v>1</v>
      </c>
      <c r="FB26" s="253">
        <f t="shared" si="47"/>
        <v>1</v>
      </c>
      <c r="FC26" s="253">
        <f t="shared" si="48"/>
        <v>1</v>
      </c>
      <c r="FD26" s="253">
        <f t="shared" si="49"/>
        <v>0</v>
      </c>
      <c r="FE26" s="253">
        <f t="shared" si="50"/>
        <v>1</v>
      </c>
      <c r="FF26" s="253" t="b">
        <f t="shared" si="71"/>
        <v>0</v>
      </c>
      <c r="FG26" s="197" t="str">
        <f t="shared" si="51"/>
        <v>ok</v>
      </c>
      <c r="FH26" s="197"/>
      <c r="FI26" s="197"/>
      <c r="FJ26" s="197"/>
      <c r="FK26" s="197"/>
      <c r="FL26" s="197"/>
      <c r="FM26" s="197"/>
      <c r="FN26" s="197"/>
      <c r="FO26" s="197"/>
      <c r="FP26" s="197"/>
      <c r="FQ26" s="197"/>
      <c r="FR26" s="197"/>
      <c r="FS26" s="197"/>
    </row>
    <row r="27" spans="1:175" s="230" customFormat="1" ht="21" customHeight="1" x14ac:dyDescent="0.35">
      <c r="A27" s="225">
        <v>2021</v>
      </c>
      <c r="B27" s="226">
        <v>6</v>
      </c>
      <c r="C27" s="227" t="s">
        <v>628</v>
      </c>
      <c r="D27" s="228" t="s">
        <v>629</v>
      </c>
      <c r="E27" s="229" t="s">
        <v>682</v>
      </c>
      <c r="F27" s="230">
        <f>VLOOKUP($DH27,[11]items_spec!$A$2:$DC$1087,105,FALSE)</f>
        <v>8</v>
      </c>
      <c r="G27" s="231">
        <v>49</v>
      </c>
      <c r="H27" s="232">
        <f>IFERROR(VLOOKUP(G27,[11]items_spec!$A:$AA,25,FALSE),"")</f>
        <v>18</v>
      </c>
      <c r="I27" s="233"/>
      <c r="J27" s="232" t="str">
        <f>IFERROR(VLOOKUP($G27,[11]items_spec!$A:$P,5,FALSE),"")</f>
        <v>FMLGEI20000000</v>
      </c>
      <c r="K27" s="232">
        <f>IFERROR(VLOOKUP($G27,[11]items_spec!$A:$P,15,FALSE),"")</f>
        <v>2</v>
      </c>
      <c r="L27" s="232">
        <f>IFERROR(IF($CZ27="set",DA27,VLOOKUP($DC27,[11]items_spec!$A:$P,14,FALSE)),"")</f>
        <v>1</v>
      </c>
      <c r="M27" s="300">
        <f t="shared" si="0"/>
        <v>122</v>
      </c>
      <c r="N27" s="300">
        <f t="shared" si="1"/>
        <v>116.50999999999999</v>
      </c>
      <c r="O27" s="300">
        <f t="shared" si="2"/>
        <v>127.49</v>
      </c>
      <c r="P27" s="234"/>
      <c r="Q27" s="234">
        <v>113</v>
      </c>
      <c r="R27" s="234">
        <v>113</v>
      </c>
      <c r="S27" s="234">
        <v>119</v>
      </c>
      <c r="T27" s="234"/>
      <c r="U27" s="234">
        <v>97</v>
      </c>
      <c r="V27" s="234">
        <v>100</v>
      </c>
      <c r="W27" s="234">
        <v>116</v>
      </c>
      <c r="X27" s="234">
        <v>103</v>
      </c>
      <c r="Y27" s="234"/>
      <c r="Z27" s="235">
        <v>127</v>
      </c>
      <c r="AA27" s="235">
        <v>129</v>
      </c>
      <c r="AB27" s="301">
        <f t="shared" si="3"/>
        <v>100</v>
      </c>
      <c r="AC27" s="302">
        <f>IFERROR(VLOOKUP($DH27,[11]items_spec!$A:$T,19,FALSE),"")</f>
        <v>95.5</v>
      </c>
      <c r="AD27" s="287">
        <f>IFERROR(VLOOKUP($DH27,[11]items_spec!$A:$T,20,FALSE),"")</f>
        <v>104.5</v>
      </c>
      <c r="AE27" s="234">
        <v>142</v>
      </c>
      <c r="AF27" s="234">
        <v>140</v>
      </c>
      <c r="AG27" s="234">
        <v>135</v>
      </c>
      <c r="AH27" s="234">
        <v>136</v>
      </c>
      <c r="AI27" s="234">
        <v>130</v>
      </c>
      <c r="AJ27" s="234">
        <v>116</v>
      </c>
      <c r="AK27" s="234">
        <v>103</v>
      </c>
      <c r="AL27" s="234">
        <v>104</v>
      </c>
      <c r="AM27" s="234">
        <v>105</v>
      </c>
      <c r="AN27" s="234">
        <v>101</v>
      </c>
      <c r="AO27" s="235">
        <v>129</v>
      </c>
      <c r="AP27" s="235">
        <v>122</v>
      </c>
      <c r="AQ27" s="236">
        <f t="shared" si="53"/>
        <v>115</v>
      </c>
      <c r="AR27" s="237">
        <f t="shared" si="54"/>
        <v>104</v>
      </c>
      <c r="AS27" s="238">
        <f t="shared" si="55"/>
        <v>9.5652173913043481E-2</v>
      </c>
      <c r="AT27" s="236">
        <f t="shared" si="56"/>
        <v>136.6</v>
      </c>
      <c r="AU27" s="237">
        <f t="shared" si="57"/>
        <v>105.8</v>
      </c>
      <c r="AV27" s="238">
        <f t="shared" si="58"/>
        <v>0.2254758418740849</v>
      </c>
      <c r="AW27" s="236">
        <f t="shared" si="4"/>
        <v>128.5</v>
      </c>
      <c r="AX27" s="237">
        <f t="shared" si="5"/>
        <v>105</v>
      </c>
      <c r="AY27" s="238">
        <f t="shared" si="59"/>
        <v>0.1828793774319066</v>
      </c>
      <c r="AZ27" s="239">
        <f>IFERROR(VLOOKUP($G27,[11]items_spec!$A:$AA,13,FALSE),"")</f>
        <v>101</v>
      </c>
      <c r="BA27" s="240">
        <f t="shared" si="6"/>
        <v>71.287128712871294</v>
      </c>
      <c r="BB27" s="235">
        <f t="shared" si="7"/>
        <v>56.80473372781065</v>
      </c>
      <c r="BC27" s="237">
        <f t="shared" si="8"/>
        <v>0</v>
      </c>
      <c r="BD27" s="235">
        <f t="shared" si="9"/>
        <v>126.75</v>
      </c>
      <c r="BE27" s="241">
        <v>36</v>
      </c>
      <c r="BF27" s="241">
        <v>28</v>
      </c>
      <c r="BG27" s="241">
        <f t="shared" si="72"/>
        <v>1008</v>
      </c>
      <c r="BH27" s="241">
        <v>3</v>
      </c>
      <c r="BI27" s="241">
        <v>8</v>
      </c>
      <c r="BJ27" s="241"/>
      <c r="BK27" s="241"/>
      <c r="BL27" s="241"/>
      <c r="BM27" s="241"/>
      <c r="BN27" s="241"/>
      <c r="BO27" s="241"/>
      <c r="BP27" s="241"/>
      <c r="BQ27" s="242">
        <f t="shared" si="11"/>
        <v>11</v>
      </c>
      <c r="BR27" s="242">
        <f t="shared" si="12"/>
        <v>11</v>
      </c>
      <c r="BS27" s="243">
        <f t="shared" si="13"/>
        <v>1019</v>
      </c>
      <c r="BT27" s="241">
        <v>30</v>
      </c>
      <c r="BU27" s="241">
        <v>28</v>
      </c>
      <c r="BV27" s="241">
        <f t="shared" si="70"/>
        <v>840</v>
      </c>
      <c r="BW27" s="241">
        <v>5</v>
      </c>
      <c r="BX27" s="241"/>
      <c r="BY27" s="241">
        <v>1</v>
      </c>
      <c r="BZ27" s="241"/>
      <c r="CA27" s="241"/>
      <c r="CB27" s="241"/>
      <c r="CC27" s="241"/>
      <c r="CD27" s="241"/>
      <c r="CE27" s="241"/>
      <c r="CF27" s="242">
        <f t="shared" si="15"/>
        <v>6</v>
      </c>
      <c r="CG27" s="242">
        <f t="shared" si="16"/>
        <v>6</v>
      </c>
      <c r="CH27" s="243">
        <f t="shared" si="17"/>
        <v>846</v>
      </c>
      <c r="CI27" s="244">
        <f t="shared" si="60"/>
        <v>8</v>
      </c>
      <c r="CJ27" s="244">
        <f t="shared" si="61"/>
        <v>8</v>
      </c>
      <c r="CK27" s="244">
        <f t="shared" si="62"/>
        <v>1</v>
      </c>
      <c r="CL27" s="244">
        <f t="shared" si="63"/>
        <v>0</v>
      </c>
      <c r="CM27" s="244">
        <f t="shared" si="64"/>
        <v>0</v>
      </c>
      <c r="CN27" s="244">
        <f t="shared" si="65"/>
        <v>0</v>
      </c>
      <c r="CO27" s="244">
        <f t="shared" si="66"/>
        <v>0</v>
      </c>
      <c r="CP27" s="244">
        <f t="shared" si="67"/>
        <v>0</v>
      </c>
      <c r="CQ27" s="244">
        <v>0</v>
      </c>
      <c r="CR27" s="242">
        <v>17</v>
      </c>
      <c r="CS27" s="242">
        <v>17</v>
      </c>
      <c r="CT27" s="245">
        <v>1.4999999999999999E-2</v>
      </c>
      <c r="CU27" s="246">
        <v>1865</v>
      </c>
      <c r="CV27" s="247">
        <v>9.1152815013404824E-3</v>
      </c>
      <c r="CW27" s="248">
        <v>20</v>
      </c>
      <c r="CX27" s="232" t="s">
        <v>683</v>
      </c>
      <c r="CY27" s="232" t="s">
        <v>683</v>
      </c>
      <c r="CZ27" s="232" t="str">
        <f>IFERROR(VLOOKUP($G27,[11]items_spec!$A:$P,7,FALSE),"")</f>
        <v>Ea</v>
      </c>
      <c r="DA27" s="232">
        <f>IFERROR(VLOOKUP($G27,[11]items_spec!$A:$CN,14,FALSE),"")</f>
        <v>1</v>
      </c>
      <c r="DB27" s="232" t="str">
        <f>IFERROR(VLOOKUP(I27,[11]shotcut_master!$B$1:$D$40,3,FALSE),"")</f>
        <v/>
      </c>
      <c r="DC27" s="28">
        <f t="shared" si="20"/>
        <v>49</v>
      </c>
      <c r="DD27" s="232" t="str">
        <f>IFERROR(VLOOKUP($I$1,[11]help!$B$67:$C$68,2,FALSE),"")</f>
        <v>PT1</v>
      </c>
      <c r="DE27" s="249" t="str">
        <f>IFERROR(VLOOKUP($F27,[11]machines_master!$A:$C,3,FALSE),"")</f>
        <v>new_machine</v>
      </c>
      <c r="DF27" s="232">
        <f>IFERROR(VLOOKUP($DC27,[11]items_spec!$A:$CN,26,FALSE),"")</f>
        <v>0</v>
      </c>
      <c r="DG27" s="232" t="str">
        <f>IFERROR(VLOOKUP(DF27,[11]shotcut_master!$B$1:$D$38,3,FALSE),"")</f>
        <v/>
      </c>
      <c r="DH27" s="28">
        <f t="shared" si="21"/>
        <v>49</v>
      </c>
      <c r="DI27" s="28" t="str">
        <f t="shared" si="22"/>
        <v>PT1date6/13/2021part49</v>
      </c>
      <c r="DJ27" s="248">
        <f>VLOOKUP(DH27,[11]items_spec!$A$2:$CZ$1087,102,FALSE)</f>
        <v>44349</v>
      </c>
      <c r="DK27" s="248">
        <f>VLOOKUP($DH27,[11]items_spec!$A$2:$CZ$1087,103,FALSE)</f>
        <v>44363</v>
      </c>
      <c r="DL27" s="197"/>
      <c r="DM27" s="197"/>
      <c r="DN27" s="197"/>
      <c r="DO27" t="str">
        <f>IFERROR(VLOOKUP(G27,[11]items_spec!$A$1:$CO$601,92,FALSE),"")</f>
        <v>cover washer LG</v>
      </c>
      <c r="DS27" s="250">
        <f>IF($H27=$H28,1,0)</f>
        <v>1</v>
      </c>
      <c r="DT27" s="303">
        <f>IF(DS27=1,IF($H42=$H30,1,0),0)</f>
        <v>0</v>
      </c>
      <c r="DU27" s="229">
        <v>1</v>
      </c>
      <c r="DV27" s="251">
        <v>0</v>
      </c>
      <c r="DW27" s="252">
        <f t="shared" si="23"/>
        <v>1</v>
      </c>
      <c r="DX27" s="252">
        <f>IF(VLOOKUP($DC27,[11]items_spec!$A$1:$CV$1086,99,FALSE)=1,1,0)</f>
        <v>1</v>
      </c>
      <c r="DY27" s="252">
        <f>IF(VLOOKUP($DC27,[11]items_spec!$A$1:$CV$1086,100,FALSE)=1,1,0)</f>
        <v>1</v>
      </c>
      <c r="DZ27" s="251">
        <f t="shared" si="24"/>
        <v>17</v>
      </c>
      <c r="EA27" s="251">
        <f t="shared" si="25"/>
        <v>17</v>
      </c>
      <c r="EB27" s="248" t="str">
        <f>VLOOKUP($DH27,[11]items_spec!$A$2:$CZ$1087,104,FALSE)</f>
        <v>Pending</v>
      </c>
      <c r="EC27" s="251">
        <f t="shared" si="26"/>
        <v>1</v>
      </c>
      <c r="ED27" s="252">
        <f>IF(VLOOKUP($DU27,[17]items_spec!$A$1:$CV$1086,100,FALSE)=1,1,0)</f>
        <v>1</v>
      </c>
      <c r="EE27" s="252">
        <f>IFERROR(IF((VLOOKUP(DC27,[11]items_spec!$A:$AA,26,FALSE))&lt;&gt;"",1,0),"")</f>
        <v>0</v>
      </c>
      <c r="EF27" s="253">
        <f t="shared" si="27"/>
        <v>0</v>
      </c>
      <c r="EG27" s="253">
        <f t="shared" si="28"/>
        <v>53</v>
      </c>
      <c r="EH27" s="253">
        <f t="shared" si="29"/>
        <v>1</v>
      </c>
      <c r="EI27" s="251">
        <f t="shared" si="30"/>
        <v>1</v>
      </c>
      <c r="EJ27" s="253">
        <f t="shared" si="31"/>
        <v>1</v>
      </c>
      <c r="EK27" s="253">
        <f t="shared" si="32"/>
        <v>1</v>
      </c>
      <c r="EL27" s="253">
        <f t="shared" si="33"/>
        <v>1</v>
      </c>
      <c r="EM27" s="253">
        <f t="shared" si="34"/>
        <v>1</v>
      </c>
      <c r="EN27" s="253">
        <f t="shared" si="35"/>
        <v>1</v>
      </c>
      <c r="EO27" s="197">
        <f t="shared" si="36"/>
        <v>1</v>
      </c>
      <c r="EP27" s="197">
        <f t="shared" si="37"/>
        <v>1</v>
      </c>
      <c r="EQ27" s="197">
        <f t="shared" si="38"/>
        <v>0</v>
      </c>
      <c r="ER27" s="197">
        <f t="shared" si="39"/>
        <v>1</v>
      </c>
      <c r="ES27" s="197">
        <f t="shared" si="40"/>
        <v>1</v>
      </c>
      <c r="ET27" s="197">
        <f t="shared" si="41"/>
        <v>1</v>
      </c>
      <c r="EU27" s="197">
        <f t="shared" si="42"/>
        <v>1</v>
      </c>
      <c r="EV27" s="197">
        <f t="shared" si="43"/>
        <v>0</v>
      </c>
      <c r="EW27" s="197">
        <f t="shared" si="44"/>
        <v>1</v>
      </c>
      <c r="EX27" s="197">
        <f>IF($DS27=1,IF($BD27=$BD46,1,0),1)</f>
        <v>0</v>
      </c>
      <c r="EY27" s="253">
        <f>IF($DT27=1,IF($BD27=$BD28,1,0),1)</f>
        <v>1</v>
      </c>
      <c r="EZ27" s="253">
        <f t="shared" si="45"/>
        <v>1</v>
      </c>
      <c r="FA27" s="253">
        <f t="shared" si="46"/>
        <v>1</v>
      </c>
      <c r="FB27" s="253">
        <f t="shared" si="47"/>
        <v>1</v>
      </c>
      <c r="FC27" s="253">
        <f t="shared" si="48"/>
        <v>1</v>
      </c>
      <c r="FD27" s="253">
        <f t="shared" si="49"/>
        <v>0</v>
      </c>
      <c r="FE27" s="253">
        <f t="shared" si="50"/>
        <v>1</v>
      </c>
      <c r="FF27" s="253" t="b">
        <f>IF(SUM($EH27:$FD27)=23,TRUE,FALSE)</f>
        <v>0</v>
      </c>
      <c r="FG27" s="197" t="str">
        <f t="shared" si="51"/>
        <v>ok</v>
      </c>
      <c r="FH27" s="197"/>
      <c r="FI27" s="197"/>
      <c r="FJ27" s="197"/>
      <c r="FK27" s="197"/>
      <c r="FL27" s="197"/>
      <c r="FM27" s="197"/>
      <c r="FN27" s="197"/>
      <c r="FO27" s="197"/>
      <c r="FP27" s="197"/>
      <c r="FQ27" s="197"/>
      <c r="FR27" s="197"/>
      <c r="FS27" s="197"/>
    </row>
    <row r="28" spans="1:175" s="230" customFormat="1" ht="21" customHeight="1" x14ac:dyDescent="0.35">
      <c r="A28" s="225">
        <v>2021</v>
      </c>
      <c r="B28" s="226">
        <v>6</v>
      </c>
      <c r="C28" s="227" t="s">
        <v>628</v>
      </c>
      <c r="D28" s="228" t="s">
        <v>629</v>
      </c>
      <c r="E28" s="229" t="s">
        <v>684</v>
      </c>
      <c r="F28" s="230">
        <f>VLOOKUP($DH28,[11]items_spec!$A$2:$DC$1087,105,FALSE)</f>
        <v>8</v>
      </c>
      <c r="G28" s="231">
        <v>50</v>
      </c>
      <c r="H28" s="232">
        <f>IFERROR(VLOOKUP(G28,[11]items_spec!$A:$AA,25,FALSE),"")</f>
        <v>18</v>
      </c>
      <c r="I28" s="233"/>
      <c r="J28" s="232" t="str">
        <f>IFERROR(VLOOKUP($G28,[11]items_spec!$A:$P,5,FALSE),"")</f>
        <v>FMLGEI40000000</v>
      </c>
      <c r="K28" s="232">
        <f>IFERROR(VLOOKUP($G28,[11]items_spec!$A:$P,15,FALSE),"")</f>
        <v>2</v>
      </c>
      <c r="L28" s="232">
        <f>IFERROR(IF($CZ28="set",DA28,VLOOKUP($DC28,[11]items_spec!$A:$P,14,FALSE)),"")</f>
        <v>1</v>
      </c>
      <c r="M28" s="300">
        <f t="shared" si="0"/>
        <v>65.88</v>
      </c>
      <c r="N28" s="300">
        <f t="shared" si="1"/>
        <v>62.915399999999998</v>
      </c>
      <c r="O28" s="300">
        <f t="shared" si="2"/>
        <v>68.8446</v>
      </c>
      <c r="P28" s="234"/>
      <c r="Q28" s="234">
        <v>71</v>
      </c>
      <c r="R28" s="234">
        <v>66</v>
      </c>
      <c r="S28" s="234">
        <v>83</v>
      </c>
      <c r="T28" s="234">
        <v>70</v>
      </c>
      <c r="U28" s="234">
        <v>56</v>
      </c>
      <c r="V28" s="234">
        <v>53</v>
      </c>
      <c r="W28" s="234">
        <v>65</v>
      </c>
      <c r="X28" s="234">
        <v>53</v>
      </c>
      <c r="Y28" s="234"/>
      <c r="Z28" s="235">
        <v>127</v>
      </c>
      <c r="AA28" s="235">
        <v>129</v>
      </c>
      <c r="AB28" s="301">
        <f t="shared" si="3"/>
        <v>54</v>
      </c>
      <c r="AC28" s="302">
        <f>IFERROR(VLOOKUP($DH28,[11]items_spec!$A:$T,19,FALSE),"")</f>
        <v>51.57</v>
      </c>
      <c r="AD28" s="287">
        <f>IFERROR(VLOOKUP($DH28,[11]items_spec!$A:$T,20,FALSE),"")</f>
        <v>56.43</v>
      </c>
      <c r="AE28" s="234">
        <v>68</v>
      </c>
      <c r="AF28" s="234">
        <v>65</v>
      </c>
      <c r="AG28" s="234">
        <v>66</v>
      </c>
      <c r="AH28" s="234">
        <v>68</v>
      </c>
      <c r="AI28" s="234">
        <v>61</v>
      </c>
      <c r="AJ28" s="234">
        <v>58</v>
      </c>
      <c r="AK28" s="234">
        <v>56</v>
      </c>
      <c r="AL28" s="234">
        <v>54</v>
      </c>
      <c r="AM28" s="234">
        <v>58</v>
      </c>
      <c r="AN28" s="234">
        <v>53</v>
      </c>
      <c r="AO28" s="235">
        <v>129</v>
      </c>
      <c r="AP28" s="235">
        <v>122</v>
      </c>
      <c r="AQ28" s="236">
        <f t="shared" si="53"/>
        <v>72.5</v>
      </c>
      <c r="AR28" s="237">
        <f t="shared" si="54"/>
        <v>56.75</v>
      </c>
      <c r="AS28" s="238">
        <f t="shared" si="55"/>
        <v>0.21724137931034482</v>
      </c>
      <c r="AT28" s="236">
        <f t="shared" si="56"/>
        <v>65.599999999999994</v>
      </c>
      <c r="AU28" s="237">
        <f t="shared" si="57"/>
        <v>55.8</v>
      </c>
      <c r="AV28" s="238">
        <f t="shared" si="58"/>
        <v>0.14939024390243899</v>
      </c>
      <c r="AW28" s="236">
        <f t="shared" si="4"/>
        <v>68.666666666666671</v>
      </c>
      <c r="AX28" s="237">
        <f t="shared" si="5"/>
        <v>56.222222222222221</v>
      </c>
      <c r="AY28" s="238">
        <f t="shared" si="59"/>
        <v>0.18122977346278324</v>
      </c>
      <c r="AZ28" s="239">
        <f>IFERROR(VLOOKUP($G28,[11]items_spec!$A:$AA,13,FALSE),"")</f>
        <v>101</v>
      </c>
      <c r="BA28" s="240">
        <f t="shared" si="6"/>
        <v>71.287128712871294</v>
      </c>
      <c r="BB28" s="235">
        <f t="shared" si="7"/>
        <v>56.80473372781065</v>
      </c>
      <c r="BC28" s="237">
        <f t="shared" si="8"/>
        <v>0</v>
      </c>
      <c r="BD28" s="235">
        <f t="shared" si="9"/>
        <v>126.75</v>
      </c>
      <c r="BE28" s="241">
        <v>12</v>
      </c>
      <c r="BF28" s="241">
        <v>84</v>
      </c>
      <c r="BG28" s="241">
        <f t="shared" si="72"/>
        <v>1008</v>
      </c>
      <c r="BH28" s="241"/>
      <c r="BI28" s="241">
        <v>7</v>
      </c>
      <c r="BJ28" s="241"/>
      <c r="BK28" s="241"/>
      <c r="BL28" s="241"/>
      <c r="BM28" s="241"/>
      <c r="BN28" s="241"/>
      <c r="BO28" s="241"/>
      <c r="BP28" s="241"/>
      <c r="BQ28" s="242">
        <f t="shared" si="11"/>
        <v>7</v>
      </c>
      <c r="BR28" s="242">
        <f t="shared" si="12"/>
        <v>7</v>
      </c>
      <c r="BS28" s="243">
        <f t="shared" si="13"/>
        <v>1015</v>
      </c>
      <c r="BT28" s="241">
        <v>10</v>
      </c>
      <c r="BU28" s="241">
        <v>84</v>
      </c>
      <c r="BV28" s="241">
        <f t="shared" si="70"/>
        <v>840</v>
      </c>
      <c r="BW28" s="241">
        <v>3</v>
      </c>
      <c r="BX28" s="241"/>
      <c r="BY28" s="241">
        <v>6</v>
      </c>
      <c r="BZ28" s="241"/>
      <c r="CA28" s="241"/>
      <c r="CB28" s="241"/>
      <c r="CC28" s="241"/>
      <c r="CD28" s="241"/>
      <c r="CE28" s="241"/>
      <c r="CF28" s="242">
        <f t="shared" si="15"/>
        <v>9</v>
      </c>
      <c r="CG28" s="242">
        <f t="shared" si="16"/>
        <v>9</v>
      </c>
      <c r="CH28" s="243">
        <f t="shared" si="17"/>
        <v>849</v>
      </c>
      <c r="CI28" s="244">
        <f t="shared" si="60"/>
        <v>3</v>
      </c>
      <c r="CJ28" s="244">
        <f t="shared" si="61"/>
        <v>7</v>
      </c>
      <c r="CK28" s="244">
        <f t="shared" si="62"/>
        <v>6</v>
      </c>
      <c r="CL28" s="244">
        <f t="shared" si="63"/>
        <v>0</v>
      </c>
      <c r="CM28" s="244">
        <f t="shared" si="64"/>
        <v>0</v>
      </c>
      <c r="CN28" s="244">
        <f t="shared" si="65"/>
        <v>0</v>
      </c>
      <c r="CO28" s="244">
        <f t="shared" si="66"/>
        <v>0</v>
      </c>
      <c r="CP28" s="244">
        <f t="shared" si="67"/>
        <v>0</v>
      </c>
      <c r="CQ28" s="244">
        <v>0</v>
      </c>
      <c r="CR28" s="242">
        <v>16</v>
      </c>
      <c r="CS28" s="242">
        <v>16</v>
      </c>
      <c r="CT28" s="245">
        <v>1.4999999999999999E-2</v>
      </c>
      <c r="CU28" s="246">
        <v>1864</v>
      </c>
      <c r="CV28" s="247">
        <v>8.5836909871244635E-3</v>
      </c>
      <c r="CW28" s="248">
        <v>20</v>
      </c>
      <c r="CX28" s="232" t="s">
        <v>685</v>
      </c>
      <c r="CY28" s="232" t="s">
        <v>685</v>
      </c>
      <c r="CZ28" s="232" t="str">
        <f>IFERROR(VLOOKUP($G28,[11]items_spec!$A:$P,7,FALSE),"")</f>
        <v>Ea</v>
      </c>
      <c r="DA28" s="232">
        <f>IFERROR(VLOOKUP($G28,[11]items_spec!$A:$CN,14,FALSE),"")</f>
        <v>1</v>
      </c>
      <c r="DB28" s="232" t="str">
        <f>IFERROR(VLOOKUP(I28,[11]shotcut_master!$B$1:$D$40,3,FALSE),"")</f>
        <v/>
      </c>
      <c r="DC28" s="28">
        <f t="shared" si="20"/>
        <v>50</v>
      </c>
      <c r="DD28" s="232" t="str">
        <f>IFERROR(VLOOKUP($I$1,[11]help!$B$67:$C$68,2,FALSE),"")</f>
        <v>PT1</v>
      </c>
      <c r="DE28" s="249" t="str">
        <f>IFERROR(VLOOKUP($F28,[11]machines_master!$A:$C,3,FALSE),"")</f>
        <v>new_machine</v>
      </c>
      <c r="DF28" s="232">
        <f>IFERROR(VLOOKUP($DC28,[11]items_spec!$A:$CN,26,FALSE),"")</f>
        <v>0</v>
      </c>
      <c r="DG28" s="232" t="str">
        <f>IFERROR(VLOOKUP(DF28,[11]shotcut_master!$B$1:$D$38,3,FALSE),"")</f>
        <v/>
      </c>
      <c r="DH28" s="28">
        <f t="shared" si="21"/>
        <v>50</v>
      </c>
      <c r="DI28" s="28" t="str">
        <f t="shared" si="22"/>
        <v>PT1date6/13/2021part50</v>
      </c>
      <c r="DJ28" s="248">
        <f>VLOOKUP(DH28,[11]items_spec!$A$2:$CZ$1087,102,FALSE)</f>
        <v>44349</v>
      </c>
      <c r="DK28" s="248">
        <f>VLOOKUP($DH28,[11]items_spec!$A$2:$CZ$1087,103,FALSE)</f>
        <v>44363</v>
      </c>
      <c r="DL28" s="197"/>
      <c r="DM28" s="197"/>
      <c r="DN28" s="197"/>
      <c r="DO28" t="str">
        <f>IFERROR(VLOOKUP(G28,[11]items_spec!$A$1:$CO$601,92,FALSE),"")</f>
        <v>angels washer LG</v>
      </c>
      <c r="DS28" s="250">
        <f>IF($H28=$H29,1,0)</f>
        <v>0</v>
      </c>
      <c r="DT28" s="303">
        <f>IF(DS28=1,IF($H43=$H31,1,0),0)</f>
        <v>0</v>
      </c>
      <c r="DU28" s="229">
        <v>1</v>
      </c>
      <c r="DV28" s="251">
        <v>0</v>
      </c>
      <c r="DW28" s="252">
        <f t="shared" si="23"/>
        <v>1</v>
      </c>
      <c r="DX28" s="252">
        <f>IF(VLOOKUP($DC28,[11]items_spec!$A$1:$CV$1086,99,FALSE)=1,1,0)</f>
        <v>1</v>
      </c>
      <c r="DY28" s="252">
        <f>IF(VLOOKUP($DC28,[11]items_spec!$A$1:$CV$1086,100,FALSE)=1,1,0)</f>
        <v>1</v>
      </c>
      <c r="DZ28" s="251">
        <f t="shared" si="24"/>
        <v>16</v>
      </c>
      <c r="EA28" s="251">
        <f t="shared" si="25"/>
        <v>16</v>
      </c>
      <c r="EB28" s="248" t="str">
        <f>VLOOKUP($DH28,[11]items_spec!$A$2:$CZ$1087,104,FALSE)</f>
        <v>Pending</v>
      </c>
      <c r="EC28" s="251">
        <f t="shared" si="26"/>
        <v>1</v>
      </c>
      <c r="ED28" s="252">
        <f>IF(VLOOKUP($DU28,[17]items_spec!$A$1:$CV$1086,100,FALSE)=1,1,0)</f>
        <v>1</v>
      </c>
      <c r="EE28" s="252">
        <f>IFERROR(IF((VLOOKUP(DC28,[11]items_spec!$A:$AA,26,FALSE))&lt;&gt;"",1,0),"")</f>
        <v>0</v>
      </c>
      <c r="EF28" s="253">
        <f t="shared" si="27"/>
        <v>0</v>
      </c>
      <c r="EG28" s="253">
        <f t="shared" si="28"/>
        <v>53</v>
      </c>
      <c r="EH28" s="253">
        <f t="shared" si="29"/>
        <v>1</v>
      </c>
      <c r="EI28" s="251">
        <f t="shared" si="30"/>
        <v>1</v>
      </c>
      <c r="EJ28" s="253">
        <f t="shared" si="31"/>
        <v>1</v>
      </c>
      <c r="EK28" s="253">
        <f t="shared" si="32"/>
        <v>1</v>
      </c>
      <c r="EL28" s="253">
        <f t="shared" si="33"/>
        <v>1</v>
      </c>
      <c r="EM28" s="253">
        <f t="shared" si="34"/>
        <v>1</v>
      </c>
      <c r="EN28" s="253">
        <f t="shared" si="35"/>
        <v>1</v>
      </c>
      <c r="EO28" s="197">
        <f t="shared" si="36"/>
        <v>1</v>
      </c>
      <c r="EP28" s="197">
        <f t="shared" si="37"/>
        <v>1</v>
      </c>
      <c r="EQ28" s="197">
        <f t="shared" si="38"/>
        <v>0</v>
      </c>
      <c r="ER28" s="197">
        <f t="shared" si="39"/>
        <v>1</v>
      </c>
      <c r="ES28" s="197">
        <f t="shared" si="40"/>
        <v>1</v>
      </c>
      <c r="ET28" s="197">
        <f t="shared" si="41"/>
        <v>1</v>
      </c>
      <c r="EU28" s="197">
        <f t="shared" si="42"/>
        <v>1</v>
      </c>
      <c r="EV28" s="197">
        <f t="shared" si="43"/>
        <v>0</v>
      </c>
      <c r="EW28" s="197">
        <f t="shared" si="44"/>
        <v>1</v>
      </c>
      <c r="EX28" s="197">
        <f>IF($DS28=1,IF($BD28=$BD47,1,0),1)</f>
        <v>1</v>
      </c>
      <c r="EY28" s="253">
        <f>IF($DT28=1,IF($BD28=$BD31,1,0),1)</f>
        <v>1</v>
      </c>
      <c r="EZ28" s="253">
        <f t="shared" si="45"/>
        <v>1</v>
      </c>
      <c r="FA28" s="253">
        <f t="shared" si="46"/>
        <v>1</v>
      </c>
      <c r="FB28" s="253">
        <f t="shared" si="47"/>
        <v>1</v>
      </c>
      <c r="FC28" s="253">
        <f t="shared" si="48"/>
        <v>1</v>
      </c>
      <c r="FD28" s="253">
        <f t="shared" si="49"/>
        <v>0</v>
      </c>
      <c r="FE28" s="253">
        <f t="shared" si="50"/>
        <v>1</v>
      </c>
      <c r="FF28" s="253" t="b">
        <f>IF(SUM($EH28:$FD28)=23,TRUE,FALSE)</f>
        <v>0</v>
      </c>
      <c r="FG28" s="197" t="str">
        <f t="shared" si="51"/>
        <v>ok</v>
      </c>
      <c r="FH28" s="197"/>
      <c r="FI28" s="197"/>
      <c r="FJ28" s="197"/>
      <c r="FK28" s="197"/>
      <c r="FL28" s="197"/>
      <c r="FM28" s="197"/>
      <c r="FN28" s="197"/>
      <c r="FO28" s="197"/>
      <c r="FP28" s="197"/>
      <c r="FQ28" s="197"/>
      <c r="FR28" s="197"/>
      <c r="FS28" s="197"/>
    </row>
    <row r="29" spans="1:175" s="230" customFormat="1" ht="21" customHeight="1" x14ac:dyDescent="0.35">
      <c r="A29" s="225">
        <v>2021</v>
      </c>
      <c r="B29" s="226">
        <v>6</v>
      </c>
      <c r="C29" s="227" t="s">
        <v>628</v>
      </c>
      <c r="D29" s="228" t="s">
        <v>629</v>
      </c>
      <c r="E29" s="229" t="s">
        <v>372</v>
      </c>
      <c r="F29" s="230">
        <f>VLOOKUP($DH29,[11]items_spec!$A$2:$DC$1087,105,FALSE)</f>
        <v>25</v>
      </c>
      <c r="G29" s="231">
        <v>130</v>
      </c>
      <c r="H29" s="232">
        <f>IFERROR(VLOOKUP(G29,[11]items_spec!$A:$AA,25,FALSE),"")</f>
        <v>52</v>
      </c>
      <c r="I29" s="233"/>
      <c r="J29" s="232" t="str">
        <f>IFERROR(VLOOKUP($G29,[11]items_spec!$A:$P,5,FALSE),"")</f>
        <v>FMDACI51520000</v>
      </c>
      <c r="K29" s="232">
        <f>IFERROR(VLOOKUP($G29,[11]items_spec!$A:$P,15,FALSE),"")</f>
        <v>9</v>
      </c>
      <c r="L29" s="232">
        <f>IFERROR(IF($CZ29="set",DA29,VLOOKUP($DC29,[11]items_spec!$A:$P,14,FALSE)),"")</f>
        <v>1</v>
      </c>
      <c r="M29" s="300">
        <f t="shared" si="0"/>
        <v>14.64</v>
      </c>
      <c r="N29" s="300">
        <f t="shared" si="1"/>
        <v>13.6152</v>
      </c>
      <c r="O29" s="300">
        <f t="shared" si="2"/>
        <v>15.6648</v>
      </c>
      <c r="P29" s="234"/>
      <c r="Q29" s="234">
        <v>16</v>
      </c>
      <c r="R29" s="234">
        <v>15</v>
      </c>
      <c r="S29" s="234">
        <v>17.899999999999999</v>
      </c>
      <c r="T29" s="234">
        <v>17.5</v>
      </c>
      <c r="U29" s="234">
        <v>10</v>
      </c>
      <c r="V29" s="234">
        <v>9</v>
      </c>
      <c r="W29" s="234">
        <v>12</v>
      </c>
      <c r="X29" s="234">
        <v>13</v>
      </c>
      <c r="Y29" s="234"/>
      <c r="Z29" s="235">
        <v>100</v>
      </c>
      <c r="AA29" s="235">
        <v>103</v>
      </c>
      <c r="AB29" s="301">
        <f t="shared" si="3"/>
        <v>12</v>
      </c>
      <c r="AC29" s="302">
        <f>IFERROR(VLOOKUP($DH29,[11]items_spec!$A:$T,19,FALSE),"")</f>
        <v>11.16</v>
      </c>
      <c r="AD29" s="287">
        <f>IFERROR(VLOOKUP($DH29,[11]items_spec!$A:$T,20,FALSE),"")</f>
        <v>12.84</v>
      </c>
      <c r="AE29" s="234"/>
      <c r="AF29" s="234"/>
      <c r="AG29" s="234"/>
      <c r="AH29" s="234"/>
      <c r="AI29" s="234"/>
      <c r="AJ29" s="234"/>
      <c r="AK29" s="234"/>
      <c r="AL29" s="234"/>
      <c r="AM29" s="234"/>
      <c r="AN29" s="234"/>
      <c r="AO29" s="235"/>
      <c r="AP29" s="235"/>
      <c r="AQ29" s="236">
        <f t="shared" si="53"/>
        <v>16.600000000000001</v>
      </c>
      <c r="AR29" s="237">
        <f t="shared" si="54"/>
        <v>11</v>
      </c>
      <c r="AS29" s="238">
        <f t="shared" si="55"/>
        <v>0.33734939759036148</v>
      </c>
      <c r="AT29" s="236" t="str">
        <f t="shared" si="56"/>
        <v/>
      </c>
      <c r="AU29" s="237" t="str">
        <f t="shared" si="57"/>
        <v/>
      </c>
      <c r="AV29" s="238" t="e">
        <f t="shared" si="58"/>
        <v>#VALUE!</v>
      </c>
      <c r="AW29" s="236">
        <f t="shared" si="4"/>
        <v>16.600000000000001</v>
      </c>
      <c r="AX29" s="237">
        <f t="shared" si="5"/>
        <v>11</v>
      </c>
      <c r="AY29" s="238">
        <f t="shared" si="59"/>
        <v>0.33734939759036148</v>
      </c>
      <c r="AZ29" s="239">
        <f>IFERROR(VLOOKUP($G29,[11]items_spec!$A:$AA,13,FALSE),"")</f>
        <v>336</v>
      </c>
      <c r="BA29" s="240">
        <f t="shared" si="6"/>
        <v>96.428571428571416</v>
      </c>
      <c r="BB29" s="235">
        <f t="shared" si="7"/>
        <v>319.21182266009856</v>
      </c>
      <c r="BC29" s="237">
        <f t="shared" si="8"/>
        <v>1</v>
      </c>
      <c r="BD29" s="235">
        <f t="shared" si="9"/>
        <v>101.5</v>
      </c>
      <c r="BE29" s="241">
        <v>6</v>
      </c>
      <c r="BF29" s="241">
        <v>400</v>
      </c>
      <c r="BG29" s="241">
        <f t="shared" si="72"/>
        <v>2400</v>
      </c>
      <c r="BH29" s="241">
        <v>12</v>
      </c>
      <c r="BI29" s="241">
        <v>15</v>
      </c>
      <c r="BJ29" s="241"/>
      <c r="BK29" s="241"/>
      <c r="BL29" s="241"/>
      <c r="BM29" s="241"/>
      <c r="BN29" s="241"/>
      <c r="BO29" s="241"/>
      <c r="BP29" s="241"/>
      <c r="BQ29" s="242">
        <f t="shared" si="11"/>
        <v>27</v>
      </c>
      <c r="BR29" s="242">
        <f t="shared" si="12"/>
        <v>27</v>
      </c>
      <c r="BS29" s="243">
        <f t="shared" si="13"/>
        <v>2427</v>
      </c>
      <c r="BT29" s="241">
        <v>2</v>
      </c>
      <c r="BU29" s="241">
        <v>400</v>
      </c>
      <c r="BV29" s="241">
        <f t="shared" si="70"/>
        <v>800</v>
      </c>
      <c r="BW29" s="241"/>
      <c r="BX29" s="241"/>
      <c r="BY29" s="241"/>
      <c r="BZ29" s="241"/>
      <c r="CA29" s="241"/>
      <c r="CB29" s="241"/>
      <c r="CC29" s="241"/>
      <c r="CD29" s="241"/>
      <c r="CE29" s="241"/>
      <c r="CF29" s="242">
        <f t="shared" si="15"/>
        <v>0</v>
      </c>
      <c r="CG29" s="242">
        <f t="shared" si="16"/>
        <v>0</v>
      </c>
      <c r="CH29" s="243">
        <f t="shared" si="17"/>
        <v>800</v>
      </c>
      <c r="CI29" s="244">
        <f t="shared" si="60"/>
        <v>12</v>
      </c>
      <c r="CJ29" s="244">
        <f t="shared" si="61"/>
        <v>15</v>
      </c>
      <c r="CK29" s="244">
        <f t="shared" si="62"/>
        <v>0</v>
      </c>
      <c r="CL29" s="244">
        <f t="shared" si="63"/>
        <v>0</v>
      </c>
      <c r="CM29" s="244">
        <f t="shared" si="64"/>
        <v>0</v>
      </c>
      <c r="CN29" s="244">
        <f t="shared" si="65"/>
        <v>0</v>
      </c>
      <c r="CO29" s="244">
        <f t="shared" si="66"/>
        <v>0</v>
      </c>
      <c r="CP29" s="244">
        <f t="shared" si="67"/>
        <v>0</v>
      </c>
      <c r="CQ29" s="244">
        <v>0</v>
      </c>
      <c r="CR29" s="242">
        <v>27</v>
      </c>
      <c r="CS29" s="242">
        <v>27</v>
      </c>
      <c r="CT29" s="245">
        <v>0.02</v>
      </c>
      <c r="CU29" s="246">
        <v>3227</v>
      </c>
      <c r="CV29" s="247">
        <v>8.3669042454291905E-3</v>
      </c>
      <c r="CW29" s="248">
        <v>18</v>
      </c>
      <c r="CX29" s="232" t="s">
        <v>686</v>
      </c>
      <c r="CY29" s="232" t="s">
        <v>686</v>
      </c>
      <c r="CZ29" s="232" t="str">
        <f>IFERROR(VLOOKUP($G29,[11]items_spec!$A:$P,7,FALSE),"")</f>
        <v>Ea</v>
      </c>
      <c r="DA29" s="232">
        <f>IFERROR(VLOOKUP($G29,[11]items_spec!$A:$CN,14,FALSE),"")</f>
        <v>1</v>
      </c>
      <c r="DB29" s="232" t="str">
        <f>IFERROR(VLOOKUP(I29,[11]shotcut_master!$B$1:$D$40,3,FALSE),"")</f>
        <v/>
      </c>
      <c r="DC29" s="28">
        <f t="shared" si="20"/>
        <v>130</v>
      </c>
      <c r="DD29" s="232" t="str">
        <f>IFERROR(VLOOKUP($I$1,[11]help!$B$67:$C$68,2,FALSE),"")</f>
        <v>PT1</v>
      </c>
      <c r="DE29" s="249" t="str">
        <f>IFERROR(VLOOKUP($F29,[11]machines_master!$A:$C,3,FALSE),"")</f>
        <v>old_machine</v>
      </c>
      <c r="DF29" s="232">
        <f>IFERROR(VLOOKUP($DC29,[11]items_spec!$A:$CN,26,FALSE),"")</f>
        <v>0</v>
      </c>
      <c r="DG29" s="232" t="str">
        <f>IFERROR(VLOOKUP(DF29,[11]shotcut_master!$B$1:$D$38,3,FALSE),"")</f>
        <v/>
      </c>
      <c r="DH29" s="28">
        <f t="shared" si="21"/>
        <v>130</v>
      </c>
      <c r="DI29" s="28" t="str">
        <f t="shared" si="22"/>
        <v>PT1date6/13/2021part130</v>
      </c>
      <c r="DJ29" s="248">
        <f>VLOOKUP(DH29,[11]items_spec!$A$2:$CZ$1087,102,FALSE)</f>
        <v>44355</v>
      </c>
      <c r="DK29" s="248">
        <f>VLOOKUP($DH29,[11]items_spec!$A$2:$CZ$1087,103,FALSE)</f>
        <v>44366</v>
      </c>
      <c r="DL29" s="197"/>
      <c r="DM29" s="197"/>
      <c r="DN29" s="197"/>
      <c r="DO29" t="str">
        <f>IFERROR(VLOOKUP(G29,[11]items_spec!$A$1:$CO$601,92,FALSE),"")</f>
        <v>foam Coash 152</v>
      </c>
      <c r="DS29" s="250">
        <f>IF($H29=$H31,1,0)</f>
        <v>0</v>
      </c>
      <c r="DT29" s="303">
        <f>IF(DS29=1,IF($H44=$H32,1,0),0)</f>
        <v>0</v>
      </c>
      <c r="DU29" s="229">
        <v>1</v>
      </c>
      <c r="DV29" s="251">
        <v>0</v>
      </c>
      <c r="DW29" s="252">
        <f t="shared" si="23"/>
        <v>1</v>
      </c>
      <c r="DX29" s="252">
        <f>IF(VLOOKUP($DC29,[11]items_spec!$A$1:$CV$1086,99,FALSE)=1,1,0)</f>
        <v>1</v>
      </c>
      <c r="DY29" s="252">
        <f>IF(VLOOKUP($DC29,[11]items_spec!$A$1:$CV$1086,100,FALSE)=1,1,0)</f>
        <v>1</v>
      </c>
      <c r="DZ29" s="251">
        <f t="shared" si="24"/>
        <v>27</v>
      </c>
      <c r="EA29" s="251">
        <f t="shared" si="25"/>
        <v>27</v>
      </c>
      <c r="EB29" s="248" t="str">
        <f>VLOOKUP($DH29,[11]items_spec!$A$2:$CZ$1087,104,FALSE)</f>
        <v>Pending</v>
      </c>
      <c r="EC29" s="251">
        <f t="shared" si="26"/>
        <v>1</v>
      </c>
      <c r="ED29" s="252">
        <f>IF(VLOOKUP($DU29,[17]items_spec!$A$1:$CV$1086,100,FALSE)=1,1,0)</f>
        <v>1</v>
      </c>
      <c r="EE29" s="252">
        <f>IFERROR(IF((VLOOKUP(DC29,[11]items_spec!$A:$AA,26,FALSE))&lt;&gt;"",1,0),"")</f>
        <v>0</v>
      </c>
      <c r="EF29" s="253">
        <f t="shared" si="27"/>
        <v>0</v>
      </c>
      <c r="EG29" s="253">
        <f t="shared" si="28"/>
        <v>53</v>
      </c>
      <c r="EH29" s="253">
        <f t="shared" si="29"/>
        <v>1</v>
      </c>
      <c r="EI29" s="251">
        <f t="shared" si="30"/>
        <v>1</v>
      </c>
      <c r="EJ29" s="253">
        <f t="shared" si="31"/>
        <v>1</v>
      </c>
      <c r="EK29" s="253">
        <f t="shared" si="32"/>
        <v>1</v>
      </c>
      <c r="EL29" s="253">
        <f t="shared" si="33"/>
        <v>1</v>
      </c>
      <c r="EM29" s="253">
        <f t="shared" si="34"/>
        <v>1</v>
      </c>
      <c r="EN29" s="253">
        <f t="shared" si="35"/>
        <v>1</v>
      </c>
      <c r="EO29" s="197">
        <f t="shared" si="36"/>
        <v>1</v>
      </c>
      <c r="EP29" s="197">
        <f t="shared" si="37"/>
        <v>1</v>
      </c>
      <c r="EQ29" s="197">
        <f t="shared" si="38"/>
        <v>0</v>
      </c>
      <c r="ER29" s="197">
        <f t="shared" si="39"/>
        <v>1</v>
      </c>
      <c r="ES29" s="197">
        <f t="shared" si="40"/>
        <v>1</v>
      </c>
      <c r="ET29" s="197">
        <f t="shared" si="41"/>
        <v>1</v>
      </c>
      <c r="EU29" s="197">
        <f t="shared" si="42"/>
        <v>1</v>
      </c>
      <c r="EV29" s="197">
        <f t="shared" si="43"/>
        <v>1</v>
      </c>
      <c r="EW29" s="197">
        <f t="shared" si="44"/>
        <v>1</v>
      </c>
      <c r="EX29" s="197">
        <f>IF($DS29=1,IF($BD29=$BD48,1,0),1)</f>
        <v>1</v>
      </c>
      <c r="EY29" s="253">
        <f>IF($DT29=1,IF($BD29=$BD7,1,0),1)</f>
        <v>1</v>
      </c>
      <c r="EZ29" s="253">
        <f t="shared" si="45"/>
        <v>1</v>
      </c>
      <c r="FA29" s="253">
        <f t="shared" si="46"/>
        <v>1</v>
      </c>
      <c r="FB29" s="253">
        <f t="shared" si="47"/>
        <v>1</v>
      </c>
      <c r="FC29" s="253">
        <f t="shared" si="48"/>
        <v>1</v>
      </c>
      <c r="FD29" s="253">
        <f t="shared" si="49"/>
        <v>0</v>
      </c>
      <c r="FE29" s="253">
        <f t="shared" si="50"/>
        <v>1</v>
      </c>
      <c r="FF29" s="253" t="b">
        <f>IF(SUM($EH29:$FD29)=25,TRUE,FALSE)</f>
        <v>0</v>
      </c>
      <c r="FG29" s="197" t="str">
        <f t="shared" si="51"/>
        <v>ok</v>
      </c>
      <c r="FH29" s="197"/>
      <c r="FI29" s="197"/>
      <c r="FJ29" s="197"/>
      <c r="FK29" s="197"/>
      <c r="FL29" s="197"/>
      <c r="FM29" s="197"/>
      <c r="FN29" s="197"/>
      <c r="FO29" s="197"/>
      <c r="FP29" s="197"/>
      <c r="FQ29" s="197"/>
      <c r="FR29" s="197"/>
      <c r="FS29" s="197"/>
    </row>
    <row r="30" spans="1:175" s="230" customFormat="1" ht="21" customHeight="1" x14ac:dyDescent="0.35">
      <c r="A30" s="225">
        <v>2021</v>
      </c>
      <c r="B30" s="226">
        <v>6</v>
      </c>
      <c r="C30" s="227" t="s">
        <v>628</v>
      </c>
      <c r="D30" s="228" t="s">
        <v>629</v>
      </c>
      <c r="E30" s="229" t="s">
        <v>393</v>
      </c>
      <c r="F30" s="230">
        <f>VLOOKUP($DH30,[11]items_spec!$A$2:$DC$1087,105,FALSE)</f>
        <v>26</v>
      </c>
      <c r="G30" s="231">
        <v>183</v>
      </c>
      <c r="H30" s="232">
        <f>IFERROR(VLOOKUP(G30,[11]items_spec!$A:$AA,25,FALSE),"")</f>
        <v>259</v>
      </c>
      <c r="I30" s="233"/>
      <c r="J30" s="232" t="str">
        <f>IFERROR(VLOOKUP($G30,[11]items_spec!$A:$P,5,FALSE),"")</f>
        <v>FMENCI40000000</v>
      </c>
      <c r="K30" s="232">
        <f>IFERROR(VLOOKUP($G30,[11]items_spec!$A:$P,15,FALSE),"")</f>
        <v>12</v>
      </c>
      <c r="L30" s="232">
        <f>IFERROR(IF($CZ30="set",DA30,VLOOKUP($DC30,[11]items_spec!$A:$P,14,FALSE)),"")</f>
        <v>1</v>
      </c>
      <c r="M30" s="300">
        <f t="shared" si="0"/>
        <v>3.66</v>
      </c>
      <c r="N30" s="300">
        <f t="shared" si="1"/>
        <v>3.4037999999999999</v>
      </c>
      <c r="O30" s="300">
        <f t="shared" si="2"/>
        <v>3.9161999999999999</v>
      </c>
      <c r="P30" s="234"/>
      <c r="Q30" s="234">
        <v>4</v>
      </c>
      <c r="R30" s="234">
        <v>4</v>
      </c>
      <c r="S30" s="234">
        <v>5.0999999999999996</v>
      </c>
      <c r="T30" s="234">
        <v>5.3</v>
      </c>
      <c r="U30" s="234"/>
      <c r="V30" s="234">
        <v>3.5</v>
      </c>
      <c r="W30" s="234">
        <v>3</v>
      </c>
      <c r="X30" s="234">
        <v>3.1</v>
      </c>
      <c r="Y30" s="234">
        <v>3</v>
      </c>
      <c r="Z30" s="235">
        <v>97</v>
      </c>
      <c r="AA30" s="235">
        <v>100</v>
      </c>
      <c r="AB30" s="301">
        <f t="shared" si="3"/>
        <v>3</v>
      </c>
      <c r="AC30" s="302">
        <f>IFERROR(VLOOKUP($DH30,[11]items_spec!$A:$T,19,FALSE),"")</f>
        <v>2.79</v>
      </c>
      <c r="AD30" s="287">
        <f>IFERROR(VLOOKUP($DH30,[11]items_spec!$A:$T,20,FALSE),"")</f>
        <v>3.21</v>
      </c>
      <c r="AE30" s="234">
        <v>4</v>
      </c>
      <c r="AF30" s="234">
        <v>4</v>
      </c>
      <c r="AG30" s="234"/>
      <c r="AH30" s="234">
        <v>4.5</v>
      </c>
      <c r="AI30" s="234"/>
      <c r="AJ30" s="234">
        <v>2.6</v>
      </c>
      <c r="AK30" s="234">
        <v>3</v>
      </c>
      <c r="AL30" s="234">
        <v>3</v>
      </c>
      <c r="AM30" s="234">
        <v>2.9</v>
      </c>
      <c r="AN30" s="234">
        <v>2.9</v>
      </c>
      <c r="AO30" s="235">
        <v>129</v>
      </c>
      <c r="AP30" s="235">
        <v>122</v>
      </c>
      <c r="AQ30" s="236">
        <f t="shared" si="53"/>
        <v>4.5999999999999996</v>
      </c>
      <c r="AR30" s="237">
        <f t="shared" si="54"/>
        <v>3.15</v>
      </c>
      <c r="AS30" s="238">
        <f t="shared" si="55"/>
        <v>0.31521739130434778</v>
      </c>
      <c r="AT30" s="236">
        <f t="shared" si="56"/>
        <v>4.166666666666667</v>
      </c>
      <c r="AU30" s="237">
        <f t="shared" si="57"/>
        <v>2.88</v>
      </c>
      <c r="AV30" s="238">
        <f t="shared" si="58"/>
        <v>0.30880000000000007</v>
      </c>
      <c r="AW30" s="236">
        <f t="shared" si="4"/>
        <v>4.4142857142857146</v>
      </c>
      <c r="AX30" s="237">
        <f t="shared" si="5"/>
        <v>3</v>
      </c>
      <c r="AY30" s="238">
        <f t="shared" si="59"/>
        <v>0.32038834951456313</v>
      </c>
      <c r="AZ30" s="239">
        <f>IFERROR(VLOOKUP($G30,[11]items_spec!$A:$AA,13,FALSE),"")</f>
        <v>508</v>
      </c>
      <c r="BA30" s="240">
        <f t="shared" si="6"/>
        <v>85.039370078740149</v>
      </c>
      <c r="BB30" s="235">
        <f t="shared" si="7"/>
        <v>385.71428571428578</v>
      </c>
      <c r="BC30" s="237">
        <f t="shared" si="8"/>
        <v>0</v>
      </c>
      <c r="BD30" s="235">
        <f t="shared" si="9"/>
        <v>112</v>
      </c>
      <c r="BE30" s="241">
        <v>3</v>
      </c>
      <c r="BF30" s="241">
        <v>1000</v>
      </c>
      <c r="BG30" s="241">
        <f t="shared" si="72"/>
        <v>3000</v>
      </c>
      <c r="BH30" s="241">
        <v>11</v>
      </c>
      <c r="BI30" s="241">
        <v>25</v>
      </c>
      <c r="BJ30" s="241"/>
      <c r="BK30" s="241"/>
      <c r="BL30" s="241"/>
      <c r="BM30" s="241"/>
      <c r="BN30" s="241"/>
      <c r="BO30" s="241"/>
      <c r="BP30" s="241"/>
      <c r="BQ30" s="242">
        <f t="shared" si="11"/>
        <v>36</v>
      </c>
      <c r="BR30" s="242">
        <f t="shared" si="12"/>
        <v>36</v>
      </c>
      <c r="BS30" s="243">
        <f t="shared" si="13"/>
        <v>3036</v>
      </c>
      <c r="BT30" s="241">
        <v>4</v>
      </c>
      <c r="BU30" s="241">
        <v>1000</v>
      </c>
      <c r="BV30" s="241">
        <f t="shared" si="70"/>
        <v>4000</v>
      </c>
      <c r="BW30" s="241">
        <v>10</v>
      </c>
      <c r="BX30" s="241"/>
      <c r="BY30" s="241">
        <v>22</v>
      </c>
      <c r="BZ30" s="241"/>
      <c r="CA30" s="241"/>
      <c r="CB30" s="241"/>
      <c r="CC30" s="241"/>
      <c r="CD30" s="241"/>
      <c r="CE30" s="241"/>
      <c r="CF30" s="242">
        <f t="shared" si="15"/>
        <v>32</v>
      </c>
      <c r="CG30" s="242">
        <f t="shared" si="16"/>
        <v>32</v>
      </c>
      <c r="CH30" s="243">
        <f t="shared" si="17"/>
        <v>4032</v>
      </c>
      <c r="CI30" s="244">
        <f t="shared" si="60"/>
        <v>21</v>
      </c>
      <c r="CJ30" s="244">
        <f t="shared" si="61"/>
        <v>25</v>
      </c>
      <c r="CK30" s="244">
        <f t="shared" si="62"/>
        <v>22</v>
      </c>
      <c r="CL30" s="244">
        <f t="shared" si="63"/>
        <v>0</v>
      </c>
      <c r="CM30" s="244">
        <f t="shared" si="64"/>
        <v>0</v>
      </c>
      <c r="CN30" s="244">
        <f t="shared" si="65"/>
        <v>0</v>
      </c>
      <c r="CO30" s="244">
        <f t="shared" si="66"/>
        <v>0</v>
      </c>
      <c r="CP30" s="244">
        <f t="shared" si="67"/>
        <v>0</v>
      </c>
      <c r="CQ30" s="244">
        <v>0</v>
      </c>
      <c r="CR30" s="242">
        <v>68</v>
      </c>
      <c r="CS30" s="242">
        <v>68</v>
      </c>
      <c r="CT30" s="245">
        <v>0.02</v>
      </c>
      <c r="CU30" s="246">
        <v>7068</v>
      </c>
      <c r="CV30" s="247">
        <v>9.6208262591963786E-3</v>
      </c>
      <c r="CW30" s="248">
        <v>10</v>
      </c>
      <c r="CX30" s="232" t="s">
        <v>687</v>
      </c>
      <c r="CY30" s="232" t="s">
        <v>687</v>
      </c>
      <c r="CZ30" s="232" t="str">
        <f>IFERROR(VLOOKUP($G30,[11]items_spec!$A:$P,7,FALSE),"")</f>
        <v>Ea</v>
      </c>
      <c r="DA30" s="232">
        <f>IFERROR(VLOOKUP($G30,[11]items_spec!$A:$CN,14,FALSE),"")</f>
        <v>1</v>
      </c>
      <c r="DB30" s="232" t="str">
        <f>IFERROR(VLOOKUP(I30,[11]shotcut_master!$B$1:$D$40,3,FALSE),"")</f>
        <v/>
      </c>
      <c r="DC30" s="28">
        <f t="shared" si="20"/>
        <v>183</v>
      </c>
      <c r="DD30" s="232" t="str">
        <f>IFERROR(VLOOKUP($I$1,[11]help!$B$67:$C$68,2,FALSE),"")</f>
        <v>PT1</v>
      </c>
      <c r="DE30" s="249" t="str">
        <f>IFERROR(VLOOKUP($F30,[11]machines_master!$A:$C,3,FALSE),"")</f>
        <v>old_machine</v>
      </c>
      <c r="DF30" s="232">
        <f>IFERROR(VLOOKUP($DC30,[11]items_spec!$A:$CN,26,FALSE),"")</f>
        <v>0</v>
      </c>
      <c r="DG30" s="232" t="str">
        <f>IFERROR(VLOOKUP(DF30,[11]shotcut_master!$B$1:$D$38,3,FALSE),"")</f>
        <v/>
      </c>
      <c r="DH30" s="28">
        <f t="shared" si="21"/>
        <v>183</v>
      </c>
      <c r="DI30" s="28" t="str">
        <f t="shared" si="22"/>
        <v>PT1date6/13/2021part183</v>
      </c>
      <c r="DJ30" s="248">
        <f>VLOOKUP(DH30,[11]items_spec!$A$2:$CZ$1087,102,FALSE)</f>
        <v>44360</v>
      </c>
      <c r="DK30" s="248">
        <f>VLOOKUP($DH30,[11]items_spec!$A$2:$CZ$1087,103,FALSE)</f>
        <v>44366</v>
      </c>
      <c r="DL30" s="197"/>
      <c r="DM30" s="197"/>
      <c r="DN30" s="197"/>
      <c r="DO30" t="str">
        <f>IFERROR(VLOOKUP(G30,[11]items_spec!$A$1:$CO$601,92,FALSE),"")</f>
        <v>foam protectionالtimer</v>
      </c>
      <c r="DS30" s="250">
        <f>IF($H30=$H7,1,0)</f>
        <v>0</v>
      </c>
      <c r="DT30" s="303">
        <f>IF(DS30=1,IF($H45=$H33,1,0),0)</f>
        <v>0</v>
      </c>
      <c r="DU30" s="229">
        <v>1</v>
      </c>
      <c r="DV30" s="251">
        <v>0</v>
      </c>
      <c r="DW30" s="252">
        <f t="shared" si="23"/>
        <v>1</v>
      </c>
      <c r="DX30" s="252">
        <f>IF(VLOOKUP($DC30,[11]items_spec!$A$1:$CV$1086,99,FALSE)=1,1,0)</f>
        <v>1</v>
      </c>
      <c r="DY30" s="252">
        <f>IF(VLOOKUP($DC30,[11]items_spec!$A$1:$CV$1086,100,FALSE)=1,1,0)</f>
        <v>1</v>
      </c>
      <c r="DZ30" s="251">
        <f t="shared" si="24"/>
        <v>68</v>
      </c>
      <c r="EA30" s="251">
        <f t="shared" si="25"/>
        <v>68</v>
      </c>
      <c r="EB30" s="248" t="str">
        <f>VLOOKUP($DH30,[11]items_spec!$A$2:$CZ$1087,104,FALSE)</f>
        <v>Pending</v>
      </c>
      <c r="EC30" s="251">
        <f t="shared" si="26"/>
        <v>1</v>
      </c>
      <c r="ED30" s="252">
        <f>IF(VLOOKUP($DU30,[17]items_spec!$A$1:$CV$1086,100,FALSE)=1,1,0)</f>
        <v>1</v>
      </c>
      <c r="EE30" s="252">
        <f>IFERROR(IF((VLOOKUP(DC30,[11]items_spec!$A:$AA,26,FALSE))&lt;&gt;"",1,0),"")</f>
        <v>0</v>
      </c>
      <c r="EF30" s="253">
        <f t="shared" si="27"/>
        <v>0</v>
      </c>
      <c r="EG30" s="253">
        <f t="shared" si="28"/>
        <v>53</v>
      </c>
      <c r="EH30" s="253">
        <f t="shared" si="29"/>
        <v>1</v>
      </c>
      <c r="EI30" s="251">
        <f t="shared" si="30"/>
        <v>1</v>
      </c>
      <c r="EJ30" s="253">
        <f t="shared" si="31"/>
        <v>1</v>
      </c>
      <c r="EK30" s="253">
        <f t="shared" si="32"/>
        <v>1</v>
      </c>
      <c r="EL30" s="253">
        <f t="shared" si="33"/>
        <v>1</v>
      </c>
      <c r="EM30" s="253">
        <f t="shared" si="34"/>
        <v>1</v>
      </c>
      <c r="EN30" s="253">
        <f t="shared" si="35"/>
        <v>1</v>
      </c>
      <c r="EO30" s="197">
        <f t="shared" si="36"/>
        <v>1</v>
      </c>
      <c r="EP30" s="197">
        <f t="shared" si="37"/>
        <v>1</v>
      </c>
      <c r="EQ30" s="197">
        <f t="shared" si="38"/>
        <v>0</v>
      </c>
      <c r="ER30" s="197">
        <f t="shared" si="39"/>
        <v>1</v>
      </c>
      <c r="ES30" s="197">
        <f t="shared" si="40"/>
        <v>1</v>
      </c>
      <c r="ET30" s="197">
        <f t="shared" si="41"/>
        <v>1</v>
      </c>
      <c r="EU30" s="197">
        <f t="shared" si="42"/>
        <v>1</v>
      </c>
      <c r="EV30" s="197">
        <f t="shared" si="43"/>
        <v>1</v>
      </c>
      <c r="EW30" s="197">
        <f t="shared" si="44"/>
        <v>1</v>
      </c>
      <c r="EX30" s="197">
        <f>IF($DS30=1,IF($BD30=$BD31,1,0),1)</f>
        <v>1</v>
      </c>
      <c r="EY30" s="253">
        <f>IF($DT30=1,IF($BD30=$BD31,1,0),1)</f>
        <v>1</v>
      </c>
      <c r="EZ30" s="253">
        <f t="shared" si="45"/>
        <v>1</v>
      </c>
      <c r="FA30" s="253">
        <f t="shared" si="46"/>
        <v>1</v>
      </c>
      <c r="FB30" s="253">
        <f t="shared" si="47"/>
        <v>1</v>
      </c>
      <c r="FC30" s="253">
        <f t="shared" si="48"/>
        <v>1</v>
      </c>
      <c r="FD30" s="253">
        <f t="shared" si="49"/>
        <v>0</v>
      </c>
      <c r="FE30" s="253">
        <f t="shared" si="50"/>
        <v>1</v>
      </c>
      <c r="FF30" s="253" t="b">
        <f>IF(SUM($EH30:$FD30)=25,TRUE,FALSE)</f>
        <v>0</v>
      </c>
      <c r="FG30" s="197" t="str">
        <f t="shared" si="51"/>
        <v>ok</v>
      </c>
      <c r="FH30" s="197"/>
      <c r="FI30" s="197"/>
      <c r="FJ30" s="197"/>
      <c r="FK30" s="197"/>
      <c r="FL30" s="197"/>
      <c r="FM30" s="197"/>
      <c r="FN30" s="197"/>
      <c r="FO30" s="197"/>
      <c r="FP30" s="197"/>
      <c r="FQ30" s="197"/>
      <c r="FR30" s="197"/>
      <c r="FS30" s="197"/>
    </row>
    <row r="31" spans="1:175" s="230" customFormat="1" ht="21" customHeight="1" x14ac:dyDescent="0.35">
      <c r="A31" s="225">
        <v>2021</v>
      </c>
      <c r="B31" s="226">
        <v>6</v>
      </c>
      <c r="C31" s="227" t="s">
        <v>628</v>
      </c>
      <c r="D31" s="228" t="s">
        <v>629</v>
      </c>
      <c r="E31" s="229" t="s">
        <v>181</v>
      </c>
      <c r="F31" s="230">
        <f>VLOOKUP($DH31,[11]items_spec!$A$2:$DC$1087,105,FALSE)</f>
        <v>28</v>
      </c>
      <c r="G31" s="231">
        <v>299</v>
      </c>
      <c r="H31" s="232">
        <f>IFERROR(VLOOKUP(G31,[11]items_spec!$A:$AA,25,FALSE),"")</f>
        <v>159</v>
      </c>
      <c r="I31" s="233"/>
      <c r="J31" s="232" t="str">
        <f>IFERROR(VLOOKUP($G31,[11]items_spec!$A:$P,5,FALSE),"")</f>
        <v>FMDAHI5L000000</v>
      </c>
      <c r="K31" s="232">
        <f>IFERROR(VLOOKUP($G31,[11]items_spec!$A:$P,15,FALSE),"")</f>
        <v>3</v>
      </c>
      <c r="L31" s="232">
        <f>IFERROR(IF($CZ31="set",DA31,VLOOKUP($DC31,[11]items_spec!$A:$P,14,FALSE)),"")</f>
        <v>2</v>
      </c>
      <c r="M31" s="300">
        <f t="shared" si="0"/>
        <v>140.29999999999998</v>
      </c>
      <c r="N31" s="300">
        <f t="shared" si="1"/>
        <v>130.47900000000001</v>
      </c>
      <c r="O31" s="300">
        <f t="shared" si="2"/>
        <v>150.12099999999998</v>
      </c>
      <c r="P31" s="234"/>
      <c r="Q31" s="234">
        <v>127</v>
      </c>
      <c r="R31" s="234">
        <v>147</v>
      </c>
      <c r="S31" s="234">
        <v>138</v>
      </c>
      <c r="T31" s="234">
        <v>143</v>
      </c>
      <c r="U31" s="234">
        <v>98</v>
      </c>
      <c r="V31" s="234">
        <v>119</v>
      </c>
      <c r="W31" s="234">
        <v>104</v>
      </c>
      <c r="X31" s="234">
        <v>115</v>
      </c>
      <c r="Y31" s="234"/>
      <c r="Z31" s="235">
        <v>115</v>
      </c>
      <c r="AA31" s="235">
        <v>118</v>
      </c>
      <c r="AB31" s="301">
        <f t="shared" si="3"/>
        <v>115</v>
      </c>
      <c r="AC31" s="302">
        <f>IFERROR(VLOOKUP($DH31,[11]items_spec!$A:$T,19,FALSE),"")</f>
        <v>106.95</v>
      </c>
      <c r="AD31" s="287">
        <f>IFERROR(VLOOKUP($DH31,[11]items_spec!$A:$T,20,FALSE),"")</f>
        <v>123.05</v>
      </c>
      <c r="AE31" s="234">
        <v>143</v>
      </c>
      <c r="AF31" s="234">
        <v>158</v>
      </c>
      <c r="AG31" s="234">
        <v>156</v>
      </c>
      <c r="AH31" s="234">
        <v>150</v>
      </c>
      <c r="AI31" s="234">
        <v>148</v>
      </c>
      <c r="AJ31" s="234">
        <v>99</v>
      </c>
      <c r="AK31" s="234">
        <v>109</v>
      </c>
      <c r="AL31" s="234">
        <v>108</v>
      </c>
      <c r="AM31" s="234">
        <v>111</v>
      </c>
      <c r="AN31" s="234">
        <v>108</v>
      </c>
      <c r="AO31" s="235">
        <v>119</v>
      </c>
      <c r="AP31" s="235">
        <v>115</v>
      </c>
      <c r="AQ31" s="236">
        <f t="shared" si="53"/>
        <v>138.75</v>
      </c>
      <c r="AR31" s="237">
        <f t="shared" si="54"/>
        <v>109</v>
      </c>
      <c r="AS31" s="238">
        <f t="shared" si="55"/>
        <v>0.21441441441441442</v>
      </c>
      <c r="AT31" s="236">
        <f t="shared" si="56"/>
        <v>151</v>
      </c>
      <c r="AU31" s="237">
        <f t="shared" si="57"/>
        <v>107</v>
      </c>
      <c r="AV31" s="238">
        <f t="shared" si="58"/>
        <v>0.29139072847682118</v>
      </c>
      <c r="AW31" s="236">
        <f t="shared" si="4"/>
        <v>145.55555555555554</v>
      </c>
      <c r="AX31" s="237">
        <f t="shared" si="5"/>
        <v>107.88888888888889</v>
      </c>
      <c r="AY31" s="238">
        <f t="shared" si="59"/>
        <v>0.25877862595419843</v>
      </c>
      <c r="AZ31" s="239">
        <f>IFERROR(VLOOKUP($G31,[11]items_spec!$A:$AA,13,FALSE),"")</f>
        <v>70</v>
      </c>
      <c r="BA31" s="240">
        <f t="shared" si="6"/>
        <v>154.28571428571428</v>
      </c>
      <c r="BB31" s="235">
        <f t="shared" si="7"/>
        <v>92.505353319057804</v>
      </c>
      <c r="BC31" s="237">
        <f t="shared" si="8"/>
        <v>1</v>
      </c>
      <c r="BD31" s="235">
        <f t="shared" si="9"/>
        <v>116.75</v>
      </c>
      <c r="BE31" s="241">
        <v>29</v>
      </c>
      <c r="BF31" s="241">
        <v>24</v>
      </c>
      <c r="BG31" s="241">
        <f t="shared" si="72"/>
        <v>696</v>
      </c>
      <c r="BH31" s="241"/>
      <c r="BI31" s="241"/>
      <c r="BJ31" s="241"/>
      <c r="BK31" s="241"/>
      <c r="BL31" s="241"/>
      <c r="BM31" s="241"/>
      <c r="BN31" s="241"/>
      <c r="BO31" s="241"/>
      <c r="BP31" s="241"/>
      <c r="BQ31" s="242">
        <f t="shared" si="11"/>
        <v>0</v>
      </c>
      <c r="BR31" s="242">
        <f t="shared" si="12"/>
        <v>0</v>
      </c>
      <c r="BS31" s="243">
        <f t="shared" si="13"/>
        <v>696</v>
      </c>
      <c r="BT31" s="241"/>
      <c r="BU31" s="241"/>
      <c r="BV31" s="241">
        <f t="shared" si="70"/>
        <v>0</v>
      </c>
      <c r="BW31" s="241"/>
      <c r="BX31" s="241"/>
      <c r="BY31" s="241"/>
      <c r="BZ31" s="241"/>
      <c r="CA31" s="241"/>
      <c r="CB31" s="241"/>
      <c r="CC31" s="241"/>
      <c r="CD31" s="241"/>
      <c r="CE31" s="241"/>
      <c r="CF31" s="242">
        <f t="shared" si="15"/>
        <v>0</v>
      </c>
      <c r="CG31" s="242">
        <f t="shared" si="16"/>
        <v>0</v>
      </c>
      <c r="CH31" s="243">
        <f t="shared" si="17"/>
        <v>0</v>
      </c>
      <c r="CI31" s="244">
        <f t="shared" si="60"/>
        <v>0</v>
      </c>
      <c r="CJ31" s="244">
        <f t="shared" si="61"/>
        <v>0</v>
      </c>
      <c r="CK31" s="244">
        <f t="shared" si="62"/>
        <v>0</v>
      </c>
      <c r="CL31" s="244">
        <f t="shared" si="63"/>
        <v>0</v>
      </c>
      <c r="CM31" s="244">
        <f t="shared" si="64"/>
        <v>0</v>
      </c>
      <c r="CN31" s="244">
        <f t="shared" si="65"/>
        <v>0</v>
      </c>
      <c r="CO31" s="244">
        <f t="shared" si="66"/>
        <v>0</v>
      </c>
      <c r="CP31" s="244">
        <f t="shared" si="67"/>
        <v>0</v>
      </c>
      <c r="CQ31" s="244">
        <v>0</v>
      </c>
      <c r="CR31" s="242">
        <v>0</v>
      </c>
      <c r="CS31" s="242">
        <v>0</v>
      </c>
      <c r="CT31" s="245">
        <v>0.02</v>
      </c>
      <c r="CU31" s="246">
        <v>696</v>
      </c>
      <c r="CV31" s="247">
        <v>0</v>
      </c>
      <c r="CW31" s="248">
        <v>28</v>
      </c>
      <c r="CX31" s="232" t="s">
        <v>688</v>
      </c>
      <c r="CY31" s="232" t="s">
        <v>688</v>
      </c>
      <c r="CZ31" s="232" t="str">
        <f>IFERROR(VLOOKUP($G31,[11]items_spec!$A:$P,7,FALSE),"")</f>
        <v>Set</v>
      </c>
      <c r="DA31" s="232">
        <f>IFERROR(VLOOKUP($G31,[11]items_spec!$A:$CN,14,FALSE),"")</f>
        <v>2</v>
      </c>
      <c r="DB31" s="232" t="str">
        <f>IFERROR(VLOOKUP(I31,[11]shotcut_master!$B$1:$D$40,3,FALSE),"")</f>
        <v/>
      </c>
      <c r="DC31" s="28">
        <f t="shared" si="20"/>
        <v>299</v>
      </c>
      <c r="DD31" s="232" t="str">
        <f>IFERROR(VLOOKUP($I$1,[11]help!$B$67:$C$68,2,FALSE),"")</f>
        <v>PT1</v>
      </c>
      <c r="DE31" s="249" t="str">
        <f>IFERROR(VLOOKUP($F31,[11]machines_master!$A:$C,3,FALSE),"")</f>
        <v>old_machine</v>
      </c>
      <c r="DF31" s="232">
        <f>IFERROR(VLOOKUP($DC31,[11]items_spec!$A:$CN,26,FALSE),"")</f>
        <v>0</v>
      </c>
      <c r="DG31" s="232" t="str">
        <f>IFERROR(VLOOKUP(DF31,[11]shotcut_master!$B$1:$D$38,3,FALSE),"")</f>
        <v/>
      </c>
      <c r="DH31" s="28">
        <f t="shared" si="21"/>
        <v>299</v>
      </c>
      <c r="DI31" s="28" t="str">
        <f t="shared" si="22"/>
        <v>PT1date6/13/2021part299</v>
      </c>
      <c r="DJ31" s="248"/>
      <c r="DK31" s="248">
        <f>VLOOKUP($DH31,[11]items_spec!$A$2:$CZ$1087,103,FALSE)</f>
        <v>44366</v>
      </c>
      <c r="DL31" s="197"/>
      <c r="DM31" s="197"/>
      <c r="DN31" s="197"/>
      <c r="DO31" t="str">
        <f>IFERROR(VLOOKUP(G31,[11]items_spec!$A$1:$CO$601,92,FALSE),"")</f>
        <v>heater Gas 6littre</v>
      </c>
      <c r="DS31" s="250">
        <f>IF($H31=$H32,1,0)</f>
        <v>0</v>
      </c>
      <c r="DT31" s="303">
        <f>IF(DS31=1,IF($H46=$H34,1,0),0)</f>
        <v>0</v>
      </c>
      <c r="DU31" s="229">
        <v>1</v>
      </c>
      <c r="DV31" s="251">
        <v>0</v>
      </c>
      <c r="DW31" s="252">
        <f t="shared" si="23"/>
        <v>1</v>
      </c>
      <c r="DX31" s="252">
        <f>IF(VLOOKUP($DC31,[11]items_spec!$A$1:$CV$1086,99,FALSE)=1,1,0)</f>
        <v>1</v>
      </c>
      <c r="DY31" s="252">
        <f>IF(VLOOKUP($DC31,[11]items_spec!$A$1:$CV$1086,100,FALSE)=1,1,0)</f>
        <v>1</v>
      </c>
      <c r="DZ31" s="251">
        <f t="shared" si="24"/>
        <v>0</v>
      </c>
      <c r="EA31" s="251">
        <f t="shared" si="25"/>
        <v>0</v>
      </c>
      <c r="EB31" s="248" t="str">
        <f>VLOOKUP($DH31,[11]items_spec!$A$2:$CZ$1087,104,FALSE)</f>
        <v>Pending</v>
      </c>
      <c r="EC31" s="251">
        <f t="shared" si="26"/>
        <v>1</v>
      </c>
      <c r="ED31" s="252">
        <f>IF(VLOOKUP($DU31,[17]items_spec!$A$1:$CV$1086,100,FALSE)=1,1,0)</f>
        <v>1</v>
      </c>
      <c r="EE31" s="252">
        <f>IFERROR(IF((VLOOKUP(DC31,[11]items_spec!$A:$AA,26,FALSE))&lt;&gt;"",1,0),"")</f>
        <v>0</v>
      </c>
      <c r="EF31" s="253">
        <f t="shared" si="27"/>
        <v>0</v>
      </c>
      <c r="EG31" s="253">
        <f t="shared" si="28"/>
        <v>53</v>
      </c>
      <c r="EH31" s="253">
        <f t="shared" si="29"/>
        <v>0</v>
      </c>
      <c r="EI31" s="251">
        <f t="shared" si="30"/>
        <v>1</v>
      </c>
      <c r="EJ31" s="253">
        <f t="shared" si="31"/>
        <v>1</v>
      </c>
      <c r="EK31" s="253">
        <f t="shared" si="32"/>
        <v>1</v>
      </c>
      <c r="EL31" s="253">
        <f t="shared" si="33"/>
        <v>1</v>
      </c>
      <c r="EM31" s="253">
        <f t="shared" si="34"/>
        <v>1</v>
      </c>
      <c r="EN31" s="253">
        <f t="shared" si="35"/>
        <v>1</v>
      </c>
      <c r="EO31" s="197">
        <f t="shared" si="36"/>
        <v>1</v>
      </c>
      <c r="EP31" s="197">
        <f t="shared" si="37"/>
        <v>1</v>
      </c>
      <c r="EQ31" s="197">
        <f t="shared" si="38"/>
        <v>0</v>
      </c>
      <c r="ER31" s="197">
        <f t="shared" si="39"/>
        <v>1</v>
      </c>
      <c r="ES31" s="197">
        <f t="shared" si="40"/>
        <v>1</v>
      </c>
      <c r="ET31" s="197">
        <f t="shared" si="41"/>
        <v>1</v>
      </c>
      <c r="EU31" s="197">
        <f t="shared" si="42"/>
        <v>1</v>
      </c>
      <c r="EV31" s="197">
        <f t="shared" si="43"/>
        <v>1</v>
      </c>
      <c r="EW31" s="197">
        <f t="shared" si="44"/>
        <v>1</v>
      </c>
      <c r="EX31" s="197">
        <f>IF($DS31=1,IF($BD31=$BD49,1,0),1)</f>
        <v>1</v>
      </c>
      <c r="EY31" s="253">
        <f>IF($DT31=1,IF($BD31=#REF!,1,0),1)</f>
        <v>1</v>
      </c>
      <c r="EZ31" s="253">
        <f t="shared" si="45"/>
        <v>1</v>
      </c>
      <c r="FA31" s="253">
        <f t="shared" si="46"/>
        <v>1</v>
      </c>
      <c r="FB31" s="253">
        <f t="shared" si="47"/>
        <v>1</v>
      </c>
      <c r="FC31" s="253">
        <f t="shared" si="48"/>
        <v>1</v>
      </c>
      <c r="FD31" s="253">
        <f t="shared" si="49"/>
        <v>0</v>
      </c>
      <c r="FE31" s="253">
        <f t="shared" si="50"/>
        <v>1</v>
      </c>
      <c r="FF31" s="253" t="b">
        <f>IF(SUM($EH31:$FD31)=23,TRUE,FALSE)</f>
        <v>0</v>
      </c>
      <c r="FG31" s="197" t="str">
        <f t="shared" si="51"/>
        <v>ok</v>
      </c>
      <c r="FH31" s="197"/>
      <c r="FI31" s="197"/>
      <c r="FJ31" s="197"/>
      <c r="FK31" s="197"/>
      <c r="FL31" s="197"/>
      <c r="FM31" s="197"/>
      <c r="FN31" s="197"/>
      <c r="FO31" s="197"/>
      <c r="FP31" s="197"/>
      <c r="FQ31" s="197"/>
      <c r="FR31" s="197"/>
      <c r="FS31" s="197"/>
    </row>
    <row r="32" spans="1:175" s="230" customFormat="1" ht="21" customHeight="1" x14ac:dyDescent="0.35">
      <c r="A32" s="225">
        <v>2021</v>
      </c>
      <c r="B32" s="226">
        <v>6</v>
      </c>
      <c r="C32" s="227" t="s">
        <v>628</v>
      </c>
      <c r="D32" s="228" t="s">
        <v>629</v>
      </c>
      <c r="E32" s="229" t="s">
        <v>189</v>
      </c>
      <c r="F32" s="230">
        <f>VLOOKUP($DH32,[11]items_spec!$A$2:$DC$1087,105,FALSE)</f>
        <v>46</v>
      </c>
      <c r="G32" s="231">
        <v>254</v>
      </c>
      <c r="H32" s="232">
        <f>IFERROR(VLOOKUP(G32,[11]items_spec!$A:$AA,25,FALSE),"")</f>
        <v>334</v>
      </c>
      <c r="I32" s="233"/>
      <c r="J32" s="232" t="str">
        <f>IFERROR(VLOOKUP($G32,[11]items_spec!$A:$P,5,FALSE),"")</f>
        <v>FMDAHI40000000</v>
      </c>
      <c r="K32" s="232">
        <f>IFERROR(VLOOKUP($G32,[11]items_spec!$A:$P,15,FALSE),"")</f>
        <v>4</v>
      </c>
      <c r="L32" s="232">
        <f>IFERROR(IF($CZ32="set",DA32,VLOOKUP($DC32,[11]items_spec!$A:$P,14,FALSE)),"")</f>
        <v>2</v>
      </c>
      <c r="M32" s="300">
        <f t="shared" si="0"/>
        <v>247.66</v>
      </c>
      <c r="N32" s="300">
        <f t="shared" si="1"/>
        <v>230.32379999999998</v>
      </c>
      <c r="O32" s="300">
        <f t="shared" si="2"/>
        <v>264.99619999999999</v>
      </c>
      <c r="P32" s="234"/>
      <c r="Q32" s="234">
        <v>235</v>
      </c>
      <c r="R32" s="234">
        <v>250</v>
      </c>
      <c r="S32" s="234">
        <v>321</v>
      </c>
      <c r="T32" s="234">
        <v>280</v>
      </c>
      <c r="U32" s="234">
        <v>203</v>
      </c>
      <c r="V32" s="234">
        <v>201</v>
      </c>
      <c r="W32" s="234">
        <v>209</v>
      </c>
      <c r="X32" s="234">
        <v>207</v>
      </c>
      <c r="Y32" s="234"/>
      <c r="Z32" s="235">
        <v>138</v>
      </c>
      <c r="AA32" s="235">
        <v>137</v>
      </c>
      <c r="AB32" s="301">
        <f t="shared" si="3"/>
        <v>203</v>
      </c>
      <c r="AC32" s="302">
        <f>IFERROR(VLOOKUP($DH32,[11]items_spec!$A:$T,19,FALSE),"")</f>
        <v>188.79</v>
      </c>
      <c r="AD32" s="287">
        <f>IFERROR(VLOOKUP($DH32,[11]items_spec!$A:$T,20,FALSE),"")</f>
        <v>217.21</v>
      </c>
      <c r="AE32" s="234">
        <v>297</v>
      </c>
      <c r="AF32" s="234">
        <v>293</v>
      </c>
      <c r="AG32" s="234">
        <v>295</v>
      </c>
      <c r="AH32" s="234">
        <v>300</v>
      </c>
      <c r="AI32" s="234">
        <v>289</v>
      </c>
      <c r="AJ32" s="234">
        <v>210</v>
      </c>
      <c r="AK32" s="234">
        <v>206</v>
      </c>
      <c r="AL32" s="234">
        <v>217</v>
      </c>
      <c r="AM32" s="234">
        <v>220</v>
      </c>
      <c r="AN32" s="234">
        <v>209</v>
      </c>
      <c r="AO32" s="235">
        <v>135</v>
      </c>
      <c r="AP32" s="235">
        <v>130</v>
      </c>
      <c r="AQ32" s="236">
        <f t="shared" si="53"/>
        <v>271.5</v>
      </c>
      <c r="AR32" s="237">
        <f t="shared" si="54"/>
        <v>205</v>
      </c>
      <c r="AS32" s="238">
        <f t="shared" si="55"/>
        <v>0.24493554327808473</v>
      </c>
      <c r="AT32" s="236">
        <f t="shared" si="56"/>
        <v>294.8</v>
      </c>
      <c r="AU32" s="237">
        <f t="shared" si="57"/>
        <v>212.4</v>
      </c>
      <c r="AV32" s="238">
        <f t="shared" si="58"/>
        <v>0.27951153324287653</v>
      </c>
      <c r="AW32" s="236">
        <f t="shared" si="4"/>
        <v>284.44444444444446</v>
      </c>
      <c r="AX32" s="237">
        <f t="shared" si="5"/>
        <v>209.11111111111111</v>
      </c>
      <c r="AY32" s="238">
        <f t="shared" si="59"/>
        <v>0.26484375000000004</v>
      </c>
      <c r="AZ32" s="239">
        <f>IFERROR(VLOOKUP($G32,[11]items_spec!$A:$AA,13,FALSE),"")</f>
        <v>88</v>
      </c>
      <c r="BA32" s="240">
        <f t="shared" si="6"/>
        <v>163.63636363636363</v>
      </c>
      <c r="BB32" s="235">
        <f t="shared" si="7"/>
        <v>106.66666666666667</v>
      </c>
      <c r="BC32" s="237">
        <f t="shared" si="8"/>
        <v>1</v>
      </c>
      <c r="BD32" s="235">
        <f t="shared" si="9"/>
        <v>135</v>
      </c>
      <c r="BE32" s="241">
        <v>36</v>
      </c>
      <c r="BF32" s="241">
        <v>30</v>
      </c>
      <c r="BG32" s="241">
        <f t="shared" si="72"/>
        <v>1080</v>
      </c>
      <c r="BH32" s="241"/>
      <c r="BI32" s="241"/>
      <c r="BJ32" s="241"/>
      <c r="BK32" s="241"/>
      <c r="BL32" s="241"/>
      <c r="BM32" s="241"/>
      <c r="BN32" s="241"/>
      <c r="BO32" s="241"/>
      <c r="BP32" s="241"/>
      <c r="BQ32" s="242">
        <f t="shared" si="11"/>
        <v>0</v>
      </c>
      <c r="BR32" s="242">
        <f t="shared" si="12"/>
        <v>0</v>
      </c>
      <c r="BS32" s="243">
        <f t="shared" si="13"/>
        <v>1080</v>
      </c>
      <c r="BT32" s="241">
        <v>34</v>
      </c>
      <c r="BU32" s="241">
        <v>30</v>
      </c>
      <c r="BV32" s="241">
        <f t="shared" si="70"/>
        <v>1020</v>
      </c>
      <c r="BW32" s="241">
        <v>10</v>
      </c>
      <c r="BX32" s="241"/>
      <c r="BY32" s="241">
        <v>12</v>
      </c>
      <c r="BZ32" s="241"/>
      <c r="CA32" s="241"/>
      <c r="CB32" s="241"/>
      <c r="CC32" s="241"/>
      <c r="CD32" s="241"/>
      <c r="CE32" s="241"/>
      <c r="CF32" s="242">
        <f t="shared" si="15"/>
        <v>22</v>
      </c>
      <c r="CG32" s="242">
        <f t="shared" si="16"/>
        <v>11</v>
      </c>
      <c r="CH32" s="243">
        <f t="shared" si="17"/>
        <v>1031</v>
      </c>
      <c r="CI32" s="244">
        <f t="shared" si="60"/>
        <v>5</v>
      </c>
      <c r="CJ32" s="244">
        <f t="shared" si="61"/>
        <v>0</v>
      </c>
      <c r="CK32" s="244">
        <f t="shared" si="62"/>
        <v>6</v>
      </c>
      <c r="CL32" s="244">
        <f t="shared" si="63"/>
        <v>0</v>
      </c>
      <c r="CM32" s="244">
        <f t="shared" si="64"/>
        <v>0</v>
      </c>
      <c r="CN32" s="244">
        <f t="shared" si="65"/>
        <v>0</v>
      </c>
      <c r="CO32" s="244">
        <f t="shared" si="66"/>
        <v>0</v>
      </c>
      <c r="CP32" s="244">
        <f t="shared" si="67"/>
        <v>0</v>
      </c>
      <c r="CQ32" s="244">
        <v>0</v>
      </c>
      <c r="CR32" s="242">
        <v>22</v>
      </c>
      <c r="CS32" s="242">
        <v>11</v>
      </c>
      <c r="CT32" s="245">
        <v>0.02</v>
      </c>
      <c r="CU32" s="246">
        <v>2111</v>
      </c>
      <c r="CV32" s="247">
        <v>5.210800568450971E-3</v>
      </c>
      <c r="CW32" s="248">
        <v>10</v>
      </c>
      <c r="CX32" s="232" t="s">
        <v>689</v>
      </c>
      <c r="CY32" s="232" t="s">
        <v>689</v>
      </c>
      <c r="CZ32" s="232" t="str">
        <f>IFERROR(VLOOKUP($G32,[11]items_spec!$A:$P,7,FALSE),"")</f>
        <v>Set</v>
      </c>
      <c r="DA32" s="232">
        <f>IFERROR(VLOOKUP($G32,[11]items_spec!$A:$CN,14,FALSE),"")</f>
        <v>2</v>
      </c>
      <c r="DB32" s="232" t="str">
        <f>IFERROR(VLOOKUP(I32,[11]shotcut_master!$B$1:$D$40,3,FALSE),"")</f>
        <v/>
      </c>
      <c r="DC32" s="28">
        <f t="shared" si="20"/>
        <v>254</v>
      </c>
      <c r="DD32" s="232" t="str">
        <f>IFERROR(VLOOKUP($I$1,[11]help!$B$67:$C$68,2,FALSE),"")</f>
        <v>PT1</v>
      </c>
      <c r="DE32" s="249" t="str">
        <f>IFERROR(VLOOKUP($F32,[11]machines_master!$A:$C,3,FALSE),"")</f>
        <v>old_machine</v>
      </c>
      <c r="DF32" s="232">
        <f>IFERROR(VLOOKUP($DC32,[11]items_spec!$A:$CN,26,FALSE),"")</f>
        <v>0</v>
      </c>
      <c r="DG32" s="232" t="str">
        <f>IFERROR(VLOOKUP(DF32,[11]shotcut_master!$B$1:$D$38,3,FALSE),"")</f>
        <v/>
      </c>
      <c r="DH32" s="28">
        <f t="shared" si="21"/>
        <v>254</v>
      </c>
      <c r="DI32" s="28" t="str">
        <f t="shared" si="22"/>
        <v>PT1date6/13/2021part254</v>
      </c>
      <c r="DJ32" s="248"/>
      <c r="DK32" s="248">
        <f>VLOOKUP($DH32,[11]items_spec!$A$2:$CZ$1087,103,FALSE)</f>
        <v>0</v>
      </c>
      <c r="DL32" s="197"/>
      <c r="DM32" s="197"/>
      <c r="DN32" s="197"/>
      <c r="DO32" t="str">
        <f>IFERROR(VLOOKUP(G32,[11]items_spec!$A$1:$CO$601,92,FALSE),"")</f>
        <v>ensemble heater Blonayel</v>
      </c>
      <c r="DS32" s="250">
        <f>IF($H32=$H33,1,0)</f>
        <v>0</v>
      </c>
      <c r="DT32" s="303">
        <f>IF(DS32=1,IF($H47=#REF!,1,0),0)</f>
        <v>0</v>
      </c>
      <c r="DU32" s="229">
        <v>1</v>
      </c>
      <c r="DV32" s="251">
        <v>0</v>
      </c>
      <c r="DW32" s="252">
        <f t="shared" si="23"/>
        <v>1</v>
      </c>
      <c r="DX32" s="252">
        <f>IF(VLOOKUP($DC32,[11]items_spec!$A$1:$CV$1086,99,FALSE)=1,1,0)</f>
        <v>1</v>
      </c>
      <c r="DY32" s="252">
        <f>IF(VLOOKUP($DC32,[11]items_spec!$A$1:$CV$1086,100,FALSE)=1,1,0)</f>
        <v>1</v>
      </c>
      <c r="DZ32" s="251">
        <f t="shared" si="24"/>
        <v>22</v>
      </c>
      <c r="EA32" s="251">
        <f t="shared" si="25"/>
        <v>22</v>
      </c>
      <c r="EB32" s="248" t="str">
        <f>VLOOKUP($DH32,[11]items_spec!$A$2:$CZ$1087,104,FALSE)</f>
        <v>wip</v>
      </c>
      <c r="EC32" s="251">
        <f t="shared" si="26"/>
        <v>1</v>
      </c>
      <c r="ED32" s="252">
        <f>IF(VLOOKUP($DU32,[17]items_spec!$A$1:$CV$1086,100,FALSE)=1,1,0)</f>
        <v>1</v>
      </c>
      <c r="EE32" s="252">
        <f>IFERROR(IF((VLOOKUP(DC32,[11]items_spec!$A:$AA,26,FALSE))&lt;&gt;"",1,0),"")</f>
        <v>0</v>
      </c>
      <c r="EF32" s="253">
        <f t="shared" si="27"/>
        <v>0</v>
      </c>
      <c r="EG32" s="253">
        <f t="shared" si="28"/>
        <v>53</v>
      </c>
      <c r="EH32" s="253">
        <f t="shared" si="29"/>
        <v>1</v>
      </c>
      <c r="EI32" s="251">
        <f t="shared" si="30"/>
        <v>1</v>
      </c>
      <c r="EJ32" s="253">
        <f t="shared" si="31"/>
        <v>1</v>
      </c>
      <c r="EK32" s="253">
        <f t="shared" si="32"/>
        <v>1</v>
      </c>
      <c r="EL32" s="253">
        <f t="shared" si="33"/>
        <v>1</v>
      </c>
      <c r="EM32" s="253">
        <f t="shared" si="34"/>
        <v>1</v>
      </c>
      <c r="EN32" s="253">
        <f t="shared" si="35"/>
        <v>1</v>
      </c>
      <c r="EO32" s="197">
        <f t="shared" si="36"/>
        <v>1</v>
      </c>
      <c r="EP32" s="197">
        <f t="shared" si="37"/>
        <v>1</v>
      </c>
      <c r="EQ32" s="197">
        <f t="shared" si="38"/>
        <v>0</v>
      </c>
      <c r="ER32" s="197">
        <f t="shared" si="39"/>
        <v>1</v>
      </c>
      <c r="ES32" s="197">
        <f t="shared" si="40"/>
        <v>1</v>
      </c>
      <c r="ET32" s="197">
        <f t="shared" si="41"/>
        <v>1</v>
      </c>
      <c r="EU32" s="197">
        <f t="shared" si="42"/>
        <v>1</v>
      </c>
      <c r="EV32" s="197">
        <f t="shared" si="43"/>
        <v>1</v>
      </c>
      <c r="EW32" s="197">
        <f t="shared" si="44"/>
        <v>1</v>
      </c>
      <c r="EX32" s="197">
        <f>IF($DS32=1,IF($BD32=$BD51,1,0),1)</f>
        <v>1</v>
      </c>
      <c r="EY32" s="253">
        <f>IF($DT32=1,IF($BD32=#REF!,1,0),1)</f>
        <v>1</v>
      </c>
      <c r="EZ32" s="253">
        <f t="shared" si="45"/>
        <v>1</v>
      </c>
      <c r="FA32" s="253">
        <f t="shared" si="46"/>
        <v>1</v>
      </c>
      <c r="FB32" s="253">
        <f t="shared" si="47"/>
        <v>1</v>
      </c>
      <c r="FC32" s="253">
        <f t="shared" si="48"/>
        <v>1</v>
      </c>
      <c r="FD32" s="253">
        <f t="shared" si="49"/>
        <v>1</v>
      </c>
      <c r="FE32" s="253">
        <f t="shared" si="50"/>
        <v>1</v>
      </c>
      <c r="FF32" s="253" t="b">
        <f>IF(SUM($EH32:$FD32)=23,TRUE,FALSE)</f>
        <v>0</v>
      </c>
      <c r="FG32" s="197" t="str">
        <f t="shared" si="51"/>
        <v>ok</v>
      </c>
      <c r="FH32" s="197"/>
      <c r="FI32" s="197"/>
      <c r="FJ32" s="197"/>
      <c r="FK32" s="197"/>
      <c r="FL32" s="197"/>
      <c r="FM32" s="197"/>
      <c r="FN32" s="197"/>
      <c r="FO32" s="197"/>
      <c r="FP32" s="197"/>
      <c r="FQ32" s="197"/>
      <c r="FR32" s="197"/>
      <c r="FS32" s="197"/>
    </row>
    <row r="33" spans="1:175" s="230" customFormat="1" ht="21" customHeight="1" x14ac:dyDescent="0.35">
      <c r="A33" s="225">
        <v>2021</v>
      </c>
      <c r="B33" s="226">
        <v>6</v>
      </c>
      <c r="C33" s="227" t="s">
        <v>628</v>
      </c>
      <c r="D33" s="228" t="s">
        <v>629</v>
      </c>
      <c r="E33" s="229" t="s">
        <v>193</v>
      </c>
      <c r="F33" s="230">
        <f>VLOOKUP($DH33,[11]items_spec!$A$2:$DC$1087,105,FALSE)</f>
        <v>48</v>
      </c>
      <c r="G33" s="231">
        <v>11</v>
      </c>
      <c r="H33" s="232">
        <f>IFERROR(VLOOKUP(G33,[11]items_spec!$A:$AA,25,FALSE),"")</f>
        <v>4</v>
      </c>
      <c r="I33" s="233"/>
      <c r="J33" s="232" t="str">
        <f>IFERROR(VLOOKUP($G33,[11]items_spec!$A:$P,5,FALSE),"")</f>
        <v>FMDACI30000000</v>
      </c>
      <c r="K33" s="232">
        <f>IFERROR(VLOOKUP($G33,[11]items_spec!$A:$P,15,FALSE),"")</f>
        <v>2</v>
      </c>
      <c r="L33" s="232">
        <f>IFERROR(IF($CZ33="set",DA33,VLOOKUP($DC33,[11]items_spec!$A:$P,14,FALSE)),"")</f>
        <v>1</v>
      </c>
      <c r="M33" s="300">
        <f t="shared" si="0"/>
        <v>258.64</v>
      </c>
      <c r="N33" s="300">
        <f t="shared" si="1"/>
        <v>240.5352</v>
      </c>
      <c r="O33" s="300">
        <f t="shared" si="2"/>
        <v>276.7448</v>
      </c>
      <c r="P33" s="234"/>
      <c r="Q33" s="234"/>
      <c r="R33" s="234"/>
      <c r="S33" s="234"/>
      <c r="T33" s="234"/>
      <c r="U33" s="234"/>
      <c r="V33" s="234"/>
      <c r="W33" s="234"/>
      <c r="X33" s="234"/>
      <c r="Y33" s="234"/>
      <c r="Z33" s="235"/>
      <c r="AA33" s="235"/>
      <c r="AB33" s="301">
        <f t="shared" si="3"/>
        <v>212</v>
      </c>
      <c r="AC33" s="302">
        <f>IFERROR(VLOOKUP($DH33,[11]items_spec!$A:$T,19,FALSE),"")</f>
        <v>197.16</v>
      </c>
      <c r="AD33" s="287">
        <f>IFERROR(VLOOKUP($DH33,[11]items_spec!$A:$T,20,FALSE),"")</f>
        <v>226.84</v>
      </c>
      <c r="AE33" s="234"/>
      <c r="AF33" s="234">
        <v>264</v>
      </c>
      <c r="AG33" s="234">
        <v>268</v>
      </c>
      <c r="AH33" s="234">
        <v>278</v>
      </c>
      <c r="AI33" s="234">
        <v>281</v>
      </c>
      <c r="AJ33" s="234"/>
      <c r="AK33" s="234">
        <v>225</v>
      </c>
      <c r="AL33" s="234">
        <v>216</v>
      </c>
      <c r="AM33" s="234">
        <v>210</v>
      </c>
      <c r="AN33" s="234">
        <v>223</v>
      </c>
      <c r="AO33" s="235"/>
      <c r="AP33" s="235">
        <v>131</v>
      </c>
      <c r="AQ33" s="236" t="str">
        <f t="shared" si="53"/>
        <v/>
      </c>
      <c r="AR33" s="237" t="str">
        <f t="shared" si="54"/>
        <v/>
      </c>
      <c r="AS33" s="238" t="e">
        <f t="shared" si="55"/>
        <v>#VALUE!</v>
      </c>
      <c r="AT33" s="236">
        <f t="shared" si="56"/>
        <v>272.75</v>
      </c>
      <c r="AU33" s="237">
        <f t="shared" si="57"/>
        <v>218.5</v>
      </c>
      <c r="AV33" s="238">
        <f t="shared" si="58"/>
        <v>0.19890009165902842</v>
      </c>
      <c r="AW33" s="236">
        <f t="shared" si="4"/>
        <v>272.75</v>
      </c>
      <c r="AX33" s="237">
        <f t="shared" si="5"/>
        <v>218.5</v>
      </c>
      <c r="AY33" s="238">
        <f t="shared" si="59"/>
        <v>0.19890009165902842</v>
      </c>
      <c r="AZ33" s="239">
        <f>IFERROR(VLOOKUP($G33,[11]items_spec!$A:$AA,13,FALSE),"")</f>
        <v>36.950955233036844</v>
      </c>
      <c r="BA33" s="240">
        <f t="shared" si="6"/>
        <v>194.85287875758829</v>
      </c>
      <c r="BB33" s="235">
        <f t="shared" si="7"/>
        <v>54.961832061068705</v>
      </c>
      <c r="BC33" s="237">
        <f t="shared" si="8"/>
        <v>1</v>
      </c>
      <c r="BD33" s="235">
        <f t="shared" si="9"/>
        <v>131</v>
      </c>
      <c r="BE33" s="241">
        <v>8</v>
      </c>
      <c r="BF33" s="241">
        <v>8</v>
      </c>
      <c r="BG33" s="241">
        <f t="shared" si="72"/>
        <v>64</v>
      </c>
      <c r="BH33" s="241"/>
      <c r="BI33" s="241"/>
      <c r="BJ33" s="241"/>
      <c r="BK33" s="241"/>
      <c r="BL33" s="241"/>
      <c r="BM33" s="241"/>
      <c r="BN33" s="241"/>
      <c r="BO33" s="241"/>
      <c r="BP33" s="241"/>
      <c r="BQ33" s="242">
        <f t="shared" si="11"/>
        <v>0</v>
      </c>
      <c r="BR33" s="242">
        <f t="shared" si="12"/>
        <v>0</v>
      </c>
      <c r="BS33" s="243">
        <f t="shared" si="13"/>
        <v>64</v>
      </c>
      <c r="BT33" s="241">
        <v>49</v>
      </c>
      <c r="BU33" s="241">
        <v>8</v>
      </c>
      <c r="BV33" s="241">
        <f t="shared" si="70"/>
        <v>392</v>
      </c>
      <c r="BW33" s="241">
        <v>6</v>
      </c>
      <c r="BX33" s="241"/>
      <c r="BY33" s="241">
        <v>3</v>
      </c>
      <c r="BZ33" s="241"/>
      <c r="CA33" s="241"/>
      <c r="CB33" s="241"/>
      <c r="CC33" s="241"/>
      <c r="CD33" s="241"/>
      <c r="CE33" s="241"/>
      <c r="CF33" s="242">
        <f t="shared" si="15"/>
        <v>9</v>
      </c>
      <c r="CG33" s="242">
        <f t="shared" si="16"/>
        <v>9</v>
      </c>
      <c r="CH33" s="243">
        <f t="shared" si="17"/>
        <v>401</v>
      </c>
      <c r="CI33" s="244">
        <f t="shared" si="60"/>
        <v>6</v>
      </c>
      <c r="CJ33" s="244">
        <f t="shared" si="61"/>
        <v>0</v>
      </c>
      <c r="CK33" s="244">
        <f t="shared" si="62"/>
        <v>3</v>
      </c>
      <c r="CL33" s="244">
        <f t="shared" si="63"/>
        <v>0</v>
      </c>
      <c r="CM33" s="244">
        <f t="shared" si="64"/>
        <v>0</v>
      </c>
      <c r="CN33" s="244">
        <f t="shared" si="65"/>
        <v>0</v>
      </c>
      <c r="CO33" s="244">
        <f t="shared" si="66"/>
        <v>0</v>
      </c>
      <c r="CP33" s="244">
        <f t="shared" si="67"/>
        <v>0</v>
      </c>
      <c r="CQ33" s="244">
        <v>0</v>
      </c>
      <c r="CR33" s="242">
        <v>9</v>
      </c>
      <c r="CS33" s="242">
        <v>9</v>
      </c>
      <c r="CT33" s="245">
        <v>0.02</v>
      </c>
      <c r="CU33" s="246">
        <v>465</v>
      </c>
      <c r="CV33" s="247">
        <v>1.935483870967742E-2</v>
      </c>
      <c r="CW33" s="248">
        <v>35</v>
      </c>
      <c r="CX33" s="232" t="s">
        <v>690</v>
      </c>
      <c r="CY33" s="232" t="s">
        <v>690</v>
      </c>
      <c r="CZ33" s="232" t="str">
        <f>IFERROR(VLOOKUP($G33,[11]items_spec!$A:$P,7,FALSE),"")</f>
        <v>Ea</v>
      </c>
      <c r="DA33" s="232">
        <f>IFERROR(VLOOKUP($G33,[11]items_spec!$A:$CN,14,FALSE),"")</f>
        <v>1</v>
      </c>
      <c r="DB33" s="232" t="str">
        <f>IFERROR(VLOOKUP(I33,[11]shotcut_master!$B$1:$D$40,3,FALSE),"")</f>
        <v/>
      </c>
      <c r="DC33" s="28">
        <f t="shared" si="20"/>
        <v>11</v>
      </c>
      <c r="DD33" s="232" t="str">
        <f>IFERROR(VLOOKUP($I$1,[11]help!$B$67:$C$68,2,FALSE),"")</f>
        <v>PT1</v>
      </c>
      <c r="DE33" s="249" t="str">
        <f>IFERROR(VLOOKUP($F33,[11]machines_master!$A:$C,3,FALSE),"")</f>
        <v>old_machine</v>
      </c>
      <c r="DF33" s="232">
        <f>IFERROR(VLOOKUP($DC33,[11]items_spec!$A:$CN,26,FALSE),"")</f>
        <v>0</v>
      </c>
      <c r="DG33" s="232" t="str">
        <f>IFERROR(VLOOKUP(DF33,[11]shotcut_master!$B$1:$D$38,3,FALSE),"")</f>
        <v/>
      </c>
      <c r="DH33" s="28">
        <f t="shared" si="21"/>
        <v>11</v>
      </c>
      <c r="DI33" s="28" t="str">
        <f t="shared" si="22"/>
        <v>PT1date6/13/2021part11</v>
      </c>
      <c r="DJ33" s="248"/>
      <c r="DK33" s="248">
        <f>VLOOKUP($DH33,[11]items_spec!$A$2:$CZ$1087,103,FALSE)</f>
        <v>44361</v>
      </c>
      <c r="DL33" s="197"/>
      <c r="DM33" s="197"/>
      <c r="DN33" s="197"/>
      <c r="DO33" t="str">
        <f>IFERROR(VLOOKUP(G33,[11]items_spec!$A$1:$CO$601,92,FALSE),"")</f>
        <v>foam side protection right</v>
      </c>
      <c r="DS33" s="250">
        <f>IF($H33=$H34,1,0)</f>
        <v>1</v>
      </c>
      <c r="DT33" s="303" t="e">
        <f>IF(DS33=1,IF($H48=#REF!,1,0),0)</f>
        <v>#REF!</v>
      </c>
      <c r="DU33" s="229" t="e">
        <v>#REF!</v>
      </c>
      <c r="DV33" s="251">
        <v>0</v>
      </c>
      <c r="DW33" s="252">
        <f t="shared" si="23"/>
        <v>1</v>
      </c>
      <c r="DX33" s="252">
        <f>IF(VLOOKUP($DC33,[11]items_spec!$A$1:$CV$1086,99,FALSE)=1,1,0)</f>
        <v>1</v>
      </c>
      <c r="DY33" s="252">
        <f>IF(VLOOKUP($DC33,[11]items_spec!$A$1:$CV$1086,100,FALSE)=1,1,0)</f>
        <v>1</v>
      </c>
      <c r="DZ33" s="251">
        <f t="shared" si="24"/>
        <v>9</v>
      </c>
      <c r="EA33" s="251">
        <f t="shared" si="25"/>
        <v>9</v>
      </c>
      <c r="EB33" s="248" t="str">
        <f>VLOOKUP($DH33,[11]items_spec!$A$2:$CZ$1087,104,FALSE)</f>
        <v>Pending</v>
      </c>
      <c r="EC33" s="251">
        <f t="shared" si="26"/>
        <v>1</v>
      </c>
      <c r="ED33" s="252" t="e">
        <f>IF(VLOOKUP($DU33,[17]items_spec!$A$1:$CV$1086,100,FALSE)=1,1,0)</f>
        <v>#REF!</v>
      </c>
      <c r="EE33" s="252">
        <f>IFERROR(IF((VLOOKUP(DC33,[11]items_spec!$A:$AA,26,FALSE))&lt;&gt;"",1,0),"")</f>
        <v>0</v>
      </c>
      <c r="EF33" s="253">
        <f t="shared" si="27"/>
        <v>0</v>
      </c>
      <c r="EG33" s="253">
        <f t="shared" si="28"/>
        <v>53</v>
      </c>
      <c r="EH33" s="253">
        <f t="shared" si="29"/>
        <v>1</v>
      </c>
      <c r="EI33" s="251">
        <f t="shared" si="30"/>
        <v>1</v>
      </c>
      <c r="EJ33" s="253" t="str">
        <f t="shared" si="31"/>
        <v/>
      </c>
      <c r="EK33" s="253">
        <f t="shared" si="32"/>
        <v>1</v>
      </c>
      <c r="EL33" s="253">
        <f t="shared" si="33"/>
        <v>1</v>
      </c>
      <c r="EM33" s="253">
        <f t="shared" si="34"/>
        <v>1</v>
      </c>
      <c r="EN33" s="253">
        <f t="shared" si="35"/>
        <v>1</v>
      </c>
      <c r="EO33" s="197">
        <f t="shared" si="36"/>
        <v>1</v>
      </c>
      <c r="EP33" s="197">
        <f t="shared" si="37"/>
        <v>1</v>
      </c>
      <c r="EQ33" s="197">
        <f t="shared" si="38"/>
        <v>0</v>
      </c>
      <c r="ER33" s="197">
        <f t="shared" si="39"/>
        <v>1</v>
      </c>
      <c r="ES33" s="197">
        <f t="shared" si="40"/>
        <v>1</v>
      </c>
      <c r="ET33" s="197" t="e">
        <f t="shared" si="41"/>
        <v>#REF!</v>
      </c>
      <c r="EU33" s="197">
        <f t="shared" si="42"/>
        <v>1</v>
      </c>
      <c r="EV33" s="197">
        <f t="shared" si="43"/>
        <v>1</v>
      </c>
      <c r="EW33" s="197">
        <f t="shared" si="44"/>
        <v>1</v>
      </c>
      <c r="EX33" s="197">
        <f>IF($DS33=1,IF($BD33=$BD53,1,0),1)</f>
        <v>0</v>
      </c>
      <c r="EY33" s="253" t="e">
        <f>IF($DT33=1,IF($BD33=$BD31,1,0),1)</f>
        <v>#REF!</v>
      </c>
      <c r="EZ33" s="253">
        <f t="shared" si="45"/>
        <v>1</v>
      </c>
      <c r="FA33" s="253">
        <f t="shared" si="46"/>
        <v>1</v>
      </c>
      <c r="FB33" s="253">
        <f t="shared" si="47"/>
        <v>1</v>
      </c>
      <c r="FC33" s="253">
        <f t="shared" si="48"/>
        <v>1</v>
      </c>
      <c r="FD33" s="253">
        <f t="shared" si="49"/>
        <v>0</v>
      </c>
      <c r="FE33" s="253">
        <f t="shared" si="50"/>
        <v>1</v>
      </c>
      <c r="FF33" s="253" t="e">
        <f>IF(SUM($EH33:$FD33)=25,TRUE,FALSE)</f>
        <v>#REF!</v>
      </c>
      <c r="FG33" s="197" t="str">
        <f t="shared" si="51"/>
        <v/>
      </c>
      <c r="FH33" s="197"/>
      <c r="FI33" s="197"/>
      <c r="FJ33" s="197"/>
      <c r="FK33" s="197"/>
      <c r="FL33" s="197"/>
      <c r="FM33" s="197"/>
      <c r="FN33" s="197"/>
      <c r="FO33" s="197"/>
      <c r="FP33" s="197"/>
      <c r="FQ33" s="197"/>
      <c r="FR33" s="197"/>
      <c r="FS33" s="197"/>
    </row>
    <row r="34" spans="1:175" s="230" customFormat="1" ht="21" customHeight="1" x14ac:dyDescent="0.35">
      <c r="A34" s="225">
        <v>2021</v>
      </c>
      <c r="B34" s="226">
        <v>6</v>
      </c>
      <c r="C34" s="227" t="s">
        <v>628</v>
      </c>
      <c r="D34" s="228" t="s">
        <v>629</v>
      </c>
      <c r="E34" s="229" t="s">
        <v>196</v>
      </c>
      <c r="F34" s="230">
        <f>VLOOKUP($DH34,[11]items_spec!$A$2:$DC$1087,105,FALSE)</f>
        <v>48</v>
      </c>
      <c r="G34" s="231">
        <v>12</v>
      </c>
      <c r="H34" s="232">
        <f>IFERROR(VLOOKUP(G34,[11]items_spec!$A:$AA,25,FALSE),"")</f>
        <v>4</v>
      </c>
      <c r="I34" s="233"/>
      <c r="J34" s="232" t="str">
        <f>IFERROR(VLOOKUP($G34,[11]items_spec!$A:$P,5,FALSE),"")</f>
        <v>FMDACI40000000</v>
      </c>
      <c r="K34" s="232">
        <f>IFERROR(VLOOKUP($G34,[11]items_spec!$A:$P,15,FALSE),"")</f>
        <v>2</v>
      </c>
      <c r="L34" s="232">
        <f>IFERROR(IF($CZ34="set",DA34,VLOOKUP($DC34,[11]items_spec!$A:$P,14,FALSE)),"")</f>
        <v>1</v>
      </c>
      <c r="M34" s="300">
        <f t="shared" si="0"/>
        <v>258.64</v>
      </c>
      <c r="N34" s="300">
        <f t="shared" si="1"/>
        <v>240.5352</v>
      </c>
      <c r="O34" s="300">
        <f t="shared" si="2"/>
        <v>276.7448</v>
      </c>
      <c r="P34" s="234"/>
      <c r="Q34" s="234"/>
      <c r="R34" s="234"/>
      <c r="S34" s="234"/>
      <c r="T34" s="234"/>
      <c r="U34" s="234"/>
      <c r="V34" s="234"/>
      <c r="W34" s="234"/>
      <c r="X34" s="234"/>
      <c r="Y34" s="234"/>
      <c r="Z34" s="235"/>
      <c r="AA34" s="235"/>
      <c r="AB34" s="301">
        <f t="shared" si="3"/>
        <v>212</v>
      </c>
      <c r="AC34" s="302">
        <f>IFERROR(VLOOKUP($DH34,[11]items_spec!$A:$T,19,FALSE),"")</f>
        <v>197.16</v>
      </c>
      <c r="AD34" s="287">
        <f>IFERROR(VLOOKUP($DH34,[11]items_spec!$A:$T,20,FALSE),"")</f>
        <v>226.84</v>
      </c>
      <c r="AE34" s="234"/>
      <c r="AF34" s="234">
        <v>277</v>
      </c>
      <c r="AG34" s="234">
        <v>265</v>
      </c>
      <c r="AH34" s="234">
        <v>258</v>
      </c>
      <c r="AI34" s="234">
        <v>271</v>
      </c>
      <c r="AJ34" s="234"/>
      <c r="AK34" s="234">
        <v>228</v>
      </c>
      <c r="AL34" s="234">
        <v>213</v>
      </c>
      <c r="AM34" s="234">
        <v>209</v>
      </c>
      <c r="AN34" s="234">
        <v>226</v>
      </c>
      <c r="AO34" s="235"/>
      <c r="AP34" s="235">
        <v>131</v>
      </c>
      <c r="AQ34" s="236" t="str">
        <f t="shared" si="53"/>
        <v/>
      </c>
      <c r="AR34" s="237" t="str">
        <f t="shared" si="54"/>
        <v/>
      </c>
      <c r="AS34" s="238" t="e">
        <f t="shared" si="55"/>
        <v>#VALUE!</v>
      </c>
      <c r="AT34" s="236">
        <f t="shared" si="56"/>
        <v>267.75</v>
      </c>
      <c r="AU34" s="237">
        <f t="shared" si="57"/>
        <v>219</v>
      </c>
      <c r="AV34" s="238">
        <f t="shared" si="58"/>
        <v>0.18207282913165265</v>
      </c>
      <c r="AW34" s="236">
        <f t="shared" si="4"/>
        <v>267.75</v>
      </c>
      <c r="AX34" s="237">
        <f t="shared" si="5"/>
        <v>219</v>
      </c>
      <c r="AY34" s="238">
        <f t="shared" si="59"/>
        <v>0.18207282913165265</v>
      </c>
      <c r="AZ34" s="239">
        <f>IFERROR(VLOOKUP($G34,[11]items_spec!$A:$AA,13,FALSE),"")</f>
        <v>36.950955233036844</v>
      </c>
      <c r="BA34" s="240">
        <f t="shared" si="6"/>
        <v>194.85287875758829</v>
      </c>
      <c r="BB34" s="235">
        <f t="shared" si="7"/>
        <v>54.961832061068705</v>
      </c>
      <c r="BC34" s="237">
        <f t="shared" si="8"/>
        <v>1</v>
      </c>
      <c r="BD34" s="235">
        <f t="shared" si="9"/>
        <v>131</v>
      </c>
      <c r="BE34" s="241">
        <v>8</v>
      </c>
      <c r="BF34" s="241">
        <v>8</v>
      </c>
      <c r="BG34" s="241">
        <f t="shared" si="72"/>
        <v>64</v>
      </c>
      <c r="BH34" s="241"/>
      <c r="BI34" s="241"/>
      <c r="BJ34" s="241"/>
      <c r="BK34" s="241"/>
      <c r="BL34" s="241"/>
      <c r="BM34" s="241"/>
      <c r="BN34" s="241"/>
      <c r="BO34" s="241"/>
      <c r="BP34" s="241"/>
      <c r="BQ34" s="242">
        <f t="shared" si="11"/>
        <v>0</v>
      </c>
      <c r="BR34" s="242">
        <f t="shared" si="12"/>
        <v>0</v>
      </c>
      <c r="BS34" s="243">
        <f t="shared" si="13"/>
        <v>64</v>
      </c>
      <c r="BT34" s="241">
        <v>49</v>
      </c>
      <c r="BU34" s="241">
        <v>8</v>
      </c>
      <c r="BV34" s="241">
        <f t="shared" si="70"/>
        <v>392</v>
      </c>
      <c r="BW34" s="241">
        <v>4</v>
      </c>
      <c r="BX34" s="241"/>
      <c r="BY34" s="241">
        <v>5</v>
      </c>
      <c r="BZ34" s="241"/>
      <c r="CA34" s="241"/>
      <c r="CB34" s="241"/>
      <c r="CC34" s="241"/>
      <c r="CD34" s="241"/>
      <c r="CE34" s="241"/>
      <c r="CF34" s="242">
        <f t="shared" si="15"/>
        <v>9</v>
      </c>
      <c r="CG34" s="242">
        <f t="shared" si="16"/>
        <v>9</v>
      </c>
      <c r="CH34" s="243">
        <f t="shared" si="17"/>
        <v>401</v>
      </c>
      <c r="CI34" s="244">
        <f t="shared" si="60"/>
        <v>4</v>
      </c>
      <c r="CJ34" s="244">
        <f t="shared" si="61"/>
        <v>0</v>
      </c>
      <c r="CK34" s="244">
        <f t="shared" si="62"/>
        <v>5</v>
      </c>
      <c r="CL34" s="244">
        <f t="shared" si="63"/>
        <v>0</v>
      </c>
      <c r="CM34" s="244">
        <f t="shared" si="64"/>
        <v>0</v>
      </c>
      <c r="CN34" s="244">
        <f t="shared" si="65"/>
        <v>0</v>
      </c>
      <c r="CO34" s="244">
        <f t="shared" si="66"/>
        <v>0</v>
      </c>
      <c r="CP34" s="244">
        <f t="shared" si="67"/>
        <v>0</v>
      </c>
      <c r="CQ34" s="244">
        <v>0</v>
      </c>
      <c r="CR34" s="242">
        <v>9</v>
      </c>
      <c r="CS34" s="242">
        <v>9</v>
      </c>
      <c r="CT34" s="245">
        <v>0.02</v>
      </c>
      <c r="CU34" s="246">
        <v>465</v>
      </c>
      <c r="CV34" s="247">
        <v>1.935483870967742E-2</v>
      </c>
      <c r="CW34" s="248">
        <v>35</v>
      </c>
      <c r="CX34" s="232" t="s">
        <v>691</v>
      </c>
      <c r="CY34" s="232" t="s">
        <v>691</v>
      </c>
      <c r="CZ34" s="232" t="str">
        <f>IFERROR(VLOOKUP($G34,[11]items_spec!$A:$P,7,FALSE),"")</f>
        <v>Ea</v>
      </c>
      <c r="DA34" s="232">
        <f>IFERROR(VLOOKUP($G34,[11]items_spec!$A:$CN,14,FALSE),"")</f>
        <v>1</v>
      </c>
      <c r="DB34" s="232" t="str">
        <f>IFERROR(VLOOKUP(I34,[11]shotcut_master!$B$1:$D$40,3,FALSE),"")</f>
        <v/>
      </c>
      <c r="DC34" s="28">
        <f t="shared" si="20"/>
        <v>12</v>
      </c>
      <c r="DD34" s="232" t="str">
        <f>IFERROR(VLOOKUP($I$1,[11]help!$B$67:$C$68,2,FALSE),"")</f>
        <v>PT1</v>
      </c>
      <c r="DE34" s="249" t="str">
        <f>IFERROR(VLOOKUP($F34,[11]machines_master!$A:$C,3,FALSE),"")</f>
        <v>old_machine</v>
      </c>
      <c r="DF34" s="232">
        <f>IFERROR(VLOOKUP($DC34,[11]items_spec!$A:$CN,26,FALSE),"")</f>
        <v>0</v>
      </c>
      <c r="DG34" s="232" t="str">
        <f>IFERROR(VLOOKUP(DF34,[11]shotcut_master!$B$1:$D$38,3,FALSE),"")</f>
        <v/>
      </c>
      <c r="DH34" s="28">
        <f t="shared" si="21"/>
        <v>12</v>
      </c>
      <c r="DI34" s="28" t="str">
        <f t="shared" si="22"/>
        <v>PT1date6/13/2021part12</v>
      </c>
      <c r="DJ34" s="248"/>
      <c r="DK34" s="248">
        <f>VLOOKUP($DH34,[11]items_spec!$A$2:$CZ$1087,103,FALSE)</f>
        <v>44361</v>
      </c>
      <c r="DL34" s="197"/>
      <c r="DM34" s="197"/>
      <c r="DN34" s="197"/>
      <c r="DO34" t="str">
        <f>IFERROR(VLOOKUP(G34,[11]items_spec!$A$1:$CO$601,92,FALSE),"")</f>
        <v>foam side protection left</v>
      </c>
      <c r="DS34" s="250" t="e">
        <f>IF($H34=#REF!,1,0)</f>
        <v>#REF!</v>
      </c>
      <c r="DT34" s="303" t="e">
        <f>IF(DS34=1,IF($H49=#REF!,1,0),0)</f>
        <v>#REF!</v>
      </c>
      <c r="DU34" s="229" t="e">
        <v>#REF!</v>
      </c>
      <c r="DV34" s="251">
        <v>0</v>
      </c>
      <c r="DW34" s="252">
        <f t="shared" si="23"/>
        <v>1</v>
      </c>
      <c r="DX34" s="252">
        <f>IF(VLOOKUP($DC34,[11]items_spec!$A$1:$CV$1086,99,FALSE)=1,1,0)</f>
        <v>1</v>
      </c>
      <c r="DY34" s="252">
        <f>IF(VLOOKUP($DC34,[11]items_spec!$A$1:$CV$1086,100,FALSE)=1,1,0)</f>
        <v>1</v>
      </c>
      <c r="DZ34" s="251">
        <f t="shared" si="24"/>
        <v>9</v>
      </c>
      <c r="EA34" s="251">
        <f t="shared" si="25"/>
        <v>9</v>
      </c>
      <c r="EB34" s="248" t="str">
        <f>VLOOKUP($DH34,[11]items_spec!$A$2:$CZ$1087,104,FALSE)</f>
        <v>Pending</v>
      </c>
      <c r="EC34" s="251">
        <f t="shared" si="26"/>
        <v>1</v>
      </c>
      <c r="ED34" s="252" t="e">
        <f>IF(VLOOKUP($DU34,[17]items_spec!$A$1:$CV$1086,100,FALSE)=1,1,0)</f>
        <v>#REF!</v>
      </c>
      <c r="EE34" s="252">
        <f>IFERROR(IF((VLOOKUP(DC34,[11]items_spec!$A:$AA,26,FALSE))&lt;&gt;"",1,0),"")</f>
        <v>0</v>
      </c>
      <c r="EF34" s="253">
        <f t="shared" si="27"/>
        <v>0</v>
      </c>
      <c r="EG34" s="253">
        <f t="shared" si="28"/>
        <v>53</v>
      </c>
      <c r="EH34" s="253">
        <f t="shared" si="29"/>
        <v>1</v>
      </c>
      <c r="EI34" s="251">
        <f t="shared" si="30"/>
        <v>1</v>
      </c>
      <c r="EJ34" s="253" t="str">
        <f t="shared" si="31"/>
        <v/>
      </c>
      <c r="EK34" s="253">
        <f t="shared" si="32"/>
        <v>1</v>
      </c>
      <c r="EL34" s="253">
        <f t="shared" si="33"/>
        <v>1</v>
      </c>
      <c r="EM34" s="253">
        <f t="shared" si="34"/>
        <v>1</v>
      </c>
      <c r="EN34" s="253">
        <f t="shared" si="35"/>
        <v>1</v>
      </c>
      <c r="EO34" s="197">
        <f t="shared" si="36"/>
        <v>1</v>
      </c>
      <c r="EP34" s="197">
        <f t="shared" si="37"/>
        <v>1</v>
      </c>
      <c r="EQ34" s="197">
        <f t="shared" si="38"/>
        <v>0</v>
      </c>
      <c r="ER34" s="197">
        <f t="shared" si="39"/>
        <v>1</v>
      </c>
      <c r="ES34" s="197">
        <f t="shared" si="40"/>
        <v>1</v>
      </c>
      <c r="ET34" s="197" t="e">
        <f t="shared" si="41"/>
        <v>#REF!</v>
      </c>
      <c r="EU34" s="197">
        <f t="shared" si="42"/>
        <v>1</v>
      </c>
      <c r="EV34" s="197">
        <f t="shared" si="43"/>
        <v>1</v>
      </c>
      <c r="EW34" s="197">
        <f t="shared" si="44"/>
        <v>1</v>
      </c>
      <c r="EX34" s="197" t="e">
        <f>IF($DS34=1,IF($BD34=$BD54,1,0),1)</f>
        <v>#REF!</v>
      </c>
      <c r="EY34" s="253" t="e">
        <f>IF($DT34=1,IF($BD34=$BD7,1,0),1)</f>
        <v>#REF!</v>
      </c>
      <c r="EZ34" s="253">
        <f t="shared" si="45"/>
        <v>1</v>
      </c>
      <c r="FA34" s="253">
        <f t="shared" si="46"/>
        <v>1</v>
      </c>
      <c r="FB34" s="253">
        <f t="shared" si="47"/>
        <v>1</v>
      </c>
      <c r="FC34" s="253">
        <f t="shared" si="48"/>
        <v>1</v>
      </c>
      <c r="FD34" s="253">
        <f t="shared" si="49"/>
        <v>0</v>
      </c>
      <c r="FE34" s="253">
        <f t="shared" si="50"/>
        <v>1</v>
      </c>
      <c r="FF34" s="253" t="e">
        <f>IF(SUM($EH34:$FD34)=25,TRUE,FALSE)</f>
        <v>#REF!</v>
      </c>
      <c r="FG34" s="197" t="str">
        <f t="shared" si="51"/>
        <v/>
      </c>
      <c r="FH34" s="197"/>
      <c r="FI34" s="197"/>
      <c r="FJ34" s="197"/>
      <c r="FK34" s="197"/>
      <c r="FL34" s="197"/>
      <c r="FM34" s="197"/>
      <c r="FN34" s="197"/>
      <c r="FO34" s="197"/>
      <c r="FP34" s="197"/>
      <c r="FQ34" s="197"/>
      <c r="FR34" s="197"/>
      <c r="FS34" s="197"/>
    </row>
    <row r="35" spans="1:175" s="230" customFormat="1" ht="21" customHeight="1" x14ac:dyDescent="0.35">
      <c r="A35" s="225"/>
      <c r="B35" s="226"/>
      <c r="C35" s="227"/>
      <c r="D35" s="228"/>
      <c r="E35" s="229"/>
      <c r="G35" s="231"/>
      <c r="H35" s="232"/>
      <c r="I35" s="233"/>
      <c r="J35" s="232"/>
      <c r="K35" s="232"/>
      <c r="L35" s="232"/>
      <c r="M35" s="300"/>
      <c r="N35" s="300"/>
      <c r="O35" s="300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5"/>
      <c r="AA35" s="235"/>
      <c r="AB35" s="301" t="str">
        <f t="shared" si="3"/>
        <v/>
      </c>
      <c r="AC35" s="302" t="str">
        <f>IFERROR(VLOOKUP($DH35,[11]items_spec!$A:$T,19,FALSE),"")</f>
        <v/>
      </c>
      <c r="AD35" s="287" t="str">
        <f>IFERROR(VLOOKUP($DH35,[11]items_spec!$A:$T,20,FALSE),"")</f>
        <v/>
      </c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6"/>
      <c r="AR35" s="237"/>
      <c r="AS35" s="238"/>
      <c r="AT35" s="236"/>
      <c r="AU35" s="237"/>
      <c r="AV35" s="238"/>
      <c r="AW35" s="236"/>
      <c r="AX35" s="237"/>
      <c r="AY35" s="238"/>
      <c r="AZ35" s="239"/>
      <c r="BA35" s="240"/>
      <c r="BB35" s="235"/>
      <c r="BC35" s="237"/>
      <c r="BD35" s="235"/>
      <c r="BE35" s="241"/>
      <c r="BF35" s="241"/>
      <c r="BG35" s="241">
        <f t="shared" si="72"/>
        <v>0</v>
      </c>
      <c r="BH35" s="241"/>
      <c r="BI35" s="241"/>
      <c r="BJ35" s="241"/>
      <c r="BK35" s="241"/>
      <c r="BL35" s="241"/>
      <c r="BM35" s="241"/>
      <c r="BN35" s="241"/>
      <c r="BO35" s="241"/>
      <c r="BP35" s="241"/>
      <c r="BQ35" s="242"/>
      <c r="BR35" s="242"/>
      <c r="BS35" s="243"/>
      <c r="BT35" s="241"/>
      <c r="BU35" s="241"/>
      <c r="BV35" s="241"/>
      <c r="BW35" s="241"/>
      <c r="BX35" s="241"/>
      <c r="BY35" s="241"/>
      <c r="BZ35" s="241"/>
      <c r="CA35" s="241"/>
      <c r="CB35" s="241"/>
      <c r="CC35" s="241"/>
      <c r="CD35" s="241"/>
      <c r="CE35" s="241"/>
      <c r="CF35" s="242"/>
      <c r="CG35" s="242"/>
      <c r="CH35" s="243"/>
      <c r="CI35" s="244" t="str">
        <f t="shared" si="60"/>
        <v/>
      </c>
      <c r="CJ35" s="244" t="str">
        <f t="shared" si="61"/>
        <v/>
      </c>
      <c r="CK35" s="244" t="str">
        <f t="shared" si="62"/>
        <v/>
      </c>
      <c r="CL35" s="244" t="str">
        <f t="shared" si="63"/>
        <v/>
      </c>
      <c r="CM35" s="244" t="str">
        <f t="shared" si="64"/>
        <v/>
      </c>
      <c r="CN35" s="244" t="str">
        <f t="shared" si="65"/>
        <v/>
      </c>
      <c r="CO35" s="244" t="str">
        <f t="shared" si="66"/>
        <v/>
      </c>
      <c r="CP35" s="244" t="str">
        <f t="shared" si="67"/>
        <v/>
      </c>
      <c r="CQ35" s="244"/>
      <c r="CR35" s="242"/>
      <c r="CS35" s="242"/>
      <c r="CT35" s="245"/>
      <c r="CU35" s="246"/>
      <c r="CV35" s="247"/>
      <c r="CW35" s="248"/>
      <c r="CX35" s="232"/>
      <c r="CY35" s="232"/>
      <c r="CZ35" s="232"/>
      <c r="DA35" s="232"/>
      <c r="DB35" s="232"/>
      <c r="DC35" s="28"/>
      <c r="DD35" s="232"/>
      <c r="DE35" s="249"/>
      <c r="DF35" s="232"/>
      <c r="DG35" s="232"/>
      <c r="DH35" s="28"/>
      <c r="DI35" s="28"/>
      <c r="DJ35" s="248"/>
      <c r="DK35" s="248"/>
      <c r="DL35" s="197"/>
      <c r="DM35" s="197"/>
      <c r="DN35" s="197"/>
      <c r="DO35" t="str">
        <f>IFERROR(VLOOKUP(G35,[11]items_spec!$A$1:$CO$601,92,FALSE),"")</f>
        <v/>
      </c>
      <c r="DS35" s="250">
        <f t="shared" ref="DS35:DS49" si="73">IF($H35=$H36,1,0)</f>
        <v>1</v>
      </c>
      <c r="DT35" s="303">
        <f t="shared" ref="DT35:DT42" si="74">IF(DS35=1,IF($H61=$H38,1,0),0)</f>
        <v>1</v>
      </c>
      <c r="DU35" s="229"/>
      <c r="DV35" s="251"/>
      <c r="DW35" s="252"/>
      <c r="DX35" s="252"/>
      <c r="DY35" s="252"/>
      <c r="DZ35" s="251"/>
      <c r="EA35" s="251"/>
      <c r="EB35" s="248"/>
      <c r="EC35" s="251"/>
      <c r="ED35" s="252" t="e">
        <f>IF(VLOOKUP($DU35,[17]items_spec!$A$1:$CV$1086,100,FALSE)=1,1,0)</f>
        <v>#N/A</v>
      </c>
      <c r="EE35" s="252" t="str">
        <f>IFERROR(IF((VLOOKUP(DC35,[11]items_spec!$A:$AA,26,FALSE))&lt;&gt;"",1,0),"")</f>
        <v/>
      </c>
      <c r="EF35" s="253">
        <f t="shared" si="27"/>
        <v>0</v>
      </c>
      <c r="EG35" s="253"/>
      <c r="EH35" s="253">
        <f t="shared" si="29"/>
        <v>1</v>
      </c>
      <c r="EI35" s="251">
        <f t="shared" si="30"/>
        <v>1</v>
      </c>
      <c r="EJ35" s="253">
        <f t="shared" si="31"/>
        <v>1</v>
      </c>
      <c r="EK35" s="253"/>
      <c r="EL35" s="253"/>
      <c r="EM35" s="253"/>
      <c r="EN35" s="253"/>
      <c r="EO35" s="197"/>
      <c r="EP35" s="197"/>
      <c r="EQ35" s="197"/>
      <c r="ER35" s="197"/>
      <c r="ES35" s="197"/>
      <c r="ET35" s="197" t="e">
        <f t="shared" si="41"/>
        <v>#N/A</v>
      </c>
      <c r="EU35" s="197">
        <f t="shared" si="42"/>
        <v>1</v>
      </c>
      <c r="EV35" s="197">
        <f t="shared" si="43"/>
        <v>1</v>
      </c>
      <c r="EW35" s="197">
        <f t="shared" si="44"/>
        <v>1</v>
      </c>
      <c r="EX35" s="197">
        <f>IF($DS35=1,IF($BD35=$BD62,1,0),1)</f>
        <v>1</v>
      </c>
      <c r="EY35" s="253">
        <f t="shared" ref="EY35:EY42" si="75">IF($DT35=1,IF($BD35=$BD36,1,0),1)</f>
        <v>1</v>
      </c>
      <c r="EZ35" s="253"/>
      <c r="FA35" s="253"/>
      <c r="FB35" s="253"/>
      <c r="FC35" s="253"/>
      <c r="FD35" s="253"/>
      <c r="FE35" s="253"/>
      <c r="FF35" s="253"/>
      <c r="FG35" s="197"/>
      <c r="FH35" s="197"/>
      <c r="FI35" s="197"/>
      <c r="FJ35" s="197"/>
      <c r="FK35" s="197"/>
      <c r="FL35" s="197"/>
      <c r="FM35" s="197"/>
      <c r="FN35" s="197"/>
      <c r="FO35" s="197"/>
      <c r="FP35" s="197"/>
      <c r="FQ35" s="197"/>
      <c r="FR35" s="197"/>
      <c r="FS35" s="197"/>
    </row>
    <row r="36" spans="1:175" s="230" customFormat="1" ht="21" customHeight="1" x14ac:dyDescent="0.35">
      <c r="A36" s="225"/>
      <c r="B36" s="226"/>
      <c r="C36" s="227"/>
      <c r="D36" s="228"/>
      <c r="E36" s="229"/>
      <c r="G36" s="231"/>
      <c r="H36" s="232"/>
      <c r="I36" s="233"/>
      <c r="J36" s="232"/>
      <c r="K36" s="232"/>
      <c r="L36" s="232"/>
      <c r="M36" s="300"/>
      <c r="N36" s="300"/>
      <c r="O36" s="300"/>
      <c r="P36" s="234"/>
      <c r="Q36" s="234"/>
      <c r="R36" s="234"/>
      <c r="S36" s="234"/>
      <c r="T36" s="234"/>
      <c r="U36" s="234"/>
      <c r="V36" s="234"/>
      <c r="W36" s="234"/>
      <c r="X36" s="234"/>
      <c r="Y36" s="234"/>
      <c r="Z36" s="235"/>
      <c r="AA36" s="235"/>
      <c r="AB36" s="301" t="str">
        <f t="shared" si="3"/>
        <v/>
      </c>
      <c r="AC36" s="302" t="str">
        <f>IFERROR(VLOOKUP($DH36,[11]items_spec!$A:$T,19,FALSE),"")</f>
        <v/>
      </c>
      <c r="AD36" s="287" t="str">
        <f>IFERROR(VLOOKUP($DH36,[11]items_spec!$A:$T,20,FALSE),"")</f>
        <v/>
      </c>
      <c r="AE36" s="234"/>
      <c r="AF36" s="234"/>
      <c r="AG36" s="234"/>
      <c r="AH36" s="234"/>
      <c r="AI36" s="234"/>
      <c r="AJ36" s="234"/>
      <c r="AK36" s="234"/>
      <c r="AL36" s="234"/>
      <c r="AM36" s="234"/>
      <c r="AN36" s="234"/>
      <c r="AO36" s="235"/>
      <c r="AP36" s="235"/>
      <c r="AQ36" s="236"/>
      <c r="AR36" s="237"/>
      <c r="AS36" s="238"/>
      <c r="AT36" s="236"/>
      <c r="AU36" s="237"/>
      <c r="AV36" s="238"/>
      <c r="AW36" s="236"/>
      <c r="AX36" s="237"/>
      <c r="AY36" s="238"/>
      <c r="AZ36" s="239"/>
      <c r="BA36" s="240"/>
      <c r="BB36" s="235"/>
      <c r="BC36" s="237"/>
      <c r="BD36" s="235"/>
      <c r="BE36" s="241"/>
      <c r="BF36" s="241"/>
      <c r="BG36" s="241">
        <f t="shared" si="72"/>
        <v>0</v>
      </c>
      <c r="BH36" s="241"/>
      <c r="BI36" s="241"/>
      <c r="BJ36" s="241"/>
      <c r="BK36" s="241"/>
      <c r="BL36" s="241"/>
      <c r="BM36" s="241"/>
      <c r="BN36" s="241"/>
      <c r="BO36" s="241"/>
      <c r="BP36" s="241"/>
      <c r="BQ36" s="242"/>
      <c r="BR36" s="242"/>
      <c r="BS36" s="243"/>
      <c r="BT36" s="241"/>
      <c r="BU36" s="241"/>
      <c r="BV36" s="241"/>
      <c r="BW36" s="241"/>
      <c r="BX36" s="241"/>
      <c r="BY36" s="241"/>
      <c r="BZ36" s="241"/>
      <c r="CA36" s="241"/>
      <c r="CB36" s="241"/>
      <c r="CC36" s="241"/>
      <c r="CD36" s="241"/>
      <c r="CE36" s="241"/>
      <c r="CF36" s="242"/>
      <c r="CG36" s="242"/>
      <c r="CH36" s="243"/>
      <c r="CI36" s="244" t="str">
        <f t="shared" si="60"/>
        <v/>
      </c>
      <c r="CJ36" s="244" t="str">
        <f t="shared" si="61"/>
        <v/>
      </c>
      <c r="CK36" s="244" t="str">
        <f t="shared" si="62"/>
        <v/>
      </c>
      <c r="CL36" s="244" t="str">
        <f t="shared" si="63"/>
        <v/>
      </c>
      <c r="CM36" s="244" t="str">
        <f t="shared" si="64"/>
        <v/>
      </c>
      <c r="CN36" s="244" t="str">
        <f t="shared" si="65"/>
        <v/>
      </c>
      <c r="CO36" s="244" t="str">
        <f t="shared" si="66"/>
        <v/>
      </c>
      <c r="CP36" s="244" t="str">
        <f t="shared" si="67"/>
        <v/>
      </c>
      <c r="CQ36" s="244"/>
      <c r="CR36" s="242"/>
      <c r="CS36" s="242"/>
      <c r="CT36" s="245"/>
      <c r="CU36" s="246"/>
      <c r="CV36" s="247"/>
      <c r="CW36" s="248"/>
      <c r="CX36" s="232"/>
      <c r="CY36" s="232"/>
      <c r="CZ36" s="232"/>
      <c r="DA36" s="232"/>
      <c r="DB36" s="232"/>
      <c r="DC36" s="28"/>
      <c r="DD36" s="232"/>
      <c r="DE36" s="249"/>
      <c r="DF36" s="232"/>
      <c r="DG36" s="232"/>
      <c r="DH36" s="28"/>
      <c r="DI36" s="28"/>
      <c r="DJ36" s="248"/>
      <c r="DK36" s="248"/>
      <c r="DL36" s="197"/>
      <c r="DM36" s="197"/>
      <c r="DN36" s="197"/>
      <c r="DO36" t="str">
        <f>IFERROR(VLOOKUP(G36,[11]items_spec!$A$1:$CO$601,92,FALSE),"")</f>
        <v/>
      </c>
      <c r="DS36" s="250">
        <f t="shared" si="73"/>
        <v>1</v>
      </c>
      <c r="DT36" s="303">
        <f t="shared" si="74"/>
        <v>1</v>
      </c>
      <c r="DU36" s="229"/>
      <c r="DV36" s="251"/>
      <c r="DW36" s="252"/>
      <c r="DX36" s="252"/>
      <c r="DY36" s="252"/>
      <c r="DZ36" s="251"/>
      <c r="EA36" s="251"/>
      <c r="EB36" s="248"/>
      <c r="EC36" s="251"/>
      <c r="ED36" s="252" t="e">
        <f>IF(VLOOKUP($DU36,[17]items_spec!$A$1:$CV$1086,100,FALSE)=1,1,0)</f>
        <v>#N/A</v>
      </c>
      <c r="EE36" s="252" t="str">
        <f>IFERROR(IF((VLOOKUP(DC36,[11]items_spec!$A:$AA,26,FALSE))&lt;&gt;"",1,0),"")</f>
        <v/>
      </c>
      <c r="EF36" s="253">
        <f t="shared" si="27"/>
        <v>0</v>
      </c>
      <c r="EG36" s="253"/>
      <c r="EH36" s="253">
        <f t="shared" si="29"/>
        <v>1</v>
      </c>
      <c r="EI36" s="251">
        <f t="shared" si="30"/>
        <v>1</v>
      </c>
      <c r="EJ36" s="253">
        <f t="shared" si="31"/>
        <v>1</v>
      </c>
      <c r="EK36" s="253"/>
      <c r="EL36" s="253"/>
      <c r="EM36" s="253"/>
      <c r="EN36" s="253"/>
      <c r="EO36" s="197"/>
      <c r="EP36" s="197"/>
      <c r="EQ36" s="197"/>
      <c r="ER36" s="197"/>
      <c r="ES36" s="197"/>
      <c r="ET36" s="197" t="e">
        <f t="shared" si="41"/>
        <v>#N/A</v>
      </c>
      <c r="EU36" s="197">
        <f t="shared" si="42"/>
        <v>1</v>
      </c>
      <c r="EV36" s="197">
        <f t="shared" si="43"/>
        <v>1</v>
      </c>
      <c r="EW36" s="197">
        <f t="shared" si="44"/>
        <v>1</v>
      </c>
      <c r="EX36" s="197">
        <f>IF($DS36=1,IF($BD36=$BD63,1,0),1)</f>
        <v>1</v>
      </c>
      <c r="EY36" s="253">
        <f t="shared" si="75"/>
        <v>1</v>
      </c>
      <c r="EZ36" s="253"/>
      <c r="FA36" s="253"/>
      <c r="FB36" s="253"/>
      <c r="FC36" s="253"/>
      <c r="FD36" s="253"/>
      <c r="FE36" s="253"/>
      <c r="FF36" s="253"/>
      <c r="FG36" s="197"/>
      <c r="FH36" s="197"/>
      <c r="FI36" s="197"/>
      <c r="FJ36" s="197"/>
      <c r="FK36" s="197"/>
      <c r="FL36" s="197"/>
      <c r="FM36" s="197"/>
      <c r="FN36" s="197"/>
      <c r="FO36" s="197"/>
      <c r="FP36" s="197"/>
      <c r="FQ36" s="197"/>
      <c r="FR36" s="197"/>
      <c r="FS36" s="197"/>
    </row>
    <row r="37" spans="1:175" s="230" customFormat="1" ht="21" customHeight="1" x14ac:dyDescent="0.35">
      <c r="A37" s="225"/>
      <c r="B37" s="226"/>
      <c r="C37" s="227"/>
      <c r="D37" s="228"/>
      <c r="E37" s="229"/>
      <c r="G37" s="231"/>
      <c r="H37" s="232"/>
      <c r="I37" s="233"/>
      <c r="J37" s="232"/>
      <c r="K37" s="232"/>
      <c r="L37" s="232"/>
      <c r="M37" s="300"/>
      <c r="N37" s="300"/>
      <c r="O37" s="300"/>
      <c r="P37" s="234"/>
      <c r="Q37" s="234"/>
      <c r="R37" s="234"/>
      <c r="S37" s="234"/>
      <c r="T37" s="234"/>
      <c r="U37" s="234"/>
      <c r="V37" s="234"/>
      <c r="W37" s="234"/>
      <c r="X37" s="234"/>
      <c r="Y37" s="234"/>
      <c r="Z37" s="235"/>
      <c r="AA37" s="235"/>
      <c r="AB37" s="301"/>
      <c r="AC37" s="302"/>
      <c r="AD37" s="287"/>
      <c r="AE37" s="234"/>
      <c r="AF37" s="234"/>
      <c r="AG37" s="234"/>
      <c r="AH37" s="234"/>
      <c r="AI37" s="234"/>
      <c r="AJ37" s="234"/>
      <c r="AK37" s="234"/>
      <c r="AL37" s="234"/>
      <c r="AM37" s="234"/>
      <c r="AN37" s="234"/>
      <c r="AO37" s="235"/>
      <c r="AP37" s="235"/>
      <c r="AQ37" s="236"/>
      <c r="AR37" s="237"/>
      <c r="AS37" s="238"/>
      <c r="AT37" s="236"/>
      <c r="AU37" s="237"/>
      <c r="AV37" s="238"/>
      <c r="AW37" s="236"/>
      <c r="AX37" s="237"/>
      <c r="AY37" s="238"/>
      <c r="AZ37" s="239"/>
      <c r="BA37" s="240"/>
      <c r="BB37" s="235"/>
      <c r="BC37" s="237"/>
      <c r="BD37" s="235"/>
      <c r="BE37" s="241"/>
      <c r="BF37" s="241"/>
      <c r="BG37" s="241">
        <f t="shared" si="72"/>
        <v>0</v>
      </c>
      <c r="BH37" s="241"/>
      <c r="BI37" s="241"/>
      <c r="BJ37" s="241"/>
      <c r="BK37" s="241"/>
      <c r="BL37" s="241"/>
      <c r="BM37" s="241"/>
      <c r="BN37" s="241"/>
      <c r="BO37" s="241"/>
      <c r="BP37" s="241"/>
      <c r="BQ37" s="242"/>
      <c r="BR37" s="242"/>
      <c r="BS37" s="243"/>
      <c r="BT37" s="241"/>
      <c r="BU37" s="241"/>
      <c r="BV37" s="241"/>
      <c r="BW37" s="241"/>
      <c r="BX37" s="241"/>
      <c r="BY37" s="241"/>
      <c r="BZ37" s="241"/>
      <c r="CA37" s="241"/>
      <c r="CB37" s="241"/>
      <c r="CC37" s="241"/>
      <c r="CD37" s="241"/>
      <c r="CE37" s="241"/>
      <c r="CF37" s="242"/>
      <c r="CG37" s="242"/>
      <c r="CH37" s="243"/>
      <c r="CI37" s="244" t="str">
        <f t="shared" si="60"/>
        <v/>
      </c>
      <c r="CJ37" s="244" t="str">
        <f t="shared" si="61"/>
        <v/>
      </c>
      <c r="CK37" s="244" t="str">
        <f t="shared" si="62"/>
        <v/>
      </c>
      <c r="CL37" s="244" t="str">
        <f t="shared" si="63"/>
        <v/>
      </c>
      <c r="CM37" s="244" t="str">
        <f t="shared" si="64"/>
        <v/>
      </c>
      <c r="CN37" s="244" t="str">
        <f t="shared" si="65"/>
        <v/>
      </c>
      <c r="CO37" s="244" t="str">
        <f t="shared" si="66"/>
        <v/>
      </c>
      <c r="CP37" s="244" t="str">
        <f t="shared" si="67"/>
        <v/>
      </c>
      <c r="CQ37" s="244"/>
      <c r="CR37" s="242"/>
      <c r="CS37" s="242"/>
      <c r="CT37" s="245"/>
      <c r="CU37" s="246"/>
      <c r="CV37" s="247"/>
      <c r="CW37" s="248"/>
      <c r="CX37" s="232"/>
      <c r="CY37" s="232"/>
      <c r="CZ37" s="232"/>
      <c r="DA37" s="232"/>
      <c r="DB37" s="232"/>
      <c r="DC37" s="28"/>
      <c r="DD37" s="232"/>
      <c r="DE37" s="249"/>
      <c r="DF37" s="232"/>
      <c r="DG37" s="232"/>
      <c r="DH37" s="28"/>
      <c r="DI37" s="28"/>
      <c r="DJ37" s="248"/>
      <c r="DK37" s="248"/>
      <c r="DL37" s="197"/>
      <c r="DM37" s="197"/>
      <c r="DN37" s="197"/>
      <c r="DO37" t="str">
        <f>IFERROR(VLOOKUP(G37,[11]items_spec!$A$1:$CO$601,92,FALSE),"")</f>
        <v/>
      </c>
      <c r="DS37" s="250">
        <f t="shared" si="73"/>
        <v>1</v>
      </c>
      <c r="DT37" s="303">
        <f t="shared" si="74"/>
        <v>1</v>
      </c>
      <c r="DU37" s="229"/>
      <c r="DV37" s="251"/>
      <c r="DW37" s="252"/>
      <c r="DX37" s="252"/>
      <c r="DY37" s="252"/>
      <c r="DZ37" s="251"/>
      <c r="EA37" s="251"/>
      <c r="EB37" s="248"/>
      <c r="EC37" s="251"/>
      <c r="ED37" s="252" t="e">
        <f>IF(VLOOKUP($DU37,[17]items_spec!$A$1:$CV$1086,100,FALSE)=1,1,0)</f>
        <v>#N/A</v>
      </c>
      <c r="EE37" s="252" t="str">
        <f>IFERROR(IF((VLOOKUP(DC37,[11]items_spec!$A:$AA,26,FALSE))&lt;&gt;"",1,0),"")</f>
        <v/>
      </c>
      <c r="EF37" s="253">
        <f t="shared" si="27"/>
        <v>0</v>
      </c>
      <c r="EG37" s="253"/>
      <c r="EH37" s="253">
        <f t="shared" si="29"/>
        <v>1</v>
      </c>
      <c r="EI37" s="251">
        <f t="shared" si="30"/>
        <v>1</v>
      </c>
      <c r="EJ37" s="253">
        <f t="shared" si="31"/>
        <v>1</v>
      </c>
      <c r="EK37" s="253"/>
      <c r="EL37" s="253"/>
      <c r="EM37" s="253"/>
      <c r="EN37" s="253"/>
      <c r="EO37" s="197"/>
      <c r="EP37" s="197"/>
      <c r="EQ37" s="197"/>
      <c r="ER37" s="197"/>
      <c r="ES37" s="197"/>
      <c r="ET37" s="197" t="e">
        <f t="shared" si="41"/>
        <v>#N/A</v>
      </c>
      <c r="EU37" s="197">
        <f t="shared" si="42"/>
        <v>1</v>
      </c>
      <c r="EV37" s="197">
        <f t="shared" si="43"/>
        <v>1</v>
      </c>
      <c r="EW37" s="197">
        <f t="shared" si="44"/>
        <v>1</v>
      </c>
      <c r="EX37" s="197">
        <f>IF($DS37=1,IF($BD37=$BD64,1,0),1)</f>
        <v>1</v>
      </c>
      <c r="EY37" s="253">
        <f t="shared" si="75"/>
        <v>1</v>
      </c>
      <c r="EZ37" s="253"/>
      <c r="FA37" s="253"/>
      <c r="FB37" s="253"/>
      <c r="FC37" s="253"/>
      <c r="FD37" s="253"/>
      <c r="FE37" s="253"/>
      <c r="FF37" s="253"/>
      <c r="FG37" s="197"/>
      <c r="FH37" s="197"/>
      <c r="FI37" s="197"/>
      <c r="FJ37" s="197"/>
      <c r="FK37" s="197"/>
      <c r="FL37" s="197"/>
      <c r="FM37" s="197"/>
      <c r="FN37" s="197"/>
      <c r="FO37" s="197"/>
      <c r="FP37" s="197"/>
      <c r="FQ37" s="197"/>
      <c r="FR37" s="197"/>
      <c r="FS37" s="197"/>
    </row>
    <row r="38" spans="1:175" s="230" customFormat="1" ht="21" customHeight="1" x14ac:dyDescent="0.35">
      <c r="A38" s="225"/>
      <c r="B38" s="226"/>
      <c r="C38" s="227"/>
      <c r="D38" s="228"/>
      <c r="E38" s="229"/>
      <c r="G38" s="231"/>
      <c r="H38" s="232"/>
      <c r="I38" s="233"/>
      <c r="J38" s="232"/>
      <c r="K38" s="232"/>
      <c r="L38" s="232"/>
      <c r="M38" s="300"/>
      <c r="N38" s="300"/>
      <c r="O38" s="300"/>
      <c r="P38" s="234"/>
      <c r="Q38" s="234"/>
      <c r="R38" s="234"/>
      <c r="S38" s="234"/>
      <c r="T38" s="234"/>
      <c r="U38" s="234"/>
      <c r="V38" s="234"/>
      <c r="W38" s="234"/>
      <c r="X38" s="234"/>
      <c r="Y38" s="234"/>
      <c r="Z38" s="235"/>
      <c r="AA38" s="235"/>
      <c r="AB38" s="301"/>
      <c r="AC38" s="302"/>
      <c r="AD38" s="287"/>
      <c r="AE38" s="234"/>
      <c r="AF38" s="234"/>
      <c r="AG38" s="234"/>
      <c r="AH38" s="234"/>
      <c r="AI38" s="234"/>
      <c r="AJ38" s="234"/>
      <c r="AK38" s="234"/>
      <c r="AL38" s="234"/>
      <c r="AM38" s="234"/>
      <c r="AN38" s="234"/>
      <c r="AO38" s="235"/>
      <c r="AP38" s="235"/>
      <c r="AQ38" s="236"/>
      <c r="AR38" s="237"/>
      <c r="AS38" s="238"/>
      <c r="AT38" s="236"/>
      <c r="AU38" s="237"/>
      <c r="AV38" s="238"/>
      <c r="AW38" s="236"/>
      <c r="AX38" s="237"/>
      <c r="AY38" s="238"/>
      <c r="AZ38" s="239"/>
      <c r="BA38" s="240"/>
      <c r="BB38" s="235"/>
      <c r="BC38" s="237"/>
      <c r="BD38" s="235"/>
      <c r="BE38" s="241"/>
      <c r="BF38" s="241"/>
      <c r="BG38" s="241">
        <f t="shared" si="72"/>
        <v>0</v>
      </c>
      <c r="BH38" s="241"/>
      <c r="BI38" s="241"/>
      <c r="BJ38" s="241"/>
      <c r="BK38" s="241"/>
      <c r="BL38" s="241"/>
      <c r="BM38" s="241"/>
      <c r="BN38" s="241"/>
      <c r="BO38" s="241"/>
      <c r="BP38" s="241"/>
      <c r="BQ38" s="242"/>
      <c r="BR38" s="242"/>
      <c r="BS38" s="243"/>
      <c r="BT38" s="241"/>
      <c r="BU38" s="241"/>
      <c r="BV38" s="241"/>
      <c r="BW38" s="241"/>
      <c r="BX38" s="241"/>
      <c r="BY38" s="241"/>
      <c r="BZ38" s="241"/>
      <c r="CA38" s="241"/>
      <c r="CB38" s="241"/>
      <c r="CC38" s="241"/>
      <c r="CD38" s="241"/>
      <c r="CE38" s="241"/>
      <c r="CF38" s="242"/>
      <c r="CG38" s="242"/>
      <c r="CH38" s="243"/>
      <c r="CI38" s="244" t="str">
        <f t="shared" si="60"/>
        <v/>
      </c>
      <c r="CJ38" s="244" t="str">
        <f t="shared" si="61"/>
        <v/>
      </c>
      <c r="CK38" s="244" t="str">
        <f t="shared" si="62"/>
        <v/>
      </c>
      <c r="CL38" s="244" t="str">
        <f t="shared" si="63"/>
        <v/>
      </c>
      <c r="CM38" s="244" t="str">
        <f t="shared" si="64"/>
        <v/>
      </c>
      <c r="CN38" s="244" t="str">
        <f t="shared" si="65"/>
        <v/>
      </c>
      <c r="CO38" s="244" t="str">
        <f t="shared" si="66"/>
        <v/>
      </c>
      <c r="CP38" s="244" t="str">
        <f t="shared" si="67"/>
        <v/>
      </c>
      <c r="CQ38" s="244"/>
      <c r="CR38" s="242"/>
      <c r="CS38" s="242"/>
      <c r="CT38" s="245"/>
      <c r="CU38" s="246"/>
      <c r="CV38" s="247"/>
      <c r="CW38" s="248"/>
      <c r="CX38" s="232"/>
      <c r="CY38" s="232"/>
      <c r="CZ38" s="232"/>
      <c r="DA38" s="232"/>
      <c r="DB38" s="232"/>
      <c r="DC38" s="28"/>
      <c r="DD38" s="232"/>
      <c r="DE38" s="249"/>
      <c r="DF38" s="232"/>
      <c r="DG38" s="232"/>
      <c r="DH38" s="28"/>
      <c r="DI38" s="28"/>
      <c r="DJ38" s="248"/>
      <c r="DK38" s="248"/>
      <c r="DL38" s="197"/>
      <c r="DM38" s="197"/>
      <c r="DN38" s="197"/>
      <c r="DO38" t="str">
        <f>IFERROR(VLOOKUP(G38,[11]items_spec!$A$1:$CO$601,92,FALSE),"")</f>
        <v/>
      </c>
      <c r="DS38" s="250">
        <f t="shared" si="73"/>
        <v>1</v>
      </c>
      <c r="DT38" s="303">
        <f t="shared" si="74"/>
        <v>1</v>
      </c>
      <c r="DU38" s="229"/>
      <c r="DV38" s="251"/>
      <c r="DW38" s="252"/>
      <c r="DX38" s="252"/>
      <c r="DY38" s="252"/>
      <c r="DZ38" s="251"/>
      <c r="EA38" s="251"/>
      <c r="EB38" s="248"/>
      <c r="EC38" s="251"/>
      <c r="ED38" s="252" t="e">
        <f>IF(VLOOKUP($DU38,[17]items_spec!$A$1:$CV$1086,100,FALSE)=1,1,0)</f>
        <v>#N/A</v>
      </c>
      <c r="EE38" s="252" t="str">
        <f>IFERROR(IF((VLOOKUP(DC38,[11]items_spec!$A:$AA,26,FALSE))&lt;&gt;"",1,0),"")</f>
        <v/>
      </c>
      <c r="EF38" s="253">
        <f t="shared" si="27"/>
        <v>0</v>
      </c>
      <c r="EG38" s="253"/>
      <c r="EH38" s="253">
        <f t="shared" si="29"/>
        <v>1</v>
      </c>
      <c r="EI38" s="251">
        <f t="shared" si="30"/>
        <v>1</v>
      </c>
      <c r="EJ38" s="253">
        <f t="shared" si="31"/>
        <v>1</v>
      </c>
      <c r="EK38" s="253"/>
      <c r="EL38" s="253"/>
      <c r="EM38" s="253"/>
      <c r="EN38" s="253"/>
      <c r="EO38" s="197"/>
      <c r="EP38" s="197"/>
      <c r="EQ38" s="197"/>
      <c r="ER38" s="197"/>
      <c r="ES38" s="197"/>
      <c r="ET38" s="197" t="e">
        <f t="shared" si="41"/>
        <v>#N/A</v>
      </c>
      <c r="EU38" s="197">
        <f t="shared" si="42"/>
        <v>1</v>
      </c>
      <c r="EV38" s="197">
        <f t="shared" si="43"/>
        <v>1</v>
      </c>
      <c r="EW38" s="197">
        <f t="shared" si="44"/>
        <v>1</v>
      </c>
      <c r="EX38" s="197">
        <f>IF($DS38=1,IF($BD38=$BD65,1,0),1)</f>
        <v>1</v>
      </c>
      <c r="EY38" s="253">
        <f t="shared" si="75"/>
        <v>1</v>
      </c>
      <c r="EZ38" s="253"/>
      <c r="FA38" s="253"/>
      <c r="FB38" s="253"/>
      <c r="FC38" s="253"/>
      <c r="FD38" s="253"/>
      <c r="FE38" s="253"/>
      <c r="FF38" s="253"/>
      <c r="FG38" s="197"/>
      <c r="FH38" s="197"/>
      <c r="FI38" s="197"/>
      <c r="FJ38" s="197"/>
      <c r="FK38" s="197"/>
      <c r="FL38" s="197"/>
      <c r="FM38" s="197"/>
      <c r="FN38" s="197"/>
      <c r="FO38" s="197"/>
      <c r="FP38" s="197"/>
      <c r="FQ38" s="197"/>
      <c r="FR38" s="197"/>
      <c r="FS38" s="197"/>
    </row>
    <row r="39" spans="1:175" s="230" customFormat="1" ht="21" customHeight="1" x14ac:dyDescent="0.35">
      <c r="A39" s="225"/>
      <c r="B39" s="226"/>
      <c r="C39" s="227"/>
      <c r="D39" s="228"/>
      <c r="E39" s="229"/>
      <c r="G39" s="231"/>
      <c r="H39" s="232"/>
      <c r="I39" s="233"/>
      <c r="J39" s="232"/>
      <c r="K39" s="232"/>
      <c r="L39" s="232"/>
      <c r="M39" s="300"/>
      <c r="N39" s="300"/>
      <c r="O39" s="300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5"/>
      <c r="AA39" s="235"/>
      <c r="AB39" s="301"/>
      <c r="AC39" s="302"/>
      <c r="AD39" s="287"/>
      <c r="AE39" s="234"/>
      <c r="AF39" s="234"/>
      <c r="AG39" s="234"/>
      <c r="AH39" s="234"/>
      <c r="AI39" s="234"/>
      <c r="AJ39" s="234"/>
      <c r="AK39" s="234"/>
      <c r="AL39" s="234"/>
      <c r="AM39" s="234"/>
      <c r="AN39" s="234"/>
      <c r="AO39" s="235"/>
      <c r="AP39" s="235"/>
      <c r="AQ39" s="236"/>
      <c r="AR39" s="237"/>
      <c r="AS39" s="238"/>
      <c r="AT39" s="236"/>
      <c r="AU39" s="237"/>
      <c r="AV39" s="238"/>
      <c r="AW39" s="236"/>
      <c r="AX39" s="237"/>
      <c r="AY39" s="238"/>
      <c r="AZ39" s="239"/>
      <c r="BA39" s="240"/>
      <c r="BB39" s="235"/>
      <c r="BC39" s="237"/>
      <c r="BD39" s="235"/>
      <c r="BE39" s="241"/>
      <c r="BF39" s="241"/>
      <c r="BG39" s="241">
        <f t="shared" si="72"/>
        <v>0</v>
      </c>
      <c r="BH39" s="241"/>
      <c r="BI39" s="241"/>
      <c r="BJ39" s="241"/>
      <c r="BK39" s="241"/>
      <c r="BL39" s="241"/>
      <c r="BM39" s="241"/>
      <c r="BN39" s="241"/>
      <c r="BO39" s="241"/>
      <c r="BP39" s="241"/>
      <c r="BQ39" s="242"/>
      <c r="BR39" s="242"/>
      <c r="BS39" s="243"/>
      <c r="BT39" s="241"/>
      <c r="BU39" s="241"/>
      <c r="BV39" s="241"/>
      <c r="BW39" s="241"/>
      <c r="BX39" s="241"/>
      <c r="BY39" s="241"/>
      <c r="BZ39" s="241"/>
      <c r="CA39" s="241"/>
      <c r="CB39" s="241"/>
      <c r="CC39" s="241"/>
      <c r="CD39" s="241"/>
      <c r="CE39" s="241"/>
      <c r="CF39" s="242"/>
      <c r="CG39" s="242"/>
      <c r="CH39" s="243"/>
      <c r="CI39" s="244" t="str">
        <f t="shared" si="60"/>
        <v/>
      </c>
      <c r="CJ39" s="244" t="str">
        <f t="shared" si="61"/>
        <v/>
      </c>
      <c r="CK39" s="244" t="str">
        <f t="shared" si="62"/>
        <v/>
      </c>
      <c r="CL39" s="244" t="str">
        <f t="shared" si="63"/>
        <v/>
      </c>
      <c r="CM39" s="244" t="str">
        <f t="shared" si="64"/>
        <v/>
      </c>
      <c r="CN39" s="244" t="str">
        <f t="shared" si="65"/>
        <v/>
      </c>
      <c r="CO39" s="244" t="str">
        <f t="shared" si="66"/>
        <v/>
      </c>
      <c r="CP39" s="244" t="str">
        <f t="shared" si="67"/>
        <v/>
      </c>
      <c r="CQ39" s="244"/>
      <c r="CR39" s="242"/>
      <c r="CS39" s="242"/>
      <c r="CT39" s="245"/>
      <c r="CU39" s="246"/>
      <c r="CV39" s="247"/>
      <c r="CW39" s="248"/>
      <c r="CX39" s="232"/>
      <c r="CY39" s="232"/>
      <c r="CZ39" s="232"/>
      <c r="DA39" s="232"/>
      <c r="DB39" s="232"/>
      <c r="DC39" s="28"/>
      <c r="DD39" s="232"/>
      <c r="DE39" s="249"/>
      <c r="DF39" s="232"/>
      <c r="DG39" s="232"/>
      <c r="DH39" s="28"/>
      <c r="DI39" s="28"/>
      <c r="DJ39" s="248"/>
      <c r="DK39" s="248"/>
      <c r="DL39" s="197"/>
      <c r="DM39" s="197"/>
      <c r="DN39" s="197"/>
      <c r="DO39" t="str">
        <f>IFERROR(VLOOKUP(G39,[11]items_spec!$A$1:$CO$601,92,FALSE),"")</f>
        <v/>
      </c>
      <c r="DS39" s="250">
        <f t="shared" si="73"/>
        <v>1</v>
      </c>
      <c r="DT39" s="303">
        <f t="shared" si="74"/>
        <v>1</v>
      </c>
      <c r="DU39" s="229"/>
      <c r="DV39" s="251"/>
      <c r="DW39" s="252"/>
      <c r="DX39" s="252"/>
      <c r="DY39" s="252"/>
      <c r="DZ39" s="251"/>
      <c r="EA39" s="251"/>
      <c r="EB39" s="248"/>
      <c r="EC39" s="251"/>
      <c r="ED39" s="252" t="e">
        <f>IF(VLOOKUP($DU39,[17]items_spec!$A$1:$CV$1086,100,FALSE)=1,1,0)</f>
        <v>#N/A</v>
      </c>
      <c r="EE39" s="252" t="str">
        <f>IFERROR(IF((VLOOKUP(DC39,[11]items_spec!$A:$AA,26,FALSE))&lt;&gt;"",1,0),"")</f>
        <v/>
      </c>
      <c r="EF39" s="253">
        <f t="shared" si="27"/>
        <v>0</v>
      </c>
      <c r="EG39" s="253"/>
      <c r="EH39" s="253">
        <f t="shared" si="29"/>
        <v>1</v>
      </c>
      <c r="EI39" s="251">
        <f t="shared" si="30"/>
        <v>1</v>
      </c>
      <c r="EJ39" s="253">
        <f t="shared" si="31"/>
        <v>1</v>
      </c>
      <c r="EK39" s="253"/>
      <c r="EL39" s="253"/>
      <c r="EM39" s="253"/>
      <c r="EN39" s="253"/>
      <c r="EO39" s="197"/>
      <c r="EP39" s="197"/>
      <c r="EQ39" s="197"/>
      <c r="ER39" s="197"/>
      <c r="ES39" s="197"/>
      <c r="ET39" s="197" t="e">
        <f t="shared" si="41"/>
        <v>#N/A</v>
      </c>
      <c r="EU39" s="197">
        <f t="shared" si="42"/>
        <v>1</v>
      </c>
      <c r="EV39" s="197">
        <f t="shared" si="43"/>
        <v>1</v>
      </c>
      <c r="EW39" s="197">
        <f t="shared" si="44"/>
        <v>1</v>
      </c>
      <c r="EX39" s="197">
        <f>IF($DS39=1,IF($BD39=$BD66,1,0),1)</f>
        <v>1</v>
      </c>
      <c r="EY39" s="253">
        <f t="shared" si="75"/>
        <v>1</v>
      </c>
      <c r="EZ39" s="253"/>
      <c r="FA39" s="253"/>
      <c r="FB39" s="253"/>
      <c r="FC39" s="253"/>
      <c r="FD39" s="253"/>
      <c r="FE39" s="253"/>
      <c r="FF39" s="253"/>
      <c r="FG39" s="197"/>
      <c r="FH39" s="197"/>
      <c r="FI39" s="197"/>
      <c r="FJ39" s="197"/>
      <c r="FK39" s="197"/>
      <c r="FL39" s="197"/>
      <c r="FM39" s="197"/>
      <c r="FN39" s="197"/>
      <c r="FO39" s="197"/>
      <c r="FP39" s="197"/>
      <c r="FQ39" s="197"/>
      <c r="FR39" s="197"/>
      <c r="FS39" s="197"/>
    </row>
    <row r="40" spans="1:175" s="230" customFormat="1" ht="21" customHeight="1" x14ac:dyDescent="0.35">
      <c r="A40" s="225"/>
      <c r="B40" s="226"/>
      <c r="C40" s="227"/>
      <c r="D40" s="228"/>
      <c r="E40" s="229"/>
      <c r="G40" s="231"/>
      <c r="H40" s="232"/>
      <c r="I40" s="233"/>
      <c r="J40" s="232"/>
      <c r="K40" s="232"/>
      <c r="L40" s="232"/>
      <c r="M40" s="300"/>
      <c r="N40" s="300"/>
      <c r="O40" s="300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5"/>
      <c r="AA40" s="235"/>
      <c r="AB40" s="301"/>
      <c r="AC40" s="302"/>
      <c r="AD40" s="287"/>
      <c r="AE40" s="234"/>
      <c r="AF40" s="234"/>
      <c r="AG40" s="234"/>
      <c r="AH40" s="234"/>
      <c r="AI40" s="234"/>
      <c r="AJ40" s="234"/>
      <c r="AK40" s="234"/>
      <c r="AL40" s="234"/>
      <c r="AM40" s="234"/>
      <c r="AN40" s="234"/>
      <c r="AO40" s="235"/>
      <c r="AP40" s="235"/>
      <c r="AQ40" s="236"/>
      <c r="AR40" s="237"/>
      <c r="AS40" s="238"/>
      <c r="AT40" s="236"/>
      <c r="AU40" s="237"/>
      <c r="AV40" s="238"/>
      <c r="AW40" s="236"/>
      <c r="AX40" s="237"/>
      <c r="AY40" s="238"/>
      <c r="AZ40" s="239"/>
      <c r="BA40" s="240"/>
      <c r="BB40" s="235"/>
      <c r="BC40" s="237"/>
      <c r="BD40" s="235"/>
      <c r="BE40" s="241"/>
      <c r="BF40" s="241"/>
      <c r="BG40" s="241">
        <f t="shared" si="72"/>
        <v>0</v>
      </c>
      <c r="BH40" s="241"/>
      <c r="BI40" s="241"/>
      <c r="BJ40" s="241"/>
      <c r="BK40" s="241"/>
      <c r="BL40" s="241"/>
      <c r="BM40" s="241"/>
      <c r="BN40" s="241"/>
      <c r="BO40" s="241"/>
      <c r="BP40" s="241"/>
      <c r="BQ40" s="242"/>
      <c r="BR40" s="242"/>
      <c r="BS40" s="243"/>
      <c r="BT40" s="241"/>
      <c r="BU40" s="241"/>
      <c r="BV40" s="241"/>
      <c r="BW40" s="241"/>
      <c r="BX40" s="241"/>
      <c r="BY40" s="241"/>
      <c r="BZ40" s="241"/>
      <c r="CA40" s="241"/>
      <c r="CB40" s="241"/>
      <c r="CC40" s="241"/>
      <c r="CD40" s="241"/>
      <c r="CE40" s="241"/>
      <c r="CF40" s="242"/>
      <c r="CG40" s="242"/>
      <c r="CH40" s="243"/>
      <c r="CI40" s="244" t="str">
        <f t="shared" si="60"/>
        <v/>
      </c>
      <c r="CJ40" s="244" t="str">
        <f t="shared" si="61"/>
        <v/>
      </c>
      <c r="CK40" s="244" t="str">
        <f t="shared" si="62"/>
        <v/>
      </c>
      <c r="CL40" s="244" t="str">
        <f t="shared" si="63"/>
        <v/>
      </c>
      <c r="CM40" s="244" t="str">
        <f t="shared" si="64"/>
        <v/>
      </c>
      <c r="CN40" s="244" t="str">
        <f t="shared" si="65"/>
        <v/>
      </c>
      <c r="CO40" s="244" t="str">
        <f t="shared" si="66"/>
        <v/>
      </c>
      <c r="CP40" s="244" t="str">
        <f t="shared" si="67"/>
        <v/>
      </c>
      <c r="CQ40" s="244"/>
      <c r="CR40" s="242"/>
      <c r="CS40" s="242"/>
      <c r="CT40" s="245"/>
      <c r="CU40" s="246"/>
      <c r="CV40" s="247"/>
      <c r="CW40" s="248"/>
      <c r="CX40" s="232"/>
      <c r="CY40" s="232"/>
      <c r="CZ40" s="232"/>
      <c r="DA40" s="232"/>
      <c r="DB40" s="232"/>
      <c r="DC40" s="28"/>
      <c r="DD40" s="232"/>
      <c r="DE40" s="249"/>
      <c r="DF40" s="232"/>
      <c r="DG40" s="232"/>
      <c r="DH40" s="28"/>
      <c r="DI40" s="28"/>
      <c r="DJ40" s="248"/>
      <c r="DK40" s="248"/>
      <c r="DL40" s="197"/>
      <c r="DM40" s="197"/>
      <c r="DN40" s="197"/>
      <c r="DO40" t="str">
        <f>IFERROR(VLOOKUP(G40,[11]items_spec!$A$1:$CO$601,92,FALSE),"")</f>
        <v/>
      </c>
      <c r="DS40" s="250">
        <f t="shared" si="73"/>
        <v>1</v>
      </c>
      <c r="DT40" s="303">
        <f t="shared" si="74"/>
        <v>1</v>
      </c>
      <c r="DU40" s="229"/>
      <c r="DV40" s="251"/>
      <c r="DW40" s="252"/>
      <c r="DX40" s="252"/>
      <c r="DY40" s="252"/>
      <c r="DZ40" s="251"/>
      <c r="EA40" s="251"/>
      <c r="EB40" s="248"/>
      <c r="EC40" s="251"/>
      <c r="ED40" s="252" t="e">
        <f>IF(VLOOKUP($DU40,[17]items_spec!$A$1:$CV$1086,100,FALSE)=1,1,0)</f>
        <v>#N/A</v>
      </c>
      <c r="EE40" s="252" t="str">
        <f>IFERROR(IF((VLOOKUP(DC40,[11]items_spec!$A:$AA,26,FALSE))&lt;&gt;"",1,0),"")</f>
        <v/>
      </c>
      <c r="EF40" s="253">
        <f t="shared" si="27"/>
        <v>0</v>
      </c>
      <c r="EG40" s="253"/>
      <c r="EH40" s="253">
        <f t="shared" si="29"/>
        <v>1</v>
      </c>
      <c r="EI40" s="251">
        <f t="shared" si="30"/>
        <v>1</v>
      </c>
      <c r="EJ40" s="253">
        <f t="shared" si="31"/>
        <v>1</v>
      </c>
      <c r="EK40" s="253"/>
      <c r="EL40" s="253"/>
      <c r="EM40" s="253"/>
      <c r="EN40" s="253"/>
      <c r="EO40" s="197"/>
      <c r="EP40" s="197"/>
      <c r="EQ40" s="197"/>
      <c r="ER40" s="197"/>
      <c r="ES40" s="197"/>
      <c r="ET40" s="197" t="e">
        <f t="shared" si="41"/>
        <v>#N/A</v>
      </c>
      <c r="EU40" s="197">
        <f t="shared" si="42"/>
        <v>1</v>
      </c>
      <c r="EV40" s="197">
        <f t="shared" si="43"/>
        <v>1</v>
      </c>
      <c r="EW40" s="197">
        <f t="shared" si="44"/>
        <v>1</v>
      </c>
      <c r="EX40" s="197">
        <f>IF($DS40=1,IF($BD40=$BD41,1,0),1)</f>
        <v>1</v>
      </c>
      <c r="EY40" s="253">
        <f t="shared" si="75"/>
        <v>1</v>
      </c>
      <c r="EZ40" s="253"/>
      <c r="FA40" s="253"/>
      <c r="FB40" s="253"/>
      <c r="FC40" s="253"/>
      <c r="FD40" s="253"/>
      <c r="FE40" s="253"/>
      <c r="FF40" s="253"/>
      <c r="FG40" s="197"/>
      <c r="FH40" s="197"/>
      <c r="FI40" s="197"/>
      <c r="FJ40" s="197"/>
      <c r="FK40" s="197"/>
      <c r="FL40" s="197"/>
      <c r="FM40" s="197"/>
      <c r="FN40" s="197"/>
      <c r="FO40" s="197"/>
      <c r="FP40" s="197"/>
      <c r="FQ40" s="197"/>
      <c r="FR40" s="197"/>
      <c r="FS40" s="197"/>
    </row>
    <row r="41" spans="1:175" s="230" customFormat="1" ht="21" customHeight="1" x14ac:dyDescent="0.35">
      <c r="A41" s="225"/>
      <c r="B41" s="226"/>
      <c r="C41" s="227"/>
      <c r="D41" s="228"/>
      <c r="E41" s="229"/>
      <c r="G41" s="231"/>
      <c r="H41" s="232"/>
      <c r="I41" s="233"/>
      <c r="J41" s="232"/>
      <c r="K41" s="232"/>
      <c r="L41" s="232"/>
      <c r="M41" s="300"/>
      <c r="N41" s="300"/>
      <c r="O41" s="300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5"/>
      <c r="AA41" s="235"/>
      <c r="AB41" s="301"/>
      <c r="AC41" s="302"/>
      <c r="AD41" s="287"/>
      <c r="AE41" s="234"/>
      <c r="AF41" s="234"/>
      <c r="AG41" s="234"/>
      <c r="AH41" s="234"/>
      <c r="AI41" s="234"/>
      <c r="AJ41" s="234"/>
      <c r="AK41" s="234"/>
      <c r="AL41" s="234"/>
      <c r="AM41" s="234"/>
      <c r="AN41" s="234"/>
      <c r="AO41" s="235"/>
      <c r="AP41" s="235"/>
      <c r="AQ41" s="236"/>
      <c r="AR41" s="237"/>
      <c r="AS41" s="238"/>
      <c r="AT41" s="236"/>
      <c r="AU41" s="237"/>
      <c r="AV41" s="238"/>
      <c r="AW41" s="236"/>
      <c r="AX41" s="237"/>
      <c r="AY41" s="238"/>
      <c r="AZ41" s="239"/>
      <c r="BA41" s="240"/>
      <c r="BB41" s="235"/>
      <c r="BC41" s="237"/>
      <c r="BD41" s="235"/>
      <c r="BE41" s="241"/>
      <c r="BF41" s="241"/>
      <c r="BG41" s="241">
        <f t="shared" si="72"/>
        <v>0</v>
      </c>
      <c r="BH41" s="241"/>
      <c r="BI41" s="241"/>
      <c r="BJ41" s="241"/>
      <c r="BK41" s="241"/>
      <c r="BL41" s="241"/>
      <c r="BM41" s="241"/>
      <c r="BN41" s="241"/>
      <c r="BO41" s="241"/>
      <c r="BP41" s="241"/>
      <c r="BQ41" s="242"/>
      <c r="BR41" s="242"/>
      <c r="BS41" s="243"/>
      <c r="BT41" s="241"/>
      <c r="BU41" s="241"/>
      <c r="BV41" s="241"/>
      <c r="BW41" s="241"/>
      <c r="BX41" s="241"/>
      <c r="BY41" s="241"/>
      <c r="BZ41" s="241"/>
      <c r="CA41" s="241"/>
      <c r="CB41" s="241"/>
      <c r="CC41" s="241"/>
      <c r="CD41" s="241"/>
      <c r="CE41" s="241"/>
      <c r="CF41" s="242"/>
      <c r="CG41" s="242"/>
      <c r="CH41" s="243"/>
      <c r="CI41" s="244" t="str">
        <f t="shared" si="60"/>
        <v/>
      </c>
      <c r="CJ41" s="244" t="str">
        <f t="shared" si="61"/>
        <v/>
      </c>
      <c r="CK41" s="244" t="str">
        <f t="shared" si="62"/>
        <v/>
      </c>
      <c r="CL41" s="244" t="str">
        <f t="shared" si="63"/>
        <v/>
      </c>
      <c r="CM41" s="244" t="str">
        <f t="shared" si="64"/>
        <v/>
      </c>
      <c r="CN41" s="244" t="str">
        <f t="shared" si="65"/>
        <v/>
      </c>
      <c r="CO41" s="244" t="str">
        <f t="shared" si="66"/>
        <v/>
      </c>
      <c r="CP41" s="244" t="str">
        <f t="shared" si="67"/>
        <v/>
      </c>
      <c r="CQ41" s="244"/>
      <c r="CR41" s="242"/>
      <c r="CS41" s="242"/>
      <c r="CT41" s="245"/>
      <c r="CU41" s="246"/>
      <c r="CV41" s="247"/>
      <c r="CW41" s="248"/>
      <c r="CX41" s="232"/>
      <c r="CY41" s="232"/>
      <c r="CZ41" s="232"/>
      <c r="DA41" s="232"/>
      <c r="DB41" s="232"/>
      <c r="DC41" s="28"/>
      <c r="DD41" s="232"/>
      <c r="DE41" s="249"/>
      <c r="DF41" s="232"/>
      <c r="DG41" s="232"/>
      <c r="DH41" s="28"/>
      <c r="DI41" s="28"/>
      <c r="DJ41" s="248"/>
      <c r="DK41" s="248"/>
      <c r="DL41" s="197"/>
      <c r="DM41" s="197"/>
      <c r="DN41" s="197"/>
      <c r="DO41" t="str">
        <f>IFERROR(VLOOKUP(G41,[11]items_spec!$A$1:$CO$601,92,FALSE),"")</f>
        <v/>
      </c>
      <c r="DS41" s="250">
        <f t="shared" si="73"/>
        <v>1</v>
      </c>
      <c r="DT41" s="303">
        <f t="shared" si="74"/>
        <v>1</v>
      </c>
      <c r="DU41" s="229"/>
      <c r="DV41" s="251"/>
      <c r="DW41" s="252"/>
      <c r="DX41" s="252"/>
      <c r="DY41" s="252"/>
      <c r="DZ41" s="251"/>
      <c r="EA41" s="251"/>
      <c r="EB41" s="248"/>
      <c r="EC41" s="251"/>
      <c r="ED41" s="252" t="e">
        <f>IF(VLOOKUP($DU41,[17]items_spec!$A$1:$CV$1086,100,FALSE)=1,1,0)</f>
        <v>#N/A</v>
      </c>
      <c r="EE41" s="252" t="str">
        <f>IFERROR(IF((VLOOKUP(DC41,[11]items_spec!$A:$AA,26,FALSE))&lt;&gt;"",1,0),"")</f>
        <v/>
      </c>
      <c r="EF41" s="253">
        <f t="shared" si="27"/>
        <v>0</v>
      </c>
      <c r="EG41" s="253"/>
      <c r="EH41" s="253">
        <f t="shared" si="29"/>
        <v>1</v>
      </c>
      <c r="EI41" s="251">
        <f t="shared" si="30"/>
        <v>1</v>
      </c>
      <c r="EJ41" s="253">
        <f t="shared" si="31"/>
        <v>1</v>
      </c>
      <c r="EK41" s="253"/>
      <c r="EL41" s="253"/>
      <c r="EM41" s="253"/>
      <c r="EN41" s="253"/>
      <c r="EO41" s="197"/>
      <c r="EP41" s="197"/>
      <c r="EQ41" s="197"/>
      <c r="ER41" s="197"/>
      <c r="ES41" s="197"/>
      <c r="ET41" s="197" t="e">
        <f t="shared" si="41"/>
        <v>#N/A</v>
      </c>
      <c r="EU41" s="197">
        <f t="shared" si="42"/>
        <v>1</v>
      </c>
      <c r="EV41" s="197">
        <f t="shared" si="43"/>
        <v>1</v>
      </c>
      <c r="EW41" s="197">
        <f t="shared" si="44"/>
        <v>1</v>
      </c>
      <c r="EX41" s="197">
        <f>IF($DS41=1,IF($BD41=$BD42,1,0),1)</f>
        <v>1</v>
      </c>
      <c r="EY41" s="253">
        <f t="shared" si="75"/>
        <v>1</v>
      </c>
      <c r="EZ41" s="253"/>
      <c r="FA41" s="253"/>
      <c r="FB41" s="253"/>
      <c r="FC41" s="253"/>
      <c r="FD41" s="253"/>
      <c r="FE41" s="253"/>
      <c r="FF41" s="253"/>
      <c r="FG41" s="197"/>
      <c r="FH41" s="197"/>
      <c r="FI41" s="197"/>
      <c r="FJ41" s="197"/>
      <c r="FK41" s="197"/>
      <c r="FL41" s="197"/>
      <c r="FM41" s="197"/>
      <c r="FN41" s="197"/>
      <c r="FO41" s="197"/>
      <c r="FP41" s="197"/>
      <c r="FQ41" s="197"/>
      <c r="FR41" s="197"/>
      <c r="FS41" s="197"/>
    </row>
    <row r="42" spans="1:175" s="230" customFormat="1" ht="21" customHeight="1" x14ac:dyDescent="0.35">
      <c r="A42" s="225"/>
      <c r="B42" s="226"/>
      <c r="C42" s="227"/>
      <c r="D42" s="228"/>
      <c r="E42" s="229"/>
      <c r="G42" s="231"/>
      <c r="H42" s="232"/>
      <c r="I42" s="233"/>
      <c r="J42" s="232"/>
      <c r="K42" s="232"/>
      <c r="L42" s="232"/>
      <c r="M42" s="300"/>
      <c r="N42" s="300"/>
      <c r="O42" s="300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5"/>
      <c r="AA42" s="235"/>
      <c r="AB42" s="301"/>
      <c r="AC42" s="302"/>
      <c r="AD42" s="287"/>
      <c r="AE42" s="234"/>
      <c r="AF42" s="234"/>
      <c r="AG42" s="234"/>
      <c r="AH42" s="234"/>
      <c r="AI42" s="234"/>
      <c r="AJ42" s="234"/>
      <c r="AK42" s="234"/>
      <c r="AL42" s="234"/>
      <c r="AM42" s="234"/>
      <c r="AN42" s="234"/>
      <c r="AO42" s="235"/>
      <c r="AP42" s="235"/>
      <c r="AQ42" s="236"/>
      <c r="AR42" s="237"/>
      <c r="AS42" s="238"/>
      <c r="AT42" s="236"/>
      <c r="AU42" s="237"/>
      <c r="AV42" s="238"/>
      <c r="AW42" s="236"/>
      <c r="AX42" s="237"/>
      <c r="AY42" s="238"/>
      <c r="AZ42" s="239"/>
      <c r="BA42" s="240"/>
      <c r="BB42" s="235"/>
      <c r="BC42" s="237"/>
      <c r="BD42" s="235"/>
      <c r="BE42" s="241"/>
      <c r="BF42" s="241"/>
      <c r="BG42" s="241">
        <f t="shared" si="72"/>
        <v>0</v>
      </c>
      <c r="BH42" s="241"/>
      <c r="BI42" s="241"/>
      <c r="BJ42" s="241"/>
      <c r="BK42" s="241"/>
      <c r="BL42" s="241"/>
      <c r="BM42" s="241"/>
      <c r="BN42" s="241"/>
      <c r="BO42" s="241"/>
      <c r="BP42" s="241"/>
      <c r="BQ42" s="242"/>
      <c r="BR42" s="242"/>
      <c r="BS42" s="243"/>
      <c r="BT42" s="241"/>
      <c r="BU42" s="241"/>
      <c r="BV42" s="241"/>
      <c r="BW42" s="241"/>
      <c r="BX42" s="241"/>
      <c r="BY42" s="241"/>
      <c r="BZ42" s="241"/>
      <c r="CA42" s="241"/>
      <c r="CB42" s="241"/>
      <c r="CC42" s="241"/>
      <c r="CD42" s="241"/>
      <c r="CE42" s="241"/>
      <c r="CF42" s="242"/>
      <c r="CG42" s="242"/>
      <c r="CH42" s="243"/>
      <c r="CI42" s="244" t="str">
        <f t="shared" si="60"/>
        <v/>
      </c>
      <c r="CJ42" s="244" t="str">
        <f t="shared" si="61"/>
        <v/>
      </c>
      <c r="CK42" s="244" t="str">
        <f t="shared" si="62"/>
        <v/>
      </c>
      <c r="CL42" s="244" t="str">
        <f t="shared" si="63"/>
        <v/>
      </c>
      <c r="CM42" s="244" t="str">
        <f t="shared" si="64"/>
        <v/>
      </c>
      <c r="CN42" s="244" t="str">
        <f t="shared" si="65"/>
        <v/>
      </c>
      <c r="CO42" s="244" t="str">
        <f t="shared" si="66"/>
        <v/>
      </c>
      <c r="CP42" s="244" t="str">
        <f t="shared" si="67"/>
        <v/>
      </c>
      <c r="CQ42" s="244"/>
      <c r="CR42" s="242"/>
      <c r="CS42" s="242"/>
      <c r="CT42" s="245"/>
      <c r="CU42" s="246"/>
      <c r="CV42" s="247"/>
      <c r="CW42" s="248"/>
      <c r="CX42" s="232"/>
      <c r="CY42" s="232"/>
      <c r="CZ42" s="232"/>
      <c r="DA42" s="232"/>
      <c r="DB42" s="232"/>
      <c r="DC42" s="28"/>
      <c r="DD42" s="232"/>
      <c r="DE42" s="249"/>
      <c r="DF42" s="232"/>
      <c r="DG42" s="232"/>
      <c r="DH42" s="28"/>
      <c r="DI42" s="28"/>
      <c r="DJ42" s="248"/>
      <c r="DK42" s="248"/>
      <c r="DL42" s="197"/>
      <c r="DM42" s="197"/>
      <c r="DN42" s="197"/>
      <c r="DO42" t="str">
        <f>IFERROR(VLOOKUP(G42,[11]items_spec!$A$1:$CO$601,92,FALSE),"")</f>
        <v/>
      </c>
      <c r="DS42" s="250">
        <f t="shared" si="73"/>
        <v>1</v>
      </c>
      <c r="DT42" s="303">
        <f t="shared" si="74"/>
        <v>1</v>
      </c>
      <c r="DU42" s="229"/>
      <c r="DV42" s="251"/>
      <c r="DW42" s="252"/>
      <c r="DX42" s="252"/>
      <c r="DY42" s="252"/>
      <c r="DZ42" s="251"/>
      <c r="EA42" s="251"/>
      <c r="EB42" s="248"/>
      <c r="EC42" s="251"/>
      <c r="ED42" s="252" t="e">
        <f>IF(VLOOKUP($DU42,[17]items_spec!$A$1:$CV$1086,100,FALSE)=1,1,0)</f>
        <v>#N/A</v>
      </c>
      <c r="EE42" s="252" t="str">
        <f>IFERROR(IF((VLOOKUP(DC42,[11]items_spec!$A:$AA,26,FALSE))&lt;&gt;"",1,0),"")</f>
        <v/>
      </c>
      <c r="EF42" s="253">
        <f t="shared" si="27"/>
        <v>0</v>
      </c>
      <c r="EG42" s="253"/>
      <c r="EH42" s="253">
        <f t="shared" si="29"/>
        <v>1</v>
      </c>
      <c r="EI42" s="251">
        <f t="shared" si="30"/>
        <v>1</v>
      </c>
      <c r="EJ42" s="253">
        <f t="shared" si="31"/>
        <v>1</v>
      </c>
      <c r="EK42" s="253"/>
      <c r="EL42" s="253"/>
      <c r="EM42" s="253"/>
      <c r="EN42" s="253"/>
      <c r="EO42" s="197"/>
      <c r="EP42" s="197"/>
      <c r="EQ42" s="197"/>
      <c r="ER42" s="197"/>
      <c r="ES42" s="197"/>
      <c r="ET42" s="197" t="e">
        <f t="shared" si="41"/>
        <v>#N/A</v>
      </c>
      <c r="EU42" s="197">
        <f t="shared" si="42"/>
        <v>1</v>
      </c>
      <c r="EV42" s="197">
        <f t="shared" si="43"/>
        <v>1</v>
      </c>
      <c r="EW42" s="197">
        <f t="shared" si="44"/>
        <v>1</v>
      </c>
      <c r="EX42" s="197">
        <f>IF($DS42=1,IF($BD42=$BD43,1,0),1)</f>
        <v>1</v>
      </c>
      <c r="EY42" s="253">
        <f t="shared" si="75"/>
        <v>1</v>
      </c>
      <c r="EZ42" s="253"/>
      <c r="FA42" s="253"/>
      <c r="FB42" s="253"/>
      <c r="FC42" s="253"/>
      <c r="FD42" s="253"/>
      <c r="FE42" s="253"/>
      <c r="FF42" s="253"/>
      <c r="FG42" s="197"/>
      <c r="FH42" s="197"/>
      <c r="FI42" s="197"/>
      <c r="FJ42" s="197"/>
      <c r="FK42" s="197"/>
      <c r="FL42" s="197"/>
      <c r="FM42" s="197"/>
      <c r="FN42" s="197"/>
      <c r="FO42" s="197"/>
      <c r="FP42" s="197"/>
      <c r="FQ42" s="197"/>
      <c r="FR42" s="197"/>
      <c r="FS42" s="197"/>
    </row>
    <row r="43" spans="1:175" ht="21" customHeight="1" x14ac:dyDescent="0.25">
      <c r="AS43" s="254"/>
      <c r="AV43" s="254"/>
      <c r="AY43" s="254"/>
      <c r="BF43" s="241"/>
      <c r="DS43" s="250">
        <f t="shared" si="73"/>
        <v>1</v>
      </c>
      <c r="ED43" s="252" t="e">
        <f>IF(VLOOKUP($DU43,[17]items_spec!$A$1:$CV$1086,100,FALSE)=1,1,0)</f>
        <v>#N/A</v>
      </c>
      <c r="EE43" s="252" t="str">
        <f>IFERROR(IF((VLOOKUP(DC43,[11]items_spec!$A:$AA,26,FALSE))&lt;&gt;"",1,0),"")</f>
        <v/>
      </c>
      <c r="EF43" s="253">
        <f t="shared" si="27"/>
        <v>0</v>
      </c>
      <c r="EI43" s="251">
        <f t="shared" si="30"/>
        <v>1</v>
      </c>
      <c r="EJ43" s="253">
        <f t="shared" si="31"/>
        <v>1</v>
      </c>
      <c r="ET43" s="197" t="e">
        <f t="shared" si="41"/>
        <v>#N/A</v>
      </c>
      <c r="EU43" s="197">
        <f t="shared" si="42"/>
        <v>1</v>
      </c>
      <c r="EV43" s="197">
        <f t="shared" si="43"/>
        <v>1</v>
      </c>
      <c r="EW43" s="197">
        <f t="shared" si="44"/>
        <v>1</v>
      </c>
    </row>
    <row r="44" spans="1:175" ht="21" customHeight="1" x14ac:dyDescent="0.25">
      <c r="AS44" s="254"/>
      <c r="AV44" s="254"/>
      <c r="AY44" s="254"/>
      <c r="BF44" s="241"/>
      <c r="DS44" s="250">
        <f t="shared" si="73"/>
        <v>1</v>
      </c>
      <c r="ED44" s="252" t="e">
        <f>IF(VLOOKUP($DU44,[17]items_spec!$A$1:$CV$1086,100,FALSE)=1,1,0)</f>
        <v>#N/A</v>
      </c>
      <c r="EE44" s="252" t="str">
        <f>IFERROR(IF((VLOOKUP(DC44,[11]items_spec!$A:$AA,26,FALSE))&lt;&gt;"",1,0),"")</f>
        <v/>
      </c>
      <c r="EF44" s="253">
        <f t="shared" si="27"/>
        <v>0</v>
      </c>
      <c r="EI44" s="251">
        <f t="shared" si="30"/>
        <v>1</v>
      </c>
      <c r="EJ44" s="253">
        <f t="shared" si="31"/>
        <v>1</v>
      </c>
      <c r="ET44" s="197" t="e">
        <f t="shared" si="41"/>
        <v>#N/A</v>
      </c>
      <c r="EU44" s="197">
        <f t="shared" si="42"/>
        <v>1</v>
      </c>
      <c r="EV44" s="197">
        <f t="shared" si="43"/>
        <v>1</v>
      </c>
      <c r="EW44" s="197">
        <f t="shared" si="44"/>
        <v>1</v>
      </c>
    </row>
    <row r="45" spans="1:175" ht="21" customHeight="1" x14ac:dyDescent="0.25">
      <c r="AS45" s="254"/>
      <c r="AV45" s="254"/>
      <c r="AY45" s="254"/>
      <c r="BF45" s="241"/>
      <c r="DS45" s="250">
        <f t="shared" si="73"/>
        <v>1</v>
      </c>
      <c r="ED45" s="252" t="e">
        <f>IF(VLOOKUP($DU45,[17]items_spec!$A$1:$CV$1086,100,FALSE)=1,1,0)</f>
        <v>#N/A</v>
      </c>
      <c r="EE45" s="252" t="str">
        <f>IFERROR(IF((VLOOKUP(DC45,[11]items_spec!$A:$AA,26,FALSE))&lt;&gt;"",1,0),"")</f>
        <v/>
      </c>
      <c r="EF45" s="253">
        <f t="shared" si="27"/>
        <v>0</v>
      </c>
      <c r="EI45" s="251">
        <f t="shared" si="30"/>
        <v>1</v>
      </c>
      <c r="EJ45" s="253">
        <f t="shared" si="31"/>
        <v>1</v>
      </c>
      <c r="ET45" s="197" t="e">
        <f t="shared" si="41"/>
        <v>#N/A</v>
      </c>
      <c r="EU45" s="197">
        <f t="shared" si="42"/>
        <v>1</v>
      </c>
      <c r="EV45" s="197">
        <f t="shared" si="43"/>
        <v>1</v>
      </c>
      <c r="EW45" s="197">
        <f t="shared" si="44"/>
        <v>1</v>
      </c>
    </row>
    <row r="46" spans="1:175" ht="21" customHeight="1" x14ac:dyDescent="0.25">
      <c r="AS46" s="254"/>
      <c r="AV46" s="254"/>
      <c r="AY46" s="254"/>
      <c r="BF46" s="241"/>
      <c r="DS46" s="250">
        <f t="shared" si="73"/>
        <v>1</v>
      </c>
      <c r="ED46" s="252" t="e">
        <f>IF(VLOOKUP($DU46,[17]items_spec!$A$1:$CV$1086,100,FALSE)=1,1,0)</f>
        <v>#N/A</v>
      </c>
      <c r="EE46" s="252" t="str">
        <f>IFERROR(IF((VLOOKUP(DC46,[11]items_spec!$A:$AA,26,FALSE))&lt;&gt;"",1,0),"")</f>
        <v/>
      </c>
      <c r="EF46" s="253">
        <f t="shared" si="27"/>
        <v>0</v>
      </c>
      <c r="EI46" s="251">
        <f t="shared" si="30"/>
        <v>1</v>
      </c>
      <c r="EJ46" s="253">
        <f t="shared" si="31"/>
        <v>1</v>
      </c>
      <c r="ET46" s="197" t="e">
        <f t="shared" si="41"/>
        <v>#N/A</v>
      </c>
      <c r="EU46" s="197">
        <f t="shared" si="42"/>
        <v>1</v>
      </c>
      <c r="EV46" s="197">
        <f t="shared" si="43"/>
        <v>1</v>
      </c>
      <c r="EW46" s="197">
        <f t="shared" si="44"/>
        <v>1</v>
      </c>
    </row>
    <row r="47" spans="1:175" ht="21" customHeight="1" x14ac:dyDescent="0.25">
      <c r="AS47" s="254"/>
      <c r="AV47" s="254"/>
      <c r="AY47" s="254"/>
      <c r="BF47" s="241"/>
      <c r="DS47" s="250">
        <f t="shared" si="73"/>
        <v>1</v>
      </c>
      <c r="ED47" s="252" t="e">
        <f>IF(VLOOKUP($DU47,[17]items_spec!$A$1:$CV$1086,100,FALSE)=1,1,0)</f>
        <v>#N/A</v>
      </c>
      <c r="EE47" s="252" t="str">
        <f>IFERROR(IF((VLOOKUP(DC47,[11]items_spec!$A:$AA,26,FALSE))&lt;&gt;"",1,0),"")</f>
        <v/>
      </c>
      <c r="EF47" s="253">
        <f t="shared" si="27"/>
        <v>0</v>
      </c>
      <c r="EI47" s="251">
        <f t="shared" si="30"/>
        <v>1</v>
      </c>
      <c r="EJ47" s="253">
        <f t="shared" si="31"/>
        <v>1</v>
      </c>
      <c r="ET47" s="197" t="e">
        <f t="shared" si="41"/>
        <v>#N/A</v>
      </c>
      <c r="EU47" s="197">
        <f t="shared" si="42"/>
        <v>1</v>
      </c>
      <c r="EV47" s="197">
        <f t="shared" si="43"/>
        <v>1</v>
      </c>
      <c r="EW47" s="197">
        <f t="shared" si="44"/>
        <v>1</v>
      </c>
    </row>
    <row r="48" spans="1:175" ht="21" customHeight="1" x14ac:dyDescent="0.25">
      <c r="AS48" s="254"/>
      <c r="AV48" s="254"/>
      <c r="AY48" s="254"/>
      <c r="BF48" s="241"/>
      <c r="DS48" s="250">
        <f t="shared" si="73"/>
        <v>1</v>
      </c>
      <c r="ED48" s="252" t="e">
        <f>IF(VLOOKUP($DU48,[17]items_spec!$A$1:$CV$1086,100,FALSE)=1,1,0)</f>
        <v>#N/A</v>
      </c>
      <c r="EE48" s="252" t="str">
        <f>IFERROR(IF((VLOOKUP(DC48,[11]items_spec!$A:$AA,26,FALSE))&lt;&gt;"",1,0),"")</f>
        <v/>
      </c>
      <c r="EF48" s="253">
        <f t="shared" si="27"/>
        <v>0</v>
      </c>
      <c r="EI48" s="251">
        <f t="shared" si="30"/>
        <v>1</v>
      </c>
      <c r="EJ48" s="253">
        <f t="shared" si="31"/>
        <v>1</v>
      </c>
      <c r="ET48" s="197" t="e">
        <f t="shared" si="41"/>
        <v>#N/A</v>
      </c>
      <c r="EU48" s="197">
        <f t="shared" si="42"/>
        <v>1</v>
      </c>
      <c r="EV48" s="197">
        <f t="shared" si="43"/>
        <v>1</v>
      </c>
      <c r="EW48" s="197">
        <f t="shared" si="44"/>
        <v>1</v>
      </c>
    </row>
    <row r="49" spans="45:153" ht="21" customHeight="1" x14ac:dyDescent="0.25">
      <c r="AS49" s="254"/>
      <c r="AV49" s="254"/>
      <c r="AY49" s="254"/>
      <c r="BF49" s="241"/>
      <c r="DS49" s="250">
        <f t="shared" si="73"/>
        <v>1</v>
      </c>
      <c r="ED49" s="252" t="e">
        <f>IF(VLOOKUP($DU49,[17]items_spec!$A$1:$CV$1086,100,FALSE)=1,1,0)</f>
        <v>#N/A</v>
      </c>
      <c r="EE49" s="252" t="str">
        <f>IFERROR(IF((VLOOKUP(DC49,[11]items_spec!$A:$AA,26,FALSE))&lt;&gt;"",1,0),"")</f>
        <v/>
      </c>
      <c r="EF49" s="253">
        <f t="shared" si="27"/>
        <v>0</v>
      </c>
      <c r="EI49" s="251">
        <f t="shared" si="30"/>
        <v>1</v>
      </c>
      <c r="EJ49" s="253">
        <f t="shared" si="31"/>
        <v>1</v>
      </c>
      <c r="ET49" s="197" t="e">
        <f t="shared" si="41"/>
        <v>#N/A</v>
      </c>
      <c r="EU49" s="197">
        <f t="shared" si="42"/>
        <v>1</v>
      </c>
      <c r="EV49" s="197">
        <f t="shared" si="43"/>
        <v>1</v>
      </c>
      <c r="EW49" s="197">
        <f t="shared" si="44"/>
        <v>1</v>
      </c>
    </row>
    <row r="50" spans="45:153" x14ac:dyDescent="0.25">
      <c r="AS50" s="254"/>
      <c r="AV50" s="254"/>
      <c r="AY50" s="254"/>
    </row>
    <row r="51" spans="45:153" x14ac:dyDescent="0.25">
      <c r="AS51" s="254"/>
      <c r="AV51" s="254"/>
      <c r="AY51" s="254"/>
    </row>
    <row r="52" spans="45:153" x14ac:dyDescent="0.25">
      <c r="AS52" s="254"/>
      <c r="AV52" s="254"/>
      <c r="AY52" s="254"/>
    </row>
    <row r="53" spans="45:153" x14ac:dyDescent="0.25">
      <c r="AS53" s="254"/>
      <c r="AV53" s="254"/>
      <c r="AY53" s="254"/>
    </row>
    <row r="54" spans="45:153" x14ac:dyDescent="0.25">
      <c r="AS54" s="254"/>
      <c r="AV54" s="254"/>
      <c r="AY54" s="254"/>
    </row>
    <row r="55" spans="45:153" x14ac:dyDescent="0.25">
      <c r="AS55" s="254"/>
      <c r="AV55" s="254"/>
      <c r="AY55" s="254"/>
    </row>
    <row r="56" spans="45:153" x14ac:dyDescent="0.25">
      <c r="AS56" s="254"/>
      <c r="AV56" s="254"/>
      <c r="AY56" s="254"/>
    </row>
    <row r="57" spans="45:153" x14ac:dyDescent="0.25">
      <c r="AS57" s="254"/>
      <c r="AV57" s="254"/>
      <c r="AY57" s="254"/>
    </row>
    <row r="58" spans="45:153" x14ac:dyDescent="0.25">
      <c r="AS58" s="254"/>
      <c r="AV58" s="254"/>
      <c r="AY58" s="254"/>
    </row>
    <row r="59" spans="45:153" x14ac:dyDescent="0.25">
      <c r="AS59" s="254"/>
      <c r="AV59" s="254"/>
      <c r="AY59" s="254"/>
    </row>
    <row r="60" spans="45:153" x14ac:dyDescent="0.25">
      <c r="AS60" s="254"/>
      <c r="AV60" s="254"/>
      <c r="AY60" s="254"/>
    </row>
    <row r="61" spans="45:153" x14ac:dyDescent="0.25">
      <c r="AS61" s="254"/>
      <c r="AV61" s="254"/>
      <c r="AY61" s="254"/>
    </row>
    <row r="62" spans="45:153" x14ac:dyDescent="0.25">
      <c r="AS62" s="254"/>
      <c r="AV62" s="254"/>
      <c r="AY62" s="254"/>
    </row>
    <row r="63" spans="45:153" x14ac:dyDescent="0.25">
      <c r="AS63" s="254"/>
      <c r="AV63" s="254"/>
      <c r="AY63" s="254"/>
    </row>
    <row r="64" spans="45:153" x14ac:dyDescent="0.25">
      <c r="AS64" s="254"/>
      <c r="AV64" s="254"/>
      <c r="AY64" s="254"/>
    </row>
    <row r="65" spans="45:51" x14ac:dyDescent="0.25">
      <c r="AS65" s="254"/>
      <c r="AV65" s="254"/>
      <c r="AY65" s="254"/>
    </row>
    <row r="66" spans="45:51" x14ac:dyDescent="0.25">
      <c r="AS66" s="254"/>
      <c r="AV66" s="254"/>
      <c r="AY66" s="254"/>
    </row>
    <row r="67" spans="45:51" x14ac:dyDescent="0.25">
      <c r="AS67" s="254"/>
      <c r="AV67" s="254"/>
      <c r="AY67" s="254"/>
    </row>
    <row r="68" spans="45:51" x14ac:dyDescent="0.25">
      <c r="AS68" s="254"/>
      <c r="AV68" s="254"/>
      <c r="AY68" s="254"/>
    </row>
    <row r="69" spans="45:51" x14ac:dyDescent="0.25">
      <c r="AS69" s="254"/>
      <c r="AV69" s="254"/>
      <c r="AY69" s="254"/>
    </row>
    <row r="70" spans="45:51" x14ac:dyDescent="0.25">
      <c r="AS70" s="254"/>
      <c r="AV70" s="254"/>
      <c r="AY70" s="254"/>
    </row>
    <row r="71" spans="45:51" x14ac:dyDescent="0.25">
      <c r="AS71" s="254"/>
      <c r="AV71" s="254"/>
      <c r="AY71" s="254"/>
    </row>
    <row r="72" spans="45:51" x14ac:dyDescent="0.25">
      <c r="AS72" s="254"/>
      <c r="AV72" s="254"/>
      <c r="AY72" s="254"/>
    </row>
    <row r="73" spans="45:51" x14ac:dyDescent="0.25">
      <c r="AS73" s="254"/>
      <c r="AV73" s="254"/>
      <c r="AY73" s="254"/>
    </row>
    <row r="74" spans="45:51" x14ac:dyDescent="0.25">
      <c r="AS74" s="254"/>
      <c r="AV74" s="254"/>
      <c r="AY74" s="254"/>
    </row>
    <row r="75" spans="45:51" x14ac:dyDescent="0.25">
      <c r="AS75" s="254"/>
      <c r="AV75" s="254"/>
      <c r="AY75" s="254"/>
    </row>
    <row r="76" spans="45:51" x14ac:dyDescent="0.25">
      <c r="AS76" s="254"/>
      <c r="AV76" s="254"/>
      <c r="AY76" s="254"/>
    </row>
    <row r="77" spans="45:51" x14ac:dyDescent="0.25">
      <c r="AS77" s="254"/>
      <c r="AV77" s="254"/>
      <c r="AY77" s="254"/>
    </row>
    <row r="78" spans="45:51" x14ac:dyDescent="0.25">
      <c r="AS78" s="254"/>
      <c r="AV78" s="254"/>
      <c r="AY78" s="254"/>
    </row>
    <row r="79" spans="45:51" x14ac:dyDescent="0.25">
      <c r="AS79" s="254"/>
      <c r="AV79" s="254"/>
      <c r="AY79" s="254"/>
    </row>
    <row r="80" spans="45:51" x14ac:dyDescent="0.25">
      <c r="AS80" s="254"/>
      <c r="AV80" s="254"/>
      <c r="AY80" s="254"/>
    </row>
    <row r="81" spans="45:51" x14ac:dyDescent="0.25">
      <c r="AS81" s="254"/>
      <c r="AV81" s="254"/>
      <c r="AY81" s="254"/>
    </row>
    <row r="82" spans="45:51" x14ac:dyDescent="0.25">
      <c r="AS82" s="254"/>
      <c r="AV82" s="254"/>
      <c r="AY82" s="254"/>
    </row>
    <row r="83" spans="45:51" x14ac:dyDescent="0.25">
      <c r="AS83" s="254"/>
      <c r="AV83" s="254"/>
      <c r="AY83" s="254"/>
    </row>
    <row r="84" spans="45:51" x14ac:dyDescent="0.25">
      <c r="AS84" s="254"/>
      <c r="AV84" s="254"/>
      <c r="AY84" s="254"/>
    </row>
    <row r="85" spans="45:51" x14ac:dyDescent="0.25">
      <c r="AS85" s="254"/>
      <c r="AV85" s="254"/>
      <c r="AY85" s="254"/>
    </row>
    <row r="86" spans="45:51" x14ac:dyDescent="0.25">
      <c r="AS86" s="254"/>
      <c r="AV86" s="254"/>
      <c r="AY86" s="254"/>
    </row>
    <row r="87" spans="45:51" x14ac:dyDescent="0.25">
      <c r="AS87" s="254"/>
      <c r="AV87" s="254"/>
      <c r="AY87" s="254"/>
    </row>
    <row r="88" spans="45:51" x14ac:dyDescent="0.25">
      <c r="AS88" s="254"/>
      <c r="AV88" s="254"/>
      <c r="AY88" s="254"/>
    </row>
    <row r="89" spans="45:51" x14ac:dyDescent="0.25">
      <c r="AS89" s="254"/>
      <c r="AV89" s="254"/>
      <c r="AY89" s="254"/>
    </row>
    <row r="90" spans="45:51" x14ac:dyDescent="0.25">
      <c r="AS90" s="254"/>
      <c r="AV90" s="254"/>
      <c r="AY90" s="254"/>
    </row>
    <row r="91" spans="45:51" x14ac:dyDescent="0.25">
      <c r="AS91" s="254"/>
      <c r="AV91" s="254"/>
      <c r="AY91" s="254"/>
    </row>
    <row r="92" spans="45:51" x14ac:dyDescent="0.25">
      <c r="AS92" s="254"/>
      <c r="AV92" s="254"/>
      <c r="AY92" s="254"/>
    </row>
    <row r="93" spans="45:51" x14ac:dyDescent="0.25">
      <c r="AS93" s="254"/>
      <c r="AV93" s="254"/>
      <c r="AY93" s="254"/>
    </row>
    <row r="94" spans="45:51" x14ac:dyDescent="0.25">
      <c r="AS94" s="254"/>
      <c r="AV94" s="254"/>
      <c r="AY94" s="254"/>
    </row>
    <row r="95" spans="45:51" x14ac:dyDescent="0.25">
      <c r="AS95" s="254"/>
      <c r="AV95" s="254"/>
      <c r="AY95" s="254"/>
    </row>
    <row r="96" spans="45:51" x14ac:dyDescent="0.25">
      <c r="AS96" s="254"/>
      <c r="AV96" s="254"/>
      <c r="AY96" s="254"/>
    </row>
    <row r="97" spans="45:51" x14ac:dyDescent="0.25">
      <c r="AS97" s="254"/>
      <c r="AV97" s="254"/>
      <c r="AY97" s="254"/>
    </row>
    <row r="98" spans="45:51" x14ac:dyDescent="0.25">
      <c r="AS98" s="254"/>
      <c r="AV98" s="254"/>
      <c r="AY98" s="254"/>
    </row>
    <row r="99" spans="45:51" x14ac:dyDescent="0.25">
      <c r="AS99" s="254"/>
      <c r="AV99" s="254"/>
      <c r="AY99" s="254"/>
    </row>
    <row r="100" spans="45:51" x14ac:dyDescent="0.25">
      <c r="AS100" s="254"/>
      <c r="AV100" s="254"/>
      <c r="AY100" s="254"/>
    </row>
    <row r="101" spans="45:51" x14ac:dyDescent="0.25">
      <c r="AS101" s="254"/>
      <c r="AV101" s="254"/>
      <c r="AY101" s="254"/>
    </row>
    <row r="102" spans="45:51" x14ac:dyDescent="0.25">
      <c r="AS102" s="254"/>
      <c r="AV102" s="254"/>
      <c r="AY102" s="254"/>
    </row>
    <row r="103" spans="45:51" x14ac:dyDescent="0.25">
      <c r="AS103" s="254"/>
      <c r="AV103" s="254"/>
      <c r="AY103" s="254"/>
    </row>
    <row r="104" spans="45:51" x14ac:dyDescent="0.25">
      <c r="AS104" s="254"/>
      <c r="AV104" s="254"/>
      <c r="AY104" s="254"/>
    </row>
    <row r="105" spans="45:51" x14ac:dyDescent="0.25">
      <c r="AS105" s="254"/>
      <c r="AV105" s="254"/>
      <c r="AY105" s="254"/>
    </row>
    <row r="106" spans="45:51" x14ac:dyDescent="0.25">
      <c r="AS106" s="254"/>
      <c r="AV106" s="254"/>
      <c r="AY106" s="254"/>
    </row>
    <row r="107" spans="45:51" x14ac:dyDescent="0.25">
      <c r="AS107" s="254"/>
      <c r="AV107" s="254"/>
      <c r="AY107" s="254"/>
    </row>
    <row r="108" spans="45:51" x14ac:dyDescent="0.25">
      <c r="AS108" s="254"/>
      <c r="AV108" s="254"/>
      <c r="AY108" s="254"/>
    </row>
    <row r="109" spans="45:51" x14ac:dyDescent="0.25">
      <c r="AS109" s="254"/>
      <c r="AV109" s="254"/>
      <c r="AY109" s="254"/>
    </row>
    <row r="110" spans="45:51" x14ac:dyDescent="0.25">
      <c r="AS110" s="254"/>
      <c r="AV110" s="254"/>
      <c r="AY110" s="254"/>
    </row>
    <row r="111" spans="45:51" x14ac:dyDescent="0.25">
      <c r="AS111" s="254"/>
      <c r="AV111" s="254"/>
      <c r="AY111" s="254"/>
    </row>
    <row r="112" spans="45:51" x14ac:dyDescent="0.25">
      <c r="AS112" s="254"/>
      <c r="AV112" s="254"/>
      <c r="AY112" s="254"/>
    </row>
    <row r="113" spans="45:51" x14ac:dyDescent="0.25">
      <c r="AS113" s="254"/>
      <c r="AV113" s="254"/>
      <c r="AY113" s="254"/>
    </row>
    <row r="114" spans="45:51" x14ac:dyDescent="0.25">
      <c r="AS114" s="254"/>
      <c r="AV114" s="254"/>
      <c r="AY114" s="254"/>
    </row>
    <row r="115" spans="45:51" x14ac:dyDescent="0.25">
      <c r="AS115" s="254"/>
      <c r="AV115" s="254"/>
      <c r="AY115" s="254"/>
    </row>
    <row r="116" spans="45:51" x14ac:dyDescent="0.25">
      <c r="AS116" s="254"/>
      <c r="AV116" s="254"/>
      <c r="AY116" s="254"/>
    </row>
    <row r="117" spans="45:51" x14ac:dyDescent="0.25">
      <c r="AS117" s="254"/>
      <c r="AV117" s="254"/>
      <c r="AY117" s="254"/>
    </row>
    <row r="118" spans="45:51" x14ac:dyDescent="0.25">
      <c r="AS118" s="254"/>
      <c r="AV118" s="254"/>
      <c r="AY118" s="254"/>
    </row>
    <row r="119" spans="45:51" x14ac:dyDescent="0.25">
      <c r="AS119" s="254"/>
      <c r="AV119" s="254"/>
      <c r="AY119" s="254"/>
    </row>
    <row r="120" spans="45:51" x14ac:dyDescent="0.25">
      <c r="AS120" s="254"/>
      <c r="AV120" s="254"/>
      <c r="AY120" s="254"/>
    </row>
    <row r="121" spans="45:51" x14ac:dyDescent="0.25">
      <c r="AS121" s="254"/>
      <c r="AV121" s="254"/>
      <c r="AY121" s="254"/>
    </row>
    <row r="122" spans="45:51" x14ac:dyDescent="0.25">
      <c r="AS122" s="254"/>
      <c r="AV122" s="254"/>
      <c r="AY122" s="254"/>
    </row>
    <row r="123" spans="45:51" x14ac:dyDescent="0.25">
      <c r="AS123" s="254"/>
      <c r="AV123" s="254"/>
      <c r="AY123" s="254"/>
    </row>
    <row r="124" spans="45:51" x14ac:dyDescent="0.25">
      <c r="AS124" s="254"/>
      <c r="AV124" s="254"/>
      <c r="AY124" s="254"/>
    </row>
    <row r="125" spans="45:51" x14ac:dyDescent="0.25">
      <c r="AS125" s="254"/>
      <c r="AV125" s="254"/>
      <c r="AY125" s="254"/>
    </row>
    <row r="126" spans="45:51" x14ac:dyDescent="0.25">
      <c r="AS126" s="254"/>
      <c r="AV126" s="254"/>
      <c r="AY126" s="254"/>
    </row>
    <row r="127" spans="45:51" x14ac:dyDescent="0.25">
      <c r="AS127" s="254"/>
      <c r="AV127" s="254"/>
      <c r="AY127" s="254"/>
    </row>
    <row r="128" spans="45:51" x14ac:dyDescent="0.25">
      <c r="AS128" s="254"/>
      <c r="AV128" s="254"/>
      <c r="AY128" s="254"/>
    </row>
    <row r="129" spans="45:51" x14ac:dyDescent="0.25">
      <c r="AS129" s="254"/>
      <c r="AV129" s="254"/>
      <c r="AY129" s="254"/>
    </row>
    <row r="130" spans="45:51" x14ac:dyDescent="0.25">
      <c r="AS130" s="254"/>
      <c r="AV130" s="254"/>
      <c r="AY130" s="254"/>
    </row>
    <row r="131" spans="45:51" x14ac:dyDescent="0.25">
      <c r="AS131" s="254"/>
      <c r="AV131" s="254"/>
      <c r="AY131" s="254"/>
    </row>
    <row r="132" spans="45:51" x14ac:dyDescent="0.25">
      <c r="AS132" s="254"/>
      <c r="AV132" s="254"/>
      <c r="AY132" s="254"/>
    </row>
    <row r="133" spans="45:51" x14ac:dyDescent="0.25">
      <c r="AS133" s="254"/>
      <c r="AV133" s="254"/>
      <c r="AY133" s="254"/>
    </row>
    <row r="134" spans="45:51" x14ac:dyDescent="0.25">
      <c r="AS134" s="254"/>
      <c r="AV134" s="254"/>
      <c r="AY134" s="254"/>
    </row>
    <row r="135" spans="45:51" x14ac:dyDescent="0.25">
      <c r="AS135" s="254"/>
      <c r="AV135" s="254"/>
      <c r="AY135" s="254"/>
    </row>
    <row r="136" spans="45:51" x14ac:dyDescent="0.25">
      <c r="AS136" s="254"/>
      <c r="AV136" s="254"/>
      <c r="AY136" s="254"/>
    </row>
    <row r="137" spans="45:51" x14ac:dyDescent="0.25">
      <c r="AS137" s="254"/>
      <c r="AV137" s="254"/>
      <c r="AY137" s="254"/>
    </row>
    <row r="138" spans="45:51" x14ac:dyDescent="0.25">
      <c r="AS138" s="254"/>
      <c r="AV138" s="254"/>
      <c r="AY138" s="254"/>
    </row>
    <row r="139" spans="45:51" x14ac:dyDescent="0.25">
      <c r="AS139" s="254"/>
      <c r="AV139" s="254"/>
      <c r="AY139" s="254"/>
    </row>
    <row r="140" spans="45:51" x14ac:dyDescent="0.25">
      <c r="AS140" s="254"/>
      <c r="AV140" s="254"/>
      <c r="AY140" s="254"/>
    </row>
    <row r="141" spans="45:51" x14ac:dyDescent="0.25">
      <c r="AS141" s="254"/>
      <c r="AV141" s="254"/>
      <c r="AY141" s="254"/>
    </row>
    <row r="142" spans="45:51" x14ac:dyDescent="0.25">
      <c r="AS142" s="254"/>
      <c r="AV142" s="254"/>
      <c r="AY142" s="254"/>
    </row>
    <row r="143" spans="45:51" x14ac:dyDescent="0.25">
      <c r="AS143" s="254"/>
      <c r="AV143" s="254"/>
      <c r="AY143" s="254"/>
    </row>
    <row r="144" spans="45:51" x14ac:dyDescent="0.25">
      <c r="AS144" s="254"/>
      <c r="AV144" s="254"/>
      <c r="AY144" s="254"/>
    </row>
    <row r="145" spans="45:51" x14ac:dyDescent="0.25">
      <c r="AS145" s="254"/>
      <c r="AV145" s="254"/>
      <c r="AY145" s="254"/>
    </row>
    <row r="146" spans="45:51" x14ac:dyDescent="0.25">
      <c r="AS146" s="254"/>
      <c r="AV146" s="254"/>
      <c r="AY146" s="254"/>
    </row>
    <row r="147" spans="45:51" x14ac:dyDescent="0.25">
      <c r="AS147" s="254"/>
      <c r="AV147" s="254"/>
      <c r="AY147" s="254"/>
    </row>
    <row r="148" spans="45:51" x14ac:dyDescent="0.25">
      <c r="AS148" s="254"/>
      <c r="AV148" s="254"/>
      <c r="AY148" s="254"/>
    </row>
    <row r="149" spans="45:51" x14ac:dyDescent="0.25">
      <c r="AS149" s="254"/>
      <c r="AV149" s="254"/>
      <c r="AY149" s="254"/>
    </row>
    <row r="150" spans="45:51" x14ac:dyDescent="0.25">
      <c r="AS150" s="254"/>
      <c r="AV150" s="254"/>
      <c r="AY150" s="254"/>
    </row>
    <row r="151" spans="45:51" x14ac:dyDescent="0.25">
      <c r="AS151" s="254"/>
      <c r="AV151" s="254"/>
      <c r="AY151" s="254"/>
    </row>
    <row r="152" spans="45:51" x14ac:dyDescent="0.25">
      <c r="AS152" s="254"/>
      <c r="AV152" s="254"/>
      <c r="AY152" s="254"/>
    </row>
    <row r="153" spans="45:51" x14ac:dyDescent="0.25">
      <c r="AS153" s="254"/>
      <c r="AV153" s="254"/>
      <c r="AY153" s="254"/>
    </row>
    <row r="154" spans="45:51" x14ac:dyDescent="0.25">
      <c r="AS154" s="254"/>
      <c r="AV154" s="254"/>
      <c r="AY154" s="254"/>
    </row>
    <row r="155" spans="45:51" x14ac:dyDescent="0.25">
      <c r="AS155" s="254"/>
      <c r="AV155" s="254"/>
      <c r="AY155" s="254"/>
    </row>
    <row r="156" spans="45:51" x14ac:dyDescent="0.25">
      <c r="AS156" s="254"/>
      <c r="AV156" s="254"/>
      <c r="AY156" s="254"/>
    </row>
    <row r="157" spans="45:51" x14ac:dyDescent="0.25">
      <c r="AS157" s="254"/>
      <c r="AV157" s="254"/>
      <c r="AY157" s="254"/>
    </row>
    <row r="158" spans="45:51" x14ac:dyDescent="0.25">
      <c r="AS158" s="254"/>
      <c r="AV158" s="254"/>
      <c r="AY158" s="254"/>
    </row>
    <row r="159" spans="45:51" x14ac:dyDescent="0.25">
      <c r="AS159" s="254"/>
      <c r="AV159" s="254"/>
      <c r="AY159" s="254"/>
    </row>
    <row r="160" spans="45:51" x14ac:dyDescent="0.25">
      <c r="AS160" s="254"/>
      <c r="AV160" s="254"/>
      <c r="AY160" s="254"/>
    </row>
    <row r="161" spans="45:51" x14ac:dyDescent="0.25">
      <c r="AS161" s="254"/>
      <c r="AV161" s="254"/>
      <c r="AY161" s="254"/>
    </row>
    <row r="162" spans="45:51" x14ac:dyDescent="0.25">
      <c r="AS162" s="254"/>
      <c r="AV162" s="254"/>
      <c r="AY162" s="254"/>
    </row>
    <row r="163" spans="45:51" x14ac:dyDescent="0.25">
      <c r="AS163" s="254"/>
      <c r="AV163" s="254"/>
      <c r="AY163" s="254"/>
    </row>
    <row r="164" spans="45:51" x14ac:dyDescent="0.25">
      <c r="AS164" s="254"/>
      <c r="AV164" s="254"/>
      <c r="AY164" s="254"/>
    </row>
    <row r="165" spans="45:51" x14ac:dyDescent="0.25">
      <c r="AS165" s="254"/>
      <c r="AV165" s="254"/>
      <c r="AY165" s="254"/>
    </row>
    <row r="166" spans="45:51" x14ac:dyDescent="0.25">
      <c r="AS166" s="254"/>
      <c r="AV166" s="254"/>
      <c r="AY166" s="254"/>
    </row>
    <row r="167" spans="45:51" x14ac:dyDescent="0.25">
      <c r="AS167" s="254"/>
      <c r="AV167" s="254"/>
      <c r="AY167" s="254"/>
    </row>
    <row r="168" spans="45:51" x14ac:dyDescent="0.25">
      <c r="AS168" s="254"/>
      <c r="AV168" s="254"/>
      <c r="AY168" s="254"/>
    </row>
  </sheetData>
  <autoFilter ref="A1:FH49" xr:uid="{00000000-0009-0000-0000-000009000000}">
    <filterColumn colId="86" showButton="0"/>
    <filterColumn colId="87" showButton="0"/>
    <filterColumn colId="88" showButton="0"/>
    <filterColumn colId="89" showButton="0"/>
    <filterColumn colId="90" showButton="0"/>
    <filterColumn colId="91" showButton="0"/>
    <filterColumn colId="92" showButton="0"/>
    <filterColumn colId="93" showButton="0"/>
  </autoFilter>
  <mergeCells count="69">
    <mergeCell ref="P2:T2"/>
    <mergeCell ref="CI1:CQ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AU2:AU3"/>
    <mergeCell ref="U2:Y2"/>
    <mergeCell ref="Z2:AA2"/>
    <mergeCell ref="AB2:AB3"/>
    <mergeCell ref="AC2:AD2"/>
    <mergeCell ref="AE2:AI2"/>
    <mergeCell ref="AJ2:AN2"/>
    <mergeCell ref="AO2:AP2"/>
    <mergeCell ref="AQ2:AQ3"/>
    <mergeCell ref="AR2:AR3"/>
    <mergeCell ref="AS2:AS3"/>
    <mergeCell ref="AT2:AT3"/>
    <mergeCell ref="CI2:CQ2"/>
    <mergeCell ref="AV2:AV3"/>
    <mergeCell ref="AW2:AW3"/>
    <mergeCell ref="AX2:AX3"/>
    <mergeCell ref="AY2:AY3"/>
    <mergeCell ref="AZ2:AZ3"/>
    <mergeCell ref="BA2:BA3"/>
    <mergeCell ref="BB2:BB3"/>
    <mergeCell ref="BC2:BC3"/>
    <mergeCell ref="BD2:BD3"/>
    <mergeCell ref="BE2:BS2"/>
    <mergeCell ref="BT2:CH2"/>
    <mergeCell ref="DC2:DC3"/>
    <mergeCell ref="CR2:CR3"/>
    <mergeCell ref="CS2:CS3"/>
    <mergeCell ref="CT2:CT3"/>
    <mergeCell ref="CU2:CU3"/>
    <mergeCell ref="CV2:CV3"/>
    <mergeCell ref="CW2:CW3"/>
    <mergeCell ref="CX2:CX3"/>
    <mergeCell ref="CY2:CY3"/>
    <mergeCell ref="CZ2:CZ3"/>
    <mergeCell ref="DA2:DA3"/>
    <mergeCell ref="DB2:DB3"/>
    <mergeCell ref="DR2:DR3"/>
    <mergeCell ref="DD2:DD3"/>
    <mergeCell ref="DF2:DF3"/>
    <mergeCell ref="DG2:DG3"/>
    <mergeCell ref="DH2:DH3"/>
    <mergeCell ref="DI2:DI3"/>
    <mergeCell ref="DL2:DL3"/>
    <mergeCell ref="DM2:DM3"/>
    <mergeCell ref="DN2:DN3"/>
    <mergeCell ref="DO2:DO3"/>
    <mergeCell ref="DP2:DP3"/>
    <mergeCell ref="DQ2:DQ3"/>
    <mergeCell ref="DS2:DS3"/>
    <mergeCell ref="DT2:DT3"/>
    <mergeCell ref="DU2:DU3"/>
    <mergeCell ref="FF2:FF3"/>
    <mergeCell ref="FG2:FG3"/>
  </mergeCells>
  <conditionalFormatting sqref="FF4:FF7 EY4:EY7 EY37:EY42 FF37:FF42">
    <cfRule type="expression" dxfId="191" priority="115" stopIfTrue="1">
      <formula>EY4=TRUE</formula>
    </cfRule>
    <cfRule type="expression" dxfId="190" priority="116" stopIfTrue="1">
      <formula>EY4=FALSE</formula>
    </cfRule>
  </conditionalFormatting>
  <conditionalFormatting sqref="CV5:CV7 CV37:CV42">
    <cfRule type="expression" dxfId="189" priority="43" stopIfTrue="1">
      <formula>CV5&lt;$CT5</formula>
    </cfRule>
    <cfRule type="expression" dxfId="188" priority="44" stopIfTrue="1">
      <formula>CV5&gt;$CT5</formula>
    </cfRule>
    <cfRule type="expression" dxfId="187" priority="36" stopIfTrue="1">
      <formula>#REF!&lt;#REF!</formula>
    </cfRule>
    <cfRule type="expression" dxfId="186" priority="37" stopIfTrue="1">
      <formula>#REF!&gt;#REF!</formula>
    </cfRule>
  </conditionalFormatting>
  <conditionalFormatting sqref="BD5:BD7 BD37:BD42">
    <cfRule type="expression" dxfId="185" priority="41">
      <formula>$BC5=0</formula>
    </cfRule>
    <cfRule type="expression" dxfId="184" priority="42" stopIfTrue="1">
      <formula>$BC5=1</formula>
    </cfRule>
    <cfRule type="expression" priority="40">
      <formula>BD5=""</formula>
    </cfRule>
  </conditionalFormatting>
  <conditionalFormatting sqref="BB5:BB7 BB37:BB42">
    <cfRule type="expression" dxfId="183" priority="38">
      <formula>#REF!=0</formula>
    </cfRule>
    <cfRule type="expression" dxfId="182" priority="39" stopIfTrue="1">
      <formula>#REF!=1</formula>
    </cfRule>
  </conditionalFormatting>
  <conditionalFormatting sqref="Z5:AA7 AO5:AP7 AO37:AP42 Z37:AA42">
    <cfRule type="expression" dxfId="181" priority="35" stopIfTrue="1">
      <formula>Z5&gt;$BA5*1.05</formula>
    </cfRule>
    <cfRule type="cellIs" dxfId="180" priority="34" stopIfTrue="1" operator="greaterThan">
      <formula>$BA5*2</formula>
    </cfRule>
  </conditionalFormatting>
  <conditionalFormatting sqref="P5:T7 AE5:AE7 AW5:AW7 AT5:AT7 AQ5:AQ7 AQ37:AQ42 AT37:AT42 AW37:AW42 AE37:AE42 P37:T42">
    <cfRule type="expression" dxfId="179" priority="32" stopIfTrue="1">
      <formula>P5&lt;$N5</formula>
    </cfRule>
    <cfRule type="expression" dxfId="178" priority="33" stopIfTrue="1">
      <formula>P5&gt;$O5</formula>
    </cfRule>
    <cfRule type="expression" dxfId="177" priority="30" stopIfTrue="1">
      <formula>P5&gt;$O5*1.5</formula>
    </cfRule>
    <cfRule type="expression" dxfId="176" priority="31" stopIfTrue="1">
      <formula>P5*1.5&lt;$N5</formula>
    </cfRule>
  </conditionalFormatting>
  <conditionalFormatting sqref="AW5:AX7 P5:Y7 AJ5:AN7 AE5:AE7 AT5:AU7 AQ5:AR7 AQ37:AR42 AT37:AU42 AE37:AN42 P37:Y42 AW37:AX42">
    <cfRule type="containsBlanks" priority="29" stopIfTrue="1">
      <formula>LEN(TRIM(P5))=0</formula>
    </cfRule>
  </conditionalFormatting>
  <conditionalFormatting sqref="U5:Y7 AJ5:AN7 AX5:AX7 AU5:AU7 AR5:AR7 AR37:AR42 AU37:AU42 AX37:AX42 U37:Y42 AF37:AN42">
    <cfRule type="expression" dxfId="175" priority="27" stopIfTrue="1">
      <formula>U5&lt;$AC5</formula>
    </cfRule>
    <cfRule type="expression" dxfId="174" priority="28" stopIfTrue="1">
      <formula>U5&gt;$AD5</formula>
    </cfRule>
    <cfRule type="expression" dxfId="173" priority="25" stopIfTrue="1">
      <formula>U5&gt;$AD5*1.5</formula>
    </cfRule>
    <cfRule type="expression" dxfId="172" priority="26" stopIfTrue="1">
      <formula>U5*1.5&lt;$AC5</formula>
    </cfRule>
  </conditionalFormatting>
  <conditionalFormatting sqref="Z5:AA7 Z37:AA42">
    <cfRule type="expression" dxfId="171" priority="45" stopIfTrue="1">
      <formula>#REF!=$BA5</formula>
    </cfRule>
  </conditionalFormatting>
  <conditionalFormatting sqref="AX4">
    <cfRule type="containsBlanks" priority="66" stopIfTrue="1">
      <formula>LEN(TRIM(AX4))=0</formula>
    </cfRule>
    <cfRule type="expression" dxfId="170" priority="69" stopIfTrue="1">
      <formula>AX4&lt;$AC4</formula>
    </cfRule>
    <cfRule type="expression" dxfId="169" priority="70" stopIfTrue="1">
      <formula>AX4&gt;$AD4</formula>
    </cfRule>
    <cfRule type="expression" dxfId="168" priority="67" stopIfTrue="1">
      <formula>AX4&gt;$AD4*1.5</formula>
    </cfRule>
    <cfRule type="expression" dxfId="167" priority="68" stopIfTrue="1">
      <formula>AX4*1.5&lt;$AC4</formula>
    </cfRule>
  </conditionalFormatting>
  <conditionalFormatting sqref="CV4">
    <cfRule type="expression" dxfId="166" priority="112" stopIfTrue="1">
      <formula>CV4&lt;$CT4</formula>
    </cfRule>
    <cfRule type="expression" dxfId="165" priority="113" stopIfTrue="1">
      <formula>CV4&gt;$CT4</formula>
    </cfRule>
    <cfRule type="expression" dxfId="164" priority="105" stopIfTrue="1">
      <formula>#REF!&lt;#REF!</formula>
    </cfRule>
    <cfRule type="expression" dxfId="163" priority="106" stopIfTrue="1">
      <formula>#REF!&gt;#REF!</formula>
    </cfRule>
  </conditionalFormatting>
  <conditionalFormatting sqref="BD4">
    <cfRule type="expression" dxfId="162" priority="110">
      <formula>$BC4=0</formula>
    </cfRule>
    <cfRule type="expression" dxfId="161" priority="111" stopIfTrue="1">
      <formula>$BC4=1</formula>
    </cfRule>
    <cfRule type="expression" priority="109">
      <formula>BD4=""</formula>
    </cfRule>
  </conditionalFormatting>
  <conditionalFormatting sqref="BB4">
    <cfRule type="expression" dxfId="160" priority="107">
      <formula>#REF!=0</formula>
    </cfRule>
    <cfRule type="expression" dxfId="159" priority="108" stopIfTrue="1">
      <formula>#REF!=1</formula>
    </cfRule>
  </conditionalFormatting>
  <conditionalFormatting sqref="Z4:AA4">
    <cfRule type="expression" dxfId="158" priority="104" stopIfTrue="1">
      <formula>Z4&gt;$BA4*1.05</formula>
    </cfRule>
    <cfRule type="cellIs" dxfId="157" priority="103" stopIfTrue="1" operator="greaterThan">
      <formula>$BA4*2</formula>
    </cfRule>
    <cfRule type="expression" dxfId="156" priority="114" stopIfTrue="1">
      <formula>#REF!=$BA4</formula>
    </cfRule>
  </conditionalFormatting>
  <conditionalFormatting sqref="AO4:AP4">
    <cfRule type="expression" dxfId="155" priority="102" stopIfTrue="1">
      <formula>AO4&gt;$BA4*1.05</formula>
    </cfRule>
    <cfRule type="cellIs" dxfId="154" priority="101" stopIfTrue="1" operator="greaterThan">
      <formula>$BA4*2</formula>
    </cfRule>
  </conditionalFormatting>
  <conditionalFormatting sqref="P4:T4">
    <cfRule type="expression" dxfId="153" priority="99" stopIfTrue="1">
      <formula>P4&lt;$N4</formula>
    </cfRule>
    <cfRule type="expression" dxfId="152" priority="100" stopIfTrue="1">
      <formula>P4&gt;$O4</formula>
    </cfRule>
    <cfRule type="expression" dxfId="151" priority="97" stopIfTrue="1">
      <formula>P4&gt;$O4*1.5</formula>
    </cfRule>
    <cfRule type="expression" dxfId="150" priority="98" stopIfTrue="1">
      <formula>P4*1.5&lt;$N4</formula>
    </cfRule>
    <cfRule type="containsBlanks" priority="96" stopIfTrue="1">
      <formula>LEN(TRIM(P4))=0</formula>
    </cfRule>
  </conditionalFormatting>
  <conditionalFormatting sqref="AF4:AI4">
    <cfRule type="expression" dxfId="149" priority="94" stopIfTrue="1">
      <formula>AF4&lt;$AC4</formula>
    </cfRule>
    <cfRule type="expression" dxfId="148" priority="95" stopIfTrue="1">
      <formula>AF4&gt;$AD4</formula>
    </cfRule>
    <cfRule type="expression" dxfId="147" priority="92" stopIfTrue="1">
      <formula>AF4&gt;$AD4*1.5</formula>
    </cfRule>
    <cfRule type="expression" dxfId="146" priority="93" stopIfTrue="1">
      <formula>AF4*1.5&lt;$AC4</formula>
    </cfRule>
    <cfRule type="containsBlanks" priority="91" stopIfTrue="1">
      <formula>LEN(TRIM(AF4))=0</formula>
    </cfRule>
  </conditionalFormatting>
  <conditionalFormatting sqref="U4:Y4">
    <cfRule type="containsBlanks" priority="81" stopIfTrue="1">
      <formula>LEN(TRIM(U4))=0</formula>
    </cfRule>
    <cfRule type="expression" dxfId="145" priority="84" stopIfTrue="1">
      <formula>U4&lt;$AC4</formula>
    </cfRule>
    <cfRule type="expression" dxfId="144" priority="85" stopIfTrue="1">
      <formula>U4&gt;$AD4</formula>
    </cfRule>
    <cfRule type="expression" dxfId="143" priority="82" stopIfTrue="1">
      <formula>U4&gt;$AD4*1.5</formula>
    </cfRule>
    <cfRule type="expression" dxfId="142" priority="83" stopIfTrue="1">
      <formula>U4*1.5&lt;$AC4</formula>
    </cfRule>
  </conditionalFormatting>
  <conditionalFormatting sqref="AJ4:AN4">
    <cfRule type="containsBlanks" priority="76" stopIfTrue="1">
      <formula>LEN(TRIM(AJ4))=0</formula>
    </cfRule>
    <cfRule type="expression" dxfId="141" priority="79" stopIfTrue="1">
      <formula>AJ4&lt;$AC4</formula>
    </cfRule>
    <cfRule type="expression" dxfId="140" priority="80" stopIfTrue="1">
      <formula>AJ4&gt;$AD4</formula>
    </cfRule>
    <cfRule type="expression" dxfId="139" priority="77" stopIfTrue="1">
      <formula>AJ4&gt;$AD4*1.5</formula>
    </cfRule>
    <cfRule type="expression" dxfId="138" priority="78" stopIfTrue="1">
      <formula>AJ4*1.5&lt;$AC4</formula>
    </cfRule>
  </conditionalFormatting>
  <conditionalFormatting sqref="AE4">
    <cfRule type="expression" dxfId="137" priority="89" stopIfTrue="1">
      <formula>AE4&lt;$N4</formula>
    </cfRule>
    <cfRule type="expression" dxfId="136" priority="90" stopIfTrue="1">
      <formula>AE4&gt;$O4</formula>
    </cfRule>
    <cfRule type="expression" dxfId="135" priority="87" stopIfTrue="1">
      <formula>AE4&gt;$O4*1.5</formula>
    </cfRule>
    <cfRule type="expression" dxfId="134" priority="88" stopIfTrue="1">
      <formula>AE4*1.5&lt;$N4</formula>
    </cfRule>
    <cfRule type="containsBlanks" priority="86" stopIfTrue="1">
      <formula>LEN(TRIM(AE4))=0</formula>
    </cfRule>
  </conditionalFormatting>
  <conditionalFormatting sqref="AW4">
    <cfRule type="expression" dxfId="133" priority="74" stopIfTrue="1">
      <formula>AW4&lt;$N4</formula>
    </cfRule>
    <cfRule type="expression" dxfId="132" priority="75" stopIfTrue="1">
      <formula>AW4&gt;$O4</formula>
    </cfRule>
    <cfRule type="expression" dxfId="131" priority="72" stopIfTrue="1">
      <formula>AW4&gt;$O4*1.5</formula>
    </cfRule>
    <cfRule type="expression" dxfId="130" priority="73" stopIfTrue="1">
      <formula>AW4*1.5&lt;$N4</formula>
    </cfRule>
    <cfRule type="containsBlanks" priority="71" stopIfTrue="1">
      <formula>LEN(TRIM(AW4))=0</formula>
    </cfRule>
  </conditionalFormatting>
  <conditionalFormatting sqref="AU4">
    <cfRule type="containsBlanks" priority="56" stopIfTrue="1">
      <formula>LEN(TRIM(AU4))=0</formula>
    </cfRule>
    <cfRule type="expression" dxfId="129" priority="59" stopIfTrue="1">
      <formula>AU4&lt;$AC4</formula>
    </cfRule>
    <cfRule type="expression" dxfId="128" priority="60" stopIfTrue="1">
      <formula>AU4&gt;$AD4</formula>
    </cfRule>
    <cfRule type="expression" dxfId="127" priority="57" stopIfTrue="1">
      <formula>AU4&gt;$AD4*1.5</formula>
    </cfRule>
    <cfRule type="expression" dxfId="126" priority="58" stopIfTrue="1">
      <formula>AU4*1.5&lt;$AC4</formula>
    </cfRule>
  </conditionalFormatting>
  <conditionalFormatting sqref="AT4">
    <cfRule type="expression" dxfId="125" priority="64" stopIfTrue="1">
      <formula>AT4&lt;$N4</formula>
    </cfRule>
    <cfRule type="expression" dxfId="124" priority="65" stopIfTrue="1">
      <formula>AT4&gt;$O4</formula>
    </cfRule>
    <cfRule type="expression" dxfId="123" priority="62" stopIfTrue="1">
      <formula>AT4&gt;$O4*1.5</formula>
    </cfRule>
    <cfRule type="expression" dxfId="122" priority="63" stopIfTrue="1">
      <formula>AT4*1.5&lt;$N4</formula>
    </cfRule>
    <cfRule type="containsBlanks" priority="61" stopIfTrue="1">
      <formula>LEN(TRIM(AT4))=0</formula>
    </cfRule>
  </conditionalFormatting>
  <conditionalFormatting sqref="AR4">
    <cfRule type="containsBlanks" priority="46" stopIfTrue="1">
      <formula>LEN(TRIM(AR4))=0</formula>
    </cfRule>
    <cfRule type="expression" dxfId="121" priority="49" stopIfTrue="1">
      <formula>AR4&lt;$AC4</formula>
    </cfRule>
    <cfRule type="expression" dxfId="120" priority="50" stopIfTrue="1">
      <formula>AR4&gt;$AD4</formula>
    </cfRule>
    <cfRule type="expression" dxfId="119" priority="47" stopIfTrue="1">
      <formula>AR4&gt;$AD4*1.5</formula>
    </cfRule>
    <cfRule type="expression" dxfId="118" priority="48" stopIfTrue="1">
      <formula>AR4*1.5&lt;$AC4</formula>
    </cfRule>
  </conditionalFormatting>
  <conditionalFormatting sqref="AQ4">
    <cfRule type="expression" dxfId="117" priority="54" stopIfTrue="1">
      <formula>AQ4&lt;$N4</formula>
    </cfRule>
    <cfRule type="expression" dxfId="116" priority="55" stopIfTrue="1">
      <formula>AQ4&gt;$O4</formula>
    </cfRule>
    <cfRule type="expression" dxfId="115" priority="52" stopIfTrue="1">
      <formula>AQ4&gt;$O4*1.5</formula>
    </cfRule>
    <cfRule type="expression" dxfId="114" priority="53" stopIfTrue="1">
      <formula>AQ4*1.5&lt;$N4</formula>
    </cfRule>
    <cfRule type="containsBlanks" priority="51" stopIfTrue="1">
      <formula>LEN(TRIM(AQ4))=0</formula>
    </cfRule>
  </conditionalFormatting>
  <conditionalFormatting sqref="AO4:AP7 AO37:AP42">
    <cfRule type="expression" dxfId="113" priority="117" stopIfTrue="1">
      <formula>O4=$BA4</formula>
    </cfRule>
  </conditionalFormatting>
  <conditionalFormatting sqref="AF5:AI7">
    <cfRule type="expression" dxfId="112" priority="118" stopIfTrue="1">
      <formula>AF5&lt;$AC5</formula>
    </cfRule>
    <cfRule type="expression" dxfId="111" priority="119" stopIfTrue="1">
      <formula>AF5&gt;$AD5*1.5</formula>
    </cfRule>
    <cfRule type="containsBlanks" priority="120" stopIfTrue="1">
      <formula>LEN(TRIM(AF5))=0</formula>
    </cfRule>
  </conditionalFormatting>
  <conditionalFormatting sqref="FF8:FF36 EY8:EY36">
    <cfRule type="expression" dxfId="110" priority="22" stopIfTrue="1">
      <formula>EY8=TRUE</formula>
    </cfRule>
    <cfRule type="expression" dxfId="109" priority="23" stopIfTrue="1">
      <formula>EY8=FALSE</formula>
    </cfRule>
  </conditionalFormatting>
  <conditionalFormatting sqref="CV8:CV36">
    <cfRule type="expression" dxfId="108" priority="19" stopIfTrue="1">
      <formula>CV8&lt;$CT8</formula>
    </cfRule>
    <cfRule type="expression" dxfId="107" priority="20" stopIfTrue="1">
      <formula>CV8&gt;$CT8</formula>
    </cfRule>
    <cfRule type="expression" dxfId="106" priority="12" stopIfTrue="1">
      <formula>#REF!&lt;#REF!</formula>
    </cfRule>
    <cfRule type="expression" dxfId="105" priority="13" stopIfTrue="1">
      <formula>#REF!&gt;#REF!</formula>
    </cfRule>
  </conditionalFormatting>
  <conditionalFormatting sqref="BD8:BD36">
    <cfRule type="expression" dxfId="104" priority="17">
      <formula>$BC8=0</formula>
    </cfRule>
    <cfRule type="expression" dxfId="103" priority="18" stopIfTrue="1">
      <formula>$BC8=1</formula>
    </cfRule>
    <cfRule type="expression" priority="16">
      <formula>BD8=""</formula>
    </cfRule>
  </conditionalFormatting>
  <conditionalFormatting sqref="BB8:BB36">
    <cfRule type="expression" dxfId="102" priority="14">
      <formula>#REF!=0</formula>
    </cfRule>
    <cfRule type="expression" dxfId="101" priority="15" stopIfTrue="1">
      <formula>#REF!=1</formula>
    </cfRule>
  </conditionalFormatting>
  <conditionalFormatting sqref="Z8:AA36 AO8:AP36">
    <cfRule type="expression" dxfId="100" priority="11" stopIfTrue="1">
      <formula>Z8&gt;$BA8*1.05</formula>
    </cfRule>
    <cfRule type="cellIs" dxfId="99" priority="10" stopIfTrue="1" operator="greaterThan">
      <formula>$BA8*2</formula>
    </cfRule>
  </conditionalFormatting>
  <conditionalFormatting sqref="P8:T36 AE8:AE36 AW8:AW36 AT8:AT36 AQ8:AQ36">
    <cfRule type="expression" dxfId="98" priority="8" stopIfTrue="1">
      <formula>P8&lt;$N8</formula>
    </cfRule>
    <cfRule type="expression" dxfId="97" priority="9" stopIfTrue="1">
      <formula>P8&gt;$O8</formula>
    </cfRule>
    <cfRule type="expression" dxfId="96" priority="6" stopIfTrue="1">
      <formula>P8&gt;$O8*1.5</formula>
    </cfRule>
    <cfRule type="expression" dxfId="95" priority="7" stopIfTrue="1">
      <formula>P8*1.5&lt;$N8</formula>
    </cfRule>
  </conditionalFormatting>
  <conditionalFormatting sqref="AW8:AX36 P8:Y36 AJ8:AN36 AE8:AE36 AT8:AU36 AQ8:AR36">
    <cfRule type="containsBlanks" priority="5" stopIfTrue="1">
      <formula>LEN(TRIM(P8))=0</formula>
    </cfRule>
  </conditionalFormatting>
  <conditionalFormatting sqref="U8:Y36 AJ8:AN36 AX8:AX36 AU8:AU36 AR8:AR36">
    <cfRule type="expression" dxfId="94" priority="3" stopIfTrue="1">
      <formula>U8&lt;$AC8</formula>
    </cfRule>
    <cfRule type="expression" dxfId="93" priority="4" stopIfTrue="1">
      <formula>U8&gt;$AD8</formula>
    </cfRule>
    <cfRule type="expression" dxfId="92" priority="1" stopIfTrue="1">
      <formula>U8&gt;$AD8*1.5</formula>
    </cfRule>
    <cfRule type="expression" dxfId="91" priority="2" stopIfTrue="1">
      <formula>U8*1.5&lt;$AC8</formula>
    </cfRule>
  </conditionalFormatting>
  <conditionalFormatting sqref="Z8:AA36">
    <cfRule type="expression" dxfId="90" priority="21" stopIfTrue="1">
      <formula>#REF!=$BA8</formula>
    </cfRule>
  </conditionalFormatting>
  <conditionalFormatting sqref="AO8:AP36">
    <cfRule type="expression" dxfId="89" priority="24" stopIfTrue="1">
      <formula>O8=$BA8</formula>
    </cfRule>
  </conditionalFormatting>
  <hyperlinks>
    <hyperlink ref="F1" location="end" display="إدارة الجودة" xr:uid="{00000000-0004-0000-0900-000000000000}"/>
    <hyperlink ref="FF2" location="first" display="first" xr:uid="{00000000-0004-0000-0900-000001000000}"/>
  </hyperlinks>
  <pageMargins left="0.7" right="0.7" top="0.75" bottom="0.75" header="0.3" footer="0.3"/>
  <pageSetup paperSize="9" scale="73" orientation="portrait" verticalDpi="4294967293"/>
  <colBreaks count="2" manualBreakCount="2">
    <brk id="107" max="34" man="1"/>
    <brk id="122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C2" sqref="C2:C3"/>
      <selection pane="topRight" activeCell="C2" sqref="C2:C3"/>
      <selection pane="bottomLeft" activeCell="C2" sqref="C2:C3"/>
      <selection pane="bottomRight" activeCell="C2" sqref="C2:C3"/>
    </sheetView>
  </sheetViews>
  <sheetFormatPr defaultRowHeight="15" x14ac:dyDescent="0.25"/>
  <cols>
    <col min="1" max="1" width="5" style="168" hidden="1" customWidth="1"/>
    <col min="2" max="2" width="6.85546875" style="168" hidden="1" customWidth="1"/>
    <col min="3" max="3" width="11.28515625" style="168" customWidth="1"/>
    <col min="4" max="15" width="11.28515625" style="161" hidden="1" customWidth="1"/>
    <col min="16" max="21" width="11.28515625" style="161" customWidth="1"/>
  </cols>
  <sheetData>
    <row r="1" spans="1:30" x14ac:dyDescent="0.25">
      <c r="C1" s="175" t="s">
        <v>457</v>
      </c>
      <c r="P1" s="175" t="s">
        <v>692</v>
      </c>
      <c r="Q1" s="161" t="s">
        <v>459</v>
      </c>
      <c r="R1" s="161">
        <f>B3</f>
        <v>0</v>
      </c>
      <c r="S1" s="161" t="s">
        <v>82</v>
      </c>
      <c r="T1" s="161">
        <f>A3</f>
        <v>0</v>
      </c>
      <c r="W1" s="161"/>
      <c r="X1" s="66" t="s">
        <v>76</v>
      </c>
      <c r="Y1" s="161"/>
      <c r="Z1" s="161"/>
      <c r="AA1" s="161"/>
      <c r="AB1" s="161"/>
      <c r="AC1" s="161"/>
      <c r="AD1" s="161"/>
    </row>
    <row r="2" spans="1:30" ht="45" customHeight="1" x14ac:dyDescent="0.25">
      <c r="A2" s="5" t="s">
        <v>83</v>
      </c>
      <c r="B2" s="5" t="s">
        <v>84</v>
      </c>
      <c r="C2" s="5" t="s">
        <v>693</v>
      </c>
      <c r="D2" s="4" t="s">
        <v>694</v>
      </c>
      <c r="E2" s="4" t="s">
        <v>695</v>
      </c>
      <c r="F2" s="4" t="s">
        <v>696</v>
      </c>
      <c r="G2" s="4" t="s">
        <v>474</v>
      </c>
      <c r="H2" s="4" t="s">
        <v>475</v>
      </c>
      <c r="I2" s="4" t="s">
        <v>476</v>
      </c>
      <c r="J2" s="4" t="s">
        <v>477</v>
      </c>
      <c r="K2" s="4" t="s">
        <v>478</v>
      </c>
      <c r="L2" s="4" t="s">
        <v>479</v>
      </c>
      <c r="M2" s="4" t="s">
        <v>480</v>
      </c>
      <c r="N2" s="4" t="s">
        <v>481</v>
      </c>
      <c r="O2" s="4" t="s">
        <v>482</v>
      </c>
      <c r="P2" s="4" t="s">
        <v>484</v>
      </c>
      <c r="Q2" s="4" t="s">
        <v>697</v>
      </c>
      <c r="R2" s="4" t="s">
        <v>134</v>
      </c>
      <c r="S2" s="4" t="s">
        <v>135</v>
      </c>
      <c r="T2" s="4" t="s">
        <v>136</v>
      </c>
      <c r="U2" s="4" t="s">
        <v>137</v>
      </c>
      <c r="V2" s="4" t="s">
        <v>487</v>
      </c>
      <c r="W2" s="17" t="s">
        <v>491</v>
      </c>
    </row>
    <row r="3" spans="1:30" ht="15" customHeight="1" x14ac:dyDescent="0.25">
      <c r="C3" s="304"/>
      <c r="W3" s="156" t="str">
        <f t="shared" ref="W3:W21" si="0">IFERROR(P3/Q3,"")</f>
        <v/>
      </c>
    </row>
    <row r="4" spans="1:30" x14ac:dyDescent="0.25">
      <c r="C4" s="304"/>
      <c r="W4" s="156" t="str">
        <f t="shared" si="0"/>
        <v/>
      </c>
    </row>
    <row r="5" spans="1:30" x14ac:dyDescent="0.25">
      <c r="C5" s="304"/>
      <c r="W5" s="156" t="str">
        <f t="shared" si="0"/>
        <v/>
      </c>
    </row>
    <row r="6" spans="1:30" x14ac:dyDescent="0.25">
      <c r="C6" s="304"/>
      <c r="W6" s="156" t="str">
        <f t="shared" si="0"/>
        <v/>
      </c>
    </row>
    <row r="7" spans="1:30" x14ac:dyDescent="0.25">
      <c r="C7" s="304"/>
      <c r="W7" s="156" t="str">
        <f t="shared" si="0"/>
        <v/>
      </c>
    </row>
    <row r="8" spans="1:30" x14ac:dyDescent="0.25">
      <c r="C8" s="304"/>
      <c r="W8" s="156" t="str">
        <f t="shared" si="0"/>
        <v/>
      </c>
    </row>
    <row r="9" spans="1:30" x14ac:dyDescent="0.25">
      <c r="C9" s="304"/>
      <c r="W9" s="156" t="str">
        <f t="shared" si="0"/>
        <v/>
      </c>
    </row>
    <row r="10" spans="1:30" x14ac:dyDescent="0.25">
      <c r="C10" s="304"/>
      <c r="W10" s="156" t="str">
        <f t="shared" si="0"/>
        <v/>
      </c>
    </row>
    <row r="11" spans="1:30" x14ac:dyDescent="0.25">
      <c r="C11" s="304"/>
      <c r="W11" s="156" t="str">
        <f t="shared" si="0"/>
        <v/>
      </c>
    </row>
    <row r="12" spans="1:30" x14ac:dyDescent="0.25">
      <c r="C12" s="304"/>
      <c r="W12" s="156" t="str">
        <f t="shared" si="0"/>
        <v/>
      </c>
    </row>
    <row r="13" spans="1:30" x14ac:dyDescent="0.25">
      <c r="C13" s="304"/>
      <c r="W13" s="156" t="str">
        <f t="shared" si="0"/>
        <v/>
      </c>
    </row>
    <row r="14" spans="1:30" x14ac:dyDescent="0.25">
      <c r="C14" s="304"/>
      <c r="W14" s="156" t="str">
        <f t="shared" si="0"/>
        <v/>
      </c>
    </row>
    <row r="15" spans="1:30" x14ac:dyDescent="0.25">
      <c r="C15" s="304"/>
      <c r="W15" s="156" t="str">
        <f t="shared" si="0"/>
        <v/>
      </c>
    </row>
    <row r="16" spans="1:30" x14ac:dyDescent="0.25">
      <c r="C16" s="304"/>
      <c r="W16" s="156" t="str">
        <f t="shared" si="0"/>
        <v/>
      </c>
    </row>
    <row r="17" spans="3:23" x14ac:dyDescent="0.25">
      <c r="C17" s="304"/>
      <c r="W17" s="156" t="str">
        <f t="shared" si="0"/>
        <v/>
      </c>
    </row>
    <row r="18" spans="3:23" x14ac:dyDescent="0.25">
      <c r="C18" s="304"/>
      <c r="W18" s="156" t="str">
        <f t="shared" si="0"/>
        <v/>
      </c>
    </row>
    <row r="19" spans="3:23" x14ac:dyDescent="0.25">
      <c r="C19" s="304"/>
      <c r="W19" s="156" t="str">
        <f t="shared" si="0"/>
        <v/>
      </c>
    </row>
    <row r="20" spans="3:23" x14ac:dyDescent="0.25">
      <c r="C20" s="304"/>
      <c r="W20" s="156" t="str">
        <f t="shared" si="0"/>
        <v/>
      </c>
    </row>
    <row r="21" spans="3:23" x14ac:dyDescent="0.25">
      <c r="C21" s="304"/>
      <c r="W21" s="156" t="str">
        <f t="shared" si="0"/>
        <v/>
      </c>
    </row>
    <row r="22" spans="3:23" x14ac:dyDescent="0.25">
      <c r="W22" s="156"/>
    </row>
    <row r="23" spans="3:23" x14ac:dyDescent="0.25">
      <c r="W23" s="156"/>
    </row>
    <row r="24" spans="3:23" x14ac:dyDescent="0.25">
      <c r="W24" s="156"/>
    </row>
    <row r="25" spans="3:23" x14ac:dyDescent="0.25">
      <c r="W25" s="156"/>
    </row>
    <row r="26" spans="3:23" x14ac:dyDescent="0.25">
      <c r="W26" s="156"/>
    </row>
    <row r="27" spans="3:23" x14ac:dyDescent="0.25">
      <c r="W27" s="156"/>
    </row>
    <row r="28" spans="3:23" x14ac:dyDescent="0.25">
      <c r="W28" s="156"/>
    </row>
    <row r="29" spans="3:23" x14ac:dyDescent="0.25">
      <c r="W29" s="156"/>
    </row>
    <row r="30" spans="3:23" x14ac:dyDescent="0.25">
      <c r="W30" s="156"/>
    </row>
    <row r="31" spans="3:23" x14ac:dyDescent="0.25">
      <c r="W31" s="156"/>
    </row>
    <row r="32" spans="3:23" x14ac:dyDescent="0.25">
      <c r="W32" s="156"/>
    </row>
    <row r="33" spans="23:23" x14ac:dyDescent="0.25">
      <c r="W33" s="156"/>
    </row>
    <row r="34" spans="23:23" x14ac:dyDescent="0.25">
      <c r="W34" s="156"/>
    </row>
    <row r="35" spans="23:23" x14ac:dyDescent="0.25">
      <c r="W35" s="156"/>
    </row>
    <row r="36" spans="23:23" x14ac:dyDescent="0.25">
      <c r="W36" s="156"/>
    </row>
    <row r="37" spans="23:23" x14ac:dyDescent="0.25">
      <c r="W37" s="156"/>
    </row>
    <row r="38" spans="23:23" x14ac:dyDescent="0.25">
      <c r="W38" s="156"/>
    </row>
    <row r="39" spans="23:23" x14ac:dyDescent="0.25">
      <c r="W39" s="156"/>
    </row>
    <row r="40" spans="23:23" x14ac:dyDescent="0.25">
      <c r="W40" s="156"/>
    </row>
    <row r="41" spans="23:23" x14ac:dyDescent="0.25">
      <c r="W41" s="156"/>
    </row>
    <row r="42" spans="23:23" x14ac:dyDescent="0.25">
      <c r="W42" s="156"/>
    </row>
    <row r="43" spans="23:23" x14ac:dyDescent="0.25">
      <c r="W43" s="156"/>
    </row>
    <row r="44" spans="23:23" x14ac:dyDescent="0.25">
      <c r="W44" s="156"/>
    </row>
    <row r="45" spans="23:23" x14ac:dyDescent="0.25">
      <c r="W45" s="156"/>
    </row>
    <row r="46" spans="23:23" x14ac:dyDescent="0.25">
      <c r="W46" s="156"/>
    </row>
    <row r="47" spans="23:23" x14ac:dyDescent="0.25">
      <c r="W47" s="156"/>
    </row>
    <row r="48" spans="23:23" x14ac:dyDescent="0.25">
      <c r="W48" s="156"/>
    </row>
    <row r="49" spans="23:23" x14ac:dyDescent="0.25">
      <c r="W49" s="156"/>
    </row>
    <row r="50" spans="23:23" x14ac:dyDescent="0.25">
      <c r="W50" s="156"/>
    </row>
    <row r="51" spans="23:23" x14ac:dyDescent="0.25">
      <c r="W51" s="156"/>
    </row>
    <row r="52" spans="23:23" x14ac:dyDescent="0.25">
      <c r="W52" s="156"/>
    </row>
    <row r="53" spans="23:23" x14ac:dyDescent="0.25">
      <c r="W53" s="156"/>
    </row>
    <row r="54" spans="23:23" x14ac:dyDescent="0.25">
      <c r="W54" s="156"/>
    </row>
    <row r="55" spans="23:23" x14ac:dyDescent="0.25">
      <c r="W55" s="156"/>
    </row>
    <row r="56" spans="23:23" x14ac:dyDescent="0.25">
      <c r="W56" s="156"/>
    </row>
    <row r="57" spans="23:23" x14ac:dyDescent="0.25">
      <c r="W57" s="156"/>
    </row>
    <row r="58" spans="23:23" x14ac:dyDescent="0.25">
      <c r="W58" s="156"/>
    </row>
    <row r="59" spans="23:23" x14ac:dyDescent="0.25">
      <c r="W59" s="156"/>
    </row>
    <row r="60" spans="23:23" x14ac:dyDescent="0.25">
      <c r="W60" s="156"/>
    </row>
    <row r="61" spans="23:23" x14ac:dyDescent="0.25">
      <c r="W61" s="156"/>
    </row>
    <row r="62" spans="23:23" x14ac:dyDescent="0.25">
      <c r="W62" s="156"/>
    </row>
    <row r="63" spans="23:23" x14ac:dyDescent="0.25">
      <c r="W63" s="156"/>
    </row>
    <row r="64" spans="23:23" x14ac:dyDescent="0.25">
      <c r="W64" s="156"/>
    </row>
    <row r="65" spans="23:23" x14ac:dyDescent="0.25">
      <c r="W65" s="156"/>
    </row>
    <row r="66" spans="23:23" x14ac:dyDescent="0.25">
      <c r="W66" s="156"/>
    </row>
    <row r="67" spans="23:23" x14ac:dyDescent="0.25">
      <c r="W67" s="156"/>
    </row>
    <row r="68" spans="23:23" x14ac:dyDescent="0.25">
      <c r="W68" s="156"/>
    </row>
    <row r="69" spans="23:23" x14ac:dyDescent="0.25">
      <c r="W69" s="156"/>
    </row>
    <row r="70" spans="23:23" x14ac:dyDescent="0.25">
      <c r="W70" s="156"/>
    </row>
    <row r="71" spans="23:23" x14ac:dyDescent="0.25">
      <c r="W71" s="156"/>
    </row>
    <row r="72" spans="23:23" x14ac:dyDescent="0.25">
      <c r="W72" s="156"/>
    </row>
    <row r="73" spans="23:23" x14ac:dyDescent="0.25">
      <c r="W73" s="156"/>
    </row>
    <row r="74" spans="23:23" x14ac:dyDescent="0.25">
      <c r="W74" s="156"/>
    </row>
    <row r="75" spans="23:23" x14ac:dyDescent="0.25">
      <c r="W75" s="156"/>
    </row>
    <row r="76" spans="23:23" x14ac:dyDescent="0.25">
      <c r="W76" s="156" t="str">
        <f t="shared" ref="W76:W119" si="1">IFERROR(P76/Q76,"")</f>
        <v/>
      </c>
    </row>
    <row r="77" spans="23:23" x14ac:dyDescent="0.25">
      <c r="W77" s="156" t="str">
        <f t="shared" si="1"/>
        <v/>
      </c>
    </row>
    <row r="78" spans="23:23" x14ac:dyDescent="0.25">
      <c r="W78" s="156" t="str">
        <f t="shared" si="1"/>
        <v/>
      </c>
    </row>
    <row r="79" spans="23:23" x14ac:dyDescent="0.25">
      <c r="W79" s="156" t="str">
        <f t="shared" si="1"/>
        <v/>
      </c>
    </row>
    <row r="80" spans="23:23" x14ac:dyDescent="0.25">
      <c r="W80" s="156" t="str">
        <f t="shared" si="1"/>
        <v/>
      </c>
    </row>
    <row r="81" spans="23:23" x14ac:dyDescent="0.25">
      <c r="W81" s="156" t="str">
        <f t="shared" si="1"/>
        <v/>
      </c>
    </row>
    <row r="82" spans="23:23" x14ac:dyDescent="0.25">
      <c r="W82" s="156" t="str">
        <f t="shared" si="1"/>
        <v/>
      </c>
    </row>
    <row r="83" spans="23:23" x14ac:dyDescent="0.25">
      <c r="W83" s="156" t="str">
        <f t="shared" si="1"/>
        <v/>
      </c>
    </row>
    <row r="84" spans="23:23" x14ac:dyDescent="0.25">
      <c r="W84" s="156" t="str">
        <f t="shared" si="1"/>
        <v/>
      </c>
    </row>
    <row r="85" spans="23:23" x14ac:dyDescent="0.25">
      <c r="W85" s="156" t="str">
        <f t="shared" si="1"/>
        <v/>
      </c>
    </row>
    <row r="86" spans="23:23" x14ac:dyDescent="0.25">
      <c r="W86" s="156" t="str">
        <f t="shared" si="1"/>
        <v/>
      </c>
    </row>
    <row r="87" spans="23:23" x14ac:dyDescent="0.25">
      <c r="W87" s="156" t="str">
        <f t="shared" si="1"/>
        <v/>
      </c>
    </row>
    <row r="88" spans="23:23" x14ac:dyDescent="0.25">
      <c r="W88" s="156" t="str">
        <f t="shared" si="1"/>
        <v/>
      </c>
    </row>
    <row r="89" spans="23:23" x14ac:dyDescent="0.25">
      <c r="W89" s="156" t="str">
        <f t="shared" si="1"/>
        <v/>
      </c>
    </row>
    <row r="90" spans="23:23" x14ac:dyDescent="0.25">
      <c r="W90" s="156" t="str">
        <f t="shared" si="1"/>
        <v/>
      </c>
    </row>
    <row r="91" spans="23:23" x14ac:dyDescent="0.25">
      <c r="W91" s="156" t="str">
        <f t="shared" si="1"/>
        <v/>
      </c>
    </row>
    <row r="92" spans="23:23" x14ac:dyDescent="0.25">
      <c r="W92" s="156" t="str">
        <f t="shared" si="1"/>
        <v/>
      </c>
    </row>
    <row r="93" spans="23:23" x14ac:dyDescent="0.25">
      <c r="W93" s="156" t="str">
        <f t="shared" si="1"/>
        <v/>
      </c>
    </row>
    <row r="94" spans="23:23" x14ac:dyDescent="0.25">
      <c r="W94" s="156" t="str">
        <f t="shared" si="1"/>
        <v/>
      </c>
    </row>
    <row r="95" spans="23:23" x14ac:dyDescent="0.25">
      <c r="W95" s="156" t="str">
        <f t="shared" si="1"/>
        <v/>
      </c>
    </row>
    <row r="96" spans="23:23" x14ac:dyDescent="0.25">
      <c r="W96" s="156" t="str">
        <f t="shared" si="1"/>
        <v/>
      </c>
    </row>
    <row r="97" spans="23:23" x14ac:dyDescent="0.25">
      <c r="W97" s="156" t="str">
        <f t="shared" si="1"/>
        <v/>
      </c>
    </row>
    <row r="98" spans="23:23" x14ac:dyDescent="0.25">
      <c r="W98" s="156" t="str">
        <f t="shared" si="1"/>
        <v/>
      </c>
    </row>
    <row r="99" spans="23:23" x14ac:dyDescent="0.25">
      <c r="W99" s="156" t="str">
        <f t="shared" si="1"/>
        <v/>
      </c>
    </row>
    <row r="100" spans="23:23" x14ac:dyDescent="0.25">
      <c r="W100" s="156" t="str">
        <f t="shared" si="1"/>
        <v/>
      </c>
    </row>
    <row r="101" spans="23:23" x14ac:dyDescent="0.25">
      <c r="W101" s="156" t="str">
        <f t="shared" si="1"/>
        <v/>
      </c>
    </row>
    <row r="102" spans="23:23" x14ac:dyDescent="0.25">
      <c r="W102" s="156" t="str">
        <f t="shared" si="1"/>
        <v/>
      </c>
    </row>
    <row r="103" spans="23:23" x14ac:dyDescent="0.25">
      <c r="W103" s="156" t="str">
        <f t="shared" si="1"/>
        <v/>
      </c>
    </row>
    <row r="104" spans="23:23" x14ac:dyDescent="0.25">
      <c r="W104" s="156" t="str">
        <f t="shared" si="1"/>
        <v/>
      </c>
    </row>
    <row r="105" spans="23:23" x14ac:dyDescent="0.25">
      <c r="W105" s="156" t="str">
        <f t="shared" si="1"/>
        <v/>
      </c>
    </row>
    <row r="106" spans="23:23" x14ac:dyDescent="0.25">
      <c r="W106" s="156" t="str">
        <f t="shared" si="1"/>
        <v/>
      </c>
    </row>
    <row r="107" spans="23:23" x14ac:dyDescent="0.25">
      <c r="W107" s="156" t="str">
        <f t="shared" si="1"/>
        <v/>
      </c>
    </row>
    <row r="108" spans="23:23" x14ac:dyDescent="0.25">
      <c r="W108" s="156" t="str">
        <f t="shared" si="1"/>
        <v/>
      </c>
    </row>
    <row r="109" spans="23:23" x14ac:dyDescent="0.25">
      <c r="W109" s="156" t="str">
        <f t="shared" si="1"/>
        <v/>
      </c>
    </row>
    <row r="110" spans="23:23" x14ac:dyDescent="0.25">
      <c r="W110" s="156" t="str">
        <f t="shared" si="1"/>
        <v/>
      </c>
    </row>
    <row r="111" spans="23:23" x14ac:dyDescent="0.25">
      <c r="W111" s="156" t="str">
        <f t="shared" si="1"/>
        <v/>
      </c>
    </row>
    <row r="112" spans="23:23" x14ac:dyDescent="0.25">
      <c r="W112" s="156" t="str">
        <f t="shared" si="1"/>
        <v/>
      </c>
    </row>
    <row r="113" spans="23:23" x14ac:dyDescent="0.25">
      <c r="W113" s="156" t="str">
        <f t="shared" si="1"/>
        <v/>
      </c>
    </row>
    <row r="114" spans="23:23" x14ac:dyDescent="0.25">
      <c r="W114" s="156" t="str">
        <f t="shared" si="1"/>
        <v/>
      </c>
    </row>
    <row r="115" spans="23:23" x14ac:dyDescent="0.25">
      <c r="W115" s="156" t="str">
        <f t="shared" si="1"/>
        <v/>
      </c>
    </row>
    <row r="116" spans="23:23" x14ac:dyDescent="0.25">
      <c r="W116" s="156" t="str">
        <f t="shared" si="1"/>
        <v/>
      </c>
    </row>
    <row r="117" spans="23:23" x14ac:dyDescent="0.25">
      <c r="W117" s="156" t="str">
        <f t="shared" si="1"/>
        <v/>
      </c>
    </row>
    <row r="118" spans="23:23" x14ac:dyDescent="0.25">
      <c r="W118" s="156" t="str">
        <f t="shared" si="1"/>
        <v/>
      </c>
    </row>
    <row r="119" spans="23:23" x14ac:dyDescent="0.25">
      <c r="W119" s="156" t="str">
        <f t="shared" si="1"/>
        <v/>
      </c>
    </row>
    <row r="120" spans="23:23" x14ac:dyDescent="0.25">
      <c r="W120" s="156"/>
    </row>
    <row r="121" spans="23:23" x14ac:dyDescent="0.25">
      <c r="W121" s="156"/>
    </row>
    <row r="122" spans="23:23" x14ac:dyDescent="0.25">
      <c r="W122" s="154"/>
    </row>
    <row r="123" spans="23:23" x14ac:dyDescent="0.25">
      <c r="W123" s="154"/>
    </row>
    <row r="124" spans="23:23" x14ac:dyDescent="0.25">
      <c r="W124" s="154"/>
    </row>
    <row r="125" spans="23:23" x14ac:dyDescent="0.25">
      <c r="W125" s="154"/>
    </row>
  </sheetData>
  <autoFilter ref="A2:AD2" xr:uid="{00000000-0009-0000-0000-00000A000000}"/>
  <conditionalFormatting sqref="W3:W121">
    <cfRule type="containsBlanks" dxfId="88" priority="1">
      <formula>LEN(TRIM(W3))=0</formula>
    </cfRule>
    <cfRule type="cellIs" dxfId="87" priority="2" operator="greaterThan">
      <formula>1.75%</formula>
    </cfRule>
    <cfRule type="cellIs" dxfId="86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C2" sqref="C2:C3"/>
      <selection pane="topRight" activeCell="C2" sqref="C2:C3"/>
      <selection pane="bottomLeft" activeCell="C2" sqref="C2:C3"/>
      <selection pane="bottomRight" activeCell="C2" sqref="C2:C3"/>
    </sheetView>
  </sheetViews>
  <sheetFormatPr defaultRowHeight="15" x14ac:dyDescent="0.25"/>
  <cols>
    <col min="1" max="1" width="5" style="168" hidden="1" customWidth="1"/>
    <col min="2" max="2" width="6.85546875" style="168" hidden="1" customWidth="1"/>
    <col min="3" max="3" width="11.28515625" style="168" bestFit="1" customWidth="1"/>
    <col min="4" max="4" width="12.140625" style="16" customWidth="1"/>
    <col min="5" max="16" width="11.28515625" style="161" hidden="1" customWidth="1"/>
    <col min="17" max="18" width="11.28515625" style="161" customWidth="1"/>
    <col min="25" max="27" width="9.140625" style="168" hidden="1" customWidth="1"/>
    <col min="28" max="29" width="0" style="168" hidden="1"/>
  </cols>
  <sheetData>
    <row r="1" spans="1:29" ht="15" customHeight="1" x14ac:dyDescent="0.25">
      <c r="D1" s="16" t="s">
        <v>457</v>
      </c>
      <c r="E1" s="175"/>
      <c r="F1" s="290"/>
      <c r="G1" s="290"/>
      <c r="Q1" s="161" t="s">
        <v>698</v>
      </c>
      <c r="S1" s="161">
        <f>B3</f>
        <v>0</v>
      </c>
      <c r="T1" s="161" t="s">
        <v>82</v>
      </c>
      <c r="U1" s="161">
        <f>A3</f>
        <v>0</v>
      </c>
      <c r="X1" s="66" t="s">
        <v>76</v>
      </c>
    </row>
    <row r="2" spans="1:29" ht="60" customHeight="1" x14ac:dyDescent="0.25">
      <c r="A2" s="5" t="s">
        <v>83</v>
      </c>
      <c r="B2" s="5" t="s">
        <v>84</v>
      </c>
      <c r="C2" s="5" t="s">
        <v>693</v>
      </c>
      <c r="D2" s="17" t="s">
        <v>98</v>
      </c>
      <c r="E2" s="4" t="s">
        <v>694</v>
      </c>
      <c r="F2" s="4" t="s">
        <v>695</v>
      </c>
      <c r="G2" s="4" t="s">
        <v>696</v>
      </c>
      <c r="H2" s="4" t="s">
        <v>699</v>
      </c>
      <c r="I2" s="4" t="s">
        <v>700</v>
      </c>
      <c r="J2" s="4" t="s">
        <v>701</v>
      </c>
      <c r="K2" s="4" t="s">
        <v>702</v>
      </c>
      <c r="L2" s="4" t="s">
        <v>703</v>
      </c>
      <c r="M2" s="4" t="s">
        <v>704</v>
      </c>
      <c r="N2" s="4" t="s">
        <v>705</v>
      </c>
      <c r="O2" s="4" t="s">
        <v>706</v>
      </c>
      <c r="P2" s="4" t="s">
        <v>707</v>
      </c>
      <c r="Q2" s="4" t="s">
        <v>484</v>
      </c>
      <c r="R2" s="4" t="s">
        <v>697</v>
      </c>
      <c r="S2" s="4" t="s">
        <v>134</v>
      </c>
      <c r="T2" s="4" t="s">
        <v>135</v>
      </c>
      <c r="U2" s="4" t="s">
        <v>136</v>
      </c>
      <c r="V2" s="4" t="s">
        <v>137</v>
      </c>
      <c r="W2" s="4" t="s">
        <v>487</v>
      </c>
      <c r="X2" s="17" t="s">
        <v>491</v>
      </c>
      <c r="Y2" s="4" t="s">
        <v>708</v>
      </c>
      <c r="Z2" s="4" t="s">
        <v>709</v>
      </c>
      <c r="AA2" s="4" t="s">
        <v>710</v>
      </c>
      <c r="AB2" s="4" t="s">
        <v>711</v>
      </c>
      <c r="AC2" s="4" t="s">
        <v>137</v>
      </c>
    </row>
    <row r="3" spans="1:29" x14ac:dyDescent="0.25">
      <c r="C3" s="304"/>
      <c r="D3" s="67"/>
      <c r="X3" s="156" t="str">
        <f t="shared" ref="X3:X44" si="0">IFERROR(Q3/R3,"")</f>
        <v/>
      </c>
    </row>
    <row r="4" spans="1:29" x14ac:dyDescent="0.25">
      <c r="C4" s="304"/>
      <c r="D4" s="67"/>
      <c r="X4" s="156" t="str">
        <f t="shared" si="0"/>
        <v/>
      </c>
    </row>
    <row r="5" spans="1:29" x14ac:dyDescent="0.25">
      <c r="C5" s="304"/>
      <c r="D5" s="67"/>
      <c r="X5" s="156" t="str">
        <f t="shared" si="0"/>
        <v/>
      </c>
    </row>
    <row r="6" spans="1:29" x14ac:dyDescent="0.25">
      <c r="C6" s="304"/>
      <c r="D6" s="67"/>
      <c r="X6" s="156" t="str">
        <f t="shared" si="0"/>
        <v/>
      </c>
    </row>
    <row r="7" spans="1:29" x14ac:dyDescent="0.25">
      <c r="C7" s="304"/>
      <c r="D7" s="67"/>
      <c r="X7" s="156" t="str">
        <f t="shared" si="0"/>
        <v/>
      </c>
    </row>
    <row r="8" spans="1:29" x14ac:dyDescent="0.25">
      <c r="C8" s="304"/>
      <c r="D8" s="67"/>
      <c r="X8" s="156" t="str">
        <f t="shared" si="0"/>
        <v/>
      </c>
    </row>
    <row r="9" spans="1:29" x14ac:dyDescent="0.25">
      <c r="C9" s="304"/>
      <c r="D9" s="67"/>
      <c r="X9" s="156" t="str">
        <f t="shared" si="0"/>
        <v/>
      </c>
    </row>
    <row r="10" spans="1:29" x14ac:dyDescent="0.25">
      <c r="C10" s="304"/>
      <c r="D10" s="67"/>
      <c r="X10" s="156" t="str">
        <f t="shared" si="0"/>
        <v/>
      </c>
    </row>
    <row r="11" spans="1:29" x14ac:dyDescent="0.25">
      <c r="C11" s="304"/>
      <c r="D11" s="67"/>
      <c r="X11" s="156" t="str">
        <f t="shared" si="0"/>
        <v/>
      </c>
    </row>
    <row r="12" spans="1:29" x14ac:dyDescent="0.25">
      <c r="C12" s="304"/>
      <c r="D12" s="67"/>
      <c r="X12" s="156" t="str">
        <f t="shared" si="0"/>
        <v/>
      </c>
    </row>
    <row r="13" spans="1:29" x14ac:dyDescent="0.25">
      <c r="C13" s="304"/>
      <c r="D13" s="67"/>
      <c r="X13" s="156" t="str">
        <f t="shared" si="0"/>
        <v/>
      </c>
    </row>
    <row r="14" spans="1:29" x14ac:dyDescent="0.25">
      <c r="C14" s="304"/>
      <c r="D14" s="67"/>
      <c r="X14" s="156" t="str">
        <f t="shared" si="0"/>
        <v/>
      </c>
    </row>
    <row r="15" spans="1:29" x14ac:dyDescent="0.25">
      <c r="C15" s="304"/>
      <c r="D15" s="67"/>
      <c r="X15" s="156" t="str">
        <f t="shared" si="0"/>
        <v/>
      </c>
    </row>
    <row r="16" spans="1:29" x14ac:dyDescent="0.25">
      <c r="C16" s="304"/>
      <c r="D16" s="67"/>
      <c r="X16" s="156" t="str">
        <f t="shared" si="0"/>
        <v/>
      </c>
    </row>
    <row r="17" spans="3:24" x14ac:dyDescent="0.25">
      <c r="C17" s="304"/>
      <c r="D17" s="67"/>
      <c r="X17" s="156" t="str">
        <f t="shared" si="0"/>
        <v/>
      </c>
    </row>
    <row r="18" spans="3:24" x14ac:dyDescent="0.25">
      <c r="C18" s="304"/>
      <c r="D18" s="67"/>
      <c r="X18" s="156" t="str">
        <f t="shared" si="0"/>
        <v/>
      </c>
    </row>
    <row r="19" spans="3:24" x14ac:dyDescent="0.25">
      <c r="C19" s="304"/>
      <c r="D19" s="67"/>
      <c r="X19" s="156" t="str">
        <f t="shared" si="0"/>
        <v/>
      </c>
    </row>
    <row r="20" spans="3:24" x14ac:dyDescent="0.25">
      <c r="C20" s="304"/>
      <c r="D20" s="67"/>
      <c r="X20" s="156" t="str">
        <f t="shared" si="0"/>
        <v/>
      </c>
    </row>
    <row r="21" spans="3:24" x14ac:dyDescent="0.25">
      <c r="C21" s="304"/>
      <c r="D21" s="67"/>
      <c r="X21" s="156" t="str">
        <f t="shared" si="0"/>
        <v/>
      </c>
    </row>
    <row r="22" spans="3:24" x14ac:dyDescent="0.25">
      <c r="C22" s="304"/>
      <c r="D22" s="67"/>
      <c r="X22" s="156" t="str">
        <f t="shared" si="0"/>
        <v/>
      </c>
    </row>
    <row r="23" spans="3:24" x14ac:dyDescent="0.25">
      <c r="C23" s="304"/>
      <c r="D23" s="67"/>
      <c r="X23" s="156" t="str">
        <f t="shared" si="0"/>
        <v/>
      </c>
    </row>
    <row r="24" spans="3:24" x14ac:dyDescent="0.25">
      <c r="C24" s="304"/>
      <c r="D24" s="67"/>
      <c r="X24" s="156" t="str">
        <f t="shared" si="0"/>
        <v/>
      </c>
    </row>
    <row r="25" spans="3:24" x14ac:dyDescent="0.25">
      <c r="C25" s="304"/>
      <c r="D25" s="67"/>
      <c r="X25" s="156" t="str">
        <f t="shared" si="0"/>
        <v/>
      </c>
    </row>
    <row r="26" spans="3:24" x14ac:dyDescent="0.25">
      <c r="C26" s="304"/>
      <c r="D26" s="67"/>
      <c r="X26" s="156" t="str">
        <f t="shared" si="0"/>
        <v/>
      </c>
    </row>
    <row r="27" spans="3:24" x14ac:dyDescent="0.25">
      <c r="C27" s="304"/>
      <c r="D27" s="67"/>
      <c r="X27" s="156" t="str">
        <f t="shared" si="0"/>
        <v/>
      </c>
    </row>
    <row r="28" spans="3:24" x14ac:dyDescent="0.25">
      <c r="C28" s="304"/>
      <c r="D28" s="67"/>
      <c r="X28" s="156" t="str">
        <f t="shared" si="0"/>
        <v/>
      </c>
    </row>
    <row r="29" spans="3:24" x14ac:dyDescent="0.25">
      <c r="C29" s="304"/>
      <c r="D29" s="67"/>
      <c r="X29" s="156" t="str">
        <f t="shared" si="0"/>
        <v/>
      </c>
    </row>
    <row r="30" spans="3:24" x14ac:dyDescent="0.25">
      <c r="C30" s="304"/>
      <c r="D30" s="67"/>
      <c r="X30" s="156" t="str">
        <f t="shared" si="0"/>
        <v/>
      </c>
    </row>
    <row r="31" spans="3:24" x14ac:dyDescent="0.25">
      <c r="C31" s="304"/>
      <c r="D31" s="67"/>
      <c r="X31" s="156" t="str">
        <f t="shared" si="0"/>
        <v/>
      </c>
    </row>
    <row r="32" spans="3:24" x14ac:dyDescent="0.25">
      <c r="C32" s="304"/>
      <c r="D32" s="67"/>
      <c r="X32" s="156" t="str">
        <f t="shared" si="0"/>
        <v/>
      </c>
    </row>
    <row r="33" spans="3:24" x14ac:dyDescent="0.25">
      <c r="C33" s="304"/>
      <c r="D33" s="67"/>
      <c r="X33" s="156" t="str">
        <f t="shared" si="0"/>
        <v/>
      </c>
    </row>
    <row r="34" spans="3:24" x14ac:dyDescent="0.25">
      <c r="C34" s="304"/>
      <c r="D34" s="67"/>
      <c r="X34" s="156" t="str">
        <f t="shared" si="0"/>
        <v/>
      </c>
    </row>
    <row r="35" spans="3:24" x14ac:dyDescent="0.25">
      <c r="C35" s="304"/>
      <c r="D35" s="67"/>
      <c r="X35" s="156" t="str">
        <f t="shared" si="0"/>
        <v/>
      </c>
    </row>
    <row r="36" spans="3:24" x14ac:dyDescent="0.25">
      <c r="C36" s="304"/>
      <c r="D36" s="67"/>
      <c r="X36" s="156" t="str">
        <f t="shared" si="0"/>
        <v/>
      </c>
    </row>
    <row r="37" spans="3:24" x14ac:dyDescent="0.25">
      <c r="C37" s="304"/>
      <c r="D37" s="67"/>
      <c r="X37" s="156" t="str">
        <f t="shared" si="0"/>
        <v/>
      </c>
    </row>
    <row r="38" spans="3:24" x14ac:dyDescent="0.25">
      <c r="C38" s="304"/>
      <c r="D38" s="67"/>
      <c r="X38" s="156" t="str">
        <f t="shared" si="0"/>
        <v/>
      </c>
    </row>
    <row r="39" spans="3:24" x14ac:dyDescent="0.25">
      <c r="C39" s="304"/>
      <c r="D39" s="67"/>
      <c r="X39" s="156" t="str">
        <f t="shared" si="0"/>
        <v/>
      </c>
    </row>
    <row r="40" spans="3:24" x14ac:dyDescent="0.25">
      <c r="C40" s="304"/>
      <c r="D40" s="67"/>
      <c r="X40" s="156" t="str">
        <f t="shared" si="0"/>
        <v/>
      </c>
    </row>
    <row r="41" spans="3:24" x14ac:dyDescent="0.25">
      <c r="D41" s="67"/>
      <c r="X41" s="156" t="str">
        <f t="shared" si="0"/>
        <v/>
      </c>
    </row>
    <row r="42" spans="3:24" x14ac:dyDescent="0.25">
      <c r="D42" s="67"/>
      <c r="X42" s="156" t="str">
        <f t="shared" si="0"/>
        <v/>
      </c>
    </row>
    <row r="43" spans="3:24" x14ac:dyDescent="0.25">
      <c r="D43" s="67"/>
      <c r="X43" s="156" t="str">
        <f t="shared" si="0"/>
        <v/>
      </c>
    </row>
    <row r="44" spans="3:24" x14ac:dyDescent="0.25">
      <c r="D44" s="67"/>
      <c r="X44" s="156" t="str">
        <f t="shared" si="0"/>
        <v/>
      </c>
    </row>
    <row r="45" spans="3:24" x14ac:dyDescent="0.25">
      <c r="D45" s="67"/>
      <c r="X45" s="18"/>
    </row>
    <row r="46" spans="3:24" x14ac:dyDescent="0.25">
      <c r="D46" s="67"/>
      <c r="X46" s="18"/>
    </row>
    <row r="47" spans="3:24" x14ac:dyDescent="0.25">
      <c r="D47" s="67"/>
      <c r="X47" s="18"/>
    </row>
    <row r="48" spans="3:24" x14ac:dyDescent="0.25">
      <c r="D48" s="67"/>
      <c r="X48" s="18"/>
    </row>
    <row r="49" spans="4:24" x14ac:dyDescent="0.25">
      <c r="D49" s="67"/>
      <c r="X49" s="18"/>
    </row>
    <row r="50" spans="4:24" x14ac:dyDescent="0.25">
      <c r="D50" s="67"/>
      <c r="X50" s="18"/>
    </row>
    <row r="51" spans="4:24" x14ac:dyDescent="0.25">
      <c r="D51" s="67"/>
      <c r="X51" s="18"/>
    </row>
    <row r="52" spans="4:24" x14ac:dyDescent="0.25">
      <c r="D52" s="67"/>
      <c r="X52" s="18"/>
    </row>
    <row r="53" spans="4:24" x14ac:dyDescent="0.25">
      <c r="D53" s="67"/>
      <c r="X53" s="18"/>
    </row>
    <row r="54" spans="4:24" x14ac:dyDescent="0.25">
      <c r="D54" s="67"/>
      <c r="X54" s="18"/>
    </row>
    <row r="55" spans="4:24" x14ac:dyDescent="0.25">
      <c r="D55" s="67"/>
      <c r="X55" s="18"/>
    </row>
    <row r="56" spans="4:24" x14ac:dyDescent="0.25">
      <c r="D56" s="67"/>
      <c r="X56" s="18"/>
    </row>
    <row r="57" spans="4:24" x14ac:dyDescent="0.25">
      <c r="D57" s="67"/>
      <c r="X57" s="18"/>
    </row>
    <row r="58" spans="4:24" x14ac:dyDescent="0.25">
      <c r="D58" s="67"/>
      <c r="X58" s="18"/>
    </row>
    <row r="59" spans="4:24" x14ac:dyDescent="0.25">
      <c r="D59" s="67"/>
      <c r="X59" s="18"/>
    </row>
    <row r="60" spans="4:24" x14ac:dyDescent="0.25">
      <c r="D60" s="67"/>
      <c r="X60" s="18"/>
    </row>
    <row r="61" spans="4:24" x14ac:dyDescent="0.25">
      <c r="D61" s="67"/>
      <c r="X61" s="18"/>
    </row>
    <row r="62" spans="4:24" x14ac:dyDescent="0.25">
      <c r="D62" s="67"/>
      <c r="X62" s="18"/>
    </row>
    <row r="63" spans="4:24" x14ac:dyDescent="0.25">
      <c r="D63" s="67"/>
      <c r="X63" s="18"/>
    </row>
    <row r="64" spans="4:24" x14ac:dyDescent="0.25">
      <c r="D64" s="67"/>
      <c r="X64" s="18"/>
    </row>
    <row r="65" spans="4:24" x14ac:dyDescent="0.25">
      <c r="D65" s="67"/>
      <c r="X65" s="18"/>
    </row>
    <row r="66" spans="4:24" x14ac:dyDescent="0.25">
      <c r="D66" s="67"/>
      <c r="X66" s="18"/>
    </row>
    <row r="67" spans="4:24" x14ac:dyDescent="0.25">
      <c r="D67" s="67"/>
      <c r="X67" s="18"/>
    </row>
    <row r="68" spans="4:24" x14ac:dyDescent="0.25">
      <c r="D68" s="67"/>
      <c r="X68" s="18"/>
    </row>
    <row r="69" spans="4:24" x14ac:dyDescent="0.25">
      <c r="D69" s="67"/>
      <c r="X69" s="18"/>
    </row>
    <row r="70" spans="4:24" x14ac:dyDescent="0.25">
      <c r="D70" s="67"/>
      <c r="X70" s="18"/>
    </row>
    <row r="71" spans="4:24" x14ac:dyDescent="0.25">
      <c r="D71" s="67"/>
      <c r="X71" s="18"/>
    </row>
    <row r="72" spans="4:24" x14ac:dyDescent="0.25">
      <c r="D72" s="67"/>
      <c r="X72" s="18"/>
    </row>
    <row r="73" spans="4:24" x14ac:dyDescent="0.25">
      <c r="D73" s="67"/>
      <c r="X73" s="18"/>
    </row>
    <row r="74" spans="4:24" x14ac:dyDescent="0.25">
      <c r="D74" s="67"/>
      <c r="X74" s="18"/>
    </row>
    <row r="75" spans="4:24" x14ac:dyDescent="0.25">
      <c r="D75" s="67"/>
      <c r="X75" s="18"/>
    </row>
    <row r="76" spans="4:24" x14ac:dyDescent="0.25">
      <c r="D76" s="67"/>
      <c r="X76" s="18"/>
    </row>
    <row r="77" spans="4:24" x14ac:dyDescent="0.25">
      <c r="D77" s="67"/>
      <c r="X77" s="18"/>
    </row>
    <row r="78" spans="4:24" x14ac:dyDescent="0.25">
      <c r="D78" s="67"/>
      <c r="X78" s="18"/>
    </row>
    <row r="79" spans="4:24" x14ac:dyDescent="0.25">
      <c r="D79" s="67"/>
      <c r="X79" s="18"/>
    </row>
    <row r="80" spans="4:24" x14ac:dyDescent="0.25">
      <c r="D80" s="67"/>
      <c r="X80" s="18"/>
    </row>
    <row r="81" spans="4:24" x14ac:dyDescent="0.25">
      <c r="D81" s="67"/>
      <c r="X81" s="18"/>
    </row>
    <row r="82" spans="4:24" x14ac:dyDescent="0.25">
      <c r="D82" s="67"/>
      <c r="X82" s="18"/>
    </row>
    <row r="83" spans="4:24" x14ac:dyDescent="0.25">
      <c r="D83" s="67"/>
      <c r="X83" s="18"/>
    </row>
    <row r="84" spans="4:24" x14ac:dyDescent="0.25">
      <c r="D84" s="67"/>
      <c r="X84" s="18"/>
    </row>
    <row r="85" spans="4:24" x14ac:dyDescent="0.25">
      <c r="D85" s="67"/>
      <c r="X85" s="18"/>
    </row>
    <row r="86" spans="4:24" x14ac:dyDescent="0.25">
      <c r="D86" s="67"/>
      <c r="X86" s="18"/>
    </row>
    <row r="87" spans="4:24" x14ac:dyDescent="0.25">
      <c r="D87" s="67"/>
      <c r="X87" s="18"/>
    </row>
    <row r="88" spans="4:24" x14ac:dyDescent="0.25">
      <c r="D88" s="67"/>
      <c r="X88" s="18"/>
    </row>
    <row r="89" spans="4:24" x14ac:dyDescent="0.25">
      <c r="D89" s="67"/>
      <c r="X89" s="18"/>
    </row>
    <row r="90" spans="4:24" x14ac:dyDescent="0.25">
      <c r="D90" s="67"/>
      <c r="X90" s="18"/>
    </row>
    <row r="91" spans="4:24" x14ac:dyDescent="0.25">
      <c r="D91" s="67"/>
      <c r="X91" s="18"/>
    </row>
    <row r="92" spans="4:24" x14ac:dyDescent="0.25">
      <c r="D92" s="67"/>
      <c r="X92" s="18"/>
    </row>
    <row r="93" spans="4:24" x14ac:dyDescent="0.25">
      <c r="D93" s="67"/>
      <c r="X93" s="18"/>
    </row>
    <row r="94" spans="4:24" x14ac:dyDescent="0.25">
      <c r="D94" s="67"/>
      <c r="X94" s="18"/>
    </row>
    <row r="95" spans="4:24" x14ac:dyDescent="0.25">
      <c r="D95" s="67"/>
      <c r="X95" s="18"/>
    </row>
    <row r="96" spans="4:24" x14ac:dyDescent="0.25">
      <c r="D96" s="67"/>
      <c r="X96" s="18"/>
    </row>
    <row r="97" spans="4:24" x14ac:dyDescent="0.25">
      <c r="D97" s="67"/>
      <c r="X97" s="18"/>
    </row>
    <row r="98" spans="4:24" x14ac:dyDescent="0.25">
      <c r="D98" s="67"/>
      <c r="X98" s="18"/>
    </row>
    <row r="99" spans="4:24" x14ac:dyDescent="0.25">
      <c r="D99" s="67"/>
      <c r="X99" s="18"/>
    </row>
    <row r="100" spans="4:24" x14ac:dyDescent="0.25">
      <c r="D100" s="67"/>
      <c r="X100" s="18"/>
    </row>
    <row r="101" spans="4:24" x14ac:dyDescent="0.25">
      <c r="D101" s="67"/>
      <c r="X101" s="18"/>
    </row>
    <row r="102" spans="4:24" x14ac:dyDescent="0.25">
      <c r="D102" s="67"/>
      <c r="X102" s="18"/>
    </row>
    <row r="103" spans="4:24" x14ac:dyDescent="0.25">
      <c r="D103" s="67"/>
      <c r="X103" s="18"/>
    </row>
    <row r="104" spans="4:24" x14ac:dyDescent="0.25">
      <c r="D104" s="67"/>
      <c r="X104" s="18"/>
    </row>
    <row r="105" spans="4:24" x14ac:dyDescent="0.25">
      <c r="D105" s="67"/>
      <c r="X105" s="18"/>
    </row>
    <row r="106" spans="4:24" x14ac:dyDescent="0.25">
      <c r="D106" s="67"/>
      <c r="X106" s="18"/>
    </row>
    <row r="107" spans="4:24" x14ac:dyDescent="0.25">
      <c r="D107" s="67"/>
      <c r="X107" s="18"/>
    </row>
    <row r="108" spans="4:24" x14ac:dyDescent="0.25">
      <c r="D108" s="67"/>
      <c r="X108" s="18"/>
    </row>
    <row r="109" spans="4:24" x14ac:dyDescent="0.25">
      <c r="D109" s="67"/>
      <c r="X109" s="18"/>
    </row>
    <row r="110" spans="4:24" x14ac:dyDescent="0.25">
      <c r="D110" s="67"/>
      <c r="X110" s="18"/>
    </row>
    <row r="111" spans="4:24" x14ac:dyDescent="0.25">
      <c r="D111" s="67"/>
      <c r="X111" s="18"/>
    </row>
    <row r="112" spans="4:24" x14ac:dyDescent="0.25">
      <c r="D112" s="67"/>
      <c r="X112" s="18"/>
    </row>
    <row r="113" spans="4:24" x14ac:dyDescent="0.25">
      <c r="D113" s="67"/>
      <c r="X113" s="18"/>
    </row>
    <row r="114" spans="4:24" x14ac:dyDescent="0.25">
      <c r="X114" s="18"/>
    </row>
    <row r="115" spans="4:24" x14ac:dyDescent="0.25">
      <c r="X115" s="18"/>
    </row>
    <row r="116" spans="4:24" x14ac:dyDescent="0.25">
      <c r="X116" s="18"/>
    </row>
    <row r="117" spans="4:24" x14ac:dyDescent="0.25">
      <c r="X117" s="18"/>
    </row>
    <row r="118" spans="4:24" x14ac:dyDescent="0.25">
      <c r="X118" s="18"/>
    </row>
    <row r="119" spans="4:24" x14ac:dyDescent="0.25">
      <c r="X119" s="18"/>
    </row>
  </sheetData>
  <autoFilter ref="A2:AC2" xr:uid="{00000000-0009-0000-0000-00000B000000}"/>
  <conditionalFormatting sqref="X3:X44">
    <cfRule type="cellIs" dxfId="85" priority="3" operator="lessThan">
      <formula>D3</formula>
    </cfRule>
    <cfRule type="cellIs" dxfId="84" priority="2" operator="greaterThan">
      <formula>D3</formula>
    </cfRule>
    <cfRule type="containsBlanks" dxfId="83" priority="1">
      <formula>LEN(TRIM(X3))=0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8" hidden="1" customWidth="1"/>
    <col min="2" max="2" width="6.85546875" style="168" hidden="1" customWidth="1"/>
    <col min="3" max="3" width="11.28515625" style="168" bestFit="1" customWidth="1"/>
    <col min="4" max="4" width="12.140625" style="151" customWidth="1"/>
    <col min="5" max="16" width="11.28515625" style="161" hidden="1" customWidth="1"/>
    <col min="17" max="18" width="11.28515625" style="161" customWidth="1"/>
    <col min="24" max="24" width="12.140625" style="175" customWidth="1"/>
  </cols>
  <sheetData>
    <row r="1" spans="1:26" x14ac:dyDescent="0.25">
      <c r="C1" s="175" t="s">
        <v>457</v>
      </c>
      <c r="D1" s="151" t="s">
        <v>712</v>
      </c>
      <c r="E1" s="290"/>
      <c r="F1" s="290"/>
      <c r="Q1" s="161" t="s">
        <v>459</v>
      </c>
      <c r="R1" s="161">
        <f>B3</f>
        <v>0</v>
      </c>
      <c r="S1" s="161" t="s">
        <v>82</v>
      </c>
      <c r="T1" s="161">
        <f>A3</f>
        <v>0</v>
      </c>
      <c r="Z1" s="66" t="s">
        <v>76</v>
      </c>
    </row>
    <row r="2" spans="1:26" ht="60" customHeight="1" x14ac:dyDescent="0.25">
      <c r="A2" s="5" t="s">
        <v>83</v>
      </c>
      <c r="B2" s="5" t="s">
        <v>84</v>
      </c>
      <c r="C2" s="5" t="s">
        <v>713</v>
      </c>
      <c r="D2" s="152" t="s">
        <v>98</v>
      </c>
      <c r="E2" s="4" t="s">
        <v>694</v>
      </c>
      <c r="F2" s="4" t="s">
        <v>695</v>
      </c>
      <c r="G2" s="4" t="s">
        <v>696</v>
      </c>
      <c r="H2" s="4" t="s">
        <v>474</v>
      </c>
      <c r="I2" s="4" t="s">
        <v>475</v>
      </c>
      <c r="J2" s="4" t="s">
        <v>476</v>
      </c>
      <c r="K2" s="4" t="s">
        <v>477</v>
      </c>
      <c r="L2" s="4" t="s">
        <v>478</v>
      </c>
      <c r="M2" s="4" t="s">
        <v>479</v>
      </c>
      <c r="N2" s="4" t="s">
        <v>480</v>
      </c>
      <c r="O2" s="4" t="s">
        <v>481</v>
      </c>
      <c r="P2" s="4" t="s">
        <v>482</v>
      </c>
      <c r="Q2" s="4" t="s">
        <v>484</v>
      </c>
      <c r="R2" s="4" t="s">
        <v>697</v>
      </c>
      <c r="S2" s="4" t="s">
        <v>134</v>
      </c>
      <c r="T2" s="4" t="s">
        <v>135</v>
      </c>
      <c r="U2" s="4" t="s">
        <v>136</v>
      </c>
      <c r="V2" s="4" t="s">
        <v>137</v>
      </c>
      <c r="W2" s="4" t="s">
        <v>487</v>
      </c>
      <c r="X2" s="141" t="s">
        <v>71</v>
      </c>
      <c r="Y2" s="4" t="s">
        <v>491</v>
      </c>
    </row>
    <row r="3" spans="1:26" x14ac:dyDescent="0.25">
      <c r="D3" s="158"/>
      <c r="Y3" s="156"/>
    </row>
    <row r="4" spans="1:26" x14ac:dyDescent="0.25">
      <c r="D4" s="158"/>
      <c r="Y4" s="156"/>
    </row>
    <row r="5" spans="1:26" x14ac:dyDescent="0.25">
      <c r="D5" s="158"/>
      <c r="Y5" s="156"/>
    </row>
    <row r="6" spans="1:26" x14ac:dyDescent="0.25">
      <c r="D6" s="158"/>
      <c r="Y6" s="156"/>
    </row>
    <row r="7" spans="1:26" x14ac:dyDescent="0.25">
      <c r="D7" s="158"/>
      <c r="Y7" s="156"/>
    </row>
    <row r="8" spans="1:26" x14ac:dyDescent="0.25">
      <c r="D8" s="158"/>
      <c r="Y8" s="156"/>
    </row>
    <row r="9" spans="1:26" x14ac:dyDescent="0.25">
      <c r="D9" s="158"/>
      <c r="Y9" s="156"/>
    </row>
    <row r="10" spans="1:26" x14ac:dyDescent="0.25">
      <c r="D10" s="158"/>
      <c r="Y10" s="156"/>
    </row>
    <row r="11" spans="1:26" x14ac:dyDescent="0.25">
      <c r="D11" s="158"/>
      <c r="Y11" s="156"/>
    </row>
    <row r="12" spans="1:26" x14ac:dyDescent="0.25">
      <c r="D12" s="158"/>
      <c r="Y12" s="156"/>
    </row>
    <row r="13" spans="1:26" x14ac:dyDescent="0.25">
      <c r="D13" s="158"/>
      <c r="Y13" s="156"/>
    </row>
    <row r="14" spans="1:26" x14ac:dyDescent="0.25">
      <c r="D14" s="158"/>
      <c r="Y14" s="156"/>
    </row>
    <row r="15" spans="1:26" x14ac:dyDescent="0.25">
      <c r="D15" s="158"/>
      <c r="Y15" s="156"/>
    </row>
    <row r="16" spans="1:26" x14ac:dyDescent="0.25">
      <c r="D16" s="158"/>
      <c r="Y16" s="156"/>
    </row>
    <row r="17" spans="4:25" x14ac:dyDescent="0.25">
      <c r="D17" s="158"/>
      <c r="Y17" s="156"/>
    </row>
    <row r="18" spans="4:25" x14ac:dyDescent="0.25">
      <c r="D18" s="158"/>
      <c r="Y18" s="156"/>
    </row>
    <row r="19" spans="4:25" x14ac:dyDescent="0.25">
      <c r="D19" s="158"/>
      <c r="Y19" s="156"/>
    </row>
    <row r="20" spans="4:25" x14ac:dyDescent="0.25">
      <c r="D20" s="158"/>
      <c r="Y20" s="156"/>
    </row>
    <row r="21" spans="4:25" x14ac:dyDescent="0.25">
      <c r="D21" s="158"/>
      <c r="Y21" s="156"/>
    </row>
    <row r="22" spans="4:25" x14ac:dyDescent="0.25">
      <c r="D22" s="158"/>
      <c r="Y22" s="156"/>
    </row>
    <row r="23" spans="4:25" x14ac:dyDescent="0.25">
      <c r="D23" s="158"/>
      <c r="Y23" s="156"/>
    </row>
    <row r="24" spans="4:25" x14ac:dyDescent="0.25">
      <c r="D24" s="158"/>
      <c r="Y24" s="156"/>
    </row>
    <row r="25" spans="4:25" x14ac:dyDescent="0.25">
      <c r="D25" s="158"/>
      <c r="Y25" s="156"/>
    </row>
    <row r="26" spans="4:25" x14ac:dyDescent="0.25">
      <c r="D26" s="158"/>
      <c r="Y26" s="156"/>
    </row>
    <row r="27" spans="4:25" x14ac:dyDescent="0.25">
      <c r="D27" s="158"/>
      <c r="Y27" s="156"/>
    </row>
    <row r="28" spans="4:25" x14ac:dyDescent="0.25">
      <c r="D28" s="158"/>
      <c r="Y28" s="156"/>
    </row>
    <row r="29" spans="4:25" x14ac:dyDescent="0.25">
      <c r="D29" s="158"/>
      <c r="Y29" s="156"/>
    </row>
    <row r="30" spans="4:25" x14ac:dyDescent="0.25">
      <c r="D30" s="158"/>
      <c r="Y30" s="156"/>
    </row>
    <row r="31" spans="4:25" x14ac:dyDescent="0.25">
      <c r="D31" s="158"/>
      <c r="Y31" s="156"/>
    </row>
    <row r="32" spans="4:25" x14ac:dyDescent="0.25">
      <c r="D32" s="158"/>
      <c r="Y32" s="156"/>
    </row>
    <row r="33" spans="4:25" x14ac:dyDescent="0.25">
      <c r="D33" s="158"/>
      <c r="Y33" s="156"/>
    </row>
    <row r="34" spans="4:25" x14ac:dyDescent="0.25">
      <c r="D34" s="158"/>
      <c r="Y34" s="156"/>
    </row>
    <row r="35" spans="4:25" x14ac:dyDescent="0.25">
      <c r="D35" s="158"/>
      <c r="Y35" s="156"/>
    </row>
    <row r="36" spans="4:25" x14ac:dyDescent="0.25">
      <c r="D36" s="158"/>
      <c r="Y36" s="156"/>
    </row>
    <row r="37" spans="4:25" x14ac:dyDescent="0.25">
      <c r="D37" s="158"/>
      <c r="Y37" s="156"/>
    </row>
    <row r="38" spans="4:25" x14ac:dyDescent="0.25">
      <c r="D38" s="158"/>
      <c r="Y38" s="156"/>
    </row>
    <row r="39" spans="4:25" x14ac:dyDescent="0.25">
      <c r="D39" s="158"/>
      <c r="Y39" s="156"/>
    </row>
    <row r="40" spans="4:25" x14ac:dyDescent="0.25">
      <c r="D40" s="158"/>
      <c r="Y40" s="156"/>
    </row>
    <row r="41" spans="4:25" x14ac:dyDescent="0.25">
      <c r="D41" s="158"/>
      <c r="Y41" s="156"/>
    </row>
    <row r="42" spans="4:25" x14ac:dyDescent="0.25">
      <c r="D42" s="158"/>
      <c r="Y42" s="156"/>
    </row>
    <row r="43" spans="4:25" x14ac:dyDescent="0.25">
      <c r="D43" s="158"/>
      <c r="Y43" s="156"/>
    </row>
    <row r="44" spans="4:25" x14ac:dyDescent="0.25">
      <c r="D44" s="158"/>
      <c r="Y44" s="156"/>
    </row>
    <row r="45" spans="4:25" x14ac:dyDescent="0.25">
      <c r="D45" s="158"/>
      <c r="Y45" s="156"/>
    </row>
    <row r="46" spans="4:25" x14ac:dyDescent="0.25">
      <c r="D46" s="158"/>
      <c r="Y46" s="156"/>
    </row>
    <row r="47" spans="4:25" x14ac:dyDescent="0.25">
      <c r="D47" s="158"/>
      <c r="Y47" s="156"/>
    </row>
    <row r="48" spans="4:25" x14ac:dyDescent="0.25">
      <c r="D48" s="158"/>
      <c r="Y48" s="156"/>
    </row>
    <row r="49" spans="4:25" x14ac:dyDescent="0.25">
      <c r="D49" s="158"/>
      <c r="Y49" s="156"/>
    </row>
    <row r="50" spans="4:25" x14ac:dyDescent="0.25">
      <c r="D50" s="158"/>
      <c r="Y50" s="156"/>
    </row>
    <row r="51" spans="4:25" x14ac:dyDescent="0.25">
      <c r="D51" s="158"/>
      <c r="Y51" s="156"/>
    </row>
    <row r="52" spans="4:25" x14ac:dyDescent="0.25">
      <c r="D52" s="158"/>
      <c r="Y52" s="156"/>
    </row>
    <row r="53" spans="4:25" x14ac:dyDescent="0.25">
      <c r="D53" s="158"/>
      <c r="Y53" s="156"/>
    </row>
    <row r="54" spans="4:25" x14ac:dyDescent="0.25">
      <c r="D54" s="158"/>
      <c r="Y54" s="156"/>
    </row>
    <row r="55" spans="4:25" x14ac:dyDescent="0.25">
      <c r="D55" s="158"/>
      <c r="Y55" s="156"/>
    </row>
    <row r="56" spans="4:25" x14ac:dyDescent="0.25">
      <c r="D56" s="158"/>
      <c r="Y56" s="156"/>
    </row>
    <row r="57" spans="4:25" x14ac:dyDescent="0.25">
      <c r="D57" s="158"/>
      <c r="Y57" s="156"/>
    </row>
    <row r="58" spans="4:25" x14ac:dyDescent="0.25">
      <c r="D58" s="158"/>
      <c r="Y58" s="156"/>
    </row>
    <row r="59" spans="4:25" x14ac:dyDescent="0.25">
      <c r="D59" s="158"/>
      <c r="Y59" s="156"/>
    </row>
    <row r="60" spans="4:25" x14ac:dyDescent="0.25">
      <c r="D60" s="158"/>
      <c r="Y60" s="156"/>
    </row>
    <row r="61" spans="4:25" x14ac:dyDescent="0.25">
      <c r="D61" s="158"/>
      <c r="Y61" s="156"/>
    </row>
    <row r="62" spans="4:25" x14ac:dyDescent="0.25">
      <c r="D62" s="158"/>
      <c r="Y62" s="156"/>
    </row>
    <row r="63" spans="4:25" x14ac:dyDescent="0.25">
      <c r="D63" s="158"/>
      <c r="Y63" s="156"/>
    </row>
    <row r="64" spans="4:25" x14ac:dyDescent="0.25">
      <c r="D64" s="158"/>
      <c r="Y64" s="156"/>
    </row>
    <row r="65" spans="4:25" x14ac:dyDescent="0.25">
      <c r="D65" s="158"/>
      <c r="Y65" s="156"/>
    </row>
    <row r="66" spans="4:25" x14ac:dyDescent="0.25">
      <c r="D66" s="158"/>
      <c r="Y66" s="156"/>
    </row>
    <row r="67" spans="4:25" x14ac:dyDescent="0.25">
      <c r="D67" s="158"/>
      <c r="Y67" s="156"/>
    </row>
    <row r="68" spans="4:25" x14ac:dyDescent="0.25">
      <c r="D68" s="158"/>
      <c r="Y68" s="156"/>
    </row>
    <row r="69" spans="4:25" x14ac:dyDescent="0.25">
      <c r="D69" s="158"/>
      <c r="Y69" s="156"/>
    </row>
    <row r="70" spans="4:25" x14ac:dyDescent="0.25">
      <c r="D70" s="158"/>
      <c r="Y70" s="156"/>
    </row>
    <row r="71" spans="4:25" x14ac:dyDescent="0.25">
      <c r="D71" s="158"/>
      <c r="Y71" s="156"/>
    </row>
    <row r="72" spans="4:25" x14ac:dyDescent="0.25">
      <c r="D72" s="158"/>
      <c r="Y72" s="156"/>
    </row>
    <row r="73" spans="4:25" x14ac:dyDescent="0.25">
      <c r="D73" s="158"/>
      <c r="Y73" s="156"/>
    </row>
    <row r="74" spans="4:25" x14ac:dyDescent="0.25">
      <c r="D74" s="158"/>
      <c r="Y74" s="156"/>
    </row>
    <row r="75" spans="4:25" x14ac:dyDescent="0.25">
      <c r="D75" s="158"/>
      <c r="Y75" s="156"/>
    </row>
    <row r="76" spans="4:25" x14ac:dyDescent="0.25">
      <c r="D76" s="158"/>
      <c r="Y76" s="156"/>
    </row>
    <row r="77" spans="4:25" x14ac:dyDescent="0.25">
      <c r="D77" s="158"/>
      <c r="Y77" s="156"/>
    </row>
    <row r="78" spans="4:25" x14ac:dyDescent="0.25">
      <c r="D78" s="158"/>
      <c r="Y78" s="156"/>
    </row>
    <row r="79" spans="4:25" x14ac:dyDescent="0.25">
      <c r="D79" s="158"/>
      <c r="Y79" s="156"/>
    </row>
    <row r="80" spans="4:25" x14ac:dyDescent="0.25">
      <c r="D80" s="158"/>
      <c r="Y80" s="156"/>
    </row>
    <row r="81" spans="4:25" x14ac:dyDescent="0.25">
      <c r="D81" s="158"/>
      <c r="Y81" s="156"/>
    </row>
    <row r="82" spans="4:25" x14ac:dyDescent="0.25">
      <c r="D82" s="158"/>
      <c r="Y82" s="156"/>
    </row>
    <row r="83" spans="4:25" x14ac:dyDescent="0.25">
      <c r="D83" s="158"/>
      <c r="Y83" s="156"/>
    </row>
    <row r="84" spans="4:25" x14ac:dyDescent="0.25">
      <c r="D84" s="22"/>
      <c r="Y84" s="156"/>
    </row>
    <row r="85" spans="4:25" x14ac:dyDescent="0.25">
      <c r="D85" s="22"/>
      <c r="Y85" s="156"/>
    </row>
    <row r="86" spans="4:25" x14ac:dyDescent="0.25">
      <c r="D86" s="22"/>
      <c r="Y86" s="156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00000000-0009-0000-0000-00000C000000}"/>
  <hyperlinks>
    <hyperlink ref="Z1" location="index!A1" display="العودة للفهرس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8" hidden="1" customWidth="1"/>
    <col min="2" max="2" width="11.28515625" style="168" bestFit="1" customWidth="1"/>
    <col min="3" max="3" width="12.140625" style="151" hidden="1" customWidth="1"/>
    <col min="4" max="6" width="11.28515625" style="161" hidden="1" customWidth="1"/>
    <col min="7" max="17" width="11.28515625" style="161" customWidth="1"/>
    <col min="18" max="19" width="9.140625" style="168" customWidth="1"/>
    <col min="20" max="16384" width="9.140625" style="168"/>
  </cols>
  <sheetData>
    <row r="1" spans="1:24" x14ac:dyDescent="0.25">
      <c r="B1" s="175" t="s">
        <v>457</v>
      </c>
      <c r="C1" s="151" t="s">
        <v>714</v>
      </c>
      <c r="D1" s="290"/>
      <c r="E1" s="290"/>
      <c r="P1" s="161" t="s">
        <v>460</v>
      </c>
      <c r="Q1" s="161">
        <f>A3</f>
        <v>0</v>
      </c>
      <c r="X1" s="66" t="s">
        <v>76</v>
      </c>
    </row>
    <row r="2" spans="1:24" ht="60" customHeight="1" x14ac:dyDescent="0.25">
      <c r="A2" s="5" t="s">
        <v>83</v>
      </c>
      <c r="B2" s="5" t="s">
        <v>713</v>
      </c>
      <c r="C2" s="152" t="s">
        <v>98</v>
      </c>
      <c r="D2" s="4" t="s">
        <v>694</v>
      </c>
      <c r="E2" s="4" t="s">
        <v>695</v>
      </c>
      <c r="F2" s="4" t="s">
        <v>696</v>
      </c>
      <c r="G2" s="4" t="s">
        <v>474</v>
      </c>
      <c r="H2" s="4" t="s">
        <v>475</v>
      </c>
      <c r="I2" s="4" t="s">
        <v>476</v>
      </c>
      <c r="J2" s="4" t="s">
        <v>477</v>
      </c>
      <c r="K2" s="4" t="s">
        <v>478</v>
      </c>
      <c r="L2" s="4" t="s">
        <v>479</v>
      </c>
      <c r="M2" s="4" t="s">
        <v>480</v>
      </c>
      <c r="N2" s="4" t="s">
        <v>481</v>
      </c>
      <c r="O2" s="4" t="s">
        <v>482</v>
      </c>
      <c r="P2" s="4" t="s">
        <v>484</v>
      </c>
      <c r="Q2" s="4" t="s">
        <v>697</v>
      </c>
      <c r="R2" s="4" t="s">
        <v>134</v>
      </c>
      <c r="S2" s="4" t="s">
        <v>135</v>
      </c>
      <c r="T2" s="4" t="s">
        <v>136</v>
      </c>
      <c r="U2" s="4" t="s">
        <v>137</v>
      </c>
      <c r="V2" s="4" t="s">
        <v>487</v>
      </c>
      <c r="W2" s="4" t="s">
        <v>491</v>
      </c>
    </row>
    <row r="3" spans="1:24" x14ac:dyDescent="0.25">
      <c r="C3" s="158"/>
      <c r="W3" s="156" t="str">
        <f t="shared" ref="W3:W18" si="0">IFERROR(P3/Q3,"")</f>
        <v/>
      </c>
    </row>
    <row r="4" spans="1:24" x14ac:dyDescent="0.25">
      <c r="C4" s="158"/>
      <c r="W4" s="156" t="str">
        <f t="shared" si="0"/>
        <v/>
      </c>
    </row>
    <row r="5" spans="1:24" x14ac:dyDescent="0.25">
      <c r="C5" s="158"/>
      <c r="W5" s="156" t="str">
        <f t="shared" si="0"/>
        <v/>
      </c>
    </row>
    <row r="6" spans="1:24" x14ac:dyDescent="0.25">
      <c r="C6" s="158"/>
      <c r="W6" s="156" t="str">
        <f t="shared" si="0"/>
        <v/>
      </c>
    </row>
    <row r="7" spans="1:24" x14ac:dyDescent="0.25">
      <c r="C7" s="158"/>
      <c r="W7" s="156" t="str">
        <f t="shared" si="0"/>
        <v/>
      </c>
    </row>
    <row r="8" spans="1:24" x14ac:dyDescent="0.25">
      <c r="C8" s="158"/>
      <c r="W8" s="156" t="str">
        <f t="shared" si="0"/>
        <v/>
      </c>
    </row>
    <row r="9" spans="1:24" x14ac:dyDescent="0.25">
      <c r="C9" s="158"/>
      <c r="W9" s="156" t="str">
        <f t="shared" si="0"/>
        <v/>
      </c>
    </row>
    <row r="10" spans="1:24" x14ac:dyDescent="0.25">
      <c r="C10" s="158"/>
      <c r="W10" s="156" t="str">
        <f t="shared" si="0"/>
        <v/>
      </c>
    </row>
    <row r="11" spans="1:24" x14ac:dyDescent="0.25">
      <c r="C11" s="158"/>
      <c r="W11" s="156" t="str">
        <f t="shared" si="0"/>
        <v/>
      </c>
    </row>
    <row r="12" spans="1:24" x14ac:dyDescent="0.25">
      <c r="C12" s="158"/>
      <c r="W12" s="156" t="str">
        <f t="shared" si="0"/>
        <v/>
      </c>
    </row>
    <row r="13" spans="1:24" x14ac:dyDescent="0.25">
      <c r="C13" s="158"/>
      <c r="W13" s="156" t="str">
        <f t="shared" si="0"/>
        <v/>
      </c>
    </row>
    <row r="14" spans="1:24" x14ac:dyDescent="0.25">
      <c r="C14" s="158"/>
      <c r="W14" s="156" t="str">
        <f t="shared" si="0"/>
        <v/>
      </c>
    </row>
    <row r="15" spans="1:24" x14ac:dyDescent="0.25">
      <c r="C15" s="158"/>
      <c r="W15" s="156" t="str">
        <f t="shared" si="0"/>
        <v/>
      </c>
    </row>
    <row r="16" spans="1:24" x14ac:dyDescent="0.25">
      <c r="C16" s="158"/>
      <c r="W16" s="156" t="str">
        <f t="shared" si="0"/>
        <v/>
      </c>
    </row>
    <row r="17" spans="3:23" x14ac:dyDescent="0.25">
      <c r="C17" s="158"/>
      <c r="W17" s="156" t="str">
        <f t="shared" si="0"/>
        <v/>
      </c>
    </row>
    <row r="18" spans="3:23" x14ac:dyDescent="0.25">
      <c r="C18" s="158"/>
      <c r="W18" s="156" t="str">
        <f t="shared" si="0"/>
        <v/>
      </c>
    </row>
    <row r="19" spans="3:23" x14ac:dyDescent="0.25">
      <c r="C19" s="158"/>
      <c r="W19" s="156"/>
    </row>
    <row r="20" spans="3:23" x14ac:dyDescent="0.25">
      <c r="C20" s="158"/>
      <c r="W20" s="156"/>
    </row>
    <row r="21" spans="3:23" x14ac:dyDescent="0.25">
      <c r="C21" s="158"/>
      <c r="W21" s="156"/>
    </row>
    <row r="22" spans="3:23" x14ac:dyDescent="0.25">
      <c r="C22" s="158"/>
      <c r="W22" s="156"/>
    </row>
    <row r="23" spans="3:23" x14ac:dyDescent="0.25">
      <c r="C23" s="158"/>
      <c r="W23" s="156"/>
    </row>
    <row r="24" spans="3:23" x14ac:dyDescent="0.25">
      <c r="C24" s="158"/>
      <c r="W24" s="156"/>
    </row>
    <row r="25" spans="3:23" x14ac:dyDescent="0.25">
      <c r="C25" s="158"/>
      <c r="W25" s="156"/>
    </row>
    <row r="26" spans="3:23" x14ac:dyDescent="0.25">
      <c r="C26" s="158"/>
      <c r="W26" s="156"/>
    </row>
    <row r="27" spans="3:23" x14ac:dyDescent="0.25">
      <c r="C27" s="158"/>
      <c r="W27" s="156"/>
    </row>
    <row r="28" spans="3:23" x14ac:dyDescent="0.25">
      <c r="C28" s="158"/>
      <c r="W28" s="156"/>
    </row>
    <row r="29" spans="3:23" x14ac:dyDescent="0.25">
      <c r="C29" s="158"/>
      <c r="W29" s="156"/>
    </row>
    <row r="30" spans="3:23" x14ac:dyDescent="0.25">
      <c r="C30" s="158"/>
      <c r="W30" s="156"/>
    </row>
    <row r="31" spans="3:23" x14ac:dyDescent="0.25">
      <c r="C31" s="158"/>
      <c r="W31" s="156"/>
    </row>
    <row r="32" spans="3:23" x14ac:dyDescent="0.25">
      <c r="C32" s="158"/>
      <c r="W32" s="156"/>
    </row>
    <row r="33" spans="3:23" x14ac:dyDescent="0.25">
      <c r="C33" s="158"/>
      <c r="W33" s="156"/>
    </row>
    <row r="34" spans="3:23" x14ac:dyDescent="0.25">
      <c r="C34" s="158"/>
      <c r="W34" s="156"/>
    </row>
    <row r="35" spans="3:23" x14ac:dyDescent="0.25">
      <c r="C35" s="158"/>
      <c r="W35" s="156"/>
    </row>
    <row r="36" spans="3:23" x14ac:dyDescent="0.25">
      <c r="C36" s="158"/>
      <c r="W36" s="156"/>
    </row>
    <row r="37" spans="3:23" x14ac:dyDescent="0.25">
      <c r="C37" s="158"/>
      <c r="W37" s="156"/>
    </row>
    <row r="38" spans="3:23" x14ac:dyDescent="0.25">
      <c r="C38" s="158"/>
      <c r="W38" s="156"/>
    </row>
    <row r="39" spans="3:23" x14ac:dyDescent="0.25">
      <c r="C39" s="158"/>
      <c r="W39" s="156"/>
    </row>
    <row r="40" spans="3:23" x14ac:dyDescent="0.25">
      <c r="C40" s="158"/>
      <c r="W40" s="156"/>
    </row>
    <row r="41" spans="3:23" x14ac:dyDescent="0.25">
      <c r="C41" s="158"/>
      <c r="W41" s="156"/>
    </row>
    <row r="42" spans="3:23" x14ac:dyDescent="0.25">
      <c r="C42" s="158"/>
      <c r="W42" s="156"/>
    </row>
    <row r="43" spans="3:23" x14ac:dyDescent="0.25">
      <c r="C43" s="158"/>
      <c r="W43" s="156"/>
    </row>
    <row r="44" spans="3:23" x14ac:dyDescent="0.25">
      <c r="C44" s="158"/>
      <c r="W44" s="156"/>
    </row>
    <row r="45" spans="3:23" x14ac:dyDescent="0.25">
      <c r="C45" s="158"/>
      <c r="W45" s="156"/>
    </row>
    <row r="46" spans="3:23" x14ac:dyDescent="0.25">
      <c r="C46" s="158"/>
      <c r="W46" s="156"/>
    </row>
    <row r="47" spans="3:23" x14ac:dyDescent="0.25">
      <c r="C47" s="158"/>
      <c r="W47" s="156"/>
    </row>
    <row r="48" spans="3:23" x14ac:dyDescent="0.25">
      <c r="C48" s="158"/>
      <c r="W48" s="156"/>
    </row>
    <row r="49" spans="3:23" x14ac:dyDescent="0.25">
      <c r="C49" s="158"/>
      <c r="W49" s="156"/>
    </row>
    <row r="50" spans="3:23" x14ac:dyDescent="0.25">
      <c r="C50" s="158"/>
      <c r="W50" s="156"/>
    </row>
    <row r="51" spans="3:23" x14ac:dyDescent="0.25">
      <c r="C51" s="158"/>
      <c r="W51" s="156"/>
    </row>
    <row r="52" spans="3:23" x14ac:dyDescent="0.25">
      <c r="C52" s="158"/>
      <c r="W52" s="156"/>
    </row>
    <row r="53" spans="3:23" x14ac:dyDescent="0.25">
      <c r="C53" s="158"/>
      <c r="W53" s="156" t="str">
        <f t="shared" ref="W53:W86" si="1">IFERROR(P53/Q53,"")</f>
        <v/>
      </c>
    </row>
    <row r="54" spans="3:23" x14ac:dyDescent="0.25">
      <c r="C54" s="158"/>
      <c r="W54" s="156" t="str">
        <f t="shared" si="1"/>
        <v/>
      </c>
    </row>
    <row r="55" spans="3:23" x14ac:dyDescent="0.25">
      <c r="C55" s="158"/>
      <c r="W55" s="156" t="str">
        <f t="shared" si="1"/>
        <v/>
      </c>
    </row>
    <row r="56" spans="3:23" x14ac:dyDescent="0.25">
      <c r="C56" s="158"/>
      <c r="W56" s="156" t="str">
        <f t="shared" si="1"/>
        <v/>
      </c>
    </row>
    <row r="57" spans="3:23" x14ac:dyDescent="0.25">
      <c r="C57" s="158"/>
      <c r="W57" s="156" t="str">
        <f t="shared" si="1"/>
        <v/>
      </c>
    </row>
    <row r="58" spans="3:23" x14ac:dyDescent="0.25">
      <c r="C58" s="158"/>
      <c r="W58" s="156" t="str">
        <f t="shared" si="1"/>
        <v/>
      </c>
    </row>
    <row r="59" spans="3:23" x14ac:dyDescent="0.25">
      <c r="C59" s="158"/>
      <c r="W59" s="156" t="str">
        <f t="shared" si="1"/>
        <v/>
      </c>
    </row>
    <row r="60" spans="3:23" x14ac:dyDescent="0.25">
      <c r="C60" s="158"/>
      <c r="W60" s="156" t="str">
        <f t="shared" si="1"/>
        <v/>
      </c>
    </row>
    <row r="61" spans="3:23" x14ac:dyDescent="0.25">
      <c r="C61" s="158"/>
      <c r="W61" s="156" t="str">
        <f t="shared" si="1"/>
        <v/>
      </c>
    </row>
    <row r="62" spans="3:23" x14ac:dyDescent="0.25">
      <c r="C62" s="158"/>
      <c r="W62" s="156" t="str">
        <f t="shared" si="1"/>
        <v/>
      </c>
    </row>
    <row r="63" spans="3:23" x14ac:dyDescent="0.25">
      <c r="C63" s="158"/>
      <c r="W63" s="156" t="str">
        <f t="shared" si="1"/>
        <v/>
      </c>
    </row>
    <row r="64" spans="3:23" x14ac:dyDescent="0.25">
      <c r="C64" s="158"/>
      <c r="W64" s="156" t="str">
        <f t="shared" si="1"/>
        <v/>
      </c>
    </row>
    <row r="65" spans="3:23" x14ac:dyDescent="0.25">
      <c r="C65" s="158"/>
      <c r="W65" s="156" t="str">
        <f t="shared" si="1"/>
        <v/>
      </c>
    </row>
    <row r="66" spans="3:23" x14ac:dyDescent="0.25">
      <c r="C66" s="158"/>
      <c r="W66" s="156" t="str">
        <f t="shared" si="1"/>
        <v/>
      </c>
    </row>
    <row r="67" spans="3:23" x14ac:dyDescent="0.25">
      <c r="C67" s="158"/>
      <c r="W67" s="156" t="str">
        <f t="shared" si="1"/>
        <v/>
      </c>
    </row>
    <row r="68" spans="3:23" x14ac:dyDescent="0.25">
      <c r="C68" s="158"/>
      <c r="W68" s="156" t="str">
        <f t="shared" si="1"/>
        <v/>
      </c>
    </row>
    <row r="69" spans="3:23" x14ac:dyDescent="0.25">
      <c r="C69" s="158"/>
      <c r="W69" s="156" t="str">
        <f t="shared" si="1"/>
        <v/>
      </c>
    </row>
    <row r="70" spans="3:23" x14ac:dyDescent="0.25">
      <c r="C70" s="158"/>
      <c r="W70" s="156" t="str">
        <f t="shared" si="1"/>
        <v/>
      </c>
    </row>
    <row r="71" spans="3:23" x14ac:dyDescent="0.25">
      <c r="C71" s="158"/>
      <c r="W71" s="156" t="str">
        <f t="shared" si="1"/>
        <v/>
      </c>
    </row>
    <row r="72" spans="3:23" x14ac:dyDescent="0.25">
      <c r="C72" s="158"/>
      <c r="W72" s="156" t="str">
        <f t="shared" si="1"/>
        <v/>
      </c>
    </row>
    <row r="73" spans="3:23" x14ac:dyDescent="0.25">
      <c r="C73" s="158"/>
      <c r="W73" s="156" t="str">
        <f t="shared" si="1"/>
        <v/>
      </c>
    </row>
    <row r="74" spans="3:23" x14ac:dyDescent="0.25">
      <c r="C74" s="158"/>
      <c r="W74" s="156" t="str">
        <f t="shared" si="1"/>
        <v/>
      </c>
    </row>
    <row r="75" spans="3:23" x14ac:dyDescent="0.25">
      <c r="C75" s="158"/>
      <c r="W75" s="156" t="str">
        <f t="shared" si="1"/>
        <v/>
      </c>
    </row>
    <row r="76" spans="3:23" x14ac:dyDescent="0.25">
      <c r="C76" s="158"/>
      <c r="W76" s="156" t="str">
        <f t="shared" si="1"/>
        <v/>
      </c>
    </row>
    <row r="77" spans="3:23" x14ac:dyDescent="0.25">
      <c r="C77" s="158"/>
      <c r="W77" s="156" t="str">
        <f t="shared" si="1"/>
        <v/>
      </c>
    </row>
    <row r="78" spans="3:23" x14ac:dyDescent="0.25">
      <c r="C78" s="158"/>
      <c r="W78" s="156" t="str">
        <f t="shared" si="1"/>
        <v/>
      </c>
    </row>
    <row r="79" spans="3:23" x14ac:dyDescent="0.25">
      <c r="C79" s="158"/>
      <c r="W79" s="156" t="str">
        <f t="shared" si="1"/>
        <v/>
      </c>
    </row>
    <row r="80" spans="3:23" x14ac:dyDescent="0.25">
      <c r="C80" s="158"/>
      <c r="W80" s="156" t="str">
        <f t="shared" si="1"/>
        <v/>
      </c>
    </row>
    <row r="81" spans="3:23" x14ac:dyDescent="0.25">
      <c r="C81" s="158"/>
      <c r="W81" s="156" t="str">
        <f t="shared" si="1"/>
        <v/>
      </c>
    </row>
    <row r="82" spans="3:23" x14ac:dyDescent="0.25">
      <c r="C82" s="158"/>
      <c r="W82" s="156" t="str">
        <f t="shared" si="1"/>
        <v/>
      </c>
    </row>
    <row r="83" spans="3:23" x14ac:dyDescent="0.25">
      <c r="C83" s="158"/>
      <c r="W83" s="156" t="str">
        <f t="shared" si="1"/>
        <v/>
      </c>
    </row>
    <row r="84" spans="3:23" x14ac:dyDescent="0.25">
      <c r="C84" s="22"/>
      <c r="W84" s="156" t="str">
        <f t="shared" si="1"/>
        <v/>
      </c>
    </row>
    <row r="85" spans="3:23" x14ac:dyDescent="0.25">
      <c r="C85" s="22"/>
      <c r="W85" s="156" t="str">
        <f t="shared" si="1"/>
        <v/>
      </c>
    </row>
    <row r="86" spans="3:23" x14ac:dyDescent="0.25">
      <c r="C86" s="22"/>
      <c r="W86" s="156" t="str">
        <f t="shared" si="1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00000000-0009-0000-0000-00000D000000}"/>
  <hyperlinks>
    <hyperlink ref="X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8" hidden="1" customWidth="1"/>
    <col min="2" max="2" width="8.28515625" style="168" hidden="1" customWidth="1"/>
    <col min="3" max="3" width="7.85546875" style="168" hidden="1" customWidth="1"/>
    <col min="4" max="4" width="24.7109375" style="168" customWidth="1"/>
    <col min="5" max="5" width="15.85546875" style="168" customWidth="1"/>
    <col min="6" max="6" width="20" style="168" bestFit="1" customWidth="1"/>
    <col min="7" max="7" width="5.85546875" style="168" customWidth="1"/>
    <col min="8" max="8" width="7.5703125" style="168" customWidth="1"/>
    <col min="9" max="9" width="12" style="168" customWidth="1"/>
    <col min="10" max="11" width="11" style="168" customWidth="1"/>
    <col min="12" max="12" width="7.140625" style="168" customWidth="1"/>
    <col min="13" max="13" width="6" style="168" customWidth="1"/>
    <col min="15" max="15" width="10.85546875" style="168" customWidth="1"/>
  </cols>
  <sheetData>
    <row r="1" spans="1:19" ht="15.75" customHeight="1" x14ac:dyDescent="0.25">
      <c r="D1" s="20" t="s">
        <v>493</v>
      </c>
      <c r="E1" s="365" t="s">
        <v>715</v>
      </c>
      <c r="F1" s="369"/>
      <c r="G1" s="417"/>
      <c r="H1" s="365" t="s">
        <v>460</v>
      </c>
      <c r="I1" s="365">
        <f>output!A3</f>
        <v>2021</v>
      </c>
      <c r="J1" s="34"/>
      <c r="K1" s="34"/>
      <c r="L1" s="34"/>
      <c r="M1" s="34"/>
      <c r="N1" s="34"/>
      <c r="O1" s="35"/>
      <c r="P1" s="66" t="s">
        <v>76</v>
      </c>
    </row>
    <row r="2" spans="1:19" ht="15.75" customHeight="1" x14ac:dyDescent="0.25">
      <c r="D2" s="21" t="s">
        <v>495</v>
      </c>
      <c r="E2" s="309"/>
      <c r="F2" s="309"/>
      <c r="G2" s="309"/>
      <c r="H2" s="309"/>
      <c r="I2" s="309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496</v>
      </c>
      <c r="E4" s="11" t="s">
        <v>496</v>
      </c>
      <c r="G4">
        <f>COUNTA(output_yearly!E3:E200)</f>
        <v>0</v>
      </c>
      <c r="O4" s="12"/>
    </row>
    <row r="5" spans="1:19" ht="23.25" customHeight="1" x14ac:dyDescent="0.25">
      <c r="D5" s="11" t="s">
        <v>497</v>
      </c>
      <c r="E5" s="11" t="s">
        <v>497</v>
      </c>
      <c r="G5">
        <f>G4-G6</f>
        <v>0</v>
      </c>
      <c r="O5" s="12"/>
    </row>
    <row r="6" spans="1:19" ht="23.25" customHeight="1" x14ac:dyDescent="0.25">
      <c r="D6" s="11" t="s">
        <v>498</v>
      </c>
      <c r="E6" s="11" t="s">
        <v>498</v>
      </c>
      <c r="G6">
        <f>COUNTA(D10:D500)</f>
        <v>0</v>
      </c>
      <c r="H6" t="s">
        <v>499</v>
      </c>
      <c r="I6" s="154" t="e">
        <f>G6/G4</f>
        <v>#DIV/0!</v>
      </c>
      <c r="O6" s="12"/>
    </row>
    <row r="7" spans="1:19" x14ac:dyDescent="0.25">
      <c r="D7" s="56" t="s">
        <v>716</v>
      </c>
      <c r="E7" s="56"/>
      <c r="O7" s="12"/>
    </row>
    <row r="8" spans="1:19" x14ac:dyDescent="0.25">
      <c r="B8" s="57"/>
      <c r="C8" s="57"/>
      <c r="D8" s="411" t="s">
        <v>464</v>
      </c>
      <c r="E8" s="411" t="s">
        <v>465</v>
      </c>
      <c r="F8" s="411" t="s">
        <v>503</v>
      </c>
      <c r="G8" s="411" t="s">
        <v>503</v>
      </c>
      <c r="H8" s="413"/>
      <c r="I8" s="414" t="s">
        <v>504</v>
      </c>
      <c r="J8" s="414" t="s">
        <v>505</v>
      </c>
      <c r="K8" s="414" t="s">
        <v>506</v>
      </c>
      <c r="L8" s="415" t="s">
        <v>717</v>
      </c>
      <c r="M8" s="416"/>
      <c r="N8" s="416"/>
      <c r="O8" s="413"/>
    </row>
    <row r="9" spans="1:19" ht="45" customHeight="1" x14ac:dyDescent="0.25">
      <c r="A9" t="s">
        <v>83</v>
      </c>
      <c r="B9" s="57" t="s">
        <v>117</v>
      </c>
      <c r="C9" s="57" t="s">
        <v>86</v>
      </c>
      <c r="D9" s="412"/>
      <c r="E9" s="412"/>
      <c r="F9" s="412"/>
      <c r="G9" s="178" t="s">
        <v>508</v>
      </c>
      <c r="H9" s="178" t="s">
        <v>509</v>
      </c>
      <c r="I9" s="412"/>
      <c r="J9" s="412"/>
      <c r="K9" s="412"/>
      <c r="L9" s="58" t="s">
        <v>510</v>
      </c>
      <c r="M9" s="58" t="s">
        <v>511</v>
      </c>
      <c r="N9" s="58" t="s">
        <v>512</v>
      </c>
      <c r="O9" s="177" t="s">
        <v>513</v>
      </c>
    </row>
    <row r="10" spans="1:19" x14ac:dyDescent="0.25">
      <c r="D10" s="49"/>
      <c r="E10" s="175"/>
      <c r="F10" s="175"/>
      <c r="G10" s="175"/>
      <c r="H10" s="175"/>
      <c r="I10" s="175"/>
      <c r="J10" s="175"/>
      <c r="K10" s="175"/>
      <c r="L10" s="175"/>
      <c r="M10" s="175"/>
      <c r="N10" s="175"/>
      <c r="O10" s="39"/>
    </row>
    <row r="11" spans="1:19" x14ac:dyDescent="0.25">
      <c r="D11" s="49"/>
      <c r="E11" s="175"/>
      <c r="F11" s="175"/>
      <c r="G11" s="175"/>
      <c r="H11" s="175"/>
      <c r="I11" s="175"/>
      <c r="J11" s="175"/>
      <c r="K11" s="175"/>
      <c r="L11" s="175"/>
      <c r="M11" s="175"/>
      <c r="N11" s="175"/>
      <c r="O11" s="39"/>
    </row>
    <row r="12" spans="1:19" x14ac:dyDescent="0.25">
      <c r="D12" s="49"/>
      <c r="E12" s="175"/>
      <c r="F12" s="175"/>
      <c r="G12" s="175"/>
      <c r="H12" s="175"/>
      <c r="I12" s="175"/>
      <c r="J12" s="175"/>
      <c r="K12" s="175"/>
      <c r="L12" s="175"/>
      <c r="M12" s="175"/>
      <c r="N12" s="175"/>
      <c r="O12" s="39"/>
    </row>
    <row r="13" spans="1:19" x14ac:dyDescent="0.25">
      <c r="D13" s="49"/>
      <c r="E13" s="175"/>
      <c r="F13" s="175"/>
      <c r="G13" s="175"/>
      <c r="H13" s="175"/>
      <c r="I13" s="175"/>
      <c r="J13" s="175"/>
      <c r="K13" s="175"/>
      <c r="L13" s="175"/>
      <c r="M13" s="175"/>
      <c r="N13" s="175"/>
      <c r="O13" s="39"/>
    </row>
    <row r="14" spans="1:19" x14ac:dyDescent="0.25">
      <c r="D14" s="49"/>
      <c r="E14" s="175"/>
      <c r="F14" s="175"/>
      <c r="G14" s="175"/>
      <c r="H14" s="175"/>
      <c r="I14" s="175"/>
      <c r="J14" s="175"/>
      <c r="K14" s="175"/>
      <c r="L14" s="175"/>
      <c r="M14" s="175"/>
      <c r="N14" s="175"/>
      <c r="O14" s="39"/>
    </row>
    <row r="15" spans="1:19" x14ac:dyDescent="0.25">
      <c r="D15" s="49"/>
      <c r="E15" s="175"/>
      <c r="F15" s="175"/>
      <c r="G15" s="175"/>
      <c r="H15" s="175"/>
      <c r="I15" s="175"/>
      <c r="J15" s="175"/>
      <c r="K15" s="175"/>
      <c r="L15" s="175"/>
      <c r="M15" s="175"/>
      <c r="N15" s="175"/>
      <c r="O15" s="39"/>
    </row>
    <row r="16" spans="1:19" x14ac:dyDescent="0.25">
      <c r="D16" s="49"/>
      <c r="E16" s="175"/>
      <c r="F16" s="175"/>
      <c r="G16" s="175"/>
      <c r="H16" s="175"/>
      <c r="I16" s="175"/>
      <c r="J16" s="175"/>
      <c r="K16" s="175"/>
      <c r="L16" s="175"/>
      <c r="M16" s="175"/>
      <c r="N16" s="175"/>
      <c r="O16" s="39"/>
    </row>
    <row r="17" spans="4:15" x14ac:dyDescent="0.25">
      <c r="D17" s="49"/>
      <c r="E17" s="175"/>
      <c r="F17" s="175"/>
      <c r="G17" s="175"/>
      <c r="H17" s="175"/>
      <c r="I17" s="175"/>
      <c r="J17" s="175"/>
      <c r="K17" s="175"/>
      <c r="L17" s="175"/>
      <c r="M17" s="175"/>
      <c r="N17" s="175"/>
      <c r="O17" s="39"/>
    </row>
    <row r="18" spans="4:15" x14ac:dyDescent="0.25">
      <c r="D18" s="49"/>
      <c r="E18" s="175"/>
      <c r="F18" s="175"/>
      <c r="G18" s="175"/>
      <c r="H18" s="175"/>
      <c r="I18" s="175"/>
      <c r="J18" s="175"/>
      <c r="K18" s="175"/>
      <c r="L18" s="175"/>
      <c r="M18" s="175"/>
      <c r="N18" s="175"/>
      <c r="O18" s="39"/>
    </row>
    <row r="19" spans="4:15" x14ac:dyDescent="0.25">
      <c r="D19" s="49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39"/>
    </row>
    <row r="20" spans="4:15" x14ac:dyDescent="0.25">
      <c r="D20" s="49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39"/>
    </row>
    <row r="21" spans="4:15" x14ac:dyDescent="0.25">
      <c r="D21" s="49"/>
      <c r="E21" s="175"/>
      <c r="F21" s="175"/>
      <c r="G21" s="175"/>
      <c r="H21" s="175"/>
      <c r="I21" s="175"/>
      <c r="J21" s="175"/>
      <c r="K21" s="175"/>
      <c r="L21" s="175"/>
      <c r="M21" s="175"/>
      <c r="N21" s="175"/>
      <c r="O21" s="39"/>
    </row>
    <row r="22" spans="4:15" x14ac:dyDescent="0.25">
      <c r="D22" s="49"/>
      <c r="E22" s="175"/>
      <c r="F22" s="175"/>
      <c r="G22" s="175"/>
      <c r="H22" s="175"/>
      <c r="I22" s="175"/>
      <c r="J22" s="175"/>
      <c r="K22" s="175"/>
      <c r="L22" s="175"/>
      <c r="M22" s="175"/>
      <c r="N22" s="175"/>
      <c r="O22" s="39"/>
    </row>
    <row r="23" spans="4:15" x14ac:dyDescent="0.25">
      <c r="D23" s="49"/>
      <c r="E23" s="175"/>
      <c r="F23" s="175"/>
      <c r="G23" s="175"/>
      <c r="H23" s="175"/>
      <c r="I23" s="175"/>
      <c r="J23" s="175"/>
      <c r="K23" s="175"/>
      <c r="L23" s="175"/>
      <c r="M23" s="175"/>
      <c r="N23" s="175"/>
      <c r="O23" s="39"/>
    </row>
    <row r="24" spans="4:15" x14ac:dyDescent="0.25">
      <c r="D24" s="49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39"/>
    </row>
    <row r="25" spans="4:15" x14ac:dyDescent="0.25">
      <c r="D25" s="49"/>
      <c r="E25" s="175"/>
      <c r="F25" s="175"/>
      <c r="G25" s="175"/>
      <c r="H25" s="175"/>
      <c r="I25" s="175"/>
      <c r="J25" s="175"/>
      <c r="K25" s="175"/>
      <c r="L25" s="175"/>
      <c r="M25" s="175"/>
      <c r="N25" s="175"/>
      <c r="O25" s="39"/>
    </row>
    <row r="26" spans="4:15" x14ac:dyDescent="0.25">
      <c r="D26" s="49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39"/>
    </row>
    <row r="27" spans="4:15" x14ac:dyDescent="0.25">
      <c r="D27" s="49"/>
      <c r="E27" s="175"/>
      <c r="F27" s="175"/>
      <c r="G27" s="175"/>
      <c r="H27" s="175"/>
      <c r="I27" s="175"/>
      <c r="J27" s="175"/>
      <c r="K27" s="175"/>
      <c r="L27" s="175"/>
      <c r="M27" s="175"/>
      <c r="N27" s="175"/>
      <c r="O27" s="39"/>
    </row>
    <row r="28" spans="4:15" x14ac:dyDescent="0.25">
      <c r="D28" s="49"/>
      <c r="E28" s="175"/>
      <c r="F28" s="175"/>
      <c r="G28" s="175"/>
      <c r="H28" s="175"/>
      <c r="I28" s="175"/>
      <c r="J28" s="175"/>
      <c r="K28" s="175"/>
      <c r="L28" s="175"/>
      <c r="M28" s="175"/>
      <c r="N28" s="175"/>
      <c r="O28" s="39"/>
    </row>
    <row r="29" spans="4:15" x14ac:dyDescent="0.25">
      <c r="D29" s="49"/>
      <c r="E29" s="175"/>
      <c r="F29" s="175"/>
      <c r="G29" s="175"/>
      <c r="H29" s="175"/>
      <c r="I29" s="175"/>
      <c r="J29" s="175"/>
      <c r="K29" s="175"/>
      <c r="L29" s="175"/>
      <c r="M29" s="175"/>
      <c r="N29" s="175"/>
      <c r="O29" s="39"/>
    </row>
    <row r="30" spans="4:15" x14ac:dyDescent="0.25">
      <c r="D30" s="49"/>
      <c r="E30" s="175"/>
      <c r="F30" s="175"/>
      <c r="G30" s="175"/>
      <c r="H30" s="175"/>
      <c r="I30" s="175"/>
      <c r="J30" s="175"/>
      <c r="K30" s="175"/>
      <c r="L30" s="175"/>
      <c r="M30" s="175"/>
      <c r="N30" s="175"/>
      <c r="O30" s="39"/>
    </row>
    <row r="31" spans="4:15" x14ac:dyDescent="0.25">
      <c r="D31" s="49"/>
      <c r="E31" s="175"/>
      <c r="F31" s="175"/>
      <c r="G31" s="175"/>
      <c r="H31" s="175"/>
      <c r="I31" s="175"/>
      <c r="J31" s="175"/>
      <c r="K31" s="175"/>
      <c r="L31" s="175"/>
      <c r="M31" s="175"/>
      <c r="N31" s="175"/>
      <c r="O31" s="39"/>
    </row>
    <row r="32" spans="4:15" x14ac:dyDescent="0.25">
      <c r="D32" s="49"/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39"/>
    </row>
    <row r="33" spans="4:15" x14ac:dyDescent="0.25">
      <c r="D33" s="49"/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39"/>
    </row>
    <row r="34" spans="4:15" x14ac:dyDescent="0.25">
      <c r="D34" s="49"/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39"/>
    </row>
    <row r="35" spans="4:15" x14ac:dyDescent="0.25">
      <c r="D35" s="49"/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39"/>
    </row>
    <row r="36" spans="4:15" x14ac:dyDescent="0.25">
      <c r="D36" s="49"/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39"/>
    </row>
    <row r="37" spans="4:15" x14ac:dyDescent="0.25">
      <c r="D37" s="49"/>
      <c r="E37" s="175"/>
      <c r="F37" s="175"/>
      <c r="G37" s="175"/>
      <c r="H37" s="175"/>
      <c r="I37" s="175"/>
      <c r="J37" s="175"/>
      <c r="K37" s="175"/>
      <c r="L37" s="175"/>
      <c r="M37" s="175"/>
      <c r="N37" s="175"/>
      <c r="O37" s="39"/>
    </row>
    <row r="38" spans="4:15" x14ac:dyDescent="0.25">
      <c r="D38" s="49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39"/>
    </row>
    <row r="39" spans="4:15" x14ac:dyDescent="0.25">
      <c r="D39" s="49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39"/>
    </row>
    <row r="40" spans="4:15" x14ac:dyDescent="0.25">
      <c r="D40" s="49"/>
      <c r="E40" s="175"/>
      <c r="F40" s="175"/>
      <c r="G40" s="175"/>
      <c r="H40" s="175"/>
      <c r="I40" s="175"/>
      <c r="J40" s="175"/>
      <c r="K40" s="175"/>
      <c r="L40" s="175"/>
      <c r="M40" s="175"/>
      <c r="N40" s="175"/>
      <c r="O40" s="39"/>
    </row>
    <row r="41" spans="4:15" x14ac:dyDescent="0.25">
      <c r="D41" s="49"/>
      <c r="E41" s="175"/>
      <c r="F41" s="175"/>
      <c r="G41" s="175"/>
      <c r="H41" s="175"/>
      <c r="I41" s="175"/>
      <c r="J41" s="175"/>
      <c r="K41" s="175"/>
      <c r="L41" s="175"/>
      <c r="M41" s="175"/>
      <c r="N41" s="175"/>
      <c r="O41" s="39"/>
    </row>
    <row r="42" spans="4:15" x14ac:dyDescent="0.25">
      <c r="D42" s="175"/>
      <c r="E42" s="175"/>
      <c r="F42" s="175"/>
      <c r="G42" s="175"/>
      <c r="H42" s="175"/>
      <c r="I42" s="175"/>
      <c r="J42" s="175"/>
      <c r="K42" s="175"/>
      <c r="L42" s="175"/>
      <c r="M42" s="175"/>
      <c r="N42" s="175"/>
      <c r="O42" s="39"/>
    </row>
    <row r="43" spans="4:15" x14ac:dyDescent="0.25">
      <c r="D43" s="175"/>
      <c r="E43" s="175"/>
      <c r="F43" s="175"/>
      <c r="G43" s="175"/>
      <c r="H43" s="175"/>
      <c r="I43" s="175"/>
      <c r="J43" s="175"/>
      <c r="K43" s="175"/>
      <c r="L43" s="175"/>
      <c r="M43" s="175"/>
      <c r="N43" s="175"/>
      <c r="O43" s="39"/>
    </row>
    <row r="44" spans="4:15" x14ac:dyDescent="0.25">
      <c r="D44" s="49"/>
      <c r="E44" s="175"/>
      <c r="F44" s="175"/>
      <c r="G44" s="175"/>
      <c r="H44" s="175"/>
      <c r="I44" s="175"/>
      <c r="J44" s="175"/>
      <c r="K44" s="175"/>
      <c r="L44" s="175"/>
      <c r="M44" s="175"/>
      <c r="N44" s="175"/>
      <c r="O44" s="39"/>
    </row>
    <row r="45" spans="4:15" x14ac:dyDescent="0.25">
      <c r="D45" s="49"/>
      <c r="E45" s="175"/>
      <c r="F45" s="175"/>
      <c r="G45" s="175"/>
      <c r="H45" s="175"/>
      <c r="I45" s="175"/>
      <c r="J45" s="175"/>
      <c r="K45" s="175"/>
      <c r="L45" s="175"/>
      <c r="M45" s="175"/>
      <c r="N45" s="175"/>
      <c r="O45" s="39"/>
    </row>
    <row r="46" spans="4:15" x14ac:dyDescent="0.25">
      <c r="D46" s="49"/>
      <c r="E46" s="175"/>
      <c r="F46" s="175"/>
      <c r="G46" s="175"/>
      <c r="H46" s="175"/>
      <c r="I46" s="175"/>
      <c r="J46" s="175"/>
      <c r="K46" s="175"/>
      <c r="L46" s="175"/>
      <c r="M46" s="175"/>
      <c r="N46" s="175"/>
      <c r="O46" s="39"/>
    </row>
    <row r="47" spans="4:15" x14ac:dyDescent="0.25">
      <c r="D47" s="49"/>
      <c r="E47" s="175"/>
      <c r="F47" s="175"/>
      <c r="G47" s="175"/>
      <c r="H47" s="175"/>
      <c r="I47" s="175"/>
      <c r="J47" s="175"/>
      <c r="K47" s="175"/>
      <c r="L47" s="175"/>
      <c r="M47" s="175"/>
      <c r="N47" s="175"/>
      <c r="O47" s="39"/>
    </row>
    <row r="48" spans="4:15" x14ac:dyDescent="0.25">
      <c r="D48" s="49"/>
      <c r="E48" s="175"/>
      <c r="F48" s="175"/>
      <c r="G48" s="175"/>
      <c r="H48" s="175"/>
      <c r="I48" s="175"/>
      <c r="J48" s="175"/>
      <c r="K48" s="175"/>
      <c r="L48" s="175"/>
      <c r="M48" s="175"/>
      <c r="N48" s="175"/>
      <c r="O48" s="39"/>
    </row>
    <row r="49" spans="4:15" x14ac:dyDescent="0.25">
      <c r="D49" s="49"/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39"/>
    </row>
    <row r="50" spans="4:15" x14ac:dyDescent="0.25">
      <c r="D50" s="49"/>
      <c r="E50" s="175"/>
      <c r="F50" s="175"/>
      <c r="G50" s="175"/>
      <c r="H50" s="175"/>
      <c r="I50" s="175"/>
      <c r="J50" s="175"/>
      <c r="K50" s="175"/>
      <c r="L50" s="175"/>
      <c r="M50" s="175"/>
      <c r="N50" s="175"/>
      <c r="O50" s="39"/>
    </row>
    <row r="51" spans="4:15" x14ac:dyDescent="0.25">
      <c r="D51" s="49"/>
      <c r="E51" s="175"/>
      <c r="F51" s="175"/>
      <c r="G51" s="175"/>
      <c r="H51" s="175"/>
      <c r="I51" s="175"/>
      <c r="J51" s="175"/>
      <c r="K51" s="175"/>
      <c r="L51" s="175"/>
      <c r="M51" s="175"/>
      <c r="N51" s="175"/>
      <c r="O51" s="39"/>
    </row>
    <row r="52" spans="4:15" x14ac:dyDescent="0.25">
      <c r="D52" s="49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39"/>
    </row>
    <row r="53" spans="4:15" x14ac:dyDescent="0.25">
      <c r="D53" s="49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39"/>
    </row>
    <row r="54" spans="4:15" x14ac:dyDescent="0.25">
      <c r="D54" s="49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39"/>
    </row>
    <row r="55" spans="4:15" x14ac:dyDescent="0.25">
      <c r="D55" s="49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39"/>
    </row>
    <row r="56" spans="4:15" x14ac:dyDescent="0.25">
      <c r="D56" s="49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39"/>
    </row>
    <row r="57" spans="4:15" x14ac:dyDescent="0.25">
      <c r="D57" s="49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39"/>
    </row>
    <row r="58" spans="4:15" x14ac:dyDescent="0.25">
      <c r="D58" s="49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39"/>
    </row>
    <row r="59" spans="4:15" x14ac:dyDescent="0.25">
      <c r="D59" s="49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39"/>
    </row>
    <row r="60" spans="4:15" x14ac:dyDescent="0.25">
      <c r="D60" s="49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39"/>
    </row>
    <row r="61" spans="4:15" x14ac:dyDescent="0.25">
      <c r="D61" s="49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39"/>
    </row>
    <row r="62" spans="4:15" x14ac:dyDescent="0.25">
      <c r="D62" s="49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39"/>
    </row>
    <row r="63" spans="4:15" x14ac:dyDescent="0.25">
      <c r="D63" s="49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39"/>
    </row>
    <row r="64" spans="4:15" x14ac:dyDescent="0.25">
      <c r="D64" s="49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39"/>
    </row>
    <row r="65" spans="4:15" x14ac:dyDescent="0.25">
      <c r="D65" s="49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39"/>
    </row>
    <row r="66" spans="4:15" x14ac:dyDescent="0.25">
      <c r="D66" s="49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39"/>
    </row>
    <row r="67" spans="4:15" x14ac:dyDescent="0.25">
      <c r="D67" s="49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39"/>
    </row>
    <row r="68" spans="4:15" x14ac:dyDescent="0.25">
      <c r="D68" s="49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39"/>
    </row>
    <row r="69" spans="4:15" x14ac:dyDescent="0.25">
      <c r="D69" s="49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39"/>
    </row>
    <row r="70" spans="4:15" x14ac:dyDescent="0.25">
      <c r="D70" s="49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39"/>
    </row>
    <row r="71" spans="4:15" x14ac:dyDescent="0.25">
      <c r="D71" s="49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39"/>
    </row>
    <row r="72" spans="4:15" x14ac:dyDescent="0.25">
      <c r="D72" s="49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39"/>
    </row>
    <row r="73" spans="4:15" x14ac:dyDescent="0.25">
      <c r="D73" s="49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39"/>
    </row>
    <row r="74" spans="4:15" x14ac:dyDescent="0.25">
      <c r="D74" s="49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39"/>
    </row>
    <row r="75" spans="4:15" x14ac:dyDescent="0.25">
      <c r="D75" s="49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39"/>
    </row>
    <row r="76" spans="4:15" x14ac:dyDescent="0.25">
      <c r="D76" s="49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39"/>
    </row>
    <row r="77" spans="4:15" x14ac:dyDescent="0.25">
      <c r="D77" s="49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39"/>
    </row>
    <row r="78" spans="4:15" x14ac:dyDescent="0.25">
      <c r="D78" s="49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39"/>
    </row>
    <row r="79" spans="4:15" x14ac:dyDescent="0.25">
      <c r="D79" s="49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39"/>
    </row>
    <row r="80" spans="4:15" x14ac:dyDescent="0.25">
      <c r="D80" s="49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39"/>
    </row>
    <row r="81" spans="4:15" x14ac:dyDescent="0.25">
      <c r="D81" s="49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39"/>
    </row>
    <row r="82" spans="4:15" x14ac:dyDescent="0.25">
      <c r="D82" s="49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39"/>
    </row>
    <row r="83" spans="4:15" x14ac:dyDescent="0.25">
      <c r="D83" s="49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39"/>
    </row>
    <row r="84" spans="4:15" x14ac:dyDescent="0.25">
      <c r="D84" s="49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39"/>
    </row>
    <row r="85" spans="4:15" x14ac:dyDescent="0.25">
      <c r="D85" s="49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39"/>
    </row>
    <row r="86" spans="4:15" x14ac:dyDescent="0.25">
      <c r="D86" s="49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39"/>
    </row>
    <row r="87" spans="4:15" x14ac:dyDescent="0.25">
      <c r="D87" s="49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39"/>
    </row>
    <row r="88" spans="4:15" x14ac:dyDescent="0.25">
      <c r="D88" s="49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39"/>
    </row>
    <row r="89" spans="4:15" x14ac:dyDescent="0.25">
      <c r="D89" s="49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39"/>
    </row>
    <row r="90" spans="4:15" x14ac:dyDescent="0.25">
      <c r="D90" s="49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39"/>
    </row>
    <row r="91" spans="4:15" x14ac:dyDescent="0.25">
      <c r="D91" s="49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39"/>
    </row>
    <row r="92" spans="4:15" x14ac:dyDescent="0.25">
      <c r="D92" s="49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39"/>
    </row>
    <row r="93" spans="4:15" x14ac:dyDescent="0.25">
      <c r="D93" s="49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39"/>
    </row>
    <row r="94" spans="4:15" x14ac:dyDescent="0.25">
      <c r="D94" s="49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39"/>
    </row>
    <row r="95" spans="4:15" x14ac:dyDescent="0.25">
      <c r="D95" s="49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39"/>
    </row>
    <row r="96" spans="4:15" x14ac:dyDescent="0.25">
      <c r="D96" s="49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39"/>
    </row>
    <row r="97" spans="4:15" x14ac:dyDescent="0.25">
      <c r="D97" s="49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39"/>
    </row>
    <row r="98" spans="4:15" x14ac:dyDescent="0.25">
      <c r="D98" s="49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39"/>
    </row>
    <row r="99" spans="4:15" x14ac:dyDescent="0.25">
      <c r="D99" s="49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39"/>
    </row>
    <row r="100" spans="4:15" x14ac:dyDescent="0.25">
      <c r="D100" s="49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39"/>
    </row>
    <row r="101" spans="4:15" x14ac:dyDescent="0.25">
      <c r="D101" s="49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39"/>
    </row>
    <row r="102" spans="4:15" x14ac:dyDescent="0.25">
      <c r="D102" s="49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39"/>
    </row>
    <row r="103" spans="4:15" x14ac:dyDescent="0.25">
      <c r="D103" s="49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39"/>
    </row>
    <row r="104" spans="4:15" x14ac:dyDescent="0.25">
      <c r="D104" s="49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39"/>
    </row>
    <row r="105" spans="4:15" x14ac:dyDescent="0.25">
      <c r="D105" s="49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39"/>
    </row>
    <row r="106" spans="4:15" x14ac:dyDescent="0.25">
      <c r="D106" s="49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39"/>
    </row>
    <row r="107" spans="4:15" x14ac:dyDescent="0.25">
      <c r="D107" s="49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39"/>
    </row>
    <row r="108" spans="4:15" x14ac:dyDescent="0.25">
      <c r="D108" s="49"/>
      <c r="E108" s="175"/>
      <c r="F108" s="175"/>
      <c r="G108" s="175"/>
      <c r="H108" s="175"/>
      <c r="I108" s="175"/>
      <c r="J108" s="175"/>
      <c r="K108" s="175"/>
      <c r="L108" s="175"/>
      <c r="M108" s="175"/>
      <c r="N108" s="175"/>
      <c r="O108" s="39"/>
    </row>
    <row r="109" spans="4:15" x14ac:dyDescent="0.25">
      <c r="D109" s="49"/>
      <c r="E109" s="175"/>
      <c r="F109" s="175"/>
      <c r="G109" s="175"/>
      <c r="H109" s="175"/>
      <c r="I109" s="175"/>
      <c r="J109" s="175"/>
      <c r="K109" s="175"/>
      <c r="L109" s="175"/>
      <c r="M109" s="175"/>
      <c r="N109" s="175"/>
      <c r="O109" s="39"/>
    </row>
    <row r="110" spans="4:15" x14ac:dyDescent="0.25">
      <c r="D110" s="49"/>
      <c r="E110" s="175"/>
      <c r="F110" s="175"/>
      <c r="G110" s="175"/>
      <c r="H110" s="175"/>
      <c r="I110" s="175"/>
      <c r="J110" s="175"/>
      <c r="K110" s="175"/>
      <c r="L110" s="175"/>
      <c r="M110" s="175"/>
      <c r="N110" s="175"/>
      <c r="O110" s="39"/>
    </row>
    <row r="111" spans="4:15" x14ac:dyDescent="0.25">
      <c r="D111" s="49"/>
      <c r="E111" s="175"/>
      <c r="F111" s="175"/>
      <c r="G111" s="175"/>
      <c r="H111" s="175"/>
      <c r="I111" s="175"/>
      <c r="J111" s="175"/>
      <c r="K111" s="175"/>
      <c r="L111" s="175"/>
      <c r="M111" s="175"/>
      <c r="N111" s="175"/>
      <c r="O111" s="39"/>
    </row>
    <row r="112" spans="4:15" x14ac:dyDescent="0.25">
      <c r="D112" s="49"/>
      <c r="E112" s="175"/>
      <c r="F112" s="175"/>
      <c r="G112" s="175"/>
      <c r="H112" s="175"/>
      <c r="I112" s="175"/>
      <c r="J112" s="175"/>
      <c r="K112" s="175"/>
      <c r="L112" s="175"/>
      <c r="M112" s="175"/>
      <c r="N112" s="175"/>
      <c r="O112" s="39"/>
    </row>
    <row r="113" spans="4:15" x14ac:dyDescent="0.25">
      <c r="D113" s="49"/>
      <c r="E113" s="175"/>
      <c r="F113" s="175"/>
      <c r="G113" s="175"/>
      <c r="H113" s="175"/>
      <c r="I113" s="175"/>
      <c r="J113" s="175"/>
      <c r="K113" s="175"/>
      <c r="L113" s="175"/>
      <c r="M113" s="175"/>
      <c r="N113" s="175"/>
      <c r="O113" s="39"/>
    </row>
    <row r="114" spans="4:15" x14ac:dyDescent="0.25">
      <c r="D114" s="49"/>
      <c r="E114" s="175"/>
      <c r="F114" s="175"/>
      <c r="G114" s="175"/>
      <c r="H114" s="175"/>
      <c r="I114" s="175"/>
      <c r="J114" s="175"/>
      <c r="K114" s="175"/>
      <c r="L114" s="175"/>
      <c r="M114" s="175"/>
      <c r="N114" s="175"/>
      <c r="O114" s="39"/>
    </row>
    <row r="115" spans="4:15" x14ac:dyDescent="0.25">
      <c r="D115" s="49"/>
      <c r="E115" s="175"/>
      <c r="F115" s="175"/>
      <c r="G115" s="175"/>
      <c r="H115" s="175"/>
      <c r="I115" s="175"/>
      <c r="J115" s="175"/>
      <c r="K115" s="175"/>
      <c r="L115" s="175"/>
      <c r="M115" s="175"/>
      <c r="N115" s="175"/>
      <c r="O115" s="39"/>
    </row>
    <row r="116" spans="4:15" x14ac:dyDescent="0.25">
      <c r="D116" s="49"/>
      <c r="E116" s="175"/>
      <c r="F116" s="175"/>
      <c r="G116" s="175"/>
      <c r="H116" s="175"/>
      <c r="I116" s="175"/>
      <c r="J116" s="175"/>
      <c r="K116" s="175"/>
      <c r="L116" s="175"/>
      <c r="M116" s="175"/>
      <c r="N116" s="175"/>
      <c r="O116" s="39"/>
    </row>
    <row r="117" spans="4:15" x14ac:dyDescent="0.25">
      <c r="D117" s="49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39"/>
    </row>
    <row r="118" spans="4:15" x14ac:dyDescent="0.25">
      <c r="D118" s="49"/>
      <c r="E118" s="175"/>
      <c r="F118" s="175"/>
      <c r="G118" s="175"/>
      <c r="H118" s="175"/>
      <c r="I118" s="175"/>
      <c r="J118" s="175"/>
      <c r="K118" s="175"/>
      <c r="L118" s="175"/>
      <c r="M118" s="175"/>
      <c r="N118" s="175"/>
      <c r="O118" s="39"/>
    </row>
    <row r="119" spans="4:15" x14ac:dyDescent="0.25">
      <c r="D119" s="49"/>
      <c r="E119" s="175"/>
      <c r="F119" s="175"/>
      <c r="G119" s="175"/>
      <c r="H119" s="175"/>
      <c r="I119" s="175"/>
      <c r="J119" s="175"/>
      <c r="K119" s="175"/>
      <c r="L119" s="175"/>
      <c r="M119" s="175"/>
      <c r="N119" s="175"/>
      <c r="O119" s="39"/>
    </row>
    <row r="120" spans="4:15" x14ac:dyDescent="0.25">
      <c r="D120" s="49"/>
      <c r="E120" s="175"/>
      <c r="F120" s="175"/>
      <c r="G120" s="175"/>
      <c r="H120" s="175"/>
      <c r="I120" s="175"/>
      <c r="J120" s="175"/>
      <c r="K120" s="175"/>
      <c r="L120" s="175"/>
      <c r="M120" s="175"/>
      <c r="N120" s="175"/>
      <c r="O120" s="39"/>
    </row>
    <row r="121" spans="4:15" x14ac:dyDescent="0.25">
      <c r="D121" s="49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39"/>
    </row>
    <row r="122" spans="4:15" x14ac:dyDescent="0.25">
      <c r="D122" s="49"/>
      <c r="E122" s="175"/>
      <c r="F122" s="175"/>
      <c r="G122" s="175"/>
      <c r="H122" s="175"/>
      <c r="I122" s="175"/>
      <c r="J122" s="175"/>
      <c r="K122" s="175"/>
      <c r="L122" s="175"/>
      <c r="M122" s="175"/>
      <c r="N122" s="175"/>
      <c r="O122" s="39"/>
    </row>
    <row r="123" spans="4:15" x14ac:dyDescent="0.25">
      <c r="D123" s="49"/>
      <c r="E123" s="175"/>
      <c r="F123" s="175"/>
      <c r="G123" s="175"/>
      <c r="H123" s="175"/>
      <c r="I123" s="175"/>
      <c r="J123" s="175"/>
      <c r="K123" s="175"/>
      <c r="L123" s="175"/>
      <c r="M123" s="175"/>
      <c r="N123" s="175"/>
      <c r="O123" s="39"/>
    </row>
    <row r="124" spans="4:15" x14ac:dyDescent="0.25">
      <c r="D124" s="49"/>
      <c r="E124" s="175"/>
      <c r="F124" s="175"/>
      <c r="G124" s="175"/>
      <c r="H124" s="175"/>
      <c r="I124" s="175"/>
      <c r="J124" s="175"/>
      <c r="K124" s="175"/>
      <c r="L124" s="175"/>
      <c r="M124" s="175"/>
      <c r="N124" s="175"/>
      <c r="O124" s="39"/>
    </row>
    <row r="125" spans="4:15" x14ac:dyDescent="0.25">
      <c r="D125" s="49"/>
      <c r="E125" s="175"/>
      <c r="F125" s="175"/>
      <c r="G125" s="175"/>
      <c r="H125" s="175"/>
      <c r="I125" s="175"/>
      <c r="J125" s="175"/>
      <c r="K125" s="175"/>
      <c r="L125" s="175"/>
      <c r="M125" s="175"/>
      <c r="N125" s="175"/>
      <c r="O125" s="39"/>
    </row>
    <row r="126" spans="4:15" x14ac:dyDescent="0.25">
      <c r="D126" s="49"/>
      <c r="E126" s="175"/>
      <c r="F126" s="175"/>
      <c r="G126" s="175"/>
      <c r="H126" s="175"/>
      <c r="I126" s="175"/>
      <c r="J126" s="175"/>
      <c r="K126" s="175"/>
      <c r="L126" s="175"/>
      <c r="M126" s="175"/>
      <c r="N126" s="175"/>
      <c r="O126" s="39"/>
    </row>
    <row r="127" spans="4:15" x14ac:dyDescent="0.25">
      <c r="D127" s="49"/>
      <c r="E127" s="175"/>
      <c r="F127" s="175"/>
      <c r="G127" s="175"/>
      <c r="H127" s="175"/>
      <c r="I127" s="175"/>
      <c r="J127" s="175"/>
      <c r="K127" s="175"/>
      <c r="L127" s="175"/>
      <c r="M127" s="175"/>
      <c r="N127" s="175"/>
      <c r="O127" s="39"/>
    </row>
    <row r="128" spans="4:15" x14ac:dyDescent="0.25">
      <c r="D128" s="49"/>
      <c r="E128" s="175"/>
      <c r="F128" s="175"/>
      <c r="G128" s="175"/>
      <c r="H128" s="175"/>
      <c r="I128" s="175"/>
      <c r="J128" s="175"/>
      <c r="K128" s="175"/>
      <c r="L128" s="175"/>
      <c r="M128" s="175"/>
      <c r="N128" s="175"/>
      <c r="O128" s="39"/>
    </row>
    <row r="129" spans="4:15" x14ac:dyDescent="0.25">
      <c r="D129" s="49"/>
      <c r="E129" s="175"/>
      <c r="F129" s="175"/>
      <c r="G129" s="175"/>
      <c r="H129" s="175"/>
      <c r="I129" s="175"/>
      <c r="J129" s="175"/>
      <c r="K129" s="175"/>
      <c r="L129" s="175"/>
      <c r="M129" s="175"/>
      <c r="N129" s="175"/>
      <c r="O129" s="39"/>
    </row>
    <row r="130" spans="4:15" x14ac:dyDescent="0.25">
      <c r="D130" s="49"/>
      <c r="E130" s="175"/>
      <c r="F130" s="175"/>
      <c r="G130" s="175"/>
      <c r="H130" s="175"/>
      <c r="I130" s="175"/>
      <c r="J130" s="175"/>
      <c r="K130" s="175"/>
      <c r="L130" s="175"/>
      <c r="M130" s="175"/>
      <c r="N130" s="175"/>
      <c r="O130" s="39"/>
    </row>
    <row r="131" spans="4:15" x14ac:dyDescent="0.25">
      <c r="D131" s="49"/>
      <c r="E131" s="175"/>
      <c r="F131" s="175"/>
      <c r="G131" s="175"/>
      <c r="H131" s="175"/>
      <c r="I131" s="175"/>
      <c r="J131" s="175"/>
      <c r="K131" s="175"/>
      <c r="L131" s="175"/>
      <c r="M131" s="175"/>
      <c r="N131" s="175"/>
      <c r="O131" s="39"/>
    </row>
    <row r="132" spans="4:15" x14ac:dyDescent="0.25">
      <c r="D132" s="49"/>
      <c r="E132" s="175"/>
      <c r="F132" s="175"/>
      <c r="G132" s="175"/>
      <c r="H132" s="175"/>
      <c r="I132" s="175"/>
      <c r="J132" s="175"/>
      <c r="K132" s="175"/>
      <c r="L132" s="175"/>
      <c r="M132" s="175"/>
      <c r="N132" s="175"/>
      <c r="O132" s="39"/>
    </row>
    <row r="133" spans="4:15" x14ac:dyDescent="0.25">
      <c r="D133" s="49"/>
      <c r="E133" s="175"/>
      <c r="F133" s="175"/>
      <c r="G133" s="175"/>
      <c r="H133" s="175"/>
      <c r="I133" s="175"/>
      <c r="J133" s="175"/>
      <c r="K133" s="175"/>
      <c r="L133" s="175"/>
      <c r="M133" s="175"/>
      <c r="N133" s="175"/>
      <c r="O133" s="39"/>
    </row>
    <row r="134" spans="4:15" x14ac:dyDescent="0.25">
      <c r="D134" s="49"/>
      <c r="E134" s="175"/>
      <c r="F134" s="175"/>
      <c r="G134" s="175"/>
      <c r="H134" s="175"/>
      <c r="I134" s="175"/>
      <c r="J134" s="175"/>
      <c r="K134" s="175"/>
      <c r="L134" s="175"/>
      <c r="M134" s="175"/>
      <c r="N134" s="175"/>
      <c r="O134" s="39"/>
    </row>
    <row r="135" spans="4:15" x14ac:dyDescent="0.25">
      <c r="D135" s="49"/>
      <c r="E135" s="175"/>
      <c r="F135" s="175"/>
      <c r="G135" s="175"/>
      <c r="H135" s="175"/>
      <c r="I135" s="175"/>
      <c r="J135" s="175"/>
      <c r="K135" s="175"/>
      <c r="L135" s="175"/>
      <c r="M135" s="175"/>
      <c r="N135" s="175"/>
      <c r="O135" s="39"/>
    </row>
    <row r="136" spans="4:15" x14ac:dyDescent="0.25">
      <c r="D136" s="49"/>
      <c r="E136" s="175"/>
      <c r="F136" s="175"/>
      <c r="G136" s="175"/>
      <c r="H136" s="175"/>
      <c r="I136" s="175"/>
      <c r="J136" s="175"/>
      <c r="K136" s="175"/>
      <c r="L136" s="175"/>
      <c r="M136" s="175"/>
      <c r="N136" s="175"/>
      <c r="O136" s="39"/>
    </row>
    <row r="137" spans="4:15" x14ac:dyDescent="0.25">
      <c r="D137" s="49"/>
      <c r="E137" s="175"/>
      <c r="F137" s="175"/>
      <c r="G137" s="175"/>
      <c r="H137" s="175"/>
      <c r="I137" s="175"/>
      <c r="J137" s="175"/>
      <c r="K137" s="175"/>
      <c r="L137" s="175"/>
      <c r="M137" s="175"/>
      <c r="N137" s="175"/>
      <c r="O137" s="39"/>
    </row>
    <row r="138" spans="4:15" x14ac:dyDescent="0.25">
      <c r="D138" s="49"/>
      <c r="E138" s="175"/>
      <c r="F138" s="175"/>
      <c r="G138" s="175"/>
      <c r="H138" s="175"/>
      <c r="I138" s="175"/>
      <c r="J138" s="175"/>
      <c r="K138" s="175"/>
      <c r="L138" s="175"/>
      <c r="M138" s="175"/>
      <c r="N138" s="175"/>
      <c r="O138" s="39"/>
    </row>
    <row r="139" spans="4:15" x14ac:dyDescent="0.25">
      <c r="D139" s="49"/>
      <c r="E139" s="175"/>
      <c r="F139" s="175"/>
      <c r="G139" s="175"/>
      <c r="H139" s="175"/>
      <c r="I139" s="175"/>
      <c r="J139" s="175"/>
      <c r="K139" s="175"/>
      <c r="L139" s="175"/>
      <c r="M139" s="175"/>
      <c r="N139" s="175"/>
      <c r="O139" s="39"/>
    </row>
    <row r="140" spans="4:15" x14ac:dyDescent="0.25">
      <c r="D140" s="49"/>
      <c r="E140" s="175"/>
      <c r="F140" s="175"/>
      <c r="G140" s="175"/>
      <c r="H140" s="175"/>
      <c r="I140" s="175"/>
      <c r="J140" s="175"/>
      <c r="K140" s="175"/>
      <c r="L140" s="175"/>
      <c r="M140" s="175"/>
      <c r="N140" s="175"/>
      <c r="O140" s="39"/>
    </row>
    <row r="141" spans="4:15" x14ac:dyDescent="0.25">
      <c r="D141" s="49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39"/>
    </row>
    <row r="142" spans="4:15" x14ac:dyDescent="0.25">
      <c r="D142" s="49"/>
      <c r="E142" s="175"/>
      <c r="F142" s="175"/>
      <c r="G142" s="175"/>
      <c r="H142" s="175"/>
      <c r="I142" s="175"/>
      <c r="J142" s="175"/>
      <c r="K142" s="175"/>
      <c r="L142" s="175"/>
      <c r="M142" s="175"/>
      <c r="N142" s="175"/>
      <c r="O142" s="39"/>
    </row>
    <row r="143" spans="4:15" x14ac:dyDescent="0.25">
      <c r="D143" s="49"/>
      <c r="E143" s="175"/>
      <c r="F143" s="175"/>
      <c r="G143" s="175"/>
      <c r="H143" s="175"/>
      <c r="I143" s="175"/>
      <c r="J143" s="175"/>
      <c r="K143" s="175"/>
      <c r="L143" s="175"/>
      <c r="M143" s="175"/>
      <c r="N143" s="175"/>
      <c r="O143" s="39"/>
    </row>
    <row r="144" spans="4:15" x14ac:dyDescent="0.25">
      <c r="D144" s="49"/>
      <c r="E144" s="175"/>
      <c r="F144" s="175"/>
      <c r="G144" s="175"/>
      <c r="H144" s="175"/>
      <c r="I144" s="175"/>
      <c r="J144" s="175"/>
      <c r="K144" s="175"/>
      <c r="L144" s="175"/>
      <c r="M144" s="175"/>
      <c r="N144" s="175"/>
      <c r="O144" s="39"/>
    </row>
    <row r="145" spans="4:15" x14ac:dyDescent="0.25">
      <c r="D145" s="49"/>
      <c r="E145" s="175"/>
      <c r="F145" s="175"/>
      <c r="G145" s="175"/>
      <c r="H145" s="175"/>
      <c r="I145" s="175"/>
      <c r="J145" s="175"/>
      <c r="K145" s="175"/>
      <c r="L145" s="175"/>
      <c r="M145" s="175"/>
      <c r="N145" s="175"/>
      <c r="O145" s="39"/>
    </row>
    <row r="146" spans="4:15" x14ac:dyDescent="0.25">
      <c r="D146" s="49"/>
      <c r="E146" s="175"/>
      <c r="F146" s="175"/>
      <c r="G146" s="175"/>
      <c r="H146" s="175"/>
      <c r="I146" s="175"/>
      <c r="J146" s="175"/>
      <c r="K146" s="175"/>
      <c r="L146" s="175"/>
      <c r="M146" s="175"/>
      <c r="N146" s="175"/>
      <c r="O146" s="39"/>
    </row>
    <row r="147" spans="4:15" x14ac:dyDescent="0.25">
      <c r="D147" s="49"/>
      <c r="E147" s="175"/>
      <c r="F147" s="175"/>
      <c r="G147" s="175"/>
      <c r="H147" s="175"/>
      <c r="I147" s="175"/>
      <c r="J147" s="175"/>
      <c r="K147" s="175"/>
      <c r="L147" s="175"/>
      <c r="M147" s="175"/>
      <c r="N147" s="175"/>
      <c r="O147" s="39"/>
    </row>
    <row r="148" spans="4:15" x14ac:dyDescent="0.25">
      <c r="D148" s="49"/>
      <c r="E148" s="175"/>
      <c r="F148" s="175"/>
      <c r="G148" s="175"/>
      <c r="H148" s="175"/>
      <c r="I148" s="175"/>
      <c r="J148" s="175"/>
      <c r="K148" s="175"/>
      <c r="L148" s="175"/>
      <c r="M148" s="175"/>
      <c r="N148" s="175"/>
      <c r="O148" s="39"/>
    </row>
    <row r="149" spans="4:15" x14ac:dyDescent="0.25">
      <c r="D149" s="49"/>
      <c r="E149" s="175"/>
      <c r="F149" s="175"/>
      <c r="G149" s="175"/>
      <c r="H149" s="175"/>
      <c r="I149" s="175"/>
      <c r="J149" s="175"/>
      <c r="K149" s="175"/>
      <c r="L149" s="175"/>
      <c r="M149" s="175"/>
      <c r="N149" s="175"/>
      <c r="O149" s="39"/>
    </row>
    <row r="150" spans="4:15" x14ac:dyDescent="0.25">
      <c r="D150" s="49"/>
      <c r="E150" s="175"/>
      <c r="F150" s="175"/>
      <c r="G150" s="175"/>
      <c r="H150" s="175"/>
      <c r="I150" s="175"/>
      <c r="J150" s="175"/>
      <c r="K150" s="175"/>
      <c r="L150" s="175"/>
      <c r="M150" s="175"/>
      <c r="N150" s="175"/>
      <c r="O150" s="39"/>
    </row>
    <row r="151" spans="4:15" x14ac:dyDescent="0.25">
      <c r="D151" s="49"/>
      <c r="E151" s="175"/>
      <c r="F151" s="175"/>
      <c r="G151" s="175"/>
      <c r="H151" s="175"/>
      <c r="I151" s="175"/>
      <c r="J151" s="175"/>
      <c r="K151" s="175"/>
      <c r="L151" s="175"/>
      <c r="M151" s="175"/>
      <c r="N151" s="175"/>
      <c r="O151" s="39"/>
    </row>
    <row r="152" spans="4:15" x14ac:dyDescent="0.25">
      <c r="D152" s="49"/>
      <c r="E152" s="175"/>
      <c r="F152" s="175"/>
      <c r="G152" s="175"/>
      <c r="H152" s="175"/>
      <c r="I152" s="175"/>
      <c r="J152" s="175"/>
      <c r="K152" s="175"/>
      <c r="L152" s="175"/>
      <c r="M152" s="175"/>
      <c r="N152" s="175"/>
      <c r="O152" s="39"/>
    </row>
    <row r="153" spans="4:15" x14ac:dyDescent="0.25">
      <c r="D153" s="49"/>
      <c r="E153" s="175"/>
      <c r="F153" s="175"/>
      <c r="G153" s="175"/>
      <c r="H153" s="175"/>
      <c r="I153" s="175"/>
      <c r="J153" s="175"/>
      <c r="K153" s="175"/>
      <c r="L153" s="175"/>
      <c r="M153" s="175"/>
      <c r="N153" s="175"/>
      <c r="O153" s="39"/>
    </row>
    <row r="154" spans="4:15" x14ac:dyDescent="0.25">
      <c r="D154" s="49"/>
      <c r="E154" s="175"/>
      <c r="F154" s="175"/>
      <c r="G154" s="175"/>
      <c r="H154" s="175"/>
      <c r="I154" s="175"/>
      <c r="J154" s="175"/>
      <c r="K154" s="175"/>
      <c r="L154" s="175"/>
      <c r="M154" s="175"/>
      <c r="N154" s="175"/>
      <c r="O154" s="39"/>
    </row>
    <row r="155" spans="4:15" x14ac:dyDescent="0.25">
      <c r="D155" s="49"/>
      <c r="E155" s="175"/>
      <c r="F155" s="175"/>
      <c r="G155" s="175"/>
      <c r="H155" s="175"/>
      <c r="I155" s="175"/>
      <c r="J155" s="175"/>
      <c r="K155" s="175"/>
      <c r="L155" s="175"/>
      <c r="M155" s="175"/>
      <c r="N155" s="175"/>
      <c r="O155" s="39"/>
    </row>
    <row r="156" spans="4:15" x14ac:dyDescent="0.25">
      <c r="D156" s="49"/>
      <c r="E156" s="175"/>
      <c r="F156" s="175"/>
      <c r="G156" s="175"/>
      <c r="H156" s="175"/>
      <c r="I156" s="175"/>
      <c r="J156" s="175"/>
      <c r="K156" s="175"/>
      <c r="L156" s="175"/>
      <c r="M156" s="175"/>
      <c r="N156" s="175"/>
      <c r="O156" s="39"/>
    </row>
    <row r="157" spans="4:15" x14ac:dyDescent="0.25">
      <c r="D157" s="49"/>
      <c r="E157" s="175"/>
      <c r="F157" s="175"/>
      <c r="G157" s="175"/>
      <c r="H157" s="175"/>
      <c r="I157" s="175"/>
      <c r="J157" s="175"/>
      <c r="K157" s="175"/>
      <c r="L157" s="175"/>
      <c r="M157" s="175"/>
      <c r="N157" s="175"/>
      <c r="O157" s="39"/>
    </row>
    <row r="158" spans="4:15" x14ac:dyDescent="0.25">
      <c r="D158" s="49"/>
      <c r="E158" s="175"/>
      <c r="F158" s="175"/>
      <c r="G158" s="175"/>
      <c r="H158" s="175"/>
      <c r="I158" s="175"/>
      <c r="J158" s="175"/>
      <c r="K158" s="175"/>
      <c r="L158" s="175"/>
      <c r="M158" s="175"/>
      <c r="N158" s="175"/>
      <c r="O158" s="39"/>
    </row>
    <row r="159" spans="4:15" x14ac:dyDescent="0.25">
      <c r="D159" s="49"/>
      <c r="E159" s="175"/>
      <c r="F159" s="175"/>
      <c r="G159" s="175"/>
      <c r="H159" s="175"/>
      <c r="I159" s="175"/>
      <c r="J159" s="175"/>
      <c r="K159" s="175"/>
      <c r="L159" s="175"/>
      <c r="M159" s="175"/>
      <c r="N159" s="175"/>
      <c r="O159" s="39"/>
    </row>
    <row r="160" spans="4:15" x14ac:dyDescent="0.25">
      <c r="D160" s="49"/>
      <c r="E160" s="175"/>
      <c r="F160" s="175"/>
      <c r="G160" s="175"/>
      <c r="H160" s="175"/>
      <c r="I160" s="175"/>
      <c r="J160" s="175"/>
      <c r="K160" s="175"/>
      <c r="L160" s="175"/>
      <c r="M160" s="175"/>
      <c r="N160" s="175"/>
      <c r="O160" s="39"/>
    </row>
    <row r="161" spans="4:15" x14ac:dyDescent="0.25">
      <c r="D161" s="49"/>
      <c r="E161" s="175"/>
      <c r="F161" s="175"/>
      <c r="G161" s="175"/>
      <c r="H161" s="175"/>
      <c r="I161" s="175"/>
      <c r="J161" s="175"/>
      <c r="K161" s="175"/>
      <c r="L161" s="175"/>
      <c r="M161" s="175"/>
      <c r="N161" s="175"/>
      <c r="O161" s="39"/>
    </row>
    <row r="162" spans="4:15" x14ac:dyDescent="0.25">
      <c r="D162" s="49"/>
      <c r="E162" s="175"/>
      <c r="F162" s="175"/>
      <c r="G162" s="175"/>
      <c r="H162" s="175"/>
      <c r="I162" s="175"/>
      <c r="J162" s="175"/>
      <c r="K162" s="175"/>
      <c r="L162" s="175"/>
      <c r="M162" s="175"/>
      <c r="N162" s="175"/>
      <c r="O162" s="39"/>
    </row>
    <row r="163" spans="4:15" x14ac:dyDescent="0.25">
      <c r="D163" s="49"/>
      <c r="E163" s="175"/>
      <c r="F163" s="175"/>
      <c r="G163" s="175"/>
      <c r="H163" s="175"/>
      <c r="I163" s="175"/>
      <c r="J163" s="175"/>
      <c r="K163" s="175"/>
      <c r="L163" s="175"/>
      <c r="M163" s="175"/>
      <c r="N163" s="175"/>
      <c r="O163" s="39"/>
    </row>
    <row r="164" spans="4:15" x14ac:dyDescent="0.25">
      <c r="D164" s="49"/>
      <c r="E164" s="175"/>
      <c r="F164" s="175"/>
      <c r="G164" s="175"/>
      <c r="H164" s="175"/>
      <c r="I164" s="175"/>
      <c r="J164" s="175"/>
      <c r="K164" s="175"/>
      <c r="L164" s="175"/>
      <c r="M164" s="175"/>
      <c r="N164" s="175"/>
      <c r="O164" s="39"/>
    </row>
    <row r="165" spans="4:15" x14ac:dyDescent="0.25">
      <c r="D165" s="49"/>
      <c r="E165" s="175"/>
      <c r="F165" s="175"/>
      <c r="G165" s="175"/>
      <c r="H165" s="175"/>
      <c r="I165" s="175"/>
      <c r="J165" s="175"/>
      <c r="K165" s="175"/>
      <c r="L165" s="175"/>
      <c r="M165" s="175"/>
      <c r="N165" s="175"/>
      <c r="O165" s="39"/>
    </row>
    <row r="166" spans="4:15" x14ac:dyDescent="0.25">
      <c r="D166" s="49"/>
      <c r="E166" s="175"/>
      <c r="F166" s="175"/>
      <c r="G166" s="175"/>
      <c r="H166" s="175"/>
      <c r="I166" s="175"/>
      <c r="J166" s="175"/>
      <c r="K166" s="175"/>
      <c r="L166" s="175"/>
      <c r="M166" s="175"/>
      <c r="N166" s="175"/>
      <c r="O166" s="39"/>
    </row>
    <row r="167" spans="4:15" x14ac:dyDescent="0.25">
      <c r="D167" s="49"/>
      <c r="E167" s="175"/>
      <c r="F167" s="175"/>
      <c r="G167" s="175"/>
      <c r="H167" s="175"/>
      <c r="I167" s="175"/>
      <c r="J167" s="175"/>
      <c r="K167" s="175"/>
      <c r="L167" s="175"/>
      <c r="M167" s="175"/>
      <c r="N167" s="175"/>
      <c r="O167" s="39"/>
    </row>
    <row r="168" spans="4:15" x14ac:dyDescent="0.25">
      <c r="D168" s="49"/>
      <c r="E168" s="175"/>
      <c r="F168" s="175"/>
      <c r="G168" s="175"/>
      <c r="H168" s="175"/>
      <c r="I168" s="175"/>
      <c r="J168" s="175"/>
      <c r="K168" s="175"/>
      <c r="L168" s="175"/>
      <c r="M168" s="175"/>
      <c r="N168" s="175"/>
      <c r="O168" s="39"/>
    </row>
    <row r="169" spans="4:15" x14ac:dyDescent="0.25">
      <c r="D169" s="49"/>
      <c r="E169" s="175"/>
      <c r="F169" s="175"/>
      <c r="G169" s="175"/>
      <c r="H169" s="175"/>
      <c r="I169" s="175"/>
      <c r="J169" s="175"/>
      <c r="K169" s="175"/>
      <c r="L169" s="175"/>
      <c r="M169" s="175"/>
      <c r="N169" s="175"/>
      <c r="O169" s="39"/>
    </row>
    <row r="170" spans="4:15" x14ac:dyDescent="0.25">
      <c r="D170" s="49"/>
      <c r="E170" s="175"/>
      <c r="F170" s="175"/>
      <c r="G170" s="175"/>
      <c r="H170" s="175"/>
      <c r="I170" s="175"/>
      <c r="J170" s="175"/>
      <c r="K170" s="175"/>
      <c r="L170" s="175"/>
      <c r="M170" s="175"/>
      <c r="N170" s="175"/>
      <c r="O170" s="39"/>
    </row>
    <row r="171" spans="4:15" x14ac:dyDescent="0.25">
      <c r="D171" s="49"/>
      <c r="E171" s="175"/>
      <c r="F171" s="175"/>
      <c r="G171" s="175"/>
      <c r="H171" s="175"/>
      <c r="I171" s="175"/>
      <c r="J171" s="175"/>
      <c r="K171" s="175"/>
      <c r="L171" s="175"/>
      <c r="M171" s="175"/>
      <c r="N171" s="175"/>
      <c r="O171" s="39"/>
    </row>
    <row r="172" spans="4:15" x14ac:dyDescent="0.25">
      <c r="D172" s="49"/>
      <c r="E172" s="175"/>
      <c r="F172" s="175"/>
      <c r="G172" s="175"/>
      <c r="H172" s="175"/>
      <c r="I172" s="175"/>
      <c r="J172" s="175"/>
      <c r="K172" s="175"/>
      <c r="L172" s="175"/>
      <c r="M172" s="175"/>
      <c r="N172" s="175"/>
      <c r="O172" s="39"/>
    </row>
    <row r="173" spans="4:15" x14ac:dyDescent="0.25">
      <c r="D173" s="49"/>
      <c r="E173" s="175"/>
      <c r="F173" s="175"/>
      <c r="G173" s="175"/>
      <c r="H173" s="175"/>
      <c r="I173" s="175"/>
      <c r="J173" s="175"/>
      <c r="K173" s="175"/>
      <c r="L173" s="175"/>
      <c r="M173" s="175"/>
      <c r="N173" s="175"/>
      <c r="O173" s="39"/>
    </row>
    <row r="174" spans="4:15" x14ac:dyDescent="0.25">
      <c r="D174" s="49"/>
      <c r="E174" s="175"/>
      <c r="F174" s="175"/>
      <c r="G174" s="175"/>
      <c r="H174" s="175"/>
      <c r="I174" s="175"/>
      <c r="J174" s="175"/>
      <c r="K174" s="175"/>
      <c r="L174" s="175"/>
      <c r="M174" s="175"/>
      <c r="N174" s="175"/>
      <c r="O174" s="39"/>
    </row>
    <row r="175" spans="4:15" x14ac:dyDescent="0.25">
      <c r="D175" s="49"/>
      <c r="E175" s="175"/>
      <c r="F175" s="175"/>
      <c r="G175" s="175"/>
      <c r="H175" s="175"/>
      <c r="I175" s="175"/>
      <c r="J175" s="175"/>
      <c r="K175" s="175"/>
      <c r="L175" s="175"/>
      <c r="M175" s="175"/>
      <c r="N175" s="175"/>
      <c r="O175" s="39"/>
    </row>
    <row r="176" spans="4:15" x14ac:dyDescent="0.25">
      <c r="D176" s="49"/>
      <c r="E176" s="175"/>
      <c r="F176" s="175"/>
      <c r="G176" s="175"/>
      <c r="H176" s="175"/>
      <c r="I176" s="175"/>
      <c r="J176" s="175"/>
      <c r="K176" s="175"/>
      <c r="L176" s="175"/>
      <c r="M176" s="175"/>
      <c r="N176" s="175"/>
      <c r="O176" s="39"/>
    </row>
    <row r="177" spans="4:15" x14ac:dyDescent="0.25">
      <c r="D177" s="49"/>
      <c r="E177" s="175"/>
      <c r="F177" s="175"/>
      <c r="G177" s="175"/>
      <c r="H177" s="175"/>
      <c r="I177" s="175"/>
      <c r="J177" s="175"/>
      <c r="K177" s="175"/>
      <c r="L177" s="175"/>
      <c r="M177" s="175"/>
      <c r="N177" s="175"/>
      <c r="O177" s="39"/>
    </row>
    <row r="178" spans="4:15" x14ac:dyDescent="0.25">
      <c r="D178" s="175"/>
      <c r="E178" s="175"/>
      <c r="F178" s="175"/>
      <c r="G178" s="175"/>
      <c r="H178" s="175"/>
      <c r="I178" s="175"/>
      <c r="J178" s="175"/>
      <c r="K178" s="175"/>
      <c r="L178" s="175"/>
      <c r="M178" s="175"/>
      <c r="N178" s="175"/>
      <c r="O178" s="39"/>
    </row>
    <row r="179" spans="4:15" x14ac:dyDescent="0.25">
      <c r="D179" s="175"/>
      <c r="E179" s="175"/>
      <c r="F179" s="175"/>
      <c r="G179" s="175"/>
      <c r="H179" s="175"/>
      <c r="I179" s="175"/>
      <c r="J179" s="175"/>
      <c r="K179" s="175"/>
      <c r="L179" s="175"/>
      <c r="M179" s="175"/>
      <c r="N179" s="175"/>
      <c r="O179" s="39"/>
    </row>
    <row r="180" spans="4:15" x14ac:dyDescent="0.25">
      <c r="D180" s="175"/>
      <c r="E180" s="175"/>
      <c r="F180" s="175"/>
      <c r="G180" s="175"/>
      <c r="H180" s="175"/>
      <c r="I180" s="175"/>
      <c r="J180" s="175"/>
      <c r="K180" s="175"/>
      <c r="L180" s="175"/>
      <c r="M180" s="175"/>
      <c r="N180" s="175"/>
      <c r="O180" s="39"/>
    </row>
    <row r="181" spans="4:15" x14ac:dyDescent="0.25">
      <c r="D181" s="175"/>
      <c r="E181" s="175"/>
      <c r="F181" s="175"/>
      <c r="G181" s="175"/>
      <c r="H181" s="175"/>
      <c r="I181" s="175"/>
      <c r="J181" s="175"/>
      <c r="K181" s="175"/>
      <c r="L181" s="175"/>
      <c r="M181" s="175"/>
      <c r="N181" s="175"/>
      <c r="O181" s="39"/>
    </row>
    <row r="182" spans="4:15" x14ac:dyDescent="0.25">
      <c r="D182" s="175"/>
      <c r="E182" s="175"/>
      <c r="F182" s="175"/>
      <c r="G182" s="175"/>
      <c r="H182" s="175"/>
      <c r="I182" s="175"/>
      <c r="J182" s="175"/>
      <c r="K182" s="175"/>
      <c r="L182" s="175"/>
      <c r="M182" s="175"/>
      <c r="N182" s="175"/>
      <c r="O182" s="39"/>
    </row>
    <row r="183" spans="4:15" x14ac:dyDescent="0.25">
      <c r="D183" s="175"/>
      <c r="E183" s="175"/>
      <c r="F183" s="175"/>
      <c r="G183" s="175"/>
      <c r="H183" s="175"/>
      <c r="I183" s="175"/>
      <c r="J183" s="175"/>
      <c r="K183" s="175"/>
      <c r="L183" s="175"/>
      <c r="M183" s="175"/>
      <c r="N183" s="175"/>
      <c r="O183" s="39"/>
    </row>
    <row r="184" spans="4:15" x14ac:dyDescent="0.25">
      <c r="D184" s="175"/>
      <c r="E184" s="175"/>
      <c r="F184" s="175"/>
      <c r="G184" s="175"/>
      <c r="H184" s="175"/>
      <c r="I184" s="175"/>
      <c r="J184" s="175"/>
      <c r="K184" s="175"/>
      <c r="L184" s="175"/>
      <c r="M184" s="175"/>
      <c r="N184" s="175"/>
      <c r="O184" s="39"/>
    </row>
    <row r="185" spans="4:15" x14ac:dyDescent="0.25">
      <c r="D185" s="175"/>
      <c r="E185" s="175"/>
      <c r="F185" s="175"/>
      <c r="G185" s="175"/>
      <c r="H185" s="175"/>
      <c r="I185" s="175"/>
      <c r="J185" s="175"/>
      <c r="K185" s="175"/>
      <c r="L185" s="175"/>
      <c r="M185" s="175"/>
      <c r="N185" s="175"/>
      <c r="O185" s="39"/>
    </row>
    <row r="186" spans="4:15" x14ac:dyDescent="0.25">
      <c r="D186" s="175"/>
      <c r="E186" s="175"/>
      <c r="F186" s="175"/>
      <c r="G186" s="175"/>
      <c r="H186" s="175"/>
      <c r="I186" s="175"/>
      <c r="J186" s="175"/>
      <c r="K186" s="175"/>
      <c r="L186" s="175"/>
      <c r="M186" s="175"/>
      <c r="N186" s="175"/>
      <c r="O186" s="39"/>
    </row>
    <row r="187" spans="4:15" x14ac:dyDescent="0.25">
      <c r="D187" s="175"/>
      <c r="E187" s="175"/>
      <c r="F187" s="175"/>
      <c r="G187" s="175"/>
      <c r="H187" s="175"/>
      <c r="I187" s="175"/>
      <c r="J187" s="175"/>
      <c r="K187" s="175"/>
      <c r="L187" s="175"/>
      <c r="M187" s="175"/>
      <c r="N187" s="175"/>
      <c r="O187" s="39"/>
    </row>
    <row r="188" spans="4:15" x14ac:dyDescent="0.25">
      <c r="D188" s="175"/>
      <c r="E188" s="175"/>
      <c r="F188" s="175"/>
      <c r="G188" s="175"/>
      <c r="H188" s="175"/>
      <c r="I188" s="175"/>
      <c r="J188" s="175"/>
      <c r="K188" s="175"/>
      <c r="L188" s="175"/>
      <c r="M188" s="175"/>
      <c r="N188" s="175"/>
      <c r="O188" s="39"/>
    </row>
    <row r="189" spans="4:15" x14ac:dyDescent="0.25">
      <c r="D189" s="175"/>
      <c r="E189" s="175"/>
      <c r="F189" s="175"/>
      <c r="G189" s="175"/>
      <c r="H189" s="175"/>
      <c r="I189" s="175"/>
      <c r="J189" s="175"/>
      <c r="K189" s="175"/>
      <c r="L189" s="175"/>
      <c r="M189" s="175"/>
      <c r="N189" s="175"/>
      <c r="O189" s="175"/>
    </row>
    <row r="190" spans="4:15" x14ac:dyDescent="0.25">
      <c r="D190" s="175"/>
      <c r="E190" s="175"/>
      <c r="F190" s="175"/>
      <c r="G190" s="175"/>
      <c r="H190" s="175"/>
      <c r="I190" s="175"/>
      <c r="J190" s="175"/>
      <c r="K190" s="175"/>
      <c r="L190" s="175"/>
      <c r="M190" s="175"/>
      <c r="N190" s="175"/>
      <c r="O190" s="175"/>
    </row>
    <row r="191" spans="4:15" x14ac:dyDescent="0.25">
      <c r="D191" s="175"/>
      <c r="E191" s="175"/>
      <c r="F191" s="175"/>
      <c r="G191" s="175"/>
      <c r="H191" s="175"/>
      <c r="I191" s="175"/>
      <c r="J191" s="175"/>
      <c r="K191" s="175"/>
      <c r="L191" s="175"/>
      <c r="M191" s="175"/>
      <c r="N191" s="175"/>
      <c r="O191" s="175"/>
    </row>
    <row r="192" spans="4:15" x14ac:dyDescent="0.25">
      <c r="D192" s="175"/>
      <c r="E192" s="175"/>
      <c r="F192" s="175"/>
      <c r="G192" s="175"/>
      <c r="H192" s="175"/>
      <c r="I192" s="175"/>
      <c r="J192" s="175"/>
      <c r="K192" s="175"/>
      <c r="L192" s="175"/>
      <c r="M192" s="175"/>
      <c r="N192" s="175"/>
      <c r="O192" s="175"/>
    </row>
    <row r="193" spans="4:15" x14ac:dyDescent="0.25">
      <c r="D193" s="175"/>
      <c r="E193" s="175"/>
      <c r="F193" s="175"/>
      <c r="G193" s="175"/>
      <c r="H193" s="175"/>
      <c r="I193" s="175"/>
      <c r="J193" s="175"/>
      <c r="K193" s="175"/>
      <c r="L193" s="175"/>
      <c r="M193" s="175"/>
      <c r="N193" s="175"/>
      <c r="O193" s="175"/>
    </row>
    <row r="194" spans="4:15" x14ac:dyDescent="0.25">
      <c r="D194" s="175"/>
      <c r="E194" s="175"/>
      <c r="F194" s="175"/>
      <c r="G194" s="175"/>
      <c r="H194" s="175"/>
      <c r="I194" s="175"/>
      <c r="J194" s="175"/>
      <c r="K194" s="175"/>
      <c r="L194" s="175"/>
      <c r="M194" s="175"/>
      <c r="N194" s="175"/>
      <c r="O194" s="175"/>
    </row>
    <row r="195" spans="4:15" x14ac:dyDescent="0.25">
      <c r="D195" s="175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</row>
    <row r="196" spans="4:15" x14ac:dyDescent="0.25">
      <c r="D196" s="175"/>
      <c r="E196" s="175"/>
      <c r="F196" s="175"/>
      <c r="G196" s="175"/>
      <c r="H196" s="175"/>
      <c r="I196" s="175"/>
      <c r="J196" s="175"/>
      <c r="K196" s="175"/>
      <c r="L196" s="175"/>
      <c r="M196" s="175"/>
      <c r="N196" s="175"/>
      <c r="O196" s="175"/>
    </row>
    <row r="197" spans="4:15" x14ac:dyDescent="0.25">
      <c r="D197" s="175"/>
      <c r="E197" s="175"/>
      <c r="F197" s="175"/>
      <c r="G197" s="175"/>
      <c r="H197" s="175"/>
      <c r="I197" s="175"/>
      <c r="J197" s="175"/>
      <c r="K197" s="175"/>
      <c r="L197" s="175"/>
      <c r="M197" s="175"/>
      <c r="N197" s="175"/>
      <c r="O197" s="175"/>
    </row>
    <row r="198" spans="4:15" x14ac:dyDescent="0.25">
      <c r="D198" s="175"/>
      <c r="E198" s="175"/>
      <c r="F198" s="175"/>
      <c r="G198" s="175"/>
      <c r="H198" s="175"/>
      <c r="I198" s="175"/>
      <c r="J198" s="175"/>
      <c r="K198" s="175"/>
      <c r="L198" s="175"/>
      <c r="M198" s="175"/>
      <c r="N198" s="175"/>
      <c r="O198" s="175"/>
    </row>
    <row r="199" spans="4:15" x14ac:dyDescent="0.25">
      <c r="D199" s="175"/>
      <c r="E199" s="175"/>
      <c r="F199" s="175"/>
      <c r="G199" s="175"/>
      <c r="H199" s="175"/>
      <c r="I199" s="175"/>
      <c r="J199" s="175"/>
      <c r="K199" s="175"/>
      <c r="L199" s="175"/>
      <c r="M199" s="175"/>
      <c r="N199" s="175"/>
      <c r="O199" s="175"/>
    </row>
    <row r="200" spans="4:15" x14ac:dyDescent="0.25">
      <c r="D200" s="175"/>
      <c r="E200" s="175"/>
      <c r="F200" s="175"/>
      <c r="G200" s="175"/>
      <c r="H200" s="175"/>
      <c r="I200" s="175"/>
      <c r="J200" s="175"/>
      <c r="K200" s="175"/>
      <c r="L200" s="175"/>
      <c r="M200" s="175"/>
      <c r="N200" s="175"/>
      <c r="O200" s="175"/>
    </row>
    <row r="201" spans="4:15" x14ac:dyDescent="0.25">
      <c r="D201" s="175"/>
      <c r="E201" s="175"/>
      <c r="F201" s="175"/>
      <c r="G201" s="175"/>
      <c r="H201" s="175"/>
      <c r="I201" s="175"/>
      <c r="J201" s="175"/>
      <c r="K201" s="175"/>
      <c r="L201" s="175"/>
      <c r="M201" s="175"/>
      <c r="N201" s="175"/>
      <c r="O201" s="175"/>
    </row>
    <row r="202" spans="4:15" x14ac:dyDescent="0.25">
      <c r="D202" s="175"/>
      <c r="E202" s="175"/>
      <c r="F202" s="175"/>
      <c r="G202" s="175"/>
      <c r="H202" s="175"/>
      <c r="I202" s="175"/>
      <c r="J202" s="175"/>
      <c r="K202" s="175"/>
      <c r="L202" s="175"/>
      <c r="M202" s="175"/>
      <c r="N202" s="175"/>
      <c r="O202" s="175"/>
    </row>
    <row r="203" spans="4:15" x14ac:dyDescent="0.25">
      <c r="D203" s="175"/>
      <c r="E203" s="175"/>
      <c r="F203" s="175"/>
      <c r="G203" s="175"/>
      <c r="H203" s="175"/>
      <c r="I203" s="175"/>
      <c r="J203" s="175"/>
      <c r="K203" s="175"/>
      <c r="L203" s="175"/>
      <c r="M203" s="175"/>
      <c r="N203" s="175"/>
      <c r="O203" s="175"/>
    </row>
    <row r="204" spans="4:15" x14ac:dyDescent="0.25">
      <c r="D204" s="175"/>
      <c r="E204" s="175"/>
      <c r="F204" s="175"/>
      <c r="G204" s="175"/>
      <c r="H204" s="175"/>
      <c r="I204" s="175"/>
      <c r="J204" s="175"/>
      <c r="K204" s="175"/>
      <c r="L204" s="175"/>
      <c r="M204" s="175"/>
      <c r="N204" s="175"/>
      <c r="O204" s="175"/>
    </row>
    <row r="205" spans="4:15" x14ac:dyDescent="0.25">
      <c r="D205" s="175"/>
      <c r="E205" s="175"/>
      <c r="F205" s="175"/>
      <c r="G205" s="175"/>
      <c r="H205" s="175"/>
      <c r="I205" s="175"/>
      <c r="J205" s="175"/>
      <c r="K205" s="175"/>
      <c r="L205" s="175"/>
      <c r="M205" s="175"/>
      <c r="N205" s="175"/>
      <c r="O205" s="175"/>
    </row>
    <row r="206" spans="4:15" x14ac:dyDescent="0.25">
      <c r="D206" s="175"/>
      <c r="E206" s="175"/>
      <c r="F206" s="175"/>
      <c r="G206" s="175"/>
      <c r="H206" s="175"/>
      <c r="I206" s="175"/>
      <c r="J206" s="175"/>
      <c r="K206" s="175"/>
      <c r="L206" s="175"/>
      <c r="M206" s="175"/>
      <c r="N206" s="175"/>
      <c r="O206" s="175"/>
    </row>
    <row r="207" spans="4:15" x14ac:dyDescent="0.25">
      <c r="D207" s="175"/>
      <c r="E207" s="175"/>
      <c r="F207" s="175"/>
      <c r="G207" s="175"/>
      <c r="H207" s="175"/>
      <c r="I207" s="175"/>
      <c r="J207" s="175"/>
      <c r="K207" s="175"/>
      <c r="L207" s="175"/>
      <c r="M207" s="175"/>
      <c r="N207" s="175"/>
      <c r="O207" s="175"/>
    </row>
    <row r="208" spans="4:15" x14ac:dyDescent="0.25">
      <c r="D208" s="175"/>
      <c r="E208" s="175"/>
      <c r="F208" s="175"/>
      <c r="G208" s="175"/>
      <c r="H208" s="175"/>
      <c r="I208" s="175"/>
      <c r="J208" s="175"/>
      <c r="K208" s="175"/>
      <c r="L208" s="175"/>
      <c r="M208" s="175"/>
      <c r="N208" s="175"/>
      <c r="O208" s="175"/>
    </row>
    <row r="209" spans="4:15" x14ac:dyDescent="0.25">
      <c r="D209" s="175"/>
      <c r="E209" s="175"/>
      <c r="F209" s="175"/>
      <c r="G209" s="175"/>
      <c r="H209" s="175"/>
      <c r="I209" s="175"/>
      <c r="J209" s="175"/>
      <c r="K209" s="175"/>
      <c r="L209" s="175"/>
      <c r="M209" s="175"/>
      <c r="N209" s="175"/>
      <c r="O209" s="175"/>
    </row>
    <row r="210" spans="4:15" x14ac:dyDescent="0.25">
      <c r="D210" s="175"/>
      <c r="E210" s="175"/>
      <c r="F210" s="175"/>
      <c r="G210" s="175"/>
      <c r="H210" s="175"/>
      <c r="I210" s="175"/>
      <c r="J210" s="175"/>
      <c r="K210" s="175"/>
      <c r="L210" s="175"/>
      <c r="M210" s="175"/>
      <c r="N210" s="175"/>
      <c r="O210" s="175"/>
    </row>
    <row r="211" spans="4:15" x14ac:dyDescent="0.25">
      <c r="D211" s="175"/>
      <c r="E211" s="175"/>
      <c r="F211" s="175"/>
      <c r="G211" s="175"/>
      <c r="H211" s="175"/>
      <c r="I211" s="175"/>
      <c r="J211" s="175"/>
      <c r="K211" s="175"/>
      <c r="L211" s="175"/>
      <c r="M211" s="175"/>
      <c r="N211" s="175"/>
      <c r="O211" s="175"/>
    </row>
    <row r="212" spans="4:15" x14ac:dyDescent="0.25">
      <c r="D212" s="175"/>
      <c r="E212" s="175"/>
      <c r="F212" s="175"/>
      <c r="G212" s="175"/>
      <c r="H212" s="175"/>
      <c r="I212" s="175"/>
      <c r="J212" s="175"/>
      <c r="K212" s="175"/>
      <c r="L212" s="175"/>
      <c r="M212" s="175"/>
      <c r="N212" s="175"/>
      <c r="O212" s="175"/>
    </row>
    <row r="213" spans="4:15" x14ac:dyDescent="0.25">
      <c r="D213" s="175"/>
      <c r="E213" s="175"/>
      <c r="F213" s="175"/>
      <c r="G213" s="175"/>
      <c r="H213" s="175"/>
      <c r="I213" s="175"/>
      <c r="J213" s="175"/>
      <c r="K213" s="175"/>
      <c r="L213" s="175"/>
      <c r="M213" s="175"/>
      <c r="N213" s="175"/>
      <c r="O213" s="175"/>
    </row>
    <row r="214" spans="4:15" x14ac:dyDescent="0.25">
      <c r="D214" s="175"/>
      <c r="E214" s="175"/>
      <c r="F214" s="175"/>
      <c r="G214" s="175"/>
      <c r="H214" s="175"/>
      <c r="I214" s="175"/>
      <c r="J214" s="175"/>
      <c r="K214" s="175"/>
      <c r="L214" s="175"/>
      <c r="M214" s="175"/>
      <c r="N214" s="175"/>
      <c r="O214" s="175"/>
    </row>
    <row r="215" spans="4:15" x14ac:dyDescent="0.25">
      <c r="D215" s="175"/>
      <c r="E215" s="175"/>
      <c r="F215" s="175"/>
      <c r="G215" s="175"/>
      <c r="H215" s="175"/>
      <c r="I215" s="175"/>
      <c r="J215" s="175"/>
      <c r="K215" s="175"/>
      <c r="L215" s="175"/>
      <c r="M215" s="175"/>
      <c r="N215" s="175"/>
      <c r="O215" s="175"/>
    </row>
    <row r="216" spans="4:15" x14ac:dyDescent="0.25">
      <c r="D216" s="175"/>
      <c r="E216" s="175"/>
      <c r="F216" s="175"/>
      <c r="G216" s="175"/>
      <c r="H216" s="175"/>
      <c r="I216" s="175"/>
      <c r="J216" s="175"/>
      <c r="K216" s="175"/>
      <c r="L216" s="175"/>
      <c r="M216" s="175"/>
      <c r="N216" s="175"/>
      <c r="O216" s="175"/>
    </row>
    <row r="217" spans="4:15" x14ac:dyDescent="0.25">
      <c r="D217" s="175"/>
      <c r="E217" s="175"/>
      <c r="F217" s="175"/>
      <c r="G217" s="175"/>
      <c r="H217" s="175"/>
      <c r="I217" s="175"/>
      <c r="J217" s="175"/>
      <c r="K217" s="175"/>
      <c r="L217" s="175"/>
      <c r="M217" s="175"/>
      <c r="N217" s="175"/>
      <c r="O217" s="175"/>
    </row>
    <row r="218" spans="4:15" x14ac:dyDescent="0.25">
      <c r="D218" s="175"/>
      <c r="E218" s="175"/>
      <c r="F218" s="175"/>
      <c r="G218" s="175"/>
      <c r="H218" s="175"/>
      <c r="I218" s="175"/>
      <c r="J218" s="175"/>
      <c r="K218" s="175"/>
      <c r="L218" s="175"/>
      <c r="M218" s="175"/>
      <c r="N218" s="175"/>
      <c r="O218" s="175"/>
    </row>
    <row r="219" spans="4:15" x14ac:dyDescent="0.25">
      <c r="D219" s="175"/>
      <c r="E219" s="175"/>
      <c r="F219" s="175"/>
      <c r="G219" s="175"/>
      <c r="H219" s="175"/>
      <c r="I219" s="175"/>
      <c r="J219" s="175"/>
      <c r="K219" s="175"/>
      <c r="L219" s="175"/>
      <c r="M219" s="175"/>
      <c r="N219" s="175"/>
      <c r="O219" s="175"/>
    </row>
    <row r="220" spans="4:15" x14ac:dyDescent="0.25">
      <c r="D220" s="175"/>
      <c r="E220" s="175"/>
      <c r="F220" s="175"/>
      <c r="G220" s="175"/>
      <c r="H220" s="175"/>
      <c r="I220" s="175"/>
      <c r="J220" s="175"/>
      <c r="K220" s="175"/>
      <c r="L220" s="175"/>
      <c r="M220" s="175"/>
      <c r="N220" s="175"/>
      <c r="O220" s="175"/>
    </row>
    <row r="221" spans="4:15" x14ac:dyDescent="0.25">
      <c r="D221" s="175"/>
      <c r="E221" s="175"/>
      <c r="F221" s="175"/>
      <c r="G221" s="175"/>
      <c r="H221" s="175"/>
      <c r="I221" s="175"/>
      <c r="J221" s="175"/>
      <c r="K221" s="175"/>
      <c r="L221" s="175"/>
      <c r="M221" s="175"/>
      <c r="N221" s="175"/>
      <c r="O221" s="175"/>
    </row>
    <row r="222" spans="4:15" x14ac:dyDescent="0.25">
      <c r="D222" s="175"/>
      <c r="E222" s="175"/>
      <c r="F222" s="175"/>
      <c r="G222" s="175"/>
      <c r="H222" s="175"/>
      <c r="I222" s="175"/>
      <c r="J222" s="175"/>
      <c r="K222" s="175"/>
      <c r="L222" s="175"/>
      <c r="M222" s="175"/>
      <c r="N222" s="175"/>
      <c r="O222" s="175"/>
    </row>
    <row r="223" spans="4:15" x14ac:dyDescent="0.25">
      <c r="D223" s="175"/>
      <c r="E223" s="175"/>
      <c r="F223" s="175"/>
      <c r="G223" s="175"/>
      <c r="H223" s="175"/>
      <c r="I223" s="175"/>
      <c r="J223" s="175"/>
      <c r="K223" s="175"/>
      <c r="L223" s="175"/>
      <c r="M223" s="175"/>
      <c r="N223" s="175"/>
      <c r="O223" s="175"/>
    </row>
    <row r="224" spans="4:15" x14ac:dyDescent="0.25">
      <c r="D224" s="175"/>
      <c r="E224" s="175"/>
      <c r="F224" s="175"/>
      <c r="G224" s="175"/>
      <c r="H224" s="175"/>
      <c r="I224" s="175"/>
      <c r="J224" s="175"/>
      <c r="K224" s="175"/>
      <c r="L224" s="175"/>
      <c r="M224" s="175"/>
      <c r="N224" s="175"/>
      <c r="O224" s="175"/>
    </row>
    <row r="225" spans="4:15" x14ac:dyDescent="0.25">
      <c r="D225" s="175"/>
      <c r="E225" s="175"/>
      <c r="F225" s="175"/>
      <c r="G225" s="175"/>
      <c r="H225" s="175"/>
      <c r="I225" s="175"/>
      <c r="J225" s="175"/>
      <c r="K225" s="175"/>
      <c r="L225" s="175"/>
      <c r="M225" s="175"/>
      <c r="N225" s="175"/>
      <c r="O225" s="175"/>
    </row>
    <row r="226" spans="4:15" x14ac:dyDescent="0.25">
      <c r="D226" s="175"/>
      <c r="E226" s="175"/>
      <c r="F226" s="175"/>
      <c r="G226" s="175"/>
      <c r="H226" s="175"/>
      <c r="I226" s="175"/>
      <c r="J226" s="175"/>
      <c r="K226" s="175"/>
      <c r="L226" s="175"/>
      <c r="M226" s="175"/>
      <c r="N226" s="175"/>
      <c r="O226" s="175"/>
    </row>
    <row r="227" spans="4:15" x14ac:dyDescent="0.25">
      <c r="D227" s="175"/>
      <c r="E227" s="175"/>
      <c r="F227" s="175"/>
      <c r="G227" s="175"/>
      <c r="H227" s="175"/>
      <c r="I227" s="175"/>
      <c r="J227" s="175"/>
      <c r="K227" s="175"/>
      <c r="L227" s="175"/>
      <c r="M227" s="175"/>
      <c r="N227" s="175"/>
      <c r="O227" s="175"/>
    </row>
    <row r="228" spans="4:15" x14ac:dyDescent="0.25">
      <c r="D228" s="175"/>
      <c r="E228" s="175"/>
      <c r="F228" s="175"/>
      <c r="G228" s="175"/>
      <c r="H228" s="175"/>
      <c r="I228" s="175"/>
      <c r="J228" s="175"/>
      <c r="K228" s="175"/>
      <c r="L228" s="175"/>
      <c r="M228" s="175"/>
      <c r="N228" s="175"/>
      <c r="O228" s="175"/>
    </row>
    <row r="229" spans="4:15" x14ac:dyDescent="0.25">
      <c r="D229" s="175"/>
      <c r="E229" s="175"/>
      <c r="F229" s="175"/>
      <c r="G229" s="175"/>
      <c r="H229" s="175"/>
      <c r="I229" s="175"/>
      <c r="J229" s="175"/>
      <c r="K229" s="175"/>
      <c r="L229" s="175"/>
      <c r="M229" s="175"/>
      <c r="N229" s="175"/>
      <c r="O229" s="175"/>
    </row>
    <row r="230" spans="4:15" x14ac:dyDescent="0.25">
      <c r="D230" s="175"/>
      <c r="E230" s="175"/>
      <c r="F230" s="175"/>
      <c r="G230" s="175"/>
      <c r="H230" s="175"/>
      <c r="I230" s="175"/>
      <c r="J230" s="175"/>
      <c r="K230" s="175"/>
      <c r="L230" s="175"/>
      <c r="M230" s="175"/>
      <c r="N230" s="175"/>
      <c r="O230" s="175"/>
    </row>
    <row r="231" spans="4:15" x14ac:dyDescent="0.25">
      <c r="D231" s="175"/>
      <c r="E231" s="175"/>
      <c r="F231" s="175"/>
      <c r="G231" s="175"/>
      <c r="H231" s="175"/>
      <c r="I231" s="175"/>
      <c r="J231" s="175"/>
      <c r="K231" s="175"/>
      <c r="L231" s="175"/>
      <c r="M231" s="175"/>
      <c r="N231" s="175"/>
      <c r="O231" s="175"/>
    </row>
    <row r="232" spans="4:15" x14ac:dyDescent="0.25">
      <c r="D232" s="175"/>
      <c r="E232" s="175"/>
      <c r="F232" s="175"/>
      <c r="G232" s="175"/>
      <c r="H232" s="175"/>
      <c r="I232" s="175"/>
      <c r="J232" s="175"/>
      <c r="K232" s="175"/>
      <c r="L232" s="175"/>
      <c r="M232" s="175"/>
      <c r="N232" s="175"/>
      <c r="O232" s="175"/>
    </row>
    <row r="233" spans="4:15" x14ac:dyDescent="0.25">
      <c r="D233" s="175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5"/>
    </row>
    <row r="234" spans="4:15" x14ac:dyDescent="0.25">
      <c r="D234" s="175"/>
      <c r="E234" s="175"/>
      <c r="F234" s="175"/>
      <c r="G234" s="175"/>
      <c r="H234" s="175"/>
      <c r="I234" s="175"/>
      <c r="J234" s="175"/>
      <c r="K234" s="175"/>
      <c r="L234" s="175"/>
      <c r="M234" s="175"/>
      <c r="N234" s="175"/>
      <c r="O234" s="175"/>
    </row>
    <row r="235" spans="4:15" x14ac:dyDescent="0.25">
      <c r="D235" s="175"/>
      <c r="E235" s="175"/>
      <c r="F235" s="175"/>
      <c r="G235" s="175"/>
      <c r="H235" s="175"/>
      <c r="I235" s="175"/>
      <c r="J235" s="175"/>
      <c r="K235" s="175"/>
      <c r="L235" s="175"/>
      <c r="M235" s="175"/>
      <c r="N235" s="175"/>
      <c r="O235" s="175"/>
    </row>
    <row r="236" spans="4:15" x14ac:dyDescent="0.25">
      <c r="D236" s="175"/>
      <c r="E236" s="175"/>
      <c r="F236" s="175"/>
      <c r="G236" s="175"/>
      <c r="H236" s="175"/>
      <c r="I236" s="175"/>
      <c r="J236" s="175"/>
      <c r="K236" s="175"/>
      <c r="L236" s="175"/>
      <c r="M236" s="175"/>
      <c r="N236" s="175"/>
      <c r="O236" s="175"/>
    </row>
    <row r="237" spans="4:15" x14ac:dyDescent="0.25">
      <c r="D237" s="175"/>
      <c r="E237" s="175"/>
      <c r="F237" s="175"/>
      <c r="G237" s="175"/>
      <c r="H237" s="175"/>
      <c r="I237" s="175"/>
      <c r="J237" s="175"/>
      <c r="K237" s="175"/>
      <c r="L237" s="175"/>
      <c r="M237" s="175"/>
      <c r="N237" s="175"/>
      <c r="O237" s="175"/>
    </row>
    <row r="238" spans="4:15" x14ac:dyDescent="0.25">
      <c r="D238" s="175"/>
      <c r="E238" s="175"/>
      <c r="F238" s="175"/>
      <c r="G238" s="175"/>
      <c r="H238" s="175"/>
      <c r="I238" s="175"/>
      <c r="J238" s="175"/>
      <c r="K238" s="175"/>
      <c r="L238" s="175"/>
      <c r="M238" s="175"/>
      <c r="N238" s="175"/>
      <c r="O238" s="175"/>
    </row>
    <row r="239" spans="4:15" x14ac:dyDescent="0.25">
      <c r="D239" s="175"/>
      <c r="E239" s="175"/>
      <c r="F239" s="175"/>
      <c r="G239" s="175"/>
      <c r="H239" s="175"/>
      <c r="I239" s="175"/>
      <c r="J239" s="175"/>
      <c r="K239" s="175"/>
      <c r="L239" s="175"/>
      <c r="M239" s="175"/>
      <c r="N239" s="175"/>
      <c r="O239" s="175"/>
    </row>
    <row r="240" spans="4:15" x14ac:dyDescent="0.25">
      <c r="D240" s="175"/>
      <c r="E240" s="175"/>
      <c r="F240" s="175"/>
      <c r="G240" s="175"/>
      <c r="H240" s="175"/>
      <c r="I240" s="175"/>
      <c r="J240" s="175"/>
      <c r="K240" s="175"/>
      <c r="L240" s="175"/>
      <c r="M240" s="175"/>
      <c r="N240" s="175"/>
      <c r="O240" s="175"/>
    </row>
    <row r="241" spans="4:15" x14ac:dyDescent="0.25">
      <c r="D241" s="175"/>
      <c r="E241" s="175"/>
      <c r="F241" s="175"/>
      <c r="G241" s="175"/>
      <c r="H241" s="175"/>
      <c r="I241" s="175"/>
      <c r="J241" s="175"/>
      <c r="K241" s="175"/>
      <c r="L241" s="175"/>
      <c r="M241" s="175"/>
      <c r="N241" s="175"/>
      <c r="O241" s="175"/>
    </row>
    <row r="242" spans="4:15" x14ac:dyDescent="0.25">
      <c r="D242" s="175"/>
      <c r="E242" s="175"/>
      <c r="F242" s="175"/>
      <c r="G242" s="175"/>
      <c r="H242" s="175"/>
      <c r="I242" s="175"/>
      <c r="J242" s="175"/>
      <c r="K242" s="175"/>
      <c r="L242" s="175"/>
      <c r="M242" s="175"/>
      <c r="N242" s="175"/>
      <c r="O242" s="175"/>
    </row>
    <row r="243" spans="4:15" x14ac:dyDescent="0.25">
      <c r="D243" s="175"/>
      <c r="E243" s="175"/>
      <c r="F243" s="175"/>
      <c r="G243" s="175"/>
      <c r="H243" s="175"/>
      <c r="I243" s="175"/>
      <c r="J243" s="175"/>
      <c r="K243" s="175"/>
      <c r="L243" s="175"/>
      <c r="M243" s="175"/>
      <c r="N243" s="175"/>
      <c r="O243" s="175"/>
    </row>
    <row r="244" spans="4:15" x14ac:dyDescent="0.25">
      <c r="D244" s="175"/>
      <c r="E244" s="175"/>
      <c r="F244" s="175"/>
      <c r="G244" s="175"/>
      <c r="H244" s="175"/>
      <c r="I244" s="175"/>
      <c r="J244" s="175"/>
      <c r="K244" s="175"/>
      <c r="L244" s="175"/>
      <c r="M244" s="175"/>
      <c r="N244" s="175"/>
      <c r="O244" s="175"/>
    </row>
    <row r="245" spans="4:15" x14ac:dyDescent="0.25">
      <c r="D245" s="175"/>
      <c r="E245" s="175"/>
      <c r="F245" s="175"/>
      <c r="G245" s="175"/>
      <c r="H245" s="175"/>
      <c r="I245" s="175"/>
      <c r="J245" s="175"/>
      <c r="K245" s="175"/>
      <c r="L245" s="175"/>
      <c r="M245" s="175"/>
      <c r="N245" s="175"/>
      <c r="O245" s="175"/>
    </row>
    <row r="246" spans="4:15" x14ac:dyDescent="0.25">
      <c r="D246" s="175"/>
      <c r="E246" s="175"/>
      <c r="F246" s="175"/>
      <c r="G246" s="175"/>
      <c r="H246" s="175"/>
      <c r="I246" s="175"/>
      <c r="J246" s="175"/>
      <c r="K246" s="175"/>
      <c r="L246" s="175"/>
      <c r="M246" s="175"/>
      <c r="N246" s="175"/>
      <c r="O246" s="175"/>
    </row>
    <row r="247" spans="4:15" x14ac:dyDescent="0.25">
      <c r="D247" s="175"/>
      <c r="E247" s="175"/>
      <c r="F247" s="175"/>
      <c r="G247" s="175"/>
      <c r="H247" s="175"/>
      <c r="I247" s="175"/>
      <c r="J247" s="175"/>
      <c r="K247" s="175"/>
      <c r="L247" s="175"/>
      <c r="M247" s="175"/>
      <c r="N247" s="175"/>
      <c r="O247" s="175"/>
    </row>
    <row r="248" spans="4:15" x14ac:dyDescent="0.25">
      <c r="D248" s="175"/>
      <c r="E248" s="175"/>
      <c r="F248" s="175"/>
      <c r="G248" s="175"/>
      <c r="H248" s="175"/>
      <c r="I248" s="175"/>
      <c r="J248" s="175"/>
      <c r="K248" s="175"/>
      <c r="L248" s="175"/>
      <c r="M248" s="175"/>
      <c r="N248" s="175"/>
      <c r="O248" s="175"/>
    </row>
    <row r="249" spans="4:15" x14ac:dyDescent="0.25">
      <c r="D249" s="175"/>
      <c r="E249" s="175"/>
      <c r="F249" s="175"/>
      <c r="G249" s="175"/>
      <c r="H249" s="175"/>
      <c r="I249" s="175"/>
      <c r="J249" s="175"/>
      <c r="K249" s="175"/>
      <c r="L249" s="175"/>
      <c r="M249" s="175"/>
      <c r="N249" s="175"/>
      <c r="O249" s="175"/>
    </row>
    <row r="250" spans="4:15" x14ac:dyDescent="0.25">
      <c r="D250" s="175"/>
      <c r="E250" s="175"/>
      <c r="F250" s="175"/>
      <c r="G250" s="175"/>
      <c r="H250" s="175"/>
      <c r="I250" s="175"/>
      <c r="J250" s="175"/>
      <c r="K250" s="175"/>
      <c r="L250" s="175"/>
      <c r="M250" s="175"/>
      <c r="N250" s="175"/>
      <c r="O250" s="175"/>
    </row>
    <row r="251" spans="4:15" x14ac:dyDescent="0.25">
      <c r="D251" s="175"/>
      <c r="E251" s="175"/>
      <c r="F251" s="175"/>
      <c r="G251" s="175"/>
      <c r="H251" s="175"/>
      <c r="I251" s="175"/>
      <c r="J251" s="175"/>
      <c r="K251" s="175"/>
      <c r="L251" s="175"/>
      <c r="M251" s="175"/>
      <c r="N251" s="175"/>
      <c r="O251" s="175"/>
    </row>
    <row r="252" spans="4:15" x14ac:dyDescent="0.25">
      <c r="D252" s="175"/>
      <c r="E252" s="175"/>
      <c r="F252" s="175"/>
      <c r="G252" s="175"/>
      <c r="H252" s="175"/>
      <c r="I252" s="175"/>
      <c r="J252" s="175"/>
      <c r="K252" s="175"/>
      <c r="L252" s="175"/>
      <c r="M252" s="175"/>
      <c r="N252" s="175"/>
      <c r="O252" s="175"/>
    </row>
    <row r="253" spans="4:15" x14ac:dyDescent="0.25">
      <c r="D253" s="175"/>
      <c r="E253" s="175"/>
      <c r="F253" s="175"/>
      <c r="G253" s="175"/>
      <c r="H253" s="175"/>
      <c r="I253" s="175"/>
      <c r="J253" s="175"/>
      <c r="K253" s="175"/>
      <c r="L253" s="175"/>
      <c r="M253" s="175"/>
      <c r="N253" s="175"/>
      <c r="O253" s="175"/>
    </row>
    <row r="254" spans="4:15" x14ac:dyDescent="0.25">
      <c r="D254" s="175"/>
      <c r="E254" s="175"/>
      <c r="F254" s="175"/>
      <c r="G254" s="175"/>
      <c r="H254" s="175"/>
      <c r="I254" s="175"/>
      <c r="J254" s="175"/>
      <c r="K254" s="175"/>
      <c r="L254" s="175"/>
      <c r="M254" s="175"/>
      <c r="N254" s="175"/>
      <c r="O254" s="175"/>
    </row>
    <row r="255" spans="4:15" x14ac:dyDescent="0.25">
      <c r="D255" s="175"/>
      <c r="E255" s="175"/>
      <c r="F255" s="175"/>
      <c r="G255" s="175"/>
      <c r="H255" s="175"/>
      <c r="I255" s="175"/>
      <c r="J255" s="175"/>
      <c r="K255" s="175"/>
      <c r="L255" s="175"/>
      <c r="M255" s="175"/>
      <c r="N255" s="175"/>
      <c r="O255" s="175"/>
    </row>
    <row r="256" spans="4:15" x14ac:dyDescent="0.25">
      <c r="D256" s="175"/>
      <c r="E256" s="175"/>
      <c r="F256" s="175"/>
      <c r="G256" s="175"/>
      <c r="H256" s="175"/>
      <c r="I256" s="175"/>
      <c r="J256" s="175"/>
      <c r="K256" s="175"/>
      <c r="L256" s="175"/>
      <c r="M256" s="175"/>
      <c r="N256" s="175"/>
      <c r="O256" s="175"/>
    </row>
    <row r="257" spans="4:15" x14ac:dyDescent="0.25">
      <c r="D257" s="175"/>
      <c r="E257" s="175"/>
      <c r="F257" s="175"/>
      <c r="G257" s="175"/>
      <c r="H257" s="175"/>
      <c r="I257" s="175"/>
      <c r="J257" s="175"/>
      <c r="K257" s="175"/>
      <c r="L257" s="175"/>
      <c r="M257" s="175"/>
      <c r="N257" s="175"/>
      <c r="O257" s="175"/>
    </row>
    <row r="258" spans="4:15" x14ac:dyDescent="0.25">
      <c r="D258" s="175"/>
      <c r="E258" s="175"/>
      <c r="F258" s="175"/>
      <c r="G258" s="175"/>
      <c r="H258" s="175"/>
      <c r="I258" s="175"/>
      <c r="J258" s="175"/>
      <c r="K258" s="175"/>
      <c r="L258" s="175"/>
      <c r="M258" s="175"/>
      <c r="N258" s="175"/>
      <c r="O258" s="175"/>
    </row>
    <row r="259" spans="4:15" x14ac:dyDescent="0.25">
      <c r="D259" s="175"/>
      <c r="E259" s="175"/>
      <c r="F259" s="175"/>
      <c r="G259" s="175"/>
      <c r="H259" s="175"/>
      <c r="I259" s="175"/>
      <c r="J259" s="175"/>
      <c r="K259" s="175"/>
      <c r="L259" s="175"/>
      <c r="M259" s="175"/>
      <c r="N259" s="175"/>
      <c r="O259" s="175"/>
    </row>
    <row r="260" spans="4:15" x14ac:dyDescent="0.25">
      <c r="D260" s="175"/>
      <c r="E260" s="175"/>
      <c r="F260" s="175"/>
      <c r="G260" s="175"/>
      <c r="H260" s="175"/>
      <c r="I260" s="175"/>
      <c r="J260" s="175"/>
      <c r="K260" s="175"/>
      <c r="L260" s="175"/>
      <c r="M260" s="175"/>
      <c r="N260" s="175"/>
      <c r="O260" s="175"/>
    </row>
    <row r="261" spans="4:15" x14ac:dyDescent="0.25">
      <c r="D261" s="175"/>
      <c r="E261" s="175"/>
      <c r="F261" s="175"/>
      <c r="G261" s="175"/>
      <c r="H261" s="175"/>
      <c r="I261" s="175"/>
      <c r="J261" s="175"/>
      <c r="K261" s="175"/>
      <c r="L261" s="175"/>
      <c r="M261" s="175"/>
      <c r="N261" s="175"/>
      <c r="O261" s="175"/>
    </row>
    <row r="262" spans="4:15" x14ac:dyDescent="0.25">
      <c r="D262" s="175"/>
      <c r="E262" s="175"/>
      <c r="F262" s="175"/>
      <c r="G262" s="175"/>
      <c r="H262" s="175"/>
      <c r="I262" s="175"/>
      <c r="J262" s="175"/>
      <c r="K262" s="175"/>
      <c r="L262" s="175"/>
      <c r="M262" s="175"/>
      <c r="N262" s="175"/>
      <c r="O262" s="175"/>
    </row>
    <row r="263" spans="4:15" x14ac:dyDescent="0.25">
      <c r="D263" s="175"/>
      <c r="E263" s="175"/>
      <c r="F263" s="175"/>
      <c r="G263" s="175"/>
      <c r="H263" s="175"/>
      <c r="I263" s="175"/>
      <c r="J263" s="175"/>
      <c r="K263" s="175"/>
      <c r="L263" s="175"/>
      <c r="M263" s="175"/>
      <c r="N263" s="175"/>
      <c r="O263" s="175"/>
    </row>
    <row r="264" spans="4:15" x14ac:dyDescent="0.25">
      <c r="D264" s="175"/>
      <c r="E264" s="175"/>
      <c r="F264" s="175"/>
      <c r="G264" s="175"/>
      <c r="H264" s="175"/>
      <c r="I264" s="175"/>
      <c r="J264" s="175"/>
      <c r="K264" s="175"/>
      <c r="L264" s="175"/>
      <c r="M264" s="175"/>
      <c r="N264" s="175"/>
      <c r="O264" s="175"/>
    </row>
    <row r="265" spans="4:15" x14ac:dyDescent="0.25">
      <c r="D265" s="175"/>
      <c r="E265" s="175"/>
      <c r="F265" s="175"/>
      <c r="G265" s="175"/>
      <c r="H265" s="175"/>
      <c r="I265" s="175"/>
      <c r="J265" s="175"/>
      <c r="K265" s="175"/>
      <c r="L265" s="175"/>
      <c r="M265" s="175"/>
      <c r="N265" s="175"/>
      <c r="O265" s="175"/>
    </row>
    <row r="266" spans="4:15" x14ac:dyDescent="0.25">
      <c r="D266" s="175"/>
      <c r="E266" s="175"/>
      <c r="F266" s="175"/>
      <c r="G266" s="175"/>
      <c r="H266" s="175"/>
      <c r="I266" s="175"/>
      <c r="J266" s="175"/>
      <c r="K266" s="175"/>
      <c r="L266" s="175"/>
      <c r="M266" s="175"/>
      <c r="N266" s="175"/>
      <c r="O266" s="175"/>
    </row>
    <row r="267" spans="4:15" x14ac:dyDescent="0.25">
      <c r="D267" s="175"/>
      <c r="E267" s="175"/>
      <c r="F267" s="175"/>
      <c r="G267" s="175"/>
      <c r="H267" s="175"/>
      <c r="I267" s="175"/>
      <c r="J267" s="175"/>
      <c r="K267" s="175"/>
      <c r="L267" s="175"/>
      <c r="M267" s="175"/>
      <c r="N267" s="175"/>
      <c r="O267" s="175"/>
    </row>
    <row r="268" spans="4:15" x14ac:dyDescent="0.25">
      <c r="D268" s="175"/>
      <c r="E268" s="175"/>
      <c r="F268" s="175"/>
      <c r="G268" s="175"/>
      <c r="H268" s="175"/>
      <c r="I268" s="175"/>
      <c r="J268" s="175"/>
      <c r="K268" s="175"/>
      <c r="L268" s="175"/>
      <c r="M268" s="175"/>
      <c r="N268" s="175"/>
      <c r="O268" s="175"/>
    </row>
    <row r="269" spans="4:15" x14ac:dyDescent="0.25">
      <c r="D269" s="175"/>
      <c r="E269" s="175"/>
      <c r="F269" s="175"/>
      <c r="G269" s="175"/>
      <c r="H269" s="175"/>
      <c r="I269" s="175"/>
      <c r="J269" s="175"/>
      <c r="K269" s="175"/>
      <c r="L269" s="175"/>
      <c r="M269" s="175"/>
      <c r="N269" s="175"/>
      <c r="O269" s="175"/>
    </row>
    <row r="270" spans="4:15" x14ac:dyDescent="0.25">
      <c r="D270" s="175"/>
      <c r="E270" s="175"/>
      <c r="F270" s="175"/>
      <c r="G270" s="175"/>
      <c r="H270" s="175"/>
      <c r="I270" s="175"/>
      <c r="J270" s="175"/>
      <c r="K270" s="175"/>
      <c r="L270" s="175"/>
      <c r="M270" s="175"/>
      <c r="N270" s="175"/>
      <c r="O270" s="175"/>
    </row>
    <row r="271" spans="4:15" x14ac:dyDescent="0.25">
      <c r="D271" s="175"/>
      <c r="E271" s="175"/>
      <c r="F271" s="175"/>
      <c r="G271" s="175"/>
      <c r="H271" s="175"/>
      <c r="I271" s="175"/>
      <c r="J271" s="175"/>
      <c r="K271" s="175"/>
      <c r="L271" s="175"/>
      <c r="M271" s="175"/>
      <c r="N271" s="175"/>
      <c r="O271" s="175"/>
    </row>
    <row r="272" spans="4:15" x14ac:dyDescent="0.25">
      <c r="D272" s="175"/>
      <c r="E272" s="175"/>
      <c r="F272" s="175"/>
      <c r="G272" s="175"/>
      <c r="H272" s="175"/>
      <c r="I272" s="175"/>
      <c r="J272" s="175"/>
      <c r="K272" s="175"/>
      <c r="L272" s="175"/>
      <c r="M272" s="175"/>
      <c r="N272" s="175"/>
      <c r="O272" s="175"/>
    </row>
    <row r="273" spans="4:15" x14ac:dyDescent="0.25">
      <c r="D273" s="175"/>
      <c r="E273" s="175"/>
      <c r="F273" s="175"/>
      <c r="G273" s="175"/>
      <c r="H273" s="175"/>
      <c r="I273" s="175"/>
      <c r="J273" s="175"/>
      <c r="K273" s="175"/>
      <c r="L273" s="175"/>
      <c r="M273" s="175"/>
      <c r="N273" s="175"/>
      <c r="O273" s="175"/>
    </row>
    <row r="274" spans="4:15" x14ac:dyDescent="0.25">
      <c r="D274" s="175"/>
      <c r="E274" s="175"/>
      <c r="F274" s="175"/>
      <c r="G274" s="175"/>
      <c r="H274" s="175"/>
      <c r="I274" s="175"/>
      <c r="J274" s="175"/>
      <c r="K274" s="175"/>
      <c r="L274" s="175"/>
      <c r="M274" s="175"/>
      <c r="N274" s="175"/>
      <c r="O274" s="175"/>
    </row>
    <row r="275" spans="4:15" x14ac:dyDescent="0.25">
      <c r="D275" s="175"/>
      <c r="E275" s="175"/>
      <c r="F275" s="175"/>
      <c r="G275" s="175"/>
      <c r="H275" s="175"/>
      <c r="I275" s="175"/>
      <c r="J275" s="175"/>
      <c r="K275" s="175"/>
      <c r="L275" s="175"/>
      <c r="M275" s="175"/>
      <c r="N275" s="175"/>
      <c r="O275" s="175"/>
    </row>
    <row r="276" spans="4:15" x14ac:dyDescent="0.25">
      <c r="D276" s="175"/>
      <c r="E276" s="175"/>
      <c r="F276" s="175"/>
      <c r="G276" s="175"/>
      <c r="H276" s="175"/>
      <c r="I276" s="175"/>
      <c r="J276" s="175"/>
      <c r="K276" s="175"/>
      <c r="L276" s="175"/>
      <c r="M276" s="175"/>
      <c r="N276" s="175"/>
      <c r="O276" s="175"/>
    </row>
    <row r="277" spans="4:15" x14ac:dyDescent="0.25">
      <c r="D277" s="175"/>
      <c r="E277" s="175"/>
      <c r="F277" s="175"/>
      <c r="G277" s="175"/>
      <c r="H277" s="175"/>
      <c r="I277" s="175"/>
      <c r="J277" s="175"/>
      <c r="K277" s="175"/>
      <c r="L277" s="175"/>
      <c r="M277" s="175"/>
      <c r="N277" s="175"/>
      <c r="O277" s="175"/>
    </row>
    <row r="278" spans="4:15" x14ac:dyDescent="0.25">
      <c r="D278" s="175"/>
      <c r="E278" s="175"/>
      <c r="F278" s="175"/>
      <c r="G278" s="175"/>
      <c r="H278" s="175"/>
      <c r="I278" s="175"/>
      <c r="J278" s="175"/>
      <c r="K278" s="175"/>
      <c r="L278" s="175"/>
      <c r="M278" s="175"/>
      <c r="N278" s="175"/>
      <c r="O278" s="175"/>
    </row>
    <row r="279" spans="4:15" x14ac:dyDescent="0.25">
      <c r="D279" s="175"/>
      <c r="E279" s="175"/>
      <c r="F279" s="175"/>
      <c r="G279" s="175"/>
      <c r="H279" s="175"/>
      <c r="I279" s="175"/>
      <c r="J279" s="175"/>
      <c r="K279" s="175"/>
      <c r="L279" s="175"/>
      <c r="M279" s="175"/>
      <c r="N279" s="175"/>
      <c r="O279" s="175"/>
    </row>
    <row r="280" spans="4:15" x14ac:dyDescent="0.25">
      <c r="D280" s="175"/>
      <c r="E280" s="175"/>
      <c r="F280" s="175"/>
      <c r="G280" s="175"/>
      <c r="H280" s="175"/>
      <c r="I280" s="175"/>
      <c r="J280" s="175"/>
      <c r="K280" s="175"/>
      <c r="L280" s="175"/>
      <c r="M280" s="175"/>
      <c r="N280" s="175"/>
      <c r="O280" s="175"/>
    </row>
    <row r="281" spans="4:15" x14ac:dyDescent="0.25">
      <c r="D281" s="175"/>
      <c r="E281" s="175"/>
      <c r="F281" s="175"/>
      <c r="G281" s="175"/>
      <c r="H281" s="175"/>
      <c r="I281" s="175"/>
      <c r="J281" s="175"/>
      <c r="K281" s="175"/>
      <c r="L281" s="175"/>
      <c r="M281" s="175"/>
      <c r="N281" s="175"/>
      <c r="O281" s="175"/>
    </row>
    <row r="282" spans="4:15" x14ac:dyDescent="0.25">
      <c r="D282" s="175"/>
      <c r="E282" s="175"/>
      <c r="F282" s="175"/>
      <c r="G282" s="175"/>
      <c r="H282" s="175"/>
      <c r="I282" s="175"/>
      <c r="J282" s="175"/>
      <c r="K282" s="175"/>
      <c r="L282" s="175"/>
      <c r="M282" s="175"/>
      <c r="N282" s="175"/>
      <c r="O282" s="175"/>
    </row>
    <row r="283" spans="4:15" x14ac:dyDescent="0.25">
      <c r="D283" s="175"/>
      <c r="E283" s="175"/>
      <c r="F283" s="175"/>
      <c r="G283" s="175"/>
      <c r="H283" s="175"/>
      <c r="I283" s="175"/>
      <c r="J283" s="175"/>
      <c r="K283" s="175"/>
      <c r="L283" s="175"/>
      <c r="M283" s="175"/>
      <c r="N283" s="175"/>
      <c r="O283" s="175"/>
    </row>
    <row r="284" spans="4:15" x14ac:dyDescent="0.25">
      <c r="D284" s="175"/>
      <c r="E284" s="175"/>
      <c r="F284" s="175"/>
      <c r="G284" s="175"/>
      <c r="H284" s="175"/>
      <c r="I284" s="175"/>
      <c r="J284" s="175"/>
      <c r="K284" s="175"/>
      <c r="L284" s="175"/>
      <c r="M284" s="175"/>
      <c r="N284" s="175"/>
      <c r="O284" s="175"/>
    </row>
    <row r="285" spans="4:15" x14ac:dyDescent="0.25">
      <c r="D285" s="175"/>
      <c r="E285" s="175"/>
      <c r="F285" s="175"/>
      <c r="G285" s="175"/>
      <c r="H285" s="175"/>
      <c r="I285" s="175"/>
      <c r="J285" s="175"/>
      <c r="K285" s="175"/>
      <c r="L285" s="175"/>
      <c r="M285" s="175"/>
      <c r="N285" s="175"/>
      <c r="O285" s="175"/>
    </row>
    <row r="286" spans="4:15" x14ac:dyDescent="0.25">
      <c r="D286" s="175"/>
      <c r="E286" s="175"/>
      <c r="F286" s="175"/>
      <c r="G286" s="175"/>
      <c r="H286" s="175"/>
      <c r="I286" s="175"/>
      <c r="J286" s="175"/>
      <c r="K286" s="175"/>
      <c r="L286" s="175"/>
      <c r="M286" s="175"/>
      <c r="N286" s="175"/>
      <c r="O286" s="175"/>
    </row>
    <row r="287" spans="4:15" x14ac:dyDescent="0.25">
      <c r="D287" s="175"/>
      <c r="E287" s="175"/>
      <c r="F287" s="175"/>
      <c r="G287" s="175"/>
      <c r="H287" s="175"/>
      <c r="I287" s="175"/>
      <c r="J287" s="175"/>
      <c r="K287" s="175"/>
      <c r="L287" s="175"/>
      <c r="M287" s="175"/>
      <c r="N287" s="175"/>
      <c r="O287" s="175"/>
    </row>
    <row r="288" spans="4:15" x14ac:dyDescent="0.25">
      <c r="D288" s="175"/>
      <c r="E288" s="175"/>
      <c r="F288" s="175"/>
      <c r="G288" s="175"/>
      <c r="H288" s="175"/>
      <c r="I288" s="175"/>
      <c r="J288" s="175"/>
      <c r="K288" s="175"/>
      <c r="L288" s="175"/>
      <c r="M288" s="175"/>
      <c r="N288" s="175"/>
      <c r="O288" s="175"/>
    </row>
    <row r="289" spans="4:15" x14ac:dyDescent="0.25">
      <c r="D289" s="175"/>
      <c r="E289" s="175"/>
      <c r="F289" s="175"/>
      <c r="G289" s="175"/>
      <c r="H289" s="175"/>
      <c r="I289" s="175"/>
      <c r="J289" s="175"/>
      <c r="K289" s="175"/>
      <c r="L289" s="175"/>
      <c r="M289" s="175"/>
      <c r="N289" s="175"/>
      <c r="O289" s="175"/>
    </row>
    <row r="290" spans="4:15" x14ac:dyDescent="0.25">
      <c r="D290" s="175"/>
      <c r="E290" s="175"/>
      <c r="F290" s="175"/>
      <c r="G290" s="175"/>
      <c r="H290" s="175"/>
      <c r="I290" s="175"/>
      <c r="J290" s="175"/>
      <c r="K290" s="175"/>
      <c r="L290" s="175"/>
      <c r="M290" s="175"/>
      <c r="N290" s="175"/>
      <c r="O290" s="175"/>
    </row>
    <row r="291" spans="4:15" x14ac:dyDescent="0.25">
      <c r="D291" s="175"/>
      <c r="E291" s="175"/>
      <c r="F291" s="175"/>
      <c r="G291" s="175"/>
      <c r="H291" s="175"/>
      <c r="I291" s="175"/>
      <c r="J291" s="175"/>
      <c r="K291" s="175"/>
      <c r="L291" s="175"/>
      <c r="M291" s="175"/>
      <c r="N291" s="175"/>
      <c r="O291" s="175"/>
    </row>
    <row r="292" spans="4:15" x14ac:dyDescent="0.25">
      <c r="D292" s="175"/>
      <c r="E292" s="175"/>
      <c r="F292" s="175"/>
      <c r="G292" s="175"/>
      <c r="H292" s="175"/>
      <c r="I292" s="175"/>
      <c r="J292" s="175"/>
      <c r="K292" s="175"/>
      <c r="L292" s="175"/>
      <c r="M292" s="175"/>
      <c r="N292" s="175"/>
      <c r="O292" s="175"/>
    </row>
    <row r="293" spans="4:15" x14ac:dyDescent="0.25">
      <c r="D293" s="175"/>
      <c r="E293" s="175"/>
      <c r="F293" s="175"/>
      <c r="G293" s="175"/>
      <c r="H293" s="175"/>
      <c r="I293" s="175"/>
      <c r="J293" s="175"/>
      <c r="K293" s="175"/>
      <c r="L293" s="175"/>
      <c r="M293" s="175"/>
      <c r="N293" s="175"/>
      <c r="O293" s="175"/>
    </row>
    <row r="294" spans="4:15" x14ac:dyDescent="0.25">
      <c r="D294" s="175"/>
      <c r="E294" s="175"/>
      <c r="F294" s="175"/>
      <c r="G294" s="175"/>
      <c r="H294" s="175"/>
      <c r="I294" s="175"/>
      <c r="J294" s="175"/>
      <c r="K294" s="175"/>
      <c r="L294" s="175"/>
      <c r="M294" s="175"/>
      <c r="N294" s="175"/>
      <c r="O294" s="175"/>
    </row>
    <row r="295" spans="4:15" x14ac:dyDescent="0.25">
      <c r="D295" s="175"/>
      <c r="E295" s="175"/>
      <c r="F295" s="175"/>
      <c r="G295" s="175"/>
      <c r="H295" s="175"/>
      <c r="I295" s="175"/>
      <c r="J295" s="175"/>
      <c r="K295" s="175"/>
      <c r="L295" s="175"/>
      <c r="M295" s="175"/>
      <c r="N295" s="175"/>
      <c r="O295" s="175"/>
    </row>
    <row r="296" spans="4:15" x14ac:dyDescent="0.25">
      <c r="D296" s="175"/>
      <c r="E296" s="175"/>
      <c r="F296" s="175"/>
      <c r="G296" s="175"/>
      <c r="H296" s="175"/>
      <c r="I296" s="175"/>
      <c r="J296" s="175"/>
      <c r="K296" s="175"/>
      <c r="L296" s="175"/>
      <c r="M296" s="175"/>
      <c r="N296" s="175"/>
      <c r="O296" s="175"/>
    </row>
    <row r="297" spans="4:15" x14ac:dyDescent="0.25">
      <c r="D297" s="175"/>
      <c r="E297" s="175"/>
      <c r="F297" s="175"/>
      <c r="G297" s="175"/>
      <c r="H297" s="175"/>
      <c r="I297" s="175"/>
      <c r="J297" s="175"/>
      <c r="K297" s="175"/>
      <c r="L297" s="175"/>
      <c r="M297" s="175"/>
      <c r="N297" s="175"/>
      <c r="O297" s="175"/>
    </row>
    <row r="298" spans="4:15" x14ac:dyDescent="0.25">
      <c r="D298" s="175"/>
      <c r="E298" s="175"/>
      <c r="F298" s="175"/>
      <c r="G298" s="175"/>
      <c r="H298" s="175"/>
      <c r="I298" s="175"/>
      <c r="J298" s="175"/>
      <c r="K298" s="175"/>
      <c r="L298" s="175"/>
      <c r="M298" s="175"/>
      <c r="N298" s="175"/>
      <c r="O298" s="175"/>
    </row>
    <row r="299" spans="4:15" x14ac:dyDescent="0.25">
      <c r="D299" s="175"/>
      <c r="E299" s="175"/>
      <c r="F299" s="175"/>
      <c r="G299" s="175"/>
      <c r="H299" s="175"/>
      <c r="I299" s="175"/>
      <c r="J299" s="175"/>
      <c r="K299" s="175"/>
      <c r="L299" s="175"/>
      <c r="M299" s="175"/>
      <c r="N299" s="175"/>
      <c r="O299" s="175"/>
    </row>
    <row r="300" spans="4:15" x14ac:dyDescent="0.25">
      <c r="D300" s="175"/>
      <c r="E300" s="175"/>
      <c r="F300" s="175"/>
      <c r="G300" s="175"/>
      <c r="H300" s="175"/>
      <c r="I300" s="175"/>
      <c r="J300" s="175"/>
      <c r="K300" s="175"/>
      <c r="L300" s="175"/>
      <c r="M300" s="175"/>
      <c r="N300" s="175"/>
      <c r="O300" s="175"/>
    </row>
    <row r="301" spans="4:15" x14ac:dyDescent="0.25">
      <c r="D301" s="175"/>
      <c r="E301" s="175"/>
      <c r="F301" s="175"/>
      <c r="G301" s="175"/>
      <c r="H301" s="175"/>
      <c r="I301" s="175"/>
      <c r="J301" s="175"/>
      <c r="K301" s="175"/>
      <c r="L301" s="175"/>
      <c r="M301" s="175"/>
      <c r="N301" s="175"/>
      <c r="O301" s="175"/>
    </row>
    <row r="302" spans="4:15" x14ac:dyDescent="0.25">
      <c r="D302" s="175"/>
      <c r="E302" s="175"/>
      <c r="F302" s="175"/>
      <c r="G302" s="175"/>
      <c r="H302" s="175"/>
      <c r="I302" s="175"/>
      <c r="J302" s="175"/>
      <c r="K302" s="175"/>
      <c r="L302" s="175"/>
      <c r="M302" s="175"/>
      <c r="N302" s="175"/>
      <c r="O302" s="175"/>
    </row>
    <row r="303" spans="4:15" x14ac:dyDescent="0.25">
      <c r="D303" s="175"/>
      <c r="E303" s="175"/>
      <c r="F303" s="175"/>
      <c r="G303" s="175"/>
      <c r="H303" s="175"/>
      <c r="I303" s="175"/>
      <c r="J303" s="175"/>
      <c r="K303" s="175"/>
      <c r="L303" s="175"/>
      <c r="M303" s="175"/>
      <c r="N303" s="175"/>
      <c r="O303" s="175"/>
    </row>
    <row r="304" spans="4:15" x14ac:dyDescent="0.25">
      <c r="D304" s="175"/>
      <c r="E304" s="175"/>
      <c r="F304" s="175"/>
      <c r="G304" s="175"/>
      <c r="H304" s="175"/>
      <c r="I304" s="175"/>
      <c r="J304" s="175"/>
      <c r="K304" s="175"/>
      <c r="L304" s="175"/>
      <c r="M304" s="175"/>
      <c r="N304" s="175"/>
      <c r="O304" s="175"/>
    </row>
    <row r="305" spans="4:15" x14ac:dyDescent="0.25">
      <c r="D305" s="175"/>
      <c r="E305" s="175"/>
      <c r="F305" s="175"/>
      <c r="G305" s="175"/>
      <c r="H305" s="175"/>
      <c r="I305" s="175"/>
      <c r="J305" s="175"/>
      <c r="K305" s="175"/>
      <c r="L305" s="175"/>
      <c r="M305" s="175"/>
      <c r="N305" s="175"/>
      <c r="O305" s="175"/>
    </row>
    <row r="306" spans="4:15" x14ac:dyDescent="0.25">
      <c r="D306" s="175"/>
      <c r="E306" s="175"/>
      <c r="F306" s="175"/>
      <c r="G306" s="175"/>
      <c r="H306" s="175"/>
      <c r="I306" s="175"/>
      <c r="J306" s="175"/>
      <c r="K306" s="175"/>
      <c r="L306" s="175"/>
      <c r="M306" s="175"/>
      <c r="N306" s="175"/>
      <c r="O306" s="175"/>
    </row>
    <row r="307" spans="4:15" x14ac:dyDescent="0.25">
      <c r="D307" s="175"/>
      <c r="E307" s="175"/>
      <c r="F307" s="175"/>
      <c r="G307" s="175"/>
      <c r="H307" s="175"/>
      <c r="I307" s="175"/>
      <c r="J307" s="175"/>
      <c r="K307" s="175"/>
      <c r="L307" s="175"/>
      <c r="M307" s="175"/>
      <c r="N307" s="175"/>
      <c r="O307" s="175"/>
    </row>
    <row r="308" spans="4:15" x14ac:dyDescent="0.25">
      <c r="D308" s="175"/>
      <c r="E308" s="175"/>
      <c r="F308" s="175"/>
      <c r="G308" s="175"/>
      <c r="H308" s="175"/>
      <c r="I308" s="175"/>
      <c r="J308" s="175"/>
      <c r="K308" s="175"/>
      <c r="L308" s="175"/>
      <c r="M308" s="175"/>
      <c r="N308" s="175"/>
      <c r="O308" s="175"/>
    </row>
    <row r="309" spans="4:15" x14ac:dyDescent="0.25">
      <c r="D309" s="175"/>
      <c r="E309" s="175"/>
      <c r="F309" s="175"/>
      <c r="G309" s="175"/>
      <c r="H309" s="175"/>
      <c r="I309" s="175"/>
      <c r="J309" s="175"/>
      <c r="K309" s="175"/>
      <c r="L309" s="175"/>
      <c r="M309" s="175"/>
      <c r="N309" s="175"/>
      <c r="O309" s="175"/>
    </row>
    <row r="310" spans="4:15" x14ac:dyDescent="0.25">
      <c r="D310" s="175"/>
      <c r="E310" s="175"/>
      <c r="F310" s="175"/>
      <c r="G310" s="175"/>
      <c r="H310" s="175"/>
      <c r="I310" s="175"/>
      <c r="J310" s="175"/>
      <c r="K310" s="175"/>
      <c r="L310" s="175"/>
      <c r="M310" s="175"/>
      <c r="N310" s="175"/>
      <c r="O310" s="175"/>
    </row>
    <row r="311" spans="4:15" x14ac:dyDescent="0.25">
      <c r="D311" s="175"/>
      <c r="E311" s="175"/>
      <c r="F311" s="175"/>
      <c r="G311" s="175"/>
      <c r="H311" s="175"/>
      <c r="I311" s="175"/>
      <c r="J311" s="175"/>
      <c r="K311" s="175"/>
      <c r="L311" s="175"/>
      <c r="M311" s="175"/>
      <c r="N311" s="175"/>
      <c r="O311" s="175"/>
    </row>
    <row r="312" spans="4:15" x14ac:dyDescent="0.25">
      <c r="D312" s="175"/>
      <c r="E312" s="175"/>
      <c r="F312" s="175"/>
      <c r="G312" s="175"/>
      <c r="H312" s="175"/>
      <c r="I312" s="175"/>
      <c r="J312" s="175"/>
      <c r="K312" s="175"/>
      <c r="L312" s="175"/>
      <c r="M312" s="175"/>
      <c r="N312" s="175"/>
      <c r="O312" s="175"/>
    </row>
    <row r="313" spans="4:15" x14ac:dyDescent="0.25">
      <c r="D313" s="175"/>
      <c r="E313" s="175"/>
      <c r="F313" s="175"/>
      <c r="G313" s="175"/>
      <c r="H313" s="175"/>
      <c r="I313" s="175"/>
      <c r="J313" s="175"/>
      <c r="K313" s="175"/>
      <c r="L313" s="175"/>
      <c r="M313" s="175"/>
      <c r="N313" s="175"/>
      <c r="O313" s="175"/>
    </row>
    <row r="314" spans="4:15" x14ac:dyDescent="0.25">
      <c r="D314" s="175"/>
      <c r="E314" s="175"/>
      <c r="F314" s="175"/>
      <c r="G314" s="175"/>
      <c r="H314" s="175"/>
      <c r="I314" s="175"/>
      <c r="J314" s="175"/>
      <c r="K314" s="175"/>
      <c r="L314" s="175"/>
      <c r="M314" s="175"/>
      <c r="N314" s="175"/>
      <c r="O314" s="175"/>
    </row>
    <row r="315" spans="4:15" x14ac:dyDescent="0.25">
      <c r="D315" s="175"/>
      <c r="E315" s="175"/>
      <c r="F315" s="175"/>
      <c r="G315" s="175"/>
      <c r="H315" s="175"/>
      <c r="I315" s="175"/>
      <c r="J315" s="175"/>
      <c r="K315" s="175"/>
      <c r="L315" s="175"/>
      <c r="M315" s="175"/>
      <c r="N315" s="175"/>
      <c r="O315" s="175"/>
    </row>
    <row r="316" spans="4:15" x14ac:dyDescent="0.25">
      <c r="D316" s="175"/>
      <c r="E316" s="175"/>
      <c r="F316" s="175"/>
      <c r="G316" s="175"/>
      <c r="H316" s="175"/>
      <c r="I316" s="175"/>
      <c r="J316" s="175"/>
      <c r="K316" s="175"/>
      <c r="L316" s="175"/>
      <c r="M316" s="175"/>
      <c r="N316" s="175"/>
      <c r="O316" s="175"/>
    </row>
    <row r="317" spans="4:15" x14ac:dyDescent="0.25">
      <c r="D317" s="175"/>
      <c r="E317" s="175"/>
      <c r="F317" s="175"/>
      <c r="G317" s="175"/>
      <c r="H317" s="175"/>
      <c r="I317" s="175"/>
      <c r="J317" s="175"/>
      <c r="K317" s="175"/>
      <c r="L317" s="175"/>
      <c r="M317" s="175"/>
      <c r="N317" s="175"/>
      <c r="O317" s="175"/>
    </row>
    <row r="318" spans="4:15" x14ac:dyDescent="0.25">
      <c r="D318" s="175"/>
      <c r="E318" s="175"/>
      <c r="F318" s="175"/>
      <c r="G318" s="175"/>
      <c r="H318" s="175"/>
      <c r="I318" s="175"/>
      <c r="J318" s="175"/>
      <c r="K318" s="175"/>
      <c r="L318" s="175"/>
      <c r="M318" s="175"/>
      <c r="N318" s="175"/>
      <c r="O318" s="175"/>
    </row>
    <row r="319" spans="4:15" x14ac:dyDescent="0.25">
      <c r="D319" s="175"/>
      <c r="E319" s="175"/>
      <c r="F319" s="175"/>
      <c r="G319" s="175"/>
      <c r="H319" s="175"/>
      <c r="I319" s="175"/>
      <c r="J319" s="175"/>
      <c r="K319" s="175"/>
      <c r="L319" s="175"/>
      <c r="M319" s="175"/>
      <c r="N319" s="175"/>
      <c r="O319" s="175"/>
    </row>
    <row r="320" spans="4:15" x14ac:dyDescent="0.25">
      <c r="D320" s="175"/>
      <c r="E320" s="175"/>
      <c r="F320" s="175"/>
      <c r="G320" s="175"/>
      <c r="H320" s="175"/>
      <c r="I320" s="175"/>
      <c r="J320" s="175"/>
      <c r="K320" s="175"/>
      <c r="L320" s="175"/>
      <c r="M320" s="175"/>
      <c r="N320" s="175"/>
      <c r="O320" s="175"/>
    </row>
    <row r="321" spans="4:15" x14ac:dyDescent="0.25">
      <c r="D321" s="175"/>
      <c r="E321" s="175"/>
      <c r="F321" s="175"/>
      <c r="G321" s="175"/>
      <c r="H321" s="175"/>
      <c r="I321" s="175"/>
      <c r="J321" s="175"/>
      <c r="K321" s="175"/>
      <c r="L321" s="175"/>
      <c r="M321" s="175"/>
      <c r="N321" s="175"/>
      <c r="O321" s="175"/>
    </row>
    <row r="322" spans="4:15" x14ac:dyDescent="0.25">
      <c r="D322" s="175"/>
      <c r="E322" s="175"/>
      <c r="F322" s="175"/>
      <c r="G322" s="175"/>
      <c r="H322" s="175"/>
      <c r="I322" s="175"/>
      <c r="J322" s="175"/>
      <c r="K322" s="175"/>
      <c r="L322" s="175"/>
      <c r="M322" s="175"/>
      <c r="N322" s="175"/>
      <c r="O322" s="175"/>
    </row>
    <row r="323" spans="4:15" x14ac:dyDescent="0.25">
      <c r="D323" s="175"/>
      <c r="E323" s="175"/>
      <c r="F323" s="175"/>
      <c r="G323" s="175"/>
      <c r="H323" s="175"/>
      <c r="I323" s="175"/>
      <c r="J323" s="175"/>
      <c r="K323" s="175"/>
      <c r="L323" s="175"/>
      <c r="M323" s="175"/>
      <c r="N323" s="175"/>
      <c r="O323" s="175"/>
    </row>
    <row r="324" spans="4:15" x14ac:dyDescent="0.25">
      <c r="D324" s="175"/>
      <c r="E324" s="175"/>
      <c r="F324" s="175"/>
      <c r="G324" s="175"/>
      <c r="H324" s="175"/>
      <c r="I324" s="175"/>
      <c r="J324" s="175"/>
      <c r="K324" s="175"/>
      <c r="L324" s="175"/>
      <c r="M324" s="175"/>
      <c r="N324" s="175"/>
      <c r="O324" s="175"/>
    </row>
    <row r="325" spans="4:15" x14ac:dyDescent="0.25">
      <c r="D325" s="175"/>
      <c r="E325" s="175"/>
      <c r="F325" s="175"/>
      <c r="G325" s="175"/>
      <c r="H325" s="175"/>
      <c r="I325" s="175"/>
      <c r="J325" s="175"/>
      <c r="K325" s="175"/>
      <c r="L325" s="175"/>
      <c r="M325" s="175"/>
      <c r="N325" s="175"/>
      <c r="O325" s="175"/>
    </row>
    <row r="326" spans="4:15" x14ac:dyDescent="0.25">
      <c r="D326" s="175"/>
      <c r="E326" s="175"/>
      <c r="F326" s="175"/>
      <c r="G326" s="175"/>
      <c r="H326" s="175"/>
      <c r="I326" s="175"/>
      <c r="J326" s="175"/>
      <c r="K326" s="175"/>
      <c r="L326" s="175"/>
      <c r="M326" s="175"/>
      <c r="N326" s="175"/>
      <c r="O326" s="175"/>
    </row>
    <row r="327" spans="4:15" x14ac:dyDescent="0.25">
      <c r="D327" s="175"/>
      <c r="E327" s="175"/>
      <c r="F327" s="175"/>
      <c r="G327" s="175"/>
      <c r="H327" s="175"/>
      <c r="I327" s="175"/>
      <c r="J327" s="175"/>
      <c r="K327" s="175"/>
      <c r="L327" s="175"/>
      <c r="M327" s="175"/>
      <c r="N327" s="175"/>
      <c r="O327" s="175"/>
    </row>
    <row r="328" spans="4:15" x14ac:dyDescent="0.25">
      <c r="D328" s="175"/>
      <c r="E328" s="175"/>
      <c r="F328" s="175"/>
      <c r="G328" s="175"/>
      <c r="H328" s="175"/>
      <c r="I328" s="175"/>
      <c r="J328" s="175"/>
      <c r="K328" s="175"/>
      <c r="L328" s="175"/>
      <c r="M328" s="175"/>
      <c r="N328" s="175"/>
      <c r="O328" s="175"/>
    </row>
    <row r="329" spans="4:15" x14ac:dyDescent="0.25">
      <c r="D329" s="175"/>
      <c r="E329" s="175"/>
      <c r="F329" s="175"/>
      <c r="G329" s="175"/>
      <c r="H329" s="175"/>
      <c r="I329" s="175"/>
      <c r="J329" s="175"/>
      <c r="K329" s="175"/>
      <c r="L329" s="175"/>
      <c r="M329" s="175"/>
      <c r="N329" s="175"/>
      <c r="O329" s="175"/>
    </row>
    <row r="330" spans="4:15" x14ac:dyDescent="0.25">
      <c r="D330" s="175"/>
      <c r="E330" s="175"/>
      <c r="F330" s="175"/>
      <c r="G330" s="175"/>
      <c r="H330" s="175"/>
      <c r="I330" s="175"/>
      <c r="J330" s="175"/>
      <c r="K330" s="175"/>
      <c r="L330" s="175"/>
      <c r="M330" s="175"/>
      <c r="N330" s="175"/>
      <c r="O330" s="175"/>
    </row>
    <row r="331" spans="4:15" x14ac:dyDescent="0.25">
      <c r="D331" s="175"/>
      <c r="E331" s="175"/>
      <c r="F331" s="175"/>
      <c r="G331" s="175"/>
      <c r="H331" s="175"/>
      <c r="I331" s="175"/>
      <c r="J331" s="175"/>
      <c r="K331" s="175"/>
      <c r="L331" s="175"/>
      <c r="M331" s="175"/>
      <c r="N331" s="175"/>
      <c r="O331" s="175"/>
    </row>
    <row r="332" spans="4:15" x14ac:dyDescent="0.25">
      <c r="D332" s="175"/>
      <c r="E332" s="175"/>
      <c r="F332" s="175"/>
      <c r="G332" s="175"/>
      <c r="H332" s="175"/>
      <c r="I332" s="175"/>
      <c r="J332" s="175"/>
      <c r="K332" s="175"/>
      <c r="L332" s="175"/>
      <c r="M332" s="175"/>
      <c r="N332" s="175"/>
      <c r="O332" s="175"/>
    </row>
    <row r="333" spans="4:15" x14ac:dyDescent="0.25">
      <c r="D333" s="175"/>
      <c r="E333" s="175"/>
      <c r="F333" s="175"/>
      <c r="G333" s="175"/>
      <c r="H333" s="175"/>
      <c r="I333" s="175"/>
      <c r="J333" s="175"/>
      <c r="K333" s="175"/>
      <c r="L333" s="175"/>
      <c r="M333" s="175"/>
      <c r="N333" s="175"/>
      <c r="O333" s="175"/>
    </row>
    <row r="334" spans="4:15" x14ac:dyDescent="0.25">
      <c r="D334" s="175"/>
      <c r="E334" s="175"/>
      <c r="F334" s="175"/>
      <c r="G334" s="175"/>
      <c r="H334" s="175"/>
      <c r="I334" s="175"/>
      <c r="J334" s="175"/>
      <c r="K334" s="175"/>
      <c r="L334" s="175"/>
      <c r="M334" s="175"/>
      <c r="N334" s="175"/>
      <c r="O334" s="175"/>
    </row>
    <row r="335" spans="4:15" x14ac:dyDescent="0.25">
      <c r="D335" s="175"/>
      <c r="E335" s="175"/>
      <c r="F335" s="175"/>
      <c r="G335" s="175"/>
      <c r="H335" s="175"/>
      <c r="I335" s="175"/>
      <c r="J335" s="175"/>
      <c r="K335" s="175"/>
      <c r="L335" s="175"/>
      <c r="M335" s="175"/>
      <c r="N335" s="175"/>
      <c r="O335" s="175"/>
    </row>
    <row r="336" spans="4:15" x14ac:dyDescent="0.25">
      <c r="D336" s="175"/>
      <c r="E336" s="175"/>
      <c r="F336" s="175"/>
      <c r="G336" s="175"/>
      <c r="H336" s="175"/>
      <c r="I336" s="175"/>
      <c r="J336" s="175"/>
      <c r="K336" s="175"/>
      <c r="L336" s="175"/>
      <c r="M336" s="175"/>
      <c r="N336" s="175"/>
      <c r="O336" s="175"/>
    </row>
    <row r="337" spans="4:15" x14ac:dyDescent="0.25">
      <c r="D337" s="175"/>
      <c r="E337" s="175"/>
      <c r="F337" s="175"/>
      <c r="G337" s="175"/>
      <c r="H337" s="175"/>
      <c r="I337" s="175"/>
      <c r="J337" s="175"/>
      <c r="K337" s="175"/>
      <c r="L337" s="175"/>
      <c r="M337" s="175"/>
      <c r="N337" s="175"/>
      <c r="O337" s="175"/>
    </row>
    <row r="338" spans="4:15" x14ac:dyDescent="0.25">
      <c r="D338" s="175"/>
      <c r="E338" s="175"/>
      <c r="F338" s="175"/>
      <c r="G338" s="175"/>
      <c r="H338" s="175"/>
      <c r="I338" s="175"/>
      <c r="J338" s="175"/>
      <c r="K338" s="175"/>
      <c r="L338" s="175"/>
      <c r="M338" s="175"/>
      <c r="N338" s="175"/>
      <c r="O338" s="175"/>
    </row>
    <row r="339" spans="4:15" x14ac:dyDescent="0.25">
      <c r="D339" s="175"/>
      <c r="E339" s="175"/>
      <c r="F339" s="175"/>
      <c r="G339" s="175"/>
      <c r="H339" s="175"/>
      <c r="I339" s="175"/>
      <c r="J339" s="175"/>
      <c r="K339" s="175"/>
      <c r="L339" s="175"/>
      <c r="M339" s="175"/>
      <c r="N339" s="175"/>
      <c r="O339" s="175"/>
    </row>
    <row r="340" spans="4:15" x14ac:dyDescent="0.25">
      <c r="D340" s="175"/>
      <c r="E340" s="175"/>
      <c r="F340" s="175"/>
      <c r="G340" s="175"/>
      <c r="H340" s="175"/>
      <c r="I340" s="175"/>
      <c r="J340" s="175"/>
      <c r="K340" s="175"/>
      <c r="L340" s="175"/>
      <c r="M340" s="175"/>
      <c r="N340" s="175"/>
      <c r="O340" s="175"/>
    </row>
    <row r="341" spans="4:15" x14ac:dyDescent="0.25">
      <c r="D341" s="175"/>
      <c r="E341" s="175"/>
      <c r="F341" s="175"/>
      <c r="G341" s="175"/>
      <c r="H341" s="175"/>
      <c r="I341" s="175"/>
      <c r="J341" s="175"/>
      <c r="K341" s="175"/>
      <c r="L341" s="175"/>
      <c r="M341" s="175"/>
      <c r="N341" s="175"/>
      <c r="O341" s="175"/>
    </row>
    <row r="342" spans="4:15" x14ac:dyDescent="0.25">
      <c r="D342" s="175"/>
      <c r="E342" s="175"/>
      <c r="F342" s="175"/>
      <c r="G342" s="175"/>
      <c r="H342" s="175"/>
      <c r="I342" s="175"/>
      <c r="J342" s="175"/>
      <c r="K342" s="175"/>
      <c r="L342" s="175"/>
      <c r="M342" s="175"/>
      <c r="N342" s="175"/>
      <c r="O342" s="175"/>
    </row>
    <row r="343" spans="4:15" x14ac:dyDescent="0.25">
      <c r="D343" s="175"/>
      <c r="E343" s="175"/>
      <c r="F343" s="175"/>
      <c r="G343" s="175"/>
      <c r="H343" s="175"/>
      <c r="I343" s="175"/>
      <c r="J343" s="175"/>
      <c r="K343" s="175"/>
      <c r="L343" s="175"/>
      <c r="M343" s="175"/>
      <c r="N343" s="175"/>
      <c r="O343" s="175"/>
    </row>
    <row r="344" spans="4:15" x14ac:dyDescent="0.25">
      <c r="D344" s="175"/>
      <c r="E344" s="175"/>
      <c r="F344" s="175"/>
      <c r="G344" s="175"/>
      <c r="H344" s="175"/>
      <c r="I344" s="175"/>
      <c r="J344" s="175"/>
      <c r="K344" s="175"/>
      <c r="L344" s="175"/>
      <c r="M344" s="175"/>
      <c r="N344" s="175"/>
      <c r="O344" s="175"/>
    </row>
    <row r="345" spans="4:15" x14ac:dyDescent="0.25">
      <c r="D345" s="175"/>
      <c r="E345" s="175"/>
      <c r="F345" s="175"/>
      <c r="G345" s="175"/>
      <c r="H345" s="175"/>
      <c r="I345" s="175"/>
      <c r="J345" s="175"/>
      <c r="K345" s="175"/>
      <c r="L345" s="175"/>
      <c r="M345" s="175"/>
      <c r="N345" s="175"/>
      <c r="O345" s="175"/>
    </row>
    <row r="346" spans="4:15" x14ac:dyDescent="0.25">
      <c r="D346" s="175"/>
      <c r="E346" s="175"/>
      <c r="F346" s="175"/>
      <c r="G346" s="175"/>
      <c r="H346" s="175"/>
      <c r="I346" s="175"/>
      <c r="J346" s="175"/>
      <c r="K346" s="175"/>
      <c r="L346" s="175"/>
      <c r="M346" s="175"/>
      <c r="N346" s="175"/>
      <c r="O346" s="175"/>
    </row>
    <row r="347" spans="4:15" x14ac:dyDescent="0.25">
      <c r="D347" s="175"/>
      <c r="E347" s="175"/>
      <c r="F347" s="175"/>
      <c r="G347" s="175"/>
      <c r="H347" s="175"/>
      <c r="I347" s="175"/>
      <c r="J347" s="175"/>
      <c r="K347" s="175"/>
      <c r="L347" s="175"/>
      <c r="M347" s="175"/>
      <c r="N347" s="175"/>
      <c r="O347" s="175"/>
    </row>
    <row r="348" spans="4:15" x14ac:dyDescent="0.25">
      <c r="D348" s="175"/>
      <c r="E348" s="175"/>
      <c r="F348" s="175"/>
      <c r="G348" s="175"/>
      <c r="H348" s="175"/>
      <c r="I348" s="175"/>
      <c r="J348" s="175"/>
      <c r="K348" s="175"/>
      <c r="L348" s="175"/>
      <c r="M348" s="175"/>
      <c r="N348" s="175"/>
      <c r="O348" s="175"/>
    </row>
    <row r="349" spans="4:15" x14ac:dyDescent="0.25">
      <c r="D349" s="175"/>
      <c r="E349" s="175"/>
      <c r="F349" s="175"/>
      <c r="G349" s="175"/>
      <c r="H349" s="175"/>
      <c r="I349" s="175"/>
      <c r="J349" s="175"/>
      <c r="K349" s="175"/>
      <c r="L349" s="175"/>
      <c r="M349" s="175"/>
      <c r="N349" s="175"/>
      <c r="O349" s="175"/>
    </row>
    <row r="350" spans="4:15" x14ac:dyDescent="0.25">
      <c r="D350" s="175"/>
      <c r="E350" s="175"/>
      <c r="F350" s="175"/>
      <c r="G350" s="175"/>
      <c r="H350" s="175"/>
      <c r="I350" s="175"/>
      <c r="J350" s="175"/>
      <c r="K350" s="175"/>
      <c r="L350" s="175"/>
      <c r="M350" s="175"/>
      <c r="N350" s="175"/>
      <c r="O350" s="175"/>
    </row>
    <row r="351" spans="4:15" x14ac:dyDescent="0.25">
      <c r="D351" s="175"/>
      <c r="E351" s="175"/>
      <c r="F351" s="175"/>
      <c r="G351" s="175"/>
      <c r="H351" s="175"/>
      <c r="I351" s="175"/>
      <c r="J351" s="175"/>
      <c r="K351" s="175"/>
      <c r="L351" s="175"/>
      <c r="M351" s="175"/>
      <c r="N351" s="175"/>
      <c r="O351" s="175"/>
    </row>
    <row r="352" spans="4:15" x14ac:dyDescent="0.25">
      <c r="D352" s="175"/>
      <c r="E352" s="175"/>
      <c r="F352" s="175"/>
      <c r="G352" s="175"/>
      <c r="H352" s="175"/>
      <c r="I352" s="175"/>
      <c r="J352" s="175"/>
      <c r="K352" s="175"/>
      <c r="L352" s="175"/>
      <c r="M352" s="175"/>
      <c r="N352" s="175"/>
      <c r="O352" s="175"/>
    </row>
    <row r="353" spans="4:15" x14ac:dyDescent="0.25">
      <c r="D353" s="175"/>
      <c r="E353" s="175"/>
      <c r="F353" s="175"/>
      <c r="G353" s="175"/>
      <c r="H353" s="175"/>
      <c r="I353" s="175"/>
      <c r="J353" s="175"/>
      <c r="K353" s="175"/>
      <c r="L353" s="175"/>
      <c r="M353" s="175"/>
      <c r="N353" s="175"/>
      <c r="O353" s="175"/>
    </row>
    <row r="354" spans="4:15" x14ac:dyDescent="0.25">
      <c r="D354" s="175"/>
      <c r="E354" s="175"/>
      <c r="F354" s="175"/>
      <c r="G354" s="175"/>
      <c r="H354" s="175"/>
      <c r="I354" s="175"/>
      <c r="J354" s="175"/>
      <c r="K354" s="175"/>
      <c r="L354" s="175"/>
      <c r="M354" s="175"/>
      <c r="N354" s="175"/>
      <c r="O354" s="175"/>
    </row>
    <row r="355" spans="4:15" x14ac:dyDescent="0.25">
      <c r="D355" s="175"/>
      <c r="E355" s="175"/>
      <c r="F355" s="175"/>
      <c r="G355" s="175"/>
      <c r="H355" s="175"/>
      <c r="I355" s="175"/>
      <c r="J355" s="175"/>
      <c r="K355" s="175"/>
      <c r="L355" s="175"/>
      <c r="M355" s="175"/>
      <c r="N355" s="175"/>
      <c r="O355" s="175"/>
    </row>
    <row r="356" spans="4:15" x14ac:dyDescent="0.25">
      <c r="D356" s="175"/>
      <c r="E356" s="175"/>
      <c r="F356" s="175"/>
      <c r="G356" s="175"/>
      <c r="H356" s="175"/>
      <c r="I356" s="175"/>
      <c r="J356" s="175"/>
      <c r="K356" s="175"/>
      <c r="L356" s="175"/>
      <c r="M356" s="175"/>
      <c r="N356" s="175"/>
      <c r="O356" s="175"/>
    </row>
    <row r="357" spans="4:15" x14ac:dyDescent="0.25">
      <c r="D357" s="175"/>
      <c r="E357" s="175"/>
      <c r="F357" s="175"/>
      <c r="G357" s="175"/>
      <c r="H357" s="175"/>
      <c r="I357" s="175"/>
      <c r="J357" s="175"/>
      <c r="K357" s="175"/>
      <c r="L357" s="175"/>
      <c r="M357" s="175"/>
      <c r="N357" s="175"/>
      <c r="O357" s="175"/>
    </row>
    <row r="358" spans="4:15" x14ac:dyDescent="0.25">
      <c r="D358" s="175"/>
      <c r="E358" s="175"/>
      <c r="F358" s="175"/>
      <c r="G358" s="175"/>
      <c r="H358" s="175"/>
      <c r="I358" s="175"/>
      <c r="J358" s="175"/>
      <c r="K358" s="175"/>
      <c r="L358" s="175"/>
      <c r="M358" s="175"/>
      <c r="N358" s="175"/>
      <c r="O358" s="175"/>
    </row>
    <row r="359" spans="4:15" x14ac:dyDescent="0.25">
      <c r="D359" s="175"/>
      <c r="E359" s="175"/>
      <c r="F359" s="175"/>
      <c r="G359" s="175"/>
      <c r="H359" s="175"/>
      <c r="I359" s="175"/>
      <c r="J359" s="175"/>
      <c r="K359" s="175"/>
      <c r="L359" s="175"/>
      <c r="M359" s="175"/>
      <c r="N359" s="175"/>
      <c r="O359" s="175"/>
    </row>
    <row r="360" spans="4:15" x14ac:dyDescent="0.25">
      <c r="D360" s="175"/>
      <c r="E360" s="175"/>
      <c r="F360" s="175"/>
      <c r="G360" s="175"/>
      <c r="H360" s="175"/>
      <c r="I360" s="175"/>
      <c r="J360" s="175"/>
      <c r="K360" s="175"/>
      <c r="L360" s="175"/>
      <c r="M360" s="175"/>
      <c r="N360" s="175"/>
      <c r="O360" s="175"/>
    </row>
    <row r="361" spans="4:15" x14ac:dyDescent="0.25">
      <c r="D361" s="175"/>
      <c r="E361" s="175"/>
      <c r="F361" s="175"/>
      <c r="G361" s="175"/>
      <c r="H361" s="175"/>
      <c r="I361" s="175"/>
      <c r="J361" s="175"/>
      <c r="K361" s="175"/>
      <c r="L361" s="175"/>
      <c r="M361" s="175"/>
      <c r="N361" s="175"/>
      <c r="O361" s="175"/>
    </row>
    <row r="362" spans="4:15" x14ac:dyDescent="0.25">
      <c r="D362" s="175"/>
      <c r="E362" s="175"/>
      <c r="F362" s="175"/>
      <c r="G362" s="175"/>
      <c r="H362" s="175"/>
      <c r="I362" s="175"/>
      <c r="J362" s="175"/>
      <c r="K362" s="175"/>
      <c r="L362" s="175"/>
      <c r="M362" s="175"/>
      <c r="N362" s="175"/>
      <c r="O362" s="175"/>
    </row>
    <row r="363" spans="4:15" x14ac:dyDescent="0.25">
      <c r="D363" s="175"/>
      <c r="E363" s="175"/>
      <c r="F363" s="175"/>
      <c r="G363" s="175"/>
      <c r="H363" s="175"/>
      <c r="I363" s="175"/>
      <c r="J363" s="175"/>
      <c r="K363" s="175"/>
      <c r="L363" s="175"/>
      <c r="M363" s="175"/>
      <c r="N363" s="175"/>
      <c r="O363" s="175"/>
    </row>
    <row r="364" spans="4:15" x14ac:dyDescent="0.25">
      <c r="D364" s="175"/>
      <c r="E364" s="175"/>
      <c r="F364" s="175"/>
      <c r="G364" s="175"/>
      <c r="H364" s="175"/>
      <c r="I364" s="175"/>
      <c r="J364" s="175"/>
      <c r="K364" s="175"/>
      <c r="L364" s="175"/>
      <c r="M364" s="175"/>
      <c r="N364" s="175"/>
      <c r="O364" s="175"/>
    </row>
    <row r="365" spans="4:15" x14ac:dyDescent="0.25">
      <c r="D365" s="175"/>
      <c r="E365" s="175"/>
      <c r="F365" s="175"/>
      <c r="G365" s="175"/>
      <c r="H365" s="175"/>
      <c r="I365" s="175"/>
      <c r="J365" s="175"/>
      <c r="K365" s="175"/>
      <c r="L365" s="175"/>
      <c r="M365" s="175"/>
      <c r="N365" s="175"/>
      <c r="O365" s="175"/>
    </row>
    <row r="366" spans="4:15" x14ac:dyDescent="0.25">
      <c r="D366" s="175"/>
      <c r="E366" s="175"/>
      <c r="F366" s="175"/>
      <c r="G366" s="175"/>
      <c r="H366" s="175"/>
      <c r="I366" s="175"/>
      <c r="J366" s="175"/>
      <c r="K366" s="175"/>
      <c r="L366" s="175"/>
      <c r="M366" s="175"/>
      <c r="N366" s="175"/>
      <c r="O366" s="175"/>
    </row>
    <row r="367" spans="4:15" x14ac:dyDescent="0.25">
      <c r="D367" s="175"/>
      <c r="E367" s="175"/>
      <c r="F367" s="175"/>
      <c r="G367" s="175"/>
      <c r="H367" s="175"/>
      <c r="I367" s="175"/>
      <c r="J367" s="175"/>
      <c r="K367" s="175"/>
      <c r="L367" s="175"/>
      <c r="M367" s="175"/>
      <c r="N367" s="175"/>
      <c r="O367" s="175"/>
    </row>
    <row r="368" spans="4:15" x14ac:dyDescent="0.25">
      <c r="D368" s="175"/>
      <c r="E368" s="175"/>
      <c r="F368" s="175"/>
      <c r="G368" s="175"/>
      <c r="H368" s="175"/>
      <c r="I368" s="175"/>
      <c r="J368" s="175"/>
      <c r="K368" s="175"/>
      <c r="L368" s="175"/>
      <c r="M368" s="175"/>
      <c r="N368" s="175"/>
      <c r="O368" s="175"/>
    </row>
    <row r="369" spans="4:15" x14ac:dyDescent="0.25">
      <c r="D369" s="175"/>
      <c r="E369" s="175"/>
      <c r="F369" s="175"/>
      <c r="G369" s="175"/>
      <c r="H369" s="175"/>
      <c r="I369" s="175"/>
      <c r="J369" s="175"/>
      <c r="K369" s="175"/>
      <c r="L369" s="175"/>
      <c r="M369" s="175"/>
      <c r="N369" s="175"/>
      <c r="O369" s="175"/>
    </row>
    <row r="370" spans="4:15" x14ac:dyDescent="0.25">
      <c r="D370" s="175"/>
      <c r="E370" s="175"/>
      <c r="F370" s="175"/>
      <c r="G370" s="175"/>
      <c r="H370" s="175"/>
      <c r="I370" s="175"/>
      <c r="J370" s="175"/>
      <c r="K370" s="175"/>
      <c r="L370" s="175"/>
      <c r="M370" s="175"/>
      <c r="N370" s="175"/>
      <c r="O370" s="175"/>
    </row>
    <row r="371" spans="4:15" x14ac:dyDescent="0.25">
      <c r="D371" s="175"/>
      <c r="E371" s="175"/>
      <c r="F371" s="175"/>
      <c r="G371" s="175"/>
      <c r="H371" s="175"/>
      <c r="I371" s="175"/>
      <c r="J371" s="175"/>
      <c r="K371" s="175"/>
      <c r="L371" s="175"/>
      <c r="M371" s="175"/>
      <c r="N371" s="175"/>
      <c r="O371" s="175"/>
    </row>
    <row r="372" spans="4:15" x14ac:dyDescent="0.25">
      <c r="D372" s="175"/>
      <c r="E372" s="175"/>
      <c r="F372" s="175"/>
      <c r="G372" s="175"/>
      <c r="H372" s="175"/>
      <c r="I372" s="175"/>
      <c r="J372" s="175"/>
      <c r="K372" s="175"/>
      <c r="L372" s="175"/>
      <c r="M372" s="175"/>
      <c r="N372" s="175"/>
      <c r="O372" s="175"/>
    </row>
    <row r="373" spans="4:15" x14ac:dyDescent="0.25">
      <c r="D373" s="175"/>
      <c r="E373" s="175"/>
      <c r="F373" s="175"/>
      <c r="G373" s="175"/>
      <c r="H373" s="175"/>
      <c r="I373" s="175"/>
      <c r="J373" s="175"/>
      <c r="K373" s="175"/>
      <c r="L373" s="175"/>
      <c r="M373" s="175"/>
      <c r="N373" s="175"/>
      <c r="O373" s="175"/>
    </row>
    <row r="374" spans="4:15" x14ac:dyDescent="0.25">
      <c r="D374" s="175"/>
      <c r="E374" s="175"/>
      <c r="F374" s="175"/>
      <c r="G374" s="175"/>
      <c r="H374" s="175"/>
      <c r="I374" s="175"/>
      <c r="J374" s="175"/>
      <c r="K374" s="175"/>
      <c r="L374" s="175"/>
      <c r="M374" s="175"/>
      <c r="N374" s="175"/>
      <c r="O374" s="175"/>
    </row>
    <row r="375" spans="4:15" x14ac:dyDescent="0.25">
      <c r="D375" s="175"/>
      <c r="E375" s="175"/>
      <c r="F375" s="175"/>
      <c r="G375" s="175"/>
      <c r="H375" s="175"/>
      <c r="I375" s="175"/>
      <c r="J375" s="175"/>
      <c r="K375" s="175"/>
      <c r="L375" s="175"/>
      <c r="M375" s="175"/>
      <c r="N375" s="175"/>
      <c r="O375" s="175"/>
    </row>
    <row r="376" spans="4:15" x14ac:dyDescent="0.25">
      <c r="D376" s="175"/>
      <c r="E376" s="175"/>
      <c r="F376" s="175"/>
      <c r="G376" s="175"/>
      <c r="H376" s="175"/>
      <c r="I376" s="175"/>
      <c r="J376" s="175"/>
      <c r="K376" s="175"/>
      <c r="L376" s="175"/>
      <c r="M376" s="175"/>
      <c r="N376" s="175"/>
      <c r="O376" s="175"/>
    </row>
    <row r="377" spans="4:15" x14ac:dyDescent="0.25">
      <c r="D377" s="175"/>
      <c r="E377" s="175"/>
      <c r="F377" s="175"/>
      <c r="G377" s="175"/>
      <c r="H377" s="175"/>
      <c r="I377" s="175"/>
      <c r="J377" s="175"/>
      <c r="K377" s="175"/>
      <c r="L377" s="175"/>
      <c r="M377" s="175"/>
      <c r="N377" s="175"/>
      <c r="O377" s="175"/>
    </row>
    <row r="378" spans="4:15" x14ac:dyDescent="0.25">
      <c r="D378" s="175"/>
      <c r="E378" s="175"/>
      <c r="F378" s="175"/>
      <c r="G378" s="175"/>
      <c r="H378" s="175"/>
      <c r="I378" s="175"/>
      <c r="J378" s="175"/>
      <c r="K378" s="175"/>
      <c r="L378" s="175"/>
      <c r="M378" s="175"/>
      <c r="N378" s="175"/>
      <c r="O378" s="175"/>
    </row>
    <row r="379" spans="4:15" x14ac:dyDescent="0.25">
      <c r="D379" s="175"/>
      <c r="E379" s="175"/>
      <c r="F379" s="175"/>
      <c r="G379" s="175"/>
      <c r="H379" s="175"/>
      <c r="I379" s="175"/>
      <c r="J379" s="175"/>
      <c r="K379" s="175"/>
      <c r="L379" s="175"/>
      <c r="M379" s="175"/>
      <c r="N379" s="175"/>
      <c r="O379" s="175"/>
    </row>
    <row r="380" spans="4:15" x14ac:dyDescent="0.25">
      <c r="D380" s="175"/>
      <c r="E380" s="175"/>
      <c r="F380" s="175"/>
      <c r="G380" s="175"/>
      <c r="H380" s="175"/>
      <c r="I380" s="175"/>
      <c r="J380" s="175"/>
      <c r="K380" s="175"/>
      <c r="L380" s="175"/>
      <c r="M380" s="175"/>
      <c r="N380" s="175"/>
      <c r="O380" s="175"/>
    </row>
    <row r="381" spans="4:15" x14ac:dyDescent="0.25">
      <c r="D381" s="175"/>
      <c r="E381" s="175"/>
      <c r="F381" s="175"/>
      <c r="G381" s="175"/>
      <c r="H381" s="175"/>
      <c r="I381" s="175"/>
      <c r="J381" s="175"/>
      <c r="K381" s="175"/>
      <c r="L381" s="175"/>
      <c r="M381" s="175"/>
      <c r="N381" s="175"/>
      <c r="O381" s="175"/>
    </row>
    <row r="382" spans="4:15" x14ac:dyDescent="0.25">
      <c r="D382" s="175"/>
      <c r="E382" s="175"/>
      <c r="F382" s="175"/>
      <c r="G382" s="175"/>
      <c r="H382" s="175"/>
      <c r="I382" s="175"/>
      <c r="J382" s="175"/>
      <c r="K382" s="175"/>
      <c r="L382" s="175"/>
      <c r="M382" s="175"/>
      <c r="N382" s="175"/>
      <c r="O382" s="175"/>
    </row>
    <row r="383" spans="4:15" x14ac:dyDescent="0.25">
      <c r="D383" s="175"/>
      <c r="E383" s="175"/>
      <c r="F383" s="175"/>
      <c r="G383" s="175"/>
      <c r="H383" s="175"/>
      <c r="I383" s="175"/>
      <c r="J383" s="175"/>
      <c r="K383" s="175"/>
      <c r="L383" s="175"/>
      <c r="M383" s="175"/>
      <c r="N383" s="175"/>
      <c r="O383" s="175"/>
    </row>
    <row r="384" spans="4:15" x14ac:dyDescent="0.25">
      <c r="D384" s="175"/>
      <c r="E384" s="175"/>
      <c r="F384" s="175"/>
      <c r="G384" s="175"/>
      <c r="H384" s="175"/>
      <c r="I384" s="175"/>
      <c r="J384" s="175"/>
      <c r="K384" s="175"/>
      <c r="L384" s="175"/>
      <c r="M384" s="175"/>
      <c r="N384" s="175"/>
      <c r="O384" s="175"/>
    </row>
    <row r="385" spans="4:15" x14ac:dyDescent="0.25">
      <c r="D385" s="175"/>
      <c r="E385" s="175"/>
      <c r="F385" s="175"/>
      <c r="G385" s="175"/>
      <c r="H385" s="175"/>
      <c r="I385" s="175"/>
      <c r="J385" s="175"/>
      <c r="K385" s="175"/>
      <c r="L385" s="175"/>
      <c r="M385" s="175"/>
      <c r="N385" s="175"/>
      <c r="O385" s="175"/>
    </row>
    <row r="386" spans="4:15" x14ac:dyDescent="0.25">
      <c r="D386" s="175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</row>
    <row r="387" spans="4:15" x14ac:dyDescent="0.25">
      <c r="D387" s="175"/>
      <c r="E387" s="175"/>
      <c r="F387" s="175"/>
      <c r="G387" s="175"/>
      <c r="H387" s="175"/>
      <c r="I387" s="175"/>
      <c r="J387" s="175"/>
      <c r="K387" s="175"/>
      <c r="L387" s="175"/>
      <c r="M387" s="175"/>
      <c r="N387" s="175"/>
      <c r="O387" s="175"/>
    </row>
    <row r="388" spans="4:15" x14ac:dyDescent="0.25">
      <c r="D388" s="175"/>
      <c r="E388" s="175"/>
      <c r="F388" s="175"/>
      <c r="G388" s="175"/>
      <c r="H388" s="175"/>
      <c r="I388" s="175"/>
      <c r="J388" s="175"/>
      <c r="K388" s="175"/>
      <c r="L388" s="175"/>
      <c r="M388" s="175"/>
      <c r="N388" s="175"/>
      <c r="O388" s="175"/>
    </row>
    <row r="389" spans="4:15" x14ac:dyDescent="0.25">
      <c r="D389" s="175"/>
      <c r="E389" s="175"/>
      <c r="F389" s="175"/>
      <c r="G389" s="175"/>
      <c r="H389" s="175"/>
      <c r="I389" s="175"/>
      <c r="J389" s="175"/>
      <c r="K389" s="175"/>
      <c r="L389" s="175"/>
      <c r="M389" s="175"/>
      <c r="N389" s="175"/>
      <c r="O389" s="175"/>
    </row>
    <row r="390" spans="4:15" x14ac:dyDescent="0.25">
      <c r="D390" s="175"/>
      <c r="E390" s="175"/>
      <c r="F390" s="175"/>
      <c r="G390" s="175"/>
      <c r="H390" s="175"/>
      <c r="I390" s="175"/>
      <c r="J390" s="175"/>
      <c r="K390" s="175"/>
      <c r="L390" s="175"/>
      <c r="M390" s="175"/>
      <c r="N390" s="175"/>
      <c r="O390" s="175"/>
    </row>
    <row r="391" spans="4:15" x14ac:dyDescent="0.25">
      <c r="D391" s="175"/>
      <c r="E391" s="175"/>
      <c r="F391" s="175"/>
      <c r="G391" s="175"/>
      <c r="H391" s="175"/>
      <c r="I391" s="175"/>
      <c r="J391" s="175"/>
      <c r="K391" s="175"/>
      <c r="L391" s="175"/>
      <c r="M391" s="175"/>
      <c r="N391" s="175"/>
      <c r="O391" s="175"/>
    </row>
    <row r="392" spans="4:15" x14ac:dyDescent="0.25">
      <c r="D392" s="175"/>
      <c r="E392" s="175"/>
      <c r="F392" s="175"/>
      <c r="G392" s="175"/>
      <c r="H392" s="175"/>
      <c r="I392" s="175"/>
      <c r="J392" s="175"/>
      <c r="K392" s="175"/>
      <c r="L392" s="175"/>
      <c r="M392" s="175"/>
      <c r="N392" s="175"/>
      <c r="O392" s="175"/>
    </row>
    <row r="393" spans="4:15" x14ac:dyDescent="0.25">
      <c r="D393" s="175"/>
      <c r="E393" s="175"/>
      <c r="F393" s="175"/>
      <c r="G393" s="175"/>
      <c r="H393" s="175"/>
      <c r="I393" s="175"/>
      <c r="J393" s="175"/>
      <c r="K393" s="175"/>
      <c r="L393" s="175"/>
      <c r="M393" s="175"/>
      <c r="N393" s="175"/>
      <c r="O393" s="175"/>
    </row>
    <row r="394" spans="4:15" x14ac:dyDescent="0.25">
      <c r="D394" s="175"/>
      <c r="E394" s="175"/>
      <c r="F394" s="175"/>
      <c r="G394" s="175"/>
      <c r="H394" s="175"/>
      <c r="I394" s="175"/>
      <c r="J394" s="175"/>
      <c r="K394" s="175"/>
      <c r="L394" s="175"/>
      <c r="M394" s="175"/>
      <c r="N394" s="175"/>
      <c r="O394" s="175"/>
    </row>
    <row r="395" spans="4:15" x14ac:dyDescent="0.25">
      <c r="D395" s="175"/>
      <c r="E395" s="175"/>
      <c r="F395" s="175"/>
      <c r="G395" s="175"/>
      <c r="H395" s="175"/>
      <c r="I395" s="175"/>
      <c r="J395" s="175"/>
      <c r="K395" s="175"/>
      <c r="L395" s="175"/>
      <c r="M395" s="175"/>
      <c r="N395" s="175"/>
      <c r="O395" s="175"/>
    </row>
    <row r="396" spans="4:15" x14ac:dyDescent="0.25">
      <c r="D396" s="175"/>
      <c r="E396" s="175"/>
      <c r="F396" s="175"/>
      <c r="G396" s="175"/>
      <c r="H396" s="175"/>
      <c r="I396" s="175"/>
      <c r="J396" s="175"/>
      <c r="K396" s="175"/>
      <c r="L396" s="175"/>
      <c r="M396" s="175"/>
      <c r="N396" s="175"/>
      <c r="O396" s="175"/>
    </row>
    <row r="397" spans="4:15" x14ac:dyDescent="0.25">
      <c r="D397" s="175"/>
      <c r="E397" s="175"/>
      <c r="F397" s="175"/>
      <c r="G397" s="175"/>
      <c r="H397" s="175"/>
      <c r="I397" s="175"/>
      <c r="J397" s="175"/>
      <c r="K397" s="175"/>
      <c r="L397" s="175"/>
      <c r="M397" s="175"/>
      <c r="N397" s="175"/>
      <c r="O397" s="175"/>
    </row>
    <row r="398" spans="4:15" x14ac:dyDescent="0.25">
      <c r="D398" s="175"/>
      <c r="E398" s="175"/>
      <c r="F398" s="175"/>
      <c r="G398" s="175"/>
      <c r="H398" s="175"/>
      <c r="I398" s="175"/>
      <c r="J398" s="175"/>
      <c r="K398" s="175"/>
      <c r="L398" s="175"/>
      <c r="M398" s="175"/>
      <c r="N398" s="175"/>
      <c r="O398" s="175"/>
    </row>
    <row r="399" spans="4:15" x14ac:dyDescent="0.25">
      <c r="D399" s="175"/>
      <c r="E399" s="175"/>
      <c r="F399" s="175"/>
      <c r="G399" s="175"/>
      <c r="H399" s="175"/>
      <c r="I399" s="175"/>
      <c r="J399" s="175"/>
      <c r="K399" s="175"/>
      <c r="L399" s="175"/>
      <c r="M399" s="175"/>
      <c r="N399" s="175"/>
      <c r="O399" s="175"/>
    </row>
    <row r="400" spans="4:15" x14ac:dyDescent="0.25">
      <c r="D400" s="175"/>
      <c r="E400" s="175"/>
      <c r="F400" s="175"/>
      <c r="G400" s="175"/>
      <c r="H400" s="175"/>
      <c r="I400" s="175"/>
      <c r="J400" s="175"/>
      <c r="K400" s="175"/>
      <c r="L400" s="175"/>
      <c r="M400" s="175"/>
      <c r="N400" s="175"/>
      <c r="O400" s="175"/>
    </row>
    <row r="401" spans="4:15" x14ac:dyDescent="0.25">
      <c r="D401" s="175"/>
      <c r="E401" s="175"/>
      <c r="F401" s="175"/>
      <c r="G401" s="175"/>
      <c r="H401" s="175"/>
      <c r="I401" s="175"/>
      <c r="J401" s="175"/>
      <c r="K401" s="175"/>
      <c r="L401" s="175"/>
      <c r="M401" s="175"/>
      <c r="N401" s="175"/>
      <c r="O401" s="175"/>
    </row>
    <row r="402" spans="4:15" x14ac:dyDescent="0.25"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</row>
    <row r="403" spans="4:15" x14ac:dyDescent="0.25">
      <c r="D403" s="175"/>
      <c r="E403" s="175"/>
      <c r="F403" s="175"/>
      <c r="G403" s="175"/>
      <c r="H403" s="175"/>
      <c r="I403" s="175"/>
      <c r="J403" s="175"/>
      <c r="K403" s="175"/>
      <c r="L403" s="175"/>
      <c r="M403" s="175"/>
      <c r="N403" s="175"/>
      <c r="O403" s="175"/>
    </row>
    <row r="404" spans="4:15" x14ac:dyDescent="0.25">
      <c r="D404" s="175"/>
      <c r="E404" s="175"/>
      <c r="F404" s="175"/>
      <c r="G404" s="175"/>
      <c r="H404" s="175"/>
      <c r="I404" s="175"/>
      <c r="J404" s="175"/>
      <c r="K404" s="175"/>
      <c r="L404" s="175"/>
      <c r="M404" s="175"/>
      <c r="N404" s="175"/>
      <c r="O404" s="175"/>
    </row>
    <row r="405" spans="4:15" x14ac:dyDescent="0.25">
      <c r="D405" s="175"/>
      <c r="E405" s="175"/>
      <c r="F405" s="175"/>
      <c r="G405" s="175"/>
      <c r="H405" s="175"/>
      <c r="I405" s="175"/>
      <c r="J405" s="175"/>
      <c r="K405" s="175"/>
      <c r="L405" s="175"/>
      <c r="M405" s="175"/>
      <c r="N405" s="175"/>
      <c r="O405" s="175"/>
    </row>
    <row r="406" spans="4:15" x14ac:dyDescent="0.25">
      <c r="D406" s="175"/>
      <c r="E406" s="175"/>
      <c r="F406" s="175"/>
      <c r="G406" s="175"/>
      <c r="H406" s="175"/>
      <c r="I406" s="175"/>
      <c r="J406" s="175"/>
      <c r="K406" s="175"/>
      <c r="L406" s="175"/>
      <c r="M406" s="175"/>
      <c r="N406" s="175"/>
      <c r="O406" s="175"/>
    </row>
    <row r="407" spans="4:15" x14ac:dyDescent="0.25">
      <c r="D407" s="175"/>
      <c r="E407" s="175"/>
      <c r="F407" s="175"/>
      <c r="G407" s="175"/>
      <c r="H407" s="175"/>
      <c r="I407" s="175"/>
      <c r="J407" s="175"/>
      <c r="K407" s="175"/>
      <c r="L407" s="175"/>
      <c r="M407" s="175"/>
      <c r="N407" s="175"/>
      <c r="O407" s="175"/>
    </row>
    <row r="408" spans="4:15" x14ac:dyDescent="0.25">
      <c r="D408" s="175"/>
      <c r="E408" s="175"/>
      <c r="F408" s="175"/>
      <c r="G408" s="175"/>
      <c r="H408" s="175"/>
      <c r="I408" s="175"/>
      <c r="J408" s="175"/>
      <c r="K408" s="175"/>
      <c r="L408" s="175"/>
      <c r="M408" s="175"/>
      <c r="N408" s="175"/>
      <c r="O408" s="175"/>
    </row>
    <row r="409" spans="4:15" x14ac:dyDescent="0.25">
      <c r="D409" s="175"/>
      <c r="E409" s="175"/>
      <c r="F409" s="175"/>
      <c r="G409" s="175"/>
      <c r="H409" s="175"/>
      <c r="I409" s="175"/>
      <c r="J409" s="175"/>
      <c r="K409" s="175"/>
      <c r="L409" s="175"/>
      <c r="M409" s="175"/>
      <c r="N409" s="175"/>
      <c r="O409" s="175"/>
    </row>
    <row r="410" spans="4:15" x14ac:dyDescent="0.25">
      <c r="D410" s="175"/>
      <c r="E410" s="175"/>
      <c r="F410" s="175"/>
      <c r="G410" s="175"/>
      <c r="H410" s="175"/>
      <c r="I410" s="175"/>
      <c r="J410" s="175"/>
      <c r="K410" s="175"/>
      <c r="L410" s="175"/>
      <c r="M410" s="175"/>
      <c r="N410" s="175"/>
      <c r="O410" s="175"/>
    </row>
    <row r="411" spans="4:15" x14ac:dyDescent="0.25">
      <c r="D411" s="175"/>
      <c r="E411" s="175"/>
      <c r="F411" s="175"/>
      <c r="G411" s="175"/>
      <c r="H411" s="175"/>
      <c r="I411" s="175"/>
      <c r="J411" s="175"/>
      <c r="K411" s="175"/>
      <c r="L411" s="175"/>
      <c r="M411" s="175"/>
      <c r="N411" s="175"/>
      <c r="O411" s="175"/>
    </row>
    <row r="412" spans="4:15" x14ac:dyDescent="0.25">
      <c r="D412" s="175"/>
      <c r="E412" s="175"/>
      <c r="F412" s="175"/>
      <c r="G412" s="175"/>
      <c r="H412" s="175"/>
      <c r="I412" s="175"/>
      <c r="J412" s="175"/>
      <c r="K412" s="175"/>
      <c r="L412" s="175"/>
      <c r="M412" s="175"/>
      <c r="N412" s="175"/>
      <c r="O412" s="175"/>
    </row>
    <row r="413" spans="4:15" x14ac:dyDescent="0.25">
      <c r="D413" s="175"/>
      <c r="E413" s="175"/>
      <c r="F413" s="175"/>
      <c r="G413" s="175"/>
      <c r="H413" s="175"/>
      <c r="I413" s="175"/>
      <c r="J413" s="175"/>
      <c r="K413" s="175"/>
      <c r="L413" s="175"/>
      <c r="M413" s="175"/>
      <c r="N413" s="175"/>
      <c r="O413" s="175"/>
    </row>
    <row r="414" spans="4:15" x14ac:dyDescent="0.25">
      <c r="D414" s="175"/>
      <c r="E414" s="175"/>
      <c r="F414" s="175"/>
      <c r="G414" s="175"/>
      <c r="H414" s="175"/>
      <c r="I414" s="175"/>
      <c r="J414" s="175"/>
      <c r="K414" s="175"/>
      <c r="L414" s="175"/>
      <c r="M414" s="175"/>
      <c r="N414" s="175"/>
      <c r="O414" s="175"/>
    </row>
    <row r="415" spans="4:15" x14ac:dyDescent="0.25">
      <c r="D415" s="175"/>
      <c r="E415" s="175"/>
      <c r="F415" s="175"/>
      <c r="G415" s="175"/>
      <c r="H415" s="175"/>
      <c r="I415" s="175"/>
      <c r="J415" s="175"/>
      <c r="K415" s="175"/>
      <c r="L415" s="175"/>
      <c r="M415" s="175"/>
      <c r="N415" s="175"/>
      <c r="O415" s="175"/>
    </row>
    <row r="416" spans="4:15" x14ac:dyDescent="0.25">
      <c r="D416" s="175"/>
      <c r="E416" s="175"/>
      <c r="F416" s="175"/>
      <c r="G416" s="175"/>
      <c r="H416" s="175"/>
      <c r="I416" s="175"/>
      <c r="J416" s="175"/>
      <c r="K416" s="175"/>
      <c r="L416" s="175"/>
      <c r="M416" s="175"/>
      <c r="N416" s="175"/>
      <c r="O416" s="175"/>
    </row>
    <row r="417" spans="4:15" x14ac:dyDescent="0.25">
      <c r="D417" s="175"/>
      <c r="E417" s="175"/>
      <c r="F417" s="175"/>
      <c r="G417" s="175"/>
      <c r="H417" s="175"/>
      <c r="I417" s="175"/>
      <c r="J417" s="175"/>
      <c r="K417" s="175"/>
      <c r="L417" s="175"/>
      <c r="M417" s="175"/>
      <c r="N417" s="175"/>
      <c r="O417" s="175"/>
    </row>
    <row r="418" spans="4:15" x14ac:dyDescent="0.25">
      <c r="D418" s="175"/>
      <c r="E418" s="175"/>
      <c r="F418" s="175"/>
      <c r="G418" s="175"/>
      <c r="H418" s="175"/>
      <c r="I418" s="175"/>
      <c r="J418" s="175"/>
      <c r="K418" s="175"/>
      <c r="L418" s="175"/>
      <c r="M418" s="175"/>
      <c r="N418" s="175"/>
      <c r="O418" s="175"/>
    </row>
    <row r="419" spans="4:15" x14ac:dyDescent="0.25">
      <c r="D419" s="175"/>
      <c r="E419" s="175"/>
      <c r="F419" s="175"/>
      <c r="G419" s="175"/>
      <c r="H419" s="175"/>
      <c r="I419" s="175"/>
      <c r="J419" s="175"/>
      <c r="K419" s="175"/>
      <c r="L419" s="175"/>
      <c r="M419" s="175"/>
      <c r="N419" s="175"/>
      <c r="O419" s="175"/>
    </row>
    <row r="420" spans="4:15" x14ac:dyDescent="0.25">
      <c r="D420" s="175"/>
      <c r="E420" s="175"/>
      <c r="F420" s="175"/>
      <c r="G420" s="175"/>
      <c r="H420" s="175"/>
      <c r="I420" s="175"/>
      <c r="J420" s="175"/>
      <c r="K420" s="175"/>
      <c r="L420" s="175"/>
      <c r="M420" s="175"/>
      <c r="N420" s="175"/>
      <c r="O420" s="175"/>
    </row>
    <row r="421" spans="4:15" x14ac:dyDescent="0.25">
      <c r="D421" s="175"/>
      <c r="E421" s="175"/>
      <c r="F421" s="175"/>
      <c r="G421" s="175"/>
      <c r="H421" s="175"/>
      <c r="I421" s="175"/>
      <c r="J421" s="175"/>
      <c r="K421" s="175"/>
      <c r="L421" s="175"/>
      <c r="M421" s="175"/>
      <c r="N421" s="175"/>
      <c r="O421" s="175"/>
    </row>
    <row r="422" spans="4:15" x14ac:dyDescent="0.25">
      <c r="D422" s="175"/>
      <c r="E422" s="175"/>
      <c r="F422" s="175"/>
      <c r="G422" s="175"/>
      <c r="H422" s="175"/>
      <c r="I422" s="175"/>
      <c r="J422" s="175"/>
      <c r="K422" s="175"/>
      <c r="L422" s="175"/>
      <c r="M422" s="175"/>
      <c r="N422" s="175"/>
      <c r="O422" s="175"/>
    </row>
    <row r="423" spans="4:15" x14ac:dyDescent="0.25">
      <c r="D423" s="175"/>
      <c r="E423" s="175"/>
      <c r="F423" s="175"/>
      <c r="G423" s="175"/>
      <c r="H423" s="175"/>
      <c r="I423" s="175"/>
      <c r="J423" s="175"/>
      <c r="K423" s="175"/>
      <c r="L423" s="175"/>
      <c r="M423" s="175"/>
      <c r="N423" s="175"/>
      <c r="O423" s="175"/>
    </row>
    <row r="424" spans="4:15" x14ac:dyDescent="0.25">
      <c r="D424" s="175"/>
      <c r="E424" s="175"/>
      <c r="F424" s="175"/>
      <c r="G424" s="175"/>
      <c r="H424" s="175"/>
      <c r="I424" s="175"/>
      <c r="J424" s="175"/>
      <c r="K424" s="175"/>
      <c r="L424" s="175"/>
      <c r="M424" s="175"/>
      <c r="N424" s="175"/>
      <c r="O424" s="175"/>
    </row>
    <row r="425" spans="4:15" x14ac:dyDescent="0.25">
      <c r="D425" s="175"/>
      <c r="E425" s="175"/>
      <c r="F425" s="175"/>
      <c r="G425" s="175"/>
      <c r="H425" s="175"/>
      <c r="I425" s="175"/>
      <c r="J425" s="175"/>
      <c r="K425" s="175"/>
      <c r="L425" s="175"/>
      <c r="M425" s="175"/>
      <c r="N425" s="175"/>
      <c r="O425" s="175"/>
    </row>
    <row r="426" spans="4:15" x14ac:dyDescent="0.25">
      <c r="D426" s="175"/>
      <c r="E426" s="175"/>
      <c r="F426" s="175"/>
      <c r="G426" s="175"/>
      <c r="H426" s="175"/>
      <c r="I426" s="175"/>
      <c r="J426" s="175"/>
      <c r="K426" s="175"/>
      <c r="L426" s="175"/>
      <c r="M426" s="175"/>
      <c r="N426" s="175"/>
      <c r="O426" s="175"/>
    </row>
    <row r="427" spans="4:15" x14ac:dyDescent="0.25">
      <c r="D427" s="175"/>
      <c r="E427" s="175"/>
      <c r="F427" s="175"/>
      <c r="G427" s="175"/>
      <c r="H427" s="175"/>
      <c r="I427" s="175"/>
      <c r="J427" s="175"/>
      <c r="K427" s="175"/>
      <c r="L427" s="175"/>
      <c r="M427" s="175"/>
      <c r="N427" s="175"/>
      <c r="O427" s="175"/>
    </row>
    <row r="428" spans="4:15" x14ac:dyDescent="0.25">
      <c r="D428" s="175"/>
      <c r="E428" s="175"/>
      <c r="F428" s="175"/>
      <c r="G428" s="175"/>
      <c r="H428" s="175"/>
      <c r="I428" s="175"/>
      <c r="J428" s="175"/>
      <c r="K428" s="175"/>
      <c r="L428" s="175"/>
      <c r="M428" s="175"/>
      <c r="N428" s="175"/>
      <c r="O428" s="175"/>
    </row>
    <row r="429" spans="4:15" x14ac:dyDescent="0.25">
      <c r="D429" s="175"/>
      <c r="E429" s="175"/>
      <c r="F429" s="175"/>
      <c r="G429" s="175"/>
      <c r="H429" s="175"/>
      <c r="I429" s="175"/>
      <c r="J429" s="175"/>
      <c r="K429" s="175"/>
      <c r="L429" s="175"/>
      <c r="M429" s="175"/>
      <c r="N429" s="175"/>
      <c r="O429" s="175"/>
    </row>
    <row r="430" spans="4:15" x14ac:dyDescent="0.25">
      <c r="D430" s="175"/>
      <c r="E430" s="175"/>
      <c r="F430" s="175"/>
      <c r="G430" s="175"/>
      <c r="H430" s="175"/>
      <c r="I430" s="175"/>
      <c r="J430" s="175"/>
      <c r="K430" s="175"/>
      <c r="L430" s="175"/>
      <c r="M430" s="175"/>
      <c r="N430" s="175"/>
      <c r="O430" s="175"/>
    </row>
    <row r="431" spans="4:15" x14ac:dyDescent="0.25">
      <c r="D431" s="175"/>
      <c r="E431" s="175"/>
      <c r="F431" s="175"/>
      <c r="G431" s="175"/>
      <c r="H431" s="175"/>
      <c r="I431" s="175"/>
      <c r="J431" s="175"/>
      <c r="K431" s="175"/>
      <c r="L431" s="175"/>
      <c r="M431" s="175"/>
      <c r="N431" s="175"/>
      <c r="O431" s="175"/>
    </row>
    <row r="432" spans="4:15" x14ac:dyDescent="0.25">
      <c r="D432" s="175"/>
      <c r="E432" s="175"/>
      <c r="F432" s="175"/>
      <c r="G432" s="175"/>
      <c r="H432" s="175"/>
      <c r="I432" s="175"/>
      <c r="J432" s="175"/>
      <c r="K432" s="175"/>
      <c r="L432" s="175"/>
      <c r="M432" s="175"/>
      <c r="N432" s="175"/>
      <c r="O432" s="175"/>
    </row>
    <row r="433" spans="4:15" x14ac:dyDescent="0.25">
      <c r="D433" s="175"/>
      <c r="E433" s="175"/>
      <c r="F433" s="175"/>
      <c r="G433" s="175"/>
      <c r="H433" s="175"/>
      <c r="I433" s="175"/>
      <c r="J433" s="175"/>
      <c r="K433" s="175"/>
      <c r="L433" s="175"/>
      <c r="M433" s="175"/>
      <c r="N433" s="175"/>
      <c r="O433" s="175"/>
    </row>
    <row r="434" spans="4:15" x14ac:dyDescent="0.25">
      <c r="D434" s="175"/>
      <c r="E434" s="175"/>
      <c r="F434" s="175"/>
      <c r="G434" s="175"/>
      <c r="H434" s="175"/>
      <c r="I434" s="175"/>
      <c r="J434" s="175"/>
      <c r="K434" s="175"/>
      <c r="L434" s="175"/>
      <c r="M434" s="175"/>
      <c r="N434" s="175"/>
      <c r="O434" s="175"/>
    </row>
    <row r="435" spans="4:15" x14ac:dyDescent="0.25">
      <c r="D435" s="175"/>
      <c r="E435" s="175"/>
      <c r="F435" s="175"/>
      <c r="G435" s="175"/>
      <c r="H435" s="175"/>
      <c r="I435" s="175"/>
      <c r="J435" s="175"/>
      <c r="K435" s="175"/>
      <c r="L435" s="175"/>
      <c r="M435" s="175"/>
      <c r="N435" s="175"/>
      <c r="O435" s="175"/>
    </row>
    <row r="436" spans="4:15" x14ac:dyDescent="0.25">
      <c r="D436" s="175"/>
      <c r="E436" s="175"/>
      <c r="F436" s="175"/>
      <c r="G436" s="175"/>
      <c r="H436" s="175"/>
      <c r="I436" s="175"/>
      <c r="J436" s="175"/>
      <c r="K436" s="175"/>
      <c r="L436" s="175"/>
      <c r="M436" s="175"/>
      <c r="N436" s="175"/>
      <c r="O436" s="175"/>
    </row>
    <row r="437" spans="4:15" x14ac:dyDescent="0.25">
      <c r="D437" s="175"/>
      <c r="E437" s="175"/>
      <c r="F437" s="175"/>
      <c r="G437" s="175"/>
      <c r="H437" s="175"/>
      <c r="I437" s="175"/>
      <c r="J437" s="175"/>
      <c r="K437" s="175"/>
      <c r="L437" s="175"/>
      <c r="M437" s="175"/>
      <c r="N437" s="175"/>
      <c r="O437" s="175"/>
    </row>
    <row r="438" spans="4:15" x14ac:dyDescent="0.25">
      <c r="D438" s="175"/>
      <c r="E438" s="175"/>
      <c r="F438" s="175"/>
      <c r="G438" s="175"/>
      <c r="H438" s="175"/>
      <c r="I438" s="175"/>
      <c r="J438" s="175"/>
      <c r="K438" s="175"/>
      <c r="L438" s="175"/>
      <c r="M438" s="175"/>
      <c r="N438" s="175"/>
      <c r="O438" s="175"/>
    </row>
    <row r="439" spans="4:15" x14ac:dyDescent="0.25">
      <c r="D439" s="175"/>
      <c r="E439" s="175"/>
      <c r="F439" s="175"/>
      <c r="G439" s="175"/>
      <c r="H439" s="175"/>
      <c r="I439" s="175"/>
      <c r="J439" s="175"/>
      <c r="K439" s="175"/>
      <c r="L439" s="175"/>
      <c r="M439" s="175"/>
      <c r="N439" s="175"/>
      <c r="O439" s="175"/>
    </row>
    <row r="440" spans="4:15" x14ac:dyDescent="0.25">
      <c r="D440" s="175"/>
      <c r="E440" s="175"/>
      <c r="F440" s="175"/>
      <c r="G440" s="175"/>
      <c r="H440" s="175"/>
      <c r="I440" s="175"/>
      <c r="J440" s="175"/>
      <c r="K440" s="175"/>
      <c r="L440" s="175"/>
      <c r="M440" s="175"/>
      <c r="N440" s="175"/>
      <c r="O440" s="175"/>
    </row>
    <row r="441" spans="4:15" x14ac:dyDescent="0.25">
      <c r="D441" s="175"/>
      <c r="E441" s="175"/>
      <c r="F441" s="175"/>
      <c r="G441" s="175"/>
      <c r="H441" s="175"/>
      <c r="I441" s="175"/>
      <c r="J441" s="175"/>
      <c r="K441" s="175"/>
      <c r="L441" s="175"/>
      <c r="M441" s="175"/>
      <c r="N441" s="175"/>
      <c r="O441" s="175"/>
    </row>
    <row r="442" spans="4:15" x14ac:dyDescent="0.25">
      <c r="D442" s="175"/>
      <c r="E442" s="175"/>
      <c r="F442" s="175"/>
      <c r="G442" s="175"/>
      <c r="H442" s="175"/>
      <c r="I442" s="175"/>
      <c r="J442" s="175"/>
      <c r="K442" s="175"/>
      <c r="L442" s="175"/>
      <c r="M442" s="175"/>
      <c r="N442" s="175"/>
      <c r="O442" s="175"/>
    </row>
    <row r="443" spans="4:15" x14ac:dyDescent="0.25">
      <c r="D443" s="175"/>
      <c r="E443" s="175"/>
      <c r="F443" s="175"/>
      <c r="G443" s="175"/>
      <c r="H443" s="175"/>
      <c r="I443" s="175"/>
      <c r="J443" s="175"/>
      <c r="K443" s="175"/>
      <c r="L443" s="175"/>
      <c r="M443" s="175"/>
      <c r="N443" s="175"/>
      <c r="O443" s="175"/>
    </row>
    <row r="444" spans="4:15" x14ac:dyDescent="0.25">
      <c r="D444" s="175"/>
      <c r="E444" s="175"/>
      <c r="F444" s="175"/>
      <c r="G444" s="175"/>
      <c r="H444" s="175"/>
      <c r="I444" s="175"/>
      <c r="J444" s="175"/>
      <c r="K444" s="175"/>
      <c r="L444" s="175"/>
      <c r="M444" s="175"/>
      <c r="N444" s="175"/>
      <c r="O444" s="175"/>
    </row>
    <row r="445" spans="4:15" x14ac:dyDescent="0.25">
      <c r="D445" s="175"/>
      <c r="E445" s="175"/>
      <c r="F445" s="175"/>
      <c r="G445" s="175"/>
      <c r="H445" s="175"/>
      <c r="I445" s="175"/>
      <c r="J445" s="175"/>
      <c r="K445" s="175"/>
      <c r="L445" s="175"/>
      <c r="M445" s="175"/>
      <c r="N445" s="175"/>
      <c r="O445" s="175"/>
    </row>
    <row r="446" spans="4:15" x14ac:dyDescent="0.25">
      <c r="D446" s="175"/>
      <c r="E446" s="175"/>
      <c r="F446" s="175"/>
      <c r="G446" s="175"/>
      <c r="H446" s="175"/>
      <c r="I446" s="175"/>
      <c r="J446" s="175"/>
      <c r="K446" s="175"/>
      <c r="L446" s="175"/>
      <c r="M446" s="175"/>
      <c r="N446" s="175"/>
      <c r="O446" s="175"/>
    </row>
    <row r="447" spans="4:15" x14ac:dyDescent="0.25">
      <c r="D447" s="175"/>
      <c r="E447" s="175"/>
      <c r="F447" s="175"/>
      <c r="G447" s="175"/>
      <c r="H447" s="175"/>
      <c r="I447" s="175"/>
      <c r="J447" s="175"/>
      <c r="K447" s="175"/>
      <c r="L447" s="175"/>
      <c r="M447" s="175"/>
      <c r="N447" s="175"/>
      <c r="O447" s="175"/>
    </row>
    <row r="448" spans="4:15" x14ac:dyDescent="0.25">
      <c r="D448" s="175"/>
      <c r="E448" s="175"/>
      <c r="F448" s="175"/>
      <c r="G448" s="175"/>
      <c r="H448" s="175"/>
      <c r="I448" s="175"/>
      <c r="J448" s="175"/>
      <c r="K448" s="175"/>
      <c r="L448" s="175"/>
      <c r="M448" s="175"/>
      <c r="N448" s="175"/>
      <c r="O448" s="175"/>
    </row>
    <row r="449" spans="4:15" x14ac:dyDescent="0.25">
      <c r="D449" s="175"/>
      <c r="E449" s="175"/>
      <c r="F449" s="175"/>
      <c r="G449" s="175"/>
      <c r="H449" s="175"/>
      <c r="I449" s="175"/>
      <c r="J449" s="175"/>
      <c r="K449" s="175"/>
      <c r="L449" s="175"/>
      <c r="M449" s="175"/>
      <c r="N449" s="175"/>
      <c r="O449" s="175"/>
    </row>
    <row r="450" spans="4:15" x14ac:dyDescent="0.25">
      <c r="D450" s="175"/>
      <c r="E450" s="175"/>
      <c r="F450" s="175"/>
      <c r="G450" s="175"/>
      <c r="H450" s="175"/>
      <c r="I450" s="175"/>
      <c r="J450" s="175"/>
      <c r="K450" s="175"/>
      <c r="L450" s="175"/>
      <c r="M450" s="175"/>
      <c r="N450" s="175"/>
      <c r="O450" s="175"/>
    </row>
    <row r="451" spans="4:15" x14ac:dyDescent="0.25">
      <c r="D451" s="175"/>
      <c r="E451" s="175"/>
      <c r="F451" s="175"/>
      <c r="G451" s="175"/>
      <c r="H451" s="175"/>
      <c r="I451" s="175"/>
      <c r="J451" s="175"/>
      <c r="K451" s="175"/>
      <c r="L451" s="175"/>
      <c r="M451" s="175"/>
      <c r="N451" s="175"/>
      <c r="O451" s="175"/>
    </row>
    <row r="452" spans="4:15" x14ac:dyDescent="0.25">
      <c r="D452" s="175"/>
      <c r="E452" s="175"/>
      <c r="F452" s="175"/>
      <c r="G452" s="175"/>
      <c r="H452" s="175"/>
      <c r="I452" s="175"/>
      <c r="J452" s="175"/>
      <c r="K452" s="175"/>
      <c r="L452" s="175"/>
      <c r="M452" s="175"/>
      <c r="N452" s="175"/>
      <c r="O452" s="175"/>
    </row>
    <row r="453" spans="4:15" x14ac:dyDescent="0.25">
      <c r="D453" s="175"/>
      <c r="E453" s="175"/>
      <c r="F453" s="175"/>
      <c r="G453" s="175"/>
      <c r="H453" s="175"/>
      <c r="I453" s="175"/>
      <c r="J453" s="175"/>
      <c r="K453" s="175"/>
      <c r="L453" s="175"/>
      <c r="M453" s="175"/>
      <c r="N453" s="175"/>
      <c r="O453" s="175"/>
    </row>
    <row r="454" spans="4:15" x14ac:dyDescent="0.25">
      <c r="D454" s="175"/>
      <c r="E454" s="175"/>
      <c r="F454" s="175"/>
      <c r="G454" s="175"/>
      <c r="H454" s="175"/>
      <c r="I454" s="175"/>
      <c r="J454" s="175"/>
      <c r="K454" s="175"/>
      <c r="L454" s="175"/>
      <c r="M454" s="175"/>
      <c r="N454" s="175"/>
      <c r="O454" s="175"/>
    </row>
    <row r="455" spans="4:15" x14ac:dyDescent="0.25">
      <c r="D455" s="175"/>
      <c r="E455" s="175"/>
      <c r="F455" s="175"/>
      <c r="G455" s="175"/>
      <c r="H455" s="175"/>
      <c r="I455" s="175"/>
      <c r="J455" s="175"/>
      <c r="K455" s="175"/>
      <c r="L455" s="175"/>
      <c r="M455" s="175"/>
      <c r="N455" s="175"/>
      <c r="O455" s="175"/>
    </row>
    <row r="456" spans="4:15" x14ac:dyDescent="0.25">
      <c r="D456" s="175"/>
      <c r="E456" s="175"/>
      <c r="F456" s="175"/>
      <c r="G456" s="175"/>
      <c r="H456" s="175"/>
      <c r="I456" s="175"/>
      <c r="J456" s="175"/>
      <c r="K456" s="175"/>
      <c r="L456" s="175"/>
      <c r="M456" s="175"/>
      <c r="N456" s="175"/>
      <c r="O456" s="175"/>
    </row>
    <row r="457" spans="4:15" x14ac:dyDescent="0.25">
      <c r="D457" s="175"/>
      <c r="E457" s="175"/>
      <c r="F457" s="175"/>
      <c r="G457" s="175"/>
      <c r="H457" s="175"/>
      <c r="I457" s="175"/>
      <c r="J457" s="175"/>
      <c r="K457" s="175"/>
      <c r="L457" s="175"/>
      <c r="M457" s="175"/>
      <c r="N457" s="175"/>
      <c r="O457" s="175"/>
    </row>
    <row r="458" spans="4:15" x14ac:dyDescent="0.25">
      <c r="D458" s="175"/>
      <c r="E458" s="175"/>
      <c r="F458" s="175"/>
      <c r="G458" s="175"/>
      <c r="H458" s="175"/>
      <c r="I458" s="175"/>
      <c r="J458" s="175"/>
      <c r="K458" s="175"/>
      <c r="L458" s="175"/>
      <c r="M458" s="175"/>
      <c r="N458" s="175"/>
      <c r="O458" s="175"/>
    </row>
    <row r="459" spans="4:15" x14ac:dyDescent="0.25">
      <c r="D459" s="175"/>
      <c r="E459" s="175"/>
      <c r="F459" s="175"/>
      <c r="G459" s="175"/>
      <c r="H459" s="175"/>
      <c r="I459" s="175"/>
      <c r="J459" s="175"/>
      <c r="K459" s="175"/>
      <c r="L459" s="175"/>
      <c r="M459" s="175"/>
      <c r="N459" s="175"/>
      <c r="O459" s="175"/>
    </row>
    <row r="460" spans="4:15" x14ac:dyDescent="0.25">
      <c r="D460" s="175"/>
      <c r="E460" s="175"/>
      <c r="F460" s="175"/>
      <c r="G460" s="175"/>
      <c r="H460" s="175"/>
      <c r="I460" s="175"/>
      <c r="J460" s="175"/>
      <c r="K460" s="175"/>
      <c r="L460" s="175"/>
      <c r="M460" s="175"/>
      <c r="N460" s="175"/>
      <c r="O460" s="175"/>
    </row>
    <row r="461" spans="4:15" x14ac:dyDescent="0.25">
      <c r="D461" s="175"/>
      <c r="E461" s="175"/>
      <c r="F461" s="175"/>
      <c r="G461" s="175"/>
      <c r="H461" s="175"/>
      <c r="I461" s="175"/>
      <c r="J461" s="175"/>
      <c r="K461" s="175"/>
      <c r="L461" s="175"/>
      <c r="M461" s="175"/>
      <c r="N461" s="175"/>
      <c r="O461" s="175"/>
    </row>
    <row r="462" spans="4:15" x14ac:dyDescent="0.25">
      <c r="D462" s="175"/>
      <c r="E462" s="175"/>
      <c r="F462" s="175"/>
      <c r="G462" s="175"/>
      <c r="H462" s="175"/>
      <c r="I462" s="175"/>
      <c r="J462" s="175"/>
      <c r="K462" s="175"/>
      <c r="L462" s="175"/>
      <c r="M462" s="175"/>
      <c r="N462" s="175"/>
      <c r="O462" s="175"/>
    </row>
    <row r="463" spans="4:15" x14ac:dyDescent="0.25">
      <c r="D463" s="175"/>
      <c r="E463" s="175"/>
      <c r="F463" s="175"/>
      <c r="G463" s="175"/>
      <c r="H463" s="175"/>
      <c r="I463" s="175"/>
      <c r="J463" s="175"/>
      <c r="K463" s="175"/>
      <c r="L463" s="175"/>
      <c r="M463" s="175"/>
      <c r="N463" s="175"/>
      <c r="O463" s="175"/>
    </row>
    <row r="464" spans="4:15" x14ac:dyDescent="0.25">
      <c r="D464" s="175"/>
      <c r="E464" s="175"/>
      <c r="F464" s="175"/>
      <c r="G464" s="175"/>
      <c r="H464" s="175"/>
      <c r="I464" s="175"/>
      <c r="J464" s="175"/>
      <c r="K464" s="175"/>
      <c r="L464" s="175"/>
      <c r="M464" s="175"/>
      <c r="N464" s="175"/>
      <c r="O464" s="175"/>
    </row>
    <row r="465" spans="4:15" x14ac:dyDescent="0.25">
      <c r="D465" s="175"/>
      <c r="E465" s="175"/>
      <c r="F465" s="175"/>
      <c r="G465" s="175"/>
      <c r="H465" s="175"/>
      <c r="I465" s="175"/>
      <c r="J465" s="175"/>
      <c r="K465" s="175"/>
      <c r="L465" s="175"/>
      <c r="M465" s="175"/>
      <c r="N465" s="175"/>
      <c r="O465" s="175"/>
    </row>
    <row r="466" spans="4:15" x14ac:dyDescent="0.25">
      <c r="D466" s="175"/>
      <c r="E466" s="175"/>
      <c r="F466" s="175"/>
      <c r="G466" s="175"/>
      <c r="H466" s="175"/>
      <c r="I466" s="175"/>
      <c r="J466" s="175"/>
      <c r="K466" s="175"/>
      <c r="L466" s="175"/>
      <c r="M466" s="175"/>
      <c r="N466" s="175"/>
      <c r="O466" s="175"/>
    </row>
    <row r="467" spans="4:15" x14ac:dyDescent="0.25">
      <c r="D467" s="175"/>
      <c r="E467" s="175"/>
      <c r="F467" s="175"/>
      <c r="G467" s="175"/>
      <c r="H467" s="175"/>
      <c r="I467" s="175"/>
      <c r="J467" s="175"/>
      <c r="K467" s="175"/>
      <c r="L467" s="175"/>
      <c r="M467" s="175"/>
      <c r="N467" s="175"/>
      <c r="O467" s="175"/>
    </row>
    <row r="468" spans="4:15" x14ac:dyDescent="0.25">
      <c r="D468" s="175"/>
      <c r="E468" s="175"/>
      <c r="F468" s="175"/>
      <c r="G468" s="175"/>
      <c r="H468" s="175"/>
      <c r="I468" s="175"/>
      <c r="J468" s="175"/>
      <c r="K468" s="175"/>
      <c r="L468" s="175"/>
      <c r="M468" s="175"/>
      <c r="N468" s="175"/>
      <c r="O468" s="175"/>
    </row>
    <row r="469" spans="4:15" x14ac:dyDescent="0.25">
      <c r="D469" s="175"/>
      <c r="E469" s="175"/>
      <c r="F469" s="175"/>
      <c r="G469" s="175"/>
      <c r="H469" s="175"/>
      <c r="I469" s="175"/>
      <c r="J469" s="175"/>
      <c r="K469" s="175"/>
      <c r="L469" s="175"/>
      <c r="M469" s="175"/>
      <c r="N469" s="175"/>
      <c r="O469" s="175"/>
    </row>
    <row r="470" spans="4:15" x14ac:dyDescent="0.25">
      <c r="D470" s="175"/>
      <c r="E470" s="175"/>
      <c r="F470" s="175"/>
      <c r="G470" s="175"/>
      <c r="H470" s="175"/>
      <c r="I470" s="175"/>
      <c r="J470" s="175"/>
      <c r="K470" s="175"/>
      <c r="L470" s="175"/>
      <c r="M470" s="175"/>
      <c r="N470" s="175"/>
      <c r="O470" s="175"/>
    </row>
    <row r="471" spans="4:15" x14ac:dyDescent="0.25">
      <c r="D471" s="175"/>
      <c r="E471" s="175"/>
      <c r="F471" s="175"/>
      <c r="G471" s="175"/>
      <c r="H471" s="175"/>
      <c r="I471" s="175"/>
      <c r="J471" s="175"/>
      <c r="K471" s="175"/>
      <c r="L471" s="175"/>
      <c r="M471" s="175"/>
      <c r="N471" s="175"/>
      <c r="O471" s="175"/>
    </row>
    <row r="472" spans="4:15" x14ac:dyDescent="0.25">
      <c r="D472" s="175"/>
      <c r="E472" s="175"/>
      <c r="F472" s="175"/>
      <c r="G472" s="175"/>
      <c r="H472" s="175"/>
      <c r="I472" s="175"/>
      <c r="J472" s="175"/>
      <c r="K472" s="175"/>
      <c r="L472" s="175"/>
      <c r="M472" s="175"/>
      <c r="N472" s="175"/>
      <c r="O472" s="175"/>
    </row>
    <row r="473" spans="4:15" x14ac:dyDescent="0.25">
      <c r="D473" s="175"/>
      <c r="E473" s="175"/>
      <c r="F473" s="175"/>
      <c r="G473" s="175"/>
      <c r="H473" s="175"/>
      <c r="I473" s="175"/>
      <c r="J473" s="175"/>
      <c r="K473" s="175"/>
      <c r="L473" s="175"/>
      <c r="M473" s="175"/>
      <c r="N473" s="175"/>
      <c r="O473" s="175"/>
    </row>
    <row r="474" spans="4:15" x14ac:dyDescent="0.25">
      <c r="D474" s="175"/>
      <c r="E474" s="175"/>
      <c r="F474" s="175"/>
      <c r="G474" s="175"/>
      <c r="H474" s="175"/>
      <c r="I474" s="175"/>
      <c r="J474" s="175"/>
      <c r="K474" s="175"/>
      <c r="L474" s="175"/>
      <c r="M474" s="175"/>
      <c r="N474" s="175"/>
      <c r="O474" s="175"/>
    </row>
    <row r="475" spans="4:15" x14ac:dyDescent="0.25">
      <c r="D475" s="175"/>
      <c r="E475" s="175"/>
      <c r="F475" s="175"/>
      <c r="G475" s="175"/>
      <c r="H475" s="175"/>
      <c r="I475" s="175"/>
      <c r="J475" s="175"/>
      <c r="K475" s="175"/>
      <c r="L475" s="175"/>
      <c r="M475" s="175"/>
      <c r="N475" s="175"/>
      <c r="O475" s="175"/>
    </row>
    <row r="476" spans="4:15" x14ac:dyDescent="0.25">
      <c r="D476" s="175"/>
      <c r="E476" s="175"/>
      <c r="F476" s="175"/>
      <c r="G476" s="175"/>
      <c r="H476" s="175"/>
      <c r="I476" s="175"/>
      <c r="J476" s="175"/>
      <c r="K476" s="175"/>
      <c r="L476" s="175"/>
      <c r="M476" s="175"/>
      <c r="N476" s="175"/>
      <c r="O476" s="175"/>
    </row>
    <row r="477" spans="4:15" x14ac:dyDescent="0.25">
      <c r="D477" s="175"/>
      <c r="E477" s="175"/>
      <c r="F477" s="175"/>
      <c r="G477" s="175"/>
      <c r="H477" s="175"/>
      <c r="I477" s="175"/>
      <c r="J477" s="175"/>
      <c r="K477" s="175"/>
      <c r="L477" s="175"/>
      <c r="M477" s="175"/>
      <c r="N477" s="175"/>
      <c r="O477" s="175"/>
    </row>
    <row r="478" spans="4:15" x14ac:dyDescent="0.25">
      <c r="D478" s="175"/>
      <c r="E478" s="175"/>
      <c r="F478" s="175"/>
      <c r="G478" s="175"/>
      <c r="H478" s="175"/>
      <c r="I478" s="175"/>
      <c r="J478" s="175"/>
      <c r="K478" s="175"/>
      <c r="L478" s="175"/>
      <c r="M478" s="175"/>
      <c r="N478" s="175"/>
      <c r="O478" s="175"/>
    </row>
  </sheetData>
  <autoFilter ref="A9:S9" xr:uid="{00000000-0009-0000-0000-00000E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E00-000000000000}"/>
  </hyperlinks>
  <pageMargins left="0.7" right="0.7" top="0.75" bottom="0.75" header="0.3" footer="0.3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8" hidden="1" customWidth="1"/>
    <col min="2" max="2" width="8.28515625" style="168" hidden="1" customWidth="1"/>
    <col min="3" max="3" width="25.28515625" style="175" customWidth="1"/>
    <col min="4" max="4" width="10.85546875" style="175" customWidth="1"/>
    <col min="5" max="5" width="11" style="175" customWidth="1"/>
    <col min="6" max="6" width="11.28515625" style="175" customWidth="1"/>
    <col min="7" max="7" width="11.42578125" style="175" customWidth="1"/>
    <col min="8" max="8" width="10.5703125" style="175" customWidth="1"/>
    <col min="9" max="9" width="6.7109375" style="175" customWidth="1"/>
    <col min="10" max="10" width="11.140625" style="175" customWidth="1"/>
    <col min="11" max="11" width="6.28515625" style="175" customWidth="1"/>
    <col min="12" max="12" width="6.85546875" style="175" customWidth="1"/>
    <col min="13" max="13" width="14.5703125" style="175" bestFit="1" customWidth="1"/>
    <col min="14" max="14" width="6.85546875" style="175" customWidth="1"/>
    <col min="15" max="15" width="12.140625" style="175" customWidth="1"/>
    <col min="16" max="16" width="13.42578125" style="175" bestFit="1" customWidth="1"/>
  </cols>
  <sheetData>
    <row r="1" spans="1:22" ht="15.75" customHeight="1" x14ac:dyDescent="0.25">
      <c r="B1" s="9"/>
      <c r="C1" s="20" t="s">
        <v>493</v>
      </c>
      <c r="D1" s="418" t="s">
        <v>718</v>
      </c>
      <c r="E1" s="369"/>
      <c r="F1" s="365" t="s">
        <v>82</v>
      </c>
      <c r="G1" s="365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76</v>
      </c>
    </row>
    <row r="2" spans="1:22" ht="15.75" customHeight="1" x14ac:dyDescent="0.25">
      <c r="B2" s="11"/>
      <c r="C2" s="21" t="s">
        <v>495</v>
      </c>
      <c r="D2" s="372"/>
      <c r="E2" s="372"/>
      <c r="F2" s="372"/>
      <c r="G2" s="372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371" t="s">
        <v>516</v>
      </c>
      <c r="C4" s="372"/>
      <c r="D4" s="372"/>
      <c r="E4" s="372"/>
      <c r="F4">
        <f>COUNTA(output_molds_yearly!C3:C500)</f>
        <v>0</v>
      </c>
      <c r="P4" s="12"/>
    </row>
    <row r="5" spans="1:22" x14ac:dyDescent="0.25">
      <c r="B5" s="371" t="s">
        <v>517</v>
      </c>
      <c r="C5" s="372"/>
      <c r="D5" s="372"/>
      <c r="E5" s="372"/>
      <c r="F5">
        <f>F4-F6</f>
        <v>0</v>
      </c>
      <c r="P5" s="12"/>
    </row>
    <row r="6" spans="1:22" x14ac:dyDescent="0.25">
      <c r="B6" s="371" t="s">
        <v>518</v>
      </c>
      <c r="C6" s="372"/>
      <c r="D6" s="372"/>
      <c r="E6" s="372"/>
      <c r="F6">
        <f>COUNTA(C11:C32)</f>
        <v>0</v>
      </c>
      <c r="P6" s="12"/>
    </row>
    <row r="7" spans="1:22" x14ac:dyDescent="0.25">
      <c r="B7" s="371" t="s">
        <v>519</v>
      </c>
      <c r="C7" s="372"/>
      <c r="D7" s="372"/>
      <c r="E7" s="372"/>
      <c r="F7" s="154" t="e">
        <f>F6/F4</f>
        <v>#DIV/0!</v>
      </c>
      <c r="P7" s="12"/>
    </row>
    <row r="8" spans="1:22" ht="15.75" customHeight="1" thickBot="1" x14ac:dyDescent="0.3">
      <c r="B8" s="371" t="s">
        <v>520</v>
      </c>
      <c r="C8" s="372"/>
      <c r="D8" s="372"/>
      <c r="E8" s="372"/>
      <c r="P8" s="12"/>
    </row>
    <row r="9" spans="1:22" ht="15.75" customHeight="1" thickBot="1" x14ac:dyDescent="0.3">
      <c r="B9" s="9"/>
      <c r="C9" s="370" t="s">
        <v>521</v>
      </c>
      <c r="D9" s="373" t="s">
        <v>522</v>
      </c>
      <c r="E9" s="373" t="s">
        <v>523</v>
      </c>
      <c r="F9" s="373" t="s">
        <v>472</v>
      </c>
      <c r="G9" s="373" t="s">
        <v>473</v>
      </c>
      <c r="H9" s="351" t="s">
        <v>505</v>
      </c>
      <c r="I9" s="351" t="s">
        <v>506</v>
      </c>
      <c r="J9" s="356" t="s">
        <v>719</v>
      </c>
      <c r="K9" s="352"/>
      <c r="L9" s="352"/>
      <c r="M9" s="352"/>
      <c r="N9" s="352"/>
      <c r="O9" s="352"/>
      <c r="P9" s="353"/>
    </row>
    <row r="10" spans="1:22" ht="45.75" customHeight="1" thickBot="1" x14ac:dyDescent="0.3">
      <c r="A10" s="8" t="s">
        <v>462</v>
      </c>
      <c r="B10" s="19" t="s">
        <v>117</v>
      </c>
      <c r="C10" s="358"/>
      <c r="D10" s="360"/>
      <c r="E10" s="360"/>
      <c r="F10" s="360"/>
      <c r="G10" s="360"/>
      <c r="H10" s="362"/>
      <c r="I10" s="362"/>
      <c r="J10" s="148" t="s">
        <v>525</v>
      </c>
      <c r="K10" s="176" t="s">
        <v>511</v>
      </c>
      <c r="L10" s="176" t="s">
        <v>512</v>
      </c>
      <c r="M10" s="171" t="s">
        <v>513</v>
      </c>
      <c r="N10" s="176" t="s">
        <v>526</v>
      </c>
      <c r="O10" s="171" t="s">
        <v>527</v>
      </c>
      <c r="P10" s="4" t="s">
        <v>720</v>
      </c>
    </row>
    <row r="11" spans="1:22" x14ac:dyDescent="0.25">
      <c r="B11" s="49"/>
      <c r="P11" s="39"/>
    </row>
    <row r="12" spans="1:22" x14ac:dyDescent="0.25">
      <c r="B12" s="49"/>
      <c r="D12" s="55"/>
      <c r="P12" s="39"/>
    </row>
    <row r="13" spans="1:22" x14ac:dyDescent="0.25">
      <c r="B13" s="49"/>
      <c r="D13" s="55"/>
      <c r="P13" s="39"/>
    </row>
    <row r="14" spans="1:22" x14ac:dyDescent="0.25">
      <c r="B14" s="49"/>
      <c r="D14" s="55"/>
      <c r="P14" s="39"/>
    </row>
    <row r="15" spans="1:22" x14ac:dyDescent="0.25">
      <c r="B15" s="49"/>
      <c r="D15" s="55"/>
      <c r="P15" s="39"/>
    </row>
    <row r="16" spans="1:22" x14ac:dyDescent="0.25">
      <c r="B16" s="49"/>
      <c r="D16" s="55"/>
      <c r="P16" s="39"/>
    </row>
    <row r="17" spans="2:16" x14ac:dyDescent="0.25">
      <c r="B17" s="49"/>
      <c r="D17" s="55"/>
      <c r="P17" s="39"/>
    </row>
    <row r="18" spans="2:16" x14ac:dyDescent="0.25">
      <c r="B18" s="49"/>
      <c r="D18" s="55"/>
      <c r="P18" s="39"/>
    </row>
    <row r="19" spans="2:16" x14ac:dyDescent="0.25">
      <c r="B19" s="49"/>
      <c r="D19" s="55"/>
      <c r="P19" s="39"/>
    </row>
    <row r="20" spans="2:16" x14ac:dyDescent="0.25">
      <c r="B20" s="49"/>
      <c r="D20" s="55"/>
      <c r="P20" s="39"/>
    </row>
    <row r="21" spans="2:16" x14ac:dyDescent="0.25">
      <c r="B21" s="49"/>
      <c r="D21" s="55"/>
      <c r="P21" s="39"/>
    </row>
    <row r="22" spans="2:16" x14ac:dyDescent="0.25">
      <c r="B22" s="49"/>
      <c r="D22" s="55"/>
      <c r="P22" s="39"/>
    </row>
    <row r="23" spans="2:16" x14ac:dyDescent="0.25">
      <c r="B23" s="49"/>
      <c r="D23" s="55"/>
      <c r="P23" s="39"/>
    </row>
    <row r="24" spans="2:16" x14ac:dyDescent="0.25">
      <c r="B24" s="49"/>
      <c r="D24" s="55"/>
      <c r="P24" s="39"/>
    </row>
    <row r="25" spans="2:16" x14ac:dyDescent="0.25">
      <c r="B25" s="49"/>
      <c r="D25" s="55"/>
      <c r="P25" s="39"/>
    </row>
    <row r="26" spans="2:16" x14ac:dyDescent="0.25">
      <c r="B26" s="49"/>
      <c r="D26" s="55"/>
      <c r="P26" s="39"/>
    </row>
    <row r="27" spans="2:16" x14ac:dyDescent="0.25">
      <c r="B27" s="49"/>
      <c r="D27" s="55"/>
      <c r="P27" s="39"/>
    </row>
    <row r="28" spans="2:16" x14ac:dyDescent="0.25">
      <c r="B28" s="49"/>
      <c r="D28" s="55"/>
      <c r="P28" s="39"/>
    </row>
    <row r="29" spans="2:16" x14ac:dyDescent="0.25">
      <c r="B29" s="49"/>
      <c r="D29" s="55"/>
      <c r="P29" s="39"/>
    </row>
    <row r="30" spans="2:16" x14ac:dyDescent="0.25">
      <c r="B30" s="49"/>
      <c r="D30" s="55"/>
      <c r="P30" s="39"/>
    </row>
    <row r="31" spans="2:16" x14ac:dyDescent="0.25">
      <c r="B31" s="49"/>
      <c r="D31" s="55"/>
      <c r="P31" s="39"/>
    </row>
    <row r="32" spans="2:16" x14ac:dyDescent="0.25">
      <c r="B32" s="49"/>
      <c r="D32" s="55"/>
      <c r="P32" s="39"/>
    </row>
    <row r="33" spans="2:16" x14ac:dyDescent="0.25">
      <c r="B33" s="11"/>
      <c r="D33" s="55"/>
      <c r="P33" s="39"/>
    </row>
    <row r="34" spans="2:16" x14ac:dyDescent="0.25">
      <c r="B34" s="11"/>
      <c r="D34" s="55"/>
      <c r="P34" s="39"/>
    </row>
    <row r="35" spans="2:16" x14ac:dyDescent="0.25">
      <c r="B35" s="11"/>
      <c r="D35" s="55"/>
      <c r="P35" s="39"/>
    </row>
    <row r="36" spans="2:16" x14ac:dyDescent="0.25">
      <c r="B36" s="11"/>
      <c r="D36" s="55"/>
      <c r="P36" s="39"/>
    </row>
    <row r="37" spans="2:16" x14ac:dyDescent="0.25">
      <c r="B37" s="11"/>
      <c r="D37" s="55"/>
      <c r="P37" s="39"/>
    </row>
    <row r="38" spans="2:16" x14ac:dyDescent="0.25">
      <c r="B38" s="11"/>
      <c r="D38" s="55"/>
      <c r="P38" s="39"/>
    </row>
    <row r="39" spans="2:16" x14ac:dyDescent="0.25">
      <c r="B39" s="11"/>
      <c r="D39" s="55"/>
      <c r="P39" s="39"/>
    </row>
    <row r="40" spans="2:16" x14ac:dyDescent="0.25">
      <c r="B40" s="11"/>
      <c r="D40" s="55"/>
      <c r="P40" s="39"/>
    </row>
    <row r="41" spans="2:16" x14ac:dyDescent="0.25">
      <c r="B41" s="11"/>
      <c r="D41" s="55"/>
      <c r="P41" s="39"/>
    </row>
    <row r="42" spans="2:16" x14ac:dyDescent="0.25">
      <c r="B42" s="11"/>
      <c r="P42" s="39"/>
    </row>
    <row r="43" spans="2:16" x14ac:dyDescent="0.25">
      <c r="B43" s="11"/>
      <c r="P43" s="39"/>
    </row>
    <row r="44" spans="2:16" x14ac:dyDescent="0.25">
      <c r="B44" s="11"/>
      <c r="P44" s="39"/>
    </row>
    <row r="45" spans="2:16" x14ac:dyDescent="0.25">
      <c r="B45" s="11"/>
      <c r="P45" s="39"/>
    </row>
    <row r="46" spans="2:16" x14ac:dyDescent="0.25">
      <c r="B46" s="11"/>
      <c r="P46" s="39"/>
    </row>
    <row r="47" spans="2:16" x14ac:dyDescent="0.25">
      <c r="B47" s="11"/>
      <c r="P47" s="39"/>
    </row>
    <row r="48" spans="2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175"/>
      <c r="B95" s="175"/>
      <c r="P95" s="39"/>
    </row>
    <row r="96" spans="1:16" x14ac:dyDescent="0.25">
      <c r="A96" s="175"/>
      <c r="B96" s="175"/>
      <c r="P96" s="39"/>
    </row>
    <row r="97" spans="1:16" x14ac:dyDescent="0.25">
      <c r="A97" s="175"/>
      <c r="B97" s="175"/>
      <c r="P97" s="39"/>
    </row>
    <row r="98" spans="1:16" x14ac:dyDescent="0.25">
      <c r="A98" s="175"/>
      <c r="B98" s="175"/>
      <c r="P98" s="39"/>
    </row>
    <row r="99" spans="1:16" x14ac:dyDescent="0.25">
      <c r="A99" s="175"/>
      <c r="B99" s="175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00000000-0009-0000-0000-00000F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F00-000000000000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8" hidden="1" customWidth="1"/>
    <col min="2" max="2" width="17.140625" style="168" hidden="1" customWidth="1"/>
    <col min="3" max="3" width="7.85546875" style="168" hidden="1" customWidth="1"/>
    <col min="4" max="4" width="39" style="168" bestFit="1" customWidth="1"/>
    <col min="5" max="5" width="16.42578125" style="168" bestFit="1" customWidth="1"/>
    <col min="6" max="6" width="15.5703125" style="168" bestFit="1" customWidth="1"/>
    <col min="7" max="7" width="18.28515625" style="168" customWidth="1"/>
    <col min="8" max="8" width="13.140625" style="168" customWidth="1"/>
    <col min="9" max="9" width="9.7109375" style="168" customWidth="1"/>
    <col min="10" max="10" width="11.28515625" style="168" customWidth="1"/>
    <col min="11" max="11" width="18.85546875" style="168" bestFit="1" customWidth="1"/>
    <col min="12" max="12" width="16.7109375" style="168" bestFit="1" customWidth="1"/>
    <col min="13" max="13" width="20.5703125" style="168" bestFit="1" customWidth="1"/>
    <col min="14" max="14" width="20.42578125" style="168" bestFit="1" customWidth="1"/>
    <col min="15" max="15" width="20.7109375" style="168" bestFit="1" customWidth="1"/>
    <col min="16" max="16" width="23.5703125" style="168" bestFit="1" customWidth="1"/>
    <col min="17" max="17" width="25.28515625" style="168" bestFit="1" customWidth="1"/>
    <col min="18" max="18" width="16.42578125" style="168" bestFit="1" customWidth="1"/>
    <col min="20" max="20" width="0" style="168" hidden="1"/>
  </cols>
  <sheetData>
    <row r="1" spans="1:19" ht="15.75" customHeight="1" x14ac:dyDescent="0.25">
      <c r="D1" s="20" t="s">
        <v>493</v>
      </c>
      <c r="E1" s="365" t="s">
        <v>721</v>
      </c>
      <c r="F1" s="369"/>
      <c r="G1" s="365" t="s">
        <v>82</v>
      </c>
      <c r="H1" s="365">
        <f>output!A4</f>
        <v>2021</v>
      </c>
      <c r="I1" s="170"/>
      <c r="J1" s="10"/>
      <c r="K1" s="66" t="s">
        <v>76</v>
      </c>
    </row>
    <row r="2" spans="1:19" ht="15.75" customHeight="1" x14ac:dyDescent="0.25">
      <c r="D2" s="21" t="s">
        <v>495</v>
      </c>
      <c r="E2" s="309"/>
      <c r="F2" s="309"/>
      <c r="G2" s="309"/>
      <c r="H2" s="309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496</v>
      </c>
      <c r="F5">
        <f>COUNTA(output_yearly!E3:E200)</f>
        <v>0</v>
      </c>
      <c r="J5" s="12"/>
    </row>
    <row r="6" spans="1:19" x14ac:dyDescent="0.25">
      <c r="D6" s="11"/>
      <c r="J6" s="12"/>
    </row>
    <row r="7" spans="1:19" x14ac:dyDescent="0.25">
      <c r="D7" s="11" t="s">
        <v>529</v>
      </c>
      <c r="F7">
        <f>F5-F8</f>
        <v>0</v>
      </c>
      <c r="H7" t="s">
        <v>499</v>
      </c>
      <c r="J7" s="12"/>
    </row>
    <row r="8" spans="1:19" x14ac:dyDescent="0.25">
      <c r="D8" s="11" t="s">
        <v>530</v>
      </c>
      <c r="F8">
        <f>COUNTA(D15:D38)</f>
        <v>0</v>
      </c>
      <c r="H8" t="s">
        <v>499</v>
      </c>
      <c r="I8" s="154" t="e">
        <f>F8/F5</f>
        <v>#DIV/0!</v>
      </c>
      <c r="J8" s="12"/>
    </row>
    <row r="9" spans="1:19" x14ac:dyDescent="0.25">
      <c r="D9" s="11" t="s">
        <v>67</v>
      </c>
      <c r="E9">
        <f>SUM(output_yearly!X3:X1000)</f>
        <v>0</v>
      </c>
      <c r="F9" t="s">
        <v>97</v>
      </c>
      <c r="G9">
        <f>SUM(output_yearly!Y3:Y1000)</f>
        <v>0</v>
      </c>
      <c r="H9" t="s">
        <v>491</v>
      </c>
      <c r="I9" s="154" t="e">
        <f>E9/G9</f>
        <v>#DIV/0!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538</v>
      </c>
      <c r="J12" s="12"/>
    </row>
    <row r="13" spans="1:19" ht="15.75" customHeight="1" thickBot="1" x14ac:dyDescent="0.3">
      <c r="D13" s="52"/>
      <c r="E13" s="169"/>
      <c r="F13" s="155"/>
      <c r="G13" s="169"/>
      <c r="H13" s="169"/>
      <c r="I13" s="169"/>
      <c r="J13" s="173"/>
    </row>
    <row r="14" spans="1:19" s="161" customFormat="1" ht="33" customHeight="1" x14ac:dyDescent="0.25">
      <c r="A14" t="s">
        <v>83</v>
      </c>
      <c r="B14" t="s">
        <v>117</v>
      </c>
      <c r="C14" t="s">
        <v>86</v>
      </c>
      <c r="D14" s="53" t="s">
        <v>464</v>
      </c>
      <c r="E14" s="4" t="s">
        <v>465</v>
      </c>
      <c r="F14" s="152" t="s">
        <v>539</v>
      </c>
      <c r="G14" s="4" t="s">
        <v>484</v>
      </c>
      <c r="H14" s="4" t="s">
        <v>485</v>
      </c>
      <c r="I14" s="4" t="s">
        <v>486</v>
      </c>
      <c r="J14" s="293" t="s">
        <v>491</v>
      </c>
      <c r="K14" s="14"/>
      <c r="S14" s="156"/>
    </row>
    <row r="15" spans="1:19" s="175" customFormat="1" x14ac:dyDescent="0.25">
      <c r="D15" s="54"/>
      <c r="F15" s="151"/>
      <c r="J15" s="157"/>
      <c r="K15" s="7"/>
      <c r="S15" s="151"/>
    </row>
    <row r="16" spans="1:19" s="175" customFormat="1" x14ac:dyDescent="0.25">
      <c r="D16" s="54"/>
      <c r="F16" s="151"/>
      <c r="J16" s="157"/>
      <c r="K16" s="7"/>
      <c r="S16" s="151"/>
    </row>
    <row r="17" spans="4:19" s="175" customFormat="1" x14ac:dyDescent="0.25">
      <c r="D17" s="54"/>
      <c r="F17" s="151"/>
      <c r="J17" s="157"/>
      <c r="K17" s="7"/>
      <c r="S17" s="151"/>
    </row>
    <row r="18" spans="4:19" s="175" customFormat="1" x14ac:dyDescent="0.25">
      <c r="D18" s="54"/>
      <c r="F18" s="151"/>
      <c r="J18" s="157"/>
      <c r="K18" s="7"/>
      <c r="S18" s="151"/>
    </row>
    <row r="19" spans="4:19" s="175" customFormat="1" x14ac:dyDescent="0.25">
      <c r="D19" s="54"/>
      <c r="F19" s="151"/>
      <c r="J19" s="157"/>
      <c r="K19" s="7"/>
      <c r="S19" s="151"/>
    </row>
    <row r="20" spans="4:19" s="175" customFormat="1" x14ac:dyDescent="0.25">
      <c r="D20" s="54"/>
      <c r="F20" s="151"/>
      <c r="J20" s="157"/>
      <c r="K20" s="7"/>
      <c r="S20" s="151"/>
    </row>
    <row r="21" spans="4:19" s="175" customFormat="1" x14ac:dyDescent="0.25">
      <c r="D21" s="54"/>
      <c r="F21" s="151"/>
      <c r="J21" s="157"/>
      <c r="K21" s="7"/>
      <c r="S21" s="151"/>
    </row>
    <row r="22" spans="4:19" s="175" customFormat="1" x14ac:dyDescent="0.25">
      <c r="D22" s="54"/>
      <c r="F22" s="151"/>
      <c r="J22" s="157"/>
      <c r="K22" s="7"/>
      <c r="S22" s="151"/>
    </row>
    <row r="23" spans="4:19" s="175" customFormat="1" x14ac:dyDescent="0.25">
      <c r="D23" s="54"/>
      <c r="F23" s="151"/>
      <c r="J23" s="157"/>
      <c r="K23" s="7"/>
      <c r="S23" s="151"/>
    </row>
    <row r="24" spans="4:19" s="175" customFormat="1" x14ac:dyDescent="0.25">
      <c r="D24" s="54"/>
      <c r="F24" s="151"/>
      <c r="J24" s="157"/>
      <c r="K24" s="7"/>
      <c r="S24" s="151"/>
    </row>
    <row r="25" spans="4:19" s="175" customFormat="1" x14ac:dyDescent="0.25">
      <c r="D25" s="54"/>
      <c r="F25" s="151"/>
      <c r="J25" s="157"/>
      <c r="K25" s="7"/>
      <c r="S25" s="151"/>
    </row>
    <row r="26" spans="4:19" s="175" customFormat="1" x14ac:dyDescent="0.25">
      <c r="D26" s="54"/>
      <c r="F26" s="151"/>
      <c r="J26" s="157"/>
      <c r="K26" s="7"/>
      <c r="S26" s="151"/>
    </row>
    <row r="27" spans="4:19" s="175" customFormat="1" x14ac:dyDescent="0.25">
      <c r="D27" s="54"/>
      <c r="F27" s="151"/>
      <c r="J27" s="157"/>
      <c r="K27" s="7"/>
    </row>
    <row r="28" spans="4:19" s="175" customFormat="1" x14ac:dyDescent="0.25">
      <c r="D28" s="54"/>
      <c r="F28" s="151"/>
      <c r="J28" s="157"/>
      <c r="K28" s="7"/>
    </row>
    <row r="29" spans="4:19" s="175" customFormat="1" x14ac:dyDescent="0.25">
      <c r="D29" s="54"/>
      <c r="F29" s="151"/>
      <c r="J29" s="157"/>
      <c r="K29" s="7"/>
    </row>
    <row r="30" spans="4:19" s="175" customFormat="1" x14ac:dyDescent="0.25">
      <c r="D30" s="54"/>
      <c r="F30" s="151"/>
      <c r="J30" s="157"/>
      <c r="K30" s="7"/>
    </row>
    <row r="31" spans="4:19" s="175" customFormat="1" x14ac:dyDescent="0.25">
      <c r="D31" s="54"/>
      <c r="F31" s="151"/>
      <c r="J31" s="157"/>
      <c r="K31" s="7"/>
    </row>
    <row r="32" spans="4:19" s="175" customFormat="1" x14ac:dyDescent="0.25">
      <c r="D32" s="54"/>
      <c r="F32" s="151"/>
      <c r="J32" s="157"/>
      <c r="K32" s="7"/>
    </row>
    <row r="33" spans="4:11" s="175" customFormat="1" x14ac:dyDescent="0.25">
      <c r="D33" s="54"/>
      <c r="F33" s="151"/>
      <c r="J33" s="157"/>
      <c r="K33" s="7"/>
    </row>
    <row r="34" spans="4:11" s="175" customFormat="1" x14ac:dyDescent="0.25">
      <c r="D34" s="54"/>
      <c r="F34" s="151"/>
      <c r="J34" s="157"/>
      <c r="K34" s="7"/>
    </row>
    <row r="35" spans="4:11" s="175" customFormat="1" x14ac:dyDescent="0.25">
      <c r="D35" s="54"/>
      <c r="F35" s="151"/>
      <c r="J35" s="157"/>
      <c r="K35" s="7"/>
    </row>
    <row r="36" spans="4:11" s="175" customFormat="1" x14ac:dyDescent="0.25">
      <c r="D36" s="54"/>
      <c r="F36" s="151"/>
      <c r="J36" s="157"/>
      <c r="K36" s="7"/>
    </row>
    <row r="37" spans="4:11" s="175" customFormat="1" x14ac:dyDescent="0.25">
      <c r="D37" s="54"/>
      <c r="F37" s="151"/>
      <c r="J37" s="157"/>
      <c r="K37" s="7"/>
    </row>
    <row r="38" spans="4:11" s="175" customFormat="1" x14ac:dyDescent="0.25">
      <c r="D38" s="54"/>
      <c r="F38" s="151"/>
      <c r="J38" s="157"/>
      <c r="K38" s="7"/>
    </row>
    <row r="39" spans="4:11" x14ac:dyDescent="0.25">
      <c r="D39" s="51"/>
      <c r="F39" s="151"/>
      <c r="J39" s="157"/>
    </row>
    <row r="40" spans="4:11" x14ac:dyDescent="0.25">
      <c r="D40" s="51"/>
      <c r="F40" s="151"/>
      <c r="J40" s="157"/>
    </row>
    <row r="41" spans="4:11" x14ac:dyDescent="0.25">
      <c r="D41" s="51"/>
      <c r="F41" s="151"/>
      <c r="J41" s="157"/>
    </row>
    <row r="42" spans="4:11" x14ac:dyDescent="0.25">
      <c r="D42" s="11"/>
      <c r="F42" s="151"/>
      <c r="J42" s="157"/>
    </row>
    <row r="43" spans="4:11" x14ac:dyDescent="0.25">
      <c r="D43" s="11"/>
      <c r="F43" s="151"/>
      <c r="J43" s="157"/>
    </row>
    <row r="44" spans="4:11" x14ac:dyDescent="0.25">
      <c r="D44" s="11"/>
      <c r="F44" s="151"/>
      <c r="J44" s="157"/>
    </row>
    <row r="45" spans="4:11" x14ac:dyDescent="0.25">
      <c r="D45" s="11"/>
      <c r="F45" s="151"/>
      <c r="J45" s="157"/>
    </row>
    <row r="46" spans="4:11" x14ac:dyDescent="0.25">
      <c r="D46" s="11"/>
      <c r="F46" s="151"/>
      <c r="J46" s="157"/>
    </row>
    <row r="47" spans="4:11" x14ac:dyDescent="0.25">
      <c r="D47" s="11"/>
      <c r="F47" s="151"/>
      <c r="J47" s="157"/>
    </row>
    <row r="48" spans="4:11" x14ac:dyDescent="0.25">
      <c r="D48" s="11"/>
      <c r="F48" s="151"/>
      <c r="J48" s="157"/>
    </row>
    <row r="49" spans="4:10" x14ac:dyDescent="0.25">
      <c r="D49" s="11"/>
      <c r="F49" s="151"/>
      <c r="J49" s="157"/>
    </row>
    <row r="50" spans="4:10" x14ac:dyDescent="0.25">
      <c r="D50" s="11"/>
      <c r="F50" s="151"/>
      <c r="J50" s="157"/>
    </row>
    <row r="51" spans="4:10" x14ac:dyDescent="0.25">
      <c r="D51" s="11"/>
      <c r="F51" s="151"/>
      <c r="J51" s="157"/>
    </row>
    <row r="52" spans="4:10" x14ac:dyDescent="0.25">
      <c r="D52" s="11"/>
      <c r="F52" s="151"/>
      <c r="J52" s="157"/>
    </row>
    <row r="53" spans="4:10" x14ac:dyDescent="0.25">
      <c r="D53" s="11"/>
      <c r="F53" s="151"/>
      <c r="J53" s="157"/>
    </row>
    <row r="54" spans="4:10" x14ac:dyDescent="0.25">
      <c r="D54" s="11"/>
      <c r="F54" s="151"/>
      <c r="J54" s="157"/>
    </row>
    <row r="55" spans="4:10" x14ac:dyDescent="0.25">
      <c r="D55" s="11"/>
      <c r="F55" s="151"/>
      <c r="J55" s="157"/>
    </row>
    <row r="56" spans="4:10" x14ac:dyDescent="0.25">
      <c r="D56" s="11"/>
      <c r="F56" s="151"/>
      <c r="J56" s="157"/>
    </row>
    <row r="57" spans="4:10" x14ac:dyDescent="0.25">
      <c r="D57" s="11"/>
      <c r="F57" s="151"/>
      <c r="J57" s="157"/>
    </row>
    <row r="58" spans="4:10" x14ac:dyDescent="0.25">
      <c r="D58" s="11"/>
      <c r="F58" s="151"/>
      <c r="J58" s="157"/>
    </row>
    <row r="59" spans="4:10" x14ac:dyDescent="0.25">
      <c r="D59" s="11"/>
      <c r="F59" s="151"/>
      <c r="J59" s="157"/>
    </row>
    <row r="60" spans="4:10" x14ac:dyDescent="0.25">
      <c r="D60" s="11"/>
      <c r="F60" s="151"/>
      <c r="J60" s="157"/>
    </row>
    <row r="61" spans="4:10" x14ac:dyDescent="0.25">
      <c r="D61" s="11"/>
      <c r="F61" s="151"/>
      <c r="J61" s="157"/>
    </row>
    <row r="62" spans="4:10" x14ac:dyDescent="0.25">
      <c r="D62" s="11"/>
      <c r="F62" s="151"/>
      <c r="J62" s="157"/>
    </row>
    <row r="63" spans="4:10" x14ac:dyDescent="0.25">
      <c r="D63" s="11"/>
      <c r="F63" s="151"/>
      <c r="J63" s="157"/>
    </row>
    <row r="64" spans="4:10" x14ac:dyDescent="0.25">
      <c r="D64" s="11"/>
      <c r="F64" s="151"/>
      <c r="J64" s="157"/>
    </row>
    <row r="65" spans="4:10" x14ac:dyDescent="0.25">
      <c r="D65" s="11"/>
      <c r="F65" s="151"/>
      <c r="J65" s="157"/>
    </row>
    <row r="66" spans="4:10" x14ac:dyDescent="0.25">
      <c r="D66" s="11"/>
      <c r="F66" s="151"/>
      <c r="J66" s="157"/>
    </row>
    <row r="67" spans="4:10" x14ac:dyDescent="0.25">
      <c r="D67" s="11"/>
      <c r="F67" s="151"/>
      <c r="J67" s="157"/>
    </row>
    <row r="68" spans="4:10" x14ac:dyDescent="0.25">
      <c r="D68" s="11"/>
      <c r="F68" s="151"/>
      <c r="J68" s="157"/>
    </row>
    <row r="69" spans="4:10" x14ac:dyDescent="0.25">
      <c r="D69" s="11"/>
      <c r="F69" s="151"/>
      <c r="J69" s="157"/>
    </row>
    <row r="70" spans="4:10" x14ac:dyDescent="0.25">
      <c r="D70" s="11"/>
      <c r="F70" s="151"/>
      <c r="J70" s="157"/>
    </row>
    <row r="71" spans="4:10" x14ac:dyDescent="0.25">
      <c r="J71" s="157"/>
    </row>
    <row r="72" spans="4:10" x14ac:dyDescent="0.25">
      <c r="J72" s="157"/>
    </row>
    <row r="73" spans="4:10" x14ac:dyDescent="0.25">
      <c r="J73" s="157"/>
    </row>
    <row r="74" spans="4:10" x14ac:dyDescent="0.25">
      <c r="J74" s="157"/>
    </row>
    <row r="75" spans="4:10" x14ac:dyDescent="0.25">
      <c r="J75" s="157"/>
    </row>
    <row r="76" spans="4:10" x14ac:dyDescent="0.25">
      <c r="J76" s="157"/>
    </row>
    <row r="77" spans="4:10" x14ac:dyDescent="0.25">
      <c r="F77" s="151"/>
      <c r="J77" s="157"/>
    </row>
    <row r="78" spans="4:10" x14ac:dyDescent="0.25">
      <c r="F78" s="151"/>
      <c r="J78" s="157"/>
    </row>
    <row r="79" spans="4:10" x14ac:dyDescent="0.25">
      <c r="F79" s="151"/>
      <c r="J79" s="157"/>
    </row>
    <row r="80" spans="4:10" x14ac:dyDescent="0.25">
      <c r="F80" s="151"/>
      <c r="J80" s="157"/>
    </row>
    <row r="81" spans="6:10" x14ac:dyDescent="0.25">
      <c r="F81" s="151"/>
      <c r="J81" s="157"/>
    </row>
    <row r="82" spans="6:10" x14ac:dyDescent="0.25">
      <c r="F82" s="151"/>
      <c r="J82" s="157"/>
    </row>
    <row r="83" spans="6:10" x14ac:dyDescent="0.25">
      <c r="F83" s="151"/>
      <c r="J83" s="157"/>
    </row>
    <row r="84" spans="6:10" x14ac:dyDescent="0.25">
      <c r="F84" s="151"/>
      <c r="J84" s="157"/>
    </row>
    <row r="85" spans="6:10" x14ac:dyDescent="0.25">
      <c r="F85" s="151"/>
      <c r="J85" s="157"/>
    </row>
    <row r="86" spans="6:10" x14ac:dyDescent="0.25">
      <c r="F86" s="151"/>
      <c r="J86" s="157"/>
    </row>
    <row r="87" spans="6:10" x14ac:dyDescent="0.25">
      <c r="F87" s="151"/>
      <c r="J87" s="157"/>
    </row>
    <row r="88" spans="6:10" x14ac:dyDescent="0.25">
      <c r="F88" s="151"/>
      <c r="J88" s="157"/>
    </row>
    <row r="89" spans="6:10" x14ac:dyDescent="0.25">
      <c r="F89" s="151"/>
      <c r="J89" s="157"/>
    </row>
    <row r="90" spans="6:10" x14ac:dyDescent="0.25">
      <c r="F90" s="151"/>
      <c r="J90" s="157"/>
    </row>
    <row r="91" spans="6:10" x14ac:dyDescent="0.25">
      <c r="F91" s="151"/>
      <c r="J91" s="157"/>
    </row>
    <row r="92" spans="6:10" x14ac:dyDescent="0.25">
      <c r="F92" s="151"/>
      <c r="J92" s="157"/>
    </row>
    <row r="93" spans="6:10" x14ac:dyDescent="0.25">
      <c r="F93" s="151"/>
      <c r="J93" s="157"/>
    </row>
    <row r="94" spans="6:10" x14ac:dyDescent="0.25">
      <c r="F94" s="151"/>
      <c r="J94" s="157"/>
    </row>
    <row r="95" spans="6:10" x14ac:dyDescent="0.25">
      <c r="F95" s="151"/>
      <c r="J95" s="157"/>
    </row>
    <row r="96" spans="6:10" x14ac:dyDescent="0.25">
      <c r="F96" s="151"/>
      <c r="J96" s="157"/>
    </row>
    <row r="97" spans="6:10" x14ac:dyDescent="0.25">
      <c r="F97" s="151"/>
      <c r="J97" s="157"/>
    </row>
    <row r="98" spans="6:10" x14ac:dyDescent="0.25">
      <c r="F98" s="151"/>
      <c r="J98" s="157"/>
    </row>
    <row r="99" spans="6:10" x14ac:dyDescent="0.25">
      <c r="F99" s="151"/>
      <c r="J99" s="157"/>
    </row>
    <row r="100" spans="6:10" x14ac:dyDescent="0.25">
      <c r="F100" s="151"/>
      <c r="J100" s="157"/>
    </row>
    <row r="101" spans="6:10" x14ac:dyDescent="0.25">
      <c r="F101" s="151"/>
      <c r="J101" s="157"/>
    </row>
    <row r="102" spans="6:10" x14ac:dyDescent="0.25">
      <c r="F102" s="151"/>
      <c r="J102" s="157"/>
    </row>
    <row r="103" spans="6:10" x14ac:dyDescent="0.25">
      <c r="F103" s="151"/>
      <c r="J103" s="157"/>
    </row>
    <row r="104" spans="6:10" x14ac:dyDescent="0.25">
      <c r="F104" s="151"/>
      <c r="J104" s="157"/>
    </row>
    <row r="105" spans="6:10" x14ac:dyDescent="0.25">
      <c r="F105" s="151"/>
      <c r="J105" s="157"/>
    </row>
    <row r="106" spans="6:10" x14ac:dyDescent="0.25">
      <c r="F106" s="151"/>
      <c r="J106" s="157"/>
    </row>
    <row r="107" spans="6:10" x14ac:dyDescent="0.25">
      <c r="F107" s="151"/>
      <c r="J107" s="157"/>
    </row>
    <row r="108" spans="6:10" x14ac:dyDescent="0.25">
      <c r="F108" s="151"/>
      <c r="J108" s="157"/>
    </row>
    <row r="109" spans="6:10" x14ac:dyDescent="0.25">
      <c r="F109" s="151"/>
      <c r="J109" s="157"/>
    </row>
    <row r="110" spans="6:10" x14ac:dyDescent="0.25">
      <c r="F110" s="151"/>
      <c r="J110" s="157"/>
    </row>
    <row r="111" spans="6:10" x14ac:dyDescent="0.25">
      <c r="F111" s="151"/>
      <c r="J111" s="157"/>
    </row>
    <row r="112" spans="6:10" x14ac:dyDescent="0.25">
      <c r="F112" s="151"/>
      <c r="J112" s="157"/>
    </row>
    <row r="113" spans="6:10" x14ac:dyDescent="0.25">
      <c r="F113" s="151"/>
      <c r="J113" s="157"/>
    </row>
    <row r="114" spans="6:10" x14ac:dyDescent="0.25">
      <c r="F114" s="151"/>
      <c r="J114" s="157"/>
    </row>
    <row r="115" spans="6:10" x14ac:dyDescent="0.25">
      <c r="F115" s="151"/>
      <c r="J115" s="157"/>
    </row>
    <row r="116" spans="6:10" x14ac:dyDescent="0.25">
      <c r="F116" s="151"/>
      <c r="J116" s="157"/>
    </row>
    <row r="117" spans="6:10" x14ac:dyDescent="0.25">
      <c r="F117" s="151"/>
      <c r="J117" s="157"/>
    </row>
    <row r="118" spans="6:10" x14ac:dyDescent="0.25">
      <c r="F118" s="151"/>
      <c r="J118" s="157"/>
    </row>
    <row r="119" spans="6:10" x14ac:dyDescent="0.25">
      <c r="F119" s="151"/>
      <c r="J119" s="157"/>
    </row>
    <row r="120" spans="6:10" x14ac:dyDescent="0.25">
      <c r="F120" s="151"/>
      <c r="J120" s="157"/>
    </row>
    <row r="121" spans="6:10" x14ac:dyDescent="0.25">
      <c r="F121" s="151"/>
      <c r="J121" s="157"/>
    </row>
    <row r="122" spans="6:10" x14ac:dyDescent="0.25">
      <c r="F122" s="151"/>
      <c r="J122" s="157" t="str">
        <f t="shared" ref="J122:J161" si="0">IFERROR(G122/H122,"")</f>
        <v/>
      </c>
    </row>
    <row r="123" spans="6:10" x14ac:dyDescent="0.25">
      <c r="F123" s="151"/>
      <c r="J123" s="157" t="str">
        <f t="shared" si="0"/>
        <v/>
      </c>
    </row>
    <row r="124" spans="6:10" x14ac:dyDescent="0.25">
      <c r="F124" s="151"/>
      <c r="J124" s="157" t="str">
        <f t="shared" si="0"/>
        <v/>
      </c>
    </row>
    <row r="125" spans="6:10" x14ac:dyDescent="0.25">
      <c r="F125" s="151"/>
      <c r="J125" s="157" t="str">
        <f t="shared" si="0"/>
        <v/>
      </c>
    </row>
    <row r="126" spans="6:10" x14ac:dyDescent="0.25">
      <c r="F126" s="151"/>
      <c r="J126" s="157" t="str">
        <f t="shared" si="0"/>
        <v/>
      </c>
    </row>
    <row r="127" spans="6:10" x14ac:dyDescent="0.25">
      <c r="F127" s="151"/>
      <c r="J127" s="157" t="str">
        <f t="shared" si="0"/>
        <v/>
      </c>
    </row>
    <row r="128" spans="6:10" x14ac:dyDescent="0.25">
      <c r="F128" s="151"/>
      <c r="J128" s="157" t="str">
        <f t="shared" si="0"/>
        <v/>
      </c>
    </row>
    <row r="129" spans="6:10" x14ac:dyDescent="0.25">
      <c r="F129" s="151"/>
      <c r="J129" s="157" t="str">
        <f t="shared" si="0"/>
        <v/>
      </c>
    </row>
    <row r="130" spans="6:10" x14ac:dyDescent="0.25">
      <c r="F130" s="151"/>
      <c r="J130" s="157" t="str">
        <f t="shared" si="0"/>
        <v/>
      </c>
    </row>
    <row r="131" spans="6:10" x14ac:dyDescent="0.25">
      <c r="F131" s="151"/>
      <c r="J131" s="157" t="str">
        <f t="shared" si="0"/>
        <v/>
      </c>
    </row>
    <row r="132" spans="6:10" x14ac:dyDescent="0.25">
      <c r="F132" s="151"/>
      <c r="J132" s="157" t="str">
        <f t="shared" si="0"/>
        <v/>
      </c>
    </row>
    <row r="133" spans="6:10" x14ac:dyDescent="0.25">
      <c r="F133" s="151"/>
      <c r="J133" s="157" t="str">
        <f t="shared" si="0"/>
        <v/>
      </c>
    </row>
    <row r="134" spans="6:10" x14ac:dyDescent="0.25">
      <c r="F134" s="151"/>
      <c r="J134" s="157" t="str">
        <f t="shared" si="0"/>
        <v/>
      </c>
    </row>
    <row r="135" spans="6:10" x14ac:dyDescent="0.25">
      <c r="F135" s="151"/>
      <c r="J135" s="157" t="str">
        <f t="shared" si="0"/>
        <v/>
      </c>
    </row>
    <row r="136" spans="6:10" x14ac:dyDescent="0.25">
      <c r="F136" s="151"/>
      <c r="J136" s="157" t="str">
        <f t="shared" si="0"/>
        <v/>
      </c>
    </row>
    <row r="137" spans="6:10" x14ac:dyDescent="0.25">
      <c r="F137" s="151"/>
      <c r="J137" s="157" t="str">
        <f t="shared" si="0"/>
        <v/>
      </c>
    </row>
    <row r="138" spans="6:10" x14ac:dyDescent="0.25">
      <c r="F138" s="151"/>
      <c r="J138" s="157" t="str">
        <f t="shared" si="0"/>
        <v/>
      </c>
    </row>
    <row r="139" spans="6:10" x14ac:dyDescent="0.25">
      <c r="F139" s="151"/>
      <c r="J139" s="157" t="str">
        <f t="shared" si="0"/>
        <v/>
      </c>
    </row>
    <row r="140" spans="6:10" x14ac:dyDescent="0.25">
      <c r="F140" s="151"/>
      <c r="J140" s="157" t="str">
        <f t="shared" si="0"/>
        <v/>
      </c>
    </row>
    <row r="141" spans="6:10" x14ac:dyDescent="0.25">
      <c r="F141" s="151"/>
      <c r="J141" s="157" t="str">
        <f t="shared" si="0"/>
        <v/>
      </c>
    </row>
    <row r="142" spans="6:10" x14ac:dyDescent="0.25">
      <c r="F142" s="151"/>
      <c r="J142" s="157" t="str">
        <f t="shared" si="0"/>
        <v/>
      </c>
    </row>
    <row r="143" spans="6:10" x14ac:dyDescent="0.25">
      <c r="F143" s="151"/>
      <c r="J143" s="157" t="str">
        <f t="shared" si="0"/>
        <v/>
      </c>
    </row>
    <row r="144" spans="6:10" x14ac:dyDescent="0.25">
      <c r="F144" s="151"/>
      <c r="J144" s="157" t="str">
        <f t="shared" si="0"/>
        <v/>
      </c>
    </row>
    <row r="145" spans="6:10" x14ac:dyDescent="0.25">
      <c r="F145" s="151"/>
      <c r="J145" s="157" t="str">
        <f t="shared" si="0"/>
        <v/>
      </c>
    </row>
    <row r="146" spans="6:10" x14ac:dyDescent="0.25">
      <c r="F146" s="151"/>
      <c r="J146" s="157" t="str">
        <f t="shared" si="0"/>
        <v/>
      </c>
    </row>
    <row r="147" spans="6:10" x14ac:dyDescent="0.25">
      <c r="F147" s="151"/>
      <c r="J147" s="157" t="str">
        <f t="shared" si="0"/>
        <v/>
      </c>
    </row>
    <row r="148" spans="6:10" x14ac:dyDescent="0.25">
      <c r="F148" s="151"/>
      <c r="J148" s="157" t="str">
        <f t="shared" si="0"/>
        <v/>
      </c>
    </row>
    <row r="149" spans="6:10" x14ac:dyDescent="0.25">
      <c r="F149" s="151"/>
      <c r="J149" s="157" t="str">
        <f t="shared" si="0"/>
        <v/>
      </c>
    </row>
    <row r="150" spans="6:10" x14ac:dyDescent="0.25">
      <c r="F150" s="151"/>
      <c r="J150" s="157" t="str">
        <f t="shared" si="0"/>
        <v/>
      </c>
    </row>
    <row r="151" spans="6:10" x14ac:dyDescent="0.25">
      <c r="F151" s="151"/>
      <c r="J151" s="157" t="str">
        <f t="shared" si="0"/>
        <v/>
      </c>
    </row>
    <row r="152" spans="6:10" x14ac:dyDescent="0.25">
      <c r="F152" s="151"/>
      <c r="J152" s="157" t="str">
        <f t="shared" si="0"/>
        <v/>
      </c>
    </row>
    <row r="153" spans="6:10" x14ac:dyDescent="0.25">
      <c r="F153" s="151"/>
      <c r="J153" s="157" t="str">
        <f t="shared" si="0"/>
        <v/>
      </c>
    </row>
    <row r="154" spans="6:10" x14ac:dyDescent="0.25">
      <c r="F154" s="151"/>
      <c r="J154" s="157" t="str">
        <f t="shared" si="0"/>
        <v/>
      </c>
    </row>
    <row r="155" spans="6:10" x14ac:dyDescent="0.25">
      <c r="F155" s="151"/>
      <c r="J155" s="157" t="str">
        <f t="shared" si="0"/>
        <v/>
      </c>
    </row>
    <row r="156" spans="6:10" x14ac:dyDescent="0.25">
      <c r="F156" s="151"/>
      <c r="J156" s="157" t="str">
        <f t="shared" si="0"/>
        <v/>
      </c>
    </row>
    <row r="157" spans="6:10" x14ac:dyDescent="0.25">
      <c r="F157" s="151"/>
      <c r="J157" s="157" t="str">
        <f t="shared" si="0"/>
        <v/>
      </c>
    </row>
    <row r="158" spans="6:10" x14ac:dyDescent="0.25">
      <c r="F158" s="151"/>
      <c r="J158" s="157" t="str">
        <f t="shared" si="0"/>
        <v/>
      </c>
    </row>
    <row r="159" spans="6:10" x14ac:dyDescent="0.25">
      <c r="F159" s="151"/>
      <c r="J159" s="157" t="str">
        <f t="shared" si="0"/>
        <v/>
      </c>
    </row>
    <row r="160" spans="6:10" x14ac:dyDescent="0.25">
      <c r="F160" s="151"/>
      <c r="J160" s="157" t="str">
        <f t="shared" si="0"/>
        <v/>
      </c>
    </row>
    <row r="161" spans="6:10" x14ac:dyDescent="0.25">
      <c r="F161" s="151"/>
      <c r="J161" s="157" t="str">
        <f t="shared" si="0"/>
        <v/>
      </c>
    </row>
    <row r="162" spans="6:10" x14ac:dyDescent="0.25">
      <c r="F162" s="151"/>
      <c r="J162" s="157"/>
    </row>
    <row r="163" spans="6:10" x14ac:dyDescent="0.25">
      <c r="F163" s="151"/>
      <c r="J163" s="157"/>
    </row>
    <row r="164" spans="6:10" x14ac:dyDescent="0.25">
      <c r="F164" s="151"/>
      <c r="J164" s="157"/>
    </row>
    <row r="165" spans="6:10" x14ac:dyDescent="0.25">
      <c r="F165" s="151"/>
      <c r="J165" s="157"/>
    </row>
    <row r="166" spans="6:10" x14ac:dyDescent="0.25">
      <c r="F166" s="151"/>
      <c r="J166" s="157"/>
    </row>
    <row r="167" spans="6:10" x14ac:dyDescent="0.25">
      <c r="F167" s="151"/>
      <c r="J167" s="157"/>
    </row>
    <row r="168" spans="6:10" x14ac:dyDescent="0.25">
      <c r="F168" s="151"/>
      <c r="J168" s="157"/>
    </row>
    <row r="169" spans="6:10" x14ac:dyDescent="0.25">
      <c r="F169" s="151"/>
      <c r="J169" s="157"/>
    </row>
    <row r="170" spans="6:10" x14ac:dyDescent="0.25">
      <c r="F170" s="151"/>
      <c r="J170" s="157"/>
    </row>
    <row r="171" spans="6:10" x14ac:dyDescent="0.25">
      <c r="F171" s="151"/>
      <c r="J171" s="157"/>
    </row>
    <row r="172" spans="6:10" x14ac:dyDescent="0.25">
      <c r="F172" s="151"/>
      <c r="J172" s="157"/>
    </row>
    <row r="173" spans="6:10" x14ac:dyDescent="0.25">
      <c r="F173" s="151"/>
      <c r="J173" s="157"/>
    </row>
    <row r="174" spans="6:10" x14ac:dyDescent="0.25">
      <c r="F174" s="151"/>
      <c r="J174" s="157"/>
    </row>
    <row r="175" spans="6:10" x14ac:dyDescent="0.25">
      <c r="F175" s="151"/>
      <c r="J175" s="157"/>
    </row>
    <row r="176" spans="6:10" x14ac:dyDescent="0.25">
      <c r="F176" s="151"/>
      <c r="J176" s="157"/>
    </row>
    <row r="177" spans="6:10" x14ac:dyDescent="0.25">
      <c r="F177" s="151"/>
      <c r="J177" s="157"/>
    </row>
    <row r="178" spans="6:10" x14ac:dyDescent="0.25">
      <c r="F178" s="151"/>
      <c r="J178" s="157"/>
    </row>
    <row r="179" spans="6:10" x14ac:dyDescent="0.25">
      <c r="F179" s="151"/>
      <c r="J179" s="157"/>
    </row>
    <row r="180" spans="6:10" x14ac:dyDescent="0.25">
      <c r="F180" s="151"/>
      <c r="J180" s="157"/>
    </row>
    <row r="181" spans="6:10" x14ac:dyDescent="0.25">
      <c r="F181" s="151"/>
      <c r="J181" s="157"/>
    </row>
    <row r="182" spans="6:10" x14ac:dyDescent="0.25">
      <c r="F182" s="151"/>
      <c r="J182" s="157"/>
    </row>
    <row r="183" spans="6:10" x14ac:dyDescent="0.25">
      <c r="F183" s="151"/>
      <c r="J183" s="157"/>
    </row>
    <row r="184" spans="6:10" x14ac:dyDescent="0.25">
      <c r="F184" s="151"/>
      <c r="J184" s="157"/>
    </row>
    <row r="185" spans="6:10" x14ac:dyDescent="0.25">
      <c r="F185" s="151"/>
      <c r="J185" s="157"/>
    </row>
    <row r="186" spans="6:10" x14ac:dyDescent="0.25">
      <c r="F186" s="151"/>
      <c r="J186" s="157"/>
    </row>
    <row r="187" spans="6:10" x14ac:dyDescent="0.25">
      <c r="F187" s="151"/>
      <c r="J187" s="157"/>
    </row>
    <row r="188" spans="6:10" x14ac:dyDescent="0.25">
      <c r="F188" s="151"/>
      <c r="J188" s="157"/>
    </row>
    <row r="189" spans="6:10" x14ac:dyDescent="0.25">
      <c r="F189" s="151"/>
      <c r="J189" s="157"/>
    </row>
    <row r="190" spans="6:10" x14ac:dyDescent="0.25">
      <c r="F190" s="151"/>
      <c r="J190" s="157"/>
    </row>
    <row r="191" spans="6:10" x14ac:dyDescent="0.25">
      <c r="F191" s="151"/>
      <c r="J191" s="157"/>
    </row>
    <row r="192" spans="6:10" x14ac:dyDescent="0.25">
      <c r="F192" s="151"/>
      <c r="J192" s="157"/>
    </row>
    <row r="193" spans="6:10" x14ac:dyDescent="0.25">
      <c r="F193" s="151"/>
      <c r="J193" s="157"/>
    </row>
    <row r="194" spans="6:10" x14ac:dyDescent="0.25">
      <c r="F194" s="151"/>
      <c r="J194" s="157"/>
    </row>
    <row r="195" spans="6:10" x14ac:dyDescent="0.25">
      <c r="F195" s="151"/>
      <c r="J195" s="157"/>
    </row>
    <row r="196" spans="6:10" x14ac:dyDescent="0.25">
      <c r="F196" s="151"/>
      <c r="J196" s="157"/>
    </row>
    <row r="197" spans="6:10" x14ac:dyDescent="0.25">
      <c r="F197" s="151"/>
      <c r="J197" s="157"/>
    </row>
    <row r="198" spans="6:10" x14ac:dyDescent="0.25">
      <c r="F198" s="151"/>
      <c r="J198" s="157"/>
    </row>
    <row r="199" spans="6:10" x14ac:dyDescent="0.25">
      <c r="F199" s="151"/>
      <c r="J199" s="157"/>
    </row>
    <row r="200" spans="6:10" x14ac:dyDescent="0.25">
      <c r="F200" s="151"/>
      <c r="J200" s="157"/>
    </row>
    <row r="201" spans="6:10" x14ac:dyDescent="0.25">
      <c r="F201" s="151"/>
      <c r="J201" s="157"/>
    </row>
    <row r="202" spans="6:10" x14ac:dyDescent="0.25">
      <c r="F202" s="151"/>
      <c r="J202" s="157"/>
    </row>
    <row r="203" spans="6:10" x14ac:dyDescent="0.25">
      <c r="F203" s="151"/>
      <c r="J203" s="157"/>
    </row>
    <row r="204" spans="6:10" x14ac:dyDescent="0.25">
      <c r="F204" s="151"/>
      <c r="J204" s="157"/>
    </row>
    <row r="205" spans="6:10" x14ac:dyDescent="0.25">
      <c r="F205" s="151"/>
      <c r="J205" s="157"/>
    </row>
    <row r="206" spans="6:10" x14ac:dyDescent="0.25">
      <c r="F206" s="151"/>
      <c r="J206" s="157"/>
    </row>
    <row r="207" spans="6:10" x14ac:dyDescent="0.25">
      <c r="F207" s="151"/>
      <c r="J207" s="157"/>
    </row>
    <row r="208" spans="6:10" x14ac:dyDescent="0.25">
      <c r="F208" s="151"/>
      <c r="J208" s="157"/>
    </row>
    <row r="209" spans="6:10" x14ac:dyDescent="0.25">
      <c r="F209" s="151"/>
      <c r="J209" s="157"/>
    </row>
    <row r="210" spans="6:10" x14ac:dyDescent="0.25">
      <c r="F210" s="151"/>
      <c r="J210" s="157"/>
    </row>
    <row r="211" spans="6:10" x14ac:dyDescent="0.25">
      <c r="F211" s="151"/>
      <c r="J211" s="157"/>
    </row>
    <row r="212" spans="6:10" x14ac:dyDescent="0.25">
      <c r="F212" s="151"/>
      <c r="J212" s="157"/>
    </row>
    <row r="213" spans="6:10" x14ac:dyDescent="0.25">
      <c r="F213" s="151"/>
      <c r="J213" s="157"/>
    </row>
    <row r="214" spans="6:10" x14ac:dyDescent="0.25">
      <c r="F214" s="151"/>
      <c r="J214" s="157"/>
    </row>
    <row r="215" spans="6:10" x14ac:dyDescent="0.25">
      <c r="F215" s="151"/>
      <c r="J215" s="157"/>
    </row>
    <row r="216" spans="6:10" x14ac:dyDescent="0.25">
      <c r="F216" s="151"/>
      <c r="J216" s="157"/>
    </row>
    <row r="217" spans="6:10" x14ac:dyDescent="0.25">
      <c r="F217" s="151"/>
      <c r="J217" s="157"/>
    </row>
    <row r="218" spans="6:10" x14ac:dyDescent="0.25">
      <c r="F218" s="151"/>
      <c r="J218" s="157"/>
    </row>
    <row r="219" spans="6:10" x14ac:dyDescent="0.25">
      <c r="F219" s="151"/>
      <c r="J219" s="157"/>
    </row>
    <row r="220" spans="6:10" x14ac:dyDescent="0.25">
      <c r="F220" s="151"/>
      <c r="J220" s="157"/>
    </row>
    <row r="221" spans="6:10" x14ac:dyDescent="0.25">
      <c r="F221" s="151"/>
      <c r="J221" s="157"/>
    </row>
    <row r="222" spans="6:10" x14ac:dyDescent="0.25">
      <c r="F222" s="151"/>
      <c r="J222" s="157"/>
    </row>
    <row r="223" spans="6:10" x14ac:dyDescent="0.25">
      <c r="F223" s="151"/>
      <c r="J223" s="157"/>
    </row>
    <row r="224" spans="6:10" x14ac:dyDescent="0.25">
      <c r="F224" s="151"/>
      <c r="J224" s="157"/>
    </row>
    <row r="225" spans="6:10" x14ac:dyDescent="0.25">
      <c r="F225" s="151"/>
      <c r="J225" s="157"/>
    </row>
    <row r="226" spans="6:10" x14ac:dyDescent="0.25">
      <c r="F226" s="151"/>
      <c r="J226" s="157"/>
    </row>
    <row r="227" spans="6:10" x14ac:dyDescent="0.25">
      <c r="F227" s="151"/>
      <c r="J227" s="157"/>
    </row>
    <row r="228" spans="6:10" x14ac:dyDescent="0.25">
      <c r="F228" s="151"/>
      <c r="J228" s="157"/>
    </row>
    <row r="229" spans="6:10" x14ac:dyDescent="0.25">
      <c r="F229" s="151"/>
      <c r="J229" s="157"/>
    </row>
    <row r="230" spans="6:10" x14ac:dyDescent="0.25">
      <c r="F230" s="151"/>
      <c r="J230" s="157"/>
    </row>
    <row r="231" spans="6:10" x14ac:dyDescent="0.25">
      <c r="F231" s="151"/>
      <c r="J231" s="157"/>
    </row>
    <row r="232" spans="6:10" x14ac:dyDescent="0.25">
      <c r="F232" s="151"/>
      <c r="J232" s="157"/>
    </row>
    <row r="233" spans="6:10" x14ac:dyDescent="0.25">
      <c r="F233" s="151"/>
      <c r="J233" s="157"/>
    </row>
    <row r="234" spans="6:10" x14ac:dyDescent="0.25">
      <c r="F234" s="151"/>
      <c r="J234" s="157"/>
    </row>
    <row r="235" spans="6:10" x14ac:dyDescent="0.25">
      <c r="F235" s="151"/>
      <c r="J235" s="157"/>
    </row>
    <row r="236" spans="6:10" x14ac:dyDescent="0.25">
      <c r="F236" s="151"/>
      <c r="J236" s="157"/>
    </row>
    <row r="237" spans="6:10" x14ac:dyDescent="0.25">
      <c r="F237" s="151"/>
      <c r="J237" s="157"/>
    </row>
    <row r="238" spans="6:10" x14ac:dyDescent="0.25">
      <c r="F238" s="151"/>
      <c r="J238" s="157"/>
    </row>
    <row r="239" spans="6:10" x14ac:dyDescent="0.25">
      <c r="F239" s="151"/>
      <c r="J239" s="157"/>
    </row>
    <row r="240" spans="6:10" x14ac:dyDescent="0.25">
      <c r="F240" s="151"/>
      <c r="J240" s="157"/>
    </row>
    <row r="241" spans="6:10" x14ac:dyDescent="0.25">
      <c r="F241" s="151"/>
      <c r="J241" s="157"/>
    </row>
    <row r="242" spans="6:10" x14ac:dyDescent="0.25">
      <c r="F242" s="151"/>
      <c r="J242" s="157"/>
    </row>
    <row r="243" spans="6:10" x14ac:dyDescent="0.25">
      <c r="F243" s="151"/>
      <c r="J243" s="157"/>
    </row>
    <row r="244" spans="6:10" x14ac:dyDescent="0.25">
      <c r="F244" s="151"/>
      <c r="J244" s="157"/>
    </row>
    <row r="245" spans="6:10" x14ac:dyDescent="0.25">
      <c r="F245" s="151"/>
      <c r="J245" s="157"/>
    </row>
    <row r="246" spans="6:10" x14ac:dyDescent="0.25">
      <c r="F246" s="151"/>
      <c r="J246" s="157"/>
    </row>
    <row r="247" spans="6:10" x14ac:dyDescent="0.25">
      <c r="F247" s="151"/>
      <c r="J247" s="157"/>
    </row>
    <row r="248" spans="6:10" x14ac:dyDescent="0.25">
      <c r="F248" s="151"/>
      <c r="J248" s="157"/>
    </row>
    <row r="249" spans="6:10" x14ac:dyDescent="0.25">
      <c r="F249" s="151"/>
      <c r="J249" s="157"/>
    </row>
    <row r="250" spans="6:10" x14ac:dyDescent="0.25">
      <c r="F250" s="151"/>
      <c r="J250" s="157"/>
    </row>
    <row r="251" spans="6:10" x14ac:dyDescent="0.25">
      <c r="F251" s="151"/>
      <c r="J251" s="157"/>
    </row>
    <row r="252" spans="6:10" x14ac:dyDescent="0.25">
      <c r="F252" s="151"/>
      <c r="J252" s="157"/>
    </row>
    <row r="253" spans="6:10" x14ac:dyDescent="0.25">
      <c r="F253" s="151"/>
      <c r="J253" s="157"/>
    </row>
    <row r="254" spans="6:10" x14ac:dyDescent="0.25">
      <c r="F254" s="151"/>
      <c r="J254" s="157"/>
    </row>
    <row r="255" spans="6:10" x14ac:dyDescent="0.25">
      <c r="F255" s="151"/>
      <c r="J255" s="157"/>
    </row>
    <row r="256" spans="6:10" x14ac:dyDescent="0.25">
      <c r="F256" s="151"/>
      <c r="J256" s="157"/>
    </row>
    <row r="257" spans="6:10" x14ac:dyDescent="0.25">
      <c r="F257" s="151"/>
      <c r="J257" s="157"/>
    </row>
    <row r="258" spans="6:10" x14ac:dyDescent="0.25">
      <c r="F258" s="151"/>
      <c r="J258" s="157"/>
    </row>
    <row r="259" spans="6:10" x14ac:dyDescent="0.25">
      <c r="F259" s="151"/>
      <c r="J259" s="157"/>
    </row>
    <row r="260" spans="6:10" x14ac:dyDescent="0.25">
      <c r="F260" s="151"/>
      <c r="J260" s="157"/>
    </row>
    <row r="261" spans="6:10" x14ac:dyDescent="0.25">
      <c r="F261" s="151"/>
      <c r="J261" s="157"/>
    </row>
    <row r="262" spans="6:10" x14ac:dyDescent="0.25">
      <c r="F262" s="151"/>
      <c r="J262" s="157"/>
    </row>
    <row r="263" spans="6:10" x14ac:dyDescent="0.25">
      <c r="F263" s="151"/>
      <c r="J263" s="157"/>
    </row>
    <row r="264" spans="6:10" x14ac:dyDescent="0.25">
      <c r="F264" s="151"/>
      <c r="J264" s="157"/>
    </row>
    <row r="265" spans="6:10" x14ac:dyDescent="0.25">
      <c r="F265" s="151"/>
      <c r="J265" s="157"/>
    </row>
    <row r="266" spans="6:10" x14ac:dyDescent="0.25">
      <c r="F266" s="151"/>
      <c r="J266" s="157"/>
    </row>
    <row r="267" spans="6:10" x14ac:dyDescent="0.25">
      <c r="F267" s="151"/>
      <c r="J267" s="157"/>
    </row>
    <row r="268" spans="6:10" x14ac:dyDescent="0.25">
      <c r="F268" s="151"/>
      <c r="J268" s="157"/>
    </row>
    <row r="269" spans="6:10" x14ac:dyDescent="0.25">
      <c r="F269" s="151"/>
      <c r="J269" s="157"/>
    </row>
    <row r="270" spans="6:10" x14ac:dyDescent="0.25">
      <c r="F270" s="151"/>
      <c r="J270" s="157"/>
    </row>
    <row r="271" spans="6:10" x14ac:dyDescent="0.25">
      <c r="F271" s="151"/>
      <c r="J271" s="157"/>
    </row>
    <row r="272" spans="6:10" x14ac:dyDescent="0.25">
      <c r="F272" s="151"/>
      <c r="J272" s="157"/>
    </row>
    <row r="273" spans="6:10" x14ac:dyDescent="0.25">
      <c r="F273" s="151"/>
      <c r="J273" s="157"/>
    </row>
    <row r="274" spans="6:10" x14ac:dyDescent="0.25">
      <c r="F274" s="151"/>
      <c r="J274" s="157"/>
    </row>
    <row r="275" spans="6:10" x14ac:dyDescent="0.25">
      <c r="F275" s="151"/>
      <c r="J275" s="157"/>
    </row>
    <row r="276" spans="6:10" x14ac:dyDescent="0.25">
      <c r="F276" s="151"/>
      <c r="J276" s="157"/>
    </row>
    <row r="277" spans="6:10" x14ac:dyDescent="0.25">
      <c r="F277" s="151"/>
      <c r="J277" s="157"/>
    </row>
    <row r="278" spans="6:10" x14ac:dyDescent="0.25">
      <c r="F278" s="151"/>
      <c r="J278" s="157"/>
    </row>
    <row r="279" spans="6:10" x14ac:dyDescent="0.25">
      <c r="F279" s="151"/>
      <c r="J279" s="157"/>
    </row>
    <row r="280" spans="6:10" x14ac:dyDescent="0.25">
      <c r="F280" s="151"/>
      <c r="J280" s="157"/>
    </row>
    <row r="281" spans="6:10" x14ac:dyDescent="0.25">
      <c r="F281" s="151"/>
      <c r="J281" s="157"/>
    </row>
    <row r="282" spans="6:10" x14ac:dyDescent="0.25">
      <c r="F282" s="151"/>
      <c r="J282" s="157"/>
    </row>
    <row r="283" spans="6:10" x14ac:dyDescent="0.25">
      <c r="F283" s="151"/>
      <c r="J283" s="157"/>
    </row>
    <row r="284" spans="6:10" x14ac:dyDescent="0.25">
      <c r="F284" s="151"/>
      <c r="J284" s="157"/>
    </row>
    <row r="285" spans="6:10" x14ac:dyDescent="0.25">
      <c r="F285" s="151"/>
      <c r="J285" s="157"/>
    </row>
    <row r="286" spans="6:10" x14ac:dyDescent="0.25">
      <c r="F286" s="151"/>
      <c r="J286" s="157"/>
    </row>
    <row r="287" spans="6:10" x14ac:dyDescent="0.25">
      <c r="F287" s="151"/>
      <c r="J287" s="157"/>
    </row>
    <row r="288" spans="6:10" x14ac:dyDescent="0.25">
      <c r="F288" s="151"/>
      <c r="J288" s="157"/>
    </row>
    <row r="289" spans="6:10" x14ac:dyDescent="0.25">
      <c r="F289" s="151"/>
      <c r="J289" s="157"/>
    </row>
    <row r="290" spans="6:10" x14ac:dyDescent="0.25">
      <c r="F290" s="151"/>
      <c r="J290" s="157"/>
    </row>
    <row r="291" spans="6:10" x14ac:dyDescent="0.25">
      <c r="F291" s="151"/>
      <c r="J291" s="157"/>
    </row>
    <row r="292" spans="6:10" x14ac:dyDescent="0.25">
      <c r="F292" s="151"/>
      <c r="J292" s="157"/>
    </row>
    <row r="293" spans="6:10" x14ac:dyDescent="0.25">
      <c r="F293" s="151"/>
      <c r="J293" s="157"/>
    </row>
    <row r="294" spans="6:10" x14ac:dyDescent="0.25">
      <c r="F294" s="151"/>
      <c r="J294" s="157"/>
    </row>
    <row r="295" spans="6:10" x14ac:dyDescent="0.25">
      <c r="F295" s="151"/>
      <c r="J295" s="157"/>
    </row>
    <row r="296" spans="6:10" x14ac:dyDescent="0.25">
      <c r="F296" s="151"/>
      <c r="J296" s="157"/>
    </row>
    <row r="297" spans="6:10" x14ac:dyDescent="0.25">
      <c r="F297" s="151"/>
      <c r="J297" s="157"/>
    </row>
    <row r="298" spans="6:10" x14ac:dyDescent="0.25">
      <c r="F298" s="151"/>
      <c r="J298" s="157"/>
    </row>
    <row r="299" spans="6:10" x14ac:dyDescent="0.25">
      <c r="F299" s="151"/>
      <c r="J299" s="157"/>
    </row>
    <row r="300" spans="6:10" x14ac:dyDescent="0.25">
      <c r="J300" s="157"/>
    </row>
    <row r="301" spans="6:10" x14ac:dyDescent="0.25">
      <c r="J301" s="157"/>
    </row>
    <row r="302" spans="6:10" x14ac:dyDescent="0.25">
      <c r="J302" s="157"/>
    </row>
    <row r="303" spans="6:10" x14ac:dyDescent="0.25">
      <c r="J303" s="157"/>
    </row>
    <row r="304" spans="6:10" x14ac:dyDescent="0.25">
      <c r="J304" s="157"/>
    </row>
    <row r="305" spans="10:10" x14ac:dyDescent="0.25">
      <c r="J305" s="157"/>
    </row>
    <row r="306" spans="10:10" x14ac:dyDescent="0.25">
      <c r="J306" s="157"/>
    </row>
    <row r="307" spans="10:10" x14ac:dyDescent="0.25">
      <c r="J307" s="157"/>
    </row>
    <row r="308" spans="10:10" x14ac:dyDescent="0.25">
      <c r="J308" s="157"/>
    </row>
    <row r="309" spans="10:10" x14ac:dyDescent="0.25">
      <c r="J309" s="157"/>
    </row>
    <row r="310" spans="10:10" x14ac:dyDescent="0.25">
      <c r="J310" s="157"/>
    </row>
    <row r="311" spans="10:10" x14ac:dyDescent="0.25">
      <c r="J311" s="157"/>
    </row>
    <row r="312" spans="10:10" x14ac:dyDescent="0.25">
      <c r="J312" s="157"/>
    </row>
    <row r="313" spans="10:10" x14ac:dyDescent="0.25">
      <c r="J313" s="157"/>
    </row>
    <row r="314" spans="10:10" x14ac:dyDescent="0.25">
      <c r="J314" s="157"/>
    </row>
    <row r="315" spans="10:10" x14ac:dyDescent="0.25">
      <c r="J315" s="157"/>
    </row>
    <row r="316" spans="10:10" x14ac:dyDescent="0.25">
      <c r="J316" s="157"/>
    </row>
    <row r="317" spans="10:10" x14ac:dyDescent="0.25">
      <c r="J317" s="157"/>
    </row>
    <row r="318" spans="10:10" x14ac:dyDescent="0.25">
      <c r="J318" s="157"/>
    </row>
    <row r="319" spans="10:10" x14ac:dyDescent="0.25">
      <c r="J319" s="157"/>
    </row>
    <row r="320" spans="10:10" x14ac:dyDescent="0.25">
      <c r="J320" s="157"/>
    </row>
    <row r="321" spans="10:10" x14ac:dyDescent="0.25">
      <c r="J321" s="157"/>
    </row>
    <row r="322" spans="10:10" x14ac:dyDescent="0.25">
      <c r="J322" s="157"/>
    </row>
    <row r="323" spans="10:10" x14ac:dyDescent="0.25">
      <c r="J323" s="157"/>
    </row>
    <row r="324" spans="10:10" x14ac:dyDescent="0.25">
      <c r="J324" s="157"/>
    </row>
    <row r="325" spans="10:10" x14ac:dyDescent="0.25">
      <c r="J325" s="157"/>
    </row>
    <row r="326" spans="10:10" x14ac:dyDescent="0.25">
      <c r="J326" s="157"/>
    </row>
    <row r="327" spans="10:10" x14ac:dyDescent="0.25">
      <c r="J327" s="157"/>
    </row>
    <row r="328" spans="10:10" x14ac:dyDescent="0.25">
      <c r="J328" s="157"/>
    </row>
    <row r="329" spans="10:10" x14ac:dyDescent="0.25">
      <c r="J329" s="157"/>
    </row>
    <row r="330" spans="10:10" x14ac:dyDescent="0.25">
      <c r="J330" s="157"/>
    </row>
    <row r="331" spans="10:10" x14ac:dyDescent="0.25">
      <c r="J331" s="157"/>
    </row>
  </sheetData>
  <autoFilter ref="A14:T14" xr:uid="{00000000-0009-0000-0000-000010000000}"/>
  <mergeCells count="3">
    <mergeCell ref="E1:F2"/>
    <mergeCell ref="G1:G2"/>
    <mergeCell ref="H1:H2"/>
  </mergeCells>
  <hyperlinks>
    <hyperlink ref="K1" location="index!A1" display="العودة للفهرس" xr:uid="{00000000-0004-0000-10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8" hidden="1" customWidth="1"/>
    <col min="2" max="2" width="19.28515625" style="168" hidden="1" customWidth="1"/>
    <col min="3" max="3" width="11.28515625" style="168" hidden="1" customWidth="1"/>
    <col min="4" max="4" width="11.42578125" style="168" hidden="1" customWidth="1"/>
    <col min="5" max="5" width="20.42578125" style="168" hidden="1" customWidth="1"/>
    <col min="6" max="6" width="15.5703125" style="168" customWidth="1"/>
    <col min="7" max="7" width="19" style="168" customWidth="1"/>
    <col min="8" max="8" width="17.5703125" style="168" customWidth="1"/>
    <col min="9" max="9" width="21.42578125" style="168" bestFit="1" customWidth="1"/>
    <col min="10" max="10" width="23" style="168" customWidth="1"/>
    <col min="11" max="11" width="18.85546875" style="168" customWidth="1"/>
    <col min="12" max="12" width="16.7109375" style="168" customWidth="1"/>
    <col min="13" max="13" width="20.5703125" style="168" bestFit="1" customWidth="1"/>
    <col min="14" max="14" width="20.42578125" style="168" bestFit="1" customWidth="1"/>
    <col min="15" max="15" width="20.7109375" style="168" bestFit="1" customWidth="1"/>
    <col min="16" max="16" width="23.5703125" style="168" bestFit="1" customWidth="1"/>
    <col min="17" max="17" width="25.28515625" style="168" bestFit="1" customWidth="1"/>
    <col min="18" max="18" width="13.42578125" style="168" bestFit="1" customWidth="1"/>
    <col min="19" max="19" width="13.5703125" style="168" bestFit="1" customWidth="1"/>
    <col min="20" max="20" width="17.28515625" style="168" bestFit="1" customWidth="1"/>
    <col min="21" max="21" width="13.7109375" style="168" bestFit="1" customWidth="1"/>
    <col min="22" max="22" width="17.85546875" style="168" bestFit="1" customWidth="1"/>
    <col min="23" max="23" width="15.5703125" style="168" bestFit="1" customWidth="1"/>
    <col min="24" max="24" width="14.7109375" style="168" bestFit="1" customWidth="1"/>
    <col min="25" max="25" width="10.7109375" style="168" bestFit="1" customWidth="1"/>
    <col min="26" max="26" width="11.5703125" style="168" bestFit="1" customWidth="1"/>
    <col min="27" max="27" width="15.28515625" style="168" bestFit="1" customWidth="1"/>
  </cols>
  <sheetData>
    <row r="1" spans="1:19" x14ac:dyDescent="0.25">
      <c r="F1" s="46" t="s">
        <v>722</v>
      </c>
      <c r="G1" s="175"/>
      <c r="H1" s="175" t="s">
        <v>459</v>
      </c>
      <c r="I1" s="175">
        <f>B3</f>
        <v>0</v>
      </c>
      <c r="J1" s="175" t="s">
        <v>460</v>
      </c>
      <c r="K1" s="175">
        <f>A3</f>
        <v>0</v>
      </c>
    </row>
    <row r="2" spans="1:19" x14ac:dyDescent="0.25">
      <c r="A2" s="4" t="s">
        <v>83</v>
      </c>
      <c r="B2" s="4" t="s">
        <v>463</v>
      </c>
      <c r="C2" t="s">
        <v>694</v>
      </c>
      <c r="D2" t="s">
        <v>695</v>
      </c>
      <c r="E2" t="s">
        <v>696</v>
      </c>
      <c r="F2" s="4" t="s">
        <v>474</v>
      </c>
      <c r="G2" s="4" t="s">
        <v>475</v>
      </c>
      <c r="H2" s="4" t="s">
        <v>476</v>
      </c>
      <c r="I2" s="4" t="s">
        <v>477</v>
      </c>
      <c r="J2" s="4" t="s">
        <v>478</v>
      </c>
      <c r="K2" s="4" t="s">
        <v>479</v>
      </c>
      <c r="L2" s="4" t="s">
        <v>480</v>
      </c>
      <c r="M2" s="4" t="s">
        <v>481</v>
      </c>
      <c r="N2" s="4" t="s">
        <v>482</v>
      </c>
      <c r="O2" s="4" t="s">
        <v>723</v>
      </c>
      <c r="P2" s="4" t="s">
        <v>484</v>
      </c>
      <c r="Q2" s="4" t="s">
        <v>724</v>
      </c>
      <c r="R2" s="4" t="s">
        <v>725</v>
      </c>
      <c r="S2" s="4" t="s">
        <v>491</v>
      </c>
    </row>
    <row r="3" spans="1:19" x14ac:dyDescent="0.25">
      <c r="R3" s="154"/>
      <c r="S3" s="6"/>
    </row>
    <row r="4" spans="1:19" x14ac:dyDescent="0.25">
      <c r="R4" s="154" t="str">
        <f t="shared" ref="R4:R13" si="0">IFERROR(O4/P4,"")</f>
        <v/>
      </c>
    </row>
    <row r="5" spans="1:19" x14ac:dyDescent="0.25">
      <c r="R5" s="154" t="str">
        <f t="shared" si="0"/>
        <v/>
      </c>
    </row>
    <row r="6" spans="1:19" x14ac:dyDescent="0.25">
      <c r="R6" s="154" t="str">
        <f t="shared" si="0"/>
        <v/>
      </c>
    </row>
    <row r="7" spans="1:19" x14ac:dyDescent="0.25">
      <c r="R7" s="154" t="str">
        <f t="shared" si="0"/>
        <v/>
      </c>
    </row>
    <row r="8" spans="1:19" x14ac:dyDescent="0.25">
      <c r="R8" s="154" t="str">
        <f t="shared" si="0"/>
        <v/>
      </c>
    </row>
    <row r="9" spans="1:19" x14ac:dyDescent="0.25">
      <c r="R9" s="154" t="str">
        <f t="shared" si="0"/>
        <v/>
      </c>
    </row>
    <row r="10" spans="1:19" x14ac:dyDescent="0.25">
      <c r="R10" s="154" t="str">
        <f t="shared" si="0"/>
        <v/>
      </c>
    </row>
    <row r="11" spans="1:19" x14ac:dyDescent="0.25">
      <c r="R11" s="154" t="str">
        <f t="shared" si="0"/>
        <v/>
      </c>
    </row>
    <row r="12" spans="1:19" x14ac:dyDescent="0.25">
      <c r="D12" s="50"/>
      <c r="R12" s="154" t="str">
        <f t="shared" si="0"/>
        <v/>
      </c>
    </row>
    <row r="13" spans="1:19" x14ac:dyDescent="0.25">
      <c r="D13" s="50"/>
      <c r="R13" s="154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11000000}"/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75" hidden="1" customWidth="1"/>
    <col min="2" max="2" width="5.140625" style="175" hidden="1" customWidth="1"/>
    <col min="3" max="3" width="8.28515625" style="175" hidden="1" customWidth="1"/>
    <col min="4" max="4" width="16.42578125" style="175" customWidth="1"/>
    <col min="5" max="16" width="12.140625" style="175" customWidth="1"/>
    <col min="17" max="17" width="12.140625" style="305" customWidth="1"/>
    <col min="18" max="19" width="12.140625" style="175" customWidth="1"/>
    <col min="24" max="25" width="12.140625" style="175" customWidth="1"/>
    <col min="26" max="26" width="12.140625" style="150" customWidth="1"/>
    <col min="27" max="27" width="12.140625" style="305" customWidth="1"/>
    <col min="28" max="28" width="9.140625" style="168" hidden="1" customWidth="1"/>
  </cols>
  <sheetData>
    <row r="1" spans="1:28" x14ac:dyDescent="0.25">
      <c r="D1" s="175" t="s">
        <v>726</v>
      </c>
      <c r="E1" s="290" t="s">
        <v>459</v>
      </c>
      <c r="F1" s="15">
        <f>$B$3</f>
        <v>2</v>
      </c>
      <c r="H1" s="159" t="s">
        <v>461</v>
      </c>
      <c r="Q1" s="290" t="s">
        <v>460</v>
      </c>
      <c r="R1" s="15">
        <f>$A$3</f>
        <v>2021</v>
      </c>
      <c r="W1" s="66" t="s">
        <v>76</v>
      </c>
    </row>
    <row r="2" spans="1:28" s="3" customFormat="1" ht="43.5" customHeight="1" x14ac:dyDescent="0.25">
      <c r="A2" s="4" t="s">
        <v>462</v>
      </c>
      <c r="B2" s="4" t="s">
        <v>463</v>
      </c>
      <c r="C2" s="4" t="s">
        <v>117</v>
      </c>
      <c r="D2" s="4" t="s">
        <v>521</v>
      </c>
      <c r="E2" s="4" t="s">
        <v>727</v>
      </c>
      <c r="F2" s="4" t="s">
        <v>472</v>
      </c>
      <c r="G2" s="4" t="s">
        <v>473</v>
      </c>
      <c r="H2" s="4" t="s">
        <v>728</v>
      </c>
      <c r="I2" s="4" t="s">
        <v>729</v>
      </c>
      <c r="J2" s="4" t="s">
        <v>730</v>
      </c>
      <c r="K2" s="4" t="s">
        <v>731</v>
      </c>
      <c r="L2" s="4" t="s">
        <v>732</v>
      </c>
      <c r="M2" s="4" t="s">
        <v>733</v>
      </c>
      <c r="N2" s="4" t="s">
        <v>734</v>
      </c>
      <c r="O2" s="4" t="s">
        <v>735</v>
      </c>
      <c r="P2" s="4" t="s">
        <v>736</v>
      </c>
      <c r="Q2" s="17" t="s">
        <v>539</v>
      </c>
      <c r="R2" s="4" t="s">
        <v>484</v>
      </c>
      <c r="S2" s="4" t="s">
        <v>737</v>
      </c>
      <c r="T2" s="4" t="s">
        <v>134</v>
      </c>
      <c r="U2" s="4" t="s">
        <v>135</v>
      </c>
      <c r="V2" s="4" t="s">
        <v>136</v>
      </c>
      <c r="W2" s="4" t="s">
        <v>137</v>
      </c>
      <c r="X2" s="4" t="s">
        <v>486</v>
      </c>
      <c r="Y2" s="4" t="s">
        <v>487</v>
      </c>
      <c r="Z2" s="4" t="s">
        <v>738</v>
      </c>
      <c r="AA2" s="306" t="s">
        <v>540</v>
      </c>
      <c r="AB2" s="3" t="s">
        <v>492</v>
      </c>
    </row>
    <row r="3" spans="1:28" x14ac:dyDescent="0.25">
      <c r="A3" s="175">
        <v>2021</v>
      </c>
      <c r="B3" s="175">
        <v>2</v>
      </c>
      <c r="C3" s="175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5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5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5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5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5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5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5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5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5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5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5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5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5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5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5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5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5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5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5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5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5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5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5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5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5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5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5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5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5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5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5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5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5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5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5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5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5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5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5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5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5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5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5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5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5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5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5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5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5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5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5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0"/>
      <c r="AA69" s="68" t="str">
        <f t="shared" si="4"/>
        <v/>
      </c>
    </row>
    <row r="70" spans="6:28" x14ac:dyDescent="0.25">
      <c r="F70" s="2"/>
      <c r="G70" s="140"/>
      <c r="AA70" s="68" t="str">
        <f t="shared" si="4"/>
        <v/>
      </c>
    </row>
    <row r="71" spans="6:28" x14ac:dyDescent="0.25">
      <c r="F71" s="2"/>
      <c r="G71" s="140"/>
      <c r="AA71" s="68" t="str">
        <f t="shared" si="4"/>
        <v/>
      </c>
    </row>
    <row r="72" spans="6:28" x14ac:dyDescent="0.25">
      <c r="F72" s="2"/>
      <c r="G72" s="140"/>
      <c r="AA72" s="68" t="str">
        <f t="shared" si="4"/>
        <v/>
      </c>
    </row>
    <row r="73" spans="6:28" x14ac:dyDescent="0.25">
      <c r="F73" s="2"/>
      <c r="G73" s="140"/>
      <c r="AA73" s="68" t="str">
        <f t="shared" si="4"/>
        <v/>
      </c>
    </row>
    <row r="74" spans="6:28" x14ac:dyDescent="0.25">
      <c r="F74" s="2"/>
      <c r="G74" s="140"/>
      <c r="AA74" s="68" t="str">
        <f t="shared" si="4"/>
        <v/>
      </c>
    </row>
    <row r="75" spans="6:28" x14ac:dyDescent="0.25">
      <c r="F75" s="2"/>
      <c r="G75" s="140"/>
      <c r="AA75" s="68" t="str">
        <f t="shared" si="4"/>
        <v/>
      </c>
    </row>
    <row r="76" spans="6:28" x14ac:dyDescent="0.25">
      <c r="F76" s="2"/>
      <c r="G76" s="140"/>
      <c r="AA76" s="68" t="str">
        <f t="shared" si="4"/>
        <v/>
      </c>
    </row>
    <row r="77" spans="6:28" x14ac:dyDescent="0.25">
      <c r="F77" s="2"/>
      <c r="G77" s="140"/>
      <c r="AA77" s="68" t="str">
        <f t="shared" si="4"/>
        <v/>
      </c>
    </row>
    <row r="78" spans="6:28" x14ac:dyDescent="0.25">
      <c r="F78" s="2"/>
      <c r="G78" s="140"/>
      <c r="AA78" s="68" t="str">
        <f t="shared" si="4"/>
        <v/>
      </c>
    </row>
    <row r="79" spans="6:28" x14ac:dyDescent="0.25">
      <c r="F79" s="2"/>
      <c r="G79" s="140"/>
      <c r="AA79" s="68" t="str">
        <f t="shared" si="4"/>
        <v/>
      </c>
    </row>
    <row r="80" spans="6:28" x14ac:dyDescent="0.25">
      <c r="F80" s="2"/>
      <c r="G80" s="140"/>
      <c r="AA80" s="68" t="str">
        <f t="shared" si="4"/>
        <v/>
      </c>
    </row>
    <row r="81" spans="6:27" x14ac:dyDescent="0.25">
      <c r="F81" s="2"/>
      <c r="G81" s="140"/>
      <c r="AA81" s="68" t="str">
        <f t="shared" si="4"/>
        <v/>
      </c>
    </row>
    <row r="82" spans="6:27" x14ac:dyDescent="0.25">
      <c r="F82" s="2"/>
      <c r="G82" s="140"/>
      <c r="AA82" s="68" t="str">
        <f t="shared" si="4"/>
        <v/>
      </c>
    </row>
    <row r="83" spans="6:27" x14ac:dyDescent="0.25">
      <c r="F83" s="2"/>
      <c r="G83" s="140"/>
      <c r="AA83" s="68" t="str">
        <f t="shared" si="4"/>
        <v/>
      </c>
    </row>
    <row r="84" spans="6:27" x14ac:dyDescent="0.25">
      <c r="F84" s="2"/>
      <c r="G84" s="140"/>
      <c r="AA84" s="68" t="str">
        <f t="shared" si="4"/>
        <v/>
      </c>
    </row>
    <row r="85" spans="6:27" x14ac:dyDescent="0.25">
      <c r="F85" s="2"/>
      <c r="G85" s="140"/>
      <c r="AA85" s="68" t="str">
        <f t="shared" si="4"/>
        <v/>
      </c>
    </row>
    <row r="86" spans="6:27" x14ac:dyDescent="0.25">
      <c r="F86" s="2"/>
      <c r="G86" s="140"/>
      <c r="AA86" s="68" t="str">
        <f t="shared" si="4"/>
        <v/>
      </c>
    </row>
    <row r="87" spans="6:27" x14ac:dyDescent="0.25">
      <c r="F87" s="2"/>
      <c r="G87" s="140"/>
      <c r="AA87" s="68" t="str">
        <f t="shared" si="4"/>
        <v/>
      </c>
    </row>
    <row r="88" spans="6:27" x14ac:dyDescent="0.25">
      <c r="F88" s="2"/>
      <c r="G88" s="140"/>
      <c r="AA88" s="68" t="str">
        <f t="shared" si="4"/>
        <v/>
      </c>
    </row>
    <row r="89" spans="6:27" x14ac:dyDescent="0.25">
      <c r="F89" s="2"/>
      <c r="G89" s="140"/>
      <c r="AA89" s="68" t="str">
        <f t="shared" si="4"/>
        <v/>
      </c>
    </row>
    <row r="90" spans="6:27" x14ac:dyDescent="0.25">
      <c r="F90" s="2"/>
      <c r="G90" s="140"/>
      <c r="AA90" s="68" t="str">
        <f t="shared" si="4"/>
        <v/>
      </c>
    </row>
    <row r="91" spans="6:27" x14ac:dyDescent="0.25">
      <c r="F91" s="2"/>
      <c r="G91" s="140"/>
      <c r="AA91" s="68" t="str">
        <f t="shared" si="4"/>
        <v/>
      </c>
    </row>
    <row r="92" spans="6:27" x14ac:dyDescent="0.25">
      <c r="F92" s="2"/>
      <c r="G92" s="140"/>
      <c r="AA92" s="68" t="str">
        <f t="shared" si="4"/>
        <v/>
      </c>
    </row>
    <row r="93" spans="6:27" x14ac:dyDescent="0.25">
      <c r="F93" s="2"/>
      <c r="G93" s="140"/>
      <c r="AA93" s="68" t="str">
        <f t="shared" si="4"/>
        <v/>
      </c>
    </row>
    <row r="94" spans="6:27" x14ac:dyDescent="0.25">
      <c r="F94" s="2"/>
      <c r="G94" s="140"/>
      <c r="AA94" s="68" t="str">
        <f t="shared" si="4"/>
        <v/>
      </c>
    </row>
    <row r="95" spans="6:27" x14ac:dyDescent="0.25">
      <c r="F95" s="2"/>
      <c r="G95" s="140"/>
      <c r="AA95" s="68" t="str">
        <f t="shared" si="4"/>
        <v/>
      </c>
    </row>
    <row r="96" spans="6:27" x14ac:dyDescent="0.25">
      <c r="F96" s="2"/>
      <c r="G96" s="140"/>
      <c r="AA96" s="68" t="str">
        <f t="shared" si="4"/>
        <v/>
      </c>
    </row>
    <row r="97" spans="6:27" x14ac:dyDescent="0.25">
      <c r="F97" s="2"/>
      <c r="G97" s="140"/>
      <c r="AA97" s="68" t="str">
        <f t="shared" si="4"/>
        <v/>
      </c>
    </row>
    <row r="98" spans="6:27" x14ac:dyDescent="0.25">
      <c r="F98" s="2"/>
      <c r="G98" s="140"/>
      <c r="AA98" s="68" t="str">
        <f t="shared" si="4"/>
        <v/>
      </c>
    </row>
    <row r="99" spans="6:27" x14ac:dyDescent="0.25">
      <c r="F99" s="2"/>
      <c r="G99" s="140"/>
      <c r="AA99" s="68" t="str">
        <f t="shared" ref="AA99:AA117" si="6">IFERROR(R99/S99,"")</f>
        <v/>
      </c>
    </row>
    <row r="100" spans="6:27" x14ac:dyDescent="0.25">
      <c r="F100" s="2"/>
      <c r="G100" s="140"/>
      <c r="AA100" s="68" t="str">
        <f t="shared" si="6"/>
        <v/>
      </c>
    </row>
    <row r="101" spans="6:27" x14ac:dyDescent="0.25">
      <c r="F101" s="2"/>
      <c r="G101" s="140"/>
      <c r="AA101" s="68" t="str">
        <f t="shared" si="6"/>
        <v/>
      </c>
    </row>
    <row r="102" spans="6:27" x14ac:dyDescent="0.25">
      <c r="F102" s="2"/>
      <c r="G102" s="140"/>
      <c r="AA102" s="68" t="str">
        <f t="shared" si="6"/>
        <v/>
      </c>
    </row>
    <row r="103" spans="6:27" x14ac:dyDescent="0.25">
      <c r="F103" s="2"/>
      <c r="G103" s="140"/>
      <c r="AA103" s="68" t="str">
        <f t="shared" si="6"/>
        <v/>
      </c>
    </row>
    <row r="104" spans="6:27" x14ac:dyDescent="0.25">
      <c r="F104" s="2"/>
      <c r="G104" s="140"/>
      <c r="AA104" s="68" t="str">
        <f t="shared" si="6"/>
        <v/>
      </c>
    </row>
    <row r="105" spans="6:27" x14ac:dyDescent="0.25">
      <c r="F105" s="2"/>
      <c r="G105" s="140"/>
      <c r="AA105" s="68" t="str">
        <f t="shared" si="6"/>
        <v/>
      </c>
    </row>
    <row r="106" spans="6:27" x14ac:dyDescent="0.25">
      <c r="F106" s="2"/>
      <c r="G106" s="140"/>
      <c r="AA106" s="68" t="str">
        <f t="shared" si="6"/>
        <v/>
      </c>
    </row>
    <row r="107" spans="6:27" x14ac:dyDescent="0.25">
      <c r="F107" s="2"/>
      <c r="G107" s="140"/>
      <c r="AA107" s="68" t="str">
        <f t="shared" si="6"/>
        <v/>
      </c>
    </row>
    <row r="108" spans="6:27" x14ac:dyDescent="0.25">
      <c r="F108" s="2"/>
      <c r="G108" s="140"/>
      <c r="AA108" s="68" t="str">
        <f t="shared" si="6"/>
        <v/>
      </c>
    </row>
    <row r="109" spans="6:27" x14ac:dyDescent="0.25">
      <c r="F109" s="2"/>
      <c r="G109" s="140"/>
      <c r="AA109" s="68" t="str">
        <f t="shared" si="6"/>
        <v/>
      </c>
    </row>
    <row r="110" spans="6:27" x14ac:dyDescent="0.25">
      <c r="F110" s="2"/>
      <c r="G110" s="140"/>
      <c r="AA110" s="68" t="str">
        <f t="shared" si="6"/>
        <v/>
      </c>
    </row>
    <row r="111" spans="6:27" x14ac:dyDescent="0.25">
      <c r="F111" s="2"/>
      <c r="G111" s="140"/>
      <c r="AA111" s="68" t="str">
        <f t="shared" si="6"/>
        <v/>
      </c>
    </row>
    <row r="112" spans="6:27" x14ac:dyDescent="0.25">
      <c r="F112" s="2"/>
      <c r="G112" s="140"/>
      <c r="AA112" s="68" t="str">
        <f t="shared" si="6"/>
        <v/>
      </c>
    </row>
    <row r="113" spans="6:27" x14ac:dyDescent="0.25">
      <c r="F113" s="2"/>
      <c r="G113" s="140"/>
      <c r="AA113" s="68" t="str">
        <f t="shared" si="6"/>
        <v/>
      </c>
    </row>
    <row r="114" spans="6:27" x14ac:dyDescent="0.25">
      <c r="F114" s="2"/>
      <c r="G114" s="140"/>
      <c r="AA114" s="68" t="str">
        <f t="shared" si="6"/>
        <v/>
      </c>
    </row>
    <row r="115" spans="6:27" x14ac:dyDescent="0.25">
      <c r="F115" s="2"/>
      <c r="G115" s="140"/>
      <c r="AA115" s="68" t="str">
        <f t="shared" si="6"/>
        <v/>
      </c>
    </row>
    <row r="116" spans="6:27" x14ac:dyDescent="0.25">
      <c r="F116" s="2"/>
      <c r="G116" s="140"/>
      <c r="AA116" s="68" t="str">
        <f t="shared" si="6"/>
        <v/>
      </c>
    </row>
    <row r="117" spans="6:27" x14ac:dyDescent="0.25">
      <c r="F117" s="2"/>
      <c r="G117" s="140"/>
      <c r="AA117" s="68" t="str">
        <f t="shared" si="6"/>
        <v/>
      </c>
    </row>
  </sheetData>
  <autoFilter ref="A2:AB2" xr:uid="{00000000-0009-0000-0000-000012000000}"/>
  <conditionalFormatting sqref="AA4:AA117">
    <cfRule type="cellIs" dxfId="82" priority="53" operator="greaterThan">
      <formula>$Q4</formula>
    </cfRule>
    <cfRule type="cellIs" dxfId="81" priority="54" stopIfTrue="1" operator="lessThan">
      <formula>$Q4</formula>
    </cfRule>
    <cfRule type="cellIs" dxfId="80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79" priority="21" stopIfTrue="1">
      <formula>F4=$K4</formula>
    </cfRule>
    <cfRule type="expression" dxfId="78" priority="22" stopIfTrue="1">
      <formula>F4&lt;$K4*0.95</formula>
    </cfRule>
    <cfRule type="expression" dxfId="77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76" priority="13" stopIfTrue="1">
      <formula>G4=$E4</formula>
    </cfRule>
    <cfRule type="expression" dxfId="75" priority="14" stopIfTrue="1">
      <formula>G4&gt;$E4*0.95</formula>
    </cfRule>
    <cfRule type="expression" dxfId="74" priority="15" stopIfTrue="1">
      <formula>G4&lt;$E4*1.05</formula>
    </cfRule>
  </conditionalFormatting>
  <conditionalFormatting sqref="AA3">
    <cfRule type="cellIs" dxfId="73" priority="9" operator="greaterThan">
      <formula>$Q3</formula>
    </cfRule>
    <cfRule type="cellIs" dxfId="72" priority="10" stopIfTrue="1" operator="lessThan">
      <formula>$Q3</formula>
    </cfRule>
    <cfRule type="cellIs" dxfId="71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70" priority="6" stopIfTrue="1">
      <formula>F3=$K3</formula>
    </cfRule>
    <cfRule type="expression" dxfId="69" priority="7" stopIfTrue="1">
      <formula>F3&lt;$K3*0.95</formula>
    </cfRule>
    <cfRule type="expression" dxfId="68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67" priority="2" stopIfTrue="1">
      <formula>G3=$E3</formula>
    </cfRule>
    <cfRule type="expression" dxfId="66" priority="3" stopIfTrue="1">
      <formula>G3&gt;$E3*0.95</formula>
    </cfRule>
    <cfRule type="expression" dxfId="65" priority="4" stopIfTrue="1">
      <formula>G3&lt;$E3*1.05</formula>
    </cfRule>
  </conditionalFormatting>
  <hyperlinks>
    <hyperlink ref="H1" location="dashboard!A1" display="العودة لشاشة العرض" xr:uid="{00000000-0004-0000-1200-000000000000}"/>
    <hyperlink ref="W1" location="index!A1" display="العودة للفهرس" xr:uid="{00000000-0004-0000-1200-000001000000}"/>
  </hyperlinks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68" hidden="1" customWidth="1"/>
    <col min="2" max="2" width="6.85546875" style="168" bestFit="1" customWidth="1"/>
    <col min="3" max="3" width="19.28515625" style="168" hidden="1" customWidth="1"/>
    <col min="4" max="4" width="11.28515625" style="168" hidden="1" customWidth="1"/>
    <col min="5" max="5" width="11.42578125" style="168" hidden="1" customWidth="1"/>
    <col min="6" max="6" width="20.42578125" style="168" bestFit="1" customWidth="1"/>
    <col min="7" max="7" width="15.5703125" style="168" bestFit="1" customWidth="1"/>
    <col min="8" max="8" width="19" style="168" customWidth="1"/>
    <col min="9" max="9" width="17.5703125" style="168" bestFit="1" customWidth="1"/>
    <col min="10" max="10" width="21.42578125" style="168" bestFit="1" customWidth="1"/>
    <col min="11" max="11" width="23" style="168" bestFit="1" customWidth="1"/>
    <col min="12" max="12" width="18.85546875" style="168" customWidth="1"/>
    <col min="13" max="13" width="16.7109375" style="168" customWidth="1"/>
    <col min="14" max="14" width="20.5703125" style="168" bestFit="1" customWidth="1"/>
    <col min="15" max="15" width="20.42578125" style="168" bestFit="1" customWidth="1"/>
    <col min="16" max="16" width="20.7109375" style="168" bestFit="1" customWidth="1"/>
    <col min="17" max="17" width="25.28515625" style="168" bestFit="1" customWidth="1"/>
    <col min="18" max="18" width="16.42578125" style="168" customWidth="1"/>
    <col min="19" max="19" width="18.28515625" style="168" customWidth="1"/>
    <col min="20" max="20" width="18.5703125" style="168" bestFit="1" customWidth="1"/>
    <col min="21" max="21" width="15.42578125" style="154" bestFit="1" customWidth="1"/>
  </cols>
  <sheetData>
    <row r="1" spans="1:24" x14ac:dyDescent="0.25">
      <c r="A1" s="4"/>
      <c r="B1" s="47"/>
      <c r="C1" s="47"/>
      <c r="D1" s="47"/>
      <c r="E1" s="47"/>
      <c r="F1" s="48" t="s">
        <v>739</v>
      </c>
      <c r="G1" s="5"/>
      <c r="H1" s="5" t="s">
        <v>460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76</v>
      </c>
    </row>
    <row r="2" spans="1:24" ht="30" customHeight="1" x14ac:dyDescent="0.25">
      <c r="A2" s="4" t="s">
        <v>83</v>
      </c>
      <c r="B2" s="4" t="s">
        <v>463</v>
      </c>
      <c r="C2" t="s">
        <v>694</v>
      </c>
      <c r="D2" t="s">
        <v>695</v>
      </c>
      <c r="E2" t="s">
        <v>696</v>
      </c>
      <c r="F2" s="4" t="s">
        <v>474</v>
      </c>
      <c r="G2" s="4" t="s">
        <v>475</v>
      </c>
      <c r="H2" s="4" t="s">
        <v>476</v>
      </c>
      <c r="I2" s="4" t="s">
        <v>477</v>
      </c>
      <c r="J2" s="4" t="s">
        <v>478</v>
      </c>
      <c r="K2" s="4" t="s">
        <v>479</v>
      </c>
      <c r="L2" s="4" t="s">
        <v>480</v>
      </c>
      <c r="M2" s="4" t="s">
        <v>481</v>
      </c>
      <c r="N2" s="4" t="s">
        <v>482</v>
      </c>
      <c r="O2" s="4" t="s">
        <v>723</v>
      </c>
      <c r="P2" s="4" t="s">
        <v>484</v>
      </c>
      <c r="Q2" s="4" t="s">
        <v>737</v>
      </c>
      <c r="R2" s="4" t="s">
        <v>740</v>
      </c>
      <c r="S2" s="4" t="s">
        <v>741</v>
      </c>
      <c r="T2" s="4" t="s">
        <v>742</v>
      </c>
      <c r="U2" s="4" t="s">
        <v>491</v>
      </c>
    </row>
    <row r="3" spans="1:24" x14ac:dyDescent="0.25">
      <c r="A3">
        <v>2021</v>
      </c>
      <c r="U3" s="6" t="str">
        <f t="shared" ref="U3:U34" si="0">IFERROR(P3/Q3,"")</f>
        <v/>
      </c>
    </row>
    <row r="4" spans="1:24" x14ac:dyDescent="0.25">
      <c r="A4">
        <v>2021</v>
      </c>
      <c r="U4" s="6" t="str">
        <f t="shared" si="0"/>
        <v/>
      </c>
    </row>
    <row r="5" spans="1:24" x14ac:dyDescent="0.25">
      <c r="A5">
        <v>2021</v>
      </c>
      <c r="U5" s="6" t="str">
        <f t="shared" si="0"/>
        <v/>
      </c>
    </row>
    <row r="6" spans="1:24" x14ac:dyDescent="0.25">
      <c r="U6" s="6" t="str">
        <f t="shared" si="0"/>
        <v/>
      </c>
    </row>
    <row r="7" spans="1:24" x14ac:dyDescent="0.25">
      <c r="U7" s="6" t="str">
        <f t="shared" si="0"/>
        <v/>
      </c>
    </row>
    <row r="8" spans="1:24" x14ac:dyDescent="0.25">
      <c r="U8" s="6" t="str">
        <f t="shared" si="0"/>
        <v/>
      </c>
    </row>
    <row r="9" spans="1:24" x14ac:dyDescent="0.25">
      <c r="U9" s="6" t="str">
        <f t="shared" si="0"/>
        <v/>
      </c>
    </row>
    <row r="10" spans="1:24" x14ac:dyDescent="0.25">
      <c r="U10" s="6" t="str">
        <f t="shared" si="0"/>
        <v/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x14ac:dyDescent="0.25">
      <c r="D21" s="50"/>
      <c r="U21" s="6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1">IFERROR(P35/Q35,"")</f>
        <v/>
      </c>
    </row>
    <row r="36" spans="4:21" x14ac:dyDescent="0.25">
      <c r="D36" s="50"/>
      <c r="U36" s="6" t="str">
        <f t="shared" si="1"/>
        <v/>
      </c>
    </row>
    <row r="37" spans="4:21" x14ac:dyDescent="0.25">
      <c r="D37" s="50"/>
      <c r="U37" s="6" t="str">
        <f t="shared" si="1"/>
        <v/>
      </c>
    </row>
    <row r="38" spans="4:21" x14ac:dyDescent="0.25">
      <c r="D38" s="50"/>
      <c r="U38" s="6" t="str">
        <f t="shared" si="1"/>
        <v/>
      </c>
    </row>
    <row r="39" spans="4:21" x14ac:dyDescent="0.25">
      <c r="D39" s="50"/>
      <c r="U39" s="6" t="str">
        <f t="shared" si="1"/>
        <v/>
      </c>
    </row>
    <row r="40" spans="4:21" x14ac:dyDescent="0.25">
      <c r="D40" s="50"/>
      <c r="U40" s="6" t="str">
        <f t="shared" si="1"/>
        <v/>
      </c>
    </row>
    <row r="41" spans="4:21" x14ac:dyDescent="0.25">
      <c r="D41" s="50"/>
      <c r="U41" s="6" t="str">
        <f t="shared" si="1"/>
        <v/>
      </c>
    </row>
    <row r="42" spans="4:21" x14ac:dyDescent="0.25">
      <c r="U42" s="6" t="str">
        <f t="shared" si="1"/>
        <v/>
      </c>
    </row>
    <row r="43" spans="4:21" x14ac:dyDescent="0.25">
      <c r="U43" s="6" t="str">
        <f t="shared" si="1"/>
        <v/>
      </c>
    </row>
    <row r="44" spans="4:21" x14ac:dyDescent="0.25">
      <c r="U44" s="6" t="str">
        <f t="shared" si="1"/>
        <v/>
      </c>
    </row>
    <row r="45" spans="4:21" x14ac:dyDescent="0.25">
      <c r="U45" s="6" t="str">
        <f t="shared" si="1"/>
        <v/>
      </c>
    </row>
    <row r="46" spans="4:21" x14ac:dyDescent="0.25">
      <c r="U46" s="6" t="str">
        <f t="shared" si="1"/>
        <v/>
      </c>
    </row>
    <row r="47" spans="4:21" x14ac:dyDescent="0.25">
      <c r="U47" s="6" t="str">
        <f t="shared" si="1"/>
        <v/>
      </c>
    </row>
    <row r="48" spans="4:21" x14ac:dyDescent="0.25">
      <c r="U48" s="6" t="str">
        <f t="shared" si="1"/>
        <v/>
      </c>
    </row>
    <row r="49" spans="21:21" x14ac:dyDescent="0.25">
      <c r="U49" s="6" t="str">
        <f t="shared" si="1"/>
        <v/>
      </c>
    </row>
    <row r="50" spans="21:21" x14ac:dyDescent="0.25">
      <c r="U50" s="6" t="str">
        <f t="shared" si="1"/>
        <v/>
      </c>
    </row>
    <row r="51" spans="21:21" x14ac:dyDescent="0.25">
      <c r="U51" s="6" t="str">
        <f t="shared" si="1"/>
        <v/>
      </c>
    </row>
    <row r="52" spans="21:21" x14ac:dyDescent="0.25">
      <c r="U52" s="6" t="str">
        <f t="shared" si="1"/>
        <v/>
      </c>
    </row>
    <row r="53" spans="21:21" x14ac:dyDescent="0.25">
      <c r="U53" s="6" t="str">
        <f t="shared" si="1"/>
        <v/>
      </c>
    </row>
    <row r="54" spans="21:21" x14ac:dyDescent="0.25">
      <c r="U54" s="6" t="str">
        <f t="shared" si="1"/>
        <v/>
      </c>
    </row>
    <row r="55" spans="21:21" x14ac:dyDescent="0.25">
      <c r="U55" s="6" t="str">
        <f t="shared" si="1"/>
        <v/>
      </c>
    </row>
    <row r="56" spans="21:21" x14ac:dyDescent="0.25">
      <c r="U56" s="6" t="str">
        <f t="shared" si="1"/>
        <v/>
      </c>
    </row>
    <row r="57" spans="21:21" x14ac:dyDescent="0.25">
      <c r="U57" s="6" t="str">
        <f t="shared" si="1"/>
        <v/>
      </c>
    </row>
    <row r="58" spans="21:21" x14ac:dyDescent="0.25">
      <c r="U58" s="6" t="str">
        <f t="shared" si="1"/>
        <v/>
      </c>
    </row>
    <row r="59" spans="21:21" x14ac:dyDescent="0.25">
      <c r="U59" s="6" t="str">
        <f t="shared" si="1"/>
        <v/>
      </c>
    </row>
    <row r="60" spans="21:21" x14ac:dyDescent="0.25">
      <c r="U60" s="6" t="str">
        <f t="shared" si="1"/>
        <v/>
      </c>
    </row>
    <row r="61" spans="21:21" x14ac:dyDescent="0.25">
      <c r="U61" s="6" t="str">
        <f t="shared" si="1"/>
        <v/>
      </c>
    </row>
    <row r="62" spans="21:21" x14ac:dyDescent="0.25">
      <c r="U62" s="6" t="str">
        <f t="shared" si="1"/>
        <v/>
      </c>
    </row>
    <row r="63" spans="21:21" x14ac:dyDescent="0.25">
      <c r="U63" s="6" t="str">
        <f t="shared" si="1"/>
        <v/>
      </c>
    </row>
    <row r="64" spans="21:21" x14ac:dyDescent="0.25">
      <c r="U64" s="6" t="str">
        <f t="shared" si="1"/>
        <v/>
      </c>
    </row>
    <row r="65" spans="21:21" x14ac:dyDescent="0.25">
      <c r="U65" s="6" t="str">
        <f t="shared" si="1"/>
        <v/>
      </c>
    </row>
    <row r="66" spans="21:21" x14ac:dyDescent="0.25">
      <c r="U66" s="6" t="str">
        <f t="shared" si="1"/>
        <v/>
      </c>
    </row>
    <row r="67" spans="21:21" x14ac:dyDescent="0.25">
      <c r="U67" s="6" t="str">
        <f t="shared" si="1"/>
        <v/>
      </c>
    </row>
  </sheetData>
  <autoFilter ref="A2:X2" xr:uid="{00000000-0009-0000-0000-000013000000}"/>
  <hyperlinks>
    <hyperlink ref="X1" location="index!A1" display="العودة للفهرس" xr:uid="{00000000-0004-0000-13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75" customWidth="1"/>
    <col min="2" max="2" width="8.28515625" style="175" customWidth="1"/>
    <col min="3" max="3" width="16.42578125" style="175" customWidth="1"/>
    <col min="4" max="6" width="12.140625" style="175" customWidth="1"/>
    <col min="7" max="15" width="12.140625" style="175" hidden="1" customWidth="1"/>
    <col min="16" max="16" width="12.140625" style="305" customWidth="1"/>
    <col min="17" max="18" width="12.140625" style="175" customWidth="1"/>
    <col min="23" max="24" width="12.140625" style="175" customWidth="1"/>
    <col min="25" max="25" width="12.140625" style="150" customWidth="1"/>
    <col min="26" max="26" width="12.140625" style="305" customWidth="1"/>
    <col min="27" max="27" width="9.140625" style="168" hidden="1" customWidth="1"/>
  </cols>
  <sheetData>
    <row r="1" spans="1:27" x14ac:dyDescent="0.25">
      <c r="D1" s="175" t="s">
        <v>726</v>
      </c>
      <c r="E1" s="290" t="s">
        <v>460</v>
      </c>
      <c r="F1" s="290" t="s">
        <v>460</v>
      </c>
      <c r="P1" s="15">
        <f>$A$3</f>
        <v>0</v>
      </c>
      <c r="R1" s="290" t="s">
        <v>743</v>
      </c>
      <c r="W1" s="66" t="s">
        <v>76</v>
      </c>
      <c r="X1" s="66"/>
    </row>
    <row r="2" spans="1:27" s="3" customFormat="1" ht="43.5" customHeight="1" x14ac:dyDescent="0.25">
      <c r="A2" s="4" t="s">
        <v>462</v>
      </c>
      <c r="B2" s="4" t="s">
        <v>117</v>
      </c>
      <c r="C2" s="4" t="s">
        <v>521</v>
      </c>
      <c r="D2" s="4" t="s">
        <v>727</v>
      </c>
      <c r="E2" s="4" t="s">
        <v>472</v>
      </c>
      <c r="F2" s="4" t="s">
        <v>473</v>
      </c>
      <c r="G2" s="4" t="s">
        <v>474</v>
      </c>
      <c r="H2" s="4" t="s">
        <v>475</v>
      </c>
      <c r="I2" s="4" t="s">
        <v>476</v>
      </c>
      <c r="J2" s="4" t="s">
        <v>477</v>
      </c>
      <c r="K2" s="4" t="s">
        <v>478</v>
      </c>
      <c r="L2" s="4" t="s">
        <v>479</v>
      </c>
      <c r="M2" s="4" t="s">
        <v>480</v>
      </c>
      <c r="N2" s="4" t="s">
        <v>481</v>
      </c>
      <c r="O2" s="4" t="s">
        <v>482</v>
      </c>
      <c r="P2" s="17" t="s">
        <v>539</v>
      </c>
      <c r="Q2" s="4" t="s">
        <v>484</v>
      </c>
      <c r="R2" s="4" t="s">
        <v>737</v>
      </c>
      <c r="S2" s="4" t="s">
        <v>134</v>
      </c>
      <c r="T2" s="4" t="s">
        <v>135</v>
      </c>
      <c r="U2" s="4" t="s">
        <v>136</v>
      </c>
      <c r="V2" s="4" t="s">
        <v>137</v>
      </c>
      <c r="W2" s="4" t="s">
        <v>486</v>
      </c>
      <c r="X2" s="4" t="s">
        <v>487</v>
      </c>
      <c r="Y2" s="4" t="s">
        <v>738</v>
      </c>
      <c r="Z2" s="306" t="s">
        <v>540</v>
      </c>
      <c r="AA2" s="3" t="s">
        <v>492</v>
      </c>
    </row>
    <row r="3" spans="1:27" x14ac:dyDescent="0.25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5">
      <c r="E4" s="140"/>
      <c r="F4" s="140"/>
      <c r="Z4" s="68" t="str">
        <f t="shared" si="0"/>
        <v/>
      </c>
      <c r="AA4">
        <f t="shared" si="1"/>
        <v>1</v>
      </c>
    </row>
    <row r="5" spans="1:27" x14ac:dyDescent="0.25">
      <c r="E5" s="140"/>
      <c r="F5" s="140"/>
      <c r="Z5" s="68" t="str">
        <f t="shared" si="0"/>
        <v/>
      </c>
      <c r="AA5">
        <f t="shared" si="1"/>
        <v>1</v>
      </c>
    </row>
    <row r="6" spans="1:27" x14ac:dyDescent="0.25">
      <c r="E6" s="140"/>
      <c r="F6" s="140"/>
      <c r="Z6" s="68" t="str">
        <f t="shared" si="0"/>
        <v/>
      </c>
      <c r="AA6">
        <f t="shared" si="1"/>
        <v>1</v>
      </c>
    </row>
    <row r="7" spans="1:27" x14ac:dyDescent="0.25">
      <c r="E7" s="140"/>
      <c r="F7" s="140"/>
      <c r="Z7" s="68" t="str">
        <f t="shared" si="0"/>
        <v/>
      </c>
      <c r="AA7">
        <f t="shared" si="1"/>
        <v>1</v>
      </c>
    </row>
    <row r="8" spans="1:27" x14ac:dyDescent="0.25">
      <c r="E8" s="140"/>
      <c r="F8" s="140"/>
      <c r="Z8" s="68" t="str">
        <f t="shared" si="0"/>
        <v/>
      </c>
      <c r="AA8">
        <f t="shared" si="1"/>
        <v>1</v>
      </c>
    </row>
    <row r="9" spans="1:27" x14ac:dyDescent="0.25">
      <c r="E9" s="140"/>
      <c r="F9" s="140"/>
      <c r="Z9" s="68" t="str">
        <f t="shared" si="0"/>
        <v/>
      </c>
      <c r="AA9">
        <f t="shared" si="1"/>
        <v>1</v>
      </c>
    </row>
    <row r="10" spans="1:27" x14ac:dyDescent="0.25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5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5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5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5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5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5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5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5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5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5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5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5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5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5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5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5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5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5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5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5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5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5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5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5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5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5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5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5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5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5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5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5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5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5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5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5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5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5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5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5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5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5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5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5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5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5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5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5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5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5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5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5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5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5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5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5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5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5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5">
      <c r="E69" s="140"/>
      <c r="F69" s="140"/>
      <c r="Z69" s="68" t="str">
        <f t="shared" si="4"/>
        <v/>
      </c>
    </row>
    <row r="70" spans="5:27" x14ac:dyDescent="0.25">
      <c r="E70" s="140"/>
      <c r="F70" s="140"/>
      <c r="Z70" s="68" t="str">
        <f t="shared" si="4"/>
        <v/>
      </c>
    </row>
    <row r="71" spans="5:27" x14ac:dyDescent="0.25">
      <c r="E71" s="140"/>
      <c r="F71" s="140"/>
      <c r="Z71" s="68" t="str">
        <f t="shared" si="4"/>
        <v/>
      </c>
    </row>
    <row r="72" spans="5:27" x14ac:dyDescent="0.25">
      <c r="E72" s="140"/>
      <c r="F72" s="140"/>
      <c r="Z72" s="68" t="str">
        <f t="shared" si="4"/>
        <v/>
      </c>
    </row>
    <row r="73" spans="5:27" x14ac:dyDescent="0.25">
      <c r="E73" s="140"/>
      <c r="F73" s="140"/>
      <c r="Z73" s="68" t="str">
        <f t="shared" si="4"/>
        <v/>
      </c>
    </row>
    <row r="74" spans="5:27" x14ac:dyDescent="0.25">
      <c r="E74" s="140"/>
      <c r="F74" s="140"/>
      <c r="Z74" s="68" t="str">
        <f t="shared" si="4"/>
        <v/>
      </c>
    </row>
    <row r="75" spans="5:27" x14ac:dyDescent="0.25">
      <c r="E75" s="140"/>
      <c r="F75" s="140"/>
      <c r="Z75" s="68" t="str">
        <f t="shared" si="4"/>
        <v/>
      </c>
    </row>
    <row r="76" spans="5:27" x14ac:dyDescent="0.25">
      <c r="E76" s="140"/>
      <c r="F76" s="140"/>
      <c r="Z76" s="68" t="str">
        <f t="shared" si="4"/>
        <v/>
      </c>
    </row>
    <row r="77" spans="5:27" x14ac:dyDescent="0.25">
      <c r="E77" s="140"/>
      <c r="F77" s="140"/>
      <c r="Z77" s="68" t="str">
        <f t="shared" si="4"/>
        <v/>
      </c>
    </row>
    <row r="78" spans="5:27" x14ac:dyDescent="0.25">
      <c r="E78" s="140"/>
      <c r="F78" s="140"/>
      <c r="Z78" s="68" t="str">
        <f t="shared" si="4"/>
        <v/>
      </c>
    </row>
    <row r="79" spans="5:27" x14ac:dyDescent="0.25">
      <c r="E79" s="140"/>
      <c r="F79" s="140"/>
      <c r="Z79" s="68" t="str">
        <f t="shared" si="4"/>
        <v/>
      </c>
    </row>
    <row r="80" spans="5:27" x14ac:dyDescent="0.25">
      <c r="E80" s="140"/>
      <c r="F80" s="140"/>
      <c r="Z80" s="68" t="str">
        <f t="shared" si="4"/>
        <v/>
      </c>
    </row>
    <row r="81" spans="5:26" x14ac:dyDescent="0.25">
      <c r="E81" s="140"/>
      <c r="F81" s="140"/>
      <c r="Z81" s="68" t="str">
        <f t="shared" si="4"/>
        <v/>
      </c>
    </row>
    <row r="82" spans="5:26" x14ac:dyDescent="0.25">
      <c r="E82" s="140"/>
      <c r="F82" s="140"/>
      <c r="Z82" s="68" t="str">
        <f t="shared" si="4"/>
        <v/>
      </c>
    </row>
    <row r="83" spans="5:26" x14ac:dyDescent="0.25">
      <c r="E83" s="140"/>
      <c r="F83" s="140"/>
      <c r="Z83" s="68" t="str">
        <f t="shared" si="4"/>
        <v/>
      </c>
    </row>
    <row r="84" spans="5:26" x14ac:dyDescent="0.25">
      <c r="E84" s="140"/>
      <c r="F84" s="140"/>
      <c r="Z84" s="68" t="str">
        <f t="shared" si="4"/>
        <v/>
      </c>
    </row>
    <row r="85" spans="5:26" x14ac:dyDescent="0.25">
      <c r="E85" s="140"/>
      <c r="F85" s="140"/>
      <c r="Z85" s="68" t="str">
        <f t="shared" si="4"/>
        <v/>
      </c>
    </row>
    <row r="86" spans="5:26" x14ac:dyDescent="0.25">
      <c r="E86" s="140"/>
      <c r="F86" s="140"/>
      <c r="Z86" s="68" t="str">
        <f t="shared" si="4"/>
        <v/>
      </c>
    </row>
    <row r="87" spans="5:26" x14ac:dyDescent="0.25">
      <c r="E87" s="140"/>
      <c r="F87" s="140"/>
      <c r="Z87" s="68" t="str">
        <f t="shared" si="4"/>
        <v/>
      </c>
    </row>
    <row r="88" spans="5:26" x14ac:dyDescent="0.25">
      <c r="E88" s="140"/>
      <c r="F88" s="140"/>
      <c r="Z88" s="68" t="str">
        <f t="shared" si="4"/>
        <v/>
      </c>
    </row>
    <row r="89" spans="5:26" x14ac:dyDescent="0.25">
      <c r="E89" s="140"/>
      <c r="F89" s="140"/>
      <c r="Z89" s="68" t="str">
        <f t="shared" si="4"/>
        <v/>
      </c>
    </row>
    <row r="90" spans="5:26" x14ac:dyDescent="0.25">
      <c r="E90" s="140"/>
      <c r="F90" s="140"/>
      <c r="Z90" s="68" t="str">
        <f t="shared" si="4"/>
        <v/>
      </c>
    </row>
    <row r="91" spans="5:26" x14ac:dyDescent="0.25">
      <c r="E91" s="140"/>
      <c r="F91" s="140"/>
      <c r="Z91" s="68" t="str">
        <f t="shared" si="4"/>
        <v/>
      </c>
    </row>
    <row r="92" spans="5:26" x14ac:dyDescent="0.25">
      <c r="E92" s="140"/>
      <c r="F92" s="140"/>
      <c r="Z92" s="68" t="str">
        <f t="shared" si="4"/>
        <v/>
      </c>
    </row>
    <row r="93" spans="5:26" x14ac:dyDescent="0.25">
      <c r="E93" s="140"/>
      <c r="F93" s="140"/>
      <c r="Z93" s="68" t="str">
        <f t="shared" si="4"/>
        <v/>
      </c>
    </row>
    <row r="94" spans="5:26" x14ac:dyDescent="0.25">
      <c r="E94" s="140"/>
      <c r="F94" s="140"/>
      <c r="Z94" s="68" t="str">
        <f t="shared" si="4"/>
        <v/>
      </c>
    </row>
    <row r="95" spans="5:26" x14ac:dyDescent="0.25">
      <c r="E95" s="140"/>
      <c r="F95" s="140"/>
      <c r="Z95" s="68" t="str">
        <f t="shared" si="4"/>
        <v/>
      </c>
    </row>
    <row r="96" spans="5:26" x14ac:dyDescent="0.25">
      <c r="E96" s="140"/>
      <c r="F96" s="140"/>
      <c r="Z96" s="68" t="str">
        <f t="shared" si="4"/>
        <v/>
      </c>
    </row>
    <row r="97" spans="5:26" x14ac:dyDescent="0.25">
      <c r="E97" s="140"/>
      <c r="F97" s="140"/>
      <c r="Z97" s="68" t="str">
        <f t="shared" si="4"/>
        <v/>
      </c>
    </row>
    <row r="98" spans="5:26" x14ac:dyDescent="0.25">
      <c r="E98" s="140"/>
      <c r="F98" s="140"/>
      <c r="Z98" s="68" t="str">
        <f t="shared" si="4"/>
        <v/>
      </c>
    </row>
    <row r="99" spans="5:26" x14ac:dyDescent="0.25">
      <c r="E99" s="140"/>
      <c r="F99" s="140"/>
      <c r="Z99" s="68" t="str">
        <f t="shared" ref="Z99:Z118" si="6">IFERROR(Q99/R99,"")</f>
        <v/>
      </c>
    </row>
    <row r="100" spans="5:26" x14ac:dyDescent="0.25">
      <c r="E100" s="140"/>
      <c r="F100" s="140"/>
      <c r="Z100" s="68" t="str">
        <f t="shared" si="6"/>
        <v/>
      </c>
    </row>
    <row r="101" spans="5:26" x14ac:dyDescent="0.25">
      <c r="E101" s="140"/>
      <c r="F101" s="140"/>
      <c r="Z101" s="68" t="str">
        <f t="shared" si="6"/>
        <v/>
      </c>
    </row>
    <row r="102" spans="5:26" x14ac:dyDescent="0.25">
      <c r="E102" s="140"/>
      <c r="F102" s="140"/>
      <c r="Z102" s="68" t="str">
        <f t="shared" si="6"/>
        <v/>
      </c>
    </row>
    <row r="103" spans="5:26" x14ac:dyDescent="0.25">
      <c r="E103" s="140"/>
      <c r="F103" s="140"/>
      <c r="Z103" s="68" t="str">
        <f t="shared" si="6"/>
        <v/>
      </c>
    </row>
    <row r="104" spans="5:26" x14ac:dyDescent="0.25">
      <c r="E104" s="140"/>
      <c r="F104" s="140"/>
      <c r="Z104" s="68" t="str">
        <f t="shared" si="6"/>
        <v/>
      </c>
    </row>
    <row r="105" spans="5:26" x14ac:dyDescent="0.25">
      <c r="E105" s="140"/>
      <c r="F105" s="140"/>
      <c r="Z105" s="68" t="str">
        <f t="shared" si="6"/>
        <v/>
      </c>
    </row>
    <row r="106" spans="5:26" x14ac:dyDescent="0.25">
      <c r="E106" s="140"/>
      <c r="F106" s="140"/>
      <c r="Z106" s="68" t="str">
        <f t="shared" si="6"/>
        <v/>
      </c>
    </row>
    <row r="107" spans="5:26" x14ac:dyDescent="0.25">
      <c r="E107" s="140"/>
      <c r="F107" s="140"/>
      <c r="Z107" s="68" t="str">
        <f t="shared" si="6"/>
        <v/>
      </c>
    </row>
    <row r="108" spans="5:26" x14ac:dyDescent="0.25">
      <c r="E108" s="140"/>
      <c r="F108" s="140"/>
      <c r="Z108" s="68" t="str">
        <f t="shared" si="6"/>
        <v/>
      </c>
    </row>
    <row r="109" spans="5:26" x14ac:dyDescent="0.25">
      <c r="E109" s="140"/>
      <c r="F109" s="140"/>
      <c r="Z109" s="68" t="str">
        <f t="shared" si="6"/>
        <v/>
      </c>
    </row>
    <row r="110" spans="5:26" x14ac:dyDescent="0.25">
      <c r="E110" s="140"/>
      <c r="F110" s="140"/>
      <c r="Z110" s="68" t="str">
        <f t="shared" si="6"/>
        <v/>
      </c>
    </row>
    <row r="111" spans="5:26" x14ac:dyDescent="0.25">
      <c r="E111" s="140"/>
      <c r="F111" s="140"/>
      <c r="Z111" s="68" t="str">
        <f t="shared" si="6"/>
        <v/>
      </c>
    </row>
    <row r="112" spans="5:26" x14ac:dyDescent="0.25">
      <c r="E112" s="140"/>
      <c r="F112" s="140"/>
      <c r="Z112" s="68" t="str">
        <f t="shared" si="6"/>
        <v/>
      </c>
    </row>
    <row r="113" spans="5:26" x14ac:dyDescent="0.25">
      <c r="E113" s="140"/>
      <c r="F113" s="140"/>
      <c r="Z113" s="68" t="str">
        <f t="shared" si="6"/>
        <v/>
      </c>
    </row>
    <row r="114" spans="5:26" x14ac:dyDescent="0.25">
      <c r="E114" s="140"/>
      <c r="F114" s="140"/>
      <c r="Z114" s="68" t="str">
        <f t="shared" si="6"/>
        <v/>
      </c>
    </row>
    <row r="115" spans="5:26" x14ac:dyDescent="0.25">
      <c r="E115" s="140"/>
      <c r="F115" s="140"/>
      <c r="Z115" s="68" t="str">
        <f t="shared" si="6"/>
        <v/>
      </c>
    </row>
    <row r="116" spans="5:26" x14ac:dyDescent="0.25">
      <c r="E116" s="140"/>
      <c r="F116" s="140"/>
      <c r="Z116" s="68" t="str">
        <f t="shared" si="6"/>
        <v/>
      </c>
    </row>
    <row r="117" spans="5:26" x14ac:dyDescent="0.25">
      <c r="E117" s="140"/>
      <c r="F117" s="140"/>
      <c r="Z117" s="68" t="str">
        <f t="shared" si="6"/>
        <v/>
      </c>
    </row>
    <row r="118" spans="5:26" x14ac:dyDescent="0.25">
      <c r="E118" s="140"/>
      <c r="F118" s="140"/>
      <c r="Z118" s="68" t="str">
        <f t="shared" si="6"/>
        <v/>
      </c>
    </row>
    <row r="119" spans="5:26" x14ac:dyDescent="0.25">
      <c r="E119" s="140"/>
      <c r="F119" s="140"/>
    </row>
    <row r="120" spans="5:26" x14ac:dyDescent="0.25">
      <c r="E120" s="140"/>
      <c r="F120" s="140"/>
    </row>
    <row r="121" spans="5:26" x14ac:dyDescent="0.25">
      <c r="E121" s="140"/>
      <c r="F121" s="140"/>
    </row>
    <row r="122" spans="5:26" x14ac:dyDescent="0.25">
      <c r="E122" s="140"/>
      <c r="F122" s="140"/>
    </row>
    <row r="123" spans="5:26" x14ac:dyDescent="0.25">
      <c r="E123" s="140"/>
      <c r="F123" s="140"/>
    </row>
    <row r="124" spans="5:26" x14ac:dyDescent="0.25">
      <c r="E124" s="140"/>
      <c r="F124" s="140"/>
    </row>
    <row r="125" spans="5:26" x14ac:dyDescent="0.25">
      <c r="E125" s="140"/>
      <c r="F125" s="140"/>
    </row>
    <row r="126" spans="5:26" x14ac:dyDescent="0.25">
      <c r="E126" s="140"/>
      <c r="F126" s="140"/>
    </row>
    <row r="127" spans="5:26" x14ac:dyDescent="0.25">
      <c r="E127" s="140"/>
      <c r="F127" s="140"/>
    </row>
    <row r="128" spans="5:26" x14ac:dyDescent="0.25">
      <c r="E128" s="140"/>
      <c r="F128" s="140"/>
    </row>
    <row r="129" spans="5:6" x14ac:dyDescent="0.25">
      <c r="E129" s="140"/>
      <c r="F129" s="140"/>
    </row>
    <row r="130" spans="5:6" x14ac:dyDescent="0.25">
      <c r="E130" s="140"/>
      <c r="F130" s="140"/>
    </row>
    <row r="131" spans="5:6" x14ac:dyDescent="0.25">
      <c r="E131" s="140"/>
      <c r="F131" s="140"/>
    </row>
    <row r="132" spans="5:6" x14ac:dyDescent="0.25">
      <c r="E132" s="140"/>
      <c r="F132" s="140"/>
    </row>
    <row r="133" spans="5:6" x14ac:dyDescent="0.25">
      <c r="E133" s="140"/>
      <c r="F133" s="140"/>
    </row>
    <row r="134" spans="5:6" x14ac:dyDescent="0.25">
      <c r="E134" s="140"/>
      <c r="F134" s="140"/>
    </row>
    <row r="135" spans="5:6" x14ac:dyDescent="0.25">
      <c r="E135" s="140"/>
      <c r="F135" s="140"/>
    </row>
    <row r="136" spans="5:6" x14ac:dyDescent="0.25">
      <c r="E136" s="140"/>
      <c r="F136" s="140"/>
    </row>
    <row r="137" spans="5:6" x14ac:dyDescent="0.25">
      <c r="E137" s="140"/>
      <c r="F137" s="140"/>
    </row>
    <row r="138" spans="5:6" x14ac:dyDescent="0.25">
      <c r="E138" s="140"/>
      <c r="F138" s="140"/>
    </row>
    <row r="139" spans="5:6" x14ac:dyDescent="0.25">
      <c r="E139" s="140"/>
      <c r="F139" s="140"/>
    </row>
    <row r="140" spans="5:6" x14ac:dyDescent="0.25">
      <c r="E140" s="140"/>
      <c r="F140" s="140"/>
    </row>
    <row r="141" spans="5:6" x14ac:dyDescent="0.25">
      <c r="E141" s="140"/>
      <c r="F141" s="140"/>
    </row>
    <row r="142" spans="5:6" x14ac:dyDescent="0.25">
      <c r="E142" s="140"/>
      <c r="F142" s="140"/>
    </row>
    <row r="143" spans="5:6" x14ac:dyDescent="0.25">
      <c r="E143" s="140"/>
      <c r="F143" s="140"/>
    </row>
    <row r="144" spans="5:6" x14ac:dyDescent="0.25">
      <c r="E144" s="140"/>
      <c r="F144" s="140"/>
    </row>
    <row r="145" spans="5:6" x14ac:dyDescent="0.25">
      <c r="E145" s="140"/>
      <c r="F145" s="140"/>
    </row>
    <row r="146" spans="5:6" x14ac:dyDescent="0.25">
      <c r="E146" s="140"/>
      <c r="F146" s="140"/>
    </row>
    <row r="147" spans="5:6" x14ac:dyDescent="0.25">
      <c r="E147" s="140"/>
      <c r="F147" s="140"/>
    </row>
    <row r="148" spans="5:6" x14ac:dyDescent="0.25">
      <c r="E148" s="140"/>
      <c r="F148" s="140"/>
    </row>
  </sheetData>
  <autoFilter ref="A2:AA2" xr:uid="{00000000-0009-0000-0000-000014000000}"/>
  <conditionalFormatting sqref="Z3:Z118">
    <cfRule type="cellIs" dxfId="64" priority="17" operator="greaterThan">
      <formula>$P3</formula>
    </cfRule>
    <cfRule type="cellIs" dxfId="63" priority="18" stopIfTrue="1" operator="lessThan">
      <formula>$P3</formula>
    </cfRule>
    <cfRule type="cellIs" dxfId="62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61" priority="2" stopIfTrue="1">
      <formula>F3=$D3</formula>
    </cfRule>
    <cfRule type="expression" dxfId="60" priority="3" stopIfTrue="1">
      <formula>F3&gt;$D3*0.95</formula>
    </cfRule>
    <cfRule type="expression" dxfId="59" priority="4" stopIfTrue="1">
      <formula>F3&lt;$D3*1.05</formula>
    </cfRule>
  </conditionalFormatting>
  <hyperlinks>
    <hyperlink ref="W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5">
    <tabColor theme="5"/>
  </sheetPr>
  <dimension ref="A1:AH134"/>
  <sheetViews>
    <sheetView rightToLeft="1" zoomScale="110" zoomScaleNormal="110" workbookViewId="0">
      <pane xSplit="5" ySplit="2" topLeftCell="F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1" width="5" style="175" customWidth="1"/>
    <col min="2" max="2" width="8.28515625" style="175" customWidth="1"/>
    <col min="3" max="3" width="7.85546875" style="175" customWidth="1"/>
    <col min="4" max="4" width="16.42578125" style="175" customWidth="1"/>
    <col min="5" max="5" width="19.5703125" style="175" customWidth="1"/>
    <col min="6" max="8" width="10.5703125" style="290" customWidth="1"/>
    <col min="9" max="22" width="12.140625" style="175" customWidth="1"/>
    <col min="23" max="23" width="12.140625" style="16" customWidth="1"/>
    <col min="24" max="25" width="12.140625" style="175" customWidth="1"/>
    <col min="30" max="31" width="12.140625" style="175" customWidth="1"/>
    <col min="32" max="32" width="12.140625" style="150" customWidth="1"/>
    <col min="33" max="33" width="12.140625" style="16" customWidth="1"/>
    <col min="34" max="34" width="9.140625" style="168" customWidth="1"/>
  </cols>
  <sheetData>
    <row r="1" spans="1:33" x14ac:dyDescent="0.25">
      <c r="D1" s="175" t="s">
        <v>457</v>
      </c>
      <c r="E1" s="175" t="s">
        <v>744</v>
      </c>
      <c r="F1" s="290" t="s">
        <v>460</v>
      </c>
      <c r="G1" s="15">
        <f>A3</f>
        <v>0</v>
      </c>
      <c r="I1" s="290" t="s">
        <v>743</v>
      </c>
      <c r="J1" s="15"/>
      <c r="K1" s="15"/>
      <c r="M1" s="15"/>
      <c r="X1" s="66" t="s">
        <v>76</v>
      </c>
      <c r="AE1" s="66"/>
    </row>
    <row r="2" spans="1:33" s="3" customFormat="1" ht="43.5" customHeight="1" x14ac:dyDescent="0.25">
      <c r="A2" s="4" t="s">
        <v>462</v>
      </c>
      <c r="B2" s="4" t="s">
        <v>117</v>
      </c>
      <c r="C2" s="4" t="s">
        <v>86</v>
      </c>
      <c r="D2" s="4" t="s">
        <v>464</v>
      </c>
      <c r="E2" s="4" t="s">
        <v>465</v>
      </c>
      <c r="F2" s="291" t="s">
        <v>466</v>
      </c>
      <c r="G2" s="291" t="s">
        <v>467</v>
      </c>
      <c r="H2" s="291" t="s">
        <v>468</v>
      </c>
      <c r="I2" s="4" t="s">
        <v>469</v>
      </c>
      <c r="J2" s="4" t="s">
        <v>745</v>
      </c>
      <c r="K2" s="4" t="s">
        <v>727</v>
      </c>
      <c r="L2" s="4" t="s">
        <v>472</v>
      </c>
      <c r="M2" s="4" t="s">
        <v>473</v>
      </c>
      <c r="N2" s="4" t="s">
        <v>474</v>
      </c>
      <c r="O2" s="4" t="s">
        <v>475</v>
      </c>
      <c r="P2" s="4" t="s">
        <v>476</v>
      </c>
      <c r="Q2" s="4" t="s">
        <v>477</v>
      </c>
      <c r="R2" s="4" t="s">
        <v>478</v>
      </c>
      <c r="S2" s="4" t="s">
        <v>479</v>
      </c>
      <c r="T2" s="4" t="s">
        <v>480</v>
      </c>
      <c r="U2" s="4" t="s">
        <v>746</v>
      </c>
      <c r="V2" s="4" t="s">
        <v>482</v>
      </c>
      <c r="W2" s="17" t="s">
        <v>539</v>
      </c>
      <c r="X2" s="4" t="s">
        <v>484</v>
      </c>
      <c r="Y2" s="4" t="s">
        <v>737</v>
      </c>
      <c r="Z2" s="4" t="s">
        <v>134</v>
      </c>
      <c r="AA2" s="4" t="s">
        <v>135</v>
      </c>
      <c r="AB2" s="4" t="s">
        <v>136</v>
      </c>
      <c r="AC2" s="4" t="s">
        <v>137</v>
      </c>
      <c r="AD2" s="4" t="s">
        <v>486</v>
      </c>
      <c r="AE2" s="4" t="s">
        <v>487</v>
      </c>
      <c r="AF2" s="4" t="s">
        <v>738</v>
      </c>
      <c r="AG2" s="17" t="s">
        <v>540</v>
      </c>
    </row>
    <row r="3" spans="1:33" x14ac:dyDescent="0.25">
      <c r="I3" s="292"/>
      <c r="L3" s="140"/>
      <c r="M3" s="2"/>
      <c r="AG3" s="1" t="str">
        <f t="shared" ref="AG3:AG34" si="0">IFERROR(X3/Y3,"")</f>
        <v/>
      </c>
    </row>
    <row r="4" spans="1:33" x14ac:dyDescent="0.25">
      <c r="I4" s="292"/>
      <c r="L4" s="140"/>
      <c r="M4" s="2"/>
      <c r="AG4" s="1" t="str">
        <f t="shared" si="0"/>
        <v/>
      </c>
    </row>
    <row r="5" spans="1:33" x14ac:dyDescent="0.25">
      <c r="I5" s="292"/>
      <c r="L5" s="140"/>
      <c r="M5" s="2"/>
      <c r="AG5" s="1" t="str">
        <f t="shared" si="0"/>
        <v/>
      </c>
    </row>
    <row r="6" spans="1:33" x14ac:dyDescent="0.25">
      <c r="I6" s="292"/>
      <c r="L6" s="140"/>
      <c r="M6" s="2"/>
      <c r="AG6" s="1" t="str">
        <f t="shared" si="0"/>
        <v/>
      </c>
    </row>
    <row r="7" spans="1:33" x14ac:dyDescent="0.25">
      <c r="I7" s="292"/>
      <c r="L7" s="140"/>
      <c r="M7" s="2"/>
      <c r="AG7" s="1" t="str">
        <f t="shared" si="0"/>
        <v/>
      </c>
    </row>
    <row r="8" spans="1:33" x14ac:dyDescent="0.25">
      <c r="I8" s="292"/>
      <c r="L8" s="140"/>
      <c r="M8" s="2"/>
      <c r="AG8" s="1" t="str">
        <f t="shared" si="0"/>
        <v/>
      </c>
    </row>
    <row r="9" spans="1:33" x14ac:dyDescent="0.25">
      <c r="I9" s="292"/>
      <c r="L9" s="140"/>
      <c r="M9" s="2"/>
      <c r="AG9" s="1" t="str">
        <f t="shared" si="0"/>
        <v/>
      </c>
    </row>
    <row r="10" spans="1:33" x14ac:dyDescent="0.25">
      <c r="I10" s="292"/>
      <c r="L10" s="140"/>
      <c r="M10" s="2"/>
      <c r="AG10" s="1" t="str">
        <f t="shared" si="0"/>
        <v/>
      </c>
    </row>
    <row r="11" spans="1:33" x14ac:dyDescent="0.25">
      <c r="I11" s="292"/>
      <c r="L11" s="140"/>
      <c r="M11" s="2"/>
      <c r="AG11" s="1" t="str">
        <f t="shared" si="0"/>
        <v/>
      </c>
    </row>
    <row r="12" spans="1:33" x14ac:dyDescent="0.25">
      <c r="D12" s="55"/>
      <c r="I12" s="292"/>
      <c r="L12" s="140"/>
      <c r="M12" s="2"/>
      <c r="AG12" s="1" t="str">
        <f t="shared" si="0"/>
        <v/>
      </c>
    </row>
    <row r="13" spans="1:33" x14ac:dyDescent="0.25">
      <c r="D13" s="55"/>
      <c r="I13" s="292"/>
      <c r="L13" s="140"/>
      <c r="M13" s="2"/>
      <c r="AG13" s="1" t="str">
        <f t="shared" si="0"/>
        <v/>
      </c>
    </row>
    <row r="14" spans="1:33" x14ac:dyDescent="0.25">
      <c r="D14" s="55"/>
      <c r="I14" s="292"/>
      <c r="L14" s="140"/>
      <c r="M14" s="2"/>
      <c r="AG14" s="1" t="str">
        <f t="shared" si="0"/>
        <v/>
      </c>
    </row>
    <row r="15" spans="1:33" x14ac:dyDescent="0.25">
      <c r="D15" s="55"/>
      <c r="I15" s="292"/>
      <c r="L15" s="140"/>
      <c r="M15" s="2"/>
      <c r="AG15" s="1" t="str">
        <f t="shared" si="0"/>
        <v/>
      </c>
    </row>
    <row r="16" spans="1:33" x14ac:dyDescent="0.25">
      <c r="D16" s="55"/>
      <c r="I16" s="292"/>
      <c r="L16" s="140"/>
      <c r="M16" s="2"/>
      <c r="AG16" s="1" t="str">
        <f t="shared" si="0"/>
        <v/>
      </c>
    </row>
    <row r="17" spans="4:33" x14ac:dyDescent="0.25">
      <c r="D17" s="55"/>
      <c r="I17" s="292"/>
      <c r="L17" s="140"/>
      <c r="M17" s="2"/>
      <c r="AG17" s="1" t="str">
        <f t="shared" si="0"/>
        <v/>
      </c>
    </row>
    <row r="18" spans="4:33" x14ac:dyDescent="0.25">
      <c r="D18" s="55"/>
      <c r="I18" s="292"/>
      <c r="L18" s="140"/>
      <c r="M18" s="2"/>
      <c r="AG18" s="1" t="str">
        <f t="shared" si="0"/>
        <v/>
      </c>
    </row>
    <row r="19" spans="4:33" x14ac:dyDescent="0.25">
      <c r="D19" s="55"/>
      <c r="I19" s="292"/>
      <c r="L19" s="140"/>
      <c r="M19" s="2"/>
      <c r="AG19" s="1" t="str">
        <f t="shared" si="0"/>
        <v/>
      </c>
    </row>
    <row r="20" spans="4:33" x14ac:dyDescent="0.25">
      <c r="D20" s="55"/>
      <c r="I20" s="292"/>
      <c r="L20" s="140"/>
      <c r="M20" s="2"/>
      <c r="AG20" s="1" t="str">
        <f t="shared" si="0"/>
        <v/>
      </c>
    </row>
    <row r="21" spans="4:33" x14ac:dyDescent="0.25">
      <c r="D21" s="55"/>
      <c r="I21" s="292"/>
      <c r="L21" s="140"/>
      <c r="M21" s="2"/>
      <c r="AG21" s="1" t="str">
        <f t="shared" si="0"/>
        <v/>
      </c>
    </row>
    <row r="22" spans="4:33" x14ac:dyDescent="0.25">
      <c r="D22" s="55"/>
      <c r="I22" s="292"/>
      <c r="L22" s="140"/>
      <c r="M22" s="2"/>
      <c r="AG22" s="1" t="str">
        <f t="shared" si="0"/>
        <v/>
      </c>
    </row>
    <row r="23" spans="4:33" x14ac:dyDescent="0.25">
      <c r="D23" s="55"/>
      <c r="I23" s="292"/>
      <c r="L23" s="140"/>
      <c r="M23" s="2"/>
      <c r="AG23" s="1" t="str">
        <f t="shared" si="0"/>
        <v/>
      </c>
    </row>
    <row r="24" spans="4:33" x14ac:dyDescent="0.25">
      <c r="D24" s="55"/>
      <c r="I24" s="292"/>
      <c r="L24" s="140"/>
      <c r="M24" s="2"/>
      <c r="AG24" s="1" t="str">
        <f t="shared" si="0"/>
        <v/>
      </c>
    </row>
    <row r="25" spans="4:33" x14ac:dyDescent="0.25">
      <c r="D25" s="55"/>
      <c r="I25" s="292"/>
      <c r="L25" s="140"/>
      <c r="M25" s="2"/>
      <c r="AG25" s="1" t="str">
        <f t="shared" si="0"/>
        <v/>
      </c>
    </row>
    <row r="26" spans="4:33" x14ac:dyDescent="0.25">
      <c r="D26" s="55"/>
      <c r="I26" s="292"/>
      <c r="L26" s="140"/>
      <c r="M26" s="2"/>
      <c r="AG26" s="1" t="str">
        <f t="shared" si="0"/>
        <v/>
      </c>
    </row>
    <row r="27" spans="4:33" x14ac:dyDescent="0.25">
      <c r="D27" s="55"/>
      <c r="I27" s="292"/>
      <c r="L27" s="140"/>
      <c r="M27" s="2"/>
      <c r="AG27" s="1" t="str">
        <f t="shared" si="0"/>
        <v/>
      </c>
    </row>
    <row r="28" spans="4:33" x14ac:dyDescent="0.25">
      <c r="D28" s="55"/>
      <c r="I28" s="292"/>
      <c r="L28" s="140"/>
      <c r="M28" s="2"/>
      <c r="AG28" s="1" t="str">
        <f t="shared" si="0"/>
        <v/>
      </c>
    </row>
    <row r="29" spans="4:33" x14ac:dyDescent="0.25">
      <c r="D29" s="55"/>
      <c r="I29" s="292"/>
      <c r="L29" s="140"/>
      <c r="M29" s="2"/>
      <c r="AG29" s="1" t="str">
        <f t="shared" si="0"/>
        <v/>
      </c>
    </row>
    <row r="30" spans="4:33" x14ac:dyDescent="0.25">
      <c r="D30" s="55"/>
      <c r="I30" s="292"/>
      <c r="L30" s="140"/>
      <c r="M30" s="2"/>
      <c r="AG30" s="1" t="str">
        <f t="shared" si="0"/>
        <v/>
      </c>
    </row>
    <row r="31" spans="4:33" x14ac:dyDescent="0.25">
      <c r="D31" s="55"/>
      <c r="I31" s="292"/>
      <c r="L31" s="140"/>
      <c r="M31" s="2"/>
      <c r="AG31" s="1" t="str">
        <f t="shared" si="0"/>
        <v/>
      </c>
    </row>
    <row r="32" spans="4:33" x14ac:dyDescent="0.25">
      <c r="D32" s="55"/>
      <c r="I32" s="292"/>
      <c r="L32" s="140"/>
      <c r="M32" s="2"/>
      <c r="AG32" s="1" t="str">
        <f t="shared" si="0"/>
        <v/>
      </c>
    </row>
    <row r="33" spans="4:33" x14ac:dyDescent="0.25">
      <c r="D33" s="55"/>
      <c r="I33" s="292"/>
      <c r="L33" s="140"/>
      <c r="M33" s="2"/>
      <c r="AG33" s="1" t="str">
        <f t="shared" si="0"/>
        <v/>
      </c>
    </row>
    <row r="34" spans="4:33" x14ac:dyDescent="0.25">
      <c r="D34" s="55"/>
      <c r="I34" s="292"/>
      <c r="L34" s="140"/>
      <c r="M34" s="2"/>
      <c r="AG34" s="1" t="str">
        <f t="shared" si="0"/>
        <v/>
      </c>
    </row>
    <row r="35" spans="4:33" x14ac:dyDescent="0.25">
      <c r="D35" s="55"/>
      <c r="I35" s="292"/>
      <c r="L35" s="140"/>
      <c r="M35" s="2"/>
      <c r="AG35" s="1" t="str">
        <f t="shared" ref="AG35:AG66" si="1">IFERROR(X35/Y35,"")</f>
        <v/>
      </c>
    </row>
    <row r="36" spans="4:33" x14ac:dyDescent="0.25">
      <c r="D36" s="55"/>
      <c r="I36" s="292"/>
      <c r="L36" s="140"/>
      <c r="M36" s="2"/>
      <c r="AG36" s="1" t="str">
        <f t="shared" si="1"/>
        <v/>
      </c>
    </row>
    <row r="37" spans="4:33" x14ac:dyDescent="0.25">
      <c r="D37" s="55"/>
      <c r="I37" s="292"/>
      <c r="L37" s="140"/>
      <c r="M37" s="2"/>
      <c r="AG37" s="1" t="str">
        <f t="shared" si="1"/>
        <v/>
      </c>
    </row>
    <row r="38" spans="4:33" x14ac:dyDescent="0.25">
      <c r="D38" s="55"/>
      <c r="I38" s="292"/>
      <c r="L38" s="140"/>
      <c r="M38" s="2"/>
      <c r="AG38" s="1" t="str">
        <f t="shared" si="1"/>
        <v/>
      </c>
    </row>
    <row r="39" spans="4:33" x14ac:dyDescent="0.25">
      <c r="D39" s="55"/>
      <c r="I39" s="292"/>
      <c r="L39" s="140"/>
      <c r="M39" s="2"/>
      <c r="AG39" s="1" t="str">
        <f t="shared" si="1"/>
        <v/>
      </c>
    </row>
    <row r="40" spans="4:33" x14ac:dyDescent="0.25">
      <c r="D40" s="55"/>
      <c r="I40" s="292"/>
      <c r="L40" s="140"/>
      <c r="M40" s="2"/>
      <c r="AG40" s="1" t="str">
        <f t="shared" si="1"/>
        <v/>
      </c>
    </row>
    <row r="41" spans="4:33" x14ac:dyDescent="0.25">
      <c r="D41" s="55"/>
      <c r="I41" s="292"/>
      <c r="L41" s="140"/>
      <c r="M41" s="2"/>
      <c r="AG41" s="1" t="str">
        <f t="shared" si="1"/>
        <v/>
      </c>
    </row>
    <row r="42" spans="4:33" x14ac:dyDescent="0.25">
      <c r="I42" s="292"/>
      <c r="L42" s="140"/>
      <c r="M42" s="2"/>
      <c r="AG42" s="1" t="str">
        <f t="shared" si="1"/>
        <v/>
      </c>
    </row>
    <row r="43" spans="4:33" x14ac:dyDescent="0.25">
      <c r="I43" s="292"/>
      <c r="L43" s="140"/>
      <c r="M43" s="2"/>
      <c r="AG43" s="1" t="str">
        <f t="shared" si="1"/>
        <v/>
      </c>
    </row>
    <row r="44" spans="4:33" x14ac:dyDescent="0.25">
      <c r="I44" s="292"/>
      <c r="L44" s="140"/>
      <c r="M44" s="2"/>
      <c r="AG44" s="1" t="str">
        <f t="shared" si="1"/>
        <v/>
      </c>
    </row>
    <row r="45" spans="4:33" x14ac:dyDescent="0.25">
      <c r="I45" s="292"/>
      <c r="L45" s="140"/>
      <c r="M45" s="2"/>
      <c r="AG45" s="1" t="str">
        <f t="shared" si="1"/>
        <v/>
      </c>
    </row>
    <row r="46" spans="4:33" x14ac:dyDescent="0.25">
      <c r="I46" s="292"/>
      <c r="L46" s="140"/>
      <c r="M46" s="2"/>
      <c r="AG46" s="1" t="str">
        <f t="shared" si="1"/>
        <v/>
      </c>
    </row>
    <row r="47" spans="4:33" x14ac:dyDescent="0.25">
      <c r="I47" s="292"/>
      <c r="L47" s="140"/>
      <c r="M47" s="2"/>
      <c r="AG47" s="1" t="str">
        <f t="shared" si="1"/>
        <v/>
      </c>
    </row>
    <row r="48" spans="4:33" x14ac:dyDescent="0.25">
      <c r="I48" s="292"/>
      <c r="L48" s="140"/>
      <c r="M48" s="2"/>
      <c r="AG48" s="1" t="str">
        <f t="shared" si="1"/>
        <v/>
      </c>
    </row>
    <row r="49" spans="9:33" x14ac:dyDescent="0.25">
      <c r="I49" s="292"/>
      <c r="L49" s="140"/>
      <c r="M49" s="2"/>
      <c r="AG49" s="1" t="str">
        <f t="shared" si="1"/>
        <v/>
      </c>
    </row>
    <row r="50" spans="9:33" x14ac:dyDescent="0.25">
      <c r="I50" s="292"/>
      <c r="L50" s="140"/>
      <c r="M50" s="2"/>
      <c r="AG50" s="1" t="str">
        <f t="shared" si="1"/>
        <v/>
      </c>
    </row>
    <row r="51" spans="9:33" x14ac:dyDescent="0.25">
      <c r="I51" s="292"/>
      <c r="L51" s="140"/>
      <c r="M51" s="2"/>
      <c r="AG51" s="1" t="str">
        <f t="shared" si="1"/>
        <v/>
      </c>
    </row>
    <row r="52" spans="9:33" x14ac:dyDescent="0.25">
      <c r="I52" s="292"/>
      <c r="L52" s="140"/>
      <c r="M52" s="2"/>
      <c r="AG52" s="1" t="str">
        <f t="shared" si="1"/>
        <v/>
      </c>
    </row>
    <row r="53" spans="9:33" x14ac:dyDescent="0.25">
      <c r="I53" s="292"/>
      <c r="L53" s="140"/>
      <c r="M53" s="2"/>
      <c r="AG53" s="1" t="str">
        <f t="shared" si="1"/>
        <v/>
      </c>
    </row>
    <row r="54" spans="9:33" x14ac:dyDescent="0.25">
      <c r="I54" s="292"/>
      <c r="L54" s="140"/>
      <c r="M54" s="2"/>
      <c r="AG54" s="1" t="str">
        <f t="shared" si="1"/>
        <v/>
      </c>
    </row>
    <row r="55" spans="9:33" x14ac:dyDescent="0.25">
      <c r="I55" s="292"/>
      <c r="L55" s="140"/>
      <c r="M55" s="2"/>
      <c r="AG55" s="1" t="str">
        <f t="shared" si="1"/>
        <v/>
      </c>
    </row>
    <row r="56" spans="9:33" x14ac:dyDescent="0.25">
      <c r="I56" s="292"/>
      <c r="L56" s="140"/>
      <c r="M56" s="2"/>
      <c r="AG56" s="1" t="str">
        <f t="shared" si="1"/>
        <v/>
      </c>
    </row>
    <row r="57" spans="9:33" x14ac:dyDescent="0.25">
      <c r="I57" s="292"/>
      <c r="L57" s="140"/>
      <c r="M57" s="2"/>
      <c r="AG57" s="1" t="str">
        <f t="shared" si="1"/>
        <v/>
      </c>
    </row>
    <row r="58" spans="9:33" x14ac:dyDescent="0.25">
      <c r="I58" s="292"/>
      <c r="L58" s="140"/>
      <c r="M58" s="2"/>
      <c r="AG58" s="1" t="str">
        <f t="shared" si="1"/>
        <v/>
      </c>
    </row>
    <row r="59" spans="9:33" x14ac:dyDescent="0.25">
      <c r="I59" s="292"/>
      <c r="L59" s="140"/>
      <c r="M59" s="2"/>
      <c r="AG59" s="1" t="str">
        <f t="shared" si="1"/>
        <v/>
      </c>
    </row>
    <row r="60" spans="9:33" x14ac:dyDescent="0.25">
      <c r="I60" s="292"/>
      <c r="L60" s="140"/>
      <c r="M60" s="2"/>
      <c r="AG60" s="1" t="str">
        <f t="shared" si="1"/>
        <v/>
      </c>
    </row>
    <row r="61" spans="9:33" x14ac:dyDescent="0.25">
      <c r="I61" s="292"/>
      <c r="L61" s="140"/>
      <c r="M61" s="2"/>
      <c r="AG61" s="1" t="str">
        <f t="shared" si="1"/>
        <v/>
      </c>
    </row>
    <row r="62" spans="9:33" x14ac:dyDescent="0.25">
      <c r="I62" s="292"/>
      <c r="L62" s="140"/>
      <c r="M62" s="2"/>
      <c r="AG62" s="1" t="str">
        <f t="shared" si="1"/>
        <v/>
      </c>
    </row>
    <row r="63" spans="9:33" x14ac:dyDescent="0.25">
      <c r="I63" s="292"/>
      <c r="L63" s="140"/>
      <c r="M63" s="2"/>
      <c r="AG63" s="1" t="str">
        <f t="shared" si="1"/>
        <v/>
      </c>
    </row>
    <row r="64" spans="9:33" x14ac:dyDescent="0.25">
      <c r="I64" s="292"/>
      <c r="L64" s="140"/>
      <c r="M64" s="2"/>
      <c r="AG64" s="1" t="str">
        <f t="shared" si="1"/>
        <v/>
      </c>
    </row>
    <row r="65" spans="9:33" x14ac:dyDescent="0.25">
      <c r="I65" s="292"/>
      <c r="L65" s="140"/>
      <c r="M65" s="2"/>
      <c r="AG65" s="1" t="str">
        <f t="shared" si="1"/>
        <v/>
      </c>
    </row>
    <row r="66" spans="9:33" x14ac:dyDescent="0.25">
      <c r="I66" s="292"/>
      <c r="L66" s="140"/>
      <c r="M66" s="2"/>
      <c r="AG66" s="1" t="str">
        <f t="shared" si="1"/>
        <v/>
      </c>
    </row>
    <row r="67" spans="9:33" x14ac:dyDescent="0.25">
      <c r="I67" s="292"/>
      <c r="L67" s="140"/>
      <c r="M67" s="2"/>
      <c r="AG67" s="1" t="str">
        <f t="shared" ref="AG67:AG98" si="2">IFERROR(X67/Y67,"")</f>
        <v/>
      </c>
    </row>
    <row r="68" spans="9:33" x14ac:dyDescent="0.25">
      <c r="I68" s="292"/>
      <c r="L68" s="140"/>
      <c r="M68" s="2"/>
      <c r="AG68" s="1" t="str">
        <f t="shared" si="2"/>
        <v/>
      </c>
    </row>
    <row r="69" spans="9:33" x14ac:dyDescent="0.25">
      <c r="I69" s="292"/>
      <c r="L69" s="140"/>
      <c r="M69" s="2"/>
      <c r="AG69" s="1" t="str">
        <f t="shared" si="2"/>
        <v/>
      </c>
    </row>
    <row r="70" spans="9:33" x14ac:dyDescent="0.25">
      <c r="I70" s="292"/>
      <c r="L70" s="140"/>
      <c r="M70" s="2"/>
      <c r="AG70" s="1" t="str">
        <f t="shared" si="2"/>
        <v/>
      </c>
    </row>
    <row r="71" spans="9:33" x14ac:dyDescent="0.25">
      <c r="I71" s="292"/>
      <c r="L71" s="140"/>
      <c r="M71" s="2"/>
      <c r="AG71" s="1" t="str">
        <f t="shared" si="2"/>
        <v/>
      </c>
    </row>
    <row r="72" spans="9:33" x14ac:dyDescent="0.25">
      <c r="I72" s="292"/>
      <c r="L72" s="140"/>
      <c r="M72" s="2"/>
      <c r="AG72" s="1" t="str">
        <f t="shared" si="2"/>
        <v/>
      </c>
    </row>
    <row r="73" spans="9:33" x14ac:dyDescent="0.25">
      <c r="I73" s="292"/>
      <c r="L73" s="140"/>
      <c r="M73" s="2"/>
      <c r="AG73" s="1" t="str">
        <f t="shared" si="2"/>
        <v/>
      </c>
    </row>
    <row r="74" spans="9:33" x14ac:dyDescent="0.25">
      <c r="I74" s="292"/>
      <c r="L74" s="140"/>
      <c r="M74" s="2"/>
      <c r="AG74" s="1" t="str">
        <f t="shared" si="2"/>
        <v/>
      </c>
    </row>
    <row r="75" spans="9:33" x14ac:dyDescent="0.25">
      <c r="I75" s="292"/>
      <c r="L75" s="140"/>
      <c r="M75" s="2"/>
      <c r="AG75" s="1" t="str">
        <f t="shared" si="2"/>
        <v/>
      </c>
    </row>
    <row r="76" spans="9:33" x14ac:dyDescent="0.25">
      <c r="I76" s="292"/>
      <c r="L76" s="140"/>
      <c r="M76" s="2"/>
      <c r="AG76" s="1" t="str">
        <f t="shared" si="2"/>
        <v/>
      </c>
    </row>
    <row r="77" spans="9:33" x14ac:dyDescent="0.25">
      <c r="I77" s="292"/>
      <c r="L77" s="140"/>
      <c r="M77" s="2"/>
      <c r="AG77" s="1" t="str">
        <f t="shared" si="2"/>
        <v/>
      </c>
    </row>
    <row r="78" spans="9:33" x14ac:dyDescent="0.25">
      <c r="I78" s="292"/>
      <c r="L78" s="140"/>
      <c r="M78" s="2"/>
      <c r="AG78" s="1" t="str">
        <f t="shared" si="2"/>
        <v/>
      </c>
    </row>
    <row r="79" spans="9:33" x14ac:dyDescent="0.25">
      <c r="I79" s="292"/>
      <c r="L79" s="140"/>
      <c r="M79" s="2"/>
      <c r="AG79" s="1" t="str">
        <f t="shared" si="2"/>
        <v/>
      </c>
    </row>
    <row r="80" spans="9:33" x14ac:dyDescent="0.25">
      <c r="I80" s="292"/>
      <c r="L80" s="140"/>
      <c r="M80" s="2"/>
      <c r="AG80" s="1" t="str">
        <f t="shared" si="2"/>
        <v/>
      </c>
    </row>
    <row r="81" spans="9:33" x14ac:dyDescent="0.25">
      <c r="I81" s="292"/>
      <c r="L81" s="140"/>
      <c r="M81" s="2"/>
      <c r="AG81" s="1" t="str">
        <f t="shared" si="2"/>
        <v/>
      </c>
    </row>
    <row r="82" spans="9:33" x14ac:dyDescent="0.25">
      <c r="I82" s="292"/>
      <c r="L82" s="140"/>
      <c r="M82" s="2"/>
      <c r="AG82" s="1" t="str">
        <f t="shared" si="2"/>
        <v/>
      </c>
    </row>
    <row r="83" spans="9:33" x14ac:dyDescent="0.25">
      <c r="I83" s="292"/>
      <c r="L83" s="140"/>
      <c r="M83" s="2"/>
      <c r="AG83" s="1" t="str">
        <f t="shared" si="2"/>
        <v/>
      </c>
    </row>
    <row r="84" spans="9:33" x14ac:dyDescent="0.25">
      <c r="I84" s="292"/>
      <c r="L84" s="140"/>
      <c r="M84" s="2"/>
      <c r="AG84" s="1" t="str">
        <f t="shared" si="2"/>
        <v/>
      </c>
    </row>
    <row r="85" spans="9:33" x14ac:dyDescent="0.25">
      <c r="I85" s="292"/>
      <c r="L85" s="140"/>
      <c r="M85" s="2"/>
      <c r="AG85" s="1" t="str">
        <f t="shared" si="2"/>
        <v/>
      </c>
    </row>
    <row r="86" spans="9:33" x14ac:dyDescent="0.25">
      <c r="I86" s="292"/>
      <c r="L86" s="140"/>
      <c r="M86" s="2"/>
      <c r="AG86" s="1" t="str">
        <f t="shared" si="2"/>
        <v/>
      </c>
    </row>
    <row r="87" spans="9:33" x14ac:dyDescent="0.25">
      <c r="I87" s="292"/>
      <c r="L87" s="140"/>
      <c r="M87" s="2"/>
      <c r="AG87" s="1" t="str">
        <f t="shared" si="2"/>
        <v/>
      </c>
    </row>
    <row r="88" spans="9:33" x14ac:dyDescent="0.25">
      <c r="I88" s="292"/>
      <c r="L88" s="140"/>
      <c r="M88" s="2"/>
      <c r="AG88" s="1" t="str">
        <f t="shared" si="2"/>
        <v/>
      </c>
    </row>
    <row r="89" spans="9:33" x14ac:dyDescent="0.25">
      <c r="I89" s="292"/>
      <c r="L89" s="140"/>
      <c r="M89" s="2"/>
      <c r="AG89" s="1" t="str">
        <f t="shared" si="2"/>
        <v/>
      </c>
    </row>
    <row r="90" spans="9:33" x14ac:dyDescent="0.25">
      <c r="I90" s="292"/>
      <c r="L90" s="140"/>
      <c r="M90" s="2"/>
      <c r="AG90" s="1" t="str">
        <f t="shared" si="2"/>
        <v/>
      </c>
    </row>
    <row r="91" spans="9:33" x14ac:dyDescent="0.25">
      <c r="I91" s="292"/>
      <c r="L91" s="140"/>
      <c r="M91" s="2"/>
      <c r="AG91" s="1" t="str">
        <f t="shared" si="2"/>
        <v/>
      </c>
    </row>
    <row r="92" spans="9:33" x14ac:dyDescent="0.25">
      <c r="I92" s="292"/>
      <c r="L92" s="140"/>
      <c r="M92" s="2"/>
      <c r="AG92" s="1" t="str">
        <f t="shared" si="2"/>
        <v/>
      </c>
    </row>
    <row r="93" spans="9:33" x14ac:dyDescent="0.25">
      <c r="I93" s="292"/>
      <c r="L93" s="140"/>
      <c r="M93" s="2"/>
      <c r="AG93" s="1" t="str">
        <f t="shared" si="2"/>
        <v/>
      </c>
    </row>
    <row r="94" spans="9:33" x14ac:dyDescent="0.25">
      <c r="I94" s="292"/>
      <c r="L94" s="140"/>
      <c r="M94" s="2"/>
      <c r="AG94" s="1" t="str">
        <f t="shared" si="2"/>
        <v/>
      </c>
    </row>
    <row r="95" spans="9:33" x14ac:dyDescent="0.25">
      <c r="I95" s="292"/>
      <c r="L95" s="140"/>
      <c r="M95" s="2"/>
      <c r="AG95" s="1" t="str">
        <f t="shared" si="2"/>
        <v/>
      </c>
    </row>
    <row r="96" spans="9:33" x14ac:dyDescent="0.25">
      <c r="I96" s="292"/>
      <c r="L96" s="140"/>
      <c r="M96" s="2"/>
      <c r="AG96" s="1" t="str">
        <f t="shared" si="2"/>
        <v/>
      </c>
    </row>
    <row r="97" spans="9:33" x14ac:dyDescent="0.25">
      <c r="I97" s="292"/>
      <c r="L97" s="140"/>
      <c r="M97" s="2"/>
      <c r="AG97" s="1" t="str">
        <f t="shared" si="2"/>
        <v/>
      </c>
    </row>
    <row r="98" spans="9:33" x14ac:dyDescent="0.25">
      <c r="I98" s="292"/>
      <c r="L98" s="140"/>
      <c r="M98" s="2"/>
      <c r="AG98" s="1" t="str">
        <f t="shared" si="2"/>
        <v/>
      </c>
    </row>
    <row r="99" spans="9:33" x14ac:dyDescent="0.25">
      <c r="I99" s="292"/>
      <c r="L99" s="140"/>
      <c r="M99" s="2"/>
      <c r="AG99" s="1" t="str">
        <f t="shared" ref="AG99:AG134" si="3">IFERROR(X99/Y99,"")</f>
        <v/>
      </c>
    </row>
    <row r="100" spans="9:33" x14ac:dyDescent="0.25">
      <c r="I100" s="292"/>
      <c r="L100" s="140"/>
      <c r="M100" s="2"/>
      <c r="AG100" s="1" t="str">
        <f t="shared" si="3"/>
        <v/>
      </c>
    </row>
    <row r="101" spans="9:33" x14ac:dyDescent="0.25">
      <c r="I101" s="292"/>
      <c r="L101" s="140"/>
      <c r="M101" s="2"/>
      <c r="AG101" s="1" t="str">
        <f t="shared" si="3"/>
        <v/>
      </c>
    </row>
    <row r="102" spans="9:33" x14ac:dyDescent="0.25">
      <c r="I102" s="292"/>
      <c r="L102" s="140"/>
      <c r="M102" s="2"/>
      <c r="AG102" s="1" t="str">
        <f t="shared" si="3"/>
        <v/>
      </c>
    </row>
    <row r="103" spans="9:33" x14ac:dyDescent="0.25">
      <c r="I103" s="292"/>
      <c r="L103" s="140"/>
      <c r="M103" s="2"/>
      <c r="AG103" s="1" t="str">
        <f t="shared" si="3"/>
        <v/>
      </c>
    </row>
    <row r="104" spans="9:33" x14ac:dyDescent="0.25">
      <c r="I104" s="292"/>
      <c r="L104" s="140"/>
      <c r="M104" s="2"/>
      <c r="AG104" s="1" t="str">
        <f t="shared" si="3"/>
        <v/>
      </c>
    </row>
    <row r="105" spans="9:33" x14ac:dyDescent="0.25">
      <c r="I105" s="292"/>
      <c r="L105" s="140"/>
      <c r="M105" s="2"/>
      <c r="AG105" s="1" t="str">
        <f t="shared" si="3"/>
        <v/>
      </c>
    </row>
    <row r="106" spans="9:33" x14ac:dyDescent="0.25">
      <c r="I106" s="292"/>
      <c r="L106" s="140"/>
      <c r="M106" s="2"/>
      <c r="AG106" s="1" t="str">
        <f t="shared" si="3"/>
        <v/>
      </c>
    </row>
    <row r="107" spans="9:33" x14ac:dyDescent="0.25">
      <c r="I107" s="292"/>
      <c r="L107" s="140"/>
      <c r="M107" s="2"/>
      <c r="AG107" s="1" t="str">
        <f t="shared" si="3"/>
        <v/>
      </c>
    </row>
    <row r="108" spans="9:33" x14ac:dyDescent="0.25">
      <c r="I108" s="292"/>
      <c r="L108" s="140"/>
      <c r="M108" s="2"/>
      <c r="AG108" s="1" t="str">
        <f t="shared" si="3"/>
        <v/>
      </c>
    </row>
    <row r="109" spans="9:33" x14ac:dyDescent="0.25">
      <c r="I109" s="292"/>
      <c r="L109" s="140"/>
      <c r="M109" s="2"/>
      <c r="AG109" s="1" t="str">
        <f t="shared" si="3"/>
        <v/>
      </c>
    </row>
    <row r="110" spans="9:33" x14ac:dyDescent="0.25">
      <c r="I110" s="292"/>
      <c r="L110" s="140"/>
      <c r="M110" s="2"/>
      <c r="AG110" s="1" t="str">
        <f t="shared" si="3"/>
        <v/>
      </c>
    </row>
    <row r="111" spans="9:33" x14ac:dyDescent="0.25">
      <c r="I111" s="292"/>
      <c r="L111" s="140"/>
      <c r="M111" s="2"/>
      <c r="AG111" s="1" t="str">
        <f t="shared" si="3"/>
        <v/>
      </c>
    </row>
    <row r="112" spans="9:33" x14ac:dyDescent="0.25">
      <c r="I112" s="292"/>
      <c r="L112" s="140"/>
      <c r="M112" s="2"/>
      <c r="AG112" s="1" t="str">
        <f t="shared" si="3"/>
        <v/>
      </c>
    </row>
    <row r="113" spans="9:33" x14ac:dyDescent="0.25">
      <c r="I113" s="292"/>
      <c r="L113" s="140"/>
      <c r="M113" s="2"/>
      <c r="AG113" s="1" t="str">
        <f t="shared" si="3"/>
        <v/>
      </c>
    </row>
    <row r="114" spans="9:33" x14ac:dyDescent="0.25">
      <c r="I114" s="292"/>
      <c r="L114" s="140"/>
      <c r="M114" s="2"/>
      <c r="AG114" s="1" t="str">
        <f t="shared" si="3"/>
        <v/>
      </c>
    </row>
    <row r="115" spans="9:33" x14ac:dyDescent="0.25">
      <c r="I115" s="292"/>
      <c r="L115" s="140"/>
      <c r="M115" s="2"/>
      <c r="AG115" s="1" t="str">
        <f t="shared" si="3"/>
        <v/>
      </c>
    </row>
    <row r="116" spans="9:33" x14ac:dyDescent="0.25">
      <c r="I116" s="292"/>
      <c r="L116" s="140"/>
      <c r="M116" s="2"/>
      <c r="AG116" s="1" t="str">
        <f t="shared" si="3"/>
        <v/>
      </c>
    </row>
    <row r="117" spans="9:33" x14ac:dyDescent="0.25">
      <c r="I117" s="292"/>
      <c r="L117" s="140"/>
      <c r="M117" s="2"/>
      <c r="AG117" s="1" t="str">
        <f t="shared" si="3"/>
        <v/>
      </c>
    </row>
    <row r="118" spans="9:33" x14ac:dyDescent="0.25">
      <c r="L118" s="140"/>
      <c r="M118" s="2"/>
      <c r="AG118" s="1" t="str">
        <f t="shared" si="3"/>
        <v/>
      </c>
    </row>
    <row r="119" spans="9:33" x14ac:dyDescent="0.25">
      <c r="L119" s="140"/>
      <c r="M119" s="2"/>
      <c r="AG119" s="1" t="str">
        <f t="shared" si="3"/>
        <v/>
      </c>
    </row>
    <row r="120" spans="9:33" x14ac:dyDescent="0.25">
      <c r="L120" s="140"/>
      <c r="M120" s="2"/>
      <c r="AG120" s="1" t="str">
        <f t="shared" si="3"/>
        <v/>
      </c>
    </row>
    <row r="121" spans="9:33" x14ac:dyDescent="0.25">
      <c r="L121" s="140"/>
      <c r="M121" s="2"/>
      <c r="AG121" s="1" t="str">
        <f t="shared" si="3"/>
        <v/>
      </c>
    </row>
    <row r="122" spans="9:33" x14ac:dyDescent="0.25">
      <c r="L122" s="140"/>
      <c r="M122" s="2"/>
      <c r="AG122" s="1" t="str">
        <f t="shared" si="3"/>
        <v/>
      </c>
    </row>
    <row r="123" spans="9:33" x14ac:dyDescent="0.25">
      <c r="L123" s="140"/>
      <c r="M123" s="2"/>
      <c r="AG123" s="1" t="str">
        <f t="shared" si="3"/>
        <v/>
      </c>
    </row>
    <row r="124" spans="9:33" x14ac:dyDescent="0.25">
      <c r="L124" s="140"/>
      <c r="M124" s="2"/>
      <c r="AG124" s="1" t="str">
        <f t="shared" si="3"/>
        <v/>
      </c>
    </row>
    <row r="125" spans="9:33" x14ac:dyDescent="0.25">
      <c r="L125" s="140"/>
      <c r="M125" s="2"/>
      <c r="AG125" s="1" t="str">
        <f t="shared" si="3"/>
        <v/>
      </c>
    </row>
    <row r="126" spans="9:33" x14ac:dyDescent="0.25">
      <c r="L126" s="140"/>
      <c r="M126" s="2"/>
      <c r="AG126" s="1" t="str">
        <f t="shared" si="3"/>
        <v/>
      </c>
    </row>
    <row r="127" spans="9:33" x14ac:dyDescent="0.25">
      <c r="L127" s="140"/>
      <c r="M127" s="2"/>
      <c r="AG127" s="1" t="str">
        <f t="shared" si="3"/>
        <v/>
      </c>
    </row>
    <row r="128" spans="9:33" x14ac:dyDescent="0.25">
      <c r="L128" s="140"/>
      <c r="M128" s="2"/>
      <c r="AG128" s="1" t="str">
        <f t="shared" si="3"/>
        <v/>
      </c>
    </row>
    <row r="129" spans="12:33" x14ac:dyDescent="0.25">
      <c r="L129" s="140"/>
      <c r="M129" s="2"/>
      <c r="AG129" s="1" t="str">
        <f t="shared" si="3"/>
        <v/>
      </c>
    </row>
    <row r="130" spans="12:33" x14ac:dyDescent="0.25">
      <c r="L130" s="140"/>
      <c r="M130" s="2"/>
      <c r="AG130" s="1" t="str">
        <f t="shared" si="3"/>
        <v/>
      </c>
    </row>
    <row r="131" spans="12:33" x14ac:dyDescent="0.25">
      <c r="L131" s="140"/>
      <c r="M131" s="2"/>
      <c r="AG131" s="1" t="str">
        <f t="shared" si="3"/>
        <v/>
      </c>
    </row>
    <row r="132" spans="12:33" x14ac:dyDescent="0.25">
      <c r="L132" s="140"/>
      <c r="M132" s="2"/>
      <c r="AG132" s="1" t="str">
        <f t="shared" si="3"/>
        <v/>
      </c>
    </row>
    <row r="133" spans="12:33" x14ac:dyDescent="0.25">
      <c r="L133" s="140"/>
      <c r="M133" s="2"/>
      <c r="AG133" s="1" t="str">
        <f t="shared" si="3"/>
        <v/>
      </c>
    </row>
    <row r="134" spans="12:33" x14ac:dyDescent="0.25">
      <c r="L134" s="140"/>
      <c r="M134" s="2"/>
      <c r="AG134" s="1" t="str">
        <f t="shared" si="3"/>
        <v/>
      </c>
    </row>
  </sheetData>
  <autoFilter ref="A2:AH2" xr:uid="{00000000-0009-0000-0000-000015000000}"/>
  <conditionalFormatting sqref="AG3:AG134">
    <cfRule type="cellIs" dxfId="58" priority="51" operator="greaterThan">
      <formula>$W3</formula>
    </cfRule>
    <cfRule type="cellIs" dxfId="57" priority="52" stopIfTrue="1" operator="lessThan">
      <formula>$W3</formula>
    </cfRule>
    <cfRule type="cellIs" dxfId="56" priority="53" stopIfTrue="1" operator="equal">
      <formula>$W3</formula>
    </cfRule>
  </conditionalFormatting>
  <conditionalFormatting sqref="I3">
    <cfRule type="cellIs" dxfId="55" priority="38" stopIfTrue="1" operator="between">
      <formula>$F3</formula>
      <formula>$G3</formula>
    </cfRule>
    <cfRule type="expression" dxfId="54" priority="39" stopIfTrue="1">
      <formula>I3&lt;$G3</formula>
    </cfRule>
    <cfRule type="expression" dxfId="53" priority="40" stopIfTrue="1">
      <formula>I3&gt;$H3</formula>
    </cfRule>
  </conditionalFormatting>
  <conditionalFormatting sqref="I3:I6">
    <cfRule type="cellIs" dxfId="52" priority="35" stopIfTrue="1" operator="between">
      <formula>$F3</formula>
      <formula>$G3</formula>
    </cfRule>
    <cfRule type="expression" dxfId="51" priority="36" stopIfTrue="1">
      <formula>I3&lt;$G3</formula>
    </cfRule>
    <cfRule type="expression" dxfId="50" priority="37" stopIfTrue="1">
      <formula>I3&gt;$H3</formula>
    </cfRule>
  </conditionalFormatting>
  <conditionalFormatting sqref="I7:I117">
    <cfRule type="cellIs" dxfId="49" priority="21" stopIfTrue="1" operator="between">
      <formula>$F7</formula>
      <formula>$G7</formula>
    </cfRule>
    <cfRule type="expression" dxfId="48" priority="22" stopIfTrue="1">
      <formula>I7&lt;$G7</formula>
    </cfRule>
    <cfRule type="expression" dxfId="47" priority="23" stopIfTrue="1">
      <formula>I7&gt;$H7</formula>
    </cfRule>
  </conditionalFormatting>
  <conditionalFormatting sqref="M4:M134">
    <cfRule type="expression" priority="17" stopIfTrue="1">
      <formula>M4=""</formula>
    </cfRule>
    <cfRule type="expression" dxfId="46" priority="18" stopIfTrue="1">
      <formula>M4=$K4</formula>
    </cfRule>
    <cfRule type="expression" dxfId="45" priority="19" stopIfTrue="1">
      <formula>M4&lt;$K4*0.95</formula>
    </cfRule>
    <cfRule type="expression" dxfId="44" priority="20" stopIfTrue="1">
      <formula>M4&gt;$K4*1.05</formula>
    </cfRule>
  </conditionalFormatting>
  <conditionalFormatting sqref="L4:M134">
    <cfRule type="expression" priority="9" stopIfTrue="1">
      <formula>L4=""</formula>
    </cfRule>
    <cfRule type="expression" dxfId="43" priority="10" stopIfTrue="1">
      <formula>L4=$K4</formula>
    </cfRule>
    <cfRule type="expression" dxfId="42" priority="11" stopIfTrue="1">
      <formula>L4&gt;$K4*0.95</formula>
    </cfRule>
    <cfRule type="expression" dxfId="41" priority="12" stopIfTrue="1">
      <formula>L4&lt;$K4*1.05</formula>
    </cfRule>
  </conditionalFormatting>
  <conditionalFormatting sqref="M3">
    <cfRule type="expression" priority="5" stopIfTrue="1">
      <formula>M3=""</formula>
    </cfRule>
    <cfRule type="expression" dxfId="40" priority="6" stopIfTrue="1">
      <formula>M3=$K3</formula>
    </cfRule>
    <cfRule type="expression" dxfId="39" priority="7" stopIfTrue="1">
      <formula>M3&lt;$K3*0.95</formula>
    </cfRule>
    <cfRule type="expression" dxfId="38" priority="8" stopIfTrue="1">
      <formula>M3&gt;$K3*1.05</formula>
    </cfRule>
  </conditionalFormatting>
  <conditionalFormatting sqref="L3:M3">
    <cfRule type="expression" priority="1" stopIfTrue="1">
      <formula>L3=""</formula>
    </cfRule>
    <cfRule type="expression" dxfId="37" priority="2" stopIfTrue="1">
      <formula>L3=$K3</formula>
    </cfRule>
    <cfRule type="expression" dxfId="36" priority="3" stopIfTrue="1">
      <formula>L3&gt;$K3*0.95</formula>
    </cfRule>
    <cfRule type="expression" dxfId="35" priority="4" stopIfTrue="1">
      <formula>L3&lt;$K3*1.05</formula>
    </cfRule>
  </conditionalFormatting>
  <hyperlinks>
    <hyperlink ref="X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7">
    <tabColor theme="5"/>
  </sheetPr>
  <dimension ref="A1:AL1005"/>
  <sheetViews>
    <sheetView rightToLeft="1" workbookViewId="0">
      <pane xSplit="6" ySplit="2" topLeftCell="L12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8.75" x14ac:dyDescent="0.25"/>
  <cols>
    <col min="1" max="1" width="5" style="175" hidden="1" customWidth="1"/>
    <col min="2" max="2" width="5" style="175" customWidth="1"/>
    <col min="3" max="3" width="8.28515625" style="175" hidden="1" customWidth="1"/>
    <col min="4" max="4" width="7.85546875" style="175" hidden="1" customWidth="1"/>
    <col min="5" max="5" width="16.42578125" style="175" customWidth="1"/>
    <col min="6" max="6" width="19.5703125" style="175" customWidth="1"/>
    <col min="7" max="9" width="10.5703125" style="290" customWidth="1"/>
    <col min="10" max="23" width="12.140625" style="175" customWidth="1"/>
    <col min="24" max="24" width="12.140625" style="16" customWidth="1"/>
    <col min="25" max="26" width="12.140625" style="175" customWidth="1"/>
    <col min="31" max="32" width="12.140625" style="175" customWidth="1"/>
    <col min="33" max="33" width="12.140625" style="150" customWidth="1"/>
    <col min="34" max="34" width="24" style="109" customWidth="1"/>
    <col min="35" max="36" width="23.140625" style="74" customWidth="1"/>
    <col min="37" max="37" width="12.140625" style="16" customWidth="1"/>
    <col min="38" max="38" width="9.140625" style="168" customWidth="1"/>
  </cols>
  <sheetData>
    <row r="1" spans="1:37" ht="33.75" customHeight="1" x14ac:dyDescent="0.25">
      <c r="F1" s="175" t="s">
        <v>747</v>
      </c>
      <c r="H1" s="290" t="s">
        <v>460</v>
      </c>
      <c r="I1" s="15">
        <f>A3</f>
        <v>2021</v>
      </c>
      <c r="J1" s="15"/>
      <c r="K1" s="15"/>
      <c r="L1" s="15"/>
      <c r="M1" s="15"/>
      <c r="N1" s="159" t="s">
        <v>461</v>
      </c>
      <c r="S1" s="175" t="s">
        <v>748</v>
      </c>
      <c r="X1" s="66" t="s">
        <v>76</v>
      </c>
      <c r="AF1" s="66"/>
      <c r="AH1" s="25"/>
      <c r="AI1" s="85"/>
      <c r="AJ1" s="85"/>
    </row>
    <row r="2" spans="1:37" s="3" customFormat="1" ht="43.5" customHeight="1" x14ac:dyDescent="0.25">
      <c r="A2" s="4" t="s">
        <v>462</v>
      </c>
      <c r="B2" s="4" t="s">
        <v>463</v>
      </c>
      <c r="C2" s="4" t="s">
        <v>117</v>
      </c>
      <c r="D2" s="4" t="s">
        <v>86</v>
      </c>
      <c r="E2" s="4" t="s">
        <v>464</v>
      </c>
      <c r="F2" s="4" t="s">
        <v>465</v>
      </c>
      <c r="G2" s="291" t="s">
        <v>466</v>
      </c>
      <c r="H2" s="291" t="s">
        <v>467</v>
      </c>
      <c r="I2" s="291" t="s">
        <v>468</v>
      </c>
      <c r="J2" s="4" t="s">
        <v>469</v>
      </c>
      <c r="K2" s="4" t="s">
        <v>745</v>
      </c>
      <c r="L2" s="4" t="s">
        <v>727</v>
      </c>
      <c r="M2" s="4" t="s">
        <v>472</v>
      </c>
      <c r="N2" s="4" t="s">
        <v>473</v>
      </c>
      <c r="O2" s="4" t="s">
        <v>728</v>
      </c>
      <c r="P2" s="4" t="s">
        <v>729</v>
      </c>
      <c r="Q2" s="4" t="s">
        <v>730</v>
      </c>
      <c r="R2" s="4" t="s">
        <v>731</v>
      </c>
      <c r="S2" s="4" t="s">
        <v>732</v>
      </c>
      <c r="T2" s="4" t="s">
        <v>733</v>
      </c>
      <c r="U2" s="4" t="s">
        <v>734</v>
      </c>
      <c r="V2" s="4" t="s">
        <v>735</v>
      </c>
      <c r="W2" s="4" t="s">
        <v>736</v>
      </c>
      <c r="X2" s="150" t="s">
        <v>539</v>
      </c>
      <c r="Y2" s="4" t="s">
        <v>484</v>
      </c>
      <c r="Z2" s="4" t="s">
        <v>737</v>
      </c>
      <c r="AA2" s="4" t="s">
        <v>134</v>
      </c>
      <c r="AB2" s="4" t="s">
        <v>135</v>
      </c>
      <c r="AC2" s="4" t="s">
        <v>136</v>
      </c>
      <c r="AD2" s="4" t="s">
        <v>137</v>
      </c>
      <c r="AE2" s="4" t="s">
        <v>486</v>
      </c>
      <c r="AF2" s="4" t="s">
        <v>487</v>
      </c>
      <c r="AG2" s="4" t="s">
        <v>738</v>
      </c>
      <c r="AH2" s="4" t="s">
        <v>488</v>
      </c>
      <c r="AI2" s="4" t="s">
        <v>489</v>
      </c>
      <c r="AJ2" s="4" t="s">
        <v>490</v>
      </c>
      <c r="AK2" s="17" t="s">
        <v>540</v>
      </c>
    </row>
    <row r="3" spans="1:37" ht="21" customHeight="1" x14ac:dyDescent="0.35">
      <c r="A3">
        <v>2021</v>
      </c>
      <c r="J3" s="292"/>
      <c r="M3" s="2"/>
      <c r="N3" s="2"/>
      <c r="AH3" s="28"/>
      <c r="AI3" s="85"/>
      <c r="AJ3" s="85"/>
      <c r="AK3" s="1" t="str">
        <f t="shared" ref="AK3:AK66" si="0">IFERROR(Y3/Z3,"")</f>
        <v/>
      </c>
    </row>
    <row r="4" spans="1:37" ht="21" customHeight="1" x14ac:dyDescent="0.35">
      <c r="A4">
        <v>2021</v>
      </c>
      <c r="J4" s="292"/>
      <c r="M4" s="2"/>
      <c r="N4" s="2"/>
      <c r="X4" s="150"/>
      <c r="AH4" s="28"/>
      <c r="AI4" s="85"/>
      <c r="AJ4" s="85"/>
      <c r="AK4" s="1" t="str">
        <f t="shared" si="0"/>
        <v/>
      </c>
    </row>
    <row r="5" spans="1:37" ht="21" customHeight="1" x14ac:dyDescent="0.35">
      <c r="A5">
        <v>2021</v>
      </c>
      <c r="J5" s="292"/>
      <c r="M5" s="2"/>
      <c r="N5" s="2"/>
      <c r="AH5" s="28"/>
      <c r="AI5" s="85"/>
      <c r="AJ5" s="85"/>
      <c r="AK5" s="1" t="str">
        <f t="shared" si="0"/>
        <v/>
      </c>
    </row>
    <row r="6" spans="1:37" ht="21" customHeight="1" x14ac:dyDescent="0.35">
      <c r="A6">
        <v>2021</v>
      </c>
      <c r="J6" s="292"/>
      <c r="M6" s="2"/>
      <c r="N6" s="2"/>
      <c r="AH6" s="28"/>
      <c r="AI6" s="85"/>
      <c r="AJ6" s="85"/>
      <c r="AK6" s="1" t="str">
        <f t="shared" si="0"/>
        <v/>
      </c>
    </row>
    <row r="7" spans="1:37" ht="21" customHeight="1" x14ac:dyDescent="0.35">
      <c r="A7">
        <v>2021</v>
      </c>
      <c r="J7" s="292"/>
      <c r="M7" s="2"/>
      <c r="N7" s="2"/>
      <c r="AH7" s="28"/>
      <c r="AI7" s="85"/>
      <c r="AJ7" s="85"/>
      <c r="AK7" s="1" t="str">
        <f t="shared" si="0"/>
        <v/>
      </c>
    </row>
    <row r="8" spans="1:37" ht="21" customHeight="1" x14ac:dyDescent="0.35">
      <c r="A8">
        <v>2021</v>
      </c>
      <c r="J8" s="292"/>
      <c r="M8" s="2"/>
      <c r="N8" s="2"/>
      <c r="AH8" s="28"/>
      <c r="AI8" s="85"/>
      <c r="AJ8" s="85"/>
      <c r="AK8" s="1" t="str">
        <f t="shared" si="0"/>
        <v/>
      </c>
    </row>
    <row r="9" spans="1:37" ht="21" customHeight="1" x14ac:dyDescent="0.35">
      <c r="A9">
        <v>2021</v>
      </c>
      <c r="J9" s="292"/>
      <c r="M9" s="2"/>
      <c r="N9" s="2"/>
      <c r="AH9" s="28"/>
      <c r="AI9" s="85"/>
      <c r="AJ9" s="85"/>
      <c r="AK9" s="1" t="str">
        <f t="shared" si="0"/>
        <v/>
      </c>
    </row>
    <row r="10" spans="1:37" ht="21" customHeight="1" x14ac:dyDescent="0.35">
      <c r="A10">
        <v>2021</v>
      </c>
      <c r="J10" s="292"/>
      <c r="M10" s="2"/>
      <c r="N10" s="2"/>
      <c r="AH10" s="28"/>
      <c r="AI10" s="85"/>
      <c r="AJ10" s="85"/>
      <c r="AK10" s="1" t="str">
        <f t="shared" si="0"/>
        <v/>
      </c>
    </row>
    <row r="11" spans="1:37" ht="21" customHeight="1" x14ac:dyDescent="0.35">
      <c r="A11">
        <v>2021</v>
      </c>
      <c r="J11" s="292"/>
      <c r="M11" s="2"/>
      <c r="N11" s="2"/>
      <c r="AH11" s="28"/>
      <c r="AI11" s="85"/>
      <c r="AJ11" s="85"/>
      <c r="AK11" s="1" t="str">
        <f t="shared" si="0"/>
        <v/>
      </c>
    </row>
    <row r="12" spans="1:37" ht="21" customHeight="1" x14ac:dyDescent="0.35">
      <c r="A12">
        <v>2021</v>
      </c>
      <c r="D12" s="55"/>
      <c r="J12" s="292"/>
      <c r="M12" s="2"/>
      <c r="N12" s="2"/>
      <c r="AH12" s="28"/>
      <c r="AI12" s="85"/>
      <c r="AJ12" s="85"/>
      <c r="AK12" s="1" t="str">
        <f t="shared" si="0"/>
        <v/>
      </c>
    </row>
    <row r="13" spans="1:37" ht="21" customHeight="1" x14ac:dyDescent="0.35">
      <c r="A13">
        <v>2021</v>
      </c>
      <c r="D13" s="55"/>
      <c r="J13" s="292"/>
      <c r="M13" s="2"/>
      <c r="N13" s="2"/>
      <c r="AH13" s="28"/>
      <c r="AI13" s="85"/>
      <c r="AJ13" s="85"/>
      <c r="AK13" s="1" t="str">
        <f t="shared" si="0"/>
        <v/>
      </c>
    </row>
    <row r="14" spans="1:37" ht="21" customHeight="1" x14ac:dyDescent="0.35">
      <c r="A14">
        <v>2021</v>
      </c>
      <c r="D14" s="55"/>
      <c r="J14" s="292"/>
      <c r="M14" s="2"/>
      <c r="N14" s="2"/>
      <c r="AH14" s="28"/>
      <c r="AI14" s="85"/>
      <c r="AJ14" s="85"/>
      <c r="AK14" s="1" t="str">
        <f t="shared" si="0"/>
        <v/>
      </c>
    </row>
    <row r="15" spans="1:37" ht="21" customHeight="1" x14ac:dyDescent="0.35">
      <c r="A15">
        <v>2021</v>
      </c>
      <c r="D15" s="55"/>
      <c r="J15" s="292"/>
      <c r="M15" s="2"/>
      <c r="N15" s="2"/>
      <c r="AH15" s="28"/>
      <c r="AI15" s="85"/>
      <c r="AJ15" s="85"/>
      <c r="AK15" s="1" t="str">
        <f t="shared" si="0"/>
        <v/>
      </c>
    </row>
    <row r="16" spans="1:37" ht="21" customHeight="1" x14ac:dyDescent="0.35">
      <c r="A16">
        <v>2021</v>
      </c>
      <c r="D16" s="55"/>
      <c r="J16" s="292"/>
      <c r="M16" s="2"/>
      <c r="N16" s="2"/>
      <c r="AH16" s="28"/>
      <c r="AI16" s="85"/>
      <c r="AJ16" s="85"/>
      <c r="AK16" s="1" t="str">
        <f t="shared" si="0"/>
        <v/>
      </c>
    </row>
    <row r="17" spans="1:37" ht="21" customHeight="1" x14ac:dyDescent="0.35">
      <c r="A17">
        <v>2021</v>
      </c>
      <c r="D17" s="55"/>
      <c r="J17" s="292"/>
      <c r="M17" s="2"/>
      <c r="N17" s="2"/>
      <c r="AH17" s="28"/>
      <c r="AI17" s="85"/>
      <c r="AJ17" s="85"/>
      <c r="AK17" s="1" t="str">
        <f t="shared" si="0"/>
        <v/>
      </c>
    </row>
    <row r="18" spans="1:37" ht="21" customHeight="1" x14ac:dyDescent="0.35">
      <c r="A18">
        <v>2021</v>
      </c>
      <c r="D18" s="55"/>
      <c r="J18" s="292"/>
      <c r="M18" s="2"/>
      <c r="N18" s="2"/>
      <c r="AH18" s="28"/>
      <c r="AI18" s="85"/>
      <c r="AJ18" s="85"/>
      <c r="AK18" s="1" t="str">
        <f t="shared" si="0"/>
        <v/>
      </c>
    </row>
    <row r="19" spans="1:37" ht="21" customHeight="1" x14ac:dyDescent="0.35">
      <c r="A19">
        <v>2021</v>
      </c>
      <c r="D19" s="55"/>
      <c r="J19" s="292"/>
      <c r="M19" s="2"/>
      <c r="N19" s="2"/>
      <c r="AH19" s="28"/>
      <c r="AI19" s="85"/>
      <c r="AJ19" s="85"/>
      <c r="AK19" s="1" t="str">
        <f t="shared" si="0"/>
        <v/>
      </c>
    </row>
    <row r="20" spans="1:37" ht="21" customHeight="1" x14ac:dyDescent="0.35">
      <c r="A20">
        <v>2021</v>
      </c>
      <c r="D20" s="55"/>
      <c r="J20" s="292"/>
      <c r="M20" s="2"/>
      <c r="N20" s="2"/>
      <c r="AH20" s="28"/>
      <c r="AI20" s="85"/>
      <c r="AJ20" s="85"/>
      <c r="AK20" s="1" t="str">
        <f t="shared" si="0"/>
        <v/>
      </c>
    </row>
    <row r="21" spans="1:37" ht="21" customHeight="1" x14ac:dyDescent="0.35">
      <c r="A21">
        <v>2021</v>
      </c>
      <c r="D21" s="55"/>
      <c r="J21" s="292"/>
      <c r="M21" s="2"/>
      <c r="N21" s="2"/>
      <c r="AH21" s="28"/>
      <c r="AI21" s="85"/>
      <c r="AJ21" s="85"/>
      <c r="AK21" s="1" t="str">
        <f t="shared" si="0"/>
        <v/>
      </c>
    </row>
    <row r="22" spans="1:37" ht="21" customHeight="1" x14ac:dyDescent="0.35">
      <c r="A22">
        <v>2021</v>
      </c>
      <c r="D22" s="55"/>
      <c r="J22" s="292"/>
      <c r="M22" s="2"/>
      <c r="N22" s="2"/>
      <c r="AH22" s="28"/>
      <c r="AI22" s="85"/>
      <c r="AJ22" s="85"/>
      <c r="AK22" s="1" t="str">
        <f t="shared" si="0"/>
        <v/>
      </c>
    </row>
    <row r="23" spans="1:37" ht="21" customHeight="1" x14ac:dyDescent="0.35">
      <c r="A23">
        <v>2021</v>
      </c>
      <c r="D23" s="55"/>
      <c r="J23" s="292"/>
      <c r="M23" s="2"/>
      <c r="N23" s="2"/>
      <c r="AH23" s="28"/>
      <c r="AI23" s="85"/>
      <c r="AJ23" s="85"/>
      <c r="AK23" s="1" t="str">
        <f t="shared" si="0"/>
        <v/>
      </c>
    </row>
    <row r="24" spans="1:37" ht="21" customHeight="1" x14ac:dyDescent="0.35">
      <c r="A24">
        <v>2021</v>
      </c>
      <c r="D24" s="55"/>
      <c r="J24" s="292"/>
      <c r="M24" s="2"/>
      <c r="N24" s="2"/>
      <c r="AH24" s="28"/>
      <c r="AI24" s="85"/>
      <c r="AJ24" s="85"/>
      <c r="AK24" s="1" t="str">
        <f t="shared" si="0"/>
        <v/>
      </c>
    </row>
    <row r="25" spans="1:37" ht="21" customHeight="1" x14ac:dyDescent="0.35">
      <c r="A25">
        <v>2021</v>
      </c>
      <c r="D25" s="55"/>
      <c r="J25" s="292"/>
      <c r="M25" s="2"/>
      <c r="N25" s="2"/>
      <c r="AH25" s="28"/>
      <c r="AI25" s="85"/>
      <c r="AJ25" s="85"/>
      <c r="AK25" s="1" t="str">
        <f t="shared" si="0"/>
        <v/>
      </c>
    </row>
    <row r="26" spans="1:37" ht="21" customHeight="1" x14ac:dyDescent="0.35">
      <c r="A26">
        <v>2021</v>
      </c>
      <c r="D26" s="55"/>
      <c r="J26" s="292"/>
      <c r="M26" s="2"/>
      <c r="N26" s="2"/>
      <c r="AH26" s="28"/>
      <c r="AI26" s="85"/>
      <c r="AJ26" s="85"/>
      <c r="AK26" s="1" t="str">
        <f t="shared" si="0"/>
        <v/>
      </c>
    </row>
    <row r="27" spans="1:37" ht="21" customHeight="1" x14ac:dyDescent="0.35">
      <c r="A27">
        <v>2021</v>
      </c>
      <c r="D27" s="55"/>
      <c r="J27" s="292"/>
      <c r="M27" s="2"/>
      <c r="N27" s="2"/>
      <c r="AH27" s="28"/>
      <c r="AI27" s="85"/>
      <c r="AJ27" s="85"/>
      <c r="AK27" s="1" t="str">
        <f t="shared" si="0"/>
        <v/>
      </c>
    </row>
    <row r="28" spans="1:37" ht="21" customHeight="1" x14ac:dyDescent="0.35">
      <c r="A28">
        <v>2021</v>
      </c>
      <c r="D28" s="55"/>
      <c r="J28" s="292"/>
      <c r="M28" s="2"/>
      <c r="N28" s="2"/>
      <c r="AH28" s="28"/>
      <c r="AI28" s="85"/>
      <c r="AJ28" s="85"/>
      <c r="AK28" s="1" t="str">
        <f t="shared" si="0"/>
        <v/>
      </c>
    </row>
    <row r="29" spans="1:37" ht="21" customHeight="1" x14ac:dyDescent="0.35">
      <c r="A29">
        <v>2021</v>
      </c>
      <c r="D29" s="55"/>
      <c r="J29" s="292"/>
      <c r="M29" s="2"/>
      <c r="N29" s="2"/>
      <c r="AH29" s="28"/>
      <c r="AI29" s="85"/>
      <c r="AJ29" s="85"/>
      <c r="AK29" s="1" t="str">
        <f t="shared" si="0"/>
        <v/>
      </c>
    </row>
    <row r="30" spans="1:37" ht="21" customHeight="1" x14ac:dyDescent="0.35">
      <c r="A30">
        <v>2021</v>
      </c>
      <c r="D30" s="55"/>
      <c r="J30" s="292"/>
      <c r="M30" s="2"/>
      <c r="N30" s="2"/>
      <c r="AH30" s="28"/>
      <c r="AI30" s="85"/>
      <c r="AJ30" s="85"/>
      <c r="AK30" s="1" t="str">
        <f t="shared" si="0"/>
        <v/>
      </c>
    </row>
    <row r="31" spans="1:37" ht="21" customHeight="1" x14ac:dyDescent="0.35">
      <c r="A31">
        <v>2021</v>
      </c>
      <c r="D31" s="55"/>
      <c r="J31" s="292"/>
      <c r="M31" s="2"/>
      <c r="N31" s="2"/>
      <c r="AH31" s="28"/>
      <c r="AI31" s="85"/>
      <c r="AJ31" s="85"/>
      <c r="AK31" s="1" t="str">
        <f t="shared" si="0"/>
        <v/>
      </c>
    </row>
    <row r="32" spans="1:37" ht="21" customHeight="1" x14ac:dyDescent="0.35">
      <c r="A32">
        <v>2021</v>
      </c>
      <c r="D32" s="55"/>
      <c r="J32" s="292"/>
      <c r="M32" s="2"/>
      <c r="N32" s="2"/>
      <c r="AH32" s="28"/>
      <c r="AI32" s="85"/>
      <c r="AJ32" s="85"/>
      <c r="AK32" s="1" t="str">
        <f t="shared" si="0"/>
        <v/>
      </c>
    </row>
    <row r="33" spans="1:37" ht="21" customHeight="1" x14ac:dyDescent="0.35">
      <c r="A33">
        <v>2021</v>
      </c>
      <c r="D33" s="55"/>
      <c r="J33" s="292"/>
      <c r="M33" s="2"/>
      <c r="N33" s="2"/>
      <c r="AH33" s="28"/>
      <c r="AI33" s="85"/>
      <c r="AJ33" s="85"/>
      <c r="AK33" s="1" t="str">
        <f t="shared" si="0"/>
        <v/>
      </c>
    </row>
    <row r="34" spans="1:37" ht="21" customHeight="1" x14ac:dyDescent="0.35">
      <c r="A34">
        <v>2021</v>
      </c>
      <c r="D34" s="55"/>
      <c r="J34" s="292"/>
      <c r="M34" s="2"/>
      <c r="N34" s="2"/>
      <c r="AH34" s="28"/>
      <c r="AI34" s="85"/>
      <c r="AJ34" s="85"/>
      <c r="AK34" s="1" t="str">
        <f t="shared" si="0"/>
        <v/>
      </c>
    </row>
    <row r="35" spans="1:37" ht="21" customHeight="1" x14ac:dyDescent="0.35">
      <c r="A35">
        <v>2021</v>
      </c>
      <c r="D35" s="55"/>
      <c r="J35" s="292"/>
      <c r="M35" s="2"/>
      <c r="N35" s="2"/>
      <c r="AH35" s="28"/>
      <c r="AI35" s="85"/>
      <c r="AJ35" s="85"/>
      <c r="AK35" s="1" t="str">
        <f t="shared" si="0"/>
        <v/>
      </c>
    </row>
    <row r="36" spans="1:37" ht="21" customHeight="1" x14ac:dyDescent="0.35">
      <c r="A36">
        <v>2021</v>
      </c>
      <c r="D36" s="55"/>
      <c r="J36" s="292"/>
      <c r="M36" s="2"/>
      <c r="N36" s="2"/>
      <c r="AH36" s="28"/>
      <c r="AI36" s="85"/>
      <c r="AJ36" s="85"/>
      <c r="AK36" s="1" t="str">
        <f t="shared" si="0"/>
        <v/>
      </c>
    </row>
    <row r="37" spans="1:37" ht="21" customHeight="1" x14ac:dyDescent="0.35">
      <c r="A37">
        <v>2021</v>
      </c>
      <c r="D37" s="55"/>
      <c r="J37" s="292"/>
      <c r="M37" s="2"/>
      <c r="N37" s="2"/>
      <c r="AH37" s="28"/>
      <c r="AI37" s="85"/>
      <c r="AJ37" s="85"/>
      <c r="AK37" s="1" t="str">
        <f t="shared" si="0"/>
        <v/>
      </c>
    </row>
    <row r="38" spans="1:37" ht="21" customHeight="1" x14ac:dyDescent="0.35">
      <c r="A38">
        <v>2021</v>
      </c>
      <c r="D38" s="55"/>
      <c r="J38" s="292"/>
      <c r="M38" s="2"/>
      <c r="N38" s="2"/>
      <c r="AH38" s="28"/>
      <c r="AI38" s="85"/>
      <c r="AJ38" s="85"/>
      <c r="AK38" s="1" t="str">
        <f t="shared" si="0"/>
        <v/>
      </c>
    </row>
    <row r="39" spans="1:37" ht="21" customHeight="1" x14ac:dyDescent="0.35">
      <c r="A39">
        <v>2021</v>
      </c>
      <c r="D39" s="55"/>
      <c r="J39" s="292"/>
      <c r="M39" s="2"/>
      <c r="N39" s="2"/>
      <c r="AH39" s="28"/>
      <c r="AI39" s="85"/>
      <c r="AJ39" s="85"/>
      <c r="AK39" s="1" t="str">
        <f t="shared" si="0"/>
        <v/>
      </c>
    </row>
    <row r="40" spans="1:37" ht="21" customHeight="1" x14ac:dyDescent="0.35">
      <c r="A40">
        <v>2021</v>
      </c>
      <c r="D40" s="55"/>
      <c r="J40" s="292"/>
      <c r="M40" s="2"/>
      <c r="N40" s="2"/>
      <c r="AH40" s="28"/>
      <c r="AI40" s="85"/>
      <c r="AJ40" s="85"/>
      <c r="AK40" s="1" t="str">
        <f t="shared" si="0"/>
        <v/>
      </c>
    </row>
    <row r="41" spans="1:37" ht="21" customHeight="1" x14ac:dyDescent="0.35">
      <c r="A41">
        <v>2021</v>
      </c>
      <c r="D41" s="55"/>
      <c r="J41" s="292"/>
      <c r="M41" s="2"/>
      <c r="N41" s="2"/>
      <c r="AH41" s="28"/>
      <c r="AI41" s="85"/>
      <c r="AJ41" s="85"/>
      <c r="AK41" s="1" t="str">
        <f t="shared" si="0"/>
        <v/>
      </c>
    </row>
    <row r="42" spans="1:37" ht="21" customHeight="1" x14ac:dyDescent="0.35">
      <c r="A42">
        <v>2021</v>
      </c>
      <c r="J42" s="292"/>
      <c r="M42" s="2"/>
      <c r="N42" s="2"/>
      <c r="AH42" s="28"/>
      <c r="AI42" s="85"/>
      <c r="AJ42" s="85"/>
      <c r="AK42" s="1" t="str">
        <f t="shared" si="0"/>
        <v/>
      </c>
    </row>
    <row r="43" spans="1:37" ht="21" customHeight="1" x14ac:dyDescent="0.35">
      <c r="A43">
        <v>2021</v>
      </c>
      <c r="J43" s="292"/>
      <c r="M43" s="2"/>
      <c r="N43" s="2"/>
      <c r="AH43" s="28"/>
      <c r="AI43" s="85"/>
      <c r="AJ43" s="85"/>
      <c r="AK43" s="1" t="str">
        <f t="shared" si="0"/>
        <v/>
      </c>
    </row>
    <row r="44" spans="1:37" ht="21" customHeight="1" x14ac:dyDescent="0.35">
      <c r="A44">
        <v>2021</v>
      </c>
      <c r="J44" s="292"/>
      <c r="M44" s="2"/>
      <c r="N44" s="2"/>
      <c r="AH44" s="28"/>
      <c r="AI44" s="85"/>
      <c r="AJ44" s="85"/>
      <c r="AK44" s="1" t="str">
        <f t="shared" si="0"/>
        <v/>
      </c>
    </row>
    <row r="45" spans="1:37" ht="21" customHeight="1" x14ac:dyDescent="0.35">
      <c r="A45">
        <v>2021</v>
      </c>
      <c r="J45" s="292"/>
      <c r="M45" s="2"/>
      <c r="N45" s="2"/>
      <c r="AH45" s="28"/>
      <c r="AI45" s="85"/>
      <c r="AJ45" s="85"/>
      <c r="AK45" s="1" t="str">
        <f t="shared" si="0"/>
        <v/>
      </c>
    </row>
    <row r="46" spans="1:37" ht="21" customHeight="1" x14ac:dyDescent="0.35">
      <c r="A46">
        <v>2021</v>
      </c>
      <c r="J46" s="292"/>
      <c r="M46" s="2"/>
      <c r="N46" s="2"/>
      <c r="AH46" s="28"/>
      <c r="AI46" s="85"/>
      <c r="AJ46" s="85"/>
      <c r="AK46" s="1" t="str">
        <f t="shared" si="0"/>
        <v/>
      </c>
    </row>
    <row r="47" spans="1:37" ht="21" customHeight="1" x14ac:dyDescent="0.35">
      <c r="A47">
        <v>2021</v>
      </c>
      <c r="J47" s="292"/>
      <c r="M47" s="2"/>
      <c r="N47" s="2"/>
      <c r="AH47" s="28"/>
      <c r="AI47" s="85"/>
      <c r="AJ47" s="85"/>
      <c r="AK47" s="1" t="str">
        <f t="shared" si="0"/>
        <v/>
      </c>
    </row>
    <row r="48" spans="1:37" ht="21" customHeight="1" x14ac:dyDescent="0.35">
      <c r="A48">
        <v>2021</v>
      </c>
      <c r="J48" s="292"/>
      <c r="M48" s="2"/>
      <c r="N48" s="2"/>
      <c r="AH48" s="28"/>
      <c r="AI48" s="85"/>
      <c r="AJ48" s="85"/>
      <c r="AK48" s="1" t="str">
        <f t="shared" si="0"/>
        <v/>
      </c>
    </row>
    <row r="49" spans="1:37" ht="21" customHeight="1" x14ac:dyDescent="0.35">
      <c r="A49">
        <v>2021</v>
      </c>
      <c r="J49" s="292"/>
      <c r="M49" s="2"/>
      <c r="N49" s="2"/>
      <c r="AH49" s="28"/>
      <c r="AI49" s="85"/>
      <c r="AJ49" s="85"/>
      <c r="AK49" s="1" t="str">
        <f t="shared" si="0"/>
        <v/>
      </c>
    </row>
    <row r="50" spans="1:37" ht="21" customHeight="1" x14ac:dyDescent="0.35">
      <c r="A50">
        <v>2021</v>
      </c>
      <c r="J50" s="292"/>
      <c r="M50" s="2"/>
      <c r="N50" s="2"/>
      <c r="AH50" s="28"/>
      <c r="AI50" s="85"/>
      <c r="AJ50" s="85"/>
      <c r="AK50" s="1" t="str">
        <f t="shared" si="0"/>
        <v/>
      </c>
    </row>
    <row r="51" spans="1:37" ht="21" customHeight="1" x14ac:dyDescent="0.35">
      <c r="A51">
        <v>2021</v>
      </c>
      <c r="J51" s="292"/>
      <c r="M51" s="2"/>
      <c r="N51" s="2"/>
      <c r="AH51" s="28"/>
      <c r="AI51" s="85"/>
      <c r="AJ51" s="85"/>
      <c r="AK51" s="1" t="str">
        <f t="shared" si="0"/>
        <v/>
      </c>
    </row>
    <row r="52" spans="1:37" ht="21" customHeight="1" x14ac:dyDescent="0.35">
      <c r="A52">
        <v>2021</v>
      </c>
      <c r="J52" s="292"/>
      <c r="M52" s="2"/>
      <c r="N52" s="2"/>
      <c r="AH52" s="28"/>
      <c r="AI52" s="85"/>
      <c r="AJ52" s="85"/>
      <c r="AK52" s="1" t="str">
        <f t="shared" si="0"/>
        <v/>
      </c>
    </row>
    <row r="53" spans="1:37" ht="21" customHeight="1" x14ac:dyDescent="0.35">
      <c r="A53">
        <v>2021</v>
      </c>
      <c r="J53" s="292"/>
      <c r="M53" s="2"/>
      <c r="N53" s="2"/>
      <c r="AH53" s="28"/>
      <c r="AI53" s="85"/>
      <c r="AJ53" s="85"/>
      <c r="AK53" s="1" t="str">
        <f t="shared" si="0"/>
        <v/>
      </c>
    </row>
    <row r="54" spans="1:37" ht="21" customHeight="1" x14ac:dyDescent="0.35">
      <c r="A54">
        <v>2021</v>
      </c>
      <c r="J54" s="292"/>
      <c r="M54" s="2"/>
      <c r="N54" s="2"/>
      <c r="AH54" s="28"/>
      <c r="AI54" s="85"/>
      <c r="AJ54" s="85"/>
      <c r="AK54" s="1" t="str">
        <f t="shared" si="0"/>
        <v/>
      </c>
    </row>
    <row r="55" spans="1:37" ht="21" customHeight="1" x14ac:dyDescent="0.35">
      <c r="A55">
        <v>2021</v>
      </c>
      <c r="J55" s="292"/>
      <c r="M55" s="2"/>
      <c r="N55" s="2"/>
      <c r="AH55" s="28"/>
      <c r="AI55" s="85"/>
      <c r="AJ55" s="85"/>
      <c r="AK55" s="1" t="str">
        <f t="shared" si="0"/>
        <v/>
      </c>
    </row>
    <row r="56" spans="1:37" ht="21" customHeight="1" x14ac:dyDescent="0.35">
      <c r="A56">
        <v>2021</v>
      </c>
      <c r="J56" s="292"/>
      <c r="M56" s="2"/>
      <c r="N56" s="2"/>
      <c r="AH56" s="28"/>
      <c r="AI56" s="85"/>
      <c r="AJ56" s="85"/>
      <c r="AK56" s="1" t="str">
        <f t="shared" si="0"/>
        <v/>
      </c>
    </row>
    <row r="57" spans="1:37" ht="21" customHeight="1" x14ac:dyDescent="0.35">
      <c r="A57">
        <v>2021</v>
      </c>
      <c r="J57" s="292"/>
      <c r="M57" s="2"/>
      <c r="N57" s="2"/>
      <c r="AH57" s="28"/>
      <c r="AI57" s="85"/>
      <c r="AJ57" s="85"/>
      <c r="AK57" s="1" t="str">
        <f t="shared" si="0"/>
        <v/>
      </c>
    </row>
    <row r="58" spans="1:37" ht="21" customHeight="1" x14ac:dyDescent="0.35">
      <c r="A58">
        <v>2021</v>
      </c>
      <c r="J58" s="292"/>
      <c r="M58" s="2"/>
      <c r="N58" s="2"/>
      <c r="AH58" s="28"/>
      <c r="AI58" s="85"/>
      <c r="AJ58" s="85"/>
      <c r="AK58" s="1" t="str">
        <f t="shared" si="0"/>
        <v/>
      </c>
    </row>
    <row r="59" spans="1:37" ht="21" customHeight="1" x14ac:dyDescent="0.35">
      <c r="A59">
        <v>2021</v>
      </c>
      <c r="J59" s="292"/>
      <c r="M59" s="2"/>
      <c r="N59" s="2"/>
      <c r="AH59" s="28"/>
      <c r="AI59" s="85"/>
      <c r="AJ59" s="85"/>
      <c r="AK59" s="1" t="str">
        <f t="shared" si="0"/>
        <v/>
      </c>
    </row>
    <row r="60" spans="1:37" ht="21" customHeight="1" x14ac:dyDescent="0.35">
      <c r="A60">
        <v>2021</v>
      </c>
      <c r="J60" s="292"/>
      <c r="M60" s="2"/>
      <c r="N60" s="2"/>
      <c r="AH60" s="28"/>
      <c r="AI60" s="85"/>
      <c r="AJ60" s="85"/>
      <c r="AK60" s="1" t="str">
        <f t="shared" si="0"/>
        <v/>
      </c>
    </row>
    <row r="61" spans="1:37" ht="21" customHeight="1" x14ac:dyDescent="0.35">
      <c r="A61">
        <v>2021</v>
      </c>
      <c r="J61" s="292"/>
      <c r="M61" s="2"/>
      <c r="N61" s="2"/>
      <c r="AH61" s="28"/>
      <c r="AI61" s="85"/>
      <c r="AJ61" s="85"/>
      <c r="AK61" s="1" t="str">
        <f t="shared" si="0"/>
        <v/>
      </c>
    </row>
    <row r="62" spans="1:37" ht="21" customHeight="1" x14ac:dyDescent="0.35">
      <c r="A62">
        <v>2021</v>
      </c>
      <c r="J62" s="292"/>
      <c r="M62" s="2"/>
      <c r="N62" s="2"/>
      <c r="AH62" s="28"/>
      <c r="AI62" s="85"/>
      <c r="AJ62" s="85"/>
      <c r="AK62" s="1" t="str">
        <f t="shared" si="0"/>
        <v/>
      </c>
    </row>
    <row r="63" spans="1:37" ht="21" customHeight="1" x14ac:dyDescent="0.35">
      <c r="A63">
        <v>2021</v>
      </c>
      <c r="J63" s="292"/>
      <c r="M63" s="2"/>
      <c r="N63" s="2"/>
      <c r="AH63" s="28"/>
      <c r="AI63" s="85"/>
      <c r="AJ63" s="85"/>
      <c r="AK63" s="1" t="str">
        <f t="shared" si="0"/>
        <v/>
      </c>
    </row>
    <row r="64" spans="1:37" ht="21" customHeight="1" x14ac:dyDescent="0.35">
      <c r="A64">
        <v>2021</v>
      </c>
      <c r="J64" s="292"/>
      <c r="M64" s="2"/>
      <c r="N64" s="2"/>
      <c r="AH64" s="28"/>
      <c r="AI64" s="85"/>
      <c r="AJ64" s="85"/>
      <c r="AK64" s="1" t="str">
        <f t="shared" si="0"/>
        <v/>
      </c>
    </row>
    <row r="65" spans="1:37" ht="21" customHeight="1" x14ac:dyDescent="0.35">
      <c r="A65">
        <v>2021</v>
      </c>
      <c r="J65" s="292"/>
      <c r="M65" s="2"/>
      <c r="N65" s="2"/>
      <c r="AH65" s="28"/>
      <c r="AI65" s="85"/>
      <c r="AJ65" s="85"/>
      <c r="AK65" s="1" t="str">
        <f t="shared" si="0"/>
        <v/>
      </c>
    </row>
    <row r="66" spans="1:37" ht="21" customHeight="1" x14ac:dyDescent="0.35">
      <c r="A66">
        <v>2021</v>
      </c>
      <c r="J66" s="292"/>
      <c r="M66" s="2"/>
      <c r="N66" s="2"/>
      <c r="AH66" s="28"/>
      <c r="AI66" s="85"/>
      <c r="AJ66" s="85"/>
      <c r="AK66" s="1" t="str">
        <f t="shared" si="0"/>
        <v/>
      </c>
    </row>
    <row r="67" spans="1:37" ht="21" customHeight="1" x14ac:dyDescent="0.35">
      <c r="A67">
        <v>2021</v>
      </c>
      <c r="J67" s="292"/>
      <c r="M67" s="2"/>
      <c r="N67" s="2"/>
      <c r="AH67" s="28"/>
      <c r="AI67" s="85"/>
      <c r="AJ67" s="85"/>
      <c r="AK67" s="1" t="str">
        <f t="shared" ref="AK67:AK130" si="1">IFERROR(Y67/Z67,"")</f>
        <v/>
      </c>
    </row>
    <row r="68" spans="1:37" ht="21" customHeight="1" x14ac:dyDescent="0.35">
      <c r="A68">
        <v>2021</v>
      </c>
      <c r="J68" s="292"/>
      <c r="M68" s="2"/>
      <c r="N68" s="2"/>
      <c r="AH68" s="28"/>
      <c r="AI68" s="85"/>
      <c r="AJ68" s="85"/>
      <c r="AK68" s="1" t="str">
        <f t="shared" si="1"/>
        <v/>
      </c>
    </row>
    <row r="69" spans="1:37" ht="21" customHeight="1" x14ac:dyDescent="0.35">
      <c r="A69">
        <v>2021</v>
      </c>
      <c r="J69" s="292"/>
      <c r="M69" s="2"/>
      <c r="N69" s="2"/>
      <c r="AH69" s="28"/>
      <c r="AI69" s="85"/>
      <c r="AJ69" s="85"/>
      <c r="AK69" s="1" t="str">
        <f t="shared" si="1"/>
        <v/>
      </c>
    </row>
    <row r="70" spans="1:37" ht="21" customHeight="1" x14ac:dyDescent="0.35">
      <c r="A70">
        <v>2021</v>
      </c>
      <c r="J70" s="292"/>
      <c r="M70" s="2"/>
      <c r="N70" s="2"/>
      <c r="AH70" s="28"/>
      <c r="AI70" s="85"/>
      <c r="AJ70" s="85"/>
      <c r="AK70" s="1" t="str">
        <f t="shared" si="1"/>
        <v/>
      </c>
    </row>
    <row r="71" spans="1:37" ht="21" customHeight="1" x14ac:dyDescent="0.35">
      <c r="A71">
        <v>2021</v>
      </c>
      <c r="J71" s="292"/>
      <c r="M71" s="2"/>
      <c r="N71" s="2"/>
      <c r="AH71" s="28"/>
      <c r="AI71" s="85"/>
      <c r="AJ71" s="85"/>
      <c r="AK71" s="1" t="str">
        <f t="shared" si="1"/>
        <v/>
      </c>
    </row>
    <row r="72" spans="1:37" ht="21" customHeight="1" x14ac:dyDescent="0.35">
      <c r="A72">
        <v>2021</v>
      </c>
      <c r="J72" s="292"/>
      <c r="M72" s="2"/>
      <c r="N72" s="2"/>
      <c r="AH72" s="28"/>
      <c r="AI72" s="85"/>
      <c r="AJ72" s="85"/>
      <c r="AK72" s="1" t="str">
        <f t="shared" si="1"/>
        <v/>
      </c>
    </row>
    <row r="73" spans="1:37" ht="21" customHeight="1" x14ac:dyDescent="0.35">
      <c r="A73">
        <v>2021</v>
      </c>
      <c r="J73" s="292"/>
      <c r="M73" s="2"/>
      <c r="N73" s="2"/>
      <c r="AH73" s="28"/>
      <c r="AI73" s="85"/>
      <c r="AJ73" s="85"/>
      <c r="AK73" s="1" t="str">
        <f t="shared" si="1"/>
        <v/>
      </c>
    </row>
    <row r="74" spans="1:37" ht="21" customHeight="1" x14ac:dyDescent="0.35">
      <c r="A74">
        <v>2021</v>
      </c>
      <c r="J74" s="292"/>
      <c r="M74" s="2"/>
      <c r="N74" s="2"/>
      <c r="AH74" s="28"/>
      <c r="AI74" s="85"/>
      <c r="AJ74" s="85"/>
      <c r="AK74" s="1" t="str">
        <f t="shared" si="1"/>
        <v/>
      </c>
    </row>
    <row r="75" spans="1:37" ht="21" customHeight="1" x14ac:dyDescent="0.35">
      <c r="A75">
        <v>2021</v>
      </c>
      <c r="J75" s="292"/>
      <c r="M75" s="2"/>
      <c r="N75" s="2"/>
      <c r="AH75" s="28"/>
      <c r="AI75" s="85"/>
      <c r="AJ75" s="85"/>
      <c r="AK75" s="1" t="str">
        <f t="shared" si="1"/>
        <v/>
      </c>
    </row>
    <row r="76" spans="1:37" ht="21" customHeight="1" x14ac:dyDescent="0.35">
      <c r="A76">
        <v>2021</v>
      </c>
      <c r="J76" s="292"/>
      <c r="M76" s="2"/>
      <c r="N76" s="2"/>
      <c r="AH76" s="28"/>
      <c r="AI76" s="85"/>
      <c r="AJ76" s="85"/>
      <c r="AK76" s="1" t="str">
        <f t="shared" si="1"/>
        <v/>
      </c>
    </row>
    <row r="77" spans="1:37" ht="21" customHeight="1" x14ac:dyDescent="0.35">
      <c r="A77">
        <v>2021</v>
      </c>
      <c r="J77" s="292"/>
      <c r="M77" s="2"/>
      <c r="N77" s="2"/>
      <c r="AH77" s="28"/>
      <c r="AI77" s="85"/>
      <c r="AJ77" s="85"/>
      <c r="AK77" s="1" t="str">
        <f t="shared" si="1"/>
        <v/>
      </c>
    </row>
    <row r="78" spans="1:37" ht="21" customHeight="1" x14ac:dyDescent="0.35">
      <c r="A78">
        <v>2021</v>
      </c>
      <c r="J78" s="292"/>
      <c r="M78" s="2"/>
      <c r="N78" s="2"/>
      <c r="AH78" s="28"/>
      <c r="AI78" s="85"/>
      <c r="AJ78" s="85"/>
      <c r="AK78" s="1" t="str">
        <f t="shared" si="1"/>
        <v/>
      </c>
    </row>
    <row r="79" spans="1:37" ht="21" customHeight="1" x14ac:dyDescent="0.35">
      <c r="A79">
        <v>2021</v>
      </c>
      <c r="J79" s="292"/>
      <c r="M79" s="2"/>
      <c r="N79" s="2"/>
      <c r="AH79" s="28"/>
      <c r="AI79" s="85"/>
      <c r="AJ79" s="85"/>
      <c r="AK79" s="1" t="str">
        <f t="shared" si="1"/>
        <v/>
      </c>
    </row>
    <row r="80" spans="1:37" ht="21" customHeight="1" x14ac:dyDescent="0.35">
      <c r="A80">
        <v>2021</v>
      </c>
      <c r="J80" s="292"/>
      <c r="M80" s="2"/>
      <c r="N80" s="2"/>
      <c r="AH80" s="28"/>
      <c r="AI80" s="85"/>
      <c r="AJ80" s="85"/>
      <c r="AK80" s="1" t="str">
        <f t="shared" si="1"/>
        <v/>
      </c>
    </row>
    <row r="81" spans="1:37" ht="21" customHeight="1" x14ac:dyDescent="0.35">
      <c r="A81">
        <v>2021</v>
      </c>
      <c r="J81" s="292"/>
      <c r="M81" s="2"/>
      <c r="N81" s="2"/>
      <c r="AH81" s="28"/>
      <c r="AI81" s="85"/>
      <c r="AJ81" s="85"/>
      <c r="AK81" s="1" t="str">
        <f t="shared" si="1"/>
        <v/>
      </c>
    </row>
    <row r="82" spans="1:37" ht="21" customHeight="1" x14ac:dyDescent="0.35">
      <c r="A82">
        <v>2021</v>
      </c>
      <c r="J82" s="292"/>
      <c r="M82" s="2"/>
      <c r="N82" s="2"/>
      <c r="X82" s="150"/>
      <c r="AH82" s="28"/>
      <c r="AI82" s="85"/>
      <c r="AJ82" s="85"/>
      <c r="AK82" s="1" t="str">
        <f t="shared" si="1"/>
        <v/>
      </c>
    </row>
    <row r="83" spans="1:37" ht="21" customHeight="1" x14ac:dyDescent="0.35">
      <c r="A83">
        <v>2021</v>
      </c>
      <c r="J83" s="292"/>
      <c r="M83" s="2"/>
      <c r="N83" s="2"/>
      <c r="AH83" s="28"/>
      <c r="AI83" s="85"/>
      <c r="AJ83" s="85"/>
      <c r="AK83" s="1" t="str">
        <f t="shared" si="1"/>
        <v/>
      </c>
    </row>
    <row r="84" spans="1:37" ht="21" customHeight="1" x14ac:dyDescent="0.35">
      <c r="A84">
        <v>2021</v>
      </c>
      <c r="J84" s="292"/>
      <c r="M84" s="2"/>
      <c r="N84" s="2"/>
      <c r="AH84" s="28"/>
      <c r="AI84" s="85"/>
      <c r="AJ84" s="85"/>
      <c r="AK84" s="1" t="str">
        <f t="shared" si="1"/>
        <v/>
      </c>
    </row>
    <row r="85" spans="1:37" ht="21" customHeight="1" x14ac:dyDescent="0.35">
      <c r="A85">
        <v>2021</v>
      </c>
      <c r="J85" s="292"/>
      <c r="M85" s="2"/>
      <c r="N85" s="2"/>
      <c r="AH85" s="28"/>
      <c r="AI85" s="85"/>
      <c r="AJ85" s="85"/>
      <c r="AK85" s="1" t="str">
        <f t="shared" si="1"/>
        <v/>
      </c>
    </row>
    <row r="86" spans="1:37" ht="21" customHeight="1" x14ac:dyDescent="0.35">
      <c r="A86">
        <v>2021</v>
      </c>
      <c r="J86" s="292"/>
      <c r="M86" s="2"/>
      <c r="N86" s="2"/>
      <c r="AH86" s="28"/>
      <c r="AI86" s="85"/>
      <c r="AJ86" s="85"/>
      <c r="AK86" s="1" t="str">
        <f t="shared" si="1"/>
        <v/>
      </c>
    </row>
    <row r="87" spans="1:37" ht="21" customHeight="1" x14ac:dyDescent="0.35">
      <c r="A87">
        <v>2021</v>
      </c>
      <c r="J87" s="292"/>
      <c r="M87" s="2"/>
      <c r="N87" s="2"/>
      <c r="AH87" s="28"/>
      <c r="AI87" s="85"/>
      <c r="AJ87" s="85"/>
      <c r="AK87" s="1" t="str">
        <f t="shared" si="1"/>
        <v/>
      </c>
    </row>
    <row r="88" spans="1:37" ht="21" customHeight="1" x14ac:dyDescent="0.35">
      <c r="A88">
        <v>2021</v>
      </c>
      <c r="J88" s="292"/>
      <c r="M88" s="2"/>
      <c r="N88" s="2"/>
      <c r="AH88" s="28"/>
      <c r="AI88" s="85"/>
      <c r="AJ88" s="85"/>
      <c r="AK88" s="1" t="str">
        <f t="shared" si="1"/>
        <v/>
      </c>
    </row>
    <row r="89" spans="1:37" ht="21" customHeight="1" x14ac:dyDescent="0.35">
      <c r="A89">
        <v>2021</v>
      </c>
      <c r="J89" s="292"/>
      <c r="M89" s="2"/>
      <c r="N89" s="2"/>
      <c r="AH89" s="28"/>
      <c r="AI89" s="85"/>
      <c r="AJ89" s="85"/>
      <c r="AK89" s="1" t="str">
        <f t="shared" si="1"/>
        <v/>
      </c>
    </row>
    <row r="90" spans="1:37" ht="21" customHeight="1" x14ac:dyDescent="0.35">
      <c r="A90">
        <v>2021</v>
      </c>
      <c r="J90" s="292"/>
      <c r="M90" s="2"/>
      <c r="N90" s="2"/>
      <c r="AH90" s="28"/>
      <c r="AI90" s="85"/>
      <c r="AJ90" s="85"/>
      <c r="AK90" s="1" t="str">
        <f t="shared" si="1"/>
        <v/>
      </c>
    </row>
    <row r="91" spans="1:37" ht="21" customHeight="1" x14ac:dyDescent="0.35">
      <c r="A91">
        <v>2021</v>
      </c>
      <c r="J91" s="292"/>
      <c r="M91" s="2"/>
      <c r="N91" s="2"/>
      <c r="AH91" s="28"/>
      <c r="AI91" s="85"/>
      <c r="AJ91" s="85"/>
      <c r="AK91" s="1" t="str">
        <f t="shared" si="1"/>
        <v/>
      </c>
    </row>
    <row r="92" spans="1:37" ht="21" customHeight="1" x14ac:dyDescent="0.35">
      <c r="A92">
        <v>2021</v>
      </c>
      <c r="J92" s="292"/>
      <c r="M92" s="2"/>
      <c r="N92" s="2"/>
      <c r="AH92" s="28"/>
      <c r="AI92" s="85"/>
      <c r="AJ92" s="85"/>
      <c r="AK92" s="1" t="str">
        <f t="shared" si="1"/>
        <v/>
      </c>
    </row>
    <row r="93" spans="1:37" ht="21" customHeight="1" x14ac:dyDescent="0.35">
      <c r="A93">
        <v>2021</v>
      </c>
      <c r="J93" s="292"/>
      <c r="M93" s="2"/>
      <c r="N93" s="2"/>
      <c r="AH93" s="28"/>
      <c r="AI93" s="85"/>
      <c r="AJ93" s="85"/>
      <c r="AK93" s="1" t="str">
        <f t="shared" si="1"/>
        <v/>
      </c>
    </row>
    <row r="94" spans="1:37" ht="21" customHeight="1" x14ac:dyDescent="0.35">
      <c r="A94">
        <v>2021</v>
      </c>
      <c r="J94" s="292"/>
      <c r="M94" s="2"/>
      <c r="N94" s="2"/>
      <c r="AH94" s="28"/>
      <c r="AI94" s="85"/>
      <c r="AJ94" s="85"/>
      <c r="AK94" s="1" t="str">
        <f t="shared" si="1"/>
        <v/>
      </c>
    </row>
    <row r="95" spans="1:37" ht="21" customHeight="1" x14ac:dyDescent="0.35">
      <c r="A95">
        <v>2021</v>
      </c>
      <c r="J95" s="292"/>
      <c r="M95" s="2"/>
      <c r="N95" s="2"/>
      <c r="AH95" s="28"/>
      <c r="AI95" s="85"/>
      <c r="AJ95" s="85"/>
      <c r="AK95" s="1" t="str">
        <f t="shared" si="1"/>
        <v/>
      </c>
    </row>
    <row r="96" spans="1:37" ht="21" customHeight="1" x14ac:dyDescent="0.35">
      <c r="A96">
        <v>2021</v>
      </c>
      <c r="J96" s="292"/>
      <c r="M96" s="2"/>
      <c r="N96" s="2"/>
      <c r="AH96" s="28"/>
      <c r="AI96" s="85"/>
      <c r="AJ96" s="85"/>
      <c r="AK96" s="1" t="str">
        <f t="shared" si="1"/>
        <v/>
      </c>
    </row>
    <row r="97" spans="1:37" ht="21" customHeight="1" x14ac:dyDescent="0.35">
      <c r="A97">
        <v>2021</v>
      </c>
      <c r="J97" s="292"/>
      <c r="M97" s="2"/>
      <c r="N97" s="2"/>
      <c r="AH97" s="28"/>
      <c r="AI97" s="85"/>
      <c r="AJ97" s="85"/>
      <c r="AK97" s="1" t="str">
        <f t="shared" si="1"/>
        <v/>
      </c>
    </row>
    <row r="98" spans="1:37" ht="21" customHeight="1" x14ac:dyDescent="0.35">
      <c r="A98">
        <v>2021</v>
      </c>
      <c r="J98" s="292"/>
      <c r="M98" s="2"/>
      <c r="N98" s="2"/>
      <c r="AH98" s="28"/>
      <c r="AI98" s="85"/>
      <c r="AJ98" s="85"/>
      <c r="AK98" s="1" t="str">
        <f t="shared" si="1"/>
        <v/>
      </c>
    </row>
    <row r="99" spans="1:37" ht="21" customHeight="1" x14ac:dyDescent="0.35">
      <c r="A99">
        <v>2021</v>
      </c>
      <c r="J99" s="292"/>
      <c r="M99" s="2"/>
      <c r="N99" s="2"/>
      <c r="AH99" s="28"/>
      <c r="AI99" s="85"/>
      <c r="AJ99" s="85"/>
      <c r="AK99" s="1" t="str">
        <f t="shared" si="1"/>
        <v/>
      </c>
    </row>
    <row r="100" spans="1:37" ht="21" customHeight="1" x14ac:dyDescent="0.35">
      <c r="A100">
        <v>2021</v>
      </c>
      <c r="J100" s="292"/>
      <c r="M100" s="2"/>
      <c r="N100" s="2"/>
      <c r="AH100" s="28"/>
      <c r="AI100" s="85"/>
      <c r="AJ100" s="85"/>
      <c r="AK100" s="1" t="str">
        <f t="shared" si="1"/>
        <v/>
      </c>
    </row>
    <row r="101" spans="1:37" ht="21" customHeight="1" x14ac:dyDescent="0.35">
      <c r="A101">
        <v>2021</v>
      </c>
      <c r="J101" s="292"/>
      <c r="M101" s="2"/>
      <c r="N101" s="2"/>
      <c r="AH101" s="28"/>
      <c r="AI101" s="85"/>
      <c r="AJ101" s="85"/>
      <c r="AK101" s="1" t="str">
        <f t="shared" si="1"/>
        <v/>
      </c>
    </row>
    <row r="102" spans="1:37" ht="21" customHeight="1" x14ac:dyDescent="0.35">
      <c r="A102">
        <v>2021</v>
      </c>
      <c r="J102" s="292"/>
      <c r="M102" s="2"/>
      <c r="N102" s="2"/>
      <c r="AH102" s="28"/>
      <c r="AI102" s="85"/>
      <c r="AJ102" s="85"/>
      <c r="AK102" s="1" t="str">
        <f t="shared" si="1"/>
        <v/>
      </c>
    </row>
    <row r="103" spans="1:37" ht="21" customHeight="1" x14ac:dyDescent="0.35">
      <c r="A103">
        <v>2021</v>
      </c>
      <c r="J103" s="292"/>
      <c r="M103" s="2"/>
      <c r="N103" s="2"/>
      <c r="AH103" s="28"/>
      <c r="AI103" s="85"/>
      <c r="AJ103" s="85"/>
      <c r="AK103" s="1" t="str">
        <f t="shared" si="1"/>
        <v/>
      </c>
    </row>
    <row r="104" spans="1:37" ht="21" customHeight="1" x14ac:dyDescent="0.35">
      <c r="A104">
        <v>2021</v>
      </c>
      <c r="J104" s="292"/>
      <c r="M104" s="2"/>
      <c r="N104" s="2"/>
      <c r="AH104" s="28"/>
      <c r="AI104" s="85"/>
      <c r="AJ104" s="85"/>
      <c r="AK104" s="1" t="str">
        <f t="shared" si="1"/>
        <v/>
      </c>
    </row>
    <row r="105" spans="1:37" ht="21" customHeight="1" x14ac:dyDescent="0.35">
      <c r="A105">
        <v>2021</v>
      </c>
      <c r="J105" s="292"/>
      <c r="M105" s="2"/>
      <c r="N105" s="2"/>
      <c r="AH105" s="28"/>
      <c r="AI105" s="85"/>
      <c r="AJ105" s="85"/>
      <c r="AK105" s="1" t="str">
        <f t="shared" si="1"/>
        <v/>
      </c>
    </row>
    <row r="106" spans="1:37" ht="21" customHeight="1" x14ac:dyDescent="0.35">
      <c r="A106">
        <v>2021</v>
      </c>
      <c r="J106" s="292"/>
      <c r="M106" s="2"/>
      <c r="N106" s="2"/>
      <c r="AH106" s="28"/>
      <c r="AI106" s="85"/>
      <c r="AJ106" s="85"/>
      <c r="AK106" s="1" t="str">
        <f t="shared" si="1"/>
        <v/>
      </c>
    </row>
    <row r="107" spans="1:37" ht="21" customHeight="1" x14ac:dyDescent="0.35">
      <c r="A107">
        <v>2021</v>
      </c>
      <c r="J107" s="292"/>
      <c r="M107" s="2"/>
      <c r="N107" s="2"/>
      <c r="AH107" s="28"/>
      <c r="AI107" s="85"/>
      <c r="AJ107" s="85"/>
      <c r="AK107" s="1" t="str">
        <f t="shared" si="1"/>
        <v/>
      </c>
    </row>
    <row r="108" spans="1:37" ht="21" customHeight="1" x14ac:dyDescent="0.35">
      <c r="A108">
        <v>2021</v>
      </c>
      <c r="J108" s="292"/>
      <c r="M108" s="2"/>
      <c r="N108" s="2"/>
      <c r="AH108" s="28"/>
      <c r="AI108" s="85"/>
      <c r="AJ108" s="85"/>
      <c r="AK108" s="1" t="str">
        <f t="shared" si="1"/>
        <v/>
      </c>
    </row>
    <row r="109" spans="1:37" ht="21" customHeight="1" x14ac:dyDescent="0.35">
      <c r="A109">
        <v>2021</v>
      </c>
      <c r="J109" s="292"/>
      <c r="M109" s="2"/>
      <c r="N109" s="2"/>
      <c r="AH109" s="28"/>
      <c r="AI109" s="85"/>
      <c r="AJ109" s="85"/>
      <c r="AK109" s="1" t="str">
        <f t="shared" si="1"/>
        <v/>
      </c>
    </row>
    <row r="110" spans="1:37" ht="21" customHeight="1" x14ac:dyDescent="0.35">
      <c r="A110">
        <v>2021</v>
      </c>
      <c r="J110" s="292"/>
      <c r="M110" s="2"/>
      <c r="N110" s="2"/>
      <c r="AH110" s="28"/>
      <c r="AI110" s="85"/>
      <c r="AJ110" s="85"/>
      <c r="AK110" s="1" t="str">
        <f t="shared" si="1"/>
        <v/>
      </c>
    </row>
    <row r="111" spans="1:37" ht="21" customHeight="1" x14ac:dyDescent="0.35">
      <c r="A111">
        <v>2021</v>
      </c>
      <c r="J111" s="292"/>
      <c r="M111" s="2"/>
      <c r="N111" s="2"/>
      <c r="AH111" s="28"/>
      <c r="AI111" s="85"/>
      <c r="AJ111" s="85"/>
      <c r="AK111" s="1" t="str">
        <f t="shared" si="1"/>
        <v/>
      </c>
    </row>
    <row r="112" spans="1:37" ht="21" customHeight="1" x14ac:dyDescent="0.35">
      <c r="A112">
        <v>2021</v>
      </c>
      <c r="J112" s="292"/>
      <c r="M112" s="2"/>
      <c r="N112" s="2"/>
      <c r="AH112" s="28"/>
      <c r="AI112" s="85"/>
      <c r="AJ112" s="85"/>
      <c r="AK112" s="1" t="str">
        <f t="shared" si="1"/>
        <v/>
      </c>
    </row>
    <row r="113" spans="1:37" ht="21" customHeight="1" x14ac:dyDescent="0.35">
      <c r="A113">
        <v>2021</v>
      </c>
      <c r="J113" s="292"/>
      <c r="M113" s="2"/>
      <c r="N113" s="2"/>
      <c r="AH113" s="28"/>
      <c r="AI113" s="85"/>
      <c r="AJ113" s="85"/>
      <c r="AK113" s="1" t="str">
        <f t="shared" si="1"/>
        <v/>
      </c>
    </row>
    <row r="114" spans="1:37" ht="21" customHeight="1" x14ac:dyDescent="0.35">
      <c r="A114">
        <v>2021</v>
      </c>
      <c r="J114" s="292"/>
      <c r="M114" s="2"/>
      <c r="N114" s="2"/>
      <c r="AH114" s="28"/>
      <c r="AI114" s="85"/>
      <c r="AJ114" s="85"/>
      <c r="AK114" s="1" t="str">
        <f t="shared" si="1"/>
        <v/>
      </c>
    </row>
    <row r="115" spans="1:37" ht="21" customHeight="1" x14ac:dyDescent="0.35">
      <c r="A115">
        <v>2021</v>
      </c>
      <c r="J115" s="292"/>
      <c r="M115" s="2"/>
      <c r="N115" s="2"/>
      <c r="AH115" s="28"/>
      <c r="AI115" s="85"/>
      <c r="AJ115" s="85"/>
      <c r="AK115" s="1" t="str">
        <f t="shared" si="1"/>
        <v/>
      </c>
    </row>
    <row r="116" spans="1:37" ht="21" customHeight="1" x14ac:dyDescent="0.35">
      <c r="A116">
        <v>2021</v>
      </c>
      <c r="J116" s="292"/>
      <c r="M116" s="2"/>
      <c r="N116" s="2"/>
      <c r="AH116" s="28"/>
      <c r="AI116" s="85"/>
      <c r="AJ116" s="85"/>
      <c r="AK116" s="1" t="str">
        <f t="shared" si="1"/>
        <v/>
      </c>
    </row>
    <row r="117" spans="1:37" ht="21" customHeight="1" x14ac:dyDescent="0.35">
      <c r="A117">
        <v>2021</v>
      </c>
      <c r="J117" s="292"/>
      <c r="M117" s="2"/>
      <c r="N117" s="2"/>
      <c r="AH117" s="28"/>
      <c r="AI117" s="85"/>
      <c r="AJ117" s="85"/>
      <c r="AK117" s="1" t="str">
        <f t="shared" si="1"/>
        <v/>
      </c>
    </row>
    <row r="118" spans="1:37" ht="21" customHeight="1" x14ac:dyDescent="0.35">
      <c r="A118">
        <v>2021</v>
      </c>
      <c r="J118" s="292"/>
      <c r="M118" s="2"/>
      <c r="N118" s="2"/>
      <c r="AH118" s="28"/>
      <c r="AI118" s="85"/>
      <c r="AJ118" s="85"/>
      <c r="AK118" s="1" t="str">
        <f t="shared" si="1"/>
        <v/>
      </c>
    </row>
    <row r="119" spans="1:37" ht="21" customHeight="1" x14ac:dyDescent="0.35">
      <c r="A119">
        <v>2021</v>
      </c>
      <c r="J119" s="292"/>
      <c r="M119" s="2"/>
      <c r="N119" s="2"/>
      <c r="AH119" s="28"/>
      <c r="AI119" s="85"/>
      <c r="AJ119" s="85"/>
      <c r="AK119" s="1" t="str">
        <f t="shared" si="1"/>
        <v/>
      </c>
    </row>
    <row r="120" spans="1:37" ht="21" customHeight="1" x14ac:dyDescent="0.35">
      <c r="A120">
        <v>2021</v>
      </c>
      <c r="J120" s="292"/>
      <c r="M120" s="2"/>
      <c r="N120" s="2"/>
      <c r="AH120" s="28"/>
      <c r="AI120" s="85"/>
      <c r="AJ120" s="85"/>
      <c r="AK120" s="1" t="str">
        <f t="shared" si="1"/>
        <v/>
      </c>
    </row>
    <row r="121" spans="1:37" ht="21" customHeight="1" x14ac:dyDescent="0.35">
      <c r="A121">
        <v>2021</v>
      </c>
      <c r="J121" s="292"/>
      <c r="M121" s="2"/>
      <c r="N121" s="2"/>
      <c r="AH121" s="28"/>
      <c r="AI121" s="85"/>
      <c r="AJ121" s="85"/>
      <c r="AK121" s="1" t="str">
        <f t="shared" si="1"/>
        <v/>
      </c>
    </row>
    <row r="122" spans="1:37" ht="21" customHeight="1" x14ac:dyDescent="0.35">
      <c r="A122">
        <v>2021</v>
      </c>
      <c r="J122" s="292"/>
      <c r="M122" s="2"/>
      <c r="N122" s="2"/>
      <c r="AH122" s="28"/>
      <c r="AI122" s="85"/>
      <c r="AJ122" s="85"/>
      <c r="AK122" s="1" t="str">
        <f t="shared" si="1"/>
        <v/>
      </c>
    </row>
    <row r="123" spans="1:37" ht="21" customHeight="1" x14ac:dyDescent="0.35">
      <c r="A123">
        <v>2021</v>
      </c>
      <c r="J123" s="292"/>
      <c r="M123" s="2"/>
      <c r="N123" s="2"/>
      <c r="AH123" s="28"/>
      <c r="AI123" s="85"/>
      <c r="AJ123" s="85"/>
      <c r="AK123" s="1" t="str">
        <f t="shared" si="1"/>
        <v/>
      </c>
    </row>
    <row r="124" spans="1:37" ht="21" customHeight="1" x14ac:dyDescent="0.35">
      <c r="A124">
        <v>2021</v>
      </c>
      <c r="J124" s="292"/>
      <c r="M124" s="2"/>
      <c r="N124" s="2"/>
      <c r="AH124" s="28"/>
      <c r="AI124" s="85"/>
      <c r="AJ124" s="85"/>
      <c r="AK124" s="1" t="str">
        <f t="shared" si="1"/>
        <v/>
      </c>
    </row>
    <row r="125" spans="1:37" ht="21" customHeight="1" x14ac:dyDescent="0.35">
      <c r="A125">
        <v>2021</v>
      </c>
      <c r="J125" s="292"/>
      <c r="M125" s="2"/>
      <c r="N125" s="2"/>
      <c r="AH125" s="28"/>
      <c r="AI125" s="85"/>
      <c r="AJ125" s="85"/>
      <c r="AK125" s="1" t="str">
        <f t="shared" si="1"/>
        <v/>
      </c>
    </row>
    <row r="126" spans="1:37" ht="21" customHeight="1" x14ac:dyDescent="0.35">
      <c r="A126">
        <v>2021</v>
      </c>
      <c r="J126" s="292"/>
      <c r="M126" s="2"/>
      <c r="N126" s="2"/>
      <c r="AH126" s="28"/>
      <c r="AI126" s="85"/>
      <c r="AJ126" s="85"/>
      <c r="AK126" s="1" t="str">
        <f t="shared" si="1"/>
        <v/>
      </c>
    </row>
    <row r="127" spans="1:37" ht="21" customHeight="1" x14ac:dyDescent="0.35">
      <c r="A127">
        <v>2021</v>
      </c>
      <c r="J127" s="292"/>
      <c r="M127" s="2"/>
      <c r="N127" s="2"/>
      <c r="AH127" s="28"/>
      <c r="AI127" s="85"/>
      <c r="AJ127" s="85"/>
      <c r="AK127" s="1" t="str">
        <f t="shared" si="1"/>
        <v/>
      </c>
    </row>
    <row r="128" spans="1:37" ht="21" customHeight="1" x14ac:dyDescent="0.35">
      <c r="A128">
        <v>2021</v>
      </c>
      <c r="J128" s="292"/>
      <c r="M128" s="2"/>
      <c r="N128" s="2"/>
      <c r="AH128" s="28"/>
      <c r="AI128" s="85"/>
      <c r="AJ128" s="85"/>
      <c r="AK128" s="1" t="str">
        <f t="shared" si="1"/>
        <v/>
      </c>
    </row>
    <row r="129" spans="1:37" ht="21" customHeight="1" x14ac:dyDescent="0.35">
      <c r="A129">
        <v>2021</v>
      </c>
      <c r="J129" s="292"/>
      <c r="M129" s="2"/>
      <c r="N129" s="2"/>
      <c r="AH129" s="28"/>
      <c r="AI129" s="85"/>
      <c r="AJ129" s="85"/>
      <c r="AK129" s="1" t="str">
        <f t="shared" si="1"/>
        <v/>
      </c>
    </row>
    <row r="130" spans="1:37" ht="21" customHeight="1" x14ac:dyDescent="0.35">
      <c r="A130">
        <v>2021</v>
      </c>
      <c r="J130" s="292"/>
      <c r="M130" s="2"/>
      <c r="N130" s="2"/>
      <c r="AH130" s="28"/>
      <c r="AI130" s="85"/>
      <c r="AJ130" s="85"/>
      <c r="AK130" s="1" t="str">
        <f t="shared" si="1"/>
        <v/>
      </c>
    </row>
    <row r="131" spans="1:37" ht="21" customHeight="1" x14ac:dyDescent="0.35">
      <c r="A131">
        <v>2021</v>
      </c>
      <c r="J131" s="292"/>
      <c r="M131" s="2"/>
      <c r="N131" s="2"/>
      <c r="AH131" s="28"/>
      <c r="AI131" s="85"/>
      <c r="AJ131" s="85"/>
      <c r="AK131" s="1" t="str">
        <f t="shared" ref="AK131:AK194" si="2">IFERROR(Y131/Z131,"")</f>
        <v/>
      </c>
    </row>
    <row r="132" spans="1:37" ht="21" customHeight="1" x14ac:dyDescent="0.35">
      <c r="A132">
        <v>2021</v>
      </c>
      <c r="J132" s="292"/>
      <c r="M132" s="2"/>
      <c r="N132" s="2"/>
      <c r="AH132" s="28"/>
      <c r="AI132" s="85"/>
      <c r="AJ132" s="85"/>
      <c r="AK132" s="1" t="str">
        <f t="shared" si="2"/>
        <v/>
      </c>
    </row>
    <row r="133" spans="1:37" ht="21" customHeight="1" x14ac:dyDescent="0.35">
      <c r="A133">
        <v>2021</v>
      </c>
      <c r="J133" s="292"/>
      <c r="M133" s="2"/>
      <c r="N133" s="2"/>
      <c r="AH133" s="28"/>
      <c r="AI133" s="85"/>
      <c r="AJ133" s="85"/>
      <c r="AK133" s="1" t="str">
        <f t="shared" si="2"/>
        <v/>
      </c>
    </row>
    <row r="134" spans="1:37" ht="21" customHeight="1" x14ac:dyDescent="0.35">
      <c r="A134">
        <v>2021</v>
      </c>
      <c r="J134" s="292"/>
      <c r="M134" s="2"/>
      <c r="N134" s="2"/>
      <c r="AH134" s="28"/>
      <c r="AI134" s="85"/>
      <c r="AJ134" s="85"/>
      <c r="AK134" s="1" t="str">
        <f t="shared" si="2"/>
        <v/>
      </c>
    </row>
    <row r="135" spans="1:37" ht="21" customHeight="1" x14ac:dyDescent="0.35">
      <c r="A135">
        <v>2021</v>
      </c>
      <c r="J135" s="292"/>
      <c r="M135" s="2"/>
      <c r="N135" s="2"/>
      <c r="AH135" s="28"/>
      <c r="AI135" s="85"/>
      <c r="AJ135" s="85"/>
      <c r="AK135" s="1" t="str">
        <f t="shared" si="2"/>
        <v/>
      </c>
    </row>
    <row r="136" spans="1:37" ht="21" customHeight="1" x14ac:dyDescent="0.35">
      <c r="A136">
        <v>2021</v>
      </c>
      <c r="J136" s="292"/>
      <c r="M136" s="2"/>
      <c r="N136" s="2"/>
      <c r="AH136" s="28"/>
      <c r="AI136" s="85"/>
      <c r="AJ136" s="85"/>
      <c r="AK136" s="1" t="str">
        <f t="shared" si="2"/>
        <v/>
      </c>
    </row>
    <row r="137" spans="1:37" ht="21" customHeight="1" x14ac:dyDescent="0.35">
      <c r="A137">
        <v>2021</v>
      </c>
      <c r="J137" s="292"/>
      <c r="M137" s="2"/>
      <c r="N137" s="2"/>
      <c r="AH137" s="28"/>
      <c r="AI137" s="85"/>
      <c r="AJ137" s="85"/>
      <c r="AK137" s="1" t="str">
        <f t="shared" si="2"/>
        <v/>
      </c>
    </row>
    <row r="138" spans="1:37" ht="21" customHeight="1" x14ac:dyDescent="0.35">
      <c r="A138">
        <v>2021</v>
      </c>
      <c r="J138" s="292"/>
      <c r="M138" s="2"/>
      <c r="N138" s="2"/>
      <c r="AH138" s="28"/>
      <c r="AI138" s="85"/>
      <c r="AJ138" s="85"/>
      <c r="AK138" s="1" t="str">
        <f t="shared" si="2"/>
        <v/>
      </c>
    </row>
    <row r="139" spans="1:37" ht="21" customHeight="1" x14ac:dyDescent="0.35">
      <c r="A139">
        <v>2021</v>
      </c>
      <c r="J139" s="292"/>
      <c r="M139" s="2"/>
      <c r="N139" s="2"/>
      <c r="AH139" s="28"/>
      <c r="AI139" s="85"/>
      <c r="AJ139" s="85"/>
      <c r="AK139" s="1" t="str">
        <f t="shared" si="2"/>
        <v/>
      </c>
    </row>
    <row r="140" spans="1:37" ht="21" customHeight="1" x14ac:dyDescent="0.35">
      <c r="A140">
        <v>2021</v>
      </c>
      <c r="J140" s="292"/>
      <c r="M140" s="2"/>
      <c r="N140" s="2"/>
      <c r="AH140" s="28"/>
      <c r="AI140" s="85"/>
      <c r="AJ140" s="85"/>
      <c r="AK140" s="1" t="str">
        <f t="shared" si="2"/>
        <v/>
      </c>
    </row>
    <row r="141" spans="1:37" ht="21" customHeight="1" x14ac:dyDescent="0.35">
      <c r="A141">
        <v>2021</v>
      </c>
      <c r="J141" s="292"/>
      <c r="M141" s="2"/>
      <c r="N141" s="2"/>
      <c r="AH141" s="28"/>
      <c r="AI141" s="85"/>
      <c r="AJ141" s="85"/>
      <c r="AK141" s="1" t="str">
        <f t="shared" si="2"/>
        <v/>
      </c>
    </row>
    <row r="142" spans="1:37" ht="21" customHeight="1" x14ac:dyDescent="0.35">
      <c r="A142">
        <v>2021</v>
      </c>
      <c r="J142" s="292"/>
      <c r="M142" s="2"/>
      <c r="N142" s="2"/>
      <c r="AH142" s="28"/>
      <c r="AI142" s="85"/>
      <c r="AJ142" s="85"/>
      <c r="AK142" s="1" t="str">
        <f t="shared" si="2"/>
        <v/>
      </c>
    </row>
    <row r="143" spans="1:37" ht="21" customHeight="1" x14ac:dyDescent="0.35">
      <c r="A143">
        <v>2021</v>
      </c>
      <c r="J143" s="292"/>
      <c r="M143" s="2"/>
      <c r="N143" s="2"/>
      <c r="AH143" s="28"/>
      <c r="AI143" s="85"/>
      <c r="AJ143" s="85"/>
      <c r="AK143" s="1" t="str">
        <f t="shared" si="2"/>
        <v/>
      </c>
    </row>
    <row r="144" spans="1:37" ht="21" customHeight="1" x14ac:dyDescent="0.35">
      <c r="A144">
        <v>2021</v>
      </c>
      <c r="J144" s="292"/>
      <c r="M144" s="2"/>
      <c r="N144" s="2"/>
      <c r="AH144" s="28"/>
      <c r="AI144" s="85"/>
      <c r="AJ144" s="85"/>
      <c r="AK144" s="1" t="str">
        <f t="shared" si="2"/>
        <v/>
      </c>
    </row>
    <row r="145" spans="1:37" ht="21" customHeight="1" x14ac:dyDescent="0.35">
      <c r="A145">
        <v>2021</v>
      </c>
      <c r="J145" s="292"/>
      <c r="M145" s="2"/>
      <c r="N145" s="2"/>
      <c r="AH145" s="28"/>
      <c r="AI145" s="85"/>
      <c r="AJ145" s="85"/>
      <c r="AK145" s="1" t="str">
        <f t="shared" si="2"/>
        <v/>
      </c>
    </row>
    <row r="146" spans="1:37" ht="21" customHeight="1" x14ac:dyDescent="0.35">
      <c r="A146">
        <v>2021</v>
      </c>
      <c r="J146" s="292"/>
      <c r="M146" s="2"/>
      <c r="N146" s="2"/>
      <c r="AH146" s="28"/>
      <c r="AI146" s="85"/>
      <c r="AJ146" s="85"/>
      <c r="AK146" s="1" t="str">
        <f t="shared" si="2"/>
        <v/>
      </c>
    </row>
    <row r="147" spans="1:37" ht="21" customHeight="1" x14ac:dyDescent="0.35">
      <c r="A147">
        <v>2021</v>
      </c>
      <c r="J147" s="292"/>
      <c r="M147" s="2"/>
      <c r="N147" s="2"/>
      <c r="AH147" s="28"/>
      <c r="AI147" s="85"/>
      <c r="AJ147" s="85"/>
      <c r="AK147" s="1" t="str">
        <f t="shared" si="2"/>
        <v/>
      </c>
    </row>
    <row r="148" spans="1:37" ht="21" customHeight="1" x14ac:dyDescent="0.35">
      <c r="A148">
        <v>2021</v>
      </c>
      <c r="J148" s="292"/>
      <c r="M148" s="2"/>
      <c r="N148" s="2"/>
      <c r="AH148" s="28"/>
      <c r="AI148" s="85"/>
      <c r="AJ148" s="85"/>
      <c r="AK148" s="1" t="str">
        <f t="shared" si="2"/>
        <v/>
      </c>
    </row>
    <row r="149" spans="1:37" ht="21" customHeight="1" x14ac:dyDescent="0.35">
      <c r="A149">
        <v>2021</v>
      </c>
      <c r="J149" s="292"/>
      <c r="M149" s="2"/>
      <c r="N149" s="2"/>
      <c r="AH149" s="28"/>
      <c r="AI149" s="85"/>
      <c r="AJ149" s="85"/>
      <c r="AK149" s="1" t="str">
        <f t="shared" si="2"/>
        <v/>
      </c>
    </row>
    <row r="150" spans="1:37" ht="21" customHeight="1" x14ac:dyDescent="0.35">
      <c r="A150">
        <v>2021</v>
      </c>
      <c r="J150" s="292"/>
      <c r="M150" s="2"/>
      <c r="N150" s="2"/>
      <c r="AH150" s="28"/>
      <c r="AI150" s="85"/>
      <c r="AJ150" s="85"/>
      <c r="AK150" s="1" t="str">
        <f t="shared" si="2"/>
        <v/>
      </c>
    </row>
    <row r="151" spans="1:37" ht="21" customHeight="1" x14ac:dyDescent="0.35">
      <c r="A151">
        <v>2021</v>
      </c>
      <c r="J151" s="292"/>
      <c r="M151" s="2"/>
      <c r="N151" s="2"/>
      <c r="AH151" s="28"/>
      <c r="AI151" s="85"/>
      <c r="AJ151" s="85"/>
      <c r="AK151" s="1" t="str">
        <f t="shared" si="2"/>
        <v/>
      </c>
    </row>
    <row r="152" spans="1:37" ht="21" customHeight="1" x14ac:dyDescent="0.35">
      <c r="A152">
        <v>2021</v>
      </c>
      <c r="J152" s="292"/>
      <c r="M152" s="2"/>
      <c r="N152" s="2"/>
      <c r="AH152" s="28"/>
      <c r="AI152" s="85"/>
      <c r="AJ152" s="85"/>
      <c r="AK152" s="1" t="str">
        <f t="shared" si="2"/>
        <v/>
      </c>
    </row>
    <row r="153" spans="1:37" ht="21" customHeight="1" x14ac:dyDescent="0.35">
      <c r="A153">
        <v>2021</v>
      </c>
      <c r="J153" s="292"/>
      <c r="M153" s="2"/>
      <c r="N153" s="2"/>
      <c r="AH153" s="28"/>
      <c r="AI153" s="85"/>
      <c r="AJ153" s="85"/>
      <c r="AK153" s="1" t="str">
        <f t="shared" si="2"/>
        <v/>
      </c>
    </row>
    <row r="154" spans="1:37" ht="21" customHeight="1" x14ac:dyDescent="0.35">
      <c r="A154">
        <v>2021</v>
      </c>
      <c r="J154" s="292"/>
      <c r="M154" s="2"/>
      <c r="N154" s="2"/>
      <c r="AH154" s="28"/>
      <c r="AI154" s="85"/>
      <c r="AJ154" s="85"/>
      <c r="AK154" s="1" t="str">
        <f t="shared" si="2"/>
        <v/>
      </c>
    </row>
    <row r="155" spans="1:37" ht="21" customHeight="1" x14ac:dyDescent="0.35">
      <c r="A155">
        <v>2021</v>
      </c>
      <c r="J155" s="292"/>
      <c r="M155" s="2"/>
      <c r="N155" s="2"/>
      <c r="AH155" s="28"/>
      <c r="AI155" s="85"/>
      <c r="AJ155" s="85"/>
      <c r="AK155" s="1" t="str">
        <f t="shared" si="2"/>
        <v/>
      </c>
    </row>
    <row r="156" spans="1:37" ht="21" customHeight="1" x14ac:dyDescent="0.35">
      <c r="A156">
        <v>2021</v>
      </c>
      <c r="J156" s="292"/>
      <c r="M156" s="2"/>
      <c r="N156" s="2"/>
      <c r="AH156" s="28"/>
      <c r="AI156" s="85"/>
      <c r="AJ156" s="85"/>
      <c r="AK156" s="1" t="str">
        <f t="shared" si="2"/>
        <v/>
      </c>
    </row>
    <row r="157" spans="1:37" ht="21" customHeight="1" x14ac:dyDescent="0.35">
      <c r="A157">
        <v>2021</v>
      </c>
      <c r="J157" s="292"/>
      <c r="M157" s="2"/>
      <c r="N157" s="2"/>
      <c r="AH157" s="28"/>
      <c r="AI157" s="85"/>
      <c r="AJ157" s="85"/>
      <c r="AK157" s="1" t="str">
        <f t="shared" si="2"/>
        <v/>
      </c>
    </row>
    <row r="158" spans="1:37" ht="21" customHeight="1" x14ac:dyDescent="0.35">
      <c r="A158">
        <v>2021</v>
      </c>
      <c r="J158" s="292"/>
      <c r="M158" s="2"/>
      <c r="N158" s="2"/>
      <c r="AH158" s="28"/>
      <c r="AI158" s="85"/>
      <c r="AJ158" s="85"/>
      <c r="AK158" s="1" t="str">
        <f t="shared" si="2"/>
        <v/>
      </c>
    </row>
    <row r="159" spans="1:37" ht="21" customHeight="1" x14ac:dyDescent="0.35">
      <c r="A159">
        <v>2021</v>
      </c>
      <c r="J159" s="292"/>
      <c r="M159" s="2"/>
      <c r="N159" s="2"/>
      <c r="AH159" s="28"/>
      <c r="AI159" s="85"/>
      <c r="AJ159" s="85"/>
      <c r="AK159" s="1" t="str">
        <f t="shared" si="2"/>
        <v/>
      </c>
    </row>
    <row r="160" spans="1:37" ht="21" customHeight="1" x14ac:dyDescent="0.35">
      <c r="A160">
        <v>2021</v>
      </c>
      <c r="J160" s="292"/>
      <c r="M160" s="2"/>
      <c r="N160" s="2"/>
      <c r="AH160" s="28"/>
      <c r="AI160" s="85"/>
      <c r="AJ160" s="85"/>
      <c r="AK160" s="1" t="str">
        <f t="shared" si="2"/>
        <v/>
      </c>
    </row>
    <row r="161" spans="1:37" ht="21" customHeight="1" x14ac:dyDescent="0.35">
      <c r="A161">
        <v>2021</v>
      </c>
      <c r="J161" s="292"/>
      <c r="M161" s="2"/>
      <c r="N161" s="2"/>
      <c r="AH161" s="28"/>
      <c r="AI161" s="85"/>
      <c r="AJ161" s="85"/>
      <c r="AK161" s="1" t="str">
        <f t="shared" si="2"/>
        <v/>
      </c>
    </row>
    <row r="162" spans="1:37" ht="21" customHeight="1" x14ac:dyDescent="0.35">
      <c r="A162">
        <v>2021</v>
      </c>
      <c r="J162" s="292"/>
      <c r="M162" s="2"/>
      <c r="N162" s="2"/>
      <c r="AH162" s="28"/>
      <c r="AI162" s="85"/>
      <c r="AJ162" s="85"/>
      <c r="AK162" s="1" t="str">
        <f t="shared" si="2"/>
        <v/>
      </c>
    </row>
    <row r="163" spans="1:37" ht="21" customHeight="1" x14ac:dyDescent="0.35">
      <c r="A163">
        <v>2021</v>
      </c>
      <c r="J163" s="292"/>
      <c r="M163" s="2"/>
      <c r="N163" s="2"/>
      <c r="AH163" s="28"/>
      <c r="AI163" s="85"/>
      <c r="AJ163" s="85"/>
      <c r="AK163" s="1" t="str">
        <f t="shared" si="2"/>
        <v/>
      </c>
    </row>
    <row r="164" spans="1:37" ht="21" customHeight="1" x14ac:dyDescent="0.35">
      <c r="A164">
        <v>2021</v>
      </c>
      <c r="J164" s="292"/>
      <c r="M164" s="2"/>
      <c r="N164" s="2"/>
      <c r="AH164" s="28"/>
      <c r="AI164" s="85"/>
      <c r="AJ164" s="85"/>
      <c r="AK164" s="1" t="str">
        <f t="shared" si="2"/>
        <v/>
      </c>
    </row>
    <row r="165" spans="1:37" ht="21" customHeight="1" x14ac:dyDescent="0.35">
      <c r="A165">
        <v>2021</v>
      </c>
      <c r="J165" s="292"/>
      <c r="M165" s="2"/>
      <c r="N165" s="2"/>
      <c r="AH165" s="28"/>
      <c r="AI165" s="85"/>
      <c r="AJ165" s="85"/>
      <c r="AK165" s="1" t="str">
        <f t="shared" si="2"/>
        <v/>
      </c>
    </row>
    <row r="166" spans="1:37" ht="21" customHeight="1" x14ac:dyDescent="0.35">
      <c r="A166">
        <v>2021</v>
      </c>
      <c r="J166" s="292"/>
      <c r="M166" s="2"/>
      <c r="N166" s="2"/>
      <c r="AH166" s="28"/>
      <c r="AI166" s="85"/>
      <c r="AJ166" s="85"/>
      <c r="AK166" s="1" t="str">
        <f t="shared" si="2"/>
        <v/>
      </c>
    </row>
    <row r="167" spans="1:37" ht="21" customHeight="1" x14ac:dyDescent="0.35">
      <c r="A167">
        <v>2021</v>
      </c>
      <c r="J167" s="292"/>
      <c r="M167" s="2"/>
      <c r="N167" s="2"/>
      <c r="AH167" s="28"/>
      <c r="AI167" s="85"/>
      <c r="AJ167" s="85"/>
      <c r="AK167" s="1" t="str">
        <f t="shared" si="2"/>
        <v/>
      </c>
    </row>
    <row r="168" spans="1:37" ht="21" customHeight="1" x14ac:dyDescent="0.35">
      <c r="A168">
        <v>2021</v>
      </c>
      <c r="J168" s="292"/>
      <c r="M168" s="2"/>
      <c r="N168" s="2"/>
      <c r="AH168" s="28"/>
      <c r="AI168" s="85"/>
      <c r="AJ168" s="85"/>
      <c r="AK168" s="1" t="str">
        <f t="shared" si="2"/>
        <v/>
      </c>
    </row>
    <row r="169" spans="1:37" ht="21" customHeight="1" x14ac:dyDescent="0.35">
      <c r="A169">
        <v>2021</v>
      </c>
      <c r="J169" s="292"/>
      <c r="M169" s="2"/>
      <c r="N169" s="2"/>
      <c r="AH169" s="28"/>
      <c r="AI169" s="85"/>
      <c r="AJ169" s="85"/>
      <c r="AK169" s="1" t="str">
        <f t="shared" si="2"/>
        <v/>
      </c>
    </row>
    <row r="170" spans="1:37" ht="21" customHeight="1" x14ac:dyDescent="0.35">
      <c r="A170">
        <v>2021</v>
      </c>
      <c r="J170" s="292"/>
      <c r="M170" s="2"/>
      <c r="N170" s="2"/>
      <c r="AH170" s="28"/>
      <c r="AI170" s="85"/>
      <c r="AJ170" s="85"/>
      <c r="AK170" s="1" t="str">
        <f t="shared" si="2"/>
        <v/>
      </c>
    </row>
    <row r="171" spans="1:37" ht="21" customHeight="1" x14ac:dyDescent="0.35">
      <c r="A171">
        <v>2021</v>
      </c>
      <c r="J171" s="292"/>
      <c r="M171" s="2"/>
      <c r="N171" s="2"/>
      <c r="AH171" s="28"/>
      <c r="AI171" s="85"/>
      <c r="AJ171" s="85"/>
      <c r="AK171" s="1" t="str">
        <f t="shared" si="2"/>
        <v/>
      </c>
    </row>
    <row r="172" spans="1:37" ht="21" customHeight="1" x14ac:dyDescent="0.35">
      <c r="A172">
        <v>2021</v>
      </c>
      <c r="J172" s="292"/>
      <c r="M172" s="2"/>
      <c r="N172" s="2"/>
      <c r="AH172" s="28"/>
      <c r="AI172" s="85"/>
      <c r="AJ172" s="85"/>
      <c r="AK172" s="1" t="str">
        <f t="shared" si="2"/>
        <v/>
      </c>
    </row>
    <row r="173" spans="1:37" ht="21" customHeight="1" x14ac:dyDescent="0.35">
      <c r="A173">
        <v>2021</v>
      </c>
      <c r="J173" s="292"/>
      <c r="M173" s="2"/>
      <c r="N173" s="2"/>
      <c r="AH173" s="28"/>
      <c r="AI173" s="85"/>
      <c r="AJ173" s="85"/>
      <c r="AK173" s="1" t="str">
        <f t="shared" si="2"/>
        <v/>
      </c>
    </row>
    <row r="174" spans="1:37" ht="21" customHeight="1" x14ac:dyDescent="0.35">
      <c r="A174">
        <v>2021</v>
      </c>
      <c r="J174" s="292"/>
      <c r="M174" s="2"/>
      <c r="N174" s="2"/>
      <c r="AH174" s="28"/>
      <c r="AI174" s="85"/>
      <c r="AJ174" s="85"/>
      <c r="AK174" s="1" t="str">
        <f t="shared" si="2"/>
        <v/>
      </c>
    </row>
    <row r="175" spans="1:37" ht="21" customHeight="1" x14ac:dyDescent="0.35">
      <c r="A175">
        <v>2021</v>
      </c>
      <c r="J175" s="292"/>
      <c r="M175" s="2"/>
      <c r="N175" s="2"/>
      <c r="AH175" s="28"/>
      <c r="AI175" s="85"/>
      <c r="AJ175" s="85"/>
      <c r="AK175" s="1" t="str">
        <f t="shared" si="2"/>
        <v/>
      </c>
    </row>
    <row r="176" spans="1:37" ht="21" customHeight="1" x14ac:dyDescent="0.35">
      <c r="A176">
        <v>2021</v>
      </c>
      <c r="J176" s="292"/>
      <c r="M176" s="2"/>
      <c r="N176" s="2"/>
      <c r="AH176" s="28"/>
      <c r="AI176" s="85"/>
      <c r="AJ176" s="85"/>
      <c r="AK176" s="1" t="str">
        <f t="shared" si="2"/>
        <v/>
      </c>
    </row>
    <row r="177" spans="1:37" ht="21" customHeight="1" x14ac:dyDescent="0.35">
      <c r="A177">
        <v>2021</v>
      </c>
      <c r="J177" s="292"/>
      <c r="M177" s="2"/>
      <c r="N177" s="2"/>
      <c r="AH177" s="28"/>
      <c r="AI177" s="85"/>
      <c r="AJ177" s="85"/>
      <c r="AK177" s="1" t="str">
        <f t="shared" si="2"/>
        <v/>
      </c>
    </row>
    <row r="178" spans="1:37" ht="21" customHeight="1" x14ac:dyDescent="0.35">
      <c r="A178">
        <v>2021</v>
      </c>
      <c r="J178" s="292"/>
      <c r="M178" s="2"/>
      <c r="N178" s="2"/>
      <c r="AH178" s="28"/>
      <c r="AI178" s="85"/>
      <c r="AJ178" s="85"/>
      <c r="AK178" s="1" t="str">
        <f t="shared" si="2"/>
        <v/>
      </c>
    </row>
    <row r="179" spans="1:37" ht="21" customHeight="1" x14ac:dyDescent="0.35">
      <c r="A179">
        <v>2021</v>
      </c>
      <c r="J179" s="292"/>
      <c r="M179" s="2"/>
      <c r="N179" s="2"/>
      <c r="AH179" s="28"/>
      <c r="AI179" s="85"/>
      <c r="AJ179" s="85"/>
      <c r="AK179" s="1" t="str">
        <f t="shared" si="2"/>
        <v/>
      </c>
    </row>
    <row r="180" spans="1:37" ht="21" customHeight="1" x14ac:dyDescent="0.35">
      <c r="A180">
        <v>2021</v>
      </c>
      <c r="J180" s="292"/>
      <c r="M180" s="2"/>
      <c r="N180" s="2"/>
      <c r="X180" s="150"/>
      <c r="AH180" s="28"/>
      <c r="AI180" s="85"/>
      <c r="AJ180" s="85"/>
      <c r="AK180" s="1" t="str">
        <f t="shared" si="2"/>
        <v/>
      </c>
    </row>
    <row r="181" spans="1:37" ht="21" customHeight="1" x14ac:dyDescent="0.35">
      <c r="A181">
        <v>2021</v>
      </c>
      <c r="J181" s="292"/>
      <c r="M181" s="2"/>
      <c r="N181" s="2"/>
      <c r="AH181" s="28"/>
      <c r="AI181" s="85"/>
      <c r="AJ181" s="85"/>
      <c r="AK181" s="1" t="str">
        <f t="shared" si="2"/>
        <v/>
      </c>
    </row>
    <row r="182" spans="1:37" ht="21" customHeight="1" x14ac:dyDescent="0.35">
      <c r="A182">
        <v>2021</v>
      </c>
      <c r="J182" s="292"/>
      <c r="M182" s="2"/>
      <c r="N182" s="2"/>
      <c r="AH182" s="28"/>
      <c r="AI182" s="85"/>
      <c r="AJ182" s="85"/>
      <c r="AK182" s="1" t="str">
        <f t="shared" si="2"/>
        <v/>
      </c>
    </row>
    <row r="183" spans="1:37" ht="21" customHeight="1" x14ac:dyDescent="0.35">
      <c r="A183">
        <v>2021</v>
      </c>
      <c r="J183" s="292"/>
      <c r="M183" s="2"/>
      <c r="N183" s="2"/>
      <c r="AH183" s="28"/>
      <c r="AI183" s="85"/>
      <c r="AJ183" s="85"/>
      <c r="AK183" s="1" t="str">
        <f t="shared" si="2"/>
        <v/>
      </c>
    </row>
    <row r="184" spans="1:37" ht="21" customHeight="1" x14ac:dyDescent="0.35">
      <c r="A184">
        <v>2021</v>
      </c>
      <c r="J184" s="292"/>
      <c r="M184" s="2"/>
      <c r="N184" s="2"/>
      <c r="AH184" s="28"/>
      <c r="AI184" s="85"/>
      <c r="AJ184" s="85"/>
      <c r="AK184" s="1" t="str">
        <f t="shared" si="2"/>
        <v/>
      </c>
    </row>
    <row r="185" spans="1:37" ht="21" customHeight="1" x14ac:dyDescent="0.35">
      <c r="A185">
        <v>2021</v>
      </c>
      <c r="J185" s="292"/>
      <c r="M185" s="2"/>
      <c r="N185" s="2"/>
      <c r="AH185" s="28"/>
      <c r="AI185" s="85"/>
      <c r="AJ185" s="85"/>
      <c r="AK185" s="1" t="str">
        <f t="shared" si="2"/>
        <v/>
      </c>
    </row>
    <row r="186" spans="1:37" ht="21" customHeight="1" x14ac:dyDescent="0.35">
      <c r="A186">
        <v>2021</v>
      </c>
      <c r="J186" s="292"/>
      <c r="M186" s="2"/>
      <c r="N186" s="2"/>
      <c r="AH186" s="28"/>
      <c r="AI186" s="85"/>
      <c r="AJ186" s="85"/>
      <c r="AK186" s="1" t="str">
        <f t="shared" si="2"/>
        <v/>
      </c>
    </row>
    <row r="187" spans="1:37" ht="21" customHeight="1" x14ac:dyDescent="0.35">
      <c r="A187">
        <v>2021</v>
      </c>
      <c r="J187" s="292"/>
      <c r="M187" s="2"/>
      <c r="N187" s="2"/>
      <c r="AH187" s="28"/>
      <c r="AI187" s="85"/>
      <c r="AJ187" s="85"/>
      <c r="AK187" s="1" t="str">
        <f t="shared" si="2"/>
        <v/>
      </c>
    </row>
    <row r="188" spans="1:37" ht="21" customHeight="1" x14ac:dyDescent="0.35">
      <c r="A188">
        <v>2021</v>
      </c>
      <c r="J188" s="292"/>
      <c r="M188" s="2"/>
      <c r="N188" s="2"/>
      <c r="AH188" s="28"/>
      <c r="AI188" s="85"/>
      <c r="AJ188" s="85"/>
      <c r="AK188" s="1" t="str">
        <f t="shared" si="2"/>
        <v/>
      </c>
    </row>
    <row r="189" spans="1:37" ht="21" customHeight="1" x14ac:dyDescent="0.35">
      <c r="A189">
        <v>2021</v>
      </c>
      <c r="J189" s="292"/>
      <c r="M189" s="2"/>
      <c r="N189" s="2"/>
      <c r="AH189" s="28"/>
      <c r="AI189" s="85"/>
      <c r="AJ189" s="85"/>
      <c r="AK189" s="1" t="str">
        <f t="shared" si="2"/>
        <v/>
      </c>
    </row>
    <row r="190" spans="1:37" ht="21" customHeight="1" x14ac:dyDescent="0.35">
      <c r="A190">
        <v>2021</v>
      </c>
      <c r="J190" s="292"/>
      <c r="M190" s="2"/>
      <c r="N190" s="2"/>
      <c r="AH190" s="28"/>
      <c r="AI190" s="85"/>
      <c r="AJ190" s="85"/>
      <c r="AK190" s="1" t="str">
        <f t="shared" si="2"/>
        <v/>
      </c>
    </row>
    <row r="191" spans="1:37" ht="21" customHeight="1" x14ac:dyDescent="0.35">
      <c r="A191">
        <v>2021</v>
      </c>
      <c r="J191" s="292"/>
      <c r="M191" s="2"/>
      <c r="N191" s="2"/>
      <c r="AH191" s="28"/>
      <c r="AI191" s="85"/>
      <c r="AJ191" s="85"/>
      <c r="AK191" s="1" t="str">
        <f t="shared" si="2"/>
        <v/>
      </c>
    </row>
    <row r="192" spans="1:37" ht="21" customHeight="1" x14ac:dyDescent="0.35">
      <c r="A192">
        <v>2021</v>
      </c>
      <c r="J192" s="292"/>
      <c r="M192" s="2"/>
      <c r="N192" s="2"/>
      <c r="AH192" s="28"/>
      <c r="AI192" s="85"/>
      <c r="AJ192" s="85"/>
      <c r="AK192" s="1" t="str">
        <f t="shared" si="2"/>
        <v/>
      </c>
    </row>
    <row r="193" spans="1:37" ht="21" customHeight="1" x14ac:dyDescent="0.35">
      <c r="A193">
        <v>2021</v>
      </c>
      <c r="J193" s="292"/>
      <c r="M193" s="2"/>
      <c r="N193" s="2"/>
      <c r="AH193" s="28"/>
      <c r="AI193" s="85"/>
      <c r="AJ193" s="85"/>
      <c r="AK193" s="1" t="str">
        <f t="shared" si="2"/>
        <v/>
      </c>
    </row>
    <row r="194" spans="1:37" ht="21" customHeight="1" x14ac:dyDescent="0.35">
      <c r="A194">
        <v>2021</v>
      </c>
      <c r="J194" s="292"/>
      <c r="M194" s="2"/>
      <c r="N194" s="2"/>
      <c r="AH194" s="28"/>
      <c r="AI194" s="85"/>
      <c r="AJ194" s="85"/>
      <c r="AK194" s="1" t="str">
        <f t="shared" si="2"/>
        <v/>
      </c>
    </row>
    <row r="195" spans="1:37" ht="21" customHeight="1" x14ac:dyDescent="0.35">
      <c r="A195">
        <v>2021</v>
      </c>
      <c r="J195" s="292"/>
      <c r="M195" s="2"/>
      <c r="N195" s="2"/>
      <c r="AH195" s="28"/>
      <c r="AI195" s="85"/>
      <c r="AJ195" s="85"/>
      <c r="AK195" s="1" t="str">
        <f t="shared" ref="AK195:AK258" si="3">IFERROR(Y195/Z195,"")</f>
        <v/>
      </c>
    </row>
    <row r="196" spans="1:37" ht="21" customHeight="1" x14ac:dyDescent="0.35">
      <c r="A196">
        <v>2021</v>
      </c>
      <c r="J196" s="292"/>
      <c r="M196" s="2"/>
      <c r="N196" s="2"/>
      <c r="AH196" s="28"/>
      <c r="AI196" s="85"/>
      <c r="AJ196" s="85"/>
      <c r="AK196" s="1" t="str">
        <f t="shared" si="3"/>
        <v/>
      </c>
    </row>
    <row r="197" spans="1:37" ht="21" customHeight="1" x14ac:dyDescent="0.35">
      <c r="A197">
        <v>2021</v>
      </c>
      <c r="J197" s="292"/>
      <c r="M197" s="2"/>
      <c r="N197" s="2"/>
      <c r="AH197" s="28"/>
      <c r="AI197" s="85"/>
      <c r="AJ197" s="85"/>
      <c r="AK197" s="1" t="str">
        <f t="shared" si="3"/>
        <v/>
      </c>
    </row>
    <row r="198" spans="1:37" ht="21" customHeight="1" x14ac:dyDescent="0.35">
      <c r="A198">
        <v>2021</v>
      </c>
      <c r="J198" s="292"/>
      <c r="M198" s="2"/>
      <c r="N198" s="2"/>
      <c r="AH198" s="28"/>
      <c r="AI198" s="85"/>
      <c r="AJ198" s="85"/>
      <c r="AK198" s="1" t="str">
        <f t="shared" si="3"/>
        <v/>
      </c>
    </row>
    <row r="199" spans="1:37" ht="21" customHeight="1" x14ac:dyDescent="0.35">
      <c r="A199">
        <v>2021</v>
      </c>
      <c r="J199" s="292"/>
      <c r="M199" s="2"/>
      <c r="N199" s="2"/>
      <c r="AH199" s="28"/>
      <c r="AI199" s="85"/>
      <c r="AJ199" s="85"/>
      <c r="AK199" s="1" t="str">
        <f t="shared" si="3"/>
        <v/>
      </c>
    </row>
    <row r="200" spans="1:37" ht="21" customHeight="1" x14ac:dyDescent="0.35">
      <c r="A200">
        <v>2021</v>
      </c>
      <c r="J200" s="292"/>
      <c r="M200" s="2"/>
      <c r="N200" s="2"/>
      <c r="AH200" s="28"/>
      <c r="AI200" s="85"/>
      <c r="AJ200" s="85"/>
      <c r="AK200" s="1" t="str">
        <f t="shared" si="3"/>
        <v/>
      </c>
    </row>
    <row r="201" spans="1:37" ht="21" customHeight="1" x14ac:dyDescent="0.35">
      <c r="A201">
        <v>2021</v>
      </c>
      <c r="J201" s="292"/>
      <c r="M201" s="2"/>
      <c r="N201" s="2"/>
      <c r="AH201" s="28"/>
      <c r="AI201" s="85"/>
      <c r="AJ201" s="85"/>
      <c r="AK201" s="1" t="str">
        <f t="shared" si="3"/>
        <v/>
      </c>
    </row>
    <row r="202" spans="1:37" ht="21" customHeight="1" x14ac:dyDescent="0.35">
      <c r="A202">
        <v>2021</v>
      </c>
      <c r="J202" s="292"/>
      <c r="M202" s="2"/>
      <c r="N202" s="2"/>
      <c r="AH202" s="28"/>
      <c r="AI202" s="85"/>
      <c r="AJ202" s="85"/>
      <c r="AK202" s="1" t="str">
        <f t="shared" si="3"/>
        <v/>
      </c>
    </row>
    <row r="203" spans="1:37" ht="21" customHeight="1" x14ac:dyDescent="0.35">
      <c r="A203">
        <v>2021</v>
      </c>
      <c r="J203" s="292"/>
      <c r="M203" s="2"/>
      <c r="N203" s="2"/>
      <c r="AH203" s="28"/>
      <c r="AI203" s="85"/>
      <c r="AJ203" s="85"/>
      <c r="AK203" s="1" t="str">
        <f t="shared" si="3"/>
        <v/>
      </c>
    </row>
    <row r="204" spans="1:37" ht="21" customHeight="1" x14ac:dyDescent="0.35">
      <c r="A204">
        <v>2021</v>
      </c>
      <c r="J204" s="292"/>
      <c r="M204" s="2"/>
      <c r="N204" s="2"/>
      <c r="AH204" s="28"/>
      <c r="AI204" s="85"/>
      <c r="AJ204" s="85"/>
      <c r="AK204" s="1" t="str">
        <f t="shared" si="3"/>
        <v/>
      </c>
    </row>
    <row r="205" spans="1:37" ht="21" customHeight="1" x14ac:dyDescent="0.35">
      <c r="A205">
        <v>2021</v>
      </c>
      <c r="J205" s="292"/>
      <c r="M205" s="2"/>
      <c r="N205" s="2"/>
      <c r="AH205" s="28"/>
      <c r="AI205" s="85"/>
      <c r="AJ205" s="85"/>
      <c r="AK205" s="1" t="str">
        <f t="shared" si="3"/>
        <v/>
      </c>
    </row>
    <row r="206" spans="1:37" ht="21" customHeight="1" x14ac:dyDescent="0.35">
      <c r="A206">
        <v>2021</v>
      </c>
      <c r="J206" s="292"/>
      <c r="M206" s="2"/>
      <c r="N206" s="2"/>
      <c r="AH206" s="28"/>
      <c r="AI206" s="85"/>
      <c r="AJ206" s="85"/>
      <c r="AK206" s="1" t="str">
        <f t="shared" si="3"/>
        <v/>
      </c>
    </row>
    <row r="207" spans="1:37" ht="21" customHeight="1" x14ac:dyDescent="0.35">
      <c r="A207">
        <v>2021</v>
      </c>
      <c r="J207" s="292"/>
      <c r="M207" s="2"/>
      <c r="N207" s="2"/>
      <c r="AH207" s="28"/>
      <c r="AI207" s="85"/>
      <c r="AJ207" s="85"/>
      <c r="AK207" s="1" t="str">
        <f t="shared" si="3"/>
        <v/>
      </c>
    </row>
    <row r="208" spans="1:37" ht="21" customHeight="1" x14ac:dyDescent="0.35">
      <c r="A208">
        <v>2021</v>
      </c>
      <c r="J208" s="292"/>
      <c r="M208" s="2"/>
      <c r="N208" s="2"/>
      <c r="AH208" s="28"/>
      <c r="AI208" s="85"/>
      <c r="AJ208" s="85"/>
      <c r="AK208" s="1" t="str">
        <f t="shared" si="3"/>
        <v/>
      </c>
    </row>
    <row r="209" spans="1:37" ht="21" customHeight="1" x14ac:dyDescent="0.35">
      <c r="A209">
        <v>2021</v>
      </c>
      <c r="J209" s="292"/>
      <c r="M209" s="2"/>
      <c r="N209" s="2"/>
      <c r="AH209" s="28"/>
      <c r="AI209" s="85"/>
      <c r="AJ209" s="85"/>
      <c r="AK209" s="1" t="str">
        <f t="shared" si="3"/>
        <v/>
      </c>
    </row>
    <row r="210" spans="1:37" ht="21" customHeight="1" x14ac:dyDescent="0.35">
      <c r="A210">
        <v>2021</v>
      </c>
      <c r="J210" s="292"/>
      <c r="M210" s="2"/>
      <c r="N210" s="2"/>
      <c r="AH210" s="28"/>
      <c r="AI210" s="85"/>
      <c r="AJ210" s="85"/>
      <c r="AK210" s="1" t="str">
        <f t="shared" si="3"/>
        <v/>
      </c>
    </row>
    <row r="211" spans="1:37" ht="21" customHeight="1" x14ac:dyDescent="0.35">
      <c r="A211">
        <v>2021</v>
      </c>
      <c r="J211" s="292"/>
      <c r="M211" s="2"/>
      <c r="N211" s="2"/>
      <c r="AH211" s="28"/>
      <c r="AI211" s="85"/>
      <c r="AJ211" s="85"/>
      <c r="AK211" s="1" t="str">
        <f t="shared" si="3"/>
        <v/>
      </c>
    </row>
    <row r="212" spans="1:37" ht="21" customHeight="1" x14ac:dyDescent="0.35">
      <c r="A212">
        <v>2021</v>
      </c>
      <c r="J212" s="292"/>
      <c r="M212" s="2"/>
      <c r="N212" s="2"/>
      <c r="AH212" s="28"/>
      <c r="AI212" s="85"/>
      <c r="AJ212" s="85"/>
      <c r="AK212" s="1" t="str">
        <f t="shared" si="3"/>
        <v/>
      </c>
    </row>
    <row r="213" spans="1:37" ht="21" customHeight="1" x14ac:dyDescent="0.35">
      <c r="A213">
        <v>2021</v>
      </c>
      <c r="J213" s="292"/>
      <c r="M213" s="2"/>
      <c r="N213" s="2"/>
      <c r="AH213" s="28"/>
      <c r="AI213" s="85"/>
      <c r="AJ213" s="85"/>
      <c r="AK213" s="1" t="str">
        <f t="shared" si="3"/>
        <v/>
      </c>
    </row>
    <row r="214" spans="1:37" ht="21" customHeight="1" x14ac:dyDescent="0.35">
      <c r="A214">
        <v>2021</v>
      </c>
      <c r="J214" s="292"/>
      <c r="M214" s="2"/>
      <c r="N214" s="2"/>
      <c r="AH214" s="28"/>
      <c r="AI214" s="85"/>
      <c r="AJ214" s="85"/>
      <c r="AK214" s="1" t="str">
        <f t="shared" si="3"/>
        <v/>
      </c>
    </row>
    <row r="215" spans="1:37" ht="21" customHeight="1" x14ac:dyDescent="0.35">
      <c r="A215">
        <v>2021</v>
      </c>
      <c r="J215" s="292"/>
      <c r="M215" s="2"/>
      <c r="N215" s="2"/>
      <c r="AH215" s="28"/>
      <c r="AI215" s="85"/>
      <c r="AJ215" s="85"/>
      <c r="AK215" s="1" t="str">
        <f t="shared" si="3"/>
        <v/>
      </c>
    </row>
    <row r="216" spans="1:37" ht="21" customHeight="1" x14ac:dyDescent="0.35">
      <c r="J216" s="292"/>
      <c r="M216" s="2"/>
      <c r="N216" s="2"/>
      <c r="AH216" s="28"/>
      <c r="AI216" s="85"/>
      <c r="AJ216" s="85"/>
      <c r="AK216" s="1" t="str">
        <f t="shared" si="3"/>
        <v/>
      </c>
    </row>
    <row r="217" spans="1:37" ht="21" customHeight="1" x14ac:dyDescent="0.35">
      <c r="J217" s="292"/>
      <c r="M217" s="2"/>
      <c r="N217" s="2"/>
      <c r="AH217" s="28"/>
      <c r="AI217" s="85"/>
      <c r="AJ217" s="85"/>
      <c r="AK217" s="1" t="str">
        <f t="shared" si="3"/>
        <v/>
      </c>
    </row>
    <row r="218" spans="1:37" ht="21" customHeight="1" x14ac:dyDescent="0.35">
      <c r="J218" s="292"/>
      <c r="M218" s="2"/>
      <c r="N218" s="2"/>
      <c r="AH218" s="28"/>
      <c r="AI218" s="85"/>
      <c r="AJ218" s="85"/>
      <c r="AK218" s="1" t="str">
        <f t="shared" si="3"/>
        <v/>
      </c>
    </row>
    <row r="219" spans="1:37" ht="21" customHeight="1" x14ac:dyDescent="0.35">
      <c r="J219" s="292"/>
      <c r="M219" s="2"/>
      <c r="N219" s="2"/>
      <c r="AH219" s="28"/>
      <c r="AI219" s="85"/>
      <c r="AJ219" s="85"/>
      <c r="AK219" s="1" t="str">
        <f t="shared" si="3"/>
        <v/>
      </c>
    </row>
    <row r="220" spans="1:37" ht="21" customHeight="1" x14ac:dyDescent="0.35">
      <c r="J220" s="292"/>
      <c r="M220" s="2"/>
      <c r="N220" s="2"/>
      <c r="AH220" s="28"/>
      <c r="AI220" s="85"/>
      <c r="AJ220" s="85"/>
      <c r="AK220" s="1" t="str">
        <f t="shared" si="3"/>
        <v/>
      </c>
    </row>
    <row r="221" spans="1:37" ht="21" customHeight="1" x14ac:dyDescent="0.35">
      <c r="J221" s="292"/>
      <c r="M221" s="2"/>
      <c r="N221" s="2"/>
      <c r="AH221" s="28"/>
      <c r="AI221" s="85"/>
      <c r="AJ221" s="85"/>
      <c r="AK221" s="1" t="str">
        <f t="shared" si="3"/>
        <v/>
      </c>
    </row>
    <row r="222" spans="1:37" ht="21" customHeight="1" x14ac:dyDescent="0.35">
      <c r="J222" s="292"/>
      <c r="M222" s="2"/>
      <c r="N222" s="2"/>
      <c r="AH222" s="28"/>
      <c r="AI222" s="85"/>
      <c r="AJ222" s="85"/>
      <c r="AK222" s="1" t="str">
        <f t="shared" si="3"/>
        <v/>
      </c>
    </row>
    <row r="223" spans="1:37" ht="21" customHeight="1" x14ac:dyDescent="0.35">
      <c r="J223" s="292"/>
      <c r="M223" s="2"/>
      <c r="N223" s="2"/>
      <c r="AH223" s="28"/>
      <c r="AI223" s="85"/>
      <c r="AJ223" s="85"/>
      <c r="AK223" s="1" t="str">
        <f t="shared" si="3"/>
        <v/>
      </c>
    </row>
    <row r="224" spans="1:37" ht="21" customHeight="1" x14ac:dyDescent="0.35">
      <c r="J224" s="292"/>
      <c r="M224" s="2"/>
      <c r="N224" s="2"/>
      <c r="AH224" s="28"/>
      <c r="AI224" s="85"/>
      <c r="AJ224" s="85"/>
      <c r="AK224" s="1" t="str">
        <f t="shared" si="3"/>
        <v/>
      </c>
    </row>
    <row r="225" spans="10:37" ht="21" customHeight="1" x14ac:dyDescent="0.35">
      <c r="J225" s="292"/>
      <c r="M225" s="2"/>
      <c r="N225" s="2"/>
      <c r="AH225" s="28"/>
      <c r="AI225" s="85"/>
      <c r="AJ225" s="85"/>
      <c r="AK225" s="1" t="str">
        <f t="shared" si="3"/>
        <v/>
      </c>
    </row>
    <row r="226" spans="10:37" ht="21" customHeight="1" x14ac:dyDescent="0.35">
      <c r="J226" s="292"/>
      <c r="M226" s="2"/>
      <c r="N226" s="2"/>
      <c r="AH226" s="28"/>
      <c r="AI226" s="85"/>
      <c r="AJ226" s="85"/>
      <c r="AK226" s="1" t="str">
        <f t="shared" si="3"/>
        <v/>
      </c>
    </row>
    <row r="227" spans="10:37" ht="21" customHeight="1" x14ac:dyDescent="0.35">
      <c r="J227" s="292"/>
      <c r="M227" s="2"/>
      <c r="N227" s="2"/>
      <c r="AH227" s="28"/>
      <c r="AI227" s="85"/>
      <c r="AJ227" s="85"/>
      <c r="AK227" s="1" t="str">
        <f t="shared" si="3"/>
        <v/>
      </c>
    </row>
    <row r="228" spans="10:37" ht="21" customHeight="1" x14ac:dyDescent="0.35">
      <c r="J228" s="292"/>
      <c r="M228" s="2"/>
      <c r="N228" s="2"/>
      <c r="AH228" s="28"/>
      <c r="AI228" s="85"/>
      <c r="AJ228" s="85"/>
      <c r="AK228" s="1" t="str">
        <f t="shared" si="3"/>
        <v/>
      </c>
    </row>
    <row r="229" spans="10:37" ht="21" customHeight="1" x14ac:dyDescent="0.35">
      <c r="J229" s="292"/>
      <c r="M229" s="2"/>
      <c r="N229" s="2"/>
      <c r="AH229" s="28"/>
      <c r="AI229" s="85"/>
      <c r="AJ229" s="85"/>
      <c r="AK229" s="1" t="str">
        <f t="shared" si="3"/>
        <v/>
      </c>
    </row>
    <row r="230" spans="10:37" ht="21" customHeight="1" x14ac:dyDescent="0.35">
      <c r="J230" s="292"/>
      <c r="M230" s="2"/>
      <c r="N230" s="2"/>
      <c r="AH230" s="28"/>
      <c r="AI230" s="85"/>
      <c r="AJ230" s="85"/>
      <c r="AK230" s="1" t="str">
        <f t="shared" si="3"/>
        <v/>
      </c>
    </row>
    <row r="231" spans="10:37" ht="21" customHeight="1" x14ac:dyDescent="0.35">
      <c r="J231" s="292"/>
      <c r="M231" s="2"/>
      <c r="N231" s="2"/>
      <c r="AH231" s="28"/>
      <c r="AI231" s="85"/>
      <c r="AJ231" s="85"/>
      <c r="AK231" s="1" t="str">
        <f t="shared" si="3"/>
        <v/>
      </c>
    </row>
    <row r="232" spans="10:37" ht="21" customHeight="1" x14ac:dyDescent="0.35">
      <c r="J232" s="292"/>
      <c r="M232" s="2"/>
      <c r="N232" s="2"/>
      <c r="AH232" s="28"/>
      <c r="AI232" s="85"/>
      <c r="AJ232" s="85"/>
      <c r="AK232" s="1" t="str">
        <f t="shared" si="3"/>
        <v/>
      </c>
    </row>
    <row r="233" spans="10:37" ht="21" customHeight="1" x14ac:dyDescent="0.35">
      <c r="J233" s="292"/>
      <c r="M233" s="2"/>
      <c r="N233" s="2"/>
      <c r="AH233" s="28"/>
      <c r="AI233" s="85"/>
      <c r="AJ233" s="85"/>
      <c r="AK233" s="1" t="str">
        <f t="shared" si="3"/>
        <v/>
      </c>
    </row>
    <row r="234" spans="10:37" ht="21" customHeight="1" x14ac:dyDescent="0.35">
      <c r="J234" s="292"/>
      <c r="M234" s="2"/>
      <c r="N234" s="2"/>
      <c r="AH234" s="28"/>
      <c r="AI234" s="85"/>
      <c r="AJ234" s="85"/>
      <c r="AK234" s="1" t="str">
        <f t="shared" si="3"/>
        <v/>
      </c>
    </row>
    <row r="235" spans="10:37" ht="21" customHeight="1" x14ac:dyDescent="0.35">
      <c r="J235" s="292"/>
      <c r="M235" s="2"/>
      <c r="N235" s="2"/>
      <c r="AH235" s="28"/>
      <c r="AI235" s="85"/>
      <c r="AJ235" s="85"/>
      <c r="AK235" s="1" t="str">
        <f t="shared" si="3"/>
        <v/>
      </c>
    </row>
    <row r="236" spans="10:37" ht="21" customHeight="1" x14ac:dyDescent="0.35">
      <c r="J236" s="292"/>
      <c r="M236" s="2"/>
      <c r="N236" s="2"/>
      <c r="AH236" s="28"/>
      <c r="AI236" s="85"/>
      <c r="AJ236" s="85"/>
      <c r="AK236" s="1" t="str">
        <f t="shared" si="3"/>
        <v/>
      </c>
    </row>
    <row r="237" spans="10:37" ht="21" customHeight="1" x14ac:dyDescent="0.35">
      <c r="J237" s="292"/>
      <c r="M237" s="2"/>
      <c r="N237" s="2"/>
      <c r="AH237" s="28"/>
      <c r="AI237" s="85"/>
      <c r="AJ237" s="85"/>
      <c r="AK237" s="1" t="str">
        <f t="shared" si="3"/>
        <v/>
      </c>
    </row>
    <row r="238" spans="10:37" ht="21" customHeight="1" x14ac:dyDescent="0.35">
      <c r="J238" s="292"/>
      <c r="M238" s="2"/>
      <c r="N238" s="2"/>
      <c r="AH238" s="28"/>
      <c r="AI238" s="85"/>
      <c r="AJ238" s="85"/>
      <c r="AK238" s="1" t="str">
        <f t="shared" si="3"/>
        <v/>
      </c>
    </row>
    <row r="239" spans="10:37" ht="21" customHeight="1" x14ac:dyDescent="0.35">
      <c r="J239" s="292"/>
      <c r="M239" s="2"/>
      <c r="N239" s="2"/>
      <c r="AH239" s="28"/>
      <c r="AI239" s="85"/>
      <c r="AJ239" s="85"/>
      <c r="AK239" s="1" t="str">
        <f t="shared" si="3"/>
        <v/>
      </c>
    </row>
    <row r="240" spans="10:37" ht="21" customHeight="1" x14ac:dyDescent="0.35">
      <c r="J240" s="292"/>
      <c r="M240" s="2"/>
      <c r="N240" s="2"/>
      <c r="AH240" s="28"/>
      <c r="AI240" s="85"/>
      <c r="AJ240" s="85"/>
      <c r="AK240" s="1" t="str">
        <f t="shared" si="3"/>
        <v/>
      </c>
    </row>
    <row r="241" spans="10:37" ht="21" customHeight="1" x14ac:dyDescent="0.35">
      <c r="J241" s="292"/>
      <c r="M241" s="2"/>
      <c r="N241" s="2"/>
      <c r="AH241" s="28"/>
      <c r="AI241" s="85"/>
      <c r="AJ241" s="85"/>
      <c r="AK241" s="1" t="str">
        <f t="shared" si="3"/>
        <v/>
      </c>
    </row>
    <row r="242" spans="10:37" ht="21" customHeight="1" x14ac:dyDescent="0.35">
      <c r="J242" s="292"/>
      <c r="M242" s="2"/>
      <c r="N242" s="2"/>
      <c r="AH242" s="28"/>
      <c r="AI242" s="85"/>
      <c r="AJ242" s="85"/>
      <c r="AK242" s="1" t="str">
        <f t="shared" si="3"/>
        <v/>
      </c>
    </row>
    <row r="243" spans="10:37" ht="21" customHeight="1" x14ac:dyDescent="0.35">
      <c r="J243" s="292"/>
      <c r="M243" s="2"/>
      <c r="N243" s="2"/>
      <c r="AH243" s="28"/>
      <c r="AI243" s="85"/>
      <c r="AJ243" s="85"/>
      <c r="AK243" s="1" t="str">
        <f t="shared" si="3"/>
        <v/>
      </c>
    </row>
    <row r="244" spans="10:37" ht="21" customHeight="1" x14ac:dyDescent="0.35">
      <c r="J244" s="292"/>
      <c r="M244" s="2"/>
      <c r="N244" s="2"/>
      <c r="AH244" s="28"/>
      <c r="AI244" s="85"/>
      <c r="AJ244" s="85"/>
      <c r="AK244" s="1" t="str">
        <f t="shared" si="3"/>
        <v/>
      </c>
    </row>
    <row r="245" spans="10:37" ht="21" customHeight="1" x14ac:dyDescent="0.35">
      <c r="J245" s="292"/>
      <c r="M245" s="2"/>
      <c r="N245" s="2"/>
      <c r="AH245" s="28"/>
      <c r="AI245" s="85"/>
      <c r="AJ245" s="85"/>
      <c r="AK245" s="1" t="str">
        <f t="shared" si="3"/>
        <v/>
      </c>
    </row>
    <row r="246" spans="10:37" ht="21" customHeight="1" x14ac:dyDescent="0.35">
      <c r="J246" s="292"/>
      <c r="M246" s="2"/>
      <c r="N246" s="2"/>
      <c r="AH246" s="28"/>
      <c r="AI246" s="85"/>
      <c r="AJ246" s="85"/>
      <c r="AK246" s="1" t="str">
        <f t="shared" si="3"/>
        <v/>
      </c>
    </row>
    <row r="247" spans="10:37" ht="21" customHeight="1" x14ac:dyDescent="0.35">
      <c r="J247" s="292"/>
      <c r="M247" s="2"/>
      <c r="N247" s="2"/>
      <c r="AH247" s="28"/>
      <c r="AI247" s="85"/>
      <c r="AJ247" s="85"/>
      <c r="AK247" s="1" t="str">
        <f t="shared" si="3"/>
        <v/>
      </c>
    </row>
    <row r="248" spans="10:37" ht="21" customHeight="1" x14ac:dyDescent="0.35">
      <c r="J248" s="292"/>
      <c r="M248" s="2"/>
      <c r="N248" s="2"/>
      <c r="AH248" s="28"/>
      <c r="AI248" s="85"/>
      <c r="AJ248" s="85"/>
      <c r="AK248" s="1" t="str">
        <f t="shared" si="3"/>
        <v/>
      </c>
    </row>
    <row r="249" spans="10:37" ht="21" customHeight="1" x14ac:dyDescent="0.35">
      <c r="J249" s="292"/>
      <c r="M249" s="2"/>
      <c r="N249" s="2"/>
      <c r="AH249" s="28"/>
      <c r="AI249" s="85"/>
      <c r="AJ249" s="85"/>
      <c r="AK249" s="1" t="str">
        <f t="shared" si="3"/>
        <v/>
      </c>
    </row>
    <row r="250" spans="10:37" ht="21" customHeight="1" x14ac:dyDescent="0.35">
      <c r="J250" s="292"/>
      <c r="M250" s="2"/>
      <c r="N250" s="2"/>
      <c r="AH250" s="28"/>
      <c r="AI250" s="85"/>
      <c r="AJ250" s="85"/>
      <c r="AK250" s="1" t="str">
        <f t="shared" si="3"/>
        <v/>
      </c>
    </row>
    <row r="251" spans="10:37" ht="21" customHeight="1" x14ac:dyDescent="0.35">
      <c r="J251" s="292"/>
      <c r="M251" s="2"/>
      <c r="N251" s="2"/>
      <c r="AH251" s="28"/>
      <c r="AI251" s="85"/>
      <c r="AJ251" s="85"/>
      <c r="AK251" s="1" t="str">
        <f t="shared" si="3"/>
        <v/>
      </c>
    </row>
    <row r="252" spans="10:37" ht="21" customHeight="1" x14ac:dyDescent="0.35">
      <c r="J252" s="292"/>
      <c r="M252" s="2"/>
      <c r="N252" s="2"/>
      <c r="AH252" s="28"/>
      <c r="AI252" s="85"/>
      <c r="AJ252" s="85"/>
      <c r="AK252" s="1" t="str">
        <f t="shared" si="3"/>
        <v/>
      </c>
    </row>
    <row r="253" spans="10:37" ht="21" customHeight="1" x14ac:dyDescent="0.35">
      <c r="J253" s="292"/>
      <c r="M253" s="2"/>
      <c r="N253" s="2"/>
      <c r="AH253" s="28"/>
      <c r="AI253" s="85"/>
      <c r="AJ253" s="85"/>
      <c r="AK253" s="1" t="str">
        <f t="shared" si="3"/>
        <v/>
      </c>
    </row>
    <row r="254" spans="10:37" ht="21" customHeight="1" x14ac:dyDescent="0.35">
      <c r="J254" s="292"/>
      <c r="M254" s="2"/>
      <c r="N254" s="2"/>
      <c r="AH254" s="28"/>
      <c r="AI254" s="85"/>
      <c r="AJ254" s="85"/>
      <c r="AK254" s="1" t="str">
        <f t="shared" si="3"/>
        <v/>
      </c>
    </row>
    <row r="255" spans="10:37" ht="21" customHeight="1" x14ac:dyDescent="0.35">
      <c r="J255" s="292"/>
      <c r="M255" s="2"/>
      <c r="N255" s="2"/>
      <c r="AH255" s="28"/>
      <c r="AI255" s="85"/>
      <c r="AJ255" s="85"/>
      <c r="AK255" s="1" t="str">
        <f t="shared" si="3"/>
        <v/>
      </c>
    </row>
    <row r="256" spans="10:37" ht="21" customHeight="1" x14ac:dyDescent="0.35">
      <c r="J256" s="292"/>
      <c r="M256" s="2"/>
      <c r="N256" s="2"/>
      <c r="AH256" s="28"/>
      <c r="AI256" s="85"/>
      <c r="AJ256" s="85"/>
      <c r="AK256" s="1" t="str">
        <f t="shared" si="3"/>
        <v/>
      </c>
    </row>
    <row r="257" spans="10:37" ht="21" customHeight="1" x14ac:dyDescent="0.35">
      <c r="J257" s="292"/>
      <c r="M257" s="2"/>
      <c r="N257" s="2"/>
      <c r="AH257" s="28"/>
      <c r="AI257" s="85"/>
      <c r="AJ257" s="85"/>
      <c r="AK257" s="1" t="str">
        <f t="shared" si="3"/>
        <v/>
      </c>
    </row>
    <row r="258" spans="10:37" ht="21" customHeight="1" x14ac:dyDescent="0.35">
      <c r="J258" s="292"/>
      <c r="M258" s="2"/>
      <c r="N258" s="2"/>
      <c r="AH258" s="28"/>
      <c r="AI258" s="85"/>
      <c r="AJ258" s="85"/>
      <c r="AK258" s="1" t="str">
        <f t="shared" si="3"/>
        <v/>
      </c>
    </row>
    <row r="259" spans="10:37" ht="21" customHeight="1" x14ac:dyDescent="0.35">
      <c r="J259" s="292"/>
      <c r="M259" s="2"/>
      <c r="N259" s="2"/>
      <c r="AH259" s="28"/>
      <c r="AI259" s="85"/>
      <c r="AJ259" s="85"/>
      <c r="AK259" s="1" t="str">
        <f t="shared" ref="AK259:AK322" si="4">IFERROR(Y259/Z259,"")</f>
        <v/>
      </c>
    </row>
    <row r="260" spans="10:37" ht="21" customHeight="1" x14ac:dyDescent="0.35">
      <c r="J260" s="292"/>
      <c r="M260" s="2"/>
      <c r="N260" s="2"/>
      <c r="AH260" s="28"/>
      <c r="AI260" s="85"/>
      <c r="AJ260" s="85"/>
      <c r="AK260" s="1" t="str">
        <f t="shared" si="4"/>
        <v/>
      </c>
    </row>
    <row r="261" spans="10:37" ht="21" customHeight="1" x14ac:dyDescent="0.35">
      <c r="J261" s="292"/>
      <c r="M261" s="2"/>
      <c r="N261" s="2"/>
      <c r="AH261" s="28"/>
      <c r="AI261" s="85"/>
      <c r="AJ261" s="85"/>
      <c r="AK261" s="1" t="str">
        <f t="shared" si="4"/>
        <v/>
      </c>
    </row>
    <row r="262" spans="10:37" ht="21" customHeight="1" x14ac:dyDescent="0.35">
      <c r="J262" s="292"/>
      <c r="M262" s="2"/>
      <c r="N262" s="2"/>
      <c r="AH262" s="28"/>
      <c r="AI262" s="85"/>
      <c r="AJ262" s="85"/>
      <c r="AK262" s="1" t="str">
        <f t="shared" si="4"/>
        <v/>
      </c>
    </row>
    <row r="263" spans="10:37" ht="21" customHeight="1" x14ac:dyDescent="0.35">
      <c r="J263" s="292"/>
      <c r="M263" s="2"/>
      <c r="N263" s="2"/>
      <c r="AH263" s="28"/>
      <c r="AI263" s="85"/>
      <c r="AJ263" s="85"/>
      <c r="AK263" s="1" t="str">
        <f t="shared" si="4"/>
        <v/>
      </c>
    </row>
    <row r="264" spans="10:37" ht="21" customHeight="1" x14ac:dyDescent="0.35">
      <c r="J264" s="292"/>
      <c r="M264" s="2"/>
      <c r="N264" s="2"/>
      <c r="AH264" s="28"/>
      <c r="AI264" s="85"/>
      <c r="AJ264" s="85"/>
      <c r="AK264" s="1" t="str">
        <f t="shared" si="4"/>
        <v/>
      </c>
    </row>
    <row r="265" spans="10:37" ht="21" customHeight="1" x14ac:dyDescent="0.35">
      <c r="J265" s="292"/>
      <c r="M265" s="2"/>
      <c r="N265" s="2"/>
      <c r="AH265" s="28"/>
      <c r="AI265" s="85"/>
      <c r="AJ265" s="85"/>
      <c r="AK265" s="1" t="str">
        <f t="shared" si="4"/>
        <v/>
      </c>
    </row>
    <row r="266" spans="10:37" ht="21" customHeight="1" x14ac:dyDescent="0.35">
      <c r="J266" s="292"/>
      <c r="M266" s="2"/>
      <c r="N266" s="2"/>
      <c r="AH266" s="28"/>
      <c r="AI266" s="85"/>
      <c r="AJ266" s="85"/>
      <c r="AK266" s="1" t="str">
        <f t="shared" si="4"/>
        <v/>
      </c>
    </row>
    <row r="267" spans="10:37" ht="21" customHeight="1" x14ac:dyDescent="0.35">
      <c r="J267" s="292"/>
      <c r="M267" s="2"/>
      <c r="N267" s="2"/>
      <c r="AH267" s="28"/>
      <c r="AI267" s="85"/>
      <c r="AJ267" s="85"/>
      <c r="AK267" s="1" t="str">
        <f t="shared" si="4"/>
        <v/>
      </c>
    </row>
    <row r="268" spans="10:37" ht="21" customHeight="1" x14ac:dyDescent="0.35">
      <c r="J268" s="292"/>
      <c r="M268" s="2"/>
      <c r="N268" s="2"/>
      <c r="AH268" s="28"/>
      <c r="AI268" s="85"/>
      <c r="AJ268" s="85"/>
      <c r="AK268" s="1" t="str">
        <f t="shared" si="4"/>
        <v/>
      </c>
    </row>
    <row r="269" spans="10:37" ht="21" customHeight="1" x14ac:dyDescent="0.35">
      <c r="J269" s="292"/>
      <c r="M269" s="2"/>
      <c r="N269" s="2"/>
      <c r="AH269" s="28"/>
      <c r="AI269" s="85"/>
      <c r="AJ269" s="85"/>
      <c r="AK269" s="1" t="str">
        <f t="shared" si="4"/>
        <v/>
      </c>
    </row>
    <row r="270" spans="10:37" ht="21" customHeight="1" x14ac:dyDescent="0.35">
      <c r="J270" s="292"/>
      <c r="M270" s="2"/>
      <c r="N270" s="2"/>
      <c r="AH270" s="28"/>
      <c r="AI270" s="85"/>
      <c r="AJ270" s="85"/>
      <c r="AK270" s="1" t="str">
        <f t="shared" si="4"/>
        <v/>
      </c>
    </row>
    <row r="271" spans="10:37" ht="21" customHeight="1" x14ac:dyDescent="0.35">
      <c r="J271" s="292"/>
      <c r="M271" s="2"/>
      <c r="N271" s="2"/>
      <c r="AH271" s="28"/>
      <c r="AI271" s="85"/>
      <c r="AJ271" s="85"/>
      <c r="AK271" s="1" t="str">
        <f t="shared" si="4"/>
        <v/>
      </c>
    </row>
    <row r="272" spans="10:37" ht="21" customHeight="1" x14ac:dyDescent="0.35">
      <c r="J272" s="292"/>
      <c r="M272" s="2"/>
      <c r="N272" s="2"/>
      <c r="AH272" s="28"/>
      <c r="AI272" s="85"/>
      <c r="AJ272" s="85"/>
      <c r="AK272" s="1" t="str">
        <f t="shared" si="4"/>
        <v/>
      </c>
    </row>
    <row r="273" spans="10:37" ht="21" customHeight="1" x14ac:dyDescent="0.35">
      <c r="J273" s="292"/>
      <c r="M273" s="2"/>
      <c r="N273" s="2"/>
      <c r="AH273" s="28"/>
      <c r="AI273" s="85"/>
      <c r="AJ273" s="85"/>
      <c r="AK273" s="1" t="str">
        <f t="shared" si="4"/>
        <v/>
      </c>
    </row>
    <row r="274" spans="10:37" ht="21" customHeight="1" x14ac:dyDescent="0.35">
      <c r="J274" s="292"/>
      <c r="M274" s="2"/>
      <c r="N274" s="2"/>
      <c r="AH274" s="28"/>
      <c r="AI274" s="85"/>
      <c r="AJ274" s="85"/>
      <c r="AK274" s="1" t="str">
        <f t="shared" si="4"/>
        <v/>
      </c>
    </row>
    <row r="275" spans="10:37" ht="21" customHeight="1" x14ac:dyDescent="0.35">
      <c r="J275" s="292"/>
      <c r="M275" s="2"/>
      <c r="N275" s="2"/>
      <c r="AH275" s="28"/>
      <c r="AI275" s="85"/>
      <c r="AJ275" s="85"/>
      <c r="AK275" s="1" t="str">
        <f t="shared" si="4"/>
        <v/>
      </c>
    </row>
    <row r="276" spans="10:37" ht="21" customHeight="1" x14ac:dyDescent="0.35">
      <c r="J276" s="292"/>
      <c r="M276" s="2"/>
      <c r="N276" s="2"/>
      <c r="AH276" s="28"/>
      <c r="AI276" s="85"/>
      <c r="AJ276" s="85"/>
      <c r="AK276" s="1" t="str">
        <f t="shared" si="4"/>
        <v/>
      </c>
    </row>
    <row r="277" spans="10:37" ht="21" customHeight="1" x14ac:dyDescent="0.35">
      <c r="J277" s="292"/>
      <c r="M277" s="2"/>
      <c r="N277" s="2"/>
      <c r="AH277" s="28"/>
      <c r="AI277" s="85"/>
      <c r="AJ277" s="85"/>
      <c r="AK277" s="1" t="str">
        <f t="shared" si="4"/>
        <v/>
      </c>
    </row>
    <row r="278" spans="10:37" ht="21" customHeight="1" x14ac:dyDescent="0.35">
      <c r="J278" s="292"/>
      <c r="M278" s="2"/>
      <c r="N278" s="2"/>
      <c r="AH278" s="28"/>
      <c r="AI278" s="85"/>
      <c r="AJ278" s="85"/>
      <c r="AK278" s="1" t="str">
        <f t="shared" si="4"/>
        <v/>
      </c>
    </row>
    <row r="279" spans="10:37" ht="21" customHeight="1" x14ac:dyDescent="0.35">
      <c r="J279" s="292"/>
      <c r="M279" s="2"/>
      <c r="N279" s="2"/>
      <c r="AH279" s="28"/>
      <c r="AI279" s="85"/>
      <c r="AJ279" s="85"/>
      <c r="AK279" s="1" t="str">
        <f t="shared" si="4"/>
        <v/>
      </c>
    </row>
    <row r="280" spans="10:37" ht="21" customHeight="1" x14ac:dyDescent="0.35">
      <c r="J280" s="292"/>
      <c r="M280" s="2"/>
      <c r="N280" s="2"/>
      <c r="AH280" s="28"/>
      <c r="AI280" s="85"/>
      <c r="AJ280" s="85"/>
      <c r="AK280" s="1" t="str">
        <f t="shared" si="4"/>
        <v/>
      </c>
    </row>
    <row r="281" spans="10:37" ht="21" customHeight="1" x14ac:dyDescent="0.35">
      <c r="J281" s="292"/>
      <c r="M281" s="2"/>
      <c r="N281" s="2"/>
      <c r="AH281" s="28"/>
      <c r="AI281" s="85"/>
      <c r="AJ281" s="85"/>
      <c r="AK281" s="1" t="str">
        <f t="shared" si="4"/>
        <v/>
      </c>
    </row>
    <row r="282" spans="10:37" ht="21" customHeight="1" x14ac:dyDescent="0.35">
      <c r="J282" s="292"/>
      <c r="M282" s="2"/>
      <c r="N282" s="2"/>
      <c r="AH282" s="28"/>
      <c r="AI282" s="85"/>
      <c r="AJ282" s="85"/>
      <c r="AK282" s="1" t="str">
        <f t="shared" si="4"/>
        <v/>
      </c>
    </row>
    <row r="283" spans="10:37" ht="21" customHeight="1" x14ac:dyDescent="0.35">
      <c r="J283" s="292"/>
      <c r="M283" s="2"/>
      <c r="N283" s="2"/>
      <c r="AH283" s="28"/>
      <c r="AI283" s="85"/>
      <c r="AJ283" s="85"/>
      <c r="AK283" s="1" t="str">
        <f t="shared" si="4"/>
        <v/>
      </c>
    </row>
    <row r="284" spans="10:37" ht="21" customHeight="1" x14ac:dyDescent="0.35">
      <c r="J284" s="292"/>
      <c r="M284" s="2"/>
      <c r="N284" s="2"/>
      <c r="AH284" s="28"/>
      <c r="AI284" s="85"/>
      <c r="AJ284" s="85"/>
      <c r="AK284" s="1" t="str">
        <f t="shared" si="4"/>
        <v/>
      </c>
    </row>
    <row r="285" spans="10:37" ht="21" customHeight="1" x14ac:dyDescent="0.35">
      <c r="J285" s="292"/>
      <c r="M285" s="2"/>
      <c r="N285" s="2"/>
      <c r="AH285" s="28"/>
      <c r="AI285" s="85"/>
      <c r="AJ285" s="85"/>
      <c r="AK285" s="1" t="str">
        <f t="shared" si="4"/>
        <v/>
      </c>
    </row>
    <row r="286" spans="10:37" ht="21" customHeight="1" x14ac:dyDescent="0.35">
      <c r="J286" s="292"/>
      <c r="M286" s="2"/>
      <c r="N286" s="2"/>
      <c r="AH286" s="28"/>
      <c r="AI286" s="85"/>
      <c r="AJ286" s="85"/>
      <c r="AK286" s="1" t="str">
        <f t="shared" si="4"/>
        <v/>
      </c>
    </row>
    <row r="287" spans="10:37" ht="21" customHeight="1" x14ac:dyDescent="0.35">
      <c r="J287" s="292"/>
      <c r="M287" s="2"/>
      <c r="N287" s="2"/>
      <c r="AH287" s="28"/>
      <c r="AI287" s="85"/>
      <c r="AJ287" s="85"/>
      <c r="AK287" s="1" t="str">
        <f t="shared" si="4"/>
        <v/>
      </c>
    </row>
    <row r="288" spans="10:37" ht="21" customHeight="1" x14ac:dyDescent="0.35">
      <c r="J288" s="292"/>
      <c r="M288" s="2"/>
      <c r="N288" s="2"/>
      <c r="AH288" s="28"/>
      <c r="AI288" s="85"/>
      <c r="AJ288" s="85"/>
      <c r="AK288" s="1" t="str">
        <f t="shared" si="4"/>
        <v/>
      </c>
    </row>
    <row r="289" spans="10:37" ht="21" customHeight="1" x14ac:dyDescent="0.35">
      <c r="J289" s="292"/>
      <c r="M289" s="2"/>
      <c r="N289" s="2"/>
      <c r="AH289" s="28"/>
      <c r="AI289" s="85"/>
      <c r="AJ289" s="85"/>
      <c r="AK289" s="1" t="str">
        <f t="shared" si="4"/>
        <v/>
      </c>
    </row>
    <row r="290" spans="10:37" ht="21" customHeight="1" x14ac:dyDescent="0.35">
      <c r="J290" s="292"/>
      <c r="M290" s="2"/>
      <c r="N290" s="2"/>
      <c r="AH290" s="28"/>
      <c r="AI290" s="85"/>
      <c r="AJ290" s="85"/>
      <c r="AK290" s="1" t="str">
        <f t="shared" si="4"/>
        <v/>
      </c>
    </row>
    <row r="291" spans="10:37" ht="21" customHeight="1" x14ac:dyDescent="0.35">
      <c r="J291" s="292"/>
      <c r="M291" s="2"/>
      <c r="N291" s="2"/>
      <c r="AH291" s="28"/>
      <c r="AI291" s="85"/>
      <c r="AJ291" s="85"/>
      <c r="AK291" s="1" t="str">
        <f t="shared" si="4"/>
        <v/>
      </c>
    </row>
    <row r="292" spans="10:37" ht="21" customHeight="1" x14ac:dyDescent="0.35">
      <c r="J292" s="292"/>
      <c r="M292" s="2"/>
      <c r="N292" s="2"/>
      <c r="AH292" s="28"/>
      <c r="AI292" s="85"/>
      <c r="AJ292" s="85"/>
      <c r="AK292" s="1" t="str">
        <f t="shared" si="4"/>
        <v/>
      </c>
    </row>
    <row r="293" spans="10:37" ht="21" customHeight="1" x14ac:dyDescent="0.35">
      <c r="J293" s="292"/>
      <c r="M293" s="2"/>
      <c r="N293" s="2"/>
      <c r="AH293" s="28"/>
      <c r="AI293" s="85"/>
      <c r="AJ293" s="85"/>
      <c r="AK293" s="1" t="str">
        <f t="shared" si="4"/>
        <v/>
      </c>
    </row>
    <row r="294" spans="10:37" ht="21" customHeight="1" x14ac:dyDescent="0.35">
      <c r="J294" s="292"/>
      <c r="M294" s="2"/>
      <c r="N294" s="2"/>
      <c r="AH294" s="28"/>
      <c r="AI294" s="85"/>
      <c r="AJ294" s="85"/>
      <c r="AK294" s="1" t="str">
        <f t="shared" si="4"/>
        <v/>
      </c>
    </row>
    <row r="295" spans="10:37" ht="21" customHeight="1" x14ac:dyDescent="0.35">
      <c r="J295" s="292"/>
      <c r="M295" s="2"/>
      <c r="N295" s="2"/>
      <c r="AH295" s="28"/>
      <c r="AI295" s="85"/>
      <c r="AJ295" s="85"/>
      <c r="AK295" s="1" t="str">
        <f t="shared" si="4"/>
        <v/>
      </c>
    </row>
    <row r="296" spans="10:37" ht="21" customHeight="1" x14ac:dyDescent="0.35">
      <c r="J296" s="292"/>
      <c r="M296" s="2"/>
      <c r="N296" s="2"/>
      <c r="AH296" s="28"/>
      <c r="AI296" s="85"/>
      <c r="AJ296" s="85"/>
      <c r="AK296" s="1" t="str">
        <f t="shared" si="4"/>
        <v/>
      </c>
    </row>
    <row r="297" spans="10:37" ht="21" customHeight="1" x14ac:dyDescent="0.35">
      <c r="J297" s="292"/>
      <c r="M297" s="2"/>
      <c r="N297" s="2"/>
      <c r="AH297" s="28"/>
      <c r="AI297" s="85"/>
      <c r="AJ297" s="85"/>
      <c r="AK297" s="1" t="str">
        <f t="shared" si="4"/>
        <v/>
      </c>
    </row>
    <row r="298" spans="10:37" ht="21" customHeight="1" x14ac:dyDescent="0.35">
      <c r="J298" s="292"/>
      <c r="M298" s="2"/>
      <c r="N298" s="2"/>
      <c r="AH298" s="28"/>
      <c r="AI298" s="85"/>
      <c r="AJ298" s="85"/>
      <c r="AK298" s="1" t="str">
        <f t="shared" si="4"/>
        <v/>
      </c>
    </row>
    <row r="299" spans="10:37" ht="21" customHeight="1" x14ac:dyDescent="0.35">
      <c r="J299" s="292"/>
      <c r="M299" s="2"/>
      <c r="N299" s="2"/>
      <c r="AH299" s="28"/>
      <c r="AI299" s="85"/>
      <c r="AJ299" s="85"/>
      <c r="AK299" s="1" t="str">
        <f t="shared" si="4"/>
        <v/>
      </c>
    </row>
    <row r="300" spans="10:37" ht="21" customHeight="1" x14ac:dyDescent="0.35">
      <c r="J300" s="292"/>
      <c r="M300" s="2"/>
      <c r="N300" s="2"/>
      <c r="AH300" s="28"/>
      <c r="AI300" s="85"/>
      <c r="AJ300" s="85"/>
      <c r="AK300" s="1" t="str">
        <f t="shared" si="4"/>
        <v/>
      </c>
    </row>
    <row r="301" spans="10:37" ht="21" customHeight="1" x14ac:dyDescent="0.35">
      <c r="J301" s="292"/>
      <c r="M301" s="2"/>
      <c r="N301" s="2"/>
      <c r="AH301" s="28"/>
      <c r="AI301" s="85"/>
      <c r="AJ301" s="85"/>
      <c r="AK301" s="1" t="str">
        <f t="shared" si="4"/>
        <v/>
      </c>
    </row>
    <row r="302" spans="10:37" ht="21" customHeight="1" x14ac:dyDescent="0.35">
      <c r="J302" s="292"/>
      <c r="M302" s="2"/>
      <c r="N302" s="2"/>
      <c r="AH302" s="28"/>
      <c r="AI302" s="85"/>
      <c r="AJ302" s="85"/>
      <c r="AK302" s="1" t="str">
        <f t="shared" si="4"/>
        <v/>
      </c>
    </row>
    <row r="303" spans="10:37" ht="21" customHeight="1" x14ac:dyDescent="0.35">
      <c r="J303" s="292"/>
      <c r="M303" s="2"/>
      <c r="N303" s="2"/>
      <c r="AH303" s="28"/>
      <c r="AI303" s="85"/>
      <c r="AJ303" s="85"/>
      <c r="AK303" s="1" t="str">
        <f t="shared" si="4"/>
        <v/>
      </c>
    </row>
    <row r="304" spans="10:37" ht="21" customHeight="1" x14ac:dyDescent="0.35">
      <c r="J304" s="292"/>
      <c r="M304" s="2"/>
      <c r="N304" s="2"/>
      <c r="AH304" s="28"/>
      <c r="AI304" s="85"/>
      <c r="AJ304" s="85"/>
      <c r="AK304" s="1" t="str">
        <f t="shared" si="4"/>
        <v/>
      </c>
    </row>
    <row r="305" spans="10:37" ht="21" customHeight="1" x14ac:dyDescent="0.35">
      <c r="J305" s="292"/>
      <c r="M305" s="2"/>
      <c r="N305" s="2"/>
      <c r="AH305" s="28"/>
      <c r="AI305" s="85"/>
      <c r="AJ305" s="85"/>
      <c r="AK305" s="1" t="str">
        <f t="shared" si="4"/>
        <v/>
      </c>
    </row>
    <row r="306" spans="10:37" ht="21" customHeight="1" x14ac:dyDescent="0.35">
      <c r="J306" s="292"/>
      <c r="M306" s="2"/>
      <c r="N306" s="2"/>
      <c r="AH306" s="28"/>
      <c r="AI306" s="85"/>
      <c r="AJ306" s="85"/>
      <c r="AK306" s="1" t="str">
        <f t="shared" si="4"/>
        <v/>
      </c>
    </row>
    <row r="307" spans="10:37" ht="21" customHeight="1" x14ac:dyDescent="0.35">
      <c r="J307" s="292"/>
      <c r="M307" s="2"/>
      <c r="N307" s="2"/>
      <c r="AH307" s="28"/>
      <c r="AI307" s="85"/>
      <c r="AJ307" s="85"/>
      <c r="AK307" s="1" t="str">
        <f t="shared" si="4"/>
        <v/>
      </c>
    </row>
    <row r="308" spans="10:37" ht="21" customHeight="1" x14ac:dyDescent="0.35">
      <c r="J308" s="292"/>
      <c r="M308" s="2"/>
      <c r="N308" s="2"/>
      <c r="AH308" s="28"/>
      <c r="AI308" s="85"/>
      <c r="AJ308" s="85"/>
      <c r="AK308" s="1" t="str">
        <f t="shared" si="4"/>
        <v/>
      </c>
    </row>
    <row r="309" spans="10:37" ht="21" customHeight="1" x14ac:dyDescent="0.35">
      <c r="J309" s="292"/>
      <c r="M309" s="2"/>
      <c r="N309" s="2"/>
      <c r="AH309" s="28"/>
      <c r="AI309" s="85"/>
      <c r="AJ309" s="85"/>
      <c r="AK309" s="1" t="str">
        <f t="shared" si="4"/>
        <v/>
      </c>
    </row>
    <row r="310" spans="10:37" ht="21" customHeight="1" x14ac:dyDescent="0.35">
      <c r="J310" s="292"/>
      <c r="M310" s="2"/>
      <c r="N310" s="2"/>
      <c r="AH310" s="28"/>
      <c r="AI310" s="85"/>
      <c r="AJ310" s="85"/>
      <c r="AK310" s="1" t="str">
        <f t="shared" si="4"/>
        <v/>
      </c>
    </row>
    <row r="311" spans="10:37" ht="21" customHeight="1" x14ac:dyDescent="0.35">
      <c r="J311" s="292"/>
      <c r="M311" s="2"/>
      <c r="N311" s="2"/>
      <c r="AH311" s="28"/>
      <c r="AI311" s="85"/>
      <c r="AJ311" s="85"/>
      <c r="AK311" s="1" t="str">
        <f t="shared" si="4"/>
        <v/>
      </c>
    </row>
    <row r="312" spans="10:37" ht="21" customHeight="1" x14ac:dyDescent="0.35">
      <c r="J312" s="292"/>
      <c r="M312" s="2"/>
      <c r="N312" s="2"/>
      <c r="AH312" s="28"/>
      <c r="AI312" s="85"/>
      <c r="AJ312" s="85"/>
      <c r="AK312" s="1" t="str">
        <f t="shared" si="4"/>
        <v/>
      </c>
    </row>
    <row r="313" spans="10:37" ht="21" customHeight="1" x14ac:dyDescent="0.35">
      <c r="J313" s="292"/>
      <c r="M313" s="2"/>
      <c r="N313" s="2"/>
      <c r="AH313" s="28"/>
      <c r="AI313" s="85"/>
      <c r="AJ313" s="85"/>
      <c r="AK313" s="1" t="str">
        <f t="shared" si="4"/>
        <v/>
      </c>
    </row>
    <row r="314" spans="10:37" ht="21" customHeight="1" x14ac:dyDescent="0.35">
      <c r="J314" s="292"/>
      <c r="M314" s="2"/>
      <c r="N314" s="2"/>
      <c r="AH314" s="28"/>
      <c r="AI314" s="85"/>
      <c r="AJ314" s="85"/>
      <c r="AK314" s="1" t="str">
        <f t="shared" si="4"/>
        <v/>
      </c>
    </row>
    <row r="315" spans="10:37" ht="21" customHeight="1" x14ac:dyDescent="0.35">
      <c r="J315" s="292"/>
      <c r="M315" s="2"/>
      <c r="N315" s="2"/>
      <c r="AH315" s="28"/>
      <c r="AI315" s="85"/>
      <c r="AJ315" s="85"/>
      <c r="AK315" s="1" t="str">
        <f t="shared" si="4"/>
        <v/>
      </c>
    </row>
    <row r="316" spans="10:37" ht="21" customHeight="1" x14ac:dyDescent="0.35">
      <c r="J316" s="292"/>
      <c r="M316" s="2"/>
      <c r="N316" s="2"/>
      <c r="AH316" s="28"/>
      <c r="AI316" s="85"/>
      <c r="AJ316" s="85"/>
      <c r="AK316" s="1" t="str">
        <f t="shared" si="4"/>
        <v/>
      </c>
    </row>
    <row r="317" spans="10:37" ht="21" customHeight="1" x14ac:dyDescent="0.35">
      <c r="J317" s="292"/>
      <c r="M317" s="2"/>
      <c r="N317" s="2"/>
      <c r="AH317" s="28"/>
      <c r="AI317" s="85"/>
      <c r="AJ317" s="85"/>
      <c r="AK317" s="1" t="str">
        <f t="shared" si="4"/>
        <v/>
      </c>
    </row>
    <row r="318" spans="10:37" ht="21" customHeight="1" x14ac:dyDescent="0.35">
      <c r="J318" s="292"/>
      <c r="M318" s="2"/>
      <c r="N318" s="2"/>
      <c r="AH318" s="28"/>
      <c r="AI318" s="85"/>
      <c r="AJ318" s="85"/>
      <c r="AK318" s="1" t="str">
        <f t="shared" si="4"/>
        <v/>
      </c>
    </row>
    <row r="319" spans="10:37" ht="21" customHeight="1" x14ac:dyDescent="0.35">
      <c r="J319" s="292"/>
      <c r="M319" s="2"/>
      <c r="N319" s="2"/>
      <c r="AH319" s="28"/>
      <c r="AI319" s="85"/>
      <c r="AJ319" s="85"/>
      <c r="AK319" s="1" t="str">
        <f t="shared" si="4"/>
        <v/>
      </c>
    </row>
    <row r="320" spans="10:37" ht="21" customHeight="1" x14ac:dyDescent="0.35">
      <c r="J320" s="292"/>
      <c r="M320" s="2"/>
      <c r="N320" s="2"/>
      <c r="AH320" s="28"/>
      <c r="AI320" s="85"/>
      <c r="AJ320" s="85"/>
      <c r="AK320" s="1" t="str">
        <f t="shared" si="4"/>
        <v/>
      </c>
    </row>
    <row r="321" spans="10:37" ht="21" customHeight="1" x14ac:dyDescent="0.35">
      <c r="J321" s="292"/>
      <c r="M321" s="2"/>
      <c r="N321" s="2"/>
      <c r="AH321" s="28"/>
      <c r="AI321" s="85"/>
      <c r="AJ321" s="85"/>
      <c r="AK321" s="1" t="str">
        <f t="shared" si="4"/>
        <v/>
      </c>
    </row>
    <row r="322" spans="10:37" ht="21" customHeight="1" x14ac:dyDescent="0.35">
      <c r="J322" s="292"/>
      <c r="M322" s="2"/>
      <c r="N322" s="2"/>
      <c r="AH322" s="28"/>
      <c r="AI322" s="85"/>
      <c r="AJ322" s="85"/>
      <c r="AK322" s="1" t="str">
        <f t="shared" si="4"/>
        <v/>
      </c>
    </row>
    <row r="323" spans="10:37" ht="21" customHeight="1" x14ac:dyDescent="0.35">
      <c r="J323" s="292"/>
      <c r="M323" s="2"/>
      <c r="N323" s="2"/>
      <c r="AH323" s="28"/>
      <c r="AI323" s="85"/>
      <c r="AJ323" s="85"/>
      <c r="AK323" s="1" t="str">
        <f t="shared" ref="AK323:AK386" si="5">IFERROR(Y323/Z323,"")</f>
        <v/>
      </c>
    </row>
    <row r="324" spans="10:37" ht="21" customHeight="1" x14ac:dyDescent="0.35">
      <c r="J324" s="292"/>
      <c r="M324" s="2"/>
      <c r="N324" s="2"/>
      <c r="AH324" s="28"/>
      <c r="AI324" s="85"/>
      <c r="AJ324" s="85"/>
      <c r="AK324" s="1" t="str">
        <f t="shared" si="5"/>
        <v/>
      </c>
    </row>
    <row r="325" spans="10:37" ht="21" customHeight="1" x14ac:dyDescent="0.35">
      <c r="J325" s="292"/>
      <c r="M325" s="2"/>
      <c r="N325" s="2"/>
      <c r="AH325" s="28"/>
      <c r="AI325" s="85"/>
      <c r="AJ325" s="85"/>
      <c r="AK325" s="1" t="str">
        <f t="shared" si="5"/>
        <v/>
      </c>
    </row>
    <row r="326" spans="10:37" ht="21" customHeight="1" x14ac:dyDescent="0.35">
      <c r="J326" s="292"/>
      <c r="M326" s="2"/>
      <c r="N326" s="2"/>
      <c r="AH326" s="28"/>
      <c r="AI326" s="85"/>
      <c r="AJ326" s="85"/>
      <c r="AK326" s="1" t="str">
        <f t="shared" si="5"/>
        <v/>
      </c>
    </row>
    <row r="327" spans="10:37" ht="21" customHeight="1" x14ac:dyDescent="0.35">
      <c r="J327" s="292"/>
      <c r="M327" s="2"/>
      <c r="N327" s="2"/>
      <c r="AH327" s="28"/>
      <c r="AI327" s="85"/>
      <c r="AJ327" s="85"/>
      <c r="AK327" s="1" t="str">
        <f t="shared" si="5"/>
        <v/>
      </c>
    </row>
    <row r="328" spans="10:37" ht="21" customHeight="1" x14ac:dyDescent="0.35">
      <c r="J328" s="292"/>
      <c r="M328" s="2"/>
      <c r="N328" s="2"/>
      <c r="AH328" s="28"/>
      <c r="AI328" s="85"/>
      <c r="AJ328" s="85"/>
      <c r="AK328" s="1" t="str">
        <f t="shared" si="5"/>
        <v/>
      </c>
    </row>
    <row r="329" spans="10:37" ht="21" customHeight="1" x14ac:dyDescent="0.35">
      <c r="J329" s="292"/>
      <c r="M329" s="2"/>
      <c r="N329" s="2"/>
      <c r="AH329" s="28"/>
      <c r="AI329" s="85"/>
      <c r="AJ329" s="85"/>
      <c r="AK329" s="1" t="str">
        <f t="shared" si="5"/>
        <v/>
      </c>
    </row>
    <row r="330" spans="10:37" ht="21" customHeight="1" x14ac:dyDescent="0.35">
      <c r="J330" s="292"/>
      <c r="M330" s="2"/>
      <c r="N330" s="2"/>
      <c r="AH330" s="28"/>
      <c r="AI330" s="85"/>
      <c r="AJ330" s="85"/>
      <c r="AK330" s="1" t="str">
        <f t="shared" si="5"/>
        <v/>
      </c>
    </row>
    <row r="331" spans="10:37" ht="21" customHeight="1" x14ac:dyDescent="0.35">
      <c r="J331" s="292"/>
      <c r="M331" s="2"/>
      <c r="N331" s="2"/>
      <c r="AH331" s="28"/>
      <c r="AI331" s="85"/>
      <c r="AJ331" s="85"/>
      <c r="AK331" s="1" t="str">
        <f t="shared" si="5"/>
        <v/>
      </c>
    </row>
    <row r="332" spans="10:37" ht="21" customHeight="1" x14ac:dyDescent="0.35">
      <c r="J332" s="292"/>
      <c r="M332" s="2"/>
      <c r="N332" s="2"/>
      <c r="AH332" s="28"/>
      <c r="AI332" s="85"/>
      <c r="AJ332" s="85"/>
      <c r="AK332" s="1" t="str">
        <f t="shared" si="5"/>
        <v/>
      </c>
    </row>
    <row r="333" spans="10:37" ht="21" customHeight="1" x14ac:dyDescent="0.35">
      <c r="J333" s="292"/>
      <c r="M333" s="2"/>
      <c r="N333" s="2"/>
      <c r="AH333" s="28"/>
      <c r="AI333" s="85"/>
      <c r="AJ333" s="85"/>
      <c r="AK333" s="1" t="str">
        <f t="shared" si="5"/>
        <v/>
      </c>
    </row>
    <row r="334" spans="10:37" ht="21" customHeight="1" x14ac:dyDescent="0.35">
      <c r="J334" s="292"/>
      <c r="M334" s="2"/>
      <c r="N334" s="2"/>
      <c r="AH334" s="28"/>
      <c r="AI334" s="85"/>
      <c r="AJ334" s="85"/>
      <c r="AK334" s="1" t="str">
        <f t="shared" si="5"/>
        <v/>
      </c>
    </row>
    <row r="335" spans="10:37" ht="21" customHeight="1" x14ac:dyDescent="0.35">
      <c r="J335" s="292"/>
      <c r="M335" s="2"/>
      <c r="N335" s="2"/>
      <c r="AH335" s="28"/>
      <c r="AI335" s="85"/>
      <c r="AJ335" s="85"/>
      <c r="AK335" s="1" t="str">
        <f t="shared" si="5"/>
        <v/>
      </c>
    </row>
    <row r="336" spans="10:37" ht="21" customHeight="1" x14ac:dyDescent="0.35">
      <c r="J336" s="292"/>
      <c r="M336" s="2"/>
      <c r="N336" s="2"/>
      <c r="AH336" s="28"/>
      <c r="AI336" s="85"/>
      <c r="AJ336" s="85"/>
      <c r="AK336" s="1" t="str">
        <f t="shared" si="5"/>
        <v/>
      </c>
    </row>
    <row r="337" spans="10:37" ht="21" customHeight="1" x14ac:dyDescent="0.35">
      <c r="J337" s="292"/>
      <c r="M337" s="2"/>
      <c r="N337" s="2"/>
      <c r="AH337" s="28"/>
      <c r="AI337" s="85"/>
      <c r="AJ337" s="85"/>
      <c r="AK337" s="1" t="str">
        <f t="shared" si="5"/>
        <v/>
      </c>
    </row>
    <row r="338" spans="10:37" ht="21" customHeight="1" x14ac:dyDescent="0.35">
      <c r="J338" s="292"/>
      <c r="M338" s="2"/>
      <c r="N338" s="2"/>
      <c r="AH338" s="28"/>
      <c r="AI338" s="85"/>
      <c r="AJ338" s="85"/>
      <c r="AK338" s="1" t="str">
        <f t="shared" si="5"/>
        <v/>
      </c>
    </row>
    <row r="339" spans="10:37" ht="21" customHeight="1" x14ac:dyDescent="0.35">
      <c r="J339" s="292"/>
      <c r="M339" s="2"/>
      <c r="N339" s="2"/>
      <c r="AH339" s="28"/>
      <c r="AI339" s="85"/>
      <c r="AJ339" s="85"/>
      <c r="AK339" s="1" t="str">
        <f t="shared" si="5"/>
        <v/>
      </c>
    </row>
    <row r="340" spans="10:37" ht="21" customHeight="1" x14ac:dyDescent="0.35">
      <c r="J340" s="292"/>
      <c r="M340" s="2"/>
      <c r="N340" s="2"/>
      <c r="AH340" s="28"/>
      <c r="AI340" s="85"/>
      <c r="AJ340" s="85"/>
      <c r="AK340" s="1" t="str">
        <f t="shared" si="5"/>
        <v/>
      </c>
    </row>
    <row r="341" spans="10:37" ht="21" customHeight="1" x14ac:dyDescent="0.35">
      <c r="J341" s="292"/>
      <c r="M341" s="2"/>
      <c r="N341" s="2"/>
      <c r="AH341" s="28"/>
      <c r="AI341" s="85"/>
      <c r="AJ341" s="85"/>
      <c r="AK341" s="1" t="str">
        <f t="shared" si="5"/>
        <v/>
      </c>
    </row>
    <row r="342" spans="10:37" ht="21" customHeight="1" x14ac:dyDescent="0.35">
      <c r="J342" s="292"/>
      <c r="M342" s="2"/>
      <c r="N342" s="2"/>
      <c r="AH342" s="28"/>
      <c r="AI342" s="85"/>
      <c r="AJ342" s="85"/>
      <c r="AK342" s="1" t="str">
        <f t="shared" si="5"/>
        <v/>
      </c>
    </row>
    <row r="343" spans="10:37" ht="21" customHeight="1" x14ac:dyDescent="0.35">
      <c r="J343" s="292"/>
      <c r="M343" s="2"/>
      <c r="N343" s="2"/>
      <c r="AH343" s="28"/>
      <c r="AI343" s="85"/>
      <c r="AJ343" s="85"/>
      <c r="AK343" s="1" t="str">
        <f t="shared" si="5"/>
        <v/>
      </c>
    </row>
    <row r="344" spans="10:37" ht="21" customHeight="1" x14ac:dyDescent="0.35">
      <c r="J344" s="292"/>
      <c r="M344" s="2"/>
      <c r="N344" s="2"/>
      <c r="AH344" s="28"/>
      <c r="AI344" s="85"/>
      <c r="AJ344" s="85"/>
      <c r="AK344" s="1" t="str">
        <f t="shared" si="5"/>
        <v/>
      </c>
    </row>
    <row r="345" spans="10:37" ht="21" customHeight="1" x14ac:dyDescent="0.35">
      <c r="J345" s="292"/>
      <c r="M345" s="2"/>
      <c r="N345" s="2"/>
      <c r="AH345" s="28"/>
      <c r="AI345" s="85"/>
      <c r="AJ345" s="85"/>
      <c r="AK345" s="1" t="str">
        <f t="shared" si="5"/>
        <v/>
      </c>
    </row>
    <row r="346" spans="10:37" ht="21" customHeight="1" x14ac:dyDescent="0.35">
      <c r="J346" s="292"/>
      <c r="M346" s="2"/>
      <c r="N346" s="2"/>
      <c r="AH346" s="28"/>
      <c r="AI346" s="85"/>
      <c r="AJ346" s="85"/>
      <c r="AK346" s="1" t="str">
        <f t="shared" si="5"/>
        <v/>
      </c>
    </row>
    <row r="347" spans="10:37" ht="21" customHeight="1" x14ac:dyDescent="0.35">
      <c r="J347" s="292"/>
      <c r="M347" s="2"/>
      <c r="N347" s="2"/>
      <c r="AH347" s="28"/>
      <c r="AI347" s="85"/>
      <c r="AJ347" s="85"/>
      <c r="AK347" s="1" t="str">
        <f t="shared" si="5"/>
        <v/>
      </c>
    </row>
    <row r="348" spans="10:37" ht="21" customHeight="1" x14ac:dyDescent="0.35">
      <c r="J348" s="292"/>
      <c r="M348" s="2"/>
      <c r="N348" s="2"/>
      <c r="AH348" s="28"/>
      <c r="AI348" s="85"/>
      <c r="AJ348" s="85"/>
      <c r="AK348" s="1" t="str">
        <f t="shared" si="5"/>
        <v/>
      </c>
    </row>
    <row r="349" spans="10:37" ht="21" customHeight="1" x14ac:dyDescent="0.35">
      <c r="J349" s="292"/>
      <c r="M349" s="2"/>
      <c r="N349" s="2"/>
      <c r="AH349" s="28"/>
      <c r="AI349" s="85"/>
      <c r="AJ349" s="85"/>
      <c r="AK349" s="1" t="str">
        <f t="shared" si="5"/>
        <v/>
      </c>
    </row>
    <row r="350" spans="10:37" ht="21" customHeight="1" x14ac:dyDescent="0.35">
      <c r="J350" s="292"/>
      <c r="M350" s="2"/>
      <c r="N350" s="2"/>
      <c r="AH350" s="28"/>
      <c r="AI350" s="85"/>
      <c r="AJ350" s="85"/>
      <c r="AK350" s="1" t="str">
        <f t="shared" si="5"/>
        <v/>
      </c>
    </row>
    <row r="351" spans="10:37" ht="21" customHeight="1" x14ac:dyDescent="0.35">
      <c r="J351" s="292"/>
      <c r="M351" s="2"/>
      <c r="N351" s="2"/>
      <c r="AH351" s="28"/>
      <c r="AI351" s="85"/>
      <c r="AJ351" s="85"/>
      <c r="AK351" s="1" t="str">
        <f t="shared" si="5"/>
        <v/>
      </c>
    </row>
    <row r="352" spans="10:37" ht="21" customHeight="1" x14ac:dyDescent="0.35">
      <c r="J352" s="292"/>
      <c r="M352" s="2"/>
      <c r="N352" s="2"/>
      <c r="AH352" s="28"/>
      <c r="AI352" s="85"/>
      <c r="AJ352" s="85"/>
      <c r="AK352" s="1" t="str">
        <f t="shared" si="5"/>
        <v/>
      </c>
    </row>
    <row r="353" spans="10:37" ht="21" customHeight="1" x14ac:dyDescent="0.35">
      <c r="J353" s="292"/>
      <c r="M353" s="2"/>
      <c r="N353" s="2"/>
      <c r="AH353" s="28"/>
      <c r="AI353" s="85"/>
      <c r="AJ353" s="85"/>
      <c r="AK353" s="1" t="str">
        <f t="shared" si="5"/>
        <v/>
      </c>
    </row>
    <row r="354" spans="10:37" ht="21" customHeight="1" x14ac:dyDescent="0.35">
      <c r="J354" s="292"/>
      <c r="M354" s="2"/>
      <c r="N354" s="2"/>
      <c r="AH354" s="28"/>
      <c r="AI354" s="85"/>
      <c r="AJ354" s="85"/>
      <c r="AK354" s="1" t="str">
        <f t="shared" si="5"/>
        <v/>
      </c>
    </row>
    <row r="355" spans="10:37" ht="21" customHeight="1" x14ac:dyDescent="0.35">
      <c r="J355" s="292"/>
      <c r="M355" s="2"/>
      <c r="N355" s="2"/>
      <c r="AH355" s="28"/>
      <c r="AI355" s="85"/>
      <c r="AJ355" s="85"/>
      <c r="AK355" s="1" t="str">
        <f t="shared" si="5"/>
        <v/>
      </c>
    </row>
    <row r="356" spans="10:37" ht="21" customHeight="1" x14ac:dyDescent="0.35">
      <c r="J356" s="292"/>
      <c r="M356" s="2"/>
      <c r="N356" s="2"/>
      <c r="AH356" s="28"/>
      <c r="AI356" s="85"/>
      <c r="AJ356" s="85"/>
      <c r="AK356" s="1" t="str">
        <f t="shared" si="5"/>
        <v/>
      </c>
    </row>
    <row r="357" spans="10:37" ht="21" customHeight="1" x14ac:dyDescent="0.35">
      <c r="J357" s="292"/>
      <c r="M357" s="2"/>
      <c r="N357" s="2"/>
      <c r="AH357" s="28"/>
      <c r="AI357" s="85"/>
      <c r="AJ357" s="85"/>
      <c r="AK357" s="1" t="str">
        <f t="shared" si="5"/>
        <v/>
      </c>
    </row>
    <row r="358" spans="10:37" ht="21" customHeight="1" x14ac:dyDescent="0.35">
      <c r="J358" s="292"/>
      <c r="M358" s="2"/>
      <c r="N358" s="2"/>
      <c r="AH358" s="28"/>
      <c r="AI358" s="85"/>
      <c r="AJ358" s="85"/>
      <c r="AK358" s="1" t="str">
        <f t="shared" si="5"/>
        <v/>
      </c>
    </row>
    <row r="359" spans="10:37" ht="21" customHeight="1" x14ac:dyDescent="0.35">
      <c r="J359" s="292"/>
      <c r="M359" s="2"/>
      <c r="N359" s="2"/>
      <c r="AH359" s="28"/>
      <c r="AI359" s="85"/>
      <c r="AJ359" s="85"/>
      <c r="AK359" s="1" t="str">
        <f t="shared" si="5"/>
        <v/>
      </c>
    </row>
    <row r="360" spans="10:37" ht="21" customHeight="1" x14ac:dyDescent="0.35">
      <c r="J360" s="292"/>
      <c r="M360" s="2"/>
      <c r="N360" s="2"/>
      <c r="AH360" s="28"/>
      <c r="AI360" s="85"/>
      <c r="AJ360" s="85"/>
      <c r="AK360" s="1" t="str">
        <f t="shared" si="5"/>
        <v/>
      </c>
    </row>
    <row r="361" spans="10:37" ht="21" customHeight="1" x14ac:dyDescent="0.35">
      <c r="J361" s="292"/>
      <c r="M361" s="2"/>
      <c r="N361" s="2"/>
      <c r="AH361" s="28"/>
      <c r="AI361" s="85"/>
      <c r="AJ361" s="85"/>
      <c r="AK361" s="1" t="str">
        <f t="shared" si="5"/>
        <v/>
      </c>
    </row>
    <row r="362" spans="10:37" ht="21" customHeight="1" x14ac:dyDescent="0.35">
      <c r="J362" s="292"/>
      <c r="M362" s="2"/>
      <c r="N362" s="2"/>
      <c r="AH362" s="28"/>
      <c r="AI362" s="85"/>
      <c r="AJ362" s="85"/>
      <c r="AK362" s="1" t="str">
        <f t="shared" si="5"/>
        <v/>
      </c>
    </row>
    <row r="363" spans="10:37" ht="21" customHeight="1" x14ac:dyDescent="0.35">
      <c r="J363" s="292"/>
      <c r="M363" s="2"/>
      <c r="N363" s="2"/>
      <c r="AH363" s="28"/>
      <c r="AI363" s="85"/>
      <c r="AJ363" s="85"/>
      <c r="AK363" s="1" t="str">
        <f t="shared" si="5"/>
        <v/>
      </c>
    </row>
    <row r="364" spans="10:37" ht="21" customHeight="1" x14ac:dyDescent="0.35">
      <c r="J364" s="292"/>
      <c r="M364" s="2"/>
      <c r="N364" s="2"/>
      <c r="AH364" s="28"/>
      <c r="AI364" s="85"/>
      <c r="AJ364" s="85"/>
      <c r="AK364" s="1" t="str">
        <f t="shared" si="5"/>
        <v/>
      </c>
    </row>
    <row r="365" spans="10:37" ht="21" customHeight="1" x14ac:dyDescent="0.35">
      <c r="J365" s="292"/>
      <c r="M365" s="2"/>
      <c r="N365" s="2"/>
      <c r="AH365" s="28"/>
      <c r="AI365" s="85"/>
      <c r="AJ365" s="85"/>
      <c r="AK365" s="1" t="str">
        <f t="shared" si="5"/>
        <v/>
      </c>
    </row>
    <row r="366" spans="10:37" ht="21" customHeight="1" x14ac:dyDescent="0.35">
      <c r="J366" s="292"/>
      <c r="M366" s="2"/>
      <c r="N366" s="2"/>
      <c r="AH366" s="28"/>
      <c r="AI366" s="85"/>
      <c r="AJ366" s="85"/>
      <c r="AK366" s="1" t="str">
        <f t="shared" si="5"/>
        <v/>
      </c>
    </row>
    <row r="367" spans="10:37" ht="21" customHeight="1" x14ac:dyDescent="0.35">
      <c r="J367" s="292"/>
      <c r="M367" s="2"/>
      <c r="N367" s="2"/>
      <c r="AH367" s="28"/>
      <c r="AI367" s="85"/>
      <c r="AJ367" s="85"/>
      <c r="AK367" s="1" t="str">
        <f t="shared" si="5"/>
        <v/>
      </c>
    </row>
    <row r="368" spans="10:37" ht="21" customHeight="1" x14ac:dyDescent="0.35">
      <c r="J368" s="292"/>
      <c r="M368" s="2"/>
      <c r="N368" s="2"/>
      <c r="AH368" s="28"/>
      <c r="AI368" s="85"/>
      <c r="AJ368" s="85"/>
      <c r="AK368" s="1" t="str">
        <f t="shared" si="5"/>
        <v/>
      </c>
    </row>
    <row r="369" spans="10:37" ht="21" customHeight="1" x14ac:dyDescent="0.35">
      <c r="J369" s="292"/>
      <c r="M369" s="2"/>
      <c r="N369" s="2"/>
      <c r="AH369" s="28"/>
      <c r="AI369" s="85"/>
      <c r="AJ369" s="85"/>
      <c r="AK369" s="1" t="str">
        <f t="shared" si="5"/>
        <v/>
      </c>
    </row>
    <row r="370" spans="10:37" ht="21" customHeight="1" x14ac:dyDescent="0.35">
      <c r="J370" s="292"/>
      <c r="M370" s="2"/>
      <c r="N370" s="2"/>
      <c r="AH370" s="28"/>
      <c r="AI370" s="85"/>
      <c r="AJ370" s="85"/>
      <c r="AK370" s="1" t="str">
        <f t="shared" si="5"/>
        <v/>
      </c>
    </row>
    <row r="371" spans="10:37" ht="21" customHeight="1" x14ac:dyDescent="0.35">
      <c r="J371" s="292"/>
      <c r="M371" s="2"/>
      <c r="N371" s="2"/>
      <c r="AH371" s="28"/>
      <c r="AI371" s="85"/>
      <c r="AJ371" s="85"/>
      <c r="AK371" s="1" t="str">
        <f t="shared" si="5"/>
        <v/>
      </c>
    </row>
    <row r="372" spans="10:37" ht="21" customHeight="1" x14ac:dyDescent="0.35">
      <c r="J372" s="292"/>
      <c r="M372" s="2"/>
      <c r="N372" s="2"/>
      <c r="AH372" s="28"/>
      <c r="AI372" s="85"/>
      <c r="AJ372" s="85"/>
      <c r="AK372" s="1" t="str">
        <f t="shared" si="5"/>
        <v/>
      </c>
    </row>
    <row r="373" spans="10:37" ht="21" customHeight="1" x14ac:dyDescent="0.35">
      <c r="J373" s="292"/>
      <c r="M373" s="2"/>
      <c r="N373" s="2"/>
      <c r="AH373" s="28"/>
      <c r="AI373" s="85"/>
      <c r="AJ373" s="85"/>
      <c r="AK373" s="1" t="str">
        <f t="shared" si="5"/>
        <v/>
      </c>
    </row>
    <row r="374" spans="10:37" ht="21" customHeight="1" x14ac:dyDescent="0.35">
      <c r="J374" s="292"/>
      <c r="M374" s="2"/>
      <c r="N374" s="2"/>
      <c r="AH374" s="28"/>
      <c r="AI374" s="85"/>
      <c r="AJ374" s="85"/>
      <c r="AK374" s="1" t="str">
        <f t="shared" si="5"/>
        <v/>
      </c>
    </row>
    <row r="375" spans="10:37" ht="21" customHeight="1" x14ac:dyDescent="0.35">
      <c r="J375" s="292"/>
      <c r="M375" s="2"/>
      <c r="N375" s="2"/>
      <c r="AH375" s="28"/>
      <c r="AI375" s="85"/>
      <c r="AJ375" s="85"/>
      <c r="AK375" s="1" t="str">
        <f t="shared" si="5"/>
        <v/>
      </c>
    </row>
    <row r="376" spans="10:37" ht="21" customHeight="1" x14ac:dyDescent="0.35">
      <c r="J376" s="292"/>
      <c r="M376" s="2"/>
      <c r="N376" s="2"/>
      <c r="AH376" s="28"/>
      <c r="AI376" s="85"/>
      <c r="AJ376" s="85"/>
      <c r="AK376" s="1" t="str">
        <f t="shared" si="5"/>
        <v/>
      </c>
    </row>
    <row r="377" spans="10:37" ht="21" customHeight="1" x14ac:dyDescent="0.35">
      <c r="J377" s="292"/>
      <c r="M377" s="2"/>
      <c r="N377" s="2"/>
      <c r="AH377" s="28"/>
      <c r="AI377" s="85"/>
      <c r="AJ377" s="85"/>
      <c r="AK377" s="1" t="str">
        <f t="shared" si="5"/>
        <v/>
      </c>
    </row>
    <row r="378" spans="10:37" ht="21" customHeight="1" x14ac:dyDescent="0.35">
      <c r="J378" s="292"/>
      <c r="M378" s="2"/>
      <c r="N378" s="2"/>
      <c r="AH378" s="28"/>
      <c r="AI378" s="85"/>
      <c r="AJ378" s="85"/>
      <c r="AK378" s="1" t="str">
        <f t="shared" si="5"/>
        <v/>
      </c>
    </row>
    <row r="379" spans="10:37" ht="21" customHeight="1" x14ac:dyDescent="0.35">
      <c r="J379" s="292"/>
      <c r="M379" s="2"/>
      <c r="N379" s="2"/>
      <c r="AH379" s="28"/>
      <c r="AI379" s="85"/>
      <c r="AJ379" s="85"/>
      <c r="AK379" s="1" t="str">
        <f t="shared" si="5"/>
        <v/>
      </c>
    </row>
    <row r="380" spans="10:37" ht="21" customHeight="1" x14ac:dyDescent="0.35">
      <c r="J380" s="292"/>
      <c r="M380" s="2"/>
      <c r="N380" s="2"/>
      <c r="AH380" s="28"/>
      <c r="AI380" s="85"/>
      <c r="AJ380" s="85"/>
      <c r="AK380" s="1" t="str">
        <f t="shared" si="5"/>
        <v/>
      </c>
    </row>
    <row r="381" spans="10:37" ht="21" customHeight="1" x14ac:dyDescent="0.35">
      <c r="J381" s="292"/>
      <c r="M381" s="2"/>
      <c r="N381" s="2"/>
      <c r="AH381" s="28"/>
      <c r="AI381" s="85"/>
      <c r="AJ381" s="85"/>
      <c r="AK381" s="1" t="str">
        <f t="shared" si="5"/>
        <v/>
      </c>
    </row>
    <row r="382" spans="10:37" ht="21" customHeight="1" x14ac:dyDescent="0.35">
      <c r="J382" s="292"/>
      <c r="M382" s="2"/>
      <c r="N382" s="2"/>
      <c r="AH382" s="28"/>
      <c r="AI382" s="85"/>
      <c r="AJ382" s="85"/>
      <c r="AK382" s="1" t="str">
        <f t="shared" si="5"/>
        <v/>
      </c>
    </row>
    <row r="383" spans="10:37" ht="21" customHeight="1" x14ac:dyDescent="0.35">
      <c r="J383" s="292"/>
      <c r="M383" s="2"/>
      <c r="N383" s="2"/>
      <c r="AH383" s="28"/>
      <c r="AI383" s="85"/>
      <c r="AJ383" s="85"/>
      <c r="AK383" s="1" t="str">
        <f t="shared" si="5"/>
        <v/>
      </c>
    </row>
    <row r="384" spans="10:37" ht="21" customHeight="1" x14ac:dyDescent="0.35">
      <c r="J384" s="292"/>
      <c r="M384" s="2"/>
      <c r="N384" s="2"/>
      <c r="AH384" s="28"/>
      <c r="AI384" s="85"/>
      <c r="AJ384" s="85"/>
      <c r="AK384" s="1" t="str">
        <f t="shared" si="5"/>
        <v/>
      </c>
    </row>
    <row r="385" spans="10:37" ht="21" customHeight="1" x14ac:dyDescent="0.35">
      <c r="J385" s="292"/>
      <c r="M385" s="2"/>
      <c r="N385" s="2"/>
      <c r="AH385" s="28"/>
      <c r="AI385" s="85"/>
      <c r="AJ385" s="85"/>
      <c r="AK385" s="1" t="str">
        <f t="shared" si="5"/>
        <v/>
      </c>
    </row>
    <row r="386" spans="10:37" ht="21" customHeight="1" x14ac:dyDescent="0.35">
      <c r="J386" s="292"/>
      <c r="M386" s="2"/>
      <c r="N386" s="2"/>
      <c r="AH386" s="28"/>
      <c r="AI386" s="85"/>
      <c r="AJ386" s="85"/>
      <c r="AK386" s="1" t="str">
        <f t="shared" si="5"/>
        <v/>
      </c>
    </row>
    <row r="387" spans="10:37" ht="21" customHeight="1" x14ac:dyDescent="0.35">
      <c r="J387" s="292"/>
      <c r="M387" s="2"/>
      <c r="N387" s="2"/>
      <c r="AH387" s="28"/>
      <c r="AI387" s="85"/>
      <c r="AJ387" s="85"/>
      <c r="AK387" s="1" t="str">
        <f t="shared" ref="AK387:AK450" si="6">IFERROR(Y387/Z387,"")</f>
        <v/>
      </c>
    </row>
    <row r="388" spans="10:37" ht="21" customHeight="1" x14ac:dyDescent="0.35">
      <c r="J388" s="292"/>
      <c r="M388" s="2"/>
      <c r="N388" s="2"/>
      <c r="AH388" s="28"/>
      <c r="AI388" s="85"/>
      <c r="AJ388" s="85"/>
      <c r="AK388" s="1" t="str">
        <f t="shared" si="6"/>
        <v/>
      </c>
    </row>
    <row r="389" spans="10:37" ht="21" customHeight="1" x14ac:dyDescent="0.35">
      <c r="J389" s="292"/>
      <c r="M389" s="2"/>
      <c r="N389" s="2"/>
      <c r="AH389" s="28"/>
      <c r="AI389" s="85"/>
      <c r="AJ389" s="85"/>
      <c r="AK389" s="1" t="str">
        <f t="shared" si="6"/>
        <v/>
      </c>
    </row>
    <row r="390" spans="10:37" ht="21" customHeight="1" x14ac:dyDescent="0.35">
      <c r="J390" s="292"/>
      <c r="M390" s="2"/>
      <c r="N390" s="2"/>
      <c r="AH390" s="28"/>
      <c r="AI390" s="85"/>
      <c r="AJ390" s="85"/>
      <c r="AK390" s="1" t="str">
        <f t="shared" si="6"/>
        <v/>
      </c>
    </row>
    <row r="391" spans="10:37" ht="21" customHeight="1" x14ac:dyDescent="0.35">
      <c r="J391" s="292"/>
      <c r="M391" s="2"/>
      <c r="N391" s="2"/>
      <c r="AH391" s="28"/>
      <c r="AI391" s="85"/>
      <c r="AJ391" s="85"/>
      <c r="AK391" s="1" t="str">
        <f t="shared" si="6"/>
        <v/>
      </c>
    </row>
    <row r="392" spans="10:37" ht="21" customHeight="1" x14ac:dyDescent="0.35">
      <c r="J392" s="292"/>
      <c r="M392" s="2"/>
      <c r="N392" s="2"/>
      <c r="AH392" s="28"/>
      <c r="AI392" s="85"/>
      <c r="AJ392" s="85"/>
      <c r="AK392" s="1" t="str">
        <f t="shared" si="6"/>
        <v/>
      </c>
    </row>
    <row r="393" spans="10:37" ht="21" customHeight="1" x14ac:dyDescent="0.35">
      <c r="J393" s="292"/>
      <c r="M393" s="2"/>
      <c r="N393" s="2"/>
      <c r="AH393" s="28"/>
      <c r="AI393" s="85"/>
      <c r="AJ393" s="85"/>
      <c r="AK393" s="1" t="str">
        <f t="shared" si="6"/>
        <v/>
      </c>
    </row>
    <row r="394" spans="10:37" ht="21" customHeight="1" x14ac:dyDescent="0.35">
      <c r="J394" s="292"/>
      <c r="M394" s="2"/>
      <c r="N394" s="2"/>
      <c r="AH394" s="28"/>
      <c r="AI394" s="85"/>
      <c r="AJ394" s="85"/>
      <c r="AK394" s="1" t="str">
        <f t="shared" si="6"/>
        <v/>
      </c>
    </row>
    <row r="395" spans="10:37" ht="21" customHeight="1" x14ac:dyDescent="0.35">
      <c r="J395" s="292"/>
      <c r="M395" s="2"/>
      <c r="N395" s="2"/>
      <c r="AH395" s="28"/>
      <c r="AI395" s="85"/>
      <c r="AJ395" s="85"/>
      <c r="AK395" s="1" t="str">
        <f t="shared" si="6"/>
        <v/>
      </c>
    </row>
    <row r="396" spans="10:37" ht="21" customHeight="1" x14ac:dyDescent="0.35">
      <c r="J396" s="292"/>
      <c r="M396" s="2"/>
      <c r="N396" s="2"/>
      <c r="AH396" s="28"/>
      <c r="AI396" s="85"/>
      <c r="AJ396" s="85"/>
      <c r="AK396" s="1" t="str">
        <f t="shared" si="6"/>
        <v/>
      </c>
    </row>
    <row r="397" spans="10:37" ht="21" customHeight="1" x14ac:dyDescent="0.35">
      <c r="J397" s="292"/>
      <c r="M397" s="2"/>
      <c r="N397" s="2"/>
      <c r="AH397" s="28"/>
      <c r="AI397" s="85"/>
      <c r="AJ397" s="85"/>
      <c r="AK397" s="1" t="str">
        <f t="shared" si="6"/>
        <v/>
      </c>
    </row>
    <row r="398" spans="10:37" ht="21" customHeight="1" x14ac:dyDescent="0.35">
      <c r="J398" s="292"/>
      <c r="M398" s="2"/>
      <c r="N398" s="2"/>
      <c r="AH398" s="28"/>
      <c r="AI398" s="85"/>
      <c r="AJ398" s="85"/>
      <c r="AK398" s="1" t="str">
        <f t="shared" si="6"/>
        <v/>
      </c>
    </row>
    <row r="399" spans="10:37" ht="21" customHeight="1" x14ac:dyDescent="0.35">
      <c r="J399" s="292"/>
      <c r="M399" s="2"/>
      <c r="N399" s="2"/>
      <c r="AH399" s="28"/>
      <c r="AI399" s="85"/>
      <c r="AJ399" s="85"/>
      <c r="AK399" s="1" t="str">
        <f t="shared" si="6"/>
        <v/>
      </c>
    </row>
    <row r="400" spans="10:37" ht="21" customHeight="1" x14ac:dyDescent="0.35">
      <c r="J400" s="292"/>
      <c r="M400" s="2"/>
      <c r="N400" s="2"/>
      <c r="AH400" s="28"/>
      <c r="AI400" s="85"/>
      <c r="AJ400" s="85"/>
      <c r="AK400" s="1" t="str">
        <f t="shared" si="6"/>
        <v/>
      </c>
    </row>
    <row r="401" spans="10:37" ht="21" customHeight="1" x14ac:dyDescent="0.35">
      <c r="J401" s="292"/>
      <c r="M401" s="2"/>
      <c r="N401" s="2"/>
      <c r="AH401" s="28"/>
      <c r="AI401" s="85"/>
      <c r="AJ401" s="85"/>
      <c r="AK401" s="1" t="str">
        <f t="shared" si="6"/>
        <v/>
      </c>
    </row>
    <row r="402" spans="10:37" ht="21" customHeight="1" x14ac:dyDescent="0.35">
      <c r="J402" s="292"/>
      <c r="M402" s="2"/>
      <c r="N402" s="2"/>
      <c r="AH402" s="28"/>
      <c r="AI402" s="85"/>
      <c r="AJ402" s="85"/>
      <c r="AK402" s="1" t="str">
        <f t="shared" si="6"/>
        <v/>
      </c>
    </row>
    <row r="403" spans="10:37" ht="21" customHeight="1" x14ac:dyDescent="0.35">
      <c r="J403" s="292"/>
      <c r="M403" s="2"/>
      <c r="N403" s="2"/>
      <c r="AH403" s="28"/>
      <c r="AI403" s="85"/>
      <c r="AJ403" s="85"/>
      <c r="AK403" s="1" t="str">
        <f t="shared" si="6"/>
        <v/>
      </c>
    </row>
    <row r="404" spans="10:37" ht="21" customHeight="1" x14ac:dyDescent="0.35">
      <c r="J404" s="292"/>
      <c r="M404" s="2"/>
      <c r="N404" s="2"/>
      <c r="AH404" s="28"/>
      <c r="AI404" s="85"/>
      <c r="AJ404" s="85"/>
      <c r="AK404" s="1" t="str">
        <f t="shared" si="6"/>
        <v/>
      </c>
    </row>
    <row r="405" spans="10:37" ht="21" customHeight="1" x14ac:dyDescent="0.35">
      <c r="J405" s="292"/>
      <c r="M405" s="2"/>
      <c r="N405" s="2"/>
      <c r="AH405" s="28"/>
      <c r="AI405" s="85"/>
      <c r="AJ405" s="85"/>
      <c r="AK405" s="1" t="str">
        <f t="shared" si="6"/>
        <v/>
      </c>
    </row>
    <row r="406" spans="10:37" ht="21" customHeight="1" x14ac:dyDescent="0.35">
      <c r="J406" s="292"/>
      <c r="M406" s="2"/>
      <c r="N406" s="2"/>
      <c r="AH406" s="28"/>
      <c r="AI406" s="85"/>
      <c r="AJ406" s="85"/>
      <c r="AK406" s="1" t="str">
        <f t="shared" si="6"/>
        <v/>
      </c>
    </row>
    <row r="407" spans="10:37" ht="21" customHeight="1" x14ac:dyDescent="0.35">
      <c r="J407" s="292"/>
      <c r="M407" s="2"/>
      <c r="N407" s="2"/>
      <c r="AH407" s="28"/>
      <c r="AI407" s="85"/>
      <c r="AJ407" s="85"/>
      <c r="AK407" s="1" t="str">
        <f t="shared" si="6"/>
        <v/>
      </c>
    </row>
    <row r="408" spans="10:37" ht="21" customHeight="1" x14ac:dyDescent="0.35">
      <c r="J408" s="292"/>
      <c r="M408" s="2"/>
      <c r="N408" s="2"/>
      <c r="AH408" s="28"/>
      <c r="AI408" s="85"/>
      <c r="AJ408" s="85"/>
      <c r="AK408" s="1" t="str">
        <f t="shared" si="6"/>
        <v/>
      </c>
    </row>
    <row r="409" spans="10:37" ht="21" customHeight="1" x14ac:dyDescent="0.35">
      <c r="J409" s="292"/>
      <c r="M409" s="2"/>
      <c r="N409" s="2"/>
      <c r="AH409" s="28"/>
      <c r="AI409" s="85"/>
      <c r="AJ409" s="85"/>
      <c r="AK409" s="1" t="str">
        <f t="shared" si="6"/>
        <v/>
      </c>
    </row>
    <row r="410" spans="10:37" ht="21" customHeight="1" x14ac:dyDescent="0.35">
      <c r="J410" s="292"/>
      <c r="M410" s="2"/>
      <c r="N410" s="2"/>
      <c r="AH410" s="28"/>
      <c r="AI410" s="85"/>
      <c r="AJ410" s="85"/>
      <c r="AK410" s="1" t="str">
        <f t="shared" si="6"/>
        <v/>
      </c>
    </row>
    <row r="411" spans="10:37" ht="21" customHeight="1" x14ac:dyDescent="0.35">
      <c r="J411" s="292"/>
      <c r="M411" s="2"/>
      <c r="N411" s="2"/>
      <c r="AH411" s="28"/>
      <c r="AI411" s="85"/>
      <c r="AJ411" s="85"/>
      <c r="AK411" s="1" t="str">
        <f t="shared" si="6"/>
        <v/>
      </c>
    </row>
    <row r="412" spans="10:37" ht="21" customHeight="1" x14ac:dyDescent="0.35">
      <c r="J412" s="292"/>
      <c r="M412" s="2"/>
      <c r="N412" s="2"/>
      <c r="AH412" s="28"/>
      <c r="AI412" s="85"/>
      <c r="AJ412" s="85"/>
      <c r="AK412" s="1" t="str">
        <f t="shared" si="6"/>
        <v/>
      </c>
    </row>
    <row r="413" spans="10:37" ht="21" customHeight="1" x14ac:dyDescent="0.35">
      <c r="J413" s="292"/>
      <c r="M413" s="2"/>
      <c r="N413" s="2"/>
      <c r="AH413" s="28"/>
      <c r="AI413" s="85"/>
      <c r="AJ413" s="85"/>
      <c r="AK413" s="1" t="str">
        <f t="shared" si="6"/>
        <v/>
      </c>
    </row>
    <row r="414" spans="10:37" ht="21" customHeight="1" x14ac:dyDescent="0.35">
      <c r="J414" s="292"/>
      <c r="M414" s="2"/>
      <c r="N414" s="2"/>
      <c r="AH414" s="28"/>
      <c r="AI414" s="85"/>
      <c r="AJ414" s="85"/>
      <c r="AK414" s="1" t="str">
        <f t="shared" si="6"/>
        <v/>
      </c>
    </row>
    <row r="415" spans="10:37" ht="21" customHeight="1" x14ac:dyDescent="0.35">
      <c r="J415" s="292"/>
      <c r="M415" s="2"/>
      <c r="N415" s="2"/>
      <c r="AH415" s="28"/>
      <c r="AI415" s="85"/>
      <c r="AJ415" s="85"/>
      <c r="AK415" s="1" t="str">
        <f t="shared" si="6"/>
        <v/>
      </c>
    </row>
    <row r="416" spans="10:37" ht="21" customHeight="1" x14ac:dyDescent="0.35">
      <c r="J416" s="292"/>
      <c r="M416" s="2"/>
      <c r="N416" s="2"/>
      <c r="AH416" s="28"/>
      <c r="AI416" s="85"/>
      <c r="AJ416" s="85"/>
      <c r="AK416" s="1" t="str">
        <f t="shared" si="6"/>
        <v/>
      </c>
    </row>
    <row r="417" spans="10:37" ht="21" customHeight="1" x14ac:dyDescent="0.35">
      <c r="J417" s="292"/>
      <c r="M417" s="2"/>
      <c r="N417" s="2"/>
      <c r="AH417" s="28"/>
      <c r="AI417" s="85"/>
      <c r="AJ417" s="85"/>
      <c r="AK417" s="1" t="str">
        <f t="shared" si="6"/>
        <v/>
      </c>
    </row>
    <row r="418" spans="10:37" ht="21" customHeight="1" x14ac:dyDescent="0.35">
      <c r="J418" s="292"/>
      <c r="M418" s="2"/>
      <c r="N418" s="2"/>
      <c r="AH418" s="28"/>
      <c r="AI418" s="85"/>
      <c r="AJ418" s="85"/>
      <c r="AK418" s="1" t="str">
        <f t="shared" si="6"/>
        <v/>
      </c>
    </row>
    <row r="419" spans="10:37" ht="21" customHeight="1" x14ac:dyDescent="0.35">
      <c r="J419" s="292"/>
      <c r="M419" s="2"/>
      <c r="N419" s="2"/>
      <c r="AH419" s="28"/>
      <c r="AI419" s="85"/>
      <c r="AJ419" s="85"/>
      <c r="AK419" s="1" t="str">
        <f t="shared" si="6"/>
        <v/>
      </c>
    </row>
    <row r="420" spans="10:37" ht="21" customHeight="1" x14ac:dyDescent="0.35">
      <c r="J420" s="292"/>
      <c r="M420" s="2"/>
      <c r="N420" s="2"/>
      <c r="AH420" s="28"/>
      <c r="AI420" s="85"/>
      <c r="AJ420" s="85"/>
      <c r="AK420" s="1" t="str">
        <f t="shared" si="6"/>
        <v/>
      </c>
    </row>
    <row r="421" spans="10:37" ht="21" customHeight="1" x14ac:dyDescent="0.35">
      <c r="J421" s="292"/>
      <c r="M421" s="2"/>
      <c r="N421" s="2"/>
      <c r="AH421" s="28"/>
      <c r="AI421" s="85"/>
      <c r="AJ421" s="85"/>
      <c r="AK421" s="1" t="str">
        <f t="shared" si="6"/>
        <v/>
      </c>
    </row>
    <row r="422" spans="10:37" ht="21" customHeight="1" x14ac:dyDescent="0.35">
      <c r="J422" s="292"/>
      <c r="M422" s="2"/>
      <c r="N422" s="2"/>
      <c r="AH422" s="28"/>
      <c r="AI422" s="85"/>
      <c r="AJ422" s="85"/>
      <c r="AK422" s="1" t="str">
        <f t="shared" si="6"/>
        <v/>
      </c>
    </row>
    <row r="423" spans="10:37" ht="21" customHeight="1" x14ac:dyDescent="0.35">
      <c r="J423" s="292"/>
      <c r="M423" s="2"/>
      <c r="N423" s="2"/>
      <c r="AH423" s="28"/>
      <c r="AI423" s="85"/>
      <c r="AJ423" s="85"/>
      <c r="AK423" s="1" t="str">
        <f t="shared" si="6"/>
        <v/>
      </c>
    </row>
    <row r="424" spans="10:37" ht="21" customHeight="1" x14ac:dyDescent="0.35">
      <c r="J424" s="292"/>
      <c r="M424" s="2"/>
      <c r="N424" s="2"/>
      <c r="AH424" s="28"/>
      <c r="AI424" s="85"/>
      <c r="AJ424" s="85"/>
      <c r="AK424" s="1" t="str">
        <f t="shared" si="6"/>
        <v/>
      </c>
    </row>
    <row r="425" spans="10:37" ht="21" customHeight="1" x14ac:dyDescent="0.35">
      <c r="J425" s="292"/>
      <c r="M425" s="2"/>
      <c r="N425" s="2"/>
      <c r="AH425" s="28"/>
      <c r="AI425" s="85"/>
      <c r="AJ425" s="85"/>
      <c r="AK425" s="1" t="str">
        <f t="shared" si="6"/>
        <v/>
      </c>
    </row>
    <row r="426" spans="10:37" ht="21" customHeight="1" x14ac:dyDescent="0.35">
      <c r="J426" s="292"/>
      <c r="M426" s="2"/>
      <c r="N426" s="2"/>
      <c r="AH426" s="28"/>
      <c r="AI426" s="85"/>
      <c r="AJ426" s="85"/>
      <c r="AK426" s="1" t="str">
        <f t="shared" si="6"/>
        <v/>
      </c>
    </row>
    <row r="427" spans="10:37" ht="21" customHeight="1" x14ac:dyDescent="0.35">
      <c r="J427" s="292"/>
      <c r="M427" s="2"/>
      <c r="N427" s="2"/>
      <c r="AH427" s="28"/>
      <c r="AI427" s="85"/>
      <c r="AJ427" s="85"/>
      <c r="AK427" s="1" t="str">
        <f t="shared" si="6"/>
        <v/>
      </c>
    </row>
    <row r="428" spans="10:37" ht="21" customHeight="1" x14ac:dyDescent="0.35">
      <c r="J428" s="292"/>
      <c r="M428" s="2"/>
      <c r="N428" s="2"/>
      <c r="AH428" s="28"/>
      <c r="AI428" s="85"/>
      <c r="AJ428" s="85"/>
      <c r="AK428" s="1" t="str">
        <f t="shared" si="6"/>
        <v/>
      </c>
    </row>
    <row r="429" spans="10:37" ht="21" customHeight="1" x14ac:dyDescent="0.35">
      <c r="J429" s="292"/>
      <c r="M429" s="2"/>
      <c r="N429" s="2"/>
      <c r="AH429" s="28"/>
      <c r="AI429" s="85"/>
      <c r="AJ429" s="85"/>
      <c r="AK429" s="1" t="str">
        <f t="shared" si="6"/>
        <v/>
      </c>
    </row>
    <row r="430" spans="10:37" ht="21" customHeight="1" x14ac:dyDescent="0.35">
      <c r="J430" s="292"/>
      <c r="M430" s="2"/>
      <c r="N430" s="2"/>
      <c r="AH430" s="28"/>
      <c r="AI430" s="85"/>
      <c r="AJ430" s="85"/>
      <c r="AK430" s="1" t="str">
        <f t="shared" si="6"/>
        <v/>
      </c>
    </row>
    <row r="431" spans="10:37" ht="21" customHeight="1" x14ac:dyDescent="0.35">
      <c r="J431" s="292"/>
      <c r="M431" s="2"/>
      <c r="N431" s="2"/>
      <c r="AH431" s="28"/>
      <c r="AI431" s="85"/>
      <c r="AJ431" s="85"/>
      <c r="AK431" s="1" t="str">
        <f t="shared" si="6"/>
        <v/>
      </c>
    </row>
    <row r="432" spans="10:37" ht="21" customHeight="1" x14ac:dyDescent="0.35">
      <c r="J432" s="292"/>
      <c r="M432" s="2"/>
      <c r="N432" s="2"/>
      <c r="AH432" s="28"/>
      <c r="AI432" s="85"/>
      <c r="AJ432" s="85"/>
      <c r="AK432" s="1" t="str">
        <f t="shared" si="6"/>
        <v/>
      </c>
    </row>
    <row r="433" spans="10:37" ht="21" customHeight="1" x14ac:dyDescent="0.35">
      <c r="J433" s="292"/>
      <c r="M433" s="2"/>
      <c r="N433" s="2"/>
      <c r="AH433" s="28"/>
      <c r="AI433" s="85"/>
      <c r="AJ433" s="85"/>
      <c r="AK433" s="1" t="str">
        <f t="shared" si="6"/>
        <v/>
      </c>
    </row>
    <row r="434" spans="10:37" ht="21" customHeight="1" x14ac:dyDescent="0.35">
      <c r="J434" s="292"/>
      <c r="M434" s="2"/>
      <c r="N434" s="2"/>
      <c r="AH434" s="28"/>
      <c r="AI434" s="85"/>
      <c r="AJ434" s="85"/>
      <c r="AK434" s="1" t="str">
        <f t="shared" si="6"/>
        <v/>
      </c>
    </row>
    <row r="435" spans="10:37" ht="21" customHeight="1" x14ac:dyDescent="0.35">
      <c r="J435" s="292"/>
      <c r="M435" s="2"/>
      <c r="N435" s="2"/>
      <c r="AH435" s="28"/>
      <c r="AI435" s="85"/>
      <c r="AJ435" s="85"/>
      <c r="AK435" s="1" t="str">
        <f t="shared" si="6"/>
        <v/>
      </c>
    </row>
    <row r="436" spans="10:37" ht="21" customHeight="1" x14ac:dyDescent="0.35">
      <c r="J436" s="292"/>
      <c r="M436" s="2"/>
      <c r="N436" s="2"/>
      <c r="AH436" s="28"/>
      <c r="AI436" s="85"/>
      <c r="AJ436" s="85"/>
      <c r="AK436" s="1" t="str">
        <f t="shared" si="6"/>
        <v/>
      </c>
    </row>
    <row r="437" spans="10:37" ht="21" customHeight="1" x14ac:dyDescent="0.35">
      <c r="J437" s="292"/>
      <c r="M437" s="2"/>
      <c r="N437" s="2"/>
      <c r="AH437" s="28"/>
      <c r="AI437" s="85"/>
      <c r="AJ437" s="85"/>
      <c r="AK437" s="1" t="str">
        <f t="shared" si="6"/>
        <v/>
      </c>
    </row>
    <row r="438" spans="10:37" ht="21" customHeight="1" x14ac:dyDescent="0.35">
      <c r="J438" s="292"/>
      <c r="M438" s="2"/>
      <c r="N438" s="2"/>
      <c r="AH438" s="28"/>
      <c r="AI438" s="85"/>
      <c r="AJ438" s="85"/>
      <c r="AK438" s="1" t="str">
        <f t="shared" si="6"/>
        <v/>
      </c>
    </row>
    <row r="439" spans="10:37" ht="21" customHeight="1" x14ac:dyDescent="0.35">
      <c r="J439" s="292"/>
      <c r="M439" s="2"/>
      <c r="N439" s="2"/>
      <c r="AH439" s="28"/>
      <c r="AI439" s="85"/>
      <c r="AJ439" s="85"/>
      <c r="AK439" s="1" t="str">
        <f t="shared" si="6"/>
        <v/>
      </c>
    </row>
    <row r="440" spans="10:37" ht="21" customHeight="1" x14ac:dyDescent="0.35">
      <c r="J440" s="292"/>
      <c r="M440" s="2"/>
      <c r="N440" s="2"/>
      <c r="AH440" s="28"/>
      <c r="AI440" s="85"/>
      <c r="AJ440" s="85"/>
      <c r="AK440" s="1" t="str">
        <f t="shared" si="6"/>
        <v/>
      </c>
    </row>
    <row r="441" spans="10:37" ht="21" customHeight="1" x14ac:dyDescent="0.35">
      <c r="J441" s="292"/>
      <c r="M441" s="2"/>
      <c r="N441" s="2"/>
      <c r="AH441" s="28"/>
      <c r="AI441" s="85"/>
      <c r="AJ441" s="85"/>
      <c r="AK441" s="1" t="str">
        <f t="shared" si="6"/>
        <v/>
      </c>
    </row>
    <row r="442" spans="10:37" ht="21" customHeight="1" x14ac:dyDescent="0.35">
      <c r="J442" s="292"/>
      <c r="M442" s="2"/>
      <c r="N442" s="2"/>
      <c r="AH442" s="28"/>
      <c r="AI442" s="85"/>
      <c r="AJ442" s="85"/>
      <c r="AK442" s="1" t="str">
        <f t="shared" si="6"/>
        <v/>
      </c>
    </row>
    <row r="443" spans="10:37" ht="21" customHeight="1" x14ac:dyDescent="0.35">
      <c r="J443" s="292"/>
      <c r="M443" s="2"/>
      <c r="N443" s="2"/>
      <c r="AH443" s="28"/>
      <c r="AI443" s="85"/>
      <c r="AJ443" s="85"/>
      <c r="AK443" s="1" t="str">
        <f t="shared" si="6"/>
        <v/>
      </c>
    </row>
    <row r="444" spans="10:37" ht="21" customHeight="1" x14ac:dyDescent="0.35">
      <c r="J444" s="292"/>
      <c r="M444" s="2"/>
      <c r="N444" s="2"/>
      <c r="AH444" s="28"/>
      <c r="AI444" s="85"/>
      <c r="AJ444" s="85"/>
      <c r="AK444" s="1" t="str">
        <f t="shared" si="6"/>
        <v/>
      </c>
    </row>
    <row r="445" spans="10:37" ht="21" customHeight="1" x14ac:dyDescent="0.35">
      <c r="J445" s="292"/>
      <c r="M445" s="2"/>
      <c r="N445" s="2"/>
      <c r="AH445" s="28"/>
      <c r="AI445" s="85"/>
      <c r="AJ445" s="85"/>
      <c r="AK445" s="1" t="str">
        <f t="shared" si="6"/>
        <v/>
      </c>
    </row>
    <row r="446" spans="10:37" ht="21" customHeight="1" x14ac:dyDescent="0.35">
      <c r="J446" s="292"/>
      <c r="M446" s="2"/>
      <c r="N446" s="2"/>
      <c r="AH446" s="28"/>
      <c r="AI446" s="85"/>
      <c r="AJ446" s="85"/>
      <c r="AK446" s="1" t="str">
        <f t="shared" si="6"/>
        <v/>
      </c>
    </row>
    <row r="447" spans="10:37" ht="21" customHeight="1" x14ac:dyDescent="0.35">
      <c r="J447" s="292"/>
      <c r="M447" s="2"/>
      <c r="N447" s="2"/>
      <c r="AH447" s="28"/>
      <c r="AI447" s="85"/>
      <c r="AJ447" s="85"/>
      <c r="AK447" s="1" t="str">
        <f t="shared" si="6"/>
        <v/>
      </c>
    </row>
    <row r="448" spans="10:37" ht="21" customHeight="1" x14ac:dyDescent="0.35">
      <c r="J448" s="292"/>
      <c r="M448" s="2"/>
      <c r="N448" s="2"/>
      <c r="AH448" s="28"/>
      <c r="AI448" s="85"/>
      <c r="AJ448" s="85"/>
      <c r="AK448" s="1" t="str">
        <f t="shared" si="6"/>
        <v/>
      </c>
    </row>
    <row r="449" spans="10:37" ht="21" customHeight="1" x14ac:dyDescent="0.35">
      <c r="J449" s="292"/>
      <c r="M449" s="2"/>
      <c r="N449" s="2"/>
      <c r="AH449" s="28"/>
      <c r="AI449" s="85"/>
      <c r="AJ449" s="85"/>
      <c r="AK449" s="1" t="str">
        <f t="shared" si="6"/>
        <v/>
      </c>
    </row>
    <row r="450" spans="10:37" ht="21" customHeight="1" x14ac:dyDescent="0.35">
      <c r="J450" s="292"/>
      <c r="M450" s="2"/>
      <c r="N450" s="2"/>
      <c r="AH450" s="28"/>
      <c r="AI450" s="85"/>
      <c r="AJ450" s="85"/>
      <c r="AK450" s="1" t="str">
        <f t="shared" si="6"/>
        <v/>
      </c>
    </row>
    <row r="451" spans="10:37" ht="21" customHeight="1" x14ac:dyDescent="0.35">
      <c r="J451" s="292"/>
      <c r="M451" s="2"/>
      <c r="N451" s="2"/>
      <c r="AH451" s="28"/>
      <c r="AI451" s="85"/>
      <c r="AJ451" s="85"/>
      <c r="AK451" s="1" t="str">
        <f t="shared" ref="AK451:AK514" si="7">IFERROR(Y451/Z451,"")</f>
        <v/>
      </c>
    </row>
    <row r="452" spans="10:37" ht="21" customHeight="1" x14ac:dyDescent="0.35">
      <c r="J452" s="292"/>
      <c r="M452" s="2"/>
      <c r="N452" s="2"/>
      <c r="AH452" s="28"/>
      <c r="AI452" s="85"/>
      <c r="AJ452" s="85"/>
      <c r="AK452" s="1" t="str">
        <f t="shared" si="7"/>
        <v/>
      </c>
    </row>
    <row r="453" spans="10:37" ht="21" customHeight="1" x14ac:dyDescent="0.35">
      <c r="J453" s="292"/>
      <c r="M453" s="2"/>
      <c r="N453" s="2"/>
      <c r="AH453" s="28"/>
      <c r="AI453" s="85"/>
      <c r="AJ453" s="85"/>
      <c r="AK453" s="1" t="str">
        <f t="shared" si="7"/>
        <v/>
      </c>
    </row>
    <row r="454" spans="10:37" ht="21" customHeight="1" x14ac:dyDescent="0.35">
      <c r="J454" s="292"/>
      <c r="M454" s="2"/>
      <c r="N454" s="2"/>
      <c r="AH454" s="28"/>
      <c r="AI454" s="85"/>
      <c r="AJ454" s="85"/>
      <c r="AK454" s="1" t="str">
        <f t="shared" si="7"/>
        <v/>
      </c>
    </row>
    <row r="455" spans="10:37" ht="21" customHeight="1" x14ac:dyDescent="0.35">
      <c r="J455" s="292"/>
      <c r="M455" s="2"/>
      <c r="N455" s="2"/>
      <c r="AH455" s="28"/>
      <c r="AI455" s="85"/>
      <c r="AJ455" s="85"/>
      <c r="AK455" s="1" t="str">
        <f t="shared" si="7"/>
        <v/>
      </c>
    </row>
    <row r="456" spans="10:37" ht="21" customHeight="1" x14ac:dyDescent="0.35">
      <c r="J456" s="292"/>
      <c r="M456" s="2"/>
      <c r="N456" s="2"/>
      <c r="AH456" s="28"/>
      <c r="AI456" s="85"/>
      <c r="AJ456" s="85"/>
      <c r="AK456" s="1" t="str">
        <f t="shared" si="7"/>
        <v/>
      </c>
    </row>
    <row r="457" spans="10:37" ht="21" customHeight="1" x14ac:dyDescent="0.35">
      <c r="J457" s="292"/>
      <c r="M457" s="2"/>
      <c r="N457" s="2"/>
      <c r="AH457" s="28"/>
      <c r="AI457" s="85"/>
      <c r="AJ457" s="85"/>
      <c r="AK457" s="1" t="str">
        <f t="shared" si="7"/>
        <v/>
      </c>
    </row>
    <row r="458" spans="10:37" ht="21" customHeight="1" x14ac:dyDescent="0.35">
      <c r="J458" s="292"/>
      <c r="M458" s="2"/>
      <c r="N458" s="2"/>
      <c r="AH458" s="28"/>
      <c r="AI458" s="85"/>
      <c r="AJ458" s="85"/>
      <c r="AK458" s="1" t="str">
        <f t="shared" si="7"/>
        <v/>
      </c>
    </row>
    <row r="459" spans="10:37" ht="21" customHeight="1" x14ac:dyDescent="0.35">
      <c r="J459" s="292"/>
      <c r="M459" s="2"/>
      <c r="N459" s="2"/>
      <c r="AH459" s="28"/>
      <c r="AI459" s="85"/>
      <c r="AJ459" s="85"/>
      <c r="AK459" s="1" t="str">
        <f t="shared" si="7"/>
        <v/>
      </c>
    </row>
    <row r="460" spans="10:37" ht="21" customHeight="1" x14ac:dyDescent="0.35">
      <c r="J460" s="292"/>
      <c r="M460" s="2"/>
      <c r="N460" s="2"/>
      <c r="AH460" s="28"/>
      <c r="AI460" s="85"/>
      <c r="AJ460" s="85"/>
      <c r="AK460" s="1" t="str">
        <f t="shared" si="7"/>
        <v/>
      </c>
    </row>
    <row r="461" spans="10:37" ht="21" customHeight="1" x14ac:dyDescent="0.35">
      <c r="J461" s="292"/>
      <c r="M461" s="2"/>
      <c r="N461" s="2"/>
      <c r="AH461" s="28"/>
      <c r="AI461" s="85"/>
      <c r="AJ461" s="85"/>
      <c r="AK461" s="1" t="str">
        <f t="shared" si="7"/>
        <v/>
      </c>
    </row>
    <row r="462" spans="10:37" ht="21" customHeight="1" x14ac:dyDescent="0.35">
      <c r="J462" s="292"/>
      <c r="M462" s="2"/>
      <c r="N462" s="2"/>
      <c r="AH462" s="28"/>
      <c r="AI462" s="85"/>
      <c r="AJ462" s="85"/>
      <c r="AK462" s="1" t="str">
        <f t="shared" si="7"/>
        <v/>
      </c>
    </row>
    <row r="463" spans="10:37" ht="21" customHeight="1" x14ac:dyDescent="0.35">
      <c r="J463" s="292"/>
      <c r="M463" s="2"/>
      <c r="N463" s="2"/>
      <c r="AH463" s="28"/>
      <c r="AI463" s="85"/>
      <c r="AJ463" s="85"/>
      <c r="AK463" s="1" t="str">
        <f t="shared" si="7"/>
        <v/>
      </c>
    </row>
    <row r="464" spans="10:37" ht="21" customHeight="1" x14ac:dyDescent="0.35">
      <c r="J464" s="292"/>
      <c r="M464" s="2"/>
      <c r="N464" s="2"/>
      <c r="AH464" s="28"/>
      <c r="AI464" s="85"/>
      <c r="AJ464" s="85"/>
      <c r="AK464" s="1" t="str">
        <f t="shared" si="7"/>
        <v/>
      </c>
    </row>
    <row r="465" spans="10:37" ht="21" customHeight="1" x14ac:dyDescent="0.35">
      <c r="J465" s="292"/>
      <c r="M465" s="2"/>
      <c r="N465" s="2"/>
      <c r="AH465" s="28"/>
      <c r="AI465" s="85"/>
      <c r="AJ465" s="85"/>
      <c r="AK465" s="1" t="str">
        <f t="shared" si="7"/>
        <v/>
      </c>
    </row>
    <row r="466" spans="10:37" ht="21" customHeight="1" x14ac:dyDescent="0.35">
      <c r="J466" s="292"/>
      <c r="M466" s="2"/>
      <c r="N466" s="2"/>
      <c r="AH466" s="28"/>
      <c r="AI466" s="85"/>
      <c r="AJ466" s="85"/>
      <c r="AK466" s="1" t="str">
        <f t="shared" si="7"/>
        <v/>
      </c>
    </row>
    <row r="467" spans="10:37" ht="21" customHeight="1" x14ac:dyDescent="0.35">
      <c r="J467" s="292"/>
      <c r="M467" s="2"/>
      <c r="N467" s="2"/>
      <c r="AH467" s="28"/>
      <c r="AI467" s="85"/>
      <c r="AJ467" s="85"/>
      <c r="AK467" s="1" t="str">
        <f t="shared" si="7"/>
        <v/>
      </c>
    </row>
    <row r="468" spans="10:37" ht="21" customHeight="1" x14ac:dyDescent="0.35">
      <c r="J468" s="292"/>
      <c r="M468" s="2"/>
      <c r="N468" s="2"/>
      <c r="AH468" s="28"/>
      <c r="AI468" s="85"/>
      <c r="AJ468" s="85"/>
      <c r="AK468" s="1" t="str">
        <f t="shared" si="7"/>
        <v/>
      </c>
    </row>
    <row r="469" spans="10:37" ht="21" customHeight="1" x14ac:dyDescent="0.35">
      <c r="J469" s="292"/>
      <c r="M469" s="2"/>
      <c r="N469" s="2"/>
      <c r="AH469" s="28"/>
      <c r="AI469" s="85"/>
      <c r="AJ469" s="85"/>
      <c r="AK469" s="1" t="str">
        <f t="shared" si="7"/>
        <v/>
      </c>
    </row>
    <row r="470" spans="10:37" ht="21" customHeight="1" x14ac:dyDescent="0.35">
      <c r="J470" s="292"/>
      <c r="M470" s="2"/>
      <c r="N470" s="2"/>
      <c r="AH470" s="28"/>
      <c r="AI470" s="85"/>
      <c r="AJ470" s="85"/>
      <c r="AK470" s="1" t="str">
        <f t="shared" si="7"/>
        <v/>
      </c>
    </row>
    <row r="471" spans="10:37" ht="21" customHeight="1" x14ac:dyDescent="0.35">
      <c r="J471" s="292"/>
      <c r="M471" s="2"/>
      <c r="N471" s="2"/>
      <c r="AH471" s="28"/>
      <c r="AI471" s="85"/>
      <c r="AJ471" s="85"/>
      <c r="AK471" s="1" t="str">
        <f t="shared" si="7"/>
        <v/>
      </c>
    </row>
    <row r="472" spans="10:37" ht="21" customHeight="1" x14ac:dyDescent="0.35">
      <c r="J472" s="292"/>
      <c r="M472" s="2"/>
      <c r="N472" s="2"/>
      <c r="AH472" s="28"/>
      <c r="AI472" s="85"/>
      <c r="AJ472" s="85"/>
      <c r="AK472" s="1" t="str">
        <f t="shared" si="7"/>
        <v/>
      </c>
    </row>
    <row r="473" spans="10:37" ht="21" customHeight="1" x14ac:dyDescent="0.35">
      <c r="J473" s="292"/>
      <c r="M473" s="2"/>
      <c r="N473" s="2"/>
      <c r="AH473" s="28"/>
      <c r="AI473" s="85"/>
      <c r="AJ473" s="85"/>
      <c r="AK473" s="1" t="str">
        <f t="shared" si="7"/>
        <v/>
      </c>
    </row>
    <row r="474" spans="10:37" ht="21" customHeight="1" x14ac:dyDescent="0.35">
      <c r="J474" s="292"/>
      <c r="M474" s="2"/>
      <c r="N474" s="2"/>
      <c r="AH474" s="28"/>
      <c r="AI474" s="85"/>
      <c r="AJ474" s="85"/>
      <c r="AK474" s="1" t="str">
        <f t="shared" si="7"/>
        <v/>
      </c>
    </row>
    <row r="475" spans="10:37" ht="21" customHeight="1" x14ac:dyDescent="0.35">
      <c r="J475" s="292"/>
      <c r="M475" s="2"/>
      <c r="N475" s="2"/>
      <c r="AH475" s="28"/>
      <c r="AI475" s="85"/>
      <c r="AJ475" s="85"/>
      <c r="AK475" s="1" t="str">
        <f t="shared" si="7"/>
        <v/>
      </c>
    </row>
    <row r="476" spans="10:37" ht="21" customHeight="1" x14ac:dyDescent="0.35">
      <c r="J476" s="292"/>
      <c r="M476" s="2"/>
      <c r="N476" s="2"/>
      <c r="AH476" s="28"/>
      <c r="AI476" s="85"/>
      <c r="AJ476" s="85"/>
      <c r="AK476" s="1" t="str">
        <f t="shared" si="7"/>
        <v/>
      </c>
    </row>
    <row r="477" spans="10:37" ht="21" customHeight="1" x14ac:dyDescent="0.35">
      <c r="J477" s="292"/>
      <c r="M477" s="2"/>
      <c r="N477" s="2"/>
      <c r="AH477" s="28"/>
      <c r="AI477" s="85"/>
      <c r="AJ477" s="85"/>
      <c r="AK477" s="1" t="str">
        <f t="shared" si="7"/>
        <v/>
      </c>
    </row>
    <row r="478" spans="10:37" ht="21" customHeight="1" x14ac:dyDescent="0.35">
      <c r="J478" s="292"/>
      <c r="M478" s="2"/>
      <c r="N478" s="2"/>
      <c r="AH478" s="28"/>
      <c r="AI478" s="85"/>
      <c r="AJ478" s="85"/>
      <c r="AK478" s="1" t="str">
        <f t="shared" si="7"/>
        <v/>
      </c>
    </row>
    <row r="479" spans="10:37" ht="21" customHeight="1" x14ac:dyDescent="0.35">
      <c r="J479" s="292"/>
      <c r="M479" s="2"/>
      <c r="N479" s="2"/>
      <c r="AH479" s="28"/>
      <c r="AI479" s="85"/>
      <c r="AJ479" s="85"/>
      <c r="AK479" s="1" t="str">
        <f t="shared" si="7"/>
        <v/>
      </c>
    </row>
    <row r="480" spans="10:37" ht="21" customHeight="1" x14ac:dyDescent="0.35">
      <c r="J480" s="292"/>
      <c r="M480" s="2"/>
      <c r="N480" s="2"/>
      <c r="AH480" s="28"/>
      <c r="AI480" s="85"/>
      <c r="AJ480" s="85"/>
      <c r="AK480" s="1" t="str">
        <f t="shared" si="7"/>
        <v/>
      </c>
    </row>
    <row r="481" spans="10:37" ht="21" customHeight="1" x14ac:dyDescent="0.35">
      <c r="J481" s="292"/>
      <c r="M481" s="2"/>
      <c r="N481" s="2"/>
      <c r="AH481" s="28"/>
      <c r="AI481" s="85"/>
      <c r="AJ481" s="85"/>
      <c r="AK481" s="1" t="str">
        <f t="shared" si="7"/>
        <v/>
      </c>
    </row>
    <row r="482" spans="10:37" ht="21" customHeight="1" x14ac:dyDescent="0.35">
      <c r="J482" s="292"/>
      <c r="M482" s="2"/>
      <c r="N482" s="2"/>
      <c r="AH482" s="28"/>
      <c r="AI482" s="85"/>
      <c r="AJ482" s="85"/>
      <c r="AK482" s="1" t="str">
        <f t="shared" si="7"/>
        <v/>
      </c>
    </row>
    <row r="483" spans="10:37" ht="21" customHeight="1" x14ac:dyDescent="0.35">
      <c r="J483" s="292"/>
      <c r="M483" s="2"/>
      <c r="N483" s="2"/>
      <c r="AH483" s="28"/>
      <c r="AI483" s="85"/>
      <c r="AJ483" s="85"/>
      <c r="AK483" s="1" t="str">
        <f t="shared" si="7"/>
        <v/>
      </c>
    </row>
    <row r="484" spans="10:37" ht="21" customHeight="1" x14ac:dyDescent="0.35">
      <c r="J484" s="292"/>
      <c r="M484" s="2"/>
      <c r="N484" s="2"/>
      <c r="AH484" s="28"/>
      <c r="AI484" s="85"/>
      <c r="AJ484" s="85"/>
      <c r="AK484" s="1" t="str">
        <f t="shared" si="7"/>
        <v/>
      </c>
    </row>
    <row r="485" spans="10:37" ht="21" customHeight="1" x14ac:dyDescent="0.35">
      <c r="J485" s="292"/>
      <c r="M485" s="2"/>
      <c r="N485" s="2"/>
      <c r="AH485" s="28"/>
      <c r="AI485" s="85"/>
      <c r="AJ485" s="85"/>
      <c r="AK485" s="1" t="str">
        <f t="shared" si="7"/>
        <v/>
      </c>
    </row>
    <row r="486" spans="10:37" ht="21" customHeight="1" x14ac:dyDescent="0.35">
      <c r="J486" s="292"/>
      <c r="M486" s="2"/>
      <c r="N486" s="2"/>
      <c r="AH486" s="28"/>
      <c r="AI486" s="85"/>
      <c r="AJ486" s="85"/>
      <c r="AK486" s="1" t="str">
        <f t="shared" si="7"/>
        <v/>
      </c>
    </row>
    <row r="487" spans="10:37" ht="21" customHeight="1" x14ac:dyDescent="0.35">
      <c r="J487" s="292"/>
      <c r="M487" s="2"/>
      <c r="N487" s="2"/>
      <c r="AH487" s="28"/>
      <c r="AI487" s="85"/>
      <c r="AJ487" s="85"/>
      <c r="AK487" s="1" t="str">
        <f t="shared" si="7"/>
        <v/>
      </c>
    </row>
    <row r="488" spans="10:37" ht="21" customHeight="1" x14ac:dyDescent="0.35">
      <c r="J488" s="292"/>
      <c r="M488" s="2"/>
      <c r="N488" s="2"/>
      <c r="AH488" s="28"/>
      <c r="AI488" s="85"/>
      <c r="AJ488" s="85"/>
      <c r="AK488" s="1" t="str">
        <f t="shared" si="7"/>
        <v/>
      </c>
    </row>
    <row r="489" spans="10:37" ht="21" customHeight="1" x14ac:dyDescent="0.35">
      <c r="J489" s="292"/>
      <c r="M489" s="2"/>
      <c r="N489" s="2"/>
      <c r="AH489" s="28"/>
      <c r="AI489" s="85"/>
      <c r="AJ489" s="85"/>
      <c r="AK489" s="1" t="str">
        <f t="shared" si="7"/>
        <v/>
      </c>
    </row>
    <row r="490" spans="10:37" ht="21" customHeight="1" x14ac:dyDescent="0.35">
      <c r="J490" s="292"/>
      <c r="M490" s="2"/>
      <c r="N490" s="2"/>
      <c r="AH490" s="28"/>
      <c r="AI490" s="85"/>
      <c r="AJ490" s="85"/>
      <c r="AK490" s="1" t="str">
        <f t="shared" si="7"/>
        <v/>
      </c>
    </row>
    <row r="491" spans="10:37" ht="21" customHeight="1" x14ac:dyDescent="0.35">
      <c r="J491" s="292"/>
      <c r="M491" s="2"/>
      <c r="N491" s="2"/>
      <c r="AH491" s="28"/>
      <c r="AI491" s="85"/>
      <c r="AJ491" s="85"/>
      <c r="AK491" s="1" t="str">
        <f t="shared" si="7"/>
        <v/>
      </c>
    </row>
    <row r="492" spans="10:37" ht="21" customHeight="1" x14ac:dyDescent="0.35">
      <c r="J492" s="292"/>
      <c r="M492" s="2"/>
      <c r="N492" s="2"/>
      <c r="AH492" s="28"/>
      <c r="AI492" s="85"/>
      <c r="AJ492" s="85"/>
      <c r="AK492" s="1" t="str">
        <f t="shared" si="7"/>
        <v/>
      </c>
    </row>
    <row r="493" spans="10:37" ht="21" customHeight="1" x14ac:dyDescent="0.35">
      <c r="J493" s="292"/>
      <c r="M493" s="2"/>
      <c r="N493" s="2"/>
      <c r="AH493" s="28"/>
      <c r="AI493" s="85"/>
      <c r="AJ493" s="85"/>
      <c r="AK493" s="1" t="str">
        <f t="shared" si="7"/>
        <v/>
      </c>
    </row>
    <row r="494" spans="10:37" ht="21" customHeight="1" x14ac:dyDescent="0.35">
      <c r="J494" s="292"/>
      <c r="M494" s="2"/>
      <c r="N494" s="2"/>
      <c r="AH494" s="28"/>
      <c r="AI494" s="85"/>
      <c r="AJ494" s="85"/>
      <c r="AK494" s="1" t="str">
        <f t="shared" si="7"/>
        <v/>
      </c>
    </row>
    <row r="495" spans="10:37" ht="21" customHeight="1" x14ac:dyDescent="0.35">
      <c r="J495" s="292"/>
      <c r="M495" s="2"/>
      <c r="N495" s="2"/>
      <c r="AH495" s="28"/>
      <c r="AI495" s="85"/>
      <c r="AJ495" s="85"/>
      <c r="AK495" s="1" t="str">
        <f t="shared" si="7"/>
        <v/>
      </c>
    </row>
    <row r="496" spans="10:37" ht="21" customHeight="1" x14ac:dyDescent="0.35">
      <c r="J496" s="292"/>
      <c r="M496" s="2"/>
      <c r="N496" s="2"/>
      <c r="AH496" s="28"/>
      <c r="AI496" s="85"/>
      <c r="AJ496" s="85"/>
      <c r="AK496" s="1" t="str">
        <f t="shared" si="7"/>
        <v/>
      </c>
    </row>
    <row r="497" spans="10:37" ht="21" customHeight="1" x14ac:dyDescent="0.35">
      <c r="J497" s="292"/>
      <c r="M497" s="2"/>
      <c r="N497" s="2"/>
      <c r="AH497" s="28"/>
      <c r="AI497" s="85"/>
      <c r="AJ497" s="85"/>
      <c r="AK497" s="1" t="str">
        <f t="shared" si="7"/>
        <v/>
      </c>
    </row>
    <row r="498" spans="10:37" ht="21" customHeight="1" x14ac:dyDescent="0.35">
      <c r="J498" s="292"/>
      <c r="M498" s="2"/>
      <c r="N498" s="2"/>
      <c r="AH498" s="28"/>
      <c r="AI498" s="85"/>
      <c r="AJ498" s="85"/>
      <c r="AK498" s="1" t="str">
        <f t="shared" si="7"/>
        <v/>
      </c>
    </row>
    <row r="499" spans="10:37" ht="21" customHeight="1" x14ac:dyDescent="0.35">
      <c r="J499" s="292"/>
      <c r="M499" s="2"/>
      <c r="N499" s="2"/>
      <c r="AH499" s="28"/>
      <c r="AI499" s="85"/>
      <c r="AJ499" s="85"/>
      <c r="AK499" s="1" t="str">
        <f t="shared" si="7"/>
        <v/>
      </c>
    </row>
    <row r="500" spans="10:37" ht="21" customHeight="1" x14ac:dyDescent="0.35">
      <c r="J500" s="292"/>
      <c r="M500" s="2"/>
      <c r="N500" s="2"/>
      <c r="AH500" s="28"/>
      <c r="AI500" s="85"/>
      <c r="AJ500" s="85"/>
      <c r="AK500" s="1" t="str">
        <f t="shared" si="7"/>
        <v/>
      </c>
    </row>
    <row r="501" spans="10:37" ht="21" customHeight="1" x14ac:dyDescent="0.35">
      <c r="J501" s="292"/>
      <c r="M501" s="2"/>
      <c r="N501" s="2"/>
      <c r="AH501" s="28"/>
      <c r="AI501" s="85"/>
      <c r="AJ501" s="85"/>
      <c r="AK501" s="1" t="str">
        <f t="shared" si="7"/>
        <v/>
      </c>
    </row>
    <row r="502" spans="10:37" ht="21" customHeight="1" x14ac:dyDescent="0.35">
      <c r="J502" s="292"/>
      <c r="M502" s="2"/>
      <c r="N502" s="2"/>
      <c r="AH502" s="28"/>
      <c r="AI502" s="85"/>
      <c r="AJ502" s="85"/>
      <c r="AK502" s="1" t="str">
        <f t="shared" si="7"/>
        <v/>
      </c>
    </row>
    <row r="503" spans="10:37" ht="21" customHeight="1" x14ac:dyDescent="0.35">
      <c r="J503" s="292"/>
      <c r="M503" s="2"/>
      <c r="N503" s="2"/>
      <c r="AH503" s="28"/>
      <c r="AI503" s="85"/>
      <c r="AJ503" s="85"/>
      <c r="AK503" s="1" t="str">
        <f t="shared" si="7"/>
        <v/>
      </c>
    </row>
    <row r="504" spans="10:37" ht="21" customHeight="1" x14ac:dyDescent="0.35">
      <c r="J504" s="292"/>
      <c r="M504" s="2"/>
      <c r="N504" s="2"/>
      <c r="AH504" s="28"/>
      <c r="AI504" s="85"/>
      <c r="AJ504" s="85"/>
      <c r="AK504" s="1" t="str">
        <f t="shared" si="7"/>
        <v/>
      </c>
    </row>
    <row r="505" spans="10:37" ht="21" customHeight="1" x14ac:dyDescent="0.35">
      <c r="J505" s="292"/>
      <c r="M505" s="2"/>
      <c r="N505" s="2"/>
      <c r="AH505" s="28"/>
      <c r="AI505" s="85"/>
      <c r="AJ505" s="85"/>
      <c r="AK505" s="1" t="str">
        <f t="shared" si="7"/>
        <v/>
      </c>
    </row>
    <row r="506" spans="10:37" ht="21" customHeight="1" x14ac:dyDescent="0.35">
      <c r="J506" s="292"/>
      <c r="M506" s="2"/>
      <c r="N506" s="2"/>
      <c r="AH506" s="28"/>
      <c r="AI506" s="85"/>
      <c r="AJ506" s="85"/>
      <c r="AK506" s="1" t="str">
        <f t="shared" si="7"/>
        <v/>
      </c>
    </row>
    <row r="507" spans="10:37" ht="21" customHeight="1" x14ac:dyDescent="0.35">
      <c r="J507" s="292"/>
      <c r="M507" s="2"/>
      <c r="N507" s="2"/>
      <c r="AH507" s="28"/>
      <c r="AI507" s="85"/>
      <c r="AJ507" s="85"/>
      <c r="AK507" s="1" t="str">
        <f t="shared" si="7"/>
        <v/>
      </c>
    </row>
    <row r="508" spans="10:37" ht="21" customHeight="1" x14ac:dyDescent="0.35">
      <c r="J508" s="292"/>
      <c r="M508" s="2"/>
      <c r="N508" s="2"/>
      <c r="AH508" s="28"/>
      <c r="AI508" s="85"/>
      <c r="AJ508" s="85"/>
      <c r="AK508" s="1" t="str">
        <f t="shared" si="7"/>
        <v/>
      </c>
    </row>
    <row r="509" spans="10:37" ht="21" customHeight="1" x14ac:dyDescent="0.35">
      <c r="J509" s="292"/>
      <c r="M509" s="2"/>
      <c r="N509" s="2"/>
      <c r="AH509" s="28"/>
      <c r="AI509" s="85"/>
      <c r="AJ509" s="85"/>
      <c r="AK509" s="1" t="str">
        <f t="shared" si="7"/>
        <v/>
      </c>
    </row>
    <row r="510" spans="10:37" ht="21" customHeight="1" x14ac:dyDescent="0.35">
      <c r="J510" s="292"/>
      <c r="M510" s="2"/>
      <c r="N510" s="2"/>
      <c r="AH510" s="28"/>
      <c r="AI510" s="85"/>
      <c r="AJ510" s="85"/>
      <c r="AK510" s="1" t="str">
        <f t="shared" si="7"/>
        <v/>
      </c>
    </row>
    <row r="511" spans="10:37" ht="21" customHeight="1" x14ac:dyDescent="0.35">
      <c r="J511" s="292"/>
      <c r="M511" s="2"/>
      <c r="N511" s="2"/>
      <c r="AH511" s="28"/>
      <c r="AI511" s="85"/>
      <c r="AJ511" s="85"/>
      <c r="AK511" s="1" t="str">
        <f t="shared" si="7"/>
        <v/>
      </c>
    </row>
    <row r="512" spans="10:37" ht="21" customHeight="1" x14ac:dyDescent="0.35">
      <c r="J512" s="292"/>
      <c r="M512" s="2"/>
      <c r="N512" s="2"/>
      <c r="AH512" s="28"/>
      <c r="AI512" s="85"/>
      <c r="AJ512" s="85"/>
      <c r="AK512" s="1" t="str">
        <f t="shared" si="7"/>
        <v/>
      </c>
    </row>
    <row r="513" spans="10:37" ht="21" customHeight="1" x14ac:dyDescent="0.35">
      <c r="J513" s="292"/>
      <c r="M513" s="2"/>
      <c r="N513" s="2"/>
      <c r="AH513" s="28"/>
      <c r="AI513" s="85"/>
      <c r="AJ513" s="85"/>
      <c r="AK513" s="1" t="str">
        <f t="shared" si="7"/>
        <v/>
      </c>
    </row>
    <row r="514" spans="10:37" ht="21" customHeight="1" x14ac:dyDescent="0.35">
      <c r="J514" s="292"/>
      <c r="M514" s="2"/>
      <c r="N514" s="2"/>
      <c r="AH514" s="28"/>
      <c r="AI514" s="85"/>
      <c r="AJ514" s="85"/>
      <c r="AK514" s="1" t="str">
        <f t="shared" si="7"/>
        <v/>
      </c>
    </row>
    <row r="515" spans="10:37" ht="21" customHeight="1" x14ac:dyDescent="0.35">
      <c r="J515" s="292"/>
      <c r="M515" s="2"/>
      <c r="N515" s="2"/>
      <c r="AH515" s="28"/>
      <c r="AI515" s="85"/>
      <c r="AJ515" s="85"/>
      <c r="AK515" s="1" t="str">
        <f t="shared" ref="AK515:AK578" si="8">IFERROR(Y515/Z515,"")</f>
        <v/>
      </c>
    </row>
    <row r="516" spans="10:37" ht="21" customHeight="1" x14ac:dyDescent="0.35">
      <c r="J516" s="292"/>
      <c r="M516" s="2"/>
      <c r="N516" s="2"/>
      <c r="AH516" s="28"/>
      <c r="AI516" s="85"/>
      <c r="AJ516" s="85"/>
      <c r="AK516" s="1" t="str">
        <f t="shared" si="8"/>
        <v/>
      </c>
    </row>
    <row r="517" spans="10:37" ht="21" customHeight="1" x14ac:dyDescent="0.35">
      <c r="J517" s="292"/>
      <c r="M517" s="2"/>
      <c r="N517" s="2"/>
      <c r="AH517" s="28"/>
      <c r="AI517" s="85"/>
      <c r="AJ517" s="85"/>
      <c r="AK517" s="1" t="str">
        <f t="shared" si="8"/>
        <v/>
      </c>
    </row>
    <row r="518" spans="10:37" ht="21" customHeight="1" x14ac:dyDescent="0.35">
      <c r="J518" s="292"/>
      <c r="M518" s="2"/>
      <c r="N518" s="2"/>
      <c r="AH518" s="28"/>
      <c r="AI518" s="85"/>
      <c r="AJ518" s="85"/>
      <c r="AK518" s="1" t="str">
        <f t="shared" si="8"/>
        <v/>
      </c>
    </row>
    <row r="519" spans="10:37" ht="21" customHeight="1" x14ac:dyDescent="0.35">
      <c r="J519" s="292"/>
      <c r="M519" s="2"/>
      <c r="N519" s="2"/>
      <c r="AH519" s="28"/>
      <c r="AI519" s="85"/>
      <c r="AJ519" s="85"/>
      <c r="AK519" s="1" t="str">
        <f t="shared" si="8"/>
        <v/>
      </c>
    </row>
    <row r="520" spans="10:37" ht="21" customHeight="1" x14ac:dyDescent="0.35">
      <c r="J520" s="292"/>
      <c r="M520" s="2"/>
      <c r="N520" s="2"/>
      <c r="AH520" s="28"/>
      <c r="AI520" s="85"/>
      <c r="AJ520" s="85"/>
      <c r="AK520" s="1" t="str">
        <f t="shared" si="8"/>
        <v/>
      </c>
    </row>
    <row r="521" spans="10:37" ht="21" customHeight="1" x14ac:dyDescent="0.35">
      <c r="J521" s="292"/>
      <c r="M521" s="2"/>
      <c r="N521" s="2"/>
      <c r="AH521" s="28"/>
      <c r="AI521" s="85"/>
      <c r="AJ521" s="85"/>
      <c r="AK521" s="1" t="str">
        <f t="shared" si="8"/>
        <v/>
      </c>
    </row>
    <row r="522" spans="10:37" ht="21" customHeight="1" x14ac:dyDescent="0.35">
      <c r="J522" s="292"/>
      <c r="M522" s="2"/>
      <c r="N522" s="2"/>
      <c r="AH522" s="28"/>
      <c r="AI522" s="85"/>
      <c r="AJ522" s="85"/>
      <c r="AK522" s="1" t="str">
        <f t="shared" si="8"/>
        <v/>
      </c>
    </row>
    <row r="523" spans="10:37" ht="21" customHeight="1" x14ac:dyDescent="0.35">
      <c r="J523" s="292"/>
      <c r="M523" s="2"/>
      <c r="N523" s="2"/>
      <c r="AH523" s="28"/>
      <c r="AI523" s="85"/>
      <c r="AJ523" s="85"/>
      <c r="AK523" s="1" t="str">
        <f t="shared" si="8"/>
        <v/>
      </c>
    </row>
    <row r="524" spans="10:37" ht="21" customHeight="1" x14ac:dyDescent="0.35">
      <c r="J524" s="292"/>
      <c r="M524" s="2"/>
      <c r="N524" s="2"/>
      <c r="AH524" s="28"/>
      <c r="AI524" s="85"/>
      <c r="AJ524" s="85"/>
      <c r="AK524" s="1" t="str">
        <f t="shared" si="8"/>
        <v/>
      </c>
    </row>
    <row r="525" spans="10:37" ht="21" customHeight="1" x14ac:dyDescent="0.35">
      <c r="J525" s="292"/>
      <c r="M525" s="2"/>
      <c r="N525" s="2"/>
      <c r="AH525" s="28"/>
      <c r="AI525" s="85"/>
      <c r="AJ525" s="85"/>
      <c r="AK525" s="1" t="str">
        <f t="shared" si="8"/>
        <v/>
      </c>
    </row>
    <row r="526" spans="10:37" ht="21" customHeight="1" x14ac:dyDescent="0.35">
      <c r="J526" s="292"/>
      <c r="M526" s="2"/>
      <c r="N526" s="2"/>
      <c r="AH526" s="28"/>
      <c r="AI526" s="85"/>
      <c r="AJ526" s="85"/>
      <c r="AK526" s="1" t="str">
        <f t="shared" si="8"/>
        <v/>
      </c>
    </row>
    <row r="527" spans="10:37" ht="21" customHeight="1" x14ac:dyDescent="0.35">
      <c r="J527" s="292"/>
      <c r="M527" s="2"/>
      <c r="N527" s="2"/>
      <c r="AH527" s="28"/>
      <c r="AI527" s="85"/>
      <c r="AJ527" s="85"/>
      <c r="AK527" s="1" t="str">
        <f t="shared" si="8"/>
        <v/>
      </c>
    </row>
    <row r="528" spans="10:37" ht="21" customHeight="1" x14ac:dyDescent="0.35">
      <c r="J528" s="292"/>
      <c r="M528" s="2"/>
      <c r="N528" s="2"/>
      <c r="AH528" s="28"/>
      <c r="AI528" s="85"/>
      <c r="AJ528" s="85"/>
      <c r="AK528" s="1" t="str">
        <f t="shared" si="8"/>
        <v/>
      </c>
    </row>
    <row r="529" spans="10:37" ht="21" customHeight="1" x14ac:dyDescent="0.35">
      <c r="J529" s="292"/>
      <c r="M529" s="2"/>
      <c r="N529" s="2"/>
      <c r="AH529" s="28"/>
      <c r="AI529" s="85"/>
      <c r="AJ529" s="85"/>
      <c r="AK529" s="1" t="str">
        <f t="shared" si="8"/>
        <v/>
      </c>
    </row>
    <row r="530" spans="10:37" ht="21" customHeight="1" x14ac:dyDescent="0.35">
      <c r="J530" s="292"/>
      <c r="M530" s="2"/>
      <c r="N530" s="2"/>
      <c r="AH530" s="28"/>
      <c r="AI530" s="85"/>
      <c r="AJ530" s="85"/>
      <c r="AK530" s="1" t="str">
        <f t="shared" si="8"/>
        <v/>
      </c>
    </row>
    <row r="531" spans="10:37" ht="21" customHeight="1" x14ac:dyDescent="0.35">
      <c r="J531" s="292"/>
      <c r="M531" s="2"/>
      <c r="N531" s="2"/>
      <c r="AH531" s="28"/>
      <c r="AI531" s="85"/>
      <c r="AJ531" s="85"/>
      <c r="AK531" s="1" t="str">
        <f t="shared" si="8"/>
        <v/>
      </c>
    </row>
    <row r="532" spans="10:37" ht="21" customHeight="1" x14ac:dyDescent="0.35">
      <c r="J532" s="292"/>
      <c r="M532" s="2"/>
      <c r="N532" s="2"/>
      <c r="AH532" s="28"/>
      <c r="AI532" s="85"/>
      <c r="AJ532" s="85"/>
      <c r="AK532" s="1" t="str">
        <f t="shared" si="8"/>
        <v/>
      </c>
    </row>
    <row r="533" spans="10:37" ht="21" customHeight="1" x14ac:dyDescent="0.35">
      <c r="J533" s="292"/>
      <c r="M533" s="2"/>
      <c r="N533" s="2"/>
      <c r="AH533" s="28"/>
      <c r="AI533" s="85"/>
      <c r="AJ533" s="85"/>
      <c r="AK533" s="1" t="str">
        <f t="shared" si="8"/>
        <v/>
      </c>
    </row>
    <row r="534" spans="10:37" ht="21" customHeight="1" x14ac:dyDescent="0.35">
      <c r="J534" s="292"/>
      <c r="M534" s="2"/>
      <c r="N534" s="2"/>
      <c r="AH534" s="28"/>
      <c r="AI534" s="85"/>
      <c r="AJ534" s="85"/>
      <c r="AK534" s="1" t="str">
        <f t="shared" si="8"/>
        <v/>
      </c>
    </row>
    <row r="535" spans="10:37" ht="21" customHeight="1" x14ac:dyDescent="0.35">
      <c r="J535" s="292"/>
      <c r="M535" s="2"/>
      <c r="N535" s="2"/>
      <c r="AH535" s="28"/>
      <c r="AI535" s="85"/>
      <c r="AJ535" s="85"/>
      <c r="AK535" s="1" t="str">
        <f t="shared" si="8"/>
        <v/>
      </c>
    </row>
    <row r="536" spans="10:37" ht="21" customHeight="1" x14ac:dyDescent="0.35">
      <c r="J536" s="292"/>
      <c r="M536" s="2"/>
      <c r="N536" s="2"/>
      <c r="AH536" s="28"/>
      <c r="AI536" s="85"/>
      <c r="AJ536" s="85"/>
      <c r="AK536" s="1" t="str">
        <f t="shared" si="8"/>
        <v/>
      </c>
    </row>
    <row r="537" spans="10:37" ht="21" customHeight="1" x14ac:dyDescent="0.35">
      <c r="J537" s="292"/>
      <c r="M537" s="2"/>
      <c r="N537" s="2"/>
      <c r="AH537" s="28"/>
      <c r="AI537" s="85"/>
      <c r="AJ537" s="85"/>
      <c r="AK537" s="1" t="str">
        <f t="shared" si="8"/>
        <v/>
      </c>
    </row>
    <row r="538" spans="10:37" ht="21" customHeight="1" x14ac:dyDescent="0.35">
      <c r="J538" s="292"/>
      <c r="M538" s="2"/>
      <c r="N538" s="2"/>
      <c r="AH538" s="28"/>
      <c r="AI538" s="85"/>
      <c r="AJ538" s="85"/>
      <c r="AK538" s="1" t="str">
        <f t="shared" si="8"/>
        <v/>
      </c>
    </row>
    <row r="539" spans="10:37" ht="21" customHeight="1" x14ac:dyDescent="0.35">
      <c r="J539" s="292"/>
      <c r="M539" s="2"/>
      <c r="N539" s="2"/>
      <c r="AH539" s="28"/>
      <c r="AI539" s="85"/>
      <c r="AJ539" s="85"/>
      <c r="AK539" s="1" t="str">
        <f t="shared" si="8"/>
        <v/>
      </c>
    </row>
    <row r="540" spans="10:37" ht="21" customHeight="1" x14ac:dyDescent="0.35">
      <c r="J540" s="292"/>
      <c r="M540" s="2"/>
      <c r="N540" s="2"/>
      <c r="AH540" s="28"/>
      <c r="AI540" s="85"/>
      <c r="AJ540" s="85"/>
      <c r="AK540" s="1" t="str">
        <f t="shared" si="8"/>
        <v/>
      </c>
    </row>
    <row r="541" spans="10:37" ht="21" customHeight="1" x14ac:dyDescent="0.35">
      <c r="J541" s="292"/>
      <c r="M541" s="2"/>
      <c r="N541" s="2"/>
      <c r="AH541" s="28"/>
      <c r="AI541" s="85"/>
      <c r="AJ541" s="85"/>
      <c r="AK541" s="1" t="str">
        <f t="shared" si="8"/>
        <v/>
      </c>
    </row>
    <row r="542" spans="10:37" ht="21" customHeight="1" x14ac:dyDescent="0.35">
      <c r="J542" s="292"/>
      <c r="M542" s="2"/>
      <c r="N542" s="2"/>
      <c r="AH542" s="28"/>
      <c r="AI542" s="85"/>
      <c r="AJ542" s="85"/>
      <c r="AK542" s="1" t="str">
        <f t="shared" si="8"/>
        <v/>
      </c>
    </row>
    <row r="543" spans="10:37" ht="21" customHeight="1" x14ac:dyDescent="0.35">
      <c r="J543" s="292"/>
      <c r="M543" s="2"/>
      <c r="N543" s="2"/>
      <c r="AH543" s="28"/>
      <c r="AI543" s="85"/>
      <c r="AJ543" s="85"/>
      <c r="AK543" s="1" t="str">
        <f t="shared" si="8"/>
        <v/>
      </c>
    </row>
    <row r="544" spans="10:37" ht="21" customHeight="1" x14ac:dyDescent="0.35">
      <c r="J544" s="292"/>
      <c r="M544" s="2"/>
      <c r="N544" s="2"/>
      <c r="AH544" s="28"/>
      <c r="AI544" s="85"/>
      <c r="AJ544" s="85"/>
      <c r="AK544" s="1" t="str">
        <f t="shared" si="8"/>
        <v/>
      </c>
    </row>
    <row r="545" spans="10:37" ht="21" customHeight="1" x14ac:dyDescent="0.35">
      <c r="J545" s="292"/>
      <c r="M545" s="2"/>
      <c r="N545" s="2"/>
      <c r="AH545" s="28"/>
      <c r="AI545" s="85"/>
      <c r="AJ545" s="85"/>
      <c r="AK545" s="1" t="str">
        <f t="shared" si="8"/>
        <v/>
      </c>
    </row>
    <row r="546" spans="10:37" ht="21" customHeight="1" x14ac:dyDescent="0.35">
      <c r="J546" s="292"/>
      <c r="M546" s="2"/>
      <c r="N546" s="2"/>
      <c r="AH546" s="28"/>
      <c r="AI546" s="85"/>
      <c r="AJ546" s="85"/>
      <c r="AK546" s="1" t="str">
        <f t="shared" si="8"/>
        <v/>
      </c>
    </row>
    <row r="547" spans="10:37" ht="21" customHeight="1" x14ac:dyDescent="0.35">
      <c r="J547" s="292"/>
      <c r="M547" s="2"/>
      <c r="N547" s="2"/>
      <c r="AH547" s="28"/>
      <c r="AI547" s="85"/>
      <c r="AJ547" s="85"/>
      <c r="AK547" s="1" t="str">
        <f t="shared" si="8"/>
        <v/>
      </c>
    </row>
    <row r="548" spans="10:37" ht="21" customHeight="1" x14ac:dyDescent="0.35">
      <c r="J548" s="292"/>
      <c r="M548" s="2"/>
      <c r="N548" s="2"/>
      <c r="AH548" s="28"/>
      <c r="AI548" s="85"/>
      <c r="AJ548" s="85"/>
      <c r="AK548" s="1" t="str">
        <f t="shared" si="8"/>
        <v/>
      </c>
    </row>
    <row r="549" spans="10:37" ht="21" customHeight="1" x14ac:dyDescent="0.35">
      <c r="J549" s="292"/>
      <c r="M549" s="2"/>
      <c r="N549" s="2"/>
      <c r="AH549" s="28"/>
      <c r="AI549" s="85"/>
      <c r="AJ549" s="85"/>
      <c r="AK549" s="1" t="str">
        <f t="shared" si="8"/>
        <v/>
      </c>
    </row>
    <row r="550" spans="10:37" ht="21" customHeight="1" x14ac:dyDescent="0.35">
      <c r="J550" s="292"/>
      <c r="M550" s="2"/>
      <c r="N550" s="2"/>
      <c r="AH550" s="28"/>
      <c r="AI550" s="85"/>
      <c r="AJ550" s="85"/>
      <c r="AK550" s="1" t="str">
        <f t="shared" si="8"/>
        <v/>
      </c>
    </row>
    <row r="551" spans="10:37" ht="21" customHeight="1" x14ac:dyDescent="0.35">
      <c r="J551" s="292"/>
      <c r="M551" s="2"/>
      <c r="N551" s="2"/>
      <c r="AH551" s="28"/>
      <c r="AI551" s="85"/>
      <c r="AJ551" s="85"/>
      <c r="AK551" s="1" t="str">
        <f t="shared" si="8"/>
        <v/>
      </c>
    </row>
    <row r="552" spans="10:37" ht="21" customHeight="1" x14ac:dyDescent="0.35">
      <c r="J552" s="292"/>
      <c r="M552" s="2"/>
      <c r="N552" s="2"/>
      <c r="AH552" s="28"/>
      <c r="AI552" s="85"/>
      <c r="AJ552" s="85"/>
      <c r="AK552" s="1" t="str">
        <f t="shared" si="8"/>
        <v/>
      </c>
    </row>
    <row r="553" spans="10:37" ht="21" customHeight="1" x14ac:dyDescent="0.35">
      <c r="J553" s="292"/>
      <c r="M553" s="2"/>
      <c r="N553" s="2"/>
      <c r="AH553" s="28"/>
      <c r="AI553" s="85"/>
      <c r="AJ553" s="85"/>
      <c r="AK553" s="1" t="str">
        <f t="shared" si="8"/>
        <v/>
      </c>
    </row>
    <row r="554" spans="10:37" ht="21" customHeight="1" x14ac:dyDescent="0.35">
      <c r="J554" s="292"/>
      <c r="M554" s="2"/>
      <c r="N554" s="2"/>
      <c r="AH554" s="28"/>
      <c r="AI554" s="85"/>
      <c r="AJ554" s="85"/>
      <c r="AK554" s="1" t="str">
        <f t="shared" si="8"/>
        <v/>
      </c>
    </row>
    <row r="555" spans="10:37" ht="21" customHeight="1" x14ac:dyDescent="0.35">
      <c r="J555" s="292"/>
      <c r="M555" s="2"/>
      <c r="N555" s="2"/>
      <c r="AH555" s="28"/>
      <c r="AI555" s="85"/>
      <c r="AJ555" s="85"/>
      <c r="AK555" s="1" t="str">
        <f t="shared" si="8"/>
        <v/>
      </c>
    </row>
    <row r="556" spans="10:37" ht="21" customHeight="1" x14ac:dyDescent="0.35">
      <c r="J556" s="292"/>
      <c r="M556" s="2"/>
      <c r="N556" s="2"/>
      <c r="AH556" s="28"/>
      <c r="AI556" s="85"/>
      <c r="AJ556" s="85"/>
      <c r="AK556" s="1" t="str">
        <f t="shared" si="8"/>
        <v/>
      </c>
    </row>
    <row r="557" spans="10:37" ht="21" customHeight="1" x14ac:dyDescent="0.35">
      <c r="J557" s="292"/>
      <c r="M557" s="2"/>
      <c r="N557" s="2"/>
      <c r="AH557" s="28"/>
      <c r="AI557" s="85"/>
      <c r="AJ557" s="85"/>
      <c r="AK557" s="1" t="str">
        <f t="shared" si="8"/>
        <v/>
      </c>
    </row>
    <row r="558" spans="10:37" ht="21" customHeight="1" x14ac:dyDescent="0.35">
      <c r="J558" s="292"/>
      <c r="M558" s="2"/>
      <c r="N558" s="2"/>
      <c r="AH558" s="28"/>
      <c r="AI558" s="85"/>
      <c r="AJ558" s="85"/>
      <c r="AK558" s="1" t="str">
        <f t="shared" si="8"/>
        <v/>
      </c>
    </row>
    <row r="559" spans="10:37" ht="21" customHeight="1" x14ac:dyDescent="0.35">
      <c r="J559" s="292"/>
      <c r="M559" s="2"/>
      <c r="N559" s="2"/>
      <c r="AH559" s="28"/>
      <c r="AI559" s="85"/>
      <c r="AJ559" s="85"/>
      <c r="AK559" s="1" t="str">
        <f t="shared" si="8"/>
        <v/>
      </c>
    </row>
    <row r="560" spans="10:37" ht="21" customHeight="1" x14ac:dyDescent="0.35">
      <c r="J560" s="292"/>
      <c r="M560" s="2"/>
      <c r="N560" s="2"/>
      <c r="AH560" s="28"/>
      <c r="AI560" s="85"/>
      <c r="AJ560" s="85"/>
      <c r="AK560" s="1" t="str">
        <f t="shared" si="8"/>
        <v/>
      </c>
    </row>
    <row r="561" spans="10:37" ht="21" customHeight="1" x14ac:dyDescent="0.35">
      <c r="J561" s="292"/>
      <c r="M561" s="2"/>
      <c r="N561" s="2"/>
      <c r="AH561" s="28"/>
      <c r="AI561" s="85"/>
      <c r="AJ561" s="85"/>
      <c r="AK561" s="1" t="str">
        <f t="shared" si="8"/>
        <v/>
      </c>
    </row>
    <row r="562" spans="10:37" ht="21" customHeight="1" x14ac:dyDescent="0.35">
      <c r="J562" s="292"/>
      <c r="M562" s="2"/>
      <c r="N562" s="2"/>
      <c r="AH562" s="28"/>
      <c r="AI562" s="85"/>
      <c r="AJ562" s="85"/>
      <c r="AK562" s="1" t="str">
        <f t="shared" si="8"/>
        <v/>
      </c>
    </row>
    <row r="563" spans="10:37" ht="21" customHeight="1" x14ac:dyDescent="0.35">
      <c r="J563" s="292"/>
      <c r="M563" s="2"/>
      <c r="N563" s="2"/>
      <c r="AH563" s="28"/>
      <c r="AI563" s="85"/>
      <c r="AJ563" s="85"/>
      <c r="AK563" s="1" t="str">
        <f t="shared" si="8"/>
        <v/>
      </c>
    </row>
    <row r="564" spans="10:37" ht="21" customHeight="1" x14ac:dyDescent="0.35">
      <c r="J564" s="292"/>
      <c r="M564" s="2"/>
      <c r="N564" s="2"/>
      <c r="AH564" s="28"/>
      <c r="AI564" s="85"/>
      <c r="AJ564" s="85"/>
      <c r="AK564" s="1" t="str">
        <f t="shared" si="8"/>
        <v/>
      </c>
    </row>
    <row r="565" spans="10:37" ht="21" customHeight="1" x14ac:dyDescent="0.35">
      <c r="J565" s="292"/>
      <c r="M565" s="2"/>
      <c r="N565" s="2"/>
      <c r="AH565" s="28"/>
      <c r="AI565" s="85"/>
      <c r="AJ565" s="85"/>
      <c r="AK565" s="1" t="str">
        <f t="shared" si="8"/>
        <v/>
      </c>
    </row>
    <row r="566" spans="10:37" ht="21" customHeight="1" x14ac:dyDescent="0.35">
      <c r="J566" s="292"/>
      <c r="M566" s="2"/>
      <c r="N566" s="2"/>
      <c r="AH566" s="28"/>
      <c r="AI566" s="85"/>
      <c r="AJ566" s="85"/>
      <c r="AK566" s="1" t="str">
        <f t="shared" si="8"/>
        <v/>
      </c>
    </row>
    <row r="567" spans="10:37" ht="21" customHeight="1" x14ac:dyDescent="0.35">
      <c r="J567" s="292"/>
      <c r="M567" s="2"/>
      <c r="N567" s="2"/>
      <c r="AH567" s="28"/>
      <c r="AI567" s="85"/>
      <c r="AJ567" s="85"/>
      <c r="AK567" s="1" t="str">
        <f t="shared" si="8"/>
        <v/>
      </c>
    </row>
    <row r="568" spans="10:37" ht="21" customHeight="1" x14ac:dyDescent="0.35">
      <c r="J568" s="292"/>
      <c r="M568" s="2"/>
      <c r="N568" s="2"/>
      <c r="AH568" s="28"/>
      <c r="AI568" s="85"/>
      <c r="AJ568" s="85"/>
      <c r="AK568" s="1" t="str">
        <f t="shared" si="8"/>
        <v/>
      </c>
    </row>
    <row r="569" spans="10:37" ht="21" customHeight="1" x14ac:dyDescent="0.35">
      <c r="J569" s="292"/>
      <c r="M569" s="2"/>
      <c r="N569" s="2"/>
      <c r="AH569" s="28"/>
      <c r="AI569" s="85"/>
      <c r="AJ569" s="85"/>
      <c r="AK569" s="1" t="str">
        <f t="shared" si="8"/>
        <v/>
      </c>
    </row>
    <row r="570" spans="10:37" ht="21" customHeight="1" x14ac:dyDescent="0.35">
      <c r="J570" s="292"/>
      <c r="M570" s="2"/>
      <c r="N570" s="2"/>
      <c r="AH570" s="28"/>
      <c r="AI570" s="85"/>
      <c r="AJ570" s="85"/>
      <c r="AK570" s="1" t="str">
        <f t="shared" si="8"/>
        <v/>
      </c>
    </row>
    <row r="571" spans="10:37" ht="21" customHeight="1" x14ac:dyDescent="0.35">
      <c r="J571" s="292"/>
      <c r="M571" s="2"/>
      <c r="N571" s="2"/>
      <c r="AH571" s="28"/>
      <c r="AI571" s="85"/>
      <c r="AJ571" s="85"/>
      <c r="AK571" s="1" t="str">
        <f t="shared" si="8"/>
        <v/>
      </c>
    </row>
    <row r="572" spans="10:37" ht="21" customHeight="1" x14ac:dyDescent="0.35">
      <c r="J572" s="292"/>
      <c r="M572" s="2"/>
      <c r="N572" s="2"/>
      <c r="AH572" s="28"/>
      <c r="AI572" s="85"/>
      <c r="AJ572" s="85"/>
      <c r="AK572" s="1" t="str">
        <f t="shared" si="8"/>
        <v/>
      </c>
    </row>
    <row r="573" spans="10:37" ht="21" customHeight="1" x14ac:dyDescent="0.35">
      <c r="J573" s="292"/>
      <c r="M573" s="2"/>
      <c r="N573" s="2"/>
      <c r="AH573" s="28"/>
      <c r="AI573" s="85"/>
      <c r="AJ573" s="85"/>
      <c r="AK573" s="1" t="str">
        <f t="shared" si="8"/>
        <v/>
      </c>
    </row>
    <row r="574" spans="10:37" ht="21" customHeight="1" x14ac:dyDescent="0.35">
      <c r="J574" s="292"/>
      <c r="M574" s="2"/>
      <c r="N574" s="2"/>
      <c r="AH574" s="28"/>
      <c r="AI574" s="85"/>
      <c r="AJ574" s="85"/>
      <c r="AK574" s="1" t="str">
        <f t="shared" si="8"/>
        <v/>
      </c>
    </row>
    <row r="575" spans="10:37" ht="21" customHeight="1" x14ac:dyDescent="0.35">
      <c r="J575" s="292"/>
      <c r="M575" s="2"/>
      <c r="N575" s="2"/>
      <c r="AH575" s="28"/>
      <c r="AI575" s="85"/>
      <c r="AJ575" s="85"/>
      <c r="AK575" s="1" t="str">
        <f t="shared" si="8"/>
        <v/>
      </c>
    </row>
    <row r="576" spans="10:37" ht="21" customHeight="1" x14ac:dyDescent="0.35">
      <c r="J576" s="292"/>
      <c r="M576" s="2"/>
      <c r="N576" s="2"/>
      <c r="AH576" s="28"/>
      <c r="AI576" s="85"/>
      <c r="AJ576" s="85"/>
      <c r="AK576" s="1" t="str">
        <f t="shared" si="8"/>
        <v/>
      </c>
    </row>
    <row r="577" spans="10:37" ht="21" customHeight="1" x14ac:dyDescent="0.35">
      <c r="J577" s="292"/>
      <c r="M577" s="2"/>
      <c r="N577" s="2"/>
      <c r="AH577" s="28"/>
      <c r="AI577" s="85"/>
      <c r="AJ577" s="85"/>
      <c r="AK577" s="1" t="str">
        <f t="shared" si="8"/>
        <v/>
      </c>
    </row>
    <row r="578" spans="10:37" ht="21" customHeight="1" x14ac:dyDescent="0.35">
      <c r="J578" s="292"/>
      <c r="M578" s="2"/>
      <c r="N578" s="2"/>
      <c r="AH578" s="28"/>
      <c r="AI578" s="85"/>
      <c r="AJ578" s="85"/>
      <c r="AK578" s="1" t="str">
        <f t="shared" si="8"/>
        <v/>
      </c>
    </row>
    <row r="579" spans="10:37" ht="21" customHeight="1" x14ac:dyDescent="0.35">
      <c r="J579" s="292"/>
      <c r="M579" s="2"/>
      <c r="N579" s="2"/>
      <c r="AH579" s="28"/>
      <c r="AI579" s="85"/>
      <c r="AJ579" s="85"/>
      <c r="AK579" s="1" t="str">
        <f t="shared" ref="AK579:AK642" si="9">IFERROR(Y579/Z579,"")</f>
        <v/>
      </c>
    </row>
    <row r="580" spans="10:37" ht="21" customHeight="1" x14ac:dyDescent="0.35">
      <c r="J580" s="292"/>
      <c r="M580" s="2"/>
      <c r="N580" s="2"/>
      <c r="AH580" s="28"/>
      <c r="AI580" s="85"/>
      <c r="AJ580" s="85"/>
      <c r="AK580" s="1" t="str">
        <f t="shared" si="9"/>
        <v/>
      </c>
    </row>
    <row r="581" spans="10:37" ht="21" customHeight="1" x14ac:dyDescent="0.35">
      <c r="J581" s="292"/>
      <c r="M581" s="2"/>
      <c r="N581" s="2"/>
      <c r="AH581" s="28"/>
      <c r="AI581" s="85"/>
      <c r="AJ581" s="85"/>
      <c r="AK581" s="1" t="str">
        <f t="shared" si="9"/>
        <v/>
      </c>
    </row>
    <row r="582" spans="10:37" ht="21" customHeight="1" x14ac:dyDescent="0.35">
      <c r="J582" s="292"/>
      <c r="M582" s="2"/>
      <c r="N582" s="2"/>
      <c r="AH582" s="28"/>
      <c r="AI582" s="85"/>
      <c r="AJ582" s="85"/>
      <c r="AK582" s="1" t="str">
        <f t="shared" si="9"/>
        <v/>
      </c>
    </row>
    <row r="583" spans="10:37" ht="21" customHeight="1" x14ac:dyDescent="0.35">
      <c r="J583" s="292"/>
      <c r="M583" s="2"/>
      <c r="N583" s="2"/>
      <c r="AH583" s="28"/>
      <c r="AI583" s="85"/>
      <c r="AJ583" s="85"/>
      <c r="AK583" s="1" t="str">
        <f t="shared" si="9"/>
        <v/>
      </c>
    </row>
    <row r="584" spans="10:37" ht="21" customHeight="1" x14ac:dyDescent="0.35">
      <c r="J584" s="292"/>
      <c r="M584" s="2"/>
      <c r="N584" s="2"/>
      <c r="AH584" s="28"/>
      <c r="AI584" s="85"/>
      <c r="AJ584" s="85"/>
      <c r="AK584" s="1" t="str">
        <f t="shared" si="9"/>
        <v/>
      </c>
    </row>
    <row r="585" spans="10:37" ht="21" customHeight="1" x14ac:dyDescent="0.35">
      <c r="J585" s="292"/>
      <c r="M585" s="2"/>
      <c r="N585" s="2"/>
      <c r="AH585" s="28"/>
      <c r="AI585" s="85"/>
      <c r="AJ585" s="85"/>
      <c r="AK585" s="1" t="str">
        <f t="shared" si="9"/>
        <v/>
      </c>
    </row>
    <row r="586" spans="10:37" ht="21" customHeight="1" x14ac:dyDescent="0.35">
      <c r="J586" s="292"/>
      <c r="M586" s="2"/>
      <c r="N586" s="2"/>
      <c r="AH586" s="28"/>
      <c r="AI586" s="85"/>
      <c r="AJ586" s="85"/>
      <c r="AK586" s="1" t="str">
        <f t="shared" si="9"/>
        <v/>
      </c>
    </row>
    <row r="587" spans="10:37" ht="21" customHeight="1" x14ac:dyDescent="0.35">
      <c r="J587" s="292"/>
      <c r="M587" s="2"/>
      <c r="N587" s="2"/>
      <c r="AH587" s="28"/>
      <c r="AI587" s="85"/>
      <c r="AJ587" s="85"/>
      <c r="AK587" s="1" t="str">
        <f t="shared" si="9"/>
        <v/>
      </c>
    </row>
    <row r="588" spans="10:37" ht="21" customHeight="1" x14ac:dyDescent="0.35">
      <c r="J588" s="292"/>
      <c r="M588" s="2"/>
      <c r="N588" s="2"/>
      <c r="AH588" s="28"/>
      <c r="AI588" s="85"/>
      <c r="AJ588" s="85"/>
      <c r="AK588" s="1" t="str">
        <f t="shared" si="9"/>
        <v/>
      </c>
    </row>
    <row r="589" spans="10:37" ht="21" customHeight="1" x14ac:dyDescent="0.35">
      <c r="J589" s="292"/>
      <c r="M589" s="2"/>
      <c r="N589" s="2"/>
      <c r="AH589" s="28"/>
      <c r="AI589" s="85"/>
      <c r="AJ589" s="85"/>
      <c r="AK589" s="1" t="str">
        <f t="shared" si="9"/>
        <v/>
      </c>
    </row>
    <row r="590" spans="10:37" ht="21" customHeight="1" x14ac:dyDescent="0.35">
      <c r="J590" s="292"/>
      <c r="M590" s="2"/>
      <c r="N590" s="2"/>
      <c r="AH590" s="28"/>
      <c r="AI590" s="85"/>
      <c r="AJ590" s="85"/>
      <c r="AK590" s="1" t="str">
        <f t="shared" si="9"/>
        <v/>
      </c>
    </row>
    <row r="591" spans="10:37" ht="21" customHeight="1" x14ac:dyDescent="0.35">
      <c r="J591" s="292"/>
      <c r="M591" s="2"/>
      <c r="N591" s="2"/>
      <c r="AH591" s="28"/>
      <c r="AI591" s="85"/>
      <c r="AJ591" s="85"/>
      <c r="AK591" s="1" t="str">
        <f t="shared" si="9"/>
        <v/>
      </c>
    </row>
    <row r="592" spans="10:37" ht="21" customHeight="1" x14ac:dyDescent="0.35">
      <c r="J592" s="292"/>
      <c r="M592" s="2"/>
      <c r="N592" s="2"/>
      <c r="AH592" s="28"/>
      <c r="AI592" s="85"/>
      <c r="AJ592" s="85"/>
      <c r="AK592" s="1" t="str">
        <f t="shared" si="9"/>
        <v/>
      </c>
    </row>
    <row r="593" spans="10:37" ht="21" customHeight="1" x14ac:dyDescent="0.35">
      <c r="J593" s="292"/>
      <c r="M593" s="2"/>
      <c r="N593" s="2"/>
      <c r="AH593" s="28"/>
      <c r="AI593" s="85"/>
      <c r="AJ593" s="85"/>
      <c r="AK593" s="1" t="str">
        <f t="shared" si="9"/>
        <v/>
      </c>
    </row>
    <row r="594" spans="10:37" ht="21" customHeight="1" x14ac:dyDescent="0.35">
      <c r="J594" s="292"/>
      <c r="M594" s="2"/>
      <c r="N594" s="2"/>
      <c r="AH594" s="28"/>
      <c r="AI594" s="85"/>
      <c r="AJ594" s="85"/>
      <c r="AK594" s="1" t="str">
        <f t="shared" si="9"/>
        <v/>
      </c>
    </row>
    <row r="595" spans="10:37" ht="21" customHeight="1" x14ac:dyDescent="0.35">
      <c r="J595" s="292"/>
      <c r="M595" s="2"/>
      <c r="N595" s="2"/>
      <c r="AH595" s="28"/>
      <c r="AI595" s="85"/>
      <c r="AJ595" s="85"/>
      <c r="AK595" s="1" t="str">
        <f t="shared" si="9"/>
        <v/>
      </c>
    </row>
    <row r="596" spans="10:37" ht="21" customHeight="1" x14ac:dyDescent="0.35">
      <c r="J596" s="292"/>
      <c r="M596" s="2"/>
      <c r="N596" s="2"/>
      <c r="AH596" s="28"/>
      <c r="AI596" s="85"/>
      <c r="AJ596" s="85"/>
      <c r="AK596" s="1" t="str">
        <f t="shared" si="9"/>
        <v/>
      </c>
    </row>
    <row r="597" spans="10:37" ht="21" customHeight="1" x14ac:dyDescent="0.35">
      <c r="J597" s="292"/>
      <c r="M597" s="2"/>
      <c r="N597" s="2"/>
      <c r="AH597" s="28"/>
      <c r="AI597" s="85"/>
      <c r="AJ597" s="85"/>
      <c r="AK597" s="1" t="str">
        <f t="shared" si="9"/>
        <v/>
      </c>
    </row>
    <row r="598" spans="10:37" ht="21" customHeight="1" x14ac:dyDescent="0.35">
      <c r="J598" s="292"/>
      <c r="M598" s="2"/>
      <c r="N598" s="2"/>
      <c r="AH598" s="28"/>
      <c r="AI598" s="85"/>
      <c r="AJ598" s="85"/>
      <c r="AK598" s="1" t="str">
        <f t="shared" si="9"/>
        <v/>
      </c>
    </row>
    <row r="599" spans="10:37" ht="21" customHeight="1" x14ac:dyDescent="0.35">
      <c r="J599" s="292"/>
      <c r="M599" s="2"/>
      <c r="N599" s="2"/>
      <c r="AH599" s="28"/>
      <c r="AI599" s="85"/>
      <c r="AJ599" s="85"/>
      <c r="AK599" s="1" t="str">
        <f t="shared" si="9"/>
        <v/>
      </c>
    </row>
    <row r="600" spans="10:37" ht="21" customHeight="1" x14ac:dyDescent="0.35">
      <c r="J600" s="292"/>
      <c r="M600" s="2"/>
      <c r="N600" s="2"/>
      <c r="AH600" s="28"/>
      <c r="AI600" s="85"/>
      <c r="AJ600" s="85"/>
      <c r="AK600" s="1" t="str">
        <f t="shared" si="9"/>
        <v/>
      </c>
    </row>
    <row r="601" spans="10:37" ht="21" customHeight="1" x14ac:dyDescent="0.35">
      <c r="J601" s="292"/>
      <c r="M601" s="2"/>
      <c r="N601" s="2"/>
      <c r="AH601" s="28"/>
      <c r="AI601" s="85"/>
      <c r="AJ601" s="85"/>
      <c r="AK601" s="1" t="str">
        <f t="shared" si="9"/>
        <v/>
      </c>
    </row>
    <row r="602" spans="10:37" ht="21" customHeight="1" x14ac:dyDescent="0.35">
      <c r="J602" s="292"/>
      <c r="M602" s="2"/>
      <c r="N602" s="2"/>
      <c r="AH602" s="28"/>
      <c r="AI602" s="85"/>
      <c r="AJ602" s="85"/>
      <c r="AK602" s="1" t="str">
        <f t="shared" si="9"/>
        <v/>
      </c>
    </row>
    <row r="603" spans="10:37" ht="21" customHeight="1" x14ac:dyDescent="0.35">
      <c r="J603" s="292"/>
      <c r="M603" s="2"/>
      <c r="N603" s="2"/>
      <c r="AH603" s="28"/>
      <c r="AI603" s="85"/>
      <c r="AJ603" s="85"/>
      <c r="AK603" s="1" t="str">
        <f t="shared" si="9"/>
        <v/>
      </c>
    </row>
    <row r="604" spans="10:37" ht="21" customHeight="1" x14ac:dyDescent="0.35">
      <c r="J604" s="292"/>
      <c r="M604" s="2"/>
      <c r="N604" s="2"/>
      <c r="AH604" s="28"/>
      <c r="AI604" s="85"/>
      <c r="AJ604" s="85"/>
      <c r="AK604" s="1" t="str">
        <f t="shared" si="9"/>
        <v/>
      </c>
    </row>
    <row r="605" spans="10:37" ht="21" customHeight="1" x14ac:dyDescent="0.35">
      <c r="J605" s="292"/>
      <c r="M605" s="2"/>
      <c r="N605" s="2"/>
      <c r="AH605" s="28"/>
      <c r="AI605" s="85"/>
      <c r="AJ605" s="85"/>
      <c r="AK605" s="1" t="str">
        <f t="shared" si="9"/>
        <v/>
      </c>
    </row>
    <row r="606" spans="10:37" ht="21" customHeight="1" x14ac:dyDescent="0.35">
      <c r="J606" s="292"/>
      <c r="M606" s="2"/>
      <c r="N606" s="2"/>
      <c r="AH606" s="28"/>
      <c r="AI606" s="85"/>
      <c r="AJ606" s="85"/>
      <c r="AK606" s="1" t="str">
        <f t="shared" si="9"/>
        <v/>
      </c>
    </row>
    <row r="607" spans="10:37" ht="21" customHeight="1" x14ac:dyDescent="0.35">
      <c r="J607" s="292"/>
      <c r="M607" s="2"/>
      <c r="N607" s="2"/>
      <c r="AH607" s="28"/>
      <c r="AI607" s="85"/>
      <c r="AJ607" s="85"/>
      <c r="AK607" s="1" t="str">
        <f t="shared" si="9"/>
        <v/>
      </c>
    </row>
    <row r="608" spans="10:37" ht="21" customHeight="1" x14ac:dyDescent="0.35">
      <c r="J608" s="292"/>
      <c r="M608" s="2"/>
      <c r="N608" s="2"/>
      <c r="AH608" s="28"/>
      <c r="AI608" s="85"/>
      <c r="AJ608" s="85"/>
      <c r="AK608" s="1" t="str">
        <f t="shared" si="9"/>
        <v/>
      </c>
    </row>
    <row r="609" spans="10:37" ht="21" customHeight="1" x14ac:dyDescent="0.35">
      <c r="J609" s="292"/>
      <c r="M609" s="2"/>
      <c r="N609" s="2"/>
      <c r="AH609" s="28"/>
      <c r="AI609" s="85"/>
      <c r="AJ609" s="85"/>
      <c r="AK609" s="1" t="str">
        <f t="shared" si="9"/>
        <v/>
      </c>
    </row>
    <row r="610" spans="10:37" ht="21" customHeight="1" x14ac:dyDescent="0.35">
      <c r="J610" s="292"/>
      <c r="M610" s="2"/>
      <c r="N610" s="2"/>
      <c r="AH610" s="28"/>
      <c r="AI610" s="85"/>
      <c r="AJ610" s="85"/>
      <c r="AK610" s="1" t="str">
        <f t="shared" si="9"/>
        <v/>
      </c>
    </row>
    <row r="611" spans="10:37" ht="21" customHeight="1" x14ac:dyDescent="0.35">
      <c r="J611" s="292"/>
      <c r="M611" s="2"/>
      <c r="N611" s="2"/>
      <c r="AH611" s="28"/>
      <c r="AI611" s="85"/>
      <c r="AJ611" s="85"/>
      <c r="AK611" s="1" t="str">
        <f t="shared" si="9"/>
        <v/>
      </c>
    </row>
    <row r="612" spans="10:37" ht="21" customHeight="1" x14ac:dyDescent="0.35">
      <c r="J612" s="292"/>
      <c r="M612" s="2"/>
      <c r="N612" s="2"/>
      <c r="AH612" s="28"/>
      <c r="AI612" s="85"/>
      <c r="AJ612" s="85"/>
      <c r="AK612" s="1" t="str">
        <f t="shared" si="9"/>
        <v/>
      </c>
    </row>
    <row r="613" spans="10:37" ht="21" customHeight="1" x14ac:dyDescent="0.35">
      <c r="J613" s="292"/>
      <c r="M613" s="2"/>
      <c r="N613" s="2"/>
      <c r="AH613" s="28"/>
      <c r="AI613" s="85"/>
      <c r="AJ613" s="85"/>
      <c r="AK613" s="1" t="str">
        <f t="shared" si="9"/>
        <v/>
      </c>
    </row>
    <row r="614" spans="10:37" ht="21" customHeight="1" x14ac:dyDescent="0.35">
      <c r="J614" s="292"/>
      <c r="M614" s="2"/>
      <c r="N614" s="2"/>
      <c r="AH614" s="28"/>
      <c r="AI614" s="85"/>
      <c r="AJ614" s="85"/>
      <c r="AK614" s="1" t="str">
        <f t="shared" si="9"/>
        <v/>
      </c>
    </row>
    <row r="615" spans="10:37" ht="21" customHeight="1" x14ac:dyDescent="0.35">
      <c r="J615" s="292"/>
      <c r="M615" s="2"/>
      <c r="N615" s="2"/>
      <c r="AH615" s="28"/>
      <c r="AI615" s="85"/>
      <c r="AJ615" s="85"/>
      <c r="AK615" s="1" t="str">
        <f t="shared" si="9"/>
        <v/>
      </c>
    </row>
    <row r="616" spans="10:37" ht="21" customHeight="1" x14ac:dyDescent="0.35">
      <c r="J616" s="292"/>
      <c r="M616" s="2"/>
      <c r="N616" s="2"/>
      <c r="AH616" s="28"/>
      <c r="AI616" s="85"/>
      <c r="AJ616" s="85"/>
      <c r="AK616" s="1" t="str">
        <f t="shared" si="9"/>
        <v/>
      </c>
    </row>
    <row r="617" spans="10:37" ht="21" customHeight="1" x14ac:dyDescent="0.35">
      <c r="J617" s="292"/>
      <c r="M617" s="2"/>
      <c r="N617" s="2"/>
      <c r="AH617" s="28"/>
      <c r="AI617" s="85"/>
      <c r="AJ617" s="85"/>
      <c r="AK617" s="1" t="str">
        <f t="shared" si="9"/>
        <v/>
      </c>
    </row>
    <row r="618" spans="10:37" ht="21" customHeight="1" x14ac:dyDescent="0.35">
      <c r="J618" s="292"/>
      <c r="M618" s="2"/>
      <c r="N618" s="2"/>
      <c r="AH618" s="28"/>
      <c r="AI618" s="85"/>
      <c r="AJ618" s="85"/>
      <c r="AK618" s="1" t="str">
        <f t="shared" si="9"/>
        <v/>
      </c>
    </row>
    <row r="619" spans="10:37" ht="21" customHeight="1" x14ac:dyDescent="0.35">
      <c r="J619" s="292"/>
      <c r="M619" s="2"/>
      <c r="N619" s="2"/>
      <c r="AH619" s="28"/>
      <c r="AI619" s="85"/>
      <c r="AJ619" s="85"/>
      <c r="AK619" s="1" t="str">
        <f t="shared" si="9"/>
        <v/>
      </c>
    </row>
    <row r="620" spans="10:37" ht="21" customHeight="1" x14ac:dyDescent="0.35">
      <c r="J620" s="292"/>
      <c r="M620" s="2"/>
      <c r="N620" s="2"/>
      <c r="AH620" s="28"/>
      <c r="AI620" s="85"/>
      <c r="AJ620" s="85"/>
      <c r="AK620" s="1" t="str">
        <f t="shared" si="9"/>
        <v/>
      </c>
    </row>
    <row r="621" spans="10:37" ht="21" customHeight="1" x14ac:dyDescent="0.35">
      <c r="J621" s="292"/>
      <c r="M621" s="2"/>
      <c r="N621" s="2"/>
      <c r="AH621" s="28"/>
      <c r="AI621" s="85"/>
      <c r="AJ621" s="85"/>
      <c r="AK621" s="1" t="str">
        <f t="shared" si="9"/>
        <v/>
      </c>
    </row>
    <row r="622" spans="10:37" ht="21" customHeight="1" x14ac:dyDescent="0.35">
      <c r="J622" s="292"/>
      <c r="M622" s="2"/>
      <c r="N622" s="2"/>
      <c r="AH622" s="28"/>
      <c r="AI622" s="85"/>
      <c r="AJ622" s="85"/>
      <c r="AK622" s="1" t="str">
        <f t="shared" si="9"/>
        <v/>
      </c>
    </row>
    <row r="623" spans="10:37" ht="21" customHeight="1" x14ac:dyDescent="0.35">
      <c r="J623" s="292"/>
      <c r="M623" s="2"/>
      <c r="N623" s="2"/>
      <c r="AH623" s="28"/>
      <c r="AI623" s="85"/>
      <c r="AJ623" s="85"/>
      <c r="AK623" s="1" t="str">
        <f t="shared" si="9"/>
        <v/>
      </c>
    </row>
    <row r="624" spans="10:37" ht="21" customHeight="1" x14ac:dyDescent="0.35">
      <c r="J624" s="292"/>
      <c r="M624" s="2"/>
      <c r="N624" s="2"/>
      <c r="AH624" s="28"/>
      <c r="AI624" s="85"/>
      <c r="AJ624" s="85"/>
      <c r="AK624" s="1" t="str">
        <f t="shared" si="9"/>
        <v/>
      </c>
    </row>
    <row r="625" spans="10:37" ht="21" customHeight="1" x14ac:dyDescent="0.35">
      <c r="J625" s="292"/>
      <c r="M625" s="2"/>
      <c r="N625" s="2"/>
      <c r="AH625" s="28"/>
      <c r="AI625" s="85"/>
      <c r="AJ625" s="85"/>
      <c r="AK625" s="1" t="str">
        <f t="shared" si="9"/>
        <v/>
      </c>
    </row>
    <row r="626" spans="10:37" ht="21" customHeight="1" x14ac:dyDescent="0.35">
      <c r="J626" s="292"/>
      <c r="M626" s="2"/>
      <c r="N626" s="2"/>
      <c r="AH626" s="28"/>
      <c r="AI626" s="85"/>
      <c r="AJ626" s="85"/>
      <c r="AK626" s="1" t="str">
        <f t="shared" si="9"/>
        <v/>
      </c>
    </row>
    <row r="627" spans="10:37" ht="21" customHeight="1" x14ac:dyDescent="0.35">
      <c r="J627" s="292"/>
      <c r="M627" s="2"/>
      <c r="N627" s="2"/>
      <c r="AH627" s="28"/>
      <c r="AI627" s="85"/>
      <c r="AJ627" s="85"/>
      <c r="AK627" s="1" t="str">
        <f t="shared" si="9"/>
        <v/>
      </c>
    </row>
    <row r="628" spans="10:37" ht="21" customHeight="1" x14ac:dyDescent="0.35">
      <c r="J628" s="292"/>
      <c r="M628" s="2"/>
      <c r="N628" s="2"/>
      <c r="AH628" s="28"/>
      <c r="AI628" s="85"/>
      <c r="AJ628" s="85"/>
      <c r="AK628" s="1" t="str">
        <f t="shared" si="9"/>
        <v/>
      </c>
    </row>
    <row r="629" spans="10:37" ht="21" customHeight="1" x14ac:dyDescent="0.35">
      <c r="J629" s="292"/>
      <c r="M629" s="2"/>
      <c r="N629" s="2"/>
      <c r="AH629" s="28"/>
      <c r="AI629" s="85"/>
      <c r="AJ629" s="85"/>
      <c r="AK629" s="1" t="str">
        <f t="shared" si="9"/>
        <v/>
      </c>
    </row>
    <row r="630" spans="10:37" ht="21" customHeight="1" x14ac:dyDescent="0.35">
      <c r="J630" s="292"/>
      <c r="M630" s="2"/>
      <c r="N630" s="2"/>
      <c r="AH630" s="28"/>
      <c r="AI630" s="85"/>
      <c r="AJ630" s="85"/>
      <c r="AK630" s="1" t="str">
        <f t="shared" si="9"/>
        <v/>
      </c>
    </row>
    <row r="631" spans="10:37" ht="21" customHeight="1" x14ac:dyDescent="0.35">
      <c r="J631" s="292"/>
      <c r="M631" s="2"/>
      <c r="N631" s="2"/>
      <c r="AH631" s="28"/>
      <c r="AI631" s="85"/>
      <c r="AJ631" s="85"/>
      <c r="AK631" s="1" t="str">
        <f t="shared" si="9"/>
        <v/>
      </c>
    </row>
    <row r="632" spans="10:37" ht="21" customHeight="1" x14ac:dyDescent="0.35">
      <c r="J632" s="292"/>
      <c r="M632" s="2"/>
      <c r="N632" s="2"/>
      <c r="AH632" s="28"/>
      <c r="AI632" s="85"/>
      <c r="AJ632" s="85"/>
      <c r="AK632" s="1" t="str">
        <f t="shared" si="9"/>
        <v/>
      </c>
    </row>
    <row r="633" spans="10:37" ht="21" customHeight="1" x14ac:dyDescent="0.35">
      <c r="J633" s="292"/>
      <c r="M633" s="2"/>
      <c r="N633" s="2"/>
      <c r="AH633" s="28"/>
      <c r="AI633" s="85"/>
      <c r="AJ633" s="85"/>
      <c r="AK633" s="1" t="str">
        <f t="shared" si="9"/>
        <v/>
      </c>
    </row>
    <row r="634" spans="10:37" ht="21" customHeight="1" x14ac:dyDescent="0.35">
      <c r="J634" s="292"/>
      <c r="M634" s="2"/>
      <c r="N634" s="2"/>
      <c r="AH634" s="28"/>
      <c r="AI634" s="85"/>
      <c r="AJ634" s="85"/>
      <c r="AK634" s="1" t="str">
        <f t="shared" si="9"/>
        <v/>
      </c>
    </row>
    <row r="635" spans="10:37" ht="21" customHeight="1" x14ac:dyDescent="0.35">
      <c r="J635" s="292"/>
      <c r="M635" s="2"/>
      <c r="N635" s="2"/>
      <c r="AH635" s="28"/>
      <c r="AI635" s="85"/>
      <c r="AJ635" s="85"/>
      <c r="AK635" s="1" t="str">
        <f t="shared" si="9"/>
        <v/>
      </c>
    </row>
    <row r="636" spans="10:37" ht="21" customHeight="1" x14ac:dyDescent="0.35">
      <c r="J636" s="292"/>
      <c r="M636" s="2"/>
      <c r="N636" s="2"/>
      <c r="AH636" s="28"/>
      <c r="AI636" s="85"/>
      <c r="AJ636" s="85"/>
      <c r="AK636" s="1" t="str">
        <f t="shared" si="9"/>
        <v/>
      </c>
    </row>
    <row r="637" spans="10:37" ht="21" customHeight="1" x14ac:dyDescent="0.35">
      <c r="J637" s="292"/>
      <c r="M637" s="2"/>
      <c r="N637" s="2"/>
      <c r="AH637" s="28"/>
      <c r="AI637" s="85"/>
      <c r="AJ637" s="85"/>
      <c r="AK637" s="1" t="str">
        <f t="shared" si="9"/>
        <v/>
      </c>
    </row>
    <row r="638" spans="10:37" ht="21" customHeight="1" x14ac:dyDescent="0.35">
      <c r="J638" s="292"/>
      <c r="M638" s="2"/>
      <c r="N638" s="2"/>
      <c r="AH638" s="28"/>
      <c r="AI638" s="85"/>
      <c r="AJ638" s="85"/>
      <c r="AK638" s="1" t="str">
        <f t="shared" si="9"/>
        <v/>
      </c>
    </row>
    <row r="639" spans="10:37" ht="21" customHeight="1" x14ac:dyDescent="0.35">
      <c r="J639" s="292"/>
      <c r="M639" s="2"/>
      <c r="N639" s="2"/>
      <c r="AH639" s="28"/>
      <c r="AI639" s="85"/>
      <c r="AJ639" s="85"/>
      <c r="AK639" s="1" t="str">
        <f t="shared" si="9"/>
        <v/>
      </c>
    </row>
    <row r="640" spans="10:37" ht="21" customHeight="1" x14ac:dyDescent="0.35">
      <c r="J640" s="292"/>
      <c r="M640" s="2"/>
      <c r="N640" s="2"/>
      <c r="AH640" s="28"/>
      <c r="AI640" s="85"/>
      <c r="AJ640" s="85"/>
      <c r="AK640" s="1" t="str">
        <f t="shared" si="9"/>
        <v/>
      </c>
    </row>
    <row r="641" spans="10:37" ht="21" customHeight="1" x14ac:dyDescent="0.35">
      <c r="J641" s="292"/>
      <c r="M641" s="2"/>
      <c r="N641" s="2"/>
      <c r="AH641" s="28"/>
      <c r="AI641" s="85"/>
      <c r="AJ641" s="85"/>
      <c r="AK641" s="1" t="str">
        <f t="shared" si="9"/>
        <v/>
      </c>
    </row>
    <row r="642" spans="10:37" ht="21" customHeight="1" x14ac:dyDescent="0.35">
      <c r="J642" s="292"/>
      <c r="M642" s="2"/>
      <c r="N642" s="2"/>
      <c r="AH642" s="28"/>
      <c r="AI642" s="85"/>
      <c r="AJ642" s="85"/>
      <c r="AK642" s="1" t="str">
        <f t="shared" si="9"/>
        <v/>
      </c>
    </row>
    <row r="643" spans="10:37" ht="21" customHeight="1" x14ac:dyDescent="0.35">
      <c r="J643" s="292"/>
      <c r="M643" s="2"/>
      <c r="N643" s="2"/>
      <c r="AH643" s="28"/>
      <c r="AI643" s="85"/>
      <c r="AJ643" s="85"/>
      <c r="AK643" s="1" t="str">
        <f t="shared" ref="AK643:AK706" si="10">IFERROR(Y643/Z643,"")</f>
        <v/>
      </c>
    </row>
    <row r="644" spans="10:37" ht="21" customHeight="1" x14ac:dyDescent="0.35">
      <c r="J644" s="292"/>
      <c r="M644" s="2"/>
      <c r="N644" s="2"/>
      <c r="AH644" s="28"/>
      <c r="AI644" s="85"/>
      <c r="AJ644" s="85"/>
      <c r="AK644" s="1" t="str">
        <f t="shared" si="10"/>
        <v/>
      </c>
    </row>
    <row r="645" spans="10:37" ht="21" customHeight="1" x14ac:dyDescent="0.35">
      <c r="J645" s="292"/>
      <c r="M645" s="2"/>
      <c r="N645" s="2"/>
      <c r="AH645" s="28"/>
      <c r="AI645" s="85"/>
      <c r="AJ645" s="85"/>
      <c r="AK645" s="1" t="str">
        <f t="shared" si="10"/>
        <v/>
      </c>
    </row>
    <row r="646" spans="10:37" ht="21" customHeight="1" x14ac:dyDescent="0.35">
      <c r="J646" s="292"/>
      <c r="M646" s="2"/>
      <c r="N646" s="2"/>
      <c r="AH646" s="28"/>
      <c r="AI646" s="85"/>
      <c r="AJ646" s="85"/>
      <c r="AK646" s="1" t="str">
        <f t="shared" si="10"/>
        <v/>
      </c>
    </row>
    <row r="647" spans="10:37" ht="21" customHeight="1" x14ac:dyDescent="0.35">
      <c r="J647" s="292"/>
      <c r="M647" s="2"/>
      <c r="N647" s="2"/>
      <c r="AH647" s="28"/>
      <c r="AI647" s="85"/>
      <c r="AJ647" s="85"/>
      <c r="AK647" s="1" t="str">
        <f t="shared" si="10"/>
        <v/>
      </c>
    </row>
    <row r="648" spans="10:37" ht="21" customHeight="1" x14ac:dyDescent="0.35">
      <c r="J648" s="292"/>
      <c r="M648" s="2"/>
      <c r="N648" s="2"/>
      <c r="AH648" s="28"/>
      <c r="AI648" s="85"/>
      <c r="AJ648" s="85"/>
      <c r="AK648" s="1" t="str">
        <f t="shared" si="10"/>
        <v/>
      </c>
    </row>
    <row r="649" spans="10:37" ht="21" customHeight="1" x14ac:dyDescent="0.35">
      <c r="J649" s="292"/>
      <c r="M649" s="2"/>
      <c r="N649" s="2"/>
      <c r="AH649" s="28"/>
      <c r="AI649" s="85"/>
      <c r="AJ649" s="85"/>
      <c r="AK649" s="1" t="str">
        <f t="shared" si="10"/>
        <v/>
      </c>
    </row>
    <row r="650" spans="10:37" ht="21" customHeight="1" x14ac:dyDescent="0.35">
      <c r="J650" s="292"/>
      <c r="M650" s="2"/>
      <c r="N650" s="2"/>
      <c r="AH650" s="28"/>
      <c r="AI650" s="85"/>
      <c r="AJ650" s="85"/>
      <c r="AK650" s="1" t="str">
        <f t="shared" si="10"/>
        <v/>
      </c>
    </row>
    <row r="651" spans="10:37" ht="21" customHeight="1" x14ac:dyDescent="0.35">
      <c r="J651" s="292"/>
      <c r="M651" s="2"/>
      <c r="N651" s="2"/>
      <c r="AH651" s="28"/>
      <c r="AI651" s="85"/>
      <c r="AJ651" s="85"/>
      <c r="AK651" s="1" t="str">
        <f t="shared" si="10"/>
        <v/>
      </c>
    </row>
    <row r="652" spans="10:37" ht="21" customHeight="1" x14ac:dyDescent="0.35">
      <c r="J652" s="292"/>
      <c r="M652" s="2"/>
      <c r="N652" s="2"/>
      <c r="AH652" s="28"/>
      <c r="AI652" s="85"/>
      <c r="AJ652" s="85"/>
      <c r="AK652" s="1" t="str">
        <f t="shared" si="10"/>
        <v/>
      </c>
    </row>
    <row r="653" spans="10:37" ht="21" customHeight="1" x14ac:dyDescent="0.35">
      <c r="J653" s="292"/>
      <c r="M653" s="2"/>
      <c r="N653" s="2"/>
      <c r="AH653" s="28"/>
      <c r="AI653" s="85"/>
      <c r="AJ653" s="85"/>
      <c r="AK653" s="1" t="str">
        <f t="shared" si="10"/>
        <v/>
      </c>
    </row>
    <row r="654" spans="10:37" ht="21" customHeight="1" x14ac:dyDescent="0.35">
      <c r="J654" s="292"/>
      <c r="M654" s="2"/>
      <c r="N654" s="2"/>
      <c r="AH654" s="28"/>
      <c r="AI654" s="85"/>
      <c r="AJ654" s="85"/>
      <c r="AK654" s="1" t="str">
        <f t="shared" si="10"/>
        <v/>
      </c>
    </row>
    <row r="655" spans="10:37" ht="21" customHeight="1" x14ac:dyDescent="0.35">
      <c r="J655" s="292"/>
      <c r="M655" s="2"/>
      <c r="N655" s="2"/>
      <c r="AH655" s="28"/>
      <c r="AI655" s="85"/>
      <c r="AJ655" s="85"/>
      <c r="AK655" s="1" t="str">
        <f t="shared" si="10"/>
        <v/>
      </c>
    </row>
    <row r="656" spans="10:37" ht="21" customHeight="1" x14ac:dyDescent="0.35">
      <c r="J656" s="292"/>
      <c r="M656" s="2"/>
      <c r="N656" s="2"/>
      <c r="AH656" s="28"/>
      <c r="AI656" s="85"/>
      <c r="AJ656" s="85"/>
      <c r="AK656" s="1" t="str">
        <f t="shared" si="10"/>
        <v/>
      </c>
    </row>
    <row r="657" spans="10:37" x14ac:dyDescent="0.25">
      <c r="J657" s="292"/>
      <c r="M657" s="2"/>
      <c r="N657" s="2"/>
      <c r="AK657" s="1" t="str">
        <f t="shared" si="10"/>
        <v/>
      </c>
    </row>
    <row r="658" spans="10:37" x14ac:dyDescent="0.25">
      <c r="J658" s="292"/>
      <c r="M658" s="2"/>
      <c r="N658" s="2"/>
      <c r="AK658" s="1" t="str">
        <f t="shared" si="10"/>
        <v/>
      </c>
    </row>
    <row r="659" spans="10:37" x14ac:dyDescent="0.25">
      <c r="J659" s="292"/>
      <c r="M659" s="2"/>
      <c r="N659" s="2"/>
      <c r="AK659" s="1" t="str">
        <f t="shared" si="10"/>
        <v/>
      </c>
    </row>
    <row r="660" spans="10:37" x14ac:dyDescent="0.25">
      <c r="J660" s="292"/>
      <c r="M660" s="2"/>
      <c r="N660" s="2"/>
      <c r="AK660" s="1" t="str">
        <f t="shared" si="10"/>
        <v/>
      </c>
    </row>
    <row r="661" spans="10:37" x14ac:dyDescent="0.25">
      <c r="J661" s="292"/>
      <c r="M661" s="2"/>
      <c r="N661" s="2"/>
      <c r="AK661" s="1" t="str">
        <f t="shared" si="10"/>
        <v/>
      </c>
    </row>
    <row r="662" spans="10:37" x14ac:dyDescent="0.25">
      <c r="J662" s="292"/>
      <c r="M662" s="2"/>
      <c r="N662" s="2"/>
      <c r="AK662" s="1" t="str">
        <f t="shared" si="10"/>
        <v/>
      </c>
    </row>
    <row r="663" spans="10:37" x14ac:dyDescent="0.25">
      <c r="J663" s="292"/>
      <c r="M663" s="2"/>
      <c r="N663" s="2"/>
      <c r="AK663" s="1" t="str">
        <f t="shared" si="10"/>
        <v/>
      </c>
    </row>
    <row r="664" spans="10:37" x14ac:dyDescent="0.25">
      <c r="J664" s="292"/>
      <c r="M664" s="2"/>
      <c r="N664" s="2"/>
      <c r="AK664" s="1" t="str">
        <f t="shared" si="10"/>
        <v/>
      </c>
    </row>
    <row r="665" spans="10:37" x14ac:dyDescent="0.25">
      <c r="J665" s="292"/>
      <c r="M665" s="2"/>
      <c r="N665" s="2"/>
      <c r="AK665" s="1" t="str">
        <f t="shared" si="10"/>
        <v/>
      </c>
    </row>
    <row r="666" spans="10:37" x14ac:dyDescent="0.25">
      <c r="J666" s="292"/>
      <c r="M666" s="2"/>
      <c r="N666" s="2"/>
      <c r="AK666" s="1" t="str">
        <f t="shared" si="10"/>
        <v/>
      </c>
    </row>
    <row r="667" spans="10:37" x14ac:dyDescent="0.25">
      <c r="J667" s="292"/>
      <c r="M667" s="2"/>
      <c r="N667" s="2"/>
      <c r="AK667" s="1" t="str">
        <f t="shared" si="10"/>
        <v/>
      </c>
    </row>
    <row r="668" spans="10:37" x14ac:dyDescent="0.25">
      <c r="J668" s="292"/>
      <c r="M668" s="2"/>
      <c r="N668" s="2"/>
      <c r="AK668" s="1" t="str">
        <f t="shared" si="10"/>
        <v/>
      </c>
    </row>
    <row r="669" spans="10:37" x14ac:dyDescent="0.25">
      <c r="J669" s="292"/>
      <c r="M669" s="2"/>
      <c r="N669" s="2"/>
      <c r="AK669" s="1" t="str">
        <f t="shared" si="10"/>
        <v/>
      </c>
    </row>
    <row r="670" spans="10:37" x14ac:dyDescent="0.25">
      <c r="J670" s="292"/>
      <c r="M670" s="2"/>
      <c r="N670" s="2"/>
      <c r="AK670" s="1" t="str">
        <f t="shared" si="10"/>
        <v/>
      </c>
    </row>
    <row r="671" spans="10:37" x14ac:dyDescent="0.25">
      <c r="J671" s="292"/>
      <c r="M671" s="2"/>
      <c r="N671" s="2"/>
      <c r="AK671" s="1" t="str">
        <f t="shared" si="10"/>
        <v/>
      </c>
    </row>
    <row r="672" spans="10:37" x14ac:dyDescent="0.25">
      <c r="J672" s="292"/>
      <c r="M672" s="2"/>
      <c r="N672" s="2"/>
      <c r="AK672" s="1" t="str">
        <f t="shared" si="10"/>
        <v/>
      </c>
    </row>
    <row r="673" spans="10:37" x14ac:dyDescent="0.25">
      <c r="J673" s="292"/>
      <c r="M673" s="2"/>
      <c r="N673" s="2"/>
      <c r="AK673" s="1" t="str">
        <f t="shared" si="10"/>
        <v/>
      </c>
    </row>
    <row r="674" spans="10:37" x14ac:dyDescent="0.25">
      <c r="J674" s="292"/>
      <c r="M674" s="2"/>
      <c r="N674" s="2"/>
      <c r="AK674" s="1" t="str">
        <f t="shared" si="10"/>
        <v/>
      </c>
    </row>
    <row r="675" spans="10:37" x14ac:dyDescent="0.25">
      <c r="J675" s="292"/>
      <c r="M675" s="2"/>
      <c r="N675" s="2"/>
      <c r="AK675" s="1" t="str">
        <f t="shared" si="10"/>
        <v/>
      </c>
    </row>
    <row r="676" spans="10:37" x14ac:dyDescent="0.25">
      <c r="J676" s="292"/>
      <c r="M676" s="2"/>
      <c r="N676" s="2"/>
      <c r="AK676" s="1" t="str">
        <f t="shared" si="10"/>
        <v/>
      </c>
    </row>
    <row r="677" spans="10:37" x14ac:dyDescent="0.25">
      <c r="J677" s="292"/>
      <c r="M677" s="2"/>
      <c r="N677" s="2"/>
      <c r="AK677" s="1" t="str">
        <f t="shared" si="10"/>
        <v/>
      </c>
    </row>
    <row r="678" spans="10:37" x14ac:dyDescent="0.25">
      <c r="J678" s="292"/>
      <c r="M678" s="2"/>
      <c r="N678" s="2"/>
      <c r="AK678" s="1" t="str">
        <f t="shared" si="10"/>
        <v/>
      </c>
    </row>
    <row r="679" spans="10:37" x14ac:dyDescent="0.25">
      <c r="J679" s="292"/>
      <c r="M679" s="2"/>
      <c r="N679" s="2"/>
      <c r="AK679" s="1" t="str">
        <f t="shared" si="10"/>
        <v/>
      </c>
    </row>
    <row r="680" spans="10:37" x14ac:dyDescent="0.25">
      <c r="J680" s="292"/>
      <c r="M680" s="2"/>
      <c r="N680" s="2"/>
      <c r="AK680" s="1" t="str">
        <f t="shared" si="10"/>
        <v/>
      </c>
    </row>
    <row r="681" spans="10:37" x14ac:dyDescent="0.25">
      <c r="J681" s="292"/>
      <c r="M681" s="2"/>
      <c r="N681" s="2"/>
      <c r="AK681" s="1" t="str">
        <f t="shared" si="10"/>
        <v/>
      </c>
    </row>
    <row r="682" spans="10:37" x14ac:dyDescent="0.25">
      <c r="J682" s="292"/>
      <c r="M682" s="2"/>
      <c r="N682" s="2"/>
      <c r="AK682" s="1" t="str">
        <f t="shared" si="10"/>
        <v/>
      </c>
    </row>
    <row r="683" spans="10:37" x14ac:dyDescent="0.25">
      <c r="J683" s="292"/>
      <c r="M683" s="2"/>
      <c r="N683" s="2"/>
      <c r="AK683" s="1" t="str">
        <f t="shared" si="10"/>
        <v/>
      </c>
    </row>
    <row r="684" spans="10:37" x14ac:dyDescent="0.25">
      <c r="J684" s="292"/>
      <c r="M684" s="2"/>
      <c r="N684" s="2"/>
      <c r="AK684" s="1" t="str">
        <f t="shared" si="10"/>
        <v/>
      </c>
    </row>
    <row r="685" spans="10:37" x14ac:dyDescent="0.25">
      <c r="J685" s="292"/>
      <c r="M685" s="2"/>
      <c r="N685" s="2"/>
      <c r="AK685" s="1" t="str">
        <f t="shared" si="10"/>
        <v/>
      </c>
    </row>
    <row r="686" spans="10:37" x14ac:dyDescent="0.25">
      <c r="J686" s="292"/>
      <c r="M686" s="2"/>
      <c r="N686" s="2"/>
      <c r="AK686" s="1" t="str">
        <f t="shared" si="10"/>
        <v/>
      </c>
    </row>
    <row r="687" spans="10:37" x14ac:dyDescent="0.25">
      <c r="J687" s="292"/>
      <c r="M687" s="2"/>
      <c r="N687" s="2"/>
      <c r="AK687" s="1" t="str">
        <f t="shared" si="10"/>
        <v/>
      </c>
    </row>
    <row r="688" spans="10:37" x14ac:dyDescent="0.25">
      <c r="J688" s="292"/>
      <c r="M688" s="2"/>
      <c r="N688" s="2"/>
      <c r="AK688" s="1" t="str">
        <f t="shared" si="10"/>
        <v/>
      </c>
    </row>
    <row r="689" spans="10:37" x14ac:dyDescent="0.25">
      <c r="J689" s="292"/>
      <c r="M689" s="2"/>
      <c r="N689" s="2"/>
      <c r="AK689" s="1" t="str">
        <f t="shared" si="10"/>
        <v/>
      </c>
    </row>
    <row r="690" spans="10:37" x14ac:dyDescent="0.25">
      <c r="J690" s="292"/>
      <c r="M690" s="2"/>
      <c r="N690" s="2"/>
      <c r="AK690" s="1" t="str">
        <f t="shared" si="10"/>
        <v/>
      </c>
    </row>
    <row r="691" spans="10:37" x14ac:dyDescent="0.25">
      <c r="J691" s="292"/>
      <c r="M691" s="2"/>
      <c r="N691" s="2"/>
      <c r="AK691" s="1" t="str">
        <f t="shared" si="10"/>
        <v/>
      </c>
    </row>
    <row r="692" spans="10:37" x14ac:dyDescent="0.25">
      <c r="J692" s="292"/>
      <c r="M692" s="2"/>
      <c r="N692" s="2"/>
      <c r="AK692" s="1" t="str">
        <f t="shared" si="10"/>
        <v/>
      </c>
    </row>
    <row r="693" spans="10:37" x14ac:dyDescent="0.25">
      <c r="J693" s="292"/>
      <c r="M693" s="2"/>
      <c r="N693" s="2"/>
      <c r="AK693" s="1" t="str">
        <f t="shared" si="10"/>
        <v/>
      </c>
    </row>
    <row r="694" spans="10:37" x14ac:dyDescent="0.25">
      <c r="J694" s="292"/>
      <c r="M694" s="2"/>
      <c r="N694" s="2"/>
      <c r="AK694" s="1" t="str">
        <f t="shared" si="10"/>
        <v/>
      </c>
    </row>
    <row r="695" spans="10:37" x14ac:dyDescent="0.25">
      <c r="J695" s="292"/>
      <c r="M695" s="2"/>
      <c r="N695" s="2"/>
      <c r="AK695" s="1" t="str">
        <f t="shared" si="10"/>
        <v/>
      </c>
    </row>
    <row r="696" spans="10:37" x14ac:dyDescent="0.25">
      <c r="J696" s="292"/>
      <c r="M696" s="2"/>
      <c r="N696" s="2"/>
      <c r="AK696" s="1" t="str">
        <f t="shared" si="10"/>
        <v/>
      </c>
    </row>
    <row r="697" spans="10:37" x14ac:dyDescent="0.25">
      <c r="J697" s="292"/>
      <c r="M697" s="2"/>
      <c r="N697" s="2"/>
      <c r="AK697" s="1" t="str">
        <f t="shared" si="10"/>
        <v/>
      </c>
    </row>
    <row r="698" spans="10:37" x14ac:dyDescent="0.25">
      <c r="J698" s="292"/>
      <c r="M698" s="2"/>
      <c r="N698" s="2"/>
      <c r="AK698" s="1" t="str">
        <f t="shared" si="10"/>
        <v/>
      </c>
    </row>
    <row r="699" spans="10:37" x14ac:dyDescent="0.25">
      <c r="J699" s="292"/>
      <c r="M699" s="2"/>
      <c r="N699" s="2"/>
      <c r="AK699" s="1" t="str">
        <f t="shared" si="10"/>
        <v/>
      </c>
    </row>
    <row r="700" spans="10:37" x14ac:dyDescent="0.25">
      <c r="J700" s="292"/>
      <c r="M700" s="2"/>
      <c r="N700" s="2"/>
      <c r="AK700" s="1" t="str">
        <f t="shared" si="10"/>
        <v/>
      </c>
    </row>
    <row r="701" spans="10:37" x14ac:dyDescent="0.25">
      <c r="J701" s="292"/>
      <c r="M701" s="2"/>
      <c r="N701" s="2"/>
      <c r="AK701" s="1" t="str">
        <f t="shared" si="10"/>
        <v/>
      </c>
    </row>
    <row r="702" spans="10:37" x14ac:dyDescent="0.25">
      <c r="J702" s="292"/>
      <c r="M702" s="2"/>
      <c r="N702" s="2"/>
      <c r="AK702" s="1" t="str">
        <f t="shared" si="10"/>
        <v/>
      </c>
    </row>
    <row r="703" spans="10:37" x14ac:dyDescent="0.25">
      <c r="J703" s="292"/>
      <c r="M703" s="2"/>
      <c r="N703" s="2"/>
      <c r="AK703" s="1" t="str">
        <f t="shared" si="10"/>
        <v/>
      </c>
    </row>
    <row r="704" spans="10:37" x14ac:dyDescent="0.25">
      <c r="J704" s="292"/>
      <c r="M704" s="2"/>
      <c r="N704" s="2"/>
      <c r="AK704" s="1" t="str">
        <f t="shared" si="10"/>
        <v/>
      </c>
    </row>
    <row r="705" spans="10:37" x14ac:dyDescent="0.25">
      <c r="J705" s="292"/>
      <c r="M705" s="2"/>
      <c r="N705" s="2"/>
      <c r="AK705" s="1" t="str">
        <f t="shared" si="10"/>
        <v/>
      </c>
    </row>
    <row r="706" spans="10:37" x14ac:dyDescent="0.25">
      <c r="J706" s="292"/>
      <c r="M706" s="2"/>
      <c r="N706" s="2"/>
      <c r="AK706" s="1" t="str">
        <f t="shared" si="10"/>
        <v/>
      </c>
    </row>
    <row r="707" spans="10:37" x14ac:dyDescent="0.25">
      <c r="J707" s="292"/>
      <c r="M707" s="2"/>
      <c r="N707" s="2"/>
      <c r="AK707" s="1" t="str">
        <f t="shared" ref="AK707:AK770" si="11">IFERROR(Y707/Z707,"")</f>
        <v/>
      </c>
    </row>
    <row r="708" spans="10:37" x14ac:dyDescent="0.25">
      <c r="J708" s="292"/>
      <c r="M708" s="2"/>
      <c r="N708" s="2"/>
      <c r="AK708" s="1" t="str">
        <f t="shared" si="11"/>
        <v/>
      </c>
    </row>
    <row r="709" spans="10:37" x14ac:dyDescent="0.25">
      <c r="J709" s="292"/>
      <c r="M709" s="2"/>
      <c r="N709" s="2"/>
      <c r="AK709" s="1" t="str">
        <f t="shared" si="11"/>
        <v/>
      </c>
    </row>
    <row r="710" spans="10:37" x14ac:dyDescent="0.25">
      <c r="J710" s="292"/>
      <c r="M710" s="2"/>
      <c r="N710" s="2"/>
      <c r="AK710" s="1" t="str">
        <f t="shared" si="11"/>
        <v/>
      </c>
    </row>
    <row r="711" spans="10:37" x14ac:dyDescent="0.25">
      <c r="J711" s="292"/>
      <c r="M711" s="2"/>
      <c r="N711" s="2"/>
      <c r="AK711" s="1" t="str">
        <f t="shared" si="11"/>
        <v/>
      </c>
    </row>
    <row r="712" spans="10:37" x14ac:dyDescent="0.25">
      <c r="J712" s="292"/>
      <c r="M712" s="2"/>
      <c r="N712" s="2"/>
      <c r="AK712" s="1" t="str">
        <f t="shared" si="11"/>
        <v/>
      </c>
    </row>
    <row r="713" spans="10:37" x14ac:dyDescent="0.25">
      <c r="J713" s="292"/>
      <c r="M713" s="2"/>
      <c r="N713" s="2"/>
      <c r="AK713" s="1" t="str">
        <f t="shared" si="11"/>
        <v/>
      </c>
    </row>
    <row r="714" spans="10:37" x14ac:dyDescent="0.25">
      <c r="J714" s="292"/>
      <c r="M714" s="2"/>
      <c r="N714" s="2"/>
      <c r="AK714" s="1" t="str">
        <f t="shared" si="11"/>
        <v/>
      </c>
    </row>
    <row r="715" spans="10:37" x14ac:dyDescent="0.25">
      <c r="J715" s="292"/>
      <c r="M715" s="2"/>
      <c r="N715" s="2"/>
      <c r="AK715" s="1" t="str">
        <f t="shared" si="11"/>
        <v/>
      </c>
    </row>
    <row r="716" spans="10:37" x14ac:dyDescent="0.25">
      <c r="J716" s="292"/>
      <c r="M716" s="2"/>
      <c r="N716" s="2"/>
      <c r="AK716" s="1" t="str">
        <f t="shared" si="11"/>
        <v/>
      </c>
    </row>
    <row r="717" spans="10:37" x14ac:dyDescent="0.25">
      <c r="J717" s="292"/>
      <c r="M717" s="2"/>
      <c r="N717" s="2"/>
      <c r="AK717" s="1" t="str">
        <f t="shared" si="11"/>
        <v/>
      </c>
    </row>
    <row r="718" spans="10:37" x14ac:dyDescent="0.25">
      <c r="J718" s="292"/>
      <c r="M718" s="2"/>
      <c r="N718" s="2"/>
      <c r="AK718" s="1" t="str">
        <f t="shared" si="11"/>
        <v/>
      </c>
    </row>
    <row r="719" spans="10:37" x14ac:dyDescent="0.25">
      <c r="J719" s="292"/>
      <c r="M719" s="2"/>
      <c r="N719" s="2"/>
      <c r="AK719" s="1" t="str">
        <f t="shared" si="11"/>
        <v/>
      </c>
    </row>
    <row r="720" spans="10:37" x14ac:dyDescent="0.25">
      <c r="J720" s="292"/>
      <c r="M720" s="2"/>
      <c r="N720" s="2"/>
      <c r="AK720" s="1" t="str">
        <f t="shared" si="11"/>
        <v/>
      </c>
    </row>
    <row r="721" spans="10:37" x14ac:dyDescent="0.25">
      <c r="J721" s="292"/>
      <c r="M721" s="2"/>
      <c r="N721" s="2"/>
      <c r="AK721" s="1" t="str">
        <f t="shared" si="11"/>
        <v/>
      </c>
    </row>
    <row r="722" spans="10:37" x14ac:dyDescent="0.25">
      <c r="J722" s="292"/>
      <c r="M722" s="2"/>
      <c r="N722" s="2"/>
      <c r="AK722" s="1" t="str">
        <f t="shared" si="11"/>
        <v/>
      </c>
    </row>
    <row r="723" spans="10:37" x14ac:dyDescent="0.25">
      <c r="J723" s="292"/>
      <c r="M723" s="2"/>
      <c r="N723" s="2"/>
      <c r="AK723" s="1" t="str">
        <f t="shared" si="11"/>
        <v/>
      </c>
    </row>
    <row r="724" spans="10:37" x14ac:dyDescent="0.25">
      <c r="J724" s="292"/>
      <c r="M724" s="2"/>
      <c r="N724" s="2"/>
      <c r="AK724" s="1" t="str">
        <f t="shared" si="11"/>
        <v/>
      </c>
    </row>
    <row r="725" spans="10:37" x14ac:dyDescent="0.25">
      <c r="J725" s="292"/>
      <c r="M725" s="2"/>
      <c r="N725" s="2"/>
      <c r="AK725" s="1" t="str">
        <f t="shared" si="11"/>
        <v/>
      </c>
    </row>
    <row r="726" spans="10:37" x14ac:dyDescent="0.25">
      <c r="J726" s="292"/>
      <c r="M726" s="2"/>
      <c r="N726" s="2"/>
      <c r="AK726" s="1" t="str">
        <f t="shared" si="11"/>
        <v/>
      </c>
    </row>
    <row r="727" spans="10:37" x14ac:dyDescent="0.25">
      <c r="J727" s="292"/>
      <c r="M727" s="2"/>
      <c r="N727" s="2"/>
      <c r="AK727" s="1" t="str">
        <f t="shared" si="11"/>
        <v/>
      </c>
    </row>
    <row r="728" spans="10:37" x14ac:dyDescent="0.25">
      <c r="J728" s="292"/>
      <c r="M728" s="2"/>
      <c r="N728" s="2"/>
      <c r="AK728" s="1" t="str">
        <f t="shared" si="11"/>
        <v/>
      </c>
    </row>
    <row r="729" spans="10:37" x14ac:dyDescent="0.25">
      <c r="J729" s="292"/>
      <c r="M729" s="2"/>
      <c r="N729" s="2"/>
      <c r="AK729" s="1" t="str">
        <f t="shared" si="11"/>
        <v/>
      </c>
    </row>
    <row r="730" spans="10:37" x14ac:dyDescent="0.25">
      <c r="J730" s="292"/>
      <c r="M730" s="2"/>
      <c r="N730" s="2"/>
      <c r="AK730" s="1" t="str">
        <f t="shared" si="11"/>
        <v/>
      </c>
    </row>
    <row r="731" spans="10:37" x14ac:dyDescent="0.25">
      <c r="J731" s="292"/>
      <c r="M731" s="2"/>
      <c r="N731" s="2"/>
      <c r="AK731" s="1" t="str">
        <f t="shared" si="11"/>
        <v/>
      </c>
    </row>
    <row r="732" spans="10:37" x14ac:dyDescent="0.25">
      <c r="J732" s="292"/>
      <c r="M732" s="2"/>
      <c r="N732" s="2"/>
      <c r="AK732" s="1" t="str">
        <f t="shared" si="11"/>
        <v/>
      </c>
    </row>
    <row r="733" spans="10:37" x14ac:dyDescent="0.25">
      <c r="J733" s="292"/>
      <c r="M733" s="2"/>
      <c r="N733" s="2"/>
      <c r="AK733" s="1" t="str">
        <f t="shared" si="11"/>
        <v/>
      </c>
    </row>
    <row r="734" spans="10:37" x14ac:dyDescent="0.25">
      <c r="J734" s="292"/>
      <c r="M734" s="2"/>
      <c r="N734" s="2"/>
      <c r="AK734" s="1" t="str">
        <f t="shared" si="11"/>
        <v/>
      </c>
    </row>
    <row r="735" spans="10:37" x14ac:dyDescent="0.25">
      <c r="J735" s="292"/>
      <c r="M735" s="2"/>
      <c r="N735" s="2"/>
      <c r="AK735" s="1" t="str">
        <f t="shared" si="11"/>
        <v/>
      </c>
    </row>
    <row r="736" spans="10:37" x14ac:dyDescent="0.25">
      <c r="J736" s="292"/>
      <c r="M736" s="2"/>
      <c r="N736" s="2"/>
      <c r="AK736" s="1" t="str">
        <f t="shared" si="11"/>
        <v/>
      </c>
    </row>
    <row r="737" spans="10:37" x14ac:dyDescent="0.25">
      <c r="J737" s="292"/>
      <c r="M737" s="2"/>
      <c r="N737" s="2"/>
      <c r="AK737" s="1" t="str">
        <f t="shared" si="11"/>
        <v/>
      </c>
    </row>
    <row r="738" spans="10:37" x14ac:dyDescent="0.25">
      <c r="J738" s="292"/>
      <c r="M738" s="2"/>
      <c r="N738" s="2"/>
      <c r="AK738" s="1" t="str">
        <f t="shared" si="11"/>
        <v/>
      </c>
    </row>
    <row r="739" spans="10:37" x14ac:dyDescent="0.25">
      <c r="J739" s="292"/>
      <c r="M739" s="2"/>
      <c r="N739" s="2"/>
      <c r="AK739" s="1" t="str">
        <f t="shared" si="11"/>
        <v/>
      </c>
    </row>
    <row r="740" spans="10:37" x14ac:dyDescent="0.25">
      <c r="J740" s="292"/>
      <c r="M740" s="2"/>
      <c r="N740" s="2"/>
      <c r="AK740" s="1" t="str">
        <f t="shared" si="11"/>
        <v/>
      </c>
    </row>
    <row r="741" spans="10:37" x14ac:dyDescent="0.25">
      <c r="J741" s="292"/>
      <c r="M741" s="2"/>
      <c r="N741" s="2"/>
      <c r="AK741" s="1" t="str">
        <f t="shared" si="11"/>
        <v/>
      </c>
    </row>
    <row r="742" spans="10:37" x14ac:dyDescent="0.25">
      <c r="J742" s="292"/>
      <c r="M742" s="2"/>
      <c r="N742" s="2"/>
      <c r="AK742" s="1" t="str">
        <f t="shared" si="11"/>
        <v/>
      </c>
    </row>
    <row r="743" spans="10:37" x14ac:dyDescent="0.25">
      <c r="J743" s="292"/>
      <c r="M743" s="2"/>
      <c r="N743" s="2"/>
      <c r="AK743" s="1" t="str">
        <f t="shared" si="11"/>
        <v/>
      </c>
    </row>
    <row r="744" spans="10:37" x14ac:dyDescent="0.25">
      <c r="J744" s="292"/>
      <c r="M744" s="2"/>
      <c r="N744" s="2"/>
      <c r="AK744" s="1" t="str">
        <f t="shared" si="11"/>
        <v/>
      </c>
    </row>
    <row r="745" spans="10:37" x14ac:dyDescent="0.25">
      <c r="J745" s="292"/>
      <c r="M745" s="2"/>
      <c r="N745" s="2"/>
      <c r="AK745" s="1" t="str">
        <f t="shared" si="11"/>
        <v/>
      </c>
    </row>
    <row r="746" spans="10:37" x14ac:dyDescent="0.25">
      <c r="J746" s="292"/>
      <c r="M746" s="2"/>
      <c r="N746" s="2"/>
      <c r="AK746" s="1" t="str">
        <f t="shared" si="11"/>
        <v/>
      </c>
    </row>
    <row r="747" spans="10:37" x14ac:dyDescent="0.25">
      <c r="J747" s="292"/>
      <c r="M747" s="2"/>
      <c r="N747" s="2"/>
      <c r="AK747" s="1" t="str">
        <f t="shared" si="11"/>
        <v/>
      </c>
    </row>
    <row r="748" spans="10:37" x14ac:dyDescent="0.25">
      <c r="J748" s="292"/>
      <c r="M748" s="2"/>
      <c r="N748" s="2"/>
      <c r="AK748" s="1" t="str">
        <f t="shared" si="11"/>
        <v/>
      </c>
    </row>
    <row r="749" spans="10:37" x14ac:dyDescent="0.25">
      <c r="J749" s="292"/>
      <c r="M749" s="2"/>
      <c r="N749" s="2"/>
      <c r="AK749" s="1" t="str">
        <f t="shared" si="11"/>
        <v/>
      </c>
    </row>
    <row r="750" spans="10:37" x14ac:dyDescent="0.25">
      <c r="J750" s="292"/>
      <c r="M750" s="2"/>
      <c r="N750" s="2"/>
      <c r="AK750" s="1" t="str">
        <f t="shared" si="11"/>
        <v/>
      </c>
    </row>
    <row r="751" spans="10:37" x14ac:dyDescent="0.25">
      <c r="J751" s="292"/>
      <c r="M751" s="2"/>
      <c r="N751" s="2"/>
      <c r="AK751" s="1" t="str">
        <f t="shared" si="11"/>
        <v/>
      </c>
    </row>
    <row r="752" spans="10:37" x14ac:dyDescent="0.25">
      <c r="J752" s="292"/>
      <c r="M752" s="2"/>
      <c r="N752" s="2"/>
      <c r="AK752" s="1" t="str">
        <f t="shared" si="11"/>
        <v/>
      </c>
    </row>
    <row r="753" spans="10:37" x14ac:dyDescent="0.25">
      <c r="J753" s="292"/>
      <c r="M753" s="2"/>
      <c r="N753" s="2"/>
      <c r="AK753" s="1" t="str">
        <f t="shared" si="11"/>
        <v/>
      </c>
    </row>
    <row r="754" spans="10:37" x14ac:dyDescent="0.25">
      <c r="J754" s="292"/>
      <c r="M754" s="2"/>
      <c r="N754" s="2"/>
      <c r="AK754" s="1" t="str">
        <f t="shared" si="11"/>
        <v/>
      </c>
    </row>
    <row r="755" spans="10:37" x14ac:dyDescent="0.25">
      <c r="J755" s="292"/>
      <c r="M755" s="2"/>
      <c r="N755" s="2"/>
      <c r="AK755" s="1" t="str">
        <f t="shared" si="11"/>
        <v/>
      </c>
    </row>
    <row r="756" spans="10:37" x14ac:dyDescent="0.25">
      <c r="J756" s="292"/>
      <c r="M756" s="2"/>
      <c r="N756" s="2"/>
      <c r="AK756" s="1" t="str">
        <f t="shared" si="11"/>
        <v/>
      </c>
    </row>
    <row r="757" spans="10:37" x14ac:dyDescent="0.25">
      <c r="J757" s="292"/>
      <c r="M757" s="2"/>
      <c r="N757" s="2"/>
      <c r="AK757" s="1" t="str">
        <f t="shared" si="11"/>
        <v/>
      </c>
    </row>
    <row r="758" spans="10:37" x14ac:dyDescent="0.25">
      <c r="J758" s="292"/>
      <c r="M758" s="2"/>
      <c r="N758" s="2"/>
      <c r="AK758" s="1" t="str">
        <f t="shared" si="11"/>
        <v/>
      </c>
    </row>
    <row r="759" spans="10:37" x14ac:dyDescent="0.25">
      <c r="J759" s="292"/>
      <c r="M759" s="2"/>
      <c r="N759" s="2"/>
      <c r="AK759" s="1" t="str">
        <f t="shared" si="11"/>
        <v/>
      </c>
    </row>
    <row r="760" spans="10:37" x14ac:dyDescent="0.25">
      <c r="J760" s="292"/>
      <c r="M760" s="2"/>
      <c r="N760" s="2"/>
      <c r="AK760" s="1" t="str">
        <f t="shared" si="11"/>
        <v/>
      </c>
    </row>
    <row r="761" spans="10:37" x14ac:dyDescent="0.25">
      <c r="J761" s="292"/>
      <c r="M761" s="2"/>
      <c r="N761" s="2"/>
      <c r="AK761" s="1" t="str">
        <f t="shared" si="11"/>
        <v/>
      </c>
    </row>
    <row r="762" spans="10:37" x14ac:dyDescent="0.25">
      <c r="J762" s="292"/>
      <c r="M762" s="2"/>
      <c r="N762" s="2"/>
      <c r="AK762" s="1" t="str">
        <f t="shared" si="11"/>
        <v/>
      </c>
    </row>
    <row r="763" spans="10:37" x14ac:dyDescent="0.25">
      <c r="J763" s="292"/>
      <c r="M763" s="2"/>
      <c r="N763" s="2"/>
      <c r="AK763" s="1" t="str">
        <f t="shared" si="11"/>
        <v/>
      </c>
    </row>
    <row r="764" spans="10:37" x14ac:dyDescent="0.25">
      <c r="J764" s="292"/>
      <c r="M764" s="2"/>
      <c r="N764" s="2"/>
      <c r="AK764" s="1" t="str">
        <f t="shared" si="11"/>
        <v/>
      </c>
    </row>
    <row r="765" spans="10:37" x14ac:dyDescent="0.25">
      <c r="J765" s="292"/>
      <c r="M765" s="2"/>
      <c r="N765" s="2"/>
      <c r="AK765" s="1" t="str">
        <f t="shared" si="11"/>
        <v/>
      </c>
    </row>
    <row r="766" spans="10:37" x14ac:dyDescent="0.25">
      <c r="J766" s="292"/>
      <c r="M766" s="2"/>
      <c r="N766" s="2"/>
      <c r="AK766" s="1" t="str">
        <f t="shared" si="11"/>
        <v/>
      </c>
    </row>
    <row r="767" spans="10:37" x14ac:dyDescent="0.25">
      <c r="J767" s="292"/>
      <c r="M767" s="2"/>
      <c r="N767" s="2"/>
      <c r="AK767" s="1" t="str">
        <f t="shared" si="11"/>
        <v/>
      </c>
    </row>
    <row r="768" spans="10:37" x14ac:dyDescent="0.25">
      <c r="J768" s="292"/>
      <c r="M768" s="2"/>
      <c r="N768" s="2"/>
      <c r="AK768" s="1" t="str">
        <f t="shared" si="11"/>
        <v/>
      </c>
    </row>
    <row r="769" spans="10:37" x14ac:dyDescent="0.25">
      <c r="J769" s="292"/>
      <c r="M769" s="2"/>
      <c r="N769" s="2"/>
      <c r="AK769" s="1" t="str">
        <f t="shared" si="11"/>
        <v/>
      </c>
    </row>
    <row r="770" spans="10:37" x14ac:dyDescent="0.25">
      <c r="J770" s="292"/>
      <c r="M770" s="2"/>
      <c r="N770" s="2"/>
      <c r="AK770" s="1" t="str">
        <f t="shared" si="11"/>
        <v/>
      </c>
    </row>
    <row r="771" spans="10:37" x14ac:dyDescent="0.25">
      <c r="J771" s="292"/>
      <c r="M771" s="2"/>
      <c r="N771" s="2"/>
      <c r="AK771" s="1" t="str">
        <f t="shared" ref="AK771:AK834" si="12">IFERROR(Y771/Z771,"")</f>
        <v/>
      </c>
    </row>
    <row r="772" spans="10:37" x14ac:dyDescent="0.25">
      <c r="J772" s="292"/>
      <c r="M772" s="2"/>
      <c r="N772" s="2"/>
      <c r="AK772" s="1" t="str">
        <f t="shared" si="12"/>
        <v/>
      </c>
    </row>
    <row r="773" spans="10:37" x14ac:dyDescent="0.25">
      <c r="J773" s="292"/>
      <c r="M773" s="2"/>
      <c r="N773" s="2"/>
      <c r="AK773" s="1" t="str">
        <f t="shared" si="12"/>
        <v/>
      </c>
    </row>
    <row r="774" spans="10:37" x14ac:dyDescent="0.25">
      <c r="J774" s="292"/>
      <c r="M774" s="2"/>
      <c r="N774" s="2"/>
      <c r="AK774" s="1" t="str">
        <f t="shared" si="12"/>
        <v/>
      </c>
    </row>
    <row r="775" spans="10:37" x14ac:dyDescent="0.25">
      <c r="J775" s="292"/>
      <c r="M775" s="2"/>
      <c r="N775" s="2"/>
      <c r="AK775" s="1" t="str">
        <f t="shared" si="12"/>
        <v/>
      </c>
    </row>
    <row r="776" spans="10:37" x14ac:dyDescent="0.25">
      <c r="J776" s="292"/>
      <c r="M776" s="2"/>
      <c r="N776" s="2"/>
      <c r="AK776" s="1" t="str">
        <f t="shared" si="12"/>
        <v/>
      </c>
    </row>
    <row r="777" spans="10:37" x14ac:dyDescent="0.25">
      <c r="J777" s="292"/>
      <c r="M777" s="2"/>
      <c r="N777" s="2"/>
      <c r="AK777" s="1" t="str">
        <f t="shared" si="12"/>
        <v/>
      </c>
    </row>
    <row r="778" spans="10:37" x14ac:dyDescent="0.25">
      <c r="J778" s="292"/>
      <c r="M778" s="2"/>
      <c r="N778" s="2"/>
      <c r="AK778" s="1" t="str">
        <f t="shared" si="12"/>
        <v/>
      </c>
    </row>
    <row r="779" spans="10:37" x14ac:dyDescent="0.25">
      <c r="J779" s="292"/>
      <c r="M779" s="2"/>
      <c r="N779" s="2"/>
      <c r="AK779" s="1" t="str">
        <f t="shared" si="12"/>
        <v/>
      </c>
    </row>
    <row r="780" spans="10:37" x14ac:dyDescent="0.25">
      <c r="J780" s="292"/>
      <c r="M780" s="2"/>
      <c r="N780" s="2"/>
      <c r="AK780" s="1" t="str">
        <f t="shared" si="12"/>
        <v/>
      </c>
    </row>
    <row r="781" spans="10:37" x14ac:dyDescent="0.25">
      <c r="J781" s="292"/>
      <c r="M781" s="2"/>
      <c r="N781" s="2"/>
      <c r="AK781" s="1" t="str">
        <f t="shared" si="12"/>
        <v/>
      </c>
    </row>
    <row r="782" spans="10:37" x14ac:dyDescent="0.25">
      <c r="J782" s="292"/>
      <c r="M782" s="2"/>
      <c r="N782" s="2"/>
      <c r="AK782" s="1" t="str">
        <f t="shared" si="12"/>
        <v/>
      </c>
    </row>
    <row r="783" spans="10:37" x14ac:dyDescent="0.25">
      <c r="J783" s="292"/>
      <c r="M783" s="2"/>
      <c r="N783" s="2"/>
      <c r="AK783" s="1" t="str">
        <f t="shared" si="12"/>
        <v/>
      </c>
    </row>
    <row r="784" spans="10:37" x14ac:dyDescent="0.25">
      <c r="J784" s="292"/>
      <c r="M784" s="2"/>
      <c r="N784" s="2"/>
      <c r="AK784" s="1" t="str">
        <f t="shared" si="12"/>
        <v/>
      </c>
    </row>
    <row r="785" spans="10:37" x14ac:dyDescent="0.25">
      <c r="J785" s="292"/>
      <c r="M785" s="2"/>
      <c r="N785" s="2"/>
      <c r="AK785" s="1" t="str">
        <f t="shared" si="12"/>
        <v/>
      </c>
    </row>
    <row r="786" spans="10:37" x14ac:dyDescent="0.25">
      <c r="J786" s="292"/>
      <c r="M786" s="2"/>
      <c r="N786" s="2"/>
      <c r="AK786" s="1" t="str">
        <f t="shared" si="12"/>
        <v/>
      </c>
    </row>
    <row r="787" spans="10:37" x14ac:dyDescent="0.25">
      <c r="J787" s="292"/>
      <c r="M787" s="2"/>
      <c r="N787" s="2"/>
      <c r="AK787" s="1" t="str">
        <f t="shared" si="12"/>
        <v/>
      </c>
    </row>
    <row r="788" spans="10:37" x14ac:dyDescent="0.25">
      <c r="J788" s="292"/>
      <c r="M788" s="2"/>
      <c r="N788" s="2"/>
      <c r="AK788" s="1" t="str">
        <f t="shared" si="12"/>
        <v/>
      </c>
    </row>
    <row r="789" spans="10:37" x14ac:dyDescent="0.25">
      <c r="J789" s="292"/>
      <c r="M789" s="2"/>
      <c r="N789" s="2"/>
      <c r="AK789" s="1" t="str">
        <f t="shared" si="12"/>
        <v/>
      </c>
    </row>
    <row r="790" spans="10:37" x14ac:dyDescent="0.25">
      <c r="J790" s="292"/>
      <c r="M790" s="2"/>
      <c r="N790" s="2"/>
      <c r="AK790" s="1" t="str">
        <f t="shared" si="12"/>
        <v/>
      </c>
    </row>
    <row r="791" spans="10:37" x14ac:dyDescent="0.25">
      <c r="J791" s="292"/>
      <c r="M791" s="2"/>
      <c r="N791" s="2"/>
      <c r="AK791" s="1" t="str">
        <f t="shared" si="12"/>
        <v/>
      </c>
    </row>
    <row r="792" spans="10:37" x14ac:dyDescent="0.25">
      <c r="J792" s="292"/>
      <c r="M792" s="2"/>
      <c r="N792" s="2"/>
      <c r="AK792" s="1" t="str">
        <f t="shared" si="12"/>
        <v/>
      </c>
    </row>
    <row r="793" spans="10:37" x14ac:dyDescent="0.25">
      <c r="J793" s="292"/>
      <c r="M793" s="2"/>
      <c r="N793" s="2"/>
      <c r="AK793" s="1" t="str">
        <f t="shared" si="12"/>
        <v/>
      </c>
    </row>
    <row r="794" spans="10:37" x14ac:dyDescent="0.25">
      <c r="J794" s="292"/>
      <c r="M794" s="2"/>
      <c r="N794" s="2"/>
      <c r="AK794" s="1" t="str">
        <f t="shared" si="12"/>
        <v/>
      </c>
    </row>
    <row r="795" spans="10:37" x14ac:dyDescent="0.25">
      <c r="J795" s="292"/>
      <c r="M795" s="2"/>
      <c r="N795" s="2"/>
      <c r="AK795" s="1" t="str">
        <f t="shared" si="12"/>
        <v/>
      </c>
    </row>
    <row r="796" spans="10:37" x14ac:dyDescent="0.25">
      <c r="J796" s="292"/>
      <c r="M796" s="2"/>
      <c r="N796" s="2"/>
      <c r="AK796" s="1" t="str">
        <f t="shared" si="12"/>
        <v/>
      </c>
    </row>
    <row r="797" spans="10:37" x14ac:dyDescent="0.25">
      <c r="J797" s="292"/>
      <c r="M797" s="2"/>
      <c r="N797" s="2"/>
      <c r="AK797" s="1" t="str">
        <f t="shared" si="12"/>
        <v/>
      </c>
    </row>
    <row r="798" spans="10:37" x14ac:dyDescent="0.25">
      <c r="J798" s="292"/>
      <c r="M798" s="2"/>
      <c r="N798" s="2"/>
      <c r="AK798" s="1" t="str">
        <f t="shared" si="12"/>
        <v/>
      </c>
    </row>
    <row r="799" spans="10:37" x14ac:dyDescent="0.25">
      <c r="J799" s="292"/>
      <c r="M799" s="2"/>
      <c r="N799" s="2"/>
      <c r="AK799" s="1" t="str">
        <f t="shared" si="12"/>
        <v/>
      </c>
    </row>
    <row r="800" spans="10:37" x14ac:dyDescent="0.25">
      <c r="J800" s="292"/>
      <c r="M800" s="2"/>
      <c r="N800" s="2"/>
      <c r="AK800" s="1" t="str">
        <f t="shared" si="12"/>
        <v/>
      </c>
    </row>
    <row r="801" spans="10:37" x14ac:dyDescent="0.25">
      <c r="J801" s="292"/>
      <c r="M801" s="2"/>
      <c r="N801" s="2"/>
      <c r="AK801" s="1" t="str">
        <f t="shared" si="12"/>
        <v/>
      </c>
    </row>
    <row r="802" spans="10:37" x14ac:dyDescent="0.25">
      <c r="J802" s="292"/>
      <c r="M802" s="2"/>
      <c r="N802" s="2"/>
      <c r="AK802" s="1" t="str">
        <f t="shared" si="12"/>
        <v/>
      </c>
    </row>
    <row r="803" spans="10:37" x14ac:dyDescent="0.25">
      <c r="J803" s="292"/>
      <c r="M803" s="2"/>
      <c r="N803" s="2"/>
      <c r="AK803" s="1" t="str">
        <f t="shared" si="12"/>
        <v/>
      </c>
    </row>
    <row r="804" spans="10:37" x14ac:dyDescent="0.25">
      <c r="J804" s="292"/>
      <c r="M804" s="2"/>
      <c r="N804" s="2"/>
      <c r="AK804" s="1" t="str">
        <f t="shared" si="12"/>
        <v/>
      </c>
    </row>
    <row r="805" spans="10:37" x14ac:dyDescent="0.25">
      <c r="J805" s="292"/>
      <c r="M805" s="2"/>
      <c r="N805" s="2"/>
      <c r="AK805" s="1" t="str">
        <f t="shared" si="12"/>
        <v/>
      </c>
    </row>
    <row r="806" spans="10:37" x14ac:dyDescent="0.25">
      <c r="J806" s="292"/>
      <c r="M806" s="2"/>
      <c r="N806" s="2"/>
      <c r="AK806" s="1" t="str">
        <f t="shared" si="12"/>
        <v/>
      </c>
    </row>
    <row r="807" spans="10:37" x14ac:dyDescent="0.25">
      <c r="J807" s="292"/>
      <c r="M807" s="2"/>
      <c r="N807" s="2"/>
      <c r="AK807" s="1" t="str">
        <f t="shared" si="12"/>
        <v/>
      </c>
    </row>
    <row r="808" spans="10:37" x14ac:dyDescent="0.25">
      <c r="J808" s="292"/>
      <c r="M808" s="2"/>
      <c r="N808" s="2"/>
      <c r="AK808" s="1" t="str">
        <f t="shared" si="12"/>
        <v/>
      </c>
    </row>
    <row r="809" spans="10:37" x14ac:dyDescent="0.25">
      <c r="J809" s="292"/>
      <c r="M809" s="2"/>
      <c r="N809" s="2"/>
      <c r="AK809" s="1" t="str">
        <f t="shared" si="12"/>
        <v/>
      </c>
    </row>
    <row r="810" spans="10:37" x14ac:dyDescent="0.25">
      <c r="J810" s="292"/>
      <c r="M810" s="2"/>
      <c r="N810" s="2"/>
      <c r="AK810" s="1" t="str">
        <f t="shared" si="12"/>
        <v/>
      </c>
    </row>
    <row r="811" spans="10:37" x14ac:dyDescent="0.25">
      <c r="J811" s="292"/>
      <c r="M811" s="2"/>
      <c r="N811" s="2"/>
      <c r="AK811" s="1" t="str">
        <f t="shared" si="12"/>
        <v/>
      </c>
    </row>
    <row r="812" spans="10:37" x14ac:dyDescent="0.25">
      <c r="J812" s="292"/>
      <c r="M812" s="2"/>
      <c r="N812" s="2"/>
      <c r="AK812" s="1" t="str">
        <f t="shared" si="12"/>
        <v/>
      </c>
    </row>
    <row r="813" spans="10:37" x14ac:dyDescent="0.25">
      <c r="J813" s="292"/>
      <c r="M813" s="2"/>
      <c r="N813" s="2"/>
      <c r="AK813" s="1" t="str">
        <f t="shared" si="12"/>
        <v/>
      </c>
    </row>
    <row r="814" spans="10:37" x14ac:dyDescent="0.25">
      <c r="J814" s="292"/>
      <c r="M814" s="2"/>
      <c r="N814" s="2"/>
      <c r="AK814" s="1" t="str">
        <f t="shared" si="12"/>
        <v/>
      </c>
    </row>
    <row r="815" spans="10:37" x14ac:dyDescent="0.25">
      <c r="J815" s="292"/>
      <c r="M815" s="2"/>
      <c r="N815" s="2"/>
      <c r="AK815" s="1" t="str">
        <f t="shared" si="12"/>
        <v/>
      </c>
    </row>
    <row r="816" spans="10:37" x14ac:dyDescent="0.25">
      <c r="J816" s="292"/>
      <c r="M816" s="2"/>
      <c r="N816" s="2"/>
      <c r="AK816" s="1" t="str">
        <f t="shared" si="12"/>
        <v/>
      </c>
    </row>
    <row r="817" spans="10:37" x14ac:dyDescent="0.25">
      <c r="J817" s="292"/>
      <c r="M817" s="2"/>
      <c r="N817" s="2"/>
      <c r="AK817" s="1" t="str">
        <f t="shared" si="12"/>
        <v/>
      </c>
    </row>
    <row r="818" spans="10:37" x14ac:dyDescent="0.25">
      <c r="J818" s="292"/>
      <c r="M818" s="2"/>
      <c r="N818" s="2"/>
      <c r="AK818" s="1" t="str">
        <f t="shared" si="12"/>
        <v/>
      </c>
    </row>
    <row r="819" spans="10:37" x14ac:dyDescent="0.25">
      <c r="J819" s="292"/>
      <c r="M819" s="2"/>
      <c r="N819" s="2"/>
      <c r="AK819" s="1" t="str">
        <f t="shared" si="12"/>
        <v/>
      </c>
    </row>
    <row r="820" spans="10:37" x14ac:dyDescent="0.25">
      <c r="J820" s="292"/>
      <c r="M820" s="2"/>
      <c r="N820" s="2"/>
      <c r="AK820" s="1" t="str">
        <f t="shared" si="12"/>
        <v/>
      </c>
    </row>
    <row r="821" spans="10:37" x14ac:dyDescent="0.25">
      <c r="J821" s="292"/>
      <c r="M821" s="2"/>
      <c r="N821" s="2"/>
      <c r="AK821" s="1" t="str">
        <f t="shared" si="12"/>
        <v/>
      </c>
    </row>
    <row r="822" spans="10:37" x14ac:dyDescent="0.25">
      <c r="J822" s="292"/>
      <c r="M822" s="2"/>
      <c r="N822" s="2"/>
      <c r="AK822" s="1" t="str">
        <f t="shared" si="12"/>
        <v/>
      </c>
    </row>
    <row r="823" spans="10:37" x14ac:dyDescent="0.25">
      <c r="J823" s="292"/>
      <c r="M823" s="2"/>
      <c r="N823" s="2"/>
      <c r="AK823" s="1" t="str">
        <f t="shared" si="12"/>
        <v/>
      </c>
    </row>
    <row r="824" spans="10:37" x14ac:dyDescent="0.25">
      <c r="J824" s="292"/>
      <c r="M824" s="2"/>
      <c r="N824" s="2"/>
      <c r="AK824" s="1" t="str">
        <f t="shared" si="12"/>
        <v/>
      </c>
    </row>
    <row r="825" spans="10:37" x14ac:dyDescent="0.25">
      <c r="J825" s="292"/>
      <c r="M825" s="2"/>
      <c r="N825" s="2"/>
      <c r="AK825" s="1" t="str">
        <f t="shared" si="12"/>
        <v/>
      </c>
    </row>
    <row r="826" spans="10:37" x14ac:dyDescent="0.25">
      <c r="J826" s="292"/>
      <c r="M826" s="2"/>
      <c r="N826" s="2"/>
      <c r="AK826" s="1" t="str">
        <f t="shared" si="12"/>
        <v/>
      </c>
    </row>
    <row r="827" spans="10:37" x14ac:dyDescent="0.25">
      <c r="J827" s="292"/>
      <c r="M827" s="2"/>
      <c r="N827" s="2"/>
      <c r="AK827" s="1" t="str">
        <f t="shared" si="12"/>
        <v/>
      </c>
    </row>
    <row r="828" spans="10:37" x14ac:dyDescent="0.25">
      <c r="J828" s="292"/>
      <c r="M828" s="2"/>
      <c r="N828" s="2"/>
      <c r="AK828" s="1" t="str">
        <f t="shared" si="12"/>
        <v/>
      </c>
    </row>
    <row r="829" spans="10:37" x14ac:dyDescent="0.25">
      <c r="J829" s="292"/>
      <c r="M829" s="2"/>
      <c r="N829" s="2"/>
      <c r="AK829" s="1" t="str">
        <f t="shared" si="12"/>
        <v/>
      </c>
    </row>
    <row r="830" spans="10:37" x14ac:dyDescent="0.25">
      <c r="J830" s="292"/>
      <c r="M830" s="2"/>
      <c r="N830" s="2"/>
      <c r="AK830" s="1" t="str">
        <f t="shared" si="12"/>
        <v/>
      </c>
    </row>
    <row r="831" spans="10:37" x14ac:dyDescent="0.25">
      <c r="J831" s="292"/>
      <c r="M831" s="2"/>
      <c r="N831" s="2"/>
      <c r="AK831" s="1" t="str">
        <f t="shared" si="12"/>
        <v/>
      </c>
    </row>
    <row r="832" spans="10:37" x14ac:dyDescent="0.25">
      <c r="J832" s="292"/>
      <c r="M832" s="2"/>
      <c r="N832" s="2"/>
      <c r="AK832" s="1" t="str">
        <f t="shared" si="12"/>
        <v/>
      </c>
    </row>
    <row r="833" spans="10:37" x14ac:dyDescent="0.25">
      <c r="J833" s="292"/>
      <c r="M833" s="2"/>
      <c r="N833" s="2"/>
      <c r="AK833" s="1" t="str">
        <f t="shared" si="12"/>
        <v/>
      </c>
    </row>
    <row r="834" spans="10:37" x14ac:dyDescent="0.25">
      <c r="J834" s="292"/>
      <c r="M834" s="2"/>
      <c r="N834" s="2"/>
      <c r="AK834" s="1" t="str">
        <f t="shared" si="12"/>
        <v/>
      </c>
    </row>
    <row r="835" spans="10:37" x14ac:dyDescent="0.25">
      <c r="J835" s="292"/>
      <c r="M835" s="2"/>
      <c r="N835" s="2"/>
      <c r="AK835" s="1" t="str">
        <f t="shared" ref="AK835:AK898" si="13">IFERROR(Y835/Z835,"")</f>
        <v/>
      </c>
    </row>
    <row r="836" spans="10:37" x14ac:dyDescent="0.25">
      <c r="J836" s="292"/>
      <c r="M836" s="2"/>
      <c r="N836" s="2"/>
      <c r="AK836" s="1" t="str">
        <f t="shared" si="13"/>
        <v/>
      </c>
    </row>
    <row r="837" spans="10:37" x14ac:dyDescent="0.25">
      <c r="J837" s="292"/>
      <c r="M837" s="2"/>
      <c r="N837" s="2"/>
      <c r="AK837" s="1" t="str">
        <f t="shared" si="13"/>
        <v/>
      </c>
    </row>
    <row r="838" spans="10:37" x14ac:dyDescent="0.25">
      <c r="J838" s="292"/>
      <c r="M838" s="2"/>
      <c r="N838" s="2"/>
      <c r="AK838" s="1" t="str">
        <f t="shared" si="13"/>
        <v/>
      </c>
    </row>
    <row r="839" spans="10:37" x14ac:dyDescent="0.25">
      <c r="J839" s="292"/>
      <c r="M839" s="2"/>
      <c r="N839" s="2"/>
      <c r="AK839" s="1" t="str">
        <f t="shared" si="13"/>
        <v/>
      </c>
    </row>
    <row r="840" spans="10:37" x14ac:dyDescent="0.25">
      <c r="J840" s="292"/>
      <c r="M840" s="2"/>
      <c r="N840" s="2"/>
      <c r="AK840" s="1" t="str">
        <f t="shared" si="13"/>
        <v/>
      </c>
    </row>
    <row r="841" spans="10:37" x14ac:dyDescent="0.25">
      <c r="J841" s="292"/>
      <c r="M841" s="2"/>
      <c r="N841" s="2"/>
      <c r="AK841" s="1" t="str">
        <f t="shared" si="13"/>
        <v/>
      </c>
    </row>
    <row r="842" spans="10:37" x14ac:dyDescent="0.25">
      <c r="J842" s="292"/>
      <c r="M842" s="2"/>
      <c r="N842" s="2"/>
      <c r="AK842" s="1" t="str">
        <f t="shared" si="13"/>
        <v/>
      </c>
    </row>
    <row r="843" spans="10:37" x14ac:dyDescent="0.25">
      <c r="J843" s="292"/>
      <c r="M843" s="2"/>
      <c r="N843" s="2"/>
      <c r="AK843" s="1" t="str">
        <f t="shared" si="13"/>
        <v/>
      </c>
    </row>
    <row r="844" spans="10:37" x14ac:dyDescent="0.25">
      <c r="J844" s="292"/>
      <c r="M844" s="2"/>
      <c r="N844" s="2"/>
      <c r="AK844" s="1" t="str">
        <f t="shared" si="13"/>
        <v/>
      </c>
    </row>
    <row r="845" spans="10:37" x14ac:dyDescent="0.25">
      <c r="J845" s="292"/>
      <c r="M845" s="2"/>
      <c r="N845" s="2"/>
      <c r="AK845" s="1" t="str">
        <f t="shared" si="13"/>
        <v/>
      </c>
    </row>
    <row r="846" spans="10:37" x14ac:dyDescent="0.25">
      <c r="J846" s="292"/>
      <c r="M846" s="2"/>
      <c r="N846" s="2"/>
      <c r="AK846" s="1" t="str">
        <f t="shared" si="13"/>
        <v/>
      </c>
    </row>
    <row r="847" spans="10:37" x14ac:dyDescent="0.25">
      <c r="J847" s="292"/>
      <c r="M847" s="2"/>
      <c r="N847" s="2"/>
      <c r="AK847" s="1" t="str">
        <f t="shared" si="13"/>
        <v/>
      </c>
    </row>
    <row r="848" spans="10:37" x14ac:dyDescent="0.25">
      <c r="J848" s="292"/>
      <c r="M848" s="2"/>
      <c r="N848" s="2"/>
      <c r="AK848" s="1" t="str">
        <f t="shared" si="13"/>
        <v/>
      </c>
    </row>
    <row r="849" spans="10:37" x14ac:dyDescent="0.25">
      <c r="J849" s="292"/>
      <c r="M849" s="2"/>
      <c r="N849" s="2"/>
      <c r="AK849" s="1" t="str">
        <f t="shared" si="13"/>
        <v/>
      </c>
    </row>
    <row r="850" spans="10:37" x14ac:dyDescent="0.25">
      <c r="J850" s="292"/>
      <c r="M850" s="2"/>
      <c r="N850" s="2"/>
      <c r="AK850" s="1" t="str">
        <f t="shared" si="13"/>
        <v/>
      </c>
    </row>
    <row r="851" spans="10:37" x14ac:dyDescent="0.25">
      <c r="J851" s="292"/>
      <c r="M851" s="2"/>
      <c r="N851" s="2"/>
      <c r="AK851" s="1" t="str">
        <f t="shared" si="13"/>
        <v/>
      </c>
    </row>
    <row r="852" spans="10:37" x14ac:dyDescent="0.25">
      <c r="J852" s="292"/>
      <c r="M852" s="2"/>
      <c r="N852" s="2"/>
      <c r="AK852" s="1" t="str">
        <f t="shared" si="13"/>
        <v/>
      </c>
    </row>
    <row r="853" spans="10:37" x14ac:dyDescent="0.25">
      <c r="J853" s="292"/>
      <c r="M853" s="2"/>
      <c r="N853" s="2"/>
      <c r="AK853" s="1" t="str">
        <f t="shared" si="13"/>
        <v/>
      </c>
    </row>
    <row r="854" spans="10:37" x14ac:dyDescent="0.25">
      <c r="J854" s="292"/>
      <c r="M854" s="2"/>
      <c r="N854" s="2"/>
      <c r="AK854" s="1" t="str">
        <f t="shared" si="13"/>
        <v/>
      </c>
    </row>
    <row r="855" spans="10:37" x14ac:dyDescent="0.25">
      <c r="J855" s="292"/>
      <c r="M855" s="2"/>
      <c r="N855" s="2"/>
      <c r="AK855" s="1" t="str">
        <f t="shared" si="13"/>
        <v/>
      </c>
    </row>
    <row r="856" spans="10:37" x14ac:dyDescent="0.25">
      <c r="J856" s="292"/>
      <c r="M856" s="2"/>
      <c r="N856" s="2"/>
      <c r="AK856" s="1" t="str">
        <f t="shared" si="13"/>
        <v/>
      </c>
    </row>
    <row r="857" spans="10:37" x14ac:dyDescent="0.25">
      <c r="J857" s="292"/>
      <c r="M857" s="2"/>
      <c r="N857" s="2"/>
      <c r="AK857" s="1" t="str">
        <f t="shared" si="13"/>
        <v/>
      </c>
    </row>
    <row r="858" spans="10:37" x14ac:dyDescent="0.25">
      <c r="J858" s="292"/>
      <c r="M858" s="2"/>
      <c r="N858" s="2"/>
      <c r="AK858" s="1" t="str">
        <f t="shared" si="13"/>
        <v/>
      </c>
    </row>
    <row r="859" spans="10:37" x14ac:dyDescent="0.25">
      <c r="J859" s="292"/>
      <c r="M859" s="2"/>
      <c r="N859" s="2"/>
      <c r="AK859" s="1" t="str">
        <f t="shared" si="13"/>
        <v/>
      </c>
    </row>
    <row r="860" spans="10:37" x14ac:dyDescent="0.25">
      <c r="J860" s="292"/>
      <c r="M860" s="2"/>
      <c r="N860" s="2"/>
      <c r="AK860" s="1" t="str">
        <f t="shared" si="13"/>
        <v/>
      </c>
    </row>
    <row r="861" spans="10:37" x14ac:dyDescent="0.25">
      <c r="J861" s="292"/>
      <c r="M861" s="2"/>
      <c r="N861" s="2"/>
      <c r="AK861" s="1" t="str">
        <f t="shared" si="13"/>
        <v/>
      </c>
    </row>
    <row r="862" spans="10:37" x14ac:dyDescent="0.25">
      <c r="J862" s="292"/>
      <c r="M862" s="2"/>
      <c r="N862" s="2"/>
      <c r="AK862" s="1" t="str">
        <f t="shared" si="13"/>
        <v/>
      </c>
    </row>
    <row r="863" spans="10:37" x14ac:dyDescent="0.25">
      <c r="J863" s="292"/>
      <c r="M863" s="2"/>
      <c r="N863" s="2"/>
      <c r="AK863" s="1" t="str">
        <f t="shared" si="13"/>
        <v/>
      </c>
    </row>
    <row r="864" spans="10:37" x14ac:dyDescent="0.25">
      <c r="J864" s="292"/>
      <c r="M864" s="2"/>
      <c r="N864" s="2"/>
      <c r="AK864" s="1" t="str">
        <f t="shared" si="13"/>
        <v/>
      </c>
    </row>
    <row r="865" spans="10:37" x14ac:dyDescent="0.25">
      <c r="J865" s="292"/>
      <c r="M865" s="2"/>
      <c r="N865" s="2"/>
      <c r="AK865" s="1" t="str">
        <f t="shared" si="13"/>
        <v/>
      </c>
    </row>
    <row r="866" spans="10:37" x14ac:dyDescent="0.25">
      <c r="J866" s="292"/>
      <c r="M866" s="2"/>
      <c r="N866" s="2"/>
      <c r="AK866" s="1" t="str">
        <f t="shared" si="13"/>
        <v/>
      </c>
    </row>
    <row r="867" spans="10:37" x14ac:dyDescent="0.25">
      <c r="J867" s="292"/>
      <c r="M867" s="2"/>
      <c r="N867" s="2"/>
      <c r="AK867" s="1" t="str">
        <f t="shared" si="13"/>
        <v/>
      </c>
    </row>
    <row r="868" spans="10:37" x14ac:dyDescent="0.25">
      <c r="J868" s="292"/>
      <c r="M868" s="2"/>
      <c r="N868" s="2"/>
      <c r="AK868" s="1" t="str">
        <f t="shared" si="13"/>
        <v/>
      </c>
    </row>
    <row r="869" spans="10:37" x14ac:dyDescent="0.25">
      <c r="J869" s="292"/>
      <c r="M869" s="2"/>
      <c r="N869" s="2"/>
      <c r="AK869" s="1" t="str">
        <f t="shared" si="13"/>
        <v/>
      </c>
    </row>
    <row r="870" spans="10:37" x14ac:dyDescent="0.25">
      <c r="J870" s="292"/>
      <c r="M870" s="2"/>
      <c r="N870" s="2"/>
      <c r="AK870" s="1" t="str">
        <f t="shared" si="13"/>
        <v/>
      </c>
    </row>
    <row r="871" spans="10:37" x14ac:dyDescent="0.25">
      <c r="J871" s="292"/>
      <c r="M871" s="2"/>
      <c r="N871" s="2"/>
      <c r="AK871" s="1" t="str">
        <f t="shared" si="13"/>
        <v/>
      </c>
    </row>
    <row r="872" spans="10:37" x14ac:dyDescent="0.25">
      <c r="J872" s="292"/>
      <c r="M872" s="2"/>
      <c r="N872" s="2"/>
      <c r="AK872" s="1" t="str">
        <f t="shared" si="13"/>
        <v/>
      </c>
    </row>
    <row r="873" spans="10:37" x14ac:dyDescent="0.25">
      <c r="J873" s="292"/>
      <c r="M873" s="2"/>
      <c r="N873" s="2"/>
      <c r="AK873" s="1" t="str">
        <f t="shared" si="13"/>
        <v/>
      </c>
    </row>
    <row r="874" spans="10:37" x14ac:dyDescent="0.25">
      <c r="J874" s="292"/>
      <c r="M874" s="2"/>
      <c r="N874" s="2"/>
      <c r="AK874" s="1" t="str">
        <f t="shared" si="13"/>
        <v/>
      </c>
    </row>
    <row r="875" spans="10:37" x14ac:dyDescent="0.25">
      <c r="J875" s="292"/>
      <c r="M875" s="2"/>
      <c r="N875" s="2"/>
      <c r="AK875" s="1" t="str">
        <f t="shared" si="13"/>
        <v/>
      </c>
    </row>
    <row r="876" spans="10:37" x14ac:dyDescent="0.25">
      <c r="J876" s="292"/>
      <c r="M876" s="2"/>
      <c r="N876" s="2"/>
      <c r="AK876" s="1" t="str">
        <f t="shared" si="13"/>
        <v/>
      </c>
    </row>
    <row r="877" spans="10:37" x14ac:dyDescent="0.25">
      <c r="J877" s="292"/>
      <c r="M877" s="2"/>
      <c r="N877" s="2"/>
      <c r="AK877" s="1" t="str">
        <f t="shared" si="13"/>
        <v/>
      </c>
    </row>
    <row r="878" spans="10:37" x14ac:dyDescent="0.25">
      <c r="J878" s="292"/>
      <c r="M878" s="2"/>
      <c r="N878" s="2"/>
      <c r="AK878" s="1" t="str">
        <f t="shared" si="13"/>
        <v/>
      </c>
    </row>
    <row r="879" spans="10:37" x14ac:dyDescent="0.25">
      <c r="J879" s="292"/>
      <c r="M879" s="2"/>
      <c r="N879" s="2"/>
      <c r="AK879" s="1" t="str">
        <f t="shared" si="13"/>
        <v/>
      </c>
    </row>
    <row r="880" spans="10:37" x14ac:dyDescent="0.25">
      <c r="J880" s="292"/>
      <c r="M880" s="2"/>
      <c r="N880" s="2"/>
      <c r="AK880" s="1" t="str">
        <f t="shared" si="13"/>
        <v/>
      </c>
    </row>
    <row r="881" spans="10:37" x14ac:dyDescent="0.25">
      <c r="J881" s="292"/>
      <c r="M881" s="2"/>
      <c r="N881" s="2"/>
      <c r="AK881" s="1" t="str">
        <f t="shared" si="13"/>
        <v/>
      </c>
    </row>
    <row r="882" spans="10:37" x14ac:dyDescent="0.25">
      <c r="J882" s="292"/>
      <c r="M882" s="2"/>
      <c r="N882" s="2"/>
      <c r="AK882" s="1" t="str">
        <f t="shared" si="13"/>
        <v/>
      </c>
    </row>
    <row r="883" spans="10:37" x14ac:dyDescent="0.25">
      <c r="J883" s="292"/>
      <c r="M883" s="2"/>
      <c r="N883" s="2"/>
      <c r="AK883" s="1" t="str">
        <f t="shared" si="13"/>
        <v/>
      </c>
    </row>
    <row r="884" spans="10:37" x14ac:dyDescent="0.25">
      <c r="J884" s="292"/>
      <c r="M884" s="2"/>
      <c r="N884" s="2"/>
      <c r="AK884" s="1" t="str">
        <f t="shared" si="13"/>
        <v/>
      </c>
    </row>
    <row r="885" spans="10:37" x14ac:dyDescent="0.25">
      <c r="J885" s="292"/>
      <c r="M885" s="2"/>
      <c r="N885" s="2"/>
      <c r="AK885" s="1" t="str">
        <f t="shared" si="13"/>
        <v/>
      </c>
    </row>
    <row r="886" spans="10:37" x14ac:dyDescent="0.25">
      <c r="J886" s="292"/>
      <c r="M886" s="2"/>
      <c r="N886" s="2"/>
      <c r="AK886" s="1" t="str">
        <f t="shared" si="13"/>
        <v/>
      </c>
    </row>
    <row r="887" spans="10:37" x14ac:dyDescent="0.25">
      <c r="J887" s="292"/>
      <c r="M887" s="2"/>
      <c r="N887" s="2"/>
      <c r="AK887" s="1" t="str">
        <f t="shared" si="13"/>
        <v/>
      </c>
    </row>
    <row r="888" spans="10:37" x14ac:dyDescent="0.25">
      <c r="J888" s="292"/>
      <c r="M888" s="2"/>
      <c r="N888" s="2"/>
      <c r="AK888" s="1" t="str">
        <f t="shared" si="13"/>
        <v/>
      </c>
    </row>
    <row r="889" spans="10:37" x14ac:dyDescent="0.25">
      <c r="J889" s="292"/>
      <c r="M889" s="2"/>
      <c r="N889" s="2"/>
      <c r="AK889" s="1" t="str">
        <f t="shared" si="13"/>
        <v/>
      </c>
    </row>
    <row r="890" spans="10:37" x14ac:dyDescent="0.25">
      <c r="J890" s="292"/>
      <c r="M890" s="2"/>
      <c r="N890" s="2"/>
      <c r="AK890" s="1" t="str">
        <f t="shared" si="13"/>
        <v/>
      </c>
    </row>
    <row r="891" spans="10:37" x14ac:dyDescent="0.25">
      <c r="J891" s="292"/>
      <c r="M891" s="2"/>
      <c r="N891" s="2"/>
      <c r="AK891" s="1" t="str">
        <f t="shared" si="13"/>
        <v/>
      </c>
    </row>
    <row r="892" spans="10:37" x14ac:dyDescent="0.25">
      <c r="J892" s="292"/>
      <c r="M892" s="2"/>
      <c r="N892" s="2"/>
      <c r="AK892" s="1" t="str">
        <f t="shared" si="13"/>
        <v/>
      </c>
    </row>
    <row r="893" spans="10:37" x14ac:dyDescent="0.25">
      <c r="J893" s="292"/>
      <c r="M893" s="2"/>
      <c r="N893" s="2"/>
      <c r="AK893" s="1" t="str">
        <f t="shared" si="13"/>
        <v/>
      </c>
    </row>
    <row r="894" spans="10:37" x14ac:dyDescent="0.25">
      <c r="J894" s="292"/>
      <c r="M894" s="2"/>
      <c r="N894" s="2"/>
      <c r="AK894" s="1" t="str">
        <f t="shared" si="13"/>
        <v/>
      </c>
    </row>
    <row r="895" spans="10:37" x14ac:dyDescent="0.25">
      <c r="J895" s="292"/>
      <c r="M895" s="2"/>
      <c r="N895" s="2"/>
      <c r="AK895" s="1" t="str">
        <f t="shared" si="13"/>
        <v/>
      </c>
    </row>
    <row r="896" spans="10:37" x14ac:dyDescent="0.25">
      <c r="J896" s="292"/>
      <c r="M896" s="2"/>
      <c r="N896" s="2"/>
      <c r="AK896" s="1" t="str">
        <f t="shared" si="13"/>
        <v/>
      </c>
    </row>
    <row r="897" spans="10:37" x14ac:dyDescent="0.25">
      <c r="J897" s="292"/>
      <c r="M897" s="2"/>
      <c r="N897" s="2"/>
      <c r="AK897" s="1" t="str">
        <f t="shared" si="13"/>
        <v/>
      </c>
    </row>
    <row r="898" spans="10:37" x14ac:dyDescent="0.25">
      <c r="J898" s="292"/>
      <c r="M898" s="2"/>
      <c r="N898" s="2"/>
      <c r="AK898" s="1" t="str">
        <f t="shared" si="13"/>
        <v/>
      </c>
    </row>
    <row r="899" spans="10:37" x14ac:dyDescent="0.25">
      <c r="J899" s="292"/>
      <c r="M899" s="2"/>
      <c r="N899" s="2"/>
      <c r="AK899" s="1" t="str">
        <f t="shared" ref="AK899:AK962" si="14">IFERROR(Y899/Z899,"")</f>
        <v/>
      </c>
    </row>
    <row r="900" spans="10:37" x14ac:dyDescent="0.25">
      <c r="J900" s="292"/>
      <c r="M900" s="2"/>
      <c r="N900" s="2"/>
      <c r="AK900" s="1" t="str">
        <f t="shared" si="14"/>
        <v/>
      </c>
    </row>
    <row r="901" spans="10:37" x14ac:dyDescent="0.25">
      <c r="J901" s="292"/>
      <c r="M901" s="2"/>
      <c r="N901" s="2"/>
      <c r="AK901" s="1" t="str">
        <f t="shared" si="14"/>
        <v/>
      </c>
    </row>
    <row r="902" spans="10:37" x14ac:dyDescent="0.25">
      <c r="J902" s="292"/>
      <c r="M902" s="2"/>
      <c r="N902" s="2"/>
      <c r="AK902" s="1" t="str">
        <f t="shared" si="14"/>
        <v/>
      </c>
    </row>
    <row r="903" spans="10:37" x14ac:dyDescent="0.25">
      <c r="J903" s="292"/>
      <c r="M903" s="2"/>
      <c r="N903" s="2"/>
      <c r="AK903" s="1" t="str">
        <f t="shared" si="14"/>
        <v/>
      </c>
    </row>
    <row r="904" spans="10:37" x14ac:dyDescent="0.25">
      <c r="J904" s="292"/>
      <c r="M904" s="2"/>
      <c r="N904" s="2"/>
      <c r="AK904" s="1" t="str">
        <f t="shared" si="14"/>
        <v/>
      </c>
    </row>
    <row r="905" spans="10:37" x14ac:dyDescent="0.25">
      <c r="J905" s="292"/>
      <c r="M905" s="2"/>
      <c r="N905" s="2"/>
      <c r="AK905" s="1" t="str">
        <f t="shared" si="14"/>
        <v/>
      </c>
    </row>
    <row r="906" spans="10:37" x14ac:dyDescent="0.25">
      <c r="J906" s="292"/>
      <c r="M906" s="2"/>
      <c r="N906" s="2"/>
      <c r="AK906" s="1" t="str">
        <f t="shared" si="14"/>
        <v/>
      </c>
    </row>
    <row r="907" spans="10:37" x14ac:dyDescent="0.25">
      <c r="J907" s="292"/>
      <c r="M907" s="2"/>
      <c r="N907" s="2"/>
      <c r="AK907" s="1" t="str">
        <f t="shared" si="14"/>
        <v/>
      </c>
    </row>
    <row r="908" spans="10:37" x14ac:dyDescent="0.25">
      <c r="J908" s="292"/>
      <c r="M908" s="2"/>
      <c r="N908" s="2"/>
      <c r="AK908" s="1" t="str">
        <f t="shared" si="14"/>
        <v/>
      </c>
    </row>
    <row r="909" spans="10:37" x14ac:dyDescent="0.25">
      <c r="J909" s="292"/>
      <c r="M909" s="2"/>
      <c r="N909" s="2"/>
      <c r="AK909" s="1" t="str">
        <f t="shared" si="14"/>
        <v/>
      </c>
    </row>
    <row r="910" spans="10:37" x14ac:dyDescent="0.25">
      <c r="J910" s="292"/>
      <c r="M910" s="2"/>
      <c r="N910" s="2"/>
      <c r="AK910" s="1" t="str">
        <f t="shared" si="14"/>
        <v/>
      </c>
    </row>
    <row r="911" spans="10:37" x14ac:dyDescent="0.25">
      <c r="J911" s="292"/>
      <c r="M911" s="2"/>
      <c r="N911" s="2"/>
      <c r="AK911" s="1" t="str">
        <f t="shared" si="14"/>
        <v/>
      </c>
    </row>
    <row r="912" spans="10:37" x14ac:dyDescent="0.25">
      <c r="J912" s="292"/>
      <c r="M912" s="2"/>
      <c r="N912" s="2"/>
      <c r="AK912" s="1" t="str">
        <f t="shared" si="14"/>
        <v/>
      </c>
    </row>
    <row r="913" spans="10:37" x14ac:dyDescent="0.25">
      <c r="J913" s="292"/>
      <c r="M913" s="2"/>
      <c r="N913" s="2"/>
      <c r="AK913" s="1" t="str">
        <f t="shared" si="14"/>
        <v/>
      </c>
    </row>
    <row r="914" spans="10:37" x14ac:dyDescent="0.25">
      <c r="J914" s="292"/>
      <c r="M914" s="2"/>
      <c r="N914" s="2"/>
      <c r="AK914" s="1" t="str">
        <f t="shared" si="14"/>
        <v/>
      </c>
    </row>
    <row r="915" spans="10:37" x14ac:dyDescent="0.25">
      <c r="J915" s="292"/>
      <c r="M915" s="2"/>
      <c r="N915" s="2"/>
      <c r="AK915" s="1" t="str">
        <f t="shared" si="14"/>
        <v/>
      </c>
    </row>
    <row r="916" spans="10:37" x14ac:dyDescent="0.25">
      <c r="J916" s="292"/>
      <c r="M916" s="2"/>
      <c r="N916" s="2"/>
      <c r="AK916" s="1" t="str">
        <f t="shared" si="14"/>
        <v/>
      </c>
    </row>
    <row r="917" spans="10:37" x14ac:dyDescent="0.25">
      <c r="J917" s="292"/>
      <c r="M917" s="2"/>
      <c r="N917" s="2"/>
      <c r="AK917" s="1" t="str">
        <f t="shared" si="14"/>
        <v/>
      </c>
    </row>
    <row r="918" spans="10:37" x14ac:dyDescent="0.25">
      <c r="J918" s="292"/>
      <c r="M918" s="2"/>
      <c r="N918" s="2"/>
      <c r="AK918" s="1" t="str">
        <f t="shared" si="14"/>
        <v/>
      </c>
    </row>
    <row r="919" spans="10:37" x14ac:dyDescent="0.25">
      <c r="J919" s="292"/>
      <c r="M919" s="2"/>
      <c r="N919" s="2"/>
      <c r="AK919" s="1" t="str">
        <f t="shared" si="14"/>
        <v/>
      </c>
    </row>
    <row r="920" spans="10:37" x14ac:dyDescent="0.25">
      <c r="J920" s="292"/>
      <c r="M920" s="2"/>
      <c r="N920" s="2"/>
      <c r="AK920" s="1" t="str">
        <f t="shared" si="14"/>
        <v/>
      </c>
    </row>
    <row r="921" spans="10:37" x14ac:dyDescent="0.25">
      <c r="J921" s="292"/>
      <c r="M921" s="2"/>
      <c r="N921" s="2"/>
      <c r="AK921" s="1" t="str">
        <f t="shared" si="14"/>
        <v/>
      </c>
    </row>
    <row r="922" spans="10:37" x14ac:dyDescent="0.25">
      <c r="J922" s="292"/>
      <c r="M922" s="2"/>
      <c r="N922" s="2"/>
      <c r="AK922" s="1" t="str">
        <f t="shared" si="14"/>
        <v/>
      </c>
    </row>
    <row r="923" spans="10:37" x14ac:dyDescent="0.25">
      <c r="J923" s="292"/>
      <c r="M923" s="2"/>
      <c r="N923" s="2"/>
      <c r="AK923" s="1" t="str">
        <f t="shared" si="14"/>
        <v/>
      </c>
    </row>
    <row r="924" spans="10:37" x14ac:dyDescent="0.25">
      <c r="J924" s="292"/>
      <c r="M924" s="2"/>
      <c r="N924" s="2"/>
      <c r="AK924" s="1" t="str">
        <f t="shared" si="14"/>
        <v/>
      </c>
    </row>
    <row r="925" spans="10:37" x14ac:dyDescent="0.25">
      <c r="J925" s="292"/>
      <c r="M925" s="2"/>
      <c r="N925" s="2"/>
      <c r="AK925" s="1" t="str">
        <f t="shared" si="14"/>
        <v/>
      </c>
    </row>
    <row r="926" spans="10:37" x14ac:dyDescent="0.25">
      <c r="J926" s="292"/>
      <c r="M926" s="2"/>
      <c r="N926" s="2"/>
      <c r="AK926" s="1" t="str">
        <f t="shared" si="14"/>
        <v/>
      </c>
    </row>
    <row r="927" spans="10:37" x14ac:dyDescent="0.25">
      <c r="J927" s="292"/>
      <c r="M927" s="2"/>
      <c r="N927" s="2"/>
      <c r="AK927" s="1" t="str">
        <f t="shared" si="14"/>
        <v/>
      </c>
    </row>
    <row r="928" spans="10:37" x14ac:dyDescent="0.25">
      <c r="J928" s="292"/>
      <c r="M928" s="2"/>
      <c r="N928" s="2"/>
      <c r="AK928" s="1" t="str">
        <f t="shared" si="14"/>
        <v/>
      </c>
    </row>
    <row r="929" spans="10:37" x14ac:dyDescent="0.25">
      <c r="J929" s="292"/>
      <c r="M929" s="2"/>
      <c r="N929" s="2"/>
      <c r="AK929" s="1" t="str">
        <f t="shared" si="14"/>
        <v/>
      </c>
    </row>
    <row r="930" spans="10:37" x14ac:dyDescent="0.25">
      <c r="J930" s="292"/>
      <c r="M930" s="2"/>
      <c r="N930" s="2"/>
      <c r="AK930" s="1" t="str">
        <f t="shared" si="14"/>
        <v/>
      </c>
    </row>
    <row r="931" spans="10:37" x14ac:dyDescent="0.25">
      <c r="J931" s="292"/>
      <c r="M931" s="2"/>
      <c r="N931" s="2"/>
      <c r="AK931" s="1" t="str">
        <f t="shared" si="14"/>
        <v/>
      </c>
    </row>
    <row r="932" spans="10:37" x14ac:dyDescent="0.25">
      <c r="J932" s="292"/>
      <c r="M932" s="2"/>
      <c r="N932" s="2"/>
      <c r="AK932" s="1" t="str">
        <f t="shared" si="14"/>
        <v/>
      </c>
    </row>
    <row r="933" spans="10:37" x14ac:dyDescent="0.25">
      <c r="J933" s="292"/>
      <c r="M933" s="2"/>
      <c r="N933" s="2"/>
      <c r="AK933" s="1" t="str">
        <f t="shared" si="14"/>
        <v/>
      </c>
    </row>
    <row r="934" spans="10:37" x14ac:dyDescent="0.25">
      <c r="J934" s="292"/>
      <c r="M934" s="2"/>
      <c r="N934" s="2"/>
      <c r="AK934" s="1" t="str">
        <f t="shared" si="14"/>
        <v/>
      </c>
    </row>
    <row r="935" spans="10:37" x14ac:dyDescent="0.25">
      <c r="J935" s="292"/>
      <c r="M935" s="2"/>
      <c r="N935" s="2"/>
      <c r="AK935" s="1" t="str">
        <f t="shared" si="14"/>
        <v/>
      </c>
    </row>
    <row r="936" spans="10:37" x14ac:dyDescent="0.25">
      <c r="J936" s="292"/>
      <c r="M936" s="2"/>
      <c r="N936" s="2"/>
      <c r="AK936" s="1" t="str">
        <f t="shared" si="14"/>
        <v/>
      </c>
    </row>
    <row r="937" spans="10:37" x14ac:dyDescent="0.25">
      <c r="J937" s="292"/>
      <c r="M937" s="2"/>
      <c r="N937" s="2"/>
      <c r="AK937" s="1" t="str">
        <f t="shared" si="14"/>
        <v/>
      </c>
    </row>
    <row r="938" spans="10:37" x14ac:dyDescent="0.25">
      <c r="J938" s="292"/>
      <c r="M938" s="2"/>
      <c r="N938" s="2"/>
      <c r="AK938" s="1" t="str">
        <f t="shared" si="14"/>
        <v/>
      </c>
    </row>
    <row r="939" spans="10:37" x14ac:dyDescent="0.25">
      <c r="J939" s="292"/>
      <c r="M939" s="2"/>
      <c r="N939" s="2"/>
      <c r="AK939" s="1" t="str">
        <f t="shared" si="14"/>
        <v/>
      </c>
    </row>
    <row r="940" spans="10:37" x14ac:dyDescent="0.25">
      <c r="J940" s="292"/>
      <c r="M940" s="2"/>
      <c r="N940" s="2"/>
      <c r="AK940" s="1" t="str">
        <f t="shared" si="14"/>
        <v/>
      </c>
    </row>
    <row r="941" spans="10:37" x14ac:dyDescent="0.25">
      <c r="J941" s="292"/>
      <c r="M941" s="2"/>
      <c r="N941" s="2"/>
      <c r="AK941" s="1" t="str">
        <f t="shared" si="14"/>
        <v/>
      </c>
    </row>
    <row r="942" spans="10:37" x14ac:dyDescent="0.25">
      <c r="J942" s="292"/>
      <c r="M942" s="2"/>
      <c r="N942" s="2"/>
      <c r="AK942" s="1" t="str">
        <f t="shared" si="14"/>
        <v/>
      </c>
    </row>
    <row r="943" spans="10:37" x14ac:dyDescent="0.25">
      <c r="J943" s="292"/>
      <c r="M943" s="2"/>
      <c r="N943" s="2"/>
      <c r="AK943" s="1" t="str">
        <f t="shared" si="14"/>
        <v/>
      </c>
    </row>
    <row r="944" spans="10:37" x14ac:dyDescent="0.25">
      <c r="J944" s="292"/>
      <c r="M944" s="2"/>
      <c r="N944" s="2"/>
      <c r="AK944" s="1" t="str">
        <f t="shared" si="14"/>
        <v/>
      </c>
    </row>
    <row r="945" spans="10:37" x14ac:dyDescent="0.25">
      <c r="J945" s="292"/>
      <c r="M945" s="2"/>
      <c r="N945" s="2"/>
      <c r="AK945" s="1" t="str">
        <f t="shared" si="14"/>
        <v/>
      </c>
    </row>
    <row r="946" spans="10:37" x14ac:dyDescent="0.25">
      <c r="J946" s="292"/>
      <c r="M946" s="2"/>
      <c r="N946" s="2"/>
      <c r="AK946" s="1" t="str">
        <f t="shared" si="14"/>
        <v/>
      </c>
    </row>
    <row r="947" spans="10:37" x14ac:dyDescent="0.25">
      <c r="J947" s="292"/>
      <c r="M947" s="2"/>
      <c r="N947" s="2"/>
      <c r="AK947" s="1" t="str">
        <f t="shared" si="14"/>
        <v/>
      </c>
    </row>
    <row r="948" spans="10:37" x14ac:dyDescent="0.25">
      <c r="J948" s="292"/>
      <c r="M948" s="2"/>
      <c r="N948" s="2"/>
      <c r="AK948" s="1" t="str">
        <f t="shared" si="14"/>
        <v/>
      </c>
    </row>
    <row r="949" spans="10:37" x14ac:dyDescent="0.25">
      <c r="J949" s="292"/>
      <c r="M949" s="2"/>
      <c r="N949" s="2"/>
      <c r="AK949" s="1" t="str">
        <f t="shared" si="14"/>
        <v/>
      </c>
    </row>
    <row r="950" spans="10:37" x14ac:dyDescent="0.25">
      <c r="J950" s="292"/>
      <c r="M950" s="2"/>
      <c r="N950" s="2"/>
      <c r="AK950" s="1" t="str">
        <f t="shared" si="14"/>
        <v/>
      </c>
    </row>
    <row r="951" spans="10:37" x14ac:dyDescent="0.25">
      <c r="J951" s="292"/>
      <c r="M951" s="2"/>
      <c r="N951" s="2"/>
      <c r="AK951" s="1" t="str">
        <f t="shared" si="14"/>
        <v/>
      </c>
    </row>
    <row r="952" spans="10:37" x14ac:dyDescent="0.25">
      <c r="J952" s="292"/>
      <c r="M952" s="2"/>
      <c r="N952" s="2"/>
      <c r="AK952" s="1" t="str">
        <f t="shared" si="14"/>
        <v/>
      </c>
    </row>
    <row r="953" spans="10:37" x14ac:dyDescent="0.25">
      <c r="J953" s="292"/>
      <c r="M953" s="2"/>
      <c r="N953" s="2"/>
      <c r="AK953" s="1" t="str">
        <f t="shared" si="14"/>
        <v/>
      </c>
    </row>
    <row r="954" spans="10:37" x14ac:dyDescent="0.25">
      <c r="J954" s="292"/>
      <c r="M954" s="2"/>
      <c r="N954" s="2"/>
      <c r="AK954" s="1" t="str">
        <f t="shared" si="14"/>
        <v/>
      </c>
    </row>
    <row r="955" spans="10:37" x14ac:dyDescent="0.25">
      <c r="J955" s="292"/>
      <c r="M955" s="2"/>
      <c r="N955" s="2"/>
      <c r="AK955" s="1" t="str">
        <f t="shared" si="14"/>
        <v/>
      </c>
    </row>
    <row r="956" spans="10:37" x14ac:dyDescent="0.25">
      <c r="J956" s="292"/>
      <c r="M956" s="2"/>
      <c r="N956" s="2"/>
      <c r="AK956" s="1" t="str">
        <f t="shared" si="14"/>
        <v/>
      </c>
    </row>
    <row r="957" spans="10:37" x14ac:dyDescent="0.25">
      <c r="J957" s="292"/>
      <c r="M957" s="2"/>
      <c r="N957" s="2"/>
      <c r="AK957" s="1" t="str">
        <f t="shared" si="14"/>
        <v/>
      </c>
    </row>
    <row r="958" spans="10:37" x14ac:dyDescent="0.25">
      <c r="J958" s="292"/>
      <c r="M958" s="2"/>
      <c r="N958" s="2"/>
      <c r="AK958" s="1" t="str">
        <f t="shared" si="14"/>
        <v/>
      </c>
    </row>
    <row r="959" spans="10:37" x14ac:dyDescent="0.25">
      <c r="J959" s="292"/>
      <c r="M959" s="2"/>
      <c r="N959" s="2"/>
      <c r="AK959" s="1" t="str">
        <f t="shared" si="14"/>
        <v/>
      </c>
    </row>
    <row r="960" spans="10:37" x14ac:dyDescent="0.25">
      <c r="J960" s="292"/>
      <c r="M960" s="2"/>
      <c r="N960" s="2"/>
      <c r="AK960" s="1" t="str">
        <f t="shared" si="14"/>
        <v/>
      </c>
    </row>
    <row r="961" spans="10:37" x14ac:dyDescent="0.25">
      <c r="J961" s="292"/>
      <c r="M961" s="2"/>
      <c r="N961" s="2"/>
      <c r="AK961" s="1" t="str">
        <f t="shared" si="14"/>
        <v/>
      </c>
    </row>
    <row r="962" spans="10:37" x14ac:dyDescent="0.25">
      <c r="J962" s="292"/>
      <c r="M962" s="2"/>
      <c r="N962" s="2"/>
      <c r="AK962" s="1" t="str">
        <f t="shared" si="14"/>
        <v/>
      </c>
    </row>
    <row r="963" spans="10:37" x14ac:dyDescent="0.25">
      <c r="J963" s="292"/>
      <c r="M963" s="2"/>
      <c r="N963" s="2"/>
      <c r="AK963" s="1" t="str">
        <f t="shared" ref="AK963:AK1005" si="15">IFERROR(Y963/Z963,"")</f>
        <v/>
      </c>
    </row>
    <row r="964" spans="10:37" x14ac:dyDescent="0.25">
      <c r="J964" s="292"/>
      <c r="M964" s="2"/>
      <c r="N964" s="2"/>
      <c r="AK964" s="1" t="str">
        <f t="shared" si="15"/>
        <v/>
      </c>
    </row>
    <row r="965" spans="10:37" x14ac:dyDescent="0.25">
      <c r="J965" s="292"/>
      <c r="M965" s="2"/>
      <c r="N965" s="2"/>
      <c r="AK965" s="1" t="str">
        <f t="shared" si="15"/>
        <v/>
      </c>
    </row>
    <row r="966" spans="10:37" x14ac:dyDescent="0.25">
      <c r="J966" s="292"/>
      <c r="M966" s="2"/>
      <c r="N966" s="2"/>
      <c r="AK966" s="1" t="str">
        <f t="shared" si="15"/>
        <v/>
      </c>
    </row>
    <row r="967" spans="10:37" x14ac:dyDescent="0.25">
      <c r="J967" s="292"/>
      <c r="M967" s="2"/>
      <c r="N967" s="2"/>
      <c r="AK967" s="1" t="str">
        <f t="shared" si="15"/>
        <v/>
      </c>
    </row>
    <row r="968" spans="10:37" x14ac:dyDescent="0.25">
      <c r="J968" s="292"/>
      <c r="M968" s="2"/>
      <c r="N968" s="2"/>
      <c r="AK968" s="1" t="str">
        <f t="shared" si="15"/>
        <v/>
      </c>
    </row>
    <row r="969" spans="10:37" x14ac:dyDescent="0.25">
      <c r="J969" s="292"/>
      <c r="M969" s="2"/>
      <c r="N969" s="2"/>
      <c r="AK969" s="1" t="str">
        <f t="shared" si="15"/>
        <v/>
      </c>
    </row>
    <row r="970" spans="10:37" x14ac:dyDescent="0.25">
      <c r="J970" s="292"/>
      <c r="M970" s="2"/>
      <c r="N970" s="2"/>
      <c r="AK970" s="1" t="str">
        <f t="shared" si="15"/>
        <v/>
      </c>
    </row>
    <row r="971" spans="10:37" x14ac:dyDescent="0.25">
      <c r="J971" s="292"/>
      <c r="M971" s="2"/>
      <c r="N971" s="2"/>
      <c r="AK971" s="1" t="str">
        <f t="shared" si="15"/>
        <v/>
      </c>
    </row>
    <row r="972" spans="10:37" x14ac:dyDescent="0.25">
      <c r="J972" s="292"/>
      <c r="M972" s="2"/>
      <c r="N972" s="2"/>
      <c r="AK972" s="1" t="str">
        <f t="shared" si="15"/>
        <v/>
      </c>
    </row>
    <row r="973" spans="10:37" x14ac:dyDescent="0.25">
      <c r="J973" s="292"/>
      <c r="M973" s="2"/>
      <c r="N973" s="2"/>
      <c r="AK973" s="1" t="str">
        <f t="shared" si="15"/>
        <v/>
      </c>
    </row>
    <row r="974" spans="10:37" x14ac:dyDescent="0.25">
      <c r="J974" s="292"/>
      <c r="M974" s="2"/>
      <c r="N974" s="2"/>
      <c r="AK974" s="1" t="str">
        <f t="shared" si="15"/>
        <v/>
      </c>
    </row>
    <row r="975" spans="10:37" x14ac:dyDescent="0.25">
      <c r="J975" s="292"/>
      <c r="M975" s="2"/>
      <c r="N975" s="2"/>
      <c r="AK975" s="1" t="str">
        <f t="shared" si="15"/>
        <v/>
      </c>
    </row>
    <row r="976" spans="10:37" x14ac:dyDescent="0.25">
      <c r="J976" s="292"/>
      <c r="M976" s="2"/>
      <c r="N976" s="2"/>
      <c r="AK976" s="1" t="str">
        <f t="shared" si="15"/>
        <v/>
      </c>
    </row>
    <row r="977" spans="10:37" x14ac:dyDescent="0.25">
      <c r="J977" s="292"/>
      <c r="M977" s="2"/>
      <c r="N977" s="2"/>
      <c r="AK977" s="1" t="str">
        <f t="shared" si="15"/>
        <v/>
      </c>
    </row>
    <row r="978" spans="10:37" x14ac:dyDescent="0.25">
      <c r="J978" s="292"/>
      <c r="M978" s="2"/>
      <c r="N978" s="2"/>
      <c r="AK978" s="1" t="str">
        <f t="shared" si="15"/>
        <v/>
      </c>
    </row>
    <row r="979" spans="10:37" x14ac:dyDescent="0.25">
      <c r="J979" s="292"/>
      <c r="M979" s="2"/>
      <c r="N979" s="2"/>
      <c r="AK979" s="1" t="str">
        <f t="shared" si="15"/>
        <v/>
      </c>
    </row>
    <row r="980" spans="10:37" x14ac:dyDescent="0.25">
      <c r="J980" s="292"/>
      <c r="M980" s="2"/>
      <c r="N980" s="2"/>
      <c r="AK980" s="1" t="str">
        <f t="shared" si="15"/>
        <v/>
      </c>
    </row>
    <row r="981" spans="10:37" x14ac:dyDescent="0.25">
      <c r="J981" s="292"/>
      <c r="M981" s="2"/>
      <c r="N981" s="2"/>
      <c r="AK981" s="1" t="str">
        <f t="shared" si="15"/>
        <v/>
      </c>
    </row>
    <row r="982" spans="10:37" x14ac:dyDescent="0.25">
      <c r="J982" s="292"/>
      <c r="M982" s="2"/>
      <c r="N982" s="2"/>
      <c r="AK982" s="1" t="str">
        <f t="shared" si="15"/>
        <v/>
      </c>
    </row>
    <row r="983" spans="10:37" x14ac:dyDescent="0.25">
      <c r="J983" s="292"/>
      <c r="M983" s="2"/>
      <c r="N983" s="2"/>
      <c r="AK983" s="1" t="str">
        <f t="shared" si="15"/>
        <v/>
      </c>
    </row>
    <row r="984" spans="10:37" x14ac:dyDescent="0.25">
      <c r="J984" s="292"/>
      <c r="M984" s="2"/>
      <c r="N984" s="2"/>
      <c r="AK984" s="1" t="str">
        <f t="shared" si="15"/>
        <v/>
      </c>
    </row>
    <row r="985" spans="10:37" x14ac:dyDescent="0.25">
      <c r="J985" s="292"/>
      <c r="M985" s="2"/>
      <c r="N985" s="2"/>
      <c r="AK985" s="1" t="str">
        <f t="shared" si="15"/>
        <v/>
      </c>
    </row>
    <row r="986" spans="10:37" x14ac:dyDescent="0.25">
      <c r="J986" s="292"/>
      <c r="M986" s="2"/>
      <c r="N986" s="2"/>
      <c r="AK986" s="1" t="str">
        <f t="shared" si="15"/>
        <v/>
      </c>
    </row>
    <row r="987" spans="10:37" x14ac:dyDescent="0.25">
      <c r="J987" s="292"/>
      <c r="M987" s="2"/>
      <c r="N987" s="2"/>
      <c r="AK987" s="1" t="str">
        <f t="shared" si="15"/>
        <v/>
      </c>
    </row>
    <row r="988" spans="10:37" x14ac:dyDescent="0.25">
      <c r="J988" s="292"/>
      <c r="M988" s="2"/>
      <c r="N988" s="2"/>
      <c r="AK988" s="1" t="str">
        <f t="shared" si="15"/>
        <v/>
      </c>
    </row>
    <row r="989" spans="10:37" x14ac:dyDescent="0.25">
      <c r="J989" s="292"/>
      <c r="M989" s="2"/>
      <c r="N989" s="2"/>
      <c r="AK989" s="1" t="str">
        <f t="shared" si="15"/>
        <v/>
      </c>
    </row>
    <row r="990" spans="10:37" x14ac:dyDescent="0.25">
      <c r="J990" s="292"/>
      <c r="M990" s="2"/>
      <c r="N990" s="2"/>
      <c r="AK990" s="1" t="str">
        <f t="shared" si="15"/>
        <v/>
      </c>
    </row>
    <row r="991" spans="10:37" x14ac:dyDescent="0.25">
      <c r="J991" s="292"/>
      <c r="M991" s="2"/>
      <c r="N991" s="2"/>
      <c r="AK991" s="1" t="str">
        <f t="shared" si="15"/>
        <v/>
      </c>
    </row>
    <row r="992" spans="10:37" x14ac:dyDescent="0.25">
      <c r="J992" s="292"/>
      <c r="M992" s="2"/>
      <c r="N992" s="2"/>
      <c r="AK992" s="1" t="str">
        <f t="shared" si="15"/>
        <v/>
      </c>
    </row>
    <row r="993" spans="10:37" x14ac:dyDescent="0.25">
      <c r="J993" s="292"/>
      <c r="M993" s="2"/>
      <c r="N993" s="2"/>
      <c r="AK993" s="1" t="str">
        <f t="shared" si="15"/>
        <v/>
      </c>
    </row>
    <row r="994" spans="10:37" x14ac:dyDescent="0.25">
      <c r="J994" s="292"/>
      <c r="M994" s="2"/>
      <c r="N994" s="2"/>
      <c r="AK994" s="1" t="str">
        <f t="shared" si="15"/>
        <v/>
      </c>
    </row>
    <row r="995" spans="10:37" x14ac:dyDescent="0.25">
      <c r="J995" s="292"/>
      <c r="M995" s="2"/>
      <c r="N995" s="2"/>
      <c r="AK995" s="1" t="str">
        <f t="shared" si="15"/>
        <v/>
      </c>
    </row>
    <row r="996" spans="10:37" x14ac:dyDescent="0.25">
      <c r="J996" s="292"/>
      <c r="M996" s="2"/>
      <c r="N996" s="2"/>
      <c r="AK996" s="1" t="str">
        <f t="shared" si="15"/>
        <v/>
      </c>
    </row>
    <row r="997" spans="10:37" x14ac:dyDescent="0.25">
      <c r="J997" s="292"/>
      <c r="M997" s="2"/>
      <c r="N997" s="2"/>
      <c r="AK997" s="1" t="str">
        <f t="shared" si="15"/>
        <v/>
      </c>
    </row>
    <row r="998" spans="10:37" x14ac:dyDescent="0.25">
      <c r="J998" s="292"/>
      <c r="M998" s="2"/>
      <c r="N998" s="2"/>
      <c r="AK998" s="1" t="str">
        <f t="shared" si="15"/>
        <v/>
      </c>
    </row>
    <row r="999" spans="10:37" x14ac:dyDescent="0.25">
      <c r="J999" s="292"/>
      <c r="M999" s="2"/>
      <c r="N999" s="2"/>
      <c r="AK999" s="1" t="str">
        <f t="shared" si="15"/>
        <v/>
      </c>
    </row>
    <row r="1000" spans="10:37" x14ac:dyDescent="0.25">
      <c r="J1000" s="292"/>
      <c r="M1000" s="2"/>
      <c r="N1000" s="2"/>
      <c r="AK1000" s="1" t="str">
        <f t="shared" si="15"/>
        <v/>
      </c>
    </row>
    <row r="1001" spans="10:37" x14ac:dyDescent="0.25">
      <c r="J1001" s="292"/>
      <c r="M1001" s="2"/>
      <c r="N1001" s="2"/>
      <c r="AK1001" s="1" t="str">
        <f t="shared" si="15"/>
        <v/>
      </c>
    </row>
    <row r="1002" spans="10:37" x14ac:dyDescent="0.25">
      <c r="J1002" s="292"/>
      <c r="M1002" s="2"/>
      <c r="N1002" s="2"/>
      <c r="AK1002" s="1" t="str">
        <f t="shared" si="15"/>
        <v/>
      </c>
    </row>
    <row r="1003" spans="10:37" x14ac:dyDescent="0.25">
      <c r="J1003" s="292"/>
      <c r="M1003" s="2"/>
      <c r="N1003" s="2"/>
      <c r="AK1003" s="1" t="str">
        <f t="shared" si="15"/>
        <v/>
      </c>
    </row>
    <row r="1004" spans="10:37" x14ac:dyDescent="0.25">
      <c r="J1004" s="292"/>
      <c r="M1004" s="2"/>
      <c r="N1004" s="2"/>
      <c r="AK1004" s="1" t="str">
        <f t="shared" si="15"/>
        <v/>
      </c>
    </row>
    <row r="1005" spans="10:37" x14ac:dyDescent="0.25">
      <c r="J1005" s="292"/>
      <c r="M1005" s="2"/>
      <c r="N1005" s="2"/>
      <c r="AK1005" s="1" t="str">
        <f t="shared" si="15"/>
        <v/>
      </c>
    </row>
  </sheetData>
  <autoFilter ref="A2:AL2" xr:uid="{00000000-0009-0000-0000-000016000000}"/>
  <conditionalFormatting sqref="AK3:AK1005">
    <cfRule type="cellIs" dxfId="34" priority="57" operator="greaterThan">
      <formula>$X3</formula>
    </cfRule>
    <cfRule type="cellIs" dxfId="33" priority="58" stopIfTrue="1" operator="lessThan">
      <formula>$X3</formula>
    </cfRule>
    <cfRule type="cellIs" dxfId="32" priority="59" stopIfTrue="1" operator="equal">
      <formula>$X3</formula>
    </cfRule>
  </conditionalFormatting>
  <conditionalFormatting sqref="J3">
    <cfRule type="cellIs" dxfId="31" priority="41" stopIfTrue="1" operator="between">
      <formula>$G3</formula>
      <formula>$H3</formula>
    </cfRule>
    <cfRule type="expression" dxfId="30" priority="42" stopIfTrue="1">
      <formula>J3&lt;$H3</formula>
    </cfRule>
    <cfRule type="expression" dxfId="29" priority="43" stopIfTrue="1">
      <formula>J3&gt;$I3</formula>
    </cfRule>
    <cfRule type="cellIs" dxfId="28" priority="44" stopIfTrue="1" operator="between">
      <formula>$G3</formula>
      <formula>$H3</formula>
    </cfRule>
    <cfRule type="expression" dxfId="27" priority="45" stopIfTrue="1">
      <formula>J3&lt;$H3</formula>
    </cfRule>
    <cfRule type="expression" dxfId="26" priority="46" stopIfTrue="1">
      <formula>J3&gt;$I3</formula>
    </cfRule>
  </conditionalFormatting>
  <conditionalFormatting sqref="J4:J1005">
    <cfRule type="cellIs" dxfId="25" priority="9" stopIfTrue="1" operator="between">
      <formula>$G4</formula>
      <formula>$H4</formula>
    </cfRule>
    <cfRule type="expression" dxfId="24" priority="10" stopIfTrue="1">
      <formula>J4&lt;$H4</formula>
    </cfRule>
    <cfRule type="expression" dxfId="23" priority="11" stopIfTrue="1">
      <formula>J4&gt;$I4</formula>
    </cfRule>
    <cfRule type="cellIs" dxfId="22" priority="12" stopIfTrue="1" operator="between">
      <formula>$G4</formula>
      <formula>$H4</formula>
    </cfRule>
    <cfRule type="expression" dxfId="21" priority="13" stopIfTrue="1">
      <formula>J4&lt;$H4</formula>
    </cfRule>
    <cfRule type="expression" dxfId="20" priority="14" stopIfTrue="1">
      <formula>J4&gt;$I4</formula>
    </cfRule>
  </conditionalFormatting>
  <conditionalFormatting sqref="M3:M1005">
    <cfRule type="expression" priority="5" stopIfTrue="1">
      <formula>M3=""</formula>
    </cfRule>
    <cfRule type="expression" dxfId="19" priority="6" stopIfTrue="1">
      <formula>M3=$K3</formula>
    </cfRule>
    <cfRule type="expression" dxfId="18" priority="7" stopIfTrue="1">
      <formula>M3&lt;$K3*0.95</formula>
    </cfRule>
    <cfRule type="expression" dxfId="17" priority="8" stopIfTrue="1">
      <formula>M3&gt;$K3*1.05</formula>
    </cfRule>
  </conditionalFormatting>
  <conditionalFormatting sqref="N3:N1005">
    <cfRule type="expression" priority="1" stopIfTrue="1">
      <formula>N3=""</formula>
    </cfRule>
    <cfRule type="expression" dxfId="16" priority="2" stopIfTrue="1">
      <formula>N3=$L3</formula>
    </cfRule>
    <cfRule type="expression" dxfId="15" priority="3" stopIfTrue="1">
      <formula>N3&gt;$L3*0.95</formula>
    </cfRule>
    <cfRule type="expression" dxfId="14" priority="4" stopIfTrue="1">
      <formula>N3&lt;$L3*1.05</formula>
    </cfRule>
  </conditionalFormatting>
  <hyperlinks>
    <hyperlink ref="N1" location="Dashboard!A1" display="العودة لشاشة العرض" xr:uid="{00000000-0004-0000-1600-000000000000}"/>
    <hyperlink ref="X1" location="index!A1" display="العودة للفهرس" xr:uid="{00000000-0004-0000-1600-000001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RowHeight="15" x14ac:dyDescent="0.25"/>
  <cols>
    <col min="1" max="2" width="5" style="175" customWidth="1"/>
    <col min="3" max="3" width="8.28515625" style="175" customWidth="1"/>
    <col min="4" max="4" width="16.42578125" style="175" customWidth="1"/>
    <col min="5" max="7" width="12.140625" style="175" customWidth="1"/>
    <col min="8" max="16" width="12.140625" style="175" hidden="1" customWidth="1"/>
    <col min="17" max="17" width="12.140625" style="16" customWidth="1"/>
    <col min="18" max="19" width="12.140625" style="175" customWidth="1"/>
    <col min="20" max="23" width="9.140625" style="168" customWidth="1"/>
    <col min="24" max="25" width="12.140625" style="175" customWidth="1"/>
    <col min="26" max="26" width="12.140625" style="150" customWidth="1"/>
    <col min="27" max="27" width="12.140625" style="16" customWidth="1"/>
    <col min="28" max="30" width="9.140625" style="168" customWidth="1"/>
    <col min="31" max="16384" width="9.140625" style="168"/>
  </cols>
  <sheetData>
    <row r="1" spans="1:27" x14ac:dyDescent="0.25">
      <c r="D1" s="175" t="s">
        <v>747</v>
      </c>
      <c r="E1" s="15"/>
      <c r="Q1" s="66" t="s">
        <v>76</v>
      </c>
      <c r="Y1" s="66"/>
    </row>
    <row r="2" spans="1:27" s="3" customFormat="1" ht="43.5" customHeight="1" x14ac:dyDescent="0.25">
      <c r="A2" s="4" t="s">
        <v>462</v>
      </c>
      <c r="B2" s="4" t="s">
        <v>463</v>
      </c>
      <c r="C2" s="4" t="s">
        <v>117</v>
      </c>
      <c r="D2" s="4" t="s">
        <v>521</v>
      </c>
      <c r="E2" s="4" t="s">
        <v>727</v>
      </c>
      <c r="F2" s="4" t="s">
        <v>472</v>
      </c>
      <c r="G2" s="4" t="s">
        <v>473</v>
      </c>
      <c r="H2" s="4" t="s">
        <v>474</v>
      </c>
      <c r="I2" s="4" t="s">
        <v>475</v>
      </c>
      <c r="J2" s="4" t="s">
        <v>476</v>
      </c>
      <c r="K2" s="4" t="s">
        <v>477</v>
      </c>
      <c r="L2" s="4" t="s">
        <v>478</v>
      </c>
      <c r="M2" s="4" t="s">
        <v>479</v>
      </c>
      <c r="N2" s="4" t="s">
        <v>480</v>
      </c>
      <c r="O2" s="4" t="s">
        <v>481</v>
      </c>
      <c r="P2" s="4" t="s">
        <v>482</v>
      </c>
      <c r="Q2" s="17" t="s">
        <v>539</v>
      </c>
      <c r="R2" s="4" t="s">
        <v>484</v>
      </c>
      <c r="S2" s="4" t="s">
        <v>737</v>
      </c>
      <c r="T2" s="4" t="s">
        <v>134</v>
      </c>
      <c r="U2" s="4" t="s">
        <v>135</v>
      </c>
      <c r="V2" s="4" t="s">
        <v>136</v>
      </c>
      <c r="W2" s="4" t="s">
        <v>137</v>
      </c>
      <c r="X2" s="4" t="s">
        <v>486</v>
      </c>
      <c r="Y2" s="4" t="s">
        <v>487</v>
      </c>
      <c r="Z2" s="4" t="s">
        <v>738</v>
      </c>
      <c r="AA2" s="17" t="s">
        <v>540</v>
      </c>
    </row>
    <row r="3" spans="1:27" x14ac:dyDescent="0.25">
      <c r="F3" s="2"/>
      <c r="G3" s="147"/>
      <c r="AA3" s="1" t="str">
        <f t="shared" ref="AA3:AA66" si="0">IFERROR(R3/S3,"")</f>
        <v/>
      </c>
    </row>
    <row r="4" spans="1:27" x14ac:dyDescent="0.25">
      <c r="F4" s="2"/>
      <c r="G4" s="147"/>
      <c r="AA4" s="1" t="str">
        <f t="shared" si="0"/>
        <v/>
      </c>
    </row>
    <row r="5" spans="1:27" x14ac:dyDescent="0.25">
      <c r="F5" s="2"/>
      <c r="G5" s="147"/>
      <c r="AA5" s="1" t="str">
        <f t="shared" si="0"/>
        <v/>
      </c>
    </row>
    <row r="6" spans="1:27" x14ac:dyDescent="0.25">
      <c r="F6" s="2"/>
      <c r="G6" s="147"/>
      <c r="AA6" s="1" t="str">
        <f t="shared" si="0"/>
        <v/>
      </c>
    </row>
    <row r="7" spans="1:27" x14ac:dyDescent="0.25">
      <c r="F7" s="2"/>
      <c r="G7" s="147"/>
      <c r="AA7" s="1" t="str">
        <f t="shared" si="0"/>
        <v/>
      </c>
    </row>
    <row r="8" spans="1:27" x14ac:dyDescent="0.25">
      <c r="F8" s="2"/>
      <c r="G8" s="147"/>
      <c r="AA8" s="1" t="str">
        <f t="shared" si="0"/>
        <v/>
      </c>
    </row>
    <row r="9" spans="1:27" x14ac:dyDescent="0.25">
      <c r="F9" s="2"/>
      <c r="G9" s="147"/>
      <c r="AA9" s="1" t="str">
        <f t="shared" si="0"/>
        <v/>
      </c>
    </row>
    <row r="10" spans="1:27" x14ac:dyDescent="0.25">
      <c r="F10" s="2"/>
      <c r="G10" s="147"/>
      <c r="AA10" s="1" t="str">
        <f t="shared" si="0"/>
        <v/>
      </c>
    </row>
    <row r="11" spans="1:27" x14ac:dyDescent="0.25">
      <c r="F11" s="2"/>
      <c r="G11" s="147"/>
      <c r="AA11" s="1" t="str">
        <f t="shared" si="0"/>
        <v/>
      </c>
    </row>
    <row r="12" spans="1:27" x14ac:dyDescent="0.25">
      <c r="F12" s="2"/>
      <c r="G12" s="147"/>
      <c r="AA12" s="1" t="str">
        <f t="shared" si="0"/>
        <v/>
      </c>
    </row>
    <row r="13" spans="1:27" x14ac:dyDescent="0.25">
      <c r="F13" s="2"/>
      <c r="G13" s="147"/>
      <c r="AA13" s="1" t="str">
        <f t="shared" si="0"/>
        <v/>
      </c>
    </row>
    <row r="14" spans="1:27" x14ac:dyDescent="0.25">
      <c r="F14" s="2"/>
      <c r="G14" s="147"/>
      <c r="AA14" s="1" t="str">
        <f t="shared" si="0"/>
        <v/>
      </c>
    </row>
    <row r="15" spans="1:27" x14ac:dyDescent="0.25">
      <c r="F15" s="2"/>
      <c r="G15" s="147"/>
      <c r="AA15" s="1" t="str">
        <f t="shared" si="0"/>
        <v/>
      </c>
    </row>
    <row r="16" spans="1:27" x14ac:dyDescent="0.25">
      <c r="F16" s="2"/>
      <c r="G16" s="147"/>
      <c r="AA16" s="1" t="str">
        <f t="shared" si="0"/>
        <v/>
      </c>
    </row>
    <row r="17" spans="6:27" x14ac:dyDescent="0.25">
      <c r="F17" s="2"/>
      <c r="G17" s="147"/>
      <c r="AA17" s="1" t="str">
        <f t="shared" si="0"/>
        <v/>
      </c>
    </row>
    <row r="18" spans="6:27" x14ac:dyDescent="0.25">
      <c r="F18" s="2"/>
      <c r="G18" s="147"/>
      <c r="AA18" s="1" t="str">
        <f t="shared" si="0"/>
        <v/>
      </c>
    </row>
    <row r="19" spans="6:27" x14ac:dyDescent="0.25">
      <c r="F19" s="2"/>
      <c r="G19" s="147"/>
      <c r="AA19" s="1" t="str">
        <f t="shared" si="0"/>
        <v/>
      </c>
    </row>
    <row r="20" spans="6:27" x14ac:dyDescent="0.25">
      <c r="F20" s="2"/>
      <c r="G20" s="147"/>
      <c r="AA20" s="1" t="str">
        <f t="shared" si="0"/>
        <v/>
      </c>
    </row>
    <row r="21" spans="6:27" x14ac:dyDescent="0.25">
      <c r="F21" s="2"/>
      <c r="G21" s="147"/>
      <c r="AA21" s="1" t="str">
        <f t="shared" si="0"/>
        <v/>
      </c>
    </row>
    <row r="22" spans="6:27" x14ac:dyDescent="0.25">
      <c r="F22" s="2"/>
      <c r="G22" s="147"/>
      <c r="AA22" s="1" t="str">
        <f t="shared" si="0"/>
        <v/>
      </c>
    </row>
    <row r="23" spans="6:27" x14ac:dyDescent="0.25">
      <c r="F23" s="2"/>
      <c r="G23" s="147"/>
      <c r="AA23" s="1" t="str">
        <f t="shared" si="0"/>
        <v/>
      </c>
    </row>
    <row r="24" spans="6:27" x14ac:dyDescent="0.25">
      <c r="F24" s="2"/>
      <c r="G24" s="147"/>
      <c r="AA24" s="1" t="str">
        <f t="shared" si="0"/>
        <v/>
      </c>
    </row>
    <row r="25" spans="6:27" x14ac:dyDescent="0.25">
      <c r="F25" s="2"/>
      <c r="G25" s="147"/>
      <c r="AA25" s="1" t="str">
        <f t="shared" si="0"/>
        <v/>
      </c>
    </row>
    <row r="26" spans="6:27" x14ac:dyDescent="0.25">
      <c r="F26" s="2"/>
      <c r="G26" s="147"/>
      <c r="AA26" s="1" t="str">
        <f t="shared" si="0"/>
        <v/>
      </c>
    </row>
    <row r="27" spans="6:27" x14ac:dyDescent="0.25">
      <c r="F27" s="2"/>
      <c r="G27" s="147"/>
      <c r="AA27" s="1" t="str">
        <f t="shared" si="0"/>
        <v/>
      </c>
    </row>
    <row r="28" spans="6:27" x14ac:dyDescent="0.25">
      <c r="F28" s="2"/>
      <c r="G28" s="147"/>
      <c r="AA28" s="1" t="str">
        <f t="shared" si="0"/>
        <v/>
      </c>
    </row>
    <row r="29" spans="6:27" x14ac:dyDescent="0.25">
      <c r="F29" s="2"/>
      <c r="G29" s="147"/>
      <c r="AA29" s="1" t="str">
        <f t="shared" si="0"/>
        <v/>
      </c>
    </row>
    <row r="30" spans="6:27" x14ac:dyDescent="0.25">
      <c r="F30" s="2"/>
      <c r="G30" s="147"/>
      <c r="AA30" s="1" t="str">
        <f t="shared" si="0"/>
        <v/>
      </c>
    </row>
    <row r="31" spans="6:27" x14ac:dyDescent="0.25">
      <c r="F31" s="2"/>
      <c r="G31" s="147"/>
      <c r="AA31" s="1" t="str">
        <f t="shared" si="0"/>
        <v/>
      </c>
    </row>
    <row r="32" spans="6:27" x14ac:dyDescent="0.25">
      <c r="F32" s="2"/>
      <c r="G32" s="147"/>
      <c r="AA32" s="1" t="str">
        <f t="shared" si="0"/>
        <v/>
      </c>
    </row>
    <row r="33" spans="6:27" x14ac:dyDescent="0.25">
      <c r="F33" s="2"/>
      <c r="G33" s="147"/>
      <c r="AA33" s="1" t="str">
        <f t="shared" si="0"/>
        <v/>
      </c>
    </row>
    <row r="34" spans="6:27" x14ac:dyDescent="0.25">
      <c r="F34" s="2"/>
      <c r="G34" s="147"/>
      <c r="AA34" s="1" t="str">
        <f t="shared" si="0"/>
        <v/>
      </c>
    </row>
    <row r="35" spans="6:27" x14ac:dyDescent="0.25">
      <c r="F35" s="2"/>
      <c r="G35" s="147"/>
      <c r="AA35" s="1" t="str">
        <f t="shared" si="0"/>
        <v/>
      </c>
    </row>
    <row r="36" spans="6:27" x14ac:dyDescent="0.25">
      <c r="F36" s="2"/>
      <c r="G36" s="147"/>
      <c r="AA36" s="1" t="str">
        <f t="shared" si="0"/>
        <v/>
      </c>
    </row>
    <row r="37" spans="6:27" x14ac:dyDescent="0.25">
      <c r="F37" s="2"/>
      <c r="G37" s="147"/>
      <c r="AA37" s="1" t="str">
        <f t="shared" si="0"/>
        <v/>
      </c>
    </row>
    <row r="38" spans="6:27" x14ac:dyDescent="0.25">
      <c r="F38" s="2"/>
      <c r="G38" s="147"/>
      <c r="AA38" s="1" t="str">
        <f t="shared" si="0"/>
        <v/>
      </c>
    </row>
    <row r="39" spans="6:27" x14ac:dyDescent="0.25">
      <c r="F39" s="2"/>
      <c r="G39" s="147"/>
      <c r="AA39" s="1" t="str">
        <f t="shared" si="0"/>
        <v/>
      </c>
    </row>
    <row r="40" spans="6:27" x14ac:dyDescent="0.25">
      <c r="F40" s="2"/>
      <c r="G40" s="147"/>
      <c r="AA40" s="1" t="str">
        <f t="shared" si="0"/>
        <v/>
      </c>
    </row>
    <row r="41" spans="6:27" x14ac:dyDescent="0.25">
      <c r="F41" s="2"/>
      <c r="G41" s="147"/>
      <c r="AA41" s="1" t="str">
        <f t="shared" si="0"/>
        <v/>
      </c>
    </row>
    <row r="42" spans="6:27" x14ac:dyDescent="0.25">
      <c r="F42" s="2"/>
      <c r="G42" s="147"/>
      <c r="AA42" s="1" t="str">
        <f t="shared" si="0"/>
        <v/>
      </c>
    </row>
    <row r="43" spans="6:27" x14ac:dyDescent="0.25">
      <c r="F43" s="2"/>
      <c r="G43" s="147"/>
      <c r="AA43" s="1" t="str">
        <f t="shared" si="0"/>
        <v/>
      </c>
    </row>
    <row r="44" spans="6:27" x14ac:dyDescent="0.25">
      <c r="F44" s="2"/>
      <c r="G44" s="147"/>
      <c r="AA44" s="1" t="str">
        <f t="shared" si="0"/>
        <v/>
      </c>
    </row>
    <row r="45" spans="6:27" x14ac:dyDescent="0.25">
      <c r="F45" s="2"/>
      <c r="G45" s="147"/>
      <c r="AA45" s="1" t="str">
        <f t="shared" si="0"/>
        <v/>
      </c>
    </row>
    <row r="46" spans="6:27" x14ac:dyDescent="0.25">
      <c r="F46" s="2"/>
      <c r="G46" s="147"/>
      <c r="AA46" s="1" t="str">
        <f t="shared" si="0"/>
        <v/>
      </c>
    </row>
    <row r="47" spans="6:27" x14ac:dyDescent="0.25">
      <c r="F47" s="2"/>
      <c r="G47" s="147"/>
      <c r="AA47" s="1" t="str">
        <f t="shared" si="0"/>
        <v/>
      </c>
    </row>
    <row r="48" spans="6:27" x14ac:dyDescent="0.25">
      <c r="F48" s="2"/>
      <c r="G48" s="147"/>
      <c r="AA48" s="1" t="str">
        <f t="shared" si="0"/>
        <v/>
      </c>
    </row>
    <row r="49" spans="6:27" x14ac:dyDescent="0.25">
      <c r="F49" s="2"/>
      <c r="G49" s="147"/>
      <c r="AA49" s="1" t="str">
        <f t="shared" si="0"/>
        <v/>
      </c>
    </row>
    <row r="50" spans="6:27" x14ac:dyDescent="0.25">
      <c r="F50" s="2"/>
      <c r="G50" s="147"/>
      <c r="AA50" s="1" t="str">
        <f t="shared" si="0"/>
        <v/>
      </c>
    </row>
    <row r="51" spans="6:27" x14ac:dyDescent="0.25">
      <c r="F51" s="2"/>
      <c r="G51" s="147"/>
      <c r="AA51" s="1" t="str">
        <f t="shared" si="0"/>
        <v/>
      </c>
    </row>
    <row r="52" spans="6:27" x14ac:dyDescent="0.25">
      <c r="F52" s="2"/>
      <c r="G52" s="147"/>
      <c r="AA52" s="1" t="str">
        <f t="shared" si="0"/>
        <v/>
      </c>
    </row>
    <row r="53" spans="6:27" x14ac:dyDescent="0.25">
      <c r="F53" s="2"/>
      <c r="G53" s="147"/>
      <c r="AA53" s="1" t="str">
        <f t="shared" si="0"/>
        <v/>
      </c>
    </row>
    <row r="54" spans="6:27" x14ac:dyDescent="0.25">
      <c r="F54" s="2"/>
      <c r="G54" s="147"/>
      <c r="AA54" s="1" t="str">
        <f t="shared" si="0"/>
        <v/>
      </c>
    </row>
    <row r="55" spans="6:27" x14ac:dyDescent="0.25">
      <c r="F55" s="2"/>
      <c r="G55" s="147"/>
      <c r="AA55" s="1" t="str">
        <f t="shared" si="0"/>
        <v/>
      </c>
    </row>
    <row r="56" spans="6:27" x14ac:dyDescent="0.25">
      <c r="F56" s="2"/>
      <c r="G56" s="147"/>
      <c r="AA56" s="1" t="str">
        <f t="shared" si="0"/>
        <v/>
      </c>
    </row>
    <row r="57" spans="6:27" x14ac:dyDescent="0.25">
      <c r="F57" s="2"/>
      <c r="G57" s="147"/>
      <c r="AA57" s="1" t="str">
        <f t="shared" si="0"/>
        <v/>
      </c>
    </row>
    <row r="58" spans="6:27" x14ac:dyDescent="0.25">
      <c r="F58" s="2"/>
      <c r="G58" s="147"/>
      <c r="AA58" s="1" t="str">
        <f t="shared" si="0"/>
        <v/>
      </c>
    </row>
    <row r="59" spans="6:27" x14ac:dyDescent="0.25">
      <c r="F59" s="2"/>
      <c r="G59" s="147"/>
      <c r="AA59" s="1" t="str">
        <f t="shared" si="0"/>
        <v/>
      </c>
    </row>
    <row r="60" spans="6:27" x14ac:dyDescent="0.25">
      <c r="F60" s="2"/>
      <c r="G60" s="147"/>
      <c r="AA60" s="1" t="str">
        <f t="shared" si="0"/>
        <v/>
      </c>
    </row>
    <row r="61" spans="6:27" x14ac:dyDescent="0.25">
      <c r="F61" s="2"/>
      <c r="G61" s="147"/>
      <c r="AA61" s="1" t="str">
        <f t="shared" si="0"/>
        <v/>
      </c>
    </row>
    <row r="62" spans="6:27" x14ac:dyDescent="0.25">
      <c r="F62" s="2"/>
      <c r="G62" s="147"/>
      <c r="AA62" s="1" t="str">
        <f t="shared" si="0"/>
        <v/>
      </c>
    </row>
    <row r="63" spans="6:27" x14ac:dyDescent="0.25">
      <c r="F63" s="2"/>
      <c r="G63" s="147"/>
      <c r="AA63" s="1" t="str">
        <f t="shared" si="0"/>
        <v/>
      </c>
    </row>
    <row r="64" spans="6:27" x14ac:dyDescent="0.25">
      <c r="F64" s="2"/>
      <c r="G64" s="147"/>
      <c r="AA64" s="1" t="str">
        <f t="shared" si="0"/>
        <v/>
      </c>
    </row>
    <row r="65" spans="6:27" x14ac:dyDescent="0.25">
      <c r="F65" s="2"/>
      <c r="G65" s="147"/>
      <c r="AA65" s="1" t="str">
        <f t="shared" si="0"/>
        <v/>
      </c>
    </row>
    <row r="66" spans="6:27" x14ac:dyDescent="0.25">
      <c r="F66" s="2"/>
      <c r="G66" s="147"/>
      <c r="AA66" s="1" t="str">
        <f t="shared" si="0"/>
        <v/>
      </c>
    </row>
    <row r="67" spans="6:27" x14ac:dyDescent="0.25">
      <c r="F67" s="2"/>
      <c r="G67" s="147"/>
      <c r="AA67" s="1" t="str">
        <f t="shared" ref="AA67:AA130" si="1">IFERROR(R67/S67,"")</f>
        <v/>
      </c>
    </row>
    <row r="68" spans="6:27" x14ac:dyDescent="0.25">
      <c r="F68" s="2"/>
      <c r="G68" s="147"/>
      <c r="AA68" s="1" t="str">
        <f t="shared" si="1"/>
        <v/>
      </c>
    </row>
    <row r="69" spans="6:27" x14ac:dyDescent="0.25">
      <c r="F69" s="2"/>
      <c r="G69" s="147"/>
      <c r="AA69" s="1" t="str">
        <f t="shared" si="1"/>
        <v/>
      </c>
    </row>
    <row r="70" spans="6:27" x14ac:dyDescent="0.25">
      <c r="F70" s="2"/>
      <c r="G70" s="147"/>
      <c r="AA70" s="1" t="str">
        <f t="shared" si="1"/>
        <v/>
      </c>
    </row>
    <row r="71" spans="6:27" x14ac:dyDescent="0.25">
      <c r="F71" s="2"/>
      <c r="G71" s="147"/>
      <c r="AA71" s="1" t="str">
        <f t="shared" si="1"/>
        <v/>
      </c>
    </row>
    <row r="72" spans="6:27" x14ac:dyDescent="0.25">
      <c r="F72" s="2"/>
      <c r="G72" s="147"/>
      <c r="AA72" s="1" t="str">
        <f t="shared" si="1"/>
        <v/>
      </c>
    </row>
    <row r="73" spans="6:27" x14ac:dyDescent="0.25">
      <c r="F73" s="2"/>
      <c r="G73" s="147"/>
      <c r="AA73" s="1" t="str">
        <f t="shared" si="1"/>
        <v/>
      </c>
    </row>
    <row r="74" spans="6:27" x14ac:dyDescent="0.25">
      <c r="F74" s="2"/>
      <c r="G74" s="147"/>
      <c r="AA74" s="1" t="str">
        <f t="shared" si="1"/>
        <v/>
      </c>
    </row>
    <row r="75" spans="6:27" x14ac:dyDescent="0.25">
      <c r="F75" s="2"/>
      <c r="G75" s="147"/>
      <c r="AA75" s="1" t="str">
        <f t="shared" si="1"/>
        <v/>
      </c>
    </row>
    <row r="76" spans="6:27" x14ac:dyDescent="0.25">
      <c r="F76" s="2"/>
      <c r="G76" s="147"/>
      <c r="AA76" s="1" t="str">
        <f t="shared" si="1"/>
        <v/>
      </c>
    </row>
    <row r="77" spans="6:27" x14ac:dyDescent="0.25">
      <c r="F77" s="2"/>
      <c r="G77" s="147"/>
      <c r="AA77" s="1" t="str">
        <f t="shared" si="1"/>
        <v/>
      </c>
    </row>
    <row r="78" spans="6:27" x14ac:dyDescent="0.25">
      <c r="F78" s="2"/>
      <c r="G78" s="147"/>
      <c r="AA78" s="1" t="str">
        <f t="shared" si="1"/>
        <v/>
      </c>
    </row>
    <row r="79" spans="6:27" x14ac:dyDescent="0.25">
      <c r="F79" s="2"/>
      <c r="G79" s="147"/>
      <c r="AA79" s="1" t="str">
        <f t="shared" si="1"/>
        <v/>
      </c>
    </row>
    <row r="80" spans="6:27" x14ac:dyDescent="0.25">
      <c r="F80" s="2"/>
      <c r="G80" s="147"/>
      <c r="AA80" s="1" t="str">
        <f t="shared" si="1"/>
        <v/>
      </c>
    </row>
    <row r="81" spans="6:27" x14ac:dyDescent="0.25">
      <c r="F81" s="2"/>
      <c r="G81" s="147"/>
      <c r="AA81" s="1" t="str">
        <f t="shared" si="1"/>
        <v/>
      </c>
    </row>
    <row r="82" spans="6:27" x14ac:dyDescent="0.25">
      <c r="F82" s="2"/>
      <c r="G82" s="147"/>
      <c r="AA82" s="1" t="str">
        <f t="shared" si="1"/>
        <v/>
      </c>
    </row>
    <row r="83" spans="6:27" x14ac:dyDescent="0.25">
      <c r="F83" s="2"/>
      <c r="G83" s="147"/>
      <c r="AA83" s="1" t="str">
        <f t="shared" si="1"/>
        <v/>
      </c>
    </row>
    <row r="84" spans="6:27" x14ac:dyDescent="0.25">
      <c r="F84" s="2"/>
      <c r="G84" s="147"/>
      <c r="AA84" s="1" t="str">
        <f t="shared" si="1"/>
        <v/>
      </c>
    </row>
    <row r="85" spans="6:27" x14ac:dyDescent="0.25">
      <c r="F85" s="2"/>
      <c r="G85" s="147"/>
      <c r="AA85" s="1" t="str">
        <f t="shared" si="1"/>
        <v/>
      </c>
    </row>
    <row r="86" spans="6:27" x14ac:dyDescent="0.25">
      <c r="F86" s="2"/>
      <c r="G86" s="147"/>
      <c r="AA86" s="1" t="str">
        <f t="shared" si="1"/>
        <v/>
      </c>
    </row>
    <row r="87" spans="6:27" x14ac:dyDescent="0.25">
      <c r="F87" s="2"/>
      <c r="G87" s="147"/>
      <c r="AA87" s="1" t="str">
        <f t="shared" si="1"/>
        <v/>
      </c>
    </row>
    <row r="88" spans="6:27" x14ac:dyDescent="0.25">
      <c r="F88" s="2"/>
      <c r="G88" s="147"/>
      <c r="AA88" s="1" t="str">
        <f t="shared" si="1"/>
        <v/>
      </c>
    </row>
    <row r="89" spans="6:27" x14ac:dyDescent="0.25">
      <c r="F89" s="2"/>
      <c r="G89" s="147"/>
      <c r="AA89" s="1" t="str">
        <f t="shared" si="1"/>
        <v/>
      </c>
    </row>
    <row r="90" spans="6:27" x14ac:dyDescent="0.25">
      <c r="F90" s="2"/>
      <c r="G90" s="147"/>
      <c r="AA90" s="1" t="str">
        <f t="shared" si="1"/>
        <v/>
      </c>
    </row>
    <row r="91" spans="6:27" x14ac:dyDescent="0.25">
      <c r="F91" s="2"/>
      <c r="G91" s="147"/>
      <c r="AA91" s="1" t="str">
        <f t="shared" si="1"/>
        <v/>
      </c>
    </row>
    <row r="92" spans="6:27" x14ac:dyDescent="0.25">
      <c r="F92" s="2"/>
      <c r="G92" s="147"/>
      <c r="AA92" s="1" t="str">
        <f t="shared" si="1"/>
        <v/>
      </c>
    </row>
    <row r="93" spans="6:27" x14ac:dyDescent="0.25">
      <c r="F93" s="2"/>
      <c r="G93" s="147"/>
      <c r="AA93" s="1" t="str">
        <f t="shared" si="1"/>
        <v/>
      </c>
    </row>
    <row r="94" spans="6:27" x14ac:dyDescent="0.25">
      <c r="F94" s="2"/>
      <c r="G94" s="147"/>
      <c r="AA94" s="1" t="str">
        <f t="shared" si="1"/>
        <v/>
      </c>
    </row>
    <row r="95" spans="6:27" x14ac:dyDescent="0.25">
      <c r="F95" s="2"/>
      <c r="G95" s="147"/>
      <c r="AA95" s="1" t="str">
        <f t="shared" si="1"/>
        <v/>
      </c>
    </row>
    <row r="96" spans="6:27" x14ac:dyDescent="0.25">
      <c r="F96" s="2"/>
      <c r="G96" s="147"/>
      <c r="AA96" s="1" t="str">
        <f t="shared" si="1"/>
        <v/>
      </c>
    </row>
    <row r="97" spans="6:27" x14ac:dyDescent="0.25">
      <c r="F97" s="2"/>
      <c r="G97" s="147"/>
      <c r="AA97" s="1" t="str">
        <f t="shared" si="1"/>
        <v/>
      </c>
    </row>
    <row r="98" spans="6:27" x14ac:dyDescent="0.25">
      <c r="F98" s="2"/>
      <c r="G98" s="147"/>
      <c r="AA98" s="1" t="str">
        <f t="shared" si="1"/>
        <v/>
      </c>
    </row>
    <row r="99" spans="6:27" x14ac:dyDescent="0.25">
      <c r="F99" s="2"/>
      <c r="G99" s="147"/>
      <c r="AA99" s="1" t="str">
        <f t="shared" si="1"/>
        <v/>
      </c>
    </row>
    <row r="100" spans="6:27" x14ac:dyDescent="0.25">
      <c r="F100" s="2"/>
      <c r="G100" s="147"/>
      <c r="AA100" s="1" t="str">
        <f t="shared" si="1"/>
        <v/>
      </c>
    </row>
    <row r="101" spans="6:27" x14ac:dyDescent="0.25">
      <c r="F101" s="2"/>
      <c r="G101" s="147"/>
      <c r="AA101" s="1" t="str">
        <f t="shared" si="1"/>
        <v/>
      </c>
    </row>
    <row r="102" spans="6:27" x14ac:dyDescent="0.25">
      <c r="F102" s="2"/>
      <c r="G102" s="147"/>
      <c r="AA102" s="1" t="str">
        <f t="shared" si="1"/>
        <v/>
      </c>
    </row>
    <row r="103" spans="6:27" x14ac:dyDescent="0.25">
      <c r="F103" s="2"/>
      <c r="G103" s="147"/>
      <c r="AA103" s="1" t="str">
        <f t="shared" si="1"/>
        <v/>
      </c>
    </row>
    <row r="104" spans="6:27" x14ac:dyDescent="0.25">
      <c r="F104" s="2"/>
      <c r="G104" s="147"/>
      <c r="AA104" s="1" t="str">
        <f t="shared" si="1"/>
        <v/>
      </c>
    </row>
    <row r="105" spans="6:27" x14ac:dyDescent="0.25">
      <c r="F105" s="2"/>
      <c r="G105" s="147"/>
      <c r="AA105" s="1" t="str">
        <f t="shared" si="1"/>
        <v/>
      </c>
    </row>
    <row r="106" spans="6:27" x14ac:dyDescent="0.25">
      <c r="F106" s="2"/>
      <c r="G106" s="147"/>
      <c r="AA106" s="1" t="str">
        <f t="shared" si="1"/>
        <v/>
      </c>
    </row>
    <row r="107" spans="6:27" x14ac:dyDescent="0.25">
      <c r="F107" s="2"/>
      <c r="G107" s="147"/>
      <c r="AA107" s="1" t="str">
        <f t="shared" si="1"/>
        <v/>
      </c>
    </row>
    <row r="108" spans="6:27" x14ac:dyDescent="0.25">
      <c r="F108" s="2"/>
      <c r="G108" s="147"/>
      <c r="AA108" s="1" t="str">
        <f t="shared" si="1"/>
        <v/>
      </c>
    </row>
    <row r="109" spans="6:27" x14ac:dyDescent="0.25">
      <c r="F109" s="2"/>
      <c r="G109" s="147"/>
      <c r="AA109" s="1" t="str">
        <f t="shared" si="1"/>
        <v/>
      </c>
    </row>
    <row r="110" spans="6:27" x14ac:dyDescent="0.25">
      <c r="F110" s="2"/>
      <c r="G110" s="147"/>
      <c r="AA110" s="1" t="str">
        <f t="shared" si="1"/>
        <v/>
      </c>
    </row>
    <row r="111" spans="6:27" x14ac:dyDescent="0.25">
      <c r="F111" s="2"/>
      <c r="G111" s="147"/>
      <c r="AA111" s="1" t="str">
        <f t="shared" si="1"/>
        <v/>
      </c>
    </row>
    <row r="112" spans="6:27" x14ac:dyDescent="0.25">
      <c r="F112" s="2"/>
      <c r="G112" s="147"/>
      <c r="AA112" s="1" t="str">
        <f t="shared" si="1"/>
        <v/>
      </c>
    </row>
    <row r="113" spans="6:27" x14ac:dyDescent="0.25">
      <c r="F113" s="2"/>
      <c r="G113" s="147"/>
      <c r="AA113" s="1" t="str">
        <f t="shared" si="1"/>
        <v/>
      </c>
    </row>
    <row r="114" spans="6:27" x14ac:dyDescent="0.25">
      <c r="F114" s="2"/>
      <c r="G114" s="147"/>
      <c r="AA114" s="1" t="str">
        <f t="shared" si="1"/>
        <v/>
      </c>
    </row>
    <row r="115" spans="6:27" x14ac:dyDescent="0.25">
      <c r="F115" s="2"/>
      <c r="G115" s="147"/>
      <c r="AA115" s="1" t="str">
        <f t="shared" si="1"/>
        <v/>
      </c>
    </row>
    <row r="116" spans="6:27" x14ac:dyDescent="0.25">
      <c r="F116" s="2"/>
      <c r="G116" s="147"/>
      <c r="AA116" s="1" t="str">
        <f t="shared" si="1"/>
        <v/>
      </c>
    </row>
    <row r="117" spans="6:27" x14ac:dyDescent="0.25">
      <c r="F117" s="2"/>
      <c r="G117" s="147"/>
      <c r="AA117" s="1" t="str">
        <f t="shared" si="1"/>
        <v/>
      </c>
    </row>
    <row r="118" spans="6:27" x14ac:dyDescent="0.25">
      <c r="F118" s="2"/>
      <c r="G118" s="147"/>
      <c r="AA118" s="1" t="str">
        <f t="shared" si="1"/>
        <v/>
      </c>
    </row>
    <row r="119" spans="6:27" x14ac:dyDescent="0.25">
      <c r="F119" s="2"/>
      <c r="G119" s="147"/>
      <c r="AA119" s="1" t="str">
        <f t="shared" si="1"/>
        <v/>
      </c>
    </row>
    <row r="120" spans="6:27" x14ac:dyDescent="0.25">
      <c r="F120" s="2"/>
      <c r="G120" s="147"/>
      <c r="AA120" s="1" t="str">
        <f t="shared" si="1"/>
        <v/>
      </c>
    </row>
    <row r="121" spans="6:27" x14ac:dyDescent="0.25">
      <c r="F121" s="2"/>
      <c r="G121" s="147"/>
      <c r="AA121" s="1" t="str">
        <f t="shared" si="1"/>
        <v/>
      </c>
    </row>
    <row r="122" spans="6:27" x14ac:dyDescent="0.25">
      <c r="F122" s="2"/>
      <c r="G122" s="147"/>
      <c r="AA122" s="1" t="str">
        <f t="shared" si="1"/>
        <v/>
      </c>
    </row>
    <row r="123" spans="6:27" x14ac:dyDescent="0.25">
      <c r="F123" s="2"/>
      <c r="G123" s="147"/>
      <c r="AA123" s="1" t="str">
        <f t="shared" si="1"/>
        <v/>
      </c>
    </row>
    <row r="124" spans="6:27" x14ac:dyDescent="0.25">
      <c r="F124" s="2"/>
      <c r="G124" s="147"/>
      <c r="AA124" s="1" t="str">
        <f t="shared" si="1"/>
        <v/>
      </c>
    </row>
    <row r="125" spans="6:27" x14ac:dyDescent="0.25">
      <c r="F125" s="2"/>
      <c r="G125" s="147"/>
      <c r="AA125" s="1" t="str">
        <f t="shared" si="1"/>
        <v/>
      </c>
    </row>
    <row r="126" spans="6:27" x14ac:dyDescent="0.25">
      <c r="F126" s="2"/>
      <c r="G126" s="147"/>
      <c r="AA126" s="1" t="str">
        <f t="shared" si="1"/>
        <v/>
      </c>
    </row>
    <row r="127" spans="6:27" x14ac:dyDescent="0.25">
      <c r="F127" s="2"/>
      <c r="G127" s="147"/>
      <c r="AA127" s="1" t="str">
        <f t="shared" si="1"/>
        <v/>
      </c>
    </row>
    <row r="128" spans="6:27" x14ac:dyDescent="0.25">
      <c r="F128" s="2"/>
      <c r="G128" s="147"/>
      <c r="AA128" s="1" t="str">
        <f t="shared" si="1"/>
        <v/>
      </c>
    </row>
    <row r="129" spans="6:27" x14ac:dyDescent="0.25">
      <c r="F129" s="2"/>
      <c r="G129" s="147"/>
      <c r="AA129" s="1" t="str">
        <f t="shared" si="1"/>
        <v/>
      </c>
    </row>
    <row r="130" spans="6:27" x14ac:dyDescent="0.25">
      <c r="F130" s="2"/>
      <c r="G130" s="147"/>
      <c r="AA130" s="1" t="str">
        <f t="shared" si="1"/>
        <v/>
      </c>
    </row>
    <row r="131" spans="6:27" x14ac:dyDescent="0.25">
      <c r="F131" s="2"/>
      <c r="G131" s="147"/>
      <c r="AA131" s="1" t="str">
        <f t="shared" ref="AA131:AA194" si="2">IFERROR(R131/S131,"")</f>
        <v/>
      </c>
    </row>
    <row r="132" spans="6:27" x14ac:dyDescent="0.25">
      <c r="F132" s="2"/>
      <c r="G132" s="147"/>
      <c r="AA132" s="1" t="str">
        <f t="shared" si="2"/>
        <v/>
      </c>
    </row>
    <row r="133" spans="6:27" x14ac:dyDescent="0.25">
      <c r="F133" s="2"/>
      <c r="G133" s="147"/>
      <c r="AA133" s="1" t="str">
        <f t="shared" si="2"/>
        <v/>
      </c>
    </row>
    <row r="134" spans="6:27" x14ac:dyDescent="0.25">
      <c r="F134" s="2"/>
      <c r="G134" s="147"/>
      <c r="AA134" s="1" t="str">
        <f t="shared" si="2"/>
        <v/>
      </c>
    </row>
    <row r="135" spans="6:27" x14ac:dyDescent="0.25">
      <c r="F135" s="2"/>
      <c r="G135" s="147"/>
      <c r="AA135" s="1" t="str">
        <f t="shared" si="2"/>
        <v/>
      </c>
    </row>
    <row r="136" spans="6:27" x14ac:dyDescent="0.25">
      <c r="F136" s="2"/>
      <c r="G136" s="147"/>
      <c r="AA136" s="1" t="str">
        <f t="shared" si="2"/>
        <v/>
      </c>
    </row>
    <row r="137" spans="6:27" x14ac:dyDescent="0.25">
      <c r="F137" s="2"/>
      <c r="G137" s="147"/>
      <c r="AA137" s="1" t="str">
        <f t="shared" si="2"/>
        <v/>
      </c>
    </row>
    <row r="138" spans="6:27" x14ac:dyDescent="0.25">
      <c r="F138" s="2"/>
      <c r="G138" s="147"/>
      <c r="AA138" s="1" t="str">
        <f t="shared" si="2"/>
        <v/>
      </c>
    </row>
    <row r="139" spans="6:27" x14ac:dyDescent="0.25">
      <c r="F139" s="2"/>
      <c r="G139" s="147"/>
      <c r="AA139" s="1" t="str">
        <f t="shared" si="2"/>
        <v/>
      </c>
    </row>
    <row r="140" spans="6:27" x14ac:dyDescent="0.25">
      <c r="F140" s="2"/>
      <c r="G140" s="147"/>
      <c r="AA140" s="1" t="str">
        <f t="shared" si="2"/>
        <v/>
      </c>
    </row>
    <row r="141" spans="6:27" x14ac:dyDescent="0.25">
      <c r="F141" s="2"/>
      <c r="G141" s="147"/>
      <c r="AA141" s="1" t="str">
        <f t="shared" si="2"/>
        <v/>
      </c>
    </row>
    <row r="142" spans="6:27" x14ac:dyDescent="0.25">
      <c r="F142" s="2"/>
      <c r="G142" s="147"/>
      <c r="AA142" s="1" t="str">
        <f t="shared" si="2"/>
        <v/>
      </c>
    </row>
    <row r="143" spans="6:27" x14ac:dyDescent="0.25">
      <c r="F143" s="2"/>
      <c r="G143" s="147"/>
      <c r="AA143" s="1" t="str">
        <f t="shared" si="2"/>
        <v/>
      </c>
    </row>
    <row r="144" spans="6:27" x14ac:dyDescent="0.25">
      <c r="F144" s="2"/>
      <c r="G144" s="147"/>
      <c r="AA144" s="1" t="str">
        <f t="shared" si="2"/>
        <v/>
      </c>
    </row>
    <row r="145" spans="6:27" x14ac:dyDescent="0.25">
      <c r="F145" s="2"/>
      <c r="G145" s="147"/>
      <c r="AA145" s="1" t="str">
        <f t="shared" si="2"/>
        <v/>
      </c>
    </row>
    <row r="146" spans="6:27" x14ac:dyDescent="0.25">
      <c r="F146" s="2"/>
      <c r="G146" s="147"/>
      <c r="AA146" s="1" t="str">
        <f t="shared" si="2"/>
        <v/>
      </c>
    </row>
    <row r="147" spans="6:27" x14ac:dyDescent="0.25">
      <c r="F147" s="2"/>
      <c r="G147" s="147"/>
      <c r="AA147" s="1" t="str">
        <f t="shared" si="2"/>
        <v/>
      </c>
    </row>
    <row r="148" spans="6:27" x14ac:dyDescent="0.25">
      <c r="F148" s="2"/>
      <c r="G148" s="147"/>
      <c r="AA148" s="1" t="str">
        <f t="shared" si="2"/>
        <v/>
      </c>
    </row>
    <row r="149" spans="6:27" x14ac:dyDescent="0.25">
      <c r="F149" s="2"/>
      <c r="G149" s="147"/>
      <c r="AA149" s="1" t="str">
        <f t="shared" si="2"/>
        <v/>
      </c>
    </row>
    <row r="150" spans="6:27" x14ac:dyDescent="0.25">
      <c r="F150" s="2"/>
      <c r="G150" s="147"/>
      <c r="AA150" s="1" t="str">
        <f t="shared" si="2"/>
        <v/>
      </c>
    </row>
    <row r="151" spans="6:27" x14ac:dyDescent="0.25">
      <c r="F151" s="2"/>
      <c r="G151" s="147"/>
      <c r="AA151" s="1" t="str">
        <f t="shared" si="2"/>
        <v/>
      </c>
    </row>
    <row r="152" spans="6:27" x14ac:dyDescent="0.25">
      <c r="F152" s="2"/>
      <c r="G152" s="147"/>
      <c r="AA152" s="1" t="str">
        <f t="shared" si="2"/>
        <v/>
      </c>
    </row>
    <row r="153" spans="6:27" x14ac:dyDescent="0.25">
      <c r="F153" s="2"/>
      <c r="G153" s="147"/>
      <c r="AA153" s="1" t="str">
        <f t="shared" si="2"/>
        <v/>
      </c>
    </row>
    <row r="154" spans="6:27" x14ac:dyDescent="0.25">
      <c r="F154" s="2"/>
      <c r="G154" s="147"/>
      <c r="AA154" s="1" t="str">
        <f t="shared" si="2"/>
        <v/>
      </c>
    </row>
    <row r="155" spans="6:27" x14ac:dyDescent="0.25">
      <c r="F155" s="2"/>
      <c r="G155" s="147"/>
      <c r="AA155" s="1" t="str">
        <f t="shared" si="2"/>
        <v/>
      </c>
    </row>
    <row r="156" spans="6:27" x14ac:dyDescent="0.25">
      <c r="F156" s="2"/>
      <c r="G156" s="147"/>
      <c r="AA156" s="1" t="str">
        <f t="shared" si="2"/>
        <v/>
      </c>
    </row>
    <row r="157" spans="6:27" x14ac:dyDescent="0.25">
      <c r="F157" s="2"/>
      <c r="G157" s="147"/>
      <c r="AA157" s="1" t="str">
        <f t="shared" si="2"/>
        <v/>
      </c>
    </row>
    <row r="158" spans="6:27" x14ac:dyDescent="0.25">
      <c r="F158" s="2"/>
      <c r="G158" s="147"/>
      <c r="AA158" s="1" t="str">
        <f t="shared" si="2"/>
        <v/>
      </c>
    </row>
    <row r="159" spans="6:27" x14ac:dyDescent="0.25">
      <c r="F159" s="2"/>
      <c r="G159" s="147"/>
      <c r="AA159" s="1" t="str">
        <f t="shared" si="2"/>
        <v/>
      </c>
    </row>
    <row r="160" spans="6:27" x14ac:dyDescent="0.25">
      <c r="F160" s="2"/>
      <c r="G160" s="147"/>
      <c r="AA160" s="1" t="str">
        <f t="shared" si="2"/>
        <v/>
      </c>
    </row>
    <row r="161" spans="6:27" x14ac:dyDescent="0.25">
      <c r="F161" s="2"/>
      <c r="G161" s="147"/>
      <c r="AA161" s="1" t="str">
        <f t="shared" si="2"/>
        <v/>
      </c>
    </row>
    <row r="162" spans="6:27" x14ac:dyDescent="0.25">
      <c r="F162" s="2"/>
      <c r="G162" s="147"/>
      <c r="AA162" s="1" t="str">
        <f t="shared" si="2"/>
        <v/>
      </c>
    </row>
    <row r="163" spans="6:27" x14ac:dyDescent="0.25">
      <c r="F163" s="2"/>
      <c r="G163" s="147"/>
      <c r="AA163" s="1" t="str">
        <f t="shared" si="2"/>
        <v/>
      </c>
    </row>
    <row r="164" spans="6:27" x14ac:dyDescent="0.25">
      <c r="F164" s="2"/>
      <c r="G164" s="147"/>
      <c r="AA164" s="1" t="str">
        <f t="shared" si="2"/>
        <v/>
      </c>
    </row>
    <row r="165" spans="6:27" x14ac:dyDescent="0.25">
      <c r="F165" s="2"/>
      <c r="G165" s="147"/>
      <c r="AA165" s="1" t="str">
        <f t="shared" si="2"/>
        <v/>
      </c>
    </row>
    <row r="166" spans="6:27" x14ac:dyDescent="0.25">
      <c r="F166" s="2"/>
      <c r="G166" s="147"/>
      <c r="AA166" s="1" t="str">
        <f t="shared" si="2"/>
        <v/>
      </c>
    </row>
    <row r="167" spans="6:27" x14ac:dyDescent="0.25">
      <c r="F167" s="2"/>
      <c r="G167" s="147"/>
      <c r="AA167" s="1" t="str">
        <f t="shared" si="2"/>
        <v/>
      </c>
    </row>
    <row r="168" spans="6:27" x14ac:dyDescent="0.25">
      <c r="F168" s="2"/>
      <c r="G168" s="147"/>
      <c r="AA168" s="1" t="str">
        <f t="shared" si="2"/>
        <v/>
      </c>
    </row>
    <row r="169" spans="6:27" x14ac:dyDescent="0.25">
      <c r="F169" s="2"/>
      <c r="G169" s="147"/>
      <c r="AA169" s="1" t="str">
        <f t="shared" si="2"/>
        <v/>
      </c>
    </row>
    <row r="170" spans="6:27" x14ac:dyDescent="0.25">
      <c r="F170" s="2"/>
      <c r="G170" s="147"/>
      <c r="AA170" s="1" t="str">
        <f t="shared" si="2"/>
        <v/>
      </c>
    </row>
    <row r="171" spans="6:27" x14ac:dyDescent="0.25">
      <c r="F171" s="2"/>
      <c r="G171" s="147"/>
      <c r="AA171" s="1" t="str">
        <f t="shared" si="2"/>
        <v/>
      </c>
    </row>
    <row r="172" spans="6:27" x14ac:dyDescent="0.25">
      <c r="F172" s="2"/>
      <c r="G172" s="147"/>
      <c r="AA172" s="1" t="str">
        <f t="shared" si="2"/>
        <v/>
      </c>
    </row>
    <row r="173" spans="6:27" x14ac:dyDescent="0.25">
      <c r="F173" s="2"/>
      <c r="G173" s="147"/>
      <c r="AA173" s="1" t="str">
        <f t="shared" si="2"/>
        <v/>
      </c>
    </row>
    <row r="174" spans="6:27" x14ac:dyDescent="0.25">
      <c r="F174" s="2"/>
      <c r="G174" s="147"/>
      <c r="AA174" s="1" t="str">
        <f t="shared" si="2"/>
        <v/>
      </c>
    </row>
    <row r="175" spans="6:27" x14ac:dyDescent="0.25">
      <c r="F175" s="2"/>
      <c r="G175" s="147"/>
      <c r="AA175" s="1" t="str">
        <f t="shared" si="2"/>
        <v/>
      </c>
    </row>
    <row r="176" spans="6:27" x14ac:dyDescent="0.25">
      <c r="F176" s="2"/>
      <c r="G176" s="147"/>
      <c r="AA176" s="1" t="str">
        <f t="shared" si="2"/>
        <v/>
      </c>
    </row>
    <row r="177" spans="6:27" x14ac:dyDescent="0.25">
      <c r="F177" s="2"/>
      <c r="G177" s="147"/>
      <c r="AA177" s="1" t="str">
        <f t="shared" si="2"/>
        <v/>
      </c>
    </row>
    <row r="178" spans="6:27" x14ac:dyDescent="0.25">
      <c r="F178" s="2"/>
      <c r="G178" s="147"/>
      <c r="AA178" s="1" t="str">
        <f t="shared" si="2"/>
        <v/>
      </c>
    </row>
    <row r="179" spans="6:27" x14ac:dyDescent="0.25">
      <c r="F179" s="2"/>
      <c r="G179" s="147"/>
      <c r="AA179" s="1" t="str">
        <f t="shared" si="2"/>
        <v/>
      </c>
    </row>
    <row r="180" spans="6:27" x14ac:dyDescent="0.25">
      <c r="F180" s="2"/>
      <c r="G180" s="147"/>
      <c r="AA180" s="1" t="str">
        <f t="shared" si="2"/>
        <v/>
      </c>
    </row>
    <row r="181" spans="6:27" x14ac:dyDescent="0.25">
      <c r="F181" s="2"/>
      <c r="G181" s="147"/>
      <c r="AA181" s="1" t="str">
        <f t="shared" si="2"/>
        <v/>
      </c>
    </row>
    <row r="182" spans="6:27" x14ac:dyDescent="0.25">
      <c r="F182" s="2"/>
      <c r="G182" s="147"/>
      <c r="AA182" s="1" t="str">
        <f t="shared" si="2"/>
        <v/>
      </c>
    </row>
    <row r="183" spans="6:27" x14ac:dyDescent="0.25">
      <c r="F183" s="2"/>
      <c r="G183" s="147"/>
      <c r="AA183" s="1" t="str">
        <f t="shared" si="2"/>
        <v/>
      </c>
    </row>
    <row r="184" spans="6:27" x14ac:dyDescent="0.25">
      <c r="F184" s="2"/>
      <c r="G184" s="147"/>
      <c r="AA184" s="1" t="str">
        <f t="shared" si="2"/>
        <v/>
      </c>
    </row>
    <row r="185" spans="6:27" x14ac:dyDescent="0.25">
      <c r="F185" s="2"/>
      <c r="G185" s="147"/>
      <c r="AA185" s="1" t="str">
        <f t="shared" si="2"/>
        <v/>
      </c>
    </row>
    <row r="186" spans="6:27" x14ac:dyDescent="0.25">
      <c r="F186" s="2"/>
      <c r="G186" s="147"/>
      <c r="AA186" s="1" t="str">
        <f t="shared" si="2"/>
        <v/>
      </c>
    </row>
    <row r="187" spans="6:27" x14ac:dyDescent="0.25">
      <c r="F187" s="2"/>
      <c r="G187" s="147"/>
      <c r="AA187" s="1" t="str">
        <f t="shared" si="2"/>
        <v/>
      </c>
    </row>
    <row r="188" spans="6:27" x14ac:dyDescent="0.25">
      <c r="F188" s="2"/>
      <c r="G188" s="147"/>
      <c r="AA188" s="1" t="str">
        <f t="shared" si="2"/>
        <v/>
      </c>
    </row>
    <row r="189" spans="6:27" x14ac:dyDescent="0.25">
      <c r="F189" s="2"/>
      <c r="G189" s="147"/>
      <c r="AA189" s="1" t="str">
        <f t="shared" si="2"/>
        <v/>
      </c>
    </row>
    <row r="190" spans="6:27" x14ac:dyDescent="0.25">
      <c r="F190" s="2"/>
      <c r="G190" s="147"/>
      <c r="AA190" s="1" t="str">
        <f t="shared" si="2"/>
        <v/>
      </c>
    </row>
    <row r="191" spans="6:27" x14ac:dyDescent="0.25">
      <c r="F191" s="2"/>
      <c r="G191" s="147"/>
      <c r="AA191" s="1" t="str">
        <f t="shared" si="2"/>
        <v/>
      </c>
    </row>
    <row r="192" spans="6:27" x14ac:dyDescent="0.25">
      <c r="F192" s="2"/>
      <c r="G192" s="147"/>
      <c r="AA192" s="1" t="str">
        <f t="shared" si="2"/>
        <v/>
      </c>
    </row>
    <row r="193" spans="6:27" x14ac:dyDescent="0.25">
      <c r="F193" s="2"/>
      <c r="G193" s="147"/>
      <c r="AA193" s="1" t="str">
        <f t="shared" si="2"/>
        <v/>
      </c>
    </row>
    <row r="194" spans="6:27" x14ac:dyDescent="0.25">
      <c r="F194" s="2"/>
      <c r="G194" s="147"/>
      <c r="AA194" s="1" t="str">
        <f t="shared" si="2"/>
        <v/>
      </c>
    </row>
    <row r="195" spans="6:27" x14ac:dyDescent="0.25">
      <c r="F195" s="2"/>
      <c r="G195" s="147"/>
      <c r="AA195" s="1" t="str">
        <f t="shared" ref="AA195:AA258" si="3">IFERROR(R195/S195,"")</f>
        <v/>
      </c>
    </row>
    <row r="196" spans="6:27" x14ac:dyDescent="0.25">
      <c r="F196" s="2"/>
      <c r="G196" s="147"/>
      <c r="AA196" s="1" t="str">
        <f t="shared" si="3"/>
        <v/>
      </c>
    </row>
    <row r="197" spans="6:27" x14ac:dyDescent="0.25">
      <c r="F197" s="2"/>
      <c r="G197" s="147"/>
      <c r="AA197" s="1" t="str">
        <f t="shared" si="3"/>
        <v/>
      </c>
    </row>
    <row r="198" spans="6:27" x14ac:dyDescent="0.25">
      <c r="F198" s="2"/>
      <c r="G198" s="147"/>
      <c r="AA198" s="1" t="str">
        <f t="shared" si="3"/>
        <v/>
      </c>
    </row>
    <row r="199" spans="6:27" x14ac:dyDescent="0.25">
      <c r="F199" s="2"/>
      <c r="G199" s="147"/>
      <c r="AA199" s="1" t="str">
        <f t="shared" si="3"/>
        <v/>
      </c>
    </row>
    <row r="200" spans="6:27" x14ac:dyDescent="0.25">
      <c r="F200" s="2"/>
      <c r="G200" s="147"/>
      <c r="AA200" s="1" t="str">
        <f t="shared" si="3"/>
        <v/>
      </c>
    </row>
    <row r="201" spans="6:27" x14ac:dyDescent="0.25">
      <c r="F201" s="2"/>
      <c r="G201" s="147"/>
      <c r="AA201" s="1" t="str">
        <f t="shared" si="3"/>
        <v/>
      </c>
    </row>
    <row r="202" spans="6:27" x14ac:dyDescent="0.25">
      <c r="F202" s="2"/>
      <c r="G202" s="147"/>
      <c r="AA202" s="1" t="str">
        <f t="shared" si="3"/>
        <v/>
      </c>
    </row>
    <row r="203" spans="6:27" x14ac:dyDescent="0.25">
      <c r="F203" s="2"/>
      <c r="G203" s="147"/>
      <c r="AA203" s="1" t="str">
        <f t="shared" si="3"/>
        <v/>
      </c>
    </row>
    <row r="204" spans="6:27" x14ac:dyDescent="0.25">
      <c r="F204" s="2"/>
      <c r="G204" s="147"/>
      <c r="AA204" s="1" t="str">
        <f t="shared" si="3"/>
        <v/>
      </c>
    </row>
    <row r="205" spans="6:27" x14ac:dyDescent="0.25">
      <c r="F205" s="2"/>
      <c r="G205" s="147"/>
      <c r="AA205" s="1" t="str">
        <f t="shared" si="3"/>
        <v/>
      </c>
    </row>
    <row r="206" spans="6:27" x14ac:dyDescent="0.25">
      <c r="F206" s="2"/>
      <c r="G206" s="147"/>
      <c r="AA206" s="1" t="str">
        <f t="shared" si="3"/>
        <v/>
      </c>
    </row>
    <row r="207" spans="6:27" x14ac:dyDescent="0.25">
      <c r="F207" s="2"/>
      <c r="G207" s="147"/>
      <c r="AA207" s="1" t="str">
        <f t="shared" si="3"/>
        <v/>
      </c>
    </row>
    <row r="208" spans="6:27" x14ac:dyDescent="0.25">
      <c r="F208" s="2"/>
      <c r="G208" s="147"/>
      <c r="AA208" s="1" t="str">
        <f t="shared" si="3"/>
        <v/>
      </c>
    </row>
    <row r="209" spans="6:27" x14ac:dyDescent="0.25">
      <c r="F209" s="2"/>
      <c r="G209" s="147"/>
      <c r="AA209" s="1" t="str">
        <f t="shared" si="3"/>
        <v/>
      </c>
    </row>
    <row r="210" spans="6:27" x14ac:dyDescent="0.25">
      <c r="F210" s="2"/>
      <c r="G210" s="147"/>
      <c r="AA210" s="1" t="str">
        <f t="shared" si="3"/>
        <v/>
      </c>
    </row>
    <row r="211" spans="6:27" x14ac:dyDescent="0.25">
      <c r="F211" s="2"/>
      <c r="G211" s="147"/>
      <c r="AA211" s="1" t="str">
        <f t="shared" si="3"/>
        <v/>
      </c>
    </row>
    <row r="212" spans="6:27" x14ac:dyDescent="0.25">
      <c r="F212" s="2"/>
      <c r="G212" s="147"/>
      <c r="AA212" s="1" t="str">
        <f t="shared" si="3"/>
        <v/>
      </c>
    </row>
    <row r="213" spans="6:27" x14ac:dyDescent="0.25">
      <c r="F213" s="2"/>
      <c r="G213" s="147"/>
      <c r="AA213" s="1" t="str">
        <f t="shared" si="3"/>
        <v/>
      </c>
    </row>
    <row r="214" spans="6:27" x14ac:dyDescent="0.25">
      <c r="F214" s="2"/>
      <c r="G214" s="147"/>
      <c r="AA214" s="1" t="str">
        <f t="shared" si="3"/>
        <v/>
      </c>
    </row>
    <row r="215" spans="6:27" x14ac:dyDescent="0.25">
      <c r="F215" s="2"/>
      <c r="G215" s="147"/>
      <c r="AA215" s="1" t="str">
        <f t="shared" si="3"/>
        <v/>
      </c>
    </row>
    <row r="216" spans="6:27" x14ac:dyDescent="0.25">
      <c r="F216" s="2"/>
      <c r="G216" s="147"/>
      <c r="AA216" s="1" t="str">
        <f t="shared" si="3"/>
        <v/>
      </c>
    </row>
    <row r="217" spans="6:27" x14ac:dyDescent="0.25">
      <c r="F217" s="2"/>
      <c r="G217" s="147"/>
      <c r="AA217" s="1" t="str">
        <f t="shared" si="3"/>
        <v/>
      </c>
    </row>
    <row r="218" spans="6:27" x14ac:dyDescent="0.25">
      <c r="F218" s="2"/>
      <c r="G218" s="147"/>
      <c r="AA218" s="1" t="str">
        <f t="shared" si="3"/>
        <v/>
      </c>
    </row>
    <row r="219" spans="6:27" x14ac:dyDescent="0.25">
      <c r="F219" s="2"/>
      <c r="G219" s="147"/>
      <c r="AA219" s="1" t="str">
        <f t="shared" si="3"/>
        <v/>
      </c>
    </row>
    <row r="220" spans="6:27" x14ac:dyDescent="0.25">
      <c r="F220" s="2"/>
      <c r="G220" s="147"/>
      <c r="AA220" s="1" t="str">
        <f t="shared" si="3"/>
        <v/>
      </c>
    </row>
    <row r="221" spans="6:27" x14ac:dyDescent="0.25">
      <c r="F221" s="2"/>
      <c r="G221" s="147"/>
      <c r="AA221" s="1" t="str">
        <f t="shared" si="3"/>
        <v/>
      </c>
    </row>
    <row r="222" spans="6:27" x14ac:dyDescent="0.25">
      <c r="F222" s="2"/>
      <c r="G222" s="147"/>
      <c r="AA222" s="1" t="str">
        <f t="shared" si="3"/>
        <v/>
      </c>
    </row>
    <row r="223" spans="6:27" x14ac:dyDescent="0.25">
      <c r="F223" s="2"/>
      <c r="G223" s="147"/>
      <c r="AA223" s="1" t="str">
        <f t="shared" si="3"/>
        <v/>
      </c>
    </row>
    <row r="224" spans="6:27" x14ac:dyDescent="0.25">
      <c r="F224" s="2"/>
      <c r="G224" s="147"/>
      <c r="AA224" s="1" t="str">
        <f t="shared" si="3"/>
        <v/>
      </c>
    </row>
    <row r="225" spans="6:27" x14ac:dyDescent="0.25">
      <c r="F225" s="2"/>
      <c r="G225" s="147"/>
      <c r="AA225" s="1" t="str">
        <f t="shared" si="3"/>
        <v/>
      </c>
    </row>
    <row r="226" spans="6:27" x14ac:dyDescent="0.25">
      <c r="F226" s="2"/>
      <c r="G226" s="147"/>
      <c r="AA226" s="1" t="str">
        <f t="shared" si="3"/>
        <v/>
      </c>
    </row>
    <row r="227" spans="6:27" x14ac:dyDescent="0.25">
      <c r="F227" s="2"/>
      <c r="G227" s="147"/>
      <c r="AA227" s="1" t="str">
        <f t="shared" si="3"/>
        <v/>
      </c>
    </row>
    <row r="228" spans="6:27" x14ac:dyDescent="0.25">
      <c r="F228" s="2"/>
      <c r="G228" s="147"/>
      <c r="AA228" s="1" t="str">
        <f t="shared" si="3"/>
        <v/>
      </c>
    </row>
    <row r="229" spans="6:27" x14ac:dyDescent="0.25">
      <c r="F229" s="2"/>
      <c r="G229" s="147"/>
      <c r="AA229" s="1" t="str">
        <f t="shared" si="3"/>
        <v/>
      </c>
    </row>
    <row r="230" spans="6:27" x14ac:dyDescent="0.25">
      <c r="F230" s="2"/>
      <c r="G230" s="147"/>
      <c r="AA230" s="1" t="str">
        <f t="shared" si="3"/>
        <v/>
      </c>
    </row>
    <row r="231" spans="6:27" x14ac:dyDescent="0.25">
      <c r="F231" s="2"/>
      <c r="G231" s="147"/>
      <c r="AA231" s="1" t="str">
        <f t="shared" si="3"/>
        <v/>
      </c>
    </row>
    <row r="232" spans="6:27" x14ac:dyDescent="0.25">
      <c r="F232" s="2"/>
      <c r="G232" s="147"/>
      <c r="AA232" s="1" t="str">
        <f t="shared" si="3"/>
        <v/>
      </c>
    </row>
    <row r="233" spans="6:27" x14ac:dyDescent="0.25">
      <c r="F233" s="2"/>
      <c r="G233" s="147"/>
      <c r="AA233" s="1" t="str">
        <f t="shared" si="3"/>
        <v/>
      </c>
    </row>
    <row r="234" spans="6:27" x14ac:dyDescent="0.25">
      <c r="F234" s="2"/>
      <c r="G234" s="147"/>
      <c r="AA234" s="1" t="str">
        <f t="shared" si="3"/>
        <v/>
      </c>
    </row>
    <row r="235" spans="6:27" x14ac:dyDescent="0.25">
      <c r="F235" s="2"/>
      <c r="G235" s="147"/>
      <c r="AA235" s="1" t="str">
        <f t="shared" si="3"/>
        <v/>
      </c>
    </row>
    <row r="236" spans="6:27" x14ac:dyDescent="0.25">
      <c r="F236" s="2"/>
      <c r="G236" s="147"/>
      <c r="AA236" s="1" t="str">
        <f t="shared" si="3"/>
        <v/>
      </c>
    </row>
    <row r="237" spans="6:27" x14ac:dyDescent="0.25">
      <c r="F237" s="2"/>
      <c r="G237" s="147"/>
      <c r="AA237" s="1" t="str">
        <f t="shared" si="3"/>
        <v/>
      </c>
    </row>
    <row r="238" spans="6:27" x14ac:dyDescent="0.25">
      <c r="F238" s="2"/>
      <c r="G238" s="147"/>
      <c r="AA238" s="1" t="str">
        <f t="shared" si="3"/>
        <v/>
      </c>
    </row>
    <row r="239" spans="6:27" x14ac:dyDescent="0.25">
      <c r="F239" s="2"/>
      <c r="G239" s="147"/>
      <c r="AA239" s="1" t="str">
        <f t="shared" si="3"/>
        <v/>
      </c>
    </row>
    <row r="240" spans="6:27" x14ac:dyDescent="0.25">
      <c r="F240" s="2"/>
      <c r="G240" s="147"/>
      <c r="AA240" s="1" t="str">
        <f t="shared" si="3"/>
        <v/>
      </c>
    </row>
    <row r="241" spans="6:27" x14ac:dyDescent="0.25">
      <c r="F241" s="2"/>
      <c r="G241" s="147"/>
      <c r="AA241" s="1" t="str">
        <f t="shared" si="3"/>
        <v/>
      </c>
    </row>
    <row r="242" spans="6:27" x14ac:dyDescent="0.25">
      <c r="F242" s="2"/>
      <c r="G242" s="147"/>
      <c r="AA242" s="1" t="str">
        <f t="shared" si="3"/>
        <v/>
      </c>
    </row>
    <row r="243" spans="6:27" x14ac:dyDescent="0.25">
      <c r="F243" s="2"/>
      <c r="G243" s="147"/>
      <c r="AA243" s="1" t="str">
        <f t="shared" si="3"/>
        <v/>
      </c>
    </row>
    <row r="244" spans="6:27" x14ac:dyDescent="0.25">
      <c r="F244" s="2"/>
      <c r="G244" s="147"/>
      <c r="AA244" s="1" t="str">
        <f t="shared" si="3"/>
        <v/>
      </c>
    </row>
    <row r="245" spans="6:27" x14ac:dyDescent="0.25">
      <c r="F245" s="2"/>
      <c r="G245" s="147"/>
      <c r="AA245" s="1" t="str">
        <f t="shared" si="3"/>
        <v/>
      </c>
    </row>
    <row r="246" spans="6:27" x14ac:dyDescent="0.25">
      <c r="F246" s="2"/>
      <c r="G246" s="147"/>
      <c r="AA246" s="1" t="str">
        <f t="shared" si="3"/>
        <v/>
      </c>
    </row>
    <row r="247" spans="6:27" x14ac:dyDescent="0.25">
      <c r="F247" s="2"/>
      <c r="G247" s="147"/>
      <c r="AA247" s="1" t="str">
        <f t="shared" si="3"/>
        <v/>
      </c>
    </row>
    <row r="248" spans="6:27" x14ac:dyDescent="0.25">
      <c r="F248" s="2"/>
      <c r="G248" s="147"/>
      <c r="AA248" s="1" t="str">
        <f t="shared" si="3"/>
        <v/>
      </c>
    </row>
    <row r="249" spans="6:27" x14ac:dyDescent="0.25">
      <c r="F249" s="2"/>
      <c r="G249" s="147"/>
      <c r="AA249" s="1" t="str">
        <f t="shared" si="3"/>
        <v/>
      </c>
    </row>
    <row r="250" spans="6:27" x14ac:dyDescent="0.25">
      <c r="F250" s="2"/>
      <c r="G250" s="147"/>
      <c r="AA250" s="1" t="str">
        <f t="shared" si="3"/>
        <v/>
      </c>
    </row>
    <row r="251" spans="6:27" x14ac:dyDescent="0.25">
      <c r="F251" s="2"/>
      <c r="G251" s="147"/>
      <c r="AA251" s="1" t="str">
        <f t="shared" si="3"/>
        <v/>
      </c>
    </row>
    <row r="252" spans="6:27" x14ac:dyDescent="0.25">
      <c r="F252" s="2"/>
      <c r="G252" s="147"/>
      <c r="AA252" s="1" t="str">
        <f t="shared" si="3"/>
        <v/>
      </c>
    </row>
    <row r="253" spans="6:27" x14ac:dyDescent="0.25">
      <c r="F253" s="2"/>
      <c r="G253" s="147"/>
      <c r="AA253" s="1" t="str">
        <f t="shared" si="3"/>
        <v/>
      </c>
    </row>
    <row r="254" spans="6:27" x14ac:dyDescent="0.25">
      <c r="F254" s="2"/>
      <c r="G254" s="147"/>
      <c r="AA254" s="1" t="str">
        <f t="shared" si="3"/>
        <v/>
      </c>
    </row>
    <row r="255" spans="6:27" x14ac:dyDescent="0.25">
      <c r="F255" s="2"/>
      <c r="G255" s="147"/>
      <c r="AA255" s="1" t="str">
        <f t="shared" si="3"/>
        <v/>
      </c>
    </row>
    <row r="256" spans="6:27" x14ac:dyDescent="0.25">
      <c r="F256" s="2"/>
      <c r="G256" s="147"/>
      <c r="AA256" s="1" t="str">
        <f t="shared" si="3"/>
        <v/>
      </c>
    </row>
    <row r="257" spans="6:27" x14ac:dyDescent="0.25">
      <c r="F257" s="2"/>
      <c r="G257" s="147"/>
      <c r="AA257" s="1" t="str">
        <f t="shared" si="3"/>
        <v/>
      </c>
    </row>
    <row r="258" spans="6:27" x14ac:dyDescent="0.25">
      <c r="F258" s="2"/>
      <c r="G258" s="147"/>
      <c r="AA258" s="1" t="str">
        <f t="shared" si="3"/>
        <v/>
      </c>
    </row>
    <row r="259" spans="6:27" x14ac:dyDescent="0.25">
      <c r="F259" s="2"/>
      <c r="G259" s="147"/>
      <c r="AA259" s="1" t="str">
        <f t="shared" ref="AA259:AA322" si="4">IFERROR(R259/S259,"")</f>
        <v/>
      </c>
    </row>
    <row r="260" spans="6:27" x14ac:dyDescent="0.25">
      <c r="F260" s="2"/>
      <c r="G260" s="147"/>
      <c r="AA260" s="1" t="str">
        <f t="shared" si="4"/>
        <v/>
      </c>
    </row>
    <row r="261" spans="6:27" x14ac:dyDescent="0.25">
      <c r="F261" s="2"/>
      <c r="G261" s="147"/>
      <c r="AA261" s="1" t="str">
        <f t="shared" si="4"/>
        <v/>
      </c>
    </row>
    <row r="262" spans="6:27" x14ac:dyDescent="0.25">
      <c r="F262" s="2"/>
      <c r="G262" s="147"/>
      <c r="AA262" s="1" t="str">
        <f t="shared" si="4"/>
        <v/>
      </c>
    </row>
    <row r="263" spans="6:27" x14ac:dyDescent="0.25">
      <c r="F263" s="2"/>
      <c r="G263" s="147"/>
      <c r="AA263" s="1" t="str">
        <f t="shared" si="4"/>
        <v/>
      </c>
    </row>
    <row r="264" spans="6:27" x14ac:dyDescent="0.25">
      <c r="F264" s="2"/>
      <c r="G264" s="147"/>
      <c r="AA264" s="1" t="str">
        <f t="shared" si="4"/>
        <v/>
      </c>
    </row>
    <row r="265" spans="6:27" x14ac:dyDescent="0.25">
      <c r="F265" s="2"/>
      <c r="G265" s="147"/>
      <c r="AA265" s="1" t="str">
        <f t="shared" si="4"/>
        <v/>
      </c>
    </row>
    <row r="266" spans="6:27" x14ac:dyDescent="0.25">
      <c r="F266" s="2"/>
      <c r="G266" s="147"/>
      <c r="AA266" s="1" t="str">
        <f t="shared" si="4"/>
        <v/>
      </c>
    </row>
    <row r="267" spans="6:27" x14ac:dyDescent="0.25">
      <c r="F267" s="2"/>
      <c r="G267" s="147"/>
      <c r="AA267" s="1" t="str">
        <f t="shared" si="4"/>
        <v/>
      </c>
    </row>
    <row r="268" spans="6:27" x14ac:dyDescent="0.25">
      <c r="F268" s="2"/>
      <c r="G268" s="147"/>
      <c r="AA268" s="1" t="str">
        <f t="shared" si="4"/>
        <v/>
      </c>
    </row>
    <row r="269" spans="6:27" x14ac:dyDescent="0.25">
      <c r="F269" s="2"/>
      <c r="G269" s="147"/>
      <c r="AA269" s="1" t="str">
        <f t="shared" si="4"/>
        <v/>
      </c>
    </row>
    <row r="270" spans="6:27" x14ac:dyDescent="0.25">
      <c r="F270" s="2"/>
      <c r="G270" s="147"/>
      <c r="AA270" s="1" t="str">
        <f t="shared" si="4"/>
        <v/>
      </c>
    </row>
    <row r="271" spans="6:27" x14ac:dyDescent="0.25">
      <c r="F271" s="2"/>
      <c r="G271" s="147"/>
      <c r="AA271" s="1" t="str">
        <f t="shared" si="4"/>
        <v/>
      </c>
    </row>
    <row r="272" spans="6:27" x14ac:dyDescent="0.25">
      <c r="F272" s="2"/>
      <c r="G272" s="147"/>
      <c r="AA272" s="1" t="str">
        <f t="shared" si="4"/>
        <v/>
      </c>
    </row>
    <row r="273" spans="6:27" x14ac:dyDescent="0.25">
      <c r="F273" s="2"/>
      <c r="G273" s="147"/>
      <c r="AA273" s="1" t="str">
        <f t="shared" si="4"/>
        <v/>
      </c>
    </row>
    <row r="274" spans="6:27" x14ac:dyDescent="0.25">
      <c r="F274" s="2"/>
      <c r="G274" s="147"/>
      <c r="AA274" s="1" t="str">
        <f t="shared" si="4"/>
        <v/>
      </c>
    </row>
    <row r="275" spans="6:27" x14ac:dyDescent="0.25">
      <c r="F275" s="2"/>
      <c r="G275" s="147"/>
      <c r="AA275" s="1" t="str">
        <f t="shared" si="4"/>
        <v/>
      </c>
    </row>
    <row r="276" spans="6:27" x14ac:dyDescent="0.25">
      <c r="F276" s="2"/>
      <c r="G276" s="147"/>
      <c r="AA276" s="1" t="str">
        <f t="shared" si="4"/>
        <v/>
      </c>
    </row>
    <row r="277" spans="6:27" x14ac:dyDescent="0.25">
      <c r="F277" s="2"/>
      <c r="G277" s="147"/>
      <c r="AA277" s="1" t="str">
        <f t="shared" si="4"/>
        <v/>
      </c>
    </row>
    <row r="278" spans="6:27" x14ac:dyDescent="0.25">
      <c r="F278" s="2"/>
      <c r="G278" s="147"/>
      <c r="AA278" s="1" t="str">
        <f t="shared" si="4"/>
        <v/>
      </c>
    </row>
    <row r="279" spans="6:27" x14ac:dyDescent="0.25">
      <c r="F279" s="2"/>
      <c r="G279" s="147"/>
      <c r="AA279" s="1" t="str">
        <f t="shared" si="4"/>
        <v/>
      </c>
    </row>
    <row r="280" spans="6:27" x14ac:dyDescent="0.25">
      <c r="F280" s="2"/>
      <c r="G280" s="147"/>
      <c r="AA280" s="1" t="str">
        <f t="shared" si="4"/>
        <v/>
      </c>
    </row>
    <row r="281" spans="6:27" x14ac:dyDescent="0.25">
      <c r="F281" s="2"/>
      <c r="G281" s="147"/>
      <c r="AA281" s="1" t="str">
        <f t="shared" si="4"/>
        <v/>
      </c>
    </row>
    <row r="282" spans="6:27" x14ac:dyDescent="0.25">
      <c r="F282" s="2"/>
      <c r="G282" s="147"/>
      <c r="AA282" s="1" t="str">
        <f t="shared" si="4"/>
        <v/>
      </c>
    </row>
    <row r="283" spans="6:27" x14ac:dyDescent="0.25">
      <c r="F283" s="2"/>
      <c r="G283" s="147"/>
      <c r="AA283" s="1" t="str">
        <f t="shared" si="4"/>
        <v/>
      </c>
    </row>
    <row r="284" spans="6:27" x14ac:dyDescent="0.25">
      <c r="F284" s="2"/>
      <c r="G284" s="147"/>
      <c r="AA284" s="1" t="str">
        <f t="shared" si="4"/>
        <v/>
      </c>
    </row>
    <row r="285" spans="6:27" x14ac:dyDescent="0.25">
      <c r="F285" s="2"/>
      <c r="G285" s="147"/>
      <c r="AA285" s="1" t="str">
        <f t="shared" si="4"/>
        <v/>
      </c>
    </row>
    <row r="286" spans="6:27" x14ac:dyDescent="0.25">
      <c r="F286" s="2"/>
      <c r="G286" s="147"/>
      <c r="AA286" s="1" t="str">
        <f t="shared" si="4"/>
        <v/>
      </c>
    </row>
    <row r="287" spans="6:27" x14ac:dyDescent="0.25">
      <c r="F287" s="2"/>
      <c r="G287" s="147"/>
      <c r="AA287" s="1" t="str">
        <f t="shared" si="4"/>
        <v/>
      </c>
    </row>
    <row r="288" spans="6:27" x14ac:dyDescent="0.25">
      <c r="F288" s="2"/>
      <c r="G288" s="147"/>
      <c r="AA288" s="1" t="str">
        <f t="shared" si="4"/>
        <v/>
      </c>
    </row>
    <row r="289" spans="6:27" x14ac:dyDescent="0.25">
      <c r="F289" s="2"/>
      <c r="G289" s="147"/>
      <c r="AA289" s="1" t="str">
        <f t="shared" si="4"/>
        <v/>
      </c>
    </row>
    <row r="290" spans="6:27" x14ac:dyDescent="0.25">
      <c r="F290" s="2"/>
      <c r="G290" s="147"/>
      <c r="AA290" s="1" t="str">
        <f t="shared" si="4"/>
        <v/>
      </c>
    </row>
    <row r="291" spans="6:27" x14ac:dyDescent="0.25">
      <c r="F291" s="2"/>
      <c r="G291" s="147"/>
      <c r="AA291" s="1" t="str">
        <f t="shared" si="4"/>
        <v/>
      </c>
    </row>
    <row r="292" spans="6:27" x14ac:dyDescent="0.25">
      <c r="F292" s="2"/>
      <c r="G292" s="147"/>
      <c r="AA292" s="1" t="str">
        <f t="shared" si="4"/>
        <v/>
      </c>
    </row>
    <row r="293" spans="6:27" x14ac:dyDescent="0.25">
      <c r="F293" s="2"/>
      <c r="G293" s="147"/>
      <c r="AA293" s="1" t="str">
        <f t="shared" si="4"/>
        <v/>
      </c>
    </row>
    <row r="294" spans="6:27" x14ac:dyDescent="0.25">
      <c r="F294" s="2"/>
      <c r="G294" s="147"/>
      <c r="AA294" s="1" t="str">
        <f t="shared" si="4"/>
        <v/>
      </c>
    </row>
    <row r="295" spans="6:27" x14ac:dyDescent="0.25">
      <c r="F295" s="2"/>
      <c r="G295" s="147"/>
      <c r="AA295" s="1" t="str">
        <f t="shared" si="4"/>
        <v/>
      </c>
    </row>
    <row r="296" spans="6:27" x14ac:dyDescent="0.25">
      <c r="F296" s="2"/>
      <c r="G296" s="147"/>
      <c r="AA296" s="1" t="str">
        <f t="shared" si="4"/>
        <v/>
      </c>
    </row>
    <row r="297" spans="6:27" x14ac:dyDescent="0.25">
      <c r="F297" s="2"/>
      <c r="G297" s="147"/>
      <c r="AA297" s="1" t="str">
        <f t="shared" si="4"/>
        <v/>
      </c>
    </row>
    <row r="298" spans="6:27" x14ac:dyDescent="0.25">
      <c r="F298" s="2"/>
      <c r="G298" s="147"/>
      <c r="AA298" s="1" t="str">
        <f t="shared" si="4"/>
        <v/>
      </c>
    </row>
    <row r="299" spans="6:27" x14ac:dyDescent="0.25">
      <c r="F299" s="2"/>
      <c r="G299" s="147"/>
      <c r="AA299" s="1" t="str">
        <f t="shared" si="4"/>
        <v/>
      </c>
    </row>
    <row r="300" spans="6:27" x14ac:dyDescent="0.25">
      <c r="F300" s="2"/>
      <c r="G300" s="147"/>
      <c r="AA300" s="1" t="str">
        <f t="shared" si="4"/>
        <v/>
      </c>
    </row>
    <row r="301" spans="6:27" x14ac:dyDescent="0.25">
      <c r="F301" s="2"/>
      <c r="G301" s="147"/>
      <c r="AA301" s="1" t="str">
        <f t="shared" si="4"/>
        <v/>
      </c>
    </row>
    <row r="302" spans="6:27" x14ac:dyDescent="0.25">
      <c r="F302" s="2"/>
      <c r="G302" s="147"/>
      <c r="AA302" s="1" t="str">
        <f t="shared" si="4"/>
        <v/>
      </c>
    </row>
    <row r="303" spans="6:27" x14ac:dyDescent="0.25">
      <c r="F303" s="2"/>
      <c r="G303" s="147"/>
      <c r="AA303" s="1" t="str">
        <f t="shared" si="4"/>
        <v/>
      </c>
    </row>
    <row r="304" spans="6:27" x14ac:dyDescent="0.25">
      <c r="F304" s="2"/>
      <c r="G304" s="147"/>
      <c r="AA304" s="1" t="str">
        <f t="shared" si="4"/>
        <v/>
      </c>
    </row>
    <row r="305" spans="6:27" x14ac:dyDescent="0.25">
      <c r="F305" s="2"/>
      <c r="G305" s="147"/>
      <c r="AA305" s="1" t="str">
        <f t="shared" si="4"/>
        <v/>
      </c>
    </row>
    <row r="306" spans="6:27" x14ac:dyDescent="0.25">
      <c r="F306" s="2"/>
      <c r="G306" s="147"/>
      <c r="AA306" s="1" t="str">
        <f t="shared" si="4"/>
        <v/>
      </c>
    </row>
    <row r="307" spans="6:27" x14ac:dyDescent="0.25">
      <c r="F307" s="2"/>
      <c r="G307" s="147"/>
      <c r="AA307" s="1" t="str">
        <f t="shared" si="4"/>
        <v/>
      </c>
    </row>
    <row r="308" spans="6:27" x14ac:dyDescent="0.25">
      <c r="F308" s="2"/>
      <c r="G308" s="147"/>
      <c r="AA308" s="1" t="str">
        <f t="shared" si="4"/>
        <v/>
      </c>
    </row>
    <row r="309" spans="6:27" x14ac:dyDescent="0.25">
      <c r="F309" s="2"/>
      <c r="G309" s="147"/>
      <c r="AA309" s="1" t="str">
        <f t="shared" si="4"/>
        <v/>
      </c>
    </row>
    <row r="310" spans="6:27" x14ac:dyDescent="0.25">
      <c r="F310" s="2"/>
      <c r="G310" s="147"/>
      <c r="AA310" s="1" t="str">
        <f t="shared" si="4"/>
        <v/>
      </c>
    </row>
    <row r="311" spans="6:27" x14ac:dyDescent="0.25">
      <c r="F311" s="2"/>
      <c r="G311" s="147"/>
      <c r="AA311" s="1" t="str">
        <f t="shared" si="4"/>
        <v/>
      </c>
    </row>
    <row r="312" spans="6:27" x14ac:dyDescent="0.25">
      <c r="F312" s="2"/>
      <c r="G312" s="147"/>
      <c r="AA312" s="1" t="str">
        <f t="shared" si="4"/>
        <v/>
      </c>
    </row>
    <row r="313" spans="6:27" x14ac:dyDescent="0.25">
      <c r="F313" s="2"/>
      <c r="G313" s="147"/>
      <c r="AA313" s="1" t="str">
        <f t="shared" si="4"/>
        <v/>
      </c>
    </row>
    <row r="314" spans="6:27" x14ac:dyDescent="0.25">
      <c r="F314" s="2"/>
      <c r="G314" s="147"/>
      <c r="AA314" s="1" t="str">
        <f t="shared" si="4"/>
        <v/>
      </c>
    </row>
    <row r="315" spans="6:27" x14ac:dyDescent="0.25">
      <c r="F315" s="2"/>
      <c r="G315" s="147"/>
      <c r="AA315" s="1" t="str">
        <f t="shared" si="4"/>
        <v/>
      </c>
    </row>
    <row r="316" spans="6:27" x14ac:dyDescent="0.25">
      <c r="F316" s="2"/>
      <c r="G316" s="147"/>
      <c r="AA316" s="1" t="str">
        <f t="shared" si="4"/>
        <v/>
      </c>
    </row>
    <row r="317" spans="6:27" x14ac:dyDescent="0.25">
      <c r="F317" s="2"/>
      <c r="G317" s="147"/>
      <c r="AA317" s="1" t="str">
        <f t="shared" si="4"/>
        <v/>
      </c>
    </row>
    <row r="318" spans="6:27" x14ac:dyDescent="0.25">
      <c r="F318" s="2"/>
      <c r="G318" s="147"/>
      <c r="AA318" s="1" t="str">
        <f t="shared" si="4"/>
        <v/>
      </c>
    </row>
    <row r="319" spans="6:27" x14ac:dyDescent="0.25">
      <c r="F319" s="2"/>
      <c r="G319" s="147"/>
      <c r="AA319" s="1" t="str">
        <f t="shared" si="4"/>
        <v/>
      </c>
    </row>
    <row r="320" spans="6:27" x14ac:dyDescent="0.25">
      <c r="F320" s="2"/>
      <c r="G320" s="147"/>
      <c r="AA320" s="1" t="str">
        <f t="shared" si="4"/>
        <v/>
      </c>
    </row>
    <row r="321" spans="6:27" x14ac:dyDescent="0.25">
      <c r="F321" s="2"/>
      <c r="G321" s="147"/>
      <c r="AA321" s="1" t="str">
        <f t="shared" si="4"/>
        <v/>
      </c>
    </row>
    <row r="322" spans="6:27" x14ac:dyDescent="0.25">
      <c r="F322" s="2"/>
      <c r="G322" s="147"/>
      <c r="AA322" s="1" t="str">
        <f t="shared" si="4"/>
        <v/>
      </c>
    </row>
    <row r="323" spans="6:27" x14ac:dyDescent="0.25">
      <c r="F323" s="2"/>
      <c r="G323" s="147"/>
      <c r="AA323" s="1" t="str">
        <f t="shared" ref="AA323:AA386" si="5">IFERROR(R323/S323,"")</f>
        <v/>
      </c>
    </row>
    <row r="324" spans="6:27" x14ac:dyDescent="0.25">
      <c r="F324" s="2"/>
      <c r="G324" s="147"/>
      <c r="AA324" s="1" t="str">
        <f t="shared" si="5"/>
        <v/>
      </c>
    </row>
    <row r="325" spans="6:27" x14ac:dyDescent="0.25">
      <c r="F325" s="2"/>
      <c r="G325" s="147"/>
      <c r="AA325" s="1" t="str">
        <f t="shared" si="5"/>
        <v/>
      </c>
    </row>
    <row r="326" spans="6:27" x14ac:dyDescent="0.25">
      <c r="F326" s="2"/>
      <c r="G326" s="147"/>
      <c r="AA326" s="1" t="str">
        <f t="shared" si="5"/>
        <v/>
      </c>
    </row>
    <row r="327" spans="6:27" x14ac:dyDescent="0.25">
      <c r="F327" s="2"/>
      <c r="G327" s="147"/>
      <c r="AA327" s="1" t="str">
        <f t="shared" si="5"/>
        <v/>
      </c>
    </row>
    <row r="328" spans="6:27" x14ac:dyDescent="0.25">
      <c r="F328" s="2"/>
      <c r="G328" s="147"/>
      <c r="AA328" s="1" t="str">
        <f t="shared" si="5"/>
        <v/>
      </c>
    </row>
    <row r="329" spans="6:27" x14ac:dyDescent="0.25">
      <c r="F329" s="2"/>
      <c r="G329" s="147"/>
      <c r="AA329" s="1" t="str">
        <f t="shared" si="5"/>
        <v/>
      </c>
    </row>
    <row r="330" spans="6:27" x14ac:dyDescent="0.25">
      <c r="F330" s="2"/>
      <c r="G330" s="147"/>
      <c r="AA330" s="1" t="str">
        <f t="shared" si="5"/>
        <v/>
      </c>
    </row>
    <row r="331" spans="6:27" x14ac:dyDescent="0.25">
      <c r="F331" s="2"/>
      <c r="G331" s="147"/>
      <c r="AA331" s="1" t="str">
        <f t="shared" si="5"/>
        <v/>
      </c>
    </row>
    <row r="332" spans="6:27" x14ac:dyDescent="0.25">
      <c r="F332" s="2"/>
      <c r="G332" s="147"/>
      <c r="AA332" s="1" t="str">
        <f t="shared" si="5"/>
        <v/>
      </c>
    </row>
    <row r="333" spans="6:27" x14ac:dyDescent="0.25">
      <c r="F333" s="2"/>
      <c r="G333" s="147"/>
      <c r="AA333" s="1" t="str">
        <f t="shared" si="5"/>
        <v/>
      </c>
    </row>
    <row r="334" spans="6:27" x14ac:dyDescent="0.25">
      <c r="F334" s="2"/>
      <c r="G334" s="147"/>
      <c r="AA334" s="1" t="str">
        <f t="shared" si="5"/>
        <v/>
      </c>
    </row>
    <row r="335" spans="6:27" x14ac:dyDescent="0.25">
      <c r="F335" s="2"/>
      <c r="G335" s="147"/>
      <c r="AA335" s="1" t="str">
        <f t="shared" si="5"/>
        <v/>
      </c>
    </row>
    <row r="336" spans="6:27" x14ac:dyDescent="0.25">
      <c r="F336" s="2"/>
      <c r="G336" s="147"/>
      <c r="AA336" s="1" t="str">
        <f t="shared" si="5"/>
        <v/>
      </c>
    </row>
    <row r="337" spans="6:27" x14ac:dyDescent="0.25">
      <c r="F337" s="2"/>
      <c r="G337" s="147"/>
      <c r="AA337" s="1" t="str">
        <f t="shared" si="5"/>
        <v/>
      </c>
    </row>
    <row r="338" spans="6:27" x14ac:dyDescent="0.25">
      <c r="F338" s="2"/>
      <c r="G338" s="147"/>
      <c r="AA338" s="1" t="str">
        <f t="shared" si="5"/>
        <v/>
      </c>
    </row>
    <row r="339" spans="6:27" x14ac:dyDescent="0.25">
      <c r="F339" s="2"/>
      <c r="G339" s="147"/>
      <c r="AA339" s="1" t="str">
        <f t="shared" si="5"/>
        <v/>
      </c>
    </row>
    <row r="340" spans="6:27" x14ac:dyDescent="0.25">
      <c r="F340" s="2"/>
      <c r="G340" s="147"/>
      <c r="AA340" s="1" t="str">
        <f t="shared" si="5"/>
        <v/>
      </c>
    </row>
    <row r="341" spans="6:27" x14ac:dyDescent="0.25">
      <c r="F341" s="2"/>
      <c r="G341" s="147"/>
      <c r="AA341" s="1" t="str">
        <f t="shared" si="5"/>
        <v/>
      </c>
    </row>
    <row r="342" spans="6:27" x14ac:dyDescent="0.25">
      <c r="F342" s="2"/>
      <c r="G342" s="147"/>
      <c r="AA342" s="1" t="str">
        <f t="shared" si="5"/>
        <v/>
      </c>
    </row>
    <row r="343" spans="6:27" x14ac:dyDescent="0.25">
      <c r="F343" s="2"/>
      <c r="G343" s="147"/>
      <c r="AA343" s="1" t="str">
        <f t="shared" si="5"/>
        <v/>
      </c>
    </row>
    <row r="344" spans="6:27" x14ac:dyDescent="0.25">
      <c r="F344" s="2"/>
      <c r="G344" s="147"/>
      <c r="AA344" s="1" t="str">
        <f t="shared" si="5"/>
        <v/>
      </c>
    </row>
    <row r="345" spans="6:27" x14ac:dyDescent="0.25">
      <c r="F345" s="2"/>
      <c r="G345" s="147"/>
      <c r="AA345" s="1" t="str">
        <f t="shared" si="5"/>
        <v/>
      </c>
    </row>
    <row r="346" spans="6:27" x14ac:dyDescent="0.25">
      <c r="F346" s="2"/>
      <c r="G346" s="147"/>
      <c r="AA346" s="1" t="str">
        <f t="shared" si="5"/>
        <v/>
      </c>
    </row>
    <row r="347" spans="6:27" x14ac:dyDescent="0.25">
      <c r="F347" s="2"/>
      <c r="G347" s="147"/>
      <c r="AA347" s="1" t="str">
        <f t="shared" si="5"/>
        <v/>
      </c>
    </row>
    <row r="348" spans="6:27" x14ac:dyDescent="0.25">
      <c r="F348" s="2"/>
      <c r="G348" s="147"/>
      <c r="AA348" s="1" t="str">
        <f t="shared" si="5"/>
        <v/>
      </c>
    </row>
    <row r="349" spans="6:27" x14ac:dyDescent="0.25">
      <c r="F349" s="2"/>
      <c r="G349" s="147"/>
      <c r="AA349" s="1" t="str">
        <f t="shared" si="5"/>
        <v/>
      </c>
    </row>
    <row r="350" spans="6:27" x14ac:dyDescent="0.25">
      <c r="F350" s="2"/>
      <c r="G350" s="147"/>
      <c r="AA350" s="1" t="str">
        <f t="shared" si="5"/>
        <v/>
      </c>
    </row>
    <row r="351" spans="6:27" x14ac:dyDescent="0.25">
      <c r="F351" s="2"/>
      <c r="G351" s="147"/>
      <c r="AA351" s="1" t="str">
        <f t="shared" si="5"/>
        <v/>
      </c>
    </row>
    <row r="352" spans="6:27" x14ac:dyDescent="0.25">
      <c r="F352" s="2"/>
      <c r="G352" s="147"/>
      <c r="AA352" s="1" t="str">
        <f t="shared" si="5"/>
        <v/>
      </c>
    </row>
    <row r="353" spans="6:27" x14ac:dyDescent="0.25">
      <c r="F353" s="2"/>
      <c r="G353" s="147"/>
      <c r="AA353" s="1" t="str">
        <f t="shared" si="5"/>
        <v/>
      </c>
    </row>
    <row r="354" spans="6:27" x14ac:dyDescent="0.25">
      <c r="F354" s="2"/>
      <c r="G354" s="147"/>
      <c r="AA354" s="1" t="str">
        <f t="shared" si="5"/>
        <v/>
      </c>
    </row>
    <row r="355" spans="6:27" x14ac:dyDescent="0.25">
      <c r="F355" s="2"/>
      <c r="G355" s="147"/>
      <c r="AA355" s="1" t="str">
        <f t="shared" si="5"/>
        <v/>
      </c>
    </row>
    <row r="356" spans="6:27" x14ac:dyDescent="0.25">
      <c r="F356" s="2"/>
      <c r="G356" s="147"/>
      <c r="AA356" s="1" t="str">
        <f t="shared" si="5"/>
        <v/>
      </c>
    </row>
    <row r="357" spans="6:27" x14ac:dyDescent="0.25">
      <c r="F357" s="2"/>
      <c r="G357" s="147"/>
      <c r="AA357" s="1" t="str">
        <f t="shared" si="5"/>
        <v/>
      </c>
    </row>
    <row r="358" spans="6:27" x14ac:dyDescent="0.25">
      <c r="F358" s="2"/>
      <c r="G358" s="147"/>
      <c r="AA358" s="1" t="str">
        <f t="shared" si="5"/>
        <v/>
      </c>
    </row>
    <row r="359" spans="6:27" x14ac:dyDescent="0.25">
      <c r="F359" s="2"/>
      <c r="G359" s="147"/>
      <c r="AA359" s="1" t="str">
        <f t="shared" si="5"/>
        <v/>
      </c>
    </row>
    <row r="360" spans="6:27" x14ac:dyDescent="0.25">
      <c r="F360" s="2"/>
      <c r="G360" s="147"/>
      <c r="AA360" s="1" t="str">
        <f t="shared" si="5"/>
        <v/>
      </c>
    </row>
    <row r="361" spans="6:27" x14ac:dyDescent="0.25">
      <c r="F361" s="2"/>
      <c r="G361" s="147"/>
      <c r="AA361" s="1" t="str">
        <f t="shared" si="5"/>
        <v/>
      </c>
    </row>
    <row r="362" spans="6:27" x14ac:dyDescent="0.25">
      <c r="F362" s="2"/>
      <c r="G362" s="147"/>
      <c r="AA362" s="1" t="str">
        <f t="shared" si="5"/>
        <v/>
      </c>
    </row>
    <row r="363" spans="6:27" x14ac:dyDescent="0.25">
      <c r="F363" s="2"/>
      <c r="G363" s="147"/>
      <c r="AA363" s="1" t="str">
        <f t="shared" si="5"/>
        <v/>
      </c>
    </row>
    <row r="364" spans="6:27" x14ac:dyDescent="0.25">
      <c r="F364" s="2"/>
      <c r="G364" s="147"/>
      <c r="AA364" s="1" t="str">
        <f t="shared" si="5"/>
        <v/>
      </c>
    </row>
    <row r="365" spans="6:27" x14ac:dyDescent="0.25">
      <c r="F365" s="2"/>
      <c r="G365" s="147"/>
      <c r="AA365" s="1" t="str">
        <f t="shared" si="5"/>
        <v/>
      </c>
    </row>
    <row r="366" spans="6:27" x14ac:dyDescent="0.25">
      <c r="F366" s="2"/>
      <c r="G366" s="147"/>
      <c r="AA366" s="1" t="str">
        <f t="shared" si="5"/>
        <v/>
      </c>
    </row>
    <row r="367" spans="6:27" x14ac:dyDescent="0.25">
      <c r="F367" s="2"/>
      <c r="G367" s="147"/>
      <c r="AA367" s="1" t="str">
        <f t="shared" si="5"/>
        <v/>
      </c>
    </row>
    <row r="368" spans="6:27" x14ac:dyDescent="0.25">
      <c r="F368" s="2"/>
      <c r="G368" s="147"/>
      <c r="AA368" s="1" t="str">
        <f t="shared" si="5"/>
        <v/>
      </c>
    </row>
    <row r="369" spans="6:27" x14ac:dyDescent="0.25">
      <c r="F369" s="2"/>
      <c r="G369" s="147"/>
      <c r="AA369" s="1" t="str">
        <f t="shared" si="5"/>
        <v/>
      </c>
    </row>
    <row r="370" spans="6:27" x14ac:dyDescent="0.25">
      <c r="F370" s="2"/>
      <c r="G370" s="147"/>
      <c r="AA370" s="1" t="str">
        <f t="shared" si="5"/>
        <v/>
      </c>
    </row>
    <row r="371" spans="6:27" x14ac:dyDescent="0.25">
      <c r="F371" s="2"/>
      <c r="G371" s="147"/>
      <c r="AA371" s="1" t="str">
        <f t="shared" si="5"/>
        <v/>
      </c>
    </row>
    <row r="372" spans="6:27" x14ac:dyDescent="0.25">
      <c r="F372" s="2"/>
      <c r="G372" s="147"/>
      <c r="AA372" s="1" t="str">
        <f t="shared" si="5"/>
        <v/>
      </c>
    </row>
    <row r="373" spans="6:27" x14ac:dyDescent="0.25">
      <c r="F373" s="2"/>
      <c r="G373" s="147"/>
      <c r="AA373" s="1" t="str">
        <f t="shared" si="5"/>
        <v/>
      </c>
    </row>
    <row r="374" spans="6:27" x14ac:dyDescent="0.25">
      <c r="F374" s="2"/>
      <c r="G374" s="147"/>
      <c r="AA374" s="1" t="str">
        <f t="shared" si="5"/>
        <v/>
      </c>
    </row>
    <row r="375" spans="6:27" x14ac:dyDescent="0.25">
      <c r="F375" s="2"/>
      <c r="G375" s="147"/>
      <c r="AA375" s="1" t="str">
        <f t="shared" si="5"/>
        <v/>
      </c>
    </row>
    <row r="376" spans="6:27" x14ac:dyDescent="0.25">
      <c r="F376" s="2"/>
      <c r="G376" s="147"/>
      <c r="AA376" s="1" t="str">
        <f t="shared" si="5"/>
        <v/>
      </c>
    </row>
    <row r="377" spans="6:27" x14ac:dyDescent="0.25">
      <c r="F377" s="2"/>
      <c r="G377" s="147"/>
      <c r="AA377" s="1" t="str">
        <f t="shared" si="5"/>
        <v/>
      </c>
    </row>
    <row r="378" spans="6:27" x14ac:dyDescent="0.25">
      <c r="F378" s="2"/>
      <c r="G378" s="147"/>
      <c r="AA378" s="1" t="str">
        <f t="shared" si="5"/>
        <v/>
      </c>
    </row>
    <row r="379" spans="6:27" x14ac:dyDescent="0.25">
      <c r="F379" s="2"/>
      <c r="G379" s="147"/>
      <c r="AA379" s="1" t="str">
        <f t="shared" si="5"/>
        <v/>
      </c>
    </row>
    <row r="380" spans="6:27" x14ac:dyDescent="0.25">
      <c r="F380" s="2"/>
      <c r="G380" s="147"/>
      <c r="AA380" s="1" t="str">
        <f t="shared" si="5"/>
        <v/>
      </c>
    </row>
    <row r="381" spans="6:27" x14ac:dyDescent="0.25">
      <c r="F381" s="2"/>
      <c r="G381" s="147"/>
      <c r="AA381" s="1" t="str">
        <f t="shared" si="5"/>
        <v/>
      </c>
    </row>
    <row r="382" spans="6:27" x14ac:dyDescent="0.25">
      <c r="F382" s="2"/>
      <c r="G382" s="147"/>
      <c r="AA382" s="1" t="str">
        <f t="shared" si="5"/>
        <v/>
      </c>
    </row>
    <row r="383" spans="6:27" x14ac:dyDescent="0.25">
      <c r="F383" s="2"/>
      <c r="G383" s="147"/>
      <c r="AA383" s="1" t="str">
        <f t="shared" si="5"/>
        <v/>
      </c>
    </row>
    <row r="384" spans="6:27" x14ac:dyDescent="0.25">
      <c r="F384" s="2"/>
      <c r="G384" s="147"/>
      <c r="AA384" s="1" t="str">
        <f t="shared" si="5"/>
        <v/>
      </c>
    </row>
    <row r="385" spans="6:27" x14ac:dyDescent="0.25">
      <c r="F385" s="2"/>
      <c r="G385" s="147"/>
      <c r="AA385" s="1" t="str">
        <f t="shared" si="5"/>
        <v/>
      </c>
    </row>
    <row r="386" spans="6:27" x14ac:dyDescent="0.25">
      <c r="F386" s="2"/>
      <c r="G386" s="147"/>
      <c r="AA386" s="1" t="str">
        <f t="shared" si="5"/>
        <v/>
      </c>
    </row>
    <row r="387" spans="6:27" x14ac:dyDescent="0.25">
      <c r="F387" s="2"/>
      <c r="G387" s="147"/>
      <c r="AA387" s="1" t="str">
        <f t="shared" ref="AA387:AA450" si="6">IFERROR(R387/S387,"")</f>
        <v/>
      </c>
    </row>
    <row r="388" spans="6:27" x14ac:dyDescent="0.25">
      <c r="F388" s="2"/>
      <c r="G388" s="147"/>
      <c r="AA388" s="1" t="str">
        <f t="shared" si="6"/>
        <v/>
      </c>
    </row>
    <row r="389" spans="6:27" x14ac:dyDescent="0.25">
      <c r="F389" s="2"/>
      <c r="G389" s="147"/>
      <c r="AA389" s="1" t="str">
        <f t="shared" si="6"/>
        <v/>
      </c>
    </row>
    <row r="390" spans="6:27" x14ac:dyDescent="0.25">
      <c r="F390" s="2"/>
      <c r="G390" s="147"/>
      <c r="AA390" s="1" t="str">
        <f t="shared" si="6"/>
        <v/>
      </c>
    </row>
    <row r="391" spans="6:27" x14ac:dyDescent="0.25">
      <c r="F391" s="2"/>
      <c r="G391" s="147"/>
      <c r="AA391" s="1" t="str">
        <f t="shared" si="6"/>
        <v/>
      </c>
    </row>
    <row r="392" spans="6:27" x14ac:dyDescent="0.25">
      <c r="F392" s="2"/>
      <c r="G392" s="147"/>
      <c r="AA392" s="1" t="str">
        <f t="shared" si="6"/>
        <v/>
      </c>
    </row>
    <row r="393" spans="6:27" x14ac:dyDescent="0.25">
      <c r="F393" s="2"/>
      <c r="G393" s="147"/>
      <c r="AA393" s="1" t="str">
        <f t="shared" si="6"/>
        <v/>
      </c>
    </row>
    <row r="394" spans="6:27" x14ac:dyDescent="0.25">
      <c r="F394" s="2"/>
      <c r="G394" s="147"/>
      <c r="AA394" s="1" t="str">
        <f t="shared" si="6"/>
        <v/>
      </c>
    </row>
    <row r="395" spans="6:27" x14ac:dyDescent="0.25">
      <c r="F395" s="2"/>
      <c r="G395" s="147"/>
      <c r="AA395" s="1" t="str">
        <f t="shared" si="6"/>
        <v/>
      </c>
    </row>
    <row r="396" spans="6:27" x14ac:dyDescent="0.25">
      <c r="F396" s="2"/>
      <c r="G396" s="147"/>
      <c r="AA396" s="1" t="str">
        <f t="shared" si="6"/>
        <v/>
      </c>
    </row>
    <row r="397" spans="6:27" x14ac:dyDescent="0.25">
      <c r="F397" s="2"/>
      <c r="G397" s="147"/>
      <c r="AA397" s="1" t="str">
        <f t="shared" si="6"/>
        <v/>
      </c>
    </row>
    <row r="398" spans="6:27" x14ac:dyDescent="0.25">
      <c r="F398" s="2"/>
      <c r="G398" s="147"/>
      <c r="AA398" s="1" t="str">
        <f t="shared" si="6"/>
        <v/>
      </c>
    </row>
    <row r="399" spans="6:27" x14ac:dyDescent="0.25">
      <c r="F399" s="2"/>
      <c r="G399" s="147"/>
      <c r="AA399" s="1" t="str">
        <f t="shared" si="6"/>
        <v/>
      </c>
    </row>
    <row r="400" spans="6:27" x14ac:dyDescent="0.25">
      <c r="F400" s="2"/>
      <c r="G400" s="147"/>
      <c r="AA400" s="1" t="str">
        <f t="shared" si="6"/>
        <v/>
      </c>
    </row>
    <row r="401" spans="6:27" x14ac:dyDescent="0.25">
      <c r="F401" s="2"/>
      <c r="G401" s="147"/>
      <c r="AA401" s="1" t="str">
        <f t="shared" si="6"/>
        <v/>
      </c>
    </row>
    <row r="402" spans="6:27" x14ac:dyDescent="0.25">
      <c r="F402" s="2"/>
      <c r="G402" s="147"/>
      <c r="AA402" s="1" t="str">
        <f t="shared" si="6"/>
        <v/>
      </c>
    </row>
    <row r="403" spans="6:27" x14ac:dyDescent="0.25">
      <c r="F403" s="2"/>
      <c r="G403" s="147"/>
      <c r="AA403" s="1" t="str">
        <f t="shared" si="6"/>
        <v/>
      </c>
    </row>
    <row r="404" spans="6:27" x14ac:dyDescent="0.25">
      <c r="F404" s="2"/>
      <c r="G404" s="147"/>
      <c r="AA404" s="1" t="str">
        <f t="shared" si="6"/>
        <v/>
      </c>
    </row>
    <row r="405" spans="6:27" x14ac:dyDescent="0.25">
      <c r="F405" s="2"/>
      <c r="G405" s="147"/>
      <c r="AA405" s="1" t="str">
        <f t="shared" si="6"/>
        <v/>
      </c>
    </row>
    <row r="406" spans="6:27" x14ac:dyDescent="0.25">
      <c r="F406" s="2"/>
      <c r="G406" s="147"/>
      <c r="AA406" s="1" t="str">
        <f t="shared" si="6"/>
        <v/>
      </c>
    </row>
    <row r="407" spans="6:27" x14ac:dyDescent="0.25">
      <c r="F407" s="2"/>
      <c r="G407" s="147"/>
      <c r="AA407" s="1" t="str">
        <f t="shared" si="6"/>
        <v/>
      </c>
    </row>
    <row r="408" spans="6:27" x14ac:dyDescent="0.25">
      <c r="F408" s="2"/>
      <c r="G408" s="147"/>
      <c r="AA408" s="1" t="str">
        <f t="shared" si="6"/>
        <v/>
      </c>
    </row>
    <row r="409" spans="6:27" x14ac:dyDescent="0.25">
      <c r="F409" s="2"/>
      <c r="G409" s="147"/>
      <c r="AA409" s="1" t="str">
        <f t="shared" si="6"/>
        <v/>
      </c>
    </row>
    <row r="410" spans="6:27" x14ac:dyDescent="0.25">
      <c r="F410" s="2"/>
      <c r="G410" s="147"/>
      <c r="AA410" s="1" t="str">
        <f t="shared" si="6"/>
        <v/>
      </c>
    </row>
    <row r="411" spans="6:27" x14ac:dyDescent="0.25">
      <c r="F411" s="2"/>
      <c r="G411" s="147"/>
      <c r="AA411" s="1" t="str">
        <f t="shared" si="6"/>
        <v/>
      </c>
    </row>
    <row r="412" spans="6:27" x14ac:dyDescent="0.25">
      <c r="F412" s="2"/>
      <c r="G412" s="147"/>
      <c r="AA412" s="1" t="str">
        <f t="shared" si="6"/>
        <v/>
      </c>
    </row>
    <row r="413" spans="6:27" x14ac:dyDescent="0.25">
      <c r="F413" s="2"/>
      <c r="G413" s="147"/>
      <c r="AA413" s="1" t="str">
        <f t="shared" si="6"/>
        <v/>
      </c>
    </row>
    <row r="414" spans="6:27" x14ac:dyDescent="0.25">
      <c r="F414" s="2"/>
      <c r="G414" s="147"/>
      <c r="AA414" s="1" t="str">
        <f t="shared" si="6"/>
        <v/>
      </c>
    </row>
    <row r="415" spans="6:27" x14ac:dyDescent="0.25">
      <c r="F415" s="2"/>
      <c r="G415" s="147"/>
      <c r="AA415" s="1" t="str">
        <f t="shared" si="6"/>
        <v/>
      </c>
    </row>
    <row r="416" spans="6:27" x14ac:dyDescent="0.25">
      <c r="F416" s="2"/>
      <c r="G416" s="147"/>
      <c r="AA416" s="1" t="str">
        <f t="shared" si="6"/>
        <v/>
      </c>
    </row>
    <row r="417" spans="6:27" x14ac:dyDescent="0.25">
      <c r="F417" s="2"/>
      <c r="G417" s="147"/>
      <c r="AA417" s="1" t="str">
        <f t="shared" si="6"/>
        <v/>
      </c>
    </row>
    <row r="418" spans="6:27" x14ac:dyDescent="0.25">
      <c r="F418" s="2"/>
      <c r="G418" s="147"/>
      <c r="AA418" s="1" t="str">
        <f t="shared" si="6"/>
        <v/>
      </c>
    </row>
    <row r="419" spans="6:27" x14ac:dyDescent="0.25">
      <c r="F419" s="2"/>
      <c r="G419" s="147"/>
      <c r="AA419" s="1" t="str">
        <f t="shared" si="6"/>
        <v/>
      </c>
    </row>
    <row r="420" spans="6:27" x14ac:dyDescent="0.25">
      <c r="F420" s="2"/>
      <c r="G420" s="147"/>
      <c r="AA420" s="1" t="str">
        <f t="shared" si="6"/>
        <v/>
      </c>
    </row>
    <row r="421" spans="6:27" x14ac:dyDescent="0.25">
      <c r="F421" s="2"/>
      <c r="G421" s="147"/>
      <c r="AA421" s="1" t="str">
        <f t="shared" si="6"/>
        <v/>
      </c>
    </row>
    <row r="422" spans="6:27" x14ac:dyDescent="0.25">
      <c r="F422" s="2"/>
      <c r="G422" s="147"/>
      <c r="AA422" s="1" t="str">
        <f t="shared" si="6"/>
        <v/>
      </c>
    </row>
    <row r="423" spans="6:27" x14ac:dyDescent="0.25">
      <c r="F423" s="2"/>
      <c r="G423" s="147"/>
      <c r="AA423" s="1" t="str">
        <f t="shared" si="6"/>
        <v/>
      </c>
    </row>
    <row r="424" spans="6:27" x14ac:dyDescent="0.25">
      <c r="F424" s="2"/>
      <c r="G424" s="147"/>
      <c r="AA424" s="1" t="str">
        <f t="shared" si="6"/>
        <v/>
      </c>
    </row>
    <row r="425" spans="6:27" x14ac:dyDescent="0.25">
      <c r="F425" s="2"/>
      <c r="G425" s="147"/>
      <c r="AA425" s="1" t="str">
        <f t="shared" si="6"/>
        <v/>
      </c>
    </row>
    <row r="426" spans="6:27" x14ac:dyDescent="0.25">
      <c r="F426" s="2"/>
      <c r="G426" s="147"/>
      <c r="AA426" s="1" t="str">
        <f t="shared" si="6"/>
        <v/>
      </c>
    </row>
    <row r="427" spans="6:27" x14ac:dyDescent="0.25">
      <c r="F427" s="2"/>
      <c r="G427" s="147"/>
      <c r="AA427" s="1" t="str">
        <f t="shared" si="6"/>
        <v/>
      </c>
    </row>
    <row r="428" spans="6:27" x14ac:dyDescent="0.25">
      <c r="F428" s="2"/>
      <c r="G428" s="147"/>
      <c r="AA428" s="1" t="str">
        <f t="shared" si="6"/>
        <v/>
      </c>
    </row>
    <row r="429" spans="6:27" x14ac:dyDescent="0.25">
      <c r="F429" s="2"/>
      <c r="G429" s="147"/>
      <c r="AA429" s="1" t="str">
        <f t="shared" si="6"/>
        <v/>
      </c>
    </row>
    <row r="430" spans="6:27" x14ac:dyDescent="0.25">
      <c r="F430" s="2"/>
      <c r="G430" s="147"/>
      <c r="AA430" s="1" t="str">
        <f t="shared" si="6"/>
        <v/>
      </c>
    </row>
    <row r="431" spans="6:27" x14ac:dyDescent="0.25">
      <c r="F431" s="2"/>
      <c r="G431" s="147"/>
      <c r="AA431" s="1" t="str">
        <f t="shared" si="6"/>
        <v/>
      </c>
    </row>
    <row r="432" spans="6:27" x14ac:dyDescent="0.25">
      <c r="F432" s="2"/>
      <c r="G432" s="147"/>
      <c r="AA432" s="1" t="str">
        <f t="shared" si="6"/>
        <v/>
      </c>
    </row>
    <row r="433" spans="6:27" x14ac:dyDescent="0.25">
      <c r="F433" s="2"/>
      <c r="G433" s="147"/>
      <c r="AA433" s="1" t="str">
        <f t="shared" si="6"/>
        <v/>
      </c>
    </row>
    <row r="434" spans="6:27" x14ac:dyDescent="0.25">
      <c r="F434" s="2"/>
      <c r="G434" s="147"/>
      <c r="AA434" s="1" t="str">
        <f t="shared" si="6"/>
        <v/>
      </c>
    </row>
    <row r="435" spans="6:27" x14ac:dyDescent="0.25">
      <c r="F435" s="2"/>
      <c r="G435" s="147"/>
      <c r="AA435" s="1" t="str">
        <f t="shared" si="6"/>
        <v/>
      </c>
    </row>
    <row r="436" spans="6:27" x14ac:dyDescent="0.25">
      <c r="F436" s="2"/>
      <c r="G436" s="147"/>
      <c r="AA436" s="1" t="str">
        <f t="shared" si="6"/>
        <v/>
      </c>
    </row>
    <row r="437" spans="6:27" x14ac:dyDescent="0.25">
      <c r="F437" s="2"/>
      <c r="G437" s="147"/>
      <c r="AA437" s="1" t="str">
        <f t="shared" si="6"/>
        <v/>
      </c>
    </row>
    <row r="438" spans="6:27" x14ac:dyDescent="0.25">
      <c r="F438" s="2"/>
      <c r="G438" s="147"/>
      <c r="AA438" s="1" t="str">
        <f t="shared" si="6"/>
        <v/>
      </c>
    </row>
    <row r="439" spans="6:27" x14ac:dyDescent="0.25">
      <c r="F439" s="2"/>
      <c r="G439" s="147"/>
      <c r="AA439" s="1" t="str">
        <f t="shared" si="6"/>
        <v/>
      </c>
    </row>
    <row r="440" spans="6:27" x14ac:dyDescent="0.25">
      <c r="F440" s="2"/>
      <c r="G440" s="147"/>
      <c r="AA440" s="1" t="str">
        <f t="shared" si="6"/>
        <v/>
      </c>
    </row>
    <row r="441" spans="6:27" x14ac:dyDescent="0.25">
      <c r="F441" s="2"/>
      <c r="G441" s="147"/>
      <c r="AA441" s="1" t="str">
        <f t="shared" si="6"/>
        <v/>
      </c>
    </row>
    <row r="442" spans="6:27" x14ac:dyDescent="0.25">
      <c r="F442" s="2"/>
      <c r="G442" s="147"/>
      <c r="AA442" s="1" t="str">
        <f t="shared" si="6"/>
        <v/>
      </c>
    </row>
    <row r="443" spans="6:27" x14ac:dyDescent="0.25">
      <c r="F443" s="2"/>
      <c r="G443" s="147"/>
      <c r="AA443" s="1" t="str">
        <f t="shared" si="6"/>
        <v/>
      </c>
    </row>
    <row r="444" spans="6:27" x14ac:dyDescent="0.25">
      <c r="F444" s="2"/>
      <c r="G444" s="147"/>
      <c r="AA444" s="1" t="str">
        <f t="shared" si="6"/>
        <v/>
      </c>
    </row>
    <row r="445" spans="6:27" x14ac:dyDescent="0.25">
      <c r="F445" s="2"/>
      <c r="G445" s="147"/>
      <c r="AA445" s="1" t="str">
        <f t="shared" si="6"/>
        <v/>
      </c>
    </row>
    <row r="446" spans="6:27" x14ac:dyDescent="0.25">
      <c r="F446" s="2"/>
      <c r="G446" s="147"/>
      <c r="AA446" s="1" t="str">
        <f t="shared" si="6"/>
        <v/>
      </c>
    </row>
    <row r="447" spans="6:27" x14ac:dyDescent="0.25">
      <c r="F447" s="2"/>
      <c r="G447" s="147"/>
      <c r="AA447" s="1" t="str">
        <f t="shared" si="6"/>
        <v/>
      </c>
    </row>
    <row r="448" spans="6:27" x14ac:dyDescent="0.25">
      <c r="F448" s="2"/>
      <c r="G448" s="147"/>
      <c r="AA448" s="1" t="str">
        <f t="shared" si="6"/>
        <v/>
      </c>
    </row>
    <row r="449" spans="6:27" x14ac:dyDescent="0.25">
      <c r="F449" s="2"/>
      <c r="G449" s="147"/>
      <c r="AA449" s="1" t="str">
        <f t="shared" si="6"/>
        <v/>
      </c>
    </row>
    <row r="450" spans="6:27" x14ac:dyDescent="0.25">
      <c r="F450" s="2"/>
      <c r="G450" s="147"/>
      <c r="AA450" s="1" t="str">
        <f t="shared" si="6"/>
        <v/>
      </c>
    </row>
    <row r="451" spans="6:27" x14ac:dyDescent="0.25">
      <c r="F451" s="2"/>
      <c r="G451" s="147"/>
      <c r="AA451" s="1" t="str">
        <f t="shared" ref="AA451:AA514" si="7">IFERROR(R451/S451,"")</f>
        <v/>
      </c>
    </row>
    <row r="452" spans="6:27" x14ac:dyDescent="0.25">
      <c r="F452" s="2"/>
      <c r="G452" s="147"/>
      <c r="AA452" s="1" t="str">
        <f t="shared" si="7"/>
        <v/>
      </c>
    </row>
    <row r="453" spans="6:27" x14ac:dyDescent="0.25">
      <c r="F453" s="2"/>
      <c r="G453" s="147"/>
      <c r="AA453" s="1" t="str">
        <f t="shared" si="7"/>
        <v/>
      </c>
    </row>
    <row r="454" spans="6:27" x14ac:dyDescent="0.25">
      <c r="F454" s="2"/>
      <c r="G454" s="147"/>
      <c r="AA454" s="1" t="str">
        <f t="shared" si="7"/>
        <v/>
      </c>
    </row>
    <row r="455" spans="6:27" x14ac:dyDescent="0.25">
      <c r="F455" s="2"/>
      <c r="G455" s="147"/>
      <c r="AA455" s="1" t="str">
        <f t="shared" si="7"/>
        <v/>
      </c>
    </row>
    <row r="456" spans="6:27" x14ac:dyDescent="0.25">
      <c r="F456" s="2"/>
      <c r="G456" s="147"/>
      <c r="AA456" s="1" t="str">
        <f t="shared" si="7"/>
        <v/>
      </c>
    </row>
    <row r="457" spans="6:27" x14ac:dyDescent="0.25">
      <c r="F457" s="2"/>
      <c r="G457" s="147"/>
      <c r="AA457" s="1" t="str">
        <f t="shared" si="7"/>
        <v/>
      </c>
    </row>
    <row r="458" spans="6:27" x14ac:dyDescent="0.25">
      <c r="F458" s="2"/>
      <c r="G458" s="147"/>
      <c r="AA458" s="1" t="str">
        <f t="shared" si="7"/>
        <v/>
      </c>
    </row>
    <row r="459" spans="6:27" x14ac:dyDescent="0.25">
      <c r="F459" s="2"/>
      <c r="G459" s="147"/>
      <c r="AA459" s="1" t="str">
        <f t="shared" si="7"/>
        <v/>
      </c>
    </row>
    <row r="460" spans="6:27" x14ac:dyDescent="0.25">
      <c r="F460" s="2"/>
      <c r="G460" s="147"/>
      <c r="AA460" s="1" t="str">
        <f t="shared" si="7"/>
        <v/>
      </c>
    </row>
    <row r="461" spans="6:27" x14ac:dyDescent="0.25">
      <c r="F461" s="2"/>
      <c r="G461" s="147"/>
      <c r="AA461" s="1" t="str">
        <f t="shared" si="7"/>
        <v/>
      </c>
    </row>
    <row r="462" spans="6:27" x14ac:dyDescent="0.25">
      <c r="F462" s="2"/>
      <c r="G462" s="147"/>
      <c r="AA462" s="1" t="str">
        <f t="shared" si="7"/>
        <v/>
      </c>
    </row>
    <row r="463" spans="6:27" x14ac:dyDescent="0.25">
      <c r="F463" s="2"/>
      <c r="G463" s="147"/>
      <c r="AA463" s="1" t="str">
        <f t="shared" si="7"/>
        <v/>
      </c>
    </row>
    <row r="464" spans="6:27" x14ac:dyDescent="0.25">
      <c r="F464" s="2"/>
      <c r="G464" s="147"/>
      <c r="AA464" s="1" t="str">
        <f t="shared" si="7"/>
        <v/>
      </c>
    </row>
    <row r="465" spans="6:27" x14ac:dyDescent="0.25">
      <c r="F465" s="2"/>
      <c r="G465" s="147"/>
      <c r="AA465" s="1" t="str">
        <f t="shared" si="7"/>
        <v/>
      </c>
    </row>
    <row r="466" spans="6:27" x14ac:dyDescent="0.25">
      <c r="F466" s="2"/>
      <c r="G466" s="147"/>
      <c r="AA466" s="1" t="str">
        <f t="shared" si="7"/>
        <v/>
      </c>
    </row>
    <row r="467" spans="6:27" x14ac:dyDescent="0.25">
      <c r="F467" s="2"/>
      <c r="G467" s="147"/>
      <c r="AA467" s="1" t="str">
        <f t="shared" si="7"/>
        <v/>
      </c>
    </row>
    <row r="468" spans="6:27" x14ac:dyDescent="0.25">
      <c r="F468" s="2"/>
      <c r="G468" s="147"/>
      <c r="AA468" s="1" t="str">
        <f t="shared" si="7"/>
        <v/>
      </c>
    </row>
    <row r="469" spans="6:27" x14ac:dyDescent="0.25">
      <c r="F469" s="2"/>
      <c r="G469" s="147"/>
      <c r="AA469" s="1" t="str">
        <f t="shared" si="7"/>
        <v/>
      </c>
    </row>
    <row r="470" spans="6:27" x14ac:dyDescent="0.25">
      <c r="F470" s="2"/>
      <c r="G470" s="147"/>
      <c r="AA470" s="1" t="str">
        <f t="shared" si="7"/>
        <v/>
      </c>
    </row>
    <row r="471" spans="6:27" x14ac:dyDescent="0.25">
      <c r="F471" s="2"/>
      <c r="G471" s="147"/>
      <c r="AA471" s="1" t="str">
        <f t="shared" si="7"/>
        <v/>
      </c>
    </row>
    <row r="472" spans="6:27" x14ac:dyDescent="0.25">
      <c r="F472" s="2"/>
      <c r="G472" s="147"/>
      <c r="AA472" s="1" t="str">
        <f t="shared" si="7"/>
        <v/>
      </c>
    </row>
    <row r="473" spans="6:27" x14ac:dyDescent="0.25">
      <c r="F473" s="2"/>
      <c r="G473" s="147"/>
      <c r="AA473" s="1" t="str">
        <f t="shared" si="7"/>
        <v/>
      </c>
    </row>
    <row r="474" spans="6:27" x14ac:dyDescent="0.25">
      <c r="F474" s="2"/>
      <c r="G474" s="147"/>
      <c r="AA474" s="1" t="str">
        <f t="shared" si="7"/>
        <v/>
      </c>
    </row>
    <row r="475" spans="6:27" x14ac:dyDescent="0.25">
      <c r="F475" s="2"/>
      <c r="G475" s="147"/>
      <c r="AA475" s="1" t="str">
        <f t="shared" si="7"/>
        <v/>
      </c>
    </row>
    <row r="476" spans="6:27" x14ac:dyDescent="0.25">
      <c r="F476" s="2"/>
      <c r="G476" s="147"/>
      <c r="AA476" s="1" t="str">
        <f t="shared" si="7"/>
        <v/>
      </c>
    </row>
    <row r="477" spans="6:27" x14ac:dyDescent="0.25">
      <c r="F477" s="2"/>
      <c r="G477" s="147"/>
      <c r="AA477" s="1" t="str">
        <f t="shared" si="7"/>
        <v/>
      </c>
    </row>
    <row r="478" spans="6:27" x14ac:dyDescent="0.25">
      <c r="F478" s="2"/>
      <c r="G478" s="147"/>
      <c r="AA478" s="1" t="str">
        <f t="shared" si="7"/>
        <v/>
      </c>
    </row>
    <row r="479" spans="6:27" x14ac:dyDescent="0.25">
      <c r="F479" s="2"/>
      <c r="G479" s="147"/>
      <c r="AA479" s="1" t="str">
        <f t="shared" si="7"/>
        <v/>
      </c>
    </row>
    <row r="480" spans="6:27" x14ac:dyDescent="0.25">
      <c r="F480" s="2"/>
      <c r="G480" s="147"/>
      <c r="AA480" s="1" t="str">
        <f t="shared" si="7"/>
        <v/>
      </c>
    </row>
    <row r="481" spans="6:27" x14ac:dyDescent="0.25">
      <c r="F481" s="2"/>
      <c r="G481" s="147"/>
      <c r="AA481" s="1" t="str">
        <f t="shared" si="7"/>
        <v/>
      </c>
    </row>
    <row r="482" spans="6:27" x14ac:dyDescent="0.25">
      <c r="F482" s="2"/>
      <c r="G482" s="147"/>
      <c r="AA482" s="1" t="str">
        <f t="shared" si="7"/>
        <v/>
      </c>
    </row>
    <row r="483" spans="6:27" x14ac:dyDescent="0.25">
      <c r="F483" s="2"/>
      <c r="G483" s="147"/>
      <c r="AA483" s="1" t="str">
        <f t="shared" si="7"/>
        <v/>
      </c>
    </row>
    <row r="484" spans="6:27" x14ac:dyDescent="0.25">
      <c r="F484" s="2"/>
      <c r="G484" s="147"/>
      <c r="AA484" s="1" t="str">
        <f t="shared" si="7"/>
        <v/>
      </c>
    </row>
    <row r="485" spans="6:27" x14ac:dyDescent="0.25">
      <c r="F485" s="2"/>
      <c r="G485" s="147"/>
      <c r="AA485" s="1" t="str">
        <f t="shared" si="7"/>
        <v/>
      </c>
    </row>
    <row r="486" spans="6:27" x14ac:dyDescent="0.25">
      <c r="F486" s="2"/>
      <c r="G486" s="147"/>
      <c r="AA486" s="1" t="str">
        <f t="shared" si="7"/>
        <v/>
      </c>
    </row>
    <row r="487" spans="6:27" x14ac:dyDescent="0.25">
      <c r="F487" s="2"/>
      <c r="G487" s="147"/>
      <c r="AA487" s="1" t="str">
        <f t="shared" si="7"/>
        <v/>
      </c>
    </row>
    <row r="488" spans="6:27" x14ac:dyDescent="0.25">
      <c r="F488" s="2"/>
      <c r="G488" s="147"/>
      <c r="AA488" s="1" t="str">
        <f t="shared" si="7"/>
        <v/>
      </c>
    </row>
    <row r="489" spans="6:27" x14ac:dyDescent="0.25">
      <c r="F489" s="2"/>
      <c r="G489" s="147"/>
      <c r="AA489" s="1" t="str">
        <f t="shared" si="7"/>
        <v/>
      </c>
    </row>
    <row r="490" spans="6:27" x14ac:dyDescent="0.25">
      <c r="F490" s="2"/>
      <c r="G490" s="147"/>
      <c r="AA490" s="1" t="str">
        <f t="shared" si="7"/>
        <v/>
      </c>
    </row>
    <row r="491" spans="6:27" x14ac:dyDescent="0.25">
      <c r="F491" s="2"/>
      <c r="G491" s="147"/>
      <c r="AA491" s="1" t="str">
        <f t="shared" si="7"/>
        <v/>
      </c>
    </row>
    <row r="492" spans="6:27" x14ac:dyDescent="0.25">
      <c r="F492" s="2"/>
      <c r="G492" s="147"/>
      <c r="AA492" s="1" t="str">
        <f t="shared" si="7"/>
        <v/>
      </c>
    </row>
    <row r="493" spans="6:27" x14ac:dyDescent="0.25">
      <c r="F493" s="2"/>
      <c r="G493" s="147"/>
      <c r="AA493" s="1" t="str">
        <f t="shared" si="7"/>
        <v/>
      </c>
    </row>
    <row r="494" spans="6:27" x14ac:dyDescent="0.25">
      <c r="F494" s="2"/>
      <c r="G494" s="147"/>
      <c r="AA494" s="1" t="str">
        <f t="shared" si="7"/>
        <v/>
      </c>
    </row>
    <row r="495" spans="6:27" x14ac:dyDescent="0.25">
      <c r="F495" s="2"/>
      <c r="G495" s="147"/>
      <c r="AA495" s="1" t="str">
        <f t="shared" si="7"/>
        <v/>
      </c>
    </row>
    <row r="496" spans="6:27" x14ac:dyDescent="0.25">
      <c r="F496" s="2"/>
      <c r="G496" s="147"/>
      <c r="AA496" s="1" t="str">
        <f t="shared" si="7"/>
        <v/>
      </c>
    </row>
    <row r="497" spans="6:27" x14ac:dyDescent="0.25">
      <c r="F497" s="2"/>
      <c r="G497" s="147"/>
      <c r="AA497" s="1" t="str">
        <f t="shared" si="7"/>
        <v/>
      </c>
    </row>
    <row r="498" spans="6:27" x14ac:dyDescent="0.25">
      <c r="F498" s="2"/>
      <c r="G498" s="147"/>
      <c r="AA498" s="1" t="str">
        <f t="shared" si="7"/>
        <v/>
      </c>
    </row>
    <row r="499" spans="6:27" x14ac:dyDescent="0.25">
      <c r="F499" s="2"/>
      <c r="G499" s="147"/>
      <c r="AA499" s="1" t="str">
        <f t="shared" si="7"/>
        <v/>
      </c>
    </row>
    <row r="500" spans="6:27" x14ac:dyDescent="0.25">
      <c r="F500" s="2"/>
      <c r="G500" s="147"/>
      <c r="AA500" s="1" t="str">
        <f t="shared" si="7"/>
        <v/>
      </c>
    </row>
    <row r="501" spans="6:27" x14ac:dyDescent="0.25">
      <c r="F501" s="2"/>
      <c r="G501" s="147"/>
      <c r="AA501" s="1" t="str">
        <f t="shared" si="7"/>
        <v/>
      </c>
    </row>
    <row r="502" spans="6:27" x14ac:dyDescent="0.25">
      <c r="F502" s="2"/>
      <c r="G502" s="147"/>
      <c r="AA502" s="1" t="str">
        <f t="shared" si="7"/>
        <v/>
      </c>
    </row>
    <row r="503" spans="6:27" x14ac:dyDescent="0.25">
      <c r="F503" s="2"/>
      <c r="G503" s="147"/>
      <c r="AA503" s="1" t="str">
        <f t="shared" si="7"/>
        <v/>
      </c>
    </row>
    <row r="504" spans="6:27" x14ac:dyDescent="0.25">
      <c r="F504" s="2"/>
      <c r="G504" s="147"/>
      <c r="AA504" s="1" t="str">
        <f t="shared" si="7"/>
        <v/>
      </c>
    </row>
    <row r="505" spans="6:27" x14ac:dyDescent="0.25">
      <c r="F505" s="2"/>
      <c r="G505" s="147"/>
      <c r="AA505" s="1" t="str">
        <f t="shared" si="7"/>
        <v/>
      </c>
    </row>
    <row r="506" spans="6:27" x14ac:dyDescent="0.25">
      <c r="F506" s="2"/>
      <c r="G506" s="147"/>
      <c r="AA506" s="1" t="str">
        <f t="shared" si="7"/>
        <v/>
      </c>
    </row>
    <row r="507" spans="6:27" x14ac:dyDescent="0.25">
      <c r="F507" s="2"/>
      <c r="G507" s="147"/>
      <c r="AA507" s="1" t="str">
        <f t="shared" si="7"/>
        <v/>
      </c>
    </row>
    <row r="508" spans="6:27" x14ac:dyDescent="0.25">
      <c r="F508" s="2"/>
      <c r="G508" s="147"/>
      <c r="AA508" s="1" t="str">
        <f t="shared" si="7"/>
        <v/>
      </c>
    </row>
    <row r="509" spans="6:27" x14ac:dyDescent="0.25">
      <c r="F509" s="2"/>
      <c r="G509" s="147"/>
      <c r="AA509" s="1" t="str">
        <f t="shared" si="7"/>
        <v/>
      </c>
    </row>
    <row r="510" spans="6:27" x14ac:dyDescent="0.25">
      <c r="F510" s="2"/>
      <c r="G510" s="147"/>
      <c r="AA510" s="1" t="str">
        <f t="shared" si="7"/>
        <v/>
      </c>
    </row>
    <row r="511" spans="6:27" x14ac:dyDescent="0.25">
      <c r="F511" s="2"/>
      <c r="G511" s="147"/>
      <c r="AA511" s="1" t="str">
        <f t="shared" si="7"/>
        <v/>
      </c>
    </row>
    <row r="512" spans="6:27" x14ac:dyDescent="0.25">
      <c r="F512" s="2"/>
      <c r="G512" s="147"/>
      <c r="AA512" s="1" t="str">
        <f t="shared" si="7"/>
        <v/>
      </c>
    </row>
    <row r="513" spans="6:27" x14ac:dyDescent="0.25">
      <c r="F513" s="2"/>
      <c r="G513" s="147"/>
      <c r="AA513" s="1" t="str">
        <f t="shared" si="7"/>
        <v/>
      </c>
    </row>
    <row r="514" spans="6:27" x14ac:dyDescent="0.25">
      <c r="F514" s="2"/>
      <c r="G514" s="147"/>
      <c r="AA514" s="1" t="str">
        <f t="shared" si="7"/>
        <v/>
      </c>
    </row>
    <row r="515" spans="6:27" x14ac:dyDescent="0.25">
      <c r="F515" s="2"/>
      <c r="G515" s="147"/>
      <c r="AA515" s="1" t="str">
        <f t="shared" ref="AA515:AA578" si="8">IFERROR(R515/S515,"")</f>
        <v/>
      </c>
    </row>
    <row r="516" spans="6:27" x14ac:dyDescent="0.25">
      <c r="F516" s="2"/>
      <c r="G516" s="147"/>
      <c r="AA516" s="1" t="str">
        <f t="shared" si="8"/>
        <v/>
      </c>
    </row>
    <row r="517" spans="6:27" x14ac:dyDescent="0.25">
      <c r="F517" s="2"/>
      <c r="G517" s="147"/>
      <c r="AA517" s="1" t="str">
        <f t="shared" si="8"/>
        <v/>
      </c>
    </row>
    <row r="518" spans="6:27" x14ac:dyDescent="0.25">
      <c r="F518" s="2"/>
      <c r="G518" s="147"/>
      <c r="AA518" s="1" t="str">
        <f t="shared" si="8"/>
        <v/>
      </c>
    </row>
    <row r="519" spans="6:27" x14ac:dyDescent="0.25">
      <c r="F519" s="2"/>
      <c r="G519" s="147"/>
      <c r="AA519" s="1" t="str">
        <f t="shared" si="8"/>
        <v/>
      </c>
    </row>
    <row r="520" spans="6:27" x14ac:dyDescent="0.25">
      <c r="F520" s="2"/>
      <c r="G520" s="147"/>
      <c r="AA520" s="1" t="str">
        <f t="shared" si="8"/>
        <v/>
      </c>
    </row>
    <row r="521" spans="6:27" x14ac:dyDescent="0.25">
      <c r="F521" s="2"/>
      <c r="G521" s="147"/>
      <c r="AA521" s="1" t="str">
        <f t="shared" si="8"/>
        <v/>
      </c>
    </row>
    <row r="522" spans="6:27" x14ac:dyDescent="0.25">
      <c r="F522" s="2"/>
      <c r="G522" s="147"/>
      <c r="AA522" s="1" t="str">
        <f t="shared" si="8"/>
        <v/>
      </c>
    </row>
    <row r="523" spans="6:27" x14ac:dyDescent="0.25">
      <c r="F523" s="2"/>
      <c r="G523" s="147"/>
      <c r="AA523" s="1" t="str">
        <f t="shared" si="8"/>
        <v/>
      </c>
    </row>
    <row r="524" spans="6:27" x14ac:dyDescent="0.25">
      <c r="F524" s="2"/>
      <c r="G524" s="147"/>
      <c r="AA524" s="1" t="str">
        <f t="shared" si="8"/>
        <v/>
      </c>
    </row>
    <row r="525" spans="6:27" x14ac:dyDescent="0.25">
      <c r="F525" s="2"/>
      <c r="G525" s="147"/>
      <c r="AA525" s="1" t="str">
        <f t="shared" si="8"/>
        <v/>
      </c>
    </row>
    <row r="526" spans="6:27" x14ac:dyDescent="0.25">
      <c r="F526" s="2"/>
      <c r="G526" s="147"/>
      <c r="AA526" s="1" t="str">
        <f t="shared" si="8"/>
        <v/>
      </c>
    </row>
    <row r="527" spans="6:27" x14ac:dyDescent="0.25">
      <c r="F527" s="2"/>
      <c r="G527" s="147"/>
      <c r="AA527" s="1" t="str">
        <f t="shared" si="8"/>
        <v/>
      </c>
    </row>
    <row r="528" spans="6:27" x14ac:dyDescent="0.25">
      <c r="F528" s="2"/>
      <c r="G528" s="147"/>
      <c r="AA528" s="1" t="str">
        <f t="shared" si="8"/>
        <v/>
      </c>
    </row>
    <row r="529" spans="6:27" x14ac:dyDescent="0.25">
      <c r="F529" s="2"/>
      <c r="G529" s="147"/>
      <c r="AA529" s="1" t="str">
        <f t="shared" si="8"/>
        <v/>
      </c>
    </row>
    <row r="530" spans="6:27" x14ac:dyDescent="0.25">
      <c r="F530" s="2"/>
      <c r="G530" s="147"/>
      <c r="AA530" s="1" t="str">
        <f t="shared" si="8"/>
        <v/>
      </c>
    </row>
    <row r="531" spans="6:27" x14ac:dyDescent="0.25">
      <c r="F531" s="2"/>
      <c r="G531" s="147"/>
      <c r="AA531" s="1" t="str">
        <f t="shared" si="8"/>
        <v/>
      </c>
    </row>
    <row r="532" spans="6:27" x14ac:dyDescent="0.25">
      <c r="F532" s="2"/>
      <c r="G532" s="147"/>
      <c r="AA532" s="1" t="str">
        <f t="shared" si="8"/>
        <v/>
      </c>
    </row>
    <row r="533" spans="6:27" x14ac:dyDescent="0.25">
      <c r="F533" s="2"/>
      <c r="G533" s="147"/>
      <c r="AA533" s="1" t="str">
        <f t="shared" si="8"/>
        <v/>
      </c>
    </row>
    <row r="534" spans="6:27" x14ac:dyDescent="0.25">
      <c r="F534" s="2"/>
      <c r="G534" s="147"/>
      <c r="AA534" s="1" t="str">
        <f t="shared" si="8"/>
        <v/>
      </c>
    </row>
    <row r="535" spans="6:27" x14ac:dyDescent="0.25">
      <c r="F535" s="2"/>
      <c r="G535" s="147"/>
      <c r="AA535" s="1" t="str">
        <f t="shared" si="8"/>
        <v/>
      </c>
    </row>
    <row r="536" spans="6:27" x14ac:dyDescent="0.25">
      <c r="F536" s="2"/>
      <c r="G536" s="147"/>
      <c r="AA536" s="1" t="str">
        <f t="shared" si="8"/>
        <v/>
      </c>
    </row>
    <row r="537" spans="6:27" x14ac:dyDescent="0.25">
      <c r="F537" s="2"/>
      <c r="G537" s="147"/>
      <c r="AA537" s="1" t="str">
        <f t="shared" si="8"/>
        <v/>
      </c>
    </row>
    <row r="538" spans="6:27" x14ac:dyDescent="0.25">
      <c r="F538" s="2"/>
      <c r="G538" s="147"/>
      <c r="AA538" s="1" t="str">
        <f t="shared" si="8"/>
        <v/>
      </c>
    </row>
    <row r="539" spans="6:27" x14ac:dyDescent="0.25">
      <c r="F539" s="2"/>
      <c r="G539" s="147"/>
      <c r="AA539" s="1" t="str">
        <f t="shared" si="8"/>
        <v/>
      </c>
    </row>
    <row r="540" spans="6:27" x14ac:dyDescent="0.25">
      <c r="F540" s="2"/>
      <c r="G540" s="147"/>
      <c r="AA540" s="1" t="str">
        <f t="shared" si="8"/>
        <v/>
      </c>
    </row>
    <row r="541" spans="6:27" x14ac:dyDescent="0.25">
      <c r="F541" s="2"/>
      <c r="G541" s="147"/>
      <c r="AA541" s="1" t="str">
        <f t="shared" si="8"/>
        <v/>
      </c>
    </row>
    <row r="542" spans="6:27" x14ac:dyDescent="0.25">
      <c r="F542" s="2"/>
      <c r="G542" s="147"/>
      <c r="AA542" s="1" t="str">
        <f t="shared" si="8"/>
        <v/>
      </c>
    </row>
    <row r="543" spans="6:27" x14ac:dyDescent="0.25">
      <c r="F543" s="2"/>
      <c r="G543" s="147"/>
      <c r="AA543" s="1" t="str">
        <f t="shared" si="8"/>
        <v/>
      </c>
    </row>
    <row r="544" spans="6:27" x14ac:dyDescent="0.25">
      <c r="F544" s="2"/>
      <c r="G544" s="147"/>
      <c r="AA544" s="1" t="str">
        <f t="shared" si="8"/>
        <v/>
      </c>
    </row>
    <row r="545" spans="6:27" x14ac:dyDescent="0.25">
      <c r="F545" s="2"/>
      <c r="G545" s="147"/>
      <c r="AA545" s="1" t="str">
        <f t="shared" si="8"/>
        <v/>
      </c>
    </row>
    <row r="546" spans="6:27" x14ac:dyDescent="0.25">
      <c r="F546" s="2"/>
      <c r="G546" s="147"/>
      <c r="AA546" s="1" t="str">
        <f t="shared" si="8"/>
        <v/>
      </c>
    </row>
    <row r="547" spans="6:27" x14ac:dyDescent="0.25">
      <c r="F547" s="2"/>
      <c r="G547" s="147"/>
      <c r="AA547" s="1" t="str">
        <f t="shared" si="8"/>
        <v/>
      </c>
    </row>
    <row r="548" spans="6:27" x14ac:dyDescent="0.25">
      <c r="F548" s="2"/>
      <c r="G548" s="147"/>
      <c r="AA548" s="1" t="str">
        <f t="shared" si="8"/>
        <v/>
      </c>
    </row>
    <row r="549" spans="6:27" x14ac:dyDescent="0.25">
      <c r="F549" s="2"/>
      <c r="G549" s="147"/>
      <c r="AA549" s="1" t="str">
        <f t="shared" si="8"/>
        <v/>
      </c>
    </row>
    <row r="550" spans="6:27" x14ac:dyDescent="0.25">
      <c r="F550" s="2"/>
      <c r="G550" s="147"/>
      <c r="AA550" s="1" t="str">
        <f t="shared" si="8"/>
        <v/>
      </c>
    </row>
    <row r="551" spans="6:27" x14ac:dyDescent="0.25">
      <c r="F551" s="2"/>
      <c r="G551" s="147"/>
      <c r="AA551" s="1" t="str">
        <f t="shared" si="8"/>
        <v/>
      </c>
    </row>
    <row r="552" spans="6:27" x14ac:dyDescent="0.25">
      <c r="F552" s="2"/>
      <c r="G552" s="147"/>
      <c r="AA552" s="1" t="str">
        <f t="shared" si="8"/>
        <v/>
      </c>
    </row>
    <row r="553" spans="6:27" x14ac:dyDescent="0.25">
      <c r="F553" s="2"/>
      <c r="G553" s="147"/>
      <c r="AA553" s="1" t="str">
        <f t="shared" si="8"/>
        <v/>
      </c>
    </row>
    <row r="554" spans="6:27" x14ac:dyDescent="0.25">
      <c r="F554" s="2"/>
      <c r="G554" s="147"/>
      <c r="AA554" s="1" t="str">
        <f t="shared" si="8"/>
        <v/>
      </c>
    </row>
    <row r="555" spans="6:27" x14ac:dyDescent="0.25">
      <c r="F555" s="2"/>
      <c r="G555" s="147"/>
      <c r="AA555" s="1" t="str">
        <f t="shared" si="8"/>
        <v/>
      </c>
    </row>
    <row r="556" spans="6:27" x14ac:dyDescent="0.25">
      <c r="F556" s="2"/>
      <c r="G556" s="147"/>
      <c r="AA556" s="1" t="str">
        <f t="shared" si="8"/>
        <v/>
      </c>
    </row>
    <row r="557" spans="6:27" x14ac:dyDescent="0.25">
      <c r="F557" s="2"/>
      <c r="G557" s="147"/>
      <c r="AA557" s="1" t="str">
        <f t="shared" si="8"/>
        <v/>
      </c>
    </row>
    <row r="558" spans="6:27" x14ac:dyDescent="0.25">
      <c r="F558" s="2"/>
      <c r="G558" s="147"/>
      <c r="AA558" s="1" t="str">
        <f t="shared" si="8"/>
        <v/>
      </c>
    </row>
    <row r="559" spans="6:27" x14ac:dyDescent="0.25">
      <c r="F559" s="2"/>
      <c r="G559" s="147"/>
      <c r="AA559" s="1" t="str">
        <f t="shared" si="8"/>
        <v/>
      </c>
    </row>
    <row r="560" spans="6:27" x14ac:dyDescent="0.25">
      <c r="F560" s="2"/>
      <c r="G560" s="147"/>
      <c r="AA560" s="1" t="str">
        <f t="shared" si="8"/>
        <v/>
      </c>
    </row>
    <row r="561" spans="6:27" x14ac:dyDescent="0.25">
      <c r="F561" s="2"/>
      <c r="G561" s="147"/>
      <c r="AA561" s="1" t="str">
        <f t="shared" si="8"/>
        <v/>
      </c>
    </row>
    <row r="562" spans="6:27" x14ac:dyDescent="0.25">
      <c r="F562" s="2"/>
      <c r="G562" s="147"/>
      <c r="AA562" s="1" t="str">
        <f t="shared" si="8"/>
        <v/>
      </c>
    </row>
    <row r="563" spans="6:27" x14ac:dyDescent="0.25">
      <c r="F563" s="2"/>
      <c r="G563" s="147"/>
      <c r="AA563" s="1" t="str">
        <f t="shared" si="8"/>
        <v/>
      </c>
    </row>
    <row r="564" spans="6:27" x14ac:dyDescent="0.25">
      <c r="F564" s="2"/>
      <c r="G564" s="147"/>
      <c r="AA564" s="1" t="str">
        <f t="shared" si="8"/>
        <v/>
      </c>
    </row>
    <row r="565" spans="6:27" x14ac:dyDescent="0.25">
      <c r="F565" s="2"/>
      <c r="G565" s="147"/>
      <c r="AA565" s="1" t="str">
        <f t="shared" si="8"/>
        <v/>
      </c>
    </row>
    <row r="566" spans="6:27" x14ac:dyDescent="0.25">
      <c r="F566" s="2"/>
      <c r="G566" s="147"/>
      <c r="AA566" s="1" t="str">
        <f t="shared" si="8"/>
        <v/>
      </c>
    </row>
    <row r="567" spans="6:27" x14ac:dyDescent="0.25">
      <c r="F567" s="2"/>
      <c r="G567" s="147"/>
      <c r="AA567" s="1" t="str">
        <f t="shared" si="8"/>
        <v/>
      </c>
    </row>
    <row r="568" spans="6:27" x14ac:dyDescent="0.25">
      <c r="F568" s="2"/>
      <c r="G568" s="147"/>
      <c r="AA568" s="1" t="str">
        <f t="shared" si="8"/>
        <v/>
      </c>
    </row>
    <row r="569" spans="6:27" x14ac:dyDescent="0.25">
      <c r="F569" s="2"/>
      <c r="G569" s="147"/>
      <c r="AA569" s="1" t="str">
        <f t="shared" si="8"/>
        <v/>
      </c>
    </row>
    <row r="570" spans="6:27" x14ac:dyDescent="0.25">
      <c r="F570" s="2"/>
      <c r="G570" s="147"/>
      <c r="AA570" s="1" t="str">
        <f t="shared" si="8"/>
        <v/>
      </c>
    </row>
    <row r="571" spans="6:27" x14ac:dyDescent="0.25">
      <c r="F571" s="2"/>
      <c r="G571" s="147"/>
      <c r="AA571" s="1" t="str">
        <f t="shared" si="8"/>
        <v/>
      </c>
    </row>
    <row r="572" spans="6:27" x14ac:dyDescent="0.25">
      <c r="F572" s="2"/>
      <c r="G572" s="147"/>
      <c r="AA572" s="1" t="str">
        <f t="shared" si="8"/>
        <v/>
      </c>
    </row>
    <row r="573" spans="6:27" x14ac:dyDescent="0.25">
      <c r="F573" s="2"/>
      <c r="G573" s="147"/>
      <c r="AA573" s="1" t="str">
        <f t="shared" si="8"/>
        <v/>
      </c>
    </row>
    <row r="574" spans="6:27" x14ac:dyDescent="0.25">
      <c r="F574" s="2"/>
      <c r="G574" s="147"/>
      <c r="AA574" s="1" t="str">
        <f t="shared" si="8"/>
        <v/>
      </c>
    </row>
    <row r="575" spans="6:27" x14ac:dyDescent="0.25">
      <c r="F575" s="2"/>
      <c r="G575" s="147"/>
      <c r="AA575" s="1" t="str">
        <f t="shared" si="8"/>
        <v/>
      </c>
    </row>
    <row r="576" spans="6:27" x14ac:dyDescent="0.25">
      <c r="F576" s="2"/>
      <c r="G576" s="147"/>
      <c r="AA576" s="1" t="str">
        <f t="shared" si="8"/>
        <v/>
      </c>
    </row>
    <row r="577" spans="6:27" x14ac:dyDescent="0.25">
      <c r="F577" s="2"/>
      <c r="G577" s="147"/>
      <c r="AA577" s="1" t="str">
        <f t="shared" si="8"/>
        <v/>
      </c>
    </row>
    <row r="578" spans="6:27" x14ac:dyDescent="0.25">
      <c r="F578" s="2"/>
      <c r="G578" s="147"/>
      <c r="AA578" s="1" t="str">
        <f t="shared" si="8"/>
        <v/>
      </c>
    </row>
    <row r="579" spans="6:27" x14ac:dyDescent="0.25">
      <c r="F579" s="2"/>
      <c r="G579" s="147"/>
      <c r="AA579" s="1" t="str">
        <f t="shared" ref="AA579:AA642" si="9">IFERROR(R579/S579,"")</f>
        <v/>
      </c>
    </row>
    <row r="580" spans="6:27" x14ac:dyDescent="0.25">
      <c r="F580" s="2"/>
      <c r="G580" s="147"/>
      <c r="AA580" s="1" t="str">
        <f t="shared" si="9"/>
        <v/>
      </c>
    </row>
    <row r="581" spans="6:27" x14ac:dyDescent="0.25">
      <c r="F581" s="2"/>
      <c r="G581" s="147"/>
      <c r="AA581" s="1" t="str">
        <f t="shared" si="9"/>
        <v/>
      </c>
    </row>
    <row r="582" spans="6:27" x14ac:dyDescent="0.25">
      <c r="F582" s="2"/>
      <c r="G582" s="147"/>
      <c r="AA582" s="1" t="str">
        <f t="shared" si="9"/>
        <v/>
      </c>
    </row>
    <row r="583" spans="6:27" x14ac:dyDescent="0.25">
      <c r="F583" s="2"/>
      <c r="G583" s="147"/>
      <c r="AA583" s="1" t="str">
        <f t="shared" si="9"/>
        <v/>
      </c>
    </row>
    <row r="584" spans="6:27" x14ac:dyDescent="0.25">
      <c r="F584" s="2"/>
      <c r="G584" s="147"/>
      <c r="AA584" s="1" t="str">
        <f t="shared" si="9"/>
        <v/>
      </c>
    </row>
    <row r="585" spans="6:27" x14ac:dyDescent="0.25">
      <c r="F585" s="2"/>
      <c r="G585" s="147"/>
      <c r="AA585" s="1" t="str">
        <f t="shared" si="9"/>
        <v/>
      </c>
    </row>
    <row r="586" spans="6:27" x14ac:dyDescent="0.25">
      <c r="F586" s="2"/>
      <c r="G586" s="147"/>
      <c r="AA586" s="1" t="str">
        <f t="shared" si="9"/>
        <v/>
      </c>
    </row>
    <row r="587" spans="6:27" x14ac:dyDescent="0.25">
      <c r="F587" s="2"/>
      <c r="G587" s="147"/>
      <c r="AA587" s="1" t="str">
        <f t="shared" si="9"/>
        <v/>
      </c>
    </row>
    <row r="588" spans="6:27" x14ac:dyDescent="0.25">
      <c r="F588" s="2"/>
      <c r="G588" s="147"/>
      <c r="AA588" s="1" t="str">
        <f t="shared" si="9"/>
        <v/>
      </c>
    </row>
    <row r="589" spans="6:27" x14ac:dyDescent="0.25">
      <c r="F589" s="2"/>
      <c r="G589" s="147"/>
      <c r="AA589" s="1" t="str">
        <f t="shared" si="9"/>
        <v/>
      </c>
    </row>
    <row r="590" spans="6:27" x14ac:dyDescent="0.25">
      <c r="F590" s="2"/>
      <c r="G590" s="147"/>
      <c r="AA590" s="1" t="str">
        <f t="shared" si="9"/>
        <v/>
      </c>
    </row>
    <row r="591" spans="6:27" x14ac:dyDescent="0.25">
      <c r="F591" s="2"/>
      <c r="G591" s="147"/>
      <c r="AA591" s="1" t="str">
        <f t="shared" si="9"/>
        <v/>
      </c>
    </row>
    <row r="592" spans="6:27" x14ac:dyDescent="0.25">
      <c r="F592" s="2"/>
      <c r="G592" s="147"/>
      <c r="AA592" s="1" t="str">
        <f t="shared" si="9"/>
        <v/>
      </c>
    </row>
    <row r="593" spans="6:27" x14ac:dyDescent="0.25">
      <c r="F593" s="2"/>
      <c r="G593" s="147"/>
      <c r="AA593" s="1" t="str">
        <f t="shared" si="9"/>
        <v/>
      </c>
    </row>
    <row r="594" spans="6:27" x14ac:dyDescent="0.25">
      <c r="F594" s="2"/>
      <c r="G594" s="147"/>
      <c r="AA594" s="1" t="str">
        <f t="shared" si="9"/>
        <v/>
      </c>
    </row>
    <row r="595" spans="6:27" x14ac:dyDescent="0.25">
      <c r="F595" s="2"/>
      <c r="G595" s="147"/>
      <c r="AA595" s="1" t="str">
        <f t="shared" si="9"/>
        <v/>
      </c>
    </row>
    <row r="596" spans="6:27" x14ac:dyDescent="0.25">
      <c r="F596" s="2"/>
      <c r="G596" s="147"/>
      <c r="AA596" s="1" t="str">
        <f t="shared" si="9"/>
        <v/>
      </c>
    </row>
    <row r="597" spans="6:27" x14ac:dyDescent="0.25">
      <c r="F597" s="2"/>
      <c r="G597" s="147"/>
      <c r="AA597" s="1" t="str">
        <f t="shared" si="9"/>
        <v/>
      </c>
    </row>
    <row r="598" spans="6:27" x14ac:dyDescent="0.25">
      <c r="F598" s="2"/>
      <c r="G598" s="147"/>
      <c r="AA598" s="1" t="str">
        <f t="shared" si="9"/>
        <v/>
      </c>
    </row>
    <row r="599" spans="6:27" x14ac:dyDescent="0.25">
      <c r="F599" s="2"/>
      <c r="G599" s="147"/>
      <c r="AA599" s="1" t="str">
        <f t="shared" si="9"/>
        <v/>
      </c>
    </row>
    <row r="600" spans="6:27" x14ac:dyDescent="0.25">
      <c r="F600" s="2"/>
      <c r="G600" s="147"/>
      <c r="AA600" s="1" t="str">
        <f t="shared" si="9"/>
        <v/>
      </c>
    </row>
    <row r="601" spans="6:27" x14ac:dyDescent="0.25">
      <c r="F601" s="2"/>
      <c r="G601" s="147"/>
      <c r="AA601" s="1" t="str">
        <f t="shared" si="9"/>
        <v/>
      </c>
    </row>
    <row r="602" spans="6:27" x14ac:dyDescent="0.25">
      <c r="F602" s="2"/>
      <c r="G602" s="147"/>
      <c r="AA602" s="1" t="str">
        <f t="shared" si="9"/>
        <v/>
      </c>
    </row>
    <row r="603" spans="6:27" x14ac:dyDescent="0.25">
      <c r="F603" s="2"/>
      <c r="G603" s="147"/>
      <c r="AA603" s="1" t="str">
        <f t="shared" si="9"/>
        <v/>
      </c>
    </row>
    <row r="604" spans="6:27" x14ac:dyDescent="0.25">
      <c r="F604" s="2"/>
      <c r="G604" s="147"/>
      <c r="AA604" s="1" t="str">
        <f t="shared" si="9"/>
        <v/>
      </c>
    </row>
    <row r="605" spans="6:27" x14ac:dyDescent="0.25">
      <c r="F605" s="2"/>
      <c r="G605" s="147"/>
      <c r="AA605" s="1" t="str">
        <f t="shared" si="9"/>
        <v/>
      </c>
    </row>
    <row r="606" spans="6:27" x14ac:dyDescent="0.25">
      <c r="F606" s="2"/>
      <c r="G606" s="147"/>
      <c r="AA606" s="1" t="str">
        <f t="shared" si="9"/>
        <v/>
      </c>
    </row>
    <row r="607" spans="6:27" x14ac:dyDescent="0.25">
      <c r="F607" s="2"/>
      <c r="G607" s="147"/>
      <c r="AA607" s="1" t="str">
        <f t="shared" si="9"/>
        <v/>
      </c>
    </row>
    <row r="608" spans="6:27" x14ac:dyDescent="0.25">
      <c r="F608" s="2"/>
      <c r="G608" s="147"/>
      <c r="AA608" s="1" t="str">
        <f t="shared" si="9"/>
        <v/>
      </c>
    </row>
    <row r="609" spans="6:27" x14ac:dyDescent="0.25">
      <c r="F609" s="2"/>
      <c r="G609" s="147"/>
      <c r="AA609" s="1" t="str">
        <f t="shared" si="9"/>
        <v/>
      </c>
    </row>
    <row r="610" spans="6:27" x14ac:dyDescent="0.25">
      <c r="F610" s="2"/>
      <c r="G610" s="147"/>
      <c r="AA610" s="1" t="str">
        <f t="shared" si="9"/>
        <v/>
      </c>
    </row>
    <row r="611" spans="6:27" x14ac:dyDescent="0.25">
      <c r="F611" s="2"/>
      <c r="G611" s="147"/>
      <c r="AA611" s="1" t="str">
        <f t="shared" si="9"/>
        <v/>
      </c>
    </row>
    <row r="612" spans="6:27" x14ac:dyDescent="0.25">
      <c r="F612" s="2"/>
      <c r="G612" s="147"/>
      <c r="AA612" s="1" t="str">
        <f t="shared" si="9"/>
        <v/>
      </c>
    </row>
    <row r="613" spans="6:27" x14ac:dyDescent="0.25">
      <c r="F613" s="2"/>
      <c r="G613" s="147"/>
      <c r="AA613" s="1" t="str">
        <f t="shared" si="9"/>
        <v/>
      </c>
    </row>
    <row r="614" spans="6:27" x14ac:dyDescent="0.25">
      <c r="F614" s="2"/>
      <c r="G614" s="147"/>
      <c r="AA614" s="1" t="str">
        <f t="shared" si="9"/>
        <v/>
      </c>
    </row>
    <row r="615" spans="6:27" x14ac:dyDescent="0.25">
      <c r="F615" s="2"/>
      <c r="G615" s="147"/>
      <c r="AA615" s="1" t="str">
        <f t="shared" si="9"/>
        <v/>
      </c>
    </row>
    <row r="616" spans="6:27" x14ac:dyDescent="0.25">
      <c r="F616" s="2"/>
      <c r="G616" s="147"/>
      <c r="AA616" s="1" t="str">
        <f t="shared" si="9"/>
        <v/>
      </c>
    </row>
    <row r="617" spans="6:27" x14ac:dyDescent="0.25">
      <c r="F617" s="2"/>
      <c r="G617" s="147"/>
      <c r="AA617" s="1" t="str">
        <f t="shared" si="9"/>
        <v/>
      </c>
    </row>
    <row r="618" spans="6:27" x14ac:dyDescent="0.25">
      <c r="F618" s="2"/>
      <c r="G618" s="147"/>
      <c r="AA618" s="1" t="str">
        <f t="shared" si="9"/>
        <v/>
      </c>
    </row>
    <row r="619" spans="6:27" x14ac:dyDescent="0.25">
      <c r="F619" s="2"/>
      <c r="G619" s="147"/>
      <c r="AA619" s="1" t="str">
        <f t="shared" si="9"/>
        <v/>
      </c>
    </row>
    <row r="620" spans="6:27" x14ac:dyDescent="0.25">
      <c r="F620" s="2"/>
      <c r="G620" s="147"/>
      <c r="AA620" s="1" t="str">
        <f t="shared" si="9"/>
        <v/>
      </c>
    </row>
    <row r="621" spans="6:27" x14ac:dyDescent="0.25">
      <c r="F621" s="2"/>
      <c r="G621" s="147"/>
      <c r="AA621" s="1" t="str">
        <f t="shared" si="9"/>
        <v/>
      </c>
    </row>
    <row r="622" spans="6:27" x14ac:dyDescent="0.25">
      <c r="F622" s="2"/>
      <c r="G622" s="147"/>
      <c r="AA622" s="1" t="str">
        <f t="shared" si="9"/>
        <v/>
      </c>
    </row>
    <row r="623" spans="6:27" x14ac:dyDescent="0.25">
      <c r="F623" s="2"/>
      <c r="G623" s="147"/>
      <c r="AA623" s="1" t="str">
        <f t="shared" si="9"/>
        <v/>
      </c>
    </row>
    <row r="624" spans="6:27" x14ac:dyDescent="0.25">
      <c r="F624" s="2"/>
      <c r="G624" s="147"/>
      <c r="AA624" s="1" t="str">
        <f t="shared" si="9"/>
        <v/>
      </c>
    </row>
    <row r="625" spans="6:27" x14ac:dyDescent="0.25">
      <c r="F625" s="2"/>
      <c r="G625" s="147"/>
      <c r="AA625" s="1" t="str">
        <f t="shared" si="9"/>
        <v/>
      </c>
    </row>
    <row r="626" spans="6:27" x14ac:dyDescent="0.25">
      <c r="F626" s="2"/>
      <c r="G626" s="147"/>
      <c r="AA626" s="1" t="str">
        <f t="shared" si="9"/>
        <v/>
      </c>
    </row>
    <row r="627" spans="6:27" x14ac:dyDescent="0.25">
      <c r="F627" s="2"/>
      <c r="G627" s="147"/>
      <c r="AA627" s="1" t="str">
        <f t="shared" si="9"/>
        <v/>
      </c>
    </row>
    <row r="628" spans="6:27" x14ac:dyDescent="0.25">
      <c r="F628" s="2"/>
      <c r="G628" s="147"/>
      <c r="AA628" s="1" t="str">
        <f t="shared" si="9"/>
        <v/>
      </c>
    </row>
    <row r="629" spans="6:27" x14ac:dyDescent="0.25">
      <c r="F629" s="2"/>
      <c r="G629" s="147"/>
      <c r="AA629" s="1" t="str">
        <f t="shared" si="9"/>
        <v/>
      </c>
    </row>
    <row r="630" spans="6:27" x14ac:dyDescent="0.25">
      <c r="F630" s="2"/>
      <c r="G630" s="147"/>
      <c r="AA630" s="1" t="str">
        <f t="shared" si="9"/>
        <v/>
      </c>
    </row>
    <row r="631" spans="6:27" x14ac:dyDescent="0.25">
      <c r="F631" s="2"/>
      <c r="G631" s="147"/>
      <c r="AA631" s="1" t="str">
        <f t="shared" si="9"/>
        <v/>
      </c>
    </row>
    <row r="632" spans="6:27" x14ac:dyDescent="0.25">
      <c r="F632" s="2"/>
      <c r="G632" s="147"/>
      <c r="AA632" s="1" t="str">
        <f t="shared" si="9"/>
        <v/>
      </c>
    </row>
    <row r="633" spans="6:27" x14ac:dyDescent="0.25">
      <c r="F633" s="2"/>
      <c r="G633" s="147"/>
      <c r="AA633" s="1" t="str">
        <f t="shared" si="9"/>
        <v/>
      </c>
    </row>
    <row r="634" spans="6:27" x14ac:dyDescent="0.25">
      <c r="F634" s="2"/>
      <c r="G634" s="147"/>
      <c r="AA634" s="1" t="str">
        <f t="shared" si="9"/>
        <v/>
      </c>
    </row>
    <row r="635" spans="6:27" x14ac:dyDescent="0.25">
      <c r="F635" s="2"/>
      <c r="G635" s="147"/>
      <c r="AA635" s="1" t="str">
        <f t="shared" si="9"/>
        <v/>
      </c>
    </row>
    <row r="636" spans="6:27" x14ac:dyDescent="0.25">
      <c r="F636" s="2"/>
      <c r="G636" s="147"/>
      <c r="AA636" s="1" t="str">
        <f t="shared" si="9"/>
        <v/>
      </c>
    </row>
    <row r="637" spans="6:27" x14ac:dyDescent="0.25">
      <c r="F637" s="2"/>
      <c r="G637" s="147"/>
      <c r="AA637" s="1" t="str">
        <f t="shared" si="9"/>
        <v/>
      </c>
    </row>
    <row r="638" spans="6:27" x14ac:dyDescent="0.25">
      <c r="F638" s="2"/>
      <c r="G638" s="147"/>
      <c r="AA638" s="1" t="str">
        <f t="shared" si="9"/>
        <v/>
      </c>
    </row>
    <row r="639" spans="6:27" x14ac:dyDescent="0.25">
      <c r="F639" s="2"/>
      <c r="G639" s="147"/>
      <c r="AA639" s="1" t="str">
        <f t="shared" si="9"/>
        <v/>
      </c>
    </row>
    <row r="640" spans="6:27" x14ac:dyDescent="0.25">
      <c r="F640" s="2"/>
      <c r="G640" s="147"/>
      <c r="AA640" s="1" t="str">
        <f t="shared" si="9"/>
        <v/>
      </c>
    </row>
    <row r="641" spans="6:27" x14ac:dyDescent="0.25">
      <c r="F641" s="2"/>
      <c r="G641" s="147"/>
      <c r="AA641" s="1" t="str">
        <f t="shared" si="9"/>
        <v/>
      </c>
    </row>
    <row r="642" spans="6:27" x14ac:dyDescent="0.25">
      <c r="F642" s="2"/>
      <c r="G642" s="147"/>
      <c r="AA642" s="1" t="str">
        <f t="shared" si="9"/>
        <v/>
      </c>
    </row>
    <row r="643" spans="6:27" x14ac:dyDescent="0.25">
      <c r="F643" s="2"/>
      <c r="G643" s="147"/>
      <c r="AA643" s="1" t="str">
        <f t="shared" ref="AA643:AA706" si="10">IFERROR(R643/S643,"")</f>
        <v/>
      </c>
    </row>
    <row r="644" spans="6:27" x14ac:dyDescent="0.25">
      <c r="F644" s="2"/>
      <c r="G644" s="147"/>
      <c r="AA644" s="1" t="str">
        <f t="shared" si="10"/>
        <v/>
      </c>
    </row>
    <row r="645" spans="6:27" x14ac:dyDescent="0.25">
      <c r="F645" s="2"/>
      <c r="G645" s="147"/>
      <c r="AA645" s="1" t="str">
        <f t="shared" si="10"/>
        <v/>
      </c>
    </row>
    <row r="646" spans="6:27" x14ac:dyDescent="0.25">
      <c r="F646" s="2"/>
      <c r="G646" s="147"/>
      <c r="AA646" s="1" t="str">
        <f t="shared" si="10"/>
        <v/>
      </c>
    </row>
    <row r="647" spans="6:27" x14ac:dyDescent="0.25">
      <c r="F647" s="2"/>
      <c r="G647" s="147"/>
      <c r="AA647" s="1" t="str">
        <f t="shared" si="10"/>
        <v/>
      </c>
    </row>
    <row r="648" spans="6:27" x14ac:dyDescent="0.25">
      <c r="F648" s="2"/>
      <c r="G648" s="147"/>
      <c r="AA648" s="1" t="str">
        <f t="shared" si="10"/>
        <v/>
      </c>
    </row>
    <row r="649" spans="6:27" x14ac:dyDescent="0.25">
      <c r="F649" s="2"/>
      <c r="G649" s="147"/>
      <c r="AA649" s="1" t="str">
        <f t="shared" si="10"/>
        <v/>
      </c>
    </row>
    <row r="650" spans="6:27" x14ac:dyDescent="0.25">
      <c r="F650" s="2"/>
      <c r="G650" s="147"/>
      <c r="AA650" s="1" t="str">
        <f t="shared" si="10"/>
        <v/>
      </c>
    </row>
    <row r="651" spans="6:27" x14ac:dyDescent="0.25">
      <c r="F651" s="2"/>
      <c r="G651" s="147"/>
      <c r="AA651" s="1" t="str">
        <f t="shared" si="10"/>
        <v/>
      </c>
    </row>
    <row r="652" spans="6:27" x14ac:dyDescent="0.25">
      <c r="F652" s="2"/>
      <c r="G652" s="147"/>
      <c r="AA652" s="1" t="str">
        <f t="shared" si="10"/>
        <v/>
      </c>
    </row>
    <row r="653" spans="6:27" x14ac:dyDescent="0.25">
      <c r="F653" s="2"/>
      <c r="G653" s="147"/>
      <c r="AA653" s="1" t="str">
        <f t="shared" si="10"/>
        <v/>
      </c>
    </row>
    <row r="654" spans="6:27" x14ac:dyDescent="0.25">
      <c r="F654" s="2"/>
      <c r="G654" s="147"/>
      <c r="AA654" s="1" t="str">
        <f t="shared" si="10"/>
        <v/>
      </c>
    </row>
    <row r="655" spans="6:27" x14ac:dyDescent="0.25">
      <c r="F655" s="2"/>
      <c r="G655" s="147"/>
      <c r="AA655" s="1" t="str">
        <f t="shared" si="10"/>
        <v/>
      </c>
    </row>
    <row r="656" spans="6:27" x14ac:dyDescent="0.25">
      <c r="F656" s="2"/>
      <c r="G656" s="147"/>
      <c r="AA656" s="1" t="str">
        <f t="shared" si="10"/>
        <v/>
      </c>
    </row>
    <row r="657" spans="6:27" x14ac:dyDescent="0.25">
      <c r="F657" s="2"/>
      <c r="G657" s="147"/>
      <c r="AA657" s="1" t="str">
        <f t="shared" si="10"/>
        <v/>
      </c>
    </row>
    <row r="658" spans="6:27" x14ac:dyDescent="0.25">
      <c r="F658" s="2"/>
      <c r="G658" s="147"/>
      <c r="AA658" s="1" t="str">
        <f t="shared" si="10"/>
        <v/>
      </c>
    </row>
    <row r="659" spans="6:27" x14ac:dyDescent="0.25">
      <c r="F659" s="2"/>
      <c r="G659" s="147"/>
      <c r="AA659" s="1" t="str">
        <f t="shared" si="10"/>
        <v/>
      </c>
    </row>
    <row r="660" spans="6:27" x14ac:dyDescent="0.25">
      <c r="F660" s="2"/>
      <c r="G660" s="147"/>
      <c r="AA660" s="1" t="str">
        <f t="shared" si="10"/>
        <v/>
      </c>
    </row>
    <row r="661" spans="6:27" x14ac:dyDescent="0.25">
      <c r="F661" s="2"/>
      <c r="G661" s="147"/>
      <c r="AA661" s="1" t="str">
        <f t="shared" si="10"/>
        <v/>
      </c>
    </row>
    <row r="662" spans="6:27" x14ac:dyDescent="0.25">
      <c r="F662" s="2"/>
      <c r="G662" s="147"/>
      <c r="AA662" s="1" t="str">
        <f t="shared" si="10"/>
        <v/>
      </c>
    </row>
    <row r="663" spans="6:27" x14ac:dyDescent="0.25">
      <c r="F663" s="2"/>
      <c r="G663" s="147"/>
      <c r="AA663" s="1" t="str">
        <f t="shared" si="10"/>
        <v/>
      </c>
    </row>
    <row r="664" spans="6:27" x14ac:dyDescent="0.25">
      <c r="F664" s="2"/>
      <c r="G664" s="147"/>
      <c r="AA664" s="1" t="str">
        <f t="shared" si="10"/>
        <v/>
      </c>
    </row>
    <row r="665" spans="6:27" x14ac:dyDescent="0.25">
      <c r="F665" s="2"/>
      <c r="G665" s="147"/>
      <c r="AA665" s="1" t="str">
        <f t="shared" si="10"/>
        <v/>
      </c>
    </row>
    <row r="666" spans="6:27" x14ac:dyDescent="0.25">
      <c r="F666" s="2"/>
      <c r="G666" s="147"/>
      <c r="AA666" s="1" t="str">
        <f t="shared" si="10"/>
        <v/>
      </c>
    </row>
    <row r="667" spans="6:27" x14ac:dyDescent="0.25">
      <c r="F667" s="2"/>
      <c r="G667" s="147"/>
      <c r="AA667" s="1" t="str">
        <f t="shared" si="10"/>
        <v/>
      </c>
    </row>
    <row r="668" spans="6:27" x14ac:dyDescent="0.25">
      <c r="F668" s="2"/>
      <c r="G668" s="147"/>
      <c r="AA668" s="1" t="str">
        <f t="shared" si="10"/>
        <v/>
      </c>
    </row>
    <row r="669" spans="6:27" x14ac:dyDescent="0.25">
      <c r="F669" s="2"/>
      <c r="G669" s="147"/>
      <c r="AA669" s="1" t="str">
        <f t="shared" si="10"/>
        <v/>
      </c>
    </row>
    <row r="670" spans="6:27" x14ac:dyDescent="0.25">
      <c r="F670" s="2"/>
      <c r="G670" s="147"/>
      <c r="AA670" s="1" t="str">
        <f t="shared" si="10"/>
        <v/>
      </c>
    </row>
    <row r="671" spans="6:27" x14ac:dyDescent="0.25">
      <c r="F671" s="2"/>
      <c r="G671" s="147"/>
      <c r="AA671" s="1" t="str">
        <f t="shared" si="10"/>
        <v/>
      </c>
    </row>
    <row r="672" spans="6:27" x14ac:dyDescent="0.25">
      <c r="F672" s="2"/>
      <c r="G672" s="147"/>
      <c r="AA672" s="1" t="str">
        <f t="shared" si="10"/>
        <v/>
      </c>
    </row>
    <row r="673" spans="6:27" x14ac:dyDescent="0.25">
      <c r="F673" s="2"/>
      <c r="G673" s="147"/>
      <c r="AA673" s="1" t="str">
        <f t="shared" si="10"/>
        <v/>
      </c>
    </row>
    <row r="674" spans="6:27" x14ac:dyDescent="0.25">
      <c r="F674" s="2"/>
      <c r="G674" s="147"/>
      <c r="AA674" s="1" t="str">
        <f t="shared" si="10"/>
        <v/>
      </c>
    </row>
    <row r="675" spans="6:27" x14ac:dyDescent="0.25">
      <c r="F675" s="2"/>
      <c r="G675" s="147"/>
      <c r="AA675" s="1" t="str">
        <f t="shared" si="10"/>
        <v/>
      </c>
    </row>
    <row r="676" spans="6:27" x14ac:dyDescent="0.25">
      <c r="F676" s="2"/>
      <c r="G676" s="147"/>
      <c r="AA676" s="1" t="str">
        <f t="shared" si="10"/>
        <v/>
      </c>
    </row>
    <row r="677" spans="6:27" x14ac:dyDescent="0.25">
      <c r="F677" s="2"/>
      <c r="G677" s="147"/>
      <c r="AA677" s="1" t="str">
        <f t="shared" si="10"/>
        <v/>
      </c>
    </row>
    <row r="678" spans="6:27" x14ac:dyDescent="0.25">
      <c r="F678" s="2"/>
      <c r="G678" s="147"/>
      <c r="AA678" s="1" t="str">
        <f t="shared" si="10"/>
        <v/>
      </c>
    </row>
    <row r="679" spans="6:27" x14ac:dyDescent="0.25">
      <c r="F679" s="2"/>
      <c r="G679" s="147"/>
      <c r="AA679" s="1" t="str">
        <f t="shared" si="10"/>
        <v/>
      </c>
    </row>
    <row r="680" spans="6:27" x14ac:dyDescent="0.25">
      <c r="F680" s="2"/>
      <c r="G680" s="147"/>
      <c r="AA680" s="1" t="str">
        <f t="shared" si="10"/>
        <v/>
      </c>
    </row>
    <row r="681" spans="6:27" x14ac:dyDescent="0.25">
      <c r="F681" s="2"/>
      <c r="G681" s="147"/>
      <c r="AA681" s="1" t="str">
        <f t="shared" si="10"/>
        <v/>
      </c>
    </row>
    <row r="682" spans="6:27" x14ac:dyDescent="0.25">
      <c r="F682" s="2"/>
      <c r="G682" s="147"/>
      <c r="AA682" s="1" t="str">
        <f t="shared" si="10"/>
        <v/>
      </c>
    </row>
    <row r="683" spans="6:27" x14ac:dyDescent="0.25">
      <c r="F683" s="2"/>
      <c r="G683" s="147"/>
      <c r="AA683" s="1" t="str">
        <f t="shared" si="10"/>
        <v/>
      </c>
    </row>
    <row r="684" spans="6:27" x14ac:dyDescent="0.25">
      <c r="F684" s="2"/>
      <c r="G684" s="147"/>
      <c r="AA684" s="1" t="str">
        <f t="shared" si="10"/>
        <v/>
      </c>
    </row>
    <row r="685" spans="6:27" x14ac:dyDescent="0.25">
      <c r="F685" s="2"/>
      <c r="G685" s="147"/>
      <c r="AA685" s="1" t="str">
        <f t="shared" si="10"/>
        <v/>
      </c>
    </row>
    <row r="686" spans="6:27" x14ac:dyDescent="0.25">
      <c r="F686" s="2"/>
      <c r="G686" s="147"/>
      <c r="AA686" s="1" t="str">
        <f t="shared" si="10"/>
        <v/>
      </c>
    </row>
    <row r="687" spans="6:27" x14ac:dyDescent="0.25">
      <c r="F687" s="2"/>
      <c r="G687" s="147"/>
      <c r="AA687" s="1" t="str">
        <f t="shared" si="10"/>
        <v/>
      </c>
    </row>
    <row r="688" spans="6:27" x14ac:dyDescent="0.25">
      <c r="F688" s="2"/>
      <c r="G688" s="147"/>
      <c r="AA688" s="1" t="str">
        <f t="shared" si="10"/>
        <v/>
      </c>
    </row>
    <row r="689" spans="6:27" x14ac:dyDescent="0.25">
      <c r="F689" s="2"/>
      <c r="G689" s="147"/>
      <c r="AA689" s="1" t="str">
        <f t="shared" si="10"/>
        <v/>
      </c>
    </row>
    <row r="690" spans="6:27" x14ac:dyDescent="0.25">
      <c r="F690" s="2"/>
      <c r="G690" s="147"/>
      <c r="AA690" s="1" t="str">
        <f t="shared" si="10"/>
        <v/>
      </c>
    </row>
    <row r="691" spans="6:27" x14ac:dyDescent="0.25">
      <c r="F691" s="2"/>
      <c r="G691" s="147"/>
      <c r="AA691" s="1" t="str">
        <f t="shared" si="10"/>
        <v/>
      </c>
    </row>
    <row r="692" spans="6:27" x14ac:dyDescent="0.25">
      <c r="F692" s="2"/>
      <c r="G692" s="147"/>
      <c r="AA692" s="1" t="str">
        <f t="shared" si="10"/>
        <v/>
      </c>
    </row>
    <row r="693" spans="6:27" x14ac:dyDescent="0.25">
      <c r="F693" s="2"/>
      <c r="G693" s="147"/>
      <c r="AA693" s="1" t="str">
        <f t="shared" si="10"/>
        <v/>
      </c>
    </row>
    <row r="694" spans="6:27" x14ac:dyDescent="0.25">
      <c r="F694" s="2"/>
      <c r="G694" s="147"/>
      <c r="AA694" s="1" t="str">
        <f t="shared" si="10"/>
        <v/>
      </c>
    </row>
    <row r="695" spans="6:27" x14ac:dyDescent="0.25">
      <c r="F695" s="2"/>
      <c r="G695" s="147"/>
      <c r="AA695" s="1" t="str">
        <f t="shared" si="10"/>
        <v/>
      </c>
    </row>
    <row r="696" spans="6:27" x14ac:dyDescent="0.25">
      <c r="F696" s="2"/>
      <c r="G696" s="147"/>
      <c r="AA696" s="1" t="str">
        <f t="shared" si="10"/>
        <v/>
      </c>
    </row>
    <row r="697" spans="6:27" x14ac:dyDescent="0.25">
      <c r="F697" s="2"/>
      <c r="G697" s="147"/>
      <c r="AA697" s="1" t="str">
        <f t="shared" si="10"/>
        <v/>
      </c>
    </row>
    <row r="698" spans="6:27" x14ac:dyDescent="0.25">
      <c r="F698" s="2"/>
      <c r="G698" s="147"/>
      <c r="AA698" s="1" t="str">
        <f t="shared" si="10"/>
        <v/>
      </c>
    </row>
    <row r="699" spans="6:27" x14ac:dyDescent="0.25">
      <c r="F699" s="2"/>
      <c r="G699" s="147"/>
      <c r="AA699" s="1" t="str">
        <f t="shared" si="10"/>
        <v/>
      </c>
    </row>
    <row r="700" spans="6:27" x14ac:dyDescent="0.25">
      <c r="F700" s="2"/>
      <c r="G700" s="147"/>
      <c r="AA700" s="1" t="str">
        <f t="shared" si="10"/>
        <v/>
      </c>
    </row>
    <row r="701" spans="6:27" x14ac:dyDescent="0.25">
      <c r="F701" s="2"/>
      <c r="G701" s="147"/>
      <c r="AA701" s="1" t="str">
        <f t="shared" si="10"/>
        <v/>
      </c>
    </row>
    <row r="702" spans="6:27" x14ac:dyDescent="0.25">
      <c r="F702" s="2"/>
      <c r="G702" s="147"/>
      <c r="AA702" s="1" t="str">
        <f t="shared" si="10"/>
        <v/>
      </c>
    </row>
    <row r="703" spans="6:27" x14ac:dyDescent="0.25">
      <c r="F703" s="2"/>
      <c r="G703" s="147"/>
      <c r="AA703" s="1" t="str">
        <f t="shared" si="10"/>
        <v/>
      </c>
    </row>
    <row r="704" spans="6:27" x14ac:dyDescent="0.25">
      <c r="F704" s="2"/>
      <c r="G704" s="147"/>
      <c r="AA704" s="1" t="str">
        <f t="shared" si="10"/>
        <v/>
      </c>
    </row>
    <row r="705" spans="6:27" x14ac:dyDescent="0.25">
      <c r="F705" s="2"/>
      <c r="G705" s="147"/>
      <c r="AA705" s="1" t="str">
        <f t="shared" si="10"/>
        <v/>
      </c>
    </row>
    <row r="706" spans="6:27" x14ac:dyDescent="0.25">
      <c r="F706" s="2"/>
      <c r="G706" s="147"/>
      <c r="AA706" s="1" t="str">
        <f t="shared" si="10"/>
        <v/>
      </c>
    </row>
    <row r="707" spans="6:27" x14ac:dyDescent="0.25">
      <c r="F707" s="2"/>
      <c r="G707" s="147"/>
      <c r="AA707" s="1" t="str">
        <f t="shared" ref="AA707:AA770" si="11">IFERROR(R707/S707,"")</f>
        <v/>
      </c>
    </row>
    <row r="708" spans="6:27" x14ac:dyDescent="0.25">
      <c r="F708" s="2"/>
      <c r="G708" s="147"/>
      <c r="AA708" s="1" t="str">
        <f t="shared" si="11"/>
        <v/>
      </c>
    </row>
    <row r="709" spans="6:27" x14ac:dyDescent="0.25">
      <c r="F709" s="2"/>
      <c r="G709" s="147"/>
      <c r="AA709" s="1" t="str">
        <f t="shared" si="11"/>
        <v/>
      </c>
    </row>
    <row r="710" spans="6:27" x14ac:dyDescent="0.25">
      <c r="F710" s="2"/>
      <c r="G710" s="147"/>
      <c r="AA710" s="1" t="str">
        <f t="shared" si="11"/>
        <v/>
      </c>
    </row>
    <row r="711" spans="6:27" x14ac:dyDescent="0.25">
      <c r="F711" s="2"/>
      <c r="G711" s="147"/>
      <c r="AA711" s="1" t="str">
        <f t="shared" si="11"/>
        <v/>
      </c>
    </row>
    <row r="712" spans="6:27" x14ac:dyDescent="0.25">
      <c r="F712" s="2"/>
      <c r="G712" s="147"/>
      <c r="AA712" s="1" t="str">
        <f t="shared" si="11"/>
        <v/>
      </c>
    </row>
    <row r="713" spans="6:27" x14ac:dyDescent="0.25">
      <c r="F713" s="2"/>
      <c r="G713" s="147"/>
      <c r="AA713" s="1" t="str">
        <f t="shared" si="11"/>
        <v/>
      </c>
    </row>
    <row r="714" spans="6:27" x14ac:dyDescent="0.25">
      <c r="F714" s="2"/>
      <c r="G714" s="147"/>
      <c r="AA714" s="1" t="str">
        <f t="shared" si="11"/>
        <v/>
      </c>
    </row>
    <row r="715" spans="6:27" x14ac:dyDescent="0.25">
      <c r="F715" s="2"/>
      <c r="G715" s="147"/>
      <c r="AA715" s="1" t="str">
        <f t="shared" si="11"/>
        <v/>
      </c>
    </row>
    <row r="716" spans="6:27" x14ac:dyDescent="0.25">
      <c r="F716" s="2"/>
      <c r="G716" s="147"/>
      <c r="AA716" s="1" t="str">
        <f t="shared" si="11"/>
        <v/>
      </c>
    </row>
    <row r="717" spans="6:27" x14ac:dyDescent="0.25">
      <c r="F717" s="2"/>
      <c r="G717" s="147"/>
      <c r="AA717" s="1" t="str">
        <f t="shared" si="11"/>
        <v/>
      </c>
    </row>
    <row r="718" spans="6:27" x14ac:dyDescent="0.25">
      <c r="F718" s="2"/>
      <c r="G718" s="147"/>
      <c r="AA718" s="1" t="str">
        <f t="shared" si="11"/>
        <v/>
      </c>
    </row>
    <row r="719" spans="6:27" x14ac:dyDescent="0.25">
      <c r="F719" s="2"/>
      <c r="G719" s="147"/>
      <c r="AA719" s="1" t="str">
        <f t="shared" si="11"/>
        <v/>
      </c>
    </row>
    <row r="720" spans="6:27" x14ac:dyDescent="0.25">
      <c r="F720" s="2"/>
      <c r="G720" s="147"/>
      <c r="AA720" s="1" t="str">
        <f t="shared" si="11"/>
        <v/>
      </c>
    </row>
    <row r="721" spans="6:27" x14ac:dyDescent="0.25">
      <c r="F721" s="2"/>
      <c r="G721" s="147"/>
      <c r="AA721" s="1" t="str">
        <f t="shared" si="11"/>
        <v/>
      </c>
    </row>
    <row r="722" spans="6:27" x14ac:dyDescent="0.25">
      <c r="F722" s="2"/>
      <c r="G722" s="147"/>
      <c r="AA722" s="1" t="str">
        <f t="shared" si="11"/>
        <v/>
      </c>
    </row>
    <row r="723" spans="6:27" x14ac:dyDescent="0.25">
      <c r="F723" s="2"/>
      <c r="G723" s="147"/>
      <c r="AA723" s="1" t="str">
        <f t="shared" si="11"/>
        <v/>
      </c>
    </row>
    <row r="724" spans="6:27" x14ac:dyDescent="0.25">
      <c r="F724" s="2"/>
      <c r="G724" s="147"/>
      <c r="AA724" s="1" t="str">
        <f t="shared" si="11"/>
        <v/>
      </c>
    </row>
    <row r="725" spans="6:27" x14ac:dyDescent="0.25">
      <c r="F725" s="2"/>
      <c r="G725" s="147"/>
      <c r="AA725" s="1" t="str">
        <f t="shared" si="11"/>
        <v/>
      </c>
    </row>
    <row r="726" spans="6:27" x14ac:dyDescent="0.25">
      <c r="F726" s="2"/>
      <c r="G726" s="147"/>
      <c r="AA726" s="1" t="str">
        <f t="shared" si="11"/>
        <v/>
      </c>
    </row>
    <row r="727" spans="6:27" x14ac:dyDescent="0.25">
      <c r="F727" s="2"/>
      <c r="G727" s="147"/>
      <c r="AA727" s="1" t="str">
        <f t="shared" si="11"/>
        <v/>
      </c>
    </row>
    <row r="728" spans="6:27" x14ac:dyDescent="0.25">
      <c r="F728" s="2"/>
      <c r="G728" s="147"/>
      <c r="AA728" s="1" t="str">
        <f t="shared" si="11"/>
        <v/>
      </c>
    </row>
    <row r="729" spans="6:27" x14ac:dyDescent="0.25">
      <c r="F729" s="2"/>
      <c r="G729" s="147"/>
      <c r="AA729" s="1" t="str">
        <f t="shared" si="11"/>
        <v/>
      </c>
    </row>
    <row r="730" spans="6:27" x14ac:dyDescent="0.25">
      <c r="F730" s="2"/>
      <c r="G730" s="147"/>
      <c r="AA730" s="1" t="str">
        <f t="shared" si="11"/>
        <v/>
      </c>
    </row>
    <row r="731" spans="6:27" x14ac:dyDescent="0.25">
      <c r="F731" s="2"/>
      <c r="G731" s="147"/>
      <c r="AA731" s="1" t="str">
        <f t="shared" si="11"/>
        <v/>
      </c>
    </row>
    <row r="732" spans="6:27" x14ac:dyDescent="0.25">
      <c r="F732" s="2"/>
      <c r="G732" s="147"/>
      <c r="AA732" s="1" t="str">
        <f t="shared" si="11"/>
        <v/>
      </c>
    </row>
    <row r="733" spans="6:27" x14ac:dyDescent="0.25">
      <c r="F733" s="2"/>
      <c r="G733" s="147"/>
      <c r="AA733" s="1" t="str">
        <f t="shared" si="11"/>
        <v/>
      </c>
    </row>
    <row r="734" spans="6:27" x14ac:dyDescent="0.25">
      <c r="F734" s="2"/>
      <c r="G734" s="147"/>
      <c r="AA734" s="1" t="str">
        <f t="shared" si="11"/>
        <v/>
      </c>
    </row>
    <row r="735" spans="6:27" x14ac:dyDescent="0.25">
      <c r="F735" s="2"/>
      <c r="G735" s="147"/>
      <c r="AA735" s="1" t="str">
        <f t="shared" si="11"/>
        <v/>
      </c>
    </row>
    <row r="736" spans="6:27" x14ac:dyDescent="0.25">
      <c r="F736" s="2"/>
      <c r="G736" s="147"/>
      <c r="AA736" s="1" t="str">
        <f t="shared" si="11"/>
        <v/>
      </c>
    </row>
    <row r="737" spans="6:27" x14ac:dyDescent="0.25">
      <c r="F737" s="2"/>
      <c r="G737" s="147"/>
      <c r="AA737" s="1" t="str">
        <f t="shared" si="11"/>
        <v/>
      </c>
    </row>
    <row r="738" spans="6:27" x14ac:dyDescent="0.25">
      <c r="F738" s="2"/>
      <c r="G738" s="147"/>
      <c r="AA738" s="1" t="str">
        <f t="shared" si="11"/>
        <v/>
      </c>
    </row>
    <row r="739" spans="6:27" x14ac:dyDescent="0.25">
      <c r="F739" s="2"/>
      <c r="G739" s="147"/>
      <c r="AA739" s="1" t="str">
        <f t="shared" si="11"/>
        <v/>
      </c>
    </row>
    <row r="740" spans="6:27" x14ac:dyDescent="0.25">
      <c r="F740" s="2"/>
      <c r="G740" s="147"/>
      <c r="AA740" s="1" t="str">
        <f t="shared" si="11"/>
        <v/>
      </c>
    </row>
    <row r="741" spans="6:27" x14ac:dyDescent="0.25">
      <c r="F741" s="2"/>
      <c r="G741" s="147"/>
      <c r="AA741" s="1" t="str">
        <f t="shared" si="11"/>
        <v/>
      </c>
    </row>
    <row r="742" spans="6:27" x14ac:dyDescent="0.25">
      <c r="F742" s="2"/>
      <c r="G742" s="147"/>
      <c r="AA742" s="1" t="str">
        <f t="shared" si="11"/>
        <v/>
      </c>
    </row>
    <row r="743" spans="6:27" x14ac:dyDescent="0.25">
      <c r="F743" s="2"/>
      <c r="G743" s="147"/>
      <c r="AA743" s="1" t="str">
        <f t="shared" si="11"/>
        <v/>
      </c>
    </row>
    <row r="744" spans="6:27" x14ac:dyDescent="0.25">
      <c r="F744" s="2"/>
      <c r="G744" s="147"/>
      <c r="AA744" s="1" t="str">
        <f t="shared" si="11"/>
        <v/>
      </c>
    </row>
    <row r="745" spans="6:27" x14ac:dyDescent="0.25">
      <c r="F745" s="2"/>
      <c r="G745" s="147"/>
      <c r="AA745" s="1" t="str">
        <f t="shared" si="11"/>
        <v/>
      </c>
    </row>
    <row r="746" spans="6:27" x14ac:dyDescent="0.25">
      <c r="F746" s="2"/>
      <c r="G746" s="147"/>
      <c r="AA746" s="1" t="str">
        <f t="shared" si="11"/>
        <v/>
      </c>
    </row>
    <row r="747" spans="6:27" x14ac:dyDescent="0.25">
      <c r="F747" s="2"/>
      <c r="G747" s="147"/>
      <c r="AA747" s="1" t="str">
        <f t="shared" si="11"/>
        <v/>
      </c>
    </row>
    <row r="748" spans="6:27" x14ac:dyDescent="0.25">
      <c r="F748" s="2"/>
      <c r="G748" s="147"/>
      <c r="AA748" s="1" t="str">
        <f t="shared" si="11"/>
        <v/>
      </c>
    </row>
    <row r="749" spans="6:27" x14ac:dyDescent="0.25">
      <c r="F749" s="2"/>
      <c r="G749" s="147"/>
      <c r="AA749" s="1" t="str">
        <f t="shared" si="11"/>
        <v/>
      </c>
    </row>
    <row r="750" spans="6:27" x14ac:dyDescent="0.25">
      <c r="F750" s="2"/>
      <c r="G750" s="147"/>
      <c r="AA750" s="1" t="str">
        <f t="shared" si="11"/>
        <v/>
      </c>
    </row>
    <row r="751" spans="6:27" x14ac:dyDescent="0.25">
      <c r="F751" s="2"/>
      <c r="G751" s="147"/>
      <c r="AA751" s="1" t="str">
        <f t="shared" si="11"/>
        <v/>
      </c>
    </row>
    <row r="752" spans="6:27" x14ac:dyDescent="0.25">
      <c r="F752" s="2"/>
      <c r="G752" s="147"/>
      <c r="AA752" s="1" t="str">
        <f t="shared" si="11"/>
        <v/>
      </c>
    </row>
    <row r="753" spans="6:27" x14ac:dyDescent="0.25">
      <c r="F753" s="2"/>
      <c r="G753" s="147"/>
      <c r="AA753" s="1" t="str">
        <f t="shared" si="11"/>
        <v/>
      </c>
    </row>
    <row r="754" spans="6:27" x14ac:dyDescent="0.25">
      <c r="F754" s="2"/>
      <c r="G754" s="147"/>
      <c r="AA754" s="1" t="str">
        <f t="shared" si="11"/>
        <v/>
      </c>
    </row>
    <row r="755" spans="6:27" x14ac:dyDescent="0.25">
      <c r="F755" s="2"/>
      <c r="G755" s="147"/>
      <c r="AA755" s="1" t="str">
        <f t="shared" si="11"/>
        <v/>
      </c>
    </row>
    <row r="756" spans="6:27" x14ac:dyDescent="0.25">
      <c r="F756" s="2"/>
      <c r="G756" s="147"/>
      <c r="AA756" s="1" t="str">
        <f t="shared" si="11"/>
        <v/>
      </c>
    </row>
    <row r="757" spans="6:27" x14ac:dyDescent="0.25">
      <c r="F757" s="2"/>
      <c r="G757" s="147"/>
      <c r="AA757" s="1" t="str">
        <f t="shared" si="11"/>
        <v/>
      </c>
    </row>
    <row r="758" spans="6:27" x14ac:dyDescent="0.25">
      <c r="F758" s="2"/>
      <c r="G758" s="147"/>
      <c r="AA758" s="1" t="str">
        <f t="shared" si="11"/>
        <v/>
      </c>
    </row>
    <row r="759" spans="6:27" x14ac:dyDescent="0.25">
      <c r="F759" s="2"/>
      <c r="G759" s="147"/>
      <c r="AA759" s="1" t="str">
        <f t="shared" si="11"/>
        <v/>
      </c>
    </row>
    <row r="760" spans="6:27" x14ac:dyDescent="0.25">
      <c r="F760" s="2"/>
      <c r="G760" s="147"/>
      <c r="AA760" s="1" t="str">
        <f t="shared" si="11"/>
        <v/>
      </c>
    </row>
    <row r="761" spans="6:27" x14ac:dyDescent="0.25">
      <c r="F761" s="2"/>
      <c r="G761" s="147"/>
      <c r="AA761" s="1" t="str">
        <f t="shared" si="11"/>
        <v/>
      </c>
    </row>
    <row r="762" spans="6:27" x14ac:dyDescent="0.25">
      <c r="F762" s="2"/>
      <c r="G762" s="147"/>
      <c r="AA762" s="1" t="str">
        <f t="shared" si="11"/>
        <v/>
      </c>
    </row>
    <row r="763" spans="6:27" x14ac:dyDescent="0.25">
      <c r="F763" s="2"/>
      <c r="G763" s="147"/>
      <c r="AA763" s="1" t="str">
        <f t="shared" si="11"/>
        <v/>
      </c>
    </row>
    <row r="764" spans="6:27" x14ac:dyDescent="0.25">
      <c r="F764" s="2"/>
      <c r="G764" s="147"/>
      <c r="AA764" s="1" t="str">
        <f t="shared" si="11"/>
        <v/>
      </c>
    </row>
    <row r="765" spans="6:27" x14ac:dyDescent="0.25">
      <c r="F765" s="2"/>
      <c r="G765" s="147"/>
      <c r="AA765" s="1" t="str">
        <f t="shared" si="11"/>
        <v/>
      </c>
    </row>
    <row r="766" spans="6:27" x14ac:dyDescent="0.25">
      <c r="F766" s="2"/>
      <c r="G766" s="147"/>
      <c r="AA766" s="1" t="str">
        <f t="shared" si="11"/>
        <v/>
      </c>
    </row>
    <row r="767" spans="6:27" x14ac:dyDescent="0.25">
      <c r="F767" s="2"/>
      <c r="G767" s="147"/>
      <c r="AA767" s="1" t="str">
        <f t="shared" si="11"/>
        <v/>
      </c>
    </row>
    <row r="768" spans="6:27" x14ac:dyDescent="0.25">
      <c r="F768" s="2"/>
      <c r="G768" s="147"/>
      <c r="AA768" s="1" t="str">
        <f t="shared" si="11"/>
        <v/>
      </c>
    </row>
    <row r="769" spans="6:27" x14ac:dyDescent="0.25">
      <c r="F769" s="2"/>
      <c r="G769" s="147"/>
      <c r="AA769" s="1" t="str">
        <f t="shared" si="11"/>
        <v/>
      </c>
    </row>
    <row r="770" spans="6:27" x14ac:dyDescent="0.25">
      <c r="F770" s="2"/>
      <c r="G770" s="147"/>
      <c r="AA770" s="1" t="str">
        <f t="shared" si="11"/>
        <v/>
      </c>
    </row>
    <row r="771" spans="6:27" x14ac:dyDescent="0.25">
      <c r="F771" s="2"/>
      <c r="G771" s="147"/>
      <c r="AA771" s="1" t="str">
        <f t="shared" ref="AA771:AA834" si="12">IFERROR(R771/S771,"")</f>
        <v/>
      </c>
    </row>
    <row r="772" spans="6:27" x14ac:dyDescent="0.25">
      <c r="F772" s="2"/>
      <c r="G772" s="147"/>
      <c r="AA772" s="1" t="str">
        <f t="shared" si="12"/>
        <v/>
      </c>
    </row>
    <row r="773" spans="6:27" x14ac:dyDescent="0.25">
      <c r="F773" s="2"/>
      <c r="G773" s="147"/>
      <c r="AA773" s="1" t="str">
        <f t="shared" si="12"/>
        <v/>
      </c>
    </row>
    <row r="774" spans="6:27" x14ac:dyDescent="0.25">
      <c r="F774" s="2"/>
      <c r="G774" s="147"/>
      <c r="AA774" s="1" t="str">
        <f t="shared" si="12"/>
        <v/>
      </c>
    </row>
    <row r="775" spans="6:27" x14ac:dyDescent="0.25">
      <c r="F775" s="2"/>
      <c r="G775" s="147"/>
      <c r="AA775" s="1" t="str">
        <f t="shared" si="12"/>
        <v/>
      </c>
    </row>
    <row r="776" spans="6:27" x14ac:dyDescent="0.25">
      <c r="F776" s="2"/>
      <c r="G776" s="147"/>
      <c r="AA776" s="1" t="str">
        <f t="shared" si="12"/>
        <v/>
      </c>
    </row>
    <row r="777" spans="6:27" x14ac:dyDescent="0.25">
      <c r="F777" s="2"/>
      <c r="G777" s="147"/>
      <c r="AA777" s="1" t="str">
        <f t="shared" si="12"/>
        <v/>
      </c>
    </row>
    <row r="778" spans="6:27" x14ac:dyDescent="0.25">
      <c r="F778" s="2"/>
      <c r="G778" s="147"/>
      <c r="AA778" s="1" t="str">
        <f t="shared" si="12"/>
        <v/>
      </c>
    </row>
    <row r="779" spans="6:27" x14ac:dyDescent="0.25">
      <c r="F779" s="2"/>
      <c r="G779" s="147"/>
      <c r="AA779" s="1" t="str">
        <f t="shared" si="12"/>
        <v/>
      </c>
    </row>
    <row r="780" spans="6:27" x14ac:dyDescent="0.25">
      <c r="F780" s="2"/>
      <c r="G780" s="147"/>
      <c r="AA780" s="1" t="str">
        <f t="shared" si="12"/>
        <v/>
      </c>
    </row>
    <row r="781" spans="6:27" x14ac:dyDescent="0.25">
      <c r="F781" s="2"/>
      <c r="G781" s="147"/>
      <c r="AA781" s="1" t="str">
        <f t="shared" si="12"/>
        <v/>
      </c>
    </row>
    <row r="782" spans="6:27" x14ac:dyDescent="0.25">
      <c r="F782" s="2"/>
      <c r="G782" s="147"/>
      <c r="AA782" s="1" t="str">
        <f t="shared" si="12"/>
        <v/>
      </c>
    </row>
    <row r="783" spans="6:27" x14ac:dyDescent="0.25">
      <c r="F783" s="2"/>
      <c r="G783" s="147"/>
      <c r="AA783" s="1" t="str">
        <f t="shared" si="12"/>
        <v/>
      </c>
    </row>
    <row r="784" spans="6:27" x14ac:dyDescent="0.25">
      <c r="F784" s="2"/>
      <c r="G784" s="147"/>
      <c r="AA784" s="1" t="str">
        <f t="shared" si="12"/>
        <v/>
      </c>
    </row>
    <row r="785" spans="6:27" x14ac:dyDescent="0.25">
      <c r="F785" s="2"/>
      <c r="G785" s="147"/>
      <c r="AA785" s="1" t="str">
        <f t="shared" si="12"/>
        <v/>
      </c>
    </row>
    <row r="786" spans="6:27" x14ac:dyDescent="0.25">
      <c r="F786" s="2"/>
      <c r="G786" s="147"/>
      <c r="AA786" s="1" t="str">
        <f t="shared" si="12"/>
        <v/>
      </c>
    </row>
    <row r="787" spans="6:27" x14ac:dyDescent="0.25">
      <c r="F787" s="2"/>
      <c r="G787" s="147"/>
      <c r="AA787" s="1" t="str">
        <f t="shared" si="12"/>
        <v/>
      </c>
    </row>
    <row r="788" spans="6:27" x14ac:dyDescent="0.25">
      <c r="F788" s="2"/>
      <c r="G788" s="147"/>
      <c r="AA788" s="1" t="str">
        <f t="shared" si="12"/>
        <v/>
      </c>
    </row>
    <row r="789" spans="6:27" x14ac:dyDescent="0.25">
      <c r="F789" s="2"/>
      <c r="G789" s="147"/>
      <c r="AA789" s="1" t="str">
        <f t="shared" si="12"/>
        <v/>
      </c>
    </row>
    <row r="790" spans="6:27" x14ac:dyDescent="0.25">
      <c r="F790" s="2"/>
      <c r="G790" s="147"/>
      <c r="AA790" s="1" t="str">
        <f t="shared" si="12"/>
        <v/>
      </c>
    </row>
    <row r="791" spans="6:27" x14ac:dyDescent="0.25">
      <c r="F791" s="2"/>
      <c r="G791" s="147"/>
      <c r="AA791" s="1" t="str">
        <f t="shared" si="12"/>
        <v/>
      </c>
    </row>
    <row r="792" spans="6:27" x14ac:dyDescent="0.25">
      <c r="F792" s="2"/>
      <c r="G792" s="147"/>
      <c r="AA792" s="1" t="str">
        <f t="shared" si="12"/>
        <v/>
      </c>
    </row>
    <row r="793" spans="6:27" x14ac:dyDescent="0.25">
      <c r="F793" s="2"/>
      <c r="G793" s="147"/>
      <c r="AA793" s="1" t="str">
        <f t="shared" si="12"/>
        <v/>
      </c>
    </row>
    <row r="794" spans="6:27" x14ac:dyDescent="0.25">
      <c r="F794" s="2"/>
      <c r="G794" s="147"/>
      <c r="AA794" s="1" t="str">
        <f t="shared" si="12"/>
        <v/>
      </c>
    </row>
    <row r="795" spans="6:27" x14ac:dyDescent="0.25">
      <c r="F795" s="2"/>
      <c r="G795" s="147"/>
      <c r="AA795" s="1" t="str">
        <f t="shared" si="12"/>
        <v/>
      </c>
    </row>
    <row r="796" spans="6:27" x14ac:dyDescent="0.25">
      <c r="F796" s="2"/>
      <c r="G796" s="147"/>
      <c r="AA796" s="1" t="str">
        <f t="shared" si="12"/>
        <v/>
      </c>
    </row>
    <row r="797" spans="6:27" x14ac:dyDescent="0.25">
      <c r="F797" s="2"/>
      <c r="G797" s="147"/>
      <c r="AA797" s="1" t="str">
        <f t="shared" si="12"/>
        <v/>
      </c>
    </row>
    <row r="798" spans="6:27" x14ac:dyDescent="0.25">
      <c r="F798" s="2"/>
      <c r="G798" s="147"/>
      <c r="AA798" s="1" t="str">
        <f t="shared" si="12"/>
        <v/>
      </c>
    </row>
    <row r="799" spans="6:27" x14ac:dyDescent="0.25">
      <c r="F799" s="2"/>
      <c r="G799" s="147"/>
      <c r="AA799" s="1" t="str">
        <f t="shared" si="12"/>
        <v/>
      </c>
    </row>
    <row r="800" spans="6:27" x14ac:dyDescent="0.25">
      <c r="F800" s="2"/>
      <c r="G800" s="147"/>
      <c r="AA800" s="1" t="str">
        <f t="shared" si="12"/>
        <v/>
      </c>
    </row>
    <row r="801" spans="6:27" x14ac:dyDescent="0.25">
      <c r="F801" s="2"/>
      <c r="G801" s="147"/>
      <c r="AA801" s="1" t="str">
        <f t="shared" si="12"/>
        <v/>
      </c>
    </row>
    <row r="802" spans="6:27" x14ac:dyDescent="0.25">
      <c r="F802" s="2"/>
      <c r="G802" s="147"/>
      <c r="AA802" s="1" t="str">
        <f t="shared" si="12"/>
        <v/>
      </c>
    </row>
    <row r="803" spans="6:27" x14ac:dyDescent="0.25">
      <c r="F803" s="2"/>
      <c r="G803" s="147"/>
      <c r="AA803" s="1" t="str">
        <f t="shared" si="12"/>
        <v/>
      </c>
    </row>
    <row r="804" spans="6:27" x14ac:dyDescent="0.25">
      <c r="F804" s="2"/>
      <c r="G804" s="147"/>
      <c r="AA804" s="1" t="str">
        <f t="shared" si="12"/>
        <v/>
      </c>
    </row>
    <row r="805" spans="6:27" x14ac:dyDescent="0.25">
      <c r="F805" s="2"/>
      <c r="G805" s="147"/>
      <c r="AA805" s="1" t="str">
        <f t="shared" si="12"/>
        <v/>
      </c>
    </row>
    <row r="806" spans="6:27" x14ac:dyDescent="0.25">
      <c r="F806" s="2"/>
      <c r="G806" s="147"/>
      <c r="AA806" s="1" t="str">
        <f t="shared" si="12"/>
        <v/>
      </c>
    </row>
    <row r="807" spans="6:27" x14ac:dyDescent="0.25">
      <c r="F807" s="2"/>
      <c r="G807" s="147"/>
      <c r="AA807" s="1" t="str">
        <f t="shared" si="12"/>
        <v/>
      </c>
    </row>
    <row r="808" spans="6:27" x14ac:dyDescent="0.25">
      <c r="F808" s="2"/>
      <c r="G808" s="147"/>
      <c r="AA808" s="1" t="str">
        <f t="shared" si="12"/>
        <v/>
      </c>
    </row>
    <row r="809" spans="6:27" x14ac:dyDescent="0.25">
      <c r="F809" s="2"/>
      <c r="G809" s="147"/>
      <c r="AA809" s="1" t="str">
        <f t="shared" si="12"/>
        <v/>
      </c>
    </row>
    <row r="810" spans="6:27" x14ac:dyDescent="0.25">
      <c r="F810" s="2"/>
      <c r="G810" s="147"/>
      <c r="AA810" s="1" t="str">
        <f t="shared" si="12"/>
        <v/>
      </c>
    </row>
    <row r="811" spans="6:27" x14ac:dyDescent="0.25">
      <c r="F811" s="2"/>
      <c r="G811" s="147"/>
      <c r="AA811" s="1" t="str">
        <f t="shared" si="12"/>
        <v/>
      </c>
    </row>
    <row r="812" spans="6:27" x14ac:dyDescent="0.25">
      <c r="F812" s="2"/>
      <c r="G812" s="147"/>
      <c r="AA812" s="1" t="str">
        <f t="shared" si="12"/>
        <v/>
      </c>
    </row>
    <row r="813" spans="6:27" x14ac:dyDescent="0.25">
      <c r="F813" s="2"/>
      <c r="G813" s="147"/>
      <c r="AA813" s="1" t="str">
        <f t="shared" si="12"/>
        <v/>
      </c>
    </row>
    <row r="814" spans="6:27" x14ac:dyDescent="0.25">
      <c r="F814" s="2"/>
      <c r="G814" s="147"/>
      <c r="AA814" s="1" t="str">
        <f t="shared" si="12"/>
        <v/>
      </c>
    </row>
    <row r="815" spans="6:27" x14ac:dyDescent="0.25">
      <c r="F815" s="2"/>
      <c r="G815" s="147"/>
      <c r="AA815" s="1" t="str">
        <f t="shared" si="12"/>
        <v/>
      </c>
    </row>
    <row r="816" spans="6:27" x14ac:dyDescent="0.25">
      <c r="F816" s="2"/>
      <c r="G816" s="147"/>
      <c r="AA816" s="1" t="str">
        <f t="shared" si="12"/>
        <v/>
      </c>
    </row>
    <row r="817" spans="6:27" x14ac:dyDescent="0.25">
      <c r="F817" s="2"/>
      <c r="G817" s="147"/>
      <c r="AA817" s="1" t="str">
        <f t="shared" si="12"/>
        <v/>
      </c>
    </row>
    <row r="818" spans="6:27" x14ac:dyDescent="0.25">
      <c r="F818" s="2"/>
      <c r="G818" s="147"/>
      <c r="AA818" s="1" t="str">
        <f t="shared" si="12"/>
        <v/>
      </c>
    </row>
    <row r="819" spans="6:27" x14ac:dyDescent="0.25">
      <c r="F819" s="2"/>
      <c r="G819" s="147"/>
      <c r="AA819" s="1" t="str">
        <f t="shared" si="12"/>
        <v/>
      </c>
    </row>
    <row r="820" spans="6:27" x14ac:dyDescent="0.25">
      <c r="F820" s="2"/>
      <c r="G820" s="147"/>
      <c r="AA820" s="1" t="str">
        <f t="shared" si="12"/>
        <v/>
      </c>
    </row>
    <row r="821" spans="6:27" x14ac:dyDescent="0.25">
      <c r="F821" s="2"/>
      <c r="G821" s="147"/>
      <c r="AA821" s="1" t="str">
        <f t="shared" si="12"/>
        <v/>
      </c>
    </row>
    <row r="822" spans="6:27" x14ac:dyDescent="0.25">
      <c r="F822" s="2"/>
      <c r="G822" s="147"/>
      <c r="AA822" s="1" t="str">
        <f t="shared" si="12"/>
        <v/>
      </c>
    </row>
    <row r="823" spans="6:27" x14ac:dyDescent="0.25">
      <c r="F823" s="2"/>
      <c r="G823" s="147"/>
      <c r="AA823" s="1" t="str">
        <f t="shared" si="12"/>
        <v/>
      </c>
    </row>
    <row r="824" spans="6:27" x14ac:dyDescent="0.25">
      <c r="F824" s="2"/>
      <c r="G824" s="147"/>
      <c r="AA824" s="1" t="str">
        <f t="shared" si="12"/>
        <v/>
      </c>
    </row>
    <row r="825" spans="6:27" x14ac:dyDescent="0.25">
      <c r="F825" s="2"/>
      <c r="G825" s="147"/>
      <c r="AA825" s="1" t="str">
        <f t="shared" si="12"/>
        <v/>
      </c>
    </row>
    <row r="826" spans="6:27" x14ac:dyDescent="0.25">
      <c r="F826" s="2"/>
      <c r="G826" s="147"/>
      <c r="AA826" s="1" t="str">
        <f t="shared" si="12"/>
        <v/>
      </c>
    </row>
    <row r="827" spans="6:27" x14ac:dyDescent="0.25">
      <c r="F827" s="2"/>
      <c r="G827" s="147"/>
      <c r="AA827" s="1" t="str">
        <f t="shared" si="12"/>
        <v/>
      </c>
    </row>
    <row r="828" spans="6:27" x14ac:dyDescent="0.25">
      <c r="F828" s="2"/>
      <c r="G828" s="147"/>
      <c r="AA828" s="1" t="str">
        <f t="shared" si="12"/>
        <v/>
      </c>
    </row>
    <row r="829" spans="6:27" x14ac:dyDescent="0.25">
      <c r="F829" s="2"/>
      <c r="G829" s="147"/>
      <c r="AA829" s="1" t="str">
        <f t="shared" si="12"/>
        <v/>
      </c>
    </row>
    <row r="830" spans="6:27" x14ac:dyDescent="0.25">
      <c r="F830" s="2"/>
      <c r="G830" s="147"/>
      <c r="AA830" s="1" t="str">
        <f t="shared" si="12"/>
        <v/>
      </c>
    </row>
    <row r="831" spans="6:27" x14ac:dyDescent="0.25">
      <c r="F831" s="2"/>
      <c r="G831" s="147"/>
      <c r="AA831" s="1" t="str">
        <f t="shared" si="12"/>
        <v/>
      </c>
    </row>
    <row r="832" spans="6:27" x14ac:dyDescent="0.25">
      <c r="F832" s="2"/>
      <c r="G832" s="147"/>
      <c r="AA832" s="1" t="str">
        <f t="shared" si="12"/>
        <v/>
      </c>
    </row>
    <row r="833" spans="6:27" x14ac:dyDescent="0.25">
      <c r="F833" s="2"/>
      <c r="G833" s="147"/>
      <c r="AA833" s="1" t="str">
        <f t="shared" si="12"/>
        <v/>
      </c>
    </row>
    <row r="834" spans="6:27" x14ac:dyDescent="0.25">
      <c r="F834" s="2"/>
      <c r="G834" s="147"/>
      <c r="AA834" s="1" t="str">
        <f t="shared" si="12"/>
        <v/>
      </c>
    </row>
    <row r="835" spans="6:27" x14ac:dyDescent="0.25">
      <c r="F835" s="2"/>
      <c r="G835" s="147"/>
      <c r="AA835" s="1" t="str">
        <f t="shared" ref="AA835:AA898" si="13">IFERROR(R835/S835,"")</f>
        <v/>
      </c>
    </row>
    <row r="836" spans="6:27" x14ac:dyDescent="0.25">
      <c r="F836" s="2"/>
      <c r="G836" s="147"/>
      <c r="AA836" s="1" t="str">
        <f t="shared" si="13"/>
        <v/>
      </c>
    </row>
    <row r="837" spans="6:27" x14ac:dyDescent="0.25">
      <c r="F837" s="2"/>
      <c r="G837" s="147"/>
      <c r="AA837" s="1" t="str">
        <f t="shared" si="13"/>
        <v/>
      </c>
    </row>
    <row r="838" spans="6:27" x14ac:dyDescent="0.25">
      <c r="F838" s="2"/>
      <c r="G838" s="147"/>
      <c r="AA838" s="1" t="str">
        <f t="shared" si="13"/>
        <v/>
      </c>
    </row>
    <row r="839" spans="6:27" x14ac:dyDescent="0.25">
      <c r="F839" s="2"/>
      <c r="G839" s="147"/>
      <c r="AA839" s="1" t="str">
        <f t="shared" si="13"/>
        <v/>
      </c>
    </row>
    <row r="840" spans="6:27" x14ac:dyDescent="0.25">
      <c r="F840" s="2"/>
      <c r="G840" s="147"/>
      <c r="AA840" s="1" t="str">
        <f t="shared" si="13"/>
        <v/>
      </c>
    </row>
    <row r="841" spans="6:27" x14ac:dyDescent="0.25">
      <c r="F841" s="2"/>
      <c r="G841" s="147"/>
      <c r="AA841" s="1" t="str">
        <f t="shared" si="13"/>
        <v/>
      </c>
    </row>
    <row r="842" spans="6:27" x14ac:dyDescent="0.25">
      <c r="F842" s="2"/>
      <c r="G842" s="147"/>
      <c r="AA842" s="1" t="str">
        <f t="shared" si="13"/>
        <v/>
      </c>
    </row>
    <row r="843" spans="6:27" x14ac:dyDescent="0.25">
      <c r="F843" s="2"/>
      <c r="G843" s="147"/>
      <c r="AA843" s="1" t="str">
        <f t="shared" si="13"/>
        <v/>
      </c>
    </row>
    <row r="844" spans="6:27" x14ac:dyDescent="0.25">
      <c r="F844" s="2"/>
      <c r="G844" s="147"/>
      <c r="AA844" s="1" t="str">
        <f t="shared" si="13"/>
        <v/>
      </c>
    </row>
    <row r="845" spans="6:27" x14ac:dyDescent="0.25">
      <c r="F845" s="2"/>
      <c r="G845" s="147"/>
      <c r="AA845" s="1" t="str">
        <f t="shared" si="13"/>
        <v/>
      </c>
    </row>
    <row r="846" spans="6:27" x14ac:dyDescent="0.25">
      <c r="F846" s="2"/>
      <c r="G846" s="147"/>
      <c r="AA846" s="1" t="str">
        <f t="shared" si="13"/>
        <v/>
      </c>
    </row>
    <row r="847" spans="6:27" x14ac:dyDescent="0.25">
      <c r="F847" s="2"/>
      <c r="G847" s="147"/>
      <c r="AA847" s="1" t="str">
        <f t="shared" si="13"/>
        <v/>
      </c>
    </row>
    <row r="848" spans="6:27" x14ac:dyDescent="0.25">
      <c r="F848" s="2"/>
      <c r="G848" s="147"/>
      <c r="AA848" s="1" t="str">
        <f t="shared" si="13"/>
        <v/>
      </c>
    </row>
    <row r="849" spans="6:27" x14ac:dyDescent="0.25">
      <c r="F849" s="2"/>
      <c r="G849" s="147"/>
      <c r="AA849" s="1" t="str">
        <f t="shared" si="13"/>
        <v/>
      </c>
    </row>
    <row r="850" spans="6:27" x14ac:dyDescent="0.25">
      <c r="F850" s="2"/>
      <c r="G850" s="147"/>
      <c r="AA850" s="1" t="str">
        <f t="shared" si="13"/>
        <v/>
      </c>
    </row>
    <row r="851" spans="6:27" x14ac:dyDescent="0.25">
      <c r="F851" s="2"/>
      <c r="G851" s="147"/>
      <c r="AA851" s="1" t="str">
        <f t="shared" si="13"/>
        <v/>
      </c>
    </row>
    <row r="852" spans="6:27" x14ac:dyDescent="0.25">
      <c r="F852" s="2"/>
      <c r="G852" s="147"/>
      <c r="AA852" s="1" t="str">
        <f t="shared" si="13"/>
        <v/>
      </c>
    </row>
    <row r="853" spans="6:27" x14ac:dyDescent="0.25">
      <c r="F853" s="2"/>
      <c r="G853" s="147"/>
      <c r="AA853" s="1" t="str">
        <f t="shared" si="13"/>
        <v/>
      </c>
    </row>
    <row r="854" spans="6:27" x14ac:dyDescent="0.25">
      <c r="F854" s="2"/>
      <c r="G854" s="147"/>
      <c r="AA854" s="1" t="str">
        <f t="shared" si="13"/>
        <v/>
      </c>
    </row>
    <row r="855" spans="6:27" x14ac:dyDescent="0.25">
      <c r="F855" s="2"/>
      <c r="G855" s="147"/>
      <c r="AA855" s="1" t="str">
        <f t="shared" si="13"/>
        <v/>
      </c>
    </row>
    <row r="856" spans="6:27" x14ac:dyDescent="0.25">
      <c r="F856" s="2"/>
      <c r="G856" s="147"/>
      <c r="AA856" s="1" t="str">
        <f t="shared" si="13"/>
        <v/>
      </c>
    </row>
    <row r="857" spans="6:27" x14ac:dyDescent="0.25">
      <c r="F857" s="2"/>
      <c r="G857" s="147"/>
      <c r="AA857" s="1" t="str">
        <f t="shared" si="13"/>
        <v/>
      </c>
    </row>
    <row r="858" spans="6:27" x14ac:dyDescent="0.25">
      <c r="F858" s="2"/>
      <c r="G858" s="147"/>
      <c r="AA858" s="1" t="str">
        <f t="shared" si="13"/>
        <v/>
      </c>
    </row>
    <row r="859" spans="6:27" x14ac:dyDescent="0.25">
      <c r="F859" s="2"/>
      <c r="G859" s="147"/>
      <c r="AA859" s="1" t="str">
        <f t="shared" si="13"/>
        <v/>
      </c>
    </row>
    <row r="860" spans="6:27" x14ac:dyDescent="0.25">
      <c r="F860" s="2"/>
      <c r="G860" s="147"/>
      <c r="AA860" s="1" t="str">
        <f t="shared" si="13"/>
        <v/>
      </c>
    </row>
    <row r="861" spans="6:27" x14ac:dyDescent="0.25">
      <c r="F861" s="2"/>
      <c r="G861" s="147"/>
      <c r="AA861" s="1" t="str">
        <f t="shared" si="13"/>
        <v/>
      </c>
    </row>
    <row r="862" spans="6:27" x14ac:dyDescent="0.25">
      <c r="F862" s="2"/>
      <c r="G862" s="147"/>
      <c r="AA862" s="1" t="str">
        <f t="shared" si="13"/>
        <v/>
      </c>
    </row>
    <row r="863" spans="6:27" x14ac:dyDescent="0.25">
      <c r="F863" s="2"/>
      <c r="G863" s="147"/>
      <c r="AA863" s="1" t="str">
        <f t="shared" si="13"/>
        <v/>
      </c>
    </row>
    <row r="864" spans="6:27" x14ac:dyDescent="0.25">
      <c r="F864" s="2"/>
      <c r="G864" s="147"/>
      <c r="AA864" s="1" t="str">
        <f t="shared" si="13"/>
        <v/>
      </c>
    </row>
    <row r="865" spans="6:27" x14ac:dyDescent="0.25">
      <c r="F865" s="2"/>
      <c r="G865" s="147"/>
      <c r="AA865" s="1" t="str">
        <f t="shared" si="13"/>
        <v/>
      </c>
    </row>
    <row r="866" spans="6:27" x14ac:dyDescent="0.25">
      <c r="F866" s="2"/>
      <c r="G866" s="147"/>
      <c r="AA866" s="1" t="str">
        <f t="shared" si="13"/>
        <v/>
      </c>
    </row>
    <row r="867" spans="6:27" x14ac:dyDescent="0.25">
      <c r="F867" s="2"/>
      <c r="G867" s="147"/>
      <c r="AA867" s="1" t="str">
        <f t="shared" si="13"/>
        <v/>
      </c>
    </row>
    <row r="868" spans="6:27" x14ac:dyDescent="0.25">
      <c r="F868" s="2"/>
      <c r="G868" s="147"/>
      <c r="AA868" s="1" t="str">
        <f t="shared" si="13"/>
        <v/>
      </c>
    </row>
    <row r="869" spans="6:27" x14ac:dyDescent="0.25">
      <c r="F869" s="2"/>
      <c r="G869" s="147"/>
      <c r="AA869" s="1" t="str">
        <f t="shared" si="13"/>
        <v/>
      </c>
    </row>
    <row r="870" spans="6:27" x14ac:dyDescent="0.25">
      <c r="F870" s="2"/>
      <c r="G870" s="147"/>
      <c r="AA870" s="1" t="str">
        <f t="shared" si="13"/>
        <v/>
      </c>
    </row>
    <row r="871" spans="6:27" x14ac:dyDescent="0.25">
      <c r="F871" s="2"/>
      <c r="G871" s="147"/>
      <c r="AA871" s="1" t="str">
        <f t="shared" si="13"/>
        <v/>
      </c>
    </row>
    <row r="872" spans="6:27" x14ac:dyDescent="0.25">
      <c r="F872" s="2"/>
      <c r="G872" s="147"/>
      <c r="AA872" s="1" t="str">
        <f t="shared" si="13"/>
        <v/>
      </c>
    </row>
    <row r="873" spans="6:27" x14ac:dyDescent="0.25">
      <c r="F873" s="2"/>
      <c r="G873" s="147"/>
      <c r="AA873" s="1" t="str">
        <f t="shared" si="13"/>
        <v/>
      </c>
    </row>
    <row r="874" spans="6:27" x14ac:dyDescent="0.25">
      <c r="F874" s="2"/>
      <c r="G874" s="147"/>
      <c r="AA874" s="1" t="str">
        <f t="shared" si="13"/>
        <v/>
      </c>
    </row>
    <row r="875" spans="6:27" x14ac:dyDescent="0.25">
      <c r="F875" s="2"/>
      <c r="G875" s="147"/>
      <c r="AA875" s="1" t="str">
        <f t="shared" si="13"/>
        <v/>
      </c>
    </row>
    <row r="876" spans="6:27" x14ac:dyDescent="0.25">
      <c r="F876" s="2"/>
      <c r="G876" s="147"/>
      <c r="AA876" s="1" t="str">
        <f t="shared" si="13"/>
        <v/>
      </c>
    </row>
    <row r="877" spans="6:27" x14ac:dyDescent="0.25">
      <c r="F877" s="2"/>
      <c r="G877" s="147"/>
      <c r="AA877" s="1" t="str">
        <f t="shared" si="13"/>
        <v/>
      </c>
    </row>
    <row r="878" spans="6:27" x14ac:dyDescent="0.25">
      <c r="F878" s="2"/>
      <c r="G878" s="147"/>
      <c r="AA878" s="1" t="str">
        <f t="shared" si="13"/>
        <v/>
      </c>
    </row>
    <row r="879" spans="6:27" x14ac:dyDescent="0.25">
      <c r="F879" s="2"/>
      <c r="G879" s="147"/>
      <c r="AA879" s="1" t="str">
        <f t="shared" si="13"/>
        <v/>
      </c>
    </row>
    <row r="880" spans="6:27" x14ac:dyDescent="0.25">
      <c r="F880" s="2"/>
      <c r="G880" s="147"/>
      <c r="AA880" s="1" t="str">
        <f t="shared" si="13"/>
        <v/>
      </c>
    </row>
    <row r="881" spans="6:27" x14ac:dyDescent="0.25">
      <c r="F881" s="2"/>
      <c r="G881" s="147"/>
      <c r="AA881" s="1" t="str">
        <f t="shared" si="13"/>
        <v/>
      </c>
    </row>
    <row r="882" spans="6:27" x14ac:dyDescent="0.25">
      <c r="F882" s="2"/>
      <c r="G882" s="147"/>
      <c r="AA882" s="1" t="str">
        <f t="shared" si="13"/>
        <v/>
      </c>
    </row>
    <row r="883" spans="6:27" x14ac:dyDescent="0.25">
      <c r="F883" s="2"/>
      <c r="G883" s="147"/>
      <c r="AA883" s="1" t="str">
        <f t="shared" si="13"/>
        <v/>
      </c>
    </row>
    <row r="884" spans="6:27" x14ac:dyDescent="0.25">
      <c r="F884" s="2"/>
      <c r="G884" s="147"/>
      <c r="AA884" s="1" t="str">
        <f t="shared" si="13"/>
        <v/>
      </c>
    </row>
    <row r="885" spans="6:27" x14ac:dyDescent="0.25">
      <c r="F885" s="2"/>
      <c r="G885" s="147"/>
      <c r="AA885" s="1" t="str">
        <f t="shared" si="13"/>
        <v/>
      </c>
    </row>
    <row r="886" spans="6:27" x14ac:dyDescent="0.25">
      <c r="F886" s="2"/>
      <c r="G886" s="147"/>
      <c r="AA886" s="1" t="str">
        <f t="shared" si="13"/>
        <v/>
      </c>
    </row>
    <row r="887" spans="6:27" x14ac:dyDescent="0.25">
      <c r="F887" s="2"/>
      <c r="G887" s="147"/>
      <c r="AA887" s="1" t="str">
        <f t="shared" si="13"/>
        <v/>
      </c>
    </row>
    <row r="888" spans="6:27" x14ac:dyDescent="0.25">
      <c r="F888" s="2"/>
      <c r="G888" s="147"/>
      <c r="AA888" s="1" t="str">
        <f t="shared" si="13"/>
        <v/>
      </c>
    </row>
    <row r="889" spans="6:27" x14ac:dyDescent="0.25">
      <c r="F889" s="2"/>
      <c r="G889" s="147"/>
      <c r="AA889" s="1" t="str">
        <f t="shared" si="13"/>
        <v/>
      </c>
    </row>
    <row r="890" spans="6:27" x14ac:dyDescent="0.25">
      <c r="F890" s="2"/>
      <c r="G890" s="147"/>
      <c r="AA890" s="1" t="str">
        <f t="shared" si="13"/>
        <v/>
      </c>
    </row>
    <row r="891" spans="6:27" x14ac:dyDescent="0.25">
      <c r="F891" s="2"/>
      <c r="G891" s="147"/>
      <c r="AA891" s="1" t="str">
        <f t="shared" si="13"/>
        <v/>
      </c>
    </row>
    <row r="892" spans="6:27" x14ac:dyDescent="0.25">
      <c r="F892" s="2"/>
      <c r="G892" s="147"/>
      <c r="AA892" s="1" t="str">
        <f t="shared" si="13"/>
        <v/>
      </c>
    </row>
    <row r="893" spans="6:27" x14ac:dyDescent="0.25">
      <c r="F893" s="2"/>
      <c r="G893" s="147"/>
      <c r="AA893" s="1" t="str">
        <f t="shared" si="13"/>
        <v/>
      </c>
    </row>
    <row r="894" spans="6:27" x14ac:dyDescent="0.25">
      <c r="F894" s="2"/>
      <c r="G894" s="147"/>
      <c r="AA894" s="1" t="str">
        <f t="shared" si="13"/>
        <v/>
      </c>
    </row>
    <row r="895" spans="6:27" x14ac:dyDescent="0.25">
      <c r="F895" s="2"/>
      <c r="G895" s="147"/>
      <c r="AA895" s="1" t="str">
        <f t="shared" si="13"/>
        <v/>
      </c>
    </row>
    <row r="896" spans="6:27" x14ac:dyDescent="0.25">
      <c r="F896" s="2"/>
      <c r="G896" s="147"/>
      <c r="AA896" s="1" t="str">
        <f t="shared" si="13"/>
        <v/>
      </c>
    </row>
    <row r="897" spans="6:27" x14ac:dyDescent="0.25">
      <c r="F897" s="2"/>
      <c r="G897" s="147"/>
      <c r="AA897" s="1" t="str">
        <f t="shared" si="13"/>
        <v/>
      </c>
    </row>
    <row r="898" spans="6:27" x14ac:dyDescent="0.25">
      <c r="F898" s="2"/>
      <c r="G898" s="147"/>
      <c r="AA898" s="1" t="str">
        <f t="shared" si="13"/>
        <v/>
      </c>
    </row>
    <row r="899" spans="6:27" x14ac:dyDescent="0.25">
      <c r="F899" s="2"/>
      <c r="G899" s="147"/>
      <c r="AA899" s="1" t="str">
        <f t="shared" ref="AA899:AA962" si="14">IFERROR(R899/S899,"")</f>
        <v/>
      </c>
    </row>
    <row r="900" spans="6:27" x14ac:dyDescent="0.25">
      <c r="F900" s="2"/>
      <c r="G900" s="147"/>
      <c r="AA900" s="1" t="str">
        <f t="shared" si="14"/>
        <v/>
      </c>
    </row>
    <row r="901" spans="6:27" x14ac:dyDescent="0.25">
      <c r="F901" s="2"/>
      <c r="G901" s="147"/>
      <c r="AA901" s="1" t="str">
        <f t="shared" si="14"/>
        <v/>
      </c>
    </row>
    <row r="902" spans="6:27" x14ac:dyDescent="0.25">
      <c r="F902" s="2"/>
      <c r="G902" s="147"/>
      <c r="AA902" s="1" t="str">
        <f t="shared" si="14"/>
        <v/>
      </c>
    </row>
    <row r="903" spans="6:27" x14ac:dyDescent="0.25">
      <c r="F903" s="2"/>
      <c r="G903" s="147"/>
      <c r="AA903" s="1" t="str">
        <f t="shared" si="14"/>
        <v/>
      </c>
    </row>
    <row r="904" spans="6:27" x14ac:dyDescent="0.25">
      <c r="F904" s="2"/>
      <c r="G904" s="147"/>
      <c r="AA904" s="1" t="str">
        <f t="shared" si="14"/>
        <v/>
      </c>
    </row>
    <row r="905" spans="6:27" x14ac:dyDescent="0.25">
      <c r="F905" s="2"/>
      <c r="G905" s="147"/>
      <c r="AA905" s="1" t="str">
        <f t="shared" si="14"/>
        <v/>
      </c>
    </row>
    <row r="906" spans="6:27" x14ac:dyDescent="0.25">
      <c r="F906" s="2"/>
      <c r="G906" s="147"/>
      <c r="AA906" s="1" t="str">
        <f t="shared" si="14"/>
        <v/>
      </c>
    </row>
    <row r="907" spans="6:27" x14ac:dyDescent="0.25">
      <c r="F907" s="2"/>
      <c r="G907" s="147"/>
      <c r="AA907" s="1" t="str">
        <f t="shared" si="14"/>
        <v/>
      </c>
    </row>
    <row r="908" spans="6:27" x14ac:dyDescent="0.25">
      <c r="F908" s="2"/>
      <c r="G908" s="147"/>
      <c r="AA908" s="1" t="str">
        <f t="shared" si="14"/>
        <v/>
      </c>
    </row>
    <row r="909" spans="6:27" x14ac:dyDescent="0.25">
      <c r="F909" s="2"/>
      <c r="G909" s="147"/>
      <c r="AA909" s="1" t="str">
        <f t="shared" si="14"/>
        <v/>
      </c>
    </row>
    <row r="910" spans="6:27" x14ac:dyDescent="0.25">
      <c r="F910" s="2"/>
      <c r="G910" s="147"/>
      <c r="AA910" s="1" t="str">
        <f t="shared" si="14"/>
        <v/>
      </c>
    </row>
    <row r="911" spans="6:27" x14ac:dyDescent="0.25">
      <c r="F911" s="2"/>
      <c r="G911" s="147"/>
      <c r="AA911" s="1" t="str">
        <f t="shared" si="14"/>
        <v/>
      </c>
    </row>
    <row r="912" spans="6:27" x14ac:dyDescent="0.25">
      <c r="F912" s="2"/>
      <c r="G912" s="147"/>
      <c r="AA912" s="1" t="str">
        <f t="shared" si="14"/>
        <v/>
      </c>
    </row>
    <row r="913" spans="6:27" x14ac:dyDescent="0.25">
      <c r="F913" s="2"/>
      <c r="G913" s="147"/>
      <c r="AA913" s="1" t="str">
        <f t="shared" si="14"/>
        <v/>
      </c>
    </row>
    <row r="914" spans="6:27" x14ac:dyDescent="0.25">
      <c r="F914" s="2"/>
      <c r="G914" s="147"/>
      <c r="AA914" s="1" t="str">
        <f t="shared" si="14"/>
        <v/>
      </c>
    </row>
    <row r="915" spans="6:27" x14ac:dyDescent="0.25">
      <c r="F915" s="2"/>
      <c r="G915" s="147"/>
      <c r="AA915" s="1" t="str">
        <f t="shared" si="14"/>
        <v/>
      </c>
    </row>
    <row r="916" spans="6:27" x14ac:dyDescent="0.25">
      <c r="F916" s="2"/>
      <c r="G916" s="147"/>
      <c r="AA916" s="1" t="str">
        <f t="shared" si="14"/>
        <v/>
      </c>
    </row>
    <row r="917" spans="6:27" x14ac:dyDescent="0.25">
      <c r="F917" s="2"/>
      <c r="G917" s="147"/>
      <c r="AA917" s="1" t="str">
        <f t="shared" si="14"/>
        <v/>
      </c>
    </row>
    <row r="918" spans="6:27" x14ac:dyDescent="0.25">
      <c r="F918" s="2"/>
      <c r="G918" s="147"/>
      <c r="AA918" s="1" t="str">
        <f t="shared" si="14"/>
        <v/>
      </c>
    </row>
    <row r="919" spans="6:27" x14ac:dyDescent="0.25">
      <c r="F919" s="2"/>
      <c r="G919" s="147"/>
      <c r="AA919" s="1" t="str">
        <f t="shared" si="14"/>
        <v/>
      </c>
    </row>
    <row r="920" spans="6:27" x14ac:dyDescent="0.25">
      <c r="F920" s="2"/>
      <c r="G920" s="147"/>
      <c r="AA920" s="1" t="str">
        <f t="shared" si="14"/>
        <v/>
      </c>
    </row>
    <row r="921" spans="6:27" x14ac:dyDescent="0.25">
      <c r="F921" s="2"/>
      <c r="G921" s="147"/>
      <c r="AA921" s="1" t="str">
        <f t="shared" si="14"/>
        <v/>
      </c>
    </row>
    <row r="922" spans="6:27" x14ac:dyDescent="0.25">
      <c r="F922" s="2"/>
      <c r="G922" s="147"/>
      <c r="AA922" s="1" t="str">
        <f t="shared" si="14"/>
        <v/>
      </c>
    </row>
    <row r="923" spans="6:27" x14ac:dyDescent="0.25">
      <c r="F923" s="2"/>
      <c r="G923" s="147"/>
      <c r="AA923" s="1" t="str">
        <f t="shared" si="14"/>
        <v/>
      </c>
    </row>
    <row r="924" spans="6:27" x14ac:dyDescent="0.25">
      <c r="F924" s="2"/>
      <c r="G924" s="147"/>
      <c r="AA924" s="1" t="str">
        <f t="shared" si="14"/>
        <v/>
      </c>
    </row>
    <row r="925" spans="6:27" x14ac:dyDescent="0.25">
      <c r="F925" s="2"/>
      <c r="G925" s="147"/>
      <c r="AA925" s="1" t="str">
        <f t="shared" si="14"/>
        <v/>
      </c>
    </row>
    <row r="926" spans="6:27" x14ac:dyDescent="0.25">
      <c r="F926" s="2"/>
      <c r="G926" s="147"/>
      <c r="AA926" s="1" t="str">
        <f t="shared" si="14"/>
        <v/>
      </c>
    </row>
    <row r="927" spans="6:27" x14ac:dyDescent="0.25">
      <c r="F927" s="2"/>
      <c r="G927" s="147"/>
      <c r="AA927" s="1" t="str">
        <f t="shared" si="14"/>
        <v/>
      </c>
    </row>
    <row r="928" spans="6:27" x14ac:dyDescent="0.25">
      <c r="F928" s="2"/>
      <c r="G928" s="147"/>
      <c r="AA928" s="1" t="str">
        <f t="shared" si="14"/>
        <v/>
      </c>
    </row>
    <row r="929" spans="6:27" x14ac:dyDescent="0.25">
      <c r="F929" s="2"/>
      <c r="G929" s="147"/>
      <c r="AA929" s="1" t="str">
        <f t="shared" si="14"/>
        <v/>
      </c>
    </row>
    <row r="930" spans="6:27" x14ac:dyDescent="0.25">
      <c r="F930" s="2"/>
      <c r="G930" s="147"/>
      <c r="AA930" s="1" t="str">
        <f t="shared" si="14"/>
        <v/>
      </c>
    </row>
    <row r="931" spans="6:27" x14ac:dyDescent="0.25">
      <c r="F931" s="2"/>
      <c r="G931" s="147"/>
      <c r="AA931" s="1" t="str">
        <f t="shared" si="14"/>
        <v/>
      </c>
    </row>
    <row r="932" spans="6:27" x14ac:dyDescent="0.25">
      <c r="F932" s="2"/>
      <c r="G932" s="147"/>
      <c r="AA932" s="1" t="str">
        <f t="shared" si="14"/>
        <v/>
      </c>
    </row>
    <row r="933" spans="6:27" x14ac:dyDescent="0.25">
      <c r="F933" s="2"/>
      <c r="G933" s="147"/>
      <c r="AA933" s="1" t="str">
        <f t="shared" si="14"/>
        <v/>
      </c>
    </row>
    <row r="934" spans="6:27" x14ac:dyDescent="0.25">
      <c r="F934" s="2"/>
      <c r="G934" s="147"/>
      <c r="AA934" s="1" t="str">
        <f t="shared" si="14"/>
        <v/>
      </c>
    </row>
    <row r="935" spans="6:27" x14ac:dyDescent="0.25">
      <c r="F935" s="2"/>
      <c r="G935" s="147"/>
      <c r="AA935" s="1" t="str">
        <f t="shared" si="14"/>
        <v/>
      </c>
    </row>
    <row r="936" spans="6:27" x14ac:dyDescent="0.25">
      <c r="F936" s="2"/>
      <c r="G936" s="147"/>
      <c r="AA936" s="1" t="str">
        <f t="shared" si="14"/>
        <v/>
      </c>
    </row>
    <row r="937" spans="6:27" x14ac:dyDescent="0.25">
      <c r="F937" s="2"/>
      <c r="G937" s="147"/>
      <c r="AA937" s="1" t="str">
        <f t="shared" si="14"/>
        <v/>
      </c>
    </row>
    <row r="938" spans="6:27" x14ac:dyDescent="0.25">
      <c r="F938" s="2"/>
      <c r="G938" s="147"/>
      <c r="AA938" s="1" t="str">
        <f t="shared" si="14"/>
        <v/>
      </c>
    </row>
    <row r="939" spans="6:27" x14ac:dyDescent="0.25">
      <c r="F939" s="2"/>
      <c r="G939" s="147"/>
      <c r="AA939" s="1" t="str">
        <f t="shared" si="14"/>
        <v/>
      </c>
    </row>
    <row r="940" spans="6:27" x14ac:dyDescent="0.25">
      <c r="F940" s="2"/>
      <c r="G940" s="147"/>
      <c r="AA940" s="1" t="str">
        <f t="shared" si="14"/>
        <v/>
      </c>
    </row>
    <row r="941" spans="6:27" x14ac:dyDescent="0.25">
      <c r="F941" s="2"/>
      <c r="G941" s="147"/>
      <c r="AA941" s="1" t="str">
        <f t="shared" si="14"/>
        <v/>
      </c>
    </row>
    <row r="942" spans="6:27" x14ac:dyDescent="0.25">
      <c r="F942" s="2"/>
      <c r="G942" s="147"/>
      <c r="AA942" s="1" t="str">
        <f t="shared" si="14"/>
        <v/>
      </c>
    </row>
    <row r="943" spans="6:27" x14ac:dyDescent="0.25">
      <c r="F943" s="2"/>
      <c r="G943" s="147"/>
      <c r="AA943" s="1" t="str">
        <f t="shared" si="14"/>
        <v/>
      </c>
    </row>
    <row r="944" spans="6:27" x14ac:dyDescent="0.25">
      <c r="F944" s="2"/>
      <c r="G944" s="147"/>
      <c r="AA944" s="1" t="str">
        <f t="shared" si="14"/>
        <v/>
      </c>
    </row>
    <row r="945" spans="6:27" x14ac:dyDescent="0.25">
      <c r="F945" s="2"/>
      <c r="G945" s="147"/>
      <c r="AA945" s="1" t="str">
        <f t="shared" si="14"/>
        <v/>
      </c>
    </row>
    <row r="946" spans="6:27" x14ac:dyDescent="0.25">
      <c r="F946" s="2"/>
      <c r="G946" s="147"/>
      <c r="AA946" s="1" t="str">
        <f t="shared" si="14"/>
        <v/>
      </c>
    </row>
    <row r="947" spans="6:27" x14ac:dyDescent="0.25">
      <c r="F947" s="2"/>
      <c r="G947" s="147"/>
      <c r="AA947" s="1" t="str">
        <f t="shared" si="14"/>
        <v/>
      </c>
    </row>
    <row r="948" spans="6:27" x14ac:dyDescent="0.25">
      <c r="F948" s="2"/>
      <c r="G948" s="147"/>
      <c r="AA948" s="1" t="str">
        <f t="shared" si="14"/>
        <v/>
      </c>
    </row>
    <row r="949" spans="6:27" x14ac:dyDescent="0.25">
      <c r="F949" s="2"/>
      <c r="G949" s="147"/>
      <c r="AA949" s="1" t="str">
        <f t="shared" si="14"/>
        <v/>
      </c>
    </row>
    <row r="950" spans="6:27" x14ac:dyDescent="0.25">
      <c r="F950" s="2"/>
      <c r="G950" s="147"/>
      <c r="AA950" s="1" t="str">
        <f t="shared" si="14"/>
        <v/>
      </c>
    </row>
    <row r="951" spans="6:27" x14ac:dyDescent="0.25">
      <c r="F951" s="2"/>
      <c r="G951" s="147"/>
      <c r="AA951" s="1" t="str">
        <f t="shared" si="14"/>
        <v/>
      </c>
    </row>
    <row r="952" spans="6:27" x14ac:dyDescent="0.25">
      <c r="F952" s="2"/>
      <c r="G952" s="147"/>
      <c r="AA952" s="1" t="str">
        <f t="shared" si="14"/>
        <v/>
      </c>
    </row>
    <row r="953" spans="6:27" x14ac:dyDescent="0.25">
      <c r="F953" s="2"/>
      <c r="G953" s="147"/>
      <c r="AA953" s="1" t="str">
        <f t="shared" si="14"/>
        <v/>
      </c>
    </row>
    <row r="954" spans="6:27" x14ac:dyDescent="0.25">
      <c r="F954" s="2"/>
      <c r="G954" s="147"/>
      <c r="AA954" s="1" t="str">
        <f t="shared" si="14"/>
        <v/>
      </c>
    </row>
    <row r="955" spans="6:27" x14ac:dyDescent="0.25">
      <c r="F955" s="2"/>
      <c r="G955" s="147"/>
      <c r="AA955" s="1" t="str">
        <f t="shared" si="14"/>
        <v/>
      </c>
    </row>
    <row r="956" spans="6:27" x14ac:dyDescent="0.25">
      <c r="F956" s="2"/>
      <c r="G956" s="147"/>
      <c r="AA956" s="1" t="str">
        <f t="shared" si="14"/>
        <v/>
      </c>
    </row>
    <row r="957" spans="6:27" x14ac:dyDescent="0.25">
      <c r="F957" s="2"/>
      <c r="G957" s="147"/>
      <c r="AA957" s="1" t="str">
        <f t="shared" si="14"/>
        <v/>
      </c>
    </row>
    <row r="958" spans="6:27" x14ac:dyDescent="0.25">
      <c r="F958" s="2"/>
      <c r="G958" s="147"/>
      <c r="AA958" s="1" t="str">
        <f t="shared" si="14"/>
        <v/>
      </c>
    </row>
    <row r="959" spans="6:27" x14ac:dyDescent="0.25">
      <c r="F959" s="2"/>
      <c r="G959" s="147"/>
      <c r="AA959" s="1" t="str">
        <f t="shared" si="14"/>
        <v/>
      </c>
    </row>
    <row r="960" spans="6:27" x14ac:dyDescent="0.25">
      <c r="F960" s="2"/>
      <c r="G960" s="147"/>
      <c r="AA960" s="1" t="str">
        <f t="shared" si="14"/>
        <v/>
      </c>
    </row>
    <row r="961" spans="6:27" x14ac:dyDescent="0.25">
      <c r="F961" s="2"/>
      <c r="G961" s="147"/>
      <c r="AA961" s="1" t="str">
        <f t="shared" si="14"/>
        <v/>
      </c>
    </row>
    <row r="962" spans="6:27" x14ac:dyDescent="0.25">
      <c r="F962" s="2"/>
      <c r="G962" s="147"/>
      <c r="AA962" s="1" t="str">
        <f t="shared" si="14"/>
        <v/>
      </c>
    </row>
    <row r="963" spans="6:27" x14ac:dyDescent="0.25">
      <c r="F963" s="2"/>
      <c r="G963" s="147"/>
      <c r="AA963" s="1" t="str">
        <f t="shared" ref="AA963:AA1005" si="15">IFERROR(R963/S963,"")</f>
        <v/>
      </c>
    </row>
    <row r="964" spans="6:27" x14ac:dyDescent="0.25">
      <c r="F964" s="2"/>
      <c r="G964" s="147"/>
      <c r="AA964" s="1" t="str">
        <f t="shared" si="15"/>
        <v/>
      </c>
    </row>
    <row r="965" spans="6:27" x14ac:dyDescent="0.25">
      <c r="F965" s="2"/>
      <c r="G965" s="147"/>
      <c r="AA965" s="1" t="str">
        <f t="shared" si="15"/>
        <v/>
      </c>
    </row>
    <row r="966" spans="6:27" x14ac:dyDescent="0.25">
      <c r="F966" s="2"/>
      <c r="G966" s="147"/>
      <c r="AA966" s="1" t="str">
        <f t="shared" si="15"/>
        <v/>
      </c>
    </row>
    <row r="967" spans="6:27" x14ac:dyDescent="0.25">
      <c r="F967" s="2"/>
      <c r="G967" s="147"/>
      <c r="AA967" s="1" t="str">
        <f t="shared" si="15"/>
        <v/>
      </c>
    </row>
    <row r="968" spans="6:27" x14ac:dyDescent="0.25">
      <c r="F968" s="2"/>
      <c r="G968" s="147"/>
      <c r="AA968" s="1" t="str">
        <f t="shared" si="15"/>
        <v/>
      </c>
    </row>
    <row r="969" spans="6:27" x14ac:dyDescent="0.25">
      <c r="F969" s="2"/>
      <c r="G969" s="147"/>
      <c r="AA969" s="1" t="str">
        <f t="shared" si="15"/>
        <v/>
      </c>
    </row>
    <row r="970" spans="6:27" x14ac:dyDescent="0.25">
      <c r="F970" s="2"/>
      <c r="G970" s="147"/>
      <c r="AA970" s="1" t="str">
        <f t="shared" si="15"/>
        <v/>
      </c>
    </row>
    <row r="971" spans="6:27" x14ac:dyDescent="0.25">
      <c r="F971" s="2"/>
      <c r="G971" s="147"/>
      <c r="AA971" s="1" t="str">
        <f t="shared" si="15"/>
        <v/>
      </c>
    </row>
    <row r="972" spans="6:27" x14ac:dyDescent="0.25">
      <c r="F972" s="2"/>
      <c r="G972" s="147"/>
      <c r="AA972" s="1" t="str">
        <f t="shared" si="15"/>
        <v/>
      </c>
    </row>
    <row r="973" spans="6:27" x14ac:dyDescent="0.25">
      <c r="F973" s="2"/>
      <c r="G973" s="147"/>
      <c r="AA973" s="1" t="str">
        <f t="shared" si="15"/>
        <v/>
      </c>
    </row>
    <row r="974" spans="6:27" x14ac:dyDescent="0.25">
      <c r="F974" s="2"/>
      <c r="G974" s="147"/>
      <c r="AA974" s="1" t="str">
        <f t="shared" si="15"/>
        <v/>
      </c>
    </row>
    <row r="975" spans="6:27" x14ac:dyDescent="0.25">
      <c r="F975" s="2"/>
      <c r="G975" s="147"/>
      <c r="AA975" s="1" t="str">
        <f t="shared" si="15"/>
        <v/>
      </c>
    </row>
    <row r="976" spans="6:27" x14ac:dyDescent="0.25">
      <c r="F976" s="2"/>
      <c r="G976" s="147"/>
      <c r="AA976" s="1" t="str">
        <f t="shared" si="15"/>
        <v/>
      </c>
    </row>
    <row r="977" spans="6:27" x14ac:dyDescent="0.25">
      <c r="F977" s="2"/>
      <c r="G977" s="147"/>
      <c r="AA977" s="1" t="str">
        <f t="shared" si="15"/>
        <v/>
      </c>
    </row>
    <row r="978" spans="6:27" x14ac:dyDescent="0.25">
      <c r="F978" s="2"/>
      <c r="G978" s="147"/>
      <c r="AA978" s="1" t="str">
        <f t="shared" si="15"/>
        <v/>
      </c>
    </row>
    <row r="979" spans="6:27" x14ac:dyDescent="0.25">
      <c r="F979" s="2"/>
      <c r="G979" s="147"/>
      <c r="AA979" s="1" t="str">
        <f t="shared" si="15"/>
        <v/>
      </c>
    </row>
    <row r="980" spans="6:27" x14ac:dyDescent="0.25">
      <c r="F980" s="2"/>
      <c r="G980" s="147"/>
      <c r="AA980" s="1" t="str">
        <f t="shared" si="15"/>
        <v/>
      </c>
    </row>
    <row r="981" spans="6:27" x14ac:dyDescent="0.25">
      <c r="F981" s="2"/>
      <c r="G981" s="147"/>
      <c r="AA981" s="1" t="str">
        <f t="shared" si="15"/>
        <v/>
      </c>
    </row>
    <row r="982" spans="6:27" x14ac:dyDescent="0.25">
      <c r="F982" s="2"/>
      <c r="G982" s="147"/>
      <c r="AA982" s="1" t="str">
        <f t="shared" si="15"/>
        <v/>
      </c>
    </row>
    <row r="983" spans="6:27" x14ac:dyDescent="0.25">
      <c r="F983" s="2"/>
      <c r="G983" s="147"/>
      <c r="AA983" s="1" t="str">
        <f t="shared" si="15"/>
        <v/>
      </c>
    </row>
    <row r="984" spans="6:27" x14ac:dyDescent="0.25">
      <c r="F984" s="2"/>
      <c r="G984" s="147"/>
      <c r="AA984" s="1" t="str">
        <f t="shared" si="15"/>
        <v/>
      </c>
    </row>
    <row r="985" spans="6:27" x14ac:dyDescent="0.25">
      <c r="F985" s="2"/>
      <c r="G985" s="147"/>
      <c r="AA985" s="1" t="str">
        <f t="shared" si="15"/>
        <v/>
      </c>
    </row>
    <row r="986" spans="6:27" x14ac:dyDescent="0.25">
      <c r="F986" s="2"/>
      <c r="G986" s="147"/>
      <c r="AA986" s="1" t="str">
        <f t="shared" si="15"/>
        <v/>
      </c>
    </row>
    <row r="987" spans="6:27" x14ac:dyDescent="0.25">
      <c r="F987" s="2"/>
      <c r="G987" s="147"/>
      <c r="AA987" s="1" t="str">
        <f t="shared" si="15"/>
        <v/>
      </c>
    </row>
    <row r="988" spans="6:27" x14ac:dyDescent="0.25">
      <c r="F988" s="2"/>
      <c r="G988" s="147"/>
      <c r="AA988" s="1" t="str">
        <f t="shared" si="15"/>
        <v/>
      </c>
    </row>
    <row r="989" spans="6:27" x14ac:dyDescent="0.25">
      <c r="F989" s="2"/>
      <c r="G989" s="147"/>
      <c r="AA989" s="1" t="str">
        <f t="shared" si="15"/>
        <v/>
      </c>
    </row>
    <row r="990" spans="6:27" x14ac:dyDescent="0.25">
      <c r="F990" s="2"/>
      <c r="G990" s="147"/>
      <c r="AA990" s="1" t="str">
        <f t="shared" si="15"/>
        <v/>
      </c>
    </row>
    <row r="991" spans="6:27" x14ac:dyDescent="0.25">
      <c r="F991" s="2"/>
      <c r="G991" s="147"/>
      <c r="AA991" s="1" t="str">
        <f t="shared" si="15"/>
        <v/>
      </c>
    </row>
    <row r="992" spans="6:27" x14ac:dyDescent="0.25">
      <c r="F992" s="2"/>
      <c r="G992" s="147"/>
      <c r="AA992" s="1" t="str">
        <f t="shared" si="15"/>
        <v/>
      </c>
    </row>
    <row r="993" spans="6:27" x14ac:dyDescent="0.25">
      <c r="F993" s="2"/>
      <c r="G993" s="147"/>
      <c r="AA993" s="1" t="str">
        <f t="shared" si="15"/>
        <v/>
      </c>
    </row>
    <row r="994" spans="6:27" x14ac:dyDescent="0.25">
      <c r="F994" s="2"/>
      <c r="G994" s="147"/>
      <c r="AA994" s="1" t="str">
        <f t="shared" si="15"/>
        <v/>
      </c>
    </row>
    <row r="995" spans="6:27" x14ac:dyDescent="0.25">
      <c r="F995" s="2"/>
      <c r="G995" s="147"/>
      <c r="AA995" s="1" t="str">
        <f t="shared" si="15"/>
        <v/>
      </c>
    </row>
    <row r="996" spans="6:27" x14ac:dyDescent="0.25">
      <c r="F996" s="2"/>
      <c r="G996" s="147"/>
      <c r="AA996" s="1" t="str">
        <f t="shared" si="15"/>
        <v/>
      </c>
    </row>
    <row r="997" spans="6:27" x14ac:dyDescent="0.25">
      <c r="F997" s="2"/>
      <c r="G997" s="147"/>
      <c r="AA997" s="1" t="str">
        <f t="shared" si="15"/>
        <v/>
      </c>
    </row>
    <row r="998" spans="6:27" x14ac:dyDescent="0.25">
      <c r="F998" s="2"/>
      <c r="G998" s="147"/>
      <c r="AA998" s="1" t="str">
        <f t="shared" si="15"/>
        <v/>
      </c>
    </row>
    <row r="999" spans="6:27" x14ac:dyDescent="0.25">
      <c r="F999" s="2"/>
      <c r="G999" s="147"/>
      <c r="AA999" s="1" t="str">
        <f t="shared" si="15"/>
        <v/>
      </c>
    </row>
    <row r="1000" spans="6:27" x14ac:dyDescent="0.25">
      <c r="F1000" s="2"/>
      <c r="G1000" s="147"/>
      <c r="AA1000" s="1" t="str">
        <f t="shared" si="15"/>
        <v/>
      </c>
    </row>
    <row r="1001" spans="6:27" x14ac:dyDescent="0.25">
      <c r="F1001" s="2"/>
      <c r="G1001" s="147"/>
      <c r="AA1001" s="1" t="str">
        <f t="shared" si="15"/>
        <v/>
      </c>
    </row>
    <row r="1002" spans="6:27" x14ac:dyDescent="0.25">
      <c r="F1002" s="2"/>
      <c r="G1002" s="147"/>
      <c r="AA1002" s="1" t="str">
        <f t="shared" si="15"/>
        <v/>
      </c>
    </row>
    <row r="1003" spans="6:27" x14ac:dyDescent="0.25">
      <c r="F1003" s="2"/>
      <c r="G1003" s="147"/>
      <c r="AA1003" s="1" t="str">
        <f t="shared" si="15"/>
        <v/>
      </c>
    </row>
    <row r="1004" spans="6:27" x14ac:dyDescent="0.25">
      <c r="F1004" s="2"/>
      <c r="G1004" s="147"/>
      <c r="AA1004" s="1" t="str">
        <f t="shared" si="15"/>
        <v/>
      </c>
    </row>
    <row r="1005" spans="6:27" x14ac:dyDescent="0.25">
      <c r="F1005" s="2"/>
      <c r="G1005" s="147"/>
      <c r="AA1005" s="1" t="str">
        <f t="shared" si="15"/>
        <v/>
      </c>
    </row>
  </sheetData>
  <autoFilter ref="A2:AC2" xr:uid="{00000000-0009-0000-0000-000017000000}"/>
  <conditionalFormatting sqref="AA3:AA1005">
    <cfRule type="cellIs" dxfId="13" priority="21" operator="greaterThan">
      <formula>$Q3</formula>
    </cfRule>
    <cfRule type="cellIs" dxfId="12" priority="22" stopIfTrue="1" operator="lessThan">
      <formula>$Q3</formula>
    </cfRule>
    <cfRule type="cellIs" dxfId="1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10" priority="2" stopIfTrue="1">
      <formula>F3=$E3</formula>
    </cfRule>
    <cfRule type="expression" dxfId="9" priority="3" stopIfTrue="1">
      <formula>F3&gt;$E3*0.95</formula>
    </cfRule>
    <cfRule type="expression" dxfId="8" priority="4" stopIfTrue="1">
      <formula>F3&lt;$E3*1.05</formula>
    </cfRule>
  </conditionalFormatting>
  <hyperlinks>
    <hyperlink ref="Q1" location="index!A1" display="العودة للفهرس" xr:uid="{00000000-0004-0000-17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6" hidden="1" customWidth="1"/>
    <col min="23" max="23" width="21.140625" style="128" customWidth="1"/>
    <col min="24" max="24" width="14" style="128" customWidth="1"/>
    <col min="25" max="25" width="19.42578125" style="137" customWidth="1"/>
    <col min="26" max="26" width="21.140625" style="128" customWidth="1"/>
    <col min="27" max="27" width="37.7109375" style="128" customWidth="1"/>
    <col min="28" max="28" width="20.7109375" style="128" customWidth="1"/>
    <col min="29" max="30" width="9.140625" style="128" customWidth="1"/>
    <col min="31" max="16384" width="9.140625" style="128"/>
  </cols>
  <sheetData>
    <row r="1" spans="1:63" s="85" customFormat="1" ht="41.25" customHeight="1" x14ac:dyDescent="0.25">
      <c r="A1" s="113"/>
      <c r="B1" s="116"/>
      <c r="C1" s="120" t="s">
        <v>79</v>
      </c>
      <c r="E1" s="121" t="s">
        <v>80</v>
      </c>
      <c r="F1" s="122"/>
      <c r="G1" s="122" t="s">
        <v>81</v>
      </c>
      <c r="H1" s="123">
        <f>B4</f>
        <v>1</v>
      </c>
      <c r="I1" s="275" t="s">
        <v>82</v>
      </c>
      <c r="J1" s="116">
        <f>A4</f>
        <v>2021</v>
      </c>
      <c r="K1" s="162"/>
      <c r="L1" s="162"/>
      <c r="M1" s="163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76</v>
      </c>
      <c r="X1" s="125"/>
      <c r="Y1" s="124"/>
      <c r="Z1" s="162"/>
      <c r="AA1" s="121"/>
      <c r="AB1" s="125"/>
      <c r="AC1" s="66" t="s">
        <v>76</v>
      </c>
      <c r="AD1" s="163"/>
      <c r="AE1" s="23"/>
      <c r="AF1" s="23"/>
      <c r="AG1" s="317"/>
      <c r="AH1" s="318"/>
      <c r="AI1" s="318"/>
      <c r="AJ1" s="318"/>
      <c r="AK1" s="319"/>
      <c r="AL1" s="203"/>
      <c r="AM1" s="20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12" t="s">
        <v>83</v>
      </c>
      <c r="B2" s="310" t="s">
        <v>84</v>
      </c>
      <c r="C2" s="313" t="s">
        <v>749</v>
      </c>
      <c r="D2" s="313" t="s">
        <v>86</v>
      </c>
      <c r="E2" s="313" t="s">
        <v>87</v>
      </c>
      <c r="F2" s="313" t="s">
        <v>88</v>
      </c>
      <c r="G2" s="320" t="s">
        <v>89</v>
      </c>
      <c r="H2" s="321"/>
      <c r="I2" s="322" t="s">
        <v>90</v>
      </c>
      <c r="J2" s="323" t="s">
        <v>91</v>
      </c>
      <c r="K2" s="325" t="s">
        <v>92</v>
      </c>
      <c r="L2" s="324" t="s">
        <v>93</v>
      </c>
      <c r="M2" s="326" t="s">
        <v>94</v>
      </c>
      <c r="N2" s="327" t="s">
        <v>95</v>
      </c>
      <c r="O2" s="328"/>
      <c r="P2" s="328"/>
      <c r="Q2" s="328"/>
      <c r="R2" s="328"/>
      <c r="S2" s="328"/>
      <c r="T2" s="328"/>
      <c r="U2" s="328"/>
      <c r="V2" s="321"/>
      <c r="W2" s="315" t="s">
        <v>96</v>
      </c>
      <c r="X2" s="315" t="s">
        <v>97</v>
      </c>
      <c r="Y2" s="315" t="s">
        <v>98</v>
      </c>
      <c r="Z2" s="330" t="s">
        <v>99</v>
      </c>
      <c r="AA2" s="313" t="s">
        <v>750</v>
      </c>
      <c r="AB2" s="315" t="s">
        <v>102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64" customFormat="1" ht="93" customHeight="1" thickBot="1" x14ac:dyDescent="0.3">
      <c r="A3" s="312"/>
      <c r="B3" s="311"/>
      <c r="C3" s="314"/>
      <c r="D3" s="314"/>
      <c r="E3" s="314"/>
      <c r="F3" s="314"/>
      <c r="G3" s="276" t="s">
        <v>104</v>
      </c>
      <c r="H3" s="276" t="s">
        <v>105</v>
      </c>
      <c r="I3" s="314"/>
      <c r="J3" s="314"/>
      <c r="K3" s="314"/>
      <c r="L3" s="314"/>
      <c r="M3" s="314"/>
      <c r="N3" s="97" t="s">
        <v>106</v>
      </c>
      <c r="O3" s="97" t="s">
        <v>107</v>
      </c>
      <c r="P3" s="97" t="s">
        <v>108</v>
      </c>
      <c r="Q3" s="97" t="s">
        <v>109</v>
      </c>
      <c r="R3" s="97" t="s">
        <v>110</v>
      </c>
      <c r="S3" s="97" t="s">
        <v>111</v>
      </c>
      <c r="T3" s="97" t="s">
        <v>112</v>
      </c>
      <c r="U3" s="97" t="s">
        <v>113</v>
      </c>
      <c r="V3" s="97" t="s">
        <v>114</v>
      </c>
      <c r="W3" s="316"/>
      <c r="X3" s="316"/>
      <c r="Y3" s="316"/>
      <c r="Z3" s="314"/>
      <c r="AA3" s="314"/>
      <c r="AB3" s="316"/>
    </row>
    <row r="4" spans="1:63" ht="45.75" customHeight="1" thickTop="1" thickBot="1" x14ac:dyDescent="0.3">
      <c r="A4">
        <v>2021</v>
      </c>
      <c r="B4" s="129">
        <v>1</v>
      </c>
      <c r="C4" s="277" t="s">
        <v>751</v>
      </c>
      <c r="D4" s="130">
        <v>331</v>
      </c>
      <c r="E4" s="130" t="s">
        <v>168</v>
      </c>
      <c r="F4" s="130" t="s">
        <v>169</v>
      </c>
      <c r="G4" s="130">
        <v>305.82499999999999</v>
      </c>
      <c r="H4" s="130">
        <v>348.07499999999999</v>
      </c>
      <c r="I4" s="130">
        <v>344</v>
      </c>
      <c r="J4" s="87">
        <v>110</v>
      </c>
      <c r="K4" s="87">
        <v>131</v>
      </c>
      <c r="L4" s="87">
        <v>103</v>
      </c>
      <c r="M4" s="87">
        <v>140</v>
      </c>
      <c r="N4" s="81">
        <v>3</v>
      </c>
      <c r="O4" s="81">
        <v>1</v>
      </c>
      <c r="P4" s="81"/>
      <c r="Q4" s="81"/>
      <c r="R4" s="81"/>
      <c r="S4" s="81"/>
      <c r="T4" s="81"/>
      <c r="U4" s="81"/>
      <c r="V4" s="81"/>
      <c r="W4" s="131">
        <v>4</v>
      </c>
      <c r="X4" s="131">
        <v>1036</v>
      </c>
      <c r="Y4" s="81">
        <v>1.4999999999999999E-2</v>
      </c>
      <c r="Z4" s="131">
        <v>1</v>
      </c>
      <c r="AA4" s="277">
        <v>16</v>
      </c>
      <c r="AB4" s="132">
        <f t="shared" ref="AB4:AB67" si="0">IFERROR(W4/X4,"")</f>
        <v>3.8610038610038611E-3</v>
      </c>
    </row>
    <row r="5" spans="1:63" ht="45.75" customHeight="1" thickTop="1" thickBot="1" x14ac:dyDescent="0.3">
      <c r="A5">
        <v>2021</v>
      </c>
      <c r="B5" s="129">
        <v>1</v>
      </c>
      <c r="C5" s="277" t="s">
        <v>751</v>
      </c>
      <c r="D5" s="130">
        <v>557</v>
      </c>
      <c r="E5" s="130" t="s">
        <v>752</v>
      </c>
      <c r="F5" s="130" t="s">
        <v>753</v>
      </c>
      <c r="G5" s="130">
        <v>171.262</v>
      </c>
      <c r="H5" s="130">
        <v>194.922</v>
      </c>
      <c r="I5" s="130">
        <v>196.8</v>
      </c>
      <c r="J5" s="133">
        <v>20</v>
      </c>
      <c r="K5" s="133">
        <v>180</v>
      </c>
      <c r="L5" s="133">
        <v>26</v>
      </c>
      <c r="M5" s="133">
        <v>139</v>
      </c>
      <c r="N5" s="81">
        <v>2</v>
      </c>
      <c r="O5" s="81"/>
      <c r="P5" s="81">
        <v>3</v>
      </c>
      <c r="Q5" s="81"/>
      <c r="R5" s="81">
        <v>3</v>
      </c>
      <c r="S5" s="81"/>
      <c r="T5" s="81"/>
      <c r="U5" s="81"/>
      <c r="V5" s="81"/>
      <c r="W5" s="131">
        <v>7</v>
      </c>
      <c r="X5" s="131">
        <v>463</v>
      </c>
      <c r="Y5" s="81">
        <v>1.4999999999999999E-2</v>
      </c>
      <c r="Z5" s="131">
        <v>1</v>
      </c>
      <c r="AA5" s="277">
        <v>16</v>
      </c>
      <c r="AB5" s="132">
        <f t="shared" si="0"/>
        <v>1.511879049676026E-2</v>
      </c>
    </row>
    <row r="6" spans="1:63" ht="45.75" customHeight="1" thickTop="1" thickBot="1" x14ac:dyDescent="0.3">
      <c r="A6">
        <v>2021</v>
      </c>
      <c r="B6" s="129">
        <v>1</v>
      </c>
      <c r="C6" s="277" t="s">
        <v>751</v>
      </c>
      <c r="D6" s="130">
        <v>556</v>
      </c>
      <c r="E6" s="130" t="s">
        <v>754</v>
      </c>
      <c r="F6" s="130" t="s">
        <v>755</v>
      </c>
      <c r="G6" s="130">
        <v>1003.106</v>
      </c>
      <c r="H6" s="130">
        <v>1141.6859999999999</v>
      </c>
      <c r="I6" s="130">
        <v>1053.5999999999999</v>
      </c>
      <c r="J6" s="133">
        <v>20</v>
      </c>
      <c r="K6" s="133">
        <v>180</v>
      </c>
      <c r="L6" s="133">
        <v>26</v>
      </c>
      <c r="M6" s="133">
        <v>139</v>
      </c>
      <c r="N6" s="81">
        <v>2</v>
      </c>
      <c r="O6" s="81"/>
      <c r="P6" s="81">
        <v>3</v>
      </c>
      <c r="Q6" s="81"/>
      <c r="R6" s="81">
        <v>2</v>
      </c>
      <c r="S6" s="81"/>
      <c r="T6" s="81"/>
      <c r="U6" s="81"/>
      <c r="V6" s="81"/>
      <c r="W6" s="131">
        <v>7</v>
      </c>
      <c r="X6" s="131">
        <v>463</v>
      </c>
      <c r="Y6" s="81">
        <v>1.4999999999999999E-2</v>
      </c>
      <c r="Z6" s="131">
        <v>1</v>
      </c>
      <c r="AA6" s="277">
        <v>16</v>
      </c>
      <c r="AB6" s="132">
        <f t="shared" si="0"/>
        <v>1.511879049676026E-2</v>
      </c>
    </row>
    <row r="7" spans="1:63" ht="45.75" customHeight="1" thickTop="1" thickBot="1" x14ac:dyDescent="0.3">
      <c r="A7">
        <v>2021</v>
      </c>
      <c r="B7" s="129">
        <v>1</v>
      </c>
      <c r="C7" s="277" t="s">
        <v>751</v>
      </c>
      <c r="D7" s="130">
        <v>438</v>
      </c>
      <c r="E7" s="130" t="s">
        <v>151</v>
      </c>
      <c r="F7" s="130" t="s">
        <v>152</v>
      </c>
      <c r="G7" s="130">
        <v>316.17599999999999</v>
      </c>
      <c r="H7" s="130">
        <v>359.85599999999999</v>
      </c>
      <c r="I7" s="130">
        <v>346.4</v>
      </c>
      <c r="J7" s="133">
        <v>67</v>
      </c>
      <c r="K7" s="133">
        <v>161</v>
      </c>
      <c r="L7" s="133">
        <v>87</v>
      </c>
      <c r="M7" s="133">
        <v>124</v>
      </c>
      <c r="N7" s="81">
        <v>3</v>
      </c>
      <c r="O7" s="81"/>
      <c r="P7" s="81">
        <v>5</v>
      </c>
      <c r="Q7" s="81"/>
      <c r="R7" s="81">
        <v>7</v>
      </c>
      <c r="S7" s="81"/>
      <c r="T7" s="81"/>
      <c r="U7" s="81"/>
      <c r="V7" s="81"/>
      <c r="W7" s="131">
        <v>15</v>
      </c>
      <c r="X7" s="131">
        <v>1695</v>
      </c>
      <c r="Y7" s="81">
        <v>1.4999999999999999E-2</v>
      </c>
      <c r="Z7" s="131">
        <v>1</v>
      </c>
      <c r="AA7" s="277">
        <v>16</v>
      </c>
      <c r="AB7" s="132">
        <f t="shared" si="0"/>
        <v>8.8495575221238937E-3</v>
      </c>
    </row>
    <row r="8" spans="1:63" ht="45.75" customHeight="1" thickTop="1" thickBot="1" x14ac:dyDescent="0.3">
      <c r="A8">
        <v>2021</v>
      </c>
      <c r="B8" s="129">
        <v>1</v>
      </c>
      <c r="C8" s="277" t="s">
        <v>751</v>
      </c>
      <c r="D8" s="130">
        <v>254</v>
      </c>
      <c r="E8" s="130" t="s">
        <v>189</v>
      </c>
      <c r="F8" s="130" t="s">
        <v>190</v>
      </c>
      <c r="G8" s="130">
        <v>188.79</v>
      </c>
      <c r="H8" s="130">
        <v>217.21</v>
      </c>
      <c r="I8" s="130">
        <v>208.3</v>
      </c>
      <c r="J8" s="133">
        <v>88</v>
      </c>
      <c r="K8" s="133">
        <v>164</v>
      </c>
      <c r="L8" s="133">
        <v>110</v>
      </c>
      <c r="M8" s="133">
        <v>130</v>
      </c>
      <c r="N8" s="81">
        <v>5</v>
      </c>
      <c r="O8" s="81"/>
      <c r="P8" s="81">
        <v>3</v>
      </c>
      <c r="Q8" s="81"/>
      <c r="R8" s="81"/>
      <c r="S8" s="81"/>
      <c r="T8" s="81"/>
      <c r="U8" s="81"/>
      <c r="V8" s="81"/>
      <c r="W8" s="131">
        <v>8</v>
      </c>
      <c r="X8" s="131">
        <v>1688</v>
      </c>
      <c r="Y8" s="81">
        <v>0.02</v>
      </c>
      <c r="Z8" s="131">
        <v>1</v>
      </c>
      <c r="AA8" s="277">
        <v>16</v>
      </c>
      <c r="AB8" s="132">
        <f t="shared" si="0"/>
        <v>4.7393364928909956E-3</v>
      </c>
    </row>
    <row r="9" spans="1:63" ht="45.75" customHeight="1" thickTop="1" thickBot="1" x14ac:dyDescent="0.3">
      <c r="A9">
        <v>2021</v>
      </c>
      <c r="B9" s="129">
        <v>1</v>
      </c>
      <c r="C9" s="277" t="s">
        <v>751</v>
      </c>
      <c r="D9" s="130">
        <v>165</v>
      </c>
      <c r="E9" s="130" t="s">
        <v>171</v>
      </c>
      <c r="F9" s="130" t="s">
        <v>172</v>
      </c>
      <c r="G9" s="130">
        <v>656.58</v>
      </c>
      <c r="H9" s="130">
        <v>755.42</v>
      </c>
      <c r="I9" s="130">
        <v>682.8</v>
      </c>
      <c r="J9" s="133">
        <v>60</v>
      </c>
      <c r="K9" s="133">
        <v>120</v>
      </c>
      <c r="L9" s="133">
        <v>55</v>
      </c>
      <c r="M9" s="133">
        <v>131</v>
      </c>
      <c r="N9" s="81">
        <v>3</v>
      </c>
      <c r="O9" s="81"/>
      <c r="P9" s="81">
        <v>2</v>
      </c>
      <c r="Q9" s="81">
        <v>1</v>
      </c>
      <c r="R9" s="81"/>
      <c r="S9" s="81"/>
      <c r="T9" s="81"/>
      <c r="U9" s="81"/>
      <c r="V9" s="81"/>
      <c r="W9" s="131">
        <v>6</v>
      </c>
      <c r="X9" s="131">
        <v>726</v>
      </c>
      <c r="Y9" s="81">
        <v>1.4999999999999999E-2</v>
      </c>
      <c r="Z9" s="131">
        <v>1</v>
      </c>
      <c r="AA9" s="277">
        <v>16</v>
      </c>
      <c r="AB9" s="132">
        <f t="shared" si="0"/>
        <v>8.2644628099173556E-3</v>
      </c>
    </row>
    <row r="10" spans="1:63" ht="45.75" customHeight="1" thickTop="1" thickBot="1" x14ac:dyDescent="0.3">
      <c r="A10">
        <v>2021</v>
      </c>
      <c r="B10" s="129">
        <v>1</v>
      </c>
      <c r="C10" s="277"/>
      <c r="D10" s="130">
        <v>342</v>
      </c>
      <c r="E10" s="130" t="s">
        <v>337</v>
      </c>
      <c r="F10" s="130" t="s">
        <v>338</v>
      </c>
      <c r="G10" s="130">
        <v>533.54700000000003</v>
      </c>
      <c r="H10" s="130">
        <v>607.25699999999995</v>
      </c>
      <c r="I10" s="130">
        <v>598.1</v>
      </c>
      <c r="J10" s="133">
        <v>60</v>
      </c>
      <c r="K10" s="133">
        <v>180</v>
      </c>
      <c r="L10" s="133">
        <v>67</v>
      </c>
      <c r="M10" s="133">
        <v>161</v>
      </c>
      <c r="N10" s="81">
        <v>42</v>
      </c>
      <c r="O10" s="81">
        <v>25</v>
      </c>
      <c r="P10" s="81">
        <v>36</v>
      </c>
      <c r="Q10" s="81"/>
      <c r="R10" s="81">
        <v>17</v>
      </c>
      <c r="S10" s="81"/>
      <c r="T10" s="81"/>
      <c r="U10" s="81"/>
      <c r="V10" s="81"/>
      <c r="W10" s="131">
        <v>120</v>
      </c>
      <c r="X10" s="131">
        <v>5690</v>
      </c>
      <c r="Y10" s="81">
        <v>1.4999999999999999E-2</v>
      </c>
      <c r="Z10" s="131">
        <v>7</v>
      </c>
      <c r="AA10" s="277">
        <v>16</v>
      </c>
      <c r="AB10" s="132">
        <f t="shared" si="0"/>
        <v>2.10896309314587E-2</v>
      </c>
    </row>
    <row r="11" spans="1:63" ht="45.75" customHeight="1" thickTop="1" thickBot="1" x14ac:dyDescent="0.3">
      <c r="A11">
        <v>2021</v>
      </c>
      <c r="B11" s="129">
        <v>1</v>
      </c>
      <c r="C11" s="277"/>
      <c r="D11" s="130">
        <v>10</v>
      </c>
      <c r="E11" s="130" t="s">
        <v>363</v>
      </c>
      <c r="F11" s="130" t="s">
        <v>364</v>
      </c>
      <c r="G11" s="130">
        <v>45.256124999999997</v>
      </c>
      <c r="H11" s="130">
        <v>52.068874999999998</v>
      </c>
      <c r="I11" s="130">
        <v>53.3</v>
      </c>
      <c r="J11" s="133">
        <v>47</v>
      </c>
      <c r="K11" s="133">
        <v>154</v>
      </c>
      <c r="L11" s="133">
        <v>46</v>
      </c>
      <c r="M11" s="133">
        <v>158</v>
      </c>
      <c r="N11" s="81">
        <v>10</v>
      </c>
      <c r="O11" s="81">
        <v>6</v>
      </c>
      <c r="P11" s="81">
        <v>9</v>
      </c>
      <c r="Q11" s="81"/>
      <c r="R11" s="81"/>
      <c r="S11" s="81"/>
      <c r="T11" s="81"/>
      <c r="U11" s="81"/>
      <c r="V11" s="81"/>
      <c r="W11" s="131">
        <v>25</v>
      </c>
      <c r="X11" s="131">
        <v>945</v>
      </c>
      <c r="Y11" s="81">
        <v>0.02</v>
      </c>
      <c r="Z11" s="131">
        <v>2</v>
      </c>
      <c r="AA11" s="277">
        <v>18</v>
      </c>
      <c r="AB11" s="132">
        <f t="shared" si="0"/>
        <v>2.6455026455026454E-2</v>
      </c>
    </row>
    <row r="12" spans="1:63" ht="45.75" customHeight="1" thickTop="1" thickBot="1" x14ac:dyDescent="0.3">
      <c r="A12">
        <v>2021</v>
      </c>
      <c r="B12" s="129">
        <v>1</v>
      </c>
      <c r="C12" s="277"/>
      <c r="D12" s="130">
        <v>9</v>
      </c>
      <c r="E12" s="130" t="s">
        <v>358</v>
      </c>
      <c r="F12" s="130" t="s">
        <v>359</v>
      </c>
      <c r="G12" s="130">
        <v>22.603428569999998</v>
      </c>
      <c r="H12" s="130">
        <v>26.006095240000001</v>
      </c>
      <c r="I12" s="130"/>
      <c r="J12" s="133">
        <v>47</v>
      </c>
      <c r="K12" s="133">
        <v>154</v>
      </c>
      <c r="L12" s="133">
        <v>44</v>
      </c>
      <c r="M12" s="133">
        <v>163</v>
      </c>
      <c r="N12" s="81">
        <v>4</v>
      </c>
      <c r="O12" s="81">
        <v>2</v>
      </c>
      <c r="P12" s="81">
        <v>4</v>
      </c>
      <c r="Q12" s="81"/>
      <c r="R12" s="81"/>
      <c r="S12" s="81"/>
      <c r="T12" s="81"/>
      <c r="U12" s="81"/>
      <c r="V12" s="81"/>
      <c r="W12" s="131">
        <v>10</v>
      </c>
      <c r="X12" s="131">
        <v>490</v>
      </c>
      <c r="Y12" s="81">
        <v>0.02</v>
      </c>
      <c r="Z12" s="131">
        <v>1</v>
      </c>
      <c r="AA12" s="277">
        <v>18</v>
      </c>
      <c r="AB12" s="132">
        <f t="shared" si="0"/>
        <v>2.0408163265306121E-2</v>
      </c>
    </row>
    <row r="13" spans="1:63" ht="45.75" customHeight="1" thickTop="1" thickBot="1" x14ac:dyDescent="0.3">
      <c r="A13">
        <v>2021</v>
      </c>
      <c r="B13" s="129">
        <v>1</v>
      </c>
      <c r="C13" s="277"/>
      <c r="D13" s="130">
        <v>550</v>
      </c>
      <c r="E13" s="130" t="s">
        <v>365</v>
      </c>
      <c r="F13" s="130" t="s">
        <v>366</v>
      </c>
      <c r="G13" s="130">
        <v>32.024999999999999</v>
      </c>
      <c r="H13" s="130">
        <v>38.045000000000002</v>
      </c>
      <c r="I13" s="130">
        <v>36.9</v>
      </c>
      <c r="J13" s="133">
        <v>108</v>
      </c>
      <c r="K13" s="133">
        <v>100</v>
      </c>
      <c r="L13" s="133">
        <v>136</v>
      </c>
      <c r="M13" s="133">
        <v>80</v>
      </c>
      <c r="N13" s="81">
        <v>23</v>
      </c>
      <c r="O13" s="81">
        <v>9</v>
      </c>
      <c r="P13" s="81">
        <v>23</v>
      </c>
      <c r="Q13" s="81"/>
      <c r="R13" s="81"/>
      <c r="S13" s="81"/>
      <c r="T13" s="81"/>
      <c r="U13" s="81"/>
      <c r="V13" s="81"/>
      <c r="W13" s="131">
        <v>55</v>
      </c>
      <c r="X13" s="131">
        <v>3995</v>
      </c>
      <c r="Y13" s="81">
        <v>1.4999999999999999E-2</v>
      </c>
      <c r="Z13" s="131">
        <v>2</v>
      </c>
      <c r="AA13" s="277">
        <v>16</v>
      </c>
      <c r="AB13" s="132">
        <f t="shared" si="0"/>
        <v>1.3767209011264081E-2</v>
      </c>
    </row>
    <row r="14" spans="1:63" ht="45.75" customHeight="1" thickTop="1" thickBot="1" x14ac:dyDescent="0.3">
      <c r="A14">
        <v>2021</v>
      </c>
      <c r="B14" s="129">
        <v>1</v>
      </c>
      <c r="C14" s="277"/>
      <c r="D14" s="130">
        <v>449</v>
      </c>
      <c r="E14" s="130" t="s">
        <v>272</v>
      </c>
      <c r="F14" s="130" t="s">
        <v>273</v>
      </c>
      <c r="G14" s="130">
        <v>40.985999999999997</v>
      </c>
      <c r="H14" s="130">
        <v>50.048000000000002</v>
      </c>
      <c r="I14" s="130">
        <v>43.8</v>
      </c>
      <c r="J14" s="133">
        <v>108</v>
      </c>
      <c r="K14" s="133">
        <v>100</v>
      </c>
      <c r="L14" s="133">
        <v>124</v>
      </c>
      <c r="M14" s="133">
        <v>88</v>
      </c>
      <c r="N14" s="81">
        <v>119</v>
      </c>
      <c r="O14" s="81">
        <v>38</v>
      </c>
      <c r="P14" s="81">
        <v>105</v>
      </c>
      <c r="Q14" s="81"/>
      <c r="R14" s="81">
        <v>4</v>
      </c>
      <c r="S14" s="81"/>
      <c r="T14" s="81"/>
      <c r="U14" s="81"/>
      <c r="V14" s="81"/>
      <c r="W14" s="131">
        <v>266</v>
      </c>
      <c r="X14" s="131">
        <v>22946</v>
      </c>
      <c r="Y14" s="81">
        <v>1.4999999999999999E-2</v>
      </c>
      <c r="Z14" s="131">
        <v>11</v>
      </c>
      <c r="AA14" s="277">
        <v>16</v>
      </c>
      <c r="AB14" s="132">
        <f t="shared" si="0"/>
        <v>1.1592434411226357E-2</v>
      </c>
    </row>
    <row r="15" spans="1:63" ht="45.75" customHeight="1" thickTop="1" thickBot="1" x14ac:dyDescent="0.3">
      <c r="A15">
        <v>2021</v>
      </c>
      <c r="B15" s="129">
        <v>1</v>
      </c>
      <c r="C15" s="277"/>
      <c r="D15" s="130">
        <v>331</v>
      </c>
      <c r="E15" s="130" t="s">
        <v>168</v>
      </c>
      <c r="F15" s="130" t="s">
        <v>169</v>
      </c>
      <c r="G15" s="130">
        <v>305.82499999999999</v>
      </c>
      <c r="H15" s="130">
        <v>348.07499999999999</v>
      </c>
      <c r="I15" s="130">
        <v>349.1</v>
      </c>
      <c r="J15" s="133">
        <v>110</v>
      </c>
      <c r="K15" s="133">
        <v>131</v>
      </c>
      <c r="L15" s="133">
        <v>118</v>
      </c>
      <c r="M15" s="133">
        <v>123</v>
      </c>
      <c r="N15" s="81">
        <v>8</v>
      </c>
      <c r="O15" s="81">
        <v>4</v>
      </c>
      <c r="P15" s="81">
        <v>6</v>
      </c>
      <c r="Q15" s="81"/>
      <c r="R15" s="81"/>
      <c r="S15" s="81"/>
      <c r="T15" s="81"/>
      <c r="U15" s="81"/>
      <c r="V15" s="81"/>
      <c r="W15" s="131">
        <v>18</v>
      </c>
      <c r="X15" s="131">
        <v>2130</v>
      </c>
      <c r="Y15" s="81">
        <v>1.4999999999999999E-2</v>
      </c>
      <c r="Z15" s="131">
        <v>2</v>
      </c>
      <c r="AA15" s="277">
        <v>16</v>
      </c>
      <c r="AB15" s="132">
        <f t="shared" si="0"/>
        <v>8.4507042253521118E-3</v>
      </c>
    </row>
    <row r="16" spans="1:63" ht="45.75" customHeight="1" thickTop="1" thickBot="1" x14ac:dyDescent="0.3">
      <c r="A16">
        <v>2021</v>
      </c>
      <c r="B16" s="129">
        <v>1</v>
      </c>
      <c r="C16" s="277"/>
      <c r="D16" s="130">
        <v>330</v>
      </c>
      <c r="E16" s="130" t="s">
        <v>320</v>
      </c>
      <c r="F16" s="130" t="s">
        <v>321</v>
      </c>
      <c r="G16" s="130">
        <v>382.04599999999999</v>
      </c>
      <c r="H16" s="130">
        <v>434.82600000000002</v>
      </c>
      <c r="I16" s="130">
        <v>422.1</v>
      </c>
      <c r="J16" s="133">
        <v>103</v>
      </c>
      <c r="K16" s="133">
        <v>140</v>
      </c>
      <c r="L16" s="133">
        <v>105</v>
      </c>
      <c r="M16" s="133">
        <v>138</v>
      </c>
      <c r="N16" s="81">
        <v>23</v>
      </c>
      <c r="O16" s="81">
        <v>23</v>
      </c>
      <c r="P16" s="81">
        <v>16</v>
      </c>
      <c r="Q16" s="81">
        <v>3</v>
      </c>
      <c r="R16" s="81">
        <v>4</v>
      </c>
      <c r="S16" s="81"/>
      <c r="T16" s="81"/>
      <c r="U16" s="81"/>
      <c r="V16" s="81"/>
      <c r="W16" s="131">
        <v>68</v>
      </c>
      <c r="X16" s="131">
        <v>5540</v>
      </c>
      <c r="Y16" s="81">
        <v>1.4999999999999999E-2</v>
      </c>
      <c r="Z16" s="131">
        <v>4</v>
      </c>
      <c r="AA16" s="277">
        <v>16</v>
      </c>
      <c r="AB16" s="132">
        <f t="shared" si="0"/>
        <v>1.2274368231046931E-2</v>
      </c>
    </row>
    <row r="17" spans="1:28" ht="45.75" customHeight="1" thickTop="1" thickBot="1" x14ac:dyDescent="0.3">
      <c r="A17">
        <v>2021</v>
      </c>
      <c r="B17" s="129">
        <v>1</v>
      </c>
      <c r="C17" s="277"/>
      <c r="D17" s="130">
        <v>557</v>
      </c>
      <c r="E17" s="130" t="s">
        <v>752</v>
      </c>
      <c r="F17" s="130" t="s">
        <v>753</v>
      </c>
      <c r="G17" s="130">
        <v>171.262</v>
      </c>
      <c r="H17" s="130">
        <v>194.922</v>
      </c>
      <c r="I17" s="130">
        <v>194.8</v>
      </c>
      <c r="J17" s="133">
        <v>20</v>
      </c>
      <c r="K17" s="133">
        <v>180</v>
      </c>
      <c r="L17" s="133">
        <v>26</v>
      </c>
      <c r="M17" s="133">
        <v>140</v>
      </c>
      <c r="N17" s="81">
        <v>62</v>
      </c>
      <c r="O17" s="81">
        <v>62</v>
      </c>
      <c r="P17" s="81">
        <v>78</v>
      </c>
      <c r="Q17" s="81">
        <v>9</v>
      </c>
      <c r="R17" s="81">
        <v>27</v>
      </c>
      <c r="S17" s="81"/>
      <c r="T17" s="81"/>
      <c r="U17" s="81"/>
      <c r="V17" s="81"/>
      <c r="W17" s="131">
        <v>223</v>
      </c>
      <c r="X17" s="131">
        <v>9373</v>
      </c>
      <c r="Y17" s="81">
        <v>1.4999999999999999E-2</v>
      </c>
      <c r="Z17" s="131">
        <v>24</v>
      </c>
      <c r="AA17" s="277">
        <v>16</v>
      </c>
      <c r="AB17" s="132">
        <f t="shared" si="0"/>
        <v>2.3791742238344179E-2</v>
      </c>
    </row>
    <row r="18" spans="1:28" ht="45.75" customHeight="1" thickTop="1" thickBot="1" x14ac:dyDescent="0.3">
      <c r="A18">
        <v>2021</v>
      </c>
      <c r="B18" s="129">
        <v>1</v>
      </c>
      <c r="C18" s="277"/>
      <c r="D18" s="130">
        <v>556</v>
      </c>
      <c r="E18" s="130" t="s">
        <v>754</v>
      </c>
      <c r="F18" s="130" t="s">
        <v>755</v>
      </c>
      <c r="G18" s="130">
        <v>1003.106</v>
      </c>
      <c r="H18" s="130">
        <v>1141.6859999999999</v>
      </c>
      <c r="I18" s="130">
        <v>1075.4000000000001</v>
      </c>
      <c r="J18" s="133">
        <v>20</v>
      </c>
      <c r="K18" s="133">
        <v>180</v>
      </c>
      <c r="L18" s="133">
        <v>26</v>
      </c>
      <c r="M18" s="133">
        <v>140</v>
      </c>
      <c r="N18" s="81">
        <v>74</v>
      </c>
      <c r="O18" s="81">
        <v>61</v>
      </c>
      <c r="P18" s="81">
        <v>79</v>
      </c>
      <c r="Q18" s="81">
        <v>7</v>
      </c>
      <c r="R18" s="81">
        <v>14</v>
      </c>
      <c r="S18" s="81"/>
      <c r="T18" s="81"/>
      <c r="U18" s="81"/>
      <c r="V18" s="81"/>
      <c r="W18" s="131">
        <v>231</v>
      </c>
      <c r="X18" s="131">
        <v>9759</v>
      </c>
      <c r="Y18" s="81">
        <v>1.4999999999999999E-2</v>
      </c>
      <c r="Z18" s="131">
        <v>24</v>
      </c>
      <c r="AA18" s="277">
        <v>16</v>
      </c>
      <c r="AB18" s="132">
        <f t="shared" si="0"/>
        <v>2.3670458038733477E-2</v>
      </c>
    </row>
    <row r="19" spans="1:28" ht="45.75" customHeight="1" thickTop="1" thickBot="1" x14ac:dyDescent="0.3">
      <c r="A19">
        <v>2021</v>
      </c>
      <c r="B19" s="129">
        <v>1</v>
      </c>
      <c r="C19" s="277"/>
      <c r="D19" s="130">
        <v>437</v>
      </c>
      <c r="E19" s="130" t="s">
        <v>349</v>
      </c>
      <c r="F19" s="130" t="s">
        <v>350</v>
      </c>
      <c r="G19" s="130">
        <v>158.08799999999999</v>
      </c>
      <c r="H19" s="130">
        <v>179.928</v>
      </c>
      <c r="I19" s="130">
        <v>176.6</v>
      </c>
      <c r="J19" s="133">
        <v>120</v>
      </c>
      <c r="K19" s="133">
        <v>120</v>
      </c>
      <c r="L19" s="133">
        <v>129</v>
      </c>
      <c r="M19" s="133">
        <v>112</v>
      </c>
      <c r="N19" s="81">
        <v>26</v>
      </c>
      <c r="O19" s="81">
        <v>14</v>
      </c>
      <c r="P19" s="81">
        <v>25</v>
      </c>
      <c r="Q19" s="81">
        <v>2</v>
      </c>
      <c r="R19" s="81"/>
      <c r="S19" s="81"/>
      <c r="T19" s="81"/>
      <c r="U19" s="81"/>
      <c r="V19" s="81"/>
      <c r="W19" s="131">
        <v>66</v>
      </c>
      <c r="X19" s="131">
        <v>6066</v>
      </c>
      <c r="Y19" s="81">
        <v>1.4999999999999999E-2</v>
      </c>
      <c r="Z19" s="131">
        <v>4</v>
      </c>
      <c r="AA19" s="277">
        <v>16</v>
      </c>
      <c r="AB19" s="132">
        <f t="shared" si="0"/>
        <v>1.0880316518298714E-2</v>
      </c>
    </row>
    <row r="20" spans="1:28" ht="45.75" customHeight="1" thickTop="1" thickBot="1" x14ac:dyDescent="0.3">
      <c r="A20">
        <v>2021</v>
      </c>
      <c r="B20" s="129">
        <v>1</v>
      </c>
      <c r="C20" s="277"/>
      <c r="D20" s="130">
        <v>438</v>
      </c>
      <c r="E20" s="130" t="s">
        <v>151</v>
      </c>
      <c r="F20" s="130" t="s">
        <v>152</v>
      </c>
      <c r="G20" s="130">
        <v>316.17599999999999</v>
      </c>
      <c r="H20" s="130">
        <v>359.85599999999999</v>
      </c>
      <c r="I20" s="130">
        <v>347.3</v>
      </c>
      <c r="J20" s="133">
        <v>67</v>
      </c>
      <c r="K20" s="133">
        <v>161</v>
      </c>
      <c r="L20" s="133">
        <v>79</v>
      </c>
      <c r="M20" s="133">
        <v>137</v>
      </c>
      <c r="N20" s="81">
        <v>106</v>
      </c>
      <c r="O20" s="81">
        <v>53</v>
      </c>
      <c r="P20" s="81">
        <v>72</v>
      </c>
      <c r="Q20" s="81">
        <v>15</v>
      </c>
      <c r="R20" s="81">
        <v>25</v>
      </c>
      <c r="S20" s="81"/>
      <c r="T20" s="81"/>
      <c r="U20" s="81"/>
      <c r="V20" s="81"/>
      <c r="W20" s="131">
        <v>266</v>
      </c>
      <c r="X20" s="131">
        <v>23166</v>
      </c>
      <c r="Y20" s="81">
        <v>1.4999999999999999E-2</v>
      </c>
      <c r="Z20" s="131">
        <v>18</v>
      </c>
      <c r="AA20" s="277">
        <v>16</v>
      </c>
      <c r="AB20" s="132">
        <f t="shared" si="0"/>
        <v>1.1482344815678149E-2</v>
      </c>
    </row>
    <row r="21" spans="1:28" ht="45.75" customHeight="1" thickTop="1" thickBot="1" x14ac:dyDescent="0.3">
      <c r="A21">
        <v>2021</v>
      </c>
      <c r="B21" s="129">
        <v>1</v>
      </c>
      <c r="C21" s="277"/>
      <c r="D21" s="130">
        <v>658</v>
      </c>
      <c r="E21" s="130" t="s">
        <v>255</v>
      </c>
      <c r="F21" s="130" t="s">
        <v>256</v>
      </c>
      <c r="G21" s="130">
        <v>83.7</v>
      </c>
      <c r="H21" s="130">
        <v>96.3</v>
      </c>
      <c r="I21" s="130">
        <v>90.3</v>
      </c>
      <c r="J21" s="133">
        <v>60</v>
      </c>
      <c r="K21" s="133">
        <v>180</v>
      </c>
      <c r="L21" s="133">
        <v>58</v>
      </c>
      <c r="M21" s="133">
        <v>192</v>
      </c>
      <c r="N21" s="81">
        <v>27</v>
      </c>
      <c r="O21" s="81">
        <v>12</v>
      </c>
      <c r="P21" s="81">
        <v>20</v>
      </c>
      <c r="Q21" s="81"/>
      <c r="R21" s="81"/>
      <c r="S21" s="81"/>
      <c r="T21" s="81"/>
      <c r="U21" s="81"/>
      <c r="V21" s="81"/>
      <c r="W21" s="131">
        <v>59</v>
      </c>
      <c r="X21" s="131">
        <v>3479</v>
      </c>
      <c r="Y21" s="81">
        <v>0.02</v>
      </c>
      <c r="Z21" s="131">
        <v>7</v>
      </c>
      <c r="AA21" s="277">
        <v>20</v>
      </c>
      <c r="AB21" s="132">
        <f t="shared" si="0"/>
        <v>1.6958896234550158E-2</v>
      </c>
    </row>
    <row r="22" spans="1:28" ht="45.75" customHeight="1" thickTop="1" thickBot="1" x14ac:dyDescent="0.3">
      <c r="A22">
        <v>2021</v>
      </c>
      <c r="B22" s="129">
        <v>1</v>
      </c>
      <c r="C22" s="277"/>
      <c r="D22" s="130">
        <v>656</v>
      </c>
      <c r="E22" s="130" t="s">
        <v>249</v>
      </c>
      <c r="F22" s="130" t="s">
        <v>250</v>
      </c>
      <c r="G22" s="130">
        <v>137.63999999999999</v>
      </c>
      <c r="H22" s="130">
        <v>158.36000000000001</v>
      </c>
      <c r="I22" s="130">
        <v>148.1</v>
      </c>
      <c r="J22" s="133">
        <v>60</v>
      </c>
      <c r="K22" s="133">
        <v>180</v>
      </c>
      <c r="L22" s="133">
        <v>58</v>
      </c>
      <c r="M22" s="133">
        <v>192</v>
      </c>
      <c r="N22" s="81">
        <v>26</v>
      </c>
      <c r="O22" s="81">
        <v>13</v>
      </c>
      <c r="P22" s="81">
        <v>21</v>
      </c>
      <c r="Q22" s="81"/>
      <c r="R22" s="81">
        <v>1</v>
      </c>
      <c r="S22" s="81"/>
      <c r="T22" s="81"/>
      <c r="U22" s="81"/>
      <c r="V22" s="81"/>
      <c r="W22" s="131">
        <v>61</v>
      </c>
      <c r="X22" s="131">
        <v>3501</v>
      </c>
      <c r="Y22" s="81">
        <v>0.02</v>
      </c>
      <c r="Z22" s="131">
        <v>7</v>
      </c>
      <c r="AA22" s="277">
        <v>20</v>
      </c>
      <c r="AB22" s="132">
        <f t="shared" si="0"/>
        <v>1.7423593259068837E-2</v>
      </c>
    </row>
    <row r="23" spans="1:28" ht="45.75" customHeight="1" thickTop="1" thickBot="1" x14ac:dyDescent="0.3">
      <c r="A23">
        <v>2021</v>
      </c>
      <c r="B23" s="129">
        <v>1</v>
      </c>
      <c r="C23" s="277"/>
      <c r="D23" s="130">
        <v>657</v>
      </c>
      <c r="E23" s="130" t="s">
        <v>252</v>
      </c>
      <c r="F23" s="130" t="s">
        <v>253</v>
      </c>
      <c r="G23" s="130">
        <v>83.7</v>
      </c>
      <c r="H23" s="130">
        <v>96.3</v>
      </c>
      <c r="I23" s="130">
        <v>90.3</v>
      </c>
      <c r="J23" s="133">
        <v>60</v>
      </c>
      <c r="K23" s="133">
        <v>180</v>
      </c>
      <c r="L23" s="133">
        <v>58</v>
      </c>
      <c r="M23" s="133">
        <v>192</v>
      </c>
      <c r="N23" s="81">
        <v>27</v>
      </c>
      <c r="O23" s="81">
        <v>13</v>
      </c>
      <c r="P23" s="81">
        <v>23</v>
      </c>
      <c r="Q23" s="81"/>
      <c r="R23" s="81"/>
      <c r="S23" s="81"/>
      <c r="T23" s="81"/>
      <c r="U23" s="81"/>
      <c r="V23" s="81"/>
      <c r="W23" s="131">
        <v>63</v>
      </c>
      <c r="X23" s="131">
        <v>3558</v>
      </c>
      <c r="Y23" s="81">
        <v>0.02</v>
      </c>
      <c r="Z23" s="131">
        <v>8</v>
      </c>
      <c r="AA23" s="277">
        <v>20</v>
      </c>
      <c r="AB23" s="132">
        <f t="shared" si="0"/>
        <v>1.7706576728499158E-2</v>
      </c>
    </row>
    <row r="24" spans="1:28" ht="45.75" customHeight="1" thickTop="1" thickBot="1" x14ac:dyDescent="0.3">
      <c r="A24">
        <v>2021</v>
      </c>
      <c r="B24" s="129">
        <v>1</v>
      </c>
      <c r="C24" s="277"/>
      <c r="D24" s="130">
        <v>655</v>
      </c>
      <c r="E24" s="130" t="s">
        <v>246</v>
      </c>
      <c r="F24" s="130" t="s">
        <v>247</v>
      </c>
      <c r="G24" s="130">
        <v>137.63999999999999</v>
      </c>
      <c r="H24" s="130">
        <v>158.36000000000001</v>
      </c>
      <c r="I24" s="130">
        <v>148.1</v>
      </c>
      <c r="J24" s="133">
        <v>60</v>
      </c>
      <c r="K24" s="133">
        <v>180</v>
      </c>
      <c r="L24" s="133">
        <v>58</v>
      </c>
      <c r="M24" s="133">
        <v>192</v>
      </c>
      <c r="N24" s="81">
        <v>27</v>
      </c>
      <c r="O24" s="81">
        <v>13</v>
      </c>
      <c r="P24" s="81">
        <v>21</v>
      </c>
      <c r="Q24" s="81"/>
      <c r="R24" s="81">
        <v>2</v>
      </c>
      <c r="S24" s="81"/>
      <c r="T24" s="81"/>
      <c r="U24" s="81"/>
      <c r="V24" s="81"/>
      <c r="W24" s="131">
        <v>63</v>
      </c>
      <c r="X24" s="131">
        <v>3563</v>
      </c>
      <c r="Y24" s="81">
        <v>0.02</v>
      </c>
      <c r="Z24" s="131">
        <v>8</v>
      </c>
      <c r="AA24" s="277">
        <v>20</v>
      </c>
      <c r="AB24" s="132">
        <f t="shared" si="0"/>
        <v>1.768172888015717E-2</v>
      </c>
    </row>
    <row r="25" spans="1:28" ht="45.75" customHeight="1" thickTop="1" thickBot="1" x14ac:dyDescent="0.3">
      <c r="A25">
        <v>2021</v>
      </c>
      <c r="B25" s="129">
        <v>1</v>
      </c>
      <c r="C25" s="277"/>
      <c r="D25" s="130">
        <v>645</v>
      </c>
      <c r="E25" s="130" t="s">
        <v>226</v>
      </c>
      <c r="F25" s="130" t="s">
        <v>227</v>
      </c>
      <c r="G25" s="130">
        <v>123.69</v>
      </c>
      <c r="H25" s="130">
        <v>142.31</v>
      </c>
      <c r="I25" s="130">
        <v>142.69999999999999</v>
      </c>
      <c r="J25" s="133">
        <v>80</v>
      </c>
      <c r="K25" s="133">
        <v>180</v>
      </c>
      <c r="L25" s="133">
        <v>81</v>
      </c>
      <c r="M25" s="133">
        <v>178</v>
      </c>
      <c r="N25" s="81">
        <v>6</v>
      </c>
      <c r="O25" s="81"/>
      <c r="P25" s="81">
        <v>2</v>
      </c>
      <c r="Q25" s="81"/>
      <c r="R25" s="81"/>
      <c r="S25" s="81"/>
      <c r="T25" s="81"/>
      <c r="U25" s="81"/>
      <c r="V25" s="81"/>
      <c r="W25" s="131">
        <v>8</v>
      </c>
      <c r="X25" s="131">
        <v>1008</v>
      </c>
      <c r="Y25" s="81">
        <v>0.02</v>
      </c>
      <c r="Z25" s="131">
        <v>2</v>
      </c>
      <c r="AA25" s="277">
        <v>20</v>
      </c>
      <c r="AB25" s="132">
        <f t="shared" si="0"/>
        <v>7.9365079365079361E-3</v>
      </c>
    </row>
    <row r="26" spans="1:28" ht="45.75" customHeight="1" thickTop="1" thickBot="1" x14ac:dyDescent="0.3">
      <c r="A26">
        <v>2021</v>
      </c>
      <c r="B26" s="129">
        <v>1</v>
      </c>
      <c r="C26" s="277"/>
      <c r="D26" s="130">
        <v>625</v>
      </c>
      <c r="E26" s="130" t="s">
        <v>218</v>
      </c>
      <c r="F26" s="130" t="s">
        <v>219</v>
      </c>
      <c r="G26" s="130">
        <v>129.01</v>
      </c>
      <c r="H26" s="130">
        <v>150.99</v>
      </c>
      <c r="I26" s="130">
        <v>142.1</v>
      </c>
      <c r="J26" s="133">
        <v>18</v>
      </c>
      <c r="K26" s="133">
        <v>200</v>
      </c>
      <c r="L26" s="133">
        <v>26</v>
      </c>
      <c r="M26" s="133">
        <v>137</v>
      </c>
      <c r="N26" s="81">
        <v>10</v>
      </c>
      <c r="O26" s="81">
        <v>1</v>
      </c>
      <c r="P26" s="81">
        <v>4</v>
      </c>
      <c r="Q26" s="81"/>
      <c r="R26" s="81"/>
      <c r="S26" s="81"/>
      <c r="T26" s="81"/>
      <c r="U26" s="81"/>
      <c r="V26" s="81"/>
      <c r="W26" s="131">
        <v>15</v>
      </c>
      <c r="X26" s="131">
        <v>900</v>
      </c>
      <c r="Y26" s="81">
        <v>1.4999999999999999E-2</v>
      </c>
      <c r="Z26" s="131">
        <v>3</v>
      </c>
      <c r="AA26" s="277">
        <v>25</v>
      </c>
      <c r="AB26" s="132">
        <f t="shared" si="0"/>
        <v>1.6666666666666666E-2</v>
      </c>
    </row>
    <row r="27" spans="1:28" ht="45.75" customHeight="1" thickTop="1" thickBot="1" x14ac:dyDescent="0.3">
      <c r="A27">
        <v>2021</v>
      </c>
      <c r="B27" s="129">
        <v>1</v>
      </c>
      <c r="C27" s="277"/>
      <c r="D27" s="130">
        <v>629</v>
      </c>
      <c r="E27" s="130" t="s">
        <v>345</v>
      </c>
      <c r="F27" s="130" t="s">
        <v>346</v>
      </c>
      <c r="G27" s="130">
        <v>203.983</v>
      </c>
      <c r="H27" s="130">
        <v>238.017</v>
      </c>
      <c r="I27" s="130">
        <v>232</v>
      </c>
      <c r="J27" s="133">
        <v>18</v>
      </c>
      <c r="K27" s="133">
        <v>200</v>
      </c>
      <c r="L27" s="133">
        <v>22</v>
      </c>
      <c r="M27" s="133">
        <v>166</v>
      </c>
      <c r="N27" s="81">
        <v>11</v>
      </c>
      <c r="O27" s="81">
        <v>6</v>
      </c>
      <c r="P27" s="81">
        <v>5</v>
      </c>
      <c r="Q27" s="81"/>
      <c r="R27" s="81"/>
      <c r="S27" s="81"/>
      <c r="T27" s="81"/>
      <c r="U27" s="81"/>
      <c r="V27" s="81"/>
      <c r="W27" s="131">
        <v>22</v>
      </c>
      <c r="X27" s="131">
        <v>832</v>
      </c>
      <c r="Y27" s="81">
        <v>1.4999999999999999E-2</v>
      </c>
      <c r="Z27" s="131">
        <v>4</v>
      </c>
      <c r="AA27" s="277">
        <v>25</v>
      </c>
      <c r="AB27" s="132">
        <f t="shared" si="0"/>
        <v>2.6442307692307692E-2</v>
      </c>
    </row>
    <row r="28" spans="1:28" ht="45.75" customHeight="1" thickTop="1" thickBot="1" x14ac:dyDescent="0.3">
      <c r="A28">
        <v>2021</v>
      </c>
      <c r="B28" s="129">
        <v>1</v>
      </c>
      <c r="C28" s="277"/>
      <c r="D28" s="130">
        <v>621</v>
      </c>
      <c r="E28" s="130" t="s">
        <v>293</v>
      </c>
      <c r="F28" s="130" t="s">
        <v>294</v>
      </c>
      <c r="G28" s="130">
        <v>175.98849999999999</v>
      </c>
      <c r="H28" s="130">
        <v>207.01150000000001</v>
      </c>
      <c r="I28" s="130">
        <v>201.5</v>
      </c>
      <c r="J28" s="133">
        <v>18</v>
      </c>
      <c r="K28" s="133">
        <v>200</v>
      </c>
      <c r="L28" s="133">
        <v>24</v>
      </c>
      <c r="M28" s="133">
        <v>152</v>
      </c>
      <c r="N28" s="81">
        <v>4</v>
      </c>
      <c r="O28" s="81"/>
      <c r="P28" s="81">
        <v>5</v>
      </c>
      <c r="Q28" s="81"/>
      <c r="R28" s="81"/>
      <c r="S28" s="81"/>
      <c r="T28" s="81"/>
      <c r="U28" s="81"/>
      <c r="V28" s="81"/>
      <c r="W28" s="131">
        <v>9</v>
      </c>
      <c r="X28" s="131">
        <v>459</v>
      </c>
      <c r="Y28" s="81">
        <v>1.4999999999999999E-2</v>
      </c>
      <c r="Z28" s="131">
        <v>2</v>
      </c>
      <c r="AA28" s="277">
        <v>25</v>
      </c>
      <c r="AB28" s="132">
        <f t="shared" si="0"/>
        <v>1.9607843137254902E-2</v>
      </c>
    </row>
    <row r="29" spans="1:28" ht="45.75" customHeight="1" thickTop="1" thickBot="1" x14ac:dyDescent="0.3">
      <c r="A29">
        <v>2021</v>
      </c>
      <c r="B29" s="129">
        <v>1</v>
      </c>
      <c r="C29" s="277"/>
      <c r="D29" s="130">
        <v>445</v>
      </c>
      <c r="E29" s="130" t="s">
        <v>230</v>
      </c>
      <c r="F29" s="130" t="s">
        <v>231</v>
      </c>
      <c r="G29" s="130">
        <v>25.2</v>
      </c>
      <c r="H29" s="130">
        <v>30.8</v>
      </c>
      <c r="I29" s="130">
        <v>27.2</v>
      </c>
      <c r="J29" s="133">
        <v>60</v>
      </c>
      <c r="K29" s="133">
        <v>180</v>
      </c>
      <c r="L29" s="133">
        <v>82</v>
      </c>
      <c r="M29" s="133">
        <v>133</v>
      </c>
      <c r="N29" s="81">
        <v>14</v>
      </c>
      <c r="O29" s="81">
        <v>4</v>
      </c>
      <c r="P29" s="81">
        <v>7</v>
      </c>
      <c r="Q29" s="81"/>
      <c r="R29" s="81"/>
      <c r="S29" s="81"/>
      <c r="T29" s="81"/>
      <c r="U29" s="81"/>
      <c r="V29" s="81"/>
      <c r="W29" s="131">
        <v>25</v>
      </c>
      <c r="X29" s="131">
        <v>3730</v>
      </c>
      <c r="Y29" s="81">
        <v>1.4999999999999999E-2</v>
      </c>
      <c r="Z29" s="131">
        <v>4</v>
      </c>
      <c r="AA29" s="277">
        <v>29</v>
      </c>
      <c r="AB29" s="132">
        <f t="shared" si="0"/>
        <v>6.7024128686327079E-3</v>
      </c>
    </row>
    <row r="30" spans="1:28" ht="45.75" customHeight="1" thickTop="1" thickBot="1" x14ac:dyDescent="0.3">
      <c r="A30">
        <v>2021</v>
      </c>
      <c r="B30" s="129">
        <v>1</v>
      </c>
      <c r="C30" s="277"/>
      <c r="D30" s="130">
        <v>446</v>
      </c>
      <c r="E30" s="130" t="s">
        <v>233</v>
      </c>
      <c r="F30" s="130" t="s">
        <v>234</v>
      </c>
      <c r="G30" s="130">
        <v>150.30000000000001</v>
      </c>
      <c r="H30" s="130">
        <v>183.7</v>
      </c>
      <c r="I30" s="130">
        <v>164.8</v>
      </c>
      <c r="J30" s="133">
        <v>60</v>
      </c>
      <c r="K30" s="133">
        <v>180</v>
      </c>
      <c r="L30" s="133">
        <v>82</v>
      </c>
      <c r="M30" s="133">
        <v>133</v>
      </c>
      <c r="N30" s="81">
        <v>17</v>
      </c>
      <c r="O30" s="81">
        <v>4</v>
      </c>
      <c r="P30" s="81">
        <v>9</v>
      </c>
      <c r="Q30" s="81"/>
      <c r="R30" s="81"/>
      <c r="S30" s="81"/>
      <c r="T30" s="81"/>
      <c r="U30" s="81"/>
      <c r="V30" s="81"/>
      <c r="W30" s="131">
        <v>30</v>
      </c>
      <c r="X30" s="131">
        <v>2483</v>
      </c>
      <c r="Y30" s="81">
        <v>1.4999999999999999E-2</v>
      </c>
      <c r="Z30" s="131">
        <v>4</v>
      </c>
      <c r="AA30" s="277">
        <v>29</v>
      </c>
      <c r="AB30" s="132">
        <f t="shared" si="0"/>
        <v>1.2082158679017317E-2</v>
      </c>
    </row>
    <row r="31" spans="1:28" ht="45.75" customHeight="1" thickTop="1" thickBot="1" x14ac:dyDescent="0.3">
      <c r="A31">
        <v>2021</v>
      </c>
      <c r="B31" s="129">
        <v>1</v>
      </c>
      <c r="C31" s="277"/>
      <c r="D31" s="130">
        <v>439</v>
      </c>
      <c r="E31" s="130" t="s">
        <v>146</v>
      </c>
      <c r="F31" s="130" t="s">
        <v>147</v>
      </c>
      <c r="G31" s="130">
        <v>308.7</v>
      </c>
      <c r="H31" s="130">
        <v>377.3</v>
      </c>
      <c r="I31" s="130">
        <v>352.7</v>
      </c>
      <c r="J31" s="133">
        <v>45</v>
      </c>
      <c r="K31" s="133">
        <v>320</v>
      </c>
      <c r="L31" s="133">
        <v>50</v>
      </c>
      <c r="M31" s="133">
        <v>297</v>
      </c>
      <c r="N31" s="81">
        <v>63</v>
      </c>
      <c r="O31" s="81">
        <v>19</v>
      </c>
      <c r="P31" s="81">
        <v>93</v>
      </c>
      <c r="Q31" s="81">
        <v>3</v>
      </c>
      <c r="R31" s="81">
        <v>1</v>
      </c>
      <c r="S31" s="81"/>
      <c r="T31" s="81"/>
      <c r="U31" s="81"/>
      <c r="V31" s="81"/>
      <c r="W31" s="131">
        <v>179</v>
      </c>
      <c r="X31" s="131">
        <v>5919</v>
      </c>
      <c r="Y31" s="81">
        <v>1.4999999999999999E-2</v>
      </c>
      <c r="Z31" s="131">
        <v>11</v>
      </c>
      <c r="AA31" s="277">
        <v>29</v>
      </c>
      <c r="AB31" s="132">
        <f t="shared" si="0"/>
        <v>3.0241594863997297E-2</v>
      </c>
    </row>
    <row r="32" spans="1:28" ht="45.75" customHeight="1" thickTop="1" thickBot="1" x14ac:dyDescent="0.3">
      <c r="A32">
        <v>2021</v>
      </c>
      <c r="B32" s="129">
        <v>1</v>
      </c>
      <c r="C32" s="277"/>
      <c r="D32" s="130">
        <v>447</v>
      </c>
      <c r="E32" s="130" t="s">
        <v>236</v>
      </c>
      <c r="F32" s="130" t="s">
        <v>237</v>
      </c>
      <c r="G32" s="130">
        <v>159.30000000000001</v>
      </c>
      <c r="H32" s="130">
        <v>194.7</v>
      </c>
      <c r="I32" s="130">
        <v>171</v>
      </c>
      <c r="J32" s="133">
        <v>60</v>
      </c>
      <c r="K32" s="133">
        <v>180</v>
      </c>
      <c r="L32" s="133">
        <v>82</v>
      </c>
      <c r="M32" s="133">
        <v>133</v>
      </c>
      <c r="N32" s="81">
        <v>14</v>
      </c>
      <c r="O32" s="81">
        <v>3</v>
      </c>
      <c r="P32" s="81">
        <v>10</v>
      </c>
      <c r="Q32" s="81"/>
      <c r="R32" s="81"/>
      <c r="S32" s="81"/>
      <c r="T32" s="81"/>
      <c r="U32" s="81"/>
      <c r="V32" s="81"/>
      <c r="W32" s="131">
        <v>27</v>
      </c>
      <c r="X32" s="131">
        <v>3081</v>
      </c>
      <c r="Y32" s="81">
        <v>1.4999999999999999E-2</v>
      </c>
      <c r="Z32" s="131">
        <v>4</v>
      </c>
      <c r="AA32" s="277">
        <v>29</v>
      </c>
      <c r="AB32" s="132">
        <f t="shared" si="0"/>
        <v>8.7633885102239538E-3</v>
      </c>
    </row>
    <row r="33" spans="1:28" ht="45.75" customHeight="1" thickTop="1" thickBot="1" x14ac:dyDescent="0.3">
      <c r="A33">
        <v>2021</v>
      </c>
      <c r="B33" s="129">
        <v>1</v>
      </c>
      <c r="C33" s="277"/>
      <c r="D33" s="130">
        <v>448</v>
      </c>
      <c r="E33" s="130" t="s">
        <v>239</v>
      </c>
      <c r="F33" s="130" t="s">
        <v>240</v>
      </c>
      <c r="G33" s="130">
        <v>20.7</v>
      </c>
      <c r="H33" s="130">
        <v>25.3</v>
      </c>
      <c r="I33" s="130">
        <v>22.5</v>
      </c>
      <c r="J33" s="133">
        <v>60</v>
      </c>
      <c r="K33" s="133">
        <v>180</v>
      </c>
      <c r="L33" s="133">
        <v>82</v>
      </c>
      <c r="M33" s="133">
        <v>133</v>
      </c>
      <c r="N33" s="81">
        <v>13</v>
      </c>
      <c r="O33" s="81">
        <v>3</v>
      </c>
      <c r="P33" s="81">
        <v>9</v>
      </c>
      <c r="Q33" s="81"/>
      <c r="R33" s="81"/>
      <c r="S33" s="81"/>
      <c r="T33" s="81"/>
      <c r="U33" s="81"/>
      <c r="V33" s="81"/>
      <c r="W33" s="131">
        <v>25</v>
      </c>
      <c r="X33" s="131">
        <v>3059</v>
      </c>
      <c r="Y33" s="81">
        <v>1.4999999999999999E-2</v>
      </c>
      <c r="Z33" s="131">
        <v>4</v>
      </c>
      <c r="AA33" s="277">
        <v>29</v>
      </c>
      <c r="AB33" s="132">
        <f t="shared" si="0"/>
        <v>8.1726054266100037E-3</v>
      </c>
    </row>
    <row r="34" spans="1:28" ht="45.75" customHeight="1" thickTop="1" thickBot="1" x14ac:dyDescent="0.3">
      <c r="A34">
        <v>2021</v>
      </c>
      <c r="B34" s="129">
        <v>1</v>
      </c>
      <c r="C34" s="277"/>
      <c r="D34" s="130">
        <v>50</v>
      </c>
      <c r="E34" s="130" t="s">
        <v>684</v>
      </c>
      <c r="F34" s="130" t="s">
        <v>279</v>
      </c>
      <c r="G34" s="130">
        <v>51.57</v>
      </c>
      <c r="H34" s="130">
        <v>56.43</v>
      </c>
      <c r="I34" s="130">
        <v>56.2</v>
      </c>
      <c r="J34" s="133">
        <v>101</v>
      </c>
      <c r="K34" s="133">
        <v>107</v>
      </c>
      <c r="L34" s="133">
        <v>67</v>
      </c>
      <c r="M34" s="133">
        <v>109</v>
      </c>
      <c r="N34" s="81">
        <v>76</v>
      </c>
      <c r="O34" s="81">
        <v>29</v>
      </c>
      <c r="P34" s="81">
        <v>54</v>
      </c>
      <c r="Q34" s="81">
        <v>2</v>
      </c>
      <c r="R34" s="81">
        <v>2</v>
      </c>
      <c r="S34" s="81"/>
      <c r="T34" s="81"/>
      <c r="U34" s="81"/>
      <c r="V34" s="81"/>
      <c r="W34" s="131">
        <v>163</v>
      </c>
      <c r="X34" s="131">
        <v>12847</v>
      </c>
      <c r="Y34" s="81">
        <v>1.4999999999999999E-2</v>
      </c>
      <c r="Z34" s="131">
        <v>9</v>
      </c>
      <c r="AA34" s="277">
        <v>18</v>
      </c>
      <c r="AB34" s="132">
        <f t="shared" si="0"/>
        <v>1.2687787031991905E-2</v>
      </c>
    </row>
    <row r="35" spans="1:28" ht="45.75" customHeight="1" thickTop="1" thickBot="1" x14ac:dyDescent="0.3">
      <c r="A35">
        <v>2021</v>
      </c>
      <c r="B35" s="129">
        <v>1</v>
      </c>
      <c r="C35" s="277"/>
      <c r="D35" s="130">
        <v>626</v>
      </c>
      <c r="E35" s="130" t="s">
        <v>220</v>
      </c>
      <c r="F35" s="130" t="s">
        <v>221</v>
      </c>
      <c r="G35" s="130">
        <v>127.029</v>
      </c>
      <c r="H35" s="130">
        <v>148.971</v>
      </c>
      <c r="I35" s="130">
        <v>286.7</v>
      </c>
      <c r="J35" s="133">
        <v>18</v>
      </c>
      <c r="K35" s="133">
        <v>200</v>
      </c>
      <c r="L35" s="133">
        <v>26</v>
      </c>
      <c r="M35" s="133">
        <v>137</v>
      </c>
      <c r="N35" s="81">
        <v>19</v>
      </c>
      <c r="O35" s="81">
        <v>3</v>
      </c>
      <c r="P35" s="81">
        <v>15</v>
      </c>
      <c r="Q35" s="81"/>
      <c r="R35" s="81"/>
      <c r="S35" s="81"/>
      <c r="T35" s="81"/>
      <c r="U35" s="81"/>
      <c r="V35" s="81"/>
      <c r="W35" s="131">
        <v>37</v>
      </c>
      <c r="X35" s="131">
        <v>1192</v>
      </c>
      <c r="Y35" s="81">
        <v>1.4999999999999999E-2</v>
      </c>
      <c r="Z35" s="131">
        <v>3</v>
      </c>
      <c r="AA35" s="277">
        <v>25</v>
      </c>
      <c r="AB35" s="132">
        <f t="shared" si="0"/>
        <v>3.1040268456375839E-2</v>
      </c>
    </row>
    <row r="36" spans="1:28" ht="45.75" customHeight="1" thickTop="1" thickBot="1" x14ac:dyDescent="0.3">
      <c r="A36">
        <v>2021</v>
      </c>
      <c r="B36" s="129">
        <v>1</v>
      </c>
      <c r="C36" s="277"/>
      <c r="D36" s="130">
        <v>630</v>
      </c>
      <c r="E36" s="130" t="s">
        <v>347</v>
      </c>
      <c r="F36" s="130" t="s">
        <v>348</v>
      </c>
      <c r="G36" s="130">
        <v>197.84299999999999</v>
      </c>
      <c r="H36" s="130">
        <v>230.15700000000001</v>
      </c>
      <c r="I36" s="130">
        <v>219.5</v>
      </c>
      <c r="J36" s="133">
        <v>18</v>
      </c>
      <c r="K36" s="133">
        <v>200</v>
      </c>
      <c r="L36" s="133">
        <v>22</v>
      </c>
      <c r="M36" s="133">
        <v>166</v>
      </c>
      <c r="N36" s="81">
        <v>39</v>
      </c>
      <c r="O36" s="81">
        <v>30</v>
      </c>
      <c r="P36" s="81">
        <v>19</v>
      </c>
      <c r="Q36" s="81"/>
      <c r="R36" s="81"/>
      <c r="S36" s="81"/>
      <c r="T36" s="81"/>
      <c r="U36" s="81"/>
      <c r="V36" s="81"/>
      <c r="W36" s="131">
        <v>88</v>
      </c>
      <c r="X36" s="131">
        <v>898</v>
      </c>
      <c r="Y36" s="81">
        <v>1.4999999999999999E-2</v>
      </c>
      <c r="Z36" s="131">
        <v>4</v>
      </c>
      <c r="AA36" s="277">
        <v>25</v>
      </c>
      <c r="AB36" s="132">
        <f t="shared" si="0"/>
        <v>9.7995545657015584E-2</v>
      </c>
    </row>
    <row r="37" spans="1:28" s="135" customFormat="1" ht="45.75" customHeight="1" thickTop="1" thickBot="1" x14ac:dyDescent="0.3">
      <c r="A37">
        <v>2021</v>
      </c>
      <c r="B37" s="129">
        <v>1</v>
      </c>
      <c r="C37" s="277"/>
      <c r="D37" s="130">
        <v>622</v>
      </c>
      <c r="E37" s="130" t="s">
        <v>295</v>
      </c>
      <c r="F37" s="130" t="s">
        <v>296</v>
      </c>
      <c r="G37" s="130">
        <v>172.41399999999999</v>
      </c>
      <c r="H37" s="130">
        <v>201.58600000000001</v>
      </c>
      <c r="I37" s="130">
        <v>194.4</v>
      </c>
      <c r="J37" s="134">
        <v>18</v>
      </c>
      <c r="K37" s="134">
        <v>200</v>
      </c>
      <c r="L37" s="134">
        <v>24</v>
      </c>
      <c r="M37" s="134">
        <v>152</v>
      </c>
      <c r="N37" s="81">
        <v>4</v>
      </c>
      <c r="O37" s="81"/>
      <c r="P37" s="81">
        <v>11</v>
      </c>
      <c r="Q37" s="81"/>
      <c r="R37" s="81"/>
      <c r="S37" s="81"/>
      <c r="T37" s="81"/>
      <c r="U37" s="81"/>
      <c r="V37" s="81"/>
      <c r="W37" s="131">
        <v>15</v>
      </c>
      <c r="X37" s="131">
        <v>465</v>
      </c>
      <c r="Y37" s="81">
        <v>1.4999999999999999E-2</v>
      </c>
      <c r="Z37" s="131">
        <v>2</v>
      </c>
      <c r="AA37" s="277">
        <v>25</v>
      </c>
      <c r="AB37" s="132">
        <f t="shared" si="0"/>
        <v>3.2258064516129031E-2</v>
      </c>
    </row>
    <row r="38" spans="1:28" ht="45.75" customHeight="1" thickTop="1" thickBot="1" x14ac:dyDescent="0.3">
      <c r="A38">
        <v>2021</v>
      </c>
      <c r="B38" s="129">
        <v>1</v>
      </c>
      <c r="C38" s="277"/>
      <c r="D38" s="130">
        <v>299</v>
      </c>
      <c r="E38" s="130" t="s">
        <v>181</v>
      </c>
      <c r="F38" s="130" t="s">
        <v>182</v>
      </c>
      <c r="G38" s="130">
        <v>106.95</v>
      </c>
      <c r="H38" s="130">
        <v>123.05</v>
      </c>
      <c r="I38" s="130">
        <v>109</v>
      </c>
      <c r="J38" s="133">
        <v>70</v>
      </c>
      <c r="K38" s="133">
        <v>154</v>
      </c>
      <c r="L38" s="133">
        <v>84</v>
      </c>
      <c r="M38" s="133">
        <v>131</v>
      </c>
      <c r="N38" s="81">
        <v>84</v>
      </c>
      <c r="O38" s="81">
        <v>52</v>
      </c>
      <c r="P38" s="81">
        <v>72</v>
      </c>
      <c r="Q38" s="81">
        <v>8</v>
      </c>
      <c r="R38" s="81">
        <v>14</v>
      </c>
      <c r="S38" s="81"/>
      <c r="T38" s="81"/>
      <c r="U38" s="81"/>
      <c r="V38" s="81"/>
      <c r="W38" s="131">
        <v>224</v>
      </c>
      <c r="X38" s="131">
        <v>17768</v>
      </c>
      <c r="Y38" s="81">
        <v>0.02</v>
      </c>
      <c r="Z38" s="131">
        <v>18</v>
      </c>
      <c r="AA38" s="277"/>
      <c r="AB38" s="132">
        <f t="shared" si="0"/>
        <v>1.2606933813597478E-2</v>
      </c>
    </row>
    <row r="39" spans="1:28" ht="45.75" customHeight="1" thickTop="1" thickBot="1" x14ac:dyDescent="0.3">
      <c r="A39">
        <v>2021</v>
      </c>
      <c r="B39" s="129">
        <v>1</v>
      </c>
      <c r="C39" s="277"/>
      <c r="D39" s="130">
        <v>348</v>
      </c>
      <c r="E39" s="130" t="s">
        <v>161</v>
      </c>
      <c r="F39" s="130" t="s">
        <v>162</v>
      </c>
      <c r="G39" s="130">
        <v>465</v>
      </c>
      <c r="H39" s="130">
        <v>535</v>
      </c>
      <c r="I39" s="130">
        <v>477.1</v>
      </c>
      <c r="J39" s="133">
        <v>40</v>
      </c>
      <c r="K39" s="133">
        <v>144</v>
      </c>
      <c r="L39" s="133">
        <v>44</v>
      </c>
      <c r="M39" s="133">
        <v>161</v>
      </c>
      <c r="N39" s="81">
        <v>14</v>
      </c>
      <c r="O39" s="81">
        <v>6</v>
      </c>
      <c r="P39" s="81">
        <v>7</v>
      </c>
      <c r="Q39" s="81">
        <v>2</v>
      </c>
      <c r="R39" s="81">
        <v>1</v>
      </c>
      <c r="S39" s="81"/>
      <c r="T39" s="81"/>
      <c r="U39" s="81"/>
      <c r="V39" s="81"/>
      <c r="W39" s="131">
        <v>30</v>
      </c>
      <c r="X39" s="131">
        <v>2844</v>
      </c>
      <c r="Y39" s="81">
        <v>1.4999999999999999E-2</v>
      </c>
      <c r="Z39" s="131">
        <v>3</v>
      </c>
      <c r="AA39" s="277">
        <v>25</v>
      </c>
      <c r="AB39" s="132">
        <f t="shared" si="0"/>
        <v>1.0548523206751054E-2</v>
      </c>
    </row>
    <row r="40" spans="1:28" ht="45.75" customHeight="1" thickTop="1" thickBot="1" x14ac:dyDescent="0.3">
      <c r="A40">
        <v>2021</v>
      </c>
      <c r="B40" s="129">
        <v>1</v>
      </c>
      <c r="C40" s="277"/>
      <c r="D40" s="130">
        <v>347</v>
      </c>
      <c r="E40" s="130" t="s">
        <v>157</v>
      </c>
      <c r="F40" s="130" t="s">
        <v>158</v>
      </c>
      <c r="G40" s="130">
        <v>465</v>
      </c>
      <c r="H40" s="130">
        <v>535</v>
      </c>
      <c r="I40" s="130">
        <v>490.8</v>
      </c>
      <c r="J40" s="133">
        <v>40</v>
      </c>
      <c r="K40" s="133">
        <v>144</v>
      </c>
      <c r="L40" s="133">
        <v>44</v>
      </c>
      <c r="M40" s="133">
        <v>161</v>
      </c>
      <c r="N40" s="81">
        <v>15</v>
      </c>
      <c r="O40" s="81">
        <v>4</v>
      </c>
      <c r="P40" s="81">
        <v>3</v>
      </c>
      <c r="Q40" s="81"/>
      <c r="R40" s="81"/>
      <c r="S40" s="81"/>
      <c r="T40" s="81"/>
      <c r="U40" s="81"/>
      <c r="V40" s="81"/>
      <c r="W40" s="131">
        <v>22</v>
      </c>
      <c r="X40" s="131">
        <v>932</v>
      </c>
      <c r="Y40" s="81">
        <v>1.4999999999999999E-2</v>
      </c>
      <c r="Z40" s="131">
        <v>3</v>
      </c>
      <c r="AA40" s="277"/>
      <c r="AB40" s="132">
        <f t="shared" si="0"/>
        <v>2.3605150214592276E-2</v>
      </c>
    </row>
    <row r="41" spans="1:28" ht="45.75" customHeight="1" thickTop="1" thickBot="1" x14ac:dyDescent="0.3">
      <c r="A41">
        <v>2021</v>
      </c>
      <c r="B41" s="129">
        <v>1</v>
      </c>
      <c r="C41" s="277"/>
      <c r="D41" s="130">
        <v>281</v>
      </c>
      <c r="E41" s="130" t="s">
        <v>263</v>
      </c>
      <c r="F41" s="130" t="s">
        <v>264</v>
      </c>
      <c r="G41" s="130">
        <v>265.05</v>
      </c>
      <c r="H41" s="130">
        <v>304.95</v>
      </c>
      <c r="I41" s="130">
        <v>289.10000000000002</v>
      </c>
      <c r="J41" s="133">
        <v>120</v>
      </c>
      <c r="K41" s="133">
        <v>120</v>
      </c>
      <c r="L41" s="133">
        <v>126</v>
      </c>
      <c r="M41" s="133">
        <v>114</v>
      </c>
      <c r="N41" s="81">
        <v>18</v>
      </c>
      <c r="O41" s="81">
        <v>6</v>
      </c>
      <c r="P41" s="81">
        <v>18</v>
      </c>
      <c r="Q41" s="81">
        <v>3</v>
      </c>
      <c r="R41" s="81"/>
      <c r="S41" s="81"/>
      <c r="T41" s="81"/>
      <c r="U41" s="81"/>
      <c r="V41" s="81"/>
      <c r="W41" s="131">
        <v>44</v>
      </c>
      <c r="X41" s="131">
        <v>6691</v>
      </c>
      <c r="Y41" s="81">
        <v>1.4999999999999999E-2</v>
      </c>
      <c r="Z41" s="131">
        <v>5</v>
      </c>
      <c r="AA41" s="277">
        <v>18</v>
      </c>
      <c r="AB41" s="132">
        <f t="shared" si="0"/>
        <v>6.5759976087281426E-3</v>
      </c>
    </row>
    <row r="42" spans="1:28" ht="45.75" customHeight="1" thickTop="1" thickBot="1" x14ac:dyDescent="0.3">
      <c r="A42">
        <v>2021</v>
      </c>
      <c r="B42" s="129">
        <v>1</v>
      </c>
      <c r="C42" s="277"/>
      <c r="D42" s="130">
        <v>280</v>
      </c>
      <c r="E42" s="130" t="s">
        <v>297</v>
      </c>
      <c r="F42" s="130" t="s">
        <v>298</v>
      </c>
      <c r="G42" s="130">
        <v>300.39</v>
      </c>
      <c r="H42" s="130">
        <v>345.61</v>
      </c>
      <c r="I42" s="130">
        <v>332</v>
      </c>
      <c r="J42" s="133">
        <v>105</v>
      </c>
      <c r="K42" s="133">
        <v>103</v>
      </c>
      <c r="L42" s="133">
        <v>104</v>
      </c>
      <c r="M42" s="133">
        <v>105</v>
      </c>
      <c r="N42" s="81">
        <v>18</v>
      </c>
      <c r="O42" s="81">
        <v>4</v>
      </c>
      <c r="P42" s="81">
        <v>6</v>
      </c>
      <c r="Q42" s="81"/>
      <c r="R42" s="81">
        <v>2</v>
      </c>
      <c r="S42" s="81">
        <v>3</v>
      </c>
      <c r="T42" s="81"/>
      <c r="U42" s="81"/>
      <c r="V42" s="81"/>
      <c r="W42" s="131">
        <v>32</v>
      </c>
      <c r="X42" s="131">
        <v>4527</v>
      </c>
      <c r="Y42" s="81">
        <v>1.4999999999999999E-2</v>
      </c>
      <c r="Z42" s="131">
        <v>6</v>
      </c>
      <c r="AA42" s="277">
        <v>16</v>
      </c>
      <c r="AB42" s="132">
        <f t="shared" si="0"/>
        <v>7.0686989176054786E-3</v>
      </c>
    </row>
    <row r="43" spans="1:28" ht="45.75" customHeight="1" thickTop="1" thickBot="1" x14ac:dyDescent="0.3">
      <c r="A43">
        <v>2021</v>
      </c>
      <c r="B43" s="129">
        <v>1</v>
      </c>
      <c r="C43" s="277"/>
      <c r="D43" s="130">
        <v>559</v>
      </c>
      <c r="E43" s="130" t="s">
        <v>173</v>
      </c>
      <c r="F43" s="130" t="s">
        <v>174</v>
      </c>
      <c r="G43" s="130">
        <v>579.5</v>
      </c>
      <c r="H43" s="130">
        <v>640.5</v>
      </c>
      <c r="I43" s="130">
        <v>611.20000000000005</v>
      </c>
      <c r="J43" s="133">
        <v>90</v>
      </c>
      <c r="K43" s="133">
        <v>120</v>
      </c>
      <c r="L43" s="133">
        <v>86</v>
      </c>
      <c r="M43" s="133">
        <v>127</v>
      </c>
      <c r="N43" s="81">
        <v>39</v>
      </c>
      <c r="O43" s="81">
        <v>10</v>
      </c>
      <c r="P43" s="81">
        <v>25</v>
      </c>
      <c r="Q43" s="81"/>
      <c r="R43" s="81">
        <v>3</v>
      </c>
      <c r="S43" s="81"/>
      <c r="T43" s="81"/>
      <c r="U43" s="81"/>
      <c r="V43" s="81"/>
      <c r="W43" s="131">
        <v>76</v>
      </c>
      <c r="X43" s="131">
        <v>9493</v>
      </c>
      <c r="Y43" s="81">
        <v>1.4999999999999999E-2</v>
      </c>
      <c r="Z43" s="131">
        <v>12</v>
      </c>
      <c r="AA43" s="277">
        <v>22</v>
      </c>
      <c r="AB43" s="132">
        <f t="shared" si="0"/>
        <v>8.0058990835352364E-3</v>
      </c>
    </row>
    <row r="44" spans="1:28" ht="45.75" customHeight="1" thickTop="1" thickBot="1" x14ac:dyDescent="0.3">
      <c r="A44">
        <v>2021</v>
      </c>
      <c r="B44" s="129">
        <v>1</v>
      </c>
      <c r="C44" s="277"/>
      <c r="D44" s="130">
        <v>168</v>
      </c>
      <c r="E44" s="130" t="s">
        <v>261</v>
      </c>
      <c r="F44" s="130" t="s">
        <v>262</v>
      </c>
      <c r="G44" s="130">
        <v>575.66999999999996</v>
      </c>
      <c r="H44" s="130">
        <v>662.33</v>
      </c>
      <c r="I44" s="130"/>
      <c r="J44" s="133">
        <v>90</v>
      </c>
      <c r="K44" s="133">
        <v>116</v>
      </c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>
        <v>492</v>
      </c>
      <c r="Y44" s="81">
        <v>1.4999999999999999E-2</v>
      </c>
      <c r="Z44" s="131">
        <v>1</v>
      </c>
      <c r="AA44" s="277">
        <v>18</v>
      </c>
      <c r="AB44" s="132">
        <f t="shared" si="0"/>
        <v>0</v>
      </c>
    </row>
    <row r="45" spans="1:28" ht="45.75" customHeight="1" thickTop="1" thickBot="1" x14ac:dyDescent="0.3">
      <c r="A45">
        <v>2021</v>
      </c>
      <c r="B45" s="129">
        <v>1</v>
      </c>
      <c r="C45" s="277"/>
      <c r="D45" s="130">
        <v>273</v>
      </c>
      <c r="E45" s="130" t="s">
        <v>242</v>
      </c>
      <c r="F45" s="130" t="s">
        <v>243</v>
      </c>
      <c r="G45" s="130">
        <v>524.52</v>
      </c>
      <c r="H45" s="130">
        <v>603.48</v>
      </c>
      <c r="I45" s="130">
        <v>590.1</v>
      </c>
      <c r="J45" s="133">
        <v>93</v>
      </c>
      <c r="K45" s="133">
        <v>116</v>
      </c>
      <c r="L45" s="133">
        <v>79</v>
      </c>
      <c r="M45" s="133">
        <v>138</v>
      </c>
      <c r="N45" s="81">
        <v>84</v>
      </c>
      <c r="O45" s="81">
        <v>23</v>
      </c>
      <c r="P45" s="81">
        <v>92</v>
      </c>
      <c r="Q45" s="81">
        <v>3</v>
      </c>
      <c r="R45" s="81">
        <v>3</v>
      </c>
      <c r="S45" s="81"/>
      <c r="T45" s="81"/>
      <c r="U45" s="81"/>
      <c r="V45" s="81"/>
      <c r="W45" s="131">
        <v>203</v>
      </c>
      <c r="X45" s="131">
        <v>13043</v>
      </c>
      <c r="Y45" s="81">
        <v>1.4999999999999999E-2</v>
      </c>
      <c r="Z45" s="131">
        <v>14</v>
      </c>
      <c r="AA45" s="277">
        <v>16</v>
      </c>
      <c r="AB45" s="132">
        <f t="shared" si="0"/>
        <v>1.5563904009813693E-2</v>
      </c>
    </row>
    <row r="46" spans="1:28" ht="45.75" customHeight="1" thickTop="1" thickBot="1" x14ac:dyDescent="0.3">
      <c r="A46">
        <v>2021</v>
      </c>
      <c r="B46" s="129">
        <v>1</v>
      </c>
      <c r="C46" s="277"/>
      <c r="D46" s="130">
        <v>271</v>
      </c>
      <c r="E46" s="130" t="s">
        <v>335</v>
      </c>
      <c r="F46" s="130" t="s">
        <v>336</v>
      </c>
      <c r="G46" s="130">
        <v>149.72999999999999</v>
      </c>
      <c r="H46" s="130">
        <v>172.27</v>
      </c>
      <c r="I46" s="130">
        <v>156.4</v>
      </c>
      <c r="J46" s="133">
        <v>151</v>
      </c>
      <c r="K46" s="133">
        <v>95</v>
      </c>
      <c r="L46" s="133">
        <v>157</v>
      </c>
      <c r="M46" s="133">
        <v>92</v>
      </c>
      <c r="N46" s="81">
        <v>7</v>
      </c>
      <c r="O46" s="81">
        <v>1</v>
      </c>
      <c r="P46" s="81">
        <v>5</v>
      </c>
      <c r="Q46" s="81"/>
      <c r="R46" s="81"/>
      <c r="S46" s="81"/>
      <c r="T46" s="81"/>
      <c r="U46" s="81"/>
      <c r="V46" s="81"/>
      <c r="W46" s="131">
        <v>12</v>
      </c>
      <c r="X46" s="131">
        <v>3112</v>
      </c>
      <c r="Y46" s="81">
        <v>1.4999999999999999E-2</v>
      </c>
      <c r="Z46" s="131">
        <v>2</v>
      </c>
      <c r="AA46" s="277">
        <v>16</v>
      </c>
      <c r="AB46" s="132">
        <f t="shared" si="0"/>
        <v>3.8560411311053984E-3</v>
      </c>
    </row>
    <row r="47" spans="1:28" ht="45.75" customHeight="1" thickTop="1" thickBot="1" x14ac:dyDescent="0.3">
      <c r="A47">
        <v>2021</v>
      </c>
      <c r="B47" s="129">
        <v>1</v>
      </c>
      <c r="C47" s="277"/>
      <c r="D47" s="130">
        <v>253</v>
      </c>
      <c r="E47" s="130" t="s">
        <v>323</v>
      </c>
      <c r="F47" s="130" t="s">
        <v>190</v>
      </c>
      <c r="G47" s="130">
        <v>188.79</v>
      </c>
      <c r="H47" s="130">
        <v>217.21</v>
      </c>
      <c r="I47" s="130">
        <v>195.7</v>
      </c>
      <c r="J47" s="133">
        <v>121</v>
      </c>
      <c r="K47" s="133">
        <v>89</v>
      </c>
      <c r="L47" s="133">
        <v>125</v>
      </c>
      <c r="M47" s="133">
        <v>87</v>
      </c>
      <c r="N47" s="81">
        <v>58</v>
      </c>
      <c r="O47" s="81">
        <v>23</v>
      </c>
      <c r="P47" s="81">
        <v>38</v>
      </c>
      <c r="Q47" s="81">
        <v>5</v>
      </c>
      <c r="R47" s="81">
        <v>7</v>
      </c>
      <c r="S47" s="81"/>
      <c r="T47" s="81"/>
      <c r="U47" s="81"/>
      <c r="V47" s="81"/>
      <c r="W47" s="131">
        <v>129</v>
      </c>
      <c r="X47" s="131">
        <v>23409</v>
      </c>
      <c r="Y47" s="81">
        <v>1.4999999999999999E-2</v>
      </c>
      <c r="Z47" s="131">
        <v>12</v>
      </c>
      <c r="AA47" s="277">
        <v>16</v>
      </c>
      <c r="AB47" s="132">
        <f t="shared" si="0"/>
        <v>5.5107010124311158E-3</v>
      </c>
    </row>
    <row r="48" spans="1:28" ht="45.75" customHeight="1" thickTop="1" thickBot="1" x14ac:dyDescent="0.3">
      <c r="A48">
        <v>2021</v>
      </c>
      <c r="B48" s="129">
        <v>1</v>
      </c>
      <c r="C48" s="277"/>
      <c r="D48" s="130">
        <v>254</v>
      </c>
      <c r="E48" s="130" t="s">
        <v>189</v>
      </c>
      <c r="F48" s="130" t="s">
        <v>190</v>
      </c>
      <c r="G48" s="130">
        <v>188.79</v>
      </c>
      <c r="H48" s="130">
        <v>217.21</v>
      </c>
      <c r="I48" s="130">
        <v>210</v>
      </c>
      <c r="J48" s="133">
        <v>88</v>
      </c>
      <c r="K48" s="133">
        <v>164</v>
      </c>
      <c r="L48" s="133">
        <v>105</v>
      </c>
      <c r="M48" s="133">
        <v>138</v>
      </c>
      <c r="N48" s="81">
        <v>131</v>
      </c>
      <c r="O48" s="81">
        <v>63</v>
      </c>
      <c r="P48" s="81">
        <v>106</v>
      </c>
      <c r="Q48" s="81">
        <v>10</v>
      </c>
      <c r="R48" s="81">
        <v>28</v>
      </c>
      <c r="S48" s="81"/>
      <c r="T48" s="81"/>
      <c r="U48" s="81"/>
      <c r="V48" s="81"/>
      <c r="W48" s="131">
        <v>330</v>
      </c>
      <c r="X48" s="131">
        <v>39150</v>
      </c>
      <c r="Y48" s="81">
        <v>0.02</v>
      </c>
      <c r="Z48" s="131">
        <v>21</v>
      </c>
      <c r="AA48" s="277">
        <v>16</v>
      </c>
      <c r="AB48" s="132">
        <f t="shared" si="0"/>
        <v>8.4291187739463595E-3</v>
      </c>
    </row>
    <row r="49" spans="1:28" ht="45.75" customHeight="1" thickTop="1" thickBot="1" x14ac:dyDescent="0.3">
      <c r="A49">
        <v>2021</v>
      </c>
      <c r="B49" s="129">
        <v>1</v>
      </c>
      <c r="C49" s="277"/>
      <c r="D49" s="130">
        <v>225</v>
      </c>
      <c r="E49" s="130" t="s">
        <v>142</v>
      </c>
      <c r="F49" s="130" t="s">
        <v>143</v>
      </c>
      <c r="G49" s="130">
        <v>345.96</v>
      </c>
      <c r="H49" s="130">
        <v>398.04</v>
      </c>
      <c r="I49" s="130"/>
      <c r="J49" s="133">
        <v>169</v>
      </c>
      <c r="K49" s="133">
        <v>128</v>
      </c>
      <c r="L49" s="133"/>
      <c r="M49" s="133"/>
      <c r="N49" s="81">
        <v>2</v>
      </c>
      <c r="O49" s="81"/>
      <c r="P49" s="81"/>
      <c r="Q49" s="81"/>
      <c r="R49" s="81"/>
      <c r="S49" s="81"/>
      <c r="T49" s="81"/>
      <c r="U49" s="81"/>
      <c r="V49" s="81"/>
      <c r="W49" s="131">
        <v>2</v>
      </c>
      <c r="X49" s="131">
        <v>182</v>
      </c>
      <c r="Y49" s="81">
        <v>1.4999999999999999E-2</v>
      </c>
      <c r="Z49" s="131">
        <v>1</v>
      </c>
      <c r="AA49" s="277">
        <v>18</v>
      </c>
      <c r="AB49" s="132">
        <f t="shared" si="0"/>
        <v>1.098901098901099E-2</v>
      </c>
    </row>
    <row r="50" spans="1:28" ht="45.75" customHeight="1" thickTop="1" thickBot="1" x14ac:dyDescent="0.3">
      <c r="A50">
        <v>2021</v>
      </c>
      <c r="B50" s="129">
        <v>1</v>
      </c>
      <c r="C50" s="277"/>
      <c r="D50" s="130">
        <v>219</v>
      </c>
      <c r="E50" s="130" t="s">
        <v>222</v>
      </c>
      <c r="F50" s="130" t="s">
        <v>223</v>
      </c>
      <c r="G50" s="130">
        <v>106.175</v>
      </c>
      <c r="H50" s="130">
        <v>122.1583333</v>
      </c>
      <c r="I50" s="130">
        <v>130.9</v>
      </c>
      <c r="J50" s="133">
        <v>238</v>
      </c>
      <c r="K50" s="133">
        <v>91</v>
      </c>
      <c r="L50" s="133">
        <v>193</v>
      </c>
      <c r="M50" s="133">
        <v>112</v>
      </c>
      <c r="N50" s="81">
        <v>11</v>
      </c>
      <c r="O50" s="81"/>
      <c r="P50" s="81">
        <v>4</v>
      </c>
      <c r="Q50" s="81"/>
      <c r="R50" s="81"/>
      <c r="S50" s="81"/>
      <c r="T50" s="81"/>
      <c r="U50" s="81"/>
      <c r="V50" s="81"/>
      <c r="W50" s="131">
        <v>15</v>
      </c>
      <c r="X50" s="131">
        <v>2526</v>
      </c>
      <c r="Y50" s="81">
        <v>1.4999999999999999E-2</v>
      </c>
      <c r="Z50" s="131">
        <v>2</v>
      </c>
      <c r="AA50" s="277">
        <v>18</v>
      </c>
      <c r="AB50" s="132">
        <f t="shared" si="0"/>
        <v>5.9382422802850355E-3</v>
      </c>
    </row>
    <row r="51" spans="1:28" ht="45.75" customHeight="1" thickTop="1" thickBot="1" x14ac:dyDescent="0.3">
      <c r="A51">
        <v>2021</v>
      </c>
      <c r="B51" s="129">
        <v>1</v>
      </c>
      <c r="C51" s="277"/>
      <c r="D51" s="130">
        <v>94</v>
      </c>
      <c r="E51" s="130" t="s">
        <v>332</v>
      </c>
      <c r="F51" s="130" t="s">
        <v>333</v>
      </c>
      <c r="G51" s="130">
        <v>17.670000000000002</v>
      </c>
      <c r="H51" s="130">
        <v>20.329999999999998</v>
      </c>
      <c r="I51" s="130">
        <v>19.2</v>
      </c>
      <c r="J51" s="133">
        <v>74</v>
      </c>
      <c r="K51" s="133">
        <v>97</v>
      </c>
      <c r="L51" s="133">
        <v>67</v>
      </c>
      <c r="M51" s="133">
        <v>107</v>
      </c>
      <c r="N51" s="81">
        <v>42</v>
      </c>
      <c r="O51" s="81">
        <v>18</v>
      </c>
      <c r="P51" s="81">
        <v>26</v>
      </c>
      <c r="Q51" s="81">
        <v>3</v>
      </c>
      <c r="R51" s="81"/>
      <c r="S51" s="81"/>
      <c r="T51" s="81"/>
      <c r="U51" s="81"/>
      <c r="V51" s="81"/>
      <c r="W51" s="131">
        <v>89</v>
      </c>
      <c r="X51" s="131">
        <v>5657</v>
      </c>
      <c r="Y51" s="81">
        <v>1.4999999999999999E-2</v>
      </c>
      <c r="Z51" s="131">
        <v>6</v>
      </c>
      <c r="AA51" s="277">
        <v>16</v>
      </c>
      <c r="AB51" s="132">
        <f t="shared" si="0"/>
        <v>1.5732720523245536E-2</v>
      </c>
    </row>
    <row r="52" spans="1:28" ht="45.75" customHeight="1" thickTop="1" thickBot="1" x14ac:dyDescent="0.3">
      <c r="A52">
        <v>2021</v>
      </c>
      <c r="B52" s="129">
        <v>1</v>
      </c>
      <c r="C52" s="277"/>
      <c r="D52" s="130">
        <v>104</v>
      </c>
      <c r="E52" s="130" t="s">
        <v>314</v>
      </c>
      <c r="F52" s="130" t="s">
        <v>315</v>
      </c>
      <c r="G52" s="130">
        <v>82.77</v>
      </c>
      <c r="H52" s="130">
        <v>95.23</v>
      </c>
      <c r="I52" s="130">
        <v>90.9</v>
      </c>
      <c r="J52" s="133">
        <v>140</v>
      </c>
      <c r="K52" s="133">
        <v>103</v>
      </c>
      <c r="L52" s="133">
        <v>139</v>
      </c>
      <c r="M52" s="133">
        <v>104</v>
      </c>
      <c r="N52" s="81">
        <v>7</v>
      </c>
      <c r="O52" s="81">
        <v>5</v>
      </c>
      <c r="P52" s="81">
        <v>7</v>
      </c>
      <c r="Q52" s="81"/>
      <c r="R52" s="81"/>
      <c r="S52" s="81"/>
      <c r="T52" s="81"/>
      <c r="U52" s="81"/>
      <c r="V52" s="81"/>
      <c r="W52" s="131">
        <v>19</v>
      </c>
      <c r="X52" s="131">
        <v>3187</v>
      </c>
      <c r="Y52" s="81">
        <v>1.4999999999999999E-2</v>
      </c>
      <c r="Z52" s="131">
        <v>3</v>
      </c>
      <c r="AA52" s="277">
        <v>18</v>
      </c>
      <c r="AB52" s="132">
        <f t="shared" si="0"/>
        <v>5.9617194854094764E-3</v>
      </c>
    </row>
    <row r="53" spans="1:28" ht="45.75" customHeight="1" thickTop="1" thickBot="1" x14ac:dyDescent="0.3">
      <c r="A53">
        <v>2021</v>
      </c>
      <c r="B53" s="129">
        <v>1</v>
      </c>
      <c r="C53" s="277"/>
      <c r="D53" s="130">
        <v>103</v>
      </c>
      <c r="E53" s="130" t="s">
        <v>311</v>
      </c>
      <c r="F53" s="130" t="s">
        <v>312</v>
      </c>
      <c r="G53" s="130">
        <v>82.77</v>
      </c>
      <c r="H53" s="130">
        <v>95.23</v>
      </c>
      <c r="I53" s="130">
        <v>90.9</v>
      </c>
      <c r="J53" s="133">
        <v>140</v>
      </c>
      <c r="K53" s="133">
        <v>103</v>
      </c>
      <c r="L53" s="133">
        <v>139</v>
      </c>
      <c r="M53" s="133">
        <v>104</v>
      </c>
      <c r="N53" s="81">
        <v>8</v>
      </c>
      <c r="O53" s="81">
        <v>5</v>
      </c>
      <c r="P53" s="81">
        <v>7</v>
      </c>
      <c r="Q53" s="81"/>
      <c r="R53" s="81"/>
      <c r="S53" s="81"/>
      <c r="T53" s="81"/>
      <c r="U53" s="81"/>
      <c r="V53" s="81"/>
      <c r="W53" s="131">
        <v>20</v>
      </c>
      <c r="X53" s="131">
        <v>3188</v>
      </c>
      <c r="Y53" s="81">
        <v>1.4999999999999999E-2</v>
      </c>
      <c r="Z53" s="131">
        <v>3</v>
      </c>
      <c r="AA53" s="277">
        <v>18</v>
      </c>
      <c r="AB53" s="132">
        <f t="shared" si="0"/>
        <v>6.2735257214554582E-3</v>
      </c>
    </row>
    <row r="54" spans="1:28" ht="45.75" customHeight="1" thickTop="1" thickBot="1" x14ac:dyDescent="0.3">
      <c r="A54">
        <v>2021</v>
      </c>
      <c r="B54" s="129">
        <v>1</v>
      </c>
      <c r="C54" s="277"/>
      <c r="D54" s="130">
        <v>102</v>
      </c>
      <c r="E54" s="130" t="s">
        <v>308</v>
      </c>
      <c r="F54" s="130" t="s">
        <v>309</v>
      </c>
      <c r="G54" s="130">
        <v>18.600000000000001</v>
      </c>
      <c r="H54" s="130">
        <v>21.4</v>
      </c>
      <c r="I54" s="130">
        <v>20.7</v>
      </c>
      <c r="J54" s="133">
        <v>140</v>
      </c>
      <c r="K54" s="133">
        <v>103</v>
      </c>
      <c r="L54" s="133">
        <v>139</v>
      </c>
      <c r="M54" s="133">
        <v>104</v>
      </c>
      <c r="N54" s="81">
        <v>7</v>
      </c>
      <c r="O54" s="81">
        <v>4</v>
      </c>
      <c r="P54" s="81">
        <v>6</v>
      </c>
      <c r="Q54" s="81"/>
      <c r="R54" s="81"/>
      <c r="S54" s="81"/>
      <c r="T54" s="81"/>
      <c r="U54" s="81"/>
      <c r="V54" s="81"/>
      <c r="W54" s="131">
        <v>17</v>
      </c>
      <c r="X54" s="131">
        <v>3185</v>
      </c>
      <c r="Y54" s="81">
        <v>1.4999999999999999E-2</v>
      </c>
      <c r="Z54" s="131">
        <v>3</v>
      </c>
      <c r="AA54" s="277">
        <v>18</v>
      </c>
      <c r="AB54" s="132">
        <f t="shared" si="0"/>
        <v>5.3375196232339087E-3</v>
      </c>
    </row>
    <row r="55" spans="1:28" ht="45.75" customHeight="1" thickTop="1" thickBot="1" x14ac:dyDescent="0.3">
      <c r="A55">
        <v>2021</v>
      </c>
      <c r="B55" s="129">
        <v>1</v>
      </c>
      <c r="C55" s="277"/>
      <c r="D55" s="130">
        <v>101</v>
      </c>
      <c r="E55" s="130" t="s">
        <v>305</v>
      </c>
      <c r="F55" s="130" t="s">
        <v>306</v>
      </c>
      <c r="G55" s="130">
        <v>18.600000000000001</v>
      </c>
      <c r="H55" s="130">
        <v>21.4</v>
      </c>
      <c r="I55" s="130">
        <v>20.7</v>
      </c>
      <c r="J55" s="133">
        <v>140</v>
      </c>
      <c r="K55" s="133">
        <v>103</v>
      </c>
      <c r="L55" s="133">
        <v>139</v>
      </c>
      <c r="M55" s="133">
        <v>104</v>
      </c>
      <c r="N55" s="81">
        <v>7</v>
      </c>
      <c r="O55" s="81">
        <v>4</v>
      </c>
      <c r="P55" s="81">
        <v>7</v>
      </c>
      <c r="Q55" s="81"/>
      <c r="R55" s="81"/>
      <c r="S55" s="81"/>
      <c r="T55" s="81"/>
      <c r="U55" s="81"/>
      <c r="V55" s="81"/>
      <c r="W55" s="131">
        <v>18</v>
      </c>
      <c r="X55" s="131">
        <v>3186</v>
      </c>
      <c r="Y55" s="81">
        <v>1.4999999999999999E-2</v>
      </c>
      <c r="Z55" s="131">
        <v>3</v>
      </c>
      <c r="AA55" s="277">
        <v>18</v>
      </c>
      <c r="AB55" s="132">
        <f t="shared" si="0"/>
        <v>5.6497175141242938E-3</v>
      </c>
    </row>
    <row r="56" spans="1:28" ht="45.75" customHeight="1" thickTop="1" thickBot="1" x14ac:dyDescent="0.3">
      <c r="A56">
        <v>2021</v>
      </c>
      <c r="B56" s="129">
        <v>1</v>
      </c>
      <c r="C56" s="277"/>
      <c r="D56" s="130">
        <v>100</v>
      </c>
      <c r="E56" s="130" t="s">
        <v>302</v>
      </c>
      <c r="F56" s="130" t="s">
        <v>303</v>
      </c>
      <c r="G56" s="130">
        <v>18.600000000000001</v>
      </c>
      <c r="H56" s="130">
        <v>21.4</v>
      </c>
      <c r="I56" s="130">
        <v>20.7</v>
      </c>
      <c r="J56" s="133">
        <v>140</v>
      </c>
      <c r="K56" s="133">
        <v>103</v>
      </c>
      <c r="L56" s="133">
        <v>139</v>
      </c>
      <c r="M56" s="133">
        <v>104</v>
      </c>
      <c r="N56" s="81">
        <v>7</v>
      </c>
      <c r="O56" s="81">
        <v>4</v>
      </c>
      <c r="P56" s="81">
        <v>6</v>
      </c>
      <c r="Q56" s="81"/>
      <c r="R56" s="81"/>
      <c r="S56" s="81"/>
      <c r="T56" s="81"/>
      <c r="U56" s="81"/>
      <c r="V56" s="81"/>
      <c r="W56" s="131">
        <v>17</v>
      </c>
      <c r="X56" s="131">
        <v>3185</v>
      </c>
      <c r="Y56" s="81">
        <v>1.4999999999999999E-2</v>
      </c>
      <c r="Z56" s="131">
        <v>3</v>
      </c>
      <c r="AA56" s="277">
        <v>18</v>
      </c>
      <c r="AB56" s="132">
        <f t="shared" si="0"/>
        <v>5.3375196232339087E-3</v>
      </c>
    </row>
    <row r="57" spans="1:28" ht="45.75" customHeight="1" thickTop="1" thickBot="1" x14ac:dyDescent="0.3">
      <c r="A57">
        <v>2021</v>
      </c>
      <c r="B57" s="129">
        <v>1</v>
      </c>
      <c r="C57" s="277"/>
      <c r="D57" s="130">
        <v>99</v>
      </c>
      <c r="E57" s="130" t="s">
        <v>299</v>
      </c>
      <c r="F57" s="130" t="s">
        <v>300</v>
      </c>
      <c r="G57" s="130">
        <v>18.600000000000001</v>
      </c>
      <c r="H57" s="130">
        <v>21.4</v>
      </c>
      <c r="I57" s="130">
        <v>20.7</v>
      </c>
      <c r="J57" s="133">
        <v>140</v>
      </c>
      <c r="K57" s="133">
        <v>103</v>
      </c>
      <c r="L57" s="133">
        <v>139</v>
      </c>
      <c r="M57" s="133">
        <v>104</v>
      </c>
      <c r="N57" s="81">
        <v>7</v>
      </c>
      <c r="O57" s="81">
        <v>4</v>
      </c>
      <c r="P57" s="81">
        <v>7</v>
      </c>
      <c r="Q57" s="81"/>
      <c r="R57" s="81"/>
      <c r="S57" s="81"/>
      <c r="T57" s="81"/>
      <c r="U57" s="81"/>
      <c r="V57" s="81"/>
      <c r="W57" s="131">
        <v>18</v>
      </c>
      <c r="X57" s="131">
        <v>3186</v>
      </c>
      <c r="Y57" s="81">
        <v>1.4999999999999999E-2</v>
      </c>
      <c r="Z57" s="131">
        <v>3</v>
      </c>
      <c r="AA57" s="277">
        <v>18</v>
      </c>
      <c r="AB57" s="132">
        <f t="shared" si="0"/>
        <v>5.6497175141242938E-3</v>
      </c>
    </row>
    <row r="58" spans="1:28" ht="45.75" customHeight="1" thickTop="1" thickBot="1" x14ac:dyDescent="0.3">
      <c r="A58">
        <v>2021</v>
      </c>
      <c r="B58" s="129">
        <v>1</v>
      </c>
      <c r="C58" s="277"/>
      <c r="D58" s="130">
        <v>12</v>
      </c>
      <c r="E58" s="130" t="s">
        <v>196</v>
      </c>
      <c r="F58" s="130" t="s">
        <v>197</v>
      </c>
      <c r="G58" s="130">
        <v>197.16</v>
      </c>
      <c r="H58" s="130">
        <v>226.84</v>
      </c>
      <c r="I58" s="130">
        <v>214.5</v>
      </c>
      <c r="J58" s="133">
        <v>37</v>
      </c>
      <c r="K58" s="133">
        <v>195</v>
      </c>
      <c r="L58" s="133">
        <v>43</v>
      </c>
      <c r="M58" s="133">
        <v>174</v>
      </c>
      <c r="N58" s="81">
        <v>132</v>
      </c>
      <c r="O58" s="81">
        <v>63</v>
      </c>
      <c r="P58" s="81">
        <v>106</v>
      </c>
      <c r="Q58" s="81"/>
      <c r="R58" s="81">
        <v>7</v>
      </c>
      <c r="S58" s="81"/>
      <c r="T58" s="81"/>
      <c r="U58" s="81"/>
      <c r="V58" s="81"/>
      <c r="W58" s="131">
        <v>308</v>
      </c>
      <c r="X58" s="131">
        <v>9004</v>
      </c>
      <c r="Y58" s="81">
        <v>0.02</v>
      </c>
      <c r="Z58" s="131">
        <v>17</v>
      </c>
      <c r="AA58" s="277">
        <v>22</v>
      </c>
      <c r="AB58" s="132">
        <f t="shared" si="0"/>
        <v>3.4207019102621056E-2</v>
      </c>
    </row>
    <row r="59" spans="1:28" ht="45.75" customHeight="1" thickTop="1" thickBot="1" x14ac:dyDescent="0.3">
      <c r="A59">
        <v>2021</v>
      </c>
      <c r="B59" s="129">
        <v>1</v>
      </c>
      <c r="C59" s="277"/>
      <c r="D59" s="130">
        <v>11</v>
      </c>
      <c r="E59" s="130" t="s">
        <v>193</v>
      </c>
      <c r="F59" s="130" t="s">
        <v>194</v>
      </c>
      <c r="G59" s="130">
        <v>197.16</v>
      </c>
      <c r="H59" s="130">
        <v>226.84</v>
      </c>
      <c r="I59" s="130">
        <v>217.2</v>
      </c>
      <c r="J59" s="133">
        <v>37</v>
      </c>
      <c r="K59" s="133">
        <v>195</v>
      </c>
      <c r="L59" s="133">
        <v>43</v>
      </c>
      <c r="M59" s="133">
        <v>174</v>
      </c>
      <c r="N59" s="81">
        <v>124</v>
      </c>
      <c r="O59" s="81">
        <v>67</v>
      </c>
      <c r="P59" s="81">
        <v>106</v>
      </c>
      <c r="Q59" s="81"/>
      <c r="R59" s="81">
        <v>8</v>
      </c>
      <c r="S59" s="81"/>
      <c r="T59" s="81"/>
      <c r="U59" s="81"/>
      <c r="V59" s="81"/>
      <c r="W59" s="131">
        <v>305</v>
      </c>
      <c r="X59" s="131">
        <v>9001</v>
      </c>
      <c r="Y59" s="81">
        <v>0.02</v>
      </c>
      <c r="Z59" s="131">
        <v>17</v>
      </c>
      <c r="AA59" s="277">
        <v>22</v>
      </c>
      <c r="AB59" s="132">
        <f t="shared" si="0"/>
        <v>3.3885123875124989E-2</v>
      </c>
    </row>
    <row r="60" spans="1:28" ht="45.75" customHeight="1" thickTop="1" thickBot="1" x14ac:dyDescent="0.3">
      <c r="A60">
        <v>2021</v>
      </c>
      <c r="B60" s="129">
        <v>1</v>
      </c>
      <c r="C60" s="277"/>
      <c r="D60" s="130">
        <v>93</v>
      </c>
      <c r="E60" s="130" t="s">
        <v>209</v>
      </c>
      <c r="F60" s="130" t="s">
        <v>210</v>
      </c>
      <c r="G60" s="130">
        <v>54.87</v>
      </c>
      <c r="H60" s="130">
        <v>63.13</v>
      </c>
      <c r="I60" s="130">
        <v>59.9</v>
      </c>
      <c r="J60" s="133">
        <v>74</v>
      </c>
      <c r="K60" s="133">
        <v>97</v>
      </c>
      <c r="L60" s="133">
        <v>71</v>
      </c>
      <c r="M60" s="133">
        <v>102</v>
      </c>
      <c r="N60" s="81">
        <v>93</v>
      </c>
      <c r="O60" s="81">
        <v>36</v>
      </c>
      <c r="P60" s="81">
        <v>54</v>
      </c>
      <c r="Q60" s="81">
        <v>3</v>
      </c>
      <c r="R60" s="81"/>
      <c r="S60" s="81"/>
      <c r="T60" s="81"/>
      <c r="U60" s="81"/>
      <c r="V60" s="81"/>
      <c r="W60" s="131">
        <v>186</v>
      </c>
      <c r="X60" s="131">
        <v>10878</v>
      </c>
      <c r="Y60" s="81">
        <v>1.4999999999999999E-2</v>
      </c>
      <c r="Z60" s="131">
        <v>11</v>
      </c>
      <c r="AA60" s="277">
        <v>16</v>
      </c>
      <c r="AB60" s="132">
        <f t="shared" si="0"/>
        <v>1.7098731384445669E-2</v>
      </c>
    </row>
    <row r="61" spans="1:28" ht="45.75" customHeight="1" thickTop="1" thickBot="1" x14ac:dyDescent="0.3">
      <c r="A61">
        <v>2021</v>
      </c>
      <c r="B61" s="129">
        <v>1</v>
      </c>
      <c r="C61" s="277"/>
      <c r="D61" s="130">
        <v>180</v>
      </c>
      <c r="E61" s="130" t="s">
        <v>317</v>
      </c>
      <c r="F61" s="130" t="s">
        <v>318</v>
      </c>
      <c r="G61" s="130">
        <v>29.76</v>
      </c>
      <c r="H61" s="130">
        <v>34.24</v>
      </c>
      <c r="I61" s="130">
        <v>35.4</v>
      </c>
      <c r="J61" s="133">
        <v>168</v>
      </c>
      <c r="K61" s="133">
        <v>171</v>
      </c>
      <c r="L61" s="133">
        <v>204</v>
      </c>
      <c r="M61" s="133">
        <v>142</v>
      </c>
      <c r="N61" s="81">
        <v>32</v>
      </c>
      <c r="O61" s="81">
        <v>8</v>
      </c>
      <c r="P61" s="81">
        <v>21</v>
      </c>
      <c r="Q61" s="81"/>
      <c r="R61" s="81"/>
      <c r="S61" s="81"/>
      <c r="T61" s="81"/>
      <c r="U61" s="81"/>
      <c r="V61" s="81"/>
      <c r="W61" s="131">
        <v>61</v>
      </c>
      <c r="X61" s="131">
        <v>3661</v>
      </c>
      <c r="Y61" s="81">
        <v>0.02</v>
      </c>
      <c r="Z61" s="131">
        <v>3</v>
      </c>
      <c r="AA61" s="277">
        <v>22</v>
      </c>
      <c r="AB61" s="132">
        <f t="shared" si="0"/>
        <v>1.666211417645452E-2</v>
      </c>
    </row>
    <row r="62" spans="1:28" x14ac:dyDescent="0.25">
      <c r="A62">
        <v>2021</v>
      </c>
      <c r="B62">
        <v>1</v>
      </c>
      <c r="C62" s="133"/>
      <c r="D62" s="133">
        <v>178</v>
      </c>
      <c r="E62" s="133" t="s">
        <v>202</v>
      </c>
      <c r="F62" s="133" t="s">
        <v>203</v>
      </c>
      <c r="G62" s="133">
        <v>46.5</v>
      </c>
      <c r="H62" s="133">
        <v>53.5</v>
      </c>
      <c r="I62" s="133">
        <v>52.4</v>
      </c>
      <c r="J62" s="133">
        <v>60</v>
      </c>
      <c r="K62" s="133">
        <v>120</v>
      </c>
      <c r="L62" s="133">
        <v>52</v>
      </c>
      <c r="M62" s="133">
        <v>141</v>
      </c>
      <c r="N62" s="81">
        <v>49</v>
      </c>
      <c r="O62" s="81">
        <v>26</v>
      </c>
      <c r="P62" s="81">
        <v>42</v>
      </c>
      <c r="Q62" s="81"/>
      <c r="R62" s="81"/>
      <c r="S62" s="81"/>
      <c r="T62" s="81"/>
      <c r="U62" s="81"/>
      <c r="V62" s="81"/>
      <c r="W62" s="133">
        <v>117</v>
      </c>
      <c r="X62" s="133">
        <v>5036</v>
      </c>
      <c r="Y62" s="81">
        <v>1.4999999999999999E-2</v>
      </c>
      <c r="Z62" s="131">
        <v>7</v>
      </c>
      <c r="AA62" s="133">
        <v>18</v>
      </c>
      <c r="AB62" s="132">
        <f t="shared" si="0"/>
        <v>2.323272438443209E-2</v>
      </c>
    </row>
    <row r="63" spans="1:28" x14ac:dyDescent="0.25">
      <c r="A63">
        <v>2021</v>
      </c>
      <c r="B63">
        <v>1</v>
      </c>
      <c r="C63" s="133"/>
      <c r="D63" s="133">
        <v>25</v>
      </c>
      <c r="E63" s="133" t="s">
        <v>355</v>
      </c>
      <c r="F63" s="133" t="s">
        <v>356</v>
      </c>
      <c r="G63" s="133">
        <v>150.66</v>
      </c>
      <c r="H63" s="133">
        <v>173.34</v>
      </c>
      <c r="I63" s="133">
        <v>169.2</v>
      </c>
      <c r="J63" s="133">
        <v>145</v>
      </c>
      <c r="K63" s="133">
        <v>99</v>
      </c>
      <c r="L63" s="133">
        <v>136</v>
      </c>
      <c r="M63" s="133">
        <v>110</v>
      </c>
      <c r="N63" s="81">
        <v>34</v>
      </c>
      <c r="O63" s="81">
        <v>18</v>
      </c>
      <c r="P63" s="81">
        <v>20</v>
      </c>
      <c r="Q63" s="81"/>
      <c r="R63" s="81">
        <v>4</v>
      </c>
      <c r="S63" s="81"/>
      <c r="T63" s="81"/>
      <c r="U63" s="81"/>
      <c r="V63" s="81"/>
      <c r="W63" s="133">
        <v>76</v>
      </c>
      <c r="X63" s="133">
        <v>9052</v>
      </c>
      <c r="Y63" s="81">
        <v>1.4999999999999999E-2</v>
      </c>
      <c r="Z63" s="131">
        <v>4</v>
      </c>
      <c r="AA63" s="133">
        <v>24</v>
      </c>
      <c r="AB63" s="132">
        <f t="shared" si="0"/>
        <v>8.395934600088379E-3</v>
      </c>
    </row>
    <row r="64" spans="1:28" x14ac:dyDescent="0.25">
      <c r="A64">
        <v>2021</v>
      </c>
      <c r="B64">
        <v>1</v>
      </c>
      <c r="C64" s="133"/>
      <c r="D64" s="133">
        <v>24</v>
      </c>
      <c r="E64" s="133" t="s">
        <v>352</v>
      </c>
      <c r="F64" s="133" t="s">
        <v>353</v>
      </c>
      <c r="G64" s="133">
        <v>154.38</v>
      </c>
      <c r="H64" s="133">
        <v>177.62</v>
      </c>
      <c r="I64" s="133">
        <v>171</v>
      </c>
      <c r="J64" s="133">
        <v>145</v>
      </c>
      <c r="K64" s="133">
        <v>99</v>
      </c>
      <c r="L64" s="133">
        <v>136</v>
      </c>
      <c r="M64" s="133">
        <v>110</v>
      </c>
      <c r="N64" s="81">
        <v>26</v>
      </c>
      <c r="O64" s="81">
        <v>22</v>
      </c>
      <c r="P64" s="81">
        <v>21</v>
      </c>
      <c r="Q64" s="81"/>
      <c r="R64" s="81">
        <v>8</v>
      </c>
      <c r="S64" s="81"/>
      <c r="T64" s="81"/>
      <c r="U64" s="81"/>
      <c r="V64" s="81"/>
      <c r="W64" s="133">
        <v>77</v>
      </c>
      <c r="X64" s="133">
        <v>9053</v>
      </c>
      <c r="Y64" s="81">
        <v>1.4999999999999999E-2</v>
      </c>
      <c r="Z64" s="131">
        <v>4</v>
      </c>
      <c r="AA64" s="133">
        <v>24</v>
      </c>
      <c r="AB64" s="132">
        <f t="shared" si="0"/>
        <v>8.5054678007290396E-3</v>
      </c>
    </row>
    <row r="65" spans="1:28" x14ac:dyDescent="0.25">
      <c r="A65">
        <v>2021</v>
      </c>
      <c r="B65">
        <v>1</v>
      </c>
      <c r="C65" s="133"/>
      <c r="D65" s="133">
        <v>167</v>
      </c>
      <c r="E65" s="133" t="s">
        <v>244</v>
      </c>
      <c r="F65" s="133" t="s">
        <v>245</v>
      </c>
      <c r="G65" s="133">
        <v>825.84</v>
      </c>
      <c r="H65" s="133">
        <v>950.16</v>
      </c>
      <c r="I65" s="133">
        <v>890.6</v>
      </c>
      <c r="J65" s="133">
        <v>55</v>
      </c>
      <c r="K65" s="133">
        <v>131</v>
      </c>
      <c r="L65" s="133">
        <v>47</v>
      </c>
      <c r="M65" s="133">
        <v>153</v>
      </c>
      <c r="N65" s="81">
        <v>14</v>
      </c>
      <c r="O65" s="81">
        <v>4</v>
      </c>
      <c r="P65" s="81">
        <v>11</v>
      </c>
      <c r="Q65" s="81">
        <v>1</v>
      </c>
      <c r="R65" s="81"/>
      <c r="S65" s="81"/>
      <c r="T65" s="81"/>
      <c r="U65" s="81"/>
      <c r="V65" s="81"/>
      <c r="W65" s="133">
        <v>30</v>
      </c>
      <c r="X65" s="133">
        <v>2473</v>
      </c>
      <c r="Y65" s="81">
        <v>1.4999999999999999E-2</v>
      </c>
      <c r="Z65" s="131">
        <v>6</v>
      </c>
      <c r="AA65" s="133">
        <v>18</v>
      </c>
      <c r="AB65" s="132">
        <f t="shared" si="0"/>
        <v>1.213101496158512E-2</v>
      </c>
    </row>
    <row r="66" spans="1:28" x14ac:dyDescent="0.25">
      <c r="A66">
        <v>2021</v>
      </c>
      <c r="B66">
        <v>1</v>
      </c>
      <c r="C66" s="133"/>
      <c r="D66" s="133">
        <v>165</v>
      </c>
      <c r="E66" s="133" t="s">
        <v>171</v>
      </c>
      <c r="F66" s="133" t="s">
        <v>172</v>
      </c>
      <c r="G66" s="133">
        <v>656.58</v>
      </c>
      <c r="H66" s="133">
        <v>755.42</v>
      </c>
      <c r="I66" s="133">
        <v>653</v>
      </c>
      <c r="J66" s="133">
        <v>60</v>
      </c>
      <c r="K66" s="133">
        <v>120</v>
      </c>
      <c r="L66" s="133">
        <v>54</v>
      </c>
      <c r="M66" s="133">
        <v>134</v>
      </c>
      <c r="N66" s="81">
        <v>1</v>
      </c>
      <c r="O66" s="81">
        <v>1</v>
      </c>
      <c r="P66" s="81">
        <v>1</v>
      </c>
      <c r="Q66" s="81"/>
      <c r="R66" s="81"/>
      <c r="S66" s="81"/>
      <c r="T66" s="81"/>
      <c r="U66" s="81"/>
      <c r="V66" s="81"/>
      <c r="W66" s="133">
        <v>2</v>
      </c>
      <c r="X66" s="133">
        <v>402</v>
      </c>
      <c r="Y66" s="81">
        <v>1.4999999999999999E-2</v>
      </c>
      <c r="Z66" s="131">
        <v>2</v>
      </c>
      <c r="AA66" s="133">
        <v>16</v>
      </c>
      <c r="AB66" s="132">
        <f t="shared" si="0"/>
        <v>4.9751243781094526E-3</v>
      </c>
    </row>
    <row r="67" spans="1:28" x14ac:dyDescent="0.25">
      <c r="A67">
        <v>2021</v>
      </c>
      <c r="B67">
        <v>1</v>
      </c>
      <c r="C67" s="133"/>
      <c r="D67" s="133">
        <v>160</v>
      </c>
      <c r="E67" s="133" t="s">
        <v>265</v>
      </c>
      <c r="F67" s="133" t="s">
        <v>266</v>
      </c>
      <c r="G67" s="133">
        <v>186</v>
      </c>
      <c r="H67" s="133">
        <v>214</v>
      </c>
      <c r="I67" s="133">
        <v>194.3</v>
      </c>
      <c r="J67" s="133">
        <v>76</v>
      </c>
      <c r="K67" s="133">
        <v>95</v>
      </c>
      <c r="L67" s="133">
        <v>88</v>
      </c>
      <c r="M67" s="133">
        <v>82</v>
      </c>
      <c r="N67" s="81">
        <v>83</v>
      </c>
      <c r="O67" s="81">
        <v>31</v>
      </c>
      <c r="P67" s="81">
        <v>59</v>
      </c>
      <c r="Q67" s="81"/>
      <c r="R67" s="81">
        <v>2</v>
      </c>
      <c r="S67" s="81"/>
      <c r="T67" s="81"/>
      <c r="U67" s="81"/>
      <c r="V67" s="81"/>
      <c r="W67" s="133">
        <v>175</v>
      </c>
      <c r="X67" s="133">
        <v>19231</v>
      </c>
      <c r="Y67" s="81">
        <v>1.4999999999999999E-2</v>
      </c>
      <c r="Z67" s="131">
        <v>11</v>
      </c>
      <c r="AA67" s="133">
        <v>16</v>
      </c>
      <c r="AB67" s="132">
        <f t="shared" si="0"/>
        <v>9.0998908013103837E-3</v>
      </c>
    </row>
    <row r="68" spans="1:28" x14ac:dyDescent="0.25">
      <c r="A68">
        <v>2021</v>
      </c>
      <c r="B68">
        <v>1</v>
      </c>
      <c r="C68" s="133"/>
      <c r="D68" s="133">
        <v>440</v>
      </c>
      <c r="E68" s="133" t="s">
        <v>224</v>
      </c>
      <c r="F68" s="133" t="s">
        <v>225</v>
      </c>
      <c r="G68" s="133">
        <v>239.94</v>
      </c>
      <c r="H68" s="133">
        <v>276.06</v>
      </c>
      <c r="I68" s="133">
        <v>253.2</v>
      </c>
      <c r="J68" s="133">
        <v>90</v>
      </c>
      <c r="K68" s="133">
        <v>120</v>
      </c>
      <c r="L68" s="133">
        <v>80</v>
      </c>
      <c r="M68" s="133">
        <v>137</v>
      </c>
      <c r="N68" s="81">
        <v>13</v>
      </c>
      <c r="O68" s="81">
        <v>2</v>
      </c>
      <c r="P68" s="81">
        <v>12</v>
      </c>
      <c r="Q68" s="81"/>
      <c r="R68" s="81"/>
      <c r="S68" s="81"/>
      <c r="T68" s="81"/>
      <c r="U68" s="81"/>
      <c r="V68" s="81"/>
      <c r="W68" s="133">
        <v>27</v>
      </c>
      <c r="X68" s="133">
        <v>3193</v>
      </c>
      <c r="Y68" s="81">
        <v>1.4999999999999999E-2</v>
      </c>
      <c r="Z68" s="131">
        <v>2</v>
      </c>
      <c r="AA68" s="133">
        <v>20</v>
      </c>
      <c r="AB68" s="132">
        <f t="shared" ref="AB68:AB131" si="1">IFERROR(W68/X68,"")</f>
        <v>8.4559974945192604E-3</v>
      </c>
    </row>
    <row r="69" spans="1:28" x14ac:dyDescent="0.25">
      <c r="A69">
        <v>2021</v>
      </c>
      <c r="B69">
        <v>1</v>
      </c>
      <c r="C69" s="133"/>
      <c r="D69" s="133">
        <v>155</v>
      </c>
      <c r="E69" s="133" t="s">
        <v>324</v>
      </c>
      <c r="F69" s="133" t="s">
        <v>325</v>
      </c>
      <c r="G69" s="133">
        <v>113.46</v>
      </c>
      <c r="H69" s="133">
        <v>130.54</v>
      </c>
      <c r="I69" s="133">
        <v>121.8</v>
      </c>
      <c r="J69" s="133">
        <v>61</v>
      </c>
      <c r="K69" s="133">
        <v>177</v>
      </c>
      <c r="L69" s="133">
        <v>83</v>
      </c>
      <c r="M69" s="133">
        <v>129</v>
      </c>
      <c r="N69" s="81">
        <v>52</v>
      </c>
      <c r="O69" s="81">
        <v>22</v>
      </c>
      <c r="P69" s="81">
        <v>38</v>
      </c>
      <c r="Q69" s="81">
        <v>36</v>
      </c>
      <c r="R69" s="81"/>
      <c r="S69" s="81"/>
      <c r="T69" s="81"/>
      <c r="U69" s="81"/>
      <c r="V69" s="81"/>
      <c r="W69" s="133">
        <v>148</v>
      </c>
      <c r="X69" s="133">
        <v>6316</v>
      </c>
      <c r="Y69" s="81">
        <v>0.02</v>
      </c>
      <c r="Z69" s="131">
        <v>8</v>
      </c>
      <c r="AA69" s="133">
        <v>18</v>
      </c>
      <c r="AB69" s="132">
        <f t="shared" si="1"/>
        <v>2.3432552248258392E-2</v>
      </c>
    </row>
    <row r="70" spans="1:28" x14ac:dyDescent="0.25">
      <c r="A70">
        <v>2021</v>
      </c>
      <c r="B70">
        <v>1</v>
      </c>
      <c r="C70" s="133"/>
      <c r="D70" s="133">
        <v>605</v>
      </c>
      <c r="E70" s="133" t="s">
        <v>268</v>
      </c>
      <c r="F70" s="133" t="s">
        <v>269</v>
      </c>
      <c r="G70" s="133">
        <v>1202.49</v>
      </c>
      <c r="H70" s="133">
        <v>1383.51</v>
      </c>
      <c r="I70" s="133">
        <v>1289.5999999999999</v>
      </c>
      <c r="J70" s="133">
        <v>13</v>
      </c>
      <c r="K70" s="133">
        <v>200</v>
      </c>
      <c r="L70" s="133">
        <v>14</v>
      </c>
      <c r="M70" s="133">
        <v>263</v>
      </c>
      <c r="N70" s="81">
        <v>31</v>
      </c>
      <c r="O70" s="81">
        <v>5</v>
      </c>
      <c r="P70" s="81">
        <v>20</v>
      </c>
      <c r="Q70" s="81">
        <v>2</v>
      </c>
      <c r="R70" s="81"/>
      <c r="S70" s="81"/>
      <c r="T70" s="81"/>
      <c r="U70" s="81"/>
      <c r="V70" s="81"/>
      <c r="W70" s="133">
        <v>56</v>
      </c>
      <c r="X70" s="133">
        <v>1152</v>
      </c>
      <c r="Y70" s="81">
        <v>0.02</v>
      </c>
      <c r="Z70" s="131">
        <v>6</v>
      </c>
      <c r="AA70" s="133">
        <v>18</v>
      </c>
      <c r="AB70" s="132">
        <f t="shared" si="1"/>
        <v>4.8611111111111112E-2</v>
      </c>
    </row>
    <row r="71" spans="1:28" x14ac:dyDescent="0.25">
      <c r="A71">
        <v>2021</v>
      </c>
      <c r="B71">
        <v>1</v>
      </c>
      <c r="C71" s="133"/>
      <c r="D71" s="133">
        <v>142</v>
      </c>
      <c r="E71" s="133" t="s">
        <v>258</v>
      </c>
      <c r="F71" s="133" t="s">
        <v>259</v>
      </c>
      <c r="G71" s="133">
        <v>326.43</v>
      </c>
      <c r="H71" s="133">
        <v>375.57</v>
      </c>
      <c r="I71" s="133">
        <v>356.9</v>
      </c>
      <c r="J71" s="133">
        <v>68</v>
      </c>
      <c r="K71" s="133">
        <v>212</v>
      </c>
      <c r="L71" s="133">
        <v>59</v>
      </c>
      <c r="M71" s="133">
        <v>250</v>
      </c>
      <c r="N71" s="81">
        <v>57</v>
      </c>
      <c r="O71" s="81">
        <v>20</v>
      </c>
      <c r="P71" s="81">
        <v>34</v>
      </c>
      <c r="Q71" s="81">
        <v>4</v>
      </c>
      <c r="R71" s="81"/>
      <c r="S71" s="81"/>
      <c r="T71" s="81"/>
      <c r="U71" s="81"/>
      <c r="V71" s="81"/>
      <c r="W71" s="133">
        <v>115</v>
      </c>
      <c r="X71" s="133">
        <v>4224</v>
      </c>
      <c r="Y71" s="81">
        <v>0.02</v>
      </c>
      <c r="Z71" s="131">
        <v>9</v>
      </c>
      <c r="AA71" s="133">
        <v>22</v>
      </c>
      <c r="AB71" s="132">
        <f t="shared" si="1"/>
        <v>2.7225378787878788E-2</v>
      </c>
    </row>
    <row r="72" spans="1:28" x14ac:dyDescent="0.25">
      <c r="A72">
        <v>2021</v>
      </c>
      <c r="B72">
        <v>1</v>
      </c>
      <c r="C72" s="133"/>
      <c r="D72" s="133">
        <v>140</v>
      </c>
      <c r="E72" s="133" t="s">
        <v>199</v>
      </c>
      <c r="F72" s="133" t="s">
        <v>200</v>
      </c>
      <c r="G72" s="133">
        <v>451.05</v>
      </c>
      <c r="H72" s="133">
        <v>518.95000000000005</v>
      </c>
      <c r="I72" s="133">
        <v>492.5</v>
      </c>
      <c r="J72" s="133">
        <v>60</v>
      </c>
      <c r="K72" s="133">
        <v>120</v>
      </c>
      <c r="L72" s="133">
        <v>52</v>
      </c>
      <c r="M72" s="133">
        <v>141</v>
      </c>
      <c r="N72" s="81">
        <v>45</v>
      </c>
      <c r="O72" s="81">
        <v>13</v>
      </c>
      <c r="P72" s="81">
        <v>17</v>
      </c>
      <c r="Q72" s="81"/>
      <c r="R72" s="81"/>
      <c r="S72" s="81"/>
      <c r="T72" s="81"/>
      <c r="U72" s="81"/>
      <c r="V72" s="81"/>
      <c r="W72" s="133">
        <v>75</v>
      </c>
      <c r="X72" s="133">
        <v>5129</v>
      </c>
      <c r="Y72" s="81">
        <v>1.4999999999999999E-2</v>
      </c>
      <c r="Z72" s="131">
        <v>7</v>
      </c>
      <c r="AA72" s="133">
        <v>18</v>
      </c>
      <c r="AB72" s="132">
        <f t="shared" si="1"/>
        <v>1.4622733476311172E-2</v>
      </c>
    </row>
    <row r="73" spans="1:28" x14ac:dyDescent="0.25">
      <c r="A73">
        <v>2021</v>
      </c>
      <c r="B73">
        <v>1</v>
      </c>
      <c r="C73" s="133"/>
      <c r="D73" s="133">
        <v>131</v>
      </c>
      <c r="E73" s="133" t="s">
        <v>185</v>
      </c>
      <c r="F73" s="133" t="s">
        <v>186</v>
      </c>
      <c r="G73" s="133">
        <v>9.3000000000000007</v>
      </c>
      <c r="H73" s="133">
        <v>10.7</v>
      </c>
      <c r="I73" s="133">
        <v>9.9</v>
      </c>
      <c r="J73" s="133">
        <v>772</v>
      </c>
      <c r="K73" s="133">
        <v>117</v>
      </c>
      <c r="L73" s="133">
        <v>864</v>
      </c>
      <c r="M73" s="133">
        <v>104</v>
      </c>
      <c r="N73" s="81">
        <v>81</v>
      </c>
      <c r="O73" s="81">
        <v>80</v>
      </c>
      <c r="P73" s="81">
        <v>88</v>
      </c>
      <c r="Q73" s="81"/>
      <c r="R73" s="81">
        <v>13</v>
      </c>
      <c r="S73" s="81"/>
      <c r="T73" s="81"/>
      <c r="U73" s="81"/>
      <c r="V73" s="81"/>
      <c r="W73" s="133">
        <v>262</v>
      </c>
      <c r="X73" s="133">
        <v>79862</v>
      </c>
      <c r="Y73" s="81">
        <v>0.02</v>
      </c>
      <c r="Z73" s="131">
        <v>6</v>
      </c>
      <c r="AA73" s="133">
        <v>18</v>
      </c>
      <c r="AB73" s="132">
        <f t="shared" si="1"/>
        <v>3.2806591370113445E-3</v>
      </c>
    </row>
    <row r="74" spans="1:28" x14ac:dyDescent="0.25">
      <c r="A74">
        <v>2021</v>
      </c>
      <c r="B74">
        <v>1</v>
      </c>
      <c r="C74" s="133"/>
      <c r="D74" s="133">
        <v>122</v>
      </c>
      <c r="E74" s="133" t="s">
        <v>756</v>
      </c>
      <c r="F74" s="133" t="s">
        <v>164</v>
      </c>
      <c r="G74" s="133">
        <v>267.39999999999998</v>
      </c>
      <c r="H74" s="133">
        <v>292.60000000000002</v>
      </c>
      <c r="I74" s="133">
        <v>281.89999999999998</v>
      </c>
      <c r="J74" s="133">
        <v>63</v>
      </c>
      <c r="K74" s="133">
        <v>115</v>
      </c>
      <c r="L74" s="133">
        <v>68</v>
      </c>
      <c r="M74" s="133">
        <v>108</v>
      </c>
      <c r="N74" s="81">
        <v>66</v>
      </c>
      <c r="O74" s="81">
        <v>26</v>
      </c>
      <c r="P74" s="81">
        <v>57</v>
      </c>
      <c r="Q74" s="81">
        <v>15</v>
      </c>
      <c r="R74" s="81">
        <v>11</v>
      </c>
      <c r="S74" s="81"/>
      <c r="T74" s="81"/>
      <c r="U74" s="81"/>
      <c r="V74" s="81"/>
      <c r="W74" s="133">
        <v>175</v>
      </c>
      <c r="X74" s="133">
        <v>8395</v>
      </c>
      <c r="Y74" s="81">
        <v>1.4999999999999999E-2</v>
      </c>
      <c r="Z74" s="131">
        <v>22</v>
      </c>
      <c r="AA74" s="133">
        <v>22</v>
      </c>
      <c r="AB74" s="132">
        <f t="shared" si="1"/>
        <v>2.084574151280524E-2</v>
      </c>
    </row>
    <row r="75" spans="1:28" x14ac:dyDescent="0.25">
      <c r="A75">
        <v>2021</v>
      </c>
      <c r="B75">
        <v>1</v>
      </c>
      <c r="C75" s="133"/>
      <c r="D75" s="133">
        <v>623</v>
      </c>
      <c r="E75" s="133" t="s">
        <v>212</v>
      </c>
      <c r="F75" s="133" t="s">
        <v>213</v>
      </c>
      <c r="G75" s="133">
        <v>551.02009999999996</v>
      </c>
      <c r="H75" s="133">
        <v>646.97990000000004</v>
      </c>
      <c r="I75" s="133">
        <v>621.79999999999995</v>
      </c>
      <c r="J75" s="133">
        <v>18</v>
      </c>
      <c r="K75" s="133">
        <v>200</v>
      </c>
      <c r="L75" s="133">
        <v>26</v>
      </c>
      <c r="M75" s="133">
        <v>137</v>
      </c>
      <c r="N75" s="81">
        <v>10</v>
      </c>
      <c r="O75" s="81">
        <v>2</v>
      </c>
      <c r="P75" s="81">
        <v>8</v>
      </c>
      <c r="Q75" s="81"/>
      <c r="R75" s="81"/>
      <c r="S75" s="81"/>
      <c r="T75" s="81"/>
      <c r="U75" s="81"/>
      <c r="V75" s="81"/>
      <c r="W75" s="133">
        <v>20</v>
      </c>
      <c r="X75" s="133">
        <v>830</v>
      </c>
      <c r="Y75" s="81">
        <v>1.4999999999999999E-2</v>
      </c>
      <c r="Z75" s="131">
        <v>3</v>
      </c>
      <c r="AA75" s="133">
        <v>25</v>
      </c>
      <c r="AB75" s="132">
        <f t="shared" si="1"/>
        <v>2.4096385542168676E-2</v>
      </c>
    </row>
    <row r="76" spans="1:28" x14ac:dyDescent="0.25">
      <c r="A76">
        <v>2021</v>
      </c>
      <c r="B76">
        <v>1</v>
      </c>
      <c r="C76" s="133"/>
      <c r="D76" s="133">
        <v>627</v>
      </c>
      <c r="E76" s="133" t="s">
        <v>340</v>
      </c>
      <c r="F76" s="133" t="s">
        <v>341</v>
      </c>
      <c r="G76" s="133">
        <v>384.97815000000003</v>
      </c>
      <c r="H76" s="133">
        <v>452.02184999999997</v>
      </c>
      <c r="I76" s="133">
        <v>421.6</v>
      </c>
      <c r="J76" s="133">
        <v>18</v>
      </c>
      <c r="K76" s="133">
        <v>200</v>
      </c>
      <c r="L76" s="133">
        <v>22</v>
      </c>
      <c r="M76" s="133">
        <v>166</v>
      </c>
      <c r="N76" s="81">
        <v>12</v>
      </c>
      <c r="O76" s="81">
        <v>7</v>
      </c>
      <c r="P76" s="81">
        <v>7</v>
      </c>
      <c r="Q76" s="81"/>
      <c r="R76" s="81"/>
      <c r="S76" s="81"/>
      <c r="T76" s="81"/>
      <c r="U76" s="81"/>
      <c r="V76" s="81"/>
      <c r="W76" s="133">
        <v>26</v>
      </c>
      <c r="X76" s="133">
        <v>836</v>
      </c>
      <c r="Y76" s="81">
        <v>1.4999999999999999E-2</v>
      </c>
      <c r="Z76" s="131">
        <v>5</v>
      </c>
      <c r="AA76" s="133">
        <v>25</v>
      </c>
      <c r="AB76" s="132">
        <f t="shared" si="1"/>
        <v>3.1100478468899521E-2</v>
      </c>
    </row>
    <row r="77" spans="1:28" x14ac:dyDescent="0.25">
      <c r="A77">
        <v>2021</v>
      </c>
      <c r="B77">
        <v>1</v>
      </c>
      <c r="C77" s="133"/>
      <c r="D77" s="133">
        <v>619</v>
      </c>
      <c r="E77" s="133" t="s">
        <v>288</v>
      </c>
      <c r="F77" s="133" t="s">
        <v>289</v>
      </c>
      <c r="G77" s="133">
        <v>385.98</v>
      </c>
      <c r="H77" s="133">
        <v>454.02</v>
      </c>
      <c r="I77" s="133">
        <v>440.3</v>
      </c>
      <c r="J77" s="133">
        <v>18</v>
      </c>
      <c r="K77" s="133">
        <v>200</v>
      </c>
      <c r="L77" s="133">
        <v>24</v>
      </c>
      <c r="M77" s="133">
        <v>152</v>
      </c>
      <c r="N77" s="81">
        <v>5</v>
      </c>
      <c r="O77" s="81"/>
      <c r="P77" s="81">
        <v>3</v>
      </c>
      <c r="Q77" s="81"/>
      <c r="R77" s="81"/>
      <c r="S77" s="81"/>
      <c r="T77" s="81"/>
      <c r="U77" s="81"/>
      <c r="V77" s="81"/>
      <c r="W77" s="133">
        <v>8</v>
      </c>
      <c r="X77" s="133">
        <v>458</v>
      </c>
      <c r="Y77" s="81">
        <v>1.4999999999999999E-2</v>
      </c>
      <c r="Z77" s="131">
        <v>2</v>
      </c>
      <c r="AA77" s="133">
        <v>25</v>
      </c>
      <c r="AB77" s="132">
        <f t="shared" si="1"/>
        <v>1.7467248908296942E-2</v>
      </c>
    </row>
    <row r="78" spans="1:28" x14ac:dyDescent="0.25">
      <c r="A78">
        <v>2021</v>
      </c>
      <c r="B78">
        <v>1</v>
      </c>
      <c r="C78" s="133"/>
      <c r="D78" s="133">
        <v>2</v>
      </c>
      <c r="E78" s="133" t="s">
        <v>330</v>
      </c>
      <c r="F78" s="133" t="s">
        <v>331</v>
      </c>
      <c r="G78" s="133">
        <v>105.09</v>
      </c>
      <c r="H78" s="133">
        <v>120.91</v>
      </c>
      <c r="I78" s="133">
        <v>109.9</v>
      </c>
      <c r="J78" s="133">
        <v>108</v>
      </c>
      <c r="K78" s="133">
        <v>100</v>
      </c>
      <c r="L78" s="133">
        <v>120</v>
      </c>
      <c r="M78" s="133">
        <v>90</v>
      </c>
      <c r="N78" s="81">
        <v>44</v>
      </c>
      <c r="O78" s="81">
        <v>16</v>
      </c>
      <c r="P78" s="81">
        <v>20</v>
      </c>
      <c r="Q78" s="81">
        <v>5</v>
      </c>
      <c r="R78" s="81">
        <v>7</v>
      </c>
      <c r="S78" s="81"/>
      <c r="T78" s="81"/>
      <c r="U78" s="81"/>
      <c r="V78" s="81"/>
      <c r="W78" s="133">
        <v>92</v>
      </c>
      <c r="X78" s="133">
        <v>12844</v>
      </c>
      <c r="Y78" s="81">
        <v>1.4999999999999999E-2</v>
      </c>
      <c r="Z78" s="131">
        <v>6</v>
      </c>
      <c r="AA78" s="133">
        <v>16</v>
      </c>
      <c r="AB78" s="132">
        <f t="shared" si="1"/>
        <v>7.1628776082217375E-3</v>
      </c>
    </row>
    <row r="79" spans="1:28" x14ac:dyDescent="0.25">
      <c r="A79">
        <v>2021</v>
      </c>
      <c r="B79">
        <v>1</v>
      </c>
      <c r="C79" s="133"/>
      <c r="D79" s="133">
        <v>92</v>
      </c>
      <c r="E79" s="133" t="s">
        <v>205</v>
      </c>
      <c r="F79" s="133" t="s">
        <v>206</v>
      </c>
      <c r="G79" s="133">
        <v>335.73</v>
      </c>
      <c r="H79" s="133">
        <v>386.27</v>
      </c>
      <c r="I79" s="133">
        <v>378.1</v>
      </c>
      <c r="J79" s="133">
        <v>74</v>
      </c>
      <c r="K79" s="133">
        <v>97</v>
      </c>
      <c r="L79" s="133">
        <v>70</v>
      </c>
      <c r="M79" s="133">
        <v>103</v>
      </c>
      <c r="N79" s="81">
        <v>63</v>
      </c>
      <c r="O79" s="81">
        <v>21</v>
      </c>
      <c r="P79" s="81">
        <v>27</v>
      </c>
      <c r="Q79" s="81">
        <v>2</v>
      </c>
      <c r="R79" s="81"/>
      <c r="S79" s="81"/>
      <c r="T79" s="81"/>
      <c r="U79" s="81"/>
      <c r="V79" s="81"/>
      <c r="W79" s="133">
        <v>113</v>
      </c>
      <c r="X79" s="133">
        <v>11865</v>
      </c>
      <c r="Y79" s="81">
        <v>1.4999999999999999E-2</v>
      </c>
      <c r="Z79" s="131">
        <v>11</v>
      </c>
      <c r="AA79" s="133">
        <v>16</v>
      </c>
      <c r="AB79" s="132">
        <f t="shared" si="1"/>
        <v>9.5238095238095247E-3</v>
      </c>
    </row>
    <row r="80" spans="1:28" x14ac:dyDescent="0.25">
      <c r="A80">
        <v>2021</v>
      </c>
      <c r="B80">
        <v>1</v>
      </c>
      <c r="C80" s="133"/>
      <c r="D80" s="133">
        <v>609</v>
      </c>
      <c r="E80" s="133" t="s">
        <v>286</v>
      </c>
      <c r="F80" s="133" t="s">
        <v>287</v>
      </c>
      <c r="G80" s="133">
        <v>46.5</v>
      </c>
      <c r="H80" s="133">
        <v>53.5</v>
      </c>
      <c r="I80" s="133">
        <v>53.4</v>
      </c>
      <c r="J80" s="133">
        <v>90</v>
      </c>
      <c r="K80" s="133">
        <v>120</v>
      </c>
      <c r="L80" s="133">
        <v>100</v>
      </c>
      <c r="M80" s="133">
        <v>109</v>
      </c>
      <c r="N80" s="81">
        <v>21</v>
      </c>
      <c r="O80" s="81">
        <v>4</v>
      </c>
      <c r="P80" s="81">
        <v>10</v>
      </c>
      <c r="Q80" s="81"/>
      <c r="R80" s="81"/>
      <c r="S80" s="81"/>
      <c r="T80" s="81"/>
      <c r="U80" s="81"/>
      <c r="V80" s="81"/>
      <c r="W80" s="133">
        <v>35</v>
      </c>
      <c r="X80" s="133">
        <v>3779</v>
      </c>
      <c r="Y80" s="81">
        <v>1.4999999999999999E-2</v>
      </c>
      <c r="Z80" s="131">
        <v>4</v>
      </c>
      <c r="AA80" s="133">
        <v>16</v>
      </c>
      <c r="AB80" s="132">
        <f t="shared" si="1"/>
        <v>9.2617094469436365E-3</v>
      </c>
    </row>
    <row r="81" spans="1:28" x14ac:dyDescent="0.25">
      <c r="A81">
        <v>2021</v>
      </c>
      <c r="B81">
        <v>1</v>
      </c>
      <c r="C81" s="133"/>
      <c r="D81" s="133">
        <v>1</v>
      </c>
      <c r="E81" s="133" t="s">
        <v>328</v>
      </c>
      <c r="F81" s="133" t="s">
        <v>329</v>
      </c>
      <c r="G81" s="133">
        <v>103.23</v>
      </c>
      <c r="H81" s="133">
        <v>118.77</v>
      </c>
      <c r="I81" s="133">
        <v>108.8</v>
      </c>
      <c r="J81" s="133">
        <v>108</v>
      </c>
      <c r="K81" s="133">
        <v>100</v>
      </c>
      <c r="L81" s="133">
        <v>120</v>
      </c>
      <c r="M81" s="133">
        <v>90</v>
      </c>
      <c r="N81" s="81">
        <v>28</v>
      </c>
      <c r="O81" s="81">
        <v>10</v>
      </c>
      <c r="P81" s="81">
        <v>31</v>
      </c>
      <c r="Q81" s="81">
        <v>5</v>
      </c>
      <c r="R81" s="81"/>
      <c r="S81" s="81"/>
      <c r="T81" s="81"/>
      <c r="U81" s="81"/>
      <c r="V81" s="81"/>
      <c r="W81" s="133">
        <v>74</v>
      </c>
      <c r="X81" s="133">
        <v>12762</v>
      </c>
      <c r="Y81" s="81">
        <v>1.4999999999999999E-2</v>
      </c>
      <c r="Z81" s="131">
        <v>6</v>
      </c>
      <c r="AA81" s="133">
        <v>16</v>
      </c>
      <c r="AB81" s="132">
        <f t="shared" si="1"/>
        <v>5.7984641905657417E-3</v>
      </c>
    </row>
    <row r="82" spans="1:28" x14ac:dyDescent="0.25">
      <c r="A82">
        <v>2021</v>
      </c>
      <c r="B82">
        <v>1</v>
      </c>
      <c r="C82" s="133"/>
      <c r="D82" s="133">
        <v>49</v>
      </c>
      <c r="E82" s="133" t="s">
        <v>682</v>
      </c>
      <c r="F82" s="133" t="s">
        <v>276</v>
      </c>
      <c r="G82" s="133">
        <v>95.5</v>
      </c>
      <c r="H82" s="133">
        <v>104.5</v>
      </c>
      <c r="I82" s="133">
        <v>107.1</v>
      </c>
      <c r="J82" s="133">
        <v>101</v>
      </c>
      <c r="K82" s="133">
        <v>107</v>
      </c>
      <c r="L82" s="133">
        <v>67</v>
      </c>
      <c r="M82" s="133">
        <v>109</v>
      </c>
      <c r="N82" s="81">
        <v>68</v>
      </c>
      <c r="O82" s="81">
        <v>12</v>
      </c>
      <c r="P82" s="81">
        <v>44</v>
      </c>
      <c r="Q82" s="81">
        <v>3</v>
      </c>
      <c r="R82" s="81"/>
      <c r="S82" s="81"/>
      <c r="T82" s="81"/>
      <c r="U82" s="81"/>
      <c r="V82" s="81"/>
      <c r="W82" s="133">
        <v>127</v>
      </c>
      <c r="X82" s="133">
        <v>10937</v>
      </c>
      <c r="Y82" s="81">
        <v>1.4999999999999999E-2</v>
      </c>
      <c r="Z82" s="131">
        <v>9</v>
      </c>
      <c r="AA82" s="133">
        <v>18</v>
      </c>
      <c r="AB82" s="132">
        <f t="shared" si="1"/>
        <v>1.1611959403858462E-2</v>
      </c>
    </row>
    <row r="83" spans="1:28" x14ac:dyDescent="0.25">
      <c r="A83">
        <v>2021</v>
      </c>
      <c r="B83">
        <v>1</v>
      </c>
      <c r="C83" s="133"/>
      <c r="D83" s="133">
        <v>624</v>
      </c>
      <c r="E83" s="133" t="s">
        <v>215</v>
      </c>
      <c r="F83" s="133" t="s">
        <v>216</v>
      </c>
      <c r="G83" s="133">
        <v>344.04259999999999</v>
      </c>
      <c r="H83" s="133">
        <v>403.95740000000001</v>
      </c>
      <c r="I83" s="133">
        <v>386.5</v>
      </c>
      <c r="J83" s="133">
        <v>18</v>
      </c>
      <c r="K83" s="133">
        <v>200</v>
      </c>
      <c r="L83" s="133">
        <v>26</v>
      </c>
      <c r="M83" s="133">
        <v>137</v>
      </c>
      <c r="N83" s="81">
        <v>8</v>
      </c>
      <c r="O83" s="81">
        <v>1</v>
      </c>
      <c r="P83" s="81">
        <v>6</v>
      </c>
      <c r="Q83" s="81"/>
      <c r="R83" s="81"/>
      <c r="S83" s="81"/>
      <c r="T83" s="81"/>
      <c r="U83" s="81"/>
      <c r="V83" s="81"/>
      <c r="W83" s="133">
        <v>15</v>
      </c>
      <c r="X83" s="133">
        <v>825</v>
      </c>
      <c r="Y83" s="81">
        <v>1.4999999999999999E-2</v>
      </c>
      <c r="Z83" s="131">
        <v>3</v>
      </c>
      <c r="AA83" s="133">
        <v>25</v>
      </c>
      <c r="AB83" s="132">
        <f t="shared" si="1"/>
        <v>1.8181818181818181E-2</v>
      </c>
    </row>
    <row r="84" spans="1:28" x14ac:dyDescent="0.25">
      <c r="A84">
        <v>2021</v>
      </c>
      <c r="B84">
        <v>1</v>
      </c>
      <c r="C84" s="133"/>
      <c r="D84" s="133">
        <v>628</v>
      </c>
      <c r="E84" s="133" t="s">
        <v>343</v>
      </c>
      <c r="F84" s="133" t="s">
        <v>344</v>
      </c>
      <c r="G84" s="133">
        <v>303.99599999999998</v>
      </c>
      <c r="H84" s="133">
        <v>356.00400000000002</v>
      </c>
      <c r="I84" s="133">
        <v>332.5</v>
      </c>
      <c r="J84" s="133">
        <v>18</v>
      </c>
      <c r="K84" s="133">
        <v>200</v>
      </c>
      <c r="L84" s="133">
        <v>22</v>
      </c>
      <c r="M84" s="133">
        <v>166</v>
      </c>
      <c r="N84" s="81">
        <v>12</v>
      </c>
      <c r="O84" s="81">
        <v>4</v>
      </c>
      <c r="P84" s="81">
        <v>11</v>
      </c>
      <c r="Q84" s="81"/>
      <c r="R84" s="81"/>
      <c r="S84" s="81"/>
      <c r="T84" s="81"/>
      <c r="U84" s="81"/>
      <c r="V84" s="81"/>
      <c r="W84" s="133">
        <v>27</v>
      </c>
      <c r="X84" s="133">
        <v>837</v>
      </c>
      <c r="Y84" s="81">
        <v>1.4999999999999999E-2</v>
      </c>
      <c r="Z84" s="131">
        <v>4</v>
      </c>
      <c r="AA84" s="133">
        <v>25</v>
      </c>
      <c r="AB84" s="132">
        <f t="shared" si="1"/>
        <v>3.2258064516129031E-2</v>
      </c>
    </row>
    <row r="85" spans="1:28" x14ac:dyDescent="0.25">
      <c r="A85">
        <v>2021</v>
      </c>
      <c r="B85">
        <v>1</v>
      </c>
      <c r="C85" s="133"/>
      <c r="D85" s="133">
        <v>620</v>
      </c>
      <c r="E85" s="133" t="s">
        <v>291</v>
      </c>
      <c r="F85" s="133" t="s">
        <v>292</v>
      </c>
      <c r="G85" s="133">
        <v>214.01050000000001</v>
      </c>
      <c r="H85" s="133">
        <v>251.98949999999999</v>
      </c>
      <c r="I85" s="133">
        <v>235.5</v>
      </c>
      <c r="J85" s="133">
        <v>18</v>
      </c>
      <c r="K85" s="133">
        <v>200</v>
      </c>
      <c r="L85" s="133">
        <v>24</v>
      </c>
      <c r="M85" s="133">
        <v>152</v>
      </c>
      <c r="N85" s="81">
        <v>3</v>
      </c>
      <c r="O85" s="81"/>
      <c r="P85" s="81">
        <v>4</v>
      </c>
      <c r="Q85" s="81"/>
      <c r="R85" s="81"/>
      <c r="S85" s="81"/>
      <c r="T85" s="81"/>
      <c r="U85" s="81"/>
      <c r="V85" s="81"/>
      <c r="W85" s="133">
        <v>7</v>
      </c>
      <c r="X85" s="133">
        <v>457</v>
      </c>
      <c r="Y85" s="81">
        <v>1.4999999999999999E-2</v>
      </c>
      <c r="Z85" s="131">
        <v>2</v>
      </c>
      <c r="AA85" s="133">
        <v>25</v>
      </c>
      <c r="AB85" s="132">
        <f t="shared" si="1"/>
        <v>1.5317286652078774E-2</v>
      </c>
    </row>
    <row r="86" spans="1:28" x14ac:dyDescent="0.25">
      <c r="A86">
        <v>2021</v>
      </c>
      <c r="B86">
        <v>1</v>
      </c>
      <c r="C86" s="133"/>
      <c r="D86" s="133">
        <v>607</v>
      </c>
      <c r="E86" s="133" t="s">
        <v>281</v>
      </c>
      <c r="F86" s="133" t="s">
        <v>282</v>
      </c>
      <c r="G86" s="133">
        <v>111.6</v>
      </c>
      <c r="H86" s="133">
        <v>128.4</v>
      </c>
      <c r="I86" s="133">
        <v>120</v>
      </c>
      <c r="J86" s="133">
        <v>90</v>
      </c>
      <c r="K86" s="133">
        <v>120</v>
      </c>
      <c r="L86" s="133">
        <v>100</v>
      </c>
      <c r="M86" s="133">
        <v>109</v>
      </c>
      <c r="N86" s="81">
        <v>21</v>
      </c>
      <c r="O86" s="81">
        <v>6</v>
      </c>
      <c r="P86" s="81">
        <v>23</v>
      </c>
      <c r="Q86" s="81"/>
      <c r="R86" s="81"/>
      <c r="S86" s="81"/>
      <c r="T86" s="81"/>
      <c r="U86" s="81"/>
      <c r="V86" s="81"/>
      <c r="W86" s="133">
        <v>50</v>
      </c>
      <c r="X86" s="133">
        <v>3722</v>
      </c>
      <c r="Y86" s="81">
        <v>1.4999999999999999E-2</v>
      </c>
      <c r="Z86" s="131">
        <v>4</v>
      </c>
      <c r="AA86" s="133">
        <v>16</v>
      </c>
      <c r="AB86" s="132">
        <f t="shared" si="1"/>
        <v>1.3433637829124127E-2</v>
      </c>
    </row>
    <row r="87" spans="1:28" x14ac:dyDescent="0.25">
      <c r="A87">
        <v>2021</v>
      </c>
      <c r="B87">
        <v>1</v>
      </c>
      <c r="C87" s="133"/>
      <c r="D87" s="133">
        <v>608</v>
      </c>
      <c r="E87" s="133" t="s">
        <v>284</v>
      </c>
      <c r="F87" s="133" t="s">
        <v>285</v>
      </c>
      <c r="G87" s="133">
        <v>102.3</v>
      </c>
      <c r="H87" s="133">
        <v>117.7</v>
      </c>
      <c r="I87" s="133">
        <v>111.6</v>
      </c>
      <c r="J87" s="133">
        <v>90</v>
      </c>
      <c r="K87" s="133">
        <v>120</v>
      </c>
      <c r="L87" s="133">
        <v>100</v>
      </c>
      <c r="M87" s="133">
        <v>109</v>
      </c>
      <c r="N87" s="81">
        <v>23</v>
      </c>
      <c r="O87" s="81">
        <v>6</v>
      </c>
      <c r="P87" s="81">
        <v>18</v>
      </c>
      <c r="Q87" s="81"/>
      <c r="R87" s="81"/>
      <c r="S87" s="81"/>
      <c r="T87" s="81"/>
      <c r="U87" s="81"/>
      <c r="V87" s="81"/>
      <c r="W87" s="133">
        <v>47</v>
      </c>
      <c r="X87" s="133">
        <v>3719</v>
      </c>
      <c r="Y87" s="81">
        <v>1.4999999999999999E-2</v>
      </c>
      <c r="Z87" s="131">
        <v>4</v>
      </c>
      <c r="AA87" s="133">
        <v>16</v>
      </c>
      <c r="AB87" s="132">
        <f t="shared" si="1"/>
        <v>1.2637805861790804E-2</v>
      </c>
    </row>
    <row r="88" spans="1:28" x14ac:dyDescent="0.25">
      <c r="A88">
        <v>2021</v>
      </c>
      <c r="B88">
        <v>2</v>
      </c>
      <c r="C88" s="133"/>
      <c r="D88" s="133">
        <v>342</v>
      </c>
      <c r="E88" s="133" t="s">
        <v>337</v>
      </c>
      <c r="F88" s="133" t="s">
        <v>338</v>
      </c>
      <c r="G88" s="133">
        <v>533.54700000000003</v>
      </c>
      <c r="H88" s="133">
        <v>607.25699999999995</v>
      </c>
      <c r="I88" s="133">
        <v>576.4</v>
      </c>
      <c r="J88" s="133">
        <v>60</v>
      </c>
      <c r="K88" s="133">
        <v>180</v>
      </c>
      <c r="L88" s="133">
        <v>78</v>
      </c>
      <c r="M88" s="133">
        <v>138</v>
      </c>
      <c r="N88" s="81">
        <v>16</v>
      </c>
      <c r="O88" s="81">
        <v>9</v>
      </c>
      <c r="P88" s="81">
        <v>9</v>
      </c>
      <c r="Q88" s="81"/>
      <c r="R88" s="81">
        <v>9</v>
      </c>
      <c r="S88" s="81"/>
      <c r="T88" s="81"/>
      <c r="U88" s="81"/>
      <c r="V88" s="81"/>
      <c r="W88" s="133">
        <v>43</v>
      </c>
      <c r="X88" s="133">
        <v>2653</v>
      </c>
      <c r="Y88" s="81">
        <v>1.4999999999999999E-2</v>
      </c>
      <c r="Z88" s="131">
        <v>3</v>
      </c>
      <c r="AA88" s="133">
        <v>16</v>
      </c>
      <c r="AB88" s="132">
        <f t="shared" si="1"/>
        <v>1.6208066339992461E-2</v>
      </c>
    </row>
    <row r="89" spans="1:28" x14ac:dyDescent="0.25">
      <c r="A89">
        <v>2021</v>
      </c>
      <c r="B89">
        <v>2</v>
      </c>
      <c r="C89" s="133"/>
      <c r="D89" s="133">
        <v>661</v>
      </c>
      <c r="E89" s="133" t="s">
        <v>424</v>
      </c>
      <c r="F89" s="133" t="s">
        <v>425</v>
      </c>
      <c r="G89" s="133">
        <v>129.858</v>
      </c>
      <c r="H89" s="133">
        <v>147.798</v>
      </c>
      <c r="I89" s="133">
        <v>141.19999999999999</v>
      </c>
      <c r="J89" s="133">
        <v>20</v>
      </c>
      <c r="K89" s="133">
        <v>180</v>
      </c>
      <c r="L89" s="133">
        <v>24</v>
      </c>
      <c r="M89" s="133">
        <v>148</v>
      </c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>
        <v>1.4999999999999999E-2</v>
      </c>
      <c r="Z89" s="131">
        <v>1</v>
      </c>
      <c r="AA89" s="133">
        <v>16</v>
      </c>
      <c r="AB89" s="132" t="str">
        <f t="shared" si="1"/>
        <v/>
      </c>
    </row>
    <row r="90" spans="1:28" x14ac:dyDescent="0.25">
      <c r="A90">
        <v>2021</v>
      </c>
      <c r="B90">
        <v>2</v>
      </c>
      <c r="C90" s="133"/>
      <c r="D90" s="133">
        <v>10</v>
      </c>
      <c r="E90" s="133" t="s">
        <v>363</v>
      </c>
      <c r="F90" s="133" t="s">
        <v>364</v>
      </c>
      <c r="G90" s="133">
        <v>45.256124999999997</v>
      </c>
      <c r="H90" s="133">
        <v>52.068874999999998</v>
      </c>
      <c r="I90" s="133">
        <v>51.2</v>
      </c>
      <c r="J90" s="133">
        <v>47</v>
      </c>
      <c r="K90" s="133">
        <v>154</v>
      </c>
      <c r="L90" s="133">
        <v>69</v>
      </c>
      <c r="M90" s="133">
        <v>114</v>
      </c>
      <c r="N90" s="81">
        <v>24</v>
      </c>
      <c r="O90" s="81">
        <v>11</v>
      </c>
      <c r="P90" s="81">
        <v>17</v>
      </c>
      <c r="Q90" s="81"/>
      <c r="R90" s="81">
        <v>2</v>
      </c>
      <c r="S90" s="81"/>
      <c r="T90" s="81"/>
      <c r="U90" s="81"/>
      <c r="V90" s="81"/>
      <c r="W90" s="133">
        <v>54</v>
      </c>
      <c r="X90" s="133">
        <v>1254</v>
      </c>
      <c r="Y90" s="81">
        <v>0.02</v>
      </c>
      <c r="Z90" s="131">
        <v>2</v>
      </c>
      <c r="AA90" s="133">
        <v>18</v>
      </c>
      <c r="AB90" s="132">
        <f t="shared" si="1"/>
        <v>4.3062200956937802E-2</v>
      </c>
    </row>
    <row r="91" spans="1:28" x14ac:dyDescent="0.25">
      <c r="A91">
        <v>2021</v>
      </c>
      <c r="B91">
        <v>2</v>
      </c>
      <c r="C91" s="133"/>
      <c r="D91" s="133">
        <v>431</v>
      </c>
      <c r="E91" s="133" t="s">
        <v>379</v>
      </c>
      <c r="F91" s="133" t="s">
        <v>380</v>
      </c>
      <c r="G91" s="133">
        <v>163.68</v>
      </c>
      <c r="H91" s="133">
        <v>188.32</v>
      </c>
      <c r="I91" s="133">
        <v>189.9</v>
      </c>
      <c r="J91" s="133">
        <v>48</v>
      </c>
      <c r="K91" s="133">
        <v>150</v>
      </c>
      <c r="L91" s="133">
        <v>52</v>
      </c>
      <c r="M91" s="133">
        <v>139</v>
      </c>
      <c r="N91" s="81">
        <v>5</v>
      </c>
      <c r="O91" s="81">
        <v>2</v>
      </c>
      <c r="P91" s="81">
        <v>6</v>
      </c>
      <c r="Q91" s="81"/>
      <c r="R91" s="81"/>
      <c r="S91" s="81"/>
      <c r="T91" s="81"/>
      <c r="U91" s="81"/>
      <c r="V91" s="81"/>
      <c r="W91" s="133">
        <v>13</v>
      </c>
      <c r="X91" s="133">
        <v>373</v>
      </c>
      <c r="Y91" s="81">
        <v>1.4999999999999999E-2</v>
      </c>
      <c r="Z91" s="131">
        <v>1</v>
      </c>
      <c r="AA91" s="133">
        <v>20</v>
      </c>
      <c r="AB91" s="132">
        <f t="shared" si="1"/>
        <v>3.4852546916890083E-2</v>
      </c>
    </row>
    <row r="92" spans="1:28" x14ac:dyDescent="0.25">
      <c r="A92">
        <v>2021</v>
      </c>
      <c r="B92">
        <v>2</v>
      </c>
      <c r="C92" s="133"/>
      <c r="D92" s="133">
        <v>432</v>
      </c>
      <c r="E92" s="133" t="s">
        <v>381</v>
      </c>
      <c r="F92" s="133" t="s">
        <v>382</v>
      </c>
      <c r="G92" s="133">
        <v>32.085000000000001</v>
      </c>
      <c r="H92" s="133">
        <v>36.914999999999999</v>
      </c>
      <c r="I92" s="133">
        <v>72.2</v>
      </c>
      <c r="J92" s="133">
        <v>96</v>
      </c>
      <c r="K92" s="133">
        <v>150</v>
      </c>
      <c r="L92" s="133">
        <v>103</v>
      </c>
      <c r="M92" s="133">
        <v>139</v>
      </c>
      <c r="N92" s="81">
        <v>6</v>
      </c>
      <c r="O92" s="81">
        <v>3</v>
      </c>
      <c r="P92" s="81">
        <v>7</v>
      </c>
      <c r="Q92" s="81"/>
      <c r="R92" s="81"/>
      <c r="S92" s="81"/>
      <c r="T92" s="81"/>
      <c r="U92" s="81"/>
      <c r="V92" s="81"/>
      <c r="W92" s="133">
        <v>16</v>
      </c>
      <c r="X92" s="133">
        <v>376</v>
      </c>
      <c r="Y92" s="81">
        <v>1.4999999999999999E-2</v>
      </c>
      <c r="Z92" s="131">
        <v>1</v>
      </c>
      <c r="AA92" s="133">
        <v>20</v>
      </c>
      <c r="AB92" s="132">
        <f t="shared" si="1"/>
        <v>4.2553191489361701E-2</v>
      </c>
    </row>
    <row r="93" spans="1:28" x14ac:dyDescent="0.25">
      <c r="A93">
        <v>2021</v>
      </c>
      <c r="B93">
        <v>2</v>
      </c>
      <c r="C93" s="133"/>
      <c r="D93" s="133">
        <v>430</v>
      </c>
      <c r="E93" s="133" t="s">
        <v>375</v>
      </c>
      <c r="F93" s="133" t="s">
        <v>376</v>
      </c>
      <c r="G93" s="133">
        <v>191.58</v>
      </c>
      <c r="H93" s="133">
        <v>220.42</v>
      </c>
      <c r="I93" s="133">
        <v>223.4</v>
      </c>
      <c r="J93" s="133">
        <v>48</v>
      </c>
      <c r="K93" s="133">
        <v>150</v>
      </c>
      <c r="L93" s="133">
        <v>52</v>
      </c>
      <c r="M93" s="133">
        <v>139</v>
      </c>
      <c r="N93" s="81">
        <v>12</v>
      </c>
      <c r="O93" s="81">
        <v>3</v>
      </c>
      <c r="P93" s="81">
        <v>3</v>
      </c>
      <c r="Q93" s="81"/>
      <c r="R93" s="81"/>
      <c r="S93" s="81"/>
      <c r="T93" s="81"/>
      <c r="U93" s="81"/>
      <c r="V93" s="81"/>
      <c r="W93" s="133">
        <v>18</v>
      </c>
      <c r="X93" s="133">
        <v>378</v>
      </c>
      <c r="Y93" s="81">
        <v>1.4999999999999999E-2</v>
      </c>
      <c r="Z93" s="131">
        <v>1</v>
      </c>
      <c r="AA93" s="133">
        <v>20</v>
      </c>
      <c r="AB93" s="132">
        <f t="shared" si="1"/>
        <v>4.7619047619047616E-2</v>
      </c>
    </row>
    <row r="94" spans="1:28" x14ac:dyDescent="0.25">
      <c r="A94">
        <v>2021</v>
      </c>
      <c r="B94">
        <v>2</v>
      </c>
      <c r="C94" s="133"/>
      <c r="D94" s="133">
        <v>560</v>
      </c>
      <c r="E94" s="133" t="s">
        <v>383</v>
      </c>
      <c r="F94" s="133" t="s">
        <v>384</v>
      </c>
      <c r="G94" s="133">
        <v>426.87</v>
      </c>
      <c r="H94" s="133">
        <v>491.13</v>
      </c>
      <c r="I94" s="133">
        <v>462.6</v>
      </c>
      <c r="J94" s="133">
        <v>30</v>
      </c>
      <c r="K94" s="133">
        <v>240</v>
      </c>
      <c r="L94" s="133">
        <v>33</v>
      </c>
      <c r="M94" s="133">
        <v>220</v>
      </c>
      <c r="N94" s="81">
        <v>8</v>
      </c>
      <c r="O94" s="81">
        <v>12</v>
      </c>
      <c r="P94" s="81">
        <v>7</v>
      </c>
      <c r="Q94" s="81"/>
      <c r="R94" s="81">
        <v>4</v>
      </c>
      <c r="S94" s="81"/>
      <c r="T94" s="81"/>
      <c r="U94" s="81"/>
      <c r="V94" s="81"/>
      <c r="W94" s="133">
        <v>31</v>
      </c>
      <c r="X94" s="133">
        <v>661</v>
      </c>
      <c r="Y94" s="81">
        <v>1.4999999999999999E-2</v>
      </c>
      <c r="Z94" s="131">
        <v>2</v>
      </c>
      <c r="AA94" s="133">
        <v>18</v>
      </c>
      <c r="AB94" s="132">
        <f t="shared" si="1"/>
        <v>4.6898638426626324E-2</v>
      </c>
    </row>
    <row r="95" spans="1:28" x14ac:dyDescent="0.25">
      <c r="A95">
        <v>2021</v>
      </c>
      <c r="B95">
        <v>2</v>
      </c>
      <c r="C95" s="133"/>
      <c r="D95" s="133">
        <v>561</v>
      </c>
      <c r="E95" s="133" t="s">
        <v>385</v>
      </c>
      <c r="F95" s="133" t="s">
        <v>386</v>
      </c>
      <c r="G95" s="133">
        <v>81.84</v>
      </c>
      <c r="H95" s="133">
        <v>94.16</v>
      </c>
      <c r="I95" s="133">
        <v>88.9</v>
      </c>
      <c r="J95" s="133">
        <v>30</v>
      </c>
      <c r="K95" s="133">
        <v>240</v>
      </c>
      <c r="L95" s="133">
        <v>33</v>
      </c>
      <c r="M95" s="133">
        <v>220</v>
      </c>
      <c r="N95" s="81">
        <v>8</v>
      </c>
      <c r="O95" s="81">
        <v>8</v>
      </c>
      <c r="P95" s="81">
        <v>5</v>
      </c>
      <c r="Q95" s="81"/>
      <c r="R95" s="81">
        <v>8</v>
      </c>
      <c r="S95" s="81"/>
      <c r="T95" s="81"/>
      <c r="U95" s="81"/>
      <c r="V95" s="81"/>
      <c r="W95" s="133">
        <v>29</v>
      </c>
      <c r="X95" s="133">
        <v>659</v>
      </c>
      <c r="Y95" s="81">
        <v>1.4999999999999999E-2</v>
      </c>
      <c r="Z95" s="131">
        <v>2</v>
      </c>
      <c r="AA95" s="133">
        <v>18</v>
      </c>
      <c r="AB95" s="132">
        <f t="shared" si="1"/>
        <v>4.4006069802731411E-2</v>
      </c>
    </row>
    <row r="96" spans="1:28" x14ac:dyDescent="0.25">
      <c r="A96">
        <v>2021</v>
      </c>
      <c r="B96">
        <v>2</v>
      </c>
      <c r="C96" s="133"/>
      <c r="D96" s="133">
        <v>562</v>
      </c>
      <c r="E96" s="133" t="s">
        <v>387</v>
      </c>
      <c r="F96" s="133" t="s">
        <v>388</v>
      </c>
      <c r="G96" s="133">
        <v>230.64</v>
      </c>
      <c r="H96" s="133">
        <v>265.36</v>
      </c>
      <c r="I96" s="133">
        <v>245.8</v>
      </c>
      <c r="J96" s="133">
        <v>30</v>
      </c>
      <c r="K96" s="133">
        <v>240</v>
      </c>
      <c r="L96" s="133">
        <v>33</v>
      </c>
      <c r="M96" s="133">
        <v>220</v>
      </c>
      <c r="N96" s="81">
        <v>6</v>
      </c>
      <c r="O96" s="81">
        <v>12</v>
      </c>
      <c r="P96" s="81">
        <v>9</v>
      </c>
      <c r="Q96" s="81"/>
      <c r="R96" s="81">
        <v>4</v>
      </c>
      <c r="S96" s="81"/>
      <c r="T96" s="81"/>
      <c r="U96" s="81"/>
      <c r="V96" s="81"/>
      <c r="W96" s="133">
        <v>31</v>
      </c>
      <c r="X96" s="133">
        <v>661</v>
      </c>
      <c r="Y96" s="81">
        <v>1.4999999999999999E-2</v>
      </c>
      <c r="Z96" s="131">
        <v>2</v>
      </c>
      <c r="AA96" s="133">
        <v>18</v>
      </c>
      <c r="AB96" s="132">
        <f t="shared" si="1"/>
        <v>4.6898638426626324E-2</v>
      </c>
    </row>
    <row r="97" spans="1:28" x14ac:dyDescent="0.25">
      <c r="A97">
        <v>2021</v>
      </c>
      <c r="B97">
        <v>2</v>
      </c>
      <c r="C97" s="133"/>
      <c r="D97" s="133">
        <v>563</v>
      </c>
      <c r="E97" s="133" t="s">
        <v>389</v>
      </c>
      <c r="F97" s="133" t="s">
        <v>390</v>
      </c>
      <c r="G97" s="133">
        <v>98.58</v>
      </c>
      <c r="H97" s="133">
        <v>113.42</v>
      </c>
      <c r="I97" s="133">
        <v>106</v>
      </c>
      <c r="J97" s="133">
        <v>60</v>
      </c>
      <c r="K97" s="133">
        <v>240</v>
      </c>
      <c r="L97" s="133">
        <v>66</v>
      </c>
      <c r="M97" s="133">
        <v>220</v>
      </c>
      <c r="N97" s="81">
        <v>4</v>
      </c>
      <c r="O97" s="81">
        <v>3</v>
      </c>
      <c r="P97" s="81">
        <v>3</v>
      </c>
      <c r="Q97" s="81"/>
      <c r="R97" s="81">
        <v>2</v>
      </c>
      <c r="S97" s="81"/>
      <c r="T97" s="81"/>
      <c r="U97" s="81"/>
      <c r="V97" s="81"/>
      <c r="W97" s="133">
        <v>12</v>
      </c>
      <c r="X97" s="133">
        <v>642</v>
      </c>
      <c r="Y97" s="81">
        <v>1.4999999999999999E-2</v>
      </c>
      <c r="Z97" s="131">
        <v>2</v>
      </c>
      <c r="AA97" s="133">
        <v>18</v>
      </c>
      <c r="AB97" s="132">
        <f t="shared" si="1"/>
        <v>1.8691588785046728E-2</v>
      </c>
    </row>
    <row r="98" spans="1:28" x14ac:dyDescent="0.25">
      <c r="A98">
        <v>2021</v>
      </c>
      <c r="B98">
        <v>2</v>
      </c>
      <c r="C98" s="133"/>
      <c r="D98" s="133">
        <v>663</v>
      </c>
      <c r="E98" s="133" t="s">
        <v>408</v>
      </c>
      <c r="F98" s="133" t="s">
        <v>409</v>
      </c>
      <c r="G98" s="133">
        <v>313.72000000000003</v>
      </c>
      <c r="H98" s="133">
        <v>368.28</v>
      </c>
      <c r="I98" s="133">
        <v>370.4</v>
      </c>
      <c r="J98" s="133">
        <v>20</v>
      </c>
      <c r="K98" s="133">
        <v>180</v>
      </c>
      <c r="L98" s="133">
        <v>22</v>
      </c>
      <c r="M98" s="133">
        <v>162</v>
      </c>
      <c r="N98" s="81">
        <v>10</v>
      </c>
      <c r="O98" s="81">
        <v>4</v>
      </c>
      <c r="P98" s="81">
        <v>12</v>
      </c>
      <c r="Q98" s="81"/>
      <c r="R98" s="81"/>
      <c r="S98" s="81"/>
      <c r="T98" s="81"/>
      <c r="U98" s="81"/>
      <c r="V98" s="81"/>
      <c r="W98" s="133">
        <v>26</v>
      </c>
      <c r="X98" s="133">
        <v>698</v>
      </c>
      <c r="Y98" s="81">
        <v>1.4999999999999999E-2</v>
      </c>
      <c r="Z98" s="131">
        <v>3</v>
      </c>
      <c r="AA98" s="133">
        <v>18</v>
      </c>
      <c r="AB98" s="132">
        <f t="shared" si="1"/>
        <v>3.7249283667621778E-2</v>
      </c>
    </row>
    <row r="99" spans="1:28" x14ac:dyDescent="0.25">
      <c r="A99">
        <v>2021</v>
      </c>
      <c r="B99">
        <v>2</v>
      </c>
      <c r="C99" s="133"/>
      <c r="D99" s="133">
        <v>664</v>
      </c>
      <c r="E99" s="133" t="s">
        <v>410</v>
      </c>
      <c r="F99" s="133" t="s">
        <v>411</v>
      </c>
      <c r="G99" s="133">
        <v>101.2</v>
      </c>
      <c r="H99" s="133">
        <v>118.8</v>
      </c>
      <c r="I99" s="133">
        <v>119.5</v>
      </c>
      <c r="J99" s="133">
        <v>20</v>
      </c>
      <c r="K99" s="133">
        <v>180</v>
      </c>
      <c r="L99" s="133">
        <v>22</v>
      </c>
      <c r="M99" s="133">
        <v>162</v>
      </c>
      <c r="N99" s="81">
        <v>12</v>
      </c>
      <c r="O99" s="81">
        <v>11</v>
      </c>
      <c r="P99" s="81">
        <v>6</v>
      </c>
      <c r="Q99" s="81"/>
      <c r="R99" s="81">
        <v>6</v>
      </c>
      <c r="S99" s="81"/>
      <c r="T99" s="81"/>
      <c r="U99" s="81"/>
      <c r="V99" s="81"/>
      <c r="W99" s="133">
        <v>35</v>
      </c>
      <c r="X99" s="133">
        <v>707</v>
      </c>
      <c r="Y99" s="81">
        <v>1.4999999999999999E-2</v>
      </c>
      <c r="Z99" s="131">
        <v>3</v>
      </c>
      <c r="AA99" s="133">
        <v>18</v>
      </c>
      <c r="AB99" s="132">
        <f t="shared" si="1"/>
        <v>4.9504950495049507E-2</v>
      </c>
    </row>
    <row r="100" spans="1:28" x14ac:dyDescent="0.25">
      <c r="A100">
        <v>2021</v>
      </c>
      <c r="B100">
        <v>2</v>
      </c>
      <c r="C100" s="133"/>
      <c r="D100" s="133">
        <v>665</v>
      </c>
      <c r="E100" s="133" t="s">
        <v>395</v>
      </c>
      <c r="F100" s="133" t="s">
        <v>396</v>
      </c>
      <c r="G100" s="133">
        <v>101.2</v>
      </c>
      <c r="H100" s="133">
        <v>118.8</v>
      </c>
      <c r="I100" s="133">
        <v>245</v>
      </c>
      <c r="J100" s="133">
        <v>20</v>
      </c>
      <c r="K100" s="133">
        <v>180</v>
      </c>
      <c r="L100" s="133">
        <v>22</v>
      </c>
      <c r="M100" s="133">
        <v>166</v>
      </c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>
        <v>1.4999999999999999E-2</v>
      </c>
      <c r="Z100" s="131">
        <v>4</v>
      </c>
      <c r="AA100" s="133">
        <v>18</v>
      </c>
      <c r="AB100" s="132" t="str">
        <f t="shared" si="1"/>
        <v/>
      </c>
    </row>
    <row r="101" spans="1:28" x14ac:dyDescent="0.25">
      <c r="A101">
        <v>2021</v>
      </c>
      <c r="B101">
        <v>2</v>
      </c>
      <c r="C101" s="133"/>
      <c r="D101" s="133">
        <v>662</v>
      </c>
      <c r="E101" s="133" t="s">
        <v>406</v>
      </c>
      <c r="F101" s="133" t="s">
        <v>407</v>
      </c>
      <c r="G101" s="133">
        <v>355.12</v>
      </c>
      <c r="H101" s="133">
        <v>416.88</v>
      </c>
      <c r="I101" s="133">
        <v>422.7</v>
      </c>
      <c r="J101" s="133">
        <v>20</v>
      </c>
      <c r="K101" s="133">
        <v>180</v>
      </c>
      <c r="L101" s="133">
        <v>22</v>
      </c>
      <c r="M101" s="133">
        <v>162</v>
      </c>
      <c r="N101" s="81">
        <v>12</v>
      </c>
      <c r="O101" s="81">
        <v>4</v>
      </c>
      <c r="P101" s="81">
        <v>8</v>
      </c>
      <c r="Q101" s="81"/>
      <c r="R101" s="81"/>
      <c r="S101" s="81"/>
      <c r="T101" s="81"/>
      <c r="U101" s="81"/>
      <c r="V101" s="81"/>
      <c r="W101" s="133">
        <v>24</v>
      </c>
      <c r="X101" s="133">
        <v>696</v>
      </c>
      <c r="Y101" s="81">
        <v>1.4999999999999999E-2</v>
      </c>
      <c r="Z101" s="131">
        <v>3</v>
      </c>
      <c r="AA101" s="133">
        <v>18</v>
      </c>
      <c r="AB101" s="132">
        <f t="shared" si="1"/>
        <v>3.4482758620689655E-2</v>
      </c>
    </row>
    <row r="102" spans="1:28" x14ac:dyDescent="0.25">
      <c r="A102">
        <v>2021</v>
      </c>
      <c r="B102">
        <v>2</v>
      </c>
      <c r="C102" s="133"/>
      <c r="D102" s="133">
        <v>659</v>
      </c>
      <c r="E102" s="133" t="s">
        <v>427</v>
      </c>
      <c r="F102" s="133" t="s">
        <v>428</v>
      </c>
      <c r="G102" s="133">
        <v>283.24099999999999</v>
      </c>
      <c r="H102" s="133">
        <v>322.37099999999998</v>
      </c>
      <c r="I102" s="133">
        <v>329.2</v>
      </c>
      <c r="J102" s="133">
        <v>40</v>
      </c>
      <c r="K102" s="133">
        <v>180</v>
      </c>
      <c r="L102" s="133">
        <v>67</v>
      </c>
      <c r="M102" s="133">
        <v>108</v>
      </c>
      <c r="N102" s="81">
        <v>6</v>
      </c>
      <c r="O102" s="81"/>
      <c r="P102" s="81">
        <v>1</v>
      </c>
      <c r="Q102" s="81"/>
      <c r="R102" s="81"/>
      <c r="S102" s="81"/>
      <c r="T102" s="81"/>
      <c r="U102" s="81"/>
      <c r="V102" s="81"/>
      <c r="W102" s="133">
        <v>7</v>
      </c>
      <c r="X102" s="133">
        <v>7</v>
      </c>
      <c r="Y102" s="81">
        <v>1.4999999999999999E-2</v>
      </c>
      <c r="Z102" s="131">
        <v>1</v>
      </c>
      <c r="AA102" s="133">
        <v>16</v>
      </c>
      <c r="AB102" s="132">
        <f t="shared" si="1"/>
        <v>1</v>
      </c>
    </row>
    <row r="103" spans="1:28" x14ac:dyDescent="0.25">
      <c r="A103">
        <v>2021</v>
      </c>
      <c r="B103">
        <v>2</v>
      </c>
      <c r="C103" s="133"/>
      <c r="D103" s="133">
        <v>550</v>
      </c>
      <c r="E103" s="133" t="s">
        <v>365</v>
      </c>
      <c r="F103" s="133" t="s">
        <v>366</v>
      </c>
      <c r="G103" s="133">
        <v>32.024999999999999</v>
      </c>
      <c r="H103" s="133">
        <v>38.045000000000002</v>
      </c>
      <c r="I103" s="133">
        <v>35.1</v>
      </c>
      <c r="J103" s="133">
        <v>108</v>
      </c>
      <c r="K103" s="133">
        <v>100</v>
      </c>
      <c r="L103" s="133">
        <v>118</v>
      </c>
      <c r="M103" s="133">
        <v>92</v>
      </c>
      <c r="N103" s="81">
        <v>2</v>
      </c>
      <c r="O103" s="81">
        <v>1</v>
      </c>
      <c r="P103" s="81">
        <v>1</v>
      </c>
      <c r="Q103" s="81"/>
      <c r="R103" s="81"/>
      <c r="S103" s="81"/>
      <c r="T103" s="81"/>
      <c r="U103" s="81"/>
      <c r="V103" s="81"/>
      <c r="W103" s="133">
        <v>4</v>
      </c>
      <c r="X103" s="133">
        <v>2044</v>
      </c>
      <c r="Y103" s="81">
        <v>1.4999999999999999E-2</v>
      </c>
      <c r="Z103" s="131">
        <v>3</v>
      </c>
      <c r="AA103" s="133">
        <v>16</v>
      </c>
      <c r="AB103" s="132">
        <f t="shared" si="1"/>
        <v>1.9569471624266144E-3</v>
      </c>
    </row>
    <row r="104" spans="1:28" x14ac:dyDescent="0.25">
      <c r="A104">
        <v>2021</v>
      </c>
      <c r="B104">
        <v>2</v>
      </c>
      <c r="C104" s="133"/>
      <c r="D104" s="133">
        <v>449</v>
      </c>
      <c r="E104" s="133" t="s">
        <v>272</v>
      </c>
      <c r="F104" s="133" t="s">
        <v>273</v>
      </c>
      <c r="G104" s="133">
        <v>40.985999999999997</v>
      </c>
      <c r="H104" s="133">
        <v>50.048000000000002</v>
      </c>
      <c r="I104" s="133">
        <v>45.2</v>
      </c>
      <c r="J104" s="133">
        <v>108</v>
      </c>
      <c r="K104" s="133">
        <v>100</v>
      </c>
      <c r="L104" s="133">
        <v>118</v>
      </c>
      <c r="M104" s="133">
        <v>92</v>
      </c>
      <c r="N104" s="81">
        <v>49</v>
      </c>
      <c r="O104" s="81">
        <v>20</v>
      </c>
      <c r="P104" s="81">
        <v>41</v>
      </c>
      <c r="Q104" s="81"/>
      <c r="R104" s="81"/>
      <c r="S104" s="81"/>
      <c r="T104" s="81"/>
      <c r="U104" s="81"/>
      <c r="V104" s="81"/>
      <c r="W104" s="133">
        <v>110</v>
      </c>
      <c r="X104" s="133">
        <v>6950</v>
      </c>
      <c r="Y104" s="81">
        <v>1.4999999999999999E-2</v>
      </c>
      <c r="Z104" s="131">
        <v>6</v>
      </c>
      <c r="AA104" s="133">
        <v>16</v>
      </c>
      <c r="AB104" s="132">
        <f t="shared" si="1"/>
        <v>1.5827338129496403E-2</v>
      </c>
    </row>
    <row r="105" spans="1:28" x14ac:dyDescent="0.25">
      <c r="A105">
        <v>2021</v>
      </c>
      <c r="B105">
        <v>2</v>
      </c>
      <c r="C105" s="133"/>
      <c r="D105" s="133">
        <v>331</v>
      </c>
      <c r="E105" s="133" t="s">
        <v>168</v>
      </c>
      <c r="F105" s="133" t="s">
        <v>169</v>
      </c>
      <c r="G105" s="133">
        <v>305.82499999999999</v>
      </c>
      <c r="H105" s="133">
        <v>348.07499999999999</v>
      </c>
      <c r="I105" s="133">
        <v>331.5</v>
      </c>
      <c r="J105" s="133">
        <v>110</v>
      </c>
      <c r="K105" s="133">
        <v>131</v>
      </c>
      <c r="L105" s="133">
        <v>109</v>
      </c>
      <c r="M105" s="133">
        <v>133</v>
      </c>
      <c r="N105" s="81">
        <v>4</v>
      </c>
      <c r="O105" s="81"/>
      <c r="P105" s="81">
        <v>5</v>
      </c>
      <c r="Q105" s="81"/>
      <c r="R105" s="81"/>
      <c r="S105" s="81"/>
      <c r="T105" s="81"/>
      <c r="U105" s="81"/>
      <c r="V105" s="81"/>
      <c r="W105" s="133">
        <v>9</v>
      </c>
      <c r="X105" s="133">
        <v>69</v>
      </c>
      <c r="Y105" s="81">
        <v>1.4999999999999999E-2</v>
      </c>
      <c r="Z105" s="131">
        <v>2</v>
      </c>
      <c r="AA105" s="133">
        <v>16</v>
      </c>
      <c r="AB105" s="132">
        <f t="shared" si="1"/>
        <v>0.13043478260869565</v>
      </c>
    </row>
    <row r="106" spans="1:28" x14ac:dyDescent="0.25">
      <c r="A106">
        <v>2021</v>
      </c>
      <c r="B106">
        <v>2</v>
      </c>
      <c r="C106" s="133"/>
      <c r="D106" s="133">
        <v>330</v>
      </c>
      <c r="E106" s="133" t="s">
        <v>320</v>
      </c>
      <c r="F106" s="133" t="s">
        <v>321</v>
      </c>
      <c r="G106" s="133">
        <v>382.04599999999999</v>
      </c>
      <c r="H106" s="133">
        <v>434.82600000000002</v>
      </c>
      <c r="I106" s="133">
        <v>418.7</v>
      </c>
      <c r="J106" s="133">
        <v>103</v>
      </c>
      <c r="K106" s="133">
        <v>140</v>
      </c>
      <c r="L106" s="133">
        <v>107</v>
      </c>
      <c r="M106" s="133">
        <v>135</v>
      </c>
      <c r="N106" s="81">
        <v>23</v>
      </c>
      <c r="O106" s="81">
        <v>12</v>
      </c>
      <c r="P106" s="81">
        <v>16</v>
      </c>
      <c r="Q106" s="81">
        <v>4</v>
      </c>
      <c r="R106" s="81"/>
      <c r="S106" s="81"/>
      <c r="T106" s="81"/>
      <c r="U106" s="81"/>
      <c r="V106" s="81"/>
      <c r="W106" s="133">
        <v>54</v>
      </c>
      <c r="X106" s="133">
        <v>6354</v>
      </c>
      <c r="Y106" s="81">
        <v>1.4999999999999999E-2</v>
      </c>
      <c r="Z106" s="131">
        <v>4</v>
      </c>
      <c r="AA106" s="133">
        <v>16</v>
      </c>
      <c r="AB106" s="132">
        <f t="shared" si="1"/>
        <v>8.4985835694051E-3</v>
      </c>
    </row>
    <row r="107" spans="1:28" x14ac:dyDescent="0.25">
      <c r="A107">
        <v>2021</v>
      </c>
      <c r="B107">
        <v>2</v>
      </c>
      <c r="C107" s="133"/>
      <c r="D107" s="133">
        <v>557</v>
      </c>
      <c r="E107" s="133" t="s">
        <v>752</v>
      </c>
      <c r="F107" s="133" t="s">
        <v>753</v>
      </c>
      <c r="G107" s="133">
        <v>171.262</v>
      </c>
      <c r="H107" s="133">
        <v>194.922</v>
      </c>
      <c r="I107" s="133">
        <v>193.4</v>
      </c>
      <c r="J107" s="133">
        <v>20</v>
      </c>
      <c r="K107" s="133">
        <v>180</v>
      </c>
      <c r="L107" s="133">
        <v>27</v>
      </c>
      <c r="M107" s="133">
        <v>136</v>
      </c>
      <c r="N107" s="81">
        <v>17</v>
      </c>
      <c r="O107" s="81">
        <v>13</v>
      </c>
      <c r="P107" s="81">
        <v>18</v>
      </c>
      <c r="Q107" s="81">
        <v>1</v>
      </c>
      <c r="R107" s="81">
        <v>13</v>
      </c>
      <c r="S107" s="81"/>
      <c r="T107" s="81"/>
      <c r="U107" s="81">
        <v>1</v>
      </c>
      <c r="V107" s="81"/>
      <c r="W107" s="133">
        <v>59</v>
      </c>
      <c r="X107" s="133">
        <v>3659</v>
      </c>
      <c r="Y107" s="81">
        <v>1.4999999999999999E-2</v>
      </c>
      <c r="Z107" s="131">
        <v>7</v>
      </c>
      <c r="AA107" s="133">
        <v>16</v>
      </c>
      <c r="AB107" s="132">
        <f t="shared" si="1"/>
        <v>1.6124624214266192E-2</v>
      </c>
    </row>
    <row r="108" spans="1:28" x14ac:dyDescent="0.25">
      <c r="A108">
        <v>2021</v>
      </c>
      <c r="B108">
        <v>2</v>
      </c>
      <c r="C108" s="133"/>
      <c r="D108" s="133">
        <v>556</v>
      </c>
      <c r="E108" s="133" t="s">
        <v>754</v>
      </c>
      <c r="F108" s="133" t="s">
        <v>755</v>
      </c>
      <c r="G108" s="133">
        <v>1003.106</v>
      </c>
      <c r="H108" s="133">
        <v>1141.6859999999999</v>
      </c>
      <c r="I108" s="133">
        <v>1077</v>
      </c>
      <c r="J108" s="133">
        <v>20</v>
      </c>
      <c r="K108" s="133">
        <v>180</v>
      </c>
      <c r="L108" s="133">
        <v>27</v>
      </c>
      <c r="M108" s="133">
        <v>136</v>
      </c>
      <c r="N108" s="81">
        <v>18</v>
      </c>
      <c r="O108" s="81">
        <v>18</v>
      </c>
      <c r="P108" s="81">
        <v>19</v>
      </c>
      <c r="Q108" s="81">
        <v>0</v>
      </c>
      <c r="R108" s="81">
        <v>11</v>
      </c>
      <c r="S108" s="81"/>
      <c r="T108" s="81"/>
      <c r="U108" s="81">
        <v>0</v>
      </c>
      <c r="V108" s="81"/>
      <c r="W108" s="133">
        <v>63</v>
      </c>
      <c r="X108" s="133">
        <v>3663</v>
      </c>
      <c r="Y108" s="81">
        <v>1.4999999999999999E-2</v>
      </c>
      <c r="Z108" s="131">
        <v>7</v>
      </c>
      <c r="AA108" s="133">
        <v>16</v>
      </c>
      <c r="AB108" s="132">
        <f t="shared" si="1"/>
        <v>1.7199017199017199E-2</v>
      </c>
    </row>
    <row r="109" spans="1:28" x14ac:dyDescent="0.25">
      <c r="A109">
        <v>2021</v>
      </c>
      <c r="B109">
        <v>2</v>
      </c>
      <c r="C109" s="133"/>
      <c r="D109" s="133">
        <v>668</v>
      </c>
      <c r="E109" s="133" t="s">
        <v>415</v>
      </c>
      <c r="F109" s="133" t="s">
        <v>416</v>
      </c>
      <c r="G109" s="133">
        <v>96.923000000000002</v>
      </c>
      <c r="H109" s="133">
        <v>110.313</v>
      </c>
      <c r="I109" s="133">
        <v>104</v>
      </c>
      <c r="J109" s="133">
        <v>103</v>
      </c>
      <c r="K109" s="133">
        <v>70</v>
      </c>
      <c r="L109" s="133">
        <v>117</v>
      </c>
      <c r="M109" s="133">
        <v>92</v>
      </c>
      <c r="N109" s="81">
        <v>10</v>
      </c>
      <c r="O109" s="81">
        <v>2</v>
      </c>
      <c r="P109" s="81">
        <v>12</v>
      </c>
      <c r="Q109" s="81"/>
      <c r="R109" s="81"/>
      <c r="S109" s="81"/>
      <c r="T109" s="81"/>
      <c r="U109" s="81"/>
      <c r="V109" s="81"/>
      <c r="W109" s="133">
        <v>24</v>
      </c>
      <c r="X109" s="133">
        <v>744</v>
      </c>
      <c r="Y109" s="81">
        <v>1.4999999999999999E-2</v>
      </c>
      <c r="Z109" s="131">
        <v>1</v>
      </c>
      <c r="AA109" s="133">
        <v>16</v>
      </c>
      <c r="AB109" s="132">
        <f t="shared" si="1"/>
        <v>3.2258064516129031E-2</v>
      </c>
    </row>
    <row r="110" spans="1:28" x14ac:dyDescent="0.25">
      <c r="A110">
        <v>2021</v>
      </c>
      <c r="B110">
        <v>2</v>
      </c>
      <c r="C110" s="133"/>
      <c r="D110" s="133">
        <v>437</v>
      </c>
      <c r="E110" s="133" t="s">
        <v>349</v>
      </c>
      <c r="F110" s="133" t="s">
        <v>350</v>
      </c>
      <c r="G110" s="133">
        <v>158.08799999999999</v>
      </c>
      <c r="H110" s="133">
        <v>179.928</v>
      </c>
      <c r="I110" s="133">
        <v>178.3</v>
      </c>
      <c r="J110" s="133">
        <v>120</v>
      </c>
      <c r="K110" s="133">
        <v>120</v>
      </c>
      <c r="L110" s="133">
        <v>125</v>
      </c>
      <c r="M110" s="133">
        <v>116</v>
      </c>
      <c r="N110" s="81">
        <v>49</v>
      </c>
      <c r="O110" s="81">
        <v>24</v>
      </c>
      <c r="P110" s="81">
        <v>26</v>
      </c>
      <c r="Q110" s="81"/>
      <c r="R110" s="81">
        <v>15</v>
      </c>
      <c r="S110" s="81">
        <v>8</v>
      </c>
      <c r="T110" s="81"/>
      <c r="U110" s="81"/>
      <c r="V110" s="81"/>
      <c r="W110" s="133">
        <v>122</v>
      </c>
      <c r="X110" s="133">
        <v>9272</v>
      </c>
      <c r="Y110" s="81">
        <v>1.4999999999999999E-2</v>
      </c>
      <c r="Z110" s="131">
        <v>5</v>
      </c>
      <c r="AA110" s="133">
        <v>16</v>
      </c>
      <c r="AB110" s="132">
        <f t="shared" si="1"/>
        <v>1.3157894736842105E-2</v>
      </c>
    </row>
    <row r="111" spans="1:28" x14ac:dyDescent="0.25">
      <c r="A111">
        <v>2021</v>
      </c>
      <c r="B111">
        <v>2</v>
      </c>
      <c r="C111" s="133"/>
      <c r="D111" s="133">
        <v>438</v>
      </c>
      <c r="E111" s="133" t="s">
        <v>151</v>
      </c>
      <c r="F111" s="133" t="s">
        <v>152</v>
      </c>
      <c r="G111" s="133">
        <v>316.17599999999999</v>
      </c>
      <c r="H111" s="133">
        <v>359.85599999999999</v>
      </c>
      <c r="I111" s="133">
        <v>348.3</v>
      </c>
      <c r="J111" s="133">
        <v>67</v>
      </c>
      <c r="K111" s="133">
        <v>161</v>
      </c>
      <c r="L111" s="133">
        <v>83</v>
      </c>
      <c r="M111" s="133">
        <v>133</v>
      </c>
      <c r="N111" s="81">
        <v>36</v>
      </c>
      <c r="O111" s="81">
        <v>18</v>
      </c>
      <c r="P111" s="81">
        <v>39</v>
      </c>
      <c r="Q111" s="81">
        <v>5</v>
      </c>
      <c r="R111" s="81">
        <v>2</v>
      </c>
      <c r="S111" s="81"/>
      <c r="T111" s="81"/>
      <c r="U111" s="81"/>
      <c r="V111" s="81"/>
      <c r="W111" s="133">
        <v>99</v>
      </c>
      <c r="X111" s="133">
        <v>7551</v>
      </c>
      <c r="Y111" s="81">
        <v>1.4999999999999999E-2</v>
      </c>
      <c r="Z111" s="131">
        <v>9</v>
      </c>
      <c r="AA111" s="133">
        <v>16</v>
      </c>
      <c r="AB111" s="132">
        <f t="shared" si="1"/>
        <v>1.3110846245530394E-2</v>
      </c>
    </row>
    <row r="112" spans="1:28" x14ac:dyDescent="0.25">
      <c r="A112">
        <v>2021</v>
      </c>
      <c r="B112">
        <v>2</v>
      </c>
      <c r="C112" s="133"/>
      <c r="D112" s="133">
        <v>666</v>
      </c>
      <c r="E112" s="133" t="s">
        <v>418</v>
      </c>
      <c r="F112" s="133" t="s">
        <v>419</v>
      </c>
      <c r="G112" s="133">
        <v>455.44400000000002</v>
      </c>
      <c r="H112" s="133">
        <v>518.36400000000003</v>
      </c>
      <c r="I112" s="133">
        <v>511.5</v>
      </c>
      <c r="J112" s="133">
        <v>72</v>
      </c>
      <c r="K112" s="133">
        <v>150</v>
      </c>
      <c r="L112" s="133">
        <v>69</v>
      </c>
      <c r="M112" s="133">
        <v>156</v>
      </c>
      <c r="N112" s="81">
        <v>3</v>
      </c>
      <c r="O112" s="81"/>
      <c r="P112" s="81">
        <v>10</v>
      </c>
      <c r="Q112" s="81"/>
      <c r="R112" s="81"/>
      <c r="S112" s="81"/>
      <c r="T112" s="81"/>
      <c r="U112" s="81"/>
      <c r="V112" s="81"/>
      <c r="W112" s="133">
        <v>13</v>
      </c>
      <c r="X112" s="133">
        <v>293</v>
      </c>
      <c r="Y112" s="81">
        <v>1.4999999999999999E-2</v>
      </c>
      <c r="Z112" s="131">
        <v>2</v>
      </c>
      <c r="AA112" s="133">
        <v>16</v>
      </c>
      <c r="AB112" s="132">
        <f t="shared" si="1"/>
        <v>4.4368600682593858E-2</v>
      </c>
    </row>
    <row r="113" spans="1:28" x14ac:dyDescent="0.25">
      <c r="A113">
        <v>2021</v>
      </c>
      <c r="B113">
        <v>2</v>
      </c>
      <c r="C113" s="133"/>
      <c r="D113" s="133">
        <v>660</v>
      </c>
      <c r="E113" s="133" t="s">
        <v>421</v>
      </c>
      <c r="F113" s="133" t="s">
        <v>422</v>
      </c>
      <c r="G113" s="133">
        <v>605.06299999999999</v>
      </c>
      <c r="H113" s="133">
        <v>688.65300000000002</v>
      </c>
      <c r="I113" s="133">
        <v>1335.6</v>
      </c>
      <c r="J113" s="133">
        <v>20</v>
      </c>
      <c r="K113" s="133">
        <v>180</v>
      </c>
      <c r="L113" s="133">
        <v>24</v>
      </c>
      <c r="M113" s="133">
        <v>148</v>
      </c>
      <c r="N113" s="81">
        <v>2</v>
      </c>
      <c r="O113" s="81">
        <v>1</v>
      </c>
      <c r="P113" s="81">
        <v>2</v>
      </c>
      <c r="Q113" s="81"/>
      <c r="R113" s="81">
        <v>1</v>
      </c>
      <c r="S113" s="81"/>
      <c r="T113" s="81"/>
      <c r="U113" s="81"/>
      <c r="V113" s="81"/>
      <c r="W113" s="133">
        <v>5</v>
      </c>
      <c r="X113" s="133">
        <v>5</v>
      </c>
      <c r="Y113" s="81">
        <v>1.4999999999999999E-2</v>
      </c>
      <c r="Z113" s="131">
        <v>1</v>
      </c>
      <c r="AA113" s="133">
        <v>16</v>
      </c>
      <c r="AB113" s="132">
        <f t="shared" si="1"/>
        <v>1</v>
      </c>
    </row>
    <row r="114" spans="1:28" x14ac:dyDescent="0.25">
      <c r="A114">
        <v>2021</v>
      </c>
      <c r="B114">
        <v>2</v>
      </c>
      <c r="C114" s="133"/>
      <c r="D114" s="133">
        <v>658</v>
      </c>
      <c r="E114" s="133" t="s">
        <v>255</v>
      </c>
      <c r="F114" s="133" t="s">
        <v>256</v>
      </c>
      <c r="G114" s="133">
        <v>83.7</v>
      </c>
      <c r="H114" s="133">
        <v>96.3</v>
      </c>
      <c r="I114" s="133">
        <v>94.6</v>
      </c>
      <c r="J114" s="133">
        <v>60</v>
      </c>
      <c r="K114" s="133">
        <v>180</v>
      </c>
      <c r="L114" s="133">
        <v>68</v>
      </c>
      <c r="M114" s="133">
        <v>161</v>
      </c>
      <c r="N114" s="81">
        <v>8</v>
      </c>
      <c r="O114" s="81">
        <v>8</v>
      </c>
      <c r="P114" s="81">
        <v>6</v>
      </c>
      <c r="Q114" s="81">
        <v>5</v>
      </c>
      <c r="R114" s="81"/>
      <c r="S114" s="81"/>
      <c r="T114" s="81"/>
      <c r="U114" s="81"/>
      <c r="V114" s="81"/>
      <c r="W114" s="133">
        <v>27</v>
      </c>
      <c r="X114" s="133">
        <v>1572</v>
      </c>
      <c r="Y114" s="81">
        <v>0.02</v>
      </c>
      <c r="Z114" s="131">
        <v>3</v>
      </c>
      <c r="AA114" s="133">
        <v>20</v>
      </c>
      <c r="AB114" s="132">
        <f t="shared" si="1"/>
        <v>1.717557251908397E-2</v>
      </c>
    </row>
    <row r="115" spans="1:28" x14ac:dyDescent="0.25">
      <c r="A115">
        <v>2021</v>
      </c>
      <c r="B115">
        <v>2</v>
      </c>
      <c r="C115" s="133"/>
      <c r="D115" s="133">
        <v>656</v>
      </c>
      <c r="E115" s="133" t="s">
        <v>249</v>
      </c>
      <c r="F115" s="133" t="s">
        <v>250</v>
      </c>
      <c r="G115" s="133">
        <v>137.63999999999999</v>
      </c>
      <c r="H115" s="133">
        <v>158.36000000000001</v>
      </c>
      <c r="I115" s="133">
        <v>146.5</v>
      </c>
      <c r="J115" s="133">
        <v>60</v>
      </c>
      <c r="K115" s="133">
        <v>180</v>
      </c>
      <c r="L115" s="133">
        <v>68</v>
      </c>
      <c r="M115" s="133">
        <v>161</v>
      </c>
      <c r="N115" s="81">
        <v>8</v>
      </c>
      <c r="O115" s="81">
        <v>4</v>
      </c>
      <c r="P115" s="81">
        <v>6</v>
      </c>
      <c r="Q115" s="81">
        <v>6</v>
      </c>
      <c r="R115" s="81"/>
      <c r="S115" s="81"/>
      <c r="T115" s="81"/>
      <c r="U115" s="81"/>
      <c r="V115" s="81"/>
      <c r="W115" s="133">
        <v>24</v>
      </c>
      <c r="X115" s="133">
        <v>1584</v>
      </c>
      <c r="Y115" s="81">
        <v>0.02</v>
      </c>
      <c r="Z115" s="131">
        <v>3</v>
      </c>
      <c r="AA115" s="133">
        <v>20</v>
      </c>
      <c r="AB115" s="132">
        <f t="shared" si="1"/>
        <v>1.5151515151515152E-2</v>
      </c>
    </row>
    <row r="116" spans="1:28" x14ac:dyDescent="0.25">
      <c r="A116">
        <v>2021</v>
      </c>
      <c r="B116">
        <v>2</v>
      </c>
      <c r="C116" s="133"/>
      <c r="D116" s="133">
        <v>657</v>
      </c>
      <c r="E116" s="133" t="s">
        <v>252</v>
      </c>
      <c r="F116" s="133" t="s">
        <v>253</v>
      </c>
      <c r="G116" s="133">
        <v>83.7</v>
      </c>
      <c r="H116" s="133">
        <v>96.3</v>
      </c>
      <c r="I116" s="133">
        <v>94.6</v>
      </c>
      <c r="J116" s="133">
        <v>60</v>
      </c>
      <c r="K116" s="133">
        <v>180</v>
      </c>
      <c r="L116" s="133">
        <v>68</v>
      </c>
      <c r="M116" s="133">
        <v>161</v>
      </c>
      <c r="N116" s="81">
        <v>8</v>
      </c>
      <c r="O116" s="81">
        <v>8</v>
      </c>
      <c r="P116" s="81">
        <v>6</v>
      </c>
      <c r="Q116" s="81">
        <v>5</v>
      </c>
      <c r="R116" s="81"/>
      <c r="S116" s="81"/>
      <c r="T116" s="81"/>
      <c r="U116" s="81"/>
      <c r="V116" s="81"/>
      <c r="W116" s="133">
        <v>27</v>
      </c>
      <c r="X116" s="133">
        <v>1572</v>
      </c>
      <c r="Y116" s="81">
        <v>0.02</v>
      </c>
      <c r="Z116" s="131">
        <v>3</v>
      </c>
      <c r="AA116" s="133">
        <v>20</v>
      </c>
      <c r="AB116" s="132">
        <f t="shared" si="1"/>
        <v>1.717557251908397E-2</v>
      </c>
    </row>
    <row r="117" spans="1:28" x14ac:dyDescent="0.25">
      <c r="A117">
        <v>2021</v>
      </c>
      <c r="B117">
        <v>2</v>
      </c>
      <c r="C117" s="133"/>
      <c r="D117" s="133">
        <v>655</v>
      </c>
      <c r="E117" s="133" t="s">
        <v>246</v>
      </c>
      <c r="F117" s="133" t="s">
        <v>247</v>
      </c>
      <c r="G117" s="133">
        <v>137.63999999999999</v>
      </c>
      <c r="H117" s="133">
        <v>158.36000000000001</v>
      </c>
      <c r="I117" s="133">
        <v>146.5</v>
      </c>
      <c r="J117" s="133">
        <v>60</v>
      </c>
      <c r="K117" s="133">
        <v>180</v>
      </c>
      <c r="L117" s="133">
        <v>68</v>
      </c>
      <c r="M117" s="133">
        <v>161</v>
      </c>
      <c r="N117" s="81">
        <v>8</v>
      </c>
      <c r="O117" s="81">
        <v>4</v>
      </c>
      <c r="P117" s="81">
        <v>6</v>
      </c>
      <c r="Q117" s="81">
        <v>6</v>
      </c>
      <c r="R117" s="81"/>
      <c r="S117" s="81"/>
      <c r="T117" s="81"/>
      <c r="U117" s="81"/>
      <c r="V117" s="81"/>
      <c r="W117" s="133">
        <v>24</v>
      </c>
      <c r="X117" s="133">
        <v>1584</v>
      </c>
      <c r="Y117" s="81">
        <v>0.02</v>
      </c>
      <c r="Z117" s="131">
        <v>3</v>
      </c>
      <c r="AA117" s="133">
        <v>20</v>
      </c>
      <c r="AB117" s="132">
        <f t="shared" si="1"/>
        <v>1.5151515151515152E-2</v>
      </c>
    </row>
    <row r="118" spans="1:28" x14ac:dyDescent="0.25">
      <c r="A118">
        <v>2021</v>
      </c>
      <c r="B118">
        <v>2</v>
      </c>
      <c r="C118" s="133"/>
      <c r="D118" s="133">
        <v>645</v>
      </c>
      <c r="E118" s="133" t="s">
        <v>226</v>
      </c>
      <c r="F118" s="133" t="s">
        <v>227</v>
      </c>
      <c r="G118" s="133">
        <v>123.69</v>
      </c>
      <c r="H118" s="133">
        <v>142.31</v>
      </c>
      <c r="I118" s="133">
        <v>171.6</v>
      </c>
      <c r="J118" s="133">
        <v>80</v>
      </c>
      <c r="K118" s="133">
        <v>180</v>
      </c>
      <c r="L118" s="133">
        <v>80</v>
      </c>
      <c r="M118" s="133">
        <v>201</v>
      </c>
      <c r="N118" s="81">
        <v>42</v>
      </c>
      <c r="O118" s="81">
        <v>16</v>
      </c>
      <c r="P118" s="81">
        <v>25</v>
      </c>
      <c r="Q118" s="81"/>
      <c r="R118" s="81"/>
      <c r="S118" s="81"/>
      <c r="T118" s="81"/>
      <c r="U118" s="81">
        <v>25</v>
      </c>
      <c r="V118" s="81"/>
      <c r="W118" s="133">
        <v>108</v>
      </c>
      <c r="X118" s="133">
        <v>2988</v>
      </c>
      <c r="Y118" s="81">
        <v>0.02</v>
      </c>
      <c r="Z118" s="131">
        <v>7</v>
      </c>
      <c r="AA118" s="133">
        <v>20</v>
      </c>
      <c r="AB118" s="132">
        <f t="shared" si="1"/>
        <v>3.614457831325301E-2</v>
      </c>
    </row>
    <row r="119" spans="1:28" x14ac:dyDescent="0.25">
      <c r="A119">
        <v>2021</v>
      </c>
      <c r="B119">
        <v>2</v>
      </c>
      <c r="C119" s="133"/>
      <c r="D119" s="133">
        <v>625</v>
      </c>
      <c r="E119" s="133" t="s">
        <v>218</v>
      </c>
      <c r="F119" s="133" t="s">
        <v>219</v>
      </c>
      <c r="G119" s="133">
        <v>129.01</v>
      </c>
      <c r="H119" s="133">
        <v>150.99</v>
      </c>
      <c r="I119" s="133">
        <v>142.80000000000001</v>
      </c>
      <c r="J119" s="133">
        <v>18</v>
      </c>
      <c r="K119" s="133">
        <v>200</v>
      </c>
      <c r="L119" s="133">
        <v>25</v>
      </c>
      <c r="M119" s="133">
        <v>146</v>
      </c>
      <c r="N119" s="81">
        <v>15</v>
      </c>
      <c r="O119" s="81">
        <v>2</v>
      </c>
      <c r="P119" s="81">
        <v>7</v>
      </c>
      <c r="Q119" s="81"/>
      <c r="R119" s="81"/>
      <c r="S119" s="81"/>
      <c r="T119" s="81"/>
      <c r="U119" s="81"/>
      <c r="V119" s="81"/>
      <c r="W119" s="133">
        <v>24</v>
      </c>
      <c r="X119" s="133">
        <v>939</v>
      </c>
      <c r="Y119" s="81">
        <v>1.4999999999999999E-2</v>
      </c>
      <c r="Z119" s="131">
        <v>3</v>
      </c>
      <c r="AA119" s="133">
        <v>25</v>
      </c>
      <c r="AB119" s="132">
        <f t="shared" si="1"/>
        <v>2.5559105431309903E-2</v>
      </c>
    </row>
    <row r="120" spans="1:28" x14ac:dyDescent="0.25">
      <c r="A120">
        <v>2021</v>
      </c>
      <c r="B120">
        <v>2</v>
      </c>
      <c r="C120" s="133"/>
      <c r="D120" s="133">
        <v>629</v>
      </c>
      <c r="E120" s="133" t="s">
        <v>345</v>
      </c>
      <c r="F120" s="133" t="s">
        <v>346</v>
      </c>
      <c r="G120" s="133">
        <v>203.983</v>
      </c>
      <c r="H120" s="133">
        <v>238.017</v>
      </c>
      <c r="I120" s="133">
        <v>233.3</v>
      </c>
      <c r="J120" s="133">
        <v>18</v>
      </c>
      <c r="K120" s="133">
        <v>200</v>
      </c>
      <c r="L120" s="133">
        <v>22</v>
      </c>
      <c r="M120" s="133">
        <v>166</v>
      </c>
      <c r="N120" s="81">
        <v>9</v>
      </c>
      <c r="O120" s="81">
        <v>4</v>
      </c>
      <c r="P120" s="81">
        <v>5</v>
      </c>
      <c r="Q120" s="81"/>
      <c r="R120" s="81"/>
      <c r="S120" s="81"/>
      <c r="T120" s="81"/>
      <c r="U120" s="81"/>
      <c r="V120" s="81"/>
      <c r="W120" s="133">
        <v>18</v>
      </c>
      <c r="X120" s="133">
        <v>858</v>
      </c>
      <c r="Y120" s="81">
        <v>1.4999999999999999E-2</v>
      </c>
      <c r="Z120" s="131">
        <v>2</v>
      </c>
      <c r="AA120" s="133">
        <v>25</v>
      </c>
      <c r="AB120" s="132">
        <f t="shared" si="1"/>
        <v>2.097902097902098E-2</v>
      </c>
    </row>
    <row r="121" spans="1:28" x14ac:dyDescent="0.25">
      <c r="A121">
        <v>2021</v>
      </c>
      <c r="B121">
        <v>2</v>
      </c>
      <c r="C121" s="133"/>
      <c r="D121" s="133">
        <v>621</v>
      </c>
      <c r="E121" s="133" t="s">
        <v>293</v>
      </c>
      <c r="F121" s="133" t="s">
        <v>294</v>
      </c>
      <c r="G121" s="133">
        <v>175.98849999999999</v>
      </c>
      <c r="H121" s="133">
        <v>207.01150000000001</v>
      </c>
      <c r="I121" s="133">
        <v>211.6</v>
      </c>
      <c r="J121" s="133">
        <v>18</v>
      </c>
      <c r="K121" s="133">
        <v>200</v>
      </c>
      <c r="L121" s="133">
        <v>24</v>
      </c>
      <c r="M121" s="133">
        <v>152</v>
      </c>
      <c r="N121" s="81">
        <v>8</v>
      </c>
      <c r="O121" s="81">
        <v>2</v>
      </c>
      <c r="P121" s="81">
        <v>5</v>
      </c>
      <c r="Q121" s="81"/>
      <c r="R121" s="81"/>
      <c r="S121" s="81"/>
      <c r="T121" s="81"/>
      <c r="U121" s="81"/>
      <c r="V121" s="81"/>
      <c r="W121" s="133">
        <v>15</v>
      </c>
      <c r="X121" s="133">
        <v>810</v>
      </c>
      <c r="Y121" s="81">
        <v>1.4999999999999999E-2</v>
      </c>
      <c r="Z121" s="131">
        <v>2</v>
      </c>
      <c r="AA121" s="133">
        <v>25</v>
      </c>
      <c r="AB121" s="132">
        <f t="shared" si="1"/>
        <v>1.8518518518518517E-2</v>
      </c>
    </row>
    <row r="122" spans="1:28" x14ac:dyDescent="0.25">
      <c r="A122">
        <v>2021</v>
      </c>
      <c r="B122">
        <v>2</v>
      </c>
      <c r="C122" s="133"/>
      <c r="D122" s="133">
        <v>445</v>
      </c>
      <c r="E122" s="133" t="s">
        <v>230</v>
      </c>
      <c r="F122" s="133" t="s">
        <v>231</v>
      </c>
      <c r="G122" s="133">
        <v>25.2</v>
      </c>
      <c r="H122" s="133">
        <v>30.8</v>
      </c>
      <c r="I122" s="133">
        <v>27.3</v>
      </c>
      <c r="J122" s="133">
        <v>60</v>
      </c>
      <c r="K122" s="133">
        <v>180</v>
      </c>
      <c r="L122" s="133">
        <v>90</v>
      </c>
      <c r="M122" s="133">
        <v>120</v>
      </c>
      <c r="N122" s="81">
        <v>8</v>
      </c>
      <c r="O122" s="81">
        <v>2</v>
      </c>
      <c r="P122" s="81">
        <v>10</v>
      </c>
      <c r="Q122" s="81"/>
      <c r="R122" s="81"/>
      <c r="S122" s="81"/>
      <c r="T122" s="81"/>
      <c r="U122" s="81"/>
      <c r="V122" s="81"/>
      <c r="W122" s="133">
        <v>20</v>
      </c>
      <c r="X122" s="133">
        <v>3420</v>
      </c>
      <c r="Y122" s="81">
        <v>1.4999999999999999E-2</v>
      </c>
      <c r="Z122" s="131">
        <v>3</v>
      </c>
      <c r="AA122" s="133">
        <v>29</v>
      </c>
      <c r="AB122" s="132">
        <f t="shared" si="1"/>
        <v>5.8479532163742687E-3</v>
      </c>
    </row>
    <row r="123" spans="1:28" x14ac:dyDescent="0.25">
      <c r="A123">
        <v>2021</v>
      </c>
      <c r="B123">
        <v>2</v>
      </c>
      <c r="C123" s="133"/>
      <c r="D123" s="133">
        <v>446</v>
      </c>
      <c r="E123" s="133" t="s">
        <v>233</v>
      </c>
      <c r="F123" s="133" t="s">
        <v>234</v>
      </c>
      <c r="G123" s="133">
        <v>150.30000000000001</v>
      </c>
      <c r="H123" s="133">
        <v>183.7</v>
      </c>
      <c r="I123" s="133">
        <v>176.4</v>
      </c>
      <c r="J123" s="133">
        <v>60</v>
      </c>
      <c r="K123" s="133">
        <v>180</v>
      </c>
      <c r="L123" s="133">
        <v>90</v>
      </c>
      <c r="M123" s="133">
        <v>120</v>
      </c>
      <c r="N123" s="81">
        <v>19</v>
      </c>
      <c r="O123" s="81">
        <v>6</v>
      </c>
      <c r="P123" s="81">
        <v>6</v>
      </c>
      <c r="Q123" s="81"/>
      <c r="R123" s="81"/>
      <c r="S123" s="81"/>
      <c r="T123" s="81"/>
      <c r="U123" s="81"/>
      <c r="V123" s="81"/>
      <c r="W123" s="133">
        <v>31</v>
      </c>
      <c r="X123" s="133">
        <v>3683</v>
      </c>
      <c r="Y123" s="81">
        <v>1.4999999999999999E-2</v>
      </c>
      <c r="Z123" s="131">
        <v>3</v>
      </c>
      <c r="AA123" s="133">
        <v>29</v>
      </c>
      <c r="AB123" s="132">
        <f t="shared" si="1"/>
        <v>8.4170513168612543E-3</v>
      </c>
    </row>
    <row r="124" spans="1:28" x14ac:dyDescent="0.25">
      <c r="A124">
        <v>2021</v>
      </c>
      <c r="B124">
        <v>2</v>
      </c>
      <c r="C124" s="133"/>
      <c r="D124" s="133">
        <v>439</v>
      </c>
      <c r="E124" s="133" t="s">
        <v>146</v>
      </c>
      <c r="F124" s="133" t="s">
        <v>147</v>
      </c>
      <c r="G124" s="133">
        <v>308.7</v>
      </c>
      <c r="H124" s="133">
        <v>377.3</v>
      </c>
      <c r="I124" s="133">
        <v>350.9</v>
      </c>
      <c r="J124" s="133">
        <v>45</v>
      </c>
      <c r="K124" s="133">
        <v>320</v>
      </c>
      <c r="L124" s="133">
        <v>59</v>
      </c>
      <c r="M124" s="133">
        <v>248</v>
      </c>
      <c r="N124" s="81">
        <v>3</v>
      </c>
      <c r="O124" s="81">
        <v>2</v>
      </c>
      <c r="P124" s="81">
        <v>9</v>
      </c>
      <c r="Q124" s="81"/>
      <c r="R124" s="81">
        <v>10</v>
      </c>
      <c r="S124" s="81"/>
      <c r="T124" s="81"/>
      <c r="U124" s="81">
        <v>3</v>
      </c>
      <c r="V124" s="81"/>
      <c r="W124" s="133">
        <v>27</v>
      </c>
      <c r="X124" s="133">
        <v>1082</v>
      </c>
      <c r="Y124" s="81">
        <v>1.4999999999999999E-2</v>
      </c>
      <c r="Z124" s="131">
        <v>2</v>
      </c>
      <c r="AA124" s="133">
        <v>29</v>
      </c>
      <c r="AB124" s="132">
        <f t="shared" si="1"/>
        <v>2.4953789279112754E-2</v>
      </c>
    </row>
    <row r="125" spans="1:28" x14ac:dyDescent="0.25">
      <c r="A125">
        <v>2021</v>
      </c>
      <c r="B125">
        <v>2</v>
      </c>
      <c r="C125" s="133"/>
      <c r="D125" s="133">
        <v>447</v>
      </c>
      <c r="E125" s="133" t="s">
        <v>236</v>
      </c>
      <c r="F125" s="133" t="s">
        <v>237</v>
      </c>
      <c r="G125" s="133">
        <v>159.30000000000001</v>
      </c>
      <c r="H125" s="133">
        <v>194.7</v>
      </c>
      <c r="I125" s="133">
        <v>181.5</v>
      </c>
      <c r="J125" s="133">
        <v>60</v>
      </c>
      <c r="K125" s="133">
        <v>180</v>
      </c>
      <c r="L125" s="133">
        <v>90</v>
      </c>
      <c r="M125" s="133">
        <v>120</v>
      </c>
      <c r="N125" s="81">
        <v>15</v>
      </c>
      <c r="O125" s="81">
        <v>3</v>
      </c>
      <c r="P125" s="81">
        <v>8</v>
      </c>
      <c r="Q125" s="81"/>
      <c r="R125" s="81"/>
      <c r="S125" s="81"/>
      <c r="T125" s="81"/>
      <c r="U125" s="81"/>
      <c r="V125" s="81"/>
      <c r="W125" s="133">
        <v>26</v>
      </c>
      <c r="X125" s="133">
        <v>3666</v>
      </c>
      <c r="Y125" s="81">
        <v>1.4999999999999999E-2</v>
      </c>
      <c r="Z125" s="131">
        <v>3</v>
      </c>
      <c r="AA125" s="133">
        <v>29</v>
      </c>
      <c r="AB125" s="132">
        <f t="shared" si="1"/>
        <v>7.0921985815602835E-3</v>
      </c>
    </row>
    <row r="126" spans="1:28" x14ac:dyDescent="0.25">
      <c r="A126">
        <v>2021</v>
      </c>
      <c r="B126">
        <v>2</v>
      </c>
      <c r="C126" s="133"/>
      <c r="D126" s="133">
        <v>306</v>
      </c>
      <c r="E126" s="133" t="s">
        <v>391</v>
      </c>
      <c r="F126" s="133" t="s">
        <v>392</v>
      </c>
      <c r="G126" s="133">
        <v>182.28</v>
      </c>
      <c r="H126" s="133">
        <v>209.72</v>
      </c>
      <c r="I126" s="133">
        <v>201.2</v>
      </c>
      <c r="J126" s="133">
        <v>20</v>
      </c>
      <c r="K126" s="133">
        <v>180</v>
      </c>
      <c r="L126" s="133">
        <v>23</v>
      </c>
      <c r="M126" s="133">
        <v>172</v>
      </c>
      <c r="N126" s="81">
        <v>1</v>
      </c>
      <c r="O126" s="81">
        <v>2</v>
      </c>
      <c r="P126" s="81">
        <v>2</v>
      </c>
      <c r="Q126" s="81"/>
      <c r="R126" s="81"/>
      <c r="S126" s="81"/>
      <c r="T126" s="81"/>
      <c r="U126" s="81"/>
      <c r="V126" s="81"/>
      <c r="W126" s="133">
        <v>5</v>
      </c>
      <c r="X126" s="133">
        <v>185</v>
      </c>
      <c r="Y126" s="81">
        <v>0.02</v>
      </c>
      <c r="Z126" s="131">
        <v>2</v>
      </c>
      <c r="AA126" s="133">
        <v>24</v>
      </c>
      <c r="AB126" s="132">
        <f t="shared" si="1"/>
        <v>2.7027027027027029E-2</v>
      </c>
    </row>
    <row r="127" spans="1:28" x14ac:dyDescent="0.25">
      <c r="A127">
        <v>2021</v>
      </c>
      <c r="B127">
        <v>2</v>
      </c>
      <c r="C127" s="133"/>
      <c r="D127" s="133">
        <v>448</v>
      </c>
      <c r="E127" s="133" t="s">
        <v>239</v>
      </c>
      <c r="F127" s="133" t="s">
        <v>240</v>
      </c>
      <c r="G127" s="133">
        <v>20.7</v>
      </c>
      <c r="H127" s="133">
        <v>25.3</v>
      </c>
      <c r="I127" s="133">
        <v>23.5</v>
      </c>
      <c r="J127" s="133">
        <v>60</v>
      </c>
      <c r="K127" s="133">
        <v>180</v>
      </c>
      <c r="L127" s="133">
        <v>90</v>
      </c>
      <c r="M127" s="133">
        <v>120</v>
      </c>
      <c r="N127" s="81">
        <v>16</v>
      </c>
      <c r="O127" s="81">
        <v>8</v>
      </c>
      <c r="P127" s="81">
        <v>11</v>
      </c>
      <c r="Q127" s="81"/>
      <c r="R127" s="81"/>
      <c r="S127" s="81"/>
      <c r="T127" s="81"/>
      <c r="U127" s="81"/>
      <c r="V127" s="81"/>
      <c r="W127" s="133">
        <v>35</v>
      </c>
      <c r="X127" s="133">
        <v>3675</v>
      </c>
      <c r="Y127" s="81">
        <v>1.4999999999999999E-2</v>
      </c>
      <c r="Z127" s="131">
        <v>3</v>
      </c>
      <c r="AA127" s="133">
        <v>29</v>
      </c>
      <c r="AB127" s="132">
        <f t="shared" si="1"/>
        <v>9.5238095238095247E-3</v>
      </c>
    </row>
    <row r="128" spans="1:28" x14ac:dyDescent="0.25">
      <c r="A128">
        <v>2021</v>
      </c>
      <c r="B128">
        <v>2</v>
      </c>
      <c r="C128" s="133"/>
      <c r="D128" s="133">
        <v>652</v>
      </c>
      <c r="E128" s="133" t="s">
        <v>239</v>
      </c>
      <c r="F128" s="133" t="s">
        <v>240</v>
      </c>
      <c r="G128" s="133">
        <v>15.903</v>
      </c>
      <c r="H128" s="133">
        <v>18.297000000000001</v>
      </c>
      <c r="I128" s="133"/>
      <c r="J128" s="133">
        <v>20</v>
      </c>
      <c r="K128" s="133"/>
      <c r="L128" s="133">
        <v>23</v>
      </c>
      <c r="M128" s="133">
        <v>172</v>
      </c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>
        <v>290</v>
      </c>
      <c r="Y128" s="81">
        <v>0.02</v>
      </c>
      <c r="Z128" s="131">
        <v>2</v>
      </c>
      <c r="AA128" s="133"/>
      <c r="AB128" s="132">
        <f t="shared" si="1"/>
        <v>0</v>
      </c>
    </row>
    <row r="129" spans="1:28" x14ac:dyDescent="0.25">
      <c r="A129">
        <v>2021</v>
      </c>
      <c r="B129">
        <v>2</v>
      </c>
      <c r="C129" s="133"/>
      <c r="D129" s="133">
        <v>50</v>
      </c>
      <c r="E129" s="133" t="s">
        <v>684</v>
      </c>
      <c r="F129" s="133" t="s">
        <v>279</v>
      </c>
      <c r="G129" s="133">
        <v>51.57</v>
      </c>
      <c r="H129" s="133">
        <v>56.43</v>
      </c>
      <c r="I129" s="133">
        <v>57.6</v>
      </c>
      <c r="J129" s="133">
        <v>101</v>
      </c>
      <c r="K129" s="133">
        <v>107</v>
      </c>
      <c r="L129" s="133">
        <v>69</v>
      </c>
      <c r="M129" s="133">
        <v>105</v>
      </c>
      <c r="N129" s="81">
        <v>56</v>
      </c>
      <c r="O129" s="81">
        <v>24</v>
      </c>
      <c r="P129" s="81">
        <v>59</v>
      </c>
      <c r="Q129" s="81"/>
      <c r="R129" s="81"/>
      <c r="S129" s="81">
        <v>20</v>
      </c>
      <c r="T129" s="81"/>
      <c r="U129" s="81"/>
      <c r="V129" s="81"/>
      <c r="W129" s="133">
        <v>159</v>
      </c>
      <c r="X129" s="133">
        <v>14831</v>
      </c>
      <c r="Y129" s="81">
        <v>1.4999999999999999E-2</v>
      </c>
      <c r="Z129" s="131">
        <v>9</v>
      </c>
      <c r="AA129" s="133">
        <v>18</v>
      </c>
      <c r="AB129" s="132">
        <f t="shared" si="1"/>
        <v>1.0720787539612973E-2</v>
      </c>
    </row>
    <row r="130" spans="1:28" x14ac:dyDescent="0.25">
      <c r="A130">
        <v>2021</v>
      </c>
      <c r="B130">
        <v>2</v>
      </c>
      <c r="C130" s="133"/>
      <c r="D130" s="133">
        <v>626</v>
      </c>
      <c r="E130" s="133" t="s">
        <v>220</v>
      </c>
      <c r="F130" s="133" t="s">
        <v>221</v>
      </c>
      <c r="G130" s="133">
        <v>127.029</v>
      </c>
      <c r="H130" s="133">
        <v>148.971</v>
      </c>
      <c r="I130" s="133">
        <v>279.8</v>
      </c>
      <c r="J130" s="133">
        <v>18</v>
      </c>
      <c r="K130" s="133">
        <v>200</v>
      </c>
      <c r="L130" s="133">
        <v>25</v>
      </c>
      <c r="M130" s="133">
        <v>146</v>
      </c>
      <c r="N130" s="81">
        <v>31</v>
      </c>
      <c r="O130" s="81">
        <v>8</v>
      </c>
      <c r="P130" s="81">
        <v>16</v>
      </c>
      <c r="Q130" s="81"/>
      <c r="R130" s="81"/>
      <c r="S130" s="81"/>
      <c r="T130" s="81"/>
      <c r="U130" s="81"/>
      <c r="V130" s="81"/>
      <c r="W130" s="133">
        <v>55</v>
      </c>
      <c r="X130" s="133">
        <v>970</v>
      </c>
      <c r="Y130" s="81">
        <v>1.4999999999999999E-2</v>
      </c>
      <c r="Z130" s="131">
        <v>3</v>
      </c>
      <c r="AA130" s="133">
        <v>25</v>
      </c>
      <c r="AB130" s="132">
        <f t="shared" si="1"/>
        <v>5.6701030927835051E-2</v>
      </c>
    </row>
    <row r="131" spans="1:28" x14ac:dyDescent="0.25">
      <c r="A131">
        <v>2021</v>
      </c>
      <c r="B131">
        <v>2</v>
      </c>
      <c r="C131" s="133"/>
      <c r="D131" s="133">
        <v>630</v>
      </c>
      <c r="E131" s="133" t="s">
        <v>347</v>
      </c>
      <c r="F131" s="133" t="s">
        <v>348</v>
      </c>
      <c r="G131" s="133">
        <v>197.84299999999999</v>
      </c>
      <c r="H131" s="133">
        <v>230.15700000000001</v>
      </c>
      <c r="I131" s="133">
        <v>224.1</v>
      </c>
      <c r="J131" s="133">
        <v>18</v>
      </c>
      <c r="K131" s="133">
        <v>200</v>
      </c>
      <c r="L131" s="133">
        <v>22</v>
      </c>
      <c r="M131" s="133">
        <v>166</v>
      </c>
      <c r="N131" s="81">
        <v>27</v>
      </c>
      <c r="O131" s="81">
        <v>11</v>
      </c>
      <c r="P131" s="81">
        <v>24</v>
      </c>
      <c r="Q131" s="81"/>
      <c r="R131" s="81"/>
      <c r="S131" s="81"/>
      <c r="T131" s="81"/>
      <c r="U131" s="81"/>
      <c r="V131" s="81"/>
      <c r="W131" s="133">
        <v>62</v>
      </c>
      <c r="X131" s="133">
        <v>902</v>
      </c>
      <c r="Y131" s="81">
        <v>1.4999999999999999E-2</v>
      </c>
      <c r="Z131" s="131">
        <v>2</v>
      </c>
      <c r="AA131" s="133">
        <v>25</v>
      </c>
      <c r="AB131" s="132">
        <f t="shared" si="1"/>
        <v>6.8736141906873618E-2</v>
      </c>
    </row>
    <row r="132" spans="1:28" x14ac:dyDescent="0.25">
      <c r="A132">
        <v>2021</v>
      </c>
      <c r="B132">
        <v>2</v>
      </c>
      <c r="C132" s="133"/>
      <c r="D132" s="133">
        <v>622</v>
      </c>
      <c r="E132" s="133" t="s">
        <v>295</v>
      </c>
      <c r="F132" s="133" t="s">
        <v>296</v>
      </c>
      <c r="G132" s="133">
        <v>172.41399999999999</v>
      </c>
      <c r="H132" s="133">
        <v>201.58600000000001</v>
      </c>
      <c r="I132" s="133">
        <v>205.8</v>
      </c>
      <c r="J132" s="133">
        <v>18</v>
      </c>
      <c r="K132" s="133">
        <v>200</v>
      </c>
      <c r="L132" s="133">
        <v>24</v>
      </c>
      <c r="M132" s="133">
        <v>152</v>
      </c>
      <c r="N132" s="81">
        <v>16</v>
      </c>
      <c r="O132" s="81">
        <v>6</v>
      </c>
      <c r="P132" s="81">
        <v>13</v>
      </c>
      <c r="Q132" s="81"/>
      <c r="R132" s="81"/>
      <c r="S132" s="81"/>
      <c r="T132" s="81"/>
      <c r="U132" s="81"/>
      <c r="V132" s="81"/>
      <c r="W132" s="133">
        <v>35</v>
      </c>
      <c r="X132" s="133">
        <v>830</v>
      </c>
      <c r="Y132" s="81">
        <v>1.4999999999999999E-2</v>
      </c>
      <c r="Z132" s="131">
        <v>2</v>
      </c>
      <c r="AA132" s="133">
        <v>25</v>
      </c>
      <c r="AB132" s="132">
        <f t="shared" ref="AB132:AB195" si="2">IFERROR(W132/X132,"")</f>
        <v>4.2168674698795178E-2</v>
      </c>
    </row>
    <row r="133" spans="1:28" x14ac:dyDescent="0.25">
      <c r="A133">
        <v>2021</v>
      </c>
      <c r="B133">
        <v>2</v>
      </c>
      <c r="C133" s="133"/>
      <c r="D133" s="133">
        <v>299</v>
      </c>
      <c r="E133" s="133" t="s">
        <v>181</v>
      </c>
      <c r="F133" s="133" t="s">
        <v>182</v>
      </c>
      <c r="G133" s="133">
        <v>106.95</v>
      </c>
      <c r="H133" s="133">
        <v>123.05</v>
      </c>
      <c r="I133" s="133">
        <v>110.6</v>
      </c>
      <c r="J133" s="133">
        <v>70</v>
      </c>
      <c r="K133" s="133">
        <v>154</v>
      </c>
      <c r="L133" s="133">
        <v>93</v>
      </c>
      <c r="M133" s="133">
        <v>116</v>
      </c>
      <c r="N133" s="81">
        <v>44</v>
      </c>
      <c r="O133" s="81">
        <v>12</v>
      </c>
      <c r="P133" s="81">
        <v>39</v>
      </c>
      <c r="Q133" s="81"/>
      <c r="R133" s="81">
        <v>5</v>
      </c>
      <c r="S133" s="81"/>
      <c r="T133" s="81"/>
      <c r="U133" s="81"/>
      <c r="V133" s="81"/>
      <c r="W133" s="133">
        <v>99</v>
      </c>
      <c r="X133" s="133">
        <v>10419</v>
      </c>
      <c r="Y133" s="81">
        <v>0.02</v>
      </c>
      <c r="Z133" s="131">
        <v>7</v>
      </c>
      <c r="AA133" s="133"/>
      <c r="AB133" s="132">
        <f t="shared" si="2"/>
        <v>9.5018715807659079E-3</v>
      </c>
    </row>
    <row r="134" spans="1:28" x14ac:dyDescent="0.25">
      <c r="A134">
        <v>2021</v>
      </c>
      <c r="B134">
        <v>2</v>
      </c>
      <c r="C134" s="133"/>
      <c r="D134" s="133">
        <v>348</v>
      </c>
      <c r="E134" s="133" t="s">
        <v>161</v>
      </c>
      <c r="F134" s="133" t="s">
        <v>162</v>
      </c>
      <c r="G134" s="133">
        <v>465</v>
      </c>
      <c r="H134" s="133">
        <v>535</v>
      </c>
      <c r="I134" s="133">
        <v>990.3</v>
      </c>
      <c r="J134" s="133">
        <v>40</v>
      </c>
      <c r="K134" s="133">
        <v>144</v>
      </c>
      <c r="L134" s="133">
        <v>43</v>
      </c>
      <c r="M134" s="133">
        <v>169</v>
      </c>
      <c r="N134" s="81">
        <v>32</v>
      </c>
      <c r="O134" s="81">
        <v>2</v>
      </c>
      <c r="P134" s="81">
        <v>13</v>
      </c>
      <c r="Q134" s="81"/>
      <c r="R134" s="81"/>
      <c r="S134" s="81"/>
      <c r="T134" s="81"/>
      <c r="U134" s="81"/>
      <c r="V134" s="81"/>
      <c r="W134" s="133">
        <v>47</v>
      </c>
      <c r="X134" s="133">
        <v>2441</v>
      </c>
      <c r="Y134" s="81">
        <v>1.4999999999999999E-2</v>
      </c>
      <c r="Z134" s="131">
        <v>3</v>
      </c>
      <c r="AA134" s="133">
        <v>25</v>
      </c>
      <c r="AB134" s="132">
        <f t="shared" si="2"/>
        <v>1.9254403932814419E-2</v>
      </c>
    </row>
    <row r="135" spans="1:28" x14ac:dyDescent="0.25">
      <c r="A135">
        <v>2021</v>
      </c>
      <c r="B135">
        <v>2</v>
      </c>
      <c r="C135" s="133"/>
      <c r="D135" s="133">
        <v>347</v>
      </c>
      <c r="E135" s="133" t="s">
        <v>157</v>
      </c>
      <c r="F135" s="133" t="s">
        <v>158</v>
      </c>
      <c r="G135" s="133">
        <v>465</v>
      </c>
      <c r="H135" s="133">
        <v>535</v>
      </c>
      <c r="I135" s="133">
        <v>513.20000000000005</v>
      </c>
      <c r="J135" s="133">
        <v>40</v>
      </c>
      <c r="K135" s="133">
        <v>144</v>
      </c>
      <c r="L135" s="133">
        <v>43</v>
      </c>
      <c r="M135" s="133">
        <v>169</v>
      </c>
      <c r="N135" s="81">
        <v>16</v>
      </c>
      <c r="O135" s="81">
        <v>2</v>
      </c>
      <c r="P135" s="81">
        <v>6</v>
      </c>
      <c r="Q135" s="81"/>
      <c r="R135" s="81"/>
      <c r="S135" s="81"/>
      <c r="T135" s="81"/>
      <c r="U135" s="81"/>
      <c r="V135" s="81"/>
      <c r="W135" s="133">
        <v>24</v>
      </c>
      <c r="X135" s="133">
        <v>752</v>
      </c>
      <c r="Y135" s="81">
        <v>1.4999999999999999E-2</v>
      </c>
      <c r="Z135" s="131">
        <v>3</v>
      </c>
      <c r="AA135" s="133"/>
      <c r="AB135" s="132">
        <f t="shared" si="2"/>
        <v>3.1914893617021274E-2</v>
      </c>
    </row>
    <row r="136" spans="1:28" x14ac:dyDescent="0.25">
      <c r="A136">
        <v>2021</v>
      </c>
      <c r="B136">
        <v>2</v>
      </c>
      <c r="C136" s="133"/>
      <c r="D136" s="133">
        <v>281</v>
      </c>
      <c r="E136" s="133" t="s">
        <v>263</v>
      </c>
      <c r="F136" s="133" t="s">
        <v>264</v>
      </c>
      <c r="G136" s="133">
        <v>265.05</v>
      </c>
      <c r="H136" s="133">
        <v>304.95</v>
      </c>
      <c r="I136" s="133">
        <v>306.8</v>
      </c>
      <c r="J136" s="133">
        <v>120</v>
      </c>
      <c r="K136" s="133">
        <v>120</v>
      </c>
      <c r="L136" s="133">
        <v>115</v>
      </c>
      <c r="M136" s="133">
        <v>126</v>
      </c>
      <c r="N136" s="81">
        <v>12</v>
      </c>
      <c r="O136" s="81">
        <v>8</v>
      </c>
      <c r="P136" s="81">
        <v>18</v>
      </c>
      <c r="Q136" s="81"/>
      <c r="R136" s="81">
        <v>1</v>
      </c>
      <c r="S136" s="81"/>
      <c r="T136" s="81"/>
      <c r="U136" s="81"/>
      <c r="V136" s="81"/>
      <c r="W136" s="133">
        <v>38</v>
      </c>
      <c r="X136" s="133">
        <v>5680</v>
      </c>
      <c r="Y136" s="81">
        <v>1.4999999999999999E-2</v>
      </c>
      <c r="Z136" s="131">
        <v>4</v>
      </c>
      <c r="AA136" s="133">
        <v>18</v>
      </c>
      <c r="AB136" s="132">
        <f t="shared" si="2"/>
        <v>6.6901408450704223E-3</v>
      </c>
    </row>
    <row r="137" spans="1:28" x14ac:dyDescent="0.25">
      <c r="A137">
        <v>2021</v>
      </c>
      <c r="B137">
        <v>2</v>
      </c>
      <c r="C137" s="133"/>
      <c r="D137" s="133">
        <v>280</v>
      </c>
      <c r="E137" s="133" t="s">
        <v>297</v>
      </c>
      <c r="F137" s="133" t="s">
        <v>298</v>
      </c>
      <c r="G137" s="133">
        <v>300.39</v>
      </c>
      <c r="H137" s="133">
        <v>345.61</v>
      </c>
      <c r="I137" s="133">
        <v>333.7</v>
      </c>
      <c r="J137" s="133">
        <v>105</v>
      </c>
      <c r="K137" s="133">
        <v>103</v>
      </c>
      <c r="L137" s="133">
        <v>87</v>
      </c>
      <c r="M137" s="133">
        <v>126</v>
      </c>
      <c r="N137" s="81">
        <v>32</v>
      </c>
      <c r="O137" s="81">
        <v>15</v>
      </c>
      <c r="P137" s="81">
        <v>22</v>
      </c>
      <c r="Q137" s="81"/>
      <c r="R137" s="81"/>
      <c r="S137" s="81"/>
      <c r="T137" s="81"/>
      <c r="U137" s="81"/>
      <c r="V137" s="81"/>
      <c r="W137" s="133">
        <v>67</v>
      </c>
      <c r="X137" s="133">
        <v>7122</v>
      </c>
      <c r="Y137" s="81">
        <v>1.4999999999999999E-2</v>
      </c>
      <c r="Z137" s="131">
        <v>7</v>
      </c>
      <c r="AA137" s="133">
        <v>16</v>
      </c>
      <c r="AB137" s="132">
        <f t="shared" si="2"/>
        <v>9.407469811850604E-3</v>
      </c>
    </row>
    <row r="138" spans="1:28" x14ac:dyDescent="0.25">
      <c r="A138">
        <v>2021</v>
      </c>
      <c r="B138">
        <v>2</v>
      </c>
      <c r="C138" s="133"/>
      <c r="D138" s="133">
        <v>168</v>
      </c>
      <c r="E138" s="133" t="s">
        <v>261</v>
      </c>
      <c r="F138" s="133" t="s">
        <v>262</v>
      </c>
      <c r="G138" s="133">
        <v>575.66999999999996</v>
      </c>
      <c r="H138" s="133">
        <v>662.33</v>
      </c>
      <c r="I138" s="133">
        <v>648.5</v>
      </c>
      <c r="J138" s="133">
        <v>90</v>
      </c>
      <c r="K138" s="133">
        <v>116</v>
      </c>
      <c r="L138" s="133">
        <v>82</v>
      </c>
      <c r="M138" s="133">
        <v>134</v>
      </c>
      <c r="N138" s="81">
        <v>12</v>
      </c>
      <c r="O138" s="81">
        <v>1</v>
      </c>
      <c r="P138" s="81">
        <v>4</v>
      </c>
      <c r="Q138" s="81"/>
      <c r="R138" s="81"/>
      <c r="S138" s="81"/>
      <c r="T138" s="81"/>
      <c r="U138" s="81"/>
      <c r="V138" s="81"/>
      <c r="W138" s="133">
        <v>17</v>
      </c>
      <c r="X138" s="133">
        <v>1547</v>
      </c>
      <c r="Y138" s="81">
        <v>1.4999999999999999E-2</v>
      </c>
      <c r="Z138" s="131">
        <v>3</v>
      </c>
      <c r="AA138" s="133">
        <v>18</v>
      </c>
      <c r="AB138" s="132">
        <f t="shared" si="2"/>
        <v>1.098901098901099E-2</v>
      </c>
    </row>
    <row r="139" spans="1:28" x14ac:dyDescent="0.25">
      <c r="A139">
        <v>2021</v>
      </c>
      <c r="B139">
        <v>2</v>
      </c>
      <c r="C139" s="133"/>
      <c r="D139" s="133">
        <v>273</v>
      </c>
      <c r="E139" s="133" t="s">
        <v>242</v>
      </c>
      <c r="F139" s="133" t="s">
        <v>243</v>
      </c>
      <c r="G139" s="133">
        <v>524.52</v>
      </c>
      <c r="H139" s="133">
        <v>603.48</v>
      </c>
      <c r="I139" s="133">
        <v>592</v>
      </c>
      <c r="J139" s="133">
        <v>93</v>
      </c>
      <c r="K139" s="133">
        <v>116</v>
      </c>
      <c r="L139" s="133">
        <v>78</v>
      </c>
      <c r="M139" s="133">
        <v>141</v>
      </c>
      <c r="N139" s="81">
        <v>25</v>
      </c>
      <c r="O139" s="81">
        <v>10</v>
      </c>
      <c r="P139" s="81">
        <v>18</v>
      </c>
      <c r="Q139" s="81"/>
      <c r="R139" s="81"/>
      <c r="S139" s="81"/>
      <c r="T139" s="81"/>
      <c r="U139" s="81"/>
      <c r="V139" s="81"/>
      <c r="W139" s="133">
        <v>52</v>
      </c>
      <c r="X139" s="133">
        <v>5698</v>
      </c>
      <c r="Y139" s="81">
        <v>1.4999999999999999E-2</v>
      </c>
      <c r="Z139" s="131">
        <v>6</v>
      </c>
      <c r="AA139" s="133">
        <v>16</v>
      </c>
      <c r="AB139" s="132">
        <f t="shared" si="2"/>
        <v>9.1260091260091259E-3</v>
      </c>
    </row>
    <row r="140" spans="1:28" x14ac:dyDescent="0.25">
      <c r="A140">
        <v>2021</v>
      </c>
      <c r="B140">
        <v>2</v>
      </c>
      <c r="C140" s="133"/>
      <c r="D140" s="133">
        <v>271</v>
      </c>
      <c r="E140" s="133" t="s">
        <v>335</v>
      </c>
      <c r="F140" s="133" t="s">
        <v>336</v>
      </c>
      <c r="G140" s="133">
        <v>149.72999999999999</v>
      </c>
      <c r="H140" s="133">
        <v>172.27</v>
      </c>
      <c r="I140" s="133">
        <v>162.30000000000001</v>
      </c>
      <c r="J140" s="133">
        <v>151</v>
      </c>
      <c r="K140" s="133">
        <v>95</v>
      </c>
      <c r="L140" s="133">
        <v>147</v>
      </c>
      <c r="M140" s="133">
        <v>98</v>
      </c>
      <c r="N140" s="81">
        <v>19</v>
      </c>
      <c r="O140" s="81">
        <v>7</v>
      </c>
      <c r="P140" s="81">
        <v>11</v>
      </c>
      <c r="Q140" s="81"/>
      <c r="R140" s="81"/>
      <c r="S140" s="81"/>
      <c r="T140" s="81"/>
      <c r="U140" s="81"/>
      <c r="V140" s="81"/>
      <c r="W140" s="133">
        <v>37</v>
      </c>
      <c r="X140" s="133">
        <v>10617</v>
      </c>
      <c r="Y140" s="81">
        <v>1.4999999999999999E-2</v>
      </c>
      <c r="Z140" s="131">
        <v>6</v>
      </c>
      <c r="AA140" s="133">
        <v>16</v>
      </c>
      <c r="AB140" s="132">
        <f t="shared" si="2"/>
        <v>3.4849769238014506E-3</v>
      </c>
    </row>
    <row r="141" spans="1:28" x14ac:dyDescent="0.25">
      <c r="A141">
        <v>2021</v>
      </c>
      <c r="B141">
        <v>2</v>
      </c>
      <c r="C141" s="133"/>
      <c r="D141" s="133">
        <v>253</v>
      </c>
      <c r="E141" s="133" t="s">
        <v>323</v>
      </c>
      <c r="F141" s="133" t="s">
        <v>190</v>
      </c>
      <c r="G141" s="133">
        <v>188.79</v>
      </c>
      <c r="H141" s="133">
        <v>217.21</v>
      </c>
      <c r="I141" s="133">
        <v>204.3</v>
      </c>
      <c r="J141" s="133">
        <v>121</v>
      </c>
      <c r="K141" s="133">
        <v>89</v>
      </c>
      <c r="L141" s="133">
        <v>117</v>
      </c>
      <c r="M141" s="133">
        <v>92</v>
      </c>
      <c r="N141" s="81">
        <v>31</v>
      </c>
      <c r="O141" s="81">
        <v>20</v>
      </c>
      <c r="P141" s="81">
        <v>28</v>
      </c>
      <c r="Q141" s="81"/>
      <c r="R141" s="81"/>
      <c r="S141" s="81"/>
      <c r="T141" s="81"/>
      <c r="U141" s="81"/>
      <c r="V141" s="81"/>
      <c r="W141" s="133">
        <v>78</v>
      </c>
      <c r="X141" s="133">
        <v>10128</v>
      </c>
      <c r="Y141" s="81">
        <v>1.4999999999999999E-2</v>
      </c>
      <c r="Z141" s="131">
        <v>5</v>
      </c>
      <c r="AA141" s="133">
        <v>16</v>
      </c>
      <c r="AB141" s="132">
        <f t="shared" si="2"/>
        <v>7.701421800947867E-3</v>
      </c>
    </row>
    <row r="142" spans="1:28" x14ac:dyDescent="0.25">
      <c r="A142">
        <v>2021</v>
      </c>
      <c r="B142">
        <v>2</v>
      </c>
      <c r="C142" s="133"/>
      <c r="D142" s="133">
        <v>254</v>
      </c>
      <c r="E142" s="133" t="s">
        <v>189</v>
      </c>
      <c r="F142" s="133" t="s">
        <v>190</v>
      </c>
      <c r="G142" s="133">
        <v>188.79</v>
      </c>
      <c r="H142" s="133">
        <v>217.21</v>
      </c>
      <c r="I142" s="133">
        <v>210.2</v>
      </c>
      <c r="J142" s="133">
        <v>88</v>
      </c>
      <c r="K142" s="133">
        <v>164</v>
      </c>
      <c r="L142" s="133">
        <v>104</v>
      </c>
      <c r="M142" s="133">
        <v>139</v>
      </c>
      <c r="N142" s="81">
        <v>142</v>
      </c>
      <c r="O142" s="81">
        <v>82</v>
      </c>
      <c r="P142" s="81">
        <v>154</v>
      </c>
      <c r="Q142" s="81">
        <v>1</v>
      </c>
      <c r="R142" s="81">
        <v>13</v>
      </c>
      <c r="S142" s="81">
        <v>5</v>
      </c>
      <c r="T142" s="81"/>
      <c r="U142" s="81"/>
      <c r="V142" s="81"/>
      <c r="W142" s="133">
        <v>390</v>
      </c>
      <c r="X142" s="133">
        <v>35160</v>
      </c>
      <c r="Y142" s="81">
        <v>0.02</v>
      </c>
      <c r="Z142" s="131">
        <v>19</v>
      </c>
      <c r="AA142" s="133">
        <v>16</v>
      </c>
      <c r="AB142" s="132">
        <f t="shared" si="2"/>
        <v>1.1092150170648464E-2</v>
      </c>
    </row>
    <row r="143" spans="1:28" x14ac:dyDescent="0.25">
      <c r="A143">
        <v>2021</v>
      </c>
      <c r="B143">
        <v>2</v>
      </c>
      <c r="C143" s="133"/>
      <c r="D143" s="133">
        <v>669</v>
      </c>
      <c r="E143" s="133" t="s">
        <v>757</v>
      </c>
      <c r="F143" s="133" t="s">
        <v>413</v>
      </c>
      <c r="G143" s="133">
        <v>897.71400000000006</v>
      </c>
      <c r="H143" s="133">
        <v>1021.734</v>
      </c>
      <c r="I143" s="133">
        <v>976.5</v>
      </c>
      <c r="J143" s="133">
        <v>40</v>
      </c>
      <c r="K143" s="133">
        <v>180</v>
      </c>
      <c r="L143" s="133">
        <v>37</v>
      </c>
      <c r="M143" s="133">
        <v>194</v>
      </c>
      <c r="N143" s="81">
        <v>11</v>
      </c>
      <c r="O143" s="81">
        <v>6</v>
      </c>
      <c r="P143" s="81">
        <v>11</v>
      </c>
      <c r="Q143" s="81"/>
      <c r="R143" s="81">
        <v>2</v>
      </c>
      <c r="S143" s="81"/>
      <c r="T143" s="81"/>
      <c r="U143" s="81"/>
      <c r="V143" s="81"/>
      <c r="W143" s="133">
        <v>30</v>
      </c>
      <c r="X143" s="133">
        <v>1104</v>
      </c>
      <c r="Y143" s="81">
        <v>1.4999999999999999E-2</v>
      </c>
      <c r="Z143" s="131">
        <v>3</v>
      </c>
      <c r="AA143" s="133">
        <v>16</v>
      </c>
      <c r="AB143" s="132">
        <f t="shared" si="2"/>
        <v>2.717391304347826E-2</v>
      </c>
    </row>
    <row r="144" spans="1:28" x14ac:dyDescent="0.25">
      <c r="A144">
        <v>2021</v>
      </c>
      <c r="B144">
        <v>2</v>
      </c>
      <c r="C144" s="133"/>
      <c r="D144" s="133">
        <v>667</v>
      </c>
      <c r="E144" s="133" t="s">
        <v>758</v>
      </c>
      <c r="F144" s="133" t="s">
        <v>405</v>
      </c>
      <c r="G144" s="133">
        <v>1534.0182</v>
      </c>
      <c r="H144" s="133">
        <v>1745.9441999999999</v>
      </c>
      <c r="I144" s="133">
        <v>1592</v>
      </c>
      <c r="J144" s="133">
        <v>20</v>
      </c>
      <c r="K144" s="133">
        <v>180</v>
      </c>
      <c r="L144" s="133">
        <v>20</v>
      </c>
      <c r="M144" s="133">
        <v>182</v>
      </c>
      <c r="N144" s="81">
        <v>3</v>
      </c>
      <c r="O144" s="81"/>
      <c r="P144" s="81">
        <v>1</v>
      </c>
      <c r="Q144" s="81"/>
      <c r="R144" s="81">
        <v>1</v>
      </c>
      <c r="S144" s="81"/>
      <c r="T144" s="81"/>
      <c r="U144" s="81"/>
      <c r="V144" s="81"/>
      <c r="W144" s="133">
        <v>5</v>
      </c>
      <c r="X144" s="133">
        <v>245</v>
      </c>
      <c r="Y144" s="81">
        <v>1.4999999999999999E-2</v>
      </c>
      <c r="Z144" s="131">
        <v>2</v>
      </c>
      <c r="AA144" s="133">
        <v>16</v>
      </c>
      <c r="AB144" s="132">
        <f t="shared" si="2"/>
        <v>2.0408163265306121E-2</v>
      </c>
    </row>
    <row r="145" spans="1:28" x14ac:dyDescent="0.25">
      <c r="A145">
        <v>2021</v>
      </c>
      <c r="B145">
        <v>2</v>
      </c>
      <c r="C145" s="133"/>
      <c r="D145" s="133">
        <v>225</v>
      </c>
      <c r="E145" s="133" t="s">
        <v>142</v>
      </c>
      <c r="F145" s="133" t="s">
        <v>143</v>
      </c>
      <c r="G145" s="133">
        <v>345.96</v>
      </c>
      <c r="H145" s="133">
        <v>398.04</v>
      </c>
      <c r="I145" s="133">
        <v>385.6</v>
      </c>
      <c r="J145" s="133">
        <v>169</v>
      </c>
      <c r="K145" s="133">
        <v>128</v>
      </c>
      <c r="L145" s="133">
        <v>146</v>
      </c>
      <c r="M145" s="133">
        <v>149</v>
      </c>
      <c r="N145" s="81">
        <v>30</v>
      </c>
      <c r="O145" s="81">
        <v>6</v>
      </c>
      <c r="P145" s="81">
        <v>18</v>
      </c>
      <c r="Q145" s="81"/>
      <c r="R145" s="81"/>
      <c r="S145" s="81"/>
      <c r="T145" s="81"/>
      <c r="U145" s="81"/>
      <c r="V145" s="81"/>
      <c r="W145" s="133">
        <v>54</v>
      </c>
      <c r="X145" s="133">
        <v>4401</v>
      </c>
      <c r="Y145" s="81">
        <v>1.4999999999999999E-2</v>
      </c>
      <c r="Z145" s="131">
        <v>7</v>
      </c>
      <c r="AA145" s="133">
        <v>18</v>
      </c>
      <c r="AB145" s="132">
        <f t="shared" si="2"/>
        <v>1.2269938650306749E-2</v>
      </c>
    </row>
    <row r="146" spans="1:28" x14ac:dyDescent="0.25">
      <c r="A146">
        <v>2021</v>
      </c>
      <c r="B146">
        <v>2</v>
      </c>
      <c r="C146" s="133"/>
      <c r="D146" s="133">
        <v>219</v>
      </c>
      <c r="E146" s="133" t="s">
        <v>222</v>
      </c>
      <c r="F146" s="133" t="s">
        <v>223</v>
      </c>
      <c r="G146" s="133">
        <v>106.175</v>
      </c>
      <c r="H146" s="133">
        <v>122.1583333</v>
      </c>
      <c r="I146" s="133">
        <v>117.7</v>
      </c>
      <c r="J146" s="133">
        <v>238</v>
      </c>
      <c r="K146" s="133">
        <v>91</v>
      </c>
      <c r="L146" s="133">
        <v>255</v>
      </c>
      <c r="M146" s="133">
        <v>85</v>
      </c>
      <c r="N146" s="81">
        <v>8</v>
      </c>
      <c r="O146" s="81">
        <v>4</v>
      </c>
      <c r="P146" s="81">
        <v>4</v>
      </c>
      <c r="Q146" s="81"/>
      <c r="R146" s="81"/>
      <c r="S146" s="81"/>
      <c r="T146" s="81"/>
      <c r="U146" s="81"/>
      <c r="V146" s="81"/>
      <c r="W146" s="133">
        <v>16</v>
      </c>
      <c r="X146" s="133">
        <v>5497</v>
      </c>
      <c r="Y146" s="81">
        <v>1.4999999999999999E-2</v>
      </c>
      <c r="Z146" s="131">
        <v>2</v>
      </c>
      <c r="AA146" s="133">
        <v>18</v>
      </c>
      <c r="AB146" s="132">
        <f t="shared" si="2"/>
        <v>2.9106785519374206E-3</v>
      </c>
    </row>
    <row r="147" spans="1:28" x14ac:dyDescent="0.25">
      <c r="A147">
        <v>2021</v>
      </c>
      <c r="B147">
        <v>2</v>
      </c>
      <c r="C147" s="133"/>
      <c r="D147" s="133">
        <v>94</v>
      </c>
      <c r="E147" s="133" t="s">
        <v>332</v>
      </c>
      <c r="F147" s="133" t="s">
        <v>333</v>
      </c>
      <c r="G147" s="133">
        <v>17.670000000000002</v>
      </c>
      <c r="H147" s="133">
        <v>20.329999999999998</v>
      </c>
      <c r="I147" s="133">
        <v>19.600000000000001</v>
      </c>
      <c r="J147" s="133">
        <v>74</v>
      </c>
      <c r="K147" s="133">
        <v>97</v>
      </c>
      <c r="L147" s="133">
        <v>73</v>
      </c>
      <c r="M147" s="133">
        <v>98</v>
      </c>
      <c r="N147" s="81">
        <v>4</v>
      </c>
      <c r="O147" s="81">
        <v>8</v>
      </c>
      <c r="P147" s="81">
        <v>11</v>
      </c>
      <c r="Q147" s="81">
        <v>3</v>
      </c>
      <c r="R147" s="81"/>
      <c r="S147" s="81"/>
      <c r="T147" s="81"/>
      <c r="U147" s="81"/>
      <c r="V147" s="81"/>
      <c r="W147" s="133">
        <v>26</v>
      </c>
      <c r="X147" s="133">
        <v>2138</v>
      </c>
      <c r="Y147" s="81">
        <v>1.4999999999999999E-2</v>
      </c>
      <c r="Z147" s="131">
        <v>3</v>
      </c>
      <c r="AA147" s="133">
        <v>16</v>
      </c>
      <c r="AB147" s="132">
        <f t="shared" si="2"/>
        <v>1.216089803554724E-2</v>
      </c>
    </row>
    <row r="148" spans="1:28" x14ac:dyDescent="0.25">
      <c r="A148">
        <v>2021</v>
      </c>
      <c r="B148">
        <v>2</v>
      </c>
      <c r="C148" s="133"/>
      <c r="D148" s="133">
        <v>104</v>
      </c>
      <c r="E148" s="133" t="s">
        <v>314</v>
      </c>
      <c r="F148" s="133" t="s">
        <v>315</v>
      </c>
      <c r="G148" s="133">
        <v>82.77</v>
      </c>
      <c r="H148" s="133">
        <v>95.23</v>
      </c>
      <c r="I148" s="133">
        <v>88.5</v>
      </c>
      <c r="J148" s="133">
        <v>140</v>
      </c>
      <c r="K148" s="133">
        <v>103</v>
      </c>
      <c r="L148" s="133">
        <v>144</v>
      </c>
      <c r="M148" s="133">
        <v>100</v>
      </c>
      <c r="N148" s="81">
        <v>12</v>
      </c>
      <c r="O148" s="81">
        <v>14</v>
      </c>
      <c r="P148" s="81">
        <v>17</v>
      </c>
      <c r="Q148" s="81"/>
      <c r="R148" s="81"/>
      <c r="S148" s="81"/>
      <c r="T148" s="81"/>
      <c r="U148" s="81"/>
      <c r="V148" s="81"/>
      <c r="W148" s="133">
        <v>43</v>
      </c>
      <c r="X148" s="133">
        <v>3391</v>
      </c>
      <c r="Y148" s="81">
        <v>1.4999999999999999E-2</v>
      </c>
      <c r="Z148" s="131">
        <v>3</v>
      </c>
      <c r="AA148" s="133">
        <v>18</v>
      </c>
      <c r="AB148" s="132">
        <f t="shared" si="2"/>
        <v>1.2680625184311413E-2</v>
      </c>
    </row>
    <row r="149" spans="1:28" x14ac:dyDescent="0.25">
      <c r="A149">
        <v>2021</v>
      </c>
      <c r="B149">
        <v>2</v>
      </c>
      <c r="C149" s="133"/>
      <c r="D149" s="133">
        <v>103</v>
      </c>
      <c r="E149" s="133" t="s">
        <v>311</v>
      </c>
      <c r="F149" s="133" t="s">
        <v>312</v>
      </c>
      <c r="G149" s="133">
        <v>82.77</v>
      </c>
      <c r="H149" s="133">
        <v>95.23</v>
      </c>
      <c r="I149" s="133">
        <v>88.5</v>
      </c>
      <c r="J149" s="133">
        <v>140</v>
      </c>
      <c r="K149" s="133">
        <v>103</v>
      </c>
      <c r="L149" s="133">
        <v>144</v>
      </c>
      <c r="M149" s="133">
        <v>100</v>
      </c>
      <c r="N149" s="81">
        <v>14</v>
      </c>
      <c r="O149" s="81">
        <v>17</v>
      </c>
      <c r="P149" s="81">
        <v>17</v>
      </c>
      <c r="Q149" s="81"/>
      <c r="R149" s="81">
        <v>2</v>
      </c>
      <c r="S149" s="81"/>
      <c r="T149" s="81"/>
      <c r="U149" s="81"/>
      <c r="V149" s="81"/>
      <c r="W149" s="133">
        <v>50</v>
      </c>
      <c r="X149" s="133">
        <v>4334</v>
      </c>
      <c r="Y149" s="81">
        <v>1.4999999999999999E-2</v>
      </c>
      <c r="Z149" s="131">
        <v>3</v>
      </c>
      <c r="AA149" s="133">
        <v>18</v>
      </c>
      <c r="AB149" s="132">
        <f t="shared" si="2"/>
        <v>1.1536686663590217E-2</v>
      </c>
    </row>
    <row r="150" spans="1:28" x14ac:dyDescent="0.25">
      <c r="A150">
        <v>2021</v>
      </c>
      <c r="B150">
        <v>2</v>
      </c>
      <c r="C150" s="133"/>
      <c r="D150" s="133">
        <v>102</v>
      </c>
      <c r="E150" s="133" t="s">
        <v>308</v>
      </c>
      <c r="F150" s="133" t="s">
        <v>309</v>
      </c>
      <c r="G150" s="133">
        <v>18.600000000000001</v>
      </c>
      <c r="H150" s="133">
        <v>21.4</v>
      </c>
      <c r="I150" s="133">
        <v>20.399999999999999</v>
      </c>
      <c r="J150" s="133">
        <v>140</v>
      </c>
      <c r="K150" s="133">
        <v>103</v>
      </c>
      <c r="L150" s="133">
        <v>144</v>
      </c>
      <c r="M150" s="133">
        <v>100</v>
      </c>
      <c r="N150" s="81">
        <v>15</v>
      </c>
      <c r="O150" s="81">
        <v>13</v>
      </c>
      <c r="P150" s="81">
        <v>18</v>
      </c>
      <c r="Q150" s="81">
        <v>2</v>
      </c>
      <c r="R150" s="81">
        <v>2</v>
      </c>
      <c r="S150" s="81"/>
      <c r="T150" s="81"/>
      <c r="U150" s="81"/>
      <c r="V150" s="81"/>
      <c r="W150" s="133">
        <v>50</v>
      </c>
      <c r="X150" s="133">
        <v>4334</v>
      </c>
      <c r="Y150" s="81">
        <v>1.4999999999999999E-2</v>
      </c>
      <c r="Z150" s="131">
        <v>3</v>
      </c>
      <c r="AA150" s="133">
        <v>18</v>
      </c>
      <c r="AB150" s="132">
        <f t="shared" si="2"/>
        <v>1.1536686663590217E-2</v>
      </c>
    </row>
    <row r="151" spans="1:28" x14ac:dyDescent="0.25">
      <c r="A151">
        <v>2021</v>
      </c>
      <c r="B151">
        <v>2</v>
      </c>
      <c r="C151" s="133"/>
      <c r="D151" s="133">
        <v>101</v>
      </c>
      <c r="E151" s="133" t="s">
        <v>305</v>
      </c>
      <c r="F151" s="133" t="s">
        <v>306</v>
      </c>
      <c r="G151" s="133">
        <v>18.600000000000001</v>
      </c>
      <c r="H151" s="133">
        <v>21.4</v>
      </c>
      <c r="I151" s="133">
        <v>20.399999999999999</v>
      </c>
      <c r="J151" s="133">
        <v>140</v>
      </c>
      <c r="K151" s="133">
        <v>103</v>
      </c>
      <c r="L151" s="133">
        <v>144</v>
      </c>
      <c r="M151" s="133">
        <v>100</v>
      </c>
      <c r="N151" s="81">
        <v>15</v>
      </c>
      <c r="O151" s="81">
        <v>13</v>
      </c>
      <c r="P151" s="81">
        <v>18</v>
      </c>
      <c r="Q151" s="81">
        <v>2</v>
      </c>
      <c r="R151" s="81">
        <v>2</v>
      </c>
      <c r="S151" s="81"/>
      <c r="T151" s="81"/>
      <c r="U151" s="81"/>
      <c r="V151" s="81"/>
      <c r="W151" s="133">
        <v>50</v>
      </c>
      <c r="X151" s="133">
        <v>4334</v>
      </c>
      <c r="Y151" s="81">
        <v>1.4999999999999999E-2</v>
      </c>
      <c r="Z151" s="131">
        <v>3</v>
      </c>
      <c r="AA151" s="133">
        <v>18</v>
      </c>
      <c r="AB151" s="132">
        <f t="shared" si="2"/>
        <v>1.1536686663590217E-2</v>
      </c>
    </row>
    <row r="152" spans="1:28" x14ac:dyDescent="0.25">
      <c r="A152">
        <v>2021</v>
      </c>
      <c r="B152">
        <v>2</v>
      </c>
      <c r="C152" s="133"/>
      <c r="D152" s="133">
        <v>100</v>
      </c>
      <c r="E152" s="133" t="s">
        <v>302</v>
      </c>
      <c r="F152" s="133" t="s">
        <v>303</v>
      </c>
      <c r="G152" s="133">
        <v>18.600000000000001</v>
      </c>
      <c r="H152" s="133">
        <v>21.4</v>
      </c>
      <c r="I152" s="133">
        <v>20.399999999999999</v>
      </c>
      <c r="J152" s="133">
        <v>140</v>
      </c>
      <c r="K152" s="133">
        <v>103</v>
      </c>
      <c r="L152" s="133">
        <v>144</v>
      </c>
      <c r="M152" s="133">
        <v>100</v>
      </c>
      <c r="N152" s="81">
        <v>15</v>
      </c>
      <c r="O152" s="81">
        <v>13</v>
      </c>
      <c r="P152" s="81">
        <v>18</v>
      </c>
      <c r="Q152" s="81">
        <v>2</v>
      </c>
      <c r="R152" s="81">
        <v>2</v>
      </c>
      <c r="S152" s="81"/>
      <c r="T152" s="81"/>
      <c r="U152" s="81"/>
      <c r="V152" s="81"/>
      <c r="W152" s="133">
        <v>50</v>
      </c>
      <c r="X152" s="133">
        <v>4334</v>
      </c>
      <c r="Y152" s="81">
        <v>1.4999999999999999E-2</v>
      </c>
      <c r="Z152" s="131">
        <v>3</v>
      </c>
      <c r="AA152" s="133">
        <v>18</v>
      </c>
      <c r="AB152" s="132">
        <f t="shared" si="2"/>
        <v>1.1536686663590217E-2</v>
      </c>
    </row>
    <row r="153" spans="1:28" x14ac:dyDescent="0.25">
      <c r="A153">
        <v>2021</v>
      </c>
      <c r="B153">
        <v>2</v>
      </c>
      <c r="C153" s="133"/>
      <c r="D153" s="133">
        <v>99</v>
      </c>
      <c r="E153" s="133" t="s">
        <v>299</v>
      </c>
      <c r="F153" s="133" t="s">
        <v>300</v>
      </c>
      <c r="G153" s="133">
        <v>18.600000000000001</v>
      </c>
      <c r="H153" s="133">
        <v>21.4</v>
      </c>
      <c r="I153" s="133">
        <v>20.399999999999999</v>
      </c>
      <c r="J153" s="133">
        <v>140</v>
      </c>
      <c r="K153" s="133">
        <v>103</v>
      </c>
      <c r="L153" s="133">
        <v>144</v>
      </c>
      <c r="M153" s="133">
        <v>100</v>
      </c>
      <c r="N153" s="81">
        <v>15</v>
      </c>
      <c r="O153" s="81">
        <v>13</v>
      </c>
      <c r="P153" s="81">
        <v>18</v>
      </c>
      <c r="Q153" s="81">
        <v>2</v>
      </c>
      <c r="R153" s="81">
        <v>2</v>
      </c>
      <c r="S153" s="81"/>
      <c r="T153" s="81"/>
      <c r="U153" s="81"/>
      <c r="V153" s="81"/>
      <c r="W153" s="133">
        <v>50</v>
      </c>
      <c r="X153" s="133">
        <v>4334</v>
      </c>
      <c r="Y153" s="81">
        <v>1.4999999999999999E-2</v>
      </c>
      <c r="Z153" s="131">
        <v>3</v>
      </c>
      <c r="AA153" s="133">
        <v>18</v>
      </c>
      <c r="AB153" s="132">
        <f t="shared" si="2"/>
        <v>1.1536686663590217E-2</v>
      </c>
    </row>
    <row r="154" spans="1:28" x14ac:dyDescent="0.25">
      <c r="A154">
        <v>2021</v>
      </c>
      <c r="B154">
        <v>2</v>
      </c>
      <c r="C154" s="133"/>
      <c r="D154" s="133">
        <v>12</v>
      </c>
      <c r="E154" s="133" t="s">
        <v>196</v>
      </c>
      <c r="F154" s="133" t="s">
        <v>197</v>
      </c>
      <c r="G154" s="133">
        <v>197.16</v>
      </c>
      <c r="H154" s="133">
        <v>226.84</v>
      </c>
      <c r="I154" s="133">
        <v>219.4</v>
      </c>
      <c r="J154" s="133">
        <v>37</v>
      </c>
      <c r="K154" s="133">
        <v>195</v>
      </c>
      <c r="L154" s="133">
        <v>56</v>
      </c>
      <c r="M154" s="133">
        <v>129</v>
      </c>
      <c r="N154" s="81">
        <v>19</v>
      </c>
      <c r="O154" s="81">
        <v>8</v>
      </c>
      <c r="P154" s="81">
        <v>21</v>
      </c>
      <c r="Q154" s="81"/>
      <c r="R154" s="81"/>
      <c r="S154" s="81"/>
      <c r="T154" s="81"/>
      <c r="U154" s="81"/>
      <c r="V154" s="81"/>
      <c r="W154" s="133">
        <v>48</v>
      </c>
      <c r="X154" s="133">
        <v>3736</v>
      </c>
      <c r="Y154" s="81">
        <v>0.02</v>
      </c>
      <c r="Z154" s="131">
        <v>5</v>
      </c>
      <c r="AA154" s="133">
        <v>22</v>
      </c>
      <c r="AB154" s="132">
        <f t="shared" si="2"/>
        <v>1.284796573875803E-2</v>
      </c>
    </row>
    <row r="155" spans="1:28" x14ac:dyDescent="0.25">
      <c r="A155">
        <v>2021</v>
      </c>
      <c r="B155">
        <v>2</v>
      </c>
      <c r="C155" s="133"/>
      <c r="D155" s="133">
        <v>11</v>
      </c>
      <c r="E155" s="133" t="s">
        <v>193</v>
      </c>
      <c r="F155" s="133" t="s">
        <v>194</v>
      </c>
      <c r="G155" s="133">
        <v>197.16</v>
      </c>
      <c r="H155" s="133">
        <v>226.84</v>
      </c>
      <c r="I155" s="133">
        <v>219.1</v>
      </c>
      <c r="J155" s="133">
        <v>37</v>
      </c>
      <c r="K155" s="133">
        <v>195</v>
      </c>
      <c r="L155" s="133">
        <v>56</v>
      </c>
      <c r="M155" s="133">
        <v>129</v>
      </c>
      <c r="N155" s="81">
        <v>24</v>
      </c>
      <c r="O155" s="81">
        <v>8</v>
      </c>
      <c r="P155" s="81">
        <v>19</v>
      </c>
      <c r="Q155" s="81"/>
      <c r="R155" s="81"/>
      <c r="S155" s="81"/>
      <c r="T155" s="81"/>
      <c r="U155" s="81"/>
      <c r="V155" s="81"/>
      <c r="W155" s="133">
        <v>51</v>
      </c>
      <c r="X155" s="133">
        <v>3739</v>
      </c>
      <c r="Y155" s="81">
        <v>0.02</v>
      </c>
      <c r="Z155" s="131">
        <v>5</v>
      </c>
      <c r="AA155" s="133">
        <v>22</v>
      </c>
      <c r="AB155" s="132">
        <f t="shared" si="2"/>
        <v>1.3640010698047607E-2</v>
      </c>
    </row>
    <row r="156" spans="1:28" x14ac:dyDescent="0.25">
      <c r="A156">
        <v>2021</v>
      </c>
      <c r="B156">
        <v>2</v>
      </c>
      <c r="C156" s="133"/>
      <c r="D156" s="133">
        <v>183</v>
      </c>
      <c r="E156" s="133" t="s">
        <v>393</v>
      </c>
      <c r="F156" s="133" t="s">
        <v>394</v>
      </c>
      <c r="G156" s="133">
        <v>2.79</v>
      </c>
      <c r="H156" s="133">
        <v>3.21</v>
      </c>
      <c r="I156" s="133">
        <v>3</v>
      </c>
      <c r="J156" s="133">
        <v>508</v>
      </c>
      <c r="K156" s="133">
        <v>85</v>
      </c>
      <c r="L156" s="133">
        <v>414</v>
      </c>
      <c r="M156" s="133">
        <v>105</v>
      </c>
      <c r="N156" s="81">
        <v>108</v>
      </c>
      <c r="O156" s="81">
        <v>60</v>
      </c>
      <c r="P156" s="81">
        <v>136</v>
      </c>
      <c r="Q156" s="81"/>
      <c r="R156" s="81">
        <v>17</v>
      </c>
      <c r="S156" s="81"/>
      <c r="T156" s="81"/>
      <c r="U156" s="81"/>
      <c r="V156" s="81"/>
      <c r="W156" s="133">
        <v>321</v>
      </c>
      <c r="X156" s="133">
        <v>37321</v>
      </c>
      <c r="Y156" s="81">
        <v>0.02</v>
      </c>
      <c r="Z156" s="131">
        <v>9</v>
      </c>
      <c r="AA156" s="133">
        <v>24</v>
      </c>
      <c r="AB156" s="132">
        <f t="shared" si="2"/>
        <v>8.6010557059028429E-3</v>
      </c>
    </row>
    <row r="157" spans="1:28" x14ac:dyDescent="0.25">
      <c r="A157">
        <v>2021</v>
      </c>
      <c r="B157">
        <v>2</v>
      </c>
      <c r="C157" s="133"/>
      <c r="D157" s="133">
        <v>93</v>
      </c>
      <c r="E157" s="133" t="s">
        <v>209</v>
      </c>
      <c r="F157" s="133" t="s">
        <v>210</v>
      </c>
      <c r="G157" s="133">
        <v>54.87</v>
      </c>
      <c r="H157" s="133">
        <v>63.13</v>
      </c>
      <c r="I157" s="133">
        <v>60.8</v>
      </c>
      <c r="J157" s="133">
        <v>74</v>
      </c>
      <c r="K157" s="133">
        <v>97</v>
      </c>
      <c r="L157" s="133">
        <v>78</v>
      </c>
      <c r="M157" s="133">
        <v>94</v>
      </c>
      <c r="N157" s="81">
        <v>59</v>
      </c>
      <c r="O157" s="81">
        <v>24</v>
      </c>
      <c r="P157" s="81">
        <v>50</v>
      </c>
      <c r="Q157" s="81"/>
      <c r="R157" s="81">
        <v>6</v>
      </c>
      <c r="S157" s="81"/>
      <c r="T157" s="81"/>
      <c r="U157" s="81"/>
      <c r="V157" s="81"/>
      <c r="W157" s="133">
        <v>139</v>
      </c>
      <c r="X157" s="133">
        <v>13909</v>
      </c>
      <c r="Y157" s="81">
        <v>1.4999999999999999E-2</v>
      </c>
      <c r="Z157" s="131">
        <v>7</v>
      </c>
      <c r="AA157" s="133">
        <v>16</v>
      </c>
      <c r="AB157" s="132">
        <f t="shared" si="2"/>
        <v>9.9935293694730035E-3</v>
      </c>
    </row>
    <row r="158" spans="1:28" x14ac:dyDescent="0.25">
      <c r="A158">
        <v>2021</v>
      </c>
      <c r="B158">
        <v>2</v>
      </c>
      <c r="C158" s="133"/>
      <c r="D158" s="133">
        <v>180</v>
      </c>
      <c r="E158" s="133" t="s">
        <v>317</v>
      </c>
      <c r="F158" s="133" t="s">
        <v>318</v>
      </c>
      <c r="G158" s="133">
        <v>29.76</v>
      </c>
      <c r="H158" s="133">
        <v>34.24</v>
      </c>
      <c r="I158" s="133">
        <v>33.799999999999997</v>
      </c>
      <c r="J158" s="133">
        <v>168</v>
      </c>
      <c r="K158" s="133">
        <v>171</v>
      </c>
      <c r="L158" s="133">
        <v>215</v>
      </c>
      <c r="M158" s="133">
        <v>134</v>
      </c>
      <c r="N158" s="81">
        <v>36</v>
      </c>
      <c r="O158" s="81">
        <v>10</v>
      </c>
      <c r="P158" s="81">
        <v>62</v>
      </c>
      <c r="Q158" s="81"/>
      <c r="R158" s="81"/>
      <c r="S158" s="81"/>
      <c r="T158" s="81"/>
      <c r="U158" s="81"/>
      <c r="V158" s="81"/>
      <c r="W158" s="133">
        <v>108</v>
      </c>
      <c r="X158" s="133">
        <v>10108</v>
      </c>
      <c r="Y158" s="81">
        <v>0.02</v>
      </c>
      <c r="Z158" s="131">
        <v>4</v>
      </c>
      <c r="AA158" s="133">
        <v>22</v>
      </c>
      <c r="AB158" s="132">
        <f t="shared" si="2"/>
        <v>1.0684606252473288E-2</v>
      </c>
    </row>
    <row r="159" spans="1:28" x14ac:dyDescent="0.25">
      <c r="A159">
        <v>2021</v>
      </c>
      <c r="B159">
        <v>2</v>
      </c>
      <c r="C159" s="133"/>
      <c r="D159" s="133">
        <v>25</v>
      </c>
      <c r="E159" s="133" t="s">
        <v>355</v>
      </c>
      <c r="F159" s="133" t="s">
        <v>356</v>
      </c>
      <c r="G159" s="133">
        <v>150.66</v>
      </c>
      <c r="H159" s="133">
        <v>173.34</v>
      </c>
      <c r="I159" s="133">
        <v>164.4</v>
      </c>
      <c r="J159" s="133">
        <v>145</v>
      </c>
      <c r="K159" s="133">
        <v>99</v>
      </c>
      <c r="L159" s="133">
        <v>133</v>
      </c>
      <c r="M159" s="133">
        <v>109</v>
      </c>
      <c r="N159" s="81">
        <v>20</v>
      </c>
      <c r="O159" s="81">
        <v>10</v>
      </c>
      <c r="P159" s="81">
        <v>23</v>
      </c>
      <c r="Q159" s="81"/>
      <c r="R159" s="81"/>
      <c r="S159" s="81"/>
      <c r="T159" s="81"/>
      <c r="U159" s="81"/>
      <c r="V159" s="81"/>
      <c r="W159" s="133">
        <v>53</v>
      </c>
      <c r="X159" s="133">
        <v>7901</v>
      </c>
      <c r="Y159" s="81">
        <v>1.4999999999999999E-2</v>
      </c>
      <c r="Z159" s="131">
        <v>4</v>
      </c>
      <c r="AA159" s="133">
        <v>24</v>
      </c>
      <c r="AB159" s="132">
        <f t="shared" si="2"/>
        <v>6.7080116440956837E-3</v>
      </c>
    </row>
    <row r="160" spans="1:28" x14ac:dyDescent="0.25">
      <c r="A160">
        <v>2021</v>
      </c>
      <c r="B160">
        <v>2</v>
      </c>
      <c r="C160" s="133"/>
      <c r="D160" s="133">
        <v>24</v>
      </c>
      <c r="E160" s="133" t="s">
        <v>352</v>
      </c>
      <c r="F160" s="133" t="s">
        <v>353</v>
      </c>
      <c r="G160" s="133">
        <v>154.38</v>
      </c>
      <c r="H160" s="133">
        <v>177.62</v>
      </c>
      <c r="I160" s="133">
        <v>163.1</v>
      </c>
      <c r="J160" s="133">
        <v>145</v>
      </c>
      <c r="K160" s="133">
        <v>99</v>
      </c>
      <c r="L160" s="133">
        <v>133</v>
      </c>
      <c r="M160" s="133">
        <v>109</v>
      </c>
      <c r="N160" s="81">
        <v>20</v>
      </c>
      <c r="O160" s="81">
        <v>15</v>
      </c>
      <c r="P160" s="81">
        <v>24</v>
      </c>
      <c r="Q160" s="81"/>
      <c r="R160" s="81"/>
      <c r="S160" s="81"/>
      <c r="T160" s="81"/>
      <c r="U160" s="81"/>
      <c r="V160" s="81"/>
      <c r="W160" s="133">
        <v>59</v>
      </c>
      <c r="X160" s="133">
        <v>7907</v>
      </c>
      <c r="Y160" s="81">
        <v>1.4999999999999999E-2</v>
      </c>
      <c r="Z160" s="131">
        <v>4</v>
      </c>
      <c r="AA160" s="133">
        <v>24</v>
      </c>
      <c r="AB160" s="132">
        <f t="shared" si="2"/>
        <v>7.4617427595801188E-3</v>
      </c>
    </row>
    <row r="161" spans="1:28" x14ac:dyDescent="0.25">
      <c r="A161">
        <v>2021</v>
      </c>
      <c r="B161">
        <v>2</v>
      </c>
      <c r="C161" s="133"/>
      <c r="D161" s="133">
        <v>167</v>
      </c>
      <c r="E161" s="133" t="s">
        <v>244</v>
      </c>
      <c r="F161" s="133" t="s">
        <v>245</v>
      </c>
      <c r="G161" s="133">
        <v>825.84</v>
      </c>
      <c r="H161" s="133">
        <v>950.16</v>
      </c>
      <c r="I161" s="133">
        <v>909.2</v>
      </c>
      <c r="J161" s="133">
        <v>55</v>
      </c>
      <c r="K161" s="133">
        <v>131</v>
      </c>
      <c r="L161" s="133">
        <v>50</v>
      </c>
      <c r="M161" s="133">
        <v>145</v>
      </c>
      <c r="N161" s="81">
        <v>12</v>
      </c>
      <c r="O161" s="81">
        <v>4</v>
      </c>
      <c r="P161" s="81">
        <v>6</v>
      </c>
      <c r="Q161" s="81"/>
      <c r="R161" s="81"/>
      <c r="S161" s="81"/>
      <c r="T161" s="81"/>
      <c r="U161" s="81"/>
      <c r="V161" s="81"/>
      <c r="W161" s="133">
        <v>21</v>
      </c>
      <c r="X161" s="133">
        <v>1649</v>
      </c>
      <c r="Y161" s="81">
        <v>1.4999999999999999E-2</v>
      </c>
      <c r="Z161" s="131">
        <v>3</v>
      </c>
      <c r="AA161" s="133">
        <v>18</v>
      </c>
      <c r="AB161" s="132">
        <f t="shared" si="2"/>
        <v>1.2734990903577926E-2</v>
      </c>
    </row>
    <row r="162" spans="1:28" x14ac:dyDescent="0.25">
      <c r="A162">
        <v>2021</v>
      </c>
      <c r="B162">
        <v>2</v>
      </c>
      <c r="C162" s="133"/>
      <c r="D162" s="133">
        <v>165</v>
      </c>
      <c r="E162" s="133" t="s">
        <v>171</v>
      </c>
      <c r="F162" s="133" t="s">
        <v>172</v>
      </c>
      <c r="G162" s="133">
        <v>656.58</v>
      </c>
      <c r="H162" s="133">
        <v>755.42</v>
      </c>
      <c r="I162" s="133">
        <v>711.4</v>
      </c>
      <c r="J162" s="133">
        <v>60</v>
      </c>
      <c r="K162" s="133">
        <v>120</v>
      </c>
      <c r="L162" s="133">
        <v>54</v>
      </c>
      <c r="M162" s="133">
        <v>134</v>
      </c>
      <c r="N162" s="81">
        <v>23</v>
      </c>
      <c r="O162" s="81">
        <v>7</v>
      </c>
      <c r="P162" s="81">
        <v>28</v>
      </c>
      <c r="Q162" s="81"/>
      <c r="R162" s="81">
        <v>1</v>
      </c>
      <c r="S162" s="81"/>
      <c r="T162" s="81"/>
      <c r="U162" s="81"/>
      <c r="V162" s="81"/>
      <c r="W162" s="133">
        <v>58</v>
      </c>
      <c r="X162" s="133">
        <v>2523</v>
      </c>
      <c r="Y162" s="81">
        <v>1.4999999999999999E-2</v>
      </c>
      <c r="Z162" s="131">
        <v>5</v>
      </c>
      <c r="AA162" s="133">
        <v>16</v>
      </c>
      <c r="AB162" s="132">
        <f t="shared" si="2"/>
        <v>2.2988505747126436E-2</v>
      </c>
    </row>
    <row r="163" spans="1:28" x14ac:dyDescent="0.25">
      <c r="A163">
        <v>2021</v>
      </c>
      <c r="B163">
        <v>2</v>
      </c>
      <c r="C163" s="133"/>
      <c r="D163" s="133">
        <v>160</v>
      </c>
      <c r="E163" s="133" t="s">
        <v>265</v>
      </c>
      <c r="F163" s="133" t="s">
        <v>266</v>
      </c>
      <c r="G163" s="133">
        <v>186</v>
      </c>
      <c r="H163" s="133">
        <v>214</v>
      </c>
      <c r="I163" s="133">
        <v>198.5</v>
      </c>
      <c r="J163" s="133">
        <v>76</v>
      </c>
      <c r="K163" s="133">
        <v>95</v>
      </c>
      <c r="L163" s="133">
        <v>81</v>
      </c>
      <c r="M163" s="133">
        <v>90</v>
      </c>
      <c r="N163" s="81">
        <v>60</v>
      </c>
      <c r="O163" s="81">
        <v>19</v>
      </c>
      <c r="P163" s="81">
        <v>27</v>
      </c>
      <c r="Q163" s="81"/>
      <c r="R163" s="81"/>
      <c r="S163" s="81"/>
      <c r="T163" s="81"/>
      <c r="U163" s="81"/>
      <c r="V163" s="81"/>
      <c r="W163" s="133">
        <v>106</v>
      </c>
      <c r="X163" s="133">
        <v>9220</v>
      </c>
      <c r="Y163" s="81">
        <v>1.4999999999999999E-2</v>
      </c>
      <c r="Z163" s="131">
        <v>8</v>
      </c>
      <c r="AA163" s="133">
        <v>16</v>
      </c>
      <c r="AB163" s="132">
        <f t="shared" si="2"/>
        <v>1.1496746203904555E-2</v>
      </c>
    </row>
    <row r="164" spans="1:28" x14ac:dyDescent="0.25">
      <c r="A164">
        <v>2021</v>
      </c>
      <c r="B164">
        <v>2</v>
      </c>
      <c r="C164" s="133"/>
      <c r="D164" s="133">
        <v>440</v>
      </c>
      <c r="E164" s="133" t="s">
        <v>224</v>
      </c>
      <c r="F164" s="133" t="s">
        <v>225</v>
      </c>
      <c r="G164" s="133">
        <v>239.94</v>
      </c>
      <c r="H164" s="133">
        <v>276.06</v>
      </c>
      <c r="I164" s="133">
        <v>264.3</v>
      </c>
      <c r="J164" s="133">
        <v>90</v>
      </c>
      <c r="K164" s="133">
        <v>120</v>
      </c>
      <c r="L164" s="133">
        <v>110</v>
      </c>
      <c r="M164" s="133">
        <v>99</v>
      </c>
      <c r="N164" s="81">
        <v>12</v>
      </c>
      <c r="O164" s="81">
        <v>3</v>
      </c>
      <c r="P164" s="81">
        <v>8</v>
      </c>
      <c r="Q164" s="81"/>
      <c r="R164" s="81"/>
      <c r="S164" s="81"/>
      <c r="T164" s="81"/>
      <c r="U164" s="81"/>
      <c r="V164" s="81"/>
      <c r="W164" s="133">
        <v>23</v>
      </c>
      <c r="X164" s="133">
        <v>3943</v>
      </c>
      <c r="Y164" s="81">
        <v>1.4999999999999999E-2</v>
      </c>
      <c r="Z164" s="131">
        <v>2</v>
      </c>
      <c r="AA164" s="133">
        <v>20</v>
      </c>
      <c r="AB164" s="132">
        <f t="shared" si="2"/>
        <v>5.8331219883337561E-3</v>
      </c>
    </row>
    <row r="165" spans="1:28" x14ac:dyDescent="0.25">
      <c r="A165">
        <v>2021</v>
      </c>
      <c r="B165">
        <v>2</v>
      </c>
      <c r="C165" s="133"/>
      <c r="D165" s="133">
        <v>155</v>
      </c>
      <c r="E165" s="133" t="s">
        <v>324</v>
      </c>
      <c r="F165" s="133" t="s">
        <v>325</v>
      </c>
      <c r="G165" s="133">
        <v>113.46</v>
      </c>
      <c r="H165" s="133">
        <v>130.54</v>
      </c>
      <c r="I165" s="133">
        <v>122.2</v>
      </c>
      <c r="J165" s="133">
        <v>61</v>
      </c>
      <c r="K165" s="133">
        <v>177</v>
      </c>
      <c r="L165" s="133">
        <v>83</v>
      </c>
      <c r="M165" s="133">
        <v>130</v>
      </c>
      <c r="N165" s="81">
        <v>27</v>
      </c>
      <c r="O165" s="81">
        <v>10</v>
      </c>
      <c r="P165" s="81">
        <v>25</v>
      </c>
      <c r="Q165" s="81">
        <v>2</v>
      </c>
      <c r="R165" s="81">
        <v>2</v>
      </c>
      <c r="S165" s="81"/>
      <c r="T165" s="81"/>
      <c r="U165" s="81"/>
      <c r="V165" s="81"/>
      <c r="W165" s="133">
        <v>65</v>
      </c>
      <c r="X165" s="133">
        <v>6665</v>
      </c>
      <c r="Y165" s="81">
        <v>0.02</v>
      </c>
      <c r="Z165" s="131">
        <v>6</v>
      </c>
      <c r="AA165" s="133">
        <v>18</v>
      </c>
      <c r="AB165" s="132">
        <f t="shared" si="2"/>
        <v>9.7524381095273824E-3</v>
      </c>
    </row>
    <row r="166" spans="1:28" x14ac:dyDescent="0.25">
      <c r="A166">
        <v>2021</v>
      </c>
      <c r="B166">
        <v>2</v>
      </c>
      <c r="C166" s="133"/>
      <c r="D166" s="133">
        <v>152</v>
      </c>
      <c r="E166" s="133" t="s">
        <v>368</v>
      </c>
      <c r="F166" s="133" t="s">
        <v>369</v>
      </c>
      <c r="G166" s="133">
        <v>144.15</v>
      </c>
      <c r="H166" s="133">
        <v>165.85</v>
      </c>
      <c r="I166" s="133">
        <v>158</v>
      </c>
      <c r="J166" s="133">
        <v>142</v>
      </c>
      <c r="K166" s="133">
        <v>101</v>
      </c>
      <c r="L166" s="133">
        <v>141</v>
      </c>
      <c r="M166" s="133">
        <v>103</v>
      </c>
      <c r="N166" s="81">
        <v>7</v>
      </c>
      <c r="O166" s="81">
        <v>4</v>
      </c>
      <c r="P166" s="81">
        <v>5</v>
      </c>
      <c r="Q166" s="81"/>
      <c r="R166" s="81"/>
      <c r="S166" s="81"/>
      <c r="T166" s="81"/>
      <c r="U166" s="81"/>
      <c r="V166" s="81"/>
      <c r="W166" s="133">
        <v>16</v>
      </c>
      <c r="X166" s="133">
        <v>3016</v>
      </c>
      <c r="Y166" s="81">
        <v>1.4999999999999999E-2</v>
      </c>
      <c r="Z166" s="131">
        <v>3</v>
      </c>
      <c r="AA166" s="133">
        <v>18</v>
      </c>
      <c r="AB166" s="132">
        <f t="shared" si="2"/>
        <v>5.3050397877984082E-3</v>
      </c>
    </row>
    <row r="167" spans="1:28" x14ac:dyDescent="0.25">
      <c r="A167">
        <v>2021</v>
      </c>
      <c r="B167">
        <v>2</v>
      </c>
      <c r="C167" s="133"/>
      <c r="D167" s="133">
        <v>605</v>
      </c>
      <c r="E167" s="133" t="s">
        <v>268</v>
      </c>
      <c r="F167" s="133" t="s">
        <v>269</v>
      </c>
      <c r="G167" s="133">
        <v>1202.49</v>
      </c>
      <c r="H167" s="133">
        <v>1383.51</v>
      </c>
      <c r="I167" s="133">
        <v>1325.6</v>
      </c>
      <c r="J167" s="133">
        <v>13</v>
      </c>
      <c r="K167" s="133">
        <v>200</v>
      </c>
      <c r="L167" s="133">
        <v>15</v>
      </c>
      <c r="M167" s="133">
        <v>241</v>
      </c>
      <c r="N167" s="81">
        <v>15</v>
      </c>
      <c r="O167" s="81">
        <v>6</v>
      </c>
      <c r="P167" s="81">
        <v>10</v>
      </c>
      <c r="Q167" s="81"/>
      <c r="R167" s="81">
        <v>1</v>
      </c>
      <c r="S167" s="81"/>
      <c r="T167" s="81"/>
      <c r="U167" s="81"/>
      <c r="V167" s="81"/>
      <c r="W167" s="133">
        <v>30</v>
      </c>
      <c r="X167" s="133">
        <v>630</v>
      </c>
      <c r="Y167" s="81">
        <v>0.02</v>
      </c>
      <c r="Z167" s="131">
        <v>3</v>
      </c>
      <c r="AA167" s="133">
        <v>18</v>
      </c>
      <c r="AB167" s="132">
        <f t="shared" si="2"/>
        <v>4.7619047619047616E-2</v>
      </c>
    </row>
    <row r="168" spans="1:28" x14ac:dyDescent="0.25">
      <c r="A168">
        <v>2021</v>
      </c>
      <c r="B168">
        <v>2</v>
      </c>
      <c r="C168" s="133"/>
      <c r="D168" s="133">
        <v>142</v>
      </c>
      <c r="E168" s="133" t="s">
        <v>258</v>
      </c>
      <c r="F168" s="133" t="s">
        <v>259</v>
      </c>
      <c r="G168" s="133">
        <v>326.43</v>
      </c>
      <c r="H168" s="133">
        <v>375.57</v>
      </c>
      <c r="I168" s="133">
        <v>347.7</v>
      </c>
      <c r="J168" s="133">
        <v>68</v>
      </c>
      <c r="K168" s="133">
        <v>212</v>
      </c>
      <c r="L168" s="133">
        <v>76</v>
      </c>
      <c r="M168" s="133">
        <v>189</v>
      </c>
      <c r="N168" s="81">
        <v>20</v>
      </c>
      <c r="O168" s="81">
        <v>16</v>
      </c>
      <c r="P168" s="81">
        <v>19</v>
      </c>
      <c r="Q168" s="81"/>
      <c r="R168" s="81">
        <v>2</v>
      </c>
      <c r="S168" s="81"/>
      <c r="T168" s="81"/>
      <c r="U168" s="81"/>
      <c r="V168" s="81"/>
      <c r="W168" s="133">
        <v>57</v>
      </c>
      <c r="X168" s="133">
        <v>2332</v>
      </c>
      <c r="Y168" s="81">
        <v>0.02</v>
      </c>
      <c r="Z168" s="131">
        <v>2</v>
      </c>
      <c r="AA168" s="133">
        <v>22</v>
      </c>
      <c r="AB168" s="132">
        <f t="shared" si="2"/>
        <v>2.4442538593481989E-2</v>
      </c>
    </row>
    <row r="169" spans="1:28" x14ac:dyDescent="0.25">
      <c r="A169">
        <v>2021</v>
      </c>
      <c r="B169">
        <v>2</v>
      </c>
      <c r="C169" s="133"/>
      <c r="D169" s="133">
        <v>130</v>
      </c>
      <c r="E169" s="133" t="s">
        <v>372</v>
      </c>
      <c r="F169" s="133" t="s">
        <v>373</v>
      </c>
      <c r="G169" s="133">
        <v>11.16</v>
      </c>
      <c r="H169" s="133">
        <v>12.84</v>
      </c>
      <c r="I169" s="133">
        <v>11.8</v>
      </c>
      <c r="J169" s="133">
        <v>336</v>
      </c>
      <c r="K169" s="133">
        <v>96</v>
      </c>
      <c r="L169" s="133">
        <v>276</v>
      </c>
      <c r="M169" s="133">
        <v>118</v>
      </c>
      <c r="N169" s="81">
        <v>27</v>
      </c>
      <c r="O169" s="81">
        <v>34</v>
      </c>
      <c r="P169" s="81">
        <v>12</v>
      </c>
      <c r="Q169" s="81"/>
      <c r="R169" s="81"/>
      <c r="S169" s="81"/>
      <c r="T169" s="81"/>
      <c r="U169" s="81"/>
      <c r="V169" s="81"/>
      <c r="W169" s="133">
        <v>73</v>
      </c>
      <c r="X169" s="133">
        <v>8873</v>
      </c>
      <c r="Y169" s="81">
        <v>0.02</v>
      </c>
      <c r="Z169" s="131">
        <v>2</v>
      </c>
      <c r="AA169" s="133">
        <v>18</v>
      </c>
      <c r="AB169" s="132">
        <f t="shared" si="2"/>
        <v>8.2272061309590899E-3</v>
      </c>
    </row>
    <row r="170" spans="1:28" x14ac:dyDescent="0.25">
      <c r="A170">
        <v>2021</v>
      </c>
      <c r="B170">
        <v>2</v>
      </c>
      <c r="C170" s="133"/>
      <c r="D170" s="133">
        <v>81</v>
      </c>
      <c r="E170" s="133" t="s">
        <v>401</v>
      </c>
      <c r="F170" s="133" t="s">
        <v>402</v>
      </c>
      <c r="G170" s="133">
        <v>360.84</v>
      </c>
      <c r="H170" s="133">
        <v>415.16</v>
      </c>
      <c r="I170" s="133">
        <v>393.8</v>
      </c>
      <c r="J170" s="133">
        <v>60</v>
      </c>
      <c r="K170" s="133">
        <v>120</v>
      </c>
      <c r="L170" s="133">
        <v>61</v>
      </c>
      <c r="M170" s="133">
        <v>119</v>
      </c>
      <c r="N170" s="81">
        <v>30</v>
      </c>
      <c r="O170" s="81">
        <v>25</v>
      </c>
      <c r="P170" s="81">
        <v>25</v>
      </c>
      <c r="Q170" s="81"/>
      <c r="R170" s="81"/>
      <c r="S170" s="81"/>
      <c r="T170" s="81"/>
      <c r="U170" s="81"/>
      <c r="V170" s="81"/>
      <c r="W170" s="133">
        <v>80</v>
      </c>
      <c r="X170" s="133">
        <v>4760</v>
      </c>
      <c r="Y170" s="81">
        <v>1.4999999999999999E-2</v>
      </c>
      <c r="Z170" s="131">
        <v>6</v>
      </c>
      <c r="AA170" s="133">
        <v>22</v>
      </c>
      <c r="AB170" s="132">
        <f t="shared" si="2"/>
        <v>1.680672268907563E-2</v>
      </c>
    </row>
    <row r="171" spans="1:28" x14ac:dyDescent="0.25">
      <c r="A171">
        <v>2021</v>
      </c>
      <c r="B171">
        <v>2</v>
      </c>
      <c r="D171">
        <v>122</v>
      </c>
      <c r="E171" t="s">
        <v>756</v>
      </c>
      <c r="F171" t="s">
        <v>164</v>
      </c>
      <c r="G171">
        <v>267.39999999999998</v>
      </c>
      <c r="H171">
        <v>292.60000000000002</v>
      </c>
      <c r="I171">
        <v>283.60000000000002</v>
      </c>
      <c r="J171">
        <v>63</v>
      </c>
      <c r="K171">
        <v>115</v>
      </c>
      <c r="L171">
        <v>70</v>
      </c>
      <c r="M171">
        <v>103</v>
      </c>
      <c r="N171" s="126">
        <v>31</v>
      </c>
      <c r="O171" s="126">
        <v>11</v>
      </c>
      <c r="P171" s="126">
        <v>34</v>
      </c>
      <c r="Q171" s="126"/>
      <c r="R171" s="126"/>
      <c r="S171" s="126">
        <v>20</v>
      </c>
      <c r="T171" s="126"/>
      <c r="U171" s="126"/>
      <c r="V171" s="126"/>
      <c r="W171">
        <v>96</v>
      </c>
      <c r="X171">
        <v>5576</v>
      </c>
      <c r="Y171" s="127">
        <v>1.4999999999999999E-2</v>
      </c>
      <c r="Z171">
        <v>12</v>
      </c>
      <c r="AA171">
        <v>22</v>
      </c>
      <c r="AB171" s="132">
        <f t="shared" si="2"/>
        <v>1.721664275466284E-2</v>
      </c>
    </row>
    <row r="172" spans="1:28" x14ac:dyDescent="0.25">
      <c r="A172">
        <v>2021</v>
      </c>
      <c r="B172">
        <v>2</v>
      </c>
      <c r="D172">
        <v>623</v>
      </c>
      <c r="E172" t="s">
        <v>212</v>
      </c>
      <c r="F172" t="s">
        <v>213</v>
      </c>
      <c r="G172">
        <v>551.02009999999996</v>
      </c>
      <c r="H172">
        <v>646.97990000000004</v>
      </c>
      <c r="I172">
        <v>621.20000000000005</v>
      </c>
      <c r="J172">
        <v>18</v>
      </c>
      <c r="K172">
        <v>200</v>
      </c>
      <c r="L172">
        <v>25</v>
      </c>
      <c r="M172">
        <v>146</v>
      </c>
      <c r="N172" s="81">
        <v>15</v>
      </c>
      <c r="O172" s="81">
        <v>3</v>
      </c>
      <c r="P172" s="81">
        <v>9</v>
      </c>
      <c r="Q172" s="81"/>
      <c r="R172" s="81"/>
      <c r="S172" s="81"/>
      <c r="T172" s="81"/>
      <c r="U172" s="81"/>
      <c r="V172" s="81"/>
      <c r="W172">
        <v>27</v>
      </c>
      <c r="X172">
        <v>942</v>
      </c>
      <c r="Y172" s="127">
        <v>1.4999999999999999E-2</v>
      </c>
      <c r="Z172">
        <v>3</v>
      </c>
      <c r="AA172">
        <v>25</v>
      </c>
      <c r="AB172" s="132">
        <f t="shared" si="2"/>
        <v>2.8662420382165606E-2</v>
      </c>
    </row>
    <row r="173" spans="1:28" x14ac:dyDescent="0.25">
      <c r="A173">
        <v>2021</v>
      </c>
      <c r="B173">
        <v>2</v>
      </c>
      <c r="D173">
        <v>627</v>
      </c>
      <c r="E173" t="s">
        <v>340</v>
      </c>
      <c r="F173" t="s">
        <v>341</v>
      </c>
      <c r="G173">
        <v>384.97815000000003</v>
      </c>
      <c r="H173">
        <v>452.02184999999997</v>
      </c>
      <c r="I173">
        <v>433.9</v>
      </c>
      <c r="J173">
        <v>18</v>
      </c>
      <c r="K173">
        <v>200</v>
      </c>
      <c r="L173">
        <v>22</v>
      </c>
      <c r="M173">
        <v>166</v>
      </c>
      <c r="N173" s="81">
        <v>7</v>
      </c>
      <c r="O173" s="81">
        <v>2</v>
      </c>
      <c r="P173" s="81">
        <v>3</v>
      </c>
      <c r="Q173" s="81"/>
      <c r="R173" s="81"/>
      <c r="S173" s="81"/>
      <c r="T173" s="81"/>
      <c r="U173" s="81"/>
      <c r="V173" s="81"/>
      <c r="W173">
        <v>12</v>
      </c>
      <c r="X173">
        <v>852</v>
      </c>
      <c r="Y173" s="127">
        <v>1.4999999999999999E-2</v>
      </c>
      <c r="Z173">
        <v>2</v>
      </c>
      <c r="AA173">
        <v>25</v>
      </c>
      <c r="AB173" s="132">
        <f t="shared" si="2"/>
        <v>1.4084507042253521E-2</v>
      </c>
    </row>
    <row r="174" spans="1:28" x14ac:dyDescent="0.25">
      <c r="A174">
        <v>2021</v>
      </c>
      <c r="B174">
        <v>2</v>
      </c>
      <c r="D174">
        <v>619</v>
      </c>
      <c r="E174" t="s">
        <v>288</v>
      </c>
      <c r="F174" t="s">
        <v>289</v>
      </c>
      <c r="G174">
        <v>385.98</v>
      </c>
      <c r="H174">
        <v>454.02</v>
      </c>
      <c r="I174">
        <v>462.5</v>
      </c>
      <c r="J174">
        <v>18</v>
      </c>
      <c r="K174">
        <v>200</v>
      </c>
      <c r="L174">
        <v>24</v>
      </c>
      <c r="M174">
        <v>152</v>
      </c>
      <c r="N174" s="81">
        <v>5</v>
      </c>
      <c r="O174" s="81">
        <v>1</v>
      </c>
      <c r="P174" s="81">
        <v>6</v>
      </c>
      <c r="Q174" s="81"/>
      <c r="R174" s="81"/>
      <c r="S174" s="81"/>
      <c r="T174" s="81"/>
      <c r="U174" s="81"/>
      <c r="V174" s="81"/>
      <c r="W174">
        <v>12</v>
      </c>
      <c r="X174">
        <v>807</v>
      </c>
      <c r="Y174" s="127">
        <v>1.4999999999999999E-2</v>
      </c>
      <c r="Z174">
        <v>2</v>
      </c>
      <c r="AA174">
        <v>25</v>
      </c>
      <c r="AB174" s="132">
        <f t="shared" si="2"/>
        <v>1.4869888475836431E-2</v>
      </c>
    </row>
    <row r="175" spans="1:28" x14ac:dyDescent="0.25">
      <c r="A175">
        <v>2021</v>
      </c>
      <c r="B175">
        <v>2</v>
      </c>
      <c r="D175">
        <v>422</v>
      </c>
      <c r="E175" t="s">
        <v>398</v>
      </c>
      <c r="F175" t="s">
        <v>399</v>
      </c>
      <c r="G175">
        <v>846.3</v>
      </c>
      <c r="H175">
        <v>973.7</v>
      </c>
      <c r="I175">
        <v>926.6</v>
      </c>
      <c r="J175">
        <v>40</v>
      </c>
      <c r="K175">
        <v>180</v>
      </c>
      <c r="L175">
        <v>44</v>
      </c>
      <c r="M175">
        <v>164</v>
      </c>
      <c r="N175" s="81">
        <v>13</v>
      </c>
      <c r="O175" s="81">
        <v>5</v>
      </c>
      <c r="P175" s="81">
        <v>12</v>
      </c>
      <c r="Q175" s="81"/>
      <c r="R175" s="81"/>
      <c r="S175" s="81"/>
      <c r="T175" s="81"/>
      <c r="U175" s="81"/>
      <c r="V175" s="81"/>
      <c r="W175">
        <v>30</v>
      </c>
      <c r="X175">
        <v>6690</v>
      </c>
      <c r="Y175" s="127">
        <v>1.4999999999999999E-2</v>
      </c>
      <c r="Z175">
        <v>4</v>
      </c>
      <c r="AA175">
        <v>20</v>
      </c>
      <c r="AB175" s="132">
        <f t="shared" si="2"/>
        <v>4.4843049327354259E-3</v>
      </c>
    </row>
    <row r="176" spans="1:28" x14ac:dyDescent="0.25">
      <c r="A176">
        <v>2021</v>
      </c>
      <c r="B176">
        <v>2</v>
      </c>
      <c r="D176">
        <v>2</v>
      </c>
      <c r="E176" t="s">
        <v>330</v>
      </c>
      <c r="F176" t="s">
        <v>331</v>
      </c>
      <c r="G176">
        <v>105.09</v>
      </c>
      <c r="H176">
        <v>120.91</v>
      </c>
      <c r="I176">
        <v>111.1</v>
      </c>
      <c r="J176">
        <v>108</v>
      </c>
      <c r="K176">
        <v>100</v>
      </c>
      <c r="L176">
        <v>116</v>
      </c>
      <c r="M176">
        <v>94</v>
      </c>
      <c r="N176" s="81">
        <v>128</v>
      </c>
      <c r="O176" s="81">
        <v>64</v>
      </c>
      <c r="P176" s="81">
        <v>90</v>
      </c>
      <c r="Q176" s="81"/>
      <c r="R176" s="81">
        <v>2</v>
      </c>
      <c r="S176" s="81"/>
      <c r="T176" s="81"/>
      <c r="U176" s="81"/>
      <c r="V176" s="81"/>
      <c r="W176">
        <v>284</v>
      </c>
      <c r="X176">
        <v>32784</v>
      </c>
      <c r="Y176" s="127">
        <v>1.4999999999999999E-2</v>
      </c>
      <c r="Z176">
        <v>16</v>
      </c>
      <c r="AA176">
        <v>16</v>
      </c>
      <c r="AB176" s="132">
        <f t="shared" si="2"/>
        <v>8.6627623230844317E-3</v>
      </c>
    </row>
    <row r="177" spans="1:28" x14ac:dyDescent="0.25">
      <c r="A177">
        <v>2021</v>
      </c>
      <c r="B177">
        <v>2</v>
      </c>
      <c r="D177">
        <v>92</v>
      </c>
      <c r="E177" t="s">
        <v>205</v>
      </c>
      <c r="F177" t="s">
        <v>206</v>
      </c>
      <c r="G177">
        <v>335.73</v>
      </c>
      <c r="H177">
        <v>386.27</v>
      </c>
      <c r="I177">
        <v>377.8</v>
      </c>
      <c r="J177">
        <v>74</v>
      </c>
      <c r="K177">
        <v>97</v>
      </c>
      <c r="L177">
        <v>75</v>
      </c>
      <c r="M177">
        <v>97</v>
      </c>
      <c r="N177" s="81">
        <v>50</v>
      </c>
      <c r="O177" s="81">
        <v>15</v>
      </c>
      <c r="P177" s="81">
        <v>21</v>
      </c>
      <c r="Q177" s="81">
        <v>2</v>
      </c>
      <c r="R177" s="81">
        <v>3</v>
      </c>
      <c r="S177" s="81"/>
      <c r="T177" s="81"/>
      <c r="U177" s="81"/>
      <c r="V177" s="81"/>
      <c r="W177">
        <v>91</v>
      </c>
      <c r="X177">
        <v>9267</v>
      </c>
      <c r="Y177" s="127">
        <v>1.4999999999999999E-2</v>
      </c>
      <c r="Z177">
        <v>7</v>
      </c>
      <c r="AA177">
        <v>16</v>
      </c>
      <c r="AB177" s="132">
        <f t="shared" si="2"/>
        <v>9.819790655012409E-3</v>
      </c>
    </row>
    <row r="178" spans="1:28" x14ac:dyDescent="0.25">
      <c r="A178">
        <v>2021</v>
      </c>
      <c r="B178">
        <v>2</v>
      </c>
      <c r="D178">
        <v>609</v>
      </c>
      <c r="E178" t="s">
        <v>286</v>
      </c>
      <c r="F178" t="s">
        <v>287</v>
      </c>
      <c r="G178">
        <v>46.5</v>
      </c>
      <c r="H178">
        <v>53.5</v>
      </c>
      <c r="I178">
        <v>52.1</v>
      </c>
      <c r="J178">
        <v>90</v>
      </c>
      <c r="K178">
        <v>120</v>
      </c>
      <c r="L178">
        <v>100</v>
      </c>
      <c r="M178">
        <v>108</v>
      </c>
      <c r="N178" s="81">
        <v>13</v>
      </c>
      <c r="O178" s="81">
        <v>5</v>
      </c>
      <c r="P178" s="81">
        <v>8</v>
      </c>
      <c r="Q178" s="81"/>
      <c r="R178" s="81"/>
      <c r="S178" s="81"/>
      <c r="T178" s="81"/>
      <c r="U178" s="81"/>
      <c r="V178" s="81"/>
      <c r="W178">
        <v>26</v>
      </c>
      <c r="X178">
        <v>3122</v>
      </c>
      <c r="Y178" s="127">
        <v>1.4999999999999999E-2</v>
      </c>
      <c r="Z178">
        <v>4</v>
      </c>
      <c r="AA178">
        <v>16</v>
      </c>
      <c r="AB178" s="132">
        <f t="shared" si="2"/>
        <v>8.3279948750800761E-3</v>
      </c>
    </row>
    <row r="179" spans="1:28" x14ac:dyDescent="0.25">
      <c r="A179">
        <v>2021</v>
      </c>
      <c r="B179">
        <v>2</v>
      </c>
      <c r="D179">
        <v>1</v>
      </c>
      <c r="E179" t="s">
        <v>328</v>
      </c>
      <c r="F179" t="s">
        <v>329</v>
      </c>
      <c r="G179">
        <v>103.23</v>
      </c>
      <c r="H179">
        <v>118.77</v>
      </c>
      <c r="I179">
        <v>112.1</v>
      </c>
      <c r="J179">
        <v>108</v>
      </c>
      <c r="K179">
        <v>100</v>
      </c>
      <c r="L179">
        <v>116</v>
      </c>
      <c r="M179">
        <v>94</v>
      </c>
      <c r="N179" s="81">
        <v>132</v>
      </c>
      <c r="O179" s="81">
        <v>49</v>
      </c>
      <c r="P179" s="81">
        <v>78</v>
      </c>
      <c r="Q179" s="81"/>
      <c r="R179" s="81">
        <v>6</v>
      </c>
      <c r="S179" s="81"/>
      <c r="T179" s="81"/>
      <c r="U179" s="81"/>
      <c r="V179" s="81"/>
      <c r="W179">
        <v>265</v>
      </c>
      <c r="X179">
        <v>32345</v>
      </c>
      <c r="Y179" s="127">
        <v>1.4999999999999999E-2</v>
      </c>
      <c r="Z179">
        <v>15</v>
      </c>
      <c r="AA179">
        <v>16</v>
      </c>
      <c r="AB179" s="132">
        <f t="shared" si="2"/>
        <v>8.192920080383366E-3</v>
      </c>
    </row>
    <row r="180" spans="1:28" x14ac:dyDescent="0.25">
      <c r="A180">
        <v>2021</v>
      </c>
      <c r="B180">
        <v>2</v>
      </c>
      <c r="D180">
        <v>49</v>
      </c>
      <c r="E180" t="s">
        <v>682</v>
      </c>
      <c r="F180" t="s">
        <v>276</v>
      </c>
      <c r="G180">
        <v>95.5</v>
      </c>
      <c r="H180">
        <v>104.5</v>
      </c>
      <c r="I180">
        <v>108</v>
      </c>
      <c r="J180">
        <v>101</v>
      </c>
      <c r="K180">
        <v>107</v>
      </c>
      <c r="L180">
        <v>69</v>
      </c>
      <c r="M180">
        <v>105</v>
      </c>
      <c r="N180" s="81">
        <v>49</v>
      </c>
      <c r="O180" s="81">
        <v>21</v>
      </c>
      <c r="P180" s="81">
        <v>54</v>
      </c>
      <c r="Q180" s="81"/>
      <c r="R180" s="81"/>
      <c r="S180" s="81">
        <v>30</v>
      </c>
      <c r="T180" s="81"/>
      <c r="U180" s="81"/>
      <c r="V180" s="81"/>
      <c r="W180">
        <v>154</v>
      </c>
      <c r="X180">
        <v>15358</v>
      </c>
      <c r="Y180" s="127">
        <v>1.4999999999999999E-2</v>
      </c>
      <c r="Z180">
        <v>9</v>
      </c>
      <c r="AA180">
        <v>18</v>
      </c>
      <c r="AB180" s="132">
        <f t="shared" si="2"/>
        <v>1.0027347310847767E-2</v>
      </c>
    </row>
    <row r="181" spans="1:28" x14ac:dyDescent="0.25">
      <c r="A181">
        <v>2021</v>
      </c>
      <c r="B181">
        <v>2</v>
      </c>
      <c r="D181">
        <v>624</v>
      </c>
      <c r="E181" t="s">
        <v>215</v>
      </c>
      <c r="F181" t="s">
        <v>216</v>
      </c>
      <c r="G181">
        <v>344.04259999999999</v>
      </c>
      <c r="H181">
        <v>403.95740000000001</v>
      </c>
      <c r="I181">
        <v>382.2</v>
      </c>
      <c r="J181">
        <v>18</v>
      </c>
      <c r="K181">
        <v>200</v>
      </c>
      <c r="L181">
        <v>25</v>
      </c>
      <c r="M181">
        <v>146</v>
      </c>
      <c r="N181" s="81">
        <v>9</v>
      </c>
      <c r="O181" s="81">
        <v>4</v>
      </c>
      <c r="P181" s="81">
        <v>7</v>
      </c>
      <c r="Q181" s="81"/>
      <c r="R181" s="81"/>
      <c r="S181" s="81"/>
      <c r="T181" s="81"/>
      <c r="U181" s="81"/>
      <c r="V181" s="81"/>
      <c r="W181">
        <v>20</v>
      </c>
      <c r="X181">
        <v>785</v>
      </c>
      <c r="Y181" s="127">
        <v>1.4999999999999999E-2</v>
      </c>
      <c r="Z181">
        <v>3</v>
      </c>
      <c r="AA181">
        <v>25</v>
      </c>
      <c r="AB181" s="132">
        <f t="shared" si="2"/>
        <v>2.5477707006369428E-2</v>
      </c>
    </row>
    <row r="182" spans="1:28" x14ac:dyDescent="0.25">
      <c r="A182">
        <v>2021</v>
      </c>
      <c r="B182">
        <v>2</v>
      </c>
      <c r="D182">
        <v>628</v>
      </c>
      <c r="E182" t="s">
        <v>343</v>
      </c>
      <c r="F182" t="s">
        <v>344</v>
      </c>
      <c r="G182">
        <v>303.99599999999998</v>
      </c>
      <c r="H182">
        <v>356.00400000000002</v>
      </c>
      <c r="I182">
        <v>343</v>
      </c>
      <c r="J182">
        <v>18</v>
      </c>
      <c r="K182">
        <v>200</v>
      </c>
      <c r="L182">
        <v>22</v>
      </c>
      <c r="M182">
        <v>166</v>
      </c>
      <c r="N182" s="81">
        <v>15</v>
      </c>
      <c r="O182" s="81">
        <v>3</v>
      </c>
      <c r="P182" s="81">
        <v>4</v>
      </c>
      <c r="Q182" s="81"/>
      <c r="R182" s="81"/>
      <c r="S182" s="81"/>
      <c r="T182" s="81"/>
      <c r="U182" s="81"/>
      <c r="V182" s="81"/>
      <c r="W182">
        <v>22</v>
      </c>
      <c r="X182">
        <v>862</v>
      </c>
      <c r="Y182" s="127">
        <v>1.4999999999999999E-2</v>
      </c>
      <c r="Z182">
        <v>2</v>
      </c>
      <c r="AA182">
        <v>25</v>
      </c>
      <c r="AB182" s="132">
        <f t="shared" si="2"/>
        <v>2.5522041763341066E-2</v>
      </c>
    </row>
    <row r="183" spans="1:28" x14ac:dyDescent="0.25">
      <c r="A183">
        <v>2021</v>
      </c>
      <c r="B183">
        <v>2</v>
      </c>
      <c r="D183">
        <v>620</v>
      </c>
      <c r="E183" t="s">
        <v>291</v>
      </c>
      <c r="F183" t="s">
        <v>292</v>
      </c>
      <c r="G183">
        <v>214.01050000000001</v>
      </c>
      <c r="H183">
        <v>251.98949999999999</v>
      </c>
      <c r="I183">
        <v>250.5</v>
      </c>
      <c r="J183">
        <v>18</v>
      </c>
      <c r="K183">
        <v>200</v>
      </c>
      <c r="L183">
        <v>24</v>
      </c>
      <c r="M183">
        <v>152</v>
      </c>
      <c r="N183" s="81">
        <v>9</v>
      </c>
      <c r="O183" s="81">
        <v>1</v>
      </c>
      <c r="P183" s="81">
        <v>2</v>
      </c>
      <c r="Q183" s="81">
        <v>1</v>
      </c>
      <c r="R183" s="81"/>
      <c r="S183" s="81"/>
      <c r="T183" s="81"/>
      <c r="U183" s="81"/>
      <c r="V183" s="81"/>
      <c r="W183">
        <v>13</v>
      </c>
      <c r="X183">
        <v>808</v>
      </c>
      <c r="Y183" s="127">
        <v>1.4999999999999999E-2</v>
      </c>
      <c r="Z183">
        <v>2</v>
      </c>
      <c r="AA183">
        <v>25</v>
      </c>
      <c r="AB183" s="132">
        <f t="shared" si="2"/>
        <v>1.608910891089109E-2</v>
      </c>
    </row>
    <row r="184" spans="1:28" x14ac:dyDescent="0.25">
      <c r="A184">
        <v>2021</v>
      </c>
      <c r="B184">
        <v>2</v>
      </c>
      <c r="D184">
        <v>607</v>
      </c>
      <c r="E184" t="s">
        <v>281</v>
      </c>
      <c r="F184" t="s">
        <v>282</v>
      </c>
      <c r="G184">
        <v>111.6</v>
      </c>
      <c r="H184">
        <v>128.4</v>
      </c>
      <c r="I184">
        <v>123.5</v>
      </c>
      <c r="J184">
        <v>90</v>
      </c>
      <c r="K184">
        <v>120</v>
      </c>
      <c r="L184">
        <v>100</v>
      </c>
      <c r="M184">
        <v>108</v>
      </c>
      <c r="N184" s="81">
        <v>14</v>
      </c>
      <c r="O184" s="81">
        <v>2</v>
      </c>
      <c r="P184" s="81">
        <v>12</v>
      </c>
      <c r="Q184" s="81"/>
      <c r="R184" s="81"/>
      <c r="S184" s="81"/>
      <c r="T184" s="81"/>
      <c r="U184" s="81"/>
      <c r="V184" s="81"/>
      <c r="W184">
        <v>28</v>
      </c>
      <c r="X184">
        <v>3124</v>
      </c>
      <c r="Y184" s="127">
        <v>1.4999999999999999E-2</v>
      </c>
      <c r="Z184">
        <v>4</v>
      </c>
      <c r="AA184">
        <v>16</v>
      </c>
      <c r="AB184" s="132">
        <f t="shared" si="2"/>
        <v>8.9628681177976958E-3</v>
      </c>
    </row>
    <row r="185" spans="1:28" x14ac:dyDescent="0.25">
      <c r="A185">
        <v>2021</v>
      </c>
      <c r="B185">
        <v>2</v>
      </c>
      <c r="D185">
        <v>608</v>
      </c>
      <c r="E185" t="s">
        <v>284</v>
      </c>
      <c r="F185" t="s">
        <v>285</v>
      </c>
      <c r="G185">
        <v>102.3</v>
      </c>
      <c r="H185">
        <v>117.7</v>
      </c>
      <c r="I185">
        <v>107.3</v>
      </c>
      <c r="J185">
        <v>90</v>
      </c>
      <c r="K185">
        <v>120</v>
      </c>
      <c r="L185">
        <v>100</v>
      </c>
      <c r="M185">
        <v>108</v>
      </c>
      <c r="N185" s="81">
        <v>11</v>
      </c>
      <c r="O185" s="81">
        <v>4</v>
      </c>
      <c r="P185" s="81">
        <v>13</v>
      </c>
      <c r="Q185" s="81"/>
      <c r="R185" s="81"/>
      <c r="S185" s="81"/>
      <c r="T185" s="81"/>
      <c r="U185" s="81"/>
      <c r="V185" s="81"/>
      <c r="W185">
        <v>28</v>
      </c>
      <c r="X185">
        <v>3124</v>
      </c>
      <c r="Y185" s="127">
        <v>1.4999999999999999E-2</v>
      </c>
      <c r="Z185">
        <v>4</v>
      </c>
      <c r="AA185">
        <v>16</v>
      </c>
      <c r="AB185" s="132">
        <f t="shared" si="2"/>
        <v>8.9628681177976958E-3</v>
      </c>
    </row>
    <row r="186" spans="1:28" x14ac:dyDescent="0.25">
      <c r="A186">
        <v>2021</v>
      </c>
      <c r="B186">
        <v>3</v>
      </c>
      <c r="D186">
        <v>661</v>
      </c>
      <c r="E186" t="s">
        <v>424</v>
      </c>
      <c r="F186" t="s">
        <v>425</v>
      </c>
      <c r="G186">
        <v>129.858</v>
      </c>
      <c r="H186">
        <v>147.798</v>
      </c>
      <c r="I186">
        <v>141.30000000000001</v>
      </c>
      <c r="J186">
        <v>20</v>
      </c>
      <c r="K186">
        <v>180</v>
      </c>
      <c r="L186">
        <v>23</v>
      </c>
      <c r="M186">
        <v>157</v>
      </c>
      <c r="N186" s="81"/>
      <c r="O186" s="81"/>
      <c r="P186" s="81"/>
      <c r="Q186" s="81"/>
      <c r="R186" s="81"/>
      <c r="S186" s="81"/>
      <c r="T186" s="81"/>
      <c r="U186" s="81"/>
      <c r="V186" s="81"/>
      <c r="Y186" s="127">
        <v>1.4999999999999999E-2</v>
      </c>
      <c r="Z186">
        <v>1</v>
      </c>
      <c r="AA186">
        <v>16</v>
      </c>
      <c r="AB186" s="132" t="str">
        <f t="shared" si="2"/>
        <v/>
      </c>
    </row>
    <row r="187" spans="1:28" x14ac:dyDescent="0.25">
      <c r="A187">
        <v>2021</v>
      </c>
      <c r="B187">
        <v>3</v>
      </c>
      <c r="D187">
        <v>10</v>
      </c>
      <c r="E187" t="s">
        <v>363</v>
      </c>
      <c r="F187" t="s">
        <v>364</v>
      </c>
      <c r="G187">
        <v>45.256124999999997</v>
      </c>
      <c r="H187">
        <v>52.068874999999998</v>
      </c>
      <c r="I187">
        <v>51.9</v>
      </c>
      <c r="J187">
        <v>47</v>
      </c>
      <c r="K187">
        <v>154</v>
      </c>
      <c r="L187">
        <v>92</v>
      </c>
      <c r="M187">
        <v>79</v>
      </c>
      <c r="N187" s="81">
        <v>18</v>
      </c>
      <c r="O187" s="81">
        <v>1</v>
      </c>
      <c r="P187" s="81">
        <v>17</v>
      </c>
      <c r="Q187" s="81"/>
      <c r="R187" s="81"/>
      <c r="S187" s="81"/>
      <c r="T187" s="81"/>
      <c r="U187" s="81"/>
      <c r="V187" s="81"/>
      <c r="W187">
        <v>36</v>
      </c>
      <c r="X187">
        <v>1596</v>
      </c>
      <c r="Y187" s="127">
        <v>0.02</v>
      </c>
      <c r="Z187">
        <v>2</v>
      </c>
      <c r="AA187">
        <v>18</v>
      </c>
      <c r="AB187" s="132">
        <f t="shared" si="2"/>
        <v>2.2556390977443608E-2</v>
      </c>
    </row>
    <row r="188" spans="1:28" x14ac:dyDescent="0.25">
      <c r="A188">
        <v>2021</v>
      </c>
      <c r="B188">
        <v>3</v>
      </c>
      <c r="D188">
        <v>659</v>
      </c>
      <c r="E188" t="s">
        <v>427</v>
      </c>
      <c r="F188" t="s">
        <v>428</v>
      </c>
      <c r="G188">
        <v>283.24099999999999</v>
      </c>
      <c r="H188">
        <v>322.37099999999998</v>
      </c>
      <c r="J188">
        <v>40</v>
      </c>
      <c r="K188">
        <v>180</v>
      </c>
      <c r="N188" s="81">
        <v>3</v>
      </c>
      <c r="O188" s="81"/>
      <c r="P188" s="81">
        <v>1</v>
      </c>
      <c r="Q188" s="81"/>
      <c r="R188" s="81"/>
      <c r="S188" s="81"/>
      <c r="T188" s="81"/>
      <c r="U188" s="81"/>
      <c r="V188" s="81"/>
      <c r="W188">
        <v>4</v>
      </c>
      <c r="X188">
        <v>607</v>
      </c>
      <c r="Y188" s="127">
        <v>1.4999999999999999E-2</v>
      </c>
      <c r="Z188">
        <v>1</v>
      </c>
      <c r="AA188">
        <v>16</v>
      </c>
      <c r="AB188" s="132">
        <f t="shared" si="2"/>
        <v>6.5897858319604614E-3</v>
      </c>
    </row>
    <row r="189" spans="1:28" x14ac:dyDescent="0.25">
      <c r="A189">
        <v>2021</v>
      </c>
      <c r="B189">
        <v>3</v>
      </c>
      <c r="D189">
        <v>449</v>
      </c>
      <c r="E189" t="s">
        <v>272</v>
      </c>
      <c r="F189" t="s">
        <v>273</v>
      </c>
      <c r="G189">
        <v>40.985999999999997</v>
      </c>
      <c r="H189">
        <v>50.048000000000002</v>
      </c>
      <c r="I189">
        <v>44.2</v>
      </c>
      <c r="J189">
        <v>108</v>
      </c>
      <c r="K189">
        <v>100</v>
      </c>
      <c r="L189">
        <v>124</v>
      </c>
      <c r="M189">
        <v>88</v>
      </c>
      <c r="N189" s="81">
        <v>20</v>
      </c>
      <c r="O189" s="81">
        <v>15</v>
      </c>
      <c r="P189" s="81">
        <v>18</v>
      </c>
      <c r="Q189" s="81"/>
      <c r="R189" s="81">
        <v>5</v>
      </c>
      <c r="S189" s="81"/>
      <c r="T189" s="81"/>
      <c r="U189" s="81"/>
      <c r="V189" s="81"/>
      <c r="W189">
        <v>58</v>
      </c>
      <c r="X189">
        <v>4918</v>
      </c>
      <c r="Y189" s="127">
        <v>1.4999999999999999E-2</v>
      </c>
      <c r="Z189">
        <v>2</v>
      </c>
      <c r="AA189">
        <v>16</v>
      </c>
      <c r="AB189" s="132">
        <f t="shared" si="2"/>
        <v>1.1793411956079707E-2</v>
      </c>
    </row>
    <row r="190" spans="1:28" x14ac:dyDescent="0.25">
      <c r="A190">
        <v>2021</v>
      </c>
      <c r="B190">
        <v>3</v>
      </c>
      <c r="D190">
        <v>438</v>
      </c>
      <c r="E190" t="s">
        <v>151</v>
      </c>
      <c r="F190" t="s">
        <v>152</v>
      </c>
      <c r="G190">
        <v>316.17599999999999</v>
      </c>
      <c r="H190">
        <v>359.85599999999999</v>
      </c>
      <c r="I190">
        <v>343.1</v>
      </c>
      <c r="J190">
        <v>67</v>
      </c>
      <c r="K190">
        <v>161</v>
      </c>
      <c r="L190">
        <v>84</v>
      </c>
      <c r="M190">
        <v>129</v>
      </c>
      <c r="N190" s="81">
        <v>13</v>
      </c>
      <c r="O190" s="81">
        <v>9</v>
      </c>
      <c r="P190" s="81">
        <v>11</v>
      </c>
      <c r="Q190" s="81"/>
      <c r="R190" s="81">
        <v>2</v>
      </c>
      <c r="S190" s="81"/>
      <c r="T190" s="81"/>
      <c r="U190" s="81"/>
      <c r="V190" s="81"/>
      <c r="W190">
        <v>35</v>
      </c>
      <c r="X190">
        <v>1199</v>
      </c>
      <c r="Y190" s="127">
        <v>1.4999999999999999E-2</v>
      </c>
      <c r="Z190">
        <v>2</v>
      </c>
      <c r="AA190">
        <v>16</v>
      </c>
      <c r="AB190" s="132">
        <f t="shared" si="2"/>
        <v>2.9190992493744787E-2</v>
      </c>
    </row>
    <row r="191" spans="1:28" x14ac:dyDescent="0.25">
      <c r="A191">
        <v>2021</v>
      </c>
      <c r="B191">
        <v>3</v>
      </c>
      <c r="D191">
        <v>660</v>
      </c>
      <c r="E191" t="s">
        <v>421</v>
      </c>
      <c r="F191" t="s">
        <v>422</v>
      </c>
      <c r="G191">
        <v>605.06299999999999</v>
      </c>
      <c r="H191">
        <v>688.65300000000002</v>
      </c>
      <c r="I191">
        <v>1270</v>
      </c>
      <c r="J191">
        <v>20</v>
      </c>
      <c r="K191">
        <v>180</v>
      </c>
      <c r="L191">
        <v>23</v>
      </c>
      <c r="M191">
        <v>157</v>
      </c>
      <c r="N191" s="81">
        <v>1</v>
      </c>
      <c r="O191" s="81">
        <v>0</v>
      </c>
      <c r="P191" s="81">
        <v>2</v>
      </c>
      <c r="Q191" s="81"/>
      <c r="R191" s="81">
        <v>1</v>
      </c>
      <c r="S191" s="81"/>
      <c r="T191" s="81"/>
      <c r="U191" s="81"/>
      <c r="V191" s="81"/>
      <c r="W191">
        <v>4</v>
      </c>
      <c r="X191">
        <v>184</v>
      </c>
      <c r="Y191" s="127">
        <v>1.4999999999999999E-2</v>
      </c>
      <c r="Z191">
        <v>1</v>
      </c>
      <c r="AA191">
        <v>16</v>
      </c>
      <c r="AB191" s="132">
        <f t="shared" si="2"/>
        <v>2.1739130434782608E-2</v>
      </c>
    </row>
    <row r="192" spans="1:28" x14ac:dyDescent="0.25">
      <c r="A192">
        <v>2021</v>
      </c>
      <c r="B192">
        <v>3</v>
      </c>
      <c r="D192">
        <v>658</v>
      </c>
      <c r="E192" t="s">
        <v>255</v>
      </c>
      <c r="F192" t="s">
        <v>256</v>
      </c>
      <c r="G192">
        <v>83.7</v>
      </c>
      <c r="H192">
        <v>96.3</v>
      </c>
      <c r="I192">
        <v>92.9</v>
      </c>
      <c r="J192">
        <v>60</v>
      </c>
      <c r="K192">
        <v>180</v>
      </c>
      <c r="L192">
        <v>66</v>
      </c>
      <c r="M192">
        <v>165</v>
      </c>
      <c r="N192" s="81">
        <v>10</v>
      </c>
      <c r="O192" s="81">
        <v>4</v>
      </c>
      <c r="P192" s="81">
        <v>8</v>
      </c>
      <c r="Q192" s="81"/>
      <c r="R192" s="81"/>
      <c r="S192" s="81"/>
      <c r="T192" s="81"/>
      <c r="U192" s="81"/>
      <c r="V192" s="81"/>
      <c r="W192">
        <v>22</v>
      </c>
      <c r="X192">
        <v>1042</v>
      </c>
      <c r="Y192" s="127">
        <v>0.02</v>
      </c>
      <c r="Z192">
        <v>1</v>
      </c>
      <c r="AA192">
        <v>20</v>
      </c>
      <c r="AB192" s="132">
        <f t="shared" si="2"/>
        <v>2.1113243761996161E-2</v>
      </c>
    </row>
    <row r="193" spans="1:28" x14ac:dyDescent="0.25">
      <c r="A193">
        <v>2021</v>
      </c>
      <c r="B193">
        <v>3</v>
      </c>
      <c r="D193">
        <v>656</v>
      </c>
      <c r="E193" t="s">
        <v>249</v>
      </c>
      <c r="F193" t="s">
        <v>250</v>
      </c>
      <c r="G193">
        <v>137.63999999999999</v>
      </c>
      <c r="H193">
        <v>158.36000000000001</v>
      </c>
      <c r="I193">
        <v>149.6</v>
      </c>
      <c r="J193">
        <v>60</v>
      </c>
      <c r="K193">
        <v>180</v>
      </c>
      <c r="L193">
        <v>66</v>
      </c>
      <c r="M193">
        <v>165</v>
      </c>
      <c r="N193" s="81">
        <v>10</v>
      </c>
      <c r="O193" s="81">
        <v>4</v>
      </c>
      <c r="P193" s="81">
        <v>9</v>
      </c>
      <c r="Q193" s="81"/>
      <c r="R193" s="81"/>
      <c r="S193" s="81"/>
      <c r="T193" s="81"/>
      <c r="U193" s="81"/>
      <c r="V193" s="81"/>
      <c r="W193">
        <v>23</v>
      </c>
      <c r="X193">
        <v>1073</v>
      </c>
      <c r="Y193" s="127">
        <v>0.02</v>
      </c>
      <c r="Z193">
        <v>1</v>
      </c>
      <c r="AA193">
        <v>20</v>
      </c>
      <c r="AB193" s="132">
        <f t="shared" si="2"/>
        <v>2.1435228331780055E-2</v>
      </c>
    </row>
    <row r="194" spans="1:28" x14ac:dyDescent="0.25">
      <c r="A194">
        <v>2021</v>
      </c>
      <c r="B194">
        <v>3</v>
      </c>
      <c r="D194">
        <v>657</v>
      </c>
      <c r="E194" t="s">
        <v>252</v>
      </c>
      <c r="F194" t="s">
        <v>253</v>
      </c>
      <c r="G194">
        <v>83.7</v>
      </c>
      <c r="H194">
        <v>96.3</v>
      </c>
      <c r="I194">
        <v>92.9</v>
      </c>
      <c r="J194">
        <v>60</v>
      </c>
      <c r="K194">
        <v>180</v>
      </c>
      <c r="L194">
        <v>66</v>
      </c>
      <c r="M194">
        <v>165</v>
      </c>
      <c r="N194" s="81">
        <v>10</v>
      </c>
      <c r="O194" s="81">
        <v>4</v>
      </c>
      <c r="P194" s="81">
        <v>8</v>
      </c>
      <c r="Q194" s="81"/>
      <c r="R194" s="81"/>
      <c r="S194" s="81"/>
      <c r="T194" s="81"/>
      <c r="U194" s="81"/>
      <c r="V194" s="81"/>
      <c r="W194">
        <v>22</v>
      </c>
      <c r="X194">
        <v>1042</v>
      </c>
      <c r="Y194" s="127">
        <v>0.02</v>
      </c>
      <c r="Z194">
        <v>1</v>
      </c>
      <c r="AA194">
        <v>20</v>
      </c>
      <c r="AB194" s="132">
        <f t="shared" si="2"/>
        <v>2.1113243761996161E-2</v>
      </c>
    </row>
    <row r="195" spans="1:28" x14ac:dyDescent="0.25">
      <c r="A195">
        <v>2021</v>
      </c>
      <c r="B195">
        <v>3</v>
      </c>
      <c r="D195">
        <v>655</v>
      </c>
      <c r="E195" t="s">
        <v>246</v>
      </c>
      <c r="F195" t="s">
        <v>247</v>
      </c>
      <c r="G195">
        <v>137.63999999999999</v>
      </c>
      <c r="H195">
        <v>158.36000000000001</v>
      </c>
      <c r="I195">
        <v>149.6</v>
      </c>
      <c r="J195">
        <v>60</v>
      </c>
      <c r="K195">
        <v>180</v>
      </c>
      <c r="L195">
        <v>66</v>
      </c>
      <c r="M195">
        <v>165</v>
      </c>
      <c r="N195" s="81">
        <v>10</v>
      </c>
      <c r="O195" s="81">
        <v>4</v>
      </c>
      <c r="P195" s="81">
        <v>9</v>
      </c>
      <c r="Q195" s="81"/>
      <c r="R195" s="81"/>
      <c r="S195" s="81"/>
      <c r="T195" s="81"/>
      <c r="U195" s="81"/>
      <c r="V195" s="81"/>
      <c r="W195">
        <v>23</v>
      </c>
      <c r="X195">
        <v>1073</v>
      </c>
      <c r="Y195" s="127">
        <v>0.02</v>
      </c>
      <c r="Z195">
        <v>1</v>
      </c>
      <c r="AA195">
        <v>20</v>
      </c>
      <c r="AB195" s="132">
        <f t="shared" si="2"/>
        <v>2.1435228331780055E-2</v>
      </c>
    </row>
    <row r="196" spans="1:28" x14ac:dyDescent="0.25">
      <c r="A196">
        <v>2021</v>
      </c>
      <c r="B196">
        <v>3</v>
      </c>
      <c r="D196">
        <v>621</v>
      </c>
      <c r="E196" t="s">
        <v>293</v>
      </c>
      <c r="F196" t="s">
        <v>294</v>
      </c>
      <c r="G196">
        <v>175.98849999999999</v>
      </c>
      <c r="H196">
        <v>207.01150000000001</v>
      </c>
      <c r="I196">
        <v>202.6</v>
      </c>
      <c r="J196">
        <v>18</v>
      </c>
      <c r="K196">
        <v>200</v>
      </c>
      <c r="L196">
        <v>24</v>
      </c>
      <c r="M196">
        <v>151</v>
      </c>
      <c r="N196" s="81">
        <v>4</v>
      </c>
      <c r="O196" s="81"/>
      <c r="P196" s="81">
        <v>2</v>
      </c>
      <c r="Q196" s="81"/>
      <c r="R196" s="81"/>
      <c r="S196" s="81">
        <v>2</v>
      </c>
      <c r="T196" s="81"/>
      <c r="U196" s="81"/>
      <c r="V196" s="81"/>
      <c r="W196">
        <v>8</v>
      </c>
      <c r="X196">
        <v>398</v>
      </c>
      <c r="Y196" s="127">
        <v>1.4999999999999999E-2</v>
      </c>
      <c r="Z196">
        <v>1</v>
      </c>
      <c r="AA196">
        <v>25</v>
      </c>
      <c r="AB196" s="132">
        <f t="shared" ref="AB196:AB241" si="3">IFERROR(W196/X196,"")</f>
        <v>2.0100502512562814E-2</v>
      </c>
    </row>
    <row r="197" spans="1:28" x14ac:dyDescent="0.25">
      <c r="A197">
        <v>2021</v>
      </c>
      <c r="B197">
        <v>3</v>
      </c>
      <c r="D197">
        <v>50</v>
      </c>
      <c r="E197" t="s">
        <v>684</v>
      </c>
      <c r="F197" t="s">
        <v>279</v>
      </c>
      <c r="G197">
        <v>51.57</v>
      </c>
      <c r="H197">
        <v>56.43</v>
      </c>
      <c r="I197">
        <v>63</v>
      </c>
      <c r="J197">
        <v>101</v>
      </c>
      <c r="K197">
        <v>107</v>
      </c>
      <c r="L197">
        <v>69</v>
      </c>
      <c r="M197">
        <v>104</v>
      </c>
      <c r="N197" s="81">
        <v>3</v>
      </c>
      <c r="O197" s="81"/>
      <c r="P197" s="81">
        <v>4</v>
      </c>
      <c r="Q197" s="81"/>
      <c r="R197" s="81"/>
      <c r="S197" s="81"/>
      <c r="T197" s="81"/>
      <c r="U197" s="81"/>
      <c r="V197" s="81"/>
      <c r="W197">
        <v>7</v>
      </c>
      <c r="X197">
        <v>1183</v>
      </c>
      <c r="Y197" s="127">
        <v>1.4999999999999999E-2</v>
      </c>
      <c r="Z197">
        <v>1</v>
      </c>
      <c r="AA197">
        <v>18</v>
      </c>
      <c r="AB197" s="132">
        <f t="shared" si="3"/>
        <v>5.9171597633136093E-3</v>
      </c>
    </row>
    <row r="198" spans="1:28" x14ac:dyDescent="0.25">
      <c r="A198">
        <v>2021</v>
      </c>
      <c r="B198">
        <v>3</v>
      </c>
      <c r="D198">
        <v>622</v>
      </c>
      <c r="E198" t="s">
        <v>295</v>
      </c>
      <c r="F198" t="s">
        <v>296</v>
      </c>
      <c r="G198">
        <v>172.41399999999999</v>
      </c>
      <c r="H198">
        <v>201.58600000000001</v>
      </c>
      <c r="I198">
        <v>197.4</v>
      </c>
      <c r="J198">
        <v>18</v>
      </c>
      <c r="K198">
        <v>200</v>
      </c>
      <c r="L198">
        <v>24</v>
      </c>
      <c r="M198">
        <v>151</v>
      </c>
      <c r="N198" s="81">
        <v>9</v>
      </c>
      <c r="O198" s="81">
        <v>4</v>
      </c>
      <c r="P198" s="81">
        <v>4</v>
      </c>
      <c r="Q198" s="81"/>
      <c r="R198" s="81"/>
      <c r="S198" s="81"/>
      <c r="T198" s="81"/>
      <c r="U198" s="81"/>
      <c r="V198" s="81"/>
      <c r="W198">
        <v>17</v>
      </c>
      <c r="X198">
        <v>407</v>
      </c>
      <c r="Y198" s="127">
        <v>1.4999999999999999E-2</v>
      </c>
      <c r="Z198">
        <v>1</v>
      </c>
      <c r="AA198">
        <v>25</v>
      </c>
      <c r="AB198" s="132">
        <f t="shared" si="3"/>
        <v>4.1769041769041768E-2</v>
      </c>
    </row>
    <row r="199" spans="1:28" x14ac:dyDescent="0.25">
      <c r="A199">
        <v>2021</v>
      </c>
      <c r="B199">
        <v>3</v>
      </c>
      <c r="D199">
        <v>299</v>
      </c>
      <c r="E199" t="s">
        <v>181</v>
      </c>
      <c r="F199" t="s">
        <v>182</v>
      </c>
      <c r="G199">
        <v>106.95</v>
      </c>
      <c r="H199">
        <v>123.05</v>
      </c>
      <c r="I199">
        <v>111.7</v>
      </c>
      <c r="J199">
        <v>70</v>
      </c>
      <c r="K199">
        <v>154</v>
      </c>
      <c r="L199">
        <v>90</v>
      </c>
      <c r="M199">
        <v>121</v>
      </c>
      <c r="N199" s="81">
        <v>10</v>
      </c>
      <c r="O199" s="81">
        <v>3</v>
      </c>
      <c r="P199" s="81">
        <v>4</v>
      </c>
      <c r="Q199" s="81"/>
      <c r="R199" s="81">
        <v>2</v>
      </c>
      <c r="S199" s="81"/>
      <c r="T199" s="81"/>
      <c r="U199" s="81"/>
      <c r="V199" s="81"/>
      <c r="W199">
        <v>18</v>
      </c>
      <c r="X199">
        <v>2730</v>
      </c>
      <c r="Y199" s="127">
        <v>0.02</v>
      </c>
      <c r="Z199">
        <v>2</v>
      </c>
      <c r="AB199" s="132">
        <f t="shared" si="3"/>
        <v>6.5934065934065934E-3</v>
      </c>
    </row>
    <row r="200" spans="1:28" x14ac:dyDescent="0.25">
      <c r="A200">
        <v>2021</v>
      </c>
      <c r="B200">
        <v>3</v>
      </c>
      <c r="D200">
        <v>273</v>
      </c>
      <c r="E200" t="s">
        <v>242</v>
      </c>
      <c r="F200" t="s">
        <v>243</v>
      </c>
      <c r="G200">
        <v>524.52</v>
      </c>
      <c r="H200">
        <v>603.48</v>
      </c>
      <c r="I200">
        <v>579.5</v>
      </c>
      <c r="J200">
        <v>93</v>
      </c>
      <c r="K200">
        <v>116</v>
      </c>
      <c r="L200">
        <v>68</v>
      </c>
      <c r="M200">
        <v>160</v>
      </c>
      <c r="N200" s="81">
        <v>2</v>
      </c>
      <c r="O200" s="81">
        <v>2</v>
      </c>
      <c r="P200" s="81">
        <v>1</v>
      </c>
      <c r="Q200" s="81"/>
      <c r="R200" s="81"/>
      <c r="S200" s="81"/>
      <c r="T200" s="81"/>
      <c r="U200" s="81"/>
      <c r="V200" s="81"/>
      <c r="W200">
        <v>5</v>
      </c>
      <c r="X200">
        <v>527</v>
      </c>
      <c r="Y200" s="127">
        <v>1.4999999999999999E-2</v>
      </c>
      <c r="Z200">
        <v>1</v>
      </c>
      <c r="AA200">
        <v>16</v>
      </c>
      <c r="AB200" s="132">
        <f t="shared" si="3"/>
        <v>9.4876660341555973E-3</v>
      </c>
    </row>
    <row r="201" spans="1:28" x14ac:dyDescent="0.25">
      <c r="A201">
        <v>2021</v>
      </c>
      <c r="B201">
        <v>3</v>
      </c>
      <c r="D201">
        <v>253</v>
      </c>
      <c r="E201" t="s">
        <v>323</v>
      </c>
      <c r="F201" t="s">
        <v>190</v>
      </c>
      <c r="G201">
        <v>188.79</v>
      </c>
      <c r="H201">
        <v>217.21</v>
      </c>
      <c r="I201">
        <v>202.5</v>
      </c>
      <c r="J201">
        <v>121</v>
      </c>
      <c r="K201">
        <v>89</v>
      </c>
      <c r="L201">
        <v>119</v>
      </c>
      <c r="M201">
        <v>91</v>
      </c>
      <c r="N201" s="81">
        <v>9</v>
      </c>
      <c r="O201" s="81">
        <v>3</v>
      </c>
      <c r="P201" s="81">
        <v>9</v>
      </c>
      <c r="Q201" s="81"/>
      <c r="R201" s="81"/>
      <c r="S201" s="81"/>
      <c r="T201" s="81"/>
      <c r="U201" s="81"/>
      <c r="V201" s="81"/>
      <c r="W201">
        <v>21</v>
      </c>
      <c r="X201">
        <v>3741</v>
      </c>
      <c r="Y201" s="127">
        <v>1.4999999999999999E-2</v>
      </c>
      <c r="Z201">
        <v>2</v>
      </c>
      <c r="AA201">
        <v>16</v>
      </c>
      <c r="AB201" s="132">
        <f t="shared" si="3"/>
        <v>5.6134723336006415E-3</v>
      </c>
    </row>
    <row r="202" spans="1:28" x14ac:dyDescent="0.25">
      <c r="A202">
        <v>2021</v>
      </c>
      <c r="B202">
        <v>3</v>
      </c>
      <c r="D202">
        <v>254</v>
      </c>
      <c r="E202" t="s">
        <v>189</v>
      </c>
      <c r="F202" t="s">
        <v>190</v>
      </c>
      <c r="G202">
        <v>188.79</v>
      </c>
      <c r="H202">
        <v>217.21</v>
      </c>
      <c r="I202">
        <v>208.4</v>
      </c>
      <c r="J202">
        <v>88</v>
      </c>
      <c r="K202">
        <v>164</v>
      </c>
      <c r="L202">
        <v>105</v>
      </c>
      <c r="M202">
        <v>138</v>
      </c>
      <c r="N202" s="81">
        <v>16</v>
      </c>
      <c r="O202" s="81">
        <v>6</v>
      </c>
      <c r="P202" s="81">
        <v>17</v>
      </c>
      <c r="Q202" s="81"/>
      <c r="R202" s="81"/>
      <c r="S202" s="81"/>
      <c r="T202" s="81"/>
      <c r="U202" s="81"/>
      <c r="V202" s="81"/>
      <c r="W202">
        <v>39</v>
      </c>
      <c r="X202">
        <v>3399</v>
      </c>
      <c r="Y202" s="127">
        <v>0.02</v>
      </c>
      <c r="Z202">
        <v>2</v>
      </c>
      <c r="AA202">
        <v>16</v>
      </c>
      <c r="AB202" s="132">
        <f t="shared" si="3"/>
        <v>1.1473962930273611E-2</v>
      </c>
    </row>
    <row r="203" spans="1:28" x14ac:dyDescent="0.25">
      <c r="A203">
        <v>2021</v>
      </c>
      <c r="B203">
        <v>3</v>
      </c>
      <c r="D203">
        <v>225</v>
      </c>
      <c r="E203" t="s">
        <v>142</v>
      </c>
      <c r="F203" t="s">
        <v>143</v>
      </c>
      <c r="G203">
        <v>345.96</v>
      </c>
      <c r="H203">
        <v>398.04</v>
      </c>
      <c r="J203">
        <v>169</v>
      </c>
      <c r="K203">
        <v>128</v>
      </c>
      <c r="N203" s="81"/>
      <c r="O203" s="81"/>
      <c r="P203" s="81"/>
      <c r="Q203" s="81"/>
      <c r="R203" s="81"/>
      <c r="S203" s="81"/>
      <c r="T203" s="81"/>
      <c r="U203" s="81"/>
      <c r="V203" s="81"/>
      <c r="X203">
        <v>1338</v>
      </c>
      <c r="Y203" s="127">
        <v>1.4999999999999999E-2</v>
      </c>
      <c r="Z203">
        <v>1</v>
      </c>
      <c r="AA203">
        <v>18</v>
      </c>
      <c r="AB203" s="132">
        <f t="shared" si="3"/>
        <v>0</v>
      </c>
    </row>
    <row r="204" spans="1:28" x14ac:dyDescent="0.25">
      <c r="A204">
        <v>2021</v>
      </c>
      <c r="B204">
        <v>3</v>
      </c>
      <c r="D204">
        <v>104</v>
      </c>
      <c r="E204" t="s">
        <v>314</v>
      </c>
      <c r="F204" t="s">
        <v>315</v>
      </c>
      <c r="G204">
        <v>82.77</v>
      </c>
      <c r="H204">
        <v>95.23</v>
      </c>
      <c r="I204">
        <v>92.2</v>
      </c>
      <c r="J204">
        <v>140</v>
      </c>
      <c r="K204">
        <v>103</v>
      </c>
      <c r="L204">
        <v>145</v>
      </c>
      <c r="M204">
        <v>100</v>
      </c>
      <c r="N204" s="81">
        <v>6</v>
      </c>
      <c r="O204" s="81">
        <v>3</v>
      </c>
      <c r="P204" s="81">
        <v>8</v>
      </c>
      <c r="Q204" s="81"/>
      <c r="R204" s="81"/>
      <c r="S204" s="81"/>
      <c r="T204" s="81"/>
      <c r="U204" s="81"/>
      <c r="V204" s="81"/>
      <c r="W204">
        <v>17</v>
      </c>
      <c r="X204">
        <v>2105</v>
      </c>
      <c r="Y204" s="127">
        <v>1.4999999999999999E-2</v>
      </c>
      <c r="Z204">
        <v>2</v>
      </c>
      <c r="AA204">
        <v>18</v>
      </c>
      <c r="AB204" s="132">
        <f t="shared" si="3"/>
        <v>8.076009501187649E-3</v>
      </c>
    </row>
    <row r="205" spans="1:28" x14ac:dyDescent="0.25">
      <c r="A205">
        <v>2021</v>
      </c>
      <c r="B205">
        <v>3</v>
      </c>
      <c r="D205">
        <v>103</v>
      </c>
      <c r="E205" t="s">
        <v>311</v>
      </c>
      <c r="F205" t="s">
        <v>312</v>
      </c>
      <c r="G205">
        <v>82.77</v>
      </c>
      <c r="H205">
        <v>95.23</v>
      </c>
      <c r="I205">
        <v>92.2</v>
      </c>
      <c r="J205">
        <v>140</v>
      </c>
      <c r="K205">
        <v>103</v>
      </c>
      <c r="L205">
        <v>145</v>
      </c>
      <c r="M205">
        <v>100</v>
      </c>
      <c r="N205" s="81">
        <v>10</v>
      </c>
      <c r="O205" s="81">
        <v>9</v>
      </c>
      <c r="P205" s="81">
        <v>10</v>
      </c>
      <c r="Q205" s="81"/>
      <c r="R205" s="81"/>
      <c r="S205" s="81"/>
      <c r="T205" s="81"/>
      <c r="U205" s="81"/>
      <c r="V205" s="81"/>
      <c r="W205">
        <v>29</v>
      </c>
      <c r="X205">
        <v>3341</v>
      </c>
      <c r="Y205" s="127">
        <v>1.4999999999999999E-2</v>
      </c>
      <c r="Z205">
        <v>2</v>
      </c>
      <c r="AA205">
        <v>18</v>
      </c>
      <c r="AB205" s="132">
        <f t="shared" si="3"/>
        <v>8.6800359173900034E-3</v>
      </c>
    </row>
    <row r="206" spans="1:28" x14ac:dyDescent="0.25">
      <c r="A206">
        <v>2021</v>
      </c>
      <c r="B206">
        <v>3</v>
      </c>
      <c r="D206">
        <v>102</v>
      </c>
      <c r="E206" t="s">
        <v>308</v>
      </c>
      <c r="F206" t="s">
        <v>309</v>
      </c>
      <c r="G206">
        <v>18.600000000000001</v>
      </c>
      <c r="H206">
        <v>21.4</v>
      </c>
      <c r="I206">
        <v>20.7</v>
      </c>
      <c r="J206">
        <v>140</v>
      </c>
      <c r="K206">
        <v>103</v>
      </c>
      <c r="L206">
        <v>145</v>
      </c>
      <c r="M206">
        <v>100</v>
      </c>
      <c r="N206" s="81">
        <v>4</v>
      </c>
      <c r="O206" s="81">
        <v>4</v>
      </c>
      <c r="P206" s="81">
        <v>10</v>
      </c>
      <c r="Q206" s="81"/>
      <c r="R206" s="81"/>
      <c r="S206" s="81"/>
      <c r="T206" s="81"/>
      <c r="U206" s="81"/>
      <c r="V206" s="81"/>
      <c r="W206">
        <v>18</v>
      </c>
      <c r="X206">
        <v>2826</v>
      </c>
      <c r="Y206" s="127">
        <v>1.4999999999999999E-2</v>
      </c>
      <c r="Z206">
        <v>2</v>
      </c>
      <c r="AA206">
        <v>18</v>
      </c>
      <c r="AB206" s="132">
        <f t="shared" si="3"/>
        <v>6.369426751592357E-3</v>
      </c>
    </row>
    <row r="207" spans="1:28" x14ac:dyDescent="0.25">
      <c r="A207">
        <v>2021</v>
      </c>
      <c r="B207">
        <v>3</v>
      </c>
      <c r="D207">
        <v>101</v>
      </c>
      <c r="E207" t="s">
        <v>305</v>
      </c>
      <c r="F207" t="s">
        <v>306</v>
      </c>
      <c r="G207">
        <v>18.600000000000001</v>
      </c>
      <c r="H207">
        <v>21.4</v>
      </c>
      <c r="I207">
        <v>20.7</v>
      </c>
      <c r="J207">
        <v>140</v>
      </c>
      <c r="K207">
        <v>103</v>
      </c>
      <c r="L207">
        <v>145</v>
      </c>
      <c r="M207">
        <v>100</v>
      </c>
      <c r="N207" s="81">
        <v>4</v>
      </c>
      <c r="O207" s="81">
        <v>4</v>
      </c>
      <c r="P207" s="81">
        <v>10</v>
      </c>
      <c r="Q207" s="81"/>
      <c r="R207" s="81"/>
      <c r="S207" s="81"/>
      <c r="T207" s="81"/>
      <c r="U207" s="81"/>
      <c r="V207" s="81"/>
      <c r="W207">
        <v>18</v>
      </c>
      <c r="X207">
        <v>2826</v>
      </c>
      <c r="Y207" s="127">
        <v>1.4999999999999999E-2</v>
      </c>
      <c r="Z207">
        <v>2</v>
      </c>
      <c r="AA207">
        <v>18</v>
      </c>
      <c r="AB207" s="132">
        <f t="shared" si="3"/>
        <v>6.369426751592357E-3</v>
      </c>
    </row>
    <row r="208" spans="1:28" x14ac:dyDescent="0.25">
      <c r="A208">
        <v>2021</v>
      </c>
      <c r="B208">
        <v>3</v>
      </c>
      <c r="D208">
        <v>100</v>
      </c>
      <c r="E208" t="s">
        <v>302</v>
      </c>
      <c r="F208" t="s">
        <v>303</v>
      </c>
      <c r="G208">
        <v>18.600000000000001</v>
      </c>
      <c r="H208">
        <v>21.4</v>
      </c>
      <c r="I208">
        <v>20.7</v>
      </c>
      <c r="J208">
        <v>140</v>
      </c>
      <c r="K208">
        <v>103</v>
      </c>
      <c r="L208">
        <v>145</v>
      </c>
      <c r="M208">
        <v>100</v>
      </c>
      <c r="N208" s="81">
        <v>4</v>
      </c>
      <c r="O208" s="81">
        <v>4</v>
      </c>
      <c r="P208" s="81">
        <v>10</v>
      </c>
      <c r="Q208" s="81"/>
      <c r="R208" s="81"/>
      <c r="S208" s="81"/>
      <c r="T208" s="81"/>
      <c r="U208" s="81"/>
      <c r="V208" s="81"/>
      <c r="W208">
        <v>18</v>
      </c>
      <c r="X208">
        <v>2826</v>
      </c>
      <c r="Y208" s="127">
        <v>1.4999999999999999E-2</v>
      </c>
      <c r="Z208">
        <v>2</v>
      </c>
      <c r="AA208">
        <v>18</v>
      </c>
      <c r="AB208" s="132">
        <f t="shared" si="3"/>
        <v>6.369426751592357E-3</v>
      </c>
    </row>
    <row r="209" spans="1:28" x14ac:dyDescent="0.25">
      <c r="A209">
        <v>2021</v>
      </c>
      <c r="B209">
        <v>3</v>
      </c>
      <c r="D209">
        <v>99</v>
      </c>
      <c r="E209" t="s">
        <v>299</v>
      </c>
      <c r="F209" t="s">
        <v>300</v>
      </c>
      <c r="G209">
        <v>18.600000000000001</v>
      </c>
      <c r="H209">
        <v>21.4</v>
      </c>
      <c r="I209">
        <v>20.7</v>
      </c>
      <c r="J209">
        <v>140</v>
      </c>
      <c r="K209">
        <v>103</v>
      </c>
      <c r="L209">
        <v>145</v>
      </c>
      <c r="M209">
        <v>100</v>
      </c>
      <c r="N209" s="81">
        <v>6</v>
      </c>
      <c r="O209" s="81">
        <v>8</v>
      </c>
      <c r="P209" s="81">
        <v>16</v>
      </c>
      <c r="Q209" s="81"/>
      <c r="R209" s="81"/>
      <c r="S209" s="81"/>
      <c r="T209" s="81"/>
      <c r="U209" s="81"/>
      <c r="V209" s="81"/>
      <c r="W209">
        <v>30</v>
      </c>
      <c r="X209">
        <v>4062</v>
      </c>
      <c r="Y209" s="127">
        <v>1.4999999999999999E-2</v>
      </c>
      <c r="Z209">
        <v>2</v>
      </c>
      <c r="AA209">
        <v>18</v>
      </c>
      <c r="AB209" s="132">
        <f t="shared" si="3"/>
        <v>7.385524372230428E-3</v>
      </c>
    </row>
    <row r="210" spans="1:28" x14ac:dyDescent="0.25">
      <c r="A210">
        <v>2021</v>
      </c>
      <c r="B210">
        <v>3</v>
      </c>
      <c r="D210">
        <v>12</v>
      </c>
      <c r="E210" t="s">
        <v>196</v>
      </c>
      <c r="F210" t="s">
        <v>197</v>
      </c>
      <c r="G210">
        <v>197.16</v>
      </c>
      <c r="H210">
        <v>226.84</v>
      </c>
      <c r="I210">
        <v>217.8</v>
      </c>
      <c r="J210">
        <v>37</v>
      </c>
      <c r="K210">
        <v>195</v>
      </c>
      <c r="L210">
        <v>51</v>
      </c>
      <c r="M210">
        <v>141</v>
      </c>
      <c r="N210" s="81">
        <v>4</v>
      </c>
      <c r="O210" s="81"/>
      <c r="P210" s="81">
        <v>4</v>
      </c>
      <c r="Q210" s="81"/>
      <c r="R210" s="81"/>
      <c r="S210" s="81"/>
      <c r="T210" s="81"/>
      <c r="U210" s="81"/>
      <c r="V210" s="81"/>
      <c r="W210">
        <v>8</v>
      </c>
      <c r="X210">
        <v>504</v>
      </c>
      <c r="Y210" s="127">
        <v>0.02</v>
      </c>
      <c r="Z210">
        <v>1</v>
      </c>
      <c r="AA210">
        <v>22</v>
      </c>
      <c r="AB210" s="132">
        <f t="shared" si="3"/>
        <v>1.5873015873015872E-2</v>
      </c>
    </row>
    <row r="211" spans="1:28" x14ac:dyDescent="0.25">
      <c r="A211">
        <v>2021</v>
      </c>
      <c r="B211">
        <v>3</v>
      </c>
      <c r="D211">
        <v>11</v>
      </c>
      <c r="E211" t="s">
        <v>193</v>
      </c>
      <c r="F211" t="s">
        <v>194</v>
      </c>
      <c r="G211">
        <v>197.16</v>
      </c>
      <c r="H211">
        <v>226.84</v>
      </c>
      <c r="I211">
        <v>223.5</v>
      </c>
      <c r="J211">
        <v>37</v>
      </c>
      <c r="K211">
        <v>195</v>
      </c>
      <c r="L211">
        <v>51</v>
      </c>
      <c r="M211">
        <v>141</v>
      </c>
      <c r="N211" s="81">
        <v>2</v>
      </c>
      <c r="O211" s="81"/>
      <c r="P211" s="81">
        <v>6</v>
      </c>
      <c r="Q211" s="81"/>
      <c r="R211" s="81"/>
      <c r="S211" s="81"/>
      <c r="T211" s="81"/>
      <c r="U211" s="81"/>
      <c r="V211" s="81"/>
      <c r="W211">
        <v>8</v>
      </c>
      <c r="X211">
        <v>504</v>
      </c>
      <c r="Y211" s="127">
        <v>0.02</v>
      </c>
      <c r="Z211">
        <v>1</v>
      </c>
      <c r="AA211">
        <v>22</v>
      </c>
      <c r="AB211" s="132">
        <f t="shared" si="3"/>
        <v>1.5873015873015872E-2</v>
      </c>
    </row>
    <row r="212" spans="1:28" x14ac:dyDescent="0.25">
      <c r="A212">
        <v>2021</v>
      </c>
      <c r="B212">
        <v>3</v>
      </c>
      <c r="D212">
        <v>93</v>
      </c>
      <c r="E212" t="s">
        <v>209</v>
      </c>
      <c r="F212" t="s">
        <v>210</v>
      </c>
      <c r="G212">
        <v>54.87</v>
      </c>
      <c r="H212">
        <v>63.13</v>
      </c>
      <c r="I212">
        <v>60.2</v>
      </c>
      <c r="J212">
        <v>74</v>
      </c>
      <c r="K212">
        <v>97</v>
      </c>
      <c r="L212">
        <v>75</v>
      </c>
      <c r="M212">
        <v>97</v>
      </c>
      <c r="N212" s="81">
        <v>19</v>
      </c>
      <c r="O212" s="81">
        <v>6</v>
      </c>
      <c r="P212" s="81">
        <v>12</v>
      </c>
      <c r="Q212" s="81"/>
      <c r="R212" s="81"/>
      <c r="S212" s="81"/>
      <c r="T212" s="81"/>
      <c r="U212" s="81"/>
      <c r="V212" s="81"/>
      <c r="W212">
        <v>37</v>
      </c>
      <c r="X212">
        <v>3115</v>
      </c>
      <c r="Y212" s="127">
        <v>1.4999999999999999E-2</v>
      </c>
      <c r="Z212">
        <v>2</v>
      </c>
      <c r="AA212">
        <v>16</v>
      </c>
      <c r="AB212" s="132">
        <f t="shared" si="3"/>
        <v>1.187800963081862E-2</v>
      </c>
    </row>
    <row r="213" spans="1:28" x14ac:dyDescent="0.25">
      <c r="A213">
        <v>2021</v>
      </c>
      <c r="B213">
        <v>3</v>
      </c>
      <c r="D213">
        <v>167</v>
      </c>
      <c r="E213" t="s">
        <v>244</v>
      </c>
      <c r="F213" t="s">
        <v>245</v>
      </c>
      <c r="G213">
        <v>825.84</v>
      </c>
      <c r="H213">
        <v>950.16</v>
      </c>
      <c r="I213">
        <v>880.7</v>
      </c>
      <c r="J213">
        <v>55</v>
      </c>
      <c r="K213">
        <v>131</v>
      </c>
      <c r="L213">
        <v>42</v>
      </c>
      <c r="M213">
        <v>174</v>
      </c>
      <c r="N213" s="81">
        <v>10</v>
      </c>
      <c r="O213" s="81">
        <v>2</v>
      </c>
      <c r="P213" s="81">
        <v>6</v>
      </c>
      <c r="Q213" s="81">
        <v>1</v>
      </c>
      <c r="R213" s="81">
        <v>2</v>
      </c>
      <c r="S213" s="81"/>
      <c r="T213" s="81"/>
      <c r="U213" s="81"/>
      <c r="V213" s="81"/>
      <c r="W213">
        <v>20</v>
      </c>
      <c r="X213">
        <v>1180</v>
      </c>
      <c r="Y213" s="127">
        <v>1.4999999999999999E-2</v>
      </c>
      <c r="Z213">
        <v>2</v>
      </c>
      <c r="AA213">
        <v>18</v>
      </c>
      <c r="AB213" s="132">
        <f t="shared" si="3"/>
        <v>1.6949152542372881E-2</v>
      </c>
    </row>
    <row r="214" spans="1:28" x14ac:dyDescent="0.25">
      <c r="A214">
        <v>2021</v>
      </c>
      <c r="B214">
        <v>3</v>
      </c>
      <c r="D214">
        <v>155</v>
      </c>
      <c r="E214" t="s">
        <v>324</v>
      </c>
      <c r="F214" t="s">
        <v>325</v>
      </c>
      <c r="G214">
        <v>113.46</v>
      </c>
      <c r="H214">
        <v>130.54</v>
      </c>
      <c r="I214">
        <v>125.2</v>
      </c>
      <c r="J214">
        <v>61</v>
      </c>
      <c r="K214">
        <v>177</v>
      </c>
      <c r="L214">
        <v>82</v>
      </c>
      <c r="M214">
        <v>132</v>
      </c>
      <c r="N214" s="81">
        <v>11</v>
      </c>
      <c r="O214" s="81">
        <v>2</v>
      </c>
      <c r="P214" s="81">
        <v>9</v>
      </c>
      <c r="Q214" s="81"/>
      <c r="R214" s="81">
        <v>3</v>
      </c>
      <c r="S214" s="81">
        <v>8</v>
      </c>
      <c r="T214" s="81"/>
      <c r="U214" s="81"/>
      <c r="V214" s="81"/>
      <c r="W214">
        <v>32</v>
      </c>
      <c r="X214">
        <v>2504</v>
      </c>
      <c r="Y214" s="127">
        <v>0.02</v>
      </c>
      <c r="Z214">
        <v>2</v>
      </c>
      <c r="AA214">
        <v>18</v>
      </c>
      <c r="AB214" s="132">
        <f t="shared" si="3"/>
        <v>1.2779552715654952E-2</v>
      </c>
    </row>
    <row r="215" spans="1:28" x14ac:dyDescent="0.25">
      <c r="A215">
        <v>2021</v>
      </c>
      <c r="B215">
        <v>3</v>
      </c>
      <c r="D215">
        <v>605</v>
      </c>
      <c r="E215" t="s">
        <v>268</v>
      </c>
      <c r="F215" t="s">
        <v>269</v>
      </c>
      <c r="G215">
        <v>1202.49</v>
      </c>
      <c r="H215">
        <v>1383.51</v>
      </c>
      <c r="I215">
        <v>1292.0999999999999</v>
      </c>
      <c r="J215">
        <v>13</v>
      </c>
      <c r="K215">
        <v>200</v>
      </c>
      <c r="L215">
        <v>19</v>
      </c>
      <c r="M215">
        <v>197</v>
      </c>
      <c r="N215" s="81">
        <v>8</v>
      </c>
      <c r="O215" s="81">
        <v>3</v>
      </c>
      <c r="P215" s="81">
        <v>4</v>
      </c>
      <c r="Q215" s="81"/>
      <c r="R215" s="81"/>
      <c r="S215" s="81"/>
      <c r="T215" s="81"/>
      <c r="U215" s="81"/>
      <c r="V215" s="81"/>
      <c r="W215">
        <v>14</v>
      </c>
      <c r="X215">
        <v>390</v>
      </c>
      <c r="Y215" s="127">
        <v>0.02</v>
      </c>
      <c r="Z215">
        <v>2</v>
      </c>
      <c r="AA215">
        <v>18</v>
      </c>
      <c r="AB215" s="132">
        <f t="shared" si="3"/>
        <v>3.5897435897435895E-2</v>
      </c>
    </row>
    <row r="216" spans="1:28" x14ac:dyDescent="0.25">
      <c r="A216">
        <v>2021</v>
      </c>
      <c r="B216">
        <v>3</v>
      </c>
      <c r="D216">
        <v>122</v>
      </c>
      <c r="E216" t="s">
        <v>756</v>
      </c>
      <c r="F216" t="s">
        <v>164</v>
      </c>
      <c r="G216">
        <v>267.39999999999998</v>
      </c>
      <c r="H216">
        <v>292.60000000000002</v>
      </c>
      <c r="J216">
        <v>63</v>
      </c>
      <c r="K216">
        <v>115</v>
      </c>
      <c r="N216" s="81"/>
      <c r="O216" s="81"/>
      <c r="P216" s="81"/>
      <c r="Q216" s="81"/>
      <c r="R216" s="81"/>
      <c r="S216" s="81"/>
      <c r="T216" s="81"/>
      <c r="U216" s="81"/>
      <c r="V216" s="81"/>
      <c r="X216">
        <v>1000</v>
      </c>
      <c r="Y216" s="127">
        <v>1.4999999999999999E-2</v>
      </c>
      <c r="Z216">
        <v>2</v>
      </c>
      <c r="AA216">
        <v>22</v>
      </c>
      <c r="AB216" s="132">
        <f t="shared" si="3"/>
        <v>0</v>
      </c>
    </row>
    <row r="217" spans="1:28" x14ac:dyDescent="0.25">
      <c r="A217">
        <v>2021</v>
      </c>
      <c r="B217">
        <v>3</v>
      </c>
      <c r="D217">
        <v>619</v>
      </c>
      <c r="E217" t="s">
        <v>288</v>
      </c>
      <c r="F217" t="s">
        <v>289</v>
      </c>
      <c r="G217">
        <v>385.98</v>
      </c>
      <c r="H217">
        <v>454.02</v>
      </c>
      <c r="I217">
        <v>434.9</v>
      </c>
      <c r="J217">
        <v>18</v>
      </c>
      <c r="K217">
        <v>200</v>
      </c>
      <c r="L217">
        <v>24</v>
      </c>
      <c r="M217">
        <v>151</v>
      </c>
      <c r="N217" s="81">
        <v>3</v>
      </c>
      <c r="O217" s="81">
        <v>1</v>
      </c>
      <c r="P217" s="81">
        <v>3</v>
      </c>
      <c r="Q217" s="81"/>
      <c r="R217" s="81"/>
      <c r="S217" s="81"/>
      <c r="T217" s="81"/>
      <c r="U217" s="81"/>
      <c r="V217" s="81"/>
      <c r="W217">
        <v>7</v>
      </c>
      <c r="X217">
        <v>397</v>
      </c>
      <c r="Y217" s="127">
        <v>1.4999999999999999E-2</v>
      </c>
      <c r="Z217">
        <v>1</v>
      </c>
      <c r="AA217">
        <v>25</v>
      </c>
      <c r="AB217" s="132">
        <f t="shared" si="3"/>
        <v>1.7632241813602016E-2</v>
      </c>
    </row>
    <row r="218" spans="1:28" x14ac:dyDescent="0.25">
      <c r="A218">
        <v>2021</v>
      </c>
      <c r="B218">
        <v>3</v>
      </c>
      <c r="D218">
        <v>2</v>
      </c>
      <c r="E218" t="s">
        <v>330</v>
      </c>
      <c r="F218" t="s">
        <v>331</v>
      </c>
      <c r="G218">
        <v>105.09</v>
      </c>
      <c r="H218">
        <v>120.91</v>
      </c>
      <c r="I218">
        <v>110.4</v>
      </c>
      <c r="J218">
        <v>108</v>
      </c>
      <c r="K218">
        <v>100</v>
      </c>
      <c r="L218">
        <v>115</v>
      </c>
      <c r="M218">
        <v>95</v>
      </c>
      <c r="N218" s="81">
        <v>22</v>
      </c>
      <c r="O218" s="81">
        <v>6</v>
      </c>
      <c r="P218" s="81">
        <v>10</v>
      </c>
      <c r="Q218" s="81"/>
      <c r="R218" s="81"/>
      <c r="S218" s="81"/>
      <c r="T218" s="81"/>
      <c r="U218" s="81"/>
      <c r="V218" s="81"/>
      <c r="W218">
        <v>38</v>
      </c>
      <c r="X218">
        <v>4926</v>
      </c>
      <c r="Y218" s="127">
        <v>1.4999999999999999E-2</v>
      </c>
      <c r="Z218">
        <v>2</v>
      </c>
      <c r="AA218">
        <v>16</v>
      </c>
      <c r="AB218" s="132">
        <f t="shared" si="3"/>
        <v>7.714169711733658E-3</v>
      </c>
    </row>
    <row r="219" spans="1:28" x14ac:dyDescent="0.25">
      <c r="A219">
        <v>2021</v>
      </c>
      <c r="B219">
        <v>3</v>
      </c>
      <c r="D219">
        <v>92</v>
      </c>
      <c r="E219" t="s">
        <v>205</v>
      </c>
      <c r="F219" t="s">
        <v>206</v>
      </c>
      <c r="G219">
        <v>335.73</v>
      </c>
      <c r="H219">
        <v>386.27</v>
      </c>
      <c r="I219">
        <v>379.1</v>
      </c>
      <c r="J219">
        <v>74</v>
      </c>
      <c r="K219">
        <v>97</v>
      </c>
      <c r="L219">
        <v>75</v>
      </c>
      <c r="M219">
        <v>97</v>
      </c>
      <c r="N219" s="81">
        <v>10</v>
      </c>
      <c r="O219" s="81">
        <v>4</v>
      </c>
      <c r="P219" s="81">
        <v>10</v>
      </c>
      <c r="Q219" s="81"/>
      <c r="R219" s="81"/>
      <c r="S219" s="81"/>
      <c r="T219" s="81"/>
      <c r="U219" s="81"/>
      <c r="V219" s="81"/>
      <c r="W219">
        <v>24</v>
      </c>
      <c r="X219">
        <v>3192</v>
      </c>
      <c r="Y219" s="127">
        <v>1.4999999999999999E-2</v>
      </c>
      <c r="Z219">
        <v>2</v>
      </c>
      <c r="AA219">
        <v>16</v>
      </c>
      <c r="AB219" s="132">
        <f t="shared" si="3"/>
        <v>7.5187969924812026E-3</v>
      </c>
    </row>
    <row r="220" spans="1:28" x14ac:dyDescent="0.25">
      <c r="A220">
        <v>2021</v>
      </c>
      <c r="B220">
        <v>3</v>
      </c>
      <c r="D220">
        <v>1</v>
      </c>
      <c r="E220" t="s">
        <v>328</v>
      </c>
      <c r="F220" t="s">
        <v>329</v>
      </c>
      <c r="G220">
        <v>103.23</v>
      </c>
      <c r="H220">
        <v>118.77</v>
      </c>
      <c r="I220">
        <v>112.5</v>
      </c>
      <c r="J220">
        <v>108</v>
      </c>
      <c r="K220">
        <v>100</v>
      </c>
      <c r="L220">
        <v>115</v>
      </c>
      <c r="M220">
        <v>95</v>
      </c>
      <c r="N220" s="81">
        <v>16</v>
      </c>
      <c r="O220" s="81">
        <v>10</v>
      </c>
      <c r="P220" s="81">
        <v>10</v>
      </c>
      <c r="Q220" s="81"/>
      <c r="R220" s="81"/>
      <c r="S220" s="81"/>
      <c r="T220" s="81"/>
      <c r="U220" s="81"/>
      <c r="V220" s="81"/>
      <c r="W220">
        <v>36</v>
      </c>
      <c r="X220">
        <v>4948</v>
      </c>
      <c r="Y220" s="127">
        <v>1.4999999999999999E-2</v>
      </c>
      <c r="Z220">
        <v>2</v>
      </c>
      <c r="AA220">
        <v>16</v>
      </c>
      <c r="AB220" s="132">
        <f t="shared" si="3"/>
        <v>7.2756669361358122E-3</v>
      </c>
    </row>
    <row r="221" spans="1:28" x14ac:dyDescent="0.25">
      <c r="A221">
        <v>2021</v>
      </c>
      <c r="B221">
        <v>3</v>
      </c>
      <c r="D221">
        <v>49</v>
      </c>
      <c r="E221" t="s">
        <v>682</v>
      </c>
      <c r="F221" t="s">
        <v>276</v>
      </c>
      <c r="G221">
        <v>95.5</v>
      </c>
      <c r="H221">
        <v>104.5</v>
      </c>
      <c r="I221">
        <v>111</v>
      </c>
      <c r="J221">
        <v>101</v>
      </c>
      <c r="K221">
        <v>107</v>
      </c>
      <c r="L221">
        <v>69</v>
      </c>
      <c r="M221">
        <v>104</v>
      </c>
      <c r="N221" s="81">
        <v>5</v>
      </c>
      <c r="O221" s="81"/>
      <c r="P221" s="81">
        <v>1</v>
      </c>
      <c r="Q221" s="81"/>
      <c r="R221" s="81"/>
      <c r="S221" s="81"/>
      <c r="T221" s="81"/>
      <c r="U221" s="81"/>
      <c r="V221" s="81"/>
      <c r="W221">
        <v>6</v>
      </c>
      <c r="X221">
        <v>1182</v>
      </c>
      <c r="Y221" s="127">
        <v>1.4999999999999999E-2</v>
      </c>
      <c r="Z221">
        <v>1</v>
      </c>
      <c r="AA221">
        <v>18</v>
      </c>
      <c r="AB221" s="132">
        <f t="shared" si="3"/>
        <v>5.076142131979695E-3</v>
      </c>
    </row>
    <row r="222" spans="1:28" x14ac:dyDescent="0.25">
      <c r="A222">
        <v>2021</v>
      </c>
      <c r="B222">
        <v>3</v>
      </c>
      <c r="D222">
        <v>620</v>
      </c>
      <c r="E222" t="s">
        <v>291</v>
      </c>
      <c r="F222" t="s">
        <v>292</v>
      </c>
      <c r="G222">
        <v>214.01050000000001</v>
      </c>
      <c r="H222">
        <v>251.98949999999999</v>
      </c>
      <c r="I222">
        <v>243</v>
      </c>
      <c r="J222">
        <v>18</v>
      </c>
      <c r="K222">
        <v>200</v>
      </c>
      <c r="L222">
        <v>24</v>
      </c>
      <c r="M222">
        <v>151</v>
      </c>
      <c r="N222" s="81">
        <v>4</v>
      </c>
      <c r="O222" s="81">
        <v>2</v>
      </c>
      <c r="P222" s="81">
        <v>1</v>
      </c>
      <c r="Q222" s="81"/>
      <c r="R222" s="81"/>
      <c r="S222" s="81"/>
      <c r="T222" s="81"/>
      <c r="U222" s="81"/>
      <c r="V222" s="81"/>
      <c r="W222">
        <v>7</v>
      </c>
      <c r="X222">
        <v>397</v>
      </c>
      <c r="Y222" s="127">
        <v>1.4999999999999999E-2</v>
      </c>
      <c r="Z222">
        <v>1</v>
      </c>
      <c r="AA222">
        <v>25</v>
      </c>
      <c r="AB222" s="132">
        <f t="shared" si="3"/>
        <v>1.7632241813602016E-2</v>
      </c>
    </row>
    <row r="223" spans="1:28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si="3"/>
        <v/>
      </c>
    </row>
    <row r="224" spans="1:28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3"/>
        <v/>
      </c>
    </row>
    <row r="225" spans="14:28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3"/>
        <v/>
      </c>
    </row>
    <row r="226" spans="14:28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3"/>
        <v/>
      </c>
    </row>
    <row r="227" spans="14:28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3"/>
        <v/>
      </c>
    </row>
    <row r="228" spans="14:28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3"/>
        <v/>
      </c>
    </row>
    <row r="229" spans="14:28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3"/>
        <v/>
      </c>
    </row>
    <row r="230" spans="14:28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3"/>
        <v/>
      </c>
    </row>
    <row r="231" spans="14:28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3"/>
        <v/>
      </c>
    </row>
    <row r="232" spans="14:28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3"/>
        <v/>
      </c>
    </row>
    <row r="233" spans="14:28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3"/>
        <v/>
      </c>
    </row>
    <row r="234" spans="14:28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3"/>
        <v/>
      </c>
    </row>
    <row r="235" spans="14:28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3"/>
        <v/>
      </c>
    </row>
    <row r="236" spans="14:28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3"/>
        <v/>
      </c>
    </row>
    <row r="237" spans="14:28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3"/>
        <v/>
      </c>
    </row>
    <row r="238" spans="14:28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3"/>
        <v/>
      </c>
    </row>
    <row r="239" spans="14:28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3"/>
        <v/>
      </c>
    </row>
    <row r="240" spans="14:28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3"/>
        <v/>
      </c>
    </row>
    <row r="241" spans="14:28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3"/>
        <v/>
      </c>
    </row>
    <row r="242" spans="14:28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8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800-000000000000}"/>
    <hyperlink ref="AC1" location="index!A1" display="العودة للفهرس" xr:uid="{00000000-0004-0000-1800-000001000000}"/>
  </hyperlinks>
  <pageMargins left="0.7" right="0.7" top="0.75" bottom="0.75" header="0.3" footer="0.3"/>
  <pageSetup scale="2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>
    <tabColor rgb="FF0070C0"/>
  </sheetPr>
  <dimension ref="A1:BL2632"/>
  <sheetViews>
    <sheetView rightToLeft="1" zoomScale="60" zoomScaleNormal="60" zoomScaleSheetLayoutView="51" workbookViewId="0">
      <pane xSplit="7" ySplit="3" topLeftCell="H4" activePane="bottomRight" state="frozen"/>
      <selection activeCell="C18" sqref="C18"/>
      <selection pane="topRight" activeCell="C18" sqref="C18"/>
      <selection pane="bottomLeft" activeCell="C18" sqref="C18"/>
      <selection pane="bottomRight" activeCell="C18" sqref="C18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6" hidden="1" customWidth="1"/>
    <col min="24" max="24" width="21.140625" style="128" customWidth="1"/>
    <col min="25" max="25" width="14" style="128" customWidth="1"/>
    <col min="26" max="26" width="19.42578125" style="137" customWidth="1"/>
    <col min="27" max="27" width="21.140625" style="128" customWidth="1"/>
    <col min="28" max="28" width="37.7109375" style="128" customWidth="1"/>
    <col min="29" max="29" width="20.7109375" style="128" customWidth="1"/>
    <col min="30" max="31" width="9.140625" style="128" customWidth="1"/>
    <col min="32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79</v>
      </c>
      <c r="F1" s="121" t="s">
        <v>80</v>
      </c>
      <c r="G1" s="122"/>
      <c r="H1" s="122" t="s">
        <v>81</v>
      </c>
      <c r="I1" s="123">
        <f>B4</f>
        <v>1</v>
      </c>
      <c r="J1" s="275" t="s">
        <v>82</v>
      </c>
      <c r="K1" s="116">
        <f>A4</f>
        <v>2021</v>
      </c>
      <c r="L1" s="162"/>
      <c r="M1" s="162"/>
      <c r="N1" s="163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76</v>
      </c>
      <c r="Y1" s="125"/>
      <c r="Z1" s="124"/>
      <c r="AA1" s="162"/>
      <c r="AB1" s="121"/>
      <c r="AC1" s="125"/>
      <c r="AD1" s="66" t="s">
        <v>76</v>
      </c>
      <c r="AE1" s="163"/>
      <c r="AF1" s="23"/>
      <c r="AG1" s="23"/>
      <c r="AH1" s="317"/>
      <c r="AI1" s="318"/>
      <c r="AJ1" s="318"/>
      <c r="AK1" s="318"/>
      <c r="AL1" s="319"/>
      <c r="AM1" s="203"/>
      <c r="AN1" s="20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12" t="s">
        <v>83</v>
      </c>
      <c r="B2" s="310" t="s">
        <v>84</v>
      </c>
      <c r="C2" s="419" t="s">
        <v>116</v>
      </c>
      <c r="D2" s="313" t="s">
        <v>749</v>
      </c>
      <c r="E2" s="313" t="s">
        <v>86</v>
      </c>
      <c r="F2" s="313" t="s">
        <v>87</v>
      </c>
      <c r="G2" s="313" t="s">
        <v>88</v>
      </c>
      <c r="H2" s="320" t="s">
        <v>89</v>
      </c>
      <c r="I2" s="321"/>
      <c r="J2" s="322" t="s">
        <v>90</v>
      </c>
      <c r="K2" s="323" t="s">
        <v>91</v>
      </c>
      <c r="L2" s="325" t="s">
        <v>92</v>
      </c>
      <c r="M2" s="324" t="s">
        <v>93</v>
      </c>
      <c r="N2" s="326" t="s">
        <v>94</v>
      </c>
      <c r="O2" s="327" t="s">
        <v>95</v>
      </c>
      <c r="P2" s="328"/>
      <c r="Q2" s="328"/>
      <c r="R2" s="328"/>
      <c r="S2" s="328"/>
      <c r="T2" s="328"/>
      <c r="U2" s="328"/>
      <c r="V2" s="328"/>
      <c r="W2" s="321"/>
      <c r="X2" s="315" t="s">
        <v>96</v>
      </c>
      <c r="Y2" s="315" t="s">
        <v>97</v>
      </c>
      <c r="Z2" s="315" t="s">
        <v>98</v>
      </c>
      <c r="AA2" s="330" t="s">
        <v>99</v>
      </c>
      <c r="AB2" s="313" t="s">
        <v>750</v>
      </c>
      <c r="AC2" s="315" t="s">
        <v>102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64" customFormat="1" ht="93" customHeight="1" thickBot="1" x14ac:dyDescent="0.3">
      <c r="A3" s="312"/>
      <c r="B3" s="311"/>
      <c r="C3" s="420"/>
      <c r="D3" s="314"/>
      <c r="E3" s="314"/>
      <c r="F3" s="314"/>
      <c r="G3" s="314"/>
      <c r="H3" s="276" t="s">
        <v>104</v>
      </c>
      <c r="I3" s="276" t="s">
        <v>105</v>
      </c>
      <c r="J3" s="314"/>
      <c r="K3" s="314"/>
      <c r="L3" s="314"/>
      <c r="M3" s="314"/>
      <c r="N3" s="314"/>
      <c r="O3" s="97" t="s">
        <v>106</v>
      </c>
      <c r="P3" s="97" t="s">
        <v>107</v>
      </c>
      <c r="Q3" s="97" t="s">
        <v>108</v>
      </c>
      <c r="R3" s="97" t="s">
        <v>109</v>
      </c>
      <c r="S3" s="97" t="s">
        <v>110</v>
      </c>
      <c r="T3" s="97" t="s">
        <v>111</v>
      </c>
      <c r="U3" s="97" t="s">
        <v>112</v>
      </c>
      <c r="V3" s="97" t="s">
        <v>113</v>
      </c>
      <c r="W3" s="97" t="s">
        <v>114</v>
      </c>
      <c r="X3" s="316"/>
      <c r="Y3" s="316"/>
      <c r="Z3" s="316"/>
      <c r="AA3" s="314"/>
      <c r="AB3" s="314"/>
      <c r="AC3" s="316"/>
    </row>
    <row r="4" spans="1:64" ht="45.75" customHeight="1" thickTop="1" thickBot="1" x14ac:dyDescent="0.3">
      <c r="A4">
        <v>2021</v>
      </c>
      <c r="B4" s="129">
        <v>1</v>
      </c>
      <c r="C4" s="307">
        <v>44196</v>
      </c>
      <c r="D4" s="277" t="s">
        <v>751</v>
      </c>
      <c r="E4" s="130">
        <v>331</v>
      </c>
      <c r="F4" s="130" t="s">
        <v>168</v>
      </c>
      <c r="G4" s="130" t="s">
        <v>169</v>
      </c>
      <c r="H4" s="130">
        <v>305.82499999999999</v>
      </c>
      <c r="I4" s="130">
        <v>348.07499999999999</v>
      </c>
      <c r="J4" s="130">
        <v>344</v>
      </c>
      <c r="K4" s="87">
        <v>110</v>
      </c>
      <c r="L4" s="87">
        <v>131</v>
      </c>
      <c r="M4" s="87">
        <v>103</v>
      </c>
      <c r="N4" s="87">
        <v>140</v>
      </c>
      <c r="O4" s="81">
        <v>3</v>
      </c>
      <c r="P4" s="81">
        <v>1</v>
      </c>
      <c r="Q4" s="81"/>
      <c r="R4" s="81"/>
      <c r="S4" s="81"/>
      <c r="T4" s="81"/>
      <c r="U4" s="81"/>
      <c r="V4" s="81"/>
      <c r="W4" s="81"/>
      <c r="X4" s="131">
        <v>4</v>
      </c>
      <c r="Y4" s="131">
        <v>1036</v>
      </c>
      <c r="Z4" s="81">
        <v>1.4999999999999999E-2</v>
      </c>
      <c r="AA4" s="131">
        <v>1</v>
      </c>
      <c r="AB4" s="277">
        <v>16</v>
      </c>
      <c r="AC4" s="132">
        <f t="shared" ref="AC4:AC67" si="0">IFERROR(X4/Y4,"")</f>
        <v>3.8610038610038611E-3</v>
      </c>
    </row>
    <row r="5" spans="1:64" ht="45.75" customHeight="1" thickTop="1" thickBot="1" x14ac:dyDescent="0.3">
      <c r="A5">
        <v>2021</v>
      </c>
      <c r="B5" s="129">
        <v>1</v>
      </c>
      <c r="C5" s="307">
        <v>44196</v>
      </c>
      <c r="D5" s="277" t="s">
        <v>751</v>
      </c>
      <c r="E5" s="130">
        <v>557</v>
      </c>
      <c r="F5" s="130" t="s">
        <v>178</v>
      </c>
      <c r="G5" s="130" t="s">
        <v>179</v>
      </c>
      <c r="H5" s="130">
        <v>171.262</v>
      </c>
      <c r="I5" s="130">
        <v>194.922</v>
      </c>
      <c r="J5" s="130">
        <v>196.8</v>
      </c>
      <c r="K5" s="133">
        <v>20</v>
      </c>
      <c r="L5" s="133">
        <v>180</v>
      </c>
      <c r="M5" s="133">
        <v>26</v>
      </c>
      <c r="N5" s="133">
        <v>139</v>
      </c>
      <c r="O5" s="81">
        <v>2</v>
      </c>
      <c r="P5" s="81"/>
      <c r="Q5" s="81">
        <v>3</v>
      </c>
      <c r="R5" s="81"/>
      <c r="S5" s="81">
        <v>3</v>
      </c>
      <c r="T5" s="81"/>
      <c r="U5" s="81"/>
      <c r="V5" s="81"/>
      <c r="W5" s="81"/>
      <c r="X5" s="131">
        <v>7</v>
      </c>
      <c r="Y5" s="131">
        <v>463</v>
      </c>
      <c r="Z5" s="81">
        <v>1.4999999999999999E-2</v>
      </c>
      <c r="AA5" s="131">
        <v>1</v>
      </c>
      <c r="AB5" s="277">
        <v>16</v>
      </c>
      <c r="AC5" s="132">
        <f t="shared" si="0"/>
        <v>1.511879049676026E-2</v>
      </c>
    </row>
    <row r="6" spans="1:64" ht="45.75" customHeight="1" thickTop="1" thickBot="1" x14ac:dyDescent="0.3">
      <c r="A6">
        <v>2021</v>
      </c>
      <c r="B6" s="129">
        <v>1</v>
      </c>
      <c r="C6" s="307">
        <v>44196</v>
      </c>
      <c r="D6" s="277" t="s">
        <v>751</v>
      </c>
      <c r="E6" s="130">
        <v>556</v>
      </c>
      <c r="F6" s="130" t="s">
        <v>175</v>
      </c>
      <c r="G6" s="130" t="s">
        <v>176</v>
      </c>
      <c r="H6" s="130">
        <v>1003.106</v>
      </c>
      <c r="I6" s="130">
        <v>1141.6859999999999</v>
      </c>
      <c r="J6" s="130">
        <v>1053.5999999999999</v>
      </c>
      <c r="K6" s="133">
        <v>20</v>
      </c>
      <c r="L6" s="133">
        <v>180</v>
      </c>
      <c r="M6" s="133">
        <v>26</v>
      </c>
      <c r="N6" s="133">
        <v>139</v>
      </c>
      <c r="O6" s="81">
        <v>2</v>
      </c>
      <c r="P6" s="81"/>
      <c r="Q6" s="81">
        <v>3</v>
      </c>
      <c r="R6" s="81"/>
      <c r="S6" s="81">
        <v>2</v>
      </c>
      <c r="T6" s="81"/>
      <c r="U6" s="81"/>
      <c r="V6" s="81"/>
      <c r="W6" s="81"/>
      <c r="X6" s="131">
        <v>7</v>
      </c>
      <c r="Y6" s="131">
        <v>463</v>
      </c>
      <c r="Z6" s="81">
        <v>1.4999999999999999E-2</v>
      </c>
      <c r="AA6" s="131">
        <v>1</v>
      </c>
      <c r="AB6" s="277">
        <v>16</v>
      </c>
      <c r="AC6" s="132">
        <f t="shared" si="0"/>
        <v>1.511879049676026E-2</v>
      </c>
    </row>
    <row r="7" spans="1:64" ht="45.75" customHeight="1" thickTop="1" thickBot="1" x14ac:dyDescent="0.3">
      <c r="A7">
        <v>2021</v>
      </c>
      <c r="B7" s="129">
        <v>1</v>
      </c>
      <c r="C7" s="307">
        <v>44196</v>
      </c>
      <c r="D7" s="277" t="s">
        <v>751</v>
      </c>
      <c r="E7" s="130">
        <v>438</v>
      </c>
      <c r="F7" s="130" t="s">
        <v>151</v>
      </c>
      <c r="G7" s="130" t="s">
        <v>152</v>
      </c>
      <c r="H7" s="130">
        <v>316.17599999999999</v>
      </c>
      <c r="I7" s="130">
        <v>359.85599999999999</v>
      </c>
      <c r="J7" s="130">
        <v>346.4</v>
      </c>
      <c r="K7" s="133">
        <v>67</v>
      </c>
      <c r="L7" s="133">
        <v>161</v>
      </c>
      <c r="M7" s="133">
        <v>87</v>
      </c>
      <c r="N7" s="133">
        <v>124</v>
      </c>
      <c r="O7" s="81">
        <v>3</v>
      </c>
      <c r="P7" s="81"/>
      <c r="Q7" s="81">
        <v>5</v>
      </c>
      <c r="R7" s="81"/>
      <c r="S7" s="81">
        <v>7</v>
      </c>
      <c r="T7" s="81"/>
      <c r="U7" s="81"/>
      <c r="V7" s="81"/>
      <c r="W7" s="81"/>
      <c r="X7" s="131">
        <v>15</v>
      </c>
      <c r="Y7" s="131">
        <v>1695</v>
      </c>
      <c r="Z7" s="81">
        <v>1.4999999999999999E-2</v>
      </c>
      <c r="AA7" s="131">
        <v>1</v>
      </c>
      <c r="AB7" s="277">
        <v>16</v>
      </c>
      <c r="AC7" s="132">
        <f t="shared" si="0"/>
        <v>8.8495575221238937E-3</v>
      </c>
    </row>
    <row r="8" spans="1:64" ht="45.75" customHeight="1" thickTop="1" thickBot="1" x14ac:dyDescent="0.3">
      <c r="A8">
        <v>2021</v>
      </c>
      <c r="B8" s="129">
        <v>1</v>
      </c>
      <c r="C8" s="307">
        <v>44196</v>
      </c>
      <c r="D8" s="277" t="s">
        <v>751</v>
      </c>
      <c r="E8" s="130">
        <v>254</v>
      </c>
      <c r="F8" s="130" t="s">
        <v>189</v>
      </c>
      <c r="G8" s="130" t="s">
        <v>190</v>
      </c>
      <c r="H8" s="130">
        <v>188.79</v>
      </c>
      <c r="I8" s="130">
        <v>217.21</v>
      </c>
      <c r="J8" s="130">
        <v>208.3</v>
      </c>
      <c r="K8" s="133">
        <v>88</v>
      </c>
      <c r="L8" s="133">
        <v>164</v>
      </c>
      <c r="M8" s="133">
        <v>110</v>
      </c>
      <c r="N8" s="133">
        <v>130</v>
      </c>
      <c r="O8" s="81">
        <v>5</v>
      </c>
      <c r="P8" s="81"/>
      <c r="Q8" s="81">
        <v>3</v>
      </c>
      <c r="R8" s="81"/>
      <c r="S8" s="81"/>
      <c r="T8" s="81"/>
      <c r="U8" s="81"/>
      <c r="V8" s="81"/>
      <c r="W8" s="81"/>
      <c r="X8" s="131">
        <v>8</v>
      </c>
      <c r="Y8" s="131">
        <v>1688</v>
      </c>
      <c r="Z8" s="81">
        <v>0.02</v>
      </c>
      <c r="AA8" s="131">
        <v>1</v>
      </c>
      <c r="AB8" s="277">
        <v>16</v>
      </c>
      <c r="AC8" s="132">
        <f t="shared" si="0"/>
        <v>4.7393364928909956E-3</v>
      </c>
    </row>
    <row r="9" spans="1:64" ht="45.75" customHeight="1" thickTop="1" thickBot="1" x14ac:dyDescent="0.3">
      <c r="A9">
        <v>2021</v>
      </c>
      <c r="B9" s="129">
        <v>1</v>
      </c>
      <c r="C9" s="307">
        <v>44196</v>
      </c>
      <c r="D9" s="277" t="s">
        <v>751</v>
      </c>
      <c r="E9" s="130">
        <v>165</v>
      </c>
      <c r="F9" s="130" t="s">
        <v>171</v>
      </c>
      <c r="G9" s="130" t="s">
        <v>172</v>
      </c>
      <c r="H9" s="130">
        <v>656.58</v>
      </c>
      <c r="I9" s="130">
        <v>755.42</v>
      </c>
      <c r="J9" s="130">
        <v>682.8</v>
      </c>
      <c r="K9" s="133">
        <v>60</v>
      </c>
      <c r="L9" s="133">
        <v>120</v>
      </c>
      <c r="M9" s="133">
        <v>55</v>
      </c>
      <c r="N9" s="133">
        <v>131</v>
      </c>
      <c r="O9" s="81">
        <v>3</v>
      </c>
      <c r="P9" s="81"/>
      <c r="Q9" s="81">
        <v>2</v>
      </c>
      <c r="R9" s="81">
        <v>1</v>
      </c>
      <c r="S9" s="81"/>
      <c r="T9" s="81"/>
      <c r="U9" s="81"/>
      <c r="V9" s="81"/>
      <c r="W9" s="81"/>
      <c r="X9" s="131">
        <v>6</v>
      </c>
      <c r="Y9" s="131">
        <v>726</v>
      </c>
      <c r="Z9" s="81">
        <v>1.4999999999999999E-2</v>
      </c>
      <c r="AA9" s="131">
        <v>1</v>
      </c>
      <c r="AB9" s="277">
        <v>16</v>
      </c>
      <c r="AC9" s="132">
        <f t="shared" si="0"/>
        <v>8.2644628099173556E-3</v>
      </c>
    </row>
    <row r="10" spans="1:64" ht="45.75" customHeight="1" thickTop="1" thickBot="1" x14ac:dyDescent="0.3">
      <c r="A10">
        <v>2021</v>
      </c>
      <c r="B10" s="129">
        <v>1</v>
      </c>
      <c r="C10" s="307">
        <v>44215</v>
      </c>
      <c r="D10" s="277"/>
      <c r="E10" s="130">
        <v>342</v>
      </c>
      <c r="F10" s="130" t="s">
        <v>337</v>
      </c>
      <c r="G10" s="130" t="s">
        <v>338</v>
      </c>
      <c r="H10" s="130">
        <v>533.54700000000003</v>
      </c>
      <c r="I10" s="130">
        <v>607.25699999999995</v>
      </c>
      <c r="J10" s="130">
        <v>582.5</v>
      </c>
      <c r="K10" s="133">
        <v>60</v>
      </c>
      <c r="L10" s="133">
        <v>180</v>
      </c>
      <c r="M10" s="133">
        <v>69</v>
      </c>
      <c r="N10" s="133">
        <v>156</v>
      </c>
      <c r="O10" s="81">
        <v>4</v>
      </c>
      <c r="P10" s="81"/>
      <c r="Q10" s="81">
        <v>6</v>
      </c>
      <c r="R10" s="81"/>
      <c r="S10" s="81"/>
      <c r="T10" s="81"/>
      <c r="U10" s="81"/>
      <c r="V10" s="81"/>
      <c r="W10" s="81"/>
      <c r="X10" s="131">
        <v>10</v>
      </c>
      <c r="Y10" s="131">
        <v>10</v>
      </c>
      <c r="Z10" s="81">
        <v>1.4999999999999999E-2</v>
      </c>
      <c r="AA10" s="131">
        <v>1</v>
      </c>
      <c r="AB10" s="277">
        <v>16</v>
      </c>
      <c r="AC10" s="132">
        <f t="shared" si="0"/>
        <v>1</v>
      </c>
    </row>
    <row r="11" spans="1:64" ht="45.75" customHeight="1" thickTop="1" thickBot="1" x14ac:dyDescent="0.3">
      <c r="A11">
        <v>2021</v>
      </c>
      <c r="B11" s="129">
        <v>1</v>
      </c>
      <c r="C11" s="307">
        <v>44219</v>
      </c>
      <c r="D11" s="277"/>
      <c r="E11" s="130">
        <v>342</v>
      </c>
      <c r="F11" s="130" t="s">
        <v>337</v>
      </c>
      <c r="G11" s="130" t="s">
        <v>338</v>
      </c>
      <c r="H11" s="130">
        <v>533.54700000000003</v>
      </c>
      <c r="I11" s="130">
        <v>607.25699999999995</v>
      </c>
      <c r="J11" s="130">
        <v>591.4</v>
      </c>
      <c r="K11" s="133">
        <v>60</v>
      </c>
      <c r="L11" s="133">
        <v>180</v>
      </c>
      <c r="M11" s="133">
        <v>65</v>
      </c>
      <c r="N11" s="133">
        <v>165</v>
      </c>
      <c r="O11" s="81">
        <v>4</v>
      </c>
      <c r="P11" s="81"/>
      <c r="Q11" s="81">
        <v>2</v>
      </c>
      <c r="R11" s="81"/>
      <c r="S11" s="81"/>
      <c r="T11" s="81"/>
      <c r="U11" s="81"/>
      <c r="V11" s="81"/>
      <c r="W11" s="81"/>
      <c r="X11" s="131">
        <v>6</v>
      </c>
      <c r="Y11" s="131">
        <v>736</v>
      </c>
      <c r="Z11" s="81">
        <v>1.4999999999999999E-2</v>
      </c>
      <c r="AA11" s="131">
        <v>1</v>
      </c>
      <c r="AB11" s="277">
        <v>16</v>
      </c>
      <c r="AC11" s="132">
        <f t="shared" si="0"/>
        <v>8.152173913043478E-3</v>
      </c>
    </row>
    <row r="12" spans="1:64" ht="45.75" customHeight="1" thickTop="1" thickBot="1" x14ac:dyDescent="0.3">
      <c r="A12">
        <v>2021</v>
      </c>
      <c r="B12" s="129">
        <v>1</v>
      </c>
      <c r="C12" s="307">
        <v>44220</v>
      </c>
      <c r="D12" s="277"/>
      <c r="E12" s="130">
        <v>342</v>
      </c>
      <c r="F12" s="130" t="s">
        <v>337</v>
      </c>
      <c r="G12" s="130" t="s">
        <v>338</v>
      </c>
      <c r="H12" s="130">
        <v>533.54700000000003</v>
      </c>
      <c r="I12" s="130">
        <v>607.25699999999995</v>
      </c>
      <c r="J12" s="130">
        <v>595.70000000000005</v>
      </c>
      <c r="K12" s="133">
        <v>60</v>
      </c>
      <c r="L12" s="133">
        <v>180</v>
      </c>
      <c r="M12" s="133">
        <v>68</v>
      </c>
      <c r="N12" s="133">
        <v>158</v>
      </c>
      <c r="O12" s="81">
        <v>7</v>
      </c>
      <c r="P12" s="81">
        <v>4</v>
      </c>
      <c r="Q12" s="81">
        <v>7</v>
      </c>
      <c r="R12" s="81"/>
      <c r="S12" s="81"/>
      <c r="T12" s="81"/>
      <c r="U12" s="81"/>
      <c r="V12" s="81"/>
      <c r="W12" s="81"/>
      <c r="X12" s="131">
        <v>18</v>
      </c>
      <c r="Y12" s="131">
        <v>1238</v>
      </c>
      <c r="Z12" s="81">
        <v>1.4999999999999999E-2</v>
      </c>
      <c r="AA12" s="131">
        <v>1</v>
      </c>
      <c r="AB12" s="277">
        <v>16</v>
      </c>
      <c r="AC12" s="132">
        <f t="shared" si="0"/>
        <v>1.4539579967689823E-2</v>
      </c>
    </row>
    <row r="13" spans="1:64" ht="45.75" customHeight="1" thickTop="1" thickBot="1" x14ac:dyDescent="0.3">
      <c r="A13">
        <v>2021</v>
      </c>
      <c r="B13" s="129">
        <v>1</v>
      </c>
      <c r="C13" s="307">
        <v>44221</v>
      </c>
      <c r="D13" s="277"/>
      <c r="E13" s="130">
        <v>342</v>
      </c>
      <c r="F13" s="130" t="s">
        <v>337</v>
      </c>
      <c r="G13" s="130" t="s">
        <v>338</v>
      </c>
      <c r="H13" s="130">
        <v>533.54700000000003</v>
      </c>
      <c r="I13" s="130">
        <v>607.25699999999995</v>
      </c>
      <c r="J13" s="130">
        <v>585.70000000000005</v>
      </c>
      <c r="K13" s="133">
        <v>60</v>
      </c>
      <c r="L13" s="133">
        <v>180</v>
      </c>
      <c r="M13" s="133">
        <v>60</v>
      </c>
      <c r="N13" s="133">
        <v>180</v>
      </c>
      <c r="O13" s="81">
        <v>10</v>
      </c>
      <c r="P13" s="81">
        <v>8</v>
      </c>
      <c r="Q13" s="81">
        <v>10</v>
      </c>
      <c r="R13" s="81"/>
      <c r="S13" s="81">
        <v>5</v>
      </c>
      <c r="T13" s="81"/>
      <c r="U13" s="81"/>
      <c r="V13" s="81"/>
      <c r="W13" s="81"/>
      <c r="X13" s="131">
        <v>33</v>
      </c>
      <c r="Y13" s="131">
        <v>1313</v>
      </c>
      <c r="Z13" s="81">
        <v>1.4999999999999999E-2</v>
      </c>
      <c r="AA13" s="131">
        <v>1</v>
      </c>
      <c r="AB13" s="277">
        <v>16</v>
      </c>
      <c r="AC13" s="132">
        <f t="shared" si="0"/>
        <v>2.5133282559025132E-2</v>
      </c>
    </row>
    <row r="14" spans="1:64" ht="45.75" customHeight="1" thickTop="1" thickBot="1" x14ac:dyDescent="0.3">
      <c r="A14">
        <v>2021</v>
      </c>
      <c r="B14" s="129">
        <v>1</v>
      </c>
      <c r="C14" s="307">
        <v>44222</v>
      </c>
      <c r="D14" s="277"/>
      <c r="E14" s="130">
        <v>342</v>
      </c>
      <c r="F14" s="130" t="s">
        <v>337</v>
      </c>
      <c r="G14" s="130" t="s">
        <v>338</v>
      </c>
      <c r="H14" s="130">
        <v>533.54700000000003</v>
      </c>
      <c r="I14" s="130">
        <v>607.25699999999995</v>
      </c>
      <c r="J14" s="130">
        <v>595.70000000000005</v>
      </c>
      <c r="K14" s="133">
        <v>60</v>
      </c>
      <c r="L14" s="133">
        <v>180</v>
      </c>
      <c r="M14" s="133">
        <v>67</v>
      </c>
      <c r="N14" s="133">
        <v>161</v>
      </c>
      <c r="O14" s="81">
        <v>2</v>
      </c>
      <c r="P14" s="81">
        <v>4</v>
      </c>
      <c r="Q14" s="81">
        <v>4</v>
      </c>
      <c r="R14" s="81"/>
      <c r="S14" s="81"/>
      <c r="T14" s="81"/>
      <c r="U14" s="81"/>
      <c r="V14" s="81"/>
      <c r="W14" s="81"/>
      <c r="X14" s="131">
        <v>10</v>
      </c>
      <c r="Y14" s="131">
        <v>510</v>
      </c>
      <c r="Z14" s="81">
        <v>1.4999999999999999E-2</v>
      </c>
      <c r="AA14" s="131">
        <v>1</v>
      </c>
      <c r="AB14" s="277">
        <v>16</v>
      </c>
      <c r="AC14" s="132">
        <f t="shared" si="0"/>
        <v>1.9607843137254902E-2</v>
      </c>
    </row>
    <row r="15" spans="1:64" ht="45.75" customHeight="1" thickTop="1" thickBot="1" x14ac:dyDescent="0.3">
      <c r="A15">
        <v>2021</v>
      </c>
      <c r="B15" s="129">
        <v>1</v>
      </c>
      <c r="C15" s="307">
        <v>44223</v>
      </c>
      <c r="D15" s="277"/>
      <c r="E15" s="130">
        <v>342</v>
      </c>
      <c r="F15" s="130" t="s">
        <v>337</v>
      </c>
      <c r="G15" s="130" t="s">
        <v>338</v>
      </c>
      <c r="H15" s="130">
        <v>533.54700000000003</v>
      </c>
      <c r="I15" s="130">
        <v>607.25699999999995</v>
      </c>
      <c r="J15" s="130">
        <v>600</v>
      </c>
      <c r="K15" s="133">
        <v>60</v>
      </c>
      <c r="L15" s="133">
        <v>180</v>
      </c>
      <c r="M15" s="133">
        <v>68</v>
      </c>
      <c r="N15" s="133">
        <v>158</v>
      </c>
      <c r="O15" s="81">
        <v>9</v>
      </c>
      <c r="P15" s="81">
        <v>9</v>
      </c>
      <c r="Q15" s="81">
        <v>2</v>
      </c>
      <c r="R15" s="81"/>
      <c r="S15" s="81">
        <v>4</v>
      </c>
      <c r="T15" s="81"/>
      <c r="U15" s="81"/>
      <c r="V15" s="81"/>
      <c r="W15" s="81"/>
      <c r="X15" s="131">
        <v>24</v>
      </c>
      <c r="Y15" s="131">
        <v>1074</v>
      </c>
      <c r="Z15" s="81">
        <v>1.4999999999999999E-2</v>
      </c>
      <c r="AA15" s="131">
        <v>1</v>
      </c>
      <c r="AB15" s="277">
        <v>16</v>
      </c>
      <c r="AC15" s="132">
        <f t="shared" si="0"/>
        <v>2.23463687150838E-2</v>
      </c>
    </row>
    <row r="16" spans="1:64" ht="45.75" customHeight="1" thickTop="1" thickBot="1" x14ac:dyDescent="0.3">
      <c r="A16">
        <v>2021</v>
      </c>
      <c r="B16" s="129">
        <v>1</v>
      </c>
      <c r="C16" s="307">
        <v>44224</v>
      </c>
      <c r="D16" s="277"/>
      <c r="E16" s="130">
        <v>342</v>
      </c>
      <c r="F16" s="130" t="s">
        <v>337</v>
      </c>
      <c r="G16" s="130" t="s">
        <v>338</v>
      </c>
      <c r="H16" s="130">
        <v>533.54700000000003</v>
      </c>
      <c r="I16" s="130">
        <v>607.25699999999995</v>
      </c>
      <c r="J16" s="130">
        <v>636</v>
      </c>
      <c r="K16" s="133">
        <v>60</v>
      </c>
      <c r="L16" s="133">
        <v>180</v>
      </c>
      <c r="M16" s="133">
        <v>72</v>
      </c>
      <c r="N16" s="133">
        <v>149</v>
      </c>
      <c r="O16" s="81">
        <v>6</v>
      </c>
      <c r="P16" s="81"/>
      <c r="Q16" s="81">
        <v>5</v>
      </c>
      <c r="R16" s="81"/>
      <c r="S16" s="81">
        <v>8</v>
      </c>
      <c r="T16" s="81"/>
      <c r="U16" s="81"/>
      <c r="V16" s="81"/>
      <c r="W16" s="81"/>
      <c r="X16" s="131">
        <v>19</v>
      </c>
      <c r="Y16" s="131">
        <v>809</v>
      </c>
      <c r="Z16" s="81">
        <v>1.4999999999999999E-2</v>
      </c>
      <c r="AA16" s="131">
        <v>1</v>
      </c>
      <c r="AB16" s="277">
        <v>16</v>
      </c>
      <c r="AC16" s="132">
        <f t="shared" si="0"/>
        <v>2.3485784919653894E-2</v>
      </c>
    </row>
    <row r="17" spans="1:29" ht="45.75" customHeight="1" thickTop="1" thickBot="1" x14ac:dyDescent="0.3">
      <c r="A17">
        <v>2021</v>
      </c>
      <c r="B17" s="129">
        <v>1</v>
      </c>
      <c r="C17" s="307">
        <v>44203</v>
      </c>
      <c r="D17" s="277"/>
      <c r="E17" s="130">
        <v>49</v>
      </c>
      <c r="F17" s="130" t="s">
        <v>275</v>
      </c>
      <c r="G17" s="130" t="s">
        <v>276</v>
      </c>
      <c r="H17" s="130">
        <v>95.5</v>
      </c>
      <c r="I17" s="130">
        <v>104.5</v>
      </c>
      <c r="J17" s="130">
        <v>108.3</v>
      </c>
      <c r="K17" s="133">
        <v>101</v>
      </c>
      <c r="L17" s="133">
        <v>107</v>
      </c>
      <c r="M17" s="133">
        <v>70</v>
      </c>
      <c r="N17" s="133">
        <v>103</v>
      </c>
      <c r="O17" s="81">
        <v>5</v>
      </c>
      <c r="P17" s="81"/>
      <c r="Q17" s="81">
        <v>5</v>
      </c>
      <c r="R17" s="81"/>
      <c r="S17" s="81"/>
      <c r="T17" s="81"/>
      <c r="U17" s="81"/>
      <c r="V17" s="81"/>
      <c r="W17" s="81"/>
      <c r="X17" s="131">
        <v>10</v>
      </c>
      <c r="Y17" s="131">
        <v>850</v>
      </c>
      <c r="Z17" s="81">
        <v>1.4999999999999999E-2</v>
      </c>
      <c r="AA17" s="131">
        <v>1</v>
      </c>
      <c r="AB17" s="277">
        <v>18</v>
      </c>
      <c r="AC17" s="132">
        <f t="shared" si="0"/>
        <v>1.1764705882352941E-2</v>
      </c>
    </row>
    <row r="18" spans="1:29" ht="45.75" customHeight="1" thickTop="1" thickBot="1" x14ac:dyDescent="0.3">
      <c r="A18">
        <v>2021</v>
      </c>
      <c r="B18" s="129">
        <v>1</v>
      </c>
      <c r="C18" s="307">
        <v>44205</v>
      </c>
      <c r="D18" s="277"/>
      <c r="E18" s="130">
        <v>49</v>
      </c>
      <c r="F18" s="130" t="s">
        <v>275</v>
      </c>
      <c r="G18" s="130" t="s">
        <v>276</v>
      </c>
      <c r="H18" s="130">
        <v>95.5</v>
      </c>
      <c r="I18" s="130">
        <v>104.5</v>
      </c>
      <c r="J18" s="130">
        <v>107.3</v>
      </c>
      <c r="K18" s="133">
        <v>101</v>
      </c>
      <c r="L18" s="133">
        <v>107</v>
      </c>
      <c r="M18" s="133">
        <v>63</v>
      </c>
      <c r="N18" s="133">
        <v>115</v>
      </c>
      <c r="O18" s="81">
        <v>12</v>
      </c>
      <c r="P18" s="81">
        <v>2</v>
      </c>
      <c r="Q18" s="81">
        <v>4</v>
      </c>
      <c r="R18" s="81"/>
      <c r="S18" s="81"/>
      <c r="T18" s="81"/>
      <c r="U18" s="81"/>
      <c r="V18" s="81"/>
      <c r="W18" s="81"/>
      <c r="X18" s="131">
        <v>18</v>
      </c>
      <c r="Y18" s="131">
        <v>1446</v>
      </c>
      <c r="Z18" s="81">
        <v>1.4999999999999999E-2</v>
      </c>
      <c r="AA18" s="131">
        <v>1</v>
      </c>
      <c r="AB18" s="277">
        <v>18</v>
      </c>
      <c r="AC18" s="132">
        <f t="shared" si="0"/>
        <v>1.2448132780082987E-2</v>
      </c>
    </row>
    <row r="19" spans="1:29" ht="45.75" customHeight="1" thickTop="1" thickBot="1" x14ac:dyDescent="0.3">
      <c r="A19">
        <v>2021</v>
      </c>
      <c r="B19" s="129">
        <v>1</v>
      </c>
      <c r="C19" s="307">
        <v>44206</v>
      </c>
      <c r="D19" s="277"/>
      <c r="E19" s="130">
        <v>49</v>
      </c>
      <c r="F19" s="130" t="s">
        <v>275</v>
      </c>
      <c r="G19" s="130" t="s">
        <v>276</v>
      </c>
      <c r="H19" s="130">
        <v>95.5</v>
      </c>
      <c r="I19" s="130">
        <v>104.5</v>
      </c>
      <c r="J19" s="130">
        <v>107.3</v>
      </c>
      <c r="K19" s="133">
        <v>101</v>
      </c>
      <c r="L19" s="133">
        <v>107</v>
      </c>
      <c r="M19" s="133">
        <v>65</v>
      </c>
      <c r="N19" s="133">
        <v>112</v>
      </c>
      <c r="O19" s="81">
        <v>12</v>
      </c>
      <c r="P19" s="81">
        <v>8</v>
      </c>
      <c r="Q19" s="81">
        <v>6</v>
      </c>
      <c r="R19" s="81"/>
      <c r="S19" s="81"/>
      <c r="T19" s="81"/>
      <c r="U19" s="81"/>
      <c r="V19" s="81"/>
      <c r="W19" s="81"/>
      <c r="X19" s="131">
        <v>26</v>
      </c>
      <c r="Y19" s="131">
        <v>1958</v>
      </c>
      <c r="Z19" s="81">
        <v>1.4999999999999999E-2</v>
      </c>
      <c r="AA19" s="131">
        <v>1</v>
      </c>
      <c r="AB19" s="277">
        <v>18</v>
      </c>
      <c r="AC19" s="132">
        <f t="shared" si="0"/>
        <v>1.3278855975485188E-2</v>
      </c>
    </row>
    <row r="20" spans="1:29" ht="45.75" customHeight="1" thickTop="1" thickBot="1" x14ac:dyDescent="0.3">
      <c r="A20">
        <v>2021</v>
      </c>
      <c r="B20" s="129">
        <v>1</v>
      </c>
      <c r="C20" s="307">
        <v>44207</v>
      </c>
      <c r="D20" s="277"/>
      <c r="E20" s="130">
        <v>49</v>
      </c>
      <c r="F20" s="130" t="s">
        <v>275</v>
      </c>
      <c r="G20" s="130" t="s">
        <v>276</v>
      </c>
      <c r="H20" s="130">
        <v>95.5</v>
      </c>
      <c r="I20" s="130">
        <v>104.5</v>
      </c>
      <c r="J20" s="130">
        <v>105.3</v>
      </c>
      <c r="K20" s="133">
        <v>101</v>
      </c>
      <c r="L20" s="133">
        <v>107</v>
      </c>
      <c r="M20" s="133">
        <v>75</v>
      </c>
      <c r="N20" s="133">
        <v>96</v>
      </c>
      <c r="O20" s="81">
        <v>10</v>
      </c>
      <c r="P20" s="81">
        <v>2</v>
      </c>
      <c r="Q20" s="81">
        <v>10</v>
      </c>
      <c r="R20" s="81"/>
      <c r="S20" s="81"/>
      <c r="T20" s="81"/>
      <c r="U20" s="81"/>
      <c r="V20" s="81"/>
      <c r="W20" s="81"/>
      <c r="X20" s="131">
        <v>22</v>
      </c>
      <c r="Y20" s="131">
        <v>1870</v>
      </c>
      <c r="Z20" s="81">
        <v>1.4999999999999999E-2</v>
      </c>
      <c r="AA20" s="131">
        <v>1</v>
      </c>
      <c r="AB20" s="277">
        <v>18</v>
      </c>
      <c r="AC20" s="132">
        <f t="shared" si="0"/>
        <v>1.1764705882352941E-2</v>
      </c>
    </row>
    <row r="21" spans="1:29" ht="45.75" customHeight="1" thickTop="1" thickBot="1" x14ac:dyDescent="0.3">
      <c r="A21">
        <v>2021</v>
      </c>
      <c r="B21" s="129">
        <v>1</v>
      </c>
      <c r="C21" s="307">
        <v>44208</v>
      </c>
      <c r="D21" s="277"/>
      <c r="E21" s="130">
        <v>49</v>
      </c>
      <c r="F21" s="130" t="s">
        <v>275</v>
      </c>
      <c r="G21" s="130" t="s">
        <v>276</v>
      </c>
      <c r="H21" s="130">
        <v>95.5</v>
      </c>
      <c r="I21" s="130">
        <v>104.5</v>
      </c>
      <c r="J21" s="130">
        <v>102.7</v>
      </c>
      <c r="K21" s="133">
        <v>101</v>
      </c>
      <c r="L21" s="133">
        <v>107</v>
      </c>
      <c r="M21" s="133">
        <v>61</v>
      </c>
      <c r="N21" s="133">
        <v>119</v>
      </c>
      <c r="O21" s="81">
        <v>10</v>
      </c>
      <c r="P21" s="81"/>
      <c r="Q21" s="81">
        <v>5</v>
      </c>
      <c r="R21" s="81"/>
      <c r="S21" s="81"/>
      <c r="T21" s="81"/>
      <c r="U21" s="81"/>
      <c r="V21" s="81"/>
      <c r="W21" s="81"/>
      <c r="X21" s="131">
        <v>15</v>
      </c>
      <c r="Y21" s="131">
        <v>1050</v>
      </c>
      <c r="Z21" s="81">
        <v>1.4999999999999999E-2</v>
      </c>
      <c r="AA21" s="131">
        <v>1</v>
      </c>
      <c r="AB21" s="277">
        <v>18</v>
      </c>
      <c r="AC21" s="132">
        <f t="shared" si="0"/>
        <v>1.4285714285714285E-2</v>
      </c>
    </row>
    <row r="22" spans="1:29" ht="45.75" customHeight="1" thickTop="1" thickBot="1" x14ac:dyDescent="0.3">
      <c r="A22">
        <v>2021</v>
      </c>
      <c r="B22" s="129">
        <v>1</v>
      </c>
      <c r="C22" s="307">
        <v>44209</v>
      </c>
      <c r="D22" s="277"/>
      <c r="E22" s="130">
        <v>49</v>
      </c>
      <c r="F22" s="130" t="s">
        <v>275</v>
      </c>
      <c r="G22" s="130" t="s">
        <v>276</v>
      </c>
      <c r="H22" s="130">
        <v>95.5</v>
      </c>
      <c r="I22" s="130">
        <v>104.5</v>
      </c>
      <c r="J22" s="130">
        <v>104.5</v>
      </c>
      <c r="K22" s="133">
        <v>101</v>
      </c>
      <c r="L22" s="133">
        <v>107</v>
      </c>
      <c r="M22" s="133">
        <v>58</v>
      </c>
      <c r="N22" s="133">
        <v>125</v>
      </c>
      <c r="O22" s="81">
        <v>2</v>
      </c>
      <c r="P22" s="81"/>
      <c r="Q22" s="81">
        <v>3</v>
      </c>
      <c r="R22" s="81"/>
      <c r="S22" s="81"/>
      <c r="T22" s="81"/>
      <c r="U22" s="81"/>
      <c r="V22" s="81"/>
      <c r="W22" s="81"/>
      <c r="X22" s="131">
        <v>5</v>
      </c>
      <c r="Y22" s="131">
        <v>204</v>
      </c>
      <c r="Z22" s="81">
        <v>1.4999999999999999E-2</v>
      </c>
      <c r="AA22" s="131">
        <v>1</v>
      </c>
      <c r="AB22" s="277">
        <v>18</v>
      </c>
      <c r="AC22" s="132">
        <f t="shared" si="0"/>
        <v>2.4509803921568627E-2</v>
      </c>
    </row>
    <row r="23" spans="1:29" ht="45.75" customHeight="1" thickTop="1" thickBot="1" x14ac:dyDescent="0.3">
      <c r="A23">
        <v>2021</v>
      </c>
      <c r="B23" s="129">
        <v>1</v>
      </c>
      <c r="C23" s="307">
        <v>44224</v>
      </c>
      <c r="D23" s="277"/>
      <c r="E23" s="130">
        <v>49</v>
      </c>
      <c r="F23" s="130" t="s">
        <v>275</v>
      </c>
      <c r="G23" s="130" t="s">
        <v>276</v>
      </c>
      <c r="H23" s="130">
        <v>95.5</v>
      </c>
      <c r="I23" s="130">
        <v>104.5</v>
      </c>
      <c r="J23" s="130">
        <v>111.8</v>
      </c>
      <c r="K23" s="133">
        <v>101</v>
      </c>
      <c r="L23" s="133">
        <v>107</v>
      </c>
      <c r="M23" s="133">
        <v>75</v>
      </c>
      <c r="N23" s="133">
        <v>96</v>
      </c>
      <c r="O23" s="81">
        <v>8</v>
      </c>
      <c r="P23" s="81"/>
      <c r="Q23" s="81">
        <v>6</v>
      </c>
      <c r="R23" s="81"/>
      <c r="S23" s="81"/>
      <c r="T23" s="81"/>
      <c r="U23" s="81"/>
      <c r="V23" s="81"/>
      <c r="W23" s="81"/>
      <c r="X23" s="131">
        <v>14</v>
      </c>
      <c r="Y23" s="131">
        <v>434</v>
      </c>
      <c r="Z23" s="81">
        <v>1.4999999999999999E-2</v>
      </c>
      <c r="AA23" s="131">
        <v>1</v>
      </c>
      <c r="AB23" s="277">
        <v>18</v>
      </c>
      <c r="AC23" s="132">
        <f t="shared" si="0"/>
        <v>3.2258064516129031E-2</v>
      </c>
    </row>
    <row r="24" spans="1:29" ht="45.75" customHeight="1" thickTop="1" thickBot="1" x14ac:dyDescent="0.3">
      <c r="A24">
        <v>2021</v>
      </c>
      <c r="B24" s="129">
        <v>1</v>
      </c>
      <c r="C24" s="307">
        <v>44225</v>
      </c>
      <c r="D24" s="277"/>
      <c r="E24" s="130">
        <v>49</v>
      </c>
      <c r="F24" s="130" t="s">
        <v>275</v>
      </c>
      <c r="G24" s="130" t="s">
        <v>276</v>
      </c>
      <c r="H24" s="130">
        <v>95.5</v>
      </c>
      <c r="I24" s="130">
        <v>104.5</v>
      </c>
      <c r="J24" s="130">
        <v>104.8</v>
      </c>
      <c r="K24" s="133">
        <v>101</v>
      </c>
      <c r="L24" s="133">
        <v>107</v>
      </c>
      <c r="M24" s="133">
        <v>66</v>
      </c>
      <c r="N24" s="133">
        <v>109</v>
      </c>
      <c r="O24" s="81">
        <v>3</v>
      </c>
      <c r="P24" s="81"/>
      <c r="Q24" s="81">
        <v>2</v>
      </c>
      <c r="R24" s="81"/>
      <c r="S24" s="81"/>
      <c r="T24" s="81"/>
      <c r="U24" s="81"/>
      <c r="V24" s="81"/>
      <c r="W24" s="81"/>
      <c r="X24" s="131">
        <v>5</v>
      </c>
      <c r="Y24" s="131">
        <v>1181</v>
      </c>
      <c r="Z24" s="81">
        <v>1.4999999999999999E-2</v>
      </c>
      <c r="AA24" s="131">
        <v>1</v>
      </c>
      <c r="AB24" s="277">
        <v>18</v>
      </c>
      <c r="AC24" s="132">
        <f t="shared" si="0"/>
        <v>4.2337002540220152E-3</v>
      </c>
    </row>
    <row r="25" spans="1:29" ht="45.75" customHeight="1" thickTop="1" thickBot="1" x14ac:dyDescent="0.3">
      <c r="A25">
        <v>2021</v>
      </c>
      <c r="B25" s="129">
        <v>1</v>
      </c>
      <c r="C25" s="307">
        <v>44226</v>
      </c>
      <c r="D25" s="277"/>
      <c r="E25" s="130">
        <v>49</v>
      </c>
      <c r="F25" s="130" t="s">
        <v>275</v>
      </c>
      <c r="G25" s="130" t="s">
        <v>276</v>
      </c>
      <c r="H25" s="130">
        <v>95.5</v>
      </c>
      <c r="I25" s="130">
        <v>104.5</v>
      </c>
      <c r="J25" s="130">
        <v>111.5</v>
      </c>
      <c r="K25" s="133">
        <v>101</v>
      </c>
      <c r="L25" s="133">
        <v>107</v>
      </c>
      <c r="M25" s="133">
        <v>67</v>
      </c>
      <c r="N25" s="133">
        <v>108</v>
      </c>
      <c r="O25" s="81">
        <v>6</v>
      </c>
      <c r="P25" s="81"/>
      <c r="Q25" s="81">
        <v>3</v>
      </c>
      <c r="R25" s="81">
        <v>3</v>
      </c>
      <c r="S25" s="81"/>
      <c r="T25" s="81"/>
      <c r="U25" s="81"/>
      <c r="V25" s="81"/>
      <c r="W25" s="81"/>
      <c r="X25" s="131">
        <v>12</v>
      </c>
      <c r="Y25" s="131">
        <v>1944</v>
      </c>
      <c r="Z25" s="81">
        <v>1.4999999999999999E-2</v>
      </c>
      <c r="AA25" s="131">
        <v>1</v>
      </c>
      <c r="AB25" s="277">
        <v>18</v>
      </c>
      <c r="AC25" s="132">
        <f t="shared" si="0"/>
        <v>6.1728395061728392E-3</v>
      </c>
    </row>
    <row r="26" spans="1:29" ht="45.75" customHeight="1" thickTop="1" thickBot="1" x14ac:dyDescent="0.3">
      <c r="A26">
        <v>2021</v>
      </c>
      <c r="B26" s="129">
        <v>1</v>
      </c>
      <c r="C26" s="307">
        <v>44220</v>
      </c>
      <c r="D26" s="277"/>
      <c r="E26" s="130">
        <v>10</v>
      </c>
      <c r="F26" s="130" t="s">
        <v>363</v>
      </c>
      <c r="G26" s="130" t="s">
        <v>364</v>
      </c>
      <c r="H26" s="130">
        <v>45.256124999999997</v>
      </c>
      <c r="I26" s="130">
        <v>52.068874999999998</v>
      </c>
      <c r="J26" s="130">
        <v>52</v>
      </c>
      <c r="K26" s="133">
        <v>47</v>
      </c>
      <c r="L26" s="133">
        <v>154</v>
      </c>
      <c r="M26" s="133">
        <v>46</v>
      </c>
      <c r="N26" s="133">
        <v>155</v>
      </c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>
        <v>0.02</v>
      </c>
      <c r="AA26" s="131">
        <v>1</v>
      </c>
      <c r="AB26" s="277">
        <v>18</v>
      </c>
      <c r="AC26" s="132" t="str">
        <f t="shared" si="0"/>
        <v/>
      </c>
    </row>
    <row r="27" spans="1:29" ht="45.75" customHeight="1" thickTop="1" thickBot="1" x14ac:dyDescent="0.3">
      <c r="A27">
        <v>2021</v>
      </c>
      <c r="B27" s="129">
        <v>1</v>
      </c>
      <c r="C27" s="307">
        <v>44221</v>
      </c>
      <c r="D27" s="277"/>
      <c r="E27" s="130">
        <v>10</v>
      </c>
      <c r="F27" s="130" t="s">
        <v>363</v>
      </c>
      <c r="G27" s="130" t="s">
        <v>364</v>
      </c>
      <c r="H27" s="130">
        <v>45.256124999999997</v>
      </c>
      <c r="I27" s="130">
        <v>52.068874999999998</v>
      </c>
      <c r="J27" s="130">
        <v>54.5</v>
      </c>
      <c r="K27" s="133">
        <v>47</v>
      </c>
      <c r="L27" s="133">
        <v>154</v>
      </c>
      <c r="M27" s="133">
        <v>45</v>
      </c>
      <c r="N27" s="133">
        <v>161</v>
      </c>
      <c r="O27" s="81">
        <v>10</v>
      </c>
      <c r="P27" s="81">
        <v>6</v>
      </c>
      <c r="Q27" s="81">
        <v>9</v>
      </c>
      <c r="R27" s="81"/>
      <c r="S27" s="81"/>
      <c r="T27" s="81"/>
      <c r="U27" s="81"/>
      <c r="V27" s="81"/>
      <c r="W27" s="81"/>
      <c r="X27" s="131">
        <v>25</v>
      </c>
      <c r="Y27" s="131">
        <v>945</v>
      </c>
      <c r="Z27" s="81">
        <v>0.02</v>
      </c>
      <c r="AA27" s="131">
        <v>1</v>
      </c>
      <c r="AB27" s="277">
        <v>18</v>
      </c>
      <c r="AC27" s="132">
        <f t="shared" si="0"/>
        <v>2.6455026455026454E-2</v>
      </c>
    </row>
    <row r="28" spans="1:29" ht="45.75" customHeight="1" thickTop="1" thickBot="1" x14ac:dyDescent="0.3">
      <c r="A28">
        <v>2021</v>
      </c>
      <c r="B28" s="129">
        <v>1</v>
      </c>
      <c r="C28" s="307">
        <v>44220</v>
      </c>
      <c r="D28" s="277"/>
      <c r="E28" s="130">
        <v>9</v>
      </c>
      <c r="F28" s="130" t="s">
        <v>358</v>
      </c>
      <c r="G28" s="130" t="s">
        <v>359</v>
      </c>
      <c r="H28" s="130">
        <v>22.603428569999998</v>
      </c>
      <c r="I28" s="130">
        <v>26.006095240000001</v>
      </c>
      <c r="J28" s="130"/>
      <c r="K28" s="133">
        <v>47</v>
      </c>
      <c r="L28" s="133">
        <v>154</v>
      </c>
      <c r="M28" s="133">
        <v>44</v>
      </c>
      <c r="N28" s="133">
        <v>163</v>
      </c>
      <c r="O28" s="81">
        <v>4</v>
      </c>
      <c r="P28" s="81">
        <v>2</v>
      </c>
      <c r="Q28" s="81">
        <v>4</v>
      </c>
      <c r="R28" s="81"/>
      <c r="S28" s="81"/>
      <c r="T28" s="81"/>
      <c r="U28" s="81"/>
      <c r="V28" s="81"/>
      <c r="W28" s="81"/>
      <c r="X28" s="131">
        <v>10</v>
      </c>
      <c r="Y28" s="131">
        <v>490</v>
      </c>
      <c r="Z28" s="81">
        <v>0.02</v>
      </c>
      <c r="AA28" s="131">
        <v>1</v>
      </c>
      <c r="AB28" s="277">
        <v>18</v>
      </c>
      <c r="AC28" s="132">
        <f t="shared" si="0"/>
        <v>2.0408163265306121E-2</v>
      </c>
    </row>
    <row r="29" spans="1:29" ht="45.75" customHeight="1" thickTop="1" thickBot="1" x14ac:dyDescent="0.3">
      <c r="A29">
        <v>2021</v>
      </c>
      <c r="B29" s="129">
        <v>1</v>
      </c>
      <c r="C29" s="307">
        <v>44221</v>
      </c>
      <c r="D29" s="277"/>
      <c r="E29" s="130">
        <v>550</v>
      </c>
      <c r="F29" s="130" t="s">
        <v>365</v>
      </c>
      <c r="G29" s="130" t="s">
        <v>366</v>
      </c>
      <c r="H29" s="130">
        <v>32.024999999999999</v>
      </c>
      <c r="I29" s="130">
        <v>38.045000000000002</v>
      </c>
      <c r="J29" s="130">
        <v>36.9</v>
      </c>
      <c r="K29" s="133">
        <v>108</v>
      </c>
      <c r="L29" s="133">
        <v>100</v>
      </c>
      <c r="M29" s="133">
        <v>136</v>
      </c>
      <c r="N29" s="133">
        <v>80</v>
      </c>
      <c r="O29" s="81">
        <v>8</v>
      </c>
      <c r="P29" s="81">
        <v>5</v>
      </c>
      <c r="Q29" s="81">
        <v>6</v>
      </c>
      <c r="R29" s="81"/>
      <c r="S29" s="81"/>
      <c r="T29" s="81"/>
      <c r="U29" s="81"/>
      <c r="V29" s="81"/>
      <c r="W29" s="81"/>
      <c r="X29" s="131">
        <v>19</v>
      </c>
      <c r="Y29" s="131">
        <v>259</v>
      </c>
      <c r="Z29" s="81">
        <v>1.4999999999999999E-2</v>
      </c>
      <c r="AA29" s="131">
        <v>1</v>
      </c>
      <c r="AB29" s="277">
        <v>16</v>
      </c>
      <c r="AC29" s="132">
        <f t="shared" si="0"/>
        <v>7.3359073359073365E-2</v>
      </c>
    </row>
    <row r="30" spans="1:29" ht="45.75" customHeight="1" thickTop="1" thickBot="1" x14ac:dyDescent="0.3">
      <c r="A30">
        <v>2021</v>
      </c>
      <c r="B30" s="129">
        <v>1</v>
      </c>
      <c r="C30" s="307">
        <v>44222</v>
      </c>
      <c r="D30" s="277"/>
      <c r="E30" s="130">
        <v>550</v>
      </c>
      <c r="F30" s="130" t="s">
        <v>365</v>
      </c>
      <c r="G30" s="130" t="s">
        <v>366</v>
      </c>
      <c r="H30" s="130">
        <v>32.024999999999999</v>
      </c>
      <c r="I30" s="130">
        <v>38.045000000000002</v>
      </c>
      <c r="J30" s="130"/>
      <c r="K30" s="133">
        <v>108</v>
      </c>
      <c r="L30" s="133">
        <v>100</v>
      </c>
      <c r="M30" s="133"/>
      <c r="N30" s="133"/>
      <c r="O30" s="81">
        <v>15</v>
      </c>
      <c r="P30" s="81">
        <v>4</v>
      </c>
      <c r="Q30" s="81">
        <v>17</v>
      </c>
      <c r="R30" s="81"/>
      <c r="S30" s="81"/>
      <c r="T30" s="81"/>
      <c r="U30" s="81"/>
      <c r="V30" s="81"/>
      <c r="W30" s="81"/>
      <c r="X30" s="131">
        <v>36</v>
      </c>
      <c r="Y30" s="131">
        <v>3736</v>
      </c>
      <c r="Z30" s="81">
        <v>1.4999999999999999E-2</v>
      </c>
      <c r="AA30" s="131">
        <v>1</v>
      </c>
      <c r="AB30" s="277">
        <v>16</v>
      </c>
      <c r="AC30" s="132">
        <f t="shared" si="0"/>
        <v>9.6359743040685224E-3</v>
      </c>
    </row>
    <row r="31" spans="1:29" ht="45.75" customHeight="1" thickTop="1" thickBot="1" x14ac:dyDescent="0.3">
      <c r="A31">
        <v>2021</v>
      </c>
      <c r="B31" s="129">
        <v>1</v>
      </c>
      <c r="C31" s="307">
        <v>44203</v>
      </c>
      <c r="D31" s="277"/>
      <c r="E31" s="130">
        <v>449</v>
      </c>
      <c r="F31" s="130" t="s">
        <v>272</v>
      </c>
      <c r="G31" s="130" t="s">
        <v>273</v>
      </c>
      <c r="H31" s="130">
        <v>40.985999999999997</v>
      </c>
      <c r="I31" s="130">
        <v>50.048000000000002</v>
      </c>
      <c r="J31" s="130">
        <v>43.5</v>
      </c>
      <c r="K31" s="133">
        <v>108</v>
      </c>
      <c r="L31" s="133">
        <v>100</v>
      </c>
      <c r="M31" s="133">
        <v>116</v>
      </c>
      <c r="N31" s="133">
        <v>93</v>
      </c>
      <c r="O31" s="81">
        <v>12</v>
      </c>
      <c r="P31" s="81"/>
      <c r="Q31" s="81">
        <v>6</v>
      </c>
      <c r="R31" s="81"/>
      <c r="S31" s="81">
        <v>4</v>
      </c>
      <c r="T31" s="81"/>
      <c r="U31" s="81"/>
      <c r="V31" s="81"/>
      <c r="W31" s="81"/>
      <c r="X31" s="131">
        <v>22</v>
      </c>
      <c r="Y31" s="131">
        <v>652</v>
      </c>
      <c r="Z31" s="81">
        <v>1.4999999999999999E-2</v>
      </c>
      <c r="AA31" s="131">
        <v>1</v>
      </c>
      <c r="AB31" s="277">
        <v>16</v>
      </c>
      <c r="AC31" s="132">
        <f t="shared" si="0"/>
        <v>3.3742331288343558E-2</v>
      </c>
    </row>
    <row r="32" spans="1:29" ht="45.75" customHeight="1" thickTop="1" thickBot="1" x14ac:dyDescent="0.3">
      <c r="A32">
        <v>2021</v>
      </c>
      <c r="B32" s="129">
        <v>1</v>
      </c>
      <c r="C32" s="307">
        <v>44205</v>
      </c>
      <c r="D32" s="277"/>
      <c r="E32" s="130">
        <v>449</v>
      </c>
      <c r="F32" s="130" t="s">
        <v>272</v>
      </c>
      <c r="G32" s="130" t="s">
        <v>273</v>
      </c>
      <c r="H32" s="130">
        <v>40.985999999999997</v>
      </c>
      <c r="I32" s="130">
        <v>50.048000000000002</v>
      </c>
      <c r="J32" s="130">
        <v>43.6</v>
      </c>
      <c r="K32" s="133">
        <v>108</v>
      </c>
      <c r="L32" s="133">
        <v>100</v>
      </c>
      <c r="M32" s="133">
        <v>117</v>
      </c>
      <c r="N32" s="133">
        <v>92</v>
      </c>
      <c r="O32" s="81">
        <v>8</v>
      </c>
      <c r="P32" s="81">
        <v>4</v>
      </c>
      <c r="Q32" s="81">
        <v>7</v>
      </c>
      <c r="R32" s="81"/>
      <c r="S32" s="81"/>
      <c r="T32" s="81"/>
      <c r="U32" s="81"/>
      <c r="V32" s="81"/>
      <c r="W32" s="81"/>
      <c r="X32" s="131">
        <v>19</v>
      </c>
      <c r="Y32" s="131">
        <v>1999</v>
      </c>
      <c r="Z32" s="81">
        <v>1.4999999999999999E-2</v>
      </c>
      <c r="AA32" s="131">
        <v>1</v>
      </c>
      <c r="AB32" s="277">
        <v>16</v>
      </c>
      <c r="AC32" s="132">
        <f t="shared" si="0"/>
        <v>9.5047523761880946E-3</v>
      </c>
    </row>
    <row r="33" spans="1:29" ht="45.75" customHeight="1" thickTop="1" thickBot="1" x14ac:dyDescent="0.3">
      <c r="A33">
        <v>2021</v>
      </c>
      <c r="B33" s="129">
        <v>1</v>
      </c>
      <c r="C33" s="307">
        <v>44206</v>
      </c>
      <c r="D33" s="277"/>
      <c r="E33" s="130">
        <v>449</v>
      </c>
      <c r="F33" s="130" t="s">
        <v>272</v>
      </c>
      <c r="G33" s="130" t="s">
        <v>273</v>
      </c>
      <c r="H33" s="130">
        <v>40.985999999999997</v>
      </c>
      <c r="I33" s="130">
        <v>50.048000000000002</v>
      </c>
      <c r="J33" s="130">
        <v>43.5</v>
      </c>
      <c r="K33" s="133">
        <v>108</v>
      </c>
      <c r="L33" s="133">
        <v>100</v>
      </c>
      <c r="M33" s="133">
        <v>119</v>
      </c>
      <c r="N33" s="133">
        <v>91</v>
      </c>
      <c r="O33" s="81">
        <v>12</v>
      </c>
      <c r="P33" s="81">
        <v>9</v>
      </c>
      <c r="Q33" s="81">
        <v>12</v>
      </c>
      <c r="R33" s="81"/>
      <c r="S33" s="81"/>
      <c r="T33" s="81"/>
      <c r="U33" s="81"/>
      <c r="V33" s="81"/>
      <c r="W33" s="81"/>
      <c r="X33" s="131">
        <v>33</v>
      </c>
      <c r="Y33" s="131">
        <v>2913</v>
      </c>
      <c r="Z33" s="81">
        <v>1.4999999999999999E-2</v>
      </c>
      <c r="AA33" s="131">
        <v>1</v>
      </c>
      <c r="AB33" s="277">
        <v>16</v>
      </c>
      <c r="AC33" s="132">
        <f t="shared" si="0"/>
        <v>1.132852729145211E-2</v>
      </c>
    </row>
    <row r="34" spans="1:29" ht="45.75" customHeight="1" thickTop="1" thickBot="1" x14ac:dyDescent="0.3">
      <c r="A34">
        <v>2021</v>
      </c>
      <c r="B34" s="129">
        <v>1</v>
      </c>
      <c r="C34" s="307">
        <v>44207</v>
      </c>
      <c r="D34" s="277"/>
      <c r="E34" s="130">
        <v>449</v>
      </c>
      <c r="F34" s="130" t="s">
        <v>272</v>
      </c>
      <c r="G34" s="130" t="s">
        <v>273</v>
      </c>
      <c r="H34" s="130">
        <v>40.985999999999997</v>
      </c>
      <c r="I34" s="130">
        <v>50.048000000000002</v>
      </c>
      <c r="J34" s="130">
        <v>42.7</v>
      </c>
      <c r="K34" s="133">
        <v>108</v>
      </c>
      <c r="L34" s="133">
        <v>100</v>
      </c>
      <c r="M34" s="133">
        <v>124</v>
      </c>
      <c r="N34" s="133">
        <v>87</v>
      </c>
      <c r="O34" s="81">
        <v>12</v>
      </c>
      <c r="P34" s="81">
        <v>4</v>
      </c>
      <c r="Q34" s="81">
        <v>7</v>
      </c>
      <c r="R34" s="81"/>
      <c r="S34" s="81"/>
      <c r="T34" s="81"/>
      <c r="U34" s="81"/>
      <c r="V34" s="81"/>
      <c r="W34" s="81"/>
      <c r="X34" s="131">
        <v>23</v>
      </c>
      <c r="Y34" s="131">
        <v>2723</v>
      </c>
      <c r="Z34" s="81">
        <v>1.4999999999999999E-2</v>
      </c>
      <c r="AA34" s="131">
        <v>1</v>
      </c>
      <c r="AB34" s="277">
        <v>16</v>
      </c>
      <c r="AC34" s="132">
        <f t="shared" si="0"/>
        <v>8.4465662871832537E-3</v>
      </c>
    </row>
    <row r="35" spans="1:29" ht="45.75" customHeight="1" thickTop="1" thickBot="1" x14ac:dyDescent="0.3">
      <c r="A35">
        <v>2021</v>
      </c>
      <c r="B35" s="129">
        <v>1</v>
      </c>
      <c r="C35" s="307">
        <v>44208</v>
      </c>
      <c r="D35" s="277"/>
      <c r="E35" s="130">
        <v>449</v>
      </c>
      <c r="F35" s="130" t="s">
        <v>272</v>
      </c>
      <c r="G35" s="130" t="s">
        <v>273</v>
      </c>
      <c r="H35" s="130">
        <v>40.985999999999997</v>
      </c>
      <c r="I35" s="130">
        <v>50.048000000000002</v>
      </c>
      <c r="J35" s="130">
        <v>41.7</v>
      </c>
      <c r="K35" s="133">
        <v>108</v>
      </c>
      <c r="L35" s="133">
        <v>100</v>
      </c>
      <c r="M35" s="133">
        <v>123</v>
      </c>
      <c r="N35" s="133">
        <v>88</v>
      </c>
      <c r="O35" s="81">
        <v>10</v>
      </c>
      <c r="P35" s="81">
        <v>4</v>
      </c>
      <c r="Q35" s="81">
        <v>8</v>
      </c>
      <c r="R35" s="81"/>
      <c r="S35" s="81"/>
      <c r="T35" s="81"/>
      <c r="U35" s="81"/>
      <c r="V35" s="81"/>
      <c r="W35" s="81"/>
      <c r="X35" s="131">
        <v>22</v>
      </c>
      <c r="Y35" s="131">
        <v>2272</v>
      </c>
      <c r="Z35" s="81">
        <v>1.4999999999999999E-2</v>
      </c>
      <c r="AA35" s="131">
        <v>1</v>
      </c>
      <c r="AB35" s="277">
        <v>16</v>
      </c>
      <c r="AC35" s="132">
        <f t="shared" si="0"/>
        <v>9.683098591549295E-3</v>
      </c>
    </row>
    <row r="36" spans="1:29" ht="45.75" customHeight="1" thickTop="1" thickBot="1" x14ac:dyDescent="0.3">
      <c r="A36">
        <v>2021</v>
      </c>
      <c r="B36" s="129">
        <v>1</v>
      </c>
      <c r="C36" s="307">
        <v>44209</v>
      </c>
      <c r="D36" s="277"/>
      <c r="E36" s="130">
        <v>449</v>
      </c>
      <c r="F36" s="130" t="s">
        <v>272</v>
      </c>
      <c r="G36" s="130" t="s">
        <v>273</v>
      </c>
      <c r="H36" s="130">
        <v>40.985999999999997</v>
      </c>
      <c r="I36" s="130">
        <v>50.048000000000002</v>
      </c>
      <c r="J36" s="130">
        <v>42.4</v>
      </c>
      <c r="K36" s="133">
        <v>108</v>
      </c>
      <c r="L36" s="133">
        <v>100</v>
      </c>
      <c r="M36" s="133">
        <v>120</v>
      </c>
      <c r="N36" s="133">
        <v>90</v>
      </c>
      <c r="O36" s="81">
        <v>10</v>
      </c>
      <c r="P36" s="81">
        <v>4</v>
      </c>
      <c r="Q36" s="81">
        <v>8</v>
      </c>
      <c r="R36" s="81"/>
      <c r="S36" s="81"/>
      <c r="T36" s="81"/>
      <c r="U36" s="81"/>
      <c r="V36" s="81"/>
      <c r="W36" s="81"/>
      <c r="X36" s="131">
        <v>22</v>
      </c>
      <c r="Y36" s="131">
        <v>2992</v>
      </c>
      <c r="Z36" s="81">
        <v>1.4999999999999999E-2</v>
      </c>
      <c r="AA36" s="131">
        <v>1</v>
      </c>
      <c r="AB36" s="277">
        <v>16</v>
      </c>
      <c r="AC36" s="132">
        <f t="shared" si="0"/>
        <v>7.3529411764705881E-3</v>
      </c>
    </row>
    <row r="37" spans="1:29" s="135" customFormat="1" ht="45.75" customHeight="1" thickTop="1" thickBot="1" x14ac:dyDescent="0.3">
      <c r="A37">
        <v>2021</v>
      </c>
      <c r="B37" s="129">
        <v>1</v>
      </c>
      <c r="C37" s="307">
        <v>44210</v>
      </c>
      <c r="D37" s="277"/>
      <c r="E37" s="130">
        <v>449</v>
      </c>
      <c r="F37" s="130" t="s">
        <v>272</v>
      </c>
      <c r="G37" s="130" t="s">
        <v>273</v>
      </c>
      <c r="H37" s="130">
        <v>40.985999999999997</v>
      </c>
      <c r="I37" s="130">
        <v>50.048000000000002</v>
      </c>
      <c r="J37" s="130"/>
      <c r="K37" s="134">
        <v>108</v>
      </c>
      <c r="L37" s="134">
        <v>100</v>
      </c>
      <c r="M37" s="134"/>
      <c r="N37" s="134"/>
      <c r="O37" s="81">
        <v>9</v>
      </c>
      <c r="P37" s="81"/>
      <c r="Q37" s="81">
        <v>6</v>
      </c>
      <c r="R37" s="81"/>
      <c r="S37" s="81"/>
      <c r="T37" s="81"/>
      <c r="U37" s="81"/>
      <c r="V37" s="81"/>
      <c r="W37" s="81"/>
      <c r="X37" s="131">
        <v>15</v>
      </c>
      <c r="Y37" s="131">
        <v>1545</v>
      </c>
      <c r="Z37" s="81">
        <v>1.4999999999999999E-2</v>
      </c>
      <c r="AA37" s="131">
        <v>1</v>
      </c>
      <c r="AB37" s="277">
        <v>16</v>
      </c>
      <c r="AC37" s="132">
        <f t="shared" si="0"/>
        <v>9.7087378640776691E-3</v>
      </c>
    </row>
    <row r="38" spans="1:29" ht="45.75" customHeight="1" thickTop="1" thickBot="1" x14ac:dyDescent="0.3">
      <c r="A38">
        <v>2021</v>
      </c>
      <c r="B38" s="129">
        <v>1</v>
      </c>
      <c r="C38" s="307">
        <v>44223</v>
      </c>
      <c r="D38" s="277"/>
      <c r="E38" s="130">
        <v>449</v>
      </c>
      <c r="F38" s="130" t="s">
        <v>272</v>
      </c>
      <c r="G38" s="130" t="s">
        <v>273</v>
      </c>
      <c r="H38" s="130">
        <v>40.985999999999997</v>
      </c>
      <c r="I38" s="130">
        <v>50.048000000000002</v>
      </c>
      <c r="J38" s="130">
        <v>48.8</v>
      </c>
      <c r="K38" s="133">
        <v>108</v>
      </c>
      <c r="L38" s="133">
        <v>100</v>
      </c>
      <c r="M38" s="133">
        <v>127</v>
      </c>
      <c r="N38" s="133">
        <v>85</v>
      </c>
      <c r="O38" s="81">
        <v>26</v>
      </c>
      <c r="P38" s="81">
        <v>10</v>
      </c>
      <c r="Q38" s="81">
        <v>18</v>
      </c>
      <c r="R38" s="81"/>
      <c r="S38" s="81"/>
      <c r="T38" s="81"/>
      <c r="U38" s="81"/>
      <c r="V38" s="81"/>
      <c r="W38" s="81"/>
      <c r="X38" s="131">
        <v>54</v>
      </c>
      <c r="Y38" s="131">
        <v>594</v>
      </c>
      <c r="Z38" s="81">
        <v>1.4999999999999999E-2</v>
      </c>
      <c r="AA38" s="131">
        <v>1</v>
      </c>
      <c r="AB38" s="277">
        <v>16</v>
      </c>
      <c r="AC38" s="132">
        <f t="shared" si="0"/>
        <v>9.0909090909090912E-2</v>
      </c>
    </row>
    <row r="39" spans="1:29" ht="45.75" customHeight="1" thickTop="1" thickBot="1" x14ac:dyDescent="0.3">
      <c r="A39">
        <v>2021</v>
      </c>
      <c r="B39" s="129">
        <v>1</v>
      </c>
      <c r="C39" s="307">
        <v>44224</v>
      </c>
      <c r="D39" s="277"/>
      <c r="E39" s="130">
        <v>449</v>
      </c>
      <c r="F39" s="130" t="s">
        <v>272</v>
      </c>
      <c r="G39" s="130" t="s">
        <v>273</v>
      </c>
      <c r="H39" s="130">
        <v>40.985999999999997</v>
      </c>
      <c r="I39" s="130">
        <v>50.048000000000002</v>
      </c>
      <c r="J39" s="130">
        <v>45.7</v>
      </c>
      <c r="K39" s="133">
        <v>108</v>
      </c>
      <c r="L39" s="133">
        <v>100</v>
      </c>
      <c r="M39" s="133">
        <v>137</v>
      </c>
      <c r="N39" s="133">
        <v>79</v>
      </c>
      <c r="O39" s="81">
        <v>11</v>
      </c>
      <c r="P39" s="81">
        <v>3</v>
      </c>
      <c r="Q39" s="81">
        <v>8</v>
      </c>
      <c r="R39" s="81"/>
      <c r="S39" s="81"/>
      <c r="T39" s="81"/>
      <c r="U39" s="81"/>
      <c r="V39" s="81"/>
      <c r="W39" s="81"/>
      <c r="X39" s="131">
        <v>22</v>
      </c>
      <c r="Y39" s="131">
        <v>3172</v>
      </c>
      <c r="Z39" s="81">
        <v>1.4999999999999999E-2</v>
      </c>
      <c r="AA39" s="131">
        <v>1</v>
      </c>
      <c r="AB39" s="277">
        <v>16</v>
      </c>
      <c r="AC39" s="132">
        <f t="shared" si="0"/>
        <v>6.9356872635561164E-3</v>
      </c>
    </row>
    <row r="40" spans="1:29" ht="45.75" customHeight="1" thickTop="1" thickBot="1" x14ac:dyDescent="0.3">
      <c r="A40">
        <v>2021</v>
      </c>
      <c r="B40" s="129">
        <v>1</v>
      </c>
      <c r="C40" s="307">
        <v>44225</v>
      </c>
      <c r="D40" s="277"/>
      <c r="E40" s="130">
        <v>449</v>
      </c>
      <c r="F40" s="130" t="s">
        <v>272</v>
      </c>
      <c r="G40" s="130" t="s">
        <v>273</v>
      </c>
      <c r="H40" s="130">
        <v>40.985999999999997</v>
      </c>
      <c r="I40" s="130">
        <v>50.048000000000002</v>
      </c>
      <c r="J40" s="130">
        <v>43</v>
      </c>
      <c r="K40" s="133">
        <v>108</v>
      </c>
      <c r="L40" s="133">
        <v>100</v>
      </c>
      <c r="M40" s="133">
        <v>130</v>
      </c>
      <c r="N40" s="133">
        <v>83</v>
      </c>
      <c r="O40" s="81">
        <v>2</v>
      </c>
      <c r="P40" s="81"/>
      <c r="Q40" s="81">
        <v>6</v>
      </c>
      <c r="R40" s="81"/>
      <c r="S40" s="81"/>
      <c r="T40" s="81"/>
      <c r="U40" s="81"/>
      <c r="V40" s="81"/>
      <c r="W40" s="81"/>
      <c r="X40" s="131">
        <v>8</v>
      </c>
      <c r="Y40" s="131">
        <v>1448</v>
      </c>
      <c r="Z40" s="81">
        <v>1.4999999999999999E-2</v>
      </c>
      <c r="AA40" s="131">
        <v>1</v>
      </c>
      <c r="AB40" s="277">
        <v>16</v>
      </c>
      <c r="AC40" s="132">
        <f t="shared" si="0"/>
        <v>5.5248618784530384E-3</v>
      </c>
    </row>
    <row r="41" spans="1:29" ht="45.75" customHeight="1" thickTop="1" thickBot="1" x14ac:dyDescent="0.3">
      <c r="A41">
        <v>2021</v>
      </c>
      <c r="B41" s="129">
        <v>1</v>
      </c>
      <c r="C41" s="307">
        <v>44226</v>
      </c>
      <c r="D41" s="277"/>
      <c r="E41" s="130">
        <v>449</v>
      </c>
      <c r="F41" s="130" t="s">
        <v>272</v>
      </c>
      <c r="G41" s="130" t="s">
        <v>273</v>
      </c>
      <c r="H41" s="130">
        <v>40.985999999999997</v>
      </c>
      <c r="I41" s="130">
        <v>50.048000000000002</v>
      </c>
      <c r="J41" s="130">
        <v>43.5</v>
      </c>
      <c r="K41" s="133">
        <v>108</v>
      </c>
      <c r="L41" s="133">
        <v>100</v>
      </c>
      <c r="M41" s="133">
        <v>125</v>
      </c>
      <c r="N41" s="133">
        <v>87</v>
      </c>
      <c r="O41" s="81">
        <v>7</v>
      </c>
      <c r="P41" s="81"/>
      <c r="Q41" s="81">
        <v>19</v>
      </c>
      <c r="R41" s="81"/>
      <c r="S41" s="81"/>
      <c r="T41" s="81"/>
      <c r="U41" s="81"/>
      <c r="V41" s="81"/>
      <c r="W41" s="81"/>
      <c r="X41" s="131">
        <v>26</v>
      </c>
      <c r="Y41" s="131">
        <v>2636</v>
      </c>
      <c r="Z41" s="81">
        <v>1.4999999999999999E-2</v>
      </c>
      <c r="AA41" s="131">
        <v>1</v>
      </c>
      <c r="AB41" s="277">
        <v>16</v>
      </c>
      <c r="AC41" s="132">
        <f t="shared" si="0"/>
        <v>9.8634294385432468E-3</v>
      </c>
    </row>
    <row r="42" spans="1:29" ht="45.75" customHeight="1" thickTop="1" thickBot="1" x14ac:dyDescent="0.3">
      <c r="A42">
        <v>2021</v>
      </c>
      <c r="B42" s="129">
        <v>1</v>
      </c>
      <c r="C42" s="307">
        <v>44221</v>
      </c>
      <c r="D42" s="277"/>
      <c r="E42" s="130">
        <v>331</v>
      </c>
      <c r="F42" s="130" t="s">
        <v>168</v>
      </c>
      <c r="G42" s="130" t="s">
        <v>169</v>
      </c>
      <c r="H42" s="130">
        <v>305.82499999999999</v>
      </c>
      <c r="I42" s="130">
        <v>348.07499999999999</v>
      </c>
      <c r="J42" s="130">
        <v>344.6</v>
      </c>
      <c r="K42" s="133">
        <v>110</v>
      </c>
      <c r="L42" s="133">
        <v>131</v>
      </c>
      <c r="M42" s="133">
        <v>118</v>
      </c>
      <c r="N42" s="133">
        <v>123</v>
      </c>
      <c r="O42" s="81">
        <v>5</v>
      </c>
      <c r="P42" s="81"/>
      <c r="Q42" s="81">
        <v>2</v>
      </c>
      <c r="R42" s="81"/>
      <c r="S42" s="81"/>
      <c r="T42" s="81"/>
      <c r="U42" s="81"/>
      <c r="V42" s="81"/>
      <c r="W42" s="81"/>
      <c r="X42" s="131">
        <v>7</v>
      </c>
      <c r="Y42" s="131">
        <v>847</v>
      </c>
      <c r="Z42" s="81">
        <v>1.4999999999999999E-2</v>
      </c>
      <c r="AA42" s="131">
        <v>1</v>
      </c>
      <c r="AB42" s="277">
        <v>16</v>
      </c>
      <c r="AC42" s="132">
        <f t="shared" si="0"/>
        <v>8.2644628099173556E-3</v>
      </c>
    </row>
    <row r="43" spans="1:29" ht="45.75" customHeight="1" thickTop="1" thickBot="1" x14ac:dyDescent="0.3">
      <c r="A43">
        <v>2021</v>
      </c>
      <c r="B43" s="129">
        <v>1</v>
      </c>
      <c r="C43" s="307">
        <v>44222</v>
      </c>
      <c r="D43" s="277"/>
      <c r="E43" s="130">
        <v>331</v>
      </c>
      <c r="F43" s="130" t="s">
        <v>168</v>
      </c>
      <c r="G43" s="130" t="s">
        <v>169</v>
      </c>
      <c r="H43" s="130">
        <v>305.82499999999999</v>
      </c>
      <c r="I43" s="130">
        <v>348.07499999999999</v>
      </c>
      <c r="J43" s="130">
        <v>353.5</v>
      </c>
      <c r="K43" s="133">
        <v>110</v>
      </c>
      <c r="L43" s="133">
        <v>131</v>
      </c>
      <c r="M43" s="133">
        <v>118</v>
      </c>
      <c r="N43" s="133">
        <v>122</v>
      </c>
      <c r="O43" s="81">
        <v>3</v>
      </c>
      <c r="P43" s="81">
        <v>4</v>
      </c>
      <c r="Q43" s="81">
        <v>4</v>
      </c>
      <c r="R43" s="81"/>
      <c r="S43" s="81"/>
      <c r="T43" s="81"/>
      <c r="U43" s="81"/>
      <c r="V43" s="81"/>
      <c r="W43" s="81"/>
      <c r="X43" s="131">
        <v>11</v>
      </c>
      <c r="Y43" s="131">
        <v>1283</v>
      </c>
      <c r="Z43" s="81">
        <v>1.4999999999999999E-2</v>
      </c>
      <c r="AA43" s="131">
        <v>1</v>
      </c>
      <c r="AB43" s="277">
        <v>16</v>
      </c>
      <c r="AC43" s="132">
        <f t="shared" si="0"/>
        <v>8.5736554949337497E-3</v>
      </c>
    </row>
    <row r="44" spans="1:29" ht="45.75" customHeight="1" thickTop="1" thickBot="1" x14ac:dyDescent="0.3">
      <c r="A44">
        <v>2021</v>
      </c>
      <c r="B44" s="129">
        <v>1</v>
      </c>
      <c r="C44" s="307">
        <v>44207</v>
      </c>
      <c r="D44" s="277"/>
      <c r="E44" s="130">
        <v>330</v>
      </c>
      <c r="F44" s="130" t="s">
        <v>320</v>
      </c>
      <c r="G44" s="130" t="s">
        <v>321</v>
      </c>
      <c r="H44" s="130">
        <v>382.04599999999999</v>
      </c>
      <c r="I44" s="130">
        <v>434.82600000000002</v>
      </c>
      <c r="J44" s="130">
        <v>433.2</v>
      </c>
      <c r="K44" s="133">
        <v>103</v>
      </c>
      <c r="L44" s="133">
        <v>140</v>
      </c>
      <c r="M44" s="133">
        <v>107</v>
      </c>
      <c r="N44" s="133">
        <v>135</v>
      </c>
      <c r="O44" s="81">
        <v>8</v>
      </c>
      <c r="P44" s="81">
        <v>6</v>
      </c>
      <c r="Q44" s="81">
        <v>8</v>
      </c>
      <c r="R44" s="81"/>
      <c r="S44" s="81"/>
      <c r="T44" s="81"/>
      <c r="U44" s="81"/>
      <c r="V44" s="81"/>
      <c r="W44" s="81"/>
      <c r="X44" s="131">
        <v>22</v>
      </c>
      <c r="Y44" s="131">
        <v>478</v>
      </c>
      <c r="Z44" s="81">
        <v>1.4999999999999999E-2</v>
      </c>
      <c r="AA44" s="131">
        <v>1</v>
      </c>
      <c r="AB44" s="277">
        <v>16</v>
      </c>
      <c r="AC44" s="132">
        <f t="shared" si="0"/>
        <v>4.6025104602510462E-2</v>
      </c>
    </row>
    <row r="45" spans="1:29" ht="45.75" customHeight="1" thickTop="1" thickBot="1" x14ac:dyDescent="0.3">
      <c r="A45">
        <v>2021</v>
      </c>
      <c r="B45" s="129">
        <v>1</v>
      </c>
      <c r="C45" s="307">
        <v>44208</v>
      </c>
      <c r="D45" s="277"/>
      <c r="E45" s="130">
        <v>330</v>
      </c>
      <c r="F45" s="130" t="s">
        <v>320</v>
      </c>
      <c r="G45" s="130" t="s">
        <v>321</v>
      </c>
      <c r="H45" s="130">
        <v>382.04599999999999</v>
      </c>
      <c r="I45" s="130">
        <v>434.82600000000002</v>
      </c>
      <c r="J45" s="130">
        <v>414.2</v>
      </c>
      <c r="K45" s="133">
        <v>103</v>
      </c>
      <c r="L45" s="133">
        <v>140</v>
      </c>
      <c r="M45" s="133">
        <v>107</v>
      </c>
      <c r="N45" s="133">
        <v>135</v>
      </c>
      <c r="O45" s="81">
        <v>6</v>
      </c>
      <c r="P45" s="81">
        <v>6</v>
      </c>
      <c r="Q45" s="81">
        <v>3</v>
      </c>
      <c r="R45" s="81"/>
      <c r="S45" s="81"/>
      <c r="T45" s="81"/>
      <c r="U45" s="81"/>
      <c r="V45" s="81"/>
      <c r="W45" s="81"/>
      <c r="X45" s="131">
        <v>15</v>
      </c>
      <c r="Y45" s="131">
        <v>2007</v>
      </c>
      <c r="Z45" s="81">
        <v>1.4999999999999999E-2</v>
      </c>
      <c r="AA45" s="131">
        <v>1</v>
      </c>
      <c r="AB45" s="277">
        <v>16</v>
      </c>
      <c r="AC45" s="132">
        <f t="shared" si="0"/>
        <v>7.4738415545590429E-3</v>
      </c>
    </row>
    <row r="46" spans="1:29" ht="45.75" customHeight="1" thickTop="1" thickBot="1" x14ac:dyDescent="0.3">
      <c r="A46">
        <v>2021</v>
      </c>
      <c r="B46" s="129">
        <v>1</v>
      </c>
      <c r="C46" s="307">
        <v>44209</v>
      </c>
      <c r="D46" s="277"/>
      <c r="E46" s="130">
        <v>330</v>
      </c>
      <c r="F46" s="130" t="s">
        <v>320</v>
      </c>
      <c r="G46" s="130" t="s">
        <v>321</v>
      </c>
      <c r="H46" s="130">
        <v>382.04599999999999</v>
      </c>
      <c r="I46" s="130">
        <v>434.82600000000002</v>
      </c>
      <c r="J46" s="130">
        <v>424.9</v>
      </c>
      <c r="K46" s="133">
        <v>103</v>
      </c>
      <c r="L46" s="133">
        <v>140</v>
      </c>
      <c r="M46" s="133">
        <v>103</v>
      </c>
      <c r="N46" s="133">
        <v>140</v>
      </c>
      <c r="O46" s="81">
        <v>7</v>
      </c>
      <c r="P46" s="81">
        <v>6</v>
      </c>
      <c r="Q46" s="81">
        <v>5</v>
      </c>
      <c r="R46" s="81"/>
      <c r="S46" s="81">
        <v>2</v>
      </c>
      <c r="T46" s="81"/>
      <c r="U46" s="81"/>
      <c r="V46" s="81"/>
      <c r="W46" s="81"/>
      <c r="X46" s="131">
        <v>20</v>
      </c>
      <c r="Y46" s="131">
        <v>2156</v>
      </c>
      <c r="Z46" s="81">
        <v>1.4999999999999999E-2</v>
      </c>
      <c r="AA46" s="131">
        <v>1</v>
      </c>
      <c r="AB46" s="277">
        <v>16</v>
      </c>
      <c r="AC46" s="132">
        <f t="shared" si="0"/>
        <v>9.2764378478664197E-3</v>
      </c>
    </row>
    <row r="47" spans="1:29" ht="45.75" customHeight="1" thickTop="1" thickBot="1" x14ac:dyDescent="0.3">
      <c r="A47">
        <v>2021</v>
      </c>
      <c r="B47" s="129">
        <v>1</v>
      </c>
      <c r="C47" s="307">
        <v>44210</v>
      </c>
      <c r="D47" s="277"/>
      <c r="E47" s="130">
        <v>330</v>
      </c>
      <c r="F47" s="130" t="s">
        <v>320</v>
      </c>
      <c r="G47" s="130" t="s">
        <v>321</v>
      </c>
      <c r="H47" s="130">
        <v>382.04599999999999</v>
      </c>
      <c r="I47" s="130">
        <v>434.82600000000002</v>
      </c>
      <c r="J47" s="130">
        <v>416</v>
      </c>
      <c r="K47" s="133">
        <v>103</v>
      </c>
      <c r="L47" s="133">
        <v>140</v>
      </c>
      <c r="M47" s="133">
        <v>101</v>
      </c>
      <c r="N47" s="133">
        <v>143</v>
      </c>
      <c r="O47" s="81">
        <v>2</v>
      </c>
      <c r="P47" s="81">
        <v>5</v>
      </c>
      <c r="Q47" s="81"/>
      <c r="R47" s="81">
        <v>3</v>
      </c>
      <c r="S47" s="81">
        <v>2</v>
      </c>
      <c r="T47" s="81"/>
      <c r="U47" s="81"/>
      <c r="V47" s="81"/>
      <c r="W47" s="81"/>
      <c r="X47" s="131">
        <v>11</v>
      </c>
      <c r="Y47" s="131">
        <v>899</v>
      </c>
      <c r="Z47" s="81">
        <v>1.4999999999999999E-2</v>
      </c>
      <c r="AA47" s="131">
        <v>1</v>
      </c>
      <c r="AB47" s="277">
        <v>16</v>
      </c>
      <c r="AC47" s="132">
        <f t="shared" si="0"/>
        <v>1.2235817575083427E-2</v>
      </c>
    </row>
    <row r="48" spans="1:29" ht="45.75" customHeight="1" thickTop="1" thickBot="1" x14ac:dyDescent="0.3">
      <c r="A48">
        <v>2021</v>
      </c>
      <c r="B48" s="129">
        <v>1</v>
      </c>
      <c r="C48" s="307">
        <v>44198</v>
      </c>
      <c r="D48" s="277"/>
      <c r="E48" s="130">
        <v>557</v>
      </c>
      <c r="F48" s="130" t="s">
        <v>178</v>
      </c>
      <c r="G48" s="130" t="s">
        <v>179</v>
      </c>
      <c r="H48" s="130">
        <v>171.262</v>
      </c>
      <c r="I48" s="130">
        <v>194.922</v>
      </c>
      <c r="J48" s="130">
        <v>194.6</v>
      </c>
      <c r="K48" s="133">
        <v>20</v>
      </c>
      <c r="L48" s="133">
        <v>180</v>
      </c>
      <c r="M48" s="133">
        <v>26</v>
      </c>
      <c r="N48" s="133">
        <v>140</v>
      </c>
      <c r="O48" s="81">
        <v>4</v>
      </c>
      <c r="P48" s="81">
        <v>4</v>
      </c>
      <c r="Q48" s="81">
        <v>2</v>
      </c>
      <c r="R48" s="81"/>
      <c r="S48" s="81"/>
      <c r="T48" s="81"/>
      <c r="U48" s="81"/>
      <c r="V48" s="81"/>
      <c r="W48" s="81"/>
      <c r="X48" s="131">
        <v>9</v>
      </c>
      <c r="Y48" s="131">
        <v>15</v>
      </c>
      <c r="Z48" s="81">
        <v>1.4999999999999999E-2</v>
      </c>
      <c r="AA48" s="131">
        <v>1</v>
      </c>
      <c r="AB48" s="277">
        <v>16</v>
      </c>
      <c r="AC48" s="132">
        <f t="shared" si="0"/>
        <v>0.6</v>
      </c>
    </row>
    <row r="49" spans="1:29" ht="45.75" customHeight="1" thickTop="1" thickBot="1" x14ac:dyDescent="0.3">
      <c r="A49">
        <v>2021</v>
      </c>
      <c r="B49" s="129">
        <v>1</v>
      </c>
      <c r="C49" s="307">
        <v>44199</v>
      </c>
      <c r="D49" s="277"/>
      <c r="E49" s="130">
        <v>557</v>
      </c>
      <c r="F49" s="130" t="s">
        <v>178</v>
      </c>
      <c r="G49" s="130" t="s">
        <v>179</v>
      </c>
      <c r="H49" s="130">
        <v>171.262</v>
      </c>
      <c r="I49" s="130">
        <v>194.922</v>
      </c>
      <c r="J49" s="130">
        <v>194.6</v>
      </c>
      <c r="K49" s="133">
        <v>20</v>
      </c>
      <c r="L49" s="133">
        <v>180</v>
      </c>
      <c r="M49" s="133">
        <v>25</v>
      </c>
      <c r="N49" s="133">
        <v>141</v>
      </c>
      <c r="O49" s="81">
        <v>4</v>
      </c>
      <c r="P49" s="81">
        <v>3</v>
      </c>
      <c r="Q49" s="81">
        <v>3</v>
      </c>
      <c r="R49" s="81"/>
      <c r="S49" s="81">
        <v>1</v>
      </c>
      <c r="T49" s="81"/>
      <c r="U49" s="81"/>
      <c r="V49" s="81"/>
      <c r="W49" s="81"/>
      <c r="X49" s="131">
        <v>10</v>
      </c>
      <c r="Y49" s="131">
        <v>610</v>
      </c>
      <c r="Z49" s="81">
        <v>1.4999999999999999E-2</v>
      </c>
      <c r="AA49" s="131">
        <v>1</v>
      </c>
      <c r="AB49" s="277">
        <v>16</v>
      </c>
      <c r="AC49" s="132">
        <f t="shared" si="0"/>
        <v>1.6393442622950821E-2</v>
      </c>
    </row>
    <row r="50" spans="1:29" ht="45.75" customHeight="1" thickTop="1" thickBot="1" x14ac:dyDescent="0.3">
      <c r="A50">
        <v>2021</v>
      </c>
      <c r="B50" s="129">
        <v>1</v>
      </c>
      <c r="C50" s="307">
        <v>44200</v>
      </c>
      <c r="D50" s="277"/>
      <c r="E50" s="130">
        <v>557</v>
      </c>
      <c r="F50" s="130" t="s">
        <v>178</v>
      </c>
      <c r="G50" s="130" t="s">
        <v>179</v>
      </c>
      <c r="H50" s="130">
        <v>171.262</v>
      </c>
      <c r="I50" s="130">
        <v>194.922</v>
      </c>
      <c r="J50" s="130">
        <v>195.8</v>
      </c>
      <c r="K50" s="133">
        <v>20</v>
      </c>
      <c r="L50" s="133">
        <v>180</v>
      </c>
      <c r="M50" s="133">
        <v>26</v>
      </c>
      <c r="N50" s="133">
        <v>140</v>
      </c>
      <c r="O50" s="81">
        <v>4</v>
      </c>
      <c r="P50" s="81">
        <v>3</v>
      </c>
      <c r="Q50" s="81">
        <v>4</v>
      </c>
      <c r="R50" s="81"/>
      <c r="S50" s="81">
        <v>2</v>
      </c>
      <c r="T50" s="81"/>
      <c r="U50" s="81"/>
      <c r="V50" s="81"/>
      <c r="W50" s="81"/>
      <c r="X50" s="131">
        <v>12</v>
      </c>
      <c r="Y50" s="131">
        <v>444</v>
      </c>
      <c r="Z50" s="81">
        <v>1.4999999999999999E-2</v>
      </c>
      <c r="AA50" s="131">
        <v>1</v>
      </c>
      <c r="AB50" s="277">
        <v>16</v>
      </c>
      <c r="AC50" s="132">
        <f t="shared" si="0"/>
        <v>2.7027027027027029E-2</v>
      </c>
    </row>
    <row r="51" spans="1:29" ht="45.75" customHeight="1" thickTop="1" thickBot="1" x14ac:dyDescent="0.3">
      <c r="A51">
        <v>2021</v>
      </c>
      <c r="B51" s="129">
        <v>1</v>
      </c>
      <c r="C51" s="307">
        <v>44201</v>
      </c>
      <c r="D51" s="277"/>
      <c r="E51" s="130">
        <v>557</v>
      </c>
      <c r="F51" s="130" t="s">
        <v>178</v>
      </c>
      <c r="G51" s="130" t="s">
        <v>179</v>
      </c>
      <c r="H51" s="130">
        <v>171.262</v>
      </c>
      <c r="I51" s="130">
        <v>194.922</v>
      </c>
      <c r="J51" s="130">
        <v>193.9</v>
      </c>
      <c r="K51" s="133">
        <v>20</v>
      </c>
      <c r="L51" s="133">
        <v>180</v>
      </c>
      <c r="M51" s="133">
        <v>25</v>
      </c>
      <c r="N51" s="133">
        <v>143</v>
      </c>
      <c r="O51" s="81">
        <v>3</v>
      </c>
      <c r="P51" s="81">
        <v>4</v>
      </c>
      <c r="Q51" s="81">
        <v>5</v>
      </c>
      <c r="R51" s="81"/>
      <c r="S51" s="81">
        <v>1</v>
      </c>
      <c r="T51" s="81"/>
      <c r="U51" s="81"/>
      <c r="V51" s="81"/>
      <c r="W51" s="81"/>
      <c r="X51" s="131">
        <v>12</v>
      </c>
      <c r="Y51" s="131">
        <v>660</v>
      </c>
      <c r="Z51" s="81">
        <v>1.4999999999999999E-2</v>
      </c>
      <c r="AA51" s="131">
        <v>1</v>
      </c>
      <c r="AB51" s="277">
        <v>16</v>
      </c>
      <c r="AC51" s="132">
        <f t="shared" si="0"/>
        <v>1.8181818181818181E-2</v>
      </c>
    </row>
    <row r="52" spans="1:29" ht="45.75" customHeight="1" thickTop="1" thickBot="1" x14ac:dyDescent="0.3">
      <c r="A52">
        <v>2021</v>
      </c>
      <c r="B52" s="129">
        <v>1</v>
      </c>
      <c r="C52" s="307">
        <v>44202</v>
      </c>
      <c r="D52" s="277"/>
      <c r="E52" s="130">
        <v>557</v>
      </c>
      <c r="F52" s="130" t="s">
        <v>178</v>
      </c>
      <c r="G52" s="130" t="s">
        <v>179</v>
      </c>
      <c r="H52" s="130">
        <v>171.262</v>
      </c>
      <c r="I52" s="130">
        <v>194.922</v>
      </c>
      <c r="J52" s="130">
        <v>191.8</v>
      </c>
      <c r="K52" s="133">
        <v>20</v>
      </c>
      <c r="L52" s="133">
        <v>180</v>
      </c>
      <c r="M52" s="133">
        <v>26</v>
      </c>
      <c r="N52" s="133">
        <v>137</v>
      </c>
      <c r="O52" s="81">
        <v>3</v>
      </c>
      <c r="P52" s="81">
        <v>4</v>
      </c>
      <c r="Q52" s="81">
        <v>4</v>
      </c>
      <c r="R52" s="81"/>
      <c r="S52" s="81">
        <v>1</v>
      </c>
      <c r="T52" s="81"/>
      <c r="U52" s="81"/>
      <c r="V52" s="81"/>
      <c r="W52" s="81"/>
      <c r="X52" s="131">
        <v>11</v>
      </c>
      <c r="Y52" s="131">
        <v>347</v>
      </c>
      <c r="Z52" s="81">
        <v>1.4999999999999999E-2</v>
      </c>
      <c r="AA52" s="131">
        <v>1</v>
      </c>
      <c r="AB52" s="277">
        <v>16</v>
      </c>
      <c r="AC52" s="132">
        <f t="shared" si="0"/>
        <v>3.1700288184438041E-2</v>
      </c>
    </row>
    <row r="53" spans="1:29" ht="45.75" customHeight="1" thickTop="1" thickBot="1" x14ac:dyDescent="0.3">
      <c r="A53">
        <v>2021</v>
      </c>
      <c r="B53" s="129">
        <v>1</v>
      </c>
      <c r="C53" s="307">
        <v>44203</v>
      </c>
      <c r="D53" s="277"/>
      <c r="E53" s="130">
        <v>557</v>
      </c>
      <c r="F53" s="130" t="s">
        <v>178</v>
      </c>
      <c r="G53" s="130" t="s">
        <v>179</v>
      </c>
      <c r="H53" s="130">
        <v>171.262</v>
      </c>
      <c r="I53" s="130">
        <v>194.922</v>
      </c>
      <c r="J53" s="130">
        <v>196.3</v>
      </c>
      <c r="K53" s="133">
        <v>20</v>
      </c>
      <c r="L53" s="133">
        <v>180</v>
      </c>
      <c r="M53" s="133">
        <v>26</v>
      </c>
      <c r="N53" s="133">
        <v>141</v>
      </c>
      <c r="O53" s="81">
        <v>3</v>
      </c>
      <c r="P53" s="81"/>
      <c r="Q53" s="81">
        <v>2</v>
      </c>
      <c r="R53" s="81">
        <v>1</v>
      </c>
      <c r="S53" s="81">
        <v>1</v>
      </c>
      <c r="T53" s="81"/>
      <c r="U53" s="81"/>
      <c r="V53" s="81"/>
      <c r="W53" s="81"/>
      <c r="X53" s="131">
        <v>6</v>
      </c>
      <c r="Y53" s="131">
        <v>774</v>
      </c>
      <c r="Z53" s="81">
        <v>1.4999999999999999E-2</v>
      </c>
      <c r="AA53" s="131">
        <v>1</v>
      </c>
      <c r="AB53" s="277">
        <v>16</v>
      </c>
      <c r="AC53" s="132">
        <f t="shared" si="0"/>
        <v>7.7519379844961239E-3</v>
      </c>
    </row>
    <row r="54" spans="1:29" ht="45.75" customHeight="1" thickTop="1" thickBot="1" x14ac:dyDescent="0.3">
      <c r="A54">
        <v>2021</v>
      </c>
      <c r="B54" s="129">
        <v>1</v>
      </c>
      <c r="C54" s="307">
        <v>44205</v>
      </c>
      <c r="D54" s="277"/>
      <c r="E54" s="130">
        <v>557</v>
      </c>
      <c r="F54" s="130" t="s">
        <v>178</v>
      </c>
      <c r="G54" s="130" t="s">
        <v>179</v>
      </c>
      <c r="H54" s="130">
        <v>171.262</v>
      </c>
      <c r="I54" s="130">
        <v>194.922</v>
      </c>
      <c r="J54" s="130">
        <v>203.2</v>
      </c>
      <c r="K54" s="133">
        <v>20</v>
      </c>
      <c r="L54" s="133">
        <v>180</v>
      </c>
      <c r="M54" s="133">
        <v>25</v>
      </c>
      <c r="N54" s="133">
        <v>142</v>
      </c>
      <c r="O54" s="81">
        <v>1</v>
      </c>
      <c r="P54" s="81">
        <v>2</v>
      </c>
      <c r="Q54" s="81">
        <v>3</v>
      </c>
      <c r="R54" s="81"/>
      <c r="S54" s="81">
        <v>1</v>
      </c>
      <c r="T54" s="81"/>
      <c r="U54" s="81"/>
      <c r="V54" s="81"/>
      <c r="W54" s="81"/>
      <c r="X54" s="131">
        <v>7</v>
      </c>
      <c r="Y54" s="131">
        <v>31</v>
      </c>
      <c r="Z54" s="81">
        <v>1.4999999999999999E-2</v>
      </c>
      <c r="AA54" s="131">
        <v>1</v>
      </c>
      <c r="AB54" s="277">
        <v>16</v>
      </c>
      <c r="AC54" s="132">
        <f t="shared" si="0"/>
        <v>0.22580645161290322</v>
      </c>
    </row>
    <row r="55" spans="1:29" ht="45.75" customHeight="1" thickTop="1" thickBot="1" x14ac:dyDescent="0.3">
      <c r="A55">
        <v>2021</v>
      </c>
      <c r="B55" s="129">
        <v>1</v>
      </c>
      <c r="C55" s="307">
        <v>44206</v>
      </c>
      <c r="D55" s="277"/>
      <c r="E55" s="130">
        <v>557</v>
      </c>
      <c r="F55" s="130" t="s">
        <v>178</v>
      </c>
      <c r="G55" s="130" t="s">
        <v>179</v>
      </c>
      <c r="H55" s="130">
        <v>171.262</v>
      </c>
      <c r="I55" s="130">
        <v>194.922</v>
      </c>
      <c r="J55" s="130">
        <v>195.2</v>
      </c>
      <c r="K55" s="133">
        <v>20</v>
      </c>
      <c r="L55" s="133">
        <v>180</v>
      </c>
      <c r="M55" s="133">
        <v>25</v>
      </c>
      <c r="N55" s="133">
        <v>142</v>
      </c>
      <c r="O55" s="81">
        <v>3</v>
      </c>
      <c r="P55" s="81">
        <v>4</v>
      </c>
      <c r="Q55" s="81">
        <v>3</v>
      </c>
      <c r="R55" s="81"/>
      <c r="S55" s="81">
        <v>1</v>
      </c>
      <c r="T55" s="81"/>
      <c r="U55" s="81"/>
      <c r="V55" s="81"/>
      <c r="W55" s="81"/>
      <c r="X55" s="131">
        <v>11</v>
      </c>
      <c r="Y55" s="131">
        <v>347</v>
      </c>
      <c r="Z55" s="81">
        <v>1.4999999999999999E-2</v>
      </c>
      <c r="AA55" s="131">
        <v>1</v>
      </c>
      <c r="AB55" s="277">
        <v>16</v>
      </c>
      <c r="AC55" s="132">
        <f t="shared" si="0"/>
        <v>3.1700288184438041E-2</v>
      </c>
    </row>
    <row r="56" spans="1:29" ht="45.75" customHeight="1" thickTop="1" thickBot="1" x14ac:dyDescent="0.3">
      <c r="A56">
        <v>2021</v>
      </c>
      <c r="B56" s="129">
        <v>1</v>
      </c>
      <c r="C56" s="307">
        <v>44207</v>
      </c>
      <c r="D56" s="277"/>
      <c r="E56" s="130">
        <v>557</v>
      </c>
      <c r="F56" s="130" t="s">
        <v>178</v>
      </c>
      <c r="G56" s="130" t="s">
        <v>179</v>
      </c>
      <c r="H56" s="130">
        <v>171.262</v>
      </c>
      <c r="I56" s="130">
        <v>194.922</v>
      </c>
      <c r="J56" s="130">
        <v>193.8</v>
      </c>
      <c r="K56" s="133">
        <v>20</v>
      </c>
      <c r="L56" s="133">
        <v>180</v>
      </c>
      <c r="M56" s="133">
        <v>27</v>
      </c>
      <c r="N56" s="133">
        <v>136</v>
      </c>
      <c r="O56" s="81">
        <v>2</v>
      </c>
      <c r="P56" s="81">
        <v>3</v>
      </c>
      <c r="Q56" s="81">
        <v>4</v>
      </c>
      <c r="R56" s="81"/>
      <c r="S56" s="81">
        <v>1</v>
      </c>
      <c r="T56" s="81"/>
      <c r="U56" s="81"/>
      <c r="V56" s="81"/>
      <c r="W56" s="81"/>
      <c r="X56" s="131">
        <v>9</v>
      </c>
      <c r="Y56" s="131">
        <v>633</v>
      </c>
      <c r="Z56" s="81">
        <v>1.4999999999999999E-2</v>
      </c>
      <c r="AA56" s="131">
        <v>1</v>
      </c>
      <c r="AB56" s="277">
        <v>16</v>
      </c>
      <c r="AC56" s="132">
        <f t="shared" si="0"/>
        <v>1.4218009478672985E-2</v>
      </c>
    </row>
    <row r="57" spans="1:29" ht="45.75" customHeight="1" thickTop="1" thickBot="1" x14ac:dyDescent="0.3">
      <c r="A57">
        <v>2021</v>
      </c>
      <c r="B57" s="129">
        <v>1</v>
      </c>
      <c r="C57" s="307">
        <v>44208</v>
      </c>
      <c r="D57" s="277"/>
      <c r="E57" s="130">
        <v>557</v>
      </c>
      <c r="F57" s="130" t="s">
        <v>178</v>
      </c>
      <c r="G57" s="130" t="s">
        <v>179</v>
      </c>
      <c r="H57" s="130">
        <v>171.262</v>
      </c>
      <c r="I57" s="130">
        <v>194.922</v>
      </c>
      <c r="J57" s="130">
        <v>196.2</v>
      </c>
      <c r="K57" s="133">
        <v>20</v>
      </c>
      <c r="L57" s="133">
        <v>180</v>
      </c>
      <c r="M57" s="133">
        <v>27</v>
      </c>
      <c r="N57" s="133">
        <v>133</v>
      </c>
      <c r="O57" s="81">
        <v>4</v>
      </c>
      <c r="P57" s="81">
        <v>5</v>
      </c>
      <c r="Q57" s="81">
        <v>4</v>
      </c>
      <c r="R57" s="81"/>
      <c r="S57" s="81">
        <v>1</v>
      </c>
      <c r="T57" s="81"/>
      <c r="U57" s="81"/>
      <c r="V57" s="81"/>
      <c r="W57" s="81"/>
      <c r="X57" s="131">
        <v>13</v>
      </c>
      <c r="Y57" s="131">
        <v>589</v>
      </c>
      <c r="Z57" s="81">
        <v>1.4999999999999999E-2</v>
      </c>
      <c r="AA57" s="131">
        <v>1</v>
      </c>
      <c r="AB57" s="277">
        <v>16</v>
      </c>
      <c r="AC57" s="132">
        <f t="shared" si="0"/>
        <v>2.2071307300509338E-2</v>
      </c>
    </row>
    <row r="58" spans="1:29" ht="45.75" customHeight="1" thickTop="1" thickBot="1" x14ac:dyDescent="0.3">
      <c r="A58">
        <v>2021</v>
      </c>
      <c r="B58" s="129">
        <v>1</v>
      </c>
      <c r="C58" s="307">
        <v>44209</v>
      </c>
      <c r="D58" s="277"/>
      <c r="E58" s="130">
        <v>557</v>
      </c>
      <c r="F58" s="130" t="s">
        <v>178</v>
      </c>
      <c r="G58" s="130" t="s">
        <v>179</v>
      </c>
      <c r="H58" s="130">
        <v>171.262</v>
      </c>
      <c r="I58" s="130">
        <v>194.922</v>
      </c>
      <c r="J58" s="130">
        <v>196.3</v>
      </c>
      <c r="K58" s="133">
        <v>20</v>
      </c>
      <c r="L58" s="133">
        <v>180</v>
      </c>
      <c r="M58" s="133">
        <v>27</v>
      </c>
      <c r="N58" s="133">
        <v>134</v>
      </c>
      <c r="O58" s="81">
        <v>2</v>
      </c>
      <c r="P58" s="81">
        <v>3</v>
      </c>
      <c r="Q58" s="81">
        <v>4</v>
      </c>
      <c r="R58" s="81"/>
      <c r="S58" s="81">
        <v>1</v>
      </c>
      <c r="T58" s="81"/>
      <c r="U58" s="81"/>
      <c r="V58" s="81"/>
      <c r="W58" s="81"/>
      <c r="X58" s="131">
        <v>9</v>
      </c>
      <c r="Y58" s="131">
        <v>513</v>
      </c>
      <c r="Z58" s="81">
        <v>1.4999999999999999E-2</v>
      </c>
      <c r="AA58" s="131">
        <v>1</v>
      </c>
      <c r="AB58" s="277">
        <v>16</v>
      </c>
      <c r="AC58" s="132">
        <f t="shared" si="0"/>
        <v>1.7543859649122806E-2</v>
      </c>
    </row>
    <row r="59" spans="1:29" ht="45.75" customHeight="1" thickTop="1" thickBot="1" x14ac:dyDescent="0.3">
      <c r="A59">
        <v>2021</v>
      </c>
      <c r="B59" s="129">
        <v>1</v>
      </c>
      <c r="C59" s="307">
        <v>44210</v>
      </c>
      <c r="D59" s="277"/>
      <c r="E59" s="130">
        <v>557</v>
      </c>
      <c r="F59" s="130" t="s">
        <v>178</v>
      </c>
      <c r="G59" s="130" t="s">
        <v>179</v>
      </c>
      <c r="H59" s="130">
        <v>171.262</v>
      </c>
      <c r="I59" s="130">
        <v>194.922</v>
      </c>
      <c r="J59" s="130">
        <v>196.8</v>
      </c>
      <c r="K59" s="133">
        <v>20</v>
      </c>
      <c r="L59" s="133">
        <v>180</v>
      </c>
      <c r="M59" s="133">
        <v>27</v>
      </c>
      <c r="N59" s="133">
        <v>131</v>
      </c>
      <c r="O59" s="81">
        <v>2</v>
      </c>
      <c r="P59" s="81">
        <v>1</v>
      </c>
      <c r="Q59" s="81">
        <v>2</v>
      </c>
      <c r="R59" s="81">
        <v>1</v>
      </c>
      <c r="S59" s="81">
        <v>1</v>
      </c>
      <c r="T59" s="81"/>
      <c r="U59" s="81"/>
      <c r="V59" s="81"/>
      <c r="W59" s="81"/>
      <c r="X59" s="131">
        <v>6</v>
      </c>
      <c r="Y59" s="131">
        <v>390</v>
      </c>
      <c r="Z59" s="81">
        <v>1.4999999999999999E-2</v>
      </c>
      <c r="AA59" s="131">
        <v>1</v>
      </c>
      <c r="AB59" s="277">
        <v>16</v>
      </c>
      <c r="AC59" s="132">
        <f t="shared" si="0"/>
        <v>1.5384615384615385E-2</v>
      </c>
    </row>
    <row r="60" spans="1:29" ht="45.75" customHeight="1" thickTop="1" thickBot="1" x14ac:dyDescent="0.3">
      <c r="A60">
        <v>2021</v>
      </c>
      <c r="B60" s="129">
        <v>1</v>
      </c>
      <c r="C60" s="307">
        <v>44211</v>
      </c>
      <c r="D60" s="277"/>
      <c r="E60" s="130">
        <v>557</v>
      </c>
      <c r="F60" s="130" t="s">
        <v>178</v>
      </c>
      <c r="G60" s="130" t="s">
        <v>179</v>
      </c>
      <c r="H60" s="130">
        <v>171.262</v>
      </c>
      <c r="I60" s="130">
        <v>194.922</v>
      </c>
      <c r="J60" s="130">
        <v>193.9</v>
      </c>
      <c r="K60" s="133">
        <v>20</v>
      </c>
      <c r="L60" s="133">
        <v>180</v>
      </c>
      <c r="M60" s="133">
        <v>26</v>
      </c>
      <c r="N60" s="133">
        <v>139</v>
      </c>
      <c r="O60" s="81">
        <v>2</v>
      </c>
      <c r="P60" s="81">
        <v>1</v>
      </c>
      <c r="Q60" s="81">
        <v>1</v>
      </c>
      <c r="R60" s="81">
        <v>1</v>
      </c>
      <c r="S60" s="81"/>
      <c r="T60" s="81"/>
      <c r="U60" s="81"/>
      <c r="V60" s="81"/>
      <c r="W60" s="81"/>
      <c r="X60" s="131">
        <v>5</v>
      </c>
      <c r="Y60" s="131">
        <v>533</v>
      </c>
      <c r="Z60" s="81">
        <v>1.4999999999999999E-2</v>
      </c>
      <c r="AA60" s="131">
        <v>1</v>
      </c>
      <c r="AB60" s="277">
        <v>16</v>
      </c>
      <c r="AC60" s="132">
        <f t="shared" si="0"/>
        <v>9.3808630393996256E-3</v>
      </c>
    </row>
    <row r="61" spans="1:29" ht="45.75" customHeight="1" thickTop="1" thickBot="1" x14ac:dyDescent="0.3">
      <c r="A61">
        <v>2021</v>
      </c>
      <c r="B61" s="129">
        <v>1</v>
      </c>
      <c r="C61" s="307">
        <v>44212</v>
      </c>
      <c r="D61" s="277"/>
      <c r="E61" s="130">
        <v>557</v>
      </c>
      <c r="F61" s="130" t="s">
        <v>178</v>
      </c>
      <c r="G61" s="130" t="s">
        <v>179</v>
      </c>
      <c r="H61" s="130">
        <v>171.262</v>
      </c>
      <c r="I61" s="130">
        <v>194.922</v>
      </c>
      <c r="J61" s="130">
        <v>191.9</v>
      </c>
      <c r="K61" s="133">
        <v>20</v>
      </c>
      <c r="L61" s="133">
        <v>180</v>
      </c>
      <c r="M61" s="133">
        <v>28</v>
      </c>
      <c r="N61" s="133">
        <v>129</v>
      </c>
      <c r="O61" s="81">
        <v>3</v>
      </c>
      <c r="P61" s="81"/>
      <c r="Q61" s="81">
        <v>2</v>
      </c>
      <c r="R61" s="81">
        <v>2</v>
      </c>
      <c r="S61" s="81">
        <v>1</v>
      </c>
      <c r="T61" s="81"/>
      <c r="U61" s="81"/>
      <c r="V61" s="81"/>
      <c r="W61" s="81"/>
      <c r="X61" s="131">
        <v>7</v>
      </c>
      <c r="Y61" s="131">
        <v>295</v>
      </c>
      <c r="Z61" s="81">
        <v>1.4999999999999999E-2</v>
      </c>
      <c r="AA61" s="131">
        <v>1</v>
      </c>
      <c r="AB61" s="277">
        <v>16</v>
      </c>
      <c r="AC61" s="132">
        <f t="shared" si="0"/>
        <v>2.3728813559322035E-2</v>
      </c>
    </row>
    <row r="62" spans="1:29" x14ac:dyDescent="0.25">
      <c r="A62">
        <v>2021</v>
      </c>
      <c r="B62">
        <v>1</v>
      </c>
      <c r="C62" s="289">
        <v>44213</v>
      </c>
      <c r="D62" s="133"/>
      <c r="E62" s="133">
        <v>557</v>
      </c>
      <c r="F62" s="133" t="s">
        <v>178</v>
      </c>
      <c r="G62" s="133" t="s">
        <v>179</v>
      </c>
      <c r="H62" s="133">
        <v>171.262</v>
      </c>
      <c r="I62" s="133">
        <v>194.922</v>
      </c>
      <c r="J62" s="133">
        <v>193.5</v>
      </c>
      <c r="K62" s="133">
        <v>20</v>
      </c>
      <c r="L62" s="133">
        <v>180</v>
      </c>
      <c r="M62" s="133">
        <v>26</v>
      </c>
      <c r="N62" s="133">
        <v>140</v>
      </c>
      <c r="O62" s="81">
        <v>2</v>
      </c>
      <c r="P62" s="81">
        <v>3</v>
      </c>
      <c r="Q62" s="81">
        <v>4</v>
      </c>
      <c r="R62" s="81"/>
      <c r="S62" s="81">
        <v>1</v>
      </c>
      <c r="T62" s="81"/>
      <c r="U62" s="81"/>
      <c r="V62" s="81"/>
      <c r="W62" s="81"/>
      <c r="X62" s="133">
        <v>9</v>
      </c>
      <c r="Y62" s="133">
        <v>225</v>
      </c>
      <c r="Z62" s="81">
        <v>1.4999999999999999E-2</v>
      </c>
      <c r="AA62" s="131">
        <v>1</v>
      </c>
      <c r="AB62" s="133">
        <v>16</v>
      </c>
      <c r="AC62" s="132">
        <f t="shared" si="0"/>
        <v>0.04</v>
      </c>
    </row>
    <row r="63" spans="1:29" x14ac:dyDescent="0.25">
      <c r="A63">
        <v>2021</v>
      </c>
      <c r="B63">
        <v>1</v>
      </c>
      <c r="C63" s="289">
        <v>44214</v>
      </c>
      <c r="D63" s="133"/>
      <c r="E63" s="133">
        <v>557</v>
      </c>
      <c r="F63" s="133" t="s">
        <v>178</v>
      </c>
      <c r="G63" s="133" t="s">
        <v>179</v>
      </c>
      <c r="H63" s="133">
        <v>171.262</v>
      </c>
      <c r="I63" s="133">
        <v>194.922</v>
      </c>
      <c r="J63" s="133">
        <v>195.5</v>
      </c>
      <c r="K63" s="133">
        <v>20</v>
      </c>
      <c r="L63" s="133">
        <v>180</v>
      </c>
      <c r="M63" s="133">
        <v>26</v>
      </c>
      <c r="N63" s="133">
        <v>140</v>
      </c>
      <c r="O63" s="81">
        <v>2</v>
      </c>
      <c r="P63" s="81">
        <v>3</v>
      </c>
      <c r="Q63" s="81">
        <v>5</v>
      </c>
      <c r="R63" s="81"/>
      <c r="S63" s="81">
        <v>1</v>
      </c>
      <c r="T63" s="81"/>
      <c r="U63" s="81"/>
      <c r="V63" s="81"/>
      <c r="W63" s="81"/>
      <c r="X63" s="133">
        <v>9</v>
      </c>
      <c r="Y63" s="133">
        <v>537</v>
      </c>
      <c r="Z63" s="81">
        <v>1.4999999999999999E-2</v>
      </c>
      <c r="AA63" s="131">
        <v>1</v>
      </c>
      <c r="AB63" s="133">
        <v>16</v>
      </c>
      <c r="AC63" s="132">
        <f t="shared" si="0"/>
        <v>1.6759776536312849E-2</v>
      </c>
    </row>
    <row r="64" spans="1:29" x14ac:dyDescent="0.25">
      <c r="A64">
        <v>2021</v>
      </c>
      <c r="B64">
        <v>1</v>
      </c>
      <c r="C64" s="289">
        <v>44215</v>
      </c>
      <c r="D64" s="133"/>
      <c r="E64" s="133">
        <v>557</v>
      </c>
      <c r="F64" s="133" t="s">
        <v>178</v>
      </c>
      <c r="G64" s="133" t="s">
        <v>179</v>
      </c>
      <c r="H64" s="133">
        <v>171.262</v>
      </c>
      <c r="I64" s="133">
        <v>194.922</v>
      </c>
      <c r="J64" s="133">
        <v>194.9</v>
      </c>
      <c r="K64" s="133">
        <v>20</v>
      </c>
      <c r="L64" s="133">
        <v>180</v>
      </c>
      <c r="M64" s="133">
        <v>24</v>
      </c>
      <c r="N64" s="133">
        <v>147</v>
      </c>
      <c r="O64" s="81">
        <v>4</v>
      </c>
      <c r="P64" s="81"/>
      <c r="Q64" s="81">
        <v>3</v>
      </c>
      <c r="R64" s="81">
        <v>1</v>
      </c>
      <c r="S64" s="81"/>
      <c r="T64" s="81"/>
      <c r="U64" s="81"/>
      <c r="V64" s="81"/>
      <c r="W64" s="81"/>
      <c r="X64" s="133">
        <v>7</v>
      </c>
      <c r="Y64" s="133">
        <v>727</v>
      </c>
      <c r="Z64" s="81">
        <v>1.4999999999999999E-2</v>
      </c>
      <c r="AA64" s="131">
        <v>1</v>
      </c>
      <c r="AB64" s="133">
        <v>16</v>
      </c>
      <c r="AC64" s="132">
        <f t="shared" si="0"/>
        <v>9.6286107290233843E-3</v>
      </c>
    </row>
    <row r="65" spans="1:29" x14ac:dyDescent="0.25">
      <c r="A65">
        <v>2021</v>
      </c>
      <c r="B65">
        <v>1</v>
      </c>
      <c r="C65" s="289">
        <v>44219</v>
      </c>
      <c r="D65" s="133"/>
      <c r="E65" s="133">
        <v>557</v>
      </c>
      <c r="F65" s="133" t="s">
        <v>178</v>
      </c>
      <c r="G65" s="133" t="s">
        <v>179</v>
      </c>
      <c r="H65" s="133">
        <v>171.262</v>
      </c>
      <c r="I65" s="133">
        <v>194.922</v>
      </c>
      <c r="J65" s="133">
        <v>191.6</v>
      </c>
      <c r="K65" s="133">
        <v>20</v>
      </c>
      <c r="L65" s="133">
        <v>180</v>
      </c>
      <c r="M65" s="133">
        <v>25</v>
      </c>
      <c r="N65" s="133">
        <v>147</v>
      </c>
      <c r="O65" s="81">
        <v>2</v>
      </c>
      <c r="P65" s="81">
        <v>3</v>
      </c>
      <c r="Q65" s="81">
        <v>4</v>
      </c>
      <c r="R65" s="81"/>
      <c r="S65" s="81">
        <v>1</v>
      </c>
      <c r="T65" s="81"/>
      <c r="U65" s="81"/>
      <c r="V65" s="81"/>
      <c r="W65" s="81"/>
      <c r="X65" s="133">
        <v>10</v>
      </c>
      <c r="Y65" s="133">
        <v>322</v>
      </c>
      <c r="Z65" s="81">
        <v>1.4999999999999999E-2</v>
      </c>
      <c r="AA65" s="131">
        <v>1</v>
      </c>
      <c r="AB65" s="133">
        <v>16</v>
      </c>
      <c r="AC65" s="132">
        <f t="shared" si="0"/>
        <v>3.1055900621118012E-2</v>
      </c>
    </row>
    <row r="66" spans="1:29" x14ac:dyDescent="0.25">
      <c r="A66">
        <v>2021</v>
      </c>
      <c r="B66">
        <v>1</v>
      </c>
      <c r="C66" s="289">
        <v>44220</v>
      </c>
      <c r="D66" s="133"/>
      <c r="E66" s="133">
        <v>557</v>
      </c>
      <c r="F66" s="133" t="s">
        <v>178</v>
      </c>
      <c r="G66" s="133" t="s">
        <v>179</v>
      </c>
      <c r="H66" s="133">
        <v>171.262</v>
      </c>
      <c r="I66" s="133">
        <v>194.922</v>
      </c>
      <c r="J66" s="133">
        <v>192.1</v>
      </c>
      <c r="K66" s="133">
        <v>20</v>
      </c>
      <c r="L66" s="133">
        <v>180</v>
      </c>
      <c r="M66" s="133">
        <v>23</v>
      </c>
      <c r="N66" s="133">
        <v>158</v>
      </c>
      <c r="O66" s="81">
        <v>3</v>
      </c>
      <c r="P66" s="81">
        <v>4</v>
      </c>
      <c r="Q66" s="81">
        <v>5</v>
      </c>
      <c r="R66" s="81"/>
      <c r="S66" s="81">
        <v>4</v>
      </c>
      <c r="T66" s="81"/>
      <c r="U66" s="81"/>
      <c r="V66" s="81"/>
      <c r="W66" s="81"/>
      <c r="X66" s="133">
        <v>16</v>
      </c>
      <c r="Y66" s="133">
        <v>328</v>
      </c>
      <c r="Z66" s="81">
        <v>1.4999999999999999E-2</v>
      </c>
      <c r="AA66" s="131">
        <v>1</v>
      </c>
      <c r="AB66" s="133">
        <v>16</v>
      </c>
      <c r="AC66" s="132">
        <f t="shared" si="0"/>
        <v>4.878048780487805E-2</v>
      </c>
    </row>
    <row r="67" spans="1:29" x14ac:dyDescent="0.25">
      <c r="A67">
        <v>2021</v>
      </c>
      <c r="B67">
        <v>1</v>
      </c>
      <c r="C67" s="289">
        <v>44221</v>
      </c>
      <c r="D67" s="133"/>
      <c r="E67" s="133">
        <v>557</v>
      </c>
      <c r="F67" s="133" t="s">
        <v>178</v>
      </c>
      <c r="G67" s="133" t="s">
        <v>179</v>
      </c>
      <c r="H67" s="133">
        <v>171.262</v>
      </c>
      <c r="I67" s="133">
        <v>194.922</v>
      </c>
      <c r="J67" s="133"/>
      <c r="K67" s="133">
        <v>20</v>
      </c>
      <c r="L67" s="133">
        <v>180</v>
      </c>
      <c r="M67" s="133"/>
      <c r="N67" s="133"/>
      <c r="O67" s="81">
        <v>3</v>
      </c>
      <c r="P67" s="81">
        <v>2</v>
      </c>
      <c r="Q67" s="81">
        <v>2</v>
      </c>
      <c r="R67" s="81"/>
      <c r="S67" s="81"/>
      <c r="T67" s="81"/>
      <c r="U67" s="81"/>
      <c r="V67" s="81"/>
      <c r="W67" s="81"/>
      <c r="X67" s="133">
        <v>7</v>
      </c>
      <c r="Y67" s="133">
        <v>151</v>
      </c>
      <c r="Z67" s="81">
        <v>1.4999999999999999E-2</v>
      </c>
      <c r="AA67" s="131">
        <v>1</v>
      </c>
      <c r="AB67" s="133">
        <v>16</v>
      </c>
      <c r="AC67" s="132">
        <f t="shared" si="0"/>
        <v>4.6357615894039736E-2</v>
      </c>
    </row>
    <row r="68" spans="1:29" x14ac:dyDescent="0.25">
      <c r="A68">
        <v>2021</v>
      </c>
      <c r="B68">
        <v>1</v>
      </c>
      <c r="C68" s="289">
        <v>44223</v>
      </c>
      <c r="D68" s="133"/>
      <c r="E68" s="133">
        <v>557</v>
      </c>
      <c r="F68" s="133" t="s">
        <v>178</v>
      </c>
      <c r="G68" s="133" t="s">
        <v>179</v>
      </c>
      <c r="H68" s="133">
        <v>171.262</v>
      </c>
      <c r="I68" s="133">
        <v>194.922</v>
      </c>
      <c r="J68" s="133">
        <v>197</v>
      </c>
      <c r="K68" s="133">
        <v>20</v>
      </c>
      <c r="L68" s="133">
        <v>180</v>
      </c>
      <c r="M68" s="133">
        <v>28</v>
      </c>
      <c r="N68" s="133">
        <v>129</v>
      </c>
      <c r="O68" s="81">
        <v>1</v>
      </c>
      <c r="P68" s="81">
        <v>1</v>
      </c>
      <c r="Q68" s="81">
        <v>4</v>
      </c>
      <c r="R68" s="81"/>
      <c r="S68" s="81">
        <v>1</v>
      </c>
      <c r="T68" s="81"/>
      <c r="U68" s="81"/>
      <c r="V68" s="81"/>
      <c r="W68" s="81"/>
      <c r="X68" s="133">
        <v>7</v>
      </c>
      <c r="Y68" s="133">
        <v>7</v>
      </c>
      <c r="Z68" s="81">
        <v>1.4999999999999999E-2</v>
      </c>
      <c r="AA68" s="131">
        <v>1</v>
      </c>
      <c r="AB68" s="133">
        <v>16</v>
      </c>
      <c r="AC68" s="132">
        <f t="shared" ref="AC68:AC131" si="1">IFERROR(X68/Y68,"")</f>
        <v>1</v>
      </c>
    </row>
    <row r="69" spans="1:29" x14ac:dyDescent="0.25">
      <c r="A69">
        <v>2021</v>
      </c>
      <c r="B69">
        <v>1</v>
      </c>
      <c r="C69" s="289">
        <v>44224</v>
      </c>
      <c r="D69" s="133"/>
      <c r="E69" s="133">
        <v>557</v>
      </c>
      <c r="F69" s="133" t="s">
        <v>178</v>
      </c>
      <c r="G69" s="133" t="s">
        <v>179</v>
      </c>
      <c r="H69" s="133">
        <v>171.262</v>
      </c>
      <c r="I69" s="133">
        <v>194.922</v>
      </c>
      <c r="J69" s="133">
        <v>194.8</v>
      </c>
      <c r="K69" s="133">
        <v>20</v>
      </c>
      <c r="L69" s="133">
        <v>180</v>
      </c>
      <c r="M69" s="133">
        <v>25</v>
      </c>
      <c r="N69" s="133">
        <v>143</v>
      </c>
      <c r="O69" s="81">
        <v>2</v>
      </c>
      <c r="P69" s="81">
        <v>3</v>
      </c>
      <c r="Q69" s="81">
        <v>6</v>
      </c>
      <c r="R69" s="81"/>
      <c r="S69" s="81">
        <v>4</v>
      </c>
      <c r="T69" s="81"/>
      <c r="U69" s="81"/>
      <c r="V69" s="81"/>
      <c r="W69" s="81"/>
      <c r="X69" s="133">
        <v>15</v>
      </c>
      <c r="Y69" s="133">
        <v>159</v>
      </c>
      <c r="Z69" s="81">
        <v>1.4999999999999999E-2</v>
      </c>
      <c r="AA69" s="131">
        <v>1</v>
      </c>
      <c r="AB69" s="133">
        <v>16</v>
      </c>
      <c r="AC69" s="132">
        <f t="shared" si="1"/>
        <v>9.4339622641509441E-2</v>
      </c>
    </row>
    <row r="70" spans="1:29" x14ac:dyDescent="0.25">
      <c r="A70">
        <v>2021</v>
      </c>
      <c r="B70">
        <v>1</v>
      </c>
      <c r="C70" s="289">
        <v>44225</v>
      </c>
      <c r="D70" s="133"/>
      <c r="E70" s="133">
        <v>557</v>
      </c>
      <c r="F70" s="133" t="s">
        <v>178</v>
      </c>
      <c r="G70" s="133" t="s">
        <v>179</v>
      </c>
      <c r="H70" s="133">
        <v>171.262</v>
      </c>
      <c r="I70" s="133">
        <v>194.922</v>
      </c>
      <c r="J70" s="133">
        <v>191</v>
      </c>
      <c r="K70" s="133">
        <v>20</v>
      </c>
      <c r="L70" s="133">
        <v>180</v>
      </c>
      <c r="M70" s="133">
        <v>24</v>
      </c>
      <c r="N70" s="133">
        <v>153</v>
      </c>
      <c r="O70" s="81">
        <v>1</v>
      </c>
      <c r="P70" s="81">
        <v>1</v>
      </c>
      <c r="Q70" s="81">
        <v>2</v>
      </c>
      <c r="R70" s="81"/>
      <c r="S70" s="81">
        <v>2</v>
      </c>
      <c r="T70" s="81"/>
      <c r="U70" s="81"/>
      <c r="V70" s="81"/>
      <c r="W70" s="81"/>
      <c r="X70" s="133">
        <v>6</v>
      </c>
      <c r="Y70" s="133">
        <v>126</v>
      </c>
      <c r="Z70" s="81">
        <v>1.4999999999999999E-2</v>
      </c>
      <c r="AA70" s="131">
        <v>1</v>
      </c>
      <c r="AB70" s="133">
        <v>16</v>
      </c>
      <c r="AC70" s="132">
        <f t="shared" si="1"/>
        <v>4.7619047619047616E-2</v>
      </c>
    </row>
    <row r="71" spans="1:29" x14ac:dyDescent="0.25">
      <c r="A71">
        <v>2021</v>
      </c>
      <c r="B71">
        <v>1</v>
      </c>
      <c r="C71" s="289">
        <v>44226</v>
      </c>
      <c r="D71" s="133"/>
      <c r="E71" s="133">
        <v>557</v>
      </c>
      <c r="F71" s="133" t="s">
        <v>178</v>
      </c>
      <c r="G71" s="133" t="s">
        <v>179</v>
      </c>
      <c r="H71" s="133">
        <v>171.262</v>
      </c>
      <c r="I71" s="133">
        <v>194.922</v>
      </c>
      <c r="J71" s="133">
        <v>195.8</v>
      </c>
      <c r="K71" s="133">
        <v>20</v>
      </c>
      <c r="L71" s="133">
        <v>180</v>
      </c>
      <c r="M71" s="133">
        <v>26</v>
      </c>
      <c r="N71" s="133">
        <v>140</v>
      </c>
      <c r="O71" s="81">
        <v>2</v>
      </c>
      <c r="P71" s="81">
        <v>5</v>
      </c>
      <c r="Q71" s="81"/>
      <c r="R71" s="81">
        <v>3</v>
      </c>
      <c r="S71" s="81"/>
      <c r="T71" s="81"/>
      <c r="U71" s="81"/>
      <c r="V71" s="81"/>
      <c r="W71" s="81"/>
      <c r="X71" s="133">
        <v>10</v>
      </c>
      <c r="Y71" s="133">
        <v>610</v>
      </c>
      <c r="Z71" s="81">
        <v>1.4999999999999999E-2</v>
      </c>
      <c r="AA71" s="131">
        <v>1</v>
      </c>
      <c r="AB71" s="133">
        <v>16</v>
      </c>
      <c r="AC71" s="132">
        <f t="shared" si="1"/>
        <v>1.6393442622950821E-2</v>
      </c>
    </row>
    <row r="72" spans="1:29" x14ac:dyDescent="0.25">
      <c r="A72">
        <v>2021</v>
      </c>
      <c r="B72">
        <v>1</v>
      </c>
      <c r="C72" s="289">
        <v>44198</v>
      </c>
      <c r="D72" s="133"/>
      <c r="E72" s="133">
        <v>556</v>
      </c>
      <c r="F72" s="133" t="s">
        <v>175</v>
      </c>
      <c r="G72" s="133" t="s">
        <v>176</v>
      </c>
      <c r="H72" s="133">
        <v>1003.106</v>
      </c>
      <c r="I72" s="133">
        <v>1141.6859999999999</v>
      </c>
      <c r="J72" s="133">
        <v>1061.9000000000001</v>
      </c>
      <c r="K72" s="133">
        <v>20</v>
      </c>
      <c r="L72" s="133">
        <v>180</v>
      </c>
      <c r="M72" s="133">
        <v>26</v>
      </c>
      <c r="N72" s="133">
        <v>140</v>
      </c>
      <c r="O72" s="81">
        <v>4</v>
      </c>
      <c r="P72" s="81">
        <v>3</v>
      </c>
      <c r="Q72" s="81">
        <v>2</v>
      </c>
      <c r="R72" s="81"/>
      <c r="S72" s="81"/>
      <c r="T72" s="81"/>
      <c r="U72" s="81"/>
      <c r="V72" s="81"/>
      <c r="W72" s="81"/>
      <c r="X72" s="133">
        <v>8</v>
      </c>
      <c r="Y72" s="133">
        <v>128</v>
      </c>
      <c r="Z72" s="81">
        <v>1.4999999999999999E-2</v>
      </c>
      <c r="AA72" s="131">
        <v>1</v>
      </c>
      <c r="AB72" s="133">
        <v>16</v>
      </c>
      <c r="AC72" s="132">
        <f t="shared" si="1"/>
        <v>6.25E-2</v>
      </c>
    </row>
    <row r="73" spans="1:29" x14ac:dyDescent="0.25">
      <c r="A73">
        <v>2021</v>
      </c>
      <c r="B73">
        <v>1</v>
      </c>
      <c r="C73" s="289">
        <v>44199</v>
      </c>
      <c r="D73" s="133"/>
      <c r="E73" s="133">
        <v>556</v>
      </c>
      <c r="F73" s="133" t="s">
        <v>175</v>
      </c>
      <c r="G73" s="133" t="s">
        <v>176</v>
      </c>
      <c r="H73" s="133">
        <v>1003.106</v>
      </c>
      <c r="I73" s="133">
        <v>1141.6859999999999</v>
      </c>
      <c r="J73" s="133">
        <v>1085.0999999999999</v>
      </c>
      <c r="K73" s="133">
        <v>20</v>
      </c>
      <c r="L73" s="133">
        <v>180</v>
      </c>
      <c r="M73" s="133">
        <v>25</v>
      </c>
      <c r="N73" s="133">
        <v>141</v>
      </c>
      <c r="O73" s="81">
        <v>4</v>
      </c>
      <c r="P73" s="81">
        <v>3</v>
      </c>
      <c r="Q73" s="81">
        <v>3</v>
      </c>
      <c r="R73" s="81"/>
      <c r="S73" s="81">
        <v>1</v>
      </c>
      <c r="T73" s="81"/>
      <c r="U73" s="81"/>
      <c r="V73" s="81"/>
      <c r="W73" s="81"/>
      <c r="X73" s="133">
        <v>10</v>
      </c>
      <c r="Y73" s="133">
        <v>610</v>
      </c>
      <c r="Z73" s="81">
        <v>1.4999999999999999E-2</v>
      </c>
      <c r="AA73" s="131">
        <v>1</v>
      </c>
      <c r="AB73" s="133">
        <v>16</v>
      </c>
      <c r="AC73" s="132">
        <f t="shared" si="1"/>
        <v>1.6393442622950821E-2</v>
      </c>
    </row>
    <row r="74" spans="1:29" x14ac:dyDescent="0.25">
      <c r="A74">
        <v>2021</v>
      </c>
      <c r="B74">
        <v>1</v>
      </c>
      <c r="C74" s="289">
        <v>44200</v>
      </c>
      <c r="D74" s="133"/>
      <c r="E74" s="133">
        <v>556</v>
      </c>
      <c r="F74" s="133" t="s">
        <v>175</v>
      </c>
      <c r="G74" s="133" t="s">
        <v>176</v>
      </c>
      <c r="H74" s="133">
        <v>1003.106</v>
      </c>
      <c r="I74" s="133">
        <v>1141.6859999999999</v>
      </c>
      <c r="J74" s="133">
        <v>1071.8</v>
      </c>
      <c r="K74" s="133">
        <v>20</v>
      </c>
      <c r="L74" s="133">
        <v>180</v>
      </c>
      <c r="M74" s="133">
        <v>26</v>
      </c>
      <c r="N74" s="133">
        <v>140</v>
      </c>
      <c r="O74" s="81">
        <v>4</v>
      </c>
      <c r="P74" s="81">
        <v>3</v>
      </c>
      <c r="Q74" s="81">
        <v>3</v>
      </c>
      <c r="R74" s="81"/>
      <c r="S74" s="81">
        <v>1</v>
      </c>
      <c r="T74" s="81"/>
      <c r="U74" s="81"/>
      <c r="V74" s="81"/>
      <c r="W74" s="81"/>
      <c r="X74" s="133">
        <v>11</v>
      </c>
      <c r="Y74" s="133">
        <v>443</v>
      </c>
      <c r="Z74" s="81">
        <v>1.4999999999999999E-2</v>
      </c>
      <c r="AA74" s="131">
        <v>1</v>
      </c>
      <c r="AB74" s="133">
        <v>16</v>
      </c>
      <c r="AC74" s="132">
        <f t="shared" si="1"/>
        <v>2.4830699774266364E-2</v>
      </c>
    </row>
    <row r="75" spans="1:29" x14ac:dyDescent="0.25">
      <c r="A75">
        <v>2021</v>
      </c>
      <c r="B75">
        <v>1</v>
      </c>
      <c r="C75" s="289">
        <v>44201</v>
      </c>
      <c r="D75" s="133"/>
      <c r="E75" s="133">
        <v>556</v>
      </c>
      <c r="F75" s="133" t="s">
        <v>175</v>
      </c>
      <c r="G75" s="133" t="s">
        <v>176</v>
      </c>
      <c r="H75" s="133">
        <v>1003.106</v>
      </c>
      <c r="I75" s="133">
        <v>1141.6859999999999</v>
      </c>
      <c r="J75" s="133">
        <v>1067.0999999999999</v>
      </c>
      <c r="K75" s="133">
        <v>20</v>
      </c>
      <c r="L75" s="133">
        <v>180</v>
      </c>
      <c r="M75" s="133">
        <v>25</v>
      </c>
      <c r="N75" s="133">
        <v>143</v>
      </c>
      <c r="O75" s="81">
        <v>3</v>
      </c>
      <c r="P75" s="81">
        <v>3</v>
      </c>
      <c r="Q75" s="81">
        <v>4</v>
      </c>
      <c r="R75" s="81"/>
      <c r="S75" s="81">
        <v>0</v>
      </c>
      <c r="T75" s="81"/>
      <c r="U75" s="81"/>
      <c r="V75" s="81"/>
      <c r="W75" s="81"/>
      <c r="X75" s="133">
        <v>11</v>
      </c>
      <c r="Y75" s="133">
        <v>659</v>
      </c>
      <c r="Z75" s="81">
        <v>1.4999999999999999E-2</v>
      </c>
      <c r="AA75" s="131">
        <v>1</v>
      </c>
      <c r="AB75" s="133">
        <v>16</v>
      </c>
      <c r="AC75" s="132">
        <f t="shared" si="1"/>
        <v>1.6691957511380879E-2</v>
      </c>
    </row>
    <row r="76" spans="1:29" x14ac:dyDescent="0.25">
      <c r="A76">
        <v>2021</v>
      </c>
      <c r="B76">
        <v>1</v>
      </c>
      <c r="C76" s="289">
        <v>44202</v>
      </c>
      <c r="D76" s="133"/>
      <c r="E76" s="133">
        <v>556</v>
      </c>
      <c r="F76" s="133" t="s">
        <v>175</v>
      </c>
      <c r="G76" s="133" t="s">
        <v>176</v>
      </c>
      <c r="H76" s="133">
        <v>1003.106</v>
      </c>
      <c r="I76" s="133">
        <v>1141.6859999999999</v>
      </c>
      <c r="J76" s="133">
        <v>1060.3</v>
      </c>
      <c r="K76" s="133">
        <v>20</v>
      </c>
      <c r="L76" s="133">
        <v>180</v>
      </c>
      <c r="M76" s="133">
        <v>26</v>
      </c>
      <c r="N76" s="133">
        <v>137</v>
      </c>
      <c r="O76" s="81">
        <v>2</v>
      </c>
      <c r="P76" s="81">
        <v>3</v>
      </c>
      <c r="Q76" s="81">
        <v>5</v>
      </c>
      <c r="R76" s="81"/>
      <c r="S76" s="81">
        <v>0</v>
      </c>
      <c r="T76" s="81"/>
      <c r="U76" s="81"/>
      <c r="V76" s="81"/>
      <c r="W76" s="81"/>
      <c r="X76" s="133">
        <v>11</v>
      </c>
      <c r="Y76" s="133">
        <v>347</v>
      </c>
      <c r="Z76" s="81">
        <v>1.4999999999999999E-2</v>
      </c>
      <c r="AA76" s="131">
        <v>1</v>
      </c>
      <c r="AB76" s="133">
        <v>16</v>
      </c>
      <c r="AC76" s="132">
        <f t="shared" si="1"/>
        <v>3.1700288184438041E-2</v>
      </c>
    </row>
    <row r="77" spans="1:29" x14ac:dyDescent="0.25">
      <c r="A77">
        <v>2021</v>
      </c>
      <c r="B77">
        <v>1</v>
      </c>
      <c r="C77" s="289">
        <v>44203</v>
      </c>
      <c r="D77" s="133"/>
      <c r="E77" s="133">
        <v>556</v>
      </c>
      <c r="F77" s="133" t="s">
        <v>175</v>
      </c>
      <c r="G77" s="133" t="s">
        <v>176</v>
      </c>
      <c r="H77" s="133">
        <v>1003.106</v>
      </c>
      <c r="I77" s="133">
        <v>1141.6859999999999</v>
      </c>
      <c r="J77" s="133">
        <v>1083.5</v>
      </c>
      <c r="K77" s="133">
        <v>20</v>
      </c>
      <c r="L77" s="133">
        <v>180</v>
      </c>
      <c r="M77" s="133">
        <v>26</v>
      </c>
      <c r="N77" s="133">
        <v>141</v>
      </c>
      <c r="O77" s="81">
        <v>3</v>
      </c>
      <c r="P77" s="81"/>
      <c r="Q77" s="81">
        <v>2</v>
      </c>
      <c r="R77" s="81">
        <v>1</v>
      </c>
      <c r="S77" s="81">
        <v>1</v>
      </c>
      <c r="T77" s="81"/>
      <c r="U77" s="81"/>
      <c r="V77" s="81"/>
      <c r="W77" s="81"/>
      <c r="X77" s="133">
        <v>7</v>
      </c>
      <c r="Y77" s="133">
        <v>775</v>
      </c>
      <c r="Z77" s="81">
        <v>1.4999999999999999E-2</v>
      </c>
      <c r="AA77" s="131">
        <v>1</v>
      </c>
      <c r="AB77" s="133">
        <v>16</v>
      </c>
      <c r="AC77" s="132">
        <f t="shared" si="1"/>
        <v>9.0322580645161299E-3</v>
      </c>
    </row>
    <row r="78" spans="1:29" x14ac:dyDescent="0.25">
      <c r="A78">
        <v>2021</v>
      </c>
      <c r="B78">
        <v>1</v>
      </c>
      <c r="C78" s="289">
        <v>44205</v>
      </c>
      <c r="D78" s="133"/>
      <c r="E78" s="133">
        <v>556</v>
      </c>
      <c r="F78" s="133" t="s">
        <v>175</v>
      </c>
      <c r="G78" s="133" t="s">
        <v>176</v>
      </c>
      <c r="H78" s="133">
        <v>1003.106</v>
      </c>
      <c r="I78" s="133">
        <v>1141.6859999999999</v>
      </c>
      <c r="J78" s="133">
        <v>1115.8</v>
      </c>
      <c r="K78" s="133">
        <v>20</v>
      </c>
      <c r="L78" s="133">
        <v>180</v>
      </c>
      <c r="M78" s="133">
        <v>25</v>
      </c>
      <c r="N78" s="133">
        <v>142</v>
      </c>
      <c r="O78" s="81">
        <v>3</v>
      </c>
      <c r="P78" s="81">
        <v>4</v>
      </c>
      <c r="Q78" s="81">
        <v>5</v>
      </c>
      <c r="R78" s="81"/>
      <c r="S78" s="81">
        <v>0</v>
      </c>
      <c r="T78" s="81"/>
      <c r="U78" s="81"/>
      <c r="V78" s="81"/>
      <c r="W78" s="81"/>
      <c r="X78" s="133">
        <v>12</v>
      </c>
      <c r="Y78" s="133">
        <v>300</v>
      </c>
      <c r="Z78" s="81">
        <v>1.4999999999999999E-2</v>
      </c>
      <c r="AA78" s="131">
        <v>1</v>
      </c>
      <c r="AB78" s="133">
        <v>16</v>
      </c>
      <c r="AC78" s="132">
        <f t="shared" si="1"/>
        <v>0.04</v>
      </c>
    </row>
    <row r="79" spans="1:29" x14ac:dyDescent="0.25">
      <c r="A79">
        <v>2021</v>
      </c>
      <c r="B79">
        <v>1</v>
      </c>
      <c r="C79" s="289">
        <v>44206</v>
      </c>
      <c r="D79" s="133"/>
      <c r="E79" s="133">
        <v>556</v>
      </c>
      <c r="F79" s="133" t="s">
        <v>175</v>
      </c>
      <c r="G79" s="133" t="s">
        <v>176</v>
      </c>
      <c r="H79" s="133">
        <v>1003.106</v>
      </c>
      <c r="I79" s="133">
        <v>1141.6859999999999</v>
      </c>
      <c r="J79" s="133">
        <v>1098.9000000000001</v>
      </c>
      <c r="K79" s="133">
        <v>20</v>
      </c>
      <c r="L79" s="133">
        <v>180</v>
      </c>
      <c r="M79" s="133">
        <v>25</v>
      </c>
      <c r="N79" s="133">
        <v>142</v>
      </c>
      <c r="O79" s="81">
        <v>3</v>
      </c>
      <c r="P79" s="81">
        <v>5</v>
      </c>
      <c r="Q79" s="81">
        <v>4</v>
      </c>
      <c r="R79" s="81"/>
      <c r="S79" s="81">
        <v>0</v>
      </c>
      <c r="T79" s="81"/>
      <c r="U79" s="81"/>
      <c r="V79" s="81"/>
      <c r="W79" s="81"/>
      <c r="X79" s="133">
        <v>12</v>
      </c>
      <c r="Y79" s="133">
        <v>348</v>
      </c>
      <c r="Z79" s="81">
        <v>1.4999999999999999E-2</v>
      </c>
      <c r="AA79" s="131">
        <v>1</v>
      </c>
      <c r="AB79" s="133">
        <v>16</v>
      </c>
      <c r="AC79" s="132">
        <f t="shared" si="1"/>
        <v>3.4482758620689655E-2</v>
      </c>
    </row>
    <row r="80" spans="1:29" x14ac:dyDescent="0.25">
      <c r="A80">
        <v>2021</v>
      </c>
      <c r="B80">
        <v>1</v>
      </c>
      <c r="C80" s="289">
        <v>44207</v>
      </c>
      <c r="D80" s="133"/>
      <c r="E80" s="133">
        <v>556</v>
      </c>
      <c r="F80" s="133" t="s">
        <v>175</v>
      </c>
      <c r="G80" s="133" t="s">
        <v>176</v>
      </c>
      <c r="H80" s="133">
        <v>1003.106</v>
      </c>
      <c r="I80" s="133">
        <v>1141.6859999999999</v>
      </c>
      <c r="J80" s="133">
        <v>1087.9000000000001</v>
      </c>
      <c r="K80" s="133">
        <v>20</v>
      </c>
      <c r="L80" s="133">
        <v>180</v>
      </c>
      <c r="M80" s="133">
        <v>27</v>
      </c>
      <c r="N80" s="133">
        <v>136</v>
      </c>
      <c r="O80" s="81">
        <v>3</v>
      </c>
      <c r="P80" s="81">
        <v>3</v>
      </c>
      <c r="Q80" s="81">
        <v>4</v>
      </c>
      <c r="R80" s="81"/>
      <c r="S80" s="81">
        <v>0</v>
      </c>
      <c r="T80" s="81"/>
      <c r="U80" s="81"/>
      <c r="V80" s="81"/>
      <c r="W80" s="81"/>
      <c r="X80" s="133">
        <v>10</v>
      </c>
      <c r="Y80" s="133">
        <v>634</v>
      </c>
      <c r="Z80" s="81">
        <v>1.4999999999999999E-2</v>
      </c>
      <c r="AA80" s="131">
        <v>1</v>
      </c>
      <c r="AB80" s="133">
        <v>16</v>
      </c>
      <c r="AC80" s="132">
        <f t="shared" si="1"/>
        <v>1.5772870662460567E-2</v>
      </c>
    </row>
    <row r="81" spans="1:29" x14ac:dyDescent="0.25">
      <c r="A81">
        <v>2021</v>
      </c>
      <c r="B81">
        <v>1</v>
      </c>
      <c r="C81" s="289">
        <v>44208</v>
      </c>
      <c r="D81" s="133"/>
      <c r="E81" s="133">
        <v>556</v>
      </c>
      <c r="F81" s="133" t="s">
        <v>175</v>
      </c>
      <c r="G81" s="133" t="s">
        <v>176</v>
      </c>
      <c r="H81" s="133">
        <v>1003.106</v>
      </c>
      <c r="I81" s="133">
        <v>1141.6859999999999</v>
      </c>
      <c r="J81" s="133">
        <v>1087.3</v>
      </c>
      <c r="K81" s="133">
        <v>20</v>
      </c>
      <c r="L81" s="133">
        <v>180</v>
      </c>
      <c r="M81" s="133">
        <v>27</v>
      </c>
      <c r="N81" s="133">
        <v>133</v>
      </c>
      <c r="O81" s="81">
        <v>3</v>
      </c>
      <c r="P81" s="81">
        <v>4</v>
      </c>
      <c r="Q81" s="81">
        <v>2</v>
      </c>
      <c r="R81" s="81"/>
      <c r="S81" s="81">
        <v>0</v>
      </c>
      <c r="T81" s="81"/>
      <c r="U81" s="81"/>
      <c r="V81" s="81"/>
      <c r="W81" s="81"/>
      <c r="X81" s="133">
        <v>9</v>
      </c>
      <c r="Y81" s="133">
        <v>585</v>
      </c>
      <c r="Z81" s="81">
        <v>1.4999999999999999E-2</v>
      </c>
      <c r="AA81" s="131">
        <v>1</v>
      </c>
      <c r="AB81" s="133">
        <v>16</v>
      </c>
      <c r="AC81" s="132">
        <f t="shared" si="1"/>
        <v>1.5384615384615385E-2</v>
      </c>
    </row>
    <row r="82" spans="1:29" x14ac:dyDescent="0.25">
      <c r="A82">
        <v>2021</v>
      </c>
      <c r="B82">
        <v>1</v>
      </c>
      <c r="C82" s="289">
        <v>44209</v>
      </c>
      <c r="D82" s="133"/>
      <c r="E82" s="133">
        <v>556</v>
      </c>
      <c r="F82" s="133" t="s">
        <v>175</v>
      </c>
      <c r="G82" s="133" t="s">
        <v>176</v>
      </c>
      <c r="H82" s="133">
        <v>1003.106</v>
      </c>
      <c r="I82" s="133">
        <v>1141.6859999999999</v>
      </c>
      <c r="J82" s="133">
        <v>1088</v>
      </c>
      <c r="K82" s="133">
        <v>20</v>
      </c>
      <c r="L82" s="133">
        <v>180</v>
      </c>
      <c r="M82" s="133">
        <v>27</v>
      </c>
      <c r="N82" s="133">
        <v>134</v>
      </c>
      <c r="O82" s="81">
        <v>3</v>
      </c>
      <c r="P82" s="81">
        <v>4</v>
      </c>
      <c r="Q82" s="81">
        <v>4</v>
      </c>
      <c r="R82" s="81"/>
      <c r="S82" s="81">
        <v>0</v>
      </c>
      <c r="T82" s="81"/>
      <c r="U82" s="81"/>
      <c r="V82" s="81"/>
      <c r="W82" s="81"/>
      <c r="X82" s="133">
        <v>11</v>
      </c>
      <c r="Y82" s="133">
        <v>515</v>
      </c>
      <c r="Z82" s="81">
        <v>1.4999999999999999E-2</v>
      </c>
      <c r="AA82" s="131">
        <v>1</v>
      </c>
      <c r="AB82" s="133">
        <v>16</v>
      </c>
      <c r="AC82" s="132">
        <f t="shared" si="1"/>
        <v>2.1359223300970873E-2</v>
      </c>
    </row>
    <row r="83" spans="1:29" x14ac:dyDescent="0.25">
      <c r="A83">
        <v>2021</v>
      </c>
      <c r="B83">
        <v>1</v>
      </c>
      <c r="C83" s="289">
        <v>44210</v>
      </c>
      <c r="D83" s="133"/>
      <c r="E83" s="133">
        <v>556</v>
      </c>
      <c r="F83" s="133" t="s">
        <v>175</v>
      </c>
      <c r="G83" s="133" t="s">
        <v>176</v>
      </c>
      <c r="H83" s="133">
        <v>1003.106</v>
      </c>
      <c r="I83" s="133">
        <v>1141.6859999999999</v>
      </c>
      <c r="J83" s="133">
        <v>1094.3</v>
      </c>
      <c r="K83" s="133">
        <v>20</v>
      </c>
      <c r="L83" s="133">
        <v>180</v>
      </c>
      <c r="M83" s="133">
        <v>27</v>
      </c>
      <c r="N83" s="133">
        <v>131</v>
      </c>
      <c r="O83" s="81">
        <v>2</v>
      </c>
      <c r="P83" s="81">
        <v>1</v>
      </c>
      <c r="Q83" s="81">
        <v>2</v>
      </c>
      <c r="R83" s="81">
        <v>1</v>
      </c>
      <c r="S83" s="81">
        <v>0</v>
      </c>
      <c r="T83" s="81"/>
      <c r="U83" s="81"/>
      <c r="V83" s="81"/>
      <c r="W83" s="81"/>
      <c r="X83" s="133">
        <v>7</v>
      </c>
      <c r="Y83" s="133">
        <v>391</v>
      </c>
      <c r="Z83" s="81">
        <v>1.4999999999999999E-2</v>
      </c>
      <c r="AA83" s="131">
        <v>1</v>
      </c>
      <c r="AB83" s="133">
        <v>16</v>
      </c>
      <c r="AC83" s="132">
        <f t="shared" si="1"/>
        <v>1.7902813299232736E-2</v>
      </c>
    </row>
    <row r="84" spans="1:29" x14ac:dyDescent="0.25">
      <c r="A84">
        <v>2021</v>
      </c>
      <c r="B84">
        <v>1</v>
      </c>
      <c r="C84" s="289">
        <v>44211</v>
      </c>
      <c r="D84" s="133"/>
      <c r="E84" s="133">
        <v>556</v>
      </c>
      <c r="F84" s="133" t="s">
        <v>175</v>
      </c>
      <c r="G84" s="133" t="s">
        <v>176</v>
      </c>
      <c r="H84" s="133">
        <v>1003.106</v>
      </c>
      <c r="I84" s="133">
        <v>1141.6859999999999</v>
      </c>
      <c r="J84" s="133">
        <v>1073.5</v>
      </c>
      <c r="K84" s="133">
        <v>20</v>
      </c>
      <c r="L84" s="133">
        <v>180</v>
      </c>
      <c r="M84" s="133">
        <v>26</v>
      </c>
      <c r="N84" s="133">
        <v>139</v>
      </c>
      <c r="O84" s="81">
        <v>2</v>
      </c>
      <c r="P84" s="81">
        <v>1</v>
      </c>
      <c r="Q84" s="81">
        <v>1</v>
      </c>
      <c r="R84" s="81">
        <v>1</v>
      </c>
      <c r="S84" s="81"/>
      <c r="T84" s="81"/>
      <c r="U84" s="81"/>
      <c r="V84" s="81"/>
      <c r="W84" s="81"/>
      <c r="X84" s="133">
        <v>5</v>
      </c>
      <c r="Y84" s="133">
        <v>533</v>
      </c>
      <c r="Z84" s="81">
        <v>1.4999999999999999E-2</v>
      </c>
      <c r="AA84" s="131">
        <v>1</v>
      </c>
      <c r="AB84" s="133">
        <v>16</v>
      </c>
      <c r="AC84" s="132">
        <f t="shared" si="1"/>
        <v>9.3808630393996256E-3</v>
      </c>
    </row>
    <row r="85" spans="1:29" x14ac:dyDescent="0.25">
      <c r="A85">
        <v>2021</v>
      </c>
      <c r="B85">
        <v>1</v>
      </c>
      <c r="C85" s="289">
        <v>44212</v>
      </c>
      <c r="D85" s="133"/>
      <c r="E85" s="133">
        <v>556</v>
      </c>
      <c r="F85" s="133" t="s">
        <v>175</v>
      </c>
      <c r="G85" s="133" t="s">
        <v>176</v>
      </c>
      <c r="H85" s="133">
        <v>1003.106</v>
      </c>
      <c r="I85" s="133">
        <v>1141.6859999999999</v>
      </c>
      <c r="J85" s="133">
        <v>1047</v>
      </c>
      <c r="K85" s="133">
        <v>20</v>
      </c>
      <c r="L85" s="133">
        <v>180</v>
      </c>
      <c r="M85" s="133">
        <v>28</v>
      </c>
      <c r="N85" s="133">
        <v>129</v>
      </c>
      <c r="O85" s="81">
        <v>2</v>
      </c>
      <c r="P85" s="81"/>
      <c r="Q85" s="81">
        <v>2</v>
      </c>
      <c r="R85" s="81">
        <v>1</v>
      </c>
      <c r="S85" s="81">
        <v>2</v>
      </c>
      <c r="T85" s="81"/>
      <c r="U85" s="81"/>
      <c r="V85" s="81"/>
      <c r="W85" s="81"/>
      <c r="X85" s="133">
        <v>7</v>
      </c>
      <c r="Y85" s="133">
        <v>295</v>
      </c>
      <c r="Z85" s="81">
        <v>1.4999999999999999E-2</v>
      </c>
      <c r="AA85" s="131">
        <v>1</v>
      </c>
      <c r="AB85" s="133">
        <v>16</v>
      </c>
      <c r="AC85" s="132">
        <f t="shared" si="1"/>
        <v>2.3728813559322035E-2</v>
      </c>
    </row>
    <row r="86" spans="1:29" x14ac:dyDescent="0.25">
      <c r="A86">
        <v>2021</v>
      </c>
      <c r="B86">
        <v>1</v>
      </c>
      <c r="C86" s="289">
        <v>44213</v>
      </c>
      <c r="D86" s="133"/>
      <c r="E86" s="133">
        <v>556</v>
      </c>
      <c r="F86" s="133" t="s">
        <v>175</v>
      </c>
      <c r="G86" s="133" t="s">
        <v>176</v>
      </c>
      <c r="H86" s="133">
        <v>1003.106</v>
      </c>
      <c r="I86" s="133">
        <v>1141.6859999999999</v>
      </c>
      <c r="J86" s="133">
        <v>1067.5999999999999</v>
      </c>
      <c r="K86" s="133">
        <v>20</v>
      </c>
      <c r="L86" s="133">
        <v>180</v>
      </c>
      <c r="M86" s="133">
        <v>26</v>
      </c>
      <c r="N86" s="133">
        <v>140</v>
      </c>
      <c r="O86" s="81">
        <v>3</v>
      </c>
      <c r="P86" s="81">
        <v>2</v>
      </c>
      <c r="Q86" s="81">
        <v>4</v>
      </c>
      <c r="R86" s="81"/>
      <c r="S86" s="81">
        <v>0</v>
      </c>
      <c r="T86" s="81"/>
      <c r="U86" s="81"/>
      <c r="V86" s="81"/>
      <c r="W86" s="81"/>
      <c r="X86" s="133">
        <v>9</v>
      </c>
      <c r="Y86" s="133">
        <v>225</v>
      </c>
      <c r="Z86" s="81">
        <v>1.4999999999999999E-2</v>
      </c>
      <c r="AA86" s="131">
        <v>1</v>
      </c>
      <c r="AB86" s="133">
        <v>16</v>
      </c>
      <c r="AC86" s="132">
        <f t="shared" si="1"/>
        <v>0.04</v>
      </c>
    </row>
    <row r="87" spans="1:29" x14ac:dyDescent="0.25">
      <c r="A87">
        <v>2021</v>
      </c>
      <c r="B87">
        <v>1</v>
      </c>
      <c r="C87" s="289">
        <v>44214</v>
      </c>
      <c r="D87" s="133"/>
      <c r="E87" s="133">
        <v>556</v>
      </c>
      <c r="F87" s="133" t="s">
        <v>175</v>
      </c>
      <c r="G87" s="133" t="s">
        <v>176</v>
      </c>
      <c r="H87" s="133">
        <v>1003.106</v>
      </c>
      <c r="I87" s="133">
        <v>1141.6859999999999</v>
      </c>
      <c r="J87" s="133">
        <v>1088.5999999999999</v>
      </c>
      <c r="K87" s="133">
        <v>20</v>
      </c>
      <c r="L87" s="133">
        <v>180</v>
      </c>
      <c r="M87" s="133">
        <v>26</v>
      </c>
      <c r="N87" s="133">
        <v>140</v>
      </c>
      <c r="O87" s="81">
        <v>3</v>
      </c>
      <c r="P87" s="81">
        <v>3</v>
      </c>
      <c r="Q87" s="81">
        <v>4</v>
      </c>
      <c r="R87" s="81"/>
      <c r="S87" s="81">
        <v>0</v>
      </c>
      <c r="T87" s="81"/>
      <c r="U87" s="81"/>
      <c r="V87" s="81"/>
      <c r="W87" s="81"/>
      <c r="X87" s="133">
        <v>10</v>
      </c>
      <c r="Y87" s="133">
        <v>538</v>
      </c>
      <c r="Z87" s="81">
        <v>1.4999999999999999E-2</v>
      </c>
      <c r="AA87" s="131">
        <v>1</v>
      </c>
      <c r="AB87" s="133">
        <v>16</v>
      </c>
      <c r="AC87" s="132">
        <f t="shared" si="1"/>
        <v>1.858736059479554E-2</v>
      </c>
    </row>
    <row r="88" spans="1:29" x14ac:dyDescent="0.25">
      <c r="A88">
        <v>2021</v>
      </c>
      <c r="B88">
        <v>1</v>
      </c>
      <c r="C88" s="289">
        <v>44215</v>
      </c>
      <c r="D88" s="133"/>
      <c r="E88" s="133">
        <v>556</v>
      </c>
      <c r="F88" s="133" t="s">
        <v>175</v>
      </c>
      <c r="G88" s="133" t="s">
        <v>176</v>
      </c>
      <c r="H88" s="133">
        <v>1003.106</v>
      </c>
      <c r="I88" s="133">
        <v>1141.6859999999999</v>
      </c>
      <c r="J88" s="133">
        <v>1072.4000000000001</v>
      </c>
      <c r="K88" s="133">
        <v>20</v>
      </c>
      <c r="L88" s="133">
        <v>180</v>
      </c>
      <c r="M88" s="133">
        <v>24</v>
      </c>
      <c r="N88" s="133">
        <v>147</v>
      </c>
      <c r="O88" s="81">
        <v>5</v>
      </c>
      <c r="P88" s="81"/>
      <c r="Q88" s="81">
        <v>3</v>
      </c>
      <c r="R88" s="81">
        <v>1</v>
      </c>
      <c r="S88" s="81"/>
      <c r="T88" s="81"/>
      <c r="U88" s="81"/>
      <c r="V88" s="81"/>
      <c r="W88" s="81"/>
      <c r="X88" s="133">
        <v>8</v>
      </c>
      <c r="Y88" s="133">
        <v>728</v>
      </c>
      <c r="Z88" s="81">
        <v>1.4999999999999999E-2</v>
      </c>
      <c r="AA88" s="131">
        <v>1</v>
      </c>
      <c r="AB88" s="133">
        <v>16</v>
      </c>
      <c r="AC88" s="132">
        <f t="shared" si="1"/>
        <v>1.098901098901099E-2</v>
      </c>
    </row>
    <row r="89" spans="1:29" x14ac:dyDescent="0.25">
      <c r="A89">
        <v>2021</v>
      </c>
      <c r="B89">
        <v>1</v>
      </c>
      <c r="C89" s="289">
        <v>44219</v>
      </c>
      <c r="D89" s="133"/>
      <c r="E89" s="133">
        <v>556</v>
      </c>
      <c r="F89" s="133" t="s">
        <v>175</v>
      </c>
      <c r="G89" s="133" t="s">
        <v>176</v>
      </c>
      <c r="H89" s="133">
        <v>1003.106</v>
      </c>
      <c r="I89" s="133">
        <v>1141.6859999999999</v>
      </c>
      <c r="J89" s="133">
        <v>1070</v>
      </c>
      <c r="K89" s="133">
        <v>20</v>
      </c>
      <c r="L89" s="133">
        <v>180</v>
      </c>
      <c r="M89" s="133">
        <v>25</v>
      </c>
      <c r="N89" s="133">
        <v>147</v>
      </c>
      <c r="O89" s="81">
        <v>4</v>
      </c>
      <c r="P89" s="81">
        <v>4</v>
      </c>
      <c r="Q89" s="81">
        <v>5</v>
      </c>
      <c r="R89" s="81"/>
      <c r="S89" s="81">
        <v>0</v>
      </c>
      <c r="T89" s="81"/>
      <c r="U89" s="81"/>
      <c r="V89" s="81"/>
      <c r="W89" s="81"/>
      <c r="X89" s="133">
        <v>12</v>
      </c>
      <c r="Y89" s="133">
        <v>324</v>
      </c>
      <c r="Z89" s="81">
        <v>1.4999999999999999E-2</v>
      </c>
      <c r="AA89" s="131">
        <v>1</v>
      </c>
      <c r="AB89" s="133">
        <v>16</v>
      </c>
      <c r="AC89" s="132">
        <f t="shared" si="1"/>
        <v>3.7037037037037035E-2</v>
      </c>
    </row>
    <row r="90" spans="1:29" x14ac:dyDescent="0.25">
      <c r="A90">
        <v>2021</v>
      </c>
      <c r="B90">
        <v>1</v>
      </c>
      <c r="C90" s="289">
        <v>44220</v>
      </c>
      <c r="D90" s="133"/>
      <c r="E90" s="133">
        <v>556</v>
      </c>
      <c r="F90" s="133" t="s">
        <v>175</v>
      </c>
      <c r="G90" s="133" t="s">
        <v>176</v>
      </c>
      <c r="H90" s="133">
        <v>1003.106</v>
      </c>
      <c r="I90" s="133">
        <v>1141.6859999999999</v>
      </c>
      <c r="J90" s="133">
        <v>1074.9000000000001</v>
      </c>
      <c r="K90" s="133">
        <v>20</v>
      </c>
      <c r="L90" s="133">
        <v>180</v>
      </c>
      <c r="M90" s="133">
        <v>23</v>
      </c>
      <c r="N90" s="133">
        <v>158</v>
      </c>
      <c r="O90" s="81">
        <v>4</v>
      </c>
      <c r="P90" s="81">
        <v>4</v>
      </c>
      <c r="Q90" s="81">
        <v>5</v>
      </c>
      <c r="R90" s="81"/>
      <c r="S90" s="81">
        <v>3</v>
      </c>
      <c r="T90" s="81"/>
      <c r="U90" s="81"/>
      <c r="V90" s="81"/>
      <c r="W90" s="81"/>
      <c r="X90" s="133">
        <v>16</v>
      </c>
      <c r="Y90" s="133">
        <v>328</v>
      </c>
      <c r="Z90" s="81">
        <v>1.4999999999999999E-2</v>
      </c>
      <c r="AA90" s="131">
        <v>1</v>
      </c>
      <c r="AB90" s="133">
        <v>16</v>
      </c>
      <c r="AC90" s="132">
        <f t="shared" si="1"/>
        <v>4.878048780487805E-2</v>
      </c>
    </row>
    <row r="91" spans="1:29" x14ac:dyDescent="0.25">
      <c r="A91">
        <v>2021</v>
      </c>
      <c r="B91">
        <v>1</v>
      </c>
      <c r="C91" s="289">
        <v>44221</v>
      </c>
      <c r="D91" s="133"/>
      <c r="E91" s="133">
        <v>556</v>
      </c>
      <c r="F91" s="133" t="s">
        <v>175</v>
      </c>
      <c r="G91" s="133" t="s">
        <v>176</v>
      </c>
      <c r="H91" s="133">
        <v>1003.106</v>
      </c>
      <c r="I91" s="133">
        <v>1141.6859999999999</v>
      </c>
      <c r="J91" s="133"/>
      <c r="K91" s="133">
        <v>20</v>
      </c>
      <c r="L91" s="133">
        <v>180</v>
      </c>
      <c r="M91" s="133"/>
      <c r="N91" s="133"/>
      <c r="O91" s="81">
        <v>4</v>
      </c>
      <c r="P91" s="81">
        <v>2</v>
      </c>
      <c r="Q91" s="81">
        <v>2</v>
      </c>
      <c r="R91" s="81"/>
      <c r="S91" s="81"/>
      <c r="T91" s="81"/>
      <c r="U91" s="81"/>
      <c r="V91" s="81"/>
      <c r="W91" s="81"/>
      <c r="X91" s="133">
        <v>7</v>
      </c>
      <c r="Y91" s="133">
        <v>151</v>
      </c>
      <c r="Z91" s="81">
        <v>1.4999999999999999E-2</v>
      </c>
      <c r="AA91" s="131">
        <v>1</v>
      </c>
      <c r="AB91" s="133">
        <v>16</v>
      </c>
      <c r="AC91" s="132">
        <f t="shared" si="1"/>
        <v>4.6357615894039736E-2</v>
      </c>
    </row>
    <row r="92" spans="1:29" x14ac:dyDescent="0.25">
      <c r="A92">
        <v>2021</v>
      </c>
      <c r="B92">
        <v>1</v>
      </c>
      <c r="C92" s="289">
        <v>44223</v>
      </c>
      <c r="D92" s="133"/>
      <c r="E92" s="133">
        <v>556</v>
      </c>
      <c r="F92" s="133" t="s">
        <v>175</v>
      </c>
      <c r="G92" s="133" t="s">
        <v>176</v>
      </c>
      <c r="H92" s="133">
        <v>1003.106</v>
      </c>
      <c r="I92" s="133">
        <v>1141.6859999999999</v>
      </c>
      <c r="J92" s="133">
        <v>1053.7</v>
      </c>
      <c r="K92" s="133">
        <v>20</v>
      </c>
      <c r="L92" s="133">
        <v>180</v>
      </c>
      <c r="M92" s="133">
        <v>28</v>
      </c>
      <c r="N92" s="133">
        <v>129</v>
      </c>
      <c r="O92" s="81">
        <v>2</v>
      </c>
      <c r="P92" s="81">
        <v>3</v>
      </c>
      <c r="Q92" s="81">
        <v>3</v>
      </c>
      <c r="R92" s="81"/>
      <c r="S92" s="81">
        <v>0</v>
      </c>
      <c r="T92" s="81"/>
      <c r="U92" s="81"/>
      <c r="V92" s="81"/>
      <c r="W92" s="81"/>
      <c r="X92" s="133">
        <v>7</v>
      </c>
      <c r="Y92" s="133">
        <v>7</v>
      </c>
      <c r="Z92" s="81">
        <v>1.4999999999999999E-2</v>
      </c>
      <c r="AA92" s="131">
        <v>1</v>
      </c>
      <c r="AB92" s="133">
        <v>16</v>
      </c>
      <c r="AC92" s="132">
        <f t="shared" si="1"/>
        <v>1</v>
      </c>
    </row>
    <row r="93" spans="1:29" x14ac:dyDescent="0.25">
      <c r="A93">
        <v>2021</v>
      </c>
      <c r="B93">
        <v>1</v>
      </c>
      <c r="C93" s="289">
        <v>44224</v>
      </c>
      <c r="D93" s="133"/>
      <c r="E93" s="133">
        <v>556</v>
      </c>
      <c r="F93" s="133" t="s">
        <v>175</v>
      </c>
      <c r="G93" s="133" t="s">
        <v>176</v>
      </c>
      <c r="H93" s="133">
        <v>1003.106</v>
      </c>
      <c r="I93" s="133">
        <v>1141.6859999999999</v>
      </c>
      <c r="J93" s="133">
        <v>1083.9000000000001</v>
      </c>
      <c r="K93" s="133">
        <v>20</v>
      </c>
      <c r="L93" s="133">
        <v>180</v>
      </c>
      <c r="M93" s="133">
        <v>25</v>
      </c>
      <c r="N93" s="133">
        <v>143</v>
      </c>
      <c r="O93" s="81">
        <v>4</v>
      </c>
      <c r="P93" s="81">
        <v>4</v>
      </c>
      <c r="Q93" s="81">
        <v>8</v>
      </c>
      <c r="R93" s="81"/>
      <c r="S93" s="81">
        <v>4</v>
      </c>
      <c r="T93" s="81"/>
      <c r="U93" s="81"/>
      <c r="V93" s="81"/>
      <c r="W93" s="81"/>
      <c r="X93" s="133">
        <v>20</v>
      </c>
      <c r="Y93" s="133">
        <v>164</v>
      </c>
      <c r="Z93" s="81">
        <v>1.4999999999999999E-2</v>
      </c>
      <c r="AA93" s="131">
        <v>1</v>
      </c>
      <c r="AB93" s="133">
        <v>16</v>
      </c>
      <c r="AC93" s="132">
        <f t="shared" si="1"/>
        <v>0.12195121951219512</v>
      </c>
    </row>
    <row r="94" spans="1:29" x14ac:dyDescent="0.25">
      <c r="A94">
        <v>2021</v>
      </c>
      <c r="B94">
        <v>1</v>
      </c>
      <c r="C94" s="289">
        <v>44225</v>
      </c>
      <c r="D94" s="133"/>
      <c r="E94" s="133">
        <v>556</v>
      </c>
      <c r="F94" s="133" t="s">
        <v>175</v>
      </c>
      <c r="G94" s="133" t="s">
        <v>176</v>
      </c>
      <c r="H94" s="133">
        <v>1003.106</v>
      </c>
      <c r="I94" s="133">
        <v>1141.6859999999999</v>
      </c>
      <c r="J94" s="133">
        <v>1033</v>
      </c>
      <c r="K94" s="133">
        <v>20</v>
      </c>
      <c r="L94" s="133">
        <v>180</v>
      </c>
      <c r="M94" s="133">
        <v>24</v>
      </c>
      <c r="N94" s="133">
        <v>153</v>
      </c>
      <c r="O94" s="81">
        <v>2</v>
      </c>
      <c r="P94" s="81">
        <v>1</v>
      </c>
      <c r="Q94" s="81">
        <v>2</v>
      </c>
      <c r="R94" s="81"/>
      <c r="S94" s="81">
        <v>2</v>
      </c>
      <c r="T94" s="81"/>
      <c r="U94" s="81"/>
      <c r="V94" s="81"/>
      <c r="W94" s="81"/>
      <c r="X94" s="133">
        <v>6</v>
      </c>
      <c r="Y94" s="133">
        <v>126</v>
      </c>
      <c r="Z94" s="81">
        <v>1.4999999999999999E-2</v>
      </c>
      <c r="AA94" s="131">
        <v>1</v>
      </c>
      <c r="AB94" s="133">
        <v>16</v>
      </c>
      <c r="AC94" s="132">
        <f t="shared" si="1"/>
        <v>4.7619047619047616E-2</v>
      </c>
    </row>
    <row r="95" spans="1:29" x14ac:dyDescent="0.25">
      <c r="A95">
        <v>2021</v>
      </c>
      <c r="B95">
        <v>1</v>
      </c>
      <c r="C95" s="289">
        <v>44226</v>
      </c>
      <c r="D95" s="133"/>
      <c r="E95" s="133">
        <v>556</v>
      </c>
      <c r="F95" s="133" t="s">
        <v>175</v>
      </c>
      <c r="G95" s="133" t="s">
        <v>176</v>
      </c>
      <c r="H95" s="133">
        <v>1003.106</v>
      </c>
      <c r="I95" s="133">
        <v>1141.6859999999999</v>
      </c>
      <c r="J95" s="133">
        <v>1067.3</v>
      </c>
      <c r="K95" s="133">
        <v>20</v>
      </c>
      <c r="L95" s="133">
        <v>180</v>
      </c>
      <c r="M95" s="133">
        <v>26</v>
      </c>
      <c r="N95" s="133">
        <v>140</v>
      </c>
      <c r="O95" s="81">
        <v>2</v>
      </c>
      <c r="P95" s="81">
        <v>1</v>
      </c>
      <c r="Q95" s="81"/>
      <c r="R95" s="81">
        <v>2</v>
      </c>
      <c r="S95" s="81"/>
      <c r="T95" s="81"/>
      <c r="U95" s="81"/>
      <c r="V95" s="81"/>
      <c r="W95" s="81"/>
      <c r="X95" s="133">
        <v>5</v>
      </c>
      <c r="Y95" s="133">
        <v>605</v>
      </c>
      <c r="Z95" s="81">
        <v>1.4999999999999999E-2</v>
      </c>
      <c r="AA95" s="131">
        <v>1</v>
      </c>
      <c r="AB95" s="133">
        <v>16</v>
      </c>
      <c r="AC95" s="132">
        <f t="shared" si="1"/>
        <v>8.2644628099173556E-3</v>
      </c>
    </row>
    <row r="96" spans="1:29" x14ac:dyDescent="0.25">
      <c r="A96">
        <v>2021</v>
      </c>
      <c r="B96">
        <v>1</v>
      </c>
      <c r="C96" s="289">
        <v>44215</v>
      </c>
      <c r="D96" s="133"/>
      <c r="E96" s="133">
        <v>437</v>
      </c>
      <c r="F96" s="133" t="s">
        <v>349</v>
      </c>
      <c r="G96" s="133" t="s">
        <v>350</v>
      </c>
      <c r="H96" s="133">
        <v>158.08799999999999</v>
      </c>
      <c r="I96" s="133">
        <v>179.928</v>
      </c>
      <c r="J96" s="133">
        <v>177.8</v>
      </c>
      <c r="K96" s="133">
        <v>120</v>
      </c>
      <c r="L96" s="133">
        <v>120</v>
      </c>
      <c r="M96" s="133">
        <v>125</v>
      </c>
      <c r="N96" s="133">
        <v>115</v>
      </c>
      <c r="O96" s="81">
        <v>8</v>
      </c>
      <c r="P96" s="81"/>
      <c r="Q96" s="81">
        <v>6</v>
      </c>
      <c r="R96" s="81">
        <v>2</v>
      </c>
      <c r="S96" s="81"/>
      <c r="T96" s="81"/>
      <c r="U96" s="81"/>
      <c r="V96" s="81"/>
      <c r="W96" s="81"/>
      <c r="X96" s="133">
        <v>16</v>
      </c>
      <c r="Y96" s="133">
        <v>1016</v>
      </c>
      <c r="Z96" s="81">
        <v>1.4999999999999999E-2</v>
      </c>
      <c r="AA96" s="131">
        <v>1</v>
      </c>
      <c r="AB96" s="133">
        <v>16</v>
      </c>
      <c r="AC96" s="132">
        <f t="shared" si="1"/>
        <v>1.5748031496062992E-2</v>
      </c>
    </row>
    <row r="97" spans="1:29" x14ac:dyDescent="0.25">
      <c r="A97">
        <v>2021</v>
      </c>
      <c r="B97">
        <v>1</v>
      </c>
      <c r="C97" s="289">
        <v>44219</v>
      </c>
      <c r="D97" s="133"/>
      <c r="E97" s="133">
        <v>437</v>
      </c>
      <c r="F97" s="133" t="s">
        <v>349</v>
      </c>
      <c r="G97" s="133" t="s">
        <v>350</v>
      </c>
      <c r="H97" s="133">
        <v>158.08799999999999</v>
      </c>
      <c r="I97" s="133">
        <v>179.928</v>
      </c>
      <c r="J97" s="133">
        <v>177.1</v>
      </c>
      <c r="K97" s="133">
        <v>120</v>
      </c>
      <c r="L97" s="133">
        <v>120</v>
      </c>
      <c r="M97" s="133">
        <v>133</v>
      </c>
      <c r="N97" s="133">
        <v>108</v>
      </c>
      <c r="O97" s="81">
        <v>8</v>
      </c>
      <c r="P97" s="81">
        <v>5</v>
      </c>
      <c r="Q97" s="81">
        <v>10</v>
      </c>
      <c r="R97" s="81"/>
      <c r="S97" s="81"/>
      <c r="T97" s="81"/>
      <c r="U97" s="81"/>
      <c r="V97" s="81"/>
      <c r="W97" s="81"/>
      <c r="X97" s="133">
        <v>23</v>
      </c>
      <c r="Y97" s="133">
        <v>323</v>
      </c>
      <c r="Z97" s="81">
        <v>1.4999999999999999E-2</v>
      </c>
      <c r="AA97" s="131">
        <v>1</v>
      </c>
      <c r="AB97" s="133">
        <v>16</v>
      </c>
      <c r="AC97" s="132">
        <f t="shared" si="1"/>
        <v>7.1207430340557279E-2</v>
      </c>
    </row>
    <row r="98" spans="1:29" x14ac:dyDescent="0.25">
      <c r="A98">
        <v>2021</v>
      </c>
      <c r="B98">
        <v>1</v>
      </c>
      <c r="C98" s="289">
        <v>44220</v>
      </c>
      <c r="D98" s="133"/>
      <c r="E98" s="133">
        <v>437</v>
      </c>
      <c r="F98" s="133" t="s">
        <v>349</v>
      </c>
      <c r="G98" s="133" t="s">
        <v>350</v>
      </c>
      <c r="H98" s="133">
        <v>158.08799999999999</v>
      </c>
      <c r="I98" s="133">
        <v>179.928</v>
      </c>
      <c r="J98" s="133">
        <v>177.2</v>
      </c>
      <c r="K98" s="133">
        <v>120</v>
      </c>
      <c r="L98" s="133">
        <v>120</v>
      </c>
      <c r="M98" s="133">
        <v>131</v>
      </c>
      <c r="N98" s="133">
        <v>110</v>
      </c>
      <c r="O98" s="81">
        <v>8</v>
      </c>
      <c r="P98" s="81">
        <v>6</v>
      </c>
      <c r="Q98" s="81">
        <v>6</v>
      </c>
      <c r="R98" s="81"/>
      <c r="S98" s="81"/>
      <c r="T98" s="81"/>
      <c r="U98" s="81"/>
      <c r="V98" s="81"/>
      <c r="W98" s="81"/>
      <c r="X98" s="133">
        <v>19</v>
      </c>
      <c r="Y98" s="133">
        <v>3119</v>
      </c>
      <c r="Z98" s="81">
        <v>1.4999999999999999E-2</v>
      </c>
      <c r="AA98" s="131">
        <v>1</v>
      </c>
      <c r="AB98" s="133">
        <v>16</v>
      </c>
      <c r="AC98" s="132">
        <f t="shared" si="1"/>
        <v>6.0916960564283426E-3</v>
      </c>
    </row>
    <row r="99" spans="1:29" x14ac:dyDescent="0.25">
      <c r="A99">
        <v>2021</v>
      </c>
      <c r="B99">
        <v>1</v>
      </c>
      <c r="C99" s="289">
        <v>44221</v>
      </c>
      <c r="D99" s="133"/>
      <c r="E99" s="133">
        <v>437</v>
      </c>
      <c r="F99" s="133" t="s">
        <v>349</v>
      </c>
      <c r="G99" s="133" t="s">
        <v>350</v>
      </c>
      <c r="H99" s="133">
        <v>158.08799999999999</v>
      </c>
      <c r="I99" s="133">
        <v>179.928</v>
      </c>
      <c r="J99" s="133">
        <v>174.1</v>
      </c>
      <c r="K99" s="133">
        <v>120</v>
      </c>
      <c r="L99" s="133">
        <v>120</v>
      </c>
      <c r="M99" s="133">
        <v>126</v>
      </c>
      <c r="N99" s="133">
        <v>114</v>
      </c>
      <c r="O99" s="81">
        <v>2</v>
      </c>
      <c r="P99" s="81">
        <v>3</v>
      </c>
      <c r="Q99" s="81">
        <v>3</v>
      </c>
      <c r="R99" s="81"/>
      <c r="S99" s="81"/>
      <c r="T99" s="81"/>
      <c r="U99" s="81"/>
      <c r="V99" s="81"/>
      <c r="W99" s="81"/>
      <c r="X99" s="133">
        <v>8</v>
      </c>
      <c r="Y99" s="133">
        <v>1608</v>
      </c>
      <c r="Z99" s="81">
        <v>1.4999999999999999E-2</v>
      </c>
      <c r="AA99" s="131">
        <v>1</v>
      </c>
      <c r="AB99" s="133">
        <v>16</v>
      </c>
      <c r="AC99" s="132">
        <f t="shared" si="1"/>
        <v>4.9751243781094526E-3</v>
      </c>
    </row>
    <row r="100" spans="1:29" x14ac:dyDescent="0.25">
      <c r="A100">
        <v>2021</v>
      </c>
      <c r="B100">
        <v>1</v>
      </c>
      <c r="C100" s="289">
        <v>44198</v>
      </c>
      <c r="D100" s="133"/>
      <c r="E100" s="133">
        <v>438</v>
      </c>
      <c r="F100" s="133" t="s">
        <v>151</v>
      </c>
      <c r="G100" s="133" t="s">
        <v>152</v>
      </c>
      <c r="H100" s="133">
        <v>316.17599999999999</v>
      </c>
      <c r="I100" s="133">
        <v>359.85599999999999</v>
      </c>
      <c r="J100" s="133">
        <v>333.9</v>
      </c>
      <c r="K100" s="133">
        <v>67</v>
      </c>
      <c r="L100" s="133">
        <v>161</v>
      </c>
      <c r="M100" s="133">
        <v>87</v>
      </c>
      <c r="N100" s="133">
        <v>125</v>
      </c>
      <c r="O100" s="81">
        <v>6</v>
      </c>
      <c r="P100" s="81">
        <v>9</v>
      </c>
      <c r="Q100" s="81">
        <v>6</v>
      </c>
      <c r="R100" s="81"/>
      <c r="S100" s="81"/>
      <c r="T100" s="81"/>
      <c r="U100" s="81"/>
      <c r="V100" s="81"/>
      <c r="W100" s="81"/>
      <c r="X100" s="133">
        <v>21</v>
      </c>
      <c r="Y100" s="133">
        <v>693</v>
      </c>
      <c r="Z100" s="81">
        <v>1.4999999999999999E-2</v>
      </c>
      <c r="AA100" s="131">
        <v>1</v>
      </c>
      <c r="AB100" s="133">
        <v>16</v>
      </c>
      <c r="AC100" s="132">
        <f t="shared" si="1"/>
        <v>3.0303030303030304E-2</v>
      </c>
    </row>
    <row r="101" spans="1:29" x14ac:dyDescent="0.25">
      <c r="A101">
        <v>2021</v>
      </c>
      <c r="B101">
        <v>1</v>
      </c>
      <c r="C101" s="289">
        <v>44199</v>
      </c>
      <c r="D101" s="133"/>
      <c r="E101" s="133">
        <v>438</v>
      </c>
      <c r="F101" s="133" t="s">
        <v>151</v>
      </c>
      <c r="G101" s="133" t="s">
        <v>152</v>
      </c>
      <c r="H101" s="133">
        <v>316.17599999999999</v>
      </c>
      <c r="I101" s="133">
        <v>359.85599999999999</v>
      </c>
      <c r="J101" s="133">
        <v>348</v>
      </c>
      <c r="K101" s="133">
        <v>67</v>
      </c>
      <c r="L101" s="133">
        <v>161</v>
      </c>
      <c r="M101" s="133">
        <v>84</v>
      </c>
      <c r="N101" s="133">
        <v>129</v>
      </c>
      <c r="O101" s="81">
        <v>4</v>
      </c>
      <c r="P101" s="81"/>
      <c r="Q101" s="81">
        <v>3</v>
      </c>
      <c r="R101" s="81"/>
      <c r="S101" s="81">
        <v>2</v>
      </c>
      <c r="T101" s="81"/>
      <c r="U101" s="81"/>
      <c r="V101" s="81"/>
      <c r="W101" s="81"/>
      <c r="X101" s="133">
        <v>8</v>
      </c>
      <c r="Y101" s="133">
        <v>1472</v>
      </c>
      <c r="Z101" s="81">
        <v>1.4999999999999999E-2</v>
      </c>
      <c r="AA101" s="131">
        <v>1</v>
      </c>
      <c r="AB101" s="133">
        <v>16</v>
      </c>
      <c r="AC101" s="132">
        <f t="shared" si="1"/>
        <v>5.434782608695652E-3</v>
      </c>
    </row>
    <row r="102" spans="1:29" x14ac:dyDescent="0.25">
      <c r="A102">
        <v>2021</v>
      </c>
      <c r="B102">
        <v>1</v>
      </c>
      <c r="C102" s="289">
        <v>44200</v>
      </c>
      <c r="D102" s="133"/>
      <c r="E102" s="133">
        <v>438</v>
      </c>
      <c r="F102" s="133" t="s">
        <v>151</v>
      </c>
      <c r="G102" s="133" t="s">
        <v>152</v>
      </c>
      <c r="H102" s="133">
        <v>316.17599999999999</v>
      </c>
      <c r="I102" s="133">
        <v>359.85599999999999</v>
      </c>
      <c r="J102" s="133"/>
      <c r="K102" s="133">
        <v>67</v>
      </c>
      <c r="L102" s="133">
        <v>161</v>
      </c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>
        <v>72</v>
      </c>
      <c r="Z102" s="81">
        <v>1.4999999999999999E-2</v>
      </c>
      <c r="AA102" s="131">
        <v>1</v>
      </c>
      <c r="AB102" s="133">
        <v>16</v>
      </c>
      <c r="AC102" s="132">
        <f t="shared" si="1"/>
        <v>0</v>
      </c>
    </row>
    <row r="103" spans="1:29" x14ac:dyDescent="0.25">
      <c r="A103">
        <v>2021</v>
      </c>
      <c r="B103">
        <v>1</v>
      </c>
      <c r="C103" s="289">
        <v>44207</v>
      </c>
      <c r="D103" s="133"/>
      <c r="E103" s="133">
        <v>438</v>
      </c>
      <c r="F103" s="133" t="s">
        <v>151</v>
      </c>
      <c r="G103" s="133" t="s">
        <v>152</v>
      </c>
      <c r="H103" s="133">
        <v>316.17599999999999</v>
      </c>
      <c r="I103" s="133">
        <v>359.85599999999999</v>
      </c>
      <c r="J103" s="133">
        <v>341.8</v>
      </c>
      <c r="K103" s="133">
        <v>67</v>
      </c>
      <c r="L103" s="133">
        <v>161</v>
      </c>
      <c r="M103" s="133">
        <v>82</v>
      </c>
      <c r="N103" s="133">
        <v>132</v>
      </c>
      <c r="O103" s="81">
        <v>9</v>
      </c>
      <c r="P103" s="81">
        <v>5</v>
      </c>
      <c r="Q103" s="81">
        <v>6</v>
      </c>
      <c r="R103" s="81"/>
      <c r="S103" s="81"/>
      <c r="T103" s="81"/>
      <c r="U103" s="81"/>
      <c r="V103" s="81"/>
      <c r="W103" s="81"/>
      <c r="X103" s="133">
        <v>20</v>
      </c>
      <c r="Y103" s="133">
        <v>464</v>
      </c>
      <c r="Z103" s="81">
        <v>1.4999999999999999E-2</v>
      </c>
      <c r="AA103" s="131">
        <v>1</v>
      </c>
      <c r="AB103" s="133">
        <v>16</v>
      </c>
      <c r="AC103" s="132">
        <f t="shared" si="1"/>
        <v>4.3103448275862072E-2</v>
      </c>
    </row>
    <row r="104" spans="1:29" x14ac:dyDescent="0.25">
      <c r="A104">
        <v>2021</v>
      </c>
      <c r="B104">
        <v>1</v>
      </c>
      <c r="C104" s="289">
        <v>44208</v>
      </c>
      <c r="D104" s="133"/>
      <c r="E104" s="133">
        <v>438</v>
      </c>
      <c r="F104" s="133" t="s">
        <v>151</v>
      </c>
      <c r="G104" s="133" t="s">
        <v>152</v>
      </c>
      <c r="H104" s="133">
        <v>316.17599999999999</v>
      </c>
      <c r="I104" s="133">
        <v>359.85599999999999</v>
      </c>
      <c r="J104" s="133">
        <v>345.6</v>
      </c>
      <c r="K104" s="133">
        <v>67</v>
      </c>
      <c r="L104" s="133">
        <v>161</v>
      </c>
      <c r="M104" s="133">
        <v>78</v>
      </c>
      <c r="N104" s="133">
        <v>139</v>
      </c>
      <c r="O104" s="81">
        <v>6</v>
      </c>
      <c r="P104" s="81">
        <v>3</v>
      </c>
      <c r="Q104" s="81">
        <v>3</v>
      </c>
      <c r="R104" s="81">
        <v>4</v>
      </c>
      <c r="S104" s="81">
        <v>3</v>
      </c>
      <c r="T104" s="81"/>
      <c r="U104" s="81"/>
      <c r="V104" s="81"/>
      <c r="W104" s="81"/>
      <c r="X104" s="133">
        <v>19</v>
      </c>
      <c r="Y104" s="133">
        <v>1579</v>
      </c>
      <c r="Z104" s="81">
        <v>1.4999999999999999E-2</v>
      </c>
      <c r="AA104" s="131">
        <v>1</v>
      </c>
      <c r="AB104" s="133">
        <v>16</v>
      </c>
      <c r="AC104" s="132">
        <f t="shared" si="1"/>
        <v>1.2032932235592146E-2</v>
      </c>
    </row>
    <row r="105" spans="1:29" x14ac:dyDescent="0.25">
      <c r="A105">
        <v>2021</v>
      </c>
      <c r="B105">
        <v>1</v>
      </c>
      <c r="C105" s="289">
        <v>44209</v>
      </c>
      <c r="D105" s="133"/>
      <c r="E105" s="133">
        <v>438</v>
      </c>
      <c r="F105" s="133" t="s">
        <v>151</v>
      </c>
      <c r="G105" s="133" t="s">
        <v>152</v>
      </c>
      <c r="H105" s="133">
        <v>316.17599999999999</v>
      </c>
      <c r="I105" s="133">
        <v>359.85599999999999</v>
      </c>
      <c r="J105" s="133">
        <v>341</v>
      </c>
      <c r="K105" s="133">
        <v>67</v>
      </c>
      <c r="L105" s="133">
        <v>161</v>
      </c>
      <c r="M105" s="133">
        <v>73</v>
      </c>
      <c r="N105" s="133">
        <v>147</v>
      </c>
      <c r="O105" s="81">
        <v>6</v>
      </c>
      <c r="P105" s="81">
        <v>6</v>
      </c>
      <c r="Q105" s="81">
        <v>3</v>
      </c>
      <c r="R105" s="81"/>
      <c r="S105" s="81">
        <v>7</v>
      </c>
      <c r="T105" s="81"/>
      <c r="U105" s="81"/>
      <c r="V105" s="81"/>
      <c r="W105" s="81"/>
      <c r="X105" s="133">
        <v>21</v>
      </c>
      <c r="Y105" s="133">
        <v>1665</v>
      </c>
      <c r="Z105" s="81">
        <v>1.4999999999999999E-2</v>
      </c>
      <c r="AA105" s="131">
        <v>1</v>
      </c>
      <c r="AB105" s="133">
        <v>16</v>
      </c>
      <c r="AC105" s="132">
        <f t="shared" si="1"/>
        <v>1.2612612612612612E-2</v>
      </c>
    </row>
    <row r="106" spans="1:29" x14ac:dyDescent="0.25">
      <c r="A106">
        <v>2021</v>
      </c>
      <c r="B106">
        <v>1</v>
      </c>
      <c r="C106" s="289">
        <v>44210</v>
      </c>
      <c r="D106" s="133"/>
      <c r="E106" s="133">
        <v>438</v>
      </c>
      <c r="F106" s="133" t="s">
        <v>151</v>
      </c>
      <c r="G106" s="133" t="s">
        <v>152</v>
      </c>
      <c r="H106" s="133">
        <v>316.17599999999999</v>
      </c>
      <c r="I106" s="133">
        <v>359.85599999999999</v>
      </c>
      <c r="J106" s="133">
        <v>344.1</v>
      </c>
      <c r="K106" s="133">
        <v>67</v>
      </c>
      <c r="L106" s="133">
        <v>161</v>
      </c>
      <c r="M106" s="133">
        <v>75</v>
      </c>
      <c r="N106" s="133">
        <v>143</v>
      </c>
      <c r="O106" s="81">
        <v>6</v>
      </c>
      <c r="P106" s="81">
        <v>3</v>
      </c>
      <c r="Q106" s="81">
        <v>7</v>
      </c>
      <c r="R106" s="81"/>
      <c r="S106" s="81">
        <v>3</v>
      </c>
      <c r="T106" s="81"/>
      <c r="U106" s="81"/>
      <c r="V106" s="81"/>
      <c r="W106" s="81"/>
      <c r="X106" s="133">
        <v>18</v>
      </c>
      <c r="Y106" s="133">
        <v>1350</v>
      </c>
      <c r="Z106" s="81">
        <v>1.4999999999999999E-2</v>
      </c>
      <c r="AA106" s="131">
        <v>1</v>
      </c>
      <c r="AB106" s="133">
        <v>16</v>
      </c>
      <c r="AC106" s="132">
        <f t="shared" si="1"/>
        <v>1.3333333333333334E-2</v>
      </c>
    </row>
    <row r="107" spans="1:29" x14ac:dyDescent="0.25">
      <c r="A107">
        <v>2021</v>
      </c>
      <c r="B107">
        <v>1</v>
      </c>
      <c r="C107" s="289">
        <v>44211</v>
      </c>
      <c r="D107" s="133"/>
      <c r="E107" s="133">
        <v>438</v>
      </c>
      <c r="F107" s="133" t="s">
        <v>151</v>
      </c>
      <c r="G107" s="133" t="s">
        <v>152</v>
      </c>
      <c r="H107" s="133">
        <v>316.17599999999999</v>
      </c>
      <c r="I107" s="133">
        <v>359.85599999999999</v>
      </c>
      <c r="J107" s="133">
        <v>343</v>
      </c>
      <c r="K107" s="133">
        <v>67</v>
      </c>
      <c r="L107" s="133">
        <v>161</v>
      </c>
      <c r="M107" s="133">
        <v>75</v>
      </c>
      <c r="N107" s="133">
        <v>144</v>
      </c>
      <c r="O107" s="81">
        <v>9</v>
      </c>
      <c r="P107" s="81">
        <v>3</v>
      </c>
      <c r="Q107" s="81">
        <v>4</v>
      </c>
      <c r="R107" s="81">
        <v>3</v>
      </c>
      <c r="S107" s="81"/>
      <c r="T107" s="81"/>
      <c r="U107" s="81"/>
      <c r="V107" s="81"/>
      <c r="W107" s="81"/>
      <c r="X107" s="133">
        <v>19</v>
      </c>
      <c r="Y107" s="133">
        <v>1663</v>
      </c>
      <c r="Z107" s="81">
        <v>1.4999999999999999E-2</v>
      </c>
      <c r="AA107" s="131">
        <v>1</v>
      </c>
      <c r="AB107" s="133">
        <v>16</v>
      </c>
      <c r="AC107" s="132">
        <f t="shared" si="1"/>
        <v>1.1425135297654841E-2</v>
      </c>
    </row>
    <row r="108" spans="1:29" x14ac:dyDescent="0.25">
      <c r="A108">
        <v>2021</v>
      </c>
      <c r="B108">
        <v>1</v>
      </c>
      <c r="C108" s="289">
        <v>44212</v>
      </c>
      <c r="D108" s="133"/>
      <c r="E108" s="133">
        <v>438</v>
      </c>
      <c r="F108" s="133" t="s">
        <v>151</v>
      </c>
      <c r="G108" s="133" t="s">
        <v>152</v>
      </c>
      <c r="H108" s="133">
        <v>316.17599999999999</v>
      </c>
      <c r="I108" s="133">
        <v>359.85599999999999</v>
      </c>
      <c r="J108" s="133">
        <v>339.6</v>
      </c>
      <c r="K108" s="133">
        <v>67</v>
      </c>
      <c r="L108" s="133">
        <v>161</v>
      </c>
      <c r="M108" s="133">
        <v>81</v>
      </c>
      <c r="N108" s="133">
        <v>133</v>
      </c>
      <c r="O108" s="81">
        <v>8</v>
      </c>
      <c r="P108" s="81">
        <v>2</v>
      </c>
      <c r="Q108" s="81">
        <v>4</v>
      </c>
      <c r="R108" s="81"/>
      <c r="S108" s="81"/>
      <c r="T108" s="81"/>
      <c r="U108" s="81"/>
      <c r="V108" s="81"/>
      <c r="W108" s="81"/>
      <c r="X108" s="133">
        <v>13</v>
      </c>
      <c r="Y108" s="133">
        <v>1645</v>
      </c>
      <c r="Z108" s="81">
        <v>1.4999999999999999E-2</v>
      </c>
      <c r="AA108" s="131">
        <v>1</v>
      </c>
      <c r="AB108" s="133">
        <v>16</v>
      </c>
      <c r="AC108" s="132">
        <f t="shared" si="1"/>
        <v>7.9027355623100311E-3</v>
      </c>
    </row>
    <row r="109" spans="1:29" x14ac:dyDescent="0.25">
      <c r="A109">
        <v>2021</v>
      </c>
      <c r="B109">
        <v>1</v>
      </c>
      <c r="C109" s="289">
        <v>44213</v>
      </c>
      <c r="D109" s="133"/>
      <c r="E109" s="133">
        <v>438</v>
      </c>
      <c r="F109" s="133" t="s">
        <v>151</v>
      </c>
      <c r="G109" s="133" t="s">
        <v>152</v>
      </c>
      <c r="H109" s="133">
        <v>316.17599999999999</v>
      </c>
      <c r="I109" s="133">
        <v>359.85599999999999</v>
      </c>
      <c r="J109" s="133">
        <v>375</v>
      </c>
      <c r="K109" s="133">
        <v>67</v>
      </c>
      <c r="L109" s="133">
        <v>161</v>
      </c>
      <c r="M109" s="133">
        <v>76</v>
      </c>
      <c r="N109" s="133">
        <v>143</v>
      </c>
      <c r="O109" s="81">
        <v>4</v>
      </c>
      <c r="P109" s="81"/>
      <c r="Q109" s="81">
        <v>2</v>
      </c>
      <c r="R109" s="81"/>
      <c r="S109" s="81"/>
      <c r="T109" s="81"/>
      <c r="U109" s="81"/>
      <c r="V109" s="81"/>
      <c r="W109" s="81"/>
      <c r="X109" s="133">
        <v>6</v>
      </c>
      <c r="Y109" s="133">
        <v>870</v>
      </c>
      <c r="Z109" s="81">
        <v>1.4999999999999999E-2</v>
      </c>
      <c r="AA109" s="131">
        <v>1</v>
      </c>
      <c r="AB109" s="133">
        <v>16</v>
      </c>
      <c r="AC109" s="132">
        <f t="shared" si="1"/>
        <v>6.8965517241379309E-3</v>
      </c>
    </row>
    <row r="110" spans="1:29" x14ac:dyDescent="0.25">
      <c r="A110">
        <v>2021</v>
      </c>
      <c r="B110">
        <v>1</v>
      </c>
      <c r="C110" s="289">
        <v>44219</v>
      </c>
      <c r="D110" s="133"/>
      <c r="E110" s="133">
        <v>438</v>
      </c>
      <c r="F110" s="133" t="s">
        <v>151</v>
      </c>
      <c r="G110" s="133" t="s">
        <v>152</v>
      </c>
      <c r="H110" s="133">
        <v>316.17599999999999</v>
      </c>
      <c r="I110" s="133">
        <v>359.85599999999999</v>
      </c>
      <c r="J110" s="133">
        <v>345.1</v>
      </c>
      <c r="K110" s="133">
        <v>67</v>
      </c>
      <c r="L110" s="133">
        <v>161</v>
      </c>
      <c r="M110" s="133">
        <v>82</v>
      </c>
      <c r="N110" s="133">
        <v>132</v>
      </c>
      <c r="O110" s="81">
        <v>6</v>
      </c>
      <c r="P110" s="81">
        <v>3</v>
      </c>
      <c r="Q110" s="81">
        <v>3</v>
      </c>
      <c r="R110" s="81"/>
      <c r="S110" s="81"/>
      <c r="T110" s="81"/>
      <c r="U110" s="81"/>
      <c r="V110" s="81"/>
      <c r="W110" s="81"/>
      <c r="X110" s="133">
        <v>12</v>
      </c>
      <c r="Y110" s="133">
        <v>468</v>
      </c>
      <c r="Z110" s="81">
        <v>1.4999999999999999E-2</v>
      </c>
      <c r="AA110" s="131">
        <v>1</v>
      </c>
      <c r="AB110" s="133">
        <v>16</v>
      </c>
      <c r="AC110" s="132">
        <f t="shared" si="1"/>
        <v>2.564102564102564E-2</v>
      </c>
    </row>
    <row r="111" spans="1:29" x14ac:dyDescent="0.25">
      <c r="A111">
        <v>2021</v>
      </c>
      <c r="B111">
        <v>1</v>
      </c>
      <c r="C111" s="289">
        <v>44220</v>
      </c>
      <c r="D111" s="133"/>
      <c r="E111" s="133">
        <v>438</v>
      </c>
      <c r="F111" s="133" t="s">
        <v>151</v>
      </c>
      <c r="G111" s="133" t="s">
        <v>152</v>
      </c>
      <c r="H111" s="133">
        <v>316.17599999999999</v>
      </c>
      <c r="I111" s="133">
        <v>359.85599999999999</v>
      </c>
      <c r="J111" s="133">
        <v>349.7</v>
      </c>
      <c r="K111" s="133">
        <v>67</v>
      </c>
      <c r="L111" s="133">
        <v>161</v>
      </c>
      <c r="M111" s="133">
        <v>75</v>
      </c>
      <c r="N111" s="133">
        <v>143</v>
      </c>
      <c r="O111" s="81">
        <v>6</v>
      </c>
      <c r="P111" s="81">
        <v>3</v>
      </c>
      <c r="Q111" s="81">
        <v>5</v>
      </c>
      <c r="R111" s="81"/>
      <c r="S111" s="81"/>
      <c r="T111" s="81"/>
      <c r="U111" s="81"/>
      <c r="V111" s="81"/>
      <c r="W111" s="81"/>
      <c r="X111" s="133">
        <v>14</v>
      </c>
      <c r="Y111" s="133">
        <v>1670</v>
      </c>
      <c r="Z111" s="81">
        <v>1.4999999999999999E-2</v>
      </c>
      <c r="AA111" s="131">
        <v>1</v>
      </c>
      <c r="AB111" s="133">
        <v>16</v>
      </c>
      <c r="AC111" s="132">
        <f t="shared" si="1"/>
        <v>8.3832335329341312E-3</v>
      </c>
    </row>
    <row r="112" spans="1:29" x14ac:dyDescent="0.25">
      <c r="A112">
        <v>2021</v>
      </c>
      <c r="B112">
        <v>1</v>
      </c>
      <c r="C112" s="289">
        <v>44221</v>
      </c>
      <c r="D112" s="133"/>
      <c r="E112" s="133">
        <v>438</v>
      </c>
      <c r="F112" s="133" t="s">
        <v>151</v>
      </c>
      <c r="G112" s="133" t="s">
        <v>152</v>
      </c>
      <c r="H112" s="133">
        <v>316.17599999999999</v>
      </c>
      <c r="I112" s="133">
        <v>359.85599999999999</v>
      </c>
      <c r="J112" s="133">
        <v>350.1</v>
      </c>
      <c r="K112" s="133">
        <v>67</v>
      </c>
      <c r="L112" s="133">
        <v>161</v>
      </c>
      <c r="M112" s="133">
        <v>75</v>
      </c>
      <c r="N112" s="133">
        <v>144</v>
      </c>
      <c r="O112" s="81">
        <v>9</v>
      </c>
      <c r="P112" s="81">
        <v>4</v>
      </c>
      <c r="Q112" s="81">
        <v>6</v>
      </c>
      <c r="R112" s="81"/>
      <c r="S112" s="81"/>
      <c r="T112" s="81"/>
      <c r="U112" s="81"/>
      <c r="V112" s="81"/>
      <c r="W112" s="81"/>
      <c r="X112" s="133">
        <v>19</v>
      </c>
      <c r="Y112" s="133">
        <v>1447</v>
      </c>
      <c r="Z112" s="81">
        <v>1.4999999999999999E-2</v>
      </c>
      <c r="AA112" s="131">
        <v>1</v>
      </c>
      <c r="AB112" s="133">
        <v>16</v>
      </c>
      <c r="AC112" s="132">
        <f t="shared" si="1"/>
        <v>1.3130615065653075E-2</v>
      </c>
    </row>
    <row r="113" spans="1:29" x14ac:dyDescent="0.25">
      <c r="A113">
        <v>2021</v>
      </c>
      <c r="B113">
        <v>1</v>
      </c>
      <c r="C113" s="289">
        <v>44222</v>
      </c>
      <c r="D113" s="133"/>
      <c r="E113" s="133">
        <v>438</v>
      </c>
      <c r="F113" s="133" t="s">
        <v>151</v>
      </c>
      <c r="G113" s="133" t="s">
        <v>152</v>
      </c>
      <c r="H113" s="133">
        <v>316.17599999999999</v>
      </c>
      <c r="I113" s="133">
        <v>359.85599999999999</v>
      </c>
      <c r="J113" s="133">
        <v>344.5</v>
      </c>
      <c r="K113" s="133">
        <v>67</v>
      </c>
      <c r="L113" s="133">
        <v>161</v>
      </c>
      <c r="M113" s="133">
        <v>76</v>
      </c>
      <c r="N113" s="133">
        <v>142</v>
      </c>
      <c r="O113" s="81">
        <v>9</v>
      </c>
      <c r="P113" s="81">
        <v>2</v>
      </c>
      <c r="Q113" s="81">
        <v>11</v>
      </c>
      <c r="R113" s="81"/>
      <c r="S113" s="81"/>
      <c r="T113" s="81"/>
      <c r="U113" s="81"/>
      <c r="V113" s="81"/>
      <c r="W113" s="81"/>
      <c r="X113" s="133">
        <v>21</v>
      </c>
      <c r="Y113" s="133">
        <v>3145</v>
      </c>
      <c r="Z113" s="81">
        <v>1.4999999999999999E-2</v>
      </c>
      <c r="AA113" s="131">
        <v>1</v>
      </c>
      <c r="AB113" s="133">
        <v>16</v>
      </c>
      <c r="AC113" s="132">
        <f t="shared" si="1"/>
        <v>6.6772655007949124E-3</v>
      </c>
    </row>
    <row r="114" spans="1:29" x14ac:dyDescent="0.25">
      <c r="A114">
        <v>2021</v>
      </c>
      <c r="B114">
        <v>1</v>
      </c>
      <c r="C114" s="289">
        <v>44223</v>
      </c>
      <c r="D114" s="133"/>
      <c r="E114" s="133">
        <v>438</v>
      </c>
      <c r="F114" s="133" t="s">
        <v>151</v>
      </c>
      <c r="G114" s="133" t="s">
        <v>152</v>
      </c>
      <c r="H114" s="133">
        <v>316.17599999999999</v>
      </c>
      <c r="I114" s="133">
        <v>359.85599999999999</v>
      </c>
      <c r="J114" s="133">
        <v>347.7</v>
      </c>
      <c r="K114" s="133">
        <v>67</v>
      </c>
      <c r="L114" s="133">
        <v>161</v>
      </c>
      <c r="M114" s="133">
        <v>80</v>
      </c>
      <c r="N114" s="133">
        <v>136</v>
      </c>
      <c r="O114" s="81">
        <v>8</v>
      </c>
      <c r="P114" s="81">
        <v>4</v>
      </c>
      <c r="Q114" s="81">
        <v>4</v>
      </c>
      <c r="R114" s="81"/>
      <c r="S114" s="81">
        <v>4</v>
      </c>
      <c r="T114" s="81"/>
      <c r="U114" s="81"/>
      <c r="V114" s="81"/>
      <c r="W114" s="81"/>
      <c r="X114" s="133">
        <v>20</v>
      </c>
      <c r="Y114" s="133">
        <v>1688</v>
      </c>
      <c r="Z114" s="81">
        <v>1.4999999999999999E-2</v>
      </c>
      <c r="AA114" s="131">
        <v>1</v>
      </c>
      <c r="AB114" s="133">
        <v>16</v>
      </c>
      <c r="AC114" s="132">
        <f t="shared" si="1"/>
        <v>1.1848341232227487E-2</v>
      </c>
    </row>
    <row r="115" spans="1:29" x14ac:dyDescent="0.25">
      <c r="A115">
        <v>2021</v>
      </c>
      <c r="B115">
        <v>1</v>
      </c>
      <c r="C115" s="289">
        <v>44224</v>
      </c>
      <c r="D115" s="133"/>
      <c r="E115" s="133">
        <v>438</v>
      </c>
      <c r="F115" s="133" t="s">
        <v>151</v>
      </c>
      <c r="G115" s="133" t="s">
        <v>152</v>
      </c>
      <c r="H115" s="133">
        <v>316.17599999999999</v>
      </c>
      <c r="I115" s="133">
        <v>359.85599999999999</v>
      </c>
      <c r="J115" s="133">
        <v>353.5</v>
      </c>
      <c r="K115" s="133">
        <v>67</v>
      </c>
      <c r="L115" s="133">
        <v>161</v>
      </c>
      <c r="M115" s="133">
        <v>82</v>
      </c>
      <c r="N115" s="133">
        <v>133</v>
      </c>
      <c r="O115" s="81">
        <v>4</v>
      </c>
      <c r="P115" s="81">
        <v>4</v>
      </c>
      <c r="Q115" s="81">
        <v>2</v>
      </c>
      <c r="R115" s="81">
        <v>4</v>
      </c>
      <c r="S115" s="81">
        <v>5</v>
      </c>
      <c r="T115" s="81"/>
      <c r="U115" s="81"/>
      <c r="V115" s="81"/>
      <c r="W115" s="81"/>
      <c r="X115" s="133">
        <v>19</v>
      </c>
      <c r="Y115" s="133">
        <v>1495</v>
      </c>
      <c r="Z115" s="81">
        <v>1.4999999999999999E-2</v>
      </c>
      <c r="AA115" s="131">
        <v>1</v>
      </c>
      <c r="AB115" s="133">
        <v>16</v>
      </c>
      <c r="AC115" s="132">
        <f t="shared" si="1"/>
        <v>1.2709030100334449E-2</v>
      </c>
    </row>
    <row r="116" spans="1:29" x14ac:dyDescent="0.25">
      <c r="A116">
        <v>2021</v>
      </c>
      <c r="B116">
        <v>1</v>
      </c>
      <c r="C116" s="289">
        <v>44225</v>
      </c>
      <c r="D116" s="133"/>
      <c r="E116" s="133">
        <v>438</v>
      </c>
      <c r="F116" s="133" t="s">
        <v>151</v>
      </c>
      <c r="G116" s="133" t="s">
        <v>152</v>
      </c>
      <c r="H116" s="133">
        <v>316.17599999999999</v>
      </c>
      <c r="I116" s="133">
        <v>359.85599999999999</v>
      </c>
      <c r="J116" s="133">
        <v>346</v>
      </c>
      <c r="K116" s="133">
        <v>67</v>
      </c>
      <c r="L116" s="133">
        <v>161</v>
      </c>
      <c r="M116" s="133">
        <v>84</v>
      </c>
      <c r="N116" s="133">
        <v>129</v>
      </c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>
        <v>1.4999999999999999E-2</v>
      </c>
      <c r="AA116" s="131">
        <v>1</v>
      </c>
      <c r="AB116" s="133">
        <v>16</v>
      </c>
      <c r="AC116" s="132" t="str">
        <f t="shared" si="1"/>
        <v/>
      </c>
    </row>
    <row r="117" spans="1:29" x14ac:dyDescent="0.25">
      <c r="A117">
        <v>2021</v>
      </c>
      <c r="B117">
        <v>1</v>
      </c>
      <c r="C117" s="289">
        <v>44226</v>
      </c>
      <c r="D117" s="133"/>
      <c r="E117" s="133">
        <v>438</v>
      </c>
      <c r="F117" s="133" t="s">
        <v>151</v>
      </c>
      <c r="G117" s="133" t="s">
        <v>152</v>
      </c>
      <c r="H117" s="133">
        <v>316.17599999999999</v>
      </c>
      <c r="I117" s="133">
        <v>359.85599999999999</v>
      </c>
      <c r="J117" s="133">
        <v>356.3</v>
      </c>
      <c r="K117" s="133">
        <v>67</v>
      </c>
      <c r="L117" s="133">
        <v>161</v>
      </c>
      <c r="M117" s="133">
        <v>85</v>
      </c>
      <c r="N117" s="133">
        <v>127</v>
      </c>
      <c r="O117" s="81">
        <v>6</v>
      </c>
      <c r="P117" s="81">
        <v>2</v>
      </c>
      <c r="Q117" s="81">
        <v>3</v>
      </c>
      <c r="R117" s="81">
        <v>4</v>
      </c>
      <c r="S117" s="81">
        <v>1</v>
      </c>
      <c r="T117" s="81"/>
      <c r="U117" s="81"/>
      <c r="V117" s="81"/>
      <c r="W117" s="81"/>
      <c r="X117" s="133">
        <v>16</v>
      </c>
      <c r="Y117" s="133">
        <v>1780</v>
      </c>
      <c r="Z117" s="81">
        <v>1.4999999999999999E-2</v>
      </c>
      <c r="AA117" s="131">
        <v>1</v>
      </c>
      <c r="AB117" s="133">
        <v>16</v>
      </c>
      <c r="AC117" s="132">
        <f t="shared" si="1"/>
        <v>8.988764044943821E-3</v>
      </c>
    </row>
    <row r="118" spans="1:29" x14ac:dyDescent="0.25">
      <c r="A118">
        <v>2021</v>
      </c>
      <c r="B118">
        <v>1</v>
      </c>
      <c r="C118" s="289">
        <v>44196</v>
      </c>
      <c r="D118" s="133"/>
      <c r="E118" s="133">
        <v>122</v>
      </c>
      <c r="F118" s="133" t="s">
        <v>163</v>
      </c>
      <c r="G118" s="133" t="s">
        <v>164</v>
      </c>
      <c r="H118" s="133">
        <v>267.39999999999998</v>
      </c>
      <c r="I118" s="133">
        <v>292.60000000000002</v>
      </c>
      <c r="J118" s="133">
        <v>279.39999999999998</v>
      </c>
      <c r="K118" s="133">
        <v>63</v>
      </c>
      <c r="L118" s="133">
        <v>115</v>
      </c>
      <c r="M118" s="133">
        <v>69</v>
      </c>
      <c r="N118" s="133">
        <v>104</v>
      </c>
      <c r="O118" s="81">
        <v>3</v>
      </c>
      <c r="P118" s="81">
        <v>2</v>
      </c>
      <c r="Q118" s="81">
        <v>3</v>
      </c>
      <c r="R118" s="81"/>
      <c r="S118" s="81">
        <v>3</v>
      </c>
      <c r="T118" s="81"/>
      <c r="U118" s="81"/>
      <c r="V118" s="81"/>
      <c r="W118" s="81"/>
      <c r="X118" s="133">
        <v>11</v>
      </c>
      <c r="Y118" s="133">
        <v>111</v>
      </c>
      <c r="Z118" s="81">
        <v>1.4999999999999999E-2</v>
      </c>
      <c r="AA118" s="131">
        <v>1</v>
      </c>
      <c r="AB118" s="133">
        <v>22</v>
      </c>
      <c r="AC118" s="132">
        <f t="shared" si="1"/>
        <v>9.90990990990991E-2</v>
      </c>
    </row>
    <row r="119" spans="1:29" x14ac:dyDescent="0.25">
      <c r="A119">
        <v>2021</v>
      </c>
      <c r="B119">
        <v>1</v>
      </c>
      <c r="C119" s="289">
        <v>44198</v>
      </c>
      <c r="D119" s="133"/>
      <c r="E119" s="133">
        <v>122</v>
      </c>
      <c r="F119" s="133" t="s">
        <v>163</v>
      </c>
      <c r="G119" s="133" t="s">
        <v>164</v>
      </c>
      <c r="H119" s="133">
        <v>267.39999999999998</v>
      </c>
      <c r="I119" s="133">
        <v>292.60000000000002</v>
      </c>
      <c r="J119" s="133">
        <v>275.2</v>
      </c>
      <c r="K119" s="133">
        <v>63</v>
      </c>
      <c r="L119" s="133">
        <v>115</v>
      </c>
      <c r="M119" s="133">
        <v>68</v>
      </c>
      <c r="N119" s="133">
        <v>106</v>
      </c>
      <c r="O119" s="81">
        <v>5</v>
      </c>
      <c r="P119" s="81">
        <v>5</v>
      </c>
      <c r="Q119" s="81">
        <v>2</v>
      </c>
      <c r="R119" s="81"/>
      <c r="S119" s="81"/>
      <c r="T119" s="81"/>
      <c r="U119" s="81"/>
      <c r="V119" s="81"/>
      <c r="W119" s="81"/>
      <c r="X119" s="133">
        <v>12</v>
      </c>
      <c r="Y119" s="133">
        <v>12</v>
      </c>
      <c r="Z119" s="81">
        <v>1.4999999999999999E-2</v>
      </c>
      <c r="AA119" s="131">
        <v>1</v>
      </c>
      <c r="AB119" s="133">
        <v>22</v>
      </c>
      <c r="AC119" s="132">
        <f t="shared" si="1"/>
        <v>1</v>
      </c>
    </row>
    <row r="120" spans="1:29" x14ac:dyDescent="0.25">
      <c r="A120">
        <v>2021</v>
      </c>
      <c r="B120">
        <v>1</v>
      </c>
      <c r="C120" s="289">
        <v>44199</v>
      </c>
      <c r="D120" s="133"/>
      <c r="E120" s="133">
        <v>122</v>
      </c>
      <c r="F120" s="133" t="s">
        <v>163</v>
      </c>
      <c r="G120" s="133" t="s">
        <v>164</v>
      </c>
      <c r="H120" s="133">
        <v>267.39999999999998</v>
      </c>
      <c r="I120" s="133">
        <v>292.60000000000002</v>
      </c>
      <c r="J120" s="133">
        <v>281.3</v>
      </c>
      <c r="K120" s="133">
        <v>63</v>
      </c>
      <c r="L120" s="133">
        <v>115</v>
      </c>
      <c r="M120" s="133">
        <v>65</v>
      </c>
      <c r="N120" s="133">
        <v>110</v>
      </c>
      <c r="O120" s="81">
        <v>5</v>
      </c>
      <c r="P120" s="81"/>
      <c r="Q120" s="81">
        <v>8</v>
      </c>
      <c r="R120" s="81"/>
      <c r="S120" s="81"/>
      <c r="T120" s="81"/>
      <c r="U120" s="81"/>
      <c r="V120" s="81"/>
      <c r="W120" s="81"/>
      <c r="X120" s="133">
        <v>13</v>
      </c>
      <c r="Y120" s="133">
        <v>1133</v>
      </c>
      <c r="Z120" s="81">
        <v>1.4999999999999999E-2</v>
      </c>
      <c r="AA120" s="131">
        <v>1</v>
      </c>
      <c r="AB120" s="133">
        <v>22</v>
      </c>
      <c r="AC120" s="132">
        <f t="shared" si="1"/>
        <v>1.1473962930273611E-2</v>
      </c>
    </row>
    <row r="121" spans="1:29" x14ac:dyDescent="0.25">
      <c r="A121">
        <v>2021</v>
      </c>
      <c r="B121">
        <v>1</v>
      </c>
      <c r="C121" s="289">
        <v>44200</v>
      </c>
      <c r="D121" s="133"/>
      <c r="E121" s="133">
        <v>122</v>
      </c>
      <c r="F121" s="133" t="s">
        <v>163</v>
      </c>
      <c r="G121" s="133" t="s">
        <v>164</v>
      </c>
      <c r="H121" s="133">
        <v>267.39999999999998</v>
      </c>
      <c r="I121" s="133">
        <v>292.60000000000002</v>
      </c>
      <c r="J121" s="133">
        <v>279.2</v>
      </c>
      <c r="K121" s="133">
        <v>63</v>
      </c>
      <c r="L121" s="133">
        <v>115</v>
      </c>
      <c r="M121" s="133">
        <v>65</v>
      </c>
      <c r="N121" s="133">
        <v>111</v>
      </c>
      <c r="O121" s="81">
        <v>7</v>
      </c>
      <c r="P121" s="81"/>
      <c r="Q121" s="81">
        <v>6</v>
      </c>
      <c r="R121" s="81"/>
      <c r="S121" s="81"/>
      <c r="T121" s="81"/>
      <c r="U121" s="81"/>
      <c r="V121" s="81"/>
      <c r="W121" s="81"/>
      <c r="X121" s="133">
        <v>13</v>
      </c>
      <c r="Y121" s="133">
        <v>493</v>
      </c>
      <c r="Z121" s="81">
        <v>1.4999999999999999E-2</v>
      </c>
      <c r="AA121" s="131">
        <v>1</v>
      </c>
      <c r="AB121" s="133">
        <v>22</v>
      </c>
      <c r="AC121" s="132">
        <f t="shared" si="1"/>
        <v>2.6369168356997971E-2</v>
      </c>
    </row>
    <row r="122" spans="1:29" x14ac:dyDescent="0.25">
      <c r="A122">
        <v>2021</v>
      </c>
      <c r="B122">
        <v>1</v>
      </c>
      <c r="C122" s="289">
        <v>44201</v>
      </c>
      <c r="D122" s="133"/>
      <c r="E122" s="133">
        <v>122</v>
      </c>
      <c r="F122" s="133" t="s">
        <v>163</v>
      </c>
      <c r="G122" s="133" t="s">
        <v>164</v>
      </c>
      <c r="H122" s="133">
        <v>267.39999999999998</v>
      </c>
      <c r="I122" s="133">
        <v>292.60000000000002</v>
      </c>
      <c r="J122" s="133">
        <v>289.3</v>
      </c>
      <c r="K122" s="133">
        <v>63</v>
      </c>
      <c r="L122" s="133">
        <v>115</v>
      </c>
      <c r="M122" s="133">
        <v>68</v>
      </c>
      <c r="N122" s="133">
        <v>106</v>
      </c>
      <c r="O122" s="81">
        <v>7</v>
      </c>
      <c r="P122" s="81">
        <v>2</v>
      </c>
      <c r="Q122" s="81">
        <v>14</v>
      </c>
      <c r="R122" s="81"/>
      <c r="S122" s="81"/>
      <c r="T122" s="81"/>
      <c r="U122" s="81"/>
      <c r="V122" s="81"/>
      <c r="W122" s="81"/>
      <c r="X122" s="133">
        <v>23</v>
      </c>
      <c r="Y122" s="133">
        <v>223</v>
      </c>
      <c r="Z122" s="81">
        <v>1.4999999999999999E-2</v>
      </c>
      <c r="AA122" s="131">
        <v>1</v>
      </c>
      <c r="AB122" s="133">
        <v>22</v>
      </c>
      <c r="AC122" s="132">
        <f t="shared" si="1"/>
        <v>0.1031390134529148</v>
      </c>
    </row>
    <row r="123" spans="1:29" x14ac:dyDescent="0.25">
      <c r="A123">
        <v>2021</v>
      </c>
      <c r="B123">
        <v>1</v>
      </c>
      <c r="C123" s="289">
        <v>44202</v>
      </c>
      <c r="D123" s="133"/>
      <c r="E123" s="133">
        <v>122</v>
      </c>
      <c r="F123" s="133" t="s">
        <v>163</v>
      </c>
      <c r="G123" s="133" t="s">
        <v>164</v>
      </c>
      <c r="H123" s="133">
        <v>267.39999999999998</v>
      </c>
      <c r="I123" s="133">
        <v>292.60000000000002</v>
      </c>
      <c r="J123" s="133">
        <v>290</v>
      </c>
      <c r="K123" s="133">
        <v>63</v>
      </c>
      <c r="L123" s="133">
        <v>115</v>
      </c>
      <c r="M123" s="133">
        <v>68</v>
      </c>
      <c r="N123" s="133">
        <v>106</v>
      </c>
      <c r="O123" s="81">
        <v>2</v>
      </c>
      <c r="P123" s="81">
        <v>4</v>
      </c>
      <c r="Q123" s="81">
        <v>4</v>
      </c>
      <c r="R123" s="81"/>
      <c r="S123" s="81"/>
      <c r="T123" s="81"/>
      <c r="U123" s="81"/>
      <c r="V123" s="81"/>
      <c r="W123" s="81"/>
      <c r="X123" s="133">
        <v>10</v>
      </c>
      <c r="Y123" s="133">
        <v>10</v>
      </c>
      <c r="Z123" s="81">
        <v>1.4999999999999999E-2</v>
      </c>
      <c r="AA123" s="131">
        <v>1</v>
      </c>
      <c r="AB123" s="133">
        <v>22</v>
      </c>
      <c r="AC123" s="132">
        <f t="shared" si="1"/>
        <v>1</v>
      </c>
    </row>
    <row r="124" spans="1:29" x14ac:dyDescent="0.25">
      <c r="A124">
        <v>2021</v>
      </c>
      <c r="B124">
        <v>1</v>
      </c>
      <c r="C124" s="289">
        <v>44203</v>
      </c>
      <c r="D124" s="133"/>
      <c r="E124" s="133">
        <v>122</v>
      </c>
      <c r="F124" s="133" t="s">
        <v>163</v>
      </c>
      <c r="G124" s="133" t="s">
        <v>164</v>
      </c>
      <c r="H124" s="133">
        <v>267.39999999999998</v>
      </c>
      <c r="I124" s="133">
        <v>292.60000000000002</v>
      </c>
      <c r="J124" s="133"/>
      <c r="K124" s="133">
        <v>63</v>
      </c>
      <c r="L124" s="133">
        <v>115</v>
      </c>
      <c r="M124" s="133"/>
      <c r="N124" s="133"/>
      <c r="O124" s="81">
        <v>1</v>
      </c>
      <c r="P124" s="81"/>
      <c r="Q124" s="81"/>
      <c r="R124" s="81"/>
      <c r="S124" s="81"/>
      <c r="T124" s="81"/>
      <c r="U124" s="81"/>
      <c r="V124" s="81"/>
      <c r="W124" s="81"/>
      <c r="X124" s="133">
        <v>1</v>
      </c>
      <c r="Y124" s="133">
        <v>271</v>
      </c>
      <c r="Z124" s="81">
        <v>1.4999999999999999E-2</v>
      </c>
      <c r="AA124" s="131">
        <v>1</v>
      </c>
      <c r="AB124" s="133">
        <v>22</v>
      </c>
      <c r="AC124" s="132">
        <f t="shared" si="1"/>
        <v>3.6900369003690036E-3</v>
      </c>
    </row>
    <row r="125" spans="1:29" x14ac:dyDescent="0.25">
      <c r="A125">
        <v>2021</v>
      </c>
      <c r="B125">
        <v>1</v>
      </c>
      <c r="C125" s="289">
        <v>44205</v>
      </c>
      <c r="D125" s="133"/>
      <c r="E125" s="133">
        <v>122</v>
      </c>
      <c r="F125" s="133" t="s">
        <v>163</v>
      </c>
      <c r="G125" s="133" t="s">
        <v>164</v>
      </c>
      <c r="H125" s="133">
        <v>267.39999999999998</v>
      </c>
      <c r="I125" s="133">
        <v>292.60000000000002</v>
      </c>
      <c r="J125" s="133"/>
      <c r="K125" s="133">
        <v>63</v>
      </c>
      <c r="L125" s="133">
        <v>115</v>
      </c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>
        <v>900</v>
      </c>
      <c r="Z125" s="81">
        <v>1.4999999999999999E-2</v>
      </c>
      <c r="AA125" s="131">
        <v>1</v>
      </c>
      <c r="AB125" s="133">
        <v>22</v>
      </c>
      <c r="AC125" s="132">
        <f t="shared" si="1"/>
        <v>0</v>
      </c>
    </row>
    <row r="126" spans="1:29" x14ac:dyDescent="0.25">
      <c r="A126">
        <v>2021</v>
      </c>
      <c r="B126">
        <v>1</v>
      </c>
      <c r="C126" s="289">
        <v>44206</v>
      </c>
      <c r="D126" s="133"/>
      <c r="E126" s="133">
        <v>122</v>
      </c>
      <c r="F126" s="133" t="s">
        <v>163</v>
      </c>
      <c r="G126" s="133" t="s">
        <v>164</v>
      </c>
      <c r="H126" s="133">
        <v>267.39999999999998</v>
      </c>
      <c r="I126" s="133">
        <v>292.60000000000002</v>
      </c>
      <c r="J126" s="133"/>
      <c r="K126" s="133">
        <v>63</v>
      </c>
      <c r="L126" s="133">
        <v>115</v>
      </c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>
        <v>1000</v>
      </c>
      <c r="Z126" s="81">
        <v>1.4999999999999999E-2</v>
      </c>
      <c r="AA126" s="131">
        <v>1</v>
      </c>
      <c r="AB126" s="133">
        <v>22</v>
      </c>
      <c r="AC126" s="132">
        <f t="shared" si="1"/>
        <v>0</v>
      </c>
    </row>
    <row r="127" spans="1:29" x14ac:dyDescent="0.25">
      <c r="A127">
        <v>2021</v>
      </c>
      <c r="B127">
        <v>1</v>
      </c>
      <c r="C127" s="289">
        <v>44210</v>
      </c>
      <c r="D127" s="133"/>
      <c r="E127" s="133">
        <v>122</v>
      </c>
      <c r="F127" s="133" t="s">
        <v>163</v>
      </c>
      <c r="G127" s="133" t="s">
        <v>164</v>
      </c>
      <c r="H127" s="133">
        <v>267.39999999999998</v>
      </c>
      <c r="I127" s="133">
        <v>292.60000000000002</v>
      </c>
      <c r="J127" s="133">
        <v>290.2</v>
      </c>
      <c r="K127" s="133">
        <v>63</v>
      </c>
      <c r="L127" s="133">
        <v>115</v>
      </c>
      <c r="M127" s="133">
        <v>64</v>
      </c>
      <c r="N127" s="133">
        <v>112</v>
      </c>
      <c r="O127" s="81">
        <v>2</v>
      </c>
      <c r="P127" s="81">
        <v>4</v>
      </c>
      <c r="Q127" s="81">
        <v>2</v>
      </c>
      <c r="R127" s="81"/>
      <c r="S127" s="81"/>
      <c r="T127" s="81"/>
      <c r="U127" s="81"/>
      <c r="V127" s="81"/>
      <c r="W127" s="81"/>
      <c r="X127" s="133">
        <v>8</v>
      </c>
      <c r="Y127" s="133">
        <v>233</v>
      </c>
      <c r="Z127" s="81">
        <v>1.4999999999999999E-2</v>
      </c>
      <c r="AA127" s="131">
        <v>1</v>
      </c>
      <c r="AB127" s="133">
        <v>22</v>
      </c>
      <c r="AC127" s="132">
        <f t="shared" si="1"/>
        <v>3.4334763948497854E-2</v>
      </c>
    </row>
    <row r="128" spans="1:29" x14ac:dyDescent="0.25">
      <c r="A128">
        <v>2021</v>
      </c>
      <c r="B128">
        <v>1</v>
      </c>
      <c r="C128" s="289">
        <v>44211</v>
      </c>
      <c r="D128" s="133"/>
      <c r="E128" s="133">
        <v>122</v>
      </c>
      <c r="F128" s="133" t="s">
        <v>163</v>
      </c>
      <c r="G128" s="133" t="s">
        <v>164</v>
      </c>
      <c r="H128" s="133">
        <v>267.39999999999998</v>
      </c>
      <c r="I128" s="133">
        <v>292.60000000000002</v>
      </c>
      <c r="J128" s="133">
        <v>293.10000000000002</v>
      </c>
      <c r="K128" s="133">
        <v>63</v>
      </c>
      <c r="L128" s="133">
        <v>115</v>
      </c>
      <c r="M128" s="133">
        <v>64</v>
      </c>
      <c r="N128" s="133">
        <v>112</v>
      </c>
      <c r="O128" s="81">
        <v>6</v>
      </c>
      <c r="P128" s="81">
        <v>5</v>
      </c>
      <c r="Q128" s="81">
        <v>1</v>
      </c>
      <c r="R128" s="81">
        <v>7</v>
      </c>
      <c r="S128" s="81"/>
      <c r="T128" s="81"/>
      <c r="U128" s="81"/>
      <c r="V128" s="81"/>
      <c r="W128" s="81"/>
      <c r="X128" s="133">
        <v>19</v>
      </c>
      <c r="Y128" s="133">
        <v>19</v>
      </c>
      <c r="Z128" s="81">
        <v>1.4999999999999999E-2</v>
      </c>
      <c r="AA128" s="131">
        <v>1</v>
      </c>
      <c r="AB128" s="133">
        <v>22</v>
      </c>
      <c r="AC128" s="132">
        <f t="shared" si="1"/>
        <v>1</v>
      </c>
    </row>
    <row r="129" spans="1:29" x14ac:dyDescent="0.25">
      <c r="A129">
        <v>2021</v>
      </c>
      <c r="B129">
        <v>1</v>
      </c>
      <c r="C129" s="289">
        <v>44212</v>
      </c>
      <c r="D129" s="133"/>
      <c r="E129" s="133">
        <v>122</v>
      </c>
      <c r="F129" s="133" t="s">
        <v>163</v>
      </c>
      <c r="G129" s="133" t="s">
        <v>164</v>
      </c>
      <c r="H129" s="133">
        <v>267.39999999999998</v>
      </c>
      <c r="I129" s="133">
        <v>292.60000000000002</v>
      </c>
      <c r="J129" s="133">
        <v>275.8</v>
      </c>
      <c r="K129" s="133">
        <v>63</v>
      </c>
      <c r="L129" s="133">
        <v>115</v>
      </c>
      <c r="M129" s="133">
        <v>51</v>
      </c>
      <c r="N129" s="133">
        <v>141</v>
      </c>
      <c r="O129" s="81">
        <v>5</v>
      </c>
      <c r="P129" s="81"/>
      <c r="Q129" s="81">
        <v>4</v>
      </c>
      <c r="R129" s="81"/>
      <c r="S129" s="81"/>
      <c r="T129" s="81"/>
      <c r="U129" s="81"/>
      <c r="V129" s="81"/>
      <c r="W129" s="81"/>
      <c r="X129" s="133">
        <v>9</v>
      </c>
      <c r="Y129" s="133">
        <v>484</v>
      </c>
      <c r="Z129" s="81">
        <v>1.4999999999999999E-2</v>
      </c>
      <c r="AA129" s="131">
        <v>1</v>
      </c>
      <c r="AB129" s="133">
        <v>22</v>
      </c>
      <c r="AC129" s="132">
        <f t="shared" si="1"/>
        <v>1.859504132231405E-2</v>
      </c>
    </row>
    <row r="130" spans="1:29" x14ac:dyDescent="0.25">
      <c r="A130">
        <v>2021</v>
      </c>
      <c r="B130">
        <v>1</v>
      </c>
      <c r="C130" s="289">
        <v>44213</v>
      </c>
      <c r="D130" s="133"/>
      <c r="E130" s="133">
        <v>122</v>
      </c>
      <c r="F130" s="133" t="s">
        <v>163</v>
      </c>
      <c r="G130" s="133" t="s">
        <v>164</v>
      </c>
      <c r="H130" s="133">
        <v>267.39999999999998</v>
      </c>
      <c r="I130" s="133">
        <v>292.60000000000002</v>
      </c>
      <c r="J130" s="133">
        <v>272.3</v>
      </c>
      <c r="K130" s="133">
        <v>63</v>
      </c>
      <c r="L130" s="133">
        <v>115</v>
      </c>
      <c r="M130" s="133">
        <v>64</v>
      </c>
      <c r="N130" s="133">
        <v>113</v>
      </c>
      <c r="O130" s="81">
        <v>6</v>
      </c>
      <c r="P130" s="81"/>
      <c r="Q130" s="81">
        <v>3</v>
      </c>
      <c r="R130" s="81"/>
      <c r="S130" s="81"/>
      <c r="T130" s="81"/>
      <c r="U130" s="81"/>
      <c r="V130" s="81"/>
      <c r="W130" s="81"/>
      <c r="X130" s="133">
        <v>9</v>
      </c>
      <c r="Y130" s="133">
        <v>509</v>
      </c>
      <c r="Z130" s="81">
        <v>1.4999999999999999E-2</v>
      </c>
      <c r="AA130" s="131">
        <v>1</v>
      </c>
      <c r="AB130" s="133">
        <v>22</v>
      </c>
      <c r="AC130" s="132">
        <f t="shared" si="1"/>
        <v>1.768172888015717E-2</v>
      </c>
    </row>
    <row r="131" spans="1:29" x14ac:dyDescent="0.25">
      <c r="A131">
        <v>2021</v>
      </c>
      <c r="B131">
        <v>1</v>
      </c>
      <c r="C131" s="289">
        <v>44214</v>
      </c>
      <c r="D131" s="133"/>
      <c r="E131" s="133">
        <v>122</v>
      </c>
      <c r="F131" s="133" t="s">
        <v>163</v>
      </c>
      <c r="G131" s="133" t="s">
        <v>164</v>
      </c>
      <c r="H131" s="133">
        <v>267.39999999999998</v>
      </c>
      <c r="I131" s="133">
        <v>292.60000000000002</v>
      </c>
      <c r="J131" s="133"/>
      <c r="K131" s="133">
        <v>63</v>
      </c>
      <c r="L131" s="133">
        <v>115</v>
      </c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>
        <v>200</v>
      </c>
      <c r="Z131" s="81">
        <v>1.4999999999999999E-2</v>
      </c>
      <c r="AA131" s="131">
        <v>1</v>
      </c>
      <c r="AB131" s="133">
        <v>22</v>
      </c>
      <c r="AC131" s="132">
        <f t="shared" si="1"/>
        <v>0</v>
      </c>
    </row>
    <row r="132" spans="1:29" x14ac:dyDescent="0.25">
      <c r="A132">
        <v>2021</v>
      </c>
      <c r="B132">
        <v>1</v>
      </c>
      <c r="C132" s="289">
        <v>44215</v>
      </c>
      <c r="D132" s="133"/>
      <c r="E132" s="133">
        <v>122</v>
      </c>
      <c r="F132" s="133" t="s">
        <v>163</v>
      </c>
      <c r="G132" s="133" t="s">
        <v>164</v>
      </c>
      <c r="H132" s="133">
        <v>267.39999999999998</v>
      </c>
      <c r="I132" s="133">
        <v>292.60000000000002</v>
      </c>
      <c r="J132" s="133"/>
      <c r="K132" s="133">
        <v>63</v>
      </c>
      <c r="L132" s="133">
        <v>115</v>
      </c>
      <c r="M132" s="133"/>
      <c r="N132" s="133"/>
      <c r="O132" s="81">
        <v>4</v>
      </c>
      <c r="P132" s="81"/>
      <c r="Q132" s="81"/>
      <c r="R132" s="81">
        <v>6</v>
      </c>
      <c r="S132" s="81"/>
      <c r="T132" s="81"/>
      <c r="U132" s="81"/>
      <c r="V132" s="81"/>
      <c r="W132" s="81"/>
      <c r="X132" s="133">
        <v>10</v>
      </c>
      <c r="Y132" s="133">
        <v>1010</v>
      </c>
      <c r="Z132" s="81">
        <v>1.4999999999999999E-2</v>
      </c>
      <c r="AA132" s="131">
        <v>1</v>
      </c>
      <c r="AB132" s="133">
        <v>22</v>
      </c>
      <c r="AC132" s="132">
        <f t="shared" ref="AC132:AC195" si="2">IFERROR(X132/Y132,"")</f>
        <v>9.9009900990099011E-3</v>
      </c>
    </row>
    <row r="133" spans="1:29" x14ac:dyDescent="0.25">
      <c r="A133">
        <v>2021</v>
      </c>
      <c r="B133">
        <v>1</v>
      </c>
      <c r="C133" s="289">
        <v>44220</v>
      </c>
      <c r="D133" s="133"/>
      <c r="E133" s="133">
        <v>122</v>
      </c>
      <c r="F133" s="133" t="s">
        <v>163</v>
      </c>
      <c r="G133" s="133" t="s">
        <v>164</v>
      </c>
      <c r="H133" s="133">
        <v>267.39999999999998</v>
      </c>
      <c r="I133" s="133">
        <v>292.60000000000002</v>
      </c>
      <c r="J133" s="133"/>
      <c r="K133" s="133">
        <v>63</v>
      </c>
      <c r="L133" s="133">
        <v>115</v>
      </c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>
        <v>500</v>
      </c>
      <c r="Z133" s="81">
        <v>1.4999999999999999E-2</v>
      </c>
      <c r="AA133" s="131">
        <v>1</v>
      </c>
      <c r="AB133" s="133">
        <v>22</v>
      </c>
      <c r="AC133" s="132">
        <f t="shared" si="2"/>
        <v>0</v>
      </c>
    </row>
    <row r="134" spans="1:29" x14ac:dyDescent="0.25">
      <c r="A134">
        <v>2021</v>
      </c>
      <c r="B134">
        <v>1</v>
      </c>
      <c r="C134" s="289">
        <v>44221</v>
      </c>
      <c r="D134" s="133"/>
      <c r="E134" s="133">
        <v>122</v>
      </c>
      <c r="F134" s="133" t="s">
        <v>163</v>
      </c>
      <c r="G134" s="133" t="s">
        <v>164</v>
      </c>
      <c r="H134" s="133">
        <v>267.39999999999998</v>
      </c>
      <c r="I134" s="133">
        <v>292.60000000000002</v>
      </c>
      <c r="J134" s="133"/>
      <c r="K134" s="133">
        <v>63</v>
      </c>
      <c r="L134" s="133">
        <v>115</v>
      </c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>
        <v>100</v>
      </c>
      <c r="Z134" s="81">
        <v>1.4999999999999999E-2</v>
      </c>
      <c r="AA134" s="131">
        <v>1</v>
      </c>
      <c r="AB134" s="133">
        <v>22</v>
      </c>
      <c r="AC134" s="132">
        <f t="shared" si="2"/>
        <v>0</v>
      </c>
    </row>
    <row r="135" spans="1:29" x14ac:dyDescent="0.25">
      <c r="A135">
        <v>2021</v>
      </c>
      <c r="B135">
        <v>1</v>
      </c>
      <c r="C135" s="289">
        <v>44222</v>
      </c>
      <c r="D135" s="133"/>
      <c r="E135" s="133">
        <v>122</v>
      </c>
      <c r="F135" s="133" t="s">
        <v>163</v>
      </c>
      <c r="G135" s="133" t="s">
        <v>164</v>
      </c>
      <c r="H135" s="133">
        <v>267.39999999999998</v>
      </c>
      <c r="I135" s="133">
        <v>292.60000000000002</v>
      </c>
      <c r="J135" s="133">
        <v>283.3</v>
      </c>
      <c r="K135" s="133">
        <v>63</v>
      </c>
      <c r="L135" s="133">
        <v>115</v>
      </c>
      <c r="M135" s="133">
        <v>71</v>
      </c>
      <c r="N135" s="133">
        <v>102</v>
      </c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>
        <v>1.4999999999999999E-2</v>
      </c>
      <c r="AA135" s="131">
        <v>1</v>
      </c>
      <c r="AB135" s="133">
        <v>22</v>
      </c>
      <c r="AC135" s="132" t="str">
        <f t="shared" si="2"/>
        <v/>
      </c>
    </row>
    <row r="136" spans="1:29" x14ac:dyDescent="0.25">
      <c r="A136">
        <v>2021</v>
      </c>
      <c r="B136">
        <v>1</v>
      </c>
      <c r="C136" s="289">
        <v>44223</v>
      </c>
      <c r="D136" s="133"/>
      <c r="E136" s="133">
        <v>122</v>
      </c>
      <c r="F136" s="133" t="s">
        <v>163</v>
      </c>
      <c r="G136" s="133" t="s">
        <v>164</v>
      </c>
      <c r="H136" s="133">
        <v>267.39999999999998</v>
      </c>
      <c r="I136" s="133">
        <v>292.60000000000002</v>
      </c>
      <c r="J136" s="133">
        <v>284.39999999999998</v>
      </c>
      <c r="K136" s="133">
        <v>63</v>
      </c>
      <c r="L136" s="133">
        <v>115</v>
      </c>
      <c r="M136" s="133">
        <v>72</v>
      </c>
      <c r="N136" s="133">
        <v>100</v>
      </c>
      <c r="O136" s="81">
        <v>2</v>
      </c>
      <c r="P136" s="81">
        <v>4</v>
      </c>
      <c r="Q136" s="81">
        <v>4</v>
      </c>
      <c r="R136" s="81"/>
      <c r="S136" s="81">
        <v>4</v>
      </c>
      <c r="T136" s="81"/>
      <c r="U136" s="81"/>
      <c r="V136" s="81"/>
      <c r="W136" s="81"/>
      <c r="X136" s="133">
        <v>14</v>
      </c>
      <c r="Y136" s="133">
        <v>214</v>
      </c>
      <c r="Z136" s="81">
        <v>1.4999999999999999E-2</v>
      </c>
      <c r="AA136" s="131">
        <v>1</v>
      </c>
      <c r="AB136" s="133">
        <v>22</v>
      </c>
      <c r="AC136" s="132">
        <f t="shared" si="2"/>
        <v>6.5420560747663545E-2</v>
      </c>
    </row>
    <row r="137" spans="1:29" x14ac:dyDescent="0.25">
      <c r="A137">
        <v>2021</v>
      </c>
      <c r="B137">
        <v>1</v>
      </c>
      <c r="C137" s="289">
        <v>44224</v>
      </c>
      <c r="D137" s="133"/>
      <c r="E137" s="133">
        <v>122</v>
      </c>
      <c r="F137" s="133" t="s">
        <v>163</v>
      </c>
      <c r="G137" s="133" t="s">
        <v>164</v>
      </c>
      <c r="H137" s="133">
        <v>267.39999999999998</v>
      </c>
      <c r="I137" s="133">
        <v>292.60000000000002</v>
      </c>
      <c r="J137" s="133">
        <v>280.10000000000002</v>
      </c>
      <c r="K137" s="133">
        <v>63</v>
      </c>
      <c r="L137" s="133">
        <v>115</v>
      </c>
      <c r="M137" s="133">
        <v>77</v>
      </c>
      <c r="N137" s="133">
        <v>94</v>
      </c>
      <c r="O137" s="81">
        <v>5</v>
      </c>
      <c r="P137" s="81"/>
      <c r="Q137" s="81">
        <v>1</v>
      </c>
      <c r="R137" s="81">
        <v>2</v>
      </c>
      <c r="S137" s="81">
        <v>4</v>
      </c>
      <c r="T137" s="81"/>
      <c r="U137" s="81"/>
      <c r="V137" s="81"/>
      <c r="W137" s="81"/>
      <c r="X137" s="133">
        <v>12</v>
      </c>
      <c r="Y137" s="133">
        <v>262</v>
      </c>
      <c r="Z137" s="81">
        <v>1.4999999999999999E-2</v>
      </c>
      <c r="AA137" s="131">
        <v>1</v>
      </c>
      <c r="AB137" s="133">
        <v>22</v>
      </c>
      <c r="AC137" s="132">
        <f t="shared" si="2"/>
        <v>4.5801526717557252E-2</v>
      </c>
    </row>
    <row r="138" spans="1:29" x14ac:dyDescent="0.25">
      <c r="A138">
        <v>2021</v>
      </c>
      <c r="B138">
        <v>1</v>
      </c>
      <c r="C138" s="289">
        <v>44225</v>
      </c>
      <c r="D138" s="133"/>
      <c r="E138" s="133">
        <v>122</v>
      </c>
      <c r="F138" s="133" t="s">
        <v>163</v>
      </c>
      <c r="G138" s="133" t="s">
        <v>164</v>
      </c>
      <c r="H138" s="133">
        <v>267.39999999999998</v>
      </c>
      <c r="I138" s="133">
        <v>292.60000000000002</v>
      </c>
      <c r="J138" s="133">
        <v>276.3</v>
      </c>
      <c r="K138" s="133">
        <v>63</v>
      </c>
      <c r="L138" s="133">
        <v>115</v>
      </c>
      <c r="M138" s="133">
        <v>77</v>
      </c>
      <c r="N138" s="133">
        <v>94</v>
      </c>
      <c r="O138" s="81">
        <v>2</v>
      </c>
      <c r="P138" s="81"/>
      <c r="Q138" s="81">
        <v>3</v>
      </c>
      <c r="R138" s="81"/>
      <c r="S138" s="81"/>
      <c r="T138" s="81"/>
      <c r="U138" s="81"/>
      <c r="V138" s="81"/>
      <c r="W138" s="81"/>
      <c r="X138" s="133">
        <v>5</v>
      </c>
      <c r="Y138" s="133">
        <v>5</v>
      </c>
      <c r="Z138" s="81">
        <v>1.4999999999999999E-2</v>
      </c>
      <c r="AA138" s="131">
        <v>1</v>
      </c>
      <c r="AB138" s="133">
        <v>22</v>
      </c>
      <c r="AC138" s="132">
        <f t="shared" si="2"/>
        <v>1</v>
      </c>
    </row>
    <row r="139" spans="1:29" x14ac:dyDescent="0.25">
      <c r="A139">
        <v>2021</v>
      </c>
      <c r="B139">
        <v>1</v>
      </c>
      <c r="C139" s="289">
        <v>44226</v>
      </c>
      <c r="D139" s="133"/>
      <c r="E139" s="133">
        <v>122</v>
      </c>
      <c r="F139" s="133" t="s">
        <v>163</v>
      </c>
      <c r="G139" s="133" t="s">
        <v>164</v>
      </c>
      <c r="H139" s="133">
        <v>267.39999999999998</v>
      </c>
      <c r="I139" s="133">
        <v>292.60000000000002</v>
      </c>
      <c r="J139" s="133">
        <v>278.10000000000002</v>
      </c>
      <c r="K139" s="133">
        <v>63</v>
      </c>
      <c r="L139" s="133">
        <v>115</v>
      </c>
      <c r="M139" s="133">
        <v>71</v>
      </c>
      <c r="N139" s="133">
        <v>102</v>
      </c>
      <c r="O139" s="81">
        <v>4</v>
      </c>
      <c r="P139" s="81"/>
      <c r="Q139" s="81">
        <v>2</v>
      </c>
      <c r="R139" s="81"/>
      <c r="S139" s="81"/>
      <c r="T139" s="81"/>
      <c r="U139" s="81"/>
      <c r="V139" s="81"/>
      <c r="W139" s="81"/>
      <c r="X139" s="133">
        <v>6</v>
      </c>
      <c r="Y139" s="133">
        <v>706</v>
      </c>
      <c r="Z139" s="81">
        <v>1.4999999999999999E-2</v>
      </c>
      <c r="AA139" s="131">
        <v>1</v>
      </c>
      <c r="AB139" s="133">
        <v>22</v>
      </c>
      <c r="AC139" s="132">
        <f t="shared" si="2"/>
        <v>8.4985835694051E-3</v>
      </c>
    </row>
    <row r="140" spans="1:29" x14ac:dyDescent="0.25">
      <c r="A140">
        <v>2021</v>
      </c>
      <c r="B140">
        <v>1</v>
      </c>
      <c r="C140" s="289">
        <v>44203</v>
      </c>
      <c r="D140" s="133"/>
      <c r="E140" s="133">
        <v>50</v>
      </c>
      <c r="F140" s="133" t="s">
        <v>278</v>
      </c>
      <c r="G140" s="133" t="s">
        <v>279</v>
      </c>
      <c r="H140" s="133">
        <v>51.57</v>
      </c>
      <c r="I140" s="133">
        <v>56.43</v>
      </c>
      <c r="J140" s="133">
        <v>55.8</v>
      </c>
      <c r="K140" s="133">
        <v>101</v>
      </c>
      <c r="L140" s="133">
        <v>107</v>
      </c>
      <c r="M140" s="133">
        <v>70</v>
      </c>
      <c r="N140" s="133">
        <v>103</v>
      </c>
      <c r="O140" s="81">
        <v>9</v>
      </c>
      <c r="P140" s="81"/>
      <c r="Q140" s="81">
        <v>9</v>
      </c>
      <c r="R140" s="81"/>
      <c r="S140" s="81"/>
      <c r="T140" s="81"/>
      <c r="U140" s="81"/>
      <c r="V140" s="81"/>
      <c r="W140" s="81"/>
      <c r="X140" s="133">
        <v>18</v>
      </c>
      <c r="Y140" s="133">
        <v>858</v>
      </c>
      <c r="Z140" s="81">
        <v>1.4999999999999999E-2</v>
      </c>
      <c r="AA140" s="131">
        <v>1</v>
      </c>
      <c r="AB140" s="133">
        <v>18</v>
      </c>
      <c r="AC140" s="132">
        <f t="shared" si="2"/>
        <v>2.097902097902098E-2</v>
      </c>
    </row>
    <row r="141" spans="1:29" x14ac:dyDescent="0.25">
      <c r="A141">
        <v>2021</v>
      </c>
      <c r="B141">
        <v>1</v>
      </c>
      <c r="C141" s="289">
        <v>44205</v>
      </c>
      <c r="D141" s="133"/>
      <c r="E141" s="133">
        <v>50</v>
      </c>
      <c r="F141" s="133" t="s">
        <v>278</v>
      </c>
      <c r="G141" s="133" t="s">
        <v>279</v>
      </c>
      <c r="H141" s="133">
        <v>51.57</v>
      </c>
      <c r="I141" s="133">
        <v>56.43</v>
      </c>
      <c r="J141" s="133">
        <v>55.8</v>
      </c>
      <c r="K141" s="133">
        <v>101</v>
      </c>
      <c r="L141" s="133">
        <v>107</v>
      </c>
      <c r="M141" s="133">
        <v>63</v>
      </c>
      <c r="N141" s="133">
        <v>115</v>
      </c>
      <c r="O141" s="81">
        <v>10</v>
      </c>
      <c r="P141" s="81">
        <v>4</v>
      </c>
      <c r="Q141" s="81">
        <v>6</v>
      </c>
      <c r="R141" s="81"/>
      <c r="S141" s="81"/>
      <c r="T141" s="81"/>
      <c r="U141" s="81"/>
      <c r="V141" s="81"/>
      <c r="W141" s="81"/>
      <c r="X141" s="133">
        <v>20</v>
      </c>
      <c r="Y141" s="133">
        <v>1448</v>
      </c>
      <c r="Z141" s="81">
        <v>1.4999999999999999E-2</v>
      </c>
      <c r="AA141" s="131">
        <v>1</v>
      </c>
      <c r="AB141" s="133">
        <v>18</v>
      </c>
      <c r="AC141" s="132">
        <f t="shared" si="2"/>
        <v>1.3812154696132596E-2</v>
      </c>
    </row>
    <row r="142" spans="1:29" x14ac:dyDescent="0.25">
      <c r="A142">
        <v>2021</v>
      </c>
      <c r="B142">
        <v>1</v>
      </c>
      <c r="C142" s="289">
        <v>44206</v>
      </c>
      <c r="D142" s="133"/>
      <c r="E142" s="133">
        <v>50</v>
      </c>
      <c r="F142" s="133" t="s">
        <v>278</v>
      </c>
      <c r="G142" s="133" t="s">
        <v>279</v>
      </c>
      <c r="H142" s="133">
        <v>51.57</v>
      </c>
      <c r="I142" s="133">
        <v>56.43</v>
      </c>
      <c r="J142" s="133">
        <v>57.4</v>
      </c>
      <c r="K142" s="133">
        <v>101</v>
      </c>
      <c r="L142" s="133">
        <v>107</v>
      </c>
      <c r="M142" s="133">
        <v>65</v>
      </c>
      <c r="N142" s="133">
        <v>112</v>
      </c>
      <c r="O142" s="81">
        <v>13</v>
      </c>
      <c r="P142" s="81">
        <v>6</v>
      </c>
      <c r="Q142" s="81">
        <v>8</v>
      </c>
      <c r="R142" s="81"/>
      <c r="S142" s="81"/>
      <c r="T142" s="81"/>
      <c r="U142" s="81"/>
      <c r="V142" s="81"/>
      <c r="W142" s="81"/>
      <c r="X142" s="133">
        <v>27</v>
      </c>
      <c r="Y142" s="133">
        <v>1959</v>
      </c>
      <c r="Z142" s="81">
        <v>1.4999999999999999E-2</v>
      </c>
      <c r="AA142" s="131">
        <v>1</v>
      </c>
      <c r="AB142" s="133">
        <v>18</v>
      </c>
      <c r="AC142" s="132">
        <f t="shared" si="2"/>
        <v>1.3782542113323124E-2</v>
      </c>
    </row>
    <row r="143" spans="1:29" x14ac:dyDescent="0.25">
      <c r="A143">
        <v>2021</v>
      </c>
      <c r="B143">
        <v>1</v>
      </c>
      <c r="C143" s="289">
        <v>44207</v>
      </c>
      <c r="D143" s="133"/>
      <c r="E143" s="133">
        <v>50</v>
      </c>
      <c r="F143" s="133" t="s">
        <v>278</v>
      </c>
      <c r="G143" s="133" t="s">
        <v>279</v>
      </c>
      <c r="H143" s="133">
        <v>51.57</v>
      </c>
      <c r="I143" s="133">
        <v>56.43</v>
      </c>
      <c r="J143" s="133">
        <v>54.4</v>
      </c>
      <c r="K143" s="133">
        <v>101</v>
      </c>
      <c r="L143" s="133">
        <v>107</v>
      </c>
      <c r="M143" s="133">
        <v>75</v>
      </c>
      <c r="N143" s="133">
        <v>96</v>
      </c>
      <c r="O143" s="81">
        <v>17</v>
      </c>
      <c r="P143" s="81">
        <v>17</v>
      </c>
      <c r="Q143" s="81">
        <v>7</v>
      </c>
      <c r="R143" s="81"/>
      <c r="S143" s="81"/>
      <c r="T143" s="81"/>
      <c r="U143" s="81"/>
      <c r="V143" s="81"/>
      <c r="W143" s="81"/>
      <c r="X143" s="133">
        <v>41</v>
      </c>
      <c r="Y143" s="133">
        <v>1889</v>
      </c>
      <c r="Z143" s="81">
        <v>1.4999999999999999E-2</v>
      </c>
      <c r="AA143" s="131">
        <v>1</v>
      </c>
      <c r="AB143" s="133">
        <v>18</v>
      </c>
      <c r="AC143" s="132">
        <f t="shared" si="2"/>
        <v>2.170460561143462E-2</v>
      </c>
    </row>
    <row r="144" spans="1:29" x14ac:dyDescent="0.25">
      <c r="A144">
        <v>2021</v>
      </c>
      <c r="B144">
        <v>1</v>
      </c>
      <c r="C144" s="289">
        <v>44208</v>
      </c>
      <c r="D144" s="133"/>
      <c r="E144" s="133">
        <v>50</v>
      </c>
      <c r="F144" s="133" t="s">
        <v>278</v>
      </c>
      <c r="G144" s="133" t="s">
        <v>279</v>
      </c>
      <c r="H144" s="133">
        <v>51.57</v>
      </c>
      <c r="I144" s="133">
        <v>56.43</v>
      </c>
      <c r="J144" s="133">
        <v>54.2</v>
      </c>
      <c r="K144" s="133">
        <v>101</v>
      </c>
      <c r="L144" s="133">
        <v>107</v>
      </c>
      <c r="M144" s="133">
        <v>61</v>
      </c>
      <c r="N144" s="133">
        <v>119</v>
      </c>
      <c r="O144" s="81">
        <v>7</v>
      </c>
      <c r="P144" s="81">
        <v>2</v>
      </c>
      <c r="Q144" s="81">
        <v>7</v>
      </c>
      <c r="R144" s="81"/>
      <c r="S144" s="81">
        <v>2</v>
      </c>
      <c r="T144" s="81"/>
      <c r="U144" s="81"/>
      <c r="V144" s="81"/>
      <c r="W144" s="81"/>
      <c r="X144" s="133">
        <v>18</v>
      </c>
      <c r="Y144" s="133">
        <v>1866</v>
      </c>
      <c r="Z144" s="81">
        <v>1.4999999999999999E-2</v>
      </c>
      <c r="AA144" s="131">
        <v>1</v>
      </c>
      <c r="AB144" s="133">
        <v>18</v>
      </c>
      <c r="AC144" s="132">
        <f t="shared" si="2"/>
        <v>9.6463022508038593E-3</v>
      </c>
    </row>
    <row r="145" spans="1:29" x14ac:dyDescent="0.25">
      <c r="A145">
        <v>2021</v>
      </c>
      <c r="B145">
        <v>1</v>
      </c>
      <c r="C145" s="289">
        <v>44209</v>
      </c>
      <c r="D145" s="133"/>
      <c r="E145" s="133">
        <v>50</v>
      </c>
      <c r="F145" s="133" t="s">
        <v>278</v>
      </c>
      <c r="G145" s="133" t="s">
        <v>279</v>
      </c>
      <c r="H145" s="133">
        <v>51.57</v>
      </c>
      <c r="I145" s="133">
        <v>56.43</v>
      </c>
      <c r="J145" s="133">
        <v>56</v>
      </c>
      <c r="K145" s="133">
        <v>101</v>
      </c>
      <c r="L145" s="133">
        <v>107</v>
      </c>
      <c r="M145" s="133">
        <v>58</v>
      </c>
      <c r="N145" s="133">
        <v>125</v>
      </c>
      <c r="O145" s="81">
        <v>6</v>
      </c>
      <c r="P145" s="81"/>
      <c r="Q145" s="81">
        <v>1</v>
      </c>
      <c r="R145" s="81"/>
      <c r="S145" s="81"/>
      <c r="T145" s="81"/>
      <c r="U145" s="81"/>
      <c r="V145" s="81"/>
      <c r="W145" s="81"/>
      <c r="X145" s="133">
        <v>7</v>
      </c>
      <c r="Y145" s="133">
        <v>1267</v>
      </c>
      <c r="Z145" s="81">
        <v>1.4999999999999999E-2</v>
      </c>
      <c r="AA145" s="131">
        <v>1</v>
      </c>
      <c r="AB145" s="133">
        <v>18</v>
      </c>
      <c r="AC145" s="132">
        <f t="shared" si="2"/>
        <v>5.5248618784530384E-3</v>
      </c>
    </row>
    <row r="146" spans="1:29" x14ac:dyDescent="0.25">
      <c r="A146">
        <v>2021</v>
      </c>
      <c r="B146">
        <v>1</v>
      </c>
      <c r="C146" s="289">
        <v>44224</v>
      </c>
      <c r="D146" s="133"/>
      <c r="E146" s="133">
        <v>50</v>
      </c>
      <c r="F146" s="133" t="s">
        <v>278</v>
      </c>
      <c r="G146" s="133" t="s">
        <v>279</v>
      </c>
      <c r="H146" s="133">
        <v>51.57</v>
      </c>
      <c r="I146" s="133">
        <v>56.43</v>
      </c>
      <c r="J146" s="133">
        <v>57.9</v>
      </c>
      <c r="K146" s="133">
        <v>101</v>
      </c>
      <c r="L146" s="133">
        <v>107</v>
      </c>
      <c r="M146" s="133">
        <v>75</v>
      </c>
      <c r="N146" s="133">
        <v>96</v>
      </c>
      <c r="O146" s="81">
        <v>8</v>
      </c>
      <c r="P146" s="81"/>
      <c r="Q146" s="81">
        <v>6</v>
      </c>
      <c r="R146" s="81"/>
      <c r="S146" s="81"/>
      <c r="T146" s="81"/>
      <c r="U146" s="81"/>
      <c r="V146" s="81"/>
      <c r="W146" s="81"/>
      <c r="X146" s="133">
        <v>14</v>
      </c>
      <c r="Y146" s="133">
        <v>434</v>
      </c>
      <c r="Z146" s="81">
        <v>1.4999999999999999E-2</v>
      </c>
      <c r="AA146" s="131">
        <v>1</v>
      </c>
      <c r="AB146" s="133">
        <v>18</v>
      </c>
      <c r="AC146" s="132">
        <f t="shared" si="2"/>
        <v>3.2258064516129031E-2</v>
      </c>
    </row>
    <row r="147" spans="1:29" x14ac:dyDescent="0.25">
      <c r="A147">
        <v>2021</v>
      </c>
      <c r="B147">
        <v>1</v>
      </c>
      <c r="C147" s="289">
        <v>44225</v>
      </c>
      <c r="D147" s="133"/>
      <c r="E147" s="133">
        <v>50</v>
      </c>
      <c r="F147" s="133" t="s">
        <v>278</v>
      </c>
      <c r="G147" s="133" t="s">
        <v>279</v>
      </c>
      <c r="H147" s="133">
        <v>51.57</v>
      </c>
      <c r="I147" s="133">
        <v>56.43</v>
      </c>
      <c r="J147" s="133">
        <v>56</v>
      </c>
      <c r="K147" s="133">
        <v>101</v>
      </c>
      <c r="L147" s="133">
        <v>107</v>
      </c>
      <c r="M147" s="133">
        <v>66</v>
      </c>
      <c r="N147" s="133">
        <v>109</v>
      </c>
      <c r="O147" s="81"/>
      <c r="P147" s="81"/>
      <c r="Q147" s="81">
        <v>4</v>
      </c>
      <c r="R147" s="81"/>
      <c r="S147" s="81"/>
      <c r="T147" s="81"/>
      <c r="U147" s="81"/>
      <c r="V147" s="81"/>
      <c r="W147" s="81"/>
      <c r="X147" s="133">
        <v>4</v>
      </c>
      <c r="Y147" s="133">
        <v>1180</v>
      </c>
      <c r="Z147" s="81">
        <v>1.4999999999999999E-2</v>
      </c>
      <c r="AA147" s="131">
        <v>1</v>
      </c>
      <c r="AB147" s="133">
        <v>18</v>
      </c>
      <c r="AC147" s="132">
        <f t="shared" si="2"/>
        <v>3.3898305084745762E-3</v>
      </c>
    </row>
    <row r="148" spans="1:29" x14ac:dyDescent="0.25">
      <c r="A148">
        <v>2021</v>
      </c>
      <c r="B148">
        <v>1</v>
      </c>
      <c r="C148" s="289">
        <v>44226</v>
      </c>
      <c r="D148" s="133"/>
      <c r="E148" s="133">
        <v>50</v>
      </c>
      <c r="F148" s="133" t="s">
        <v>278</v>
      </c>
      <c r="G148" s="133" t="s">
        <v>279</v>
      </c>
      <c r="H148" s="133">
        <v>51.57</v>
      </c>
      <c r="I148" s="133">
        <v>56.43</v>
      </c>
      <c r="J148" s="133">
        <v>58.5</v>
      </c>
      <c r="K148" s="133">
        <v>101</v>
      </c>
      <c r="L148" s="133">
        <v>107</v>
      </c>
      <c r="M148" s="133">
        <v>67</v>
      </c>
      <c r="N148" s="133">
        <v>108</v>
      </c>
      <c r="O148" s="81">
        <v>6</v>
      </c>
      <c r="P148" s="81"/>
      <c r="Q148" s="81">
        <v>6</v>
      </c>
      <c r="R148" s="81">
        <v>2</v>
      </c>
      <c r="S148" s="81"/>
      <c r="T148" s="81"/>
      <c r="U148" s="81"/>
      <c r="V148" s="81"/>
      <c r="W148" s="81"/>
      <c r="X148" s="133">
        <v>14</v>
      </c>
      <c r="Y148" s="133">
        <v>1946</v>
      </c>
      <c r="Z148" s="81">
        <v>1.4999999999999999E-2</v>
      </c>
      <c r="AA148" s="131">
        <v>1</v>
      </c>
      <c r="AB148" s="133">
        <v>18</v>
      </c>
      <c r="AC148" s="132">
        <f t="shared" si="2"/>
        <v>7.1942446043165471E-3</v>
      </c>
    </row>
    <row r="149" spans="1:29" x14ac:dyDescent="0.25">
      <c r="A149">
        <v>2021</v>
      </c>
      <c r="B149">
        <v>1</v>
      </c>
      <c r="C149" s="289">
        <v>44201</v>
      </c>
      <c r="D149" s="133"/>
      <c r="E149" s="133">
        <v>658</v>
      </c>
      <c r="F149" s="133" t="s">
        <v>255</v>
      </c>
      <c r="G149" s="133" t="s">
        <v>256</v>
      </c>
      <c r="H149" s="133">
        <v>83.7</v>
      </c>
      <c r="I149" s="133">
        <v>96.3</v>
      </c>
      <c r="J149" s="133">
        <v>86.5</v>
      </c>
      <c r="K149" s="133">
        <v>60</v>
      </c>
      <c r="L149" s="133">
        <v>180</v>
      </c>
      <c r="M149" s="133">
        <v>68</v>
      </c>
      <c r="N149" s="133">
        <v>160</v>
      </c>
      <c r="O149" s="81">
        <v>4</v>
      </c>
      <c r="P149" s="81"/>
      <c r="Q149" s="81">
        <v>3</v>
      </c>
      <c r="R149" s="81"/>
      <c r="S149" s="81"/>
      <c r="T149" s="81"/>
      <c r="U149" s="81"/>
      <c r="V149" s="81"/>
      <c r="W149" s="81"/>
      <c r="X149" s="133">
        <v>7</v>
      </c>
      <c r="Y149" s="133">
        <v>7</v>
      </c>
      <c r="Z149" s="81">
        <v>0.02</v>
      </c>
      <c r="AA149" s="131">
        <v>1</v>
      </c>
      <c r="AB149" s="133">
        <v>20</v>
      </c>
      <c r="AC149" s="132">
        <f t="shared" si="2"/>
        <v>1</v>
      </c>
    </row>
    <row r="150" spans="1:29" x14ac:dyDescent="0.25">
      <c r="A150">
        <v>2021</v>
      </c>
      <c r="B150">
        <v>1</v>
      </c>
      <c r="C150" s="289">
        <v>44202</v>
      </c>
      <c r="D150" s="133"/>
      <c r="E150" s="133">
        <v>658</v>
      </c>
      <c r="F150" s="133" t="s">
        <v>255</v>
      </c>
      <c r="G150" s="133" t="s">
        <v>256</v>
      </c>
      <c r="H150" s="133">
        <v>83.7</v>
      </c>
      <c r="I150" s="133">
        <v>96.3</v>
      </c>
      <c r="J150" s="133">
        <v>96</v>
      </c>
      <c r="K150" s="133">
        <v>60</v>
      </c>
      <c r="L150" s="133">
        <v>180</v>
      </c>
      <c r="M150" s="133">
        <v>50</v>
      </c>
      <c r="N150" s="133">
        <v>216</v>
      </c>
      <c r="O150" s="81">
        <v>1</v>
      </c>
      <c r="P150" s="81">
        <v>2</v>
      </c>
      <c r="Q150" s="81">
        <v>2</v>
      </c>
      <c r="R150" s="81"/>
      <c r="S150" s="81"/>
      <c r="T150" s="81"/>
      <c r="U150" s="81"/>
      <c r="V150" s="81"/>
      <c r="W150" s="81"/>
      <c r="X150" s="133">
        <v>5</v>
      </c>
      <c r="Y150" s="133">
        <v>560</v>
      </c>
      <c r="Z150" s="81">
        <v>0.02</v>
      </c>
      <c r="AA150" s="131">
        <v>1</v>
      </c>
      <c r="AB150" s="133">
        <v>20</v>
      </c>
      <c r="AC150" s="132">
        <f t="shared" si="2"/>
        <v>8.9285714285714281E-3</v>
      </c>
    </row>
    <row r="151" spans="1:29" x14ac:dyDescent="0.25">
      <c r="A151">
        <v>2021</v>
      </c>
      <c r="B151">
        <v>1</v>
      </c>
      <c r="C151" s="289">
        <v>44206</v>
      </c>
      <c r="D151" s="133"/>
      <c r="E151" s="133">
        <v>658</v>
      </c>
      <c r="F151" s="133" t="s">
        <v>255</v>
      </c>
      <c r="G151" s="133" t="s">
        <v>256</v>
      </c>
      <c r="H151" s="133">
        <v>83.7</v>
      </c>
      <c r="I151" s="133">
        <v>96.3</v>
      </c>
      <c r="J151" s="133">
        <v>91.7</v>
      </c>
      <c r="K151" s="133">
        <v>60</v>
      </c>
      <c r="L151" s="133">
        <v>180</v>
      </c>
      <c r="M151" s="133">
        <v>49</v>
      </c>
      <c r="N151" s="133">
        <v>219</v>
      </c>
      <c r="O151" s="81">
        <v>4</v>
      </c>
      <c r="P151" s="81">
        <v>2</v>
      </c>
      <c r="Q151" s="81">
        <v>3</v>
      </c>
      <c r="R151" s="81"/>
      <c r="S151" s="81"/>
      <c r="T151" s="81"/>
      <c r="U151" s="81"/>
      <c r="V151" s="81"/>
      <c r="W151" s="81"/>
      <c r="X151" s="133">
        <v>9</v>
      </c>
      <c r="Y151" s="133">
        <v>579</v>
      </c>
      <c r="Z151" s="81">
        <v>0.02</v>
      </c>
      <c r="AA151" s="131">
        <v>1</v>
      </c>
      <c r="AB151" s="133">
        <v>20</v>
      </c>
      <c r="AC151" s="132">
        <f t="shared" si="2"/>
        <v>1.5544041450777202E-2</v>
      </c>
    </row>
    <row r="152" spans="1:29" x14ac:dyDescent="0.25">
      <c r="A152">
        <v>2021</v>
      </c>
      <c r="B152">
        <v>1</v>
      </c>
      <c r="C152" s="289">
        <v>44208</v>
      </c>
      <c r="D152" s="133"/>
      <c r="E152" s="133">
        <v>658</v>
      </c>
      <c r="F152" s="133" t="s">
        <v>255</v>
      </c>
      <c r="G152" s="133" t="s">
        <v>256</v>
      </c>
      <c r="H152" s="133">
        <v>83.7</v>
      </c>
      <c r="I152" s="133">
        <v>96.3</v>
      </c>
      <c r="J152" s="133">
        <v>85.6</v>
      </c>
      <c r="K152" s="133">
        <v>60</v>
      </c>
      <c r="L152" s="133">
        <v>180</v>
      </c>
      <c r="M152" s="133">
        <v>50</v>
      </c>
      <c r="N152" s="133">
        <v>216</v>
      </c>
      <c r="O152" s="81">
        <v>8</v>
      </c>
      <c r="P152" s="81">
        <v>5</v>
      </c>
      <c r="Q152" s="81">
        <v>4</v>
      </c>
      <c r="R152" s="81"/>
      <c r="S152" s="81"/>
      <c r="T152" s="81"/>
      <c r="U152" s="81"/>
      <c r="V152" s="81"/>
      <c r="W152" s="81"/>
      <c r="X152" s="133">
        <v>17</v>
      </c>
      <c r="Y152" s="133">
        <v>587</v>
      </c>
      <c r="Z152" s="81">
        <v>0.02</v>
      </c>
      <c r="AA152" s="131">
        <v>1</v>
      </c>
      <c r="AB152" s="133">
        <v>20</v>
      </c>
      <c r="AC152" s="132">
        <f t="shared" si="2"/>
        <v>2.8960817717206135E-2</v>
      </c>
    </row>
    <row r="153" spans="1:29" x14ac:dyDescent="0.25">
      <c r="A153">
        <v>2021</v>
      </c>
      <c r="B153">
        <v>1</v>
      </c>
      <c r="C153" s="289">
        <v>44209</v>
      </c>
      <c r="D153" s="133"/>
      <c r="E153" s="133">
        <v>658</v>
      </c>
      <c r="F153" s="133" t="s">
        <v>255</v>
      </c>
      <c r="G153" s="133" t="s">
        <v>256</v>
      </c>
      <c r="H153" s="133">
        <v>83.7</v>
      </c>
      <c r="I153" s="133">
        <v>96.3</v>
      </c>
      <c r="J153" s="133">
        <v>93.8</v>
      </c>
      <c r="K153" s="133">
        <v>60</v>
      </c>
      <c r="L153" s="133">
        <v>180</v>
      </c>
      <c r="M153" s="133">
        <v>58</v>
      </c>
      <c r="N153" s="133">
        <v>186</v>
      </c>
      <c r="O153" s="81">
        <v>6</v>
      </c>
      <c r="P153" s="81">
        <v>3</v>
      </c>
      <c r="Q153" s="81">
        <v>5</v>
      </c>
      <c r="R153" s="81"/>
      <c r="S153" s="81"/>
      <c r="T153" s="81"/>
      <c r="U153" s="81"/>
      <c r="V153" s="81"/>
      <c r="W153" s="81"/>
      <c r="X153" s="133">
        <v>14</v>
      </c>
      <c r="Y153" s="133">
        <v>1154</v>
      </c>
      <c r="Z153" s="81">
        <v>0.02</v>
      </c>
      <c r="AA153" s="131">
        <v>1</v>
      </c>
      <c r="AB153" s="133">
        <v>20</v>
      </c>
      <c r="AC153" s="132">
        <f t="shared" si="2"/>
        <v>1.2131715771230503E-2</v>
      </c>
    </row>
    <row r="154" spans="1:29" x14ac:dyDescent="0.25">
      <c r="A154">
        <v>2021</v>
      </c>
      <c r="B154">
        <v>1</v>
      </c>
      <c r="C154" s="289">
        <v>44210</v>
      </c>
      <c r="D154" s="133"/>
      <c r="E154" s="133">
        <v>658</v>
      </c>
      <c r="F154" s="133" t="s">
        <v>255</v>
      </c>
      <c r="G154" s="133" t="s">
        <v>256</v>
      </c>
      <c r="H154" s="133">
        <v>83.7</v>
      </c>
      <c r="I154" s="133">
        <v>96.3</v>
      </c>
      <c r="J154" s="133"/>
      <c r="K154" s="133">
        <v>60</v>
      </c>
      <c r="L154" s="133">
        <v>180</v>
      </c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>
        <v>165</v>
      </c>
      <c r="Z154" s="81">
        <v>0.02</v>
      </c>
      <c r="AA154" s="131">
        <v>1</v>
      </c>
      <c r="AB154" s="133">
        <v>20</v>
      </c>
      <c r="AC154" s="132">
        <f t="shared" si="2"/>
        <v>0</v>
      </c>
    </row>
    <row r="155" spans="1:29" x14ac:dyDescent="0.25">
      <c r="A155">
        <v>2021</v>
      </c>
      <c r="B155">
        <v>1</v>
      </c>
      <c r="C155" s="289">
        <v>44214</v>
      </c>
      <c r="D155" s="133"/>
      <c r="E155" s="133">
        <v>658</v>
      </c>
      <c r="F155" s="133" t="s">
        <v>255</v>
      </c>
      <c r="G155" s="133" t="s">
        <v>256</v>
      </c>
      <c r="H155" s="133">
        <v>83.7</v>
      </c>
      <c r="I155" s="133">
        <v>96.3</v>
      </c>
      <c r="J155" s="133">
        <v>88.3</v>
      </c>
      <c r="K155" s="133">
        <v>60</v>
      </c>
      <c r="L155" s="133">
        <v>180</v>
      </c>
      <c r="M155" s="133">
        <v>71</v>
      </c>
      <c r="N155" s="133">
        <v>153</v>
      </c>
      <c r="O155" s="81">
        <v>4</v>
      </c>
      <c r="P155" s="81"/>
      <c r="Q155" s="81">
        <v>3</v>
      </c>
      <c r="R155" s="81"/>
      <c r="S155" s="81"/>
      <c r="T155" s="81"/>
      <c r="U155" s="81"/>
      <c r="V155" s="81"/>
      <c r="W155" s="81"/>
      <c r="X155" s="133">
        <v>7</v>
      </c>
      <c r="Y155" s="133">
        <v>427</v>
      </c>
      <c r="Z155" s="81">
        <v>0.02</v>
      </c>
      <c r="AA155" s="131">
        <v>1</v>
      </c>
      <c r="AB155" s="133">
        <v>20</v>
      </c>
      <c r="AC155" s="132">
        <f t="shared" si="2"/>
        <v>1.6393442622950821E-2</v>
      </c>
    </row>
    <row r="156" spans="1:29" x14ac:dyDescent="0.25">
      <c r="A156">
        <v>2021</v>
      </c>
      <c r="B156">
        <v>1</v>
      </c>
      <c r="C156" s="289">
        <v>44201</v>
      </c>
      <c r="D156" s="133"/>
      <c r="E156" s="133">
        <v>656</v>
      </c>
      <c r="F156" s="133" t="s">
        <v>249</v>
      </c>
      <c r="G156" s="133" t="s">
        <v>250</v>
      </c>
      <c r="H156" s="133">
        <v>137.63999999999999</v>
      </c>
      <c r="I156" s="133">
        <v>158.36000000000001</v>
      </c>
      <c r="J156" s="133">
        <v>143.5</v>
      </c>
      <c r="K156" s="133">
        <v>60</v>
      </c>
      <c r="L156" s="133">
        <v>180</v>
      </c>
      <c r="M156" s="133">
        <v>68</v>
      </c>
      <c r="N156" s="133">
        <v>160</v>
      </c>
      <c r="O156" s="81">
        <v>5</v>
      </c>
      <c r="P156" s="81"/>
      <c r="Q156" s="81">
        <v>3</v>
      </c>
      <c r="R156" s="81"/>
      <c r="S156" s="81"/>
      <c r="T156" s="81"/>
      <c r="U156" s="81"/>
      <c r="V156" s="81"/>
      <c r="W156" s="81"/>
      <c r="X156" s="133">
        <v>8</v>
      </c>
      <c r="Y156" s="133">
        <v>8</v>
      </c>
      <c r="Z156" s="81">
        <v>0.02</v>
      </c>
      <c r="AA156" s="131">
        <v>1</v>
      </c>
      <c r="AB156" s="133">
        <v>20</v>
      </c>
      <c r="AC156" s="132">
        <f t="shared" si="2"/>
        <v>1</v>
      </c>
    </row>
    <row r="157" spans="1:29" x14ac:dyDescent="0.25">
      <c r="A157">
        <v>2021</v>
      </c>
      <c r="B157">
        <v>1</v>
      </c>
      <c r="C157" s="289">
        <v>44202</v>
      </c>
      <c r="D157" s="133"/>
      <c r="E157" s="133">
        <v>656</v>
      </c>
      <c r="F157" s="133" t="s">
        <v>249</v>
      </c>
      <c r="G157" s="133" t="s">
        <v>250</v>
      </c>
      <c r="H157" s="133">
        <v>137.63999999999999</v>
      </c>
      <c r="I157" s="133">
        <v>158.36000000000001</v>
      </c>
      <c r="J157" s="133">
        <v>148</v>
      </c>
      <c r="K157" s="133">
        <v>60</v>
      </c>
      <c r="L157" s="133">
        <v>180</v>
      </c>
      <c r="M157" s="133">
        <v>50</v>
      </c>
      <c r="N157" s="133">
        <v>216</v>
      </c>
      <c r="O157" s="81">
        <v>2</v>
      </c>
      <c r="P157" s="81">
        <v>1</v>
      </c>
      <c r="Q157" s="81">
        <v>1</v>
      </c>
      <c r="R157" s="81"/>
      <c r="S157" s="81"/>
      <c r="T157" s="81"/>
      <c r="U157" s="81"/>
      <c r="V157" s="81"/>
      <c r="W157" s="81"/>
      <c r="X157" s="133">
        <v>4</v>
      </c>
      <c r="Y157" s="133">
        <v>564</v>
      </c>
      <c r="Z157" s="81">
        <v>0.02</v>
      </c>
      <c r="AA157" s="131">
        <v>1</v>
      </c>
      <c r="AB157" s="133">
        <v>20</v>
      </c>
      <c r="AC157" s="132">
        <f t="shared" si="2"/>
        <v>7.0921985815602835E-3</v>
      </c>
    </row>
    <row r="158" spans="1:29" x14ac:dyDescent="0.25">
      <c r="A158">
        <v>2021</v>
      </c>
      <c r="B158">
        <v>1</v>
      </c>
      <c r="C158" s="289">
        <v>44206</v>
      </c>
      <c r="D158" s="133"/>
      <c r="E158" s="133">
        <v>656</v>
      </c>
      <c r="F158" s="133" t="s">
        <v>249</v>
      </c>
      <c r="G158" s="133" t="s">
        <v>250</v>
      </c>
      <c r="H158" s="133">
        <v>137.63999999999999</v>
      </c>
      <c r="I158" s="133">
        <v>158.36000000000001</v>
      </c>
      <c r="J158" s="133">
        <v>147.9</v>
      </c>
      <c r="K158" s="133">
        <v>60</v>
      </c>
      <c r="L158" s="133">
        <v>180</v>
      </c>
      <c r="M158" s="133">
        <v>49</v>
      </c>
      <c r="N158" s="133">
        <v>219</v>
      </c>
      <c r="O158" s="81">
        <v>3</v>
      </c>
      <c r="P158" s="81">
        <v>2</v>
      </c>
      <c r="Q158" s="81">
        <v>5</v>
      </c>
      <c r="R158" s="81"/>
      <c r="S158" s="81"/>
      <c r="T158" s="81"/>
      <c r="U158" s="81"/>
      <c r="V158" s="81"/>
      <c r="W158" s="81"/>
      <c r="X158" s="133">
        <v>10</v>
      </c>
      <c r="Y158" s="133">
        <v>540</v>
      </c>
      <c r="Z158" s="81">
        <v>0.02</v>
      </c>
      <c r="AA158" s="131">
        <v>1</v>
      </c>
      <c r="AB158" s="133">
        <v>20</v>
      </c>
      <c r="AC158" s="132">
        <f t="shared" si="2"/>
        <v>1.8518518518518517E-2</v>
      </c>
    </row>
    <row r="159" spans="1:29" x14ac:dyDescent="0.25">
      <c r="A159">
        <v>2021</v>
      </c>
      <c r="B159">
        <v>1</v>
      </c>
      <c r="C159" s="289">
        <v>44208</v>
      </c>
      <c r="D159" s="133"/>
      <c r="E159" s="133">
        <v>656</v>
      </c>
      <c r="F159" s="133" t="s">
        <v>249</v>
      </c>
      <c r="G159" s="133" t="s">
        <v>250</v>
      </c>
      <c r="H159" s="133">
        <v>137.63999999999999</v>
      </c>
      <c r="I159" s="133">
        <v>158.36000000000001</v>
      </c>
      <c r="J159" s="133">
        <v>152.30000000000001</v>
      </c>
      <c r="K159" s="133">
        <v>60</v>
      </c>
      <c r="L159" s="133">
        <v>180</v>
      </c>
      <c r="M159" s="133">
        <v>50</v>
      </c>
      <c r="N159" s="133">
        <v>216</v>
      </c>
      <c r="O159" s="81">
        <v>8</v>
      </c>
      <c r="P159" s="81">
        <v>4</v>
      </c>
      <c r="Q159" s="81">
        <v>5</v>
      </c>
      <c r="R159" s="81"/>
      <c r="S159" s="81"/>
      <c r="T159" s="81"/>
      <c r="U159" s="81"/>
      <c r="V159" s="81"/>
      <c r="W159" s="81"/>
      <c r="X159" s="133">
        <v>17</v>
      </c>
      <c r="Y159" s="133">
        <v>597</v>
      </c>
      <c r="Z159" s="81">
        <v>0.02</v>
      </c>
      <c r="AA159" s="131">
        <v>1</v>
      </c>
      <c r="AB159" s="133">
        <v>20</v>
      </c>
      <c r="AC159" s="132">
        <f t="shared" si="2"/>
        <v>2.8475711892797319E-2</v>
      </c>
    </row>
    <row r="160" spans="1:29" x14ac:dyDescent="0.25">
      <c r="A160">
        <v>2021</v>
      </c>
      <c r="B160">
        <v>1</v>
      </c>
      <c r="C160" s="289">
        <v>44209</v>
      </c>
      <c r="D160" s="133"/>
      <c r="E160" s="133">
        <v>656</v>
      </c>
      <c r="F160" s="133" t="s">
        <v>249</v>
      </c>
      <c r="G160" s="133" t="s">
        <v>250</v>
      </c>
      <c r="H160" s="133">
        <v>137.63999999999999</v>
      </c>
      <c r="I160" s="133">
        <v>158.36000000000001</v>
      </c>
      <c r="J160" s="133">
        <v>147.4</v>
      </c>
      <c r="K160" s="133">
        <v>60</v>
      </c>
      <c r="L160" s="133">
        <v>180</v>
      </c>
      <c r="M160" s="133">
        <v>58</v>
      </c>
      <c r="N160" s="133">
        <v>186</v>
      </c>
      <c r="O160" s="81">
        <v>5</v>
      </c>
      <c r="P160" s="81">
        <v>3</v>
      </c>
      <c r="Q160" s="81">
        <v>5</v>
      </c>
      <c r="R160" s="81"/>
      <c r="S160" s="81">
        <v>1</v>
      </c>
      <c r="T160" s="81"/>
      <c r="U160" s="81"/>
      <c r="V160" s="81"/>
      <c r="W160" s="81"/>
      <c r="X160" s="133">
        <v>14</v>
      </c>
      <c r="Y160" s="133">
        <v>1164</v>
      </c>
      <c r="Z160" s="81">
        <v>0.02</v>
      </c>
      <c r="AA160" s="131">
        <v>1</v>
      </c>
      <c r="AB160" s="133">
        <v>20</v>
      </c>
      <c r="AC160" s="132">
        <f t="shared" si="2"/>
        <v>1.2027491408934709E-2</v>
      </c>
    </row>
    <row r="161" spans="1:29" x14ac:dyDescent="0.25">
      <c r="A161">
        <v>2021</v>
      </c>
      <c r="B161">
        <v>1</v>
      </c>
      <c r="C161" s="289">
        <v>44210</v>
      </c>
      <c r="D161" s="133"/>
      <c r="E161" s="133">
        <v>656</v>
      </c>
      <c r="F161" s="133" t="s">
        <v>249</v>
      </c>
      <c r="G161" s="133" t="s">
        <v>250</v>
      </c>
      <c r="H161" s="133">
        <v>137.63999999999999</v>
      </c>
      <c r="I161" s="133">
        <v>158.36000000000001</v>
      </c>
      <c r="J161" s="133"/>
      <c r="K161" s="133">
        <v>60</v>
      </c>
      <c r="L161" s="133">
        <v>180</v>
      </c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>
        <v>160</v>
      </c>
      <c r="Z161" s="81">
        <v>0.02</v>
      </c>
      <c r="AA161" s="131">
        <v>1</v>
      </c>
      <c r="AB161" s="133">
        <v>20</v>
      </c>
      <c r="AC161" s="132">
        <f t="shared" si="2"/>
        <v>0</v>
      </c>
    </row>
    <row r="162" spans="1:29" x14ac:dyDescent="0.25">
      <c r="A162">
        <v>2021</v>
      </c>
      <c r="B162">
        <v>1</v>
      </c>
      <c r="C162" s="289">
        <v>44214</v>
      </c>
      <c r="D162" s="133"/>
      <c r="E162" s="133">
        <v>656</v>
      </c>
      <c r="F162" s="133" t="s">
        <v>249</v>
      </c>
      <c r="G162" s="133" t="s">
        <v>250</v>
      </c>
      <c r="H162" s="133">
        <v>137.63999999999999</v>
      </c>
      <c r="I162" s="133">
        <v>158.36000000000001</v>
      </c>
      <c r="J162" s="133">
        <v>149.6</v>
      </c>
      <c r="K162" s="133">
        <v>60</v>
      </c>
      <c r="L162" s="133">
        <v>180</v>
      </c>
      <c r="M162" s="133">
        <v>71</v>
      </c>
      <c r="N162" s="133">
        <v>153</v>
      </c>
      <c r="O162" s="81">
        <v>3</v>
      </c>
      <c r="P162" s="81">
        <v>3</v>
      </c>
      <c r="Q162" s="81">
        <v>2</v>
      </c>
      <c r="R162" s="81"/>
      <c r="S162" s="81"/>
      <c r="T162" s="81"/>
      <c r="U162" s="81"/>
      <c r="V162" s="81"/>
      <c r="W162" s="81"/>
      <c r="X162" s="133">
        <v>8</v>
      </c>
      <c r="Y162" s="133">
        <v>468</v>
      </c>
      <c r="Z162" s="81">
        <v>0.02</v>
      </c>
      <c r="AA162" s="131">
        <v>1</v>
      </c>
      <c r="AB162" s="133">
        <v>20</v>
      </c>
      <c r="AC162" s="132">
        <f t="shared" si="2"/>
        <v>1.7094017094017096E-2</v>
      </c>
    </row>
    <row r="163" spans="1:29" x14ac:dyDescent="0.25">
      <c r="A163">
        <v>2021</v>
      </c>
      <c r="B163">
        <v>1</v>
      </c>
      <c r="C163" s="289">
        <v>44201</v>
      </c>
      <c r="D163" s="133"/>
      <c r="E163" s="133">
        <v>657</v>
      </c>
      <c r="F163" s="133" t="s">
        <v>252</v>
      </c>
      <c r="G163" s="133" t="s">
        <v>253</v>
      </c>
      <c r="H163" s="133">
        <v>83.7</v>
      </c>
      <c r="I163" s="133">
        <v>96.3</v>
      </c>
      <c r="J163" s="133">
        <v>86.5</v>
      </c>
      <c r="K163" s="133">
        <v>60</v>
      </c>
      <c r="L163" s="133">
        <v>180</v>
      </c>
      <c r="M163" s="133">
        <v>68</v>
      </c>
      <c r="N163" s="133">
        <v>160</v>
      </c>
      <c r="O163" s="81">
        <v>4</v>
      </c>
      <c r="P163" s="81"/>
      <c r="Q163" s="81">
        <v>3</v>
      </c>
      <c r="R163" s="81"/>
      <c r="S163" s="81"/>
      <c r="T163" s="81"/>
      <c r="U163" s="81"/>
      <c r="V163" s="81"/>
      <c r="W163" s="81"/>
      <c r="X163" s="133">
        <v>7</v>
      </c>
      <c r="Y163" s="133">
        <v>7</v>
      </c>
      <c r="Z163" s="81">
        <v>0.02</v>
      </c>
      <c r="AA163" s="131">
        <v>1</v>
      </c>
      <c r="AB163" s="133">
        <v>20</v>
      </c>
      <c r="AC163" s="132">
        <f t="shared" si="2"/>
        <v>1</v>
      </c>
    </row>
    <row r="164" spans="1:29" x14ac:dyDescent="0.25">
      <c r="A164">
        <v>2021</v>
      </c>
      <c r="B164">
        <v>1</v>
      </c>
      <c r="C164" s="289">
        <v>44202</v>
      </c>
      <c r="D164" s="133"/>
      <c r="E164" s="133">
        <v>657</v>
      </c>
      <c r="F164" s="133" t="s">
        <v>252</v>
      </c>
      <c r="G164" s="133" t="s">
        <v>253</v>
      </c>
      <c r="H164" s="133">
        <v>83.7</v>
      </c>
      <c r="I164" s="133">
        <v>96.3</v>
      </c>
      <c r="J164" s="133">
        <v>96</v>
      </c>
      <c r="K164" s="133">
        <v>60</v>
      </c>
      <c r="L164" s="133">
        <v>180</v>
      </c>
      <c r="M164" s="133">
        <v>50</v>
      </c>
      <c r="N164" s="133">
        <v>216</v>
      </c>
      <c r="O164" s="81">
        <v>1</v>
      </c>
      <c r="P164" s="81">
        <v>2</v>
      </c>
      <c r="Q164" s="81">
        <v>2</v>
      </c>
      <c r="R164" s="81"/>
      <c r="S164" s="81"/>
      <c r="T164" s="81"/>
      <c r="U164" s="81"/>
      <c r="V164" s="81"/>
      <c r="W164" s="81"/>
      <c r="X164" s="133">
        <v>5</v>
      </c>
      <c r="Y164" s="133">
        <v>560</v>
      </c>
      <c r="Z164" s="81">
        <v>0.02</v>
      </c>
      <c r="AA164" s="131">
        <v>1</v>
      </c>
      <c r="AB164" s="133">
        <v>20</v>
      </c>
      <c r="AC164" s="132">
        <f t="shared" si="2"/>
        <v>8.9285714285714281E-3</v>
      </c>
    </row>
    <row r="165" spans="1:29" x14ac:dyDescent="0.25">
      <c r="A165">
        <v>2021</v>
      </c>
      <c r="B165">
        <v>1</v>
      </c>
      <c r="C165" s="289">
        <v>44206</v>
      </c>
      <c r="D165" s="133"/>
      <c r="E165" s="133">
        <v>657</v>
      </c>
      <c r="F165" s="133" t="s">
        <v>252</v>
      </c>
      <c r="G165" s="133" t="s">
        <v>253</v>
      </c>
      <c r="H165" s="133">
        <v>83.7</v>
      </c>
      <c r="I165" s="133">
        <v>96.3</v>
      </c>
      <c r="J165" s="133">
        <v>91.7</v>
      </c>
      <c r="K165" s="133">
        <v>60</v>
      </c>
      <c r="L165" s="133">
        <v>180</v>
      </c>
      <c r="M165" s="133">
        <v>49</v>
      </c>
      <c r="N165" s="133">
        <v>219</v>
      </c>
      <c r="O165" s="81">
        <v>4</v>
      </c>
      <c r="P165" s="81">
        <v>3</v>
      </c>
      <c r="Q165" s="81">
        <v>5</v>
      </c>
      <c r="R165" s="81"/>
      <c r="S165" s="81"/>
      <c r="T165" s="81"/>
      <c r="U165" s="81"/>
      <c r="V165" s="81"/>
      <c r="W165" s="81"/>
      <c r="X165" s="133">
        <v>12</v>
      </c>
      <c r="Y165" s="133">
        <v>582</v>
      </c>
      <c r="Z165" s="81">
        <v>0.02</v>
      </c>
      <c r="AA165" s="131">
        <v>1</v>
      </c>
      <c r="AB165" s="133">
        <v>20</v>
      </c>
      <c r="AC165" s="132">
        <f t="shared" si="2"/>
        <v>2.0618556701030927E-2</v>
      </c>
    </row>
    <row r="166" spans="1:29" x14ac:dyDescent="0.25">
      <c r="A166">
        <v>2021</v>
      </c>
      <c r="B166">
        <v>1</v>
      </c>
      <c r="C166" s="289">
        <v>44207</v>
      </c>
      <c r="D166" s="133"/>
      <c r="E166" s="133">
        <v>657</v>
      </c>
      <c r="F166" s="133" t="s">
        <v>252</v>
      </c>
      <c r="G166" s="133" t="s">
        <v>253</v>
      </c>
      <c r="H166" s="133">
        <v>83.7</v>
      </c>
      <c r="I166" s="133">
        <v>96.3</v>
      </c>
      <c r="J166" s="133"/>
      <c r="K166" s="133">
        <v>60</v>
      </c>
      <c r="L166" s="133">
        <v>180</v>
      </c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>
        <v>75</v>
      </c>
      <c r="Z166" s="81">
        <v>0.02</v>
      </c>
      <c r="AA166" s="131">
        <v>1</v>
      </c>
      <c r="AB166" s="133">
        <v>20</v>
      </c>
      <c r="AC166" s="132">
        <f t="shared" si="2"/>
        <v>0</v>
      </c>
    </row>
    <row r="167" spans="1:29" x14ac:dyDescent="0.25">
      <c r="A167">
        <v>2021</v>
      </c>
      <c r="B167">
        <v>1</v>
      </c>
      <c r="C167" s="289">
        <v>44208</v>
      </c>
      <c r="D167" s="133"/>
      <c r="E167" s="133">
        <v>657</v>
      </c>
      <c r="F167" s="133" t="s">
        <v>252</v>
      </c>
      <c r="G167" s="133" t="s">
        <v>253</v>
      </c>
      <c r="H167" s="133">
        <v>83.7</v>
      </c>
      <c r="I167" s="133">
        <v>96.3</v>
      </c>
      <c r="J167" s="133">
        <v>85.6</v>
      </c>
      <c r="K167" s="133">
        <v>60</v>
      </c>
      <c r="L167" s="133">
        <v>180</v>
      </c>
      <c r="M167" s="133">
        <v>50</v>
      </c>
      <c r="N167" s="133">
        <v>216</v>
      </c>
      <c r="O167" s="81">
        <v>8</v>
      </c>
      <c r="P167" s="81">
        <v>5</v>
      </c>
      <c r="Q167" s="81">
        <v>4</v>
      </c>
      <c r="R167" s="81"/>
      <c r="S167" s="81"/>
      <c r="T167" s="81"/>
      <c r="U167" s="81"/>
      <c r="V167" s="81"/>
      <c r="W167" s="81"/>
      <c r="X167" s="133">
        <v>17</v>
      </c>
      <c r="Y167" s="133">
        <v>587</v>
      </c>
      <c r="Z167" s="81">
        <v>0.02</v>
      </c>
      <c r="AA167" s="131">
        <v>1</v>
      </c>
      <c r="AB167" s="133">
        <v>20</v>
      </c>
      <c r="AC167" s="132">
        <f t="shared" si="2"/>
        <v>2.8960817717206135E-2</v>
      </c>
    </row>
    <row r="168" spans="1:29" x14ac:dyDescent="0.25">
      <c r="A168">
        <v>2021</v>
      </c>
      <c r="B168">
        <v>1</v>
      </c>
      <c r="C168" s="289">
        <v>44209</v>
      </c>
      <c r="D168" s="133"/>
      <c r="E168" s="133">
        <v>657</v>
      </c>
      <c r="F168" s="133" t="s">
        <v>252</v>
      </c>
      <c r="G168" s="133" t="s">
        <v>253</v>
      </c>
      <c r="H168" s="133">
        <v>83.7</v>
      </c>
      <c r="I168" s="133">
        <v>96.3</v>
      </c>
      <c r="J168" s="133">
        <v>93.8</v>
      </c>
      <c r="K168" s="133">
        <v>60</v>
      </c>
      <c r="L168" s="133">
        <v>180</v>
      </c>
      <c r="M168" s="133">
        <v>58</v>
      </c>
      <c r="N168" s="133">
        <v>186</v>
      </c>
      <c r="O168" s="81">
        <v>6</v>
      </c>
      <c r="P168" s="81">
        <v>3</v>
      </c>
      <c r="Q168" s="81">
        <v>6</v>
      </c>
      <c r="R168" s="81"/>
      <c r="S168" s="81"/>
      <c r="T168" s="81"/>
      <c r="U168" s="81"/>
      <c r="V168" s="81"/>
      <c r="W168" s="81"/>
      <c r="X168" s="133">
        <v>15</v>
      </c>
      <c r="Y168" s="133">
        <v>1155</v>
      </c>
      <c r="Z168" s="81">
        <v>0.02</v>
      </c>
      <c r="AA168" s="131">
        <v>1</v>
      </c>
      <c r="AB168" s="133">
        <v>20</v>
      </c>
      <c r="AC168" s="132">
        <f t="shared" si="2"/>
        <v>1.2987012987012988E-2</v>
      </c>
    </row>
    <row r="169" spans="1:29" x14ac:dyDescent="0.25">
      <c r="A169">
        <v>2021</v>
      </c>
      <c r="B169">
        <v>1</v>
      </c>
      <c r="C169" s="289">
        <v>44210</v>
      </c>
      <c r="D169" s="133"/>
      <c r="E169" s="133">
        <v>657</v>
      </c>
      <c r="F169" s="133" t="s">
        <v>252</v>
      </c>
      <c r="G169" s="133" t="s">
        <v>253</v>
      </c>
      <c r="H169" s="133">
        <v>83.7</v>
      </c>
      <c r="I169" s="133">
        <v>96.3</v>
      </c>
      <c r="J169" s="133"/>
      <c r="K169" s="133">
        <v>60</v>
      </c>
      <c r="L169" s="133">
        <v>180</v>
      </c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>
        <v>165</v>
      </c>
      <c r="Z169" s="81">
        <v>0.02</v>
      </c>
      <c r="AA169" s="131">
        <v>1</v>
      </c>
      <c r="AB169" s="133">
        <v>20</v>
      </c>
      <c r="AC169" s="132">
        <f t="shared" si="2"/>
        <v>0</v>
      </c>
    </row>
    <row r="170" spans="1:29" x14ac:dyDescent="0.25">
      <c r="A170">
        <v>2021</v>
      </c>
      <c r="B170">
        <v>1</v>
      </c>
      <c r="C170" s="289">
        <v>44214</v>
      </c>
      <c r="D170" s="133"/>
      <c r="E170" s="133">
        <v>657</v>
      </c>
      <c r="F170" s="133" t="s">
        <v>252</v>
      </c>
      <c r="G170" s="133" t="s">
        <v>253</v>
      </c>
      <c r="H170" s="133">
        <v>83.7</v>
      </c>
      <c r="I170" s="133">
        <v>96.3</v>
      </c>
      <c r="J170" s="133">
        <v>88.3</v>
      </c>
      <c r="K170" s="133">
        <v>60</v>
      </c>
      <c r="L170" s="133">
        <v>180</v>
      </c>
      <c r="M170" s="133">
        <v>71</v>
      </c>
      <c r="N170" s="133">
        <v>153</v>
      </c>
      <c r="O170" s="81">
        <v>4</v>
      </c>
      <c r="P170" s="81"/>
      <c r="Q170" s="81">
        <v>3</v>
      </c>
      <c r="R170" s="81"/>
      <c r="S170" s="81"/>
      <c r="T170" s="81"/>
      <c r="U170" s="81"/>
      <c r="V170" s="81"/>
      <c r="W170" s="81"/>
      <c r="X170" s="133">
        <v>7</v>
      </c>
      <c r="Y170" s="133">
        <v>427</v>
      </c>
      <c r="Z170" s="81">
        <v>0.02</v>
      </c>
      <c r="AA170" s="131">
        <v>1</v>
      </c>
      <c r="AB170" s="133">
        <v>20</v>
      </c>
      <c r="AC170" s="132">
        <f t="shared" si="2"/>
        <v>1.6393442622950821E-2</v>
      </c>
    </row>
    <row r="171" spans="1:29" x14ac:dyDescent="0.25">
      <c r="A171">
        <v>2021</v>
      </c>
      <c r="B171">
        <v>1</v>
      </c>
      <c r="C171" s="289">
        <v>44201</v>
      </c>
      <c r="E171">
        <v>655</v>
      </c>
      <c r="F171" t="s">
        <v>246</v>
      </c>
      <c r="G171" t="s">
        <v>247</v>
      </c>
      <c r="H171">
        <v>137.63999999999999</v>
      </c>
      <c r="I171">
        <v>158.36000000000001</v>
      </c>
      <c r="J171">
        <v>143.5</v>
      </c>
      <c r="K171">
        <v>60</v>
      </c>
      <c r="L171">
        <v>180</v>
      </c>
      <c r="M171">
        <v>68</v>
      </c>
      <c r="N171">
        <v>160</v>
      </c>
      <c r="O171" s="126">
        <v>5</v>
      </c>
      <c r="P171" s="126"/>
      <c r="Q171" s="126">
        <v>3</v>
      </c>
      <c r="R171" s="126"/>
      <c r="S171" s="126"/>
      <c r="T171" s="126"/>
      <c r="U171" s="126"/>
      <c r="V171" s="126"/>
      <c r="W171" s="126"/>
      <c r="X171">
        <v>8</v>
      </c>
      <c r="Y171">
        <v>8</v>
      </c>
      <c r="Z171" s="127">
        <v>0.02</v>
      </c>
      <c r="AA171">
        <v>1</v>
      </c>
      <c r="AB171">
        <v>20</v>
      </c>
      <c r="AC171" s="132">
        <f t="shared" si="2"/>
        <v>1</v>
      </c>
    </row>
    <row r="172" spans="1:29" x14ac:dyDescent="0.25">
      <c r="A172">
        <v>2021</v>
      </c>
      <c r="B172">
        <v>1</v>
      </c>
      <c r="C172" s="289">
        <v>44202</v>
      </c>
      <c r="E172">
        <v>655</v>
      </c>
      <c r="F172" t="s">
        <v>246</v>
      </c>
      <c r="G172" t="s">
        <v>247</v>
      </c>
      <c r="H172">
        <v>137.63999999999999</v>
      </c>
      <c r="I172">
        <v>158.36000000000001</v>
      </c>
      <c r="J172">
        <v>148</v>
      </c>
      <c r="K172">
        <v>60</v>
      </c>
      <c r="L172">
        <v>180</v>
      </c>
      <c r="M172">
        <v>50</v>
      </c>
      <c r="N172">
        <v>216</v>
      </c>
      <c r="O172" s="81">
        <v>2</v>
      </c>
      <c r="P172" s="81">
        <v>1</v>
      </c>
      <c r="Q172" s="81">
        <v>1</v>
      </c>
      <c r="R172" s="81"/>
      <c r="S172" s="81"/>
      <c r="T172" s="81"/>
      <c r="U172" s="81"/>
      <c r="V172" s="81"/>
      <c r="W172" s="81"/>
      <c r="X172">
        <v>4</v>
      </c>
      <c r="Y172">
        <v>564</v>
      </c>
      <c r="Z172" s="127">
        <v>0.02</v>
      </c>
      <c r="AA172">
        <v>1</v>
      </c>
      <c r="AB172">
        <v>20</v>
      </c>
      <c r="AC172" s="132">
        <f t="shared" si="2"/>
        <v>7.0921985815602835E-3</v>
      </c>
    </row>
    <row r="173" spans="1:29" x14ac:dyDescent="0.25">
      <c r="A173">
        <v>2021</v>
      </c>
      <c r="B173">
        <v>1</v>
      </c>
      <c r="C173" s="289">
        <v>44206</v>
      </c>
      <c r="E173">
        <v>655</v>
      </c>
      <c r="F173" t="s">
        <v>246</v>
      </c>
      <c r="G173" t="s">
        <v>247</v>
      </c>
      <c r="H173">
        <v>137.63999999999999</v>
      </c>
      <c r="I173">
        <v>158.36000000000001</v>
      </c>
      <c r="J173">
        <v>147.9</v>
      </c>
      <c r="K173">
        <v>60</v>
      </c>
      <c r="L173">
        <v>180</v>
      </c>
      <c r="M173">
        <v>49</v>
      </c>
      <c r="N173">
        <v>219</v>
      </c>
      <c r="O173" s="81">
        <v>3</v>
      </c>
      <c r="P173" s="81">
        <v>2</v>
      </c>
      <c r="Q173" s="81">
        <v>5</v>
      </c>
      <c r="R173" s="81"/>
      <c r="S173" s="81"/>
      <c r="T173" s="81"/>
      <c r="U173" s="81"/>
      <c r="V173" s="81"/>
      <c r="W173" s="81"/>
      <c r="X173">
        <v>10</v>
      </c>
      <c r="Y173">
        <v>540</v>
      </c>
      <c r="Z173" s="127">
        <v>0.02</v>
      </c>
      <c r="AA173">
        <v>1</v>
      </c>
      <c r="AB173">
        <v>20</v>
      </c>
      <c r="AC173" s="132">
        <f t="shared" si="2"/>
        <v>1.8518518518518517E-2</v>
      </c>
    </row>
    <row r="174" spans="1:29" x14ac:dyDescent="0.25">
      <c r="A174">
        <v>2021</v>
      </c>
      <c r="B174">
        <v>1</v>
      </c>
      <c r="C174" s="289">
        <v>44207</v>
      </c>
      <c r="E174">
        <v>655</v>
      </c>
      <c r="F174" t="s">
        <v>246</v>
      </c>
      <c r="G174" t="s">
        <v>247</v>
      </c>
      <c r="H174">
        <v>137.63999999999999</v>
      </c>
      <c r="I174">
        <v>158.36000000000001</v>
      </c>
      <c r="K174">
        <v>60</v>
      </c>
      <c r="L174">
        <v>180</v>
      </c>
      <c r="O174" s="81"/>
      <c r="P174" s="81"/>
      <c r="Q174" s="81"/>
      <c r="R174" s="81"/>
      <c r="S174" s="81"/>
      <c r="T174" s="81"/>
      <c r="U174" s="81"/>
      <c r="V174" s="81"/>
      <c r="W174" s="81"/>
      <c r="Y174">
        <v>60</v>
      </c>
      <c r="Z174" s="127">
        <v>0.02</v>
      </c>
      <c r="AA174">
        <v>1</v>
      </c>
      <c r="AB174">
        <v>20</v>
      </c>
      <c r="AC174" s="132">
        <f t="shared" si="2"/>
        <v>0</v>
      </c>
    </row>
    <row r="175" spans="1:29" x14ac:dyDescent="0.25">
      <c r="A175">
        <v>2021</v>
      </c>
      <c r="B175">
        <v>1</v>
      </c>
      <c r="C175" s="289">
        <v>44208</v>
      </c>
      <c r="E175">
        <v>655</v>
      </c>
      <c r="F175" t="s">
        <v>246</v>
      </c>
      <c r="G175" t="s">
        <v>247</v>
      </c>
      <c r="H175">
        <v>137.63999999999999</v>
      </c>
      <c r="I175">
        <v>158.36000000000001</v>
      </c>
      <c r="J175">
        <v>152.30000000000001</v>
      </c>
      <c r="K175">
        <v>60</v>
      </c>
      <c r="L175">
        <v>180</v>
      </c>
      <c r="M175">
        <v>50</v>
      </c>
      <c r="N175">
        <v>216</v>
      </c>
      <c r="O175" s="81">
        <v>8</v>
      </c>
      <c r="P175" s="81">
        <v>4</v>
      </c>
      <c r="Q175" s="81">
        <v>6</v>
      </c>
      <c r="R175" s="81"/>
      <c r="S175" s="81"/>
      <c r="T175" s="81"/>
      <c r="U175" s="81"/>
      <c r="V175" s="81"/>
      <c r="W175" s="81"/>
      <c r="X175">
        <v>18</v>
      </c>
      <c r="Y175">
        <v>598</v>
      </c>
      <c r="Z175" s="127">
        <v>0.02</v>
      </c>
      <c r="AA175">
        <v>1</v>
      </c>
      <c r="AB175">
        <v>20</v>
      </c>
      <c r="AC175" s="132">
        <f t="shared" si="2"/>
        <v>3.0100334448160536E-2</v>
      </c>
    </row>
    <row r="176" spans="1:29" x14ac:dyDescent="0.25">
      <c r="A176">
        <v>2021</v>
      </c>
      <c r="B176">
        <v>1</v>
      </c>
      <c r="C176" s="289">
        <v>44209</v>
      </c>
      <c r="E176">
        <v>655</v>
      </c>
      <c r="F176" t="s">
        <v>246</v>
      </c>
      <c r="G176" t="s">
        <v>247</v>
      </c>
      <c r="H176">
        <v>137.63999999999999</v>
      </c>
      <c r="I176">
        <v>158.36000000000001</v>
      </c>
      <c r="J176">
        <v>147.4</v>
      </c>
      <c r="K176">
        <v>60</v>
      </c>
      <c r="L176">
        <v>180</v>
      </c>
      <c r="M176">
        <v>58</v>
      </c>
      <c r="N176">
        <v>186</v>
      </c>
      <c r="O176" s="81">
        <v>6</v>
      </c>
      <c r="P176" s="81">
        <v>3</v>
      </c>
      <c r="Q176" s="81">
        <v>5</v>
      </c>
      <c r="R176" s="81"/>
      <c r="S176" s="81">
        <v>2</v>
      </c>
      <c r="T176" s="81"/>
      <c r="U176" s="81"/>
      <c r="V176" s="81"/>
      <c r="W176" s="81"/>
      <c r="X176">
        <v>16</v>
      </c>
      <c r="Y176">
        <v>1166</v>
      </c>
      <c r="Z176" s="127">
        <v>0.02</v>
      </c>
      <c r="AA176">
        <v>1</v>
      </c>
      <c r="AB176">
        <v>20</v>
      </c>
      <c r="AC176" s="132">
        <f t="shared" si="2"/>
        <v>1.3722126929674099E-2</v>
      </c>
    </row>
    <row r="177" spans="1:29" x14ac:dyDescent="0.25">
      <c r="A177">
        <v>2021</v>
      </c>
      <c r="B177">
        <v>1</v>
      </c>
      <c r="C177" s="289">
        <v>44210</v>
      </c>
      <c r="E177">
        <v>655</v>
      </c>
      <c r="F177" t="s">
        <v>246</v>
      </c>
      <c r="G177" t="s">
        <v>247</v>
      </c>
      <c r="H177">
        <v>137.63999999999999</v>
      </c>
      <c r="I177">
        <v>158.36000000000001</v>
      </c>
      <c r="K177">
        <v>60</v>
      </c>
      <c r="L177">
        <v>180</v>
      </c>
      <c r="O177" s="81"/>
      <c r="P177" s="81"/>
      <c r="Q177" s="81"/>
      <c r="R177" s="81"/>
      <c r="S177" s="81"/>
      <c r="T177" s="81"/>
      <c r="U177" s="81"/>
      <c r="V177" s="81"/>
      <c r="W177" s="81"/>
      <c r="Y177">
        <v>160</v>
      </c>
      <c r="Z177" s="127">
        <v>0.02</v>
      </c>
      <c r="AA177">
        <v>1</v>
      </c>
      <c r="AB177">
        <v>20</v>
      </c>
      <c r="AC177" s="132">
        <f t="shared" si="2"/>
        <v>0</v>
      </c>
    </row>
    <row r="178" spans="1:29" x14ac:dyDescent="0.25">
      <c r="A178">
        <v>2021</v>
      </c>
      <c r="B178">
        <v>1</v>
      </c>
      <c r="C178" s="289">
        <v>44214</v>
      </c>
      <c r="E178">
        <v>655</v>
      </c>
      <c r="F178" t="s">
        <v>246</v>
      </c>
      <c r="G178" t="s">
        <v>247</v>
      </c>
      <c r="H178">
        <v>137.63999999999999</v>
      </c>
      <c r="I178">
        <v>158.36000000000001</v>
      </c>
      <c r="J178">
        <v>149.6</v>
      </c>
      <c r="K178">
        <v>60</v>
      </c>
      <c r="L178">
        <v>180</v>
      </c>
      <c r="M178">
        <v>71</v>
      </c>
      <c r="N178">
        <v>153</v>
      </c>
      <c r="O178" s="81">
        <v>3</v>
      </c>
      <c r="P178" s="81">
        <v>3</v>
      </c>
      <c r="Q178" s="81">
        <v>1</v>
      </c>
      <c r="R178" s="81"/>
      <c r="S178" s="81"/>
      <c r="T178" s="81"/>
      <c r="U178" s="81"/>
      <c r="V178" s="81"/>
      <c r="W178" s="81"/>
      <c r="X178">
        <v>7</v>
      </c>
      <c r="Y178">
        <v>467</v>
      </c>
      <c r="Z178" s="127">
        <v>0.02</v>
      </c>
      <c r="AA178">
        <v>1</v>
      </c>
      <c r="AB178">
        <v>20</v>
      </c>
      <c r="AC178" s="132">
        <f t="shared" si="2"/>
        <v>1.4989293361884369E-2</v>
      </c>
    </row>
    <row r="179" spans="1:29" x14ac:dyDescent="0.25">
      <c r="A179">
        <v>2021</v>
      </c>
      <c r="B179">
        <v>1</v>
      </c>
      <c r="C179" s="289">
        <v>44200</v>
      </c>
      <c r="E179">
        <v>645</v>
      </c>
      <c r="F179" t="s">
        <v>226</v>
      </c>
      <c r="G179" t="s">
        <v>227</v>
      </c>
      <c r="H179">
        <v>123.69</v>
      </c>
      <c r="I179">
        <v>142.31</v>
      </c>
      <c r="J179">
        <v>142.69999999999999</v>
      </c>
      <c r="K179">
        <v>80</v>
      </c>
      <c r="L179">
        <v>180</v>
      </c>
      <c r="M179">
        <v>81</v>
      </c>
      <c r="N179">
        <v>178</v>
      </c>
      <c r="O179" s="81">
        <v>6</v>
      </c>
      <c r="P179" s="81"/>
      <c r="Q179" s="81">
        <v>2</v>
      </c>
      <c r="R179" s="81"/>
      <c r="S179" s="81"/>
      <c r="T179" s="81"/>
      <c r="U179" s="81"/>
      <c r="V179" s="81"/>
      <c r="W179" s="81"/>
      <c r="X179">
        <v>8</v>
      </c>
      <c r="Y179">
        <v>8</v>
      </c>
      <c r="Z179" s="127">
        <v>0.02</v>
      </c>
      <c r="AA179">
        <v>1</v>
      </c>
      <c r="AB179">
        <v>20</v>
      </c>
      <c r="AC179" s="132">
        <f t="shared" si="2"/>
        <v>1</v>
      </c>
    </row>
    <row r="180" spans="1:29" x14ac:dyDescent="0.25">
      <c r="A180">
        <v>2021</v>
      </c>
      <c r="B180">
        <v>1</v>
      </c>
      <c r="C180" s="289">
        <v>44202</v>
      </c>
      <c r="E180">
        <v>645</v>
      </c>
      <c r="F180" t="s">
        <v>226</v>
      </c>
      <c r="G180" t="s">
        <v>227</v>
      </c>
      <c r="H180">
        <v>123.69</v>
      </c>
      <c r="I180">
        <v>142.31</v>
      </c>
      <c r="K180">
        <v>80</v>
      </c>
      <c r="L180">
        <v>180</v>
      </c>
      <c r="O180" s="81"/>
      <c r="P180" s="81"/>
      <c r="Q180" s="81"/>
      <c r="R180" s="81"/>
      <c r="S180" s="81"/>
      <c r="T180" s="81"/>
      <c r="U180" s="81"/>
      <c r="V180" s="81"/>
      <c r="W180" s="81"/>
      <c r="Y180">
        <v>1000</v>
      </c>
      <c r="Z180" s="127">
        <v>0.02</v>
      </c>
      <c r="AA180">
        <v>1</v>
      </c>
      <c r="AB180">
        <v>20</v>
      </c>
      <c r="AC180" s="132">
        <f t="shared" si="2"/>
        <v>0</v>
      </c>
    </row>
    <row r="181" spans="1:29" x14ac:dyDescent="0.25">
      <c r="A181">
        <v>2021</v>
      </c>
      <c r="B181">
        <v>1</v>
      </c>
      <c r="C181" s="289">
        <v>44199</v>
      </c>
      <c r="E181">
        <v>625</v>
      </c>
      <c r="F181" t="s">
        <v>218</v>
      </c>
      <c r="G181" t="s">
        <v>219</v>
      </c>
      <c r="H181">
        <v>129.01</v>
      </c>
      <c r="I181">
        <v>150.99</v>
      </c>
      <c r="J181">
        <v>147</v>
      </c>
      <c r="K181">
        <v>18</v>
      </c>
      <c r="L181">
        <v>200</v>
      </c>
      <c r="M181">
        <v>27</v>
      </c>
      <c r="N181">
        <v>133</v>
      </c>
      <c r="O181" s="81">
        <v>2</v>
      </c>
      <c r="P181" s="81"/>
      <c r="Q181" s="81">
        <v>2</v>
      </c>
      <c r="R181" s="81"/>
      <c r="S181" s="81"/>
      <c r="T181" s="81"/>
      <c r="U181" s="81"/>
      <c r="V181" s="81"/>
      <c r="W181" s="81"/>
      <c r="X181">
        <v>4</v>
      </c>
      <c r="Y181">
        <v>274</v>
      </c>
      <c r="Z181" s="127">
        <v>1.4999999999999999E-2</v>
      </c>
      <c r="AA181">
        <v>1</v>
      </c>
      <c r="AB181">
        <v>25</v>
      </c>
      <c r="AC181" s="132">
        <f t="shared" si="2"/>
        <v>1.4598540145985401E-2</v>
      </c>
    </row>
    <row r="182" spans="1:29" x14ac:dyDescent="0.25">
      <c r="A182">
        <v>2021</v>
      </c>
      <c r="B182">
        <v>1</v>
      </c>
      <c r="C182" s="289">
        <v>44200</v>
      </c>
      <c r="E182">
        <v>625</v>
      </c>
      <c r="F182" t="s">
        <v>218</v>
      </c>
      <c r="G182" t="s">
        <v>219</v>
      </c>
      <c r="H182">
        <v>129.01</v>
      </c>
      <c r="I182">
        <v>150.99</v>
      </c>
      <c r="J182">
        <v>137.5</v>
      </c>
      <c r="K182">
        <v>18</v>
      </c>
      <c r="L182">
        <v>200</v>
      </c>
      <c r="M182">
        <v>26</v>
      </c>
      <c r="N182">
        <v>139</v>
      </c>
      <c r="O182" s="81">
        <v>7</v>
      </c>
      <c r="P182" s="81"/>
      <c r="Q182" s="81">
        <v>1</v>
      </c>
      <c r="R182" s="81"/>
      <c r="S182" s="81"/>
      <c r="T182" s="81"/>
      <c r="U182" s="81"/>
      <c r="V182" s="81"/>
      <c r="W182" s="81"/>
      <c r="X182">
        <v>8</v>
      </c>
      <c r="Y182">
        <v>473</v>
      </c>
      <c r="Z182" s="127">
        <v>1.4999999999999999E-2</v>
      </c>
      <c r="AA182">
        <v>1</v>
      </c>
      <c r="AB182">
        <v>25</v>
      </c>
      <c r="AC182" s="132">
        <f t="shared" si="2"/>
        <v>1.6913319238900635E-2</v>
      </c>
    </row>
    <row r="183" spans="1:29" x14ac:dyDescent="0.25">
      <c r="A183">
        <v>2021</v>
      </c>
      <c r="B183">
        <v>1</v>
      </c>
      <c r="C183" s="289">
        <v>44201</v>
      </c>
      <c r="E183">
        <v>625</v>
      </c>
      <c r="F183" t="s">
        <v>218</v>
      </c>
      <c r="G183" t="s">
        <v>219</v>
      </c>
      <c r="H183">
        <v>129.01</v>
      </c>
      <c r="I183">
        <v>150.99</v>
      </c>
      <c r="J183">
        <v>141.80000000000001</v>
      </c>
      <c r="K183">
        <v>18</v>
      </c>
      <c r="L183">
        <v>200</v>
      </c>
      <c r="M183">
        <v>26</v>
      </c>
      <c r="N183">
        <v>140</v>
      </c>
      <c r="O183" s="81">
        <v>1</v>
      </c>
      <c r="P183" s="81">
        <v>1</v>
      </c>
      <c r="Q183" s="81">
        <v>1</v>
      </c>
      <c r="R183" s="81"/>
      <c r="S183" s="81"/>
      <c r="T183" s="81"/>
      <c r="U183" s="81"/>
      <c r="V183" s="81"/>
      <c r="W183" s="81"/>
      <c r="X183">
        <v>3</v>
      </c>
      <c r="Y183">
        <v>153</v>
      </c>
      <c r="Z183" s="127">
        <v>1.4999999999999999E-2</v>
      </c>
      <c r="AA183">
        <v>1</v>
      </c>
      <c r="AB183">
        <v>25</v>
      </c>
      <c r="AC183" s="132">
        <f t="shared" si="2"/>
        <v>1.9607843137254902E-2</v>
      </c>
    </row>
    <row r="184" spans="1:29" x14ac:dyDescent="0.25">
      <c r="A184">
        <v>2021</v>
      </c>
      <c r="B184">
        <v>1</v>
      </c>
      <c r="C184" s="289">
        <v>44215</v>
      </c>
      <c r="E184">
        <v>629</v>
      </c>
      <c r="F184" t="s">
        <v>345</v>
      </c>
      <c r="G184" t="s">
        <v>346</v>
      </c>
      <c r="H184">
        <v>203.983</v>
      </c>
      <c r="I184">
        <v>238.017</v>
      </c>
      <c r="J184">
        <v>228</v>
      </c>
      <c r="K184">
        <v>18</v>
      </c>
      <c r="L184">
        <v>200</v>
      </c>
      <c r="M184">
        <v>20</v>
      </c>
      <c r="N184">
        <v>181</v>
      </c>
      <c r="O184" s="81">
        <v>2</v>
      </c>
      <c r="P184" s="81"/>
      <c r="Q184" s="81"/>
      <c r="R184" s="81"/>
      <c r="S184" s="81"/>
      <c r="T184" s="81"/>
      <c r="U184" s="81"/>
      <c r="V184" s="81"/>
      <c r="W184" s="81"/>
      <c r="X184">
        <v>2</v>
      </c>
      <c r="Y184">
        <v>32</v>
      </c>
      <c r="Z184" s="127">
        <v>1.4999999999999999E-2</v>
      </c>
      <c r="AA184">
        <v>1</v>
      </c>
      <c r="AB184">
        <v>25</v>
      </c>
      <c r="AC184" s="132">
        <f t="shared" si="2"/>
        <v>6.25E-2</v>
      </c>
    </row>
    <row r="185" spans="1:29" x14ac:dyDescent="0.25">
      <c r="A185">
        <v>2021</v>
      </c>
      <c r="B185">
        <v>1</v>
      </c>
      <c r="C185" s="289">
        <v>44219</v>
      </c>
      <c r="E185">
        <v>629</v>
      </c>
      <c r="F185" t="s">
        <v>345</v>
      </c>
      <c r="G185" t="s">
        <v>346</v>
      </c>
      <c r="H185">
        <v>203.983</v>
      </c>
      <c r="I185">
        <v>238.017</v>
      </c>
      <c r="J185">
        <v>233.1</v>
      </c>
      <c r="K185">
        <v>18</v>
      </c>
      <c r="L185">
        <v>200</v>
      </c>
      <c r="M185">
        <v>22</v>
      </c>
      <c r="N185">
        <v>166</v>
      </c>
      <c r="O185" s="81">
        <v>5</v>
      </c>
      <c r="P185" s="81"/>
      <c r="Q185" s="81">
        <v>2</v>
      </c>
      <c r="R185" s="81"/>
      <c r="S185" s="81"/>
      <c r="T185" s="81"/>
      <c r="U185" s="81"/>
      <c r="V185" s="81"/>
      <c r="W185" s="81"/>
      <c r="X185">
        <v>7</v>
      </c>
      <c r="Y185">
        <v>307</v>
      </c>
      <c r="Z185" s="127">
        <v>1.4999999999999999E-2</v>
      </c>
      <c r="AA185">
        <v>1</v>
      </c>
      <c r="AB185">
        <v>25</v>
      </c>
      <c r="AC185" s="132">
        <f t="shared" si="2"/>
        <v>2.2801302931596091E-2</v>
      </c>
    </row>
    <row r="186" spans="1:29" x14ac:dyDescent="0.25">
      <c r="A186">
        <v>2021</v>
      </c>
      <c r="B186">
        <v>1</v>
      </c>
      <c r="C186" s="289">
        <v>44220</v>
      </c>
      <c r="E186">
        <v>629</v>
      </c>
      <c r="F186" t="s">
        <v>345</v>
      </c>
      <c r="G186" t="s">
        <v>346</v>
      </c>
      <c r="H186">
        <v>203.983</v>
      </c>
      <c r="I186">
        <v>238.017</v>
      </c>
      <c r="J186">
        <v>244.7</v>
      </c>
      <c r="K186">
        <v>18</v>
      </c>
      <c r="L186">
        <v>200</v>
      </c>
      <c r="M186">
        <v>24</v>
      </c>
      <c r="N186">
        <v>150</v>
      </c>
      <c r="O186" s="81">
        <v>2</v>
      </c>
      <c r="P186" s="81">
        <v>2</v>
      </c>
      <c r="Q186" s="81">
        <v>3</v>
      </c>
      <c r="R186" s="81"/>
      <c r="S186" s="81"/>
      <c r="T186" s="81"/>
      <c r="U186" s="81"/>
      <c r="V186" s="81"/>
      <c r="W186" s="81"/>
      <c r="X186">
        <v>7</v>
      </c>
      <c r="Y186">
        <v>442</v>
      </c>
      <c r="Z186" s="127">
        <v>1.4999999999999999E-2</v>
      </c>
      <c r="AA186">
        <v>1</v>
      </c>
      <c r="AB186">
        <v>25</v>
      </c>
      <c r="AC186" s="132">
        <f t="shared" si="2"/>
        <v>1.5837104072398189E-2</v>
      </c>
    </row>
    <row r="187" spans="1:29" x14ac:dyDescent="0.25">
      <c r="A187">
        <v>2021</v>
      </c>
      <c r="B187">
        <v>1</v>
      </c>
      <c r="C187" s="289">
        <v>44221</v>
      </c>
      <c r="E187">
        <v>629</v>
      </c>
      <c r="F187" t="s">
        <v>345</v>
      </c>
      <c r="G187" t="s">
        <v>346</v>
      </c>
      <c r="H187">
        <v>203.983</v>
      </c>
      <c r="I187">
        <v>238.017</v>
      </c>
      <c r="J187">
        <v>222</v>
      </c>
      <c r="K187">
        <v>18</v>
      </c>
      <c r="L187">
        <v>200</v>
      </c>
      <c r="O187" s="81">
        <v>2</v>
      </c>
      <c r="P187" s="81">
        <v>4</v>
      </c>
      <c r="Q187" s="81"/>
      <c r="R187" s="81"/>
      <c r="S187" s="81"/>
      <c r="T187" s="81"/>
      <c r="U187" s="81"/>
      <c r="V187" s="81"/>
      <c r="W187" s="81"/>
      <c r="X187">
        <v>6</v>
      </c>
      <c r="Y187">
        <v>51</v>
      </c>
      <c r="Z187" s="127">
        <v>1.4999999999999999E-2</v>
      </c>
      <c r="AA187">
        <v>1</v>
      </c>
      <c r="AB187">
        <v>25</v>
      </c>
      <c r="AC187" s="132">
        <f t="shared" si="2"/>
        <v>0.11764705882352941</v>
      </c>
    </row>
    <row r="188" spans="1:29" x14ac:dyDescent="0.25">
      <c r="A188">
        <v>2021</v>
      </c>
      <c r="B188">
        <v>1</v>
      </c>
      <c r="C188" s="289">
        <v>44203</v>
      </c>
      <c r="E188">
        <v>621</v>
      </c>
      <c r="F188" t="s">
        <v>293</v>
      </c>
      <c r="G188" t="s">
        <v>294</v>
      </c>
      <c r="H188">
        <v>175.98849999999999</v>
      </c>
      <c r="I188">
        <v>207.01150000000001</v>
      </c>
      <c r="J188">
        <v>203</v>
      </c>
      <c r="K188">
        <v>18</v>
      </c>
      <c r="L188">
        <v>200</v>
      </c>
      <c r="M188">
        <v>23</v>
      </c>
      <c r="N188">
        <v>154</v>
      </c>
      <c r="O188" s="81">
        <v>2</v>
      </c>
      <c r="P188" s="81"/>
      <c r="Q188" s="81">
        <v>4</v>
      </c>
      <c r="R188" s="81"/>
      <c r="S188" s="81"/>
      <c r="T188" s="81"/>
      <c r="U188" s="81"/>
      <c r="V188" s="81"/>
      <c r="W188" s="81"/>
      <c r="X188">
        <v>6</v>
      </c>
      <c r="Y188">
        <v>396</v>
      </c>
      <c r="Z188" s="127">
        <v>1.4999999999999999E-2</v>
      </c>
      <c r="AA188">
        <v>1</v>
      </c>
      <c r="AB188">
        <v>25</v>
      </c>
      <c r="AC188" s="132">
        <f t="shared" si="2"/>
        <v>1.5151515151515152E-2</v>
      </c>
    </row>
    <row r="189" spans="1:29" x14ac:dyDescent="0.25">
      <c r="A189">
        <v>2021</v>
      </c>
      <c r="B189">
        <v>1</v>
      </c>
      <c r="C189" s="289">
        <v>44205</v>
      </c>
      <c r="E189">
        <v>621</v>
      </c>
      <c r="F189" t="s">
        <v>293</v>
      </c>
      <c r="G189" t="s">
        <v>294</v>
      </c>
      <c r="H189">
        <v>175.98849999999999</v>
      </c>
      <c r="I189">
        <v>207.01150000000001</v>
      </c>
      <c r="J189">
        <v>200</v>
      </c>
      <c r="K189">
        <v>18</v>
      </c>
      <c r="L189">
        <v>200</v>
      </c>
      <c r="M189">
        <v>24</v>
      </c>
      <c r="N189">
        <v>149</v>
      </c>
      <c r="O189" s="81">
        <v>2</v>
      </c>
      <c r="P189" s="81"/>
      <c r="Q189" s="81">
        <v>1</v>
      </c>
      <c r="R189" s="81"/>
      <c r="S189" s="81"/>
      <c r="T189" s="81"/>
      <c r="U189" s="81"/>
      <c r="V189" s="81"/>
      <c r="W189" s="81"/>
      <c r="X189">
        <v>3</v>
      </c>
      <c r="Y189">
        <v>63</v>
      </c>
      <c r="Z189" s="127">
        <v>1.4999999999999999E-2</v>
      </c>
      <c r="AA189">
        <v>1</v>
      </c>
      <c r="AB189">
        <v>25</v>
      </c>
      <c r="AC189" s="132">
        <f t="shared" si="2"/>
        <v>4.7619047619047616E-2</v>
      </c>
    </row>
    <row r="190" spans="1:29" x14ac:dyDescent="0.25">
      <c r="A190">
        <v>2021</v>
      </c>
      <c r="B190">
        <v>1</v>
      </c>
      <c r="C190" s="289">
        <v>44201</v>
      </c>
      <c r="E190">
        <v>445</v>
      </c>
      <c r="F190" t="s">
        <v>230</v>
      </c>
      <c r="G190" t="s">
        <v>231</v>
      </c>
      <c r="H190">
        <v>25.2</v>
      </c>
      <c r="I190">
        <v>30.8</v>
      </c>
      <c r="J190">
        <v>29.2</v>
      </c>
      <c r="K190">
        <v>60</v>
      </c>
      <c r="L190">
        <v>180</v>
      </c>
      <c r="M190">
        <v>73</v>
      </c>
      <c r="N190">
        <v>148</v>
      </c>
      <c r="O190" s="81">
        <v>8</v>
      </c>
      <c r="P190" s="81">
        <v>2</v>
      </c>
      <c r="Q190" s="81">
        <v>3</v>
      </c>
      <c r="R190" s="81"/>
      <c r="S190" s="81"/>
      <c r="T190" s="81"/>
      <c r="U190" s="81"/>
      <c r="V190" s="81"/>
      <c r="W190" s="81"/>
      <c r="X190">
        <v>13</v>
      </c>
      <c r="Y190">
        <v>1013</v>
      </c>
      <c r="Z190" s="127">
        <v>1.4999999999999999E-2</v>
      </c>
      <c r="AA190">
        <v>1</v>
      </c>
      <c r="AB190">
        <v>29</v>
      </c>
      <c r="AC190" s="132">
        <f t="shared" si="2"/>
        <v>1.2833168805528134E-2</v>
      </c>
    </row>
    <row r="191" spans="1:29" x14ac:dyDescent="0.25">
      <c r="A191">
        <v>2021</v>
      </c>
      <c r="B191">
        <v>1</v>
      </c>
      <c r="C191" s="289">
        <v>44202</v>
      </c>
      <c r="E191">
        <v>445</v>
      </c>
      <c r="F191" t="s">
        <v>230</v>
      </c>
      <c r="G191" t="s">
        <v>231</v>
      </c>
      <c r="H191">
        <v>25.2</v>
      </c>
      <c r="I191">
        <v>30.8</v>
      </c>
      <c r="J191">
        <v>27.7</v>
      </c>
      <c r="K191">
        <v>60</v>
      </c>
      <c r="L191">
        <v>180</v>
      </c>
      <c r="M191">
        <v>87</v>
      </c>
      <c r="N191">
        <v>124</v>
      </c>
      <c r="O191" s="81">
        <v>4</v>
      </c>
      <c r="P191" s="81">
        <v>2</v>
      </c>
      <c r="Q191" s="81">
        <v>4</v>
      </c>
      <c r="R191" s="81"/>
      <c r="S191" s="81"/>
      <c r="T191" s="81"/>
      <c r="U191" s="81"/>
      <c r="V191" s="81"/>
      <c r="W191" s="81"/>
      <c r="X191">
        <v>10</v>
      </c>
      <c r="Y191">
        <v>2010</v>
      </c>
      <c r="Z191" s="127">
        <v>1.4999999999999999E-2</v>
      </c>
      <c r="AA191">
        <v>1</v>
      </c>
      <c r="AB191">
        <v>29</v>
      </c>
      <c r="AC191" s="132">
        <f t="shared" si="2"/>
        <v>4.9751243781094526E-3</v>
      </c>
    </row>
    <row r="192" spans="1:29" x14ac:dyDescent="0.25">
      <c r="A192">
        <v>2021</v>
      </c>
      <c r="B192">
        <v>1</v>
      </c>
      <c r="C192" s="289">
        <v>44203</v>
      </c>
      <c r="E192">
        <v>445</v>
      </c>
      <c r="F192" t="s">
        <v>230</v>
      </c>
      <c r="G192" t="s">
        <v>231</v>
      </c>
      <c r="H192">
        <v>25.2</v>
      </c>
      <c r="I192">
        <v>30.8</v>
      </c>
      <c r="J192">
        <v>24.8</v>
      </c>
      <c r="K192">
        <v>60</v>
      </c>
      <c r="L192">
        <v>180</v>
      </c>
      <c r="M192">
        <v>86</v>
      </c>
      <c r="N192">
        <v>126</v>
      </c>
      <c r="O192" s="81">
        <v>2</v>
      </c>
      <c r="P192" s="81"/>
      <c r="Q192" s="81"/>
      <c r="R192" s="81"/>
      <c r="S192" s="81"/>
      <c r="T192" s="81"/>
      <c r="U192" s="81"/>
      <c r="V192" s="81"/>
      <c r="W192" s="81"/>
      <c r="X192">
        <v>2</v>
      </c>
      <c r="Y192">
        <v>507</v>
      </c>
      <c r="Z192" s="127">
        <v>1.4999999999999999E-2</v>
      </c>
      <c r="AA192">
        <v>1</v>
      </c>
      <c r="AB192">
        <v>29</v>
      </c>
      <c r="AC192" s="132">
        <f t="shared" si="2"/>
        <v>3.9447731755424065E-3</v>
      </c>
    </row>
    <row r="193" spans="1:29" x14ac:dyDescent="0.25">
      <c r="A193">
        <v>2021</v>
      </c>
      <c r="B193">
        <v>1</v>
      </c>
      <c r="C193" s="289">
        <v>44214</v>
      </c>
      <c r="E193">
        <v>445</v>
      </c>
      <c r="F193" t="s">
        <v>230</v>
      </c>
      <c r="G193" t="s">
        <v>231</v>
      </c>
      <c r="H193">
        <v>25.2</v>
      </c>
      <c r="I193">
        <v>30.8</v>
      </c>
      <c r="K193">
        <v>60</v>
      </c>
      <c r="L193">
        <v>180</v>
      </c>
      <c r="O193" s="81"/>
      <c r="P193" s="81"/>
      <c r="Q193" s="81"/>
      <c r="R193" s="81"/>
      <c r="S193" s="81"/>
      <c r="T193" s="81"/>
      <c r="U193" s="81"/>
      <c r="V193" s="81"/>
      <c r="W193" s="81"/>
      <c r="Y193">
        <v>200</v>
      </c>
      <c r="Z193" s="127">
        <v>1.4999999999999999E-2</v>
      </c>
      <c r="AA193">
        <v>1</v>
      </c>
      <c r="AB193">
        <v>29</v>
      </c>
      <c r="AC193" s="132">
        <f t="shared" si="2"/>
        <v>0</v>
      </c>
    </row>
    <row r="194" spans="1:29" x14ac:dyDescent="0.25">
      <c r="A194">
        <v>2021</v>
      </c>
      <c r="B194">
        <v>1</v>
      </c>
      <c r="C194" s="289">
        <v>44201</v>
      </c>
      <c r="E194">
        <v>446</v>
      </c>
      <c r="F194" t="s">
        <v>233</v>
      </c>
      <c r="G194" t="s">
        <v>234</v>
      </c>
      <c r="H194">
        <v>150.30000000000001</v>
      </c>
      <c r="I194">
        <v>183.7</v>
      </c>
      <c r="J194">
        <v>176.7</v>
      </c>
      <c r="K194">
        <v>60</v>
      </c>
      <c r="L194">
        <v>180</v>
      </c>
      <c r="M194">
        <v>73</v>
      </c>
      <c r="N194">
        <v>148</v>
      </c>
      <c r="O194" s="81">
        <v>5</v>
      </c>
      <c r="P194" s="81">
        <v>2</v>
      </c>
      <c r="Q194" s="81">
        <v>5</v>
      </c>
      <c r="R194" s="81"/>
      <c r="S194" s="81"/>
      <c r="T194" s="81"/>
      <c r="U194" s="81"/>
      <c r="V194" s="81"/>
      <c r="W194" s="81"/>
      <c r="X194">
        <v>12</v>
      </c>
      <c r="Y194">
        <v>762</v>
      </c>
      <c r="Z194" s="127">
        <v>1.4999999999999999E-2</v>
      </c>
      <c r="AA194">
        <v>1</v>
      </c>
      <c r="AB194">
        <v>29</v>
      </c>
      <c r="AC194" s="132">
        <f t="shared" si="2"/>
        <v>1.5748031496062992E-2</v>
      </c>
    </row>
    <row r="195" spans="1:29" x14ac:dyDescent="0.25">
      <c r="A195">
        <v>2021</v>
      </c>
      <c r="B195">
        <v>1</v>
      </c>
      <c r="C195" s="289">
        <v>44202</v>
      </c>
      <c r="E195">
        <v>446</v>
      </c>
      <c r="F195" t="s">
        <v>233</v>
      </c>
      <c r="G195" t="s">
        <v>234</v>
      </c>
      <c r="H195">
        <v>150.30000000000001</v>
      </c>
      <c r="I195">
        <v>183.7</v>
      </c>
      <c r="J195">
        <v>168.1</v>
      </c>
      <c r="K195">
        <v>60</v>
      </c>
      <c r="L195">
        <v>180</v>
      </c>
      <c r="M195">
        <v>87</v>
      </c>
      <c r="N195">
        <v>124</v>
      </c>
      <c r="O195" s="81">
        <v>10</v>
      </c>
      <c r="P195" s="81">
        <v>2</v>
      </c>
      <c r="Q195" s="81">
        <v>3</v>
      </c>
      <c r="R195" s="81"/>
      <c r="S195" s="81"/>
      <c r="T195" s="81"/>
      <c r="U195" s="81"/>
      <c r="V195" s="81"/>
      <c r="W195" s="81"/>
      <c r="X195">
        <v>15</v>
      </c>
      <c r="Y195">
        <v>1365</v>
      </c>
      <c r="Z195" s="127">
        <v>1.4999999999999999E-2</v>
      </c>
      <c r="AA195">
        <v>1</v>
      </c>
      <c r="AB195">
        <v>29</v>
      </c>
      <c r="AC195" s="132">
        <f t="shared" si="2"/>
        <v>1.098901098901099E-2</v>
      </c>
    </row>
    <row r="196" spans="1:29" x14ac:dyDescent="0.25">
      <c r="A196">
        <v>2021</v>
      </c>
      <c r="B196">
        <v>1</v>
      </c>
      <c r="C196" s="289">
        <v>44203</v>
      </c>
      <c r="E196">
        <v>446</v>
      </c>
      <c r="F196" t="s">
        <v>233</v>
      </c>
      <c r="G196" t="s">
        <v>234</v>
      </c>
      <c r="H196">
        <v>150.30000000000001</v>
      </c>
      <c r="I196">
        <v>183.7</v>
      </c>
      <c r="J196">
        <v>149.5</v>
      </c>
      <c r="K196">
        <v>60</v>
      </c>
      <c r="L196">
        <v>180</v>
      </c>
      <c r="M196">
        <v>86</v>
      </c>
      <c r="N196">
        <v>126</v>
      </c>
      <c r="O196" s="81">
        <v>2</v>
      </c>
      <c r="P196" s="81"/>
      <c r="Q196" s="81">
        <v>1</v>
      </c>
      <c r="R196" s="81"/>
      <c r="S196" s="81"/>
      <c r="T196" s="81"/>
      <c r="U196" s="81"/>
      <c r="V196" s="81"/>
      <c r="W196" s="81"/>
      <c r="X196">
        <v>3</v>
      </c>
      <c r="Y196">
        <v>266</v>
      </c>
      <c r="Z196" s="127">
        <v>1.4999999999999999E-2</v>
      </c>
      <c r="AA196">
        <v>1</v>
      </c>
      <c r="AB196">
        <v>29</v>
      </c>
      <c r="AC196" s="132">
        <f t="shared" ref="AC196:AC241" si="3">IFERROR(X196/Y196,"")</f>
        <v>1.1278195488721804E-2</v>
      </c>
    </row>
    <row r="197" spans="1:29" x14ac:dyDescent="0.25">
      <c r="A197">
        <v>2021</v>
      </c>
      <c r="B197">
        <v>1</v>
      </c>
      <c r="C197" s="289">
        <v>44214</v>
      </c>
      <c r="E197">
        <v>446</v>
      </c>
      <c r="F197" t="s">
        <v>233</v>
      </c>
      <c r="G197" t="s">
        <v>234</v>
      </c>
      <c r="H197">
        <v>150.30000000000001</v>
      </c>
      <c r="I197">
        <v>183.7</v>
      </c>
      <c r="K197">
        <v>60</v>
      </c>
      <c r="L197">
        <v>180</v>
      </c>
      <c r="O197" s="81"/>
      <c r="P197" s="81"/>
      <c r="Q197" s="81"/>
      <c r="R197" s="81"/>
      <c r="S197" s="81"/>
      <c r="T197" s="81"/>
      <c r="U197" s="81"/>
      <c r="V197" s="81"/>
      <c r="W197" s="81"/>
      <c r="Y197">
        <v>90</v>
      </c>
      <c r="Z197" s="127">
        <v>1.4999999999999999E-2</v>
      </c>
      <c r="AA197">
        <v>1</v>
      </c>
      <c r="AB197">
        <v>29</v>
      </c>
      <c r="AC197" s="132">
        <f t="shared" si="3"/>
        <v>0</v>
      </c>
    </row>
    <row r="198" spans="1:29" x14ac:dyDescent="0.25">
      <c r="A198">
        <v>2021</v>
      </c>
      <c r="B198">
        <v>1</v>
      </c>
      <c r="C198" s="289">
        <v>44196</v>
      </c>
      <c r="E198">
        <v>439</v>
      </c>
      <c r="F198" t="s">
        <v>146</v>
      </c>
      <c r="G198" t="s">
        <v>147</v>
      </c>
      <c r="H198">
        <v>308.7</v>
      </c>
      <c r="I198">
        <v>377.3</v>
      </c>
      <c r="J198">
        <v>353</v>
      </c>
      <c r="K198">
        <v>45</v>
      </c>
      <c r="L198">
        <v>320</v>
      </c>
      <c r="M198">
        <v>46</v>
      </c>
      <c r="N198">
        <v>315</v>
      </c>
      <c r="O198" s="81">
        <v>3</v>
      </c>
      <c r="P198" s="81"/>
      <c r="Q198" s="81">
        <v>7</v>
      </c>
      <c r="R198" s="81"/>
      <c r="S198" s="81"/>
      <c r="T198" s="81"/>
      <c r="U198" s="81"/>
      <c r="V198" s="81"/>
      <c r="W198" s="81"/>
      <c r="X198">
        <v>10</v>
      </c>
      <c r="Y198">
        <v>370</v>
      </c>
      <c r="Z198" s="127">
        <v>1.4999999999999999E-2</v>
      </c>
      <c r="AA198">
        <v>1</v>
      </c>
      <c r="AB198">
        <v>29</v>
      </c>
      <c r="AC198" s="132">
        <f t="shared" si="3"/>
        <v>2.7027027027027029E-2</v>
      </c>
    </row>
    <row r="199" spans="1:29" x14ac:dyDescent="0.25">
      <c r="A199">
        <v>2021</v>
      </c>
      <c r="B199">
        <v>1</v>
      </c>
      <c r="C199" s="289">
        <v>44198</v>
      </c>
      <c r="E199">
        <v>439</v>
      </c>
      <c r="F199" t="s">
        <v>146</v>
      </c>
      <c r="G199" t="s">
        <v>147</v>
      </c>
      <c r="H199">
        <v>308.7</v>
      </c>
      <c r="I199">
        <v>377.3</v>
      </c>
      <c r="J199">
        <v>346</v>
      </c>
      <c r="K199">
        <v>45</v>
      </c>
      <c r="L199">
        <v>320</v>
      </c>
      <c r="M199">
        <v>67</v>
      </c>
      <c r="N199">
        <v>215</v>
      </c>
      <c r="O199" s="81">
        <v>2</v>
      </c>
      <c r="P199" s="81">
        <v>2</v>
      </c>
      <c r="Q199" s="81">
        <v>18</v>
      </c>
      <c r="R199" s="81">
        <v>3</v>
      </c>
      <c r="S199" s="81"/>
      <c r="T199" s="81"/>
      <c r="U199" s="81"/>
      <c r="V199" s="81"/>
      <c r="W199" s="81"/>
      <c r="X199">
        <v>25</v>
      </c>
      <c r="Y199">
        <v>485</v>
      </c>
      <c r="Z199" s="127">
        <v>1.4999999999999999E-2</v>
      </c>
      <c r="AA199">
        <v>1</v>
      </c>
      <c r="AB199">
        <v>29</v>
      </c>
      <c r="AC199" s="132">
        <f t="shared" si="3"/>
        <v>5.1546391752577317E-2</v>
      </c>
    </row>
    <row r="200" spans="1:29" x14ac:dyDescent="0.25">
      <c r="A200">
        <v>2021</v>
      </c>
      <c r="B200">
        <v>1</v>
      </c>
      <c r="C200" s="289">
        <v>44199</v>
      </c>
      <c r="E200">
        <v>439</v>
      </c>
      <c r="F200" t="s">
        <v>146</v>
      </c>
      <c r="G200" t="s">
        <v>147</v>
      </c>
      <c r="H200">
        <v>308.7</v>
      </c>
      <c r="I200">
        <v>377.3</v>
      </c>
      <c r="J200">
        <v>351.1</v>
      </c>
      <c r="K200">
        <v>45</v>
      </c>
      <c r="L200">
        <v>320</v>
      </c>
      <c r="M200">
        <v>46</v>
      </c>
      <c r="N200">
        <v>316</v>
      </c>
      <c r="O200" s="81">
        <v>12</v>
      </c>
      <c r="P200" s="81"/>
      <c r="Q200" s="81">
        <v>19</v>
      </c>
      <c r="R200" s="81"/>
      <c r="S200" s="81"/>
      <c r="T200" s="81"/>
      <c r="U200" s="81"/>
      <c r="V200" s="81"/>
      <c r="W200" s="81"/>
      <c r="X200">
        <v>31</v>
      </c>
      <c r="Y200">
        <v>571</v>
      </c>
      <c r="Z200" s="127">
        <v>1.4999999999999999E-2</v>
      </c>
      <c r="AA200">
        <v>1</v>
      </c>
      <c r="AB200">
        <v>29</v>
      </c>
      <c r="AC200" s="132">
        <f t="shared" si="3"/>
        <v>5.4290718038528897E-2</v>
      </c>
    </row>
    <row r="201" spans="1:29" x14ac:dyDescent="0.25">
      <c r="A201">
        <v>2021</v>
      </c>
      <c r="B201">
        <v>1</v>
      </c>
      <c r="C201" s="289">
        <v>44200</v>
      </c>
      <c r="E201">
        <v>439</v>
      </c>
      <c r="F201" t="s">
        <v>146</v>
      </c>
      <c r="G201" t="s">
        <v>147</v>
      </c>
      <c r="H201">
        <v>308.7</v>
      </c>
      <c r="I201">
        <v>377.3</v>
      </c>
      <c r="J201">
        <v>359.4</v>
      </c>
      <c r="K201">
        <v>45</v>
      </c>
      <c r="L201">
        <v>320</v>
      </c>
      <c r="M201">
        <v>45</v>
      </c>
      <c r="N201">
        <v>320</v>
      </c>
      <c r="O201" s="81">
        <v>7</v>
      </c>
      <c r="P201" s="81"/>
      <c r="Q201" s="81">
        <v>5</v>
      </c>
      <c r="R201" s="81"/>
      <c r="S201" s="81">
        <v>1</v>
      </c>
      <c r="T201" s="81"/>
      <c r="U201" s="81"/>
      <c r="V201" s="81"/>
      <c r="W201" s="81"/>
      <c r="X201">
        <v>13</v>
      </c>
      <c r="Y201">
        <v>833</v>
      </c>
      <c r="Z201" s="127">
        <v>1.4999999999999999E-2</v>
      </c>
      <c r="AA201">
        <v>1</v>
      </c>
      <c r="AB201">
        <v>29</v>
      </c>
      <c r="AC201" s="132">
        <f t="shared" si="3"/>
        <v>1.5606242496998799E-2</v>
      </c>
    </row>
    <row r="202" spans="1:29" x14ac:dyDescent="0.25">
      <c r="A202">
        <v>2021</v>
      </c>
      <c r="B202">
        <v>1</v>
      </c>
      <c r="C202" s="289">
        <v>44201</v>
      </c>
      <c r="E202">
        <v>439</v>
      </c>
      <c r="F202" t="s">
        <v>146</v>
      </c>
      <c r="G202" t="s">
        <v>147</v>
      </c>
      <c r="H202">
        <v>308.7</v>
      </c>
      <c r="I202">
        <v>377.3</v>
      </c>
      <c r="K202">
        <v>45</v>
      </c>
      <c r="L202">
        <v>320</v>
      </c>
      <c r="O202" s="81">
        <v>2</v>
      </c>
      <c r="P202" s="81">
        <v>2</v>
      </c>
      <c r="Q202" s="81">
        <v>1</v>
      </c>
      <c r="R202" s="81"/>
      <c r="S202" s="81"/>
      <c r="T202" s="81"/>
      <c r="U202" s="81"/>
      <c r="V202" s="81"/>
      <c r="W202" s="81"/>
      <c r="X202">
        <v>5</v>
      </c>
      <c r="Y202">
        <v>85</v>
      </c>
      <c r="Z202" s="127">
        <v>1.4999999999999999E-2</v>
      </c>
      <c r="AA202">
        <v>1</v>
      </c>
      <c r="AB202">
        <v>29</v>
      </c>
      <c r="AC202" s="132">
        <f t="shared" si="3"/>
        <v>5.8823529411764705E-2</v>
      </c>
    </row>
    <row r="203" spans="1:29" x14ac:dyDescent="0.25">
      <c r="A203">
        <v>2021</v>
      </c>
      <c r="B203">
        <v>1</v>
      </c>
      <c r="C203" s="289">
        <v>44213</v>
      </c>
      <c r="E203">
        <v>439</v>
      </c>
      <c r="F203" t="s">
        <v>146</v>
      </c>
      <c r="G203" t="s">
        <v>147</v>
      </c>
      <c r="H203">
        <v>308.7</v>
      </c>
      <c r="I203">
        <v>377.3</v>
      </c>
      <c r="J203">
        <v>365.3</v>
      </c>
      <c r="K203">
        <v>45</v>
      </c>
      <c r="L203">
        <v>320</v>
      </c>
      <c r="M203">
        <v>48</v>
      </c>
      <c r="N203">
        <v>300</v>
      </c>
      <c r="O203" s="81">
        <v>10</v>
      </c>
      <c r="P203" s="81">
        <v>4</v>
      </c>
      <c r="Q203" s="81">
        <v>9</v>
      </c>
      <c r="R203" s="81"/>
      <c r="S203" s="81"/>
      <c r="T203" s="81"/>
      <c r="U203" s="81"/>
      <c r="V203" s="81"/>
      <c r="W203" s="81"/>
      <c r="X203">
        <v>23</v>
      </c>
      <c r="Y203">
        <v>563</v>
      </c>
      <c r="Z203" s="127">
        <v>1.4999999999999999E-2</v>
      </c>
      <c r="AA203">
        <v>1</v>
      </c>
      <c r="AB203">
        <v>29</v>
      </c>
      <c r="AC203" s="132">
        <f t="shared" si="3"/>
        <v>4.0852575488454709E-2</v>
      </c>
    </row>
    <row r="204" spans="1:29" x14ac:dyDescent="0.25">
      <c r="A204">
        <v>2021</v>
      </c>
      <c r="B204">
        <v>1</v>
      </c>
      <c r="C204" s="289">
        <v>44214</v>
      </c>
      <c r="E204">
        <v>439</v>
      </c>
      <c r="F204" t="s">
        <v>146</v>
      </c>
      <c r="G204" t="s">
        <v>147</v>
      </c>
      <c r="H204">
        <v>308.7</v>
      </c>
      <c r="I204">
        <v>377.3</v>
      </c>
      <c r="J204">
        <v>363.3</v>
      </c>
      <c r="K204">
        <v>45</v>
      </c>
      <c r="L204">
        <v>320</v>
      </c>
      <c r="M204">
        <v>46</v>
      </c>
      <c r="N204">
        <v>316</v>
      </c>
      <c r="O204" s="81">
        <v>8</v>
      </c>
      <c r="P204" s="81">
        <v>1</v>
      </c>
      <c r="Q204" s="81">
        <v>2</v>
      </c>
      <c r="R204" s="81"/>
      <c r="S204" s="81"/>
      <c r="T204" s="81"/>
      <c r="U204" s="81"/>
      <c r="V204" s="81"/>
      <c r="W204" s="81"/>
      <c r="X204">
        <v>11</v>
      </c>
      <c r="Y204">
        <v>931</v>
      </c>
      <c r="Z204" s="127">
        <v>1.4999999999999999E-2</v>
      </c>
      <c r="AA204">
        <v>1</v>
      </c>
      <c r="AB204">
        <v>29</v>
      </c>
      <c r="AC204" s="132">
        <f t="shared" si="3"/>
        <v>1.1815252416756176E-2</v>
      </c>
    </row>
    <row r="205" spans="1:29" x14ac:dyDescent="0.25">
      <c r="A205">
        <v>2021</v>
      </c>
      <c r="B205">
        <v>1</v>
      </c>
      <c r="C205" s="289">
        <v>44215</v>
      </c>
      <c r="E205">
        <v>439</v>
      </c>
      <c r="F205" t="s">
        <v>146</v>
      </c>
      <c r="G205" t="s">
        <v>147</v>
      </c>
      <c r="H205">
        <v>308.7</v>
      </c>
      <c r="I205">
        <v>377.3</v>
      </c>
      <c r="J205">
        <v>352.3</v>
      </c>
      <c r="K205">
        <v>45</v>
      </c>
      <c r="L205">
        <v>320</v>
      </c>
      <c r="M205">
        <v>41</v>
      </c>
      <c r="N205">
        <v>350</v>
      </c>
      <c r="O205" s="81"/>
      <c r="P205" s="81"/>
      <c r="Q205" s="81">
        <v>18</v>
      </c>
      <c r="R205" s="81"/>
      <c r="S205" s="81"/>
      <c r="T205" s="81"/>
      <c r="U205" s="81"/>
      <c r="V205" s="81"/>
      <c r="W205" s="81"/>
      <c r="X205">
        <v>18</v>
      </c>
      <c r="Y205">
        <v>248</v>
      </c>
      <c r="Z205" s="127">
        <v>1.4999999999999999E-2</v>
      </c>
      <c r="AA205">
        <v>1</v>
      </c>
      <c r="AB205">
        <v>29</v>
      </c>
      <c r="AC205" s="132">
        <f t="shared" si="3"/>
        <v>7.2580645161290328E-2</v>
      </c>
    </row>
    <row r="206" spans="1:29" x14ac:dyDescent="0.25">
      <c r="A206">
        <v>2021</v>
      </c>
      <c r="B206">
        <v>1</v>
      </c>
      <c r="C206" s="289">
        <v>44222</v>
      </c>
      <c r="E206">
        <v>439</v>
      </c>
      <c r="F206" t="s">
        <v>146</v>
      </c>
      <c r="G206" t="s">
        <v>147</v>
      </c>
      <c r="H206">
        <v>308.7</v>
      </c>
      <c r="I206">
        <v>377.3</v>
      </c>
      <c r="J206">
        <v>338.1</v>
      </c>
      <c r="K206">
        <v>45</v>
      </c>
      <c r="L206">
        <v>320</v>
      </c>
      <c r="M206">
        <v>50</v>
      </c>
      <c r="N206">
        <v>290</v>
      </c>
      <c r="O206" s="81">
        <v>12</v>
      </c>
      <c r="P206" s="81">
        <v>6</v>
      </c>
      <c r="Q206" s="81">
        <v>6</v>
      </c>
      <c r="R206" s="81"/>
      <c r="S206" s="81"/>
      <c r="T206" s="81"/>
      <c r="U206" s="81"/>
      <c r="V206" s="81"/>
      <c r="W206" s="81"/>
      <c r="X206">
        <v>24</v>
      </c>
      <c r="Y206">
        <v>774</v>
      </c>
      <c r="Z206" s="127">
        <v>1.4999999999999999E-2</v>
      </c>
      <c r="AA206">
        <v>1</v>
      </c>
      <c r="AB206">
        <v>29</v>
      </c>
      <c r="AC206" s="132">
        <f t="shared" si="3"/>
        <v>3.1007751937984496E-2</v>
      </c>
    </row>
    <row r="207" spans="1:29" x14ac:dyDescent="0.25">
      <c r="A207">
        <v>2021</v>
      </c>
      <c r="B207">
        <v>1</v>
      </c>
      <c r="C207" s="289">
        <v>44223</v>
      </c>
      <c r="E207">
        <v>439</v>
      </c>
      <c r="F207" t="s">
        <v>146</v>
      </c>
      <c r="G207" t="s">
        <v>147</v>
      </c>
      <c r="H207">
        <v>308.7</v>
      </c>
      <c r="I207">
        <v>377.3</v>
      </c>
      <c r="J207">
        <v>340.9</v>
      </c>
      <c r="K207">
        <v>45</v>
      </c>
      <c r="L207">
        <v>320</v>
      </c>
      <c r="M207">
        <v>47</v>
      </c>
      <c r="N207">
        <v>304</v>
      </c>
      <c r="O207" s="81">
        <v>7</v>
      </c>
      <c r="P207" s="81">
        <v>4</v>
      </c>
      <c r="Q207" s="81">
        <v>8</v>
      </c>
      <c r="R207" s="81"/>
      <c r="S207" s="81"/>
      <c r="T207" s="81"/>
      <c r="U207" s="81"/>
      <c r="V207" s="81"/>
      <c r="W207" s="81"/>
      <c r="X207">
        <v>19</v>
      </c>
      <c r="Y207">
        <v>959</v>
      </c>
      <c r="Z207" s="127">
        <v>1.4999999999999999E-2</v>
      </c>
      <c r="AA207">
        <v>1</v>
      </c>
      <c r="AB207">
        <v>29</v>
      </c>
      <c r="AC207" s="132">
        <f t="shared" si="3"/>
        <v>1.9812304483837331E-2</v>
      </c>
    </row>
    <row r="208" spans="1:29" x14ac:dyDescent="0.25">
      <c r="A208">
        <v>2021</v>
      </c>
      <c r="B208">
        <v>1</v>
      </c>
      <c r="C208" s="289">
        <v>44224</v>
      </c>
      <c r="E208">
        <v>439</v>
      </c>
      <c r="F208" t="s">
        <v>146</v>
      </c>
      <c r="G208" t="s">
        <v>147</v>
      </c>
      <c r="H208">
        <v>308.7</v>
      </c>
      <c r="I208">
        <v>377.3</v>
      </c>
      <c r="J208">
        <v>358</v>
      </c>
      <c r="K208">
        <v>45</v>
      </c>
      <c r="L208">
        <v>320</v>
      </c>
      <c r="M208">
        <v>60</v>
      </c>
      <c r="N208">
        <v>241</v>
      </c>
      <c r="O208" s="81"/>
      <c r="P208" s="81"/>
      <c r="Q208" s="81"/>
      <c r="R208" s="81"/>
      <c r="S208" s="81"/>
      <c r="T208" s="81"/>
      <c r="U208" s="81"/>
      <c r="V208" s="81"/>
      <c r="W208" s="81"/>
      <c r="Y208">
        <v>100</v>
      </c>
      <c r="Z208" s="127">
        <v>1.4999999999999999E-2</v>
      </c>
      <c r="AA208">
        <v>1</v>
      </c>
      <c r="AB208">
        <v>29</v>
      </c>
      <c r="AC208" s="132">
        <f t="shared" si="3"/>
        <v>0</v>
      </c>
    </row>
    <row r="209" spans="1:29" x14ac:dyDescent="0.25">
      <c r="A209">
        <v>2021</v>
      </c>
      <c r="B209">
        <v>1</v>
      </c>
      <c r="C209" s="289">
        <v>44201</v>
      </c>
      <c r="E209">
        <v>447</v>
      </c>
      <c r="F209" t="s">
        <v>236</v>
      </c>
      <c r="G209" t="s">
        <v>237</v>
      </c>
      <c r="H209">
        <v>159.30000000000001</v>
      </c>
      <c r="I209">
        <v>194.7</v>
      </c>
      <c r="J209">
        <v>192.3</v>
      </c>
      <c r="K209">
        <v>60</v>
      </c>
      <c r="L209">
        <v>180</v>
      </c>
      <c r="M209">
        <v>73</v>
      </c>
      <c r="N209">
        <v>148</v>
      </c>
      <c r="O209" s="81">
        <v>7</v>
      </c>
      <c r="P209" s="81">
        <v>1</v>
      </c>
      <c r="Q209" s="81">
        <v>4</v>
      </c>
      <c r="R209" s="81"/>
      <c r="S209" s="81"/>
      <c r="T209" s="81"/>
      <c r="U209" s="81"/>
      <c r="V209" s="81"/>
      <c r="W209" s="81"/>
      <c r="X209">
        <v>12</v>
      </c>
      <c r="Y209">
        <v>652</v>
      </c>
      <c r="Z209" s="127">
        <v>1.4999999999999999E-2</v>
      </c>
      <c r="AA209">
        <v>1</v>
      </c>
      <c r="AB209">
        <v>29</v>
      </c>
      <c r="AC209" s="132">
        <f t="shared" si="3"/>
        <v>1.8404907975460124E-2</v>
      </c>
    </row>
    <row r="210" spans="1:29" x14ac:dyDescent="0.25">
      <c r="A210">
        <v>2021</v>
      </c>
      <c r="B210">
        <v>1</v>
      </c>
      <c r="C210" s="289">
        <v>44202</v>
      </c>
      <c r="E210">
        <v>447</v>
      </c>
      <c r="F210" t="s">
        <v>236</v>
      </c>
      <c r="G210" t="s">
        <v>237</v>
      </c>
      <c r="H210">
        <v>159.30000000000001</v>
      </c>
      <c r="I210">
        <v>194.7</v>
      </c>
      <c r="J210">
        <v>171.7</v>
      </c>
      <c r="K210">
        <v>60</v>
      </c>
      <c r="L210">
        <v>180</v>
      </c>
      <c r="M210">
        <v>87</v>
      </c>
      <c r="N210">
        <v>124</v>
      </c>
      <c r="O210" s="81">
        <v>5</v>
      </c>
      <c r="P210" s="81">
        <v>2</v>
      </c>
      <c r="Q210" s="81">
        <v>4</v>
      </c>
      <c r="R210" s="81"/>
      <c r="S210" s="81"/>
      <c r="T210" s="81"/>
      <c r="U210" s="81"/>
      <c r="V210" s="81"/>
      <c r="W210" s="81"/>
      <c r="X210">
        <v>11</v>
      </c>
      <c r="Y210">
        <v>1951</v>
      </c>
      <c r="Z210" s="127">
        <v>1.4999999999999999E-2</v>
      </c>
      <c r="AA210">
        <v>1</v>
      </c>
      <c r="AB210">
        <v>29</v>
      </c>
      <c r="AC210" s="132">
        <f t="shared" si="3"/>
        <v>5.6381342901076371E-3</v>
      </c>
    </row>
    <row r="211" spans="1:29" x14ac:dyDescent="0.25">
      <c r="A211">
        <v>2021</v>
      </c>
      <c r="B211">
        <v>1</v>
      </c>
      <c r="C211" s="289">
        <v>44203</v>
      </c>
      <c r="E211">
        <v>447</v>
      </c>
      <c r="F211" t="s">
        <v>236</v>
      </c>
      <c r="G211" t="s">
        <v>237</v>
      </c>
      <c r="H211">
        <v>159.30000000000001</v>
      </c>
      <c r="I211">
        <v>194.7</v>
      </c>
      <c r="J211">
        <v>149</v>
      </c>
      <c r="K211">
        <v>60</v>
      </c>
      <c r="L211">
        <v>180</v>
      </c>
      <c r="M211">
        <v>86</v>
      </c>
      <c r="N211">
        <v>126</v>
      </c>
      <c r="O211" s="81">
        <v>2</v>
      </c>
      <c r="P211" s="81"/>
      <c r="Q211" s="81">
        <v>2</v>
      </c>
      <c r="R211" s="81"/>
      <c r="S211" s="81"/>
      <c r="T211" s="81"/>
      <c r="U211" s="81"/>
      <c r="V211" s="81"/>
      <c r="W211" s="81"/>
      <c r="X211">
        <v>4</v>
      </c>
      <c r="Y211">
        <v>318</v>
      </c>
      <c r="Z211" s="127">
        <v>1.4999999999999999E-2</v>
      </c>
      <c r="AA211">
        <v>1</v>
      </c>
      <c r="AB211">
        <v>29</v>
      </c>
      <c r="AC211" s="132">
        <f t="shared" si="3"/>
        <v>1.2578616352201259E-2</v>
      </c>
    </row>
    <row r="212" spans="1:29" x14ac:dyDescent="0.25">
      <c r="A212">
        <v>2021</v>
      </c>
      <c r="B212">
        <v>1</v>
      </c>
      <c r="C212" s="289">
        <v>44214</v>
      </c>
      <c r="E212">
        <v>447</v>
      </c>
      <c r="F212" t="s">
        <v>236</v>
      </c>
      <c r="G212" t="s">
        <v>237</v>
      </c>
      <c r="H212">
        <v>159.30000000000001</v>
      </c>
      <c r="I212">
        <v>194.7</v>
      </c>
      <c r="K212">
        <v>60</v>
      </c>
      <c r="L212">
        <v>180</v>
      </c>
      <c r="O212" s="81"/>
      <c r="P212" s="81"/>
      <c r="Q212" s="81"/>
      <c r="R212" s="81"/>
      <c r="S212" s="81"/>
      <c r="T212" s="81"/>
      <c r="U212" s="81"/>
      <c r="V212" s="81"/>
      <c r="W212" s="81"/>
      <c r="Y212">
        <v>160</v>
      </c>
      <c r="Z212" s="127">
        <v>1.4999999999999999E-2</v>
      </c>
      <c r="AA212">
        <v>1</v>
      </c>
      <c r="AB212">
        <v>29</v>
      </c>
      <c r="AC212" s="132">
        <f t="shared" si="3"/>
        <v>0</v>
      </c>
    </row>
    <row r="213" spans="1:29" x14ac:dyDescent="0.25">
      <c r="A213">
        <v>2021</v>
      </c>
      <c r="B213">
        <v>1</v>
      </c>
      <c r="C213" s="289">
        <v>44201</v>
      </c>
      <c r="E213">
        <v>448</v>
      </c>
      <c r="F213" t="s">
        <v>239</v>
      </c>
      <c r="G213" t="s">
        <v>240</v>
      </c>
      <c r="H213">
        <v>20.7</v>
      </c>
      <c r="I213">
        <v>25.3</v>
      </c>
      <c r="J213">
        <v>23.1</v>
      </c>
      <c r="K213">
        <v>60</v>
      </c>
      <c r="L213">
        <v>180</v>
      </c>
      <c r="M213">
        <v>73</v>
      </c>
      <c r="N213">
        <v>148</v>
      </c>
      <c r="O213" s="81">
        <v>4</v>
      </c>
      <c r="P213" s="81">
        <v>1</v>
      </c>
      <c r="Q213" s="81">
        <v>4</v>
      </c>
      <c r="R213" s="81"/>
      <c r="S213" s="81"/>
      <c r="T213" s="81"/>
      <c r="U213" s="81"/>
      <c r="V213" s="81"/>
      <c r="W213" s="81"/>
      <c r="X213">
        <v>9</v>
      </c>
      <c r="Y213">
        <v>649</v>
      </c>
      <c r="Z213" s="127">
        <v>1.4999999999999999E-2</v>
      </c>
      <c r="AA213">
        <v>1</v>
      </c>
      <c r="AB213">
        <v>29</v>
      </c>
      <c r="AC213" s="132">
        <f t="shared" si="3"/>
        <v>1.386748844375963E-2</v>
      </c>
    </row>
    <row r="214" spans="1:29" x14ac:dyDescent="0.25">
      <c r="A214">
        <v>2021</v>
      </c>
      <c r="B214">
        <v>1</v>
      </c>
      <c r="C214" s="289">
        <v>44202</v>
      </c>
      <c r="E214">
        <v>448</v>
      </c>
      <c r="F214" t="s">
        <v>239</v>
      </c>
      <c r="G214" t="s">
        <v>240</v>
      </c>
      <c r="H214">
        <v>20.7</v>
      </c>
      <c r="I214">
        <v>25.3</v>
      </c>
      <c r="J214">
        <v>22.7</v>
      </c>
      <c r="K214">
        <v>60</v>
      </c>
      <c r="L214">
        <v>180</v>
      </c>
      <c r="M214">
        <v>87</v>
      </c>
      <c r="N214">
        <v>124</v>
      </c>
      <c r="O214" s="81">
        <v>7</v>
      </c>
      <c r="P214" s="81">
        <v>2</v>
      </c>
      <c r="Q214" s="81">
        <v>5</v>
      </c>
      <c r="R214" s="81"/>
      <c r="S214" s="81"/>
      <c r="T214" s="81"/>
      <c r="U214" s="81"/>
      <c r="V214" s="81"/>
      <c r="W214" s="81"/>
      <c r="X214">
        <v>14</v>
      </c>
      <c r="Y214">
        <v>1934</v>
      </c>
      <c r="Z214" s="127">
        <v>1.4999999999999999E-2</v>
      </c>
      <c r="AA214">
        <v>1</v>
      </c>
      <c r="AB214">
        <v>29</v>
      </c>
      <c r="AC214" s="132">
        <f t="shared" si="3"/>
        <v>7.2388831437435368E-3</v>
      </c>
    </row>
    <row r="215" spans="1:29" x14ac:dyDescent="0.25">
      <c r="A215">
        <v>2021</v>
      </c>
      <c r="B215">
        <v>1</v>
      </c>
      <c r="C215" s="289">
        <v>44203</v>
      </c>
      <c r="E215">
        <v>448</v>
      </c>
      <c r="F215" t="s">
        <v>239</v>
      </c>
      <c r="G215" t="s">
        <v>240</v>
      </c>
      <c r="H215">
        <v>20.7</v>
      </c>
      <c r="I215">
        <v>25.3</v>
      </c>
      <c r="J215">
        <v>21.7</v>
      </c>
      <c r="K215">
        <v>60</v>
      </c>
      <c r="L215">
        <v>180</v>
      </c>
      <c r="M215">
        <v>86</v>
      </c>
      <c r="N215">
        <v>126</v>
      </c>
      <c r="O215" s="81">
        <v>2</v>
      </c>
      <c r="P215" s="81"/>
      <c r="Q215" s="81"/>
      <c r="R215" s="81"/>
      <c r="S215" s="81"/>
      <c r="T215" s="81"/>
      <c r="U215" s="81"/>
      <c r="V215" s="81"/>
      <c r="W215" s="81"/>
      <c r="X215">
        <v>2</v>
      </c>
      <c r="Y215">
        <v>316</v>
      </c>
      <c r="Z215" s="127">
        <v>1.4999999999999999E-2</v>
      </c>
      <c r="AA215">
        <v>1</v>
      </c>
      <c r="AB215">
        <v>29</v>
      </c>
      <c r="AC215" s="132">
        <f t="shared" si="3"/>
        <v>6.3291139240506328E-3</v>
      </c>
    </row>
    <row r="216" spans="1:29" x14ac:dyDescent="0.25">
      <c r="A216">
        <v>2021</v>
      </c>
      <c r="B216">
        <v>1</v>
      </c>
      <c r="C216" s="289">
        <v>44214</v>
      </c>
      <c r="E216">
        <v>448</v>
      </c>
      <c r="F216" t="s">
        <v>239</v>
      </c>
      <c r="G216" t="s">
        <v>240</v>
      </c>
      <c r="H216">
        <v>20.7</v>
      </c>
      <c r="I216">
        <v>25.3</v>
      </c>
      <c r="K216">
        <v>60</v>
      </c>
      <c r="L216">
        <v>180</v>
      </c>
      <c r="O216" s="81"/>
      <c r="P216" s="81"/>
      <c r="Q216" s="81"/>
      <c r="R216" s="81"/>
      <c r="S216" s="81"/>
      <c r="T216" s="81"/>
      <c r="U216" s="81"/>
      <c r="V216" s="81"/>
      <c r="W216" s="81"/>
      <c r="Y216">
        <v>160</v>
      </c>
      <c r="Z216" s="127">
        <v>1.4999999999999999E-2</v>
      </c>
      <c r="AA216">
        <v>1</v>
      </c>
      <c r="AB216">
        <v>29</v>
      </c>
      <c r="AC216" s="132">
        <f t="shared" si="3"/>
        <v>0</v>
      </c>
    </row>
    <row r="217" spans="1:29" x14ac:dyDescent="0.25">
      <c r="A217">
        <v>2021</v>
      </c>
      <c r="B217">
        <v>1</v>
      </c>
      <c r="C217" s="289">
        <v>44199</v>
      </c>
      <c r="E217">
        <v>626</v>
      </c>
      <c r="F217" t="s">
        <v>220</v>
      </c>
      <c r="G217" t="s">
        <v>221</v>
      </c>
      <c r="H217">
        <v>127.029</v>
      </c>
      <c r="I217">
        <v>148.971</v>
      </c>
      <c r="J217">
        <v>294.8</v>
      </c>
      <c r="K217">
        <v>18</v>
      </c>
      <c r="L217">
        <v>200</v>
      </c>
      <c r="M217">
        <v>27</v>
      </c>
      <c r="N217">
        <v>133</v>
      </c>
      <c r="O217" s="81">
        <v>4</v>
      </c>
      <c r="P217" s="81"/>
      <c r="Q217" s="81">
        <v>3</v>
      </c>
      <c r="R217" s="81"/>
      <c r="S217" s="81"/>
      <c r="T217" s="81"/>
      <c r="U217" s="81"/>
      <c r="V217" s="81"/>
      <c r="W217" s="81"/>
      <c r="X217">
        <v>7</v>
      </c>
      <c r="Y217">
        <v>547</v>
      </c>
      <c r="Z217" s="127">
        <v>1.4999999999999999E-2</v>
      </c>
      <c r="AA217">
        <v>1</v>
      </c>
      <c r="AB217">
        <v>25</v>
      </c>
      <c r="AC217" s="132">
        <f t="shared" si="3"/>
        <v>1.2797074954296161E-2</v>
      </c>
    </row>
    <row r="218" spans="1:29" x14ac:dyDescent="0.25">
      <c r="A218">
        <v>2021</v>
      </c>
      <c r="B218">
        <v>1</v>
      </c>
      <c r="C218" s="289">
        <v>44200</v>
      </c>
      <c r="E218">
        <v>626</v>
      </c>
      <c r="F218" t="s">
        <v>220</v>
      </c>
      <c r="G218" t="s">
        <v>221</v>
      </c>
      <c r="H218">
        <v>127.029</v>
      </c>
      <c r="I218">
        <v>148.971</v>
      </c>
      <c r="J218">
        <v>279</v>
      </c>
      <c r="K218">
        <v>18</v>
      </c>
      <c r="L218">
        <v>200</v>
      </c>
      <c r="M218">
        <v>26</v>
      </c>
      <c r="N218">
        <v>139</v>
      </c>
      <c r="O218" s="81">
        <v>11</v>
      </c>
      <c r="P218" s="81"/>
      <c r="Q218" s="81">
        <v>8</v>
      </c>
      <c r="R218" s="81"/>
      <c r="S218" s="81"/>
      <c r="T218" s="81"/>
      <c r="U218" s="81"/>
      <c r="V218" s="81"/>
      <c r="W218" s="81"/>
      <c r="X218">
        <v>19</v>
      </c>
      <c r="Y218">
        <v>484</v>
      </c>
      <c r="Z218" s="127">
        <v>1.4999999999999999E-2</v>
      </c>
      <c r="AA218">
        <v>1</v>
      </c>
      <c r="AB218">
        <v>25</v>
      </c>
      <c r="AC218" s="132">
        <f t="shared" si="3"/>
        <v>3.9256198347107439E-2</v>
      </c>
    </row>
    <row r="219" spans="1:29" x14ac:dyDescent="0.25">
      <c r="A219">
        <v>2021</v>
      </c>
      <c r="B219">
        <v>1</v>
      </c>
      <c r="C219" s="289">
        <v>44201</v>
      </c>
      <c r="E219">
        <v>626</v>
      </c>
      <c r="F219" t="s">
        <v>220</v>
      </c>
      <c r="G219" t="s">
        <v>221</v>
      </c>
      <c r="H219">
        <v>127.029</v>
      </c>
      <c r="I219">
        <v>148.971</v>
      </c>
      <c r="J219">
        <v>286.3</v>
      </c>
      <c r="K219">
        <v>18</v>
      </c>
      <c r="L219">
        <v>200</v>
      </c>
      <c r="M219">
        <v>26</v>
      </c>
      <c r="N219">
        <v>140</v>
      </c>
      <c r="O219" s="81">
        <v>4</v>
      </c>
      <c r="P219" s="81">
        <v>3</v>
      </c>
      <c r="Q219" s="81">
        <v>4</v>
      </c>
      <c r="R219" s="81"/>
      <c r="S219" s="81"/>
      <c r="T219" s="81"/>
      <c r="U219" s="81"/>
      <c r="V219" s="81"/>
      <c r="W219" s="81"/>
      <c r="X219">
        <v>11</v>
      </c>
      <c r="Y219">
        <v>161</v>
      </c>
      <c r="Z219" s="127">
        <v>1.4999999999999999E-2</v>
      </c>
      <c r="AA219">
        <v>1</v>
      </c>
      <c r="AB219">
        <v>25</v>
      </c>
      <c r="AC219" s="132">
        <f t="shared" si="3"/>
        <v>6.8322981366459631E-2</v>
      </c>
    </row>
    <row r="220" spans="1:29" x14ac:dyDescent="0.25">
      <c r="A220">
        <v>2021</v>
      </c>
      <c r="B220">
        <v>1</v>
      </c>
      <c r="C220" s="289">
        <v>44215</v>
      </c>
      <c r="E220">
        <v>630</v>
      </c>
      <c r="F220" t="s">
        <v>347</v>
      </c>
      <c r="G220" t="s">
        <v>348</v>
      </c>
      <c r="H220">
        <v>197.84299999999999</v>
      </c>
      <c r="I220">
        <v>230.15700000000001</v>
      </c>
      <c r="J220">
        <v>219</v>
      </c>
      <c r="K220">
        <v>18</v>
      </c>
      <c r="L220">
        <v>200</v>
      </c>
      <c r="M220">
        <v>20</v>
      </c>
      <c r="N220">
        <v>181</v>
      </c>
      <c r="O220" s="81">
        <v>4</v>
      </c>
      <c r="P220" s="81"/>
      <c r="Q220" s="81"/>
      <c r="R220" s="81"/>
      <c r="S220" s="81"/>
      <c r="T220" s="81"/>
      <c r="U220" s="81"/>
      <c r="V220" s="81"/>
      <c r="W220" s="81"/>
      <c r="X220">
        <v>4</v>
      </c>
      <c r="Y220">
        <v>34</v>
      </c>
      <c r="Z220" s="127">
        <v>1.4999999999999999E-2</v>
      </c>
      <c r="AA220">
        <v>1</v>
      </c>
      <c r="AB220">
        <v>25</v>
      </c>
      <c r="AC220" s="132">
        <f t="shared" si="3"/>
        <v>0.11764705882352941</v>
      </c>
    </row>
    <row r="221" spans="1:29" x14ac:dyDescent="0.25">
      <c r="A221">
        <v>2021</v>
      </c>
      <c r="B221">
        <v>1</v>
      </c>
      <c r="C221" s="289">
        <v>44219</v>
      </c>
      <c r="E221">
        <v>630</v>
      </c>
      <c r="F221" t="s">
        <v>347</v>
      </c>
      <c r="G221" t="s">
        <v>348</v>
      </c>
      <c r="H221">
        <v>197.84299999999999</v>
      </c>
      <c r="I221">
        <v>230.15700000000001</v>
      </c>
      <c r="J221">
        <v>215.7</v>
      </c>
      <c r="K221">
        <v>18</v>
      </c>
      <c r="L221">
        <v>200</v>
      </c>
      <c r="M221">
        <v>22</v>
      </c>
      <c r="N221">
        <v>166</v>
      </c>
      <c r="O221" s="81">
        <v>13</v>
      </c>
      <c r="P221" s="81">
        <v>10</v>
      </c>
      <c r="Q221" s="81">
        <v>9</v>
      </c>
      <c r="R221" s="81"/>
      <c r="S221" s="81"/>
      <c r="T221" s="81"/>
      <c r="U221" s="81"/>
      <c r="V221" s="81"/>
      <c r="W221" s="81"/>
      <c r="X221">
        <v>32</v>
      </c>
      <c r="Y221">
        <v>332</v>
      </c>
      <c r="Z221" s="127">
        <v>1.4999999999999999E-2</v>
      </c>
      <c r="AA221">
        <v>1</v>
      </c>
      <c r="AB221">
        <v>25</v>
      </c>
      <c r="AC221" s="132">
        <f t="shared" si="3"/>
        <v>9.6385542168674704E-2</v>
      </c>
    </row>
    <row r="222" spans="1:29" x14ac:dyDescent="0.25">
      <c r="A222">
        <v>2021</v>
      </c>
      <c r="B222">
        <v>1</v>
      </c>
      <c r="C222" s="289">
        <v>44220</v>
      </c>
      <c r="E222">
        <v>630</v>
      </c>
      <c r="F222" t="s">
        <v>347</v>
      </c>
      <c r="G222" t="s">
        <v>348</v>
      </c>
      <c r="H222">
        <v>197.84299999999999</v>
      </c>
      <c r="I222">
        <v>230.15700000000001</v>
      </c>
      <c r="J222">
        <v>232.4</v>
      </c>
      <c r="K222">
        <v>18</v>
      </c>
      <c r="L222">
        <v>200</v>
      </c>
      <c r="M222">
        <v>24</v>
      </c>
      <c r="N222">
        <v>150</v>
      </c>
      <c r="O222" s="81">
        <v>14</v>
      </c>
      <c r="P222" s="81">
        <v>10</v>
      </c>
      <c r="Q222" s="81">
        <v>8</v>
      </c>
      <c r="R222" s="81"/>
      <c r="S222" s="81"/>
      <c r="T222" s="81"/>
      <c r="U222" s="81"/>
      <c r="V222" s="81"/>
      <c r="W222" s="81"/>
      <c r="X222">
        <v>32</v>
      </c>
      <c r="Y222">
        <v>467</v>
      </c>
      <c r="Z222" s="127">
        <v>1.4999999999999999E-2</v>
      </c>
      <c r="AA222">
        <v>1</v>
      </c>
      <c r="AB222">
        <v>25</v>
      </c>
      <c r="AC222" s="132">
        <f t="shared" si="3"/>
        <v>6.852248394004283E-2</v>
      </c>
    </row>
    <row r="223" spans="1:29" x14ac:dyDescent="0.25">
      <c r="A223">
        <v>2021</v>
      </c>
      <c r="B223">
        <v>1</v>
      </c>
      <c r="C223" s="289">
        <v>44221</v>
      </c>
      <c r="E223">
        <v>630</v>
      </c>
      <c r="F223" t="s">
        <v>347</v>
      </c>
      <c r="G223" t="s">
        <v>348</v>
      </c>
      <c r="H223">
        <v>197.84299999999999</v>
      </c>
      <c r="I223">
        <v>230.15700000000001</v>
      </c>
      <c r="J223">
        <v>211</v>
      </c>
      <c r="K223">
        <v>18</v>
      </c>
      <c r="L223">
        <v>200</v>
      </c>
      <c r="O223" s="81">
        <v>8</v>
      </c>
      <c r="P223" s="81">
        <v>10</v>
      </c>
      <c r="Q223" s="81">
        <v>2</v>
      </c>
      <c r="R223" s="81"/>
      <c r="S223" s="81"/>
      <c r="T223" s="81"/>
      <c r="U223" s="81"/>
      <c r="V223" s="81"/>
      <c r="W223" s="81"/>
      <c r="X223">
        <v>20</v>
      </c>
      <c r="Y223">
        <v>65</v>
      </c>
      <c r="Z223" s="127">
        <v>1.4999999999999999E-2</v>
      </c>
      <c r="AA223">
        <v>1</v>
      </c>
      <c r="AB223">
        <v>25</v>
      </c>
      <c r="AC223" s="132">
        <f t="shared" si="3"/>
        <v>0.30769230769230771</v>
      </c>
    </row>
    <row r="224" spans="1:29" x14ac:dyDescent="0.25">
      <c r="A224">
        <v>2021</v>
      </c>
      <c r="B224">
        <v>1</v>
      </c>
      <c r="C224" s="289">
        <v>44203</v>
      </c>
      <c r="E224">
        <v>622</v>
      </c>
      <c r="F224" t="s">
        <v>295</v>
      </c>
      <c r="G224" t="s">
        <v>296</v>
      </c>
      <c r="H224">
        <v>172.41399999999999</v>
      </c>
      <c r="I224">
        <v>201.58600000000001</v>
      </c>
      <c r="J224">
        <v>193.8</v>
      </c>
      <c r="K224">
        <v>18</v>
      </c>
      <c r="L224">
        <v>200</v>
      </c>
      <c r="M224">
        <v>23</v>
      </c>
      <c r="N224">
        <v>154</v>
      </c>
      <c r="O224" s="81">
        <v>2</v>
      </c>
      <c r="P224" s="81"/>
      <c r="Q224" s="81">
        <v>9</v>
      </c>
      <c r="R224" s="81"/>
      <c r="S224" s="81"/>
      <c r="T224" s="81"/>
      <c r="U224" s="81"/>
      <c r="V224" s="81"/>
      <c r="W224" s="81"/>
      <c r="X224">
        <v>11</v>
      </c>
      <c r="Y224">
        <v>401</v>
      </c>
      <c r="Z224" s="127">
        <v>1.4999999999999999E-2</v>
      </c>
      <c r="AA224">
        <v>1</v>
      </c>
      <c r="AB224">
        <v>25</v>
      </c>
      <c r="AC224" s="132">
        <f t="shared" si="3"/>
        <v>2.7431421446384038E-2</v>
      </c>
    </row>
    <row r="225" spans="1:29" x14ac:dyDescent="0.25">
      <c r="A225">
        <v>2021</v>
      </c>
      <c r="B225">
        <v>1</v>
      </c>
      <c r="C225" s="289">
        <v>44205</v>
      </c>
      <c r="E225">
        <v>622</v>
      </c>
      <c r="F225" t="s">
        <v>295</v>
      </c>
      <c r="G225" t="s">
        <v>296</v>
      </c>
      <c r="H225">
        <v>172.41399999999999</v>
      </c>
      <c r="I225">
        <v>201.58600000000001</v>
      </c>
      <c r="J225">
        <v>195</v>
      </c>
      <c r="K225">
        <v>18</v>
      </c>
      <c r="L225">
        <v>200</v>
      </c>
      <c r="M225">
        <v>24</v>
      </c>
      <c r="N225">
        <v>149</v>
      </c>
      <c r="O225" s="81">
        <v>2</v>
      </c>
      <c r="P225" s="81"/>
      <c r="Q225" s="81">
        <v>2</v>
      </c>
      <c r="R225" s="81"/>
      <c r="S225" s="81"/>
      <c r="T225" s="81"/>
      <c r="U225" s="81"/>
      <c r="V225" s="81"/>
      <c r="W225" s="81"/>
      <c r="X225">
        <v>4</v>
      </c>
      <c r="Y225">
        <v>64</v>
      </c>
      <c r="Z225" s="127">
        <v>1.4999999999999999E-2</v>
      </c>
      <c r="AA225">
        <v>1</v>
      </c>
      <c r="AB225">
        <v>25</v>
      </c>
      <c r="AC225" s="132">
        <f t="shared" si="3"/>
        <v>6.25E-2</v>
      </c>
    </row>
    <row r="226" spans="1:29" x14ac:dyDescent="0.25">
      <c r="A226">
        <v>2021</v>
      </c>
      <c r="B226">
        <v>1</v>
      </c>
      <c r="C226" s="289">
        <v>44196</v>
      </c>
      <c r="E226">
        <v>299</v>
      </c>
      <c r="F226" t="s">
        <v>181</v>
      </c>
      <c r="G226" t="s">
        <v>182</v>
      </c>
      <c r="H226">
        <v>106.95</v>
      </c>
      <c r="I226">
        <v>123.05</v>
      </c>
      <c r="J226">
        <v>107.4</v>
      </c>
      <c r="K226">
        <v>70</v>
      </c>
      <c r="L226">
        <v>154</v>
      </c>
      <c r="M226">
        <v>92</v>
      </c>
      <c r="N226">
        <v>118</v>
      </c>
      <c r="O226" s="81">
        <v>4</v>
      </c>
      <c r="P226" s="81">
        <v>2</v>
      </c>
      <c r="Q226" s="81">
        <v>3</v>
      </c>
      <c r="R226" s="81">
        <v>3</v>
      </c>
      <c r="S226" s="81"/>
      <c r="T226" s="81"/>
      <c r="U226" s="81"/>
      <c r="V226" s="81"/>
      <c r="W226" s="81"/>
      <c r="X226">
        <v>11</v>
      </c>
      <c r="Y226">
        <v>1931</v>
      </c>
      <c r="Z226" s="127">
        <v>0.02</v>
      </c>
      <c r="AA226">
        <v>1</v>
      </c>
      <c r="AC226" s="132">
        <f t="shared" si="3"/>
        <v>5.6965302951838426E-3</v>
      </c>
    </row>
    <row r="227" spans="1:29" x14ac:dyDescent="0.25">
      <c r="A227">
        <v>2021</v>
      </c>
      <c r="B227">
        <v>1</v>
      </c>
      <c r="C227" s="289">
        <v>44198</v>
      </c>
      <c r="E227">
        <v>299</v>
      </c>
      <c r="F227" t="s">
        <v>181</v>
      </c>
      <c r="G227" t="s">
        <v>182</v>
      </c>
      <c r="H227">
        <v>106.95</v>
      </c>
      <c r="I227">
        <v>123.05</v>
      </c>
      <c r="J227">
        <v>109.9</v>
      </c>
      <c r="K227">
        <v>70</v>
      </c>
      <c r="L227">
        <v>154</v>
      </c>
      <c r="M227">
        <v>90</v>
      </c>
      <c r="N227">
        <v>120</v>
      </c>
      <c r="O227" s="81">
        <v>3</v>
      </c>
      <c r="P227" s="81">
        <v>2</v>
      </c>
      <c r="Q227" s="81">
        <v>7</v>
      </c>
      <c r="R227" s="81"/>
      <c r="S227" s="81"/>
      <c r="T227" s="81"/>
      <c r="U227" s="81"/>
      <c r="V227" s="81"/>
      <c r="W227" s="81"/>
      <c r="X227">
        <v>12</v>
      </c>
      <c r="Y227">
        <v>1524</v>
      </c>
      <c r="Z227" s="127">
        <v>0.02</v>
      </c>
      <c r="AA227">
        <v>1</v>
      </c>
      <c r="AC227" s="132">
        <f t="shared" si="3"/>
        <v>7.874015748031496E-3</v>
      </c>
    </row>
    <row r="228" spans="1:29" x14ac:dyDescent="0.25">
      <c r="A228">
        <v>2021</v>
      </c>
      <c r="B228">
        <v>1</v>
      </c>
      <c r="C228" s="289">
        <v>44199</v>
      </c>
      <c r="E228">
        <v>299</v>
      </c>
      <c r="F228" t="s">
        <v>181</v>
      </c>
      <c r="G228" t="s">
        <v>182</v>
      </c>
      <c r="H228">
        <v>106.95</v>
      </c>
      <c r="I228">
        <v>123.05</v>
      </c>
      <c r="J228">
        <v>106</v>
      </c>
      <c r="K228">
        <v>70</v>
      </c>
      <c r="L228">
        <v>154</v>
      </c>
      <c r="M228">
        <v>85</v>
      </c>
      <c r="N228">
        <v>128</v>
      </c>
      <c r="O228" s="81">
        <v>8</v>
      </c>
      <c r="P228" s="81"/>
      <c r="Q228" s="81">
        <v>8</v>
      </c>
      <c r="R228" s="81"/>
      <c r="S228" s="81">
        <v>1</v>
      </c>
      <c r="T228" s="81"/>
      <c r="U228" s="81"/>
      <c r="V228" s="81"/>
      <c r="W228" s="81"/>
      <c r="X228">
        <v>16</v>
      </c>
      <c r="Y228">
        <v>1552</v>
      </c>
      <c r="Z228" s="127">
        <v>0.02</v>
      </c>
      <c r="AA228">
        <v>1</v>
      </c>
      <c r="AC228" s="132">
        <f t="shared" si="3"/>
        <v>1.0309278350515464E-2</v>
      </c>
    </row>
    <row r="229" spans="1:29" x14ac:dyDescent="0.25">
      <c r="A229">
        <v>2021</v>
      </c>
      <c r="B229">
        <v>1</v>
      </c>
      <c r="C229" s="289">
        <v>44200</v>
      </c>
      <c r="E229">
        <v>299</v>
      </c>
      <c r="F229" t="s">
        <v>181</v>
      </c>
      <c r="G229" t="s">
        <v>182</v>
      </c>
      <c r="H229">
        <v>106.95</v>
      </c>
      <c r="I229">
        <v>123.05</v>
      </c>
      <c r="J229">
        <v>108.6</v>
      </c>
      <c r="K229">
        <v>70</v>
      </c>
      <c r="L229">
        <v>154</v>
      </c>
      <c r="M229">
        <v>77</v>
      </c>
      <c r="N229">
        <v>141</v>
      </c>
      <c r="O229" s="81">
        <v>9</v>
      </c>
      <c r="P229" s="81"/>
      <c r="Q229" s="81">
        <v>5</v>
      </c>
      <c r="R229" s="81"/>
      <c r="S229" s="81">
        <v>6</v>
      </c>
      <c r="T229" s="81"/>
      <c r="U229" s="81"/>
      <c r="V229" s="81"/>
      <c r="W229" s="81"/>
      <c r="X229">
        <v>19</v>
      </c>
      <c r="Y229">
        <v>1483</v>
      </c>
      <c r="Z229" s="127">
        <v>0.02</v>
      </c>
      <c r="AA229">
        <v>1</v>
      </c>
      <c r="AC229" s="132">
        <f t="shared" si="3"/>
        <v>1.2811867835468645E-2</v>
      </c>
    </row>
    <row r="230" spans="1:29" x14ac:dyDescent="0.25">
      <c r="A230">
        <v>2021</v>
      </c>
      <c r="B230">
        <v>1</v>
      </c>
      <c r="C230" s="289">
        <v>44201</v>
      </c>
      <c r="E230">
        <v>299</v>
      </c>
      <c r="F230" t="s">
        <v>181</v>
      </c>
      <c r="G230" t="s">
        <v>182</v>
      </c>
      <c r="H230">
        <v>106.95</v>
      </c>
      <c r="I230">
        <v>123.05</v>
      </c>
      <c r="J230">
        <v>108.8</v>
      </c>
      <c r="K230">
        <v>70</v>
      </c>
      <c r="L230">
        <v>154</v>
      </c>
      <c r="M230">
        <v>69</v>
      </c>
      <c r="N230">
        <v>157</v>
      </c>
      <c r="O230" s="81">
        <v>2</v>
      </c>
      <c r="P230" s="81">
        <v>2</v>
      </c>
      <c r="Q230" s="81">
        <v>2</v>
      </c>
      <c r="R230" s="81"/>
      <c r="S230" s="81"/>
      <c r="T230" s="81"/>
      <c r="U230" s="81"/>
      <c r="V230" s="81"/>
      <c r="W230" s="81"/>
      <c r="X230">
        <v>6</v>
      </c>
      <c r="Y230">
        <v>990</v>
      </c>
      <c r="Z230" s="127">
        <v>0.02</v>
      </c>
      <c r="AA230">
        <v>1</v>
      </c>
      <c r="AC230" s="132">
        <f t="shared" si="3"/>
        <v>6.0606060606060606E-3</v>
      </c>
    </row>
    <row r="231" spans="1:29" x14ac:dyDescent="0.25">
      <c r="A231">
        <v>2021</v>
      </c>
      <c r="B231">
        <v>1</v>
      </c>
      <c r="C231" s="289">
        <v>44206</v>
      </c>
      <c r="E231">
        <v>299</v>
      </c>
      <c r="F231" t="s">
        <v>181</v>
      </c>
      <c r="G231" t="s">
        <v>182</v>
      </c>
      <c r="H231">
        <v>106.95</v>
      </c>
      <c r="I231">
        <v>123.05</v>
      </c>
      <c r="J231">
        <v>105.6</v>
      </c>
      <c r="K231">
        <v>70</v>
      </c>
      <c r="L231">
        <v>154</v>
      </c>
      <c r="M231">
        <v>71</v>
      </c>
      <c r="N231">
        <v>153</v>
      </c>
      <c r="O231" s="81">
        <v>3</v>
      </c>
      <c r="P231" s="81"/>
      <c r="Q231" s="81">
        <v>4</v>
      </c>
      <c r="R231" s="81"/>
      <c r="S231" s="81"/>
      <c r="T231" s="81"/>
      <c r="U231" s="81"/>
      <c r="V231" s="81"/>
      <c r="W231" s="81"/>
      <c r="X231">
        <v>7</v>
      </c>
      <c r="Y231">
        <v>751</v>
      </c>
      <c r="Z231" s="127">
        <v>0.02</v>
      </c>
      <c r="AA231">
        <v>1</v>
      </c>
      <c r="AC231" s="132">
        <f t="shared" si="3"/>
        <v>9.3209054593874838E-3</v>
      </c>
    </row>
    <row r="232" spans="1:29" x14ac:dyDescent="0.25">
      <c r="A232">
        <v>2021</v>
      </c>
      <c r="B232">
        <v>1</v>
      </c>
      <c r="C232" s="289">
        <v>44207</v>
      </c>
      <c r="E232">
        <v>299</v>
      </c>
      <c r="F232" t="s">
        <v>181</v>
      </c>
      <c r="G232" t="s">
        <v>182</v>
      </c>
      <c r="H232">
        <v>106.95</v>
      </c>
      <c r="I232">
        <v>123.05</v>
      </c>
      <c r="J232">
        <v>106.1</v>
      </c>
      <c r="K232">
        <v>70</v>
      </c>
      <c r="L232">
        <v>154</v>
      </c>
      <c r="M232">
        <v>76</v>
      </c>
      <c r="N232">
        <v>143</v>
      </c>
      <c r="O232" s="81">
        <v>7</v>
      </c>
      <c r="P232" s="81">
        <v>4</v>
      </c>
      <c r="Q232" s="81">
        <v>5</v>
      </c>
      <c r="R232" s="81"/>
      <c r="S232" s="81">
        <v>3</v>
      </c>
      <c r="T232" s="81"/>
      <c r="U232" s="81"/>
      <c r="V232" s="81"/>
      <c r="W232" s="81"/>
      <c r="X232">
        <v>18</v>
      </c>
      <c r="Y232">
        <v>1626</v>
      </c>
      <c r="Z232" s="127">
        <v>0.02</v>
      </c>
      <c r="AA232">
        <v>1</v>
      </c>
      <c r="AC232" s="132">
        <f t="shared" si="3"/>
        <v>1.107011070110701E-2</v>
      </c>
    </row>
    <row r="233" spans="1:29" x14ac:dyDescent="0.25">
      <c r="A233">
        <v>2021</v>
      </c>
      <c r="B233">
        <v>1</v>
      </c>
      <c r="C233" s="289">
        <v>44208</v>
      </c>
      <c r="E233">
        <v>299</v>
      </c>
      <c r="F233" t="s">
        <v>181</v>
      </c>
      <c r="G233" t="s">
        <v>182</v>
      </c>
      <c r="H233">
        <v>106.95</v>
      </c>
      <c r="I233">
        <v>123.05</v>
      </c>
      <c r="J233">
        <v>106.2</v>
      </c>
      <c r="K233">
        <v>70</v>
      </c>
      <c r="L233">
        <v>154</v>
      </c>
      <c r="M233">
        <v>77</v>
      </c>
      <c r="N233">
        <v>140</v>
      </c>
      <c r="O233" s="81">
        <v>5</v>
      </c>
      <c r="P233" s="81"/>
      <c r="Q233" s="81">
        <v>3</v>
      </c>
      <c r="R233" s="81"/>
      <c r="S233" s="81">
        <v>3</v>
      </c>
      <c r="T233" s="81"/>
      <c r="U233" s="81"/>
      <c r="V233" s="81"/>
      <c r="W233" s="81"/>
      <c r="X233">
        <v>10</v>
      </c>
      <c r="Y233">
        <v>946</v>
      </c>
      <c r="Z233" s="127">
        <v>0.02</v>
      </c>
      <c r="AA233">
        <v>1</v>
      </c>
      <c r="AC233" s="132">
        <f t="shared" si="3"/>
        <v>1.0570824524312896E-2</v>
      </c>
    </row>
    <row r="234" spans="1:29" x14ac:dyDescent="0.25">
      <c r="A234">
        <v>2021</v>
      </c>
      <c r="B234">
        <v>1</v>
      </c>
      <c r="C234" s="289">
        <v>44209</v>
      </c>
      <c r="E234">
        <v>299</v>
      </c>
      <c r="F234" t="s">
        <v>181</v>
      </c>
      <c r="G234" t="s">
        <v>182</v>
      </c>
      <c r="H234">
        <v>106.95</v>
      </c>
      <c r="I234">
        <v>123.05</v>
      </c>
      <c r="K234">
        <v>70</v>
      </c>
      <c r="L234">
        <v>154</v>
      </c>
      <c r="O234" s="81"/>
      <c r="P234" s="81"/>
      <c r="Q234" s="81"/>
      <c r="R234" s="81"/>
      <c r="S234" s="81"/>
      <c r="T234" s="81"/>
      <c r="U234" s="81"/>
      <c r="V234" s="81"/>
      <c r="W234" s="81"/>
      <c r="Y234">
        <v>24</v>
      </c>
      <c r="Z234" s="127">
        <v>0.02</v>
      </c>
      <c r="AA234">
        <v>1</v>
      </c>
      <c r="AC234" s="132">
        <f t="shared" si="3"/>
        <v>0</v>
      </c>
    </row>
    <row r="235" spans="1:29" x14ac:dyDescent="0.25">
      <c r="A235">
        <v>2021</v>
      </c>
      <c r="B235">
        <v>1</v>
      </c>
      <c r="C235" s="289">
        <v>44210</v>
      </c>
      <c r="E235">
        <v>299</v>
      </c>
      <c r="F235" t="s">
        <v>181</v>
      </c>
      <c r="G235" t="s">
        <v>182</v>
      </c>
      <c r="H235">
        <v>106.95</v>
      </c>
      <c r="I235">
        <v>123.05</v>
      </c>
      <c r="J235">
        <v>108.6</v>
      </c>
      <c r="K235">
        <v>70</v>
      </c>
      <c r="L235">
        <v>154</v>
      </c>
      <c r="M235">
        <v>81</v>
      </c>
      <c r="N235">
        <v>134</v>
      </c>
      <c r="O235" s="81">
        <v>1</v>
      </c>
      <c r="P235" s="81">
        <v>2</v>
      </c>
      <c r="Q235" s="81">
        <v>2</v>
      </c>
      <c r="R235" s="81"/>
      <c r="S235" s="81"/>
      <c r="T235" s="81"/>
      <c r="U235" s="81"/>
      <c r="V235" s="81"/>
      <c r="W235" s="81"/>
      <c r="X235">
        <v>5</v>
      </c>
      <c r="Y235">
        <v>773</v>
      </c>
      <c r="Z235" s="127">
        <v>0.02</v>
      </c>
      <c r="AA235">
        <v>1</v>
      </c>
      <c r="AC235" s="132">
        <f t="shared" si="3"/>
        <v>6.4683053040103496E-3</v>
      </c>
    </row>
    <row r="236" spans="1:29" x14ac:dyDescent="0.25">
      <c r="A236">
        <v>2021</v>
      </c>
      <c r="B236">
        <v>1</v>
      </c>
      <c r="C236" s="289">
        <v>44211</v>
      </c>
      <c r="E236">
        <v>299</v>
      </c>
      <c r="F236" t="s">
        <v>181</v>
      </c>
      <c r="G236" t="s">
        <v>182</v>
      </c>
      <c r="H236">
        <v>106.95</v>
      </c>
      <c r="I236">
        <v>123.05</v>
      </c>
      <c r="J236">
        <v>126.2</v>
      </c>
      <c r="K236">
        <v>70</v>
      </c>
      <c r="L236">
        <v>154</v>
      </c>
      <c r="M236">
        <v>83</v>
      </c>
      <c r="N236">
        <v>130</v>
      </c>
      <c r="O236" s="81">
        <v>4</v>
      </c>
      <c r="P236" s="81"/>
      <c r="Q236" s="81">
        <v>6</v>
      </c>
      <c r="R236" s="81"/>
      <c r="S236" s="81"/>
      <c r="T236" s="81"/>
      <c r="U236" s="81"/>
      <c r="V236" s="81"/>
      <c r="W236" s="81"/>
      <c r="X236">
        <v>10</v>
      </c>
      <c r="Y236">
        <v>130</v>
      </c>
      <c r="Z236" s="127">
        <v>0.02</v>
      </c>
      <c r="AA236">
        <v>1</v>
      </c>
      <c r="AC236" s="132">
        <f t="shared" si="3"/>
        <v>7.6923076923076927E-2</v>
      </c>
    </row>
    <row r="237" spans="1:29" x14ac:dyDescent="0.25">
      <c r="A237">
        <v>2021</v>
      </c>
      <c r="B237">
        <v>1</v>
      </c>
      <c r="C237" s="289">
        <v>44213</v>
      </c>
      <c r="E237">
        <v>299</v>
      </c>
      <c r="F237" t="s">
        <v>181</v>
      </c>
      <c r="G237" t="s">
        <v>182</v>
      </c>
      <c r="H237">
        <v>106.95</v>
      </c>
      <c r="I237">
        <v>123.05</v>
      </c>
      <c r="J237">
        <v>107.9</v>
      </c>
      <c r="K237">
        <v>70</v>
      </c>
      <c r="L237">
        <v>154</v>
      </c>
      <c r="M237">
        <v>85</v>
      </c>
      <c r="N237">
        <v>128</v>
      </c>
      <c r="O237" s="81">
        <v>6</v>
      </c>
      <c r="P237" s="81">
        <v>2</v>
      </c>
      <c r="Q237" s="81">
        <v>7</v>
      </c>
      <c r="R237" s="81"/>
      <c r="S237" s="81"/>
      <c r="T237" s="81"/>
      <c r="U237" s="81"/>
      <c r="V237" s="81"/>
      <c r="W237" s="81"/>
      <c r="X237">
        <v>15</v>
      </c>
      <c r="Y237">
        <v>1623</v>
      </c>
      <c r="Z237" s="127">
        <v>0.02</v>
      </c>
      <c r="AA237">
        <v>1</v>
      </c>
      <c r="AC237" s="132">
        <f t="shared" si="3"/>
        <v>9.242144177449169E-3</v>
      </c>
    </row>
    <row r="238" spans="1:29" x14ac:dyDescent="0.25">
      <c r="A238">
        <v>2021</v>
      </c>
      <c r="B238">
        <v>1</v>
      </c>
      <c r="C238" s="289">
        <v>44214</v>
      </c>
      <c r="E238">
        <v>299</v>
      </c>
      <c r="F238" t="s">
        <v>181</v>
      </c>
      <c r="G238" t="s">
        <v>182</v>
      </c>
      <c r="H238">
        <v>106.95</v>
      </c>
      <c r="I238">
        <v>123.05</v>
      </c>
      <c r="J238">
        <v>116</v>
      </c>
      <c r="K238">
        <v>70</v>
      </c>
      <c r="L238">
        <v>154</v>
      </c>
      <c r="M238">
        <v>84</v>
      </c>
      <c r="N238">
        <v>128</v>
      </c>
      <c r="O238" s="81">
        <v>10</v>
      </c>
      <c r="P238" s="81">
        <v>25</v>
      </c>
      <c r="Q238" s="81">
        <v>5</v>
      </c>
      <c r="R238" s="81">
        <v>4</v>
      </c>
      <c r="S238" s="81">
        <v>1</v>
      </c>
      <c r="T238" s="81"/>
      <c r="U238" s="81"/>
      <c r="V238" s="81"/>
      <c r="W238" s="81"/>
      <c r="X238">
        <v>45</v>
      </c>
      <c r="Y238">
        <v>1197</v>
      </c>
      <c r="Z238" s="127">
        <v>0.02</v>
      </c>
      <c r="AA238">
        <v>1</v>
      </c>
      <c r="AC238" s="132">
        <f t="shared" si="3"/>
        <v>3.7593984962406013E-2</v>
      </c>
    </row>
    <row r="239" spans="1:29" x14ac:dyDescent="0.25">
      <c r="A239">
        <v>2021</v>
      </c>
      <c r="B239">
        <v>1</v>
      </c>
      <c r="C239" s="289">
        <v>44215</v>
      </c>
      <c r="E239">
        <v>299</v>
      </c>
      <c r="F239" t="s">
        <v>181</v>
      </c>
      <c r="G239" t="s">
        <v>182</v>
      </c>
      <c r="H239">
        <v>106.95</v>
      </c>
      <c r="I239">
        <v>123.05</v>
      </c>
      <c r="J239">
        <v>103</v>
      </c>
      <c r="K239">
        <v>70</v>
      </c>
      <c r="L239">
        <v>154</v>
      </c>
      <c r="M239">
        <v>90</v>
      </c>
      <c r="N239">
        <v>120</v>
      </c>
      <c r="O239" s="81">
        <v>2</v>
      </c>
      <c r="P239" s="81"/>
      <c r="Q239" s="81"/>
      <c r="R239" s="81">
        <v>1</v>
      </c>
      <c r="S239" s="81"/>
      <c r="T239" s="81"/>
      <c r="U239" s="81"/>
      <c r="V239" s="81"/>
      <c r="W239" s="81"/>
      <c r="X239">
        <v>3</v>
      </c>
      <c r="Y239">
        <v>147</v>
      </c>
      <c r="Z239" s="127">
        <v>0.02</v>
      </c>
      <c r="AA239">
        <v>1</v>
      </c>
      <c r="AC239" s="132">
        <f t="shared" si="3"/>
        <v>2.0408163265306121E-2</v>
      </c>
    </row>
    <row r="240" spans="1:29" x14ac:dyDescent="0.25">
      <c r="A240">
        <v>2021</v>
      </c>
      <c r="B240">
        <v>1</v>
      </c>
      <c r="C240" s="289">
        <v>44220</v>
      </c>
      <c r="E240">
        <v>299</v>
      </c>
      <c r="F240" t="s">
        <v>181</v>
      </c>
      <c r="G240" t="s">
        <v>182</v>
      </c>
      <c r="H240">
        <v>106.95</v>
      </c>
      <c r="I240">
        <v>123.05</v>
      </c>
      <c r="J240">
        <v>104.4</v>
      </c>
      <c r="K240">
        <v>70</v>
      </c>
      <c r="L240">
        <v>154</v>
      </c>
      <c r="M240">
        <v>96</v>
      </c>
      <c r="N240">
        <v>113</v>
      </c>
      <c r="O240" s="81">
        <v>5</v>
      </c>
      <c r="P240" s="81">
        <v>8</v>
      </c>
      <c r="Q240" s="81">
        <v>3</v>
      </c>
      <c r="R240" s="81"/>
      <c r="S240" s="81"/>
      <c r="T240" s="81"/>
      <c r="U240" s="81"/>
      <c r="V240" s="81"/>
      <c r="W240" s="81"/>
      <c r="X240">
        <v>15</v>
      </c>
      <c r="Y240">
        <v>999</v>
      </c>
      <c r="Z240" s="127">
        <v>0.02</v>
      </c>
      <c r="AA240">
        <v>1</v>
      </c>
      <c r="AC240" s="132">
        <f t="shared" si="3"/>
        <v>1.5015015015015015E-2</v>
      </c>
    </row>
    <row r="241" spans="1:29" x14ac:dyDescent="0.25">
      <c r="A241">
        <v>2021</v>
      </c>
      <c r="B241">
        <v>1</v>
      </c>
      <c r="C241" s="289">
        <v>44221</v>
      </c>
      <c r="E241">
        <v>299</v>
      </c>
      <c r="F241" t="s">
        <v>181</v>
      </c>
      <c r="G241" t="s">
        <v>182</v>
      </c>
      <c r="H241">
        <v>106.95</v>
      </c>
      <c r="I241">
        <v>123.05</v>
      </c>
      <c r="J241">
        <v>111.5</v>
      </c>
      <c r="K241">
        <v>70</v>
      </c>
      <c r="L241">
        <v>154</v>
      </c>
      <c r="M241">
        <v>91</v>
      </c>
      <c r="N241">
        <v>119</v>
      </c>
      <c r="O241" s="81">
        <v>15</v>
      </c>
      <c r="P241" s="81">
        <v>5</v>
      </c>
      <c r="Q241" s="81">
        <v>12</v>
      </c>
      <c r="R241" s="81"/>
      <c r="S241" s="81"/>
      <c r="T241" s="81"/>
      <c r="U241" s="81"/>
      <c r="V241" s="81"/>
      <c r="W241" s="81"/>
      <c r="X241">
        <v>32</v>
      </c>
      <c r="Y241">
        <v>2048</v>
      </c>
      <c r="Z241" s="127">
        <v>0.02</v>
      </c>
      <c r="AA241">
        <v>1</v>
      </c>
      <c r="AC241" s="132">
        <f t="shared" si="3"/>
        <v>1.5625E-2</v>
      </c>
    </row>
    <row r="242" spans="1:29" x14ac:dyDescent="0.25">
      <c r="A242">
        <v>2021</v>
      </c>
      <c r="B242">
        <v>1</v>
      </c>
      <c r="C242" s="289">
        <v>44222</v>
      </c>
      <c r="E242">
        <v>299</v>
      </c>
      <c r="F242" t="s">
        <v>181</v>
      </c>
      <c r="G242" t="s">
        <v>182</v>
      </c>
      <c r="H242">
        <v>106.95</v>
      </c>
      <c r="I242">
        <v>123.05</v>
      </c>
      <c r="J242">
        <v>108</v>
      </c>
      <c r="K242">
        <v>70</v>
      </c>
      <c r="L242">
        <v>154</v>
      </c>
      <c r="M242">
        <v>93</v>
      </c>
      <c r="N242">
        <v>116</v>
      </c>
      <c r="O242" s="81"/>
      <c r="P242" s="81"/>
      <c r="Q242" s="81"/>
      <c r="R242" s="81"/>
      <c r="S242" s="81"/>
      <c r="T242" s="81"/>
      <c r="U242" s="81"/>
      <c r="V242" s="81"/>
      <c r="W242" s="81"/>
      <c r="Z242" s="127">
        <v>0.02</v>
      </c>
      <c r="AA242">
        <v>1</v>
      </c>
    </row>
    <row r="243" spans="1:29" x14ac:dyDescent="0.25">
      <c r="A243">
        <v>2021</v>
      </c>
      <c r="B243">
        <v>1</v>
      </c>
      <c r="C243" s="289">
        <v>44223</v>
      </c>
      <c r="E243">
        <v>299</v>
      </c>
      <c r="F243" t="s">
        <v>181</v>
      </c>
      <c r="G243" t="s">
        <v>182</v>
      </c>
      <c r="H243">
        <v>106.95</v>
      </c>
      <c r="I243">
        <v>123.05</v>
      </c>
      <c r="K243">
        <v>70</v>
      </c>
      <c r="L243">
        <v>154</v>
      </c>
      <c r="O243" s="81"/>
      <c r="P243" s="81"/>
      <c r="Q243" s="81"/>
      <c r="R243" s="81"/>
      <c r="S243" s="81"/>
      <c r="T243" s="81"/>
      <c r="U243" s="81"/>
      <c r="V243" s="81"/>
      <c r="W243" s="81"/>
      <c r="Y243">
        <v>24</v>
      </c>
      <c r="Z243" s="127">
        <v>0.02</v>
      </c>
      <c r="AA243">
        <v>1</v>
      </c>
    </row>
    <row r="244" spans="1:29" x14ac:dyDescent="0.25">
      <c r="A244">
        <v>2021</v>
      </c>
      <c r="B244">
        <v>1</v>
      </c>
      <c r="C244" s="289">
        <v>44196</v>
      </c>
      <c r="E244">
        <v>348</v>
      </c>
      <c r="F244" t="s">
        <v>161</v>
      </c>
      <c r="G244" t="s">
        <v>162</v>
      </c>
      <c r="H244">
        <v>465</v>
      </c>
      <c r="I244">
        <v>535</v>
      </c>
      <c r="J244">
        <v>479</v>
      </c>
      <c r="K244">
        <v>40</v>
      </c>
      <c r="L244">
        <v>144</v>
      </c>
      <c r="M244">
        <v>45</v>
      </c>
      <c r="N244">
        <v>158</v>
      </c>
      <c r="O244" s="81">
        <v>4</v>
      </c>
      <c r="P244" s="81"/>
      <c r="Q244" s="81">
        <v>5</v>
      </c>
      <c r="R244" s="81">
        <v>2</v>
      </c>
      <c r="S244" s="81">
        <v>1</v>
      </c>
      <c r="T244" s="81"/>
      <c r="U244" s="81"/>
      <c r="V244" s="81"/>
      <c r="W244" s="81"/>
      <c r="X244">
        <v>12</v>
      </c>
      <c r="Y244">
        <v>1258</v>
      </c>
      <c r="Z244" s="127">
        <v>1.4999999999999999E-2</v>
      </c>
      <c r="AA244">
        <v>2</v>
      </c>
      <c r="AB244">
        <v>25</v>
      </c>
    </row>
    <row r="245" spans="1:29" x14ac:dyDescent="0.25">
      <c r="A245">
        <v>2021</v>
      </c>
      <c r="B245">
        <v>1</v>
      </c>
      <c r="C245" s="289">
        <v>44198</v>
      </c>
      <c r="E245">
        <v>348</v>
      </c>
      <c r="F245" t="s">
        <v>161</v>
      </c>
      <c r="G245" t="s">
        <v>162</v>
      </c>
      <c r="H245">
        <v>465</v>
      </c>
      <c r="I245">
        <v>535</v>
      </c>
      <c r="J245">
        <v>474.9</v>
      </c>
      <c r="K245">
        <v>40</v>
      </c>
      <c r="L245">
        <v>144</v>
      </c>
      <c r="M245">
        <v>44</v>
      </c>
      <c r="N245">
        <v>163</v>
      </c>
      <c r="O245" s="81">
        <v>5</v>
      </c>
      <c r="P245" s="81">
        <v>6</v>
      </c>
      <c r="Q245" s="81">
        <v>2</v>
      </c>
      <c r="R245" s="81"/>
      <c r="S245" s="81"/>
      <c r="T245" s="81"/>
      <c r="U245" s="81"/>
      <c r="V245" s="81"/>
      <c r="W245" s="81"/>
      <c r="X245">
        <v>13</v>
      </c>
      <c r="Y245">
        <v>1483</v>
      </c>
      <c r="Z245" s="127">
        <v>1.4999999999999999E-2</v>
      </c>
      <c r="AA245">
        <v>2</v>
      </c>
      <c r="AB245">
        <v>25</v>
      </c>
    </row>
    <row r="246" spans="1:29" x14ac:dyDescent="0.25">
      <c r="A246">
        <v>2021</v>
      </c>
      <c r="B246">
        <v>1</v>
      </c>
      <c r="C246" s="289">
        <v>44199</v>
      </c>
      <c r="E246">
        <v>348</v>
      </c>
      <c r="F246" t="s">
        <v>161</v>
      </c>
      <c r="G246" t="s">
        <v>162</v>
      </c>
      <c r="H246">
        <v>465</v>
      </c>
      <c r="I246">
        <v>535</v>
      </c>
      <c r="J246">
        <v>477.5</v>
      </c>
      <c r="K246">
        <v>40</v>
      </c>
      <c r="L246">
        <v>144</v>
      </c>
      <c r="M246">
        <v>44</v>
      </c>
      <c r="N246">
        <v>163</v>
      </c>
      <c r="O246" s="81">
        <v>5</v>
      </c>
      <c r="P246" s="81"/>
      <c r="Q246" s="81"/>
      <c r="R246" s="81"/>
      <c r="S246" s="81"/>
      <c r="T246" s="81"/>
      <c r="U246" s="81"/>
      <c r="V246" s="81"/>
      <c r="W246" s="81"/>
      <c r="X246">
        <v>5</v>
      </c>
      <c r="Y246">
        <v>103</v>
      </c>
      <c r="Z246" s="127">
        <v>1.4999999999999999E-2</v>
      </c>
      <c r="AA246">
        <v>2</v>
      </c>
      <c r="AB246">
        <v>25</v>
      </c>
    </row>
    <row r="247" spans="1:29" x14ac:dyDescent="0.25">
      <c r="A247">
        <v>2021</v>
      </c>
      <c r="B247">
        <v>1</v>
      </c>
      <c r="C247" s="289">
        <v>44196</v>
      </c>
      <c r="E247">
        <v>347</v>
      </c>
      <c r="F247" t="s">
        <v>157</v>
      </c>
      <c r="G247" t="s">
        <v>158</v>
      </c>
      <c r="H247">
        <v>465</v>
      </c>
      <c r="I247">
        <v>535</v>
      </c>
      <c r="J247">
        <v>484.3</v>
      </c>
      <c r="K247">
        <v>40</v>
      </c>
      <c r="L247">
        <v>144</v>
      </c>
      <c r="M247">
        <v>45</v>
      </c>
      <c r="N247">
        <v>158</v>
      </c>
      <c r="O247" s="81">
        <v>5</v>
      </c>
      <c r="P247" s="81"/>
      <c r="Q247" s="81">
        <v>1</v>
      </c>
      <c r="R247" s="81"/>
      <c r="S247" s="81"/>
      <c r="T247" s="81"/>
      <c r="U247" s="81"/>
      <c r="V247" s="81"/>
      <c r="W247" s="81"/>
      <c r="X247">
        <v>6</v>
      </c>
      <c r="Y247">
        <v>426</v>
      </c>
      <c r="Z247" s="127">
        <v>1.4999999999999999E-2</v>
      </c>
      <c r="AA247">
        <v>1</v>
      </c>
    </row>
    <row r="248" spans="1:29" x14ac:dyDescent="0.25">
      <c r="A248">
        <v>2021</v>
      </c>
      <c r="B248">
        <v>1</v>
      </c>
      <c r="C248" s="289">
        <v>44198</v>
      </c>
      <c r="E248">
        <v>347</v>
      </c>
      <c r="F248" t="s">
        <v>157</v>
      </c>
      <c r="G248" t="s">
        <v>158</v>
      </c>
      <c r="H248">
        <v>465</v>
      </c>
      <c r="I248">
        <v>535</v>
      </c>
      <c r="J248">
        <v>490.1</v>
      </c>
      <c r="K248">
        <v>40</v>
      </c>
      <c r="L248">
        <v>144</v>
      </c>
      <c r="M248">
        <v>44</v>
      </c>
      <c r="N248">
        <v>163</v>
      </c>
      <c r="O248" s="81">
        <v>8</v>
      </c>
      <c r="P248" s="81">
        <v>4</v>
      </c>
      <c r="Q248" s="81">
        <v>2</v>
      </c>
      <c r="R248" s="81"/>
      <c r="S248" s="81"/>
      <c r="T248" s="81"/>
      <c r="U248" s="81"/>
      <c r="V248" s="81"/>
      <c r="W248" s="81"/>
      <c r="X248">
        <v>14</v>
      </c>
      <c r="Y248">
        <v>420</v>
      </c>
      <c r="Z248" s="127">
        <v>1.4999999999999999E-2</v>
      </c>
      <c r="AA248">
        <v>1</v>
      </c>
    </row>
    <row r="249" spans="1:29" x14ac:dyDescent="0.25">
      <c r="A249">
        <v>2021</v>
      </c>
      <c r="B249">
        <v>1</v>
      </c>
      <c r="C249" s="289">
        <v>44199</v>
      </c>
      <c r="E249">
        <v>347</v>
      </c>
      <c r="F249" t="s">
        <v>157</v>
      </c>
      <c r="G249" t="s">
        <v>158</v>
      </c>
      <c r="H249">
        <v>465</v>
      </c>
      <c r="I249">
        <v>535</v>
      </c>
      <c r="J249">
        <v>498</v>
      </c>
      <c r="K249">
        <v>40</v>
      </c>
      <c r="L249">
        <v>144</v>
      </c>
      <c r="M249">
        <v>44</v>
      </c>
      <c r="N249">
        <v>163</v>
      </c>
      <c r="O249" s="81">
        <v>2</v>
      </c>
      <c r="P249" s="81"/>
      <c r="Q249" s="81"/>
      <c r="R249" s="81"/>
      <c r="S249" s="81"/>
      <c r="T249" s="81"/>
      <c r="U249" s="81"/>
      <c r="V249" s="81"/>
      <c r="W249" s="81"/>
      <c r="X249">
        <v>2</v>
      </c>
      <c r="Y249">
        <v>86</v>
      </c>
      <c r="Z249" s="127">
        <v>1.4999999999999999E-2</v>
      </c>
      <c r="AA249">
        <v>1</v>
      </c>
    </row>
    <row r="250" spans="1:29" x14ac:dyDescent="0.25">
      <c r="A250">
        <v>2021</v>
      </c>
      <c r="B250">
        <v>1</v>
      </c>
      <c r="C250" s="289">
        <v>44202</v>
      </c>
      <c r="E250">
        <v>281</v>
      </c>
      <c r="F250" t="s">
        <v>263</v>
      </c>
      <c r="G250" t="s">
        <v>264</v>
      </c>
      <c r="H250">
        <v>265.05</v>
      </c>
      <c r="I250">
        <v>304.95</v>
      </c>
      <c r="J250">
        <v>291.10000000000002</v>
      </c>
      <c r="K250">
        <v>120</v>
      </c>
      <c r="L250">
        <v>120</v>
      </c>
      <c r="M250">
        <v>119</v>
      </c>
      <c r="N250">
        <v>121</v>
      </c>
      <c r="O250" s="81">
        <v>6</v>
      </c>
      <c r="P250" s="81">
        <v>2</v>
      </c>
      <c r="Q250" s="81">
        <v>7</v>
      </c>
      <c r="R250" s="81"/>
      <c r="S250" s="81"/>
      <c r="T250" s="81"/>
      <c r="U250" s="81"/>
      <c r="V250" s="81"/>
      <c r="W250" s="81"/>
      <c r="X250">
        <v>15</v>
      </c>
      <c r="Y250">
        <v>1897</v>
      </c>
      <c r="Z250" s="127">
        <v>1.4999999999999999E-2</v>
      </c>
      <c r="AA250">
        <v>1</v>
      </c>
      <c r="AB250">
        <v>18</v>
      </c>
    </row>
    <row r="251" spans="1:29" x14ac:dyDescent="0.25">
      <c r="A251">
        <v>2021</v>
      </c>
      <c r="B251">
        <v>1</v>
      </c>
      <c r="C251" s="289">
        <v>44203</v>
      </c>
      <c r="E251">
        <v>281</v>
      </c>
      <c r="F251" t="s">
        <v>263</v>
      </c>
      <c r="G251" t="s">
        <v>264</v>
      </c>
      <c r="H251">
        <v>265.05</v>
      </c>
      <c r="I251">
        <v>304.95</v>
      </c>
      <c r="J251">
        <v>294.3</v>
      </c>
      <c r="K251">
        <v>120</v>
      </c>
      <c r="L251">
        <v>120</v>
      </c>
      <c r="M251">
        <v>127</v>
      </c>
      <c r="N251">
        <v>113</v>
      </c>
      <c r="O251" s="81">
        <v>3</v>
      </c>
      <c r="P251" s="81"/>
      <c r="Q251" s="81">
        <v>2</v>
      </c>
      <c r="R251" s="81"/>
      <c r="S251" s="81"/>
      <c r="T251" s="81"/>
      <c r="U251" s="81"/>
      <c r="V251" s="81"/>
      <c r="W251" s="81"/>
      <c r="X251">
        <v>5</v>
      </c>
      <c r="Y251">
        <v>1035</v>
      </c>
      <c r="Z251" s="127">
        <v>1.4999999999999999E-2</v>
      </c>
      <c r="AA251">
        <v>1</v>
      </c>
      <c r="AB251">
        <v>18</v>
      </c>
    </row>
    <row r="252" spans="1:29" x14ac:dyDescent="0.25">
      <c r="A252">
        <v>2021</v>
      </c>
      <c r="B252">
        <v>1</v>
      </c>
      <c r="C252" s="289">
        <v>44213</v>
      </c>
      <c r="E252">
        <v>281</v>
      </c>
      <c r="F252" t="s">
        <v>263</v>
      </c>
      <c r="G252" t="s">
        <v>264</v>
      </c>
      <c r="H252">
        <v>265.05</v>
      </c>
      <c r="I252">
        <v>304.95</v>
      </c>
      <c r="J252">
        <v>278.5</v>
      </c>
      <c r="K252">
        <v>120</v>
      </c>
      <c r="L252">
        <v>120</v>
      </c>
      <c r="M252">
        <v>133</v>
      </c>
      <c r="N252">
        <v>108</v>
      </c>
      <c r="O252" s="81">
        <v>2</v>
      </c>
      <c r="P252" s="81">
        <v>2</v>
      </c>
      <c r="Q252" s="81">
        <v>4</v>
      </c>
      <c r="R252" s="81"/>
      <c r="S252" s="81"/>
      <c r="T252" s="81"/>
      <c r="U252" s="81"/>
      <c r="V252" s="81"/>
      <c r="W252" s="81"/>
      <c r="X252">
        <v>8</v>
      </c>
      <c r="Y252">
        <v>1152</v>
      </c>
      <c r="Z252" s="127">
        <v>1.4999999999999999E-2</v>
      </c>
      <c r="AA252">
        <v>1</v>
      </c>
      <c r="AB252">
        <v>18</v>
      </c>
    </row>
    <row r="253" spans="1:29" x14ac:dyDescent="0.25">
      <c r="A253">
        <v>2021</v>
      </c>
      <c r="B253">
        <v>1</v>
      </c>
      <c r="C253" s="289">
        <v>44214</v>
      </c>
      <c r="E253">
        <v>281</v>
      </c>
      <c r="F253" t="s">
        <v>263</v>
      </c>
      <c r="G253" t="s">
        <v>264</v>
      </c>
      <c r="H253">
        <v>265.05</v>
      </c>
      <c r="I253">
        <v>304.95</v>
      </c>
      <c r="J253">
        <v>292.3</v>
      </c>
      <c r="K253">
        <v>120</v>
      </c>
      <c r="L253">
        <v>120</v>
      </c>
      <c r="M253">
        <v>125</v>
      </c>
      <c r="N253">
        <v>115</v>
      </c>
      <c r="O253" s="81">
        <v>5</v>
      </c>
      <c r="P253" s="81">
        <v>2</v>
      </c>
      <c r="Q253" s="81">
        <v>3</v>
      </c>
      <c r="R253" s="81"/>
      <c r="S253" s="81"/>
      <c r="T253" s="81"/>
      <c r="U253" s="81"/>
      <c r="V253" s="81"/>
      <c r="W253" s="81"/>
      <c r="X253">
        <v>10</v>
      </c>
      <c r="Y253">
        <v>2358</v>
      </c>
      <c r="Z253" s="127">
        <v>1.4999999999999999E-2</v>
      </c>
      <c r="AA253">
        <v>1</v>
      </c>
      <c r="AB253">
        <v>18</v>
      </c>
    </row>
    <row r="254" spans="1:29" x14ac:dyDescent="0.25">
      <c r="A254">
        <v>2021</v>
      </c>
      <c r="B254">
        <v>1</v>
      </c>
      <c r="C254" s="289">
        <v>44215</v>
      </c>
      <c r="E254">
        <v>281</v>
      </c>
      <c r="F254" t="s">
        <v>263</v>
      </c>
      <c r="G254" t="s">
        <v>264</v>
      </c>
      <c r="H254">
        <v>265.05</v>
      </c>
      <c r="I254">
        <v>304.95</v>
      </c>
      <c r="K254">
        <v>120</v>
      </c>
      <c r="L254">
        <v>120</v>
      </c>
      <c r="O254" s="81">
        <v>2</v>
      </c>
      <c r="P254" s="81"/>
      <c r="Q254" s="81">
        <v>2</v>
      </c>
      <c r="R254" s="81">
        <v>3</v>
      </c>
      <c r="S254" s="81"/>
      <c r="T254" s="81"/>
      <c r="U254" s="81"/>
      <c r="V254" s="81"/>
      <c r="W254" s="81"/>
      <c r="X254">
        <v>6</v>
      </c>
      <c r="Y254">
        <v>249</v>
      </c>
      <c r="Z254" s="127">
        <v>1.4999999999999999E-2</v>
      </c>
      <c r="AA254">
        <v>1</v>
      </c>
      <c r="AB254">
        <v>18</v>
      </c>
    </row>
    <row r="255" spans="1:29" x14ac:dyDescent="0.25">
      <c r="A255">
        <v>2021</v>
      </c>
      <c r="B255">
        <v>1</v>
      </c>
      <c r="C255" s="289">
        <v>44205</v>
      </c>
      <c r="E255">
        <v>280</v>
      </c>
      <c r="F255" t="s">
        <v>297</v>
      </c>
      <c r="G255" t="s">
        <v>298</v>
      </c>
      <c r="H255">
        <v>300.39</v>
      </c>
      <c r="I255">
        <v>345.61</v>
      </c>
      <c r="J255">
        <v>345.3</v>
      </c>
      <c r="K255">
        <v>105</v>
      </c>
      <c r="L255">
        <v>103</v>
      </c>
      <c r="M255">
        <v>91</v>
      </c>
      <c r="N255">
        <v>118</v>
      </c>
      <c r="O255" s="81">
        <v>5</v>
      </c>
      <c r="P255" s="81">
        <v>1</v>
      </c>
      <c r="Q255" s="81">
        <v>2</v>
      </c>
      <c r="R255" s="81"/>
      <c r="S255" s="81"/>
      <c r="T255" s="81">
        <v>3</v>
      </c>
      <c r="U255" s="81"/>
      <c r="V255" s="81"/>
      <c r="W255" s="81"/>
      <c r="X255">
        <v>11</v>
      </c>
      <c r="Y255">
        <v>1356</v>
      </c>
      <c r="Z255" s="127">
        <v>1.4999999999999999E-2</v>
      </c>
      <c r="AA255">
        <v>1</v>
      </c>
      <c r="AB255">
        <v>16</v>
      </c>
    </row>
    <row r="256" spans="1:29" x14ac:dyDescent="0.25">
      <c r="A256">
        <v>2021</v>
      </c>
      <c r="B256">
        <v>1</v>
      </c>
      <c r="C256" s="289">
        <v>44206</v>
      </c>
      <c r="E256">
        <v>280</v>
      </c>
      <c r="F256" t="s">
        <v>297</v>
      </c>
      <c r="G256" t="s">
        <v>298</v>
      </c>
      <c r="H256">
        <v>300.39</v>
      </c>
      <c r="I256">
        <v>345.61</v>
      </c>
      <c r="J256">
        <v>326.60000000000002</v>
      </c>
      <c r="K256">
        <v>105</v>
      </c>
      <c r="L256">
        <v>103</v>
      </c>
      <c r="M256">
        <v>107</v>
      </c>
      <c r="N256">
        <v>101</v>
      </c>
      <c r="O256" s="81">
        <v>7</v>
      </c>
      <c r="P256" s="81">
        <v>1</v>
      </c>
      <c r="Q256" s="81">
        <v>2</v>
      </c>
      <c r="R256" s="81"/>
      <c r="S256" s="81">
        <v>2</v>
      </c>
      <c r="T256" s="81"/>
      <c r="U256" s="81"/>
      <c r="V256" s="81"/>
      <c r="W256" s="81"/>
      <c r="X256">
        <v>12</v>
      </c>
      <c r="Y256">
        <v>1342</v>
      </c>
      <c r="Z256" s="127">
        <v>1.4999999999999999E-2</v>
      </c>
      <c r="AA256">
        <v>1</v>
      </c>
      <c r="AB256">
        <v>16</v>
      </c>
    </row>
    <row r="257" spans="1:28" x14ac:dyDescent="0.25">
      <c r="A257">
        <v>2021</v>
      </c>
      <c r="B257">
        <v>1</v>
      </c>
      <c r="C257" s="289">
        <v>44219</v>
      </c>
      <c r="E257">
        <v>280</v>
      </c>
      <c r="F257" t="s">
        <v>297</v>
      </c>
      <c r="G257" t="s">
        <v>298</v>
      </c>
      <c r="H257">
        <v>300.39</v>
      </c>
      <c r="I257">
        <v>345.61</v>
      </c>
      <c r="J257">
        <v>325.8</v>
      </c>
      <c r="K257">
        <v>105</v>
      </c>
      <c r="L257">
        <v>103</v>
      </c>
      <c r="M257">
        <v>107</v>
      </c>
      <c r="N257">
        <v>101</v>
      </c>
      <c r="O257" s="81">
        <v>5</v>
      </c>
      <c r="P257" s="81">
        <v>1</v>
      </c>
      <c r="Q257" s="81">
        <v>1</v>
      </c>
      <c r="R257" s="81"/>
      <c r="S257" s="81"/>
      <c r="T257" s="81"/>
      <c r="U257" s="81"/>
      <c r="V257" s="81"/>
      <c r="W257" s="81"/>
      <c r="X257">
        <v>7</v>
      </c>
      <c r="Y257">
        <v>962</v>
      </c>
      <c r="Z257" s="127">
        <v>1.4999999999999999E-2</v>
      </c>
      <c r="AA257">
        <v>1</v>
      </c>
      <c r="AB257">
        <v>16</v>
      </c>
    </row>
    <row r="258" spans="1:28" x14ac:dyDescent="0.25">
      <c r="A258">
        <v>2021</v>
      </c>
      <c r="B258">
        <v>1</v>
      </c>
      <c r="C258" s="289">
        <v>44220</v>
      </c>
      <c r="E258">
        <v>280</v>
      </c>
      <c r="F258" t="s">
        <v>297</v>
      </c>
      <c r="G258" t="s">
        <v>298</v>
      </c>
      <c r="H258">
        <v>300.39</v>
      </c>
      <c r="I258">
        <v>345.61</v>
      </c>
      <c r="J258">
        <v>330.3</v>
      </c>
      <c r="K258">
        <v>105</v>
      </c>
      <c r="L258">
        <v>103</v>
      </c>
      <c r="M258">
        <v>110</v>
      </c>
      <c r="N258">
        <v>98</v>
      </c>
      <c r="O258" s="81">
        <v>1</v>
      </c>
      <c r="P258" s="81">
        <v>1</v>
      </c>
      <c r="Q258" s="81">
        <v>1</v>
      </c>
      <c r="R258" s="81"/>
      <c r="S258" s="81"/>
      <c r="T258" s="81"/>
      <c r="U258" s="81"/>
      <c r="V258" s="81"/>
      <c r="W258" s="81"/>
      <c r="X258">
        <v>2</v>
      </c>
      <c r="Y258">
        <v>862</v>
      </c>
      <c r="Z258" s="127">
        <v>1.4999999999999999E-2</v>
      </c>
      <c r="AA258">
        <v>1</v>
      </c>
      <c r="AB258">
        <v>16</v>
      </c>
    </row>
    <row r="259" spans="1:28" x14ac:dyDescent="0.25">
      <c r="A259">
        <v>2021</v>
      </c>
      <c r="B259">
        <v>1</v>
      </c>
      <c r="C259" s="289">
        <v>44221</v>
      </c>
      <c r="E259">
        <v>280</v>
      </c>
      <c r="F259" t="s">
        <v>297</v>
      </c>
      <c r="G259" t="s">
        <v>298</v>
      </c>
      <c r="H259">
        <v>300.39</v>
      </c>
      <c r="I259">
        <v>345.61</v>
      </c>
      <c r="K259">
        <v>105</v>
      </c>
      <c r="L259">
        <v>103</v>
      </c>
      <c r="O259" s="81"/>
      <c r="P259" s="81"/>
      <c r="Q259" s="81"/>
      <c r="R259" s="81"/>
      <c r="S259" s="81"/>
      <c r="T259" s="81"/>
      <c r="U259" s="81"/>
      <c r="V259" s="81"/>
      <c r="W259" s="81"/>
      <c r="Y259">
        <v>5</v>
      </c>
      <c r="Z259" s="127">
        <v>1.4999999999999999E-2</v>
      </c>
      <c r="AA259">
        <v>1</v>
      </c>
      <c r="AB259">
        <v>16</v>
      </c>
    </row>
    <row r="260" spans="1:28" x14ac:dyDescent="0.25">
      <c r="A260">
        <v>2021</v>
      </c>
      <c r="B260">
        <v>1</v>
      </c>
      <c r="C260" s="289">
        <v>44222</v>
      </c>
      <c r="E260">
        <v>280</v>
      </c>
      <c r="F260" t="s">
        <v>297</v>
      </c>
      <c r="G260" t="s">
        <v>298</v>
      </c>
      <c r="H260">
        <v>300.39</v>
      </c>
      <c r="I260">
        <v>345.61</v>
      </c>
      <c r="K260">
        <v>105</v>
      </c>
      <c r="L260">
        <v>103</v>
      </c>
      <c r="O260" s="81"/>
      <c r="P260" s="81"/>
      <c r="Q260" s="81"/>
      <c r="R260" s="81"/>
      <c r="S260" s="81"/>
      <c r="T260" s="81"/>
      <c r="U260" s="81"/>
      <c r="V260" s="81"/>
      <c r="W260" s="81"/>
      <c r="Z260" s="127">
        <v>1.4999999999999999E-2</v>
      </c>
      <c r="AA260">
        <v>1</v>
      </c>
      <c r="AB260">
        <v>16</v>
      </c>
    </row>
    <row r="261" spans="1:28" x14ac:dyDescent="0.25">
      <c r="A261">
        <v>2021</v>
      </c>
      <c r="B261">
        <v>1</v>
      </c>
      <c r="C261" s="289">
        <v>44196</v>
      </c>
      <c r="E261">
        <v>559</v>
      </c>
      <c r="F261" t="s">
        <v>173</v>
      </c>
      <c r="G261" t="s">
        <v>174</v>
      </c>
      <c r="H261">
        <v>579.5</v>
      </c>
      <c r="I261">
        <v>640.5</v>
      </c>
      <c r="J261">
        <v>611.79999999999995</v>
      </c>
      <c r="K261">
        <v>90</v>
      </c>
      <c r="L261">
        <v>120</v>
      </c>
      <c r="M261">
        <v>95</v>
      </c>
      <c r="N261">
        <v>114</v>
      </c>
      <c r="O261" s="81">
        <v>4</v>
      </c>
      <c r="P261" s="81"/>
      <c r="Q261" s="81">
        <v>2</v>
      </c>
      <c r="R261" s="81"/>
      <c r="S261" s="81">
        <v>2</v>
      </c>
      <c r="T261" s="81"/>
      <c r="U261" s="81"/>
      <c r="V261" s="81"/>
      <c r="W261" s="81"/>
      <c r="X261">
        <v>8</v>
      </c>
      <c r="Y261">
        <v>1799</v>
      </c>
      <c r="Z261" s="127">
        <v>1.4999999999999999E-2</v>
      </c>
      <c r="AA261">
        <v>1</v>
      </c>
      <c r="AB261">
        <v>22</v>
      </c>
    </row>
    <row r="262" spans="1:28" x14ac:dyDescent="0.25">
      <c r="A262">
        <v>2021</v>
      </c>
      <c r="B262">
        <v>1</v>
      </c>
      <c r="C262" s="289">
        <v>44198</v>
      </c>
      <c r="E262">
        <v>559</v>
      </c>
      <c r="F262" t="s">
        <v>173</v>
      </c>
      <c r="G262" t="s">
        <v>174</v>
      </c>
      <c r="H262">
        <v>579.5</v>
      </c>
      <c r="I262">
        <v>640.5</v>
      </c>
      <c r="J262">
        <v>604</v>
      </c>
      <c r="K262">
        <v>90</v>
      </c>
      <c r="L262">
        <v>120</v>
      </c>
      <c r="M262">
        <v>95</v>
      </c>
      <c r="N262">
        <v>114</v>
      </c>
      <c r="O262" s="81">
        <v>1</v>
      </c>
      <c r="P262" s="81">
        <v>1</v>
      </c>
      <c r="Q262" s="81"/>
      <c r="R262" s="81"/>
      <c r="S262" s="81"/>
      <c r="T262" s="81"/>
      <c r="U262" s="81"/>
      <c r="V262" s="81"/>
      <c r="W262" s="81"/>
      <c r="X262">
        <v>2</v>
      </c>
      <c r="Y262">
        <v>236</v>
      </c>
      <c r="Z262" s="127">
        <v>1.4999999999999999E-2</v>
      </c>
      <c r="AA262">
        <v>1</v>
      </c>
      <c r="AB262">
        <v>22</v>
      </c>
    </row>
    <row r="263" spans="1:28" x14ac:dyDescent="0.25">
      <c r="A263">
        <v>2021</v>
      </c>
      <c r="B263">
        <v>1</v>
      </c>
      <c r="C263" s="289">
        <v>44201</v>
      </c>
      <c r="E263">
        <v>559</v>
      </c>
      <c r="F263" t="s">
        <v>173</v>
      </c>
      <c r="G263" t="s">
        <v>174</v>
      </c>
      <c r="H263">
        <v>579.5</v>
      </c>
      <c r="I263">
        <v>640.5</v>
      </c>
      <c r="J263">
        <v>623.20000000000005</v>
      </c>
      <c r="K263">
        <v>90</v>
      </c>
      <c r="L263">
        <v>120</v>
      </c>
      <c r="M263">
        <v>90</v>
      </c>
      <c r="N263">
        <v>120</v>
      </c>
      <c r="O263" s="81">
        <v>5</v>
      </c>
      <c r="P263" s="81">
        <v>2</v>
      </c>
      <c r="Q263" s="81">
        <v>2</v>
      </c>
      <c r="R263" s="81"/>
      <c r="S263" s="81"/>
      <c r="T263" s="81"/>
      <c r="U263" s="81"/>
      <c r="V263" s="81"/>
      <c r="W263" s="81"/>
      <c r="X263">
        <v>9</v>
      </c>
      <c r="Y263">
        <v>801</v>
      </c>
      <c r="Z263" s="127">
        <v>1.4999999999999999E-2</v>
      </c>
      <c r="AA263">
        <v>1</v>
      </c>
      <c r="AB263">
        <v>22</v>
      </c>
    </row>
    <row r="264" spans="1:28" x14ac:dyDescent="0.25">
      <c r="A264">
        <v>2021</v>
      </c>
      <c r="B264">
        <v>1</v>
      </c>
      <c r="C264" s="289">
        <v>44202</v>
      </c>
      <c r="E264">
        <v>559</v>
      </c>
      <c r="F264" t="s">
        <v>173</v>
      </c>
      <c r="G264" t="s">
        <v>174</v>
      </c>
      <c r="H264">
        <v>579.5</v>
      </c>
      <c r="I264">
        <v>640.5</v>
      </c>
      <c r="J264">
        <v>619.9</v>
      </c>
      <c r="K264">
        <v>90</v>
      </c>
      <c r="L264">
        <v>120</v>
      </c>
      <c r="M264">
        <v>80</v>
      </c>
      <c r="N264">
        <v>135</v>
      </c>
      <c r="O264" s="81">
        <v>6</v>
      </c>
      <c r="P264" s="81">
        <v>2</v>
      </c>
      <c r="Q264" s="81">
        <v>4</v>
      </c>
      <c r="R264" s="81"/>
      <c r="S264" s="81"/>
      <c r="T264" s="81"/>
      <c r="U264" s="81"/>
      <c r="V264" s="81"/>
      <c r="W264" s="81"/>
      <c r="X264">
        <v>12</v>
      </c>
      <c r="Y264">
        <v>1371</v>
      </c>
      <c r="Z264" s="127">
        <v>1.4999999999999999E-2</v>
      </c>
      <c r="AA264">
        <v>1</v>
      </c>
      <c r="AB264">
        <v>22</v>
      </c>
    </row>
    <row r="265" spans="1:28" x14ac:dyDescent="0.25">
      <c r="A265">
        <v>2021</v>
      </c>
      <c r="B265">
        <v>1</v>
      </c>
      <c r="C265" s="289">
        <v>44203</v>
      </c>
      <c r="E265">
        <v>559</v>
      </c>
      <c r="F265" t="s">
        <v>173</v>
      </c>
      <c r="G265" t="s">
        <v>174</v>
      </c>
      <c r="H265">
        <v>579.5</v>
      </c>
      <c r="I265">
        <v>640.5</v>
      </c>
      <c r="J265">
        <v>595.5</v>
      </c>
      <c r="K265">
        <v>90</v>
      </c>
      <c r="L265">
        <v>120</v>
      </c>
      <c r="M265">
        <v>78</v>
      </c>
      <c r="N265">
        <v>139</v>
      </c>
      <c r="O265" s="81">
        <v>1</v>
      </c>
      <c r="P265" s="81"/>
      <c r="Q265" s="81">
        <v>1</v>
      </c>
      <c r="R265" s="81"/>
      <c r="S265" s="81"/>
      <c r="T265" s="81"/>
      <c r="U265" s="81"/>
      <c r="V265" s="81"/>
      <c r="W265" s="81"/>
      <c r="X265">
        <v>2</v>
      </c>
      <c r="Y265">
        <v>344</v>
      </c>
      <c r="Z265" s="127">
        <v>1.4999999999999999E-2</v>
      </c>
      <c r="AA265">
        <v>1</v>
      </c>
      <c r="AB265">
        <v>22</v>
      </c>
    </row>
    <row r="266" spans="1:28" x14ac:dyDescent="0.25">
      <c r="A266">
        <v>2021</v>
      </c>
      <c r="B266">
        <v>1</v>
      </c>
      <c r="C266" s="289">
        <v>44213</v>
      </c>
      <c r="E266">
        <v>559</v>
      </c>
      <c r="F266" t="s">
        <v>173</v>
      </c>
      <c r="G266" t="s">
        <v>174</v>
      </c>
      <c r="H266">
        <v>579.5</v>
      </c>
      <c r="I266">
        <v>640.5</v>
      </c>
      <c r="J266">
        <v>604</v>
      </c>
      <c r="K266">
        <v>90</v>
      </c>
      <c r="L266">
        <v>120</v>
      </c>
      <c r="M266">
        <v>85</v>
      </c>
      <c r="N266">
        <v>128</v>
      </c>
      <c r="O266" s="81">
        <v>6</v>
      </c>
      <c r="P266" s="81">
        <v>1</v>
      </c>
      <c r="Q266" s="81">
        <v>2</v>
      </c>
      <c r="R266" s="81"/>
      <c r="S266" s="81"/>
      <c r="T266" s="81"/>
      <c r="U266" s="81"/>
      <c r="V266" s="81"/>
      <c r="W266" s="81"/>
      <c r="X266">
        <v>9</v>
      </c>
      <c r="Y266">
        <v>1260</v>
      </c>
      <c r="Z266" s="127">
        <v>1.4999999999999999E-2</v>
      </c>
      <c r="AA266">
        <v>1</v>
      </c>
      <c r="AB266">
        <v>22</v>
      </c>
    </row>
    <row r="267" spans="1:28" x14ac:dyDescent="0.25">
      <c r="A267">
        <v>2021</v>
      </c>
      <c r="B267">
        <v>1</v>
      </c>
      <c r="C267" s="289">
        <v>44214</v>
      </c>
      <c r="E267">
        <v>559</v>
      </c>
      <c r="F267" t="s">
        <v>173</v>
      </c>
      <c r="G267" t="s">
        <v>174</v>
      </c>
      <c r="H267">
        <v>579.5</v>
      </c>
      <c r="I267">
        <v>640.5</v>
      </c>
      <c r="J267">
        <v>623.4</v>
      </c>
      <c r="K267">
        <v>90</v>
      </c>
      <c r="L267">
        <v>120</v>
      </c>
      <c r="M267">
        <v>81</v>
      </c>
      <c r="N267">
        <v>134</v>
      </c>
      <c r="O267" s="81">
        <v>6</v>
      </c>
      <c r="P267" s="81">
        <v>3</v>
      </c>
      <c r="Q267" s="81">
        <v>5</v>
      </c>
      <c r="R267" s="81"/>
      <c r="S267" s="81"/>
      <c r="T267" s="81"/>
      <c r="U267" s="81"/>
      <c r="V267" s="81"/>
      <c r="W267" s="81"/>
      <c r="X267">
        <v>14</v>
      </c>
      <c r="Y267">
        <v>1607</v>
      </c>
      <c r="Z267" s="127">
        <v>1.4999999999999999E-2</v>
      </c>
      <c r="AA267">
        <v>1</v>
      </c>
      <c r="AB267">
        <v>22</v>
      </c>
    </row>
    <row r="268" spans="1:28" x14ac:dyDescent="0.25">
      <c r="A268">
        <v>2021</v>
      </c>
      <c r="B268">
        <v>1</v>
      </c>
      <c r="C268" s="289">
        <v>44215</v>
      </c>
      <c r="E268">
        <v>559</v>
      </c>
      <c r="F268" t="s">
        <v>173</v>
      </c>
      <c r="G268" t="s">
        <v>174</v>
      </c>
      <c r="H268">
        <v>579.5</v>
      </c>
      <c r="I268">
        <v>640.5</v>
      </c>
      <c r="J268">
        <v>608.1</v>
      </c>
      <c r="K268">
        <v>90</v>
      </c>
      <c r="L268">
        <v>120</v>
      </c>
      <c r="M268">
        <v>83</v>
      </c>
      <c r="N268">
        <v>130</v>
      </c>
      <c r="O268" s="81">
        <v>5</v>
      </c>
      <c r="P268" s="81"/>
      <c r="Q268" s="81">
        <v>6</v>
      </c>
      <c r="R268" s="81"/>
      <c r="S268" s="81"/>
      <c r="T268" s="81"/>
      <c r="U268" s="81"/>
      <c r="V268" s="81"/>
      <c r="W268" s="81"/>
      <c r="X268">
        <v>11</v>
      </c>
      <c r="Y268">
        <v>1019</v>
      </c>
      <c r="Z268" s="127">
        <v>1.4999999999999999E-2</v>
      </c>
      <c r="AA268">
        <v>1</v>
      </c>
      <c r="AB268">
        <v>22</v>
      </c>
    </row>
    <row r="269" spans="1:28" x14ac:dyDescent="0.25">
      <c r="A269">
        <v>2021</v>
      </c>
      <c r="B269">
        <v>1</v>
      </c>
      <c r="C269" s="289">
        <v>44219</v>
      </c>
      <c r="E269">
        <v>559</v>
      </c>
      <c r="F269" t="s">
        <v>173</v>
      </c>
      <c r="G269" t="s">
        <v>174</v>
      </c>
      <c r="H269">
        <v>579.5</v>
      </c>
      <c r="I269">
        <v>640.5</v>
      </c>
      <c r="K269">
        <v>90</v>
      </c>
      <c r="L269">
        <v>120</v>
      </c>
      <c r="O269" s="81">
        <v>1</v>
      </c>
      <c r="P269" s="81">
        <v>1</v>
      </c>
      <c r="Q269" s="81"/>
      <c r="R269" s="81"/>
      <c r="S269" s="81"/>
      <c r="T269" s="81"/>
      <c r="U269" s="81"/>
      <c r="V269" s="81"/>
      <c r="W269" s="81"/>
      <c r="X269">
        <v>2</v>
      </c>
      <c r="Y269">
        <v>38</v>
      </c>
      <c r="Z269" s="127">
        <v>1.4999999999999999E-2</v>
      </c>
      <c r="AA269">
        <v>1</v>
      </c>
      <c r="AB269">
        <v>22</v>
      </c>
    </row>
    <row r="270" spans="1:28" x14ac:dyDescent="0.25">
      <c r="A270">
        <v>2021</v>
      </c>
      <c r="B270">
        <v>1</v>
      </c>
      <c r="C270" s="289">
        <v>44222</v>
      </c>
      <c r="E270">
        <v>559</v>
      </c>
      <c r="F270" t="s">
        <v>173</v>
      </c>
      <c r="G270" t="s">
        <v>174</v>
      </c>
      <c r="H270">
        <v>579.5</v>
      </c>
      <c r="I270">
        <v>640.5</v>
      </c>
      <c r="K270">
        <v>90</v>
      </c>
      <c r="L270">
        <v>120</v>
      </c>
      <c r="O270" s="81"/>
      <c r="P270" s="81"/>
      <c r="Q270" s="81"/>
      <c r="R270" s="81"/>
      <c r="S270" s="81"/>
      <c r="T270" s="81"/>
      <c r="U270" s="81"/>
      <c r="V270" s="81"/>
      <c r="W270" s="81"/>
      <c r="Y270">
        <v>36</v>
      </c>
      <c r="Z270" s="127">
        <v>1.4999999999999999E-2</v>
      </c>
      <c r="AA270">
        <v>1</v>
      </c>
      <c r="AB270">
        <v>22</v>
      </c>
    </row>
    <row r="271" spans="1:28" x14ac:dyDescent="0.25">
      <c r="A271">
        <v>2021</v>
      </c>
      <c r="B271">
        <v>1</v>
      </c>
      <c r="C271" s="289">
        <v>44224</v>
      </c>
      <c r="E271">
        <v>559</v>
      </c>
      <c r="F271" t="s">
        <v>173</v>
      </c>
      <c r="G271" t="s">
        <v>174</v>
      </c>
      <c r="H271">
        <v>579.5</v>
      </c>
      <c r="I271">
        <v>640.5</v>
      </c>
      <c r="K271">
        <v>90</v>
      </c>
      <c r="L271">
        <v>120</v>
      </c>
      <c r="O271" s="81"/>
      <c r="P271" s="81"/>
      <c r="Q271" s="81"/>
      <c r="R271" s="81"/>
      <c r="S271" s="81"/>
      <c r="T271" s="81"/>
      <c r="U271" s="81"/>
      <c r="V271" s="81"/>
      <c r="W271" s="81"/>
      <c r="Y271">
        <v>27</v>
      </c>
      <c r="Z271" s="127">
        <v>1.4999999999999999E-2</v>
      </c>
      <c r="AA271">
        <v>1</v>
      </c>
      <c r="AB271">
        <v>22</v>
      </c>
    </row>
    <row r="272" spans="1:28" x14ac:dyDescent="0.25">
      <c r="A272">
        <v>2021</v>
      </c>
      <c r="B272">
        <v>1</v>
      </c>
      <c r="C272" s="289">
        <v>44225</v>
      </c>
      <c r="E272">
        <v>559</v>
      </c>
      <c r="F272" t="s">
        <v>173</v>
      </c>
      <c r="G272" t="s">
        <v>174</v>
      </c>
      <c r="H272">
        <v>579.5</v>
      </c>
      <c r="I272">
        <v>640.5</v>
      </c>
      <c r="K272">
        <v>90</v>
      </c>
      <c r="L272">
        <v>120</v>
      </c>
      <c r="O272" s="81">
        <v>4</v>
      </c>
      <c r="P272" s="81"/>
      <c r="Q272" s="81">
        <v>3</v>
      </c>
      <c r="R272" s="81"/>
      <c r="S272" s="81">
        <v>1</v>
      </c>
      <c r="T272" s="81"/>
      <c r="U272" s="81"/>
      <c r="V272" s="81"/>
      <c r="W272" s="81"/>
      <c r="X272">
        <v>7</v>
      </c>
      <c r="Y272">
        <v>955</v>
      </c>
      <c r="Z272" s="127">
        <v>1.4999999999999999E-2</v>
      </c>
      <c r="AA272">
        <v>1</v>
      </c>
      <c r="AB272">
        <v>22</v>
      </c>
    </row>
    <row r="273" spans="1:28" x14ac:dyDescent="0.25">
      <c r="A273">
        <v>2021</v>
      </c>
      <c r="B273">
        <v>1</v>
      </c>
      <c r="C273" s="289">
        <v>44202</v>
      </c>
      <c r="E273">
        <v>168</v>
      </c>
      <c r="F273" t="s">
        <v>261</v>
      </c>
      <c r="G273" t="s">
        <v>262</v>
      </c>
      <c r="H273">
        <v>575.66999999999996</v>
      </c>
      <c r="I273">
        <v>662.33</v>
      </c>
      <c r="K273">
        <v>90</v>
      </c>
      <c r="L273">
        <v>116</v>
      </c>
      <c r="O273" s="81"/>
      <c r="P273" s="81"/>
      <c r="Q273" s="81"/>
      <c r="R273" s="81"/>
      <c r="S273" s="81"/>
      <c r="T273" s="81"/>
      <c r="U273" s="81"/>
      <c r="V273" s="81"/>
      <c r="W273" s="81"/>
      <c r="Y273">
        <v>492</v>
      </c>
      <c r="Z273" s="127">
        <v>1.4999999999999999E-2</v>
      </c>
      <c r="AA273">
        <v>1</v>
      </c>
      <c r="AB273">
        <v>18</v>
      </c>
    </row>
    <row r="274" spans="1:28" x14ac:dyDescent="0.25">
      <c r="A274">
        <v>2021</v>
      </c>
      <c r="B274">
        <v>1</v>
      </c>
      <c r="C274" s="289">
        <v>44201</v>
      </c>
      <c r="E274">
        <v>273</v>
      </c>
      <c r="F274" t="s">
        <v>242</v>
      </c>
      <c r="G274" t="s">
        <v>243</v>
      </c>
      <c r="H274">
        <v>524.52</v>
      </c>
      <c r="I274">
        <v>603.48</v>
      </c>
      <c r="J274">
        <v>597</v>
      </c>
      <c r="K274">
        <v>93</v>
      </c>
      <c r="L274">
        <v>116</v>
      </c>
      <c r="M274">
        <v>72</v>
      </c>
      <c r="N274">
        <v>151</v>
      </c>
      <c r="O274" s="81">
        <v>6</v>
      </c>
      <c r="P274" s="81">
        <v>3</v>
      </c>
      <c r="Q274" s="81">
        <v>3</v>
      </c>
      <c r="R274" s="81"/>
      <c r="S274" s="81"/>
      <c r="T274" s="81"/>
      <c r="U274" s="81"/>
      <c r="V274" s="81"/>
      <c r="W274" s="81"/>
      <c r="X274">
        <v>12</v>
      </c>
      <c r="Y274">
        <v>132</v>
      </c>
      <c r="Z274" s="127">
        <v>1.4999999999999999E-2</v>
      </c>
      <c r="AA274">
        <v>1</v>
      </c>
      <c r="AB274">
        <v>16</v>
      </c>
    </row>
    <row r="275" spans="1:28" x14ac:dyDescent="0.25">
      <c r="A275">
        <v>2021</v>
      </c>
      <c r="B275">
        <v>1</v>
      </c>
      <c r="C275" s="289">
        <v>44202</v>
      </c>
      <c r="E275">
        <v>273</v>
      </c>
      <c r="F275" t="s">
        <v>242</v>
      </c>
      <c r="G275" t="s">
        <v>243</v>
      </c>
      <c r="H275">
        <v>524.52</v>
      </c>
      <c r="I275">
        <v>603.48</v>
      </c>
      <c r="J275">
        <v>600</v>
      </c>
      <c r="K275">
        <v>93</v>
      </c>
      <c r="L275">
        <v>116</v>
      </c>
      <c r="M275">
        <v>76</v>
      </c>
      <c r="N275">
        <v>143</v>
      </c>
      <c r="O275" s="81">
        <v>7</v>
      </c>
      <c r="P275" s="81">
        <v>3</v>
      </c>
      <c r="Q275" s="81">
        <v>8</v>
      </c>
      <c r="R275" s="81"/>
      <c r="S275" s="81"/>
      <c r="T275" s="81"/>
      <c r="U275" s="81"/>
      <c r="V275" s="81"/>
      <c r="W275" s="81"/>
      <c r="X275">
        <v>18</v>
      </c>
      <c r="Y275">
        <v>1200</v>
      </c>
      <c r="Z275" s="127">
        <v>1.4999999999999999E-2</v>
      </c>
      <c r="AA275">
        <v>1</v>
      </c>
      <c r="AB275">
        <v>16</v>
      </c>
    </row>
    <row r="276" spans="1:28" x14ac:dyDescent="0.25">
      <c r="A276">
        <v>2021</v>
      </c>
      <c r="B276">
        <v>1</v>
      </c>
      <c r="C276" s="289">
        <v>44203</v>
      </c>
      <c r="E276">
        <v>273</v>
      </c>
      <c r="F276" t="s">
        <v>242</v>
      </c>
      <c r="G276" t="s">
        <v>243</v>
      </c>
      <c r="H276">
        <v>524.52</v>
      </c>
      <c r="I276">
        <v>603.48</v>
      </c>
      <c r="J276">
        <v>575.4</v>
      </c>
      <c r="K276">
        <v>93</v>
      </c>
      <c r="L276">
        <v>116</v>
      </c>
      <c r="M276">
        <v>83</v>
      </c>
      <c r="N276">
        <v>131</v>
      </c>
      <c r="O276" s="81">
        <v>6</v>
      </c>
      <c r="P276" s="81"/>
      <c r="Q276" s="81">
        <v>6</v>
      </c>
      <c r="R276" s="81"/>
      <c r="S276" s="81"/>
      <c r="T276" s="81"/>
      <c r="U276" s="81"/>
      <c r="V276" s="81"/>
      <c r="W276" s="81"/>
      <c r="X276">
        <v>12</v>
      </c>
      <c r="Y276">
        <v>906</v>
      </c>
      <c r="Z276" s="127">
        <v>1.4999999999999999E-2</v>
      </c>
      <c r="AA276">
        <v>1</v>
      </c>
      <c r="AB276">
        <v>16</v>
      </c>
    </row>
    <row r="277" spans="1:28" x14ac:dyDescent="0.25">
      <c r="A277">
        <v>2021</v>
      </c>
      <c r="B277">
        <v>1</v>
      </c>
      <c r="C277" s="289">
        <v>44205</v>
      </c>
      <c r="E277">
        <v>273</v>
      </c>
      <c r="F277" t="s">
        <v>242</v>
      </c>
      <c r="G277" t="s">
        <v>243</v>
      </c>
      <c r="H277">
        <v>524.52</v>
      </c>
      <c r="I277">
        <v>603.48</v>
      </c>
      <c r="J277">
        <v>602</v>
      </c>
      <c r="K277">
        <v>93</v>
      </c>
      <c r="L277">
        <v>116</v>
      </c>
      <c r="M277">
        <v>81</v>
      </c>
      <c r="N277">
        <v>134</v>
      </c>
      <c r="O277" s="81">
        <v>7</v>
      </c>
      <c r="P277" s="81">
        <v>2</v>
      </c>
      <c r="Q277" s="81">
        <v>8</v>
      </c>
      <c r="R277" s="81"/>
      <c r="S277" s="81"/>
      <c r="T277" s="81"/>
      <c r="U277" s="81"/>
      <c r="V277" s="81"/>
      <c r="W277" s="81"/>
      <c r="X277">
        <v>17</v>
      </c>
      <c r="Y277">
        <v>1397</v>
      </c>
      <c r="Z277" s="127">
        <v>1.4999999999999999E-2</v>
      </c>
      <c r="AA277">
        <v>1</v>
      </c>
      <c r="AB277">
        <v>16</v>
      </c>
    </row>
    <row r="278" spans="1:28" x14ac:dyDescent="0.25">
      <c r="A278">
        <v>2021</v>
      </c>
      <c r="B278">
        <v>1</v>
      </c>
      <c r="C278" s="289">
        <v>44206</v>
      </c>
      <c r="E278">
        <v>273</v>
      </c>
      <c r="F278" t="s">
        <v>242</v>
      </c>
      <c r="G278" t="s">
        <v>243</v>
      </c>
      <c r="H278">
        <v>524.52</v>
      </c>
      <c r="I278">
        <v>603.48</v>
      </c>
      <c r="J278">
        <v>600.6</v>
      </c>
      <c r="K278">
        <v>93</v>
      </c>
      <c r="L278">
        <v>116</v>
      </c>
      <c r="M278">
        <v>76</v>
      </c>
      <c r="N278">
        <v>142</v>
      </c>
      <c r="O278" s="81">
        <v>4</v>
      </c>
      <c r="P278" s="81">
        <v>1</v>
      </c>
      <c r="Q278" s="81">
        <v>4</v>
      </c>
      <c r="R278" s="81"/>
      <c r="S278" s="81">
        <v>1</v>
      </c>
      <c r="T278" s="81"/>
      <c r="U278" s="81"/>
      <c r="V278" s="81"/>
      <c r="W278" s="81"/>
      <c r="X278">
        <v>10</v>
      </c>
      <c r="Y278">
        <v>1582</v>
      </c>
      <c r="Z278" s="127">
        <v>1.4999999999999999E-2</v>
      </c>
      <c r="AA278">
        <v>1</v>
      </c>
      <c r="AB278">
        <v>16</v>
      </c>
    </row>
    <row r="279" spans="1:28" x14ac:dyDescent="0.25">
      <c r="A279">
        <v>2021</v>
      </c>
      <c r="B279">
        <v>1</v>
      </c>
      <c r="C279" s="289">
        <v>44207</v>
      </c>
      <c r="E279">
        <v>273</v>
      </c>
      <c r="F279" t="s">
        <v>242</v>
      </c>
      <c r="G279" t="s">
        <v>243</v>
      </c>
      <c r="H279">
        <v>524.52</v>
      </c>
      <c r="I279">
        <v>603.48</v>
      </c>
      <c r="J279">
        <v>595</v>
      </c>
      <c r="K279">
        <v>93</v>
      </c>
      <c r="L279">
        <v>116</v>
      </c>
      <c r="M279">
        <v>73</v>
      </c>
      <c r="N279">
        <v>147</v>
      </c>
      <c r="O279" s="81">
        <v>15</v>
      </c>
      <c r="P279" s="81"/>
      <c r="Q279" s="81">
        <v>31</v>
      </c>
      <c r="R279" s="81"/>
      <c r="S279" s="81"/>
      <c r="T279" s="81"/>
      <c r="U279" s="81"/>
      <c r="V279" s="81"/>
      <c r="W279" s="81"/>
      <c r="X279">
        <v>46</v>
      </c>
      <c r="Y279">
        <v>424</v>
      </c>
      <c r="Z279" s="127">
        <v>1.4999999999999999E-2</v>
      </c>
      <c r="AA279">
        <v>1</v>
      </c>
      <c r="AB279">
        <v>16</v>
      </c>
    </row>
    <row r="280" spans="1:28" x14ac:dyDescent="0.25">
      <c r="A280">
        <v>2021</v>
      </c>
      <c r="B280">
        <v>1</v>
      </c>
      <c r="C280" s="289">
        <v>44209</v>
      </c>
      <c r="E280">
        <v>273</v>
      </c>
      <c r="F280" t="s">
        <v>242</v>
      </c>
      <c r="G280" t="s">
        <v>243</v>
      </c>
      <c r="H280">
        <v>524.52</v>
      </c>
      <c r="I280">
        <v>603.48</v>
      </c>
      <c r="J280">
        <v>585.29999999999995</v>
      </c>
      <c r="K280">
        <v>93</v>
      </c>
      <c r="L280">
        <v>116</v>
      </c>
      <c r="M280">
        <v>86</v>
      </c>
      <c r="N280">
        <v>125</v>
      </c>
      <c r="O280" s="81">
        <v>5</v>
      </c>
      <c r="P280" s="81">
        <v>3</v>
      </c>
      <c r="Q280" s="81">
        <v>6</v>
      </c>
      <c r="R280" s="81"/>
      <c r="S280" s="81"/>
      <c r="T280" s="81"/>
      <c r="U280" s="81"/>
      <c r="V280" s="81"/>
      <c r="W280" s="81"/>
      <c r="X280">
        <v>14</v>
      </c>
      <c r="Y280">
        <v>458</v>
      </c>
      <c r="Z280" s="127">
        <v>1.4999999999999999E-2</v>
      </c>
      <c r="AA280">
        <v>1</v>
      </c>
      <c r="AB280">
        <v>16</v>
      </c>
    </row>
    <row r="281" spans="1:28" x14ac:dyDescent="0.25">
      <c r="A281">
        <v>2021</v>
      </c>
      <c r="B281">
        <v>1</v>
      </c>
      <c r="C281" s="289">
        <v>44210</v>
      </c>
      <c r="E281">
        <v>273</v>
      </c>
      <c r="F281" t="s">
        <v>242</v>
      </c>
      <c r="G281" t="s">
        <v>243</v>
      </c>
      <c r="H281">
        <v>524.52</v>
      </c>
      <c r="I281">
        <v>603.48</v>
      </c>
      <c r="J281">
        <v>596.1</v>
      </c>
      <c r="K281">
        <v>93</v>
      </c>
      <c r="L281">
        <v>116</v>
      </c>
      <c r="M281">
        <v>67</v>
      </c>
      <c r="N281">
        <v>160</v>
      </c>
      <c r="O281" s="81">
        <v>7</v>
      </c>
      <c r="P281" s="81">
        <v>4</v>
      </c>
      <c r="Q281" s="81">
        <v>4</v>
      </c>
      <c r="R281" s="81"/>
      <c r="S281" s="81">
        <v>2</v>
      </c>
      <c r="T281" s="81"/>
      <c r="U281" s="81"/>
      <c r="V281" s="81"/>
      <c r="W281" s="81"/>
      <c r="X281">
        <v>16</v>
      </c>
      <c r="Y281">
        <v>1216</v>
      </c>
      <c r="Z281" s="127">
        <v>1.4999999999999999E-2</v>
      </c>
      <c r="AA281">
        <v>1</v>
      </c>
      <c r="AB281">
        <v>16</v>
      </c>
    </row>
    <row r="282" spans="1:28" x14ac:dyDescent="0.25">
      <c r="A282">
        <v>2021</v>
      </c>
      <c r="B282">
        <v>1</v>
      </c>
      <c r="C282" s="289">
        <v>44211</v>
      </c>
      <c r="E282">
        <v>273</v>
      </c>
      <c r="F282" t="s">
        <v>242</v>
      </c>
      <c r="G282" t="s">
        <v>243</v>
      </c>
      <c r="H282">
        <v>524.52</v>
      </c>
      <c r="I282">
        <v>603.48</v>
      </c>
      <c r="J282">
        <v>591.20000000000005</v>
      </c>
      <c r="K282">
        <v>93</v>
      </c>
      <c r="L282">
        <v>116</v>
      </c>
      <c r="M282">
        <v>76</v>
      </c>
      <c r="N282">
        <v>141</v>
      </c>
      <c r="O282" s="81">
        <v>8</v>
      </c>
      <c r="P282" s="81">
        <v>7</v>
      </c>
      <c r="Q282" s="81">
        <v>8</v>
      </c>
      <c r="R282" s="81"/>
      <c r="S282" s="81"/>
      <c r="T282" s="81"/>
      <c r="U282" s="81"/>
      <c r="V282" s="81"/>
      <c r="W282" s="81"/>
      <c r="X282">
        <v>23</v>
      </c>
      <c r="Y282">
        <v>1385</v>
      </c>
      <c r="Z282" s="127">
        <v>1.4999999999999999E-2</v>
      </c>
      <c r="AA282">
        <v>1</v>
      </c>
      <c r="AB282">
        <v>16</v>
      </c>
    </row>
    <row r="283" spans="1:28" x14ac:dyDescent="0.25">
      <c r="A283">
        <v>2021</v>
      </c>
      <c r="B283">
        <v>1</v>
      </c>
      <c r="C283" s="289">
        <v>44212</v>
      </c>
      <c r="E283">
        <v>273</v>
      </c>
      <c r="F283" t="s">
        <v>242</v>
      </c>
      <c r="G283" t="s">
        <v>243</v>
      </c>
      <c r="H283">
        <v>524.52</v>
      </c>
      <c r="I283">
        <v>603.48</v>
      </c>
      <c r="J283">
        <v>580.70000000000005</v>
      </c>
      <c r="K283">
        <v>93</v>
      </c>
      <c r="L283">
        <v>116</v>
      </c>
      <c r="M283">
        <v>77</v>
      </c>
      <c r="N283">
        <v>141</v>
      </c>
      <c r="O283" s="81">
        <v>6</v>
      </c>
      <c r="P283" s="81"/>
      <c r="Q283" s="81">
        <v>3</v>
      </c>
      <c r="R283" s="81">
        <v>3</v>
      </c>
      <c r="S283" s="81"/>
      <c r="T283" s="81"/>
      <c r="U283" s="81"/>
      <c r="V283" s="81"/>
      <c r="W283" s="81"/>
      <c r="X283">
        <v>12</v>
      </c>
      <c r="Y283">
        <v>1524</v>
      </c>
      <c r="Z283" s="127">
        <v>1.4999999999999999E-2</v>
      </c>
      <c r="AA283">
        <v>1</v>
      </c>
      <c r="AB283">
        <v>16</v>
      </c>
    </row>
    <row r="284" spans="1:28" x14ac:dyDescent="0.25">
      <c r="A284">
        <v>2021</v>
      </c>
      <c r="B284">
        <v>1</v>
      </c>
      <c r="C284" s="289">
        <v>44213</v>
      </c>
      <c r="E284">
        <v>273</v>
      </c>
      <c r="F284" t="s">
        <v>242</v>
      </c>
      <c r="G284" t="s">
        <v>243</v>
      </c>
      <c r="H284">
        <v>524.52</v>
      </c>
      <c r="I284">
        <v>603.48</v>
      </c>
      <c r="K284">
        <v>93</v>
      </c>
      <c r="L284">
        <v>116</v>
      </c>
      <c r="O284" s="81">
        <v>4</v>
      </c>
      <c r="P284" s="81"/>
      <c r="Q284" s="81">
        <v>1</v>
      </c>
      <c r="R284" s="81"/>
      <c r="S284" s="81"/>
      <c r="T284" s="81"/>
      <c r="U284" s="81"/>
      <c r="V284" s="81"/>
      <c r="W284" s="81"/>
      <c r="X284">
        <v>5</v>
      </c>
      <c r="Y284">
        <v>425</v>
      </c>
      <c r="Z284" s="127">
        <v>1.4999999999999999E-2</v>
      </c>
      <c r="AA284">
        <v>1</v>
      </c>
      <c r="AB284">
        <v>16</v>
      </c>
    </row>
    <row r="285" spans="1:28" x14ac:dyDescent="0.25">
      <c r="A285">
        <v>2021</v>
      </c>
      <c r="B285">
        <v>1</v>
      </c>
      <c r="C285" s="289">
        <v>44224</v>
      </c>
      <c r="E285">
        <v>273</v>
      </c>
      <c r="F285" t="s">
        <v>242</v>
      </c>
      <c r="G285" t="s">
        <v>243</v>
      </c>
      <c r="H285">
        <v>524.52</v>
      </c>
      <c r="I285">
        <v>603.48</v>
      </c>
      <c r="K285">
        <v>93</v>
      </c>
      <c r="L285">
        <v>116</v>
      </c>
      <c r="M285">
        <v>83</v>
      </c>
      <c r="N285">
        <v>130</v>
      </c>
      <c r="O285" s="81">
        <v>1</v>
      </c>
      <c r="P285" s="81"/>
      <c r="Q285" s="81">
        <v>1</v>
      </c>
      <c r="R285" s="81"/>
      <c r="S285" s="81"/>
      <c r="T285" s="81"/>
      <c r="U285" s="81"/>
      <c r="V285" s="81"/>
      <c r="W285" s="81"/>
      <c r="X285">
        <v>2</v>
      </c>
      <c r="Y285">
        <v>158</v>
      </c>
      <c r="Z285" s="127">
        <v>1.4999999999999999E-2</v>
      </c>
      <c r="AA285">
        <v>1</v>
      </c>
      <c r="AB285">
        <v>16</v>
      </c>
    </row>
    <row r="286" spans="1:28" x14ac:dyDescent="0.25">
      <c r="A286">
        <v>2021</v>
      </c>
      <c r="B286">
        <v>1</v>
      </c>
      <c r="C286" s="289">
        <v>44225</v>
      </c>
      <c r="E286">
        <v>273</v>
      </c>
      <c r="F286" t="s">
        <v>242</v>
      </c>
      <c r="G286" t="s">
        <v>243</v>
      </c>
      <c r="H286">
        <v>524.52</v>
      </c>
      <c r="I286">
        <v>603.48</v>
      </c>
      <c r="J286">
        <v>580.29999999999995</v>
      </c>
      <c r="K286">
        <v>93</v>
      </c>
      <c r="L286">
        <v>116</v>
      </c>
      <c r="M286">
        <v>85</v>
      </c>
      <c r="N286">
        <v>127</v>
      </c>
      <c r="O286" s="81">
        <v>4</v>
      </c>
      <c r="P286" s="81"/>
      <c r="Q286" s="81">
        <v>5</v>
      </c>
      <c r="R286" s="81"/>
      <c r="S286" s="81"/>
      <c r="T286" s="81"/>
      <c r="U286" s="81"/>
      <c r="V286" s="81"/>
      <c r="W286" s="81"/>
      <c r="X286">
        <v>8</v>
      </c>
      <c r="Y286">
        <v>674</v>
      </c>
      <c r="Z286" s="127">
        <v>1.4999999999999999E-2</v>
      </c>
      <c r="AA286">
        <v>1</v>
      </c>
      <c r="AB286">
        <v>16</v>
      </c>
    </row>
    <row r="287" spans="1:28" x14ac:dyDescent="0.25">
      <c r="A287">
        <v>2021</v>
      </c>
      <c r="B287">
        <v>1</v>
      </c>
      <c r="C287" s="289">
        <v>44226</v>
      </c>
      <c r="E287">
        <v>273</v>
      </c>
      <c r="F287" t="s">
        <v>242</v>
      </c>
      <c r="G287" t="s">
        <v>243</v>
      </c>
      <c r="H287">
        <v>524.52</v>
      </c>
      <c r="I287">
        <v>603.48</v>
      </c>
      <c r="J287">
        <v>577.79999999999995</v>
      </c>
      <c r="K287">
        <v>93</v>
      </c>
      <c r="L287">
        <v>116</v>
      </c>
      <c r="M287">
        <v>87</v>
      </c>
      <c r="N287">
        <v>124</v>
      </c>
      <c r="O287" s="81">
        <v>4</v>
      </c>
      <c r="P287" s="81"/>
      <c r="Q287" s="81">
        <v>4</v>
      </c>
      <c r="R287" s="81"/>
      <c r="S287" s="81"/>
      <c r="T287" s="81"/>
      <c r="U287" s="81"/>
      <c r="V287" s="81"/>
      <c r="W287" s="81"/>
      <c r="X287">
        <v>8</v>
      </c>
      <c r="Y287">
        <v>1562</v>
      </c>
      <c r="Z287" s="127">
        <v>1.4999999999999999E-2</v>
      </c>
      <c r="AA287">
        <v>1</v>
      </c>
      <c r="AB287">
        <v>16</v>
      </c>
    </row>
    <row r="288" spans="1:28" x14ac:dyDescent="0.25">
      <c r="A288">
        <v>2021</v>
      </c>
      <c r="B288">
        <v>1</v>
      </c>
      <c r="C288" s="289">
        <v>44215</v>
      </c>
      <c r="E288">
        <v>271</v>
      </c>
      <c r="F288" t="s">
        <v>335</v>
      </c>
      <c r="G288" t="s">
        <v>336</v>
      </c>
      <c r="H288">
        <v>149.72999999999999</v>
      </c>
      <c r="I288">
        <v>172.27</v>
      </c>
      <c r="J288">
        <v>154.19999999999999</v>
      </c>
      <c r="K288">
        <v>151</v>
      </c>
      <c r="L288">
        <v>95</v>
      </c>
      <c r="M288">
        <v>148</v>
      </c>
      <c r="N288">
        <v>97</v>
      </c>
      <c r="O288" s="81">
        <v>6</v>
      </c>
      <c r="P288" s="81"/>
      <c r="Q288" s="81">
        <v>4</v>
      </c>
      <c r="R288" s="81"/>
      <c r="S288" s="81"/>
      <c r="T288" s="81"/>
      <c r="U288" s="81"/>
      <c r="V288" s="81"/>
      <c r="W288" s="81"/>
      <c r="X288">
        <v>10</v>
      </c>
      <c r="Y288">
        <v>2060</v>
      </c>
      <c r="Z288" s="127">
        <v>1.4999999999999999E-2</v>
      </c>
      <c r="AA288">
        <v>1</v>
      </c>
      <c r="AB288">
        <v>16</v>
      </c>
    </row>
    <row r="289" spans="1:28" x14ac:dyDescent="0.25">
      <c r="A289">
        <v>2021</v>
      </c>
      <c r="B289">
        <v>1</v>
      </c>
      <c r="C289" s="289">
        <v>44219</v>
      </c>
      <c r="E289">
        <v>271</v>
      </c>
      <c r="F289" t="s">
        <v>335</v>
      </c>
      <c r="G289" t="s">
        <v>336</v>
      </c>
      <c r="H289">
        <v>149.72999999999999</v>
      </c>
      <c r="I289">
        <v>172.27</v>
      </c>
      <c r="J289">
        <v>158.5</v>
      </c>
      <c r="K289">
        <v>151</v>
      </c>
      <c r="L289">
        <v>95</v>
      </c>
      <c r="M289">
        <v>166</v>
      </c>
      <c r="N289">
        <v>87</v>
      </c>
      <c r="O289" s="81">
        <v>1</v>
      </c>
      <c r="P289" s="81">
        <v>1</v>
      </c>
      <c r="Q289" s="81">
        <v>1</v>
      </c>
      <c r="R289" s="81"/>
      <c r="S289" s="81"/>
      <c r="T289" s="81"/>
      <c r="U289" s="81"/>
      <c r="V289" s="81"/>
      <c r="W289" s="81"/>
      <c r="X289">
        <v>2</v>
      </c>
      <c r="Y289">
        <v>1052</v>
      </c>
      <c r="Z289" s="127">
        <v>1.4999999999999999E-2</v>
      </c>
      <c r="AA289">
        <v>1</v>
      </c>
      <c r="AB289">
        <v>16</v>
      </c>
    </row>
    <row r="290" spans="1:28" x14ac:dyDescent="0.25">
      <c r="A290">
        <v>2021</v>
      </c>
      <c r="B290">
        <v>1</v>
      </c>
      <c r="C290" s="289">
        <v>44208</v>
      </c>
      <c r="E290">
        <v>253</v>
      </c>
      <c r="F290" t="s">
        <v>323</v>
      </c>
      <c r="G290" t="s">
        <v>190</v>
      </c>
      <c r="H290">
        <v>188.79</v>
      </c>
      <c r="I290">
        <v>217.21</v>
      </c>
      <c r="J290">
        <v>200.8</v>
      </c>
      <c r="K290">
        <v>121</v>
      </c>
      <c r="L290">
        <v>89</v>
      </c>
      <c r="M290">
        <v>115</v>
      </c>
      <c r="N290">
        <v>94</v>
      </c>
      <c r="O290" s="81">
        <v>6</v>
      </c>
      <c r="P290" s="81">
        <v>2</v>
      </c>
      <c r="Q290" s="81">
        <v>1</v>
      </c>
      <c r="R290" s="81"/>
      <c r="S290" s="81"/>
      <c r="T290" s="81"/>
      <c r="U290" s="81"/>
      <c r="V290" s="81"/>
      <c r="W290" s="81"/>
      <c r="X290">
        <v>9</v>
      </c>
      <c r="Y290">
        <v>1329</v>
      </c>
      <c r="Z290" s="127">
        <v>1.4999999999999999E-2</v>
      </c>
      <c r="AA290">
        <v>1</v>
      </c>
      <c r="AB290">
        <v>16</v>
      </c>
    </row>
    <row r="291" spans="1:28" x14ac:dyDescent="0.25">
      <c r="A291">
        <v>2021</v>
      </c>
      <c r="B291">
        <v>1</v>
      </c>
      <c r="C291" s="289">
        <v>44209</v>
      </c>
      <c r="E291">
        <v>253</v>
      </c>
      <c r="F291" t="s">
        <v>323</v>
      </c>
      <c r="G291" t="s">
        <v>190</v>
      </c>
      <c r="H291">
        <v>188.79</v>
      </c>
      <c r="I291">
        <v>217.21</v>
      </c>
      <c r="J291">
        <v>197.3</v>
      </c>
      <c r="K291">
        <v>121</v>
      </c>
      <c r="L291">
        <v>89</v>
      </c>
      <c r="M291">
        <v>127</v>
      </c>
      <c r="N291">
        <v>85</v>
      </c>
      <c r="O291" s="81">
        <v>6</v>
      </c>
      <c r="P291" s="81">
        <v>2</v>
      </c>
      <c r="Q291" s="81">
        <v>4</v>
      </c>
      <c r="R291" s="81"/>
      <c r="S291" s="81">
        <v>2</v>
      </c>
      <c r="T291" s="81"/>
      <c r="U291" s="81"/>
      <c r="V291" s="81"/>
      <c r="W291" s="81"/>
      <c r="X291">
        <v>14</v>
      </c>
      <c r="Y291">
        <v>3374</v>
      </c>
      <c r="Z291" s="127">
        <v>1.4999999999999999E-2</v>
      </c>
      <c r="AA291">
        <v>1</v>
      </c>
      <c r="AB291">
        <v>16</v>
      </c>
    </row>
    <row r="292" spans="1:28" x14ac:dyDescent="0.25">
      <c r="A292">
        <v>2021</v>
      </c>
      <c r="B292">
        <v>1</v>
      </c>
      <c r="C292" s="289">
        <v>44210</v>
      </c>
      <c r="E292">
        <v>253</v>
      </c>
      <c r="F292" t="s">
        <v>323</v>
      </c>
      <c r="G292" t="s">
        <v>190</v>
      </c>
      <c r="H292">
        <v>188.79</v>
      </c>
      <c r="I292">
        <v>217.21</v>
      </c>
      <c r="J292">
        <v>197.8</v>
      </c>
      <c r="K292">
        <v>121</v>
      </c>
      <c r="L292">
        <v>89</v>
      </c>
      <c r="M292">
        <v>122</v>
      </c>
      <c r="N292">
        <v>89</v>
      </c>
      <c r="O292" s="81">
        <v>3</v>
      </c>
      <c r="P292" s="81">
        <v>5</v>
      </c>
      <c r="Q292" s="81">
        <v>2</v>
      </c>
      <c r="R292" s="81">
        <v>3</v>
      </c>
      <c r="S292" s="81"/>
      <c r="T292" s="81"/>
      <c r="U292" s="81"/>
      <c r="V292" s="81"/>
      <c r="W292" s="81"/>
      <c r="X292">
        <v>13</v>
      </c>
      <c r="Y292">
        <v>3013</v>
      </c>
      <c r="Z292" s="127">
        <v>1.4999999999999999E-2</v>
      </c>
      <c r="AA292">
        <v>1</v>
      </c>
      <c r="AB292">
        <v>16</v>
      </c>
    </row>
    <row r="293" spans="1:28" x14ac:dyDescent="0.25">
      <c r="A293">
        <v>2021</v>
      </c>
      <c r="B293">
        <v>1</v>
      </c>
      <c r="C293" s="289">
        <v>44211</v>
      </c>
      <c r="E293">
        <v>253</v>
      </c>
      <c r="F293" t="s">
        <v>323</v>
      </c>
      <c r="G293" t="s">
        <v>190</v>
      </c>
      <c r="H293">
        <v>188.79</v>
      </c>
      <c r="I293">
        <v>217.21</v>
      </c>
      <c r="J293">
        <v>196</v>
      </c>
      <c r="K293">
        <v>121</v>
      </c>
      <c r="L293">
        <v>89</v>
      </c>
      <c r="M293">
        <v>127</v>
      </c>
      <c r="N293">
        <v>85</v>
      </c>
      <c r="O293" s="81">
        <v>3</v>
      </c>
      <c r="P293" s="81">
        <v>2</v>
      </c>
      <c r="Q293" s="81">
        <v>5</v>
      </c>
      <c r="R293" s="81"/>
      <c r="S293" s="81"/>
      <c r="T293" s="81"/>
      <c r="U293" s="81"/>
      <c r="V293" s="81"/>
      <c r="W293" s="81"/>
      <c r="X293">
        <v>9</v>
      </c>
      <c r="Y293">
        <v>2529</v>
      </c>
      <c r="Z293" s="127">
        <v>1.4999999999999999E-2</v>
      </c>
      <c r="AA293">
        <v>1</v>
      </c>
      <c r="AB293">
        <v>16</v>
      </c>
    </row>
    <row r="294" spans="1:28" x14ac:dyDescent="0.25">
      <c r="A294">
        <v>2021</v>
      </c>
      <c r="B294">
        <v>1</v>
      </c>
      <c r="C294" s="289">
        <v>44212</v>
      </c>
      <c r="E294">
        <v>253</v>
      </c>
      <c r="F294" t="s">
        <v>323</v>
      </c>
      <c r="G294" t="s">
        <v>190</v>
      </c>
      <c r="H294">
        <v>188.79</v>
      </c>
      <c r="I294">
        <v>217.21</v>
      </c>
      <c r="J294">
        <v>195.5</v>
      </c>
      <c r="K294">
        <v>121</v>
      </c>
      <c r="L294">
        <v>89</v>
      </c>
      <c r="M294">
        <v>125</v>
      </c>
      <c r="N294">
        <v>87</v>
      </c>
      <c r="O294" s="81">
        <v>5</v>
      </c>
      <c r="P294" s="81"/>
      <c r="Q294" s="81">
        <v>4</v>
      </c>
      <c r="R294" s="81">
        <v>2</v>
      </c>
      <c r="S294" s="81"/>
      <c r="T294" s="81"/>
      <c r="U294" s="81"/>
      <c r="V294" s="81"/>
      <c r="W294" s="81"/>
      <c r="X294">
        <v>10</v>
      </c>
      <c r="Y294">
        <v>2770</v>
      </c>
      <c r="Z294" s="127">
        <v>1.4999999999999999E-2</v>
      </c>
      <c r="AA294">
        <v>1</v>
      </c>
      <c r="AB294">
        <v>16</v>
      </c>
    </row>
    <row r="295" spans="1:28" x14ac:dyDescent="0.25">
      <c r="A295">
        <v>2021</v>
      </c>
      <c r="B295">
        <v>1</v>
      </c>
      <c r="C295" s="289">
        <v>44213</v>
      </c>
      <c r="E295">
        <v>253</v>
      </c>
      <c r="F295" t="s">
        <v>323</v>
      </c>
      <c r="G295" t="s">
        <v>190</v>
      </c>
      <c r="H295">
        <v>188.79</v>
      </c>
      <c r="I295">
        <v>217.21</v>
      </c>
      <c r="J295">
        <v>195.1</v>
      </c>
      <c r="K295">
        <v>121</v>
      </c>
      <c r="L295">
        <v>89</v>
      </c>
      <c r="M295">
        <v>124</v>
      </c>
      <c r="N295">
        <v>87</v>
      </c>
      <c r="O295" s="81">
        <v>7</v>
      </c>
      <c r="P295" s="81">
        <v>4</v>
      </c>
      <c r="Q295" s="81">
        <v>4</v>
      </c>
      <c r="R295" s="81"/>
      <c r="S295" s="81"/>
      <c r="T295" s="81"/>
      <c r="U295" s="81"/>
      <c r="V295" s="81"/>
      <c r="W295" s="81"/>
      <c r="X295">
        <v>15</v>
      </c>
      <c r="Y295">
        <v>2535</v>
      </c>
      <c r="Z295" s="127">
        <v>1.4999999999999999E-2</v>
      </c>
      <c r="AA295">
        <v>1</v>
      </c>
      <c r="AB295">
        <v>16</v>
      </c>
    </row>
    <row r="296" spans="1:28" x14ac:dyDescent="0.25">
      <c r="A296">
        <v>2021</v>
      </c>
      <c r="B296">
        <v>1</v>
      </c>
      <c r="C296" s="289">
        <v>44214</v>
      </c>
      <c r="E296">
        <v>253</v>
      </c>
      <c r="F296" t="s">
        <v>323</v>
      </c>
      <c r="G296" t="s">
        <v>190</v>
      </c>
      <c r="H296">
        <v>188.79</v>
      </c>
      <c r="I296">
        <v>217.21</v>
      </c>
      <c r="J296">
        <v>191.3</v>
      </c>
      <c r="K296">
        <v>121</v>
      </c>
      <c r="L296">
        <v>89</v>
      </c>
      <c r="M296">
        <v>123</v>
      </c>
      <c r="N296">
        <v>88</v>
      </c>
      <c r="O296" s="81">
        <v>5</v>
      </c>
      <c r="P296" s="81"/>
      <c r="Q296" s="81">
        <v>6</v>
      </c>
      <c r="R296" s="81"/>
      <c r="S296" s="81"/>
      <c r="T296" s="81"/>
      <c r="U296" s="81"/>
      <c r="V296" s="81"/>
      <c r="W296" s="81"/>
      <c r="X296">
        <v>11</v>
      </c>
      <c r="Y296">
        <v>1391</v>
      </c>
      <c r="Z296" s="127">
        <v>1.4999999999999999E-2</v>
      </c>
      <c r="AA296">
        <v>1</v>
      </c>
      <c r="AB296">
        <v>16</v>
      </c>
    </row>
    <row r="297" spans="1:28" x14ac:dyDescent="0.25">
      <c r="A297">
        <v>2021</v>
      </c>
      <c r="B297">
        <v>1</v>
      </c>
      <c r="C297" s="289">
        <v>44222</v>
      </c>
      <c r="E297">
        <v>253</v>
      </c>
      <c r="F297" t="s">
        <v>323</v>
      </c>
      <c r="G297" t="s">
        <v>190</v>
      </c>
      <c r="H297">
        <v>188.79</v>
      </c>
      <c r="I297">
        <v>217.21</v>
      </c>
      <c r="J297">
        <v>190</v>
      </c>
      <c r="K297">
        <v>121</v>
      </c>
      <c r="L297">
        <v>89</v>
      </c>
      <c r="M297">
        <v>132</v>
      </c>
      <c r="N297">
        <v>82</v>
      </c>
      <c r="O297" s="81">
        <v>4</v>
      </c>
      <c r="P297" s="81"/>
      <c r="Q297" s="81">
        <v>2</v>
      </c>
      <c r="R297" s="81"/>
      <c r="S297" s="81"/>
      <c r="T297" s="81"/>
      <c r="U297" s="81"/>
      <c r="V297" s="81"/>
      <c r="W297" s="81"/>
      <c r="X297">
        <v>6</v>
      </c>
      <c r="Y297">
        <v>246</v>
      </c>
      <c r="Z297" s="127">
        <v>1.4999999999999999E-2</v>
      </c>
      <c r="AA297">
        <v>1</v>
      </c>
      <c r="AB297">
        <v>16</v>
      </c>
    </row>
    <row r="298" spans="1:28" x14ac:dyDescent="0.25">
      <c r="A298">
        <v>2021</v>
      </c>
      <c r="B298">
        <v>1</v>
      </c>
      <c r="C298" s="289">
        <v>44223</v>
      </c>
      <c r="E298">
        <v>253</v>
      </c>
      <c r="F298" t="s">
        <v>323</v>
      </c>
      <c r="G298" t="s">
        <v>190</v>
      </c>
      <c r="H298">
        <v>188.79</v>
      </c>
      <c r="I298">
        <v>217.21</v>
      </c>
      <c r="J298">
        <v>198.7</v>
      </c>
      <c r="K298">
        <v>121</v>
      </c>
      <c r="L298">
        <v>89</v>
      </c>
      <c r="M298">
        <v>127</v>
      </c>
      <c r="N298">
        <v>85</v>
      </c>
      <c r="O298" s="81">
        <v>8</v>
      </c>
      <c r="P298" s="81">
        <v>2</v>
      </c>
      <c r="Q298" s="81">
        <v>4</v>
      </c>
      <c r="R298" s="81"/>
      <c r="S298" s="81"/>
      <c r="T298" s="81"/>
      <c r="U298" s="81"/>
      <c r="V298" s="81"/>
      <c r="W298" s="81"/>
      <c r="X298">
        <v>14</v>
      </c>
      <c r="Y298">
        <v>1934</v>
      </c>
      <c r="Z298" s="127">
        <v>1.4999999999999999E-2</v>
      </c>
      <c r="AA298">
        <v>1</v>
      </c>
      <c r="AB298">
        <v>16</v>
      </c>
    </row>
    <row r="299" spans="1:28" x14ac:dyDescent="0.25">
      <c r="A299">
        <v>2021</v>
      </c>
      <c r="B299">
        <v>1</v>
      </c>
      <c r="C299" s="289">
        <v>44224</v>
      </c>
      <c r="E299">
        <v>253</v>
      </c>
      <c r="F299" t="s">
        <v>323</v>
      </c>
      <c r="G299" t="s">
        <v>190</v>
      </c>
      <c r="H299">
        <v>188.79</v>
      </c>
      <c r="I299">
        <v>217.21</v>
      </c>
      <c r="J299">
        <v>199.3</v>
      </c>
      <c r="K299">
        <v>121</v>
      </c>
      <c r="L299">
        <v>89</v>
      </c>
      <c r="M299">
        <v>121</v>
      </c>
      <c r="N299">
        <v>90</v>
      </c>
      <c r="O299" s="81">
        <v>7</v>
      </c>
      <c r="P299" s="81">
        <v>6</v>
      </c>
      <c r="Q299" s="81">
        <v>2</v>
      </c>
      <c r="R299" s="81"/>
      <c r="S299" s="81">
        <v>5</v>
      </c>
      <c r="T299" s="81"/>
      <c r="U299" s="81"/>
      <c r="V299" s="81"/>
      <c r="W299" s="81"/>
      <c r="X299">
        <v>20</v>
      </c>
      <c r="Y299">
        <v>2840</v>
      </c>
      <c r="Z299" s="127">
        <v>1.4999999999999999E-2</v>
      </c>
      <c r="AA299">
        <v>1</v>
      </c>
      <c r="AB299">
        <v>16</v>
      </c>
    </row>
    <row r="300" spans="1:28" x14ac:dyDescent="0.25">
      <c r="A300">
        <v>2021</v>
      </c>
      <c r="B300">
        <v>1</v>
      </c>
      <c r="C300" s="289">
        <v>44225</v>
      </c>
      <c r="E300">
        <v>253</v>
      </c>
      <c r="F300" t="s">
        <v>323</v>
      </c>
      <c r="G300" t="s">
        <v>190</v>
      </c>
      <c r="H300">
        <v>188.79</v>
      </c>
      <c r="I300">
        <v>217.21</v>
      </c>
      <c r="J300">
        <v>190.7</v>
      </c>
      <c r="K300">
        <v>121</v>
      </c>
      <c r="L300">
        <v>89</v>
      </c>
      <c r="M300">
        <v>133</v>
      </c>
      <c r="N300">
        <v>81</v>
      </c>
      <c r="O300" s="81">
        <v>3</v>
      </c>
      <c r="P300" s="81"/>
      <c r="Q300" s="81">
        <v>3</v>
      </c>
      <c r="R300" s="81"/>
      <c r="S300" s="81"/>
      <c r="T300" s="81"/>
      <c r="U300" s="81"/>
      <c r="V300" s="81"/>
      <c r="W300" s="81"/>
      <c r="X300">
        <v>6</v>
      </c>
      <c r="Y300">
        <v>1446</v>
      </c>
      <c r="Z300" s="127">
        <v>1.4999999999999999E-2</v>
      </c>
      <c r="AA300">
        <v>1</v>
      </c>
      <c r="AB300">
        <v>16</v>
      </c>
    </row>
    <row r="301" spans="1:28" x14ac:dyDescent="0.25">
      <c r="A301">
        <v>2021</v>
      </c>
      <c r="B301">
        <v>1</v>
      </c>
      <c r="C301" s="289">
        <v>44226</v>
      </c>
      <c r="E301">
        <v>253</v>
      </c>
      <c r="F301" t="s">
        <v>323</v>
      </c>
      <c r="G301" t="s">
        <v>190</v>
      </c>
      <c r="H301">
        <v>188.79</v>
      </c>
      <c r="I301">
        <v>217.21</v>
      </c>
      <c r="K301">
        <v>121</v>
      </c>
      <c r="L301">
        <v>89</v>
      </c>
      <c r="O301" s="81">
        <v>1</v>
      </c>
      <c r="P301" s="81"/>
      <c r="Q301" s="81">
        <v>1</v>
      </c>
      <c r="R301" s="81"/>
      <c r="S301" s="81"/>
      <c r="T301" s="81"/>
      <c r="U301" s="81"/>
      <c r="V301" s="81"/>
      <c r="W301" s="81"/>
      <c r="X301">
        <v>2</v>
      </c>
      <c r="Y301">
        <v>2</v>
      </c>
      <c r="Z301" s="127">
        <v>1.4999999999999999E-2</v>
      </c>
      <c r="AA301">
        <v>1</v>
      </c>
      <c r="AB301">
        <v>16</v>
      </c>
    </row>
    <row r="302" spans="1:28" x14ac:dyDescent="0.25">
      <c r="A302">
        <v>2021</v>
      </c>
      <c r="B302">
        <v>1</v>
      </c>
      <c r="C302" s="289">
        <v>44198</v>
      </c>
      <c r="E302">
        <v>254</v>
      </c>
      <c r="F302" t="s">
        <v>189</v>
      </c>
      <c r="G302" t="s">
        <v>190</v>
      </c>
      <c r="H302">
        <v>188.79</v>
      </c>
      <c r="I302">
        <v>217.21</v>
      </c>
      <c r="J302">
        <v>209.3</v>
      </c>
      <c r="K302">
        <v>88</v>
      </c>
      <c r="L302">
        <v>164</v>
      </c>
      <c r="M302">
        <v>107</v>
      </c>
      <c r="N302">
        <v>135</v>
      </c>
      <c r="O302" s="81">
        <v>6</v>
      </c>
      <c r="P302" s="81">
        <v>7</v>
      </c>
      <c r="Q302" s="81">
        <v>4</v>
      </c>
      <c r="R302" s="81"/>
      <c r="S302" s="81"/>
      <c r="T302" s="81"/>
      <c r="U302" s="81"/>
      <c r="V302" s="81"/>
      <c r="W302" s="81"/>
      <c r="X302">
        <v>16</v>
      </c>
      <c r="Y302">
        <v>1456</v>
      </c>
      <c r="Z302" s="127">
        <v>0.02</v>
      </c>
      <c r="AA302">
        <v>1</v>
      </c>
      <c r="AB302">
        <v>16</v>
      </c>
    </row>
    <row r="303" spans="1:28" x14ac:dyDescent="0.25">
      <c r="A303">
        <v>2021</v>
      </c>
      <c r="B303">
        <v>1</v>
      </c>
      <c r="C303" s="289">
        <v>44199</v>
      </c>
      <c r="E303">
        <v>254</v>
      </c>
      <c r="F303" t="s">
        <v>189</v>
      </c>
      <c r="G303" t="s">
        <v>190</v>
      </c>
      <c r="H303">
        <v>188.79</v>
      </c>
      <c r="I303">
        <v>217.21</v>
      </c>
      <c r="J303">
        <v>207.9</v>
      </c>
      <c r="K303">
        <v>88</v>
      </c>
      <c r="L303">
        <v>164</v>
      </c>
      <c r="M303">
        <v>108</v>
      </c>
      <c r="N303">
        <v>133</v>
      </c>
      <c r="O303" s="81">
        <v>9</v>
      </c>
      <c r="P303" s="81"/>
      <c r="Q303" s="81">
        <v>8</v>
      </c>
      <c r="R303" s="81"/>
      <c r="S303" s="81"/>
      <c r="T303" s="81"/>
      <c r="U303" s="81"/>
      <c r="V303" s="81"/>
      <c r="W303" s="81"/>
      <c r="X303">
        <v>17</v>
      </c>
      <c r="Y303">
        <v>1877</v>
      </c>
      <c r="Z303" s="127">
        <v>0.02</v>
      </c>
      <c r="AA303">
        <v>1</v>
      </c>
      <c r="AB303">
        <v>16</v>
      </c>
    </row>
    <row r="304" spans="1:28" x14ac:dyDescent="0.25">
      <c r="A304">
        <v>2021</v>
      </c>
      <c r="B304">
        <v>1</v>
      </c>
      <c r="C304" s="289">
        <v>44200</v>
      </c>
      <c r="E304">
        <v>254</v>
      </c>
      <c r="F304" t="s">
        <v>189</v>
      </c>
      <c r="G304" t="s">
        <v>190</v>
      </c>
      <c r="H304">
        <v>188.79</v>
      </c>
      <c r="I304">
        <v>217.21</v>
      </c>
      <c r="J304">
        <v>206.8</v>
      </c>
      <c r="K304">
        <v>88</v>
      </c>
      <c r="L304">
        <v>164</v>
      </c>
      <c r="M304">
        <v>109</v>
      </c>
      <c r="N304">
        <v>132</v>
      </c>
      <c r="O304" s="81">
        <v>7</v>
      </c>
      <c r="P304" s="81"/>
      <c r="Q304" s="81">
        <v>5</v>
      </c>
      <c r="R304" s="81">
        <v>4</v>
      </c>
      <c r="S304" s="81">
        <v>4</v>
      </c>
      <c r="T304" s="81"/>
      <c r="U304" s="81"/>
      <c r="V304" s="81"/>
      <c r="W304" s="81"/>
      <c r="X304">
        <v>19</v>
      </c>
      <c r="Y304">
        <v>2539</v>
      </c>
      <c r="Z304" s="127">
        <v>0.02</v>
      </c>
      <c r="AA304">
        <v>1</v>
      </c>
      <c r="AB304">
        <v>16</v>
      </c>
    </row>
    <row r="305" spans="1:28" x14ac:dyDescent="0.25">
      <c r="A305">
        <v>2021</v>
      </c>
      <c r="B305">
        <v>1</v>
      </c>
      <c r="C305" s="289">
        <v>44201</v>
      </c>
      <c r="E305">
        <v>254</v>
      </c>
      <c r="F305" t="s">
        <v>189</v>
      </c>
      <c r="G305" t="s">
        <v>190</v>
      </c>
      <c r="H305">
        <v>188.79</v>
      </c>
      <c r="I305">
        <v>217.21</v>
      </c>
      <c r="J305">
        <v>213.3</v>
      </c>
      <c r="K305">
        <v>88</v>
      </c>
      <c r="L305">
        <v>164</v>
      </c>
      <c r="M305">
        <v>106</v>
      </c>
      <c r="N305">
        <v>136</v>
      </c>
      <c r="O305" s="81">
        <v>8</v>
      </c>
      <c r="P305" s="81">
        <v>2</v>
      </c>
      <c r="Q305" s="81">
        <v>6</v>
      </c>
      <c r="R305" s="81"/>
      <c r="S305" s="81">
        <v>4</v>
      </c>
      <c r="T305" s="81"/>
      <c r="U305" s="81"/>
      <c r="V305" s="81"/>
      <c r="W305" s="81"/>
      <c r="X305">
        <v>19</v>
      </c>
      <c r="Y305">
        <v>2179</v>
      </c>
      <c r="Z305" s="127">
        <v>0.02</v>
      </c>
      <c r="AA305">
        <v>1</v>
      </c>
      <c r="AB305">
        <v>16</v>
      </c>
    </row>
    <row r="306" spans="1:28" x14ac:dyDescent="0.25">
      <c r="A306">
        <v>2021</v>
      </c>
      <c r="B306">
        <v>1</v>
      </c>
      <c r="C306" s="289">
        <v>44202</v>
      </c>
      <c r="E306">
        <v>254</v>
      </c>
      <c r="F306" t="s">
        <v>189</v>
      </c>
      <c r="G306" t="s">
        <v>190</v>
      </c>
      <c r="H306">
        <v>188.79</v>
      </c>
      <c r="I306">
        <v>217.21</v>
      </c>
      <c r="J306">
        <v>207.6</v>
      </c>
      <c r="K306">
        <v>88</v>
      </c>
      <c r="L306">
        <v>164</v>
      </c>
      <c r="M306">
        <v>104</v>
      </c>
      <c r="N306">
        <v>139</v>
      </c>
      <c r="O306" s="81">
        <v>7</v>
      </c>
      <c r="P306" s="81">
        <v>4</v>
      </c>
      <c r="Q306" s="81">
        <v>5</v>
      </c>
      <c r="R306" s="81"/>
      <c r="S306" s="81">
        <v>3</v>
      </c>
      <c r="T306" s="81"/>
      <c r="U306" s="81"/>
      <c r="V306" s="81"/>
      <c r="W306" s="81"/>
      <c r="X306">
        <v>19</v>
      </c>
      <c r="Y306">
        <v>2719</v>
      </c>
      <c r="Z306" s="127">
        <v>0.02</v>
      </c>
      <c r="AA306">
        <v>1</v>
      </c>
      <c r="AB306">
        <v>16</v>
      </c>
    </row>
    <row r="307" spans="1:28" x14ac:dyDescent="0.25">
      <c r="A307">
        <v>2021</v>
      </c>
      <c r="B307">
        <v>1</v>
      </c>
      <c r="C307" s="289">
        <v>44203</v>
      </c>
      <c r="E307">
        <v>254</v>
      </c>
      <c r="F307" t="s">
        <v>189</v>
      </c>
      <c r="G307" t="s">
        <v>190</v>
      </c>
      <c r="H307">
        <v>188.79</v>
      </c>
      <c r="I307">
        <v>217.21</v>
      </c>
      <c r="J307">
        <v>210.5</v>
      </c>
      <c r="K307">
        <v>88</v>
      </c>
      <c r="L307">
        <v>164</v>
      </c>
      <c r="M307">
        <v>104</v>
      </c>
      <c r="N307">
        <v>138</v>
      </c>
      <c r="O307" s="81">
        <v>7</v>
      </c>
      <c r="P307" s="81"/>
      <c r="Q307" s="81">
        <v>3</v>
      </c>
      <c r="R307" s="81">
        <v>3</v>
      </c>
      <c r="S307" s="81"/>
      <c r="T307" s="81"/>
      <c r="U307" s="81"/>
      <c r="V307" s="81"/>
      <c r="W307" s="81"/>
      <c r="X307">
        <v>13</v>
      </c>
      <c r="Y307">
        <v>2233</v>
      </c>
      <c r="Z307" s="127">
        <v>0.02</v>
      </c>
      <c r="AA307">
        <v>1</v>
      </c>
      <c r="AB307">
        <v>16</v>
      </c>
    </row>
    <row r="308" spans="1:28" x14ac:dyDescent="0.25">
      <c r="A308">
        <v>2021</v>
      </c>
      <c r="B308">
        <v>1</v>
      </c>
      <c r="C308" s="289">
        <v>44205</v>
      </c>
      <c r="E308">
        <v>254</v>
      </c>
      <c r="F308" t="s">
        <v>189</v>
      </c>
      <c r="G308" t="s">
        <v>190</v>
      </c>
      <c r="H308">
        <v>188.79</v>
      </c>
      <c r="I308">
        <v>217.21</v>
      </c>
      <c r="J308">
        <v>211.9</v>
      </c>
      <c r="K308">
        <v>88</v>
      </c>
      <c r="L308">
        <v>164</v>
      </c>
      <c r="M308">
        <v>107</v>
      </c>
      <c r="N308">
        <v>135</v>
      </c>
      <c r="O308" s="81">
        <v>7</v>
      </c>
      <c r="P308" s="81">
        <v>7</v>
      </c>
      <c r="Q308" s="81">
        <v>5</v>
      </c>
      <c r="R308" s="81"/>
      <c r="S308" s="81"/>
      <c r="T308" s="81"/>
      <c r="U308" s="81"/>
      <c r="V308" s="81"/>
      <c r="W308" s="81"/>
      <c r="X308">
        <v>19</v>
      </c>
      <c r="Y308">
        <v>1099</v>
      </c>
      <c r="Z308" s="127">
        <v>0.02</v>
      </c>
      <c r="AA308">
        <v>1</v>
      </c>
      <c r="AB308">
        <v>16</v>
      </c>
    </row>
    <row r="309" spans="1:28" x14ac:dyDescent="0.25">
      <c r="A309">
        <v>2021</v>
      </c>
      <c r="B309">
        <v>1</v>
      </c>
      <c r="C309" s="289">
        <v>44206</v>
      </c>
      <c r="E309">
        <v>254</v>
      </c>
      <c r="F309" t="s">
        <v>189</v>
      </c>
      <c r="G309" t="s">
        <v>190</v>
      </c>
      <c r="H309">
        <v>188.79</v>
      </c>
      <c r="I309">
        <v>217.21</v>
      </c>
      <c r="J309">
        <v>209.4</v>
      </c>
      <c r="K309">
        <v>88</v>
      </c>
      <c r="L309">
        <v>164</v>
      </c>
      <c r="M309">
        <v>101</v>
      </c>
      <c r="N309">
        <v>142</v>
      </c>
      <c r="O309" s="81">
        <v>7</v>
      </c>
      <c r="P309" s="81">
        <v>4</v>
      </c>
      <c r="Q309" s="81">
        <v>7</v>
      </c>
      <c r="R309" s="81"/>
      <c r="S309" s="81">
        <v>2</v>
      </c>
      <c r="T309" s="81"/>
      <c r="U309" s="81"/>
      <c r="V309" s="81"/>
      <c r="W309" s="81"/>
      <c r="X309">
        <v>20</v>
      </c>
      <c r="Y309">
        <v>2720</v>
      </c>
      <c r="Z309" s="127">
        <v>0.02</v>
      </c>
      <c r="AA309">
        <v>1</v>
      </c>
      <c r="AB309">
        <v>16</v>
      </c>
    </row>
    <row r="310" spans="1:28" x14ac:dyDescent="0.25">
      <c r="A310">
        <v>2021</v>
      </c>
      <c r="B310">
        <v>1</v>
      </c>
      <c r="C310" s="289">
        <v>44207</v>
      </c>
      <c r="E310">
        <v>254</v>
      </c>
      <c r="F310" t="s">
        <v>189</v>
      </c>
      <c r="G310" t="s">
        <v>190</v>
      </c>
      <c r="H310">
        <v>188.79</v>
      </c>
      <c r="I310">
        <v>217.21</v>
      </c>
      <c r="J310">
        <v>213</v>
      </c>
      <c r="K310">
        <v>88</v>
      </c>
      <c r="L310">
        <v>164</v>
      </c>
      <c r="M310">
        <v>105</v>
      </c>
      <c r="N310">
        <v>138</v>
      </c>
      <c r="O310" s="81">
        <v>7</v>
      </c>
      <c r="P310" s="81">
        <v>5</v>
      </c>
      <c r="Q310" s="81">
        <v>4</v>
      </c>
      <c r="R310" s="81"/>
      <c r="S310" s="81">
        <v>3</v>
      </c>
      <c r="T310" s="81"/>
      <c r="U310" s="81"/>
      <c r="V310" s="81"/>
      <c r="W310" s="81"/>
      <c r="X310">
        <v>19</v>
      </c>
      <c r="Y310">
        <v>1699</v>
      </c>
      <c r="Z310" s="127">
        <v>0.02</v>
      </c>
      <c r="AA310">
        <v>1</v>
      </c>
      <c r="AB310">
        <v>16</v>
      </c>
    </row>
    <row r="311" spans="1:28" x14ac:dyDescent="0.25">
      <c r="A311">
        <v>2021</v>
      </c>
      <c r="B311">
        <v>1</v>
      </c>
      <c r="C311" s="289">
        <v>44208</v>
      </c>
      <c r="E311">
        <v>254</v>
      </c>
      <c r="F311" t="s">
        <v>189</v>
      </c>
      <c r="G311" t="s">
        <v>190</v>
      </c>
      <c r="H311">
        <v>188.79</v>
      </c>
      <c r="I311">
        <v>217.21</v>
      </c>
      <c r="J311">
        <v>213.6</v>
      </c>
      <c r="K311">
        <v>88</v>
      </c>
      <c r="L311">
        <v>164</v>
      </c>
      <c r="M311">
        <v>105</v>
      </c>
      <c r="N311">
        <v>138</v>
      </c>
      <c r="O311" s="81">
        <v>6</v>
      </c>
      <c r="P311" s="81">
        <v>2</v>
      </c>
      <c r="Q311" s="81">
        <v>8</v>
      </c>
      <c r="R311" s="81"/>
      <c r="S311" s="81">
        <v>2</v>
      </c>
      <c r="T311" s="81"/>
      <c r="U311" s="81"/>
      <c r="V311" s="81"/>
      <c r="W311" s="81"/>
      <c r="X311">
        <v>17</v>
      </c>
      <c r="Y311">
        <v>2837</v>
      </c>
      <c r="Z311" s="127">
        <v>0.02</v>
      </c>
      <c r="AA311">
        <v>1</v>
      </c>
      <c r="AB311">
        <v>16</v>
      </c>
    </row>
    <row r="312" spans="1:28" x14ac:dyDescent="0.25">
      <c r="A312">
        <v>2021</v>
      </c>
      <c r="B312">
        <v>1</v>
      </c>
      <c r="C312" s="289">
        <v>44209</v>
      </c>
      <c r="E312">
        <v>254</v>
      </c>
      <c r="F312" t="s">
        <v>189</v>
      </c>
      <c r="G312" t="s">
        <v>190</v>
      </c>
      <c r="H312">
        <v>188.79</v>
      </c>
      <c r="I312">
        <v>217.21</v>
      </c>
      <c r="J312">
        <v>212.9</v>
      </c>
      <c r="K312">
        <v>88</v>
      </c>
      <c r="L312">
        <v>164</v>
      </c>
      <c r="M312">
        <v>103</v>
      </c>
      <c r="N312">
        <v>140</v>
      </c>
      <c r="O312" s="81">
        <v>6</v>
      </c>
      <c r="P312" s="81">
        <v>2</v>
      </c>
      <c r="Q312" s="81">
        <v>5</v>
      </c>
      <c r="R312" s="81"/>
      <c r="S312" s="81"/>
      <c r="T312" s="81"/>
      <c r="U312" s="81"/>
      <c r="V312" s="81"/>
      <c r="W312" s="81"/>
      <c r="X312">
        <v>13</v>
      </c>
      <c r="Y312">
        <v>973</v>
      </c>
      <c r="Z312" s="127">
        <v>0.02</v>
      </c>
      <c r="AA312">
        <v>1</v>
      </c>
      <c r="AB312">
        <v>16</v>
      </c>
    </row>
    <row r="313" spans="1:28" x14ac:dyDescent="0.25">
      <c r="A313">
        <v>2021</v>
      </c>
      <c r="B313">
        <v>1</v>
      </c>
      <c r="C313" s="289">
        <v>44210</v>
      </c>
      <c r="E313">
        <v>254</v>
      </c>
      <c r="F313" t="s">
        <v>189</v>
      </c>
      <c r="G313" t="s">
        <v>190</v>
      </c>
      <c r="H313">
        <v>188.79</v>
      </c>
      <c r="I313">
        <v>217.21</v>
      </c>
      <c r="J313">
        <v>211.8</v>
      </c>
      <c r="K313">
        <v>88</v>
      </c>
      <c r="L313">
        <v>164</v>
      </c>
      <c r="M313">
        <v>103</v>
      </c>
      <c r="N313">
        <v>140</v>
      </c>
      <c r="O313" s="81">
        <v>4</v>
      </c>
      <c r="P313" s="81"/>
      <c r="Q313" s="81"/>
      <c r="R313" s="81">
        <v>2</v>
      </c>
      <c r="S313" s="81"/>
      <c r="T313" s="81"/>
      <c r="U313" s="81"/>
      <c r="V313" s="81"/>
      <c r="W313" s="81"/>
      <c r="X313">
        <v>5</v>
      </c>
      <c r="Y313">
        <v>1445</v>
      </c>
      <c r="Z313" s="127">
        <v>0.02</v>
      </c>
      <c r="AA313">
        <v>1</v>
      </c>
      <c r="AB313">
        <v>16</v>
      </c>
    </row>
    <row r="314" spans="1:28" x14ac:dyDescent="0.25">
      <c r="A314">
        <v>2021</v>
      </c>
      <c r="B314">
        <v>1</v>
      </c>
      <c r="C314" s="289">
        <v>44215</v>
      </c>
      <c r="E314">
        <v>254</v>
      </c>
      <c r="F314" t="s">
        <v>189</v>
      </c>
      <c r="G314" t="s">
        <v>190</v>
      </c>
      <c r="H314">
        <v>188.79</v>
      </c>
      <c r="I314">
        <v>217.21</v>
      </c>
      <c r="J314">
        <v>210</v>
      </c>
      <c r="K314">
        <v>88</v>
      </c>
      <c r="L314">
        <v>164</v>
      </c>
      <c r="M314">
        <v>104</v>
      </c>
      <c r="N314">
        <v>139</v>
      </c>
      <c r="O314" s="81">
        <v>2</v>
      </c>
      <c r="P314" s="81"/>
      <c r="Q314" s="81"/>
      <c r="R314" s="81">
        <v>1</v>
      </c>
      <c r="S314" s="81"/>
      <c r="T314" s="81"/>
      <c r="U314" s="81"/>
      <c r="V314" s="81"/>
      <c r="W314" s="81"/>
      <c r="X314">
        <v>3</v>
      </c>
      <c r="Y314">
        <v>183</v>
      </c>
      <c r="Z314" s="127">
        <v>0.02</v>
      </c>
      <c r="AA314">
        <v>1</v>
      </c>
      <c r="AB314">
        <v>16</v>
      </c>
    </row>
    <row r="315" spans="1:28" x14ac:dyDescent="0.25">
      <c r="A315">
        <v>2021</v>
      </c>
      <c r="B315">
        <v>1</v>
      </c>
      <c r="C315" s="289">
        <v>44219</v>
      </c>
      <c r="E315">
        <v>254</v>
      </c>
      <c r="F315" t="s">
        <v>189</v>
      </c>
      <c r="G315" t="s">
        <v>190</v>
      </c>
      <c r="H315">
        <v>188.79</v>
      </c>
      <c r="I315">
        <v>217.21</v>
      </c>
      <c r="J315">
        <v>211.4</v>
      </c>
      <c r="K315">
        <v>88</v>
      </c>
      <c r="L315">
        <v>164</v>
      </c>
      <c r="M315">
        <v>115</v>
      </c>
      <c r="N315">
        <v>125</v>
      </c>
      <c r="O315" s="81">
        <v>7</v>
      </c>
      <c r="P315" s="81">
        <v>13</v>
      </c>
      <c r="Q315" s="81">
        <v>7</v>
      </c>
      <c r="R315" s="81"/>
      <c r="S315" s="81"/>
      <c r="T315" s="81"/>
      <c r="U315" s="81"/>
      <c r="V315" s="81"/>
      <c r="W315" s="81"/>
      <c r="X315">
        <v>26</v>
      </c>
      <c r="Y315">
        <v>926</v>
      </c>
      <c r="Z315" s="127">
        <v>0.02</v>
      </c>
      <c r="AA315">
        <v>1</v>
      </c>
      <c r="AB315">
        <v>16</v>
      </c>
    </row>
    <row r="316" spans="1:28" x14ac:dyDescent="0.25">
      <c r="A316">
        <v>2021</v>
      </c>
      <c r="B316">
        <v>1</v>
      </c>
      <c r="C316" s="289">
        <v>44220</v>
      </c>
      <c r="E316">
        <v>254</v>
      </c>
      <c r="F316" t="s">
        <v>189</v>
      </c>
      <c r="G316" t="s">
        <v>190</v>
      </c>
      <c r="H316">
        <v>188.79</v>
      </c>
      <c r="I316">
        <v>217.21</v>
      </c>
      <c r="J316">
        <v>206</v>
      </c>
      <c r="K316">
        <v>88</v>
      </c>
      <c r="L316">
        <v>164</v>
      </c>
      <c r="M316">
        <v>104</v>
      </c>
      <c r="N316">
        <v>139</v>
      </c>
      <c r="O316" s="81">
        <v>7</v>
      </c>
      <c r="P316" s="81">
        <v>4</v>
      </c>
      <c r="Q316" s="81">
        <v>6</v>
      </c>
      <c r="R316" s="81"/>
      <c r="S316" s="81"/>
      <c r="T316" s="81"/>
      <c r="U316" s="81"/>
      <c r="V316" s="81"/>
      <c r="W316" s="81"/>
      <c r="X316">
        <v>17</v>
      </c>
      <c r="Y316">
        <v>2177</v>
      </c>
      <c r="Z316" s="127">
        <v>0.02</v>
      </c>
      <c r="AA316">
        <v>1</v>
      </c>
      <c r="AB316">
        <v>16</v>
      </c>
    </row>
    <row r="317" spans="1:28" x14ac:dyDescent="0.25">
      <c r="A317">
        <v>2021</v>
      </c>
      <c r="B317">
        <v>1</v>
      </c>
      <c r="C317" s="289">
        <v>44221</v>
      </c>
      <c r="E317">
        <v>254</v>
      </c>
      <c r="F317" t="s">
        <v>189</v>
      </c>
      <c r="G317" t="s">
        <v>190</v>
      </c>
      <c r="H317">
        <v>188.79</v>
      </c>
      <c r="I317">
        <v>217.21</v>
      </c>
      <c r="J317">
        <v>213.1</v>
      </c>
      <c r="K317">
        <v>88</v>
      </c>
      <c r="L317">
        <v>164</v>
      </c>
      <c r="M317">
        <v>100</v>
      </c>
      <c r="N317">
        <v>143</v>
      </c>
      <c r="O317" s="81">
        <v>6</v>
      </c>
      <c r="P317" s="81">
        <v>4</v>
      </c>
      <c r="Q317" s="81">
        <v>5</v>
      </c>
      <c r="R317" s="81"/>
      <c r="S317" s="81">
        <v>3</v>
      </c>
      <c r="T317" s="81"/>
      <c r="U317" s="81"/>
      <c r="V317" s="81"/>
      <c r="W317" s="81"/>
      <c r="X317">
        <v>17</v>
      </c>
      <c r="Y317">
        <v>1577</v>
      </c>
      <c r="Z317" s="127">
        <v>0.02</v>
      </c>
      <c r="AA317">
        <v>1</v>
      </c>
      <c r="AB317">
        <v>16</v>
      </c>
    </row>
    <row r="318" spans="1:28" x14ac:dyDescent="0.25">
      <c r="A318">
        <v>2021</v>
      </c>
      <c r="B318">
        <v>1</v>
      </c>
      <c r="C318" s="289">
        <v>44222</v>
      </c>
      <c r="E318">
        <v>254</v>
      </c>
      <c r="F318" t="s">
        <v>189</v>
      </c>
      <c r="G318" t="s">
        <v>190</v>
      </c>
      <c r="H318">
        <v>188.79</v>
      </c>
      <c r="I318">
        <v>217.21</v>
      </c>
      <c r="J318">
        <v>212.1</v>
      </c>
      <c r="K318">
        <v>88</v>
      </c>
      <c r="L318">
        <v>164</v>
      </c>
      <c r="M318">
        <v>101</v>
      </c>
      <c r="N318">
        <v>142</v>
      </c>
      <c r="O318" s="81">
        <v>6</v>
      </c>
      <c r="P318" s="81">
        <v>2</v>
      </c>
      <c r="Q318" s="81">
        <v>9</v>
      </c>
      <c r="R318" s="81"/>
      <c r="S318" s="81"/>
      <c r="T318" s="81"/>
      <c r="U318" s="81"/>
      <c r="V318" s="81"/>
      <c r="W318" s="81"/>
      <c r="X318">
        <v>17</v>
      </c>
      <c r="Y318">
        <v>1997</v>
      </c>
      <c r="Z318" s="127">
        <v>0.02</v>
      </c>
      <c r="AA318">
        <v>1</v>
      </c>
      <c r="AB318">
        <v>16</v>
      </c>
    </row>
    <row r="319" spans="1:28" x14ac:dyDescent="0.25">
      <c r="A319">
        <v>2021</v>
      </c>
      <c r="B319">
        <v>1</v>
      </c>
      <c r="C319" s="289">
        <v>44223</v>
      </c>
      <c r="E319">
        <v>254</v>
      </c>
      <c r="F319" t="s">
        <v>189</v>
      </c>
      <c r="G319" t="s">
        <v>190</v>
      </c>
      <c r="H319">
        <v>188.79</v>
      </c>
      <c r="I319">
        <v>217.21</v>
      </c>
      <c r="J319">
        <v>208.9</v>
      </c>
      <c r="K319">
        <v>88</v>
      </c>
      <c r="L319">
        <v>164</v>
      </c>
      <c r="M319">
        <v>102</v>
      </c>
      <c r="N319">
        <v>141</v>
      </c>
      <c r="O319" s="81">
        <v>5</v>
      </c>
      <c r="P319" s="81">
        <v>3</v>
      </c>
      <c r="Q319" s="81">
        <v>6</v>
      </c>
      <c r="R319" s="81"/>
      <c r="S319" s="81">
        <v>7</v>
      </c>
      <c r="T319" s="81"/>
      <c r="U319" s="81"/>
      <c r="V319" s="81"/>
      <c r="W319" s="81"/>
      <c r="X319">
        <v>21</v>
      </c>
      <c r="Y319">
        <v>2901</v>
      </c>
      <c r="Z319" s="127">
        <v>0.02</v>
      </c>
      <c r="AA319">
        <v>1</v>
      </c>
      <c r="AB319">
        <v>16</v>
      </c>
    </row>
    <row r="320" spans="1:28" x14ac:dyDescent="0.25">
      <c r="A320">
        <v>2021</v>
      </c>
      <c r="B320">
        <v>1</v>
      </c>
      <c r="C320" s="289">
        <v>44224</v>
      </c>
      <c r="E320">
        <v>254</v>
      </c>
      <c r="F320" t="s">
        <v>189</v>
      </c>
      <c r="G320" t="s">
        <v>190</v>
      </c>
      <c r="H320">
        <v>188.79</v>
      </c>
      <c r="I320">
        <v>217.21</v>
      </c>
      <c r="J320">
        <v>207.4</v>
      </c>
      <c r="K320">
        <v>88</v>
      </c>
      <c r="L320">
        <v>164</v>
      </c>
      <c r="M320">
        <v>96</v>
      </c>
      <c r="N320">
        <v>150</v>
      </c>
      <c r="O320" s="81">
        <v>5</v>
      </c>
      <c r="P320" s="81">
        <v>4</v>
      </c>
      <c r="Q320" s="81">
        <v>5</v>
      </c>
      <c r="R320" s="81"/>
      <c r="S320" s="81"/>
      <c r="T320" s="81"/>
      <c r="U320" s="81"/>
      <c r="V320" s="81"/>
      <c r="W320" s="81"/>
      <c r="X320">
        <v>14</v>
      </c>
      <c r="Y320">
        <v>1094</v>
      </c>
      <c r="Z320" s="127">
        <v>0.02</v>
      </c>
      <c r="AA320">
        <v>1</v>
      </c>
      <c r="AB320">
        <v>16</v>
      </c>
    </row>
    <row r="321" spans="1:28" x14ac:dyDescent="0.25">
      <c r="A321">
        <v>2021</v>
      </c>
      <c r="B321">
        <v>1</v>
      </c>
      <c r="C321" s="289">
        <v>44225</v>
      </c>
      <c r="E321">
        <v>254</v>
      </c>
      <c r="F321" t="s">
        <v>189</v>
      </c>
      <c r="G321" t="s">
        <v>190</v>
      </c>
      <c r="H321">
        <v>188.79</v>
      </c>
      <c r="I321">
        <v>217.21</v>
      </c>
      <c r="J321">
        <v>205</v>
      </c>
      <c r="K321">
        <v>88</v>
      </c>
      <c r="L321">
        <v>164</v>
      </c>
      <c r="M321">
        <v>105</v>
      </c>
      <c r="N321">
        <v>138</v>
      </c>
      <c r="O321" s="81">
        <v>5</v>
      </c>
      <c r="P321" s="81"/>
      <c r="Q321" s="81">
        <v>4</v>
      </c>
      <c r="R321" s="81"/>
      <c r="S321" s="81"/>
      <c r="T321" s="81"/>
      <c r="U321" s="81"/>
      <c r="V321" s="81"/>
      <c r="W321" s="81"/>
      <c r="X321">
        <v>8</v>
      </c>
      <c r="Y321">
        <v>1988</v>
      </c>
      <c r="Z321" s="127">
        <v>0.02</v>
      </c>
      <c r="AA321">
        <v>1</v>
      </c>
      <c r="AB321">
        <v>16</v>
      </c>
    </row>
    <row r="322" spans="1:28" x14ac:dyDescent="0.25">
      <c r="A322">
        <v>2021</v>
      </c>
      <c r="B322">
        <v>1</v>
      </c>
      <c r="C322" s="289">
        <v>44226</v>
      </c>
      <c r="E322">
        <v>254</v>
      </c>
      <c r="F322" t="s">
        <v>189</v>
      </c>
      <c r="G322" t="s">
        <v>190</v>
      </c>
      <c r="H322">
        <v>188.79</v>
      </c>
      <c r="I322">
        <v>217.21</v>
      </c>
      <c r="J322">
        <v>208.7</v>
      </c>
      <c r="K322">
        <v>88</v>
      </c>
      <c r="L322">
        <v>164</v>
      </c>
      <c r="M322">
        <v>112</v>
      </c>
      <c r="N322">
        <v>129</v>
      </c>
      <c r="O322" s="81">
        <v>7</v>
      </c>
      <c r="P322" s="81"/>
      <c r="Q322" s="81">
        <v>4</v>
      </c>
      <c r="R322" s="81"/>
      <c r="S322" s="81"/>
      <c r="T322" s="81"/>
      <c r="U322" s="81"/>
      <c r="V322" s="81"/>
      <c r="W322" s="81"/>
      <c r="X322">
        <v>11</v>
      </c>
      <c r="Y322">
        <v>2531</v>
      </c>
      <c r="Z322" s="127">
        <v>0.02</v>
      </c>
      <c r="AA322">
        <v>1</v>
      </c>
      <c r="AB322">
        <v>16</v>
      </c>
    </row>
    <row r="323" spans="1:28" x14ac:dyDescent="0.25">
      <c r="A323">
        <v>2021</v>
      </c>
      <c r="B323">
        <v>1</v>
      </c>
      <c r="C323" s="289">
        <v>44196</v>
      </c>
      <c r="E323">
        <v>225</v>
      </c>
      <c r="F323" t="s">
        <v>142</v>
      </c>
      <c r="G323" t="s">
        <v>143</v>
      </c>
      <c r="H323">
        <v>345.96</v>
      </c>
      <c r="I323">
        <v>398.04</v>
      </c>
      <c r="K323">
        <v>169</v>
      </c>
      <c r="L323">
        <v>128</v>
      </c>
      <c r="O323" s="81">
        <v>2</v>
      </c>
      <c r="P323" s="81"/>
      <c r="Q323" s="81"/>
      <c r="R323" s="81"/>
      <c r="S323" s="81"/>
      <c r="T323" s="81"/>
      <c r="U323" s="81"/>
      <c r="V323" s="81"/>
      <c r="W323" s="81"/>
      <c r="X323">
        <v>2</v>
      </c>
      <c r="Y323">
        <v>182</v>
      </c>
      <c r="Z323" s="127">
        <v>1.4999999999999999E-2</v>
      </c>
      <c r="AA323">
        <v>1</v>
      </c>
      <c r="AB323">
        <v>18</v>
      </c>
    </row>
    <row r="324" spans="1:28" x14ac:dyDescent="0.25">
      <c r="A324">
        <v>2021</v>
      </c>
      <c r="B324">
        <v>1</v>
      </c>
      <c r="C324" s="289">
        <v>44199</v>
      </c>
      <c r="E324">
        <v>219</v>
      </c>
      <c r="F324" t="s">
        <v>222</v>
      </c>
      <c r="G324" t="s">
        <v>223</v>
      </c>
      <c r="H324">
        <v>106.175</v>
      </c>
      <c r="I324">
        <v>122.1583333</v>
      </c>
      <c r="J324">
        <v>140.80000000000001</v>
      </c>
      <c r="K324">
        <v>238</v>
      </c>
      <c r="L324">
        <v>91</v>
      </c>
      <c r="M324">
        <v>193</v>
      </c>
      <c r="N324">
        <v>112</v>
      </c>
      <c r="O324" s="81">
        <v>8</v>
      </c>
      <c r="P324" s="81"/>
      <c r="Q324" s="81">
        <v>4</v>
      </c>
      <c r="R324" s="81"/>
      <c r="S324" s="81"/>
      <c r="T324" s="81"/>
      <c r="U324" s="81"/>
      <c r="V324" s="81"/>
      <c r="W324" s="81"/>
      <c r="X324">
        <v>12</v>
      </c>
      <c r="Y324">
        <v>1902</v>
      </c>
      <c r="Z324" s="127">
        <v>1.4999999999999999E-2</v>
      </c>
      <c r="AA324">
        <v>1</v>
      </c>
      <c r="AB324">
        <v>18</v>
      </c>
    </row>
    <row r="325" spans="1:28" x14ac:dyDescent="0.25">
      <c r="A325">
        <v>2021</v>
      </c>
      <c r="B325">
        <v>1</v>
      </c>
      <c r="C325" s="289">
        <v>44200</v>
      </c>
      <c r="E325">
        <v>219</v>
      </c>
      <c r="F325" t="s">
        <v>222</v>
      </c>
      <c r="G325" t="s">
        <v>223</v>
      </c>
      <c r="H325">
        <v>106.175</v>
      </c>
      <c r="I325">
        <v>122.1583333</v>
      </c>
      <c r="J325">
        <v>121</v>
      </c>
      <c r="K325">
        <v>238</v>
      </c>
      <c r="L325">
        <v>91</v>
      </c>
      <c r="O325" s="81">
        <v>3</v>
      </c>
      <c r="P325" s="81"/>
      <c r="Q325" s="81"/>
      <c r="R325" s="81"/>
      <c r="S325" s="81"/>
      <c r="T325" s="81"/>
      <c r="U325" s="81"/>
      <c r="V325" s="81"/>
      <c r="W325" s="81"/>
      <c r="X325">
        <v>3</v>
      </c>
      <c r="Y325">
        <v>624</v>
      </c>
      <c r="Z325" s="127">
        <v>1.4999999999999999E-2</v>
      </c>
      <c r="AA325">
        <v>1</v>
      </c>
      <c r="AB325">
        <v>18</v>
      </c>
    </row>
    <row r="326" spans="1:28" x14ac:dyDescent="0.25">
      <c r="A326">
        <v>2021</v>
      </c>
      <c r="B326">
        <v>1</v>
      </c>
      <c r="C326" s="289">
        <v>44214</v>
      </c>
      <c r="E326">
        <v>94</v>
      </c>
      <c r="F326" t="s">
        <v>332</v>
      </c>
      <c r="G326" t="s">
        <v>333</v>
      </c>
      <c r="H326">
        <v>17.670000000000002</v>
      </c>
      <c r="I326">
        <v>20.329999999999998</v>
      </c>
      <c r="J326">
        <v>18.5</v>
      </c>
      <c r="K326">
        <v>74</v>
      </c>
      <c r="L326">
        <v>97</v>
      </c>
      <c r="M326">
        <v>61</v>
      </c>
      <c r="N326">
        <v>118</v>
      </c>
      <c r="O326" s="81">
        <v>2</v>
      </c>
      <c r="P326" s="81">
        <v>2</v>
      </c>
      <c r="Q326" s="81">
        <v>2</v>
      </c>
      <c r="R326" s="81"/>
      <c r="S326" s="81"/>
      <c r="T326" s="81"/>
      <c r="U326" s="81"/>
      <c r="V326" s="81"/>
      <c r="W326" s="81"/>
      <c r="X326">
        <v>6</v>
      </c>
      <c r="Y326">
        <v>6</v>
      </c>
      <c r="Z326" s="127">
        <v>1.4999999999999999E-2</v>
      </c>
      <c r="AA326">
        <v>1</v>
      </c>
      <c r="AB326">
        <v>16</v>
      </c>
    </row>
    <row r="327" spans="1:28" x14ac:dyDescent="0.25">
      <c r="A327">
        <v>2021</v>
      </c>
      <c r="B327">
        <v>1</v>
      </c>
      <c r="C327" s="289">
        <v>44215</v>
      </c>
      <c r="E327">
        <v>94</v>
      </c>
      <c r="F327" t="s">
        <v>332</v>
      </c>
      <c r="G327" t="s">
        <v>333</v>
      </c>
      <c r="H327">
        <v>17.670000000000002</v>
      </c>
      <c r="I327">
        <v>20.329999999999998</v>
      </c>
      <c r="J327">
        <v>19.100000000000001</v>
      </c>
      <c r="K327">
        <v>74</v>
      </c>
      <c r="L327">
        <v>97</v>
      </c>
      <c r="M327">
        <v>69</v>
      </c>
      <c r="N327">
        <v>104</v>
      </c>
      <c r="O327" s="81">
        <v>7</v>
      </c>
      <c r="P327" s="81"/>
      <c r="Q327" s="81">
        <v>1</v>
      </c>
      <c r="R327" s="81">
        <v>3</v>
      </c>
      <c r="S327" s="81"/>
      <c r="T327" s="81"/>
      <c r="U327" s="81"/>
      <c r="V327" s="81"/>
      <c r="W327" s="81"/>
      <c r="X327">
        <v>11</v>
      </c>
      <c r="Y327">
        <v>1547</v>
      </c>
      <c r="Z327" s="127">
        <v>1.4999999999999999E-2</v>
      </c>
      <c r="AA327">
        <v>1</v>
      </c>
      <c r="AB327">
        <v>16</v>
      </c>
    </row>
    <row r="328" spans="1:28" x14ac:dyDescent="0.25">
      <c r="A328">
        <v>2021</v>
      </c>
      <c r="B328">
        <v>1</v>
      </c>
      <c r="C328" s="289">
        <v>44219</v>
      </c>
      <c r="E328">
        <v>94</v>
      </c>
      <c r="F328" t="s">
        <v>332</v>
      </c>
      <c r="G328" t="s">
        <v>333</v>
      </c>
      <c r="H328">
        <v>17.670000000000002</v>
      </c>
      <c r="I328">
        <v>20.329999999999998</v>
      </c>
      <c r="J328">
        <v>19.600000000000001</v>
      </c>
      <c r="K328">
        <v>74</v>
      </c>
      <c r="L328">
        <v>97</v>
      </c>
      <c r="M328">
        <v>65</v>
      </c>
      <c r="N328">
        <v>111</v>
      </c>
      <c r="O328" s="81">
        <v>12</v>
      </c>
      <c r="P328" s="81">
        <v>4</v>
      </c>
      <c r="Q328" s="81">
        <v>2</v>
      </c>
      <c r="R328" s="81"/>
      <c r="S328" s="81"/>
      <c r="T328" s="81"/>
      <c r="U328" s="81"/>
      <c r="V328" s="81"/>
      <c r="W328" s="81"/>
      <c r="X328">
        <v>18</v>
      </c>
      <c r="Y328">
        <v>978</v>
      </c>
      <c r="Z328" s="127">
        <v>1.4999999999999999E-2</v>
      </c>
      <c r="AA328">
        <v>1</v>
      </c>
      <c r="AB328">
        <v>16</v>
      </c>
    </row>
    <row r="329" spans="1:28" x14ac:dyDescent="0.25">
      <c r="A329">
        <v>2021</v>
      </c>
      <c r="B329">
        <v>1</v>
      </c>
      <c r="C329" s="289">
        <v>44220</v>
      </c>
      <c r="E329">
        <v>94</v>
      </c>
      <c r="F329" t="s">
        <v>332</v>
      </c>
      <c r="G329" t="s">
        <v>333</v>
      </c>
      <c r="H329">
        <v>17.670000000000002</v>
      </c>
      <c r="I329">
        <v>20.329999999999998</v>
      </c>
      <c r="J329">
        <v>19.7</v>
      </c>
      <c r="K329">
        <v>74</v>
      </c>
      <c r="L329">
        <v>97</v>
      </c>
      <c r="M329">
        <v>69</v>
      </c>
      <c r="N329">
        <v>104</v>
      </c>
      <c r="O329" s="81">
        <v>8</v>
      </c>
      <c r="P329" s="81">
        <v>4</v>
      </c>
      <c r="Q329" s="81">
        <v>11</v>
      </c>
      <c r="R329" s="81"/>
      <c r="S329" s="81"/>
      <c r="T329" s="81"/>
      <c r="U329" s="81"/>
      <c r="V329" s="81"/>
      <c r="W329" s="81"/>
      <c r="X329">
        <v>23</v>
      </c>
      <c r="Y329">
        <v>1559</v>
      </c>
      <c r="Z329" s="127">
        <v>1.4999999999999999E-2</v>
      </c>
      <c r="AA329">
        <v>1</v>
      </c>
      <c r="AB329">
        <v>16</v>
      </c>
    </row>
    <row r="330" spans="1:28" x14ac:dyDescent="0.25">
      <c r="A330">
        <v>2021</v>
      </c>
      <c r="B330">
        <v>1</v>
      </c>
      <c r="C330" s="289">
        <v>44221</v>
      </c>
      <c r="E330">
        <v>94</v>
      </c>
      <c r="F330" t="s">
        <v>332</v>
      </c>
      <c r="G330" t="s">
        <v>333</v>
      </c>
      <c r="H330">
        <v>17.670000000000002</v>
      </c>
      <c r="I330">
        <v>20.329999999999998</v>
      </c>
      <c r="J330">
        <v>18.899999999999999</v>
      </c>
      <c r="K330">
        <v>74</v>
      </c>
      <c r="L330">
        <v>97</v>
      </c>
      <c r="M330">
        <v>73</v>
      </c>
      <c r="N330">
        <v>98</v>
      </c>
      <c r="O330" s="81">
        <v>9</v>
      </c>
      <c r="P330" s="81">
        <v>4</v>
      </c>
      <c r="Q330" s="81">
        <v>8</v>
      </c>
      <c r="R330" s="81"/>
      <c r="S330" s="81"/>
      <c r="T330" s="81"/>
      <c r="U330" s="81"/>
      <c r="V330" s="81"/>
      <c r="W330" s="81"/>
      <c r="X330">
        <v>21</v>
      </c>
      <c r="Y330">
        <v>1365</v>
      </c>
      <c r="Z330" s="127">
        <v>1.4999999999999999E-2</v>
      </c>
      <c r="AA330">
        <v>1</v>
      </c>
      <c r="AB330">
        <v>16</v>
      </c>
    </row>
    <row r="331" spans="1:28" x14ac:dyDescent="0.25">
      <c r="A331">
        <v>2021</v>
      </c>
      <c r="B331">
        <v>1</v>
      </c>
      <c r="C331" s="289">
        <v>44222</v>
      </c>
      <c r="E331">
        <v>94</v>
      </c>
      <c r="F331" t="s">
        <v>332</v>
      </c>
      <c r="G331" t="s">
        <v>333</v>
      </c>
      <c r="H331">
        <v>17.670000000000002</v>
      </c>
      <c r="I331">
        <v>20.329999999999998</v>
      </c>
      <c r="K331">
        <v>74</v>
      </c>
      <c r="L331">
        <v>97</v>
      </c>
      <c r="O331" s="81">
        <v>4</v>
      </c>
      <c r="P331" s="81">
        <v>4</v>
      </c>
      <c r="Q331" s="81">
        <v>2</v>
      </c>
      <c r="R331" s="81"/>
      <c r="S331" s="81"/>
      <c r="T331" s="81"/>
      <c r="U331" s="81"/>
      <c r="V331" s="81"/>
      <c r="W331" s="81"/>
      <c r="X331">
        <v>10</v>
      </c>
      <c r="Y331">
        <v>202</v>
      </c>
      <c r="Z331" s="127">
        <v>1.4999999999999999E-2</v>
      </c>
      <c r="AA331">
        <v>1</v>
      </c>
      <c r="AB331">
        <v>16</v>
      </c>
    </row>
    <row r="332" spans="1:28" x14ac:dyDescent="0.25">
      <c r="A332">
        <v>2021</v>
      </c>
      <c r="B332">
        <v>1</v>
      </c>
      <c r="C332" s="289">
        <v>44206</v>
      </c>
      <c r="E332">
        <v>104</v>
      </c>
      <c r="F332" t="s">
        <v>314</v>
      </c>
      <c r="G332" t="s">
        <v>315</v>
      </c>
      <c r="H332">
        <v>82.77</v>
      </c>
      <c r="I332">
        <v>95.23</v>
      </c>
      <c r="J332">
        <v>92.5</v>
      </c>
      <c r="K332">
        <v>140</v>
      </c>
      <c r="L332">
        <v>103</v>
      </c>
      <c r="M332">
        <v>141</v>
      </c>
      <c r="N332">
        <v>102</v>
      </c>
      <c r="O332" s="81">
        <v>2</v>
      </c>
      <c r="P332" s="81">
        <v>3</v>
      </c>
      <c r="Q332" s="81">
        <v>4</v>
      </c>
      <c r="R332" s="81"/>
      <c r="S332" s="81"/>
      <c r="T332" s="81"/>
      <c r="U332" s="81"/>
      <c r="V332" s="81"/>
      <c r="W332" s="81"/>
      <c r="X332">
        <v>9</v>
      </c>
      <c r="Y332">
        <v>405</v>
      </c>
      <c r="Z332" s="127">
        <v>1.4999999999999999E-2</v>
      </c>
      <c r="AA332">
        <v>1</v>
      </c>
      <c r="AB332">
        <v>18</v>
      </c>
    </row>
    <row r="333" spans="1:28" x14ac:dyDescent="0.25">
      <c r="A333">
        <v>2021</v>
      </c>
      <c r="B333">
        <v>1</v>
      </c>
      <c r="C333" s="289">
        <v>44207</v>
      </c>
      <c r="E333">
        <v>104</v>
      </c>
      <c r="F333" t="s">
        <v>314</v>
      </c>
      <c r="G333" t="s">
        <v>315</v>
      </c>
      <c r="H333">
        <v>82.77</v>
      </c>
      <c r="I333">
        <v>95.23</v>
      </c>
      <c r="J333">
        <v>89.3</v>
      </c>
      <c r="K333">
        <v>140</v>
      </c>
      <c r="L333">
        <v>103</v>
      </c>
      <c r="M333">
        <v>136</v>
      </c>
      <c r="N333">
        <v>106</v>
      </c>
      <c r="O333" s="81">
        <v>5</v>
      </c>
      <c r="P333" s="81">
        <v>2</v>
      </c>
      <c r="Q333" s="81">
        <v>2</v>
      </c>
      <c r="R333" s="81"/>
      <c r="S333" s="81"/>
      <c r="T333" s="81"/>
      <c r="U333" s="81"/>
      <c r="V333" s="81"/>
      <c r="W333" s="81"/>
      <c r="X333">
        <v>9</v>
      </c>
      <c r="Y333">
        <v>2529</v>
      </c>
      <c r="Z333" s="127">
        <v>1.4999999999999999E-2</v>
      </c>
      <c r="AA333">
        <v>1</v>
      </c>
      <c r="AB333">
        <v>18</v>
      </c>
    </row>
    <row r="334" spans="1:28" x14ac:dyDescent="0.25">
      <c r="A334">
        <v>2021</v>
      </c>
      <c r="B334">
        <v>1</v>
      </c>
      <c r="C334" s="289">
        <v>44208</v>
      </c>
      <c r="E334">
        <v>104</v>
      </c>
      <c r="F334" t="s">
        <v>314</v>
      </c>
      <c r="G334" t="s">
        <v>315</v>
      </c>
      <c r="H334">
        <v>82.77</v>
      </c>
      <c r="I334">
        <v>95.23</v>
      </c>
      <c r="K334">
        <v>140</v>
      </c>
      <c r="L334">
        <v>103</v>
      </c>
      <c r="O334" s="81"/>
      <c r="P334" s="81"/>
      <c r="Q334" s="81">
        <v>1</v>
      </c>
      <c r="R334" s="81"/>
      <c r="S334" s="81"/>
      <c r="T334" s="81"/>
      <c r="U334" s="81"/>
      <c r="V334" s="81"/>
      <c r="W334" s="81"/>
      <c r="X334">
        <v>1</v>
      </c>
      <c r="Y334">
        <v>253</v>
      </c>
      <c r="Z334" s="127">
        <v>1.4999999999999999E-2</v>
      </c>
      <c r="AA334">
        <v>1</v>
      </c>
      <c r="AB334">
        <v>18</v>
      </c>
    </row>
    <row r="335" spans="1:28" x14ac:dyDescent="0.25">
      <c r="A335">
        <v>2021</v>
      </c>
      <c r="B335">
        <v>1</v>
      </c>
      <c r="C335" s="289">
        <v>44206</v>
      </c>
      <c r="E335">
        <v>103</v>
      </c>
      <c r="F335" t="s">
        <v>311</v>
      </c>
      <c r="G335" t="s">
        <v>312</v>
      </c>
      <c r="H335">
        <v>82.77</v>
      </c>
      <c r="I335">
        <v>95.23</v>
      </c>
      <c r="J335">
        <v>92.5</v>
      </c>
      <c r="K335">
        <v>140</v>
      </c>
      <c r="L335">
        <v>103</v>
      </c>
      <c r="M335">
        <v>141</v>
      </c>
      <c r="N335">
        <v>102</v>
      </c>
      <c r="O335" s="81">
        <v>2</v>
      </c>
      <c r="P335" s="81">
        <v>3</v>
      </c>
      <c r="Q335" s="81">
        <v>4</v>
      </c>
      <c r="R335" s="81"/>
      <c r="S335" s="81"/>
      <c r="T335" s="81"/>
      <c r="U335" s="81"/>
      <c r="V335" s="81"/>
      <c r="W335" s="81"/>
      <c r="X335">
        <v>9</v>
      </c>
      <c r="Y335">
        <v>405</v>
      </c>
      <c r="Z335" s="127">
        <v>1.4999999999999999E-2</v>
      </c>
      <c r="AA335">
        <v>1</v>
      </c>
      <c r="AB335">
        <v>18</v>
      </c>
    </row>
    <row r="336" spans="1:28" x14ac:dyDescent="0.25">
      <c r="A336">
        <v>2021</v>
      </c>
      <c r="B336">
        <v>1</v>
      </c>
      <c r="C336" s="289">
        <v>44207</v>
      </c>
      <c r="E336">
        <v>103</v>
      </c>
      <c r="F336" t="s">
        <v>311</v>
      </c>
      <c r="G336" t="s">
        <v>312</v>
      </c>
      <c r="H336">
        <v>82.77</v>
      </c>
      <c r="I336">
        <v>95.23</v>
      </c>
      <c r="J336">
        <v>89.3</v>
      </c>
      <c r="K336">
        <v>140</v>
      </c>
      <c r="L336">
        <v>103</v>
      </c>
      <c r="M336">
        <v>136</v>
      </c>
      <c r="N336">
        <v>106</v>
      </c>
      <c r="O336" s="81">
        <v>5</v>
      </c>
      <c r="P336" s="81">
        <v>2</v>
      </c>
      <c r="Q336" s="81">
        <v>2</v>
      </c>
      <c r="R336" s="81"/>
      <c r="S336" s="81"/>
      <c r="T336" s="81"/>
      <c r="U336" s="81"/>
      <c r="V336" s="81"/>
      <c r="W336" s="81"/>
      <c r="X336">
        <v>9</v>
      </c>
      <c r="Y336">
        <v>2529</v>
      </c>
      <c r="Z336" s="127">
        <v>1.4999999999999999E-2</v>
      </c>
      <c r="AA336">
        <v>1</v>
      </c>
      <c r="AB336">
        <v>18</v>
      </c>
    </row>
    <row r="337" spans="1:28" x14ac:dyDescent="0.25">
      <c r="A337">
        <v>2021</v>
      </c>
      <c r="B337">
        <v>1</v>
      </c>
      <c r="C337" s="289">
        <v>44208</v>
      </c>
      <c r="E337">
        <v>103</v>
      </c>
      <c r="F337" t="s">
        <v>311</v>
      </c>
      <c r="G337" t="s">
        <v>312</v>
      </c>
      <c r="H337">
        <v>82.77</v>
      </c>
      <c r="I337">
        <v>95.23</v>
      </c>
      <c r="K337">
        <v>140</v>
      </c>
      <c r="L337">
        <v>103</v>
      </c>
      <c r="O337" s="81">
        <v>1</v>
      </c>
      <c r="P337" s="81"/>
      <c r="Q337" s="81">
        <v>1</v>
      </c>
      <c r="R337" s="81"/>
      <c r="S337" s="81"/>
      <c r="T337" s="81"/>
      <c r="U337" s="81"/>
      <c r="V337" s="81"/>
      <c r="W337" s="81"/>
      <c r="X337">
        <v>2</v>
      </c>
      <c r="Y337">
        <v>254</v>
      </c>
      <c r="Z337" s="127">
        <v>1.4999999999999999E-2</v>
      </c>
      <c r="AA337">
        <v>1</v>
      </c>
      <c r="AB337">
        <v>18</v>
      </c>
    </row>
    <row r="338" spans="1:28" x14ac:dyDescent="0.25">
      <c r="A338">
        <v>2021</v>
      </c>
      <c r="B338">
        <v>1</v>
      </c>
      <c r="C338" s="289">
        <v>44206</v>
      </c>
      <c r="E338">
        <v>102</v>
      </c>
      <c r="F338" t="s">
        <v>308</v>
      </c>
      <c r="G338" t="s">
        <v>309</v>
      </c>
      <c r="H338">
        <v>18.600000000000001</v>
      </c>
      <c r="I338">
        <v>21.4</v>
      </c>
      <c r="J338">
        <v>20.8</v>
      </c>
      <c r="K338">
        <v>140</v>
      </c>
      <c r="L338">
        <v>103</v>
      </c>
      <c r="M338">
        <v>141</v>
      </c>
      <c r="N338">
        <v>102</v>
      </c>
      <c r="O338" s="81">
        <v>2</v>
      </c>
      <c r="P338" s="81">
        <v>2</v>
      </c>
      <c r="Q338" s="81">
        <v>2</v>
      </c>
      <c r="R338" s="81"/>
      <c r="S338" s="81"/>
      <c r="T338" s="81"/>
      <c r="U338" s="81"/>
      <c r="V338" s="81"/>
      <c r="W338" s="81"/>
      <c r="X338">
        <v>6</v>
      </c>
      <c r="Y338">
        <v>402</v>
      </c>
      <c r="Z338" s="127">
        <v>1.4999999999999999E-2</v>
      </c>
      <c r="AA338">
        <v>1</v>
      </c>
      <c r="AB338">
        <v>18</v>
      </c>
    </row>
    <row r="339" spans="1:28" x14ac:dyDescent="0.25">
      <c r="A339">
        <v>2021</v>
      </c>
      <c r="B339">
        <v>1</v>
      </c>
      <c r="C339" s="289">
        <v>44207</v>
      </c>
      <c r="E339">
        <v>102</v>
      </c>
      <c r="F339" t="s">
        <v>308</v>
      </c>
      <c r="G339" t="s">
        <v>309</v>
      </c>
      <c r="H339">
        <v>18.600000000000001</v>
      </c>
      <c r="I339">
        <v>21.4</v>
      </c>
      <c r="J339">
        <v>20.5</v>
      </c>
      <c r="K339">
        <v>140</v>
      </c>
      <c r="L339">
        <v>103</v>
      </c>
      <c r="M339">
        <v>136</v>
      </c>
      <c r="N339">
        <v>106</v>
      </c>
      <c r="O339" s="81">
        <v>4</v>
      </c>
      <c r="P339" s="81">
        <v>2</v>
      </c>
      <c r="Q339" s="81">
        <v>4</v>
      </c>
      <c r="R339" s="81"/>
      <c r="S339" s="81"/>
      <c r="T339" s="81"/>
      <c r="U339" s="81"/>
      <c r="V339" s="81"/>
      <c r="W339" s="81"/>
      <c r="X339">
        <v>10</v>
      </c>
      <c r="Y339">
        <v>2530</v>
      </c>
      <c r="Z339" s="127">
        <v>1.4999999999999999E-2</v>
      </c>
      <c r="AA339">
        <v>1</v>
      </c>
      <c r="AB339">
        <v>18</v>
      </c>
    </row>
    <row r="340" spans="1:28" x14ac:dyDescent="0.25">
      <c r="A340">
        <v>2021</v>
      </c>
      <c r="B340">
        <v>1</v>
      </c>
      <c r="C340" s="289">
        <v>44208</v>
      </c>
      <c r="E340">
        <v>102</v>
      </c>
      <c r="F340" t="s">
        <v>308</v>
      </c>
      <c r="G340" t="s">
        <v>309</v>
      </c>
      <c r="H340">
        <v>18.600000000000001</v>
      </c>
      <c r="I340">
        <v>21.4</v>
      </c>
      <c r="K340">
        <v>140</v>
      </c>
      <c r="L340">
        <v>103</v>
      </c>
      <c r="O340" s="81">
        <v>1</v>
      </c>
      <c r="P340" s="81"/>
      <c r="Q340" s="81"/>
      <c r="R340" s="81"/>
      <c r="S340" s="81"/>
      <c r="T340" s="81"/>
      <c r="U340" s="81"/>
      <c r="V340" s="81"/>
      <c r="W340" s="81"/>
      <c r="X340">
        <v>1</v>
      </c>
      <c r="Y340">
        <v>253</v>
      </c>
      <c r="Z340" s="127">
        <v>1.4999999999999999E-2</v>
      </c>
      <c r="AA340">
        <v>1</v>
      </c>
      <c r="AB340">
        <v>18</v>
      </c>
    </row>
    <row r="341" spans="1:28" x14ac:dyDescent="0.25">
      <c r="A341">
        <v>2021</v>
      </c>
      <c r="B341">
        <v>1</v>
      </c>
      <c r="C341" s="289">
        <v>44206</v>
      </c>
      <c r="E341">
        <v>101</v>
      </c>
      <c r="F341" t="s">
        <v>305</v>
      </c>
      <c r="G341" t="s">
        <v>306</v>
      </c>
      <c r="H341">
        <v>18.600000000000001</v>
      </c>
      <c r="I341">
        <v>21.4</v>
      </c>
      <c r="J341">
        <v>20.8</v>
      </c>
      <c r="K341">
        <v>140</v>
      </c>
      <c r="L341">
        <v>103</v>
      </c>
      <c r="M341">
        <v>141</v>
      </c>
      <c r="N341">
        <v>102</v>
      </c>
      <c r="O341" s="81">
        <v>2</v>
      </c>
      <c r="P341" s="81">
        <v>2</v>
      </c>
      <c r="Q341" s="81">
        <v>2</v>
      </c>
      <c r="R341" s="81"/>
      <c r="S341" s="81"/>
      <c r="T341" s="81"/>
      <c r="U341" s="81"/>
      <c r="V341" s="81"/>
      <c r="W341" s="81"/>
      <c r="X341">
        <v>6</v>
      </c>
      <c r="Y341">
        <v>402</v>
      </c>
      <c r="Z341" s="127">
        <v>1.4999999999999999E-2</v>
      </c>
      <c r="AA341">
        <v>1</v>
      </c>
      <c r="AB341">
        <v>18</v>
      </c>
    </row>
    <row r="342" spans="1:28" x14ac:dyDescent="0.25">
      <c r="A342">
        <v>2021</v>
      </c>
      <c r="B342">
        <v>1</v>
      </c>
      <c r="C342" s="289">
        <v>44207</v>
      </c>
      <c r="E342">
        <v>101</v>
      </c>
      <c r="F342" t="s">
        <v>305</v>
      </c>
      <c r="G342" t="s">
        <v>306</v>
      </c>
      <c r="H342">
        <v>18.600000000000001</v>
      </c>
      <c r="I342">
        <v>21.4</v>
      </c>
      <c r="J342">
        <v>20.5</v>
      </c>
      <c r="K342">
        <v>140</v>
      </c>
      <c r="L342">
        <v>103</v>
      </c>
      <c r="M342">
        <v>136</v>
      </c>
      <c r="N342">
        <v>106</v>
      </c>
      <c r="O342" s="81">
        <v>4</v>
      </c>
      <c r="P342" s="81">
        <v>2</v>
      </c>
      <c r="Q342" s="81">
        <v>4</v>
      </c>
      <c r="R342" s="81"/>
      <c r="S342" s="81"/>
      <c r="T342" s="81"/>
      <c r="U342" s="81"/>
      <c r="V342" s="81"/>
      <c r="W342" s="81"/>
      <c r="X342">
        <v>10</v>
      </c>
      <c r="Y342">
        <v>2530</v>
      </c>
      <c r="Z342" s="127">
        <v>1.4999999999999999E-2</v>
      </c>
      <c r="AA342">
        <v>1</v>
      </c>
      <c r="AB342">
        <v>18</v>
      </c>
    </row>
    <row r="343" spans="1:28" x14ac:dyDescent="0.25">
      <c r="A343">
        <v>2021</v>
      </c>
      <c r="B343">
        <v>1</v>
      </c>
      <c r="C343" s="289">
        <v>44208</v>
      </c>
      <c r="E343">
        <v>101</v>
      </c>
      <c r="F343" t="s">
        <v>305</v>
      </c>
      <c r="G343" t="s">
        <v>306</v>
      </c>
      <c r="H343">
        <v>18.600000000000001</v>
      </c>
      <c r="I343">
        <v>21.4</v>
      </c>
      <c r="K343">
        <v>140</v>
      </c>
      <c r="L343">
        <v>103</v>
      </c>
      <c r="O343" s="81">
        <v>1</v>
      </c>
      <c r="P343" s="81"/>
      <c r="Q343" s="81">
        <v>1</v>
      </c>
      <c r="R343" s="81"/>
      <c r="S343" s="81"/>
      <c r="T343" s="81"/>
      <c r="U343" s="81"/>
      <c r="V343" s="81"/>
      <c r="W343" s="81"/>
      <c r="X343">
        <v>2</v>
      </c>
      <c r="Y343">
        <v>254</v>
      </c>
      <c r="Z343" s="127">
        <v>1.4999999999999999E-2</v>
      </c>
      <c r="AA343">
        <v>1</v>
      </c>
      <c r="AB343">
        <v>18</v>
      </c>
    </row>
    <row r="344" spans="1:28" x14ac:dyDescent="0.25">
      <c r="A344">
        <v>2021</v>
      </c>
      <c r="B344">
        <v>1</v>
      </c>
      <c r="C344" s="289">
        <v>44206</v>
      </c>
      <c r="E344">
        <v>100</v>
      </c>
      <c r="F344" t="s">
        <v>302</v>
      </c>
      <c r="G344" t="s">
        <v>303</v>
      </c>
      <c r="H344">
        <v>18.600000000000001</v>
      </c>
      <c r="I344">
        <v>21.4</v>
      </c>
      <c r="J344">
        <v>20.8</v>
      </c>
      <c r="K344">
        <v>140</v>
      </c>
      <c r="L344">
        <v>103</v>
      </c>
      <c r="M344">
        <v>141</v>
      </c>
      <c r="N344">
        <v>102</v>
      </c>
      <c r="O344" s="81">
        <v>2</v>
      </c>
      <c r="P344" s="81">
        <v>2</v>
      </c>
      <c r="Q344" s="81">
        <v>2</v>
      </c>
      <c r="R344" s="81"/>
      <c r="S344" s="81"/>
      <c r="T344" s="81"/>
      <c r="U344" s="81"/>
      <c r="V344" s="81"/>
      <c r="W344" s="81"/>
      <c r="X344">
        <v>6</v>
      </c>
      <c r="Y344">
        <v>402</v>
      </c>
      <c r="Z344" s="127">
        <v>1.4999999999999999E-2</v>
      </c>
      <c r="AA344">
        <v>1</v>
      </c>
      <c r="AB344">
        <v>18</v>
      </c>
    </row>
    <row r="345" spans="1:28" x14ac:dyDescent="0.25">
      <c r="A345">
        <v>2021</v>
      </c>
      <c r="B345">
        <v>1</v>
      </c>
      <c r="C345" s="289">
        <v>44207</v>
      </c>
      <c r="E345">
        <v>100</v>
      </c>
      <c r="F345" t="s">
        <v>302</v>
      </c>
      <c r="G345" t="s">
        <v>303</v>
      </c>
      <c r="H345">
        <v>18.600000000000001</v>
      </c>
      <c r="I345">
        <v>21.4</v>
      </c>
      <c r="J345">
        <v>20.5</v>
      </c>
      <c r="K345">
        <v>140</v>
      </c>
      <c r="L345">
        <v>103</v>
      </c>
      <c r="M345">
        <v>136</v>
      </c>
      <c r="N345">
        <v>106</v>
      </c>
      <c r="O345" s="81">
        <v>4</v>
      </c>
      <c r="P345" s="81">
        <v>2</v>
      </c>
      <c r="Q345" s="81">
        <v>4</v>
      </c>
      <c r="R345" s="81"/>
      <c r="S345" s="81"/>
      <c r="T345" s="81"/>
      <c r="U345" s="81"/>
      <c r="V345" s="81"/>
      <c r="W345" s="81"/>
      <c r="X345">
        <v>10</v>
      </c>
      <c r="Y345">
        <v>2530</v>
      </c>
      <c r="Z345" s="127">
        <v>1.4999999999999999E-2</v>
      </c>
      <c r="AA345">
        <v>1</v>
      </c>
      <c r="AB345">
        <v>18</v>
      </c>
    </row>
    <row r="346" spans="1:28" x14ac:dyDescent="0.25">
      <c r="A346">
        <v>2021</v>
      </c>
      <c r="B346">
        <v>1</v>
      </c>
      <c r="C346" s="289">
        <v>44208</v>
      </c>
      <c r="E346">
        <v>100</v>
      </c>
      <c r="F346" t="s">
        <v>302</v>
      </c>
      <c r="G346" t="s">
        <v>303</v>
      </c>
      <c r="H346">
        <v>18.600000000000001</v>
      </c>
      <c r="I346">
        <v>21.4</v>
      </c>
      <c r="K346">
        <v>140</v>
      </c>
      <c r="L346">
        <v>103</v>
      </c>
      <c r="O346" s="81">
        <v>1</v>
      </c>
      <c r="P346" s="81"/>
      <c r="Q346" s="81"/>
      <c r="R346" s="81"/>
      <c r="S346" s="81"/>
      <c r="T346" s="81"/>
      <c r="U346" s="81"/>
      <c r="V346" s="81"/>
      <c r="W346" s="81"/>
      <c r="X346">
        <v>1</v>
      </c>
      <c r="Y346">
        <v>253</v>
      </c>
      <c r="Z346" s="127">
        <v>1.4999999999999999E-2</v>
      </c>
      <c r="AA346">
        <v>1</v>
      </c>
      <c r="AB346">
        <v>18</v>
      </c>
    </row>
    <row r="347" spans="1:28" x14ac:dyDescent="0.25">
      <c r="A347">
        <v>2021</v>
      </c>
      <c r="B347">
        <v>1</v>
      </c>
      <c r="C347" s="289">
        <v>44206</v>
      </c>
      <c r="E347">
        <v>99</v>
      </c>
      <c r="F347" t="s">
        <v>299</v>
      </c>
      <c r="G347" t="s">
        <v>300</v>
      </c>
      <c r="H347">
        <v>18.600000000000001</v>
      </c>
      <c r="I347">
        <v>21.4</v>
      </c>
      <c r="J347">
        <v>20.8</v>
      </c>
      <c r="K347">
        <v>140</v>
      </c>
      <c r="L347">
        <v>103</v>
      </c>
      <c r="M347">
        <v>141</v>
      </c>
      <c r="N347">
        <v>102</v>
      </c>
      <c r="O347" s="81">
        <v>2</v>
      </c>
      <c r="P347" s="81">
        <v>2</v>
      </c>
      <c r="Q347" s="81">
        <v>2</v>
      </c>
      <c r="R347" s="81"/>
      <c r="S347" s="81"/>
      <c r="T347" s="81"/>
      <c r="U347" s="81"/>
      <c r="V347" s="81"/>
      <c r="W347" s="81"/>
      <c r="X347">
        <v>6</v>
      </c>
      <c r="Y347">
        <v>402</v>
      </c>
      <c r="Z347" s="127">
        <v>1.4999999999999999E-2</v>
      </c>
      <c r="AA347">
        <v>1</v>
      </c>
      <c r="AB347">
        <v>18</v>
      </c>
    </row>
    <row r="348" spans="1:28" x14ac:dyDescent="0.25">
      <c r="A348">
        <v>2021</v>
      </c>
      <c r="B348">
        <v>1</v>
      </c>
      <c r="C348" s="289">
        <v>44207</v>
      </c>
      <c r="E348">
        <v>99</v>
      </c>
      <c r="F348" t="s">
        <v>299</v>
      </c>
      <c r="G348" t="s">
        <v>300</v>
      </c>
      <c r="H348">
        <v>18.600000000000001</v>
      </c>
      <c r="I348">
        <v>21.4</v>
      </c>
      <c r="J348">
        <v>20.5</v>
      </c>
      <c r="K348">
        <v>140</v>
      </c>
      <c r="L348">
        <v>103</v>
      </c>
      <c r="M348">
        <v>136</v>
      </c>
      <c r="N348">
        <v>106</v>
      </c>
      <c r="O348" s="81">
        <v>4</v>
      </c>
      <c r="P348" s="81">
        <v>2</v>
      </c>
      <c r="Q348" s="81">
        <v>4</v>
      </c>
      <c r="R348" s="81"/>
      <c r="S348" s="81"/>
      <c r="T348" s="81"/>
      <c r="U348" s="81"/>
      <c r="V348" s="81"/>
      <c r="W348" s="81"/>
      <c r="X348">
        <v>10</v>
      </c>
      <c r="Y348">
        <v>2530</v>
      </c>
      <c r="Z348" s="127">
        <v>1.4999999999999999E-2</v>
      </c>
      <c r="AA348">
        <v>1</v>
      </c>
      <c r="AB348">
        <v>18</v>
      </c>
    </row>
    <row r="349" spans="1:28" x14ac:dyDescent="0.25">
      <c r="A349">
        <v>2021</v>
      </c>
      <c r="B349">
        <v>1</v>
      </c>
      <c r="C349" s="289">
        <v>44208</v>
      </c>
      <c r="E349">
        <v>99</v>
      </c>
      <c r="F349" t="s">
        <v>299</v>
      </c>
      <c r="G349" t="s">
        <v>300</v>
      </c>
      <c r="H349">
        <v>18.600000000000001</v>
      </c>
      <c r="I349">
        <v>21.4</v>
      </c>
      <c r="K349">
        <v>140</v>
      </c>
      <c r="L349">
        <v>103</v>
      </c>
      <c r="O349" s="81">
        <v>1</v>
      </c>
      <c r="P349" s="81"/>
      <c r="Q349" s="81">
        <v>1</v>
      </c>
      <c r="R349" s="81"/>
      <c r="S349" s="81"/>
      <c r="T349" s="81"/>
      <c r="U349" s="81"/>
      <c r="V349" s="81"/>
      <c r="W349" s="81"/>
      <c r="X349">
        <v>2</v>
      </c>
      <c r="Y349">
        <v>254</v>
      </c>
      <c r="Z349" s="127">
        <v>1.4999999999999999E-2</v>
      </c>
      <c r="AA349">
        <v>1</v>
      </c>
      <c r="AB349">
        <v>18</v>
      </c>
    </row>
    <row r="350" spans="1:28" x14ac:dyDescent="0.25">
      <c r="A350">
        <v>2021</v>
      </c>
      <c r="B350">
        <v>1</v>
      </c>
      <c r="C350" s="289">
        <v>44196</v>
      </c>
      <c r="E350">
        <v>12</v>
      </c>
      <c r="F350" t="s">
        <v>196</v>
      </c>
      <c r="G350" t="s">
        <v>197</v>
      </c>
      <c r="H350">
        <v>197.16</v>
      </c>
      <c r="I350">
        <v>226.84</v>
      </c>
      <c r="J350">
        <v>210</v>
      </c>
      <c r="K350">
        <v>37</v>
      </c>
      <c r="L350">
        <v>195</v>
      </c>
      <c r="M350">
        <v>36</v>
      </c>
      <c r="N350">
        <v>198</v>
      </c>
      <c r="O350" s="81">
        <v>3</v>
      </c>
      <c r="P350" s="81"/>
      <c r="Q350" s="81">
        <v>6</v>
      </c>
      <c r="R350" s="81"/>
      <c r="S350" s="81"/>
      <c r="T350" s="81"/>
      <c r="U350" s="81"/>
      <c r="V350" s="81"/>
      <c r="W350" s="81"/>
      <c r="X350">
        <v>9</v>
      </c>
      <c r="Y350">
        <v>9</v>
      </c>
      <c r="Z350" s="127">
        <v>0.02</v>
      </c>
      <c r="AA350">
        <v>1</v>
      </c>
      <c r="AB350">
        <v>22</v>
      </c>
    </row>
    <row r="351" spans="1:28" x14ac:dyDescent="0.25">
      <c r="A351">
        <v>2021</v>
      </c>
      <c r="B351">
        <v>1</v>
      </c>
      <c r="C351" s="289">
        <v>44198</v>
      </c>
      <c r="E351">
        <v>12</v>
      </c>
      <c r="F351" t="s">
        <v>196</v>
      </c>
      <c r="G351" t="s">
        <v>197</v>
      </c>
      <c r="H351">
        <v>197.16</v>
      </c>
      <c r="I351">
        <v>226.84</v>
      </c>
      <c r="J351">
        <v>225.8</v>
      </c>
      <c r="K351">
        <v>37</v>
      </c>
      <c r="L351">
        <v>195</v>
      </c>
      <c r="M351">
        <v>37</v>
      </c>
      <c r="N351">
        <v>197</v>
      </c>
      <c r="O351" s="81">
        <v>15</v>
      </c>
      <c r="P351" s="81">
        <v>7</v>
      </c>
      <c r="Q351" s="81">
        <v>3</v>
      </c>
      <c r="R351" s="81"/>
      <c r="S351" s="81"/>
      <c r="T351" s="81"/>
      <c r="U351" s="81"/>
      <c r="V351" s="81"/>
      <c r="W351" s="81"/>
      <c r="X351">
        <v>25</v>
      </c>
      <c r="Y351">
        <v>385</v>
      </c>
      <c r="Z351" s="127">
        <v>0.02</v>
      </c>
      <c r="AA351">
        <v>1</v>
      </c>
      <c r="AB351">
        <v>22</v>
      </c>
    </row>
    <row r="352" spans="1:28" x14ac:dyDescent="0.25">
      <c r="A352">
        <v>2021</v>
      </c>
      <c r="B352">
        <v>1</v>
      </c>
      <c r="C352" s="289">
        <v>44199</v>
      </c>
      <c r="E352">
        <v>12</v>
      </c>
      <c r="F352" t="s">
        <v>196</v>
      </c>
      <c r="G352" t="s">
        <v>197</v>
      </c>
      <c r="H352">
        <v>197.16</v>
      </c>
      <c r="I352">
        <v>226.84</v>
      </c>
      <c r="J352">
        <v>208.6</v>
      </c>
      <c r="K352">
        <v>37</v>
      </c>
      <c r="L352">
        <v>195</v>
      </c>
      <c r="M352">
        <v>36</v>
      </c>
      <c r="N352">
        <v>198</v>
      </c>
      <c r="O352" s="81">
        <v>11</v>
      </c>
      <c r="P352" s="81"/>
      <c r="Q352" s="81">
        <v>5</v>
      </c>
      <c r="R352" s="81"/>
      <c r="S352" s="81"/>
      <c r="T352" s="81"/>
      <c r="U352" s="81"/>
      <c r="V352" s="81"/>
      <c r="W352" s="81"/>
      <c r="X352">
        <v>16</v>
      </c>
      <c r="Y352">
        <v>616</v>
      </c>
      <c r="Z352" s="127">
        <v>0.02</v>
      </c>
      <c r="AA352">
        <v>1</v>
      </c>
      <c r="AB352">
        <v>22</v>
      </c>
    </row>
    <row r="353" spans="1:28" x14ac:dyDescent="0.25">
      <c r="A353">
        <v>2021</v>
      </c>
      <c r="B353">
        <v>1</v>
      </c>
      <c r="C353" s="289">
        <v>44200</v>
      </c>
      <c r="E353">
        <v>12</v>
      </c>
      <c r="F353" t="s">
        <v>196</v>
      </c>
      <c r="G353" t="s">
        <v>197</v>
      </c>
      <c r="H353">
        <v>197.16</v>
      </c>
      <c r="I353">
        <v>226.84</v>
      </c>
      <c r="J353">
        <v>213.4</v>
      </c>
      <c r="K353">
        <v>37</v>
      </c>
      <c r="L353">
        <v>195</v>
      </c>
      <c r="M353">
        <v>38</v>
      </c>
      <c r="N353">
        <v>188</v>
      </c>
      <c r="O353" s="81">
        <v>12</v>
      </c>
      <c r="P353" s="81"/>
      <c r="Q353" s="81">
        <v>8</v>
      </c>
      <c r="R353" s="81"/>
      <c r="S353" s="81"/>
      <c r="T353" s="81"/>
      <c r="U353" s="81"/>
      <c r="V353" s="81"/>
      <c r="W353" s="81"/>
      <c r="X353">
        <v>20</v>
      </c>
      <c r="Y353">
        <v>580</v>
      </c>
      <c r="Z353" s="127">
        <v>0.02</v>
      </c>
      <c r="AA353">
        <v>1</v>
      </c>
      <c r="AB353">
        <v>22</v>
      </c>
    </row>
    <row r="354" spans="1:28" x14ac:dyDescent="0.25">
      <c r="A354">
        <v>2021</v>
      </c>
      <c r="B354">
        <v>1</v>
      </c>
      <c r="C354" s="289">
        <v>44201</v>
      </c>
      <c r="E354">
        <v>12</v>
      </c>
      <c r="F354" t="s">
        <v>196</v>
      </c>
      <c r="G354" t="s">
        <v>197</v>
      </c>
      <c r="H354">
        <v>197.16</v>
      </c>
      <c r="I354">
        <v>226.84</v>
      </c>
      <c r="J354">
        <v>216.2</v>
      </c>
      <c r="K354">
        <v>37</v>
      </c>
      <c r="L354">
        <v>195</v>
      </c>
      <c r="M354">
        <v>37</v>
      </c>
      <c r="N354">
        <v>196</v>
      </c>
      <c r="O354" s="81">
        <v>12</v>
      </c>
      <c r="P354" s="81">
        <v>4</v>
      </c>
      <c r="Q354" s="81">
        <v>10</v>
      </c>
      <c r="R354" s="81"/>
      <c r="S354" s="81"/>
      <c r="T354" s="81"/>
      <c r="U354" s="81"/>
      <c r="V354" s="81"/>
      <c r="W354" s="81"/>
      <c r="X354">
        <v>26</v>
      </c>
      <c r="Y354">
        <v>690</v>
      </c>
      <c r="Z354" s="127">
        <v>0.02</v>
      </c>
      <c r="AA354">
        <v>1</v>
      </c>
      <c r="AB354">
        <v>22</v>
      </c>
    </row>
    <row r="355" spans="1:28" x14ac:dyDescent="0.25">
      <c r="A355">
        <v>2021</v>
      </c>
      <c r="B355">
        <v>1</v>
      </c>
      <c r="C355" s="289">
        <v>44202</v>
      </c>
      <c r="E355">
        <v>12</v>
      </c>
      <c r="F355" t="s">
        <v>196</v>
      </c>
      <c r="G355" t="s">
        <v>197</v>
      </c>
      <c r="H355">
        <v>197.16</v>
      </c>
      <c r="I355">
        <v>226.84</v>
      </c>
      <c r="J355">
        <v>214.6</v>
      </c>
      <c r="K355">
        <v>37</v>
      </c>
      <c r="L355">
        <v>195</v>
      </c>
      <c r="M355">
        <v>32</v>
      </c>
      <c r="N355">
        <v>223</v>
      </c>
      <c r="O355" s="81">
        <v>7</v>
      </c>
      <c r="P355" s="81">
        <v>2</v>
      </c>
      <c r="Q355" s="81">
        <v>7</v>
      </c>
      <c r="R355" s="81"/>
      <c r="S355" s="81">
        <v>3</v>
      </c>
      <c r="T355" s="81"/>
      <c r="U355" s="81"/>
      <c r="V355" s="81"/>
      <c r="W355" s="81"/>
      <c r="X355">
        <v>19</v>
      </c>
      <c r="Y355">
        <v>675</v>
      </c>
      <c r="Z355" s="127">
        <v>0.02</v>
      </c>
      <c r="AA355">
        <v>1</v>
      </c>
      <c r="AB355">
        <v>22</v>
      </c>
    </row>
    <row r="356" spans="1:28" x14ac:dyDescent="0.25">
      <c r="A356">
        <v>2021</v>
      </c>
      <c r="B356">
        <v>1</v>
      </c>
      <c r="C356" s="289">
        <v>44206</v>
      </c>
      <c r="E356">
        <v>12</v>
      </c>
      <c r="F356" t="s">
        <v>196</v>
      </c>
      <c r="G356" t="s">
        <v>197</v>
      </c>
      <c r="H356">
        <v>197.16</v>
      </c>
      <c r="I356">
        <v>226.84</v>
      </c>
      <c r="J356">
        <v>217.9</v>
      </c>
      <c r="K356">
        <v>37</v>
      </c>
      <c r="L356">
        <v>195</v>
      </c>
      <c r="M356">
        <v>36</v>
      </c>
      <c r="N356">
        <v>198</v>
      </c>
      <c r="O356" s="81">
        <v>13</v>
      </c>
      <c r="P356" s="81">
        <v>8</v>
      </c>
      <c r="Q356" s="81">
        <v>11</v>
      </c>
      <c r="R356" s="81"/>
      <c r="S356" s="81"/>
      <c r="T356" s="81"/>
      <c r="U356" s="81"/>
      <c r="V356" s="81"/>
      <c r="W356" s="81"/>
      <c r="X356">
        <v>32</v>
      </c>
      <c r="Y356">
        <v>320</v>
      </c>
      <c r="Z356" s="127">
        <v>0.02</v>
      </c>
      <c r="AA356">
        <v>1</v>
      </c>
      <c r="AB356">
        <v>22</v>
      </c>
    </row>
    <row r="357" spans="1:28" x14ac:dyDescent="0.25">
      <c r="A357">
        <v>2021</v>
      </c>
      <c r="B357">
        <v>1</v>
      </c>
      <c r="C357" s="289">
        <v>44207</v>
      </c>
      <c r="E357">
        <v>12</v>
      </c>
      <c r="F357" t="s">
        <v>196</v>
      </c>
      <c r="G357" t="s">
        <v>197</v>
      </c>
      <c r="H357">
        <v>197.16</v>
      </c>
      <c r="I357">
        <v>226.84</v>
      </c>
      <c r="J357">
        <v>214.5</v>
      </c>
      <c r="K357">
        <v>37</v>
      </c>
      <c r="L357">
        <v>195</v>
      </c>
      <c r="M357">
        <v>35</v>
      </c>
      <c r="N357">
        <v>207</v>
      </c>
      <c r="O357" s="81">
        <v>4</v>
      </c>
      <c r="P357" s="81">
        <v>4</v>
      </c>
      <c r="Q357" s="81">
        <v>4</v>
      </c>
      <c r="R357" s="81"/>
      <c r="S357" s="81"/>
      <c r="T357" s="81"/>
      <c r="U357" s="81"/>
      <c r="V357" s="81"/>
      <c r="W357" s="81"/>
      <c r="X357">
        <v>12</v>
      </c>
      <c r="Y357">
        <v>412</v>
      </c>
      <c r="Z357" s="127">
        <v>0.02</v>
      </c>
      <c r="AA357">
        <v>1</v>
      </c>
      <c r="AB357">
        <v>22</v>
      </c>
    </row>
    <row r="358" spans="1:28" x14ac:dyDescent="0.25">
      <c r="A358">
        <v>2021</v>
      </c>
      <c r="B358">
        <v>1</v>
      </c>
      <c r="C358" s="289">
        <v>44208</v>
      </c>
      <c r="E358">
        <v>12</v>
      </c>
      <c r="F358" t="s">
        <v>196</v>
      </c>
      <c r="G358" t="s">
        <v>197</v>
      </c>
      <c r="H358">
        <v>197.16</v>
      </c>
      <c r="I358">
        <v>226.84</v>
      </c>
      <c r="J358">
        <v>212.4</v>
      </c>
      <c r="K358">
        <v>37</v>
      </c>
      <c r="L358">
        <v>195</v>
      </c>
      <c r="M358">
        <v>36</v>
      </c>
      <c r="N358">
        <v>199</v>
      </c>
      <c r="O358" s="81">
        <v>5</v>
      </c>
      <c r="P358" s="81">
        <v>7</v>
      </c>
      <c r="Q358" s="81">
        <v>7</v>
      </c>
      <c r="R358" s="81"/>
      <c r="S358" s="81"/>
      <c r="T358" s="81"/>
      <c r="U358" s="81"/>
      <c r="V358" s="81"/>
      <c r="W358" s="81"/>
      <c r="X358">
        <v>19</v>
      </c>
      <c r="Y358">
        <v>691</v>
      </c>
      <c r="Z358" s="127">
        <v>0.02</v>
      </c>
      <c r="AA358">
        <v>1</v>
      </c>
      <c r="AB358">
        <v>22</v>
      </c>
    </row>
    <row r="359" spans="1:28" x14ac:dyDescent="0.25">
      <c r="A359">
        <v>2021</v>
      </c>
      <c r="B359">
        <v>1</v>
      </c>
      <c r="C359" s="289">
        <v>44209</v>
      </c>
      <c r="E359">
        <v>12</v>
      </c>
      <c r="F359" t="s">
        <v>196</v>
      </c>
      <c r="G359" t="s">
        <v>197</v>
      </c>
      <c r="H359">
        <v>197.16</v>
      </c>
      <c r="I359">
        <v>226.84</v>
      </c>
      <c r="J359">
        <v>213.4</v>
      </c>
      <c r="K359">
        <v>37</v>
      </c>
      <c r="L359">
        <v>195</v>
      </c>
      <c r="M359">
        <v>40</v>
      </c>
      <c r="N359">
        <v>181</v>
      </c>
      <c r="O359" s="81">
        <v>13</v>
      </c>
      <c r="P359" s="81">
        <v>10</v>
      </c>
      <c r="Q359" s="81">
        <v>14</v>
      </c>
      <c r="R359" s="81"/>
      <c r="S359" s="81">
        <v>1</v>
      </c>
      <c r="T359" s="81"/>
      <c r="U359" s="81"/>
      <c r="V359" s="81"/>
      <c r="W359" s="81"/>
      <c r="X359">
        <v>38</v>
      </c>
      <c r="Y359">
        <v>806</v>
      </c>
      <c r="Z359" s="127">
        <v>0.02</v>
      </c>
      <c r="AA359">
        <v>1</v>
      </c>
      <c r="AB359">
        <v>22</v>
      </c>
    </row>
    <row r="360" spans="1:28" x14ac:dyDescent="0.25">
      <c r="A360">
        <v>2021</v>
      </c>
      <c r="B360">
        <v>1</v>
      </c>
      <c r="C360" s="289">
        <v>44210</v>
      </c>
      <c r="E360">
        <v>12</v>
      </c>
      <c r="F360" t="s">
        <v>196</v>
      </c>
      <c r="G360" t="s">
        <v>197</v>
      </c>
      <c r="H360">
        <v>197.16</v>
      </c>
      <c r="I360">
        <v>226.84</v>
      </c>
      <c r="J360">
        <v>213.8</v>
      </c>
      <c r="K360">
        <v>37</v>
      </c>
      <c r="L360">
        <v>195</v>
      </c>
      <c r="M360">
        <v>42</v>
      </c>
      <c r="N360">
        <v>173</v>
      </c>
      <c r="O360" s="81"/>
      <c r="P360" s="81">
        <v>3</v>
      </c>
      <c r="Q360" s="81"/>
      <c r="R360" s="81"/>
      <c r="S360" s="81"/>
      <c r="T360" s="81"/>
      <c r="U360" s="81"/>
      <c r="V360" s="81"/>
      <c r="W360" s="81"/>
      <c r="X360">
        <v>3</v>
      </c>
      <c r="Y360">
        <v>387</v>
      </c>
      <c r="Z360" s="127">
        <v>0.02</v>
      </c>
      <c r="AA360">
        <v>1</v>
      </c>
      <c r="AB360">
        <v>22</v>
      </c>
    </row>
    <row r="361" spans="1:28" x14ac:dyDescent="0.25">
      <c r="A361">
        <v>2021</v>
      </c>
      <c r="B361">
        <v>1</v>
      </c>
      <c r="C361" s="289">
        <v>44219</v>
      </c>
      <c r="E361">
        <v>12</v>
      </c>
      <c r="F361" t="s">
        <v>196</v>
      </c>
      <c r="G361" t="s">
        <v>197</v>
      </c>
      <c r="H361">
        <v>197.16</v>
      </c>
      <c r="I361">
        <v>226.84</v>
      </c>
      <c r="J361">
        <v>221.9</v>
      </c>
      <c r="K361">
        <v>37</v>
      </c>
      <c r="L361">
        <v>195</v>
      </c>
      <c r="M361">
        <v>52</v>
      </c>
      <c r="N361">
        <v>138</v>
      </c>
      <c r="O361" s="81">
        <v>12</v>
      </c>
      <c r="P361" s="81">
        <v>6</v>
      </c>
      <c r="Q361" s="81">
        <v>6</v>
      </c>
      <c r="R361" s="81"/>
      <c r="S361" s="81">
        <v>3</v>
      </c>
      <c r="T361" s="81"/>
      <c r="U361" s="81"/>
      <c r="V361" s="81"/>
      <c r="W361" s="81"/>
      <c r="X361">
        <v>27</v>
      </c>
      <c r="Y361">
        <v>603</v>
      </c>
      <c r="Z361" s="127">
        <v>0.02</v>
      </c>
      <c r="AA361">
        <v>1</v>
      </c>
      <c r="AB361">
        <v>22</v>
      </c>
    </row>
    <row r="362" spans="1:28" x14ac:dyDescent="0.25">
      <c r="A362">
        <v>2021</v>
      </c>
      <c r="B362">
        <v>1</v>
      </c>
      <c r="C362" s="289">
        <v>44220</v>
      </c>
      <c r="E362">
        <v>12</v>
      </c>
      <c r="F362" t="s">
        <v>196</v>
      </c>
      <c r="G362" t="s">
        <v>197</v>
      </c>
      <c r="H362">
        <v>197.16</v>
      </c>
      <c r="I362">
        <v>226.84</v>
      </c>
      <c r="J362">
        <v>214.1</v>
      </c>
      <c r="K362">
        <v>37</v>
      </c>
      <c r="L362">
        <v>195</v>
      </c>
      <c r="M362">
        <v>49</v>
      </c>
      <c r="N362">
        <v>146</v>
      </c>
      <c r="O362" s="81">
        <v>11</v>
      </c>
      <c r="P362" s="81">
        <v>6</v>
      </c>
      <c r="Q362" s="81">
        <v>15</v>
      </c>
      <c r="R362" s="81"/>
      <c r="S362" s="81"/>
      <c r="T362" s="81"/>
      <c r="U362" s="81"/>
      <c r="V362" s="81"/>
      <c r="W362" s="81"/>
      <c r="X362">
        <v>32</v>
      </c>
      <c r="Y362">
        <v>1008</v>
      </c>
      <c r="Z362" s="127">
        <v>0.02</v>
      </c>
      <c r="AA362">
        <v>1</v>
      </c>
      <c r="AB362">
        <v>22</v>
      </c>
    </row>
    <row r="363" spans="1:28" x14ac:dyDescent="0.25">
      <c r="A363">
        <v>2021</v>
      </c>
      <c r="B363">
        <v>1</v>
      </c>
      <c r="C363" s="289">
        <v>44221</v>
      </c>
      <c r="E363">
        <v>12</v>
      </c>
      <c r="F363" t="s">
        <v>196</v>
      </c>
      <c r="G363" t="s">
        <v>197</v>
      </c>
      <c r="H363">
        <v>197.16</v>
      </c>
      <c r="I363">
        <v>226.84</v>
      </c>
      <c r="J363">
        <v>219</v>
      </c>
      <c r="K363">
        <v>37</v>
      </c>
      <c r="L363">
        <v>195</v>
      </c>
      <c r="M363">
        <v>57</v>
      </c>
      <c r="N363">
        <v>127</v>
      </c>
      <c r="O363" s="81">
        <v>7</v>
      </c>
      <c r="P363" s="81">
        <v>2</v>
      </c>
      <c r="Q363" s="81">
        <v>5</v>
      </c>
      <c r="R363" s="81"/>
      <c r="S363" s="81"/>
      <c r="T363" s="81"/>
      <c r="U363" s="81"/>
      <c r="V363" s="81"/>
      <c r="W363" s="81"/>
      <c r="X363">
        <v>14</v>
      </c>
      <c r="Y363">
        <v>1158</v>
      </c>
      <c r="Z363" s="127">
        <v>0.02</v>
      </c>
      <c r="AA363">
        <v>1</v>
      </c>
      <c r="AB363">
        <v>22</v>
      </c>
    </row>
    <row r="364" spans="1:28" x14ac:dyDescent="0.25">
      <c r="A364">
        <v>2021</v>
      </c>
      <c r="B364">
        <v>1</v>
      </c>
      <c r="C364" s="289">
        <v>44222</v>
      </c>
      <c r="E364">
        <v>12</v>
      </c>
      <c r="F364" t="s">
        <v>196</v>
      </c>
      <c r="G364" t="s">
        <v>197</v>
      </c>
      <c r="H364">
        <v>197.16</v>
      </c>
      <c r="I364">
        <v>226.84</v>
      </c>
      <c r="J364">
        <v>201</v>
      </c>
      <c r="K364">
        <v>37</v>
      </c>
      <c r="L364">
        <v>195</v>
      </c>
      <c r="M364">
        <v>57</v>
      </c>
      <c r="N364">
        <v>127</v>
      </c>
      <c r="O364" s="81">
        <v>1</v>
      </c>
      <c r="P364" s="81">
        <v>2</v>
      </c>
      <c r="Q364" s="81"/>
      <c r="R364" s="81"/>
      <c r="S364" s="81"/>
      <c r="T364" s="81"/>
      <c r="U364" s="81"/>
      <c r="V364" s="81"/>
      <c r="W364" s="81"/>
      <c r="X364">
        <v>3</v>
      </c>
      <c r="Y364">
        <v>123</v>
      </c>
      <c r="Z364" s="127">
        <v>0.02</v>
      </c>
      <c r="AA364">
        <v>1</v>
      </c>
      <c r="AB364">
        <v>22</v>
      </c>
    </row>
    <row r="365" spans="1:28" x14ac:dyDescent="0.25">
      <c r="A365">
        <v>2021</v>
      </c>
      <c r="B365">
        <v>1</v>
      </c>
      <c r="C365" s="289">
        <v>44223</v>
      </c>
      <c r="E365">
        <v>12</v>
      </c>
      <c r="F365" t="s">
        <v>196</v>
      </c>
      <c r="G365" t="s">
        <v>197</v>
      </c>
      <c r="H365">
        <v>197.16</v>
      </c>
      <c r="I365">
        <v>226.84</v>
      </c>
      <c r="J365">
        <v>216.5</v>
      </c>
      <c r="K365">
        <v>37</v>
      </c>
      <c r="L365">
        <v>195</v>
      </c>
      <c r="M365">
        <v>63</v>
      </c>
      <c r="N365">
        <v>115</v>
      </c>
      <c r="O365" s="81">
        <v>2</v>
      </c>
      <c r="P365" s="81"/>
      <c r="Q365" s="81">
        <v>3</v>
      </c>
      <c r="R365" s="81"/>
      <c r="S365" s="81"/>
      <c r="T365" s="81"/>
      <c r="U365" s="81"/>
      <c r="V365" s="81"/>
      <c r="W365" s="81"/>
      <c r="X365">
        <v>5</v>
      </c>
      <c r="Y365">
        <v>437</v>
      </c>
      <c r="Z365" s="127">
        <v>0.02</v>
      </c>
      <c r="AA365">
        <v>1</v>
      </c>
      <c r="AB365">
        <v>22</v>
      </c>
    </row>
    <row r="366" spans="1:28" x14ac:dyDescent="0.25">
      <c r="A366">
        <v>2021</v>
      </c>
      <c r="B366">
        <v>1</v>
      </c>
      <c r="C366" s="289">
        <v>44224</v>
      </c>
      <c r="E366">
        <v>12</v>
      </c>
      <c r="F366" t="s">
        <v>196</v>
      </c>
      <c r="G366" t="s">
        <v>197</v>
      </c>
      <c r="H366">
        <v>197.16</v>
      </c>
      <c r="I366">
        <v>226.84</v>
      </c>
      <c r="J366">
        <v>213.5</v>
      </c>
      <c r="K366">
        <v>37</v>
      </c>
      <c r="L366">
        <v>195</v>
      </c>
      <c r="M366">
        <v>50</v>
      </c>
      <c r="N366">
        <v>145</v>
      </c>
      <c r="O366" s="81">
        <v>4</v>
      </c>
      <c r="P366" s="81">
        <v>2</v>
      </c>
      <c r="Q366" s="81">
        <v>2</v>
      </c>
      <c r="R366" s="81"/>
      <c r="S366" s="81"/>
      <c r="T366" s="81"/>
      <c r="U366" s="81"/>
      <c r="V366" s="81"/>
      <c r="W366" s="81"/>
      <c r="X366">
        <v>8</v>
      </c>
      <c r="Y366">
        <v>104</v>
      </c>
      <c r="Z366" s="127">
        <v>0.02</v>
      </c>
      <c r="AA366">
        <v>1</v>
      </c>
      <c r="AB366">
        <v>22</v>
      </c>
    </row>
    <row r="367" spans="1:28" x14ac:dyDescent="0.25">
      <c r="A367">
        <v>2021</v>
      </c>
      <c r="B367">
        <v>1</v>
      </c>
      <c r="C367" s="289">
        <v>44196</v>
      </c>
      <c r="E367">
        <v>11</v>
      </c>
      <c r="F367" t="s">
        <v>193</v>
      </c>
      <c r="G367" t="s">
        <v>194</v>
      </c>
      <c r="H367">
        <v>197.16</v>
      </c>
      <c r="I367">
        <v>226.84</v>
      </c>
      <c r="J367">
        <v>218</v>
      </c>
      <c r="K367">
        <v>37</v>
      </c>
      <c r="L367">
        <v>195</v>
      </c>
      <c r="M367">
        <v>36</v>
      </c>
      <c r="N367">
        <v>198</v>
      </c>
      <c r="O367" s="81">
        <v>2</v>
      </c>
      <c r="P367" s="81"/>
      <c r="Q367" s="81">
        <v>5</v>
      </c>
      <c r="R367" s="81"/>
      <c r="S367" s="81"/>
      <c r="T367" s="81"/>
      <c r="U367" s="81"/>
      <c r="V367" s="81"/>
      <c r="W367" s="81"/>
      <c r="X367">
        <v>7</v>
      </c>
      <c r="Y367">
        <v>7</v>
      </c>
      <c r="Z367" s="127">
        <v>0.02</v>
      </c>
      <c r="AA367">
        <v>1</v>
      </c>
      <c r="AB367">
        <v>22</v>
      </c>
    </row>
    <row r="368" spans="1:28" x14ac:dyDescent="0.25">
      <c r="A368">
        <v>2021</v>
      </c>
      <c r="B368">
        <v>1</v>
      </c>
      <c r="C368" s="289">
        <v>44198</v>
      </c>
      <c r="E368">
        <v>11</v>
      </c>
      <c r="F368" t="s">
        <v>193</v>
      </c>
      <c r="G368" t="s">
        <v>194</v>
      </c>
      <c r="H368">
        <v>197.16</v>
      </c>
      <c r="I368">
        <v>226.84</v>
      </c>
      <c r="J368">
        <v>225</v>
      </c>
      <c r="K368">
        <v>37</v>
      </c>
      <c r="L368">
        <v>195</v>
      </c>
      <c r="M368">
        <v>37</v>
      </c>
      <c r="N368">
        <v>197</v>
      </c>
      <c r="O368" s="81">
        <v>7</v>
      </c>
      <c r="P368" s="81">
        <v>11</v>
      </c>
      <c r="Q368" s="81">
        <v>11</v>
      </c>
      <c r="R368" s="81"/>
      <c r="S368" s="81"/>
      <c r="T368" s="81"/>
      <c r="U368" s="81"/>
      <c r="V368" s="81"/>
      <c r="W368" s="81"/>
      <c r="X368">
        <v>29</v>
      </c>
      <c r="Y368">
        <v>389</v>
      </c>
      <c r="Z368" s="127">
        <v>0.02</v>
      </c>
      <c r="AA368">
        <v>1</v>
      </c>
      <c r="AB368">
        <v>22</v>
      </c>
    </row>
    <row r="369" spans="1:28" x14ac:dyDescent="0.25">
      <c r="A369">
        <v>2021</v>
      </c>
      <c r="B369">
        <v>1</v>
      </c>
      <c r="C369" s="289">
        <v>44199</v>
      </c>
      <c r="E369">
        <v>11</v>
      </c>
      <c r="F369" t="s">
        <v>193</v>
      </c>
      <c r="G369" t="s">
        <v>194</v>
      </c>
      <c r="H369">
        <v>197.16</v>
      </c>
      <c r="I369">
        <v>226.84</v>
      </c>
      <c r="J369">
        <v>215.5</v>
      </c>
      <c r="K369">
        <v>37</v>
      </c>
      <c r="L369">
        <v>195</v>
      </c>
      <c r="M369">
        <v>36</v>
      </c>
      <c r="N369">
        <v>198</v>
      </c>
      <c r="O369" s="81">
        <v>4</v>
      </c>
      <c r="P369" s="81"/>
      <c r="Q369" s="81">
        <v>14</v>
      </c>
      <c r="R369" s="81"/>
      <c r="S369" s="81"/>
      <c r="T369" s="81"/>
      <c r="U369" s="81"/>
      <c r="V369" s="81"/>
      <c r="W369" s="81"/>
      <c r="X369">
        <v>18</v>
      </c>
      <c r="Y369">
        <v>618</v>
      </c>
      <c r="Z369" s="127">
        <v>0.02</v>
      </c>
      <c r="AA369">
        <v>1</v>
      </c>
      <c r="AB369">
        <v>22</v>
      </c>
    </row>
    <row r="370" spans="1:28" x14ac:dyDescent="0.25">
      <c r="A370">
        <v>2021</v>
      </c>
      <c r="B370">
        <v>1</v>
      </c>
      <c r="C370" s="289">
        <v>44200</v>
      </c>
      <c r="E370">
        <v>11</v>
      </c>
      <c r="F370" t="s">
        <v>193</v>
      </c>
      <c r="G370" t="s">
        <v>194</v>
      </c>
      <c r="H370">
        <v>197.16</v>
      </c>
      <c r="I370">
        <v>226.84</v>
      </c>
      <c r="J370">
        <v>217.1</v>
      </c>
      <c r="K370">
        <v>37</v>
      </c>
      <c r="L370">
        <v>195</v>
      </c>
      <c r="M370">
        <v>38</v>
      </c>
      <c r="N370">
        <v>188</v>
      </c>
      <c r="O370" s="81">
        <v>13</v>
      </c>
      <c r="P370" s="81"/>
      <c r="Q370" s="81">
        <v>3</v>
      </c>
      <c r="R370" s="81"/>
      <c r="S370" s="81"/>
      <c r="T370" s="81"/>
      <c r="U370" s="81"/>
      <c r="V370" s="81"/>
      <c r="W370" s="81"/>
      <c r="X370">
        <v>16</v>
      </c>
      <c r="Y370">
        <v>576</v>
      </c>
      <c r="Z370" s="127">
        <v>0.02</v>
      </c>
      <c r="AA370">
        <v>1</v>
      </c>
      <c r="AB370">
        <v>22</v>
      </c>
    </row>
    <row r="371" spans="1:28" x14ac:dyDescent="0.25">
      <c r="A371">
        <v>2021</v>
      </c>
      <c r="B371">
        <v>1</v>
      </c>
      <c r="C371" s="289">
        <v>44201</v>
      </c>
      <c r="E371">
        <v>11</v>
      </c>
      <c r="F371" t="s">
        <v>193</v>
      </c>
      <c r="G371" t="s">
        <v>194</v>
      </c>
      <c r="H371">
        <v>197.16</v>
      </c>
      <c r="I371">
        <v>226.84</v>
      </c>
      <c r="J371">
        <v>218</v>
      </c>
      <c r="K371">
        <v>37</v>
      </c>
      <c r="L371">
        <v>195</v>
      </c>
      <c r="M371">
        <v>37</v>
      </c>
      <c r="N371">
        <v>196</v>
      </c>
      <c r="O371" s="81">
        <v>14</v>
      </c>
      <c r="P371" s="81">
        <v>4</v>
      </c>
      <c r="Q371" s="81">
        <v>9</v>
      </c>
      <c r="R371" s="81"/>
      <c r="S371" s="81"/>
      <c r="T371" s="81"/>
      <c r="U371" s="81"/>
      <c r="V371" s="81"/>
      <c r="W371" s="81"/>
      <c r="X371">
        <v>27</v>
      </c>
      <c r="Y371">
        <v>691</v>
      </c>
      <c r="Z371" s="127">
        <v>0.02</v>
      </c>
      <c r="AA371">
        <v>1</v>
      </c>
      <c r="AB371">
        <v>22</v>
      </c>
    </row>
    <row r="372" spans="1:28" x14ac:dyDescent="0.25">
      <c r="A372">
        <v>2021</v>
      </c>
      <c r="B372">
        <v>1</v>
      </c>
      <c r="C372" s="289">
        <v>44202</v>
      </c>
      <c r="E372">
        <v>11</v>
      </c>
      <c r="F372" t="s">
        <v>193</v>
      </c>
      <c r="G372" t="s">
        <v>194</v>
      </c>
      <c r="H372">
        <v>197.16</v>
      </c>
      <c r="I372">
        <v>226.84</v>
      </c>
      <c r="J372">
        <v>217.9</v>
      </c>
      <c r="K372">
        <v>37</v>
      </c>
      <c r="L372">
        <v>195</v>
      </c>
      <c r="M372">
        <v>32</v>
      </c>
      <c r="N372">
        <v>223</v>
      </c>
      <c r="O372" s="81">
        <v>6</v>
      </c>
      <c r="P372" s="81">
        <v>2</v>
      </c>
      <c r="Q372" s="81">
        <v>10</v>
      </c>
      <c r="R372" s="81"/>
      <c r="S372" s="81"/>
      <c r="T372" s="81"/>
      <c r="U372" s="81"/>
      <c r="V372" s="81"/>
      <c r="W372" s="81"/>
      <c r="X372">
        <v>18</v>
      </c>
      <c r="Y372">
        <v>674</v>
      </c>
      <c r="Z372" s="127">
        <v>0.02</v>
      </c>
      <c r="AA372">
        <v>1</v>
      </c>
      <c r="AB372">
        <v>22</v>
      </c>
    </row>
    <row r="373" spans="1:28" x14ac:dyDescent="0.25">
      <c r="A373">
        <v>2021</v>
      </c>
      <c r="B373">
        <v>1</v>
      </c>
      <c r="C373" s="289">
        <v>44206</v>
      </c>
      <c r="E373">
        <v>11</v>
      </c>
      <c r="F373" t="s">
        <v>193</v>
      </c>
      <c r="G373" t="s">
        <v>194</v>
      </c>
      <c r="H373">
        <v>197.16</v>
      </c>
      <c r="I373">
        <v>226.84</v>
      </c>
      <c r="J373">
        <v>217.9</v>
      </c>
      <c r="K373">
        <v>37</v>
      </c>
      <c r="L373">
        <v>195</v>
      </c>
      <c r="M373">
        <v>36</v>
      </c>
      <c r="N373">
        <v>198</v>
      </c>
      <c r="O373" s="81">
        <v>16</v>
      </c>
      <c r="P373" s="81">
        <v>8</v>
      </c>
      <c r="Q373" s="81">
        <v>10</v>
      </c>
      <c r="R373" s="81"/>
      <c r="S373" s="81"/>
      <c r="T373" s="81"/>
      <c r="U373" s="81"/>
      <c r="V373" s="81"/>
      <c r="W373" s="81"/>
      <c r="X373">
        <v>34</v>
      </c>
      <c r="Y373">
        <v>322</v>
      </c>
      <c r="Z373" s="127">
        <v>0.02</v>
      </c>
      <c r="AA373">
        <v>1</v>
      </c>
      <c r="AB373">
        <v>22</v>
      </c>
    </row>
    <row r="374" spans="1:28" x14ac:dyDescent="0.25">
      <c r="A374">
        <v>2021</v>
      </c>
      <c r="B374">
        <v>1</v>
      </c>
      <c r="C374" s="289">
        <v>44207</v>
      </c>
      <c r="E374">
        <v>11</v>
      </c>
      <c r="F374" t="s">
        <v>193</v>
      </c>
      <c r="G374" t="s">
        <v>194</v>
      </c>
      <c r="H374">
        <v>197.16</v>
      </c>
      <c r="I374">
        <v>226.84</v>
      </c>
      <c r="J374">
        <v>219.5</v>
      </c>
      <c r="K374">
        <v>37</v>
      </c>
      <c r="L374">
        <v>195</v>
      </c>
      <c r="M374">
        <v>35</v>
      </c>
      <c r="N374">
        <v>207</v>
      </c>
      <c r="O374" s="81">
        <v>4</v>
      </c>
      <c r="P374" s="81">
        <v>4</v>
      </c>
      <c r="Q374" s="81">
        <v>4</v>
      </c>
      <c r="R374" s="81"/>
      <c r="S374" s="81"/>
      <c r="T374" s="81"/>
      <c r="U374" s="81"/>
      <c r="V374" s="81"/>
      <c r="W374" s="81"/>
      <c r="X374">
        <v>12</v>
      </c>
      <c r="Y374">
        <v>412</v>
      </c>
      <c r="Z374" s="127">
        <v>0.02</v>
      </c>
      <c r="AA374">
        <v>1</v>
      </c>
      <c r="AB374">
        <v>22</v>
      </c>
    </row>
    <row r="375" spans="1:28" x14ac:dyDescent="0.25">
      <c r="A375">
        <v>2021</v>
      </c>
      <c r="B375">
        <v>1</v>
      </c>
      <c r="C375" s="289">
        <v>44208</v>
      </c>
      <c r="E375">
        <v>11</v>
      </c>
      <c r="F375" t="s">
        <v>193</v>
      </c>
      <c r="G375" t="s">
        <v>194</v>
      </c>
      <c r="H375">
        <v>197.16</v>
      </c>
      <c r="I375">
        <v>226.84</v>
      </c>
      <c r="J375">
        <v>219.9</v>
      </c>
      <c r="K375">
        <v>37</v>
      </c>
      <c r="L375">
        <v>195</v>
      </c>
      <c r="M375">
        <v>36</v>
      </c>
      <c r="N375">
        <v>199</v>
      </c>
      <c r="O375" s="81">
        <v>10</v>
      </c>
      <c r="P375" s="81">
        <v>4</v>
      </c>
      <c r="Q375" s="81">
        <v>5</v>
      </c>
      <c r="R375" s="81"/>
      <c r="S375" s="81"/>
      <c r="T375" s="81"/>
      <c r="U375" s="81"/>
      <c r="V375" s="81"/>
      <c r="W375" s="81"/>
      <c r="X375">
        <v>19</v>
      </c>
      <c r="Y375">
        <v>691</v>
      </c>
      <c r="Z375" s="127">
        <v>0.02</v>
      </c>
      <c r="AA375">
        <v>1</v>
      </c>
      <c r="AB375">
        <v>22</v>
      </c>
    </row>
    <row r="376" spans="1:28" x14ac:dyDescent="0.25">
      <c r="A376">
        <v>2021</v>
      </c>
      <c r="B376">
        <v>1</v>
      </c>
      <c r="C376" s="289">
        <v>44209</v>
      </c>
      <c r="E376">
        <v>11</v>
      </c>
      <c r="F376" t="s">
        <v>193</v>
      </c>
      <c r="G376" t="s">
        <v>194</v>
      </c>
      <c r="H376">
        <v>197.16</v>
      </c>
      <c r="I376">
        <v>226.84</v>
      </c>
      <c r="J376">
        <v>219.8</v>
      </c>
      <c r="K376">
        <v>37</v>
      </c>
      <c r="L376">
        <v>195</v>
      </c>
      <c r="M376">
        <v>40</v>
      </c>
      <c r="N376">
        <v>181</v>
      </c>
      <c r="O376" s="81">
        <v>14</v>
      </c>
      <c r="P376" s="81">
        <v>10</v>
      </c>
      <c r="Q376" s="81">
        <v>12</v>
      </c>
      <c r="R376" s="81"/>
      <c r="S376" s="81"/>
      <c r="T376" s="81"/>
      <c r="U376" s="81"/>
      <c r="V376" s="81"/>
      <c r="W376" s="81"/>
      <c r="X376">
        <v>36</v>
      </c>
      <c r="Y376">
        <v>804</v>
      </c>
      <c r="Z376" s="127">
        <v>0.02</v>
      </c>
      <c r="AA376">
        <v>1</v>
      </c>
      <c r="AB376">
        <v>22</v>
      </c>
    </row>
    <row r="377" spans="1:28" x14ac:dyDescent="0.25">
      <c r="A377">
        <v>2021</v>
      </c>
      <c r="B377">
        <v>1</v>
      </c>
      <c r="C377" s="289">
        <v>44210</v>
      </c>
      <c r="E377">
        <v>11</v>
      </c>
      <c r="F377" t="s">
        <v>193</v>
      </c>
      <c r="G377" t="s">
        <v>194</v>
      </c>
      <c r="H377">
        <v>197.16</v>
      </c>
      <c r="I377">
        <v>226.84</v>
      </c>
      <c r="J377">
        <v>218</v>
      </c>
      <c r="K377">
        <v>37</v>
      </c>
      <c r="L377">
        <v>195</v>
      </c>
      <c r="M377">
        <v>42</v>
      </c>
      <c r="N377">
        <v>173</v>
      </c>
      <c r="O377" s="81"/>
      <c r="P377" s="81">
        <v>3</v>
      </c>
      <c r="Q377" s="81"/>
      <c r="R377" s="81"/>
      <c r="S377" s="81"/>
      <c r="T377" s="81"/>
      <c r="U377" s="81"/>
      <c r="V377" s="81"/>
      <c r="W377" s="81"/>
      <c r="X377">
        <v>3</v>
      </c>
      <c r="Y377">
        <v>387</v>
      </c>
      <c r="Z377" s="127">
        <v>0.02</v>
      </c>
      <c r="AA377">
        <v>1</v>
      </c>
      <c r="AB377">
        <v>22</v>
      </c>
    </row>
    <row r="378" spans="1:28" x14ac:dyDescent="0.25">
      <c r="A378">
        <v>2021</v>
      </c>
      <c r="B378">
        <v>1</v>
      </c>
      <c r="C378" s="289">
        <v>44219</v>
      </c>
      <c r="E378">
        <v>11</v>
      </c>
      <c r="F378" t="s">
        <v>193</v>
      </c>
      <c r="G378" t="s">
        <v>194</v>
      </c>
      <c r="H378">
        <v>197.16</v>
      </c>
      <c r="I378">
        <v>226.84</v>
      </c>
      <c r="J378">
        <v>221.6</v>
      </c>
      <c r="K378">
        <v>37</v>
      </c>
      <c r="L378">
        <v>195</v>
      </c>
      <c r="M378">
        <v>52</v>
      </c>
      <c r="N378">
        <v>138</v>
      </c>
      <c r="O378" s="81">
        <v>7</v>
      </c>
      <c r="P378" s="81">
        <v>6</v>
      </c>
      <c r="Q378" s="81">
        <v>6</v>
      </c>
      <c r="R378" s="81"/>
      <c r="S378" s="81">
        <v>8</v>
      </c>
      <c r="T378" s="81"/>
      <c r="U378" s="81"/>
      <c r="V378" s="81"/>
      <c r="W378" s="81"/>
      <c r="X378">
        <v>27</v>
      </c>
      <c r="Y378">
        <v>603</v>
      </c>
      <c r="Z378" s="127">
        <v>0.02</v>
      </c>
      <c r="AA378">
        <v>1</v>
      </c>
      <c r="AB378">
        <v>22</v>
      </c>
    </row>
    <row r="379" spans="1:28" x14ac:dyDescent="0.25">
      <c r="A379">
        <v>2021</v>
      </c>
      <c r="B379">
        <v>1</v>
      </c>
      <c r="C379" s="289">
        <v>44220</v>
      </c>
      <c r="E379">
        <v>11</v>
      </c>
      <c r="F379" t="s">
        <v>193</v>
      </c>
      <c r="G379" t="s">
        <v>194</v>
      </c>
      <c r="H379">
        <v>197.16</v>
      </c>
      <c r="I379">
        <v>226.84</v>
      </c>
      <c r="J379">
        <v>214.9</v>
      </c>
      <c r="K379">
        <v>37</v>
      </c>
      <c r="L379">
        <v>195</v>
      </c>
      <c r="M379">
        <v>49</v>
      </c>
      <c r="N379">
        <v>146</v>
      </c>
      <c r="O379" s="81">
        <v>14</v>
      </c>
      <c r="P379" s="81">
        <v>8</v>
      </c>
      <c r="Q379" s="81">
        <v>9</v>
      </c>
      <c r="R379" s="81"/>
      <c r="S379" s="81"/>
      <c r="T379" s="81"/>
      <c r="U379" s="81"/>
      <c r="V379" s="81"/>
      <c r="W379" s="81"/>
      <c r="X379">
        <v>31</v>
      </c>
      <c r="Y379">
        <v>1007</v>
      </c>
      <c r="Z379" s="127">
        <v>0.02</v>
      </c>
      <c r="AA379">
        <v>1</v>
      </c>
      <c r="AB379">
        <v>22</v>
      </c>
    </row>
    <row r="380" spans="1:28" x14ac:dyDescent="0.25">
      <c r="A380">
        <v>2021</v>
      </c>
      <c r="B380">
        <v>1</v>
      </c>
      <c r="C380" s="289">
        <v>44221</v>
      </c>
      <c r="E380">
        <v>11</v>
      </c>
      <c r="F380" t="s">
        <v>193</v>
      </c>
      <c r="G380" t="s">
        <v>194</v>
      </c>
      <c r="H380">
        <v>197.16</v>
      </c>
      <c r="I380">
        <v>226.84</v>
      </c>
      <c r="J380">
        <v>216.8</v>
      </c>
      <c r="K380">
        <v>37</v>
      </c>
      <c r="L380">
        <v>195</v>
      </c>
      <c r="M380">
        <v>57</v>
      </c>
      <c r="N380">
        <v>127</v>
      </c>
      <c r="O380" s="81">
        <v>6</v>
      </c>
      <c r="P380" s="81">
        <v>4</v>
      </c>
      <c r="Q380" s="81">
        <v>4</v>
      </c>
      <c r="R380" s="81"/>
      <c r="S380" s="81"/>
      <c r="T380" s="81"/>
      <c r="U380" s="81"/>
      <c r="V380" s="81"/>
      <c r="W380" s="81"/>
      <c r="X380">
        <v>14</v>
      </c>
      <c r="Y380">
        <v>1158</v>
      </c>
      <c r="Z380" s="127">
        <v>0.02</v>
      </c>
      <c r="AA380">
        <v>1</v>
      </c>
      <c r="AB380">
        <v>22</v>
      </c>
    </row>
    <row r="381" spans="1:28" x14ac:dyDescent="0.25">
      <c r="A381">
        <v>2021</v>
      </c>
      <c r="B381">
        <v>1</v>
      </c>
      <c r="C381" s="289">
        <v>44222</v>
      </c>
      <c r="E381">
        <v>11</v>
      </c>
      <c r="F381" t="s">
        <v>193</v>
      </c>
      <c r="G381" t="s">
        <v>194</v>
      </c>
      <c r="H381">
        <v>197.16</v>
      </c>
      <c r="I381">
        <v>226.84</v>
      </c>
      <c r="J381">
        <v>202</v>
      </c>
      <c r="K381">
        <v>37</v>
      </c>
      <c r="L381">
        <v>195</v>
      </c>
      <c r="M381">
        <v>57</v>
      </c>
      <c r="N381">
        <v>127</v>
      </c>
      <c r="O381" s="81">
        <v>2</v>
      </c>
      <c r="P381" s="81">
        <v>1</v>
      </c>
      <c r="Q381" s="81"/>
      <c r="R381" s="81"/>
      <c r="S381" s="81"/>
      <c r="T381" s="81"/>
      <c r="U381" s="81"/>
      <c r="V381" s="81"/>
      <c r="W381" s="81"/>
      <c r="X381">
        <v>3</v>
      </c>
      <c r="Y381">
        <v>123</v>
      </c>
      <c r="Z381" s="127">
        <v>0.02</v>
      </c>
      <c r="AA381">
        <v>1</v>
      </c>
      <c r="AB381">
        <v>22</v>
      </c>
    </row>
    <row r="382" spans="1:28" x14ac:dyDescent="0.25">
      <c r="A382">
        <v>2021</v>
      </c>
      <c r="B382">
        <v>1</v>
      </c>
      <c r="C382" s="289">
        <v>44223</v>
      </c>
      <c r="E382">
        <v>11</v>
      </c>
      <c r="F382" t="s">
        <v>193</v>
      </c>
      <c r="G382" t="s">
        <v>194</v>
      </c>
      <c r="H382">
        <v>197.16</v>
      </c>
      <c r="I382">
        <v>226.84</v>
      </c>
      <c r="J382">
        <v>223</v>
      </c>
      <c r="K382">
        <v>37</v>
      </c>
      <c r="L382">
        <v>195</v>
      </c>
      <c r="M382">
        <v>63</v>
      </c>
      <c r="N382">
        <v>115</v>
      </c>
      <c r="O382" s="81">
        <v>3</v>
      </c>
      <c r="P382" s="81"/>
      <c r="Q382" s="81">
        <v>2</v>
      </c>
      <c r="R382" s="81"/>
      <c r="S382" s="81"/>
      <c r="T382" s="81"/>
      <c r="U382" s="81"/>
      <c r="V382" s="81"/>
      <c r="W382" s="81"/>
      <c r="X382">
        <v>5</v>
      </c>
      <c r="Y382">
        <v>437</v>
      </c>
      <c r="Z382" s="127">
        <v>0.02</v>
      </c>
      <c r="AA382">
        <v>1</v>
      </c>
      <c r="AB382">
        <v>22</v>
      </c>
    </row>
    <row r="383" spans="1:28" x14ac:dyDescent="0.25">
      <c r="A383">
        <v>2021</v>
      </c>
      <c r="B383">
        <v>1</v>
      </c>
      <c r="C383" s="289">
        <v>44224</v>
      </c>
      <c r="E383">
        <v>11</v>
      </c>
      <c r="F383" t="s">
        <v>193</v>
      </c>
      <c r="G383" t="s">
        <v>194</v>
      </c>
      <c r="H383">
        <v>197.16</v>
      </c>
      <c r="I383">
        <v>226.84</v>
      </c>
      <c r="J383">
        <v>208</v>
      </c>
      <c r="K383">
        <v>37</v>
      </c>
      <c r="L383">
        <v>195</v>
      </c>
      <c r="M383">
        <v>50</v>
      </c>
      <c r="N383">
        <v>145</v>
      </c>
      <c r="O383" s="81">
        <v>2</v>
      </c>
      <c r="P383" s="81">
        <v>2</v>
      </c>
      <c r="Q383" s="81">
        <v>2</v>
      </c>
      <c r="R383" s="81"/>
      <c r="S383" s="81"/>
      <c r="T383" s="81"/>
      <c r="U383" s="81"/>
      <c r="V383" s="81"/>
      <c r="W383" s="81"/>
      <c r="X383">
        <v>6</v>
      </c>
      <c r="Y383">
        <v>102</v>
      </c>
      <c r="Z383" s="127">
        <v>0.02</v>
      </c>
      <c r="AA383">
        <v>1</v>
      </c>
      <c r="AB383">
        <v>22</v>
      </c>
    </row>
    <row r="384" spans="1:28" x14ac:dyDescent="0.25">
      <c r="A384">
        <v>2021</v>
      </c>
      <c r="B384">
        <v>1</v>
      </c>
      <c r="C384" s="289">
        <v>44198</v>
      </c>
      <c r="E384">
        <v>93</v>
      </c>
      <c r="F384" t="s">
        <v>209</v>
      </c>
      <c r="G384" t="s">
        <v>210</v>
      </c>
      <c r="H384">
        <v>54.87</v>
      </c>
      <c r="I384">
        <v>63.13</v>
      </c>
      <c r="J384">
        <v>57.2</v>
      </c>
      <c r="K384">
        <v>74</v>
      </c>
      <c r="L384">
        <v>97</v>
      </c>
      <c r="M384">
        <v>74</v>
      </c>
      <c r="N384">
        <v>97</v>
      </c>
      <c r="O384" s="81">
        <v>5</v>
      </c>
      <c r="P384" s="81">
        <v>4</v>
      </c>
      <c r="Q384" s="81"/>
      <c r="R384" s="81"/>
      <c r="S384" s="81"/>
      <c r="T384" s="81"/>
      <c r="U384" s="81"/>
      <c r="V384" s="81"/>
      <c r="W384" s="81"/>
      <c r="X384">
        <v>9</v>
      </c>
      <c r="Y384">
        <v>819</v>
      </c>
      <c r="Z384" s="127">
        <v>1.4999999999999999E-2</v>
      </c>
      <c r="AA384">
        <v>1</v>
      </c>
      <c r="AB384">
        <v>16</v>
      </c>
    </row>
    <row r="385" spans="1:28" x14ac:dyDescent="0.25">
      <c r="A385">
        <v>2021</v>
      </c>
      <c r="B385">
        <v>1</v>
      </c>
      <c r="C385" s="289">
        <v>44199</v>
      </c>
      <c r="E385">
        <v>93</v>
      </c>
      <c r="F385" t="s">
        <v>209</v>
      </c>
      <c r="G385" t="s">
        <v>210</v>
      </c>
      <c r="H385">
        <v>54.87</v>
      </c>
      <c r="I385">
        <v>63.13</v>
      </c>
      <c r="J385">
        <v>61.5</v>
      </c>
      <c r="K385">
        <v>74</v>
      </c>
      <c r="L385">
        <v>97</v>
      </c>
      <c r="M385">
        <v>71</v>
      </c>
      <c r="N385">
        <v>101</v>
      </c>
      <c r="O385" s="81">
        <v>13</v>
      </c>
      <c r="P385" s="81"/>
      <c r="Q385" s="81">
        <v>6</v>
      </c>
      <c r="R385" s="81"/>
      <c r="S385" s="81"/>
      <c r="T385" s="81"/>
      <c r="U385" s="81"/>
      <c r="V385" s="81"/>
      <c r="W385" s="81"/>
      <c r="X385">
        <v>19</v>
      </c>
      <c r="Y385">
        <v>1585</v>
      </c>
      <c r="Z385" s="127">
        <v>1.4999999999999999E-2</v>
      </c>
      <c r="AA385">
        <v>1</v>
      </c>
      <c r="AB385">
        <v>16</v>
      </c>
    </row>
    <row r="386" spans="1:28" x14ac:dyDescent="0.25">
      <c r="A386">
        <v>2021</v>
      </c>
      <c r="B386">
        <v>1</v>
      </c>
      <c r="C386" s="289">
        <v>44200</v>
      </c>
      <c r="E386">
        <v>93</v>
      </c>
      <c r="F386" t="s">
        <v>209</v>
      </c>
      <c r="G386" t="s">
        <v>210</v>
      </c>
      <c r="H386">
        <v>54.87</v>
      </c>
      <c r="I386">
        <v>63.13</v>
      </c>
      <c r="J386">
        <v>59.9</v>
      </c>
      <c r="K386">
        <v>74</v>
      </c>
      <c r="L386">
        <v>97</v>
      </c>
      <c r="M386">
        <v>71</v>
      </c>
      <c r="N386">
        <v>101</v>
      </c>
      <c r="O386" s="81">
        <v>9</v>
      </c>
      <c r="P386" s="81"/>
      <c r="Q386" s="81">
        <v>9</v>
      </c>
      <c r="R386" s="81"/>
      <c r="S386" s="81"/>
      <c r="T386" s="81"/>
      <c r="U386" s="81"/>
      <c r="V386" s="81"/>
      <c r="W386" s="81"/>
      <c r="X386">
        <v>18</v>
      </c>
      <c r="Y386">
        <v>1422</v>
      </c>
      <c r="Z386" s="127">
        <v>1.4999999999999999E-2</v>
      </c>
      <c r="AA386">
        <v>1</v>
      </c>
      <c r="AB386">
        <v>16</v>
      </c>
    </row>
    <row r="387" spans="1:28" x14ac:dyDescent="0.25">
      <c r="A387">
        <v>2021</v>
      </c>
      <c r="B387">
        <v>1</v>
      </c>
      <c r="C387" s="289">
        <v>44201</v>
      </c>
      <c r="E387">
        <v>93</v>
      </c>
      <c r="F387" t="s">
        <v>209</v>
      </c>
      <c r="G387" t="s">
        <v>210</v>
      </c>
      <c r="H387">
        <v>54.87</v>
      </c>
      <c r="I387">
        <v>63.13</v>
      </c>
      <c r="J387">
        <v>58.2</v>
      </c>
      <c r="K387">
        <v>74</v>
      </c>
      <c r="L387">
        <v>97</v>
      </c>
      <c r="M387">
        <v>75</v>
      </c>
      <c r="N387">
        <v>97</v>
      </c>
      <c r="O387" s="81">
        <v>7</v>
      </c>
      <c r="P387" s="81">
        <v>4</v>
      </c>
      <c r="Q387" s="81">
        <v>8</v>
      </c>
      <c r="R387" s="81"/>
      <c r="S387" s="81"/>
      <c r="T387" s="81"/>
      <c r="U387" s="81"/>
      <c r="V387" s="81"/>
      <c r="W387" s="81"/>
      <c r="X387">
        <v>19</v>
      </c>
      <c r="Y387">
        <v>1531</v>
      </c>
      <c r="Z387" s="127">
        <v>1.4999999999999999E-2</v>
      </c>
      <c r="AA387">
        <v>1</v>
      </c>
      <c r="AB387">
        <v>16</v>
      </c>
    </row>
    <row r="388" spans="1:28" x14ac:dyDescent="0.25">
      <c r="A388">
        <v>2021</v>
      </c>
      <c r="B388">
        <v>1</v>
      </c>
      <c r="C388" s="289">
        <v>44202</v>
      </c>
      <c r="E388">
        <v>93</v>
      </c>
      <c r="F388" t="s">
        <v>209</v>
      </c>
      <c r="G388" t="s">
        <v>210</v>
      </c>
      <c r="H388">
        <v>54.87</v>
      </c>
      <c r="I388">
        <v>63.13</v>
      </c>
      <c r="J388">
        <v>60</v>
      </c>
      <c r="K388">
        <v>74</v>
      </c>
      <c r="L388">
        <v>97</v>
      </c>
      <c r="M388">
        <v>75</v>
      </c>
      <c r="N388">
        <v>96</v>
      </c>
      <c r="O388" s="81">
        <v>6</v>
      </c>
      <c r="P388" s="81">
        <v>6</v>
      </c>
      <c r="Q388" s="81">
        <v>4</v>
      </c>
      <c r="R388" s="81"/>
      <c r="S388" s="81"/>
      <c r="T388" s="81"/>
      <c r="U388" s="81"/>
      <c r="V388" s="81"/>
      <c r="W388" s="81"/>
      <c r="X388">
        <v>16</v>
      </c>
      <c r="Y388">
        <v>340</v>
      </c>
      <c r="Z388" s="127">
        <v>1.4999999999999999E-2</v>
      </c>
      <c r="AA388">
        <v>1</v>
      </c>
      <c r="AB388">
        <v>16</v>
      </c>
    </row>
    <row r="389" spans="1:28" x14ac:dyDescent="0.25">
      <c r="A389">
        <v>2021</v>
      </c>
      <c r="B389">
        <v>1</v>
      </c>
      <c r="C389" s="289">
        <v>44214</v>
      </c>
      <c r="E389">
        <v>93</v>
      </c>
      <c r="F389" t="s">
        <v>209</v>
      </c>
      <c r="G389" t="s">
        <v>210</v>
      </c>
      <c r="H389">
        <v>54.87</v>
      </c>
      <c r="I389">
        <v>63.13</v>
      </c>
      <c r="J389">
        <v>57</v>
      </c>
      <c r="K389">
        <v>74</v>
      </c>
      <c r="L389">
        <v>97</v>
      </c>
      <c r="M389">
        <v>61</v>
      </c>
      <c r="N389">
        <v>118</v>
      </c>
      <c r="O389" s="81">
        <v>4</v>
      </c>
      <c r="P389" s="81">
        <v>2</v>
      </c>
      <c r="Q389" s="81">
        <v>2</v>
      </c>
      <c r="R389" s="81"/>
      <c r="S389" s="81"/>
      <c r="T389" s="81"/>
      <c r="U389" s="81"/>
      <c r="V389" s="81"/>
      <c r="W389" s="81"/>
      <c r="X389">
        <v>8</v>
      </c>
      <c r="Y389">
        <v>8</v>
      </c>
      <c r="Z389" s="127">
        <v>1.4999999999999999E-2</v>
      </c>
      <c r="AA389">
        <v>1</v>
      </c>
      <c r="AB389">
        <v>16</v>
      </c>
    </row>
    <row r="390" spans="1:28" x14ac:dyDescent="0.25">
      <c r="A390">
        <v>2021</v>
      </c>
      <c r="B390">
        <v>1</v>
      </c>
      <c r="C390" s="289">
        <v>44215</v>
      </c>
      <c r="E390">
        <v>93</v>
      </c>
      <c r="F390" t="s">
        <v>209</v>
      </c>
      <c r="G390" t="s">
        <v>210</v>
      </c>
      <c r="H390">
        <v>54.87</v>
      </c>
      <c r="I390">
        <v>63.13</v>
      </c>
      <c r="J390">
        <v>62.1</v>
      </c>
      <c r="K390">
        <v>74</v>
      </c>
      <c r="L390">
        <v>97</v>
      </c>
      <c r="M390">
        <v>69</v>
      </c>
      <c r="N390">
        <v>104</v>
      </c>
      <c r="O390" s="81">
        <v>9</v>
      </c>
      <c r="P390" s="81"/>
      <c r="Q390" s="81">
        <v>2</v>
      </c>
      <c r="R390" s="81">
        <v>3</v>
      </c>
      <c r="S390" s="81"/>
      <c r="T390" s="81"/>
      <c r="U390" s="81"/>
      <c r="V390" s="81"/>
      <c r="W390" s="81"/>
      <c r="X390">
        <v>14</v>
      </c>
      <c r="Y390">
        <v>1094</v>
      </c>
      <c r="Z390" s="127">
        <v>1.4999999999999999E-2</v>
      </c>
      <c r="AA390">
        <v>1</v>
      </c>
      <c r="AB390">
        <v>16</v>
      </c>
    </row>
    <row r="391" spans="1:28" x14ac:dyDescent="0.25">
      <c r="A391">
        <v>2021</v>
      </c>
      <c r="B391">
        <v>1</v>
      </c>
      <c r="C391" s="289">
        <v>44219</v>
      </c>
      <c r="E391">
        <v>93</v>
      </c>
      <c r="F391" t="s">
        <v>209</v>
      </c>
      <c r="G391" t="s">
        <v>210</v>
      </c>
      <c r="H391">
        <v>54.87</v>
      </c>
      <c r="I391">
        <v>63.13</v>
      </c>
      <c r="J391">
        <v>59.8</v>
      </c>
      <c r="K391">
        <v>74</v>
      </c>
      <c r="L391">
        <v>97</v>
      </c>
      <c r="M391">
        <v>65</v>
      </c>
      <c r="N391">
        <v>111</v>
      </c>
      <c r="O391" s="81">
        <v>14</v>
      </c>
      <c r="P391" s="81">
        <v>4</v>
      </c>
      <c r="Q391" s="81">
        <v>5</v>
      </c>
      <c r="R391" s="81"/>
      <c r="S391" s="81"/>
      <c r="T391" s="81"/>
      <c r="U391" s="81"/>
      <c r="V391" s="81"/>
      <c r="W391" s="81"/>
      <c r="X391">
        <v>23</v>
      </c>
      <c r="Y391">
        <v>1103</v>
      </c>
      <c r="Z391" s="127">
        <v>1.4999999999999999E-2</v>
      </c>
      <c r="AA391">
        <v>1</v>
      </c>
      <c r="AB391">
        <v>16</v>
      </c>
    </row>
    <row r="392" spans="1:28" x14ac:dyDescent="0.25">
      <c r="A392">
        <v>2021</v>
      </c>
      <c r="B392">
        <v>1</v>
      </c>
      <c r="C392" s="289">
        <v>44220</v>
      </c>
      <c r="E392">
        <v>93</v>
      </c>
      <c r="F392" t="s">
        <v>209</v>
      </c>
      <c r="G392" t="s">
        <v>210</v>
      </c>
      <c r="H392">
        <v>54.87</v>
      </c>
      <c r="I392">
        <v>63.13</v>
      </c>
      <c r="J392">
        <v>60</v>
      </c>
      <c r="K392">
        <v>74</v>
      </c>
      <c r="L392">
        <v>97</v>
      </c>
      <c r="M392">
        <v>69</v>
      </c>
      <c r="N392">
        <v>104</v>
      </c>
      <c r="O392" s="81">
        <v>14</v>
      </c>
      <c r="P392" s="81">
        <v>6</v>
      </c>
      <c r="Q392" s="81">
        <v>13</v>
      </c>
      <c r="R392" s="81"/>
      <c r="S392" s="81"/>
      <c r="T392" s="81"/>
      <c r="U392" s="81"/>
      <c r="V392" s="81"/>
      <c r="W392" s="81"/>
      <c r="X392">
        <v>33</v>
      </c>
      <c r="Y392">
        <v>1383</v>
      </c>
      <c r="Z392" s="127">
        <v>1.4999999999999999E-2</v>
      </c>
      <c r="AA392">
        <v>1</v>
      </c>
      <c r="AB392">
        <v>16</v>
      </c>
    </row>
    <row r="393" spans="1:28" x14ac:dyDescent="0.25">
      <c r="A393">
        <v>2021</v>
      </c>
      <c r="B393">
        <v>1</v>
      </c>
      <c r="C393" s="289">
        <v>44221</v>
      </c>
      <c r="E393">
        <v>93</v>
      </c>
      <c r="F393" t="s">
        <v>209</v>
      </c>
      <c r="G393" t="s">
        <v>210</v>
      </c>
      <c r="H393">
        <v>54.87</v>
      </c>
      <c r="I393">
        <v>63.13</v>
      </c>
      <c r="J393">
        <v>63.3</v>
      </c>
      <c r="K393">
        <v>74</v>
      </c>
      <c r="L393">
        <v>97</v>
      </c>
      <c r="M393">
        <v>81</v>
      </c>
      <c r="N393">
        <v>89</v>
      </c>
      <c r="O393" s="81">
        <v>10</v>
      </c>
      <c r="P393" s="81">
        <v>8</v>
      </c>
      <c r="Q393" s="81">
        <v>5</v>
      </c>
      <c r="R393" s="81"/>
      <c r="S393" s="81"/>
      <c r="T393" s="81"/>
      <c r="U393" s="81"/>
      <c r="V393" s="81"/>
      <c r="W393" s="81"/>
      <c r="X393">
        <v>23</v>
      </c>
      <c r="Y393">
        <v>1481</v>
      </c>
      <c r="Z393" s="127">
        <v>1.4999999999999999E-2</v>
      </c>
      <c r="AA393">
        <v>1</v>
      </c>
      <c r="AB393">
        <v>16</v>
      </c>
    </row>
    <row r="394" spans="1:28" x14ac:dyDescent="0.25">
      <c r="A394">
        <v>2021</v>
      </c>
      <c r="B394">
        <v>1</v>
      </c>
      <c r="C394" s="289">
        <v>44222</v>
      </c>
      <c r="E394">
        <v>93</v>
      </c>
      <c r="F394" t="s">
        <v>209</v>
      </c>
      <c r="G394" t="s">
        <v>210</v>
      </c>
      <c r="H394">
        <v>54.87</v>
      </c>
      <c r="I394">
        <v>63.13</v>
      </c>
      <c r="K394">
        <v>74</v>
      </c>
      <c r="L394">
        <v>97</v>
      </c>
      <c r="O394" s="81">
        <v>2</v>
      </c>
      <c r="P394" s="81">
        <v>2</v>
      </c>
      <c r="Q394" s="81"/>
      <c r="R394" s="81"/>
      <c r="S394" s="81"/>
      <c r="T394" s="81"/>
      <c r="U394" s="81"/>
      <c r="V394" s="81"/>
      <c r="W394" s="81"/>
      <c r="X394">
        <v>4</v>
      </c>
      <c r="Y394">
        <v>112</v>
      </c>
      <c r="Z394" s="127">
        <v>1.4999999999999999E-2</v>
      </c>
      <c r="AA394">
        <v>1</v>
      </c>
      <c r="AB394">
        <v>16</v>
      </c>
    </row>
    <row r="395" spans="1:28" x14ac:dyDescent="0.25">
      <c r="A395">
        <v>2021</v>
      </c>
      <c r="B395">
        <v>1</v>
      </c>
      <c r="C395" s="289">
        <v>44206</v>
      </c>
      <c r="E395">
        <v>180</v>
      </c>
      <c r="F395" t="s">
        <v>317</v>
      </c>
      <c r="G395" t="s">
        <v>318</v>
      </c>
      <c r="H395">
        <v>29.76</v>
      </c>
      <c r="I395">
        <v>34.24</v>
      </c>
      <c r="J395">
        <v>33.799999999999997</v>
      </c>
      <c r="K395">
        <v>168</v>
      </c>
      <c r="L395">
        <v>171</v>
      </c>
      <c r="M395">
        <v>225</v>
      </c>
      <c r="N395">
        <v>128</v>
      </c>
      <c r="O395" s="81">
        <v>8</v>
      </c>
      <c r="P395" s="81"/>
      <c r="Q395" s="81">
        <v>2</v>
      </c>
      <c r="R395" s="81"/>
      <c r="S395" s="81"/>
      <c r="T395" s="81"/>
      <c r="U395" s="81"/>
      <c r="V395" s="81"/>
      <c r="W395" s="81"/>
      <c r="X395">
        <v>10</v>
      </c>
      <c r="Y395">
        <v>1210</v>
      </c>
      <c r="Z395" s="127">
        <v>0.02</v>
      </c>
      <c r="AA395">
        <v>1</v>
      </c>
      <c r="AB395">
        <v>22</v>
      </c>
    </row>
    <row r="396" spans="1:28" x14ac:dyDescent="0.25">
      <c r="A396">
        <v>2021</v>
      </c>
      <c r="B396">
        <v>1</v>
      </c>
      <c r="C396" s="289">
        <v>44208</v>
      </c>
      <c r="E396">
        <v>180</v>
      </c>
      <c r="F396" t="s">
        <v>317</v>
      </c>
      <c r="G396" t="s">
        <v>318</v>
      </c>
      <c r="H396">
        <v>29.76</v>
      </c>
      <c r="I396">
        <v>34.24</v>
      </c>
      <c r="J396">
        <v>33.4</v>
      </c>
      <c r="K396">
        <v>168</v>
      </c>
      <c r="L396">
        <v>171</v>
      </c>
      <c r="M396">
        <v>195</v>
      </c>
      <c r="N396">
        <v>148</v>
      </c>
      <c r="O396" s="81">
        <v>16</v>
      </c>
      <c r="P396" s="81">
        <v>8</v>
      </c>
      <c r="Q396" s="81">
        <v>18</v>
      </c>
      <c r="R396" s="81"/>
      <c r="S396" s="81"/>
      <c r="T396" s="81"/>
      <c r="U396" s="81"/>
      <c r="V396" s="81"/>
      <c r="W396" s="81"/>
      <c r="X396">
        <v>42</v>
      </c>
      <c r="Y396">
        <v>2442</v>
      </c>
      <c r="Z396" s="127">
        <v>0.02</v>
      </c>
      <c r="AA396">
        <v>1</v>
      </c>
      <c r="AB396">
        <v>22</v>
      </c>
    </row>
    <row r="397" spans="1:28" x14ac:dyDescent="0.25">
      <c r="A397">
        <v>2021</v>
      </c>
      <c r="B397">
        <v>1</v>
      </c>
      <c r="C397" s="289">
        <v>44209</v>
      </c>
      <c r="E397">
        <v>180</v>
      </c>
      <c r="F397" t="s">
        <v>317</v>
      </c>
      <c r="G397" t="s">
        <v>318</v>
      </c>
      <c r="H397">
        <v>29.76</v>
      </c>
      <c r="I397">
        <v>34.24</v>
      </c>
      <c r="J397">
        <v>39</v>
      </c>
      <c r="K397">
        <v>168</v>
      </c>
      <c r="L397">
        <v>171</v>
      </c>
      <c r="M397">
        <v>193</v>
      </c>
      <c r="N397">
        <v>149</v>
      </c>
      <c r="O397" s="81">
        <v>8</v>
      </c>
      <c r="P397" s="81"/>
      <c r="Q397" s="81">
        <v>1</v>
      </c>
      <c r="R397" s="81"/>
      <c r="S397" s="81"/>
      <c r="T397" s="81"/>
      <c r="U397" s="81"/>
      <c r="V397" s="81"/>
      <c r="W397" s="81"/>
      <c r="X397">
        <v>9</v>
      </c>
      <c r="Y397">
        <v>9</v>
      </c>
      <c r="Z397" s="127">
        <v>0.02</v>
      </c>
      <c r="AA397">
        <v>1</v>
      </c>
      <c r="AB397">
        <v>22</v>
      </c>
    </row>
    <row r="398" spans="1:28" x14ac:dyDescent="0.25">
      <c r="A398">
        <v>2021</v>
      </c>
      <c r="B398">
        <v>1</v>
      </c>
      <c r="C398" s="289">
        <v>44198</v>
      </c>
      <c r="E398">
        <v>178</v>
      </c>
      <c r="F398" t="s">
        <v>202</v>
      </c>
      <c r="G398" t="s">
        <v>203</v>
      </c>
      <c r="H398">
        <v>46.5</v>
      </c>
      <c r="I398">
        <v>53.5</v>
      </c>
      <c r="J398">
        <v>52</v>
      </c>
      <c r="K398">
        <v>60</v>
      </c>
      <c r="L398">
        <v>120</v>
      </c>
      <c r="M398">
        <v>50</v>
      </c>
      <c r="N398">
        <v>143</v>
      </c>
      <c r="O398" s="81">
        <v>5</v>
      </c>
      <c r="P398" s="81">
        <v>6</v>
      </c>
      <c r="Q398" s="81"/>
      <c r="R398" s="81"/>
      <c r="S398" s="81"/>
      <c r="T398" s="81"/>
      <c r="U398" s="81"/>
      <c r="V398" s="81"/>
      <c r="W398" s="81"/>
      <c r="X398">
        <v>11</v>
      </c>
      <c r="Y398">
        <v>501</v>
      </c>
      <c r="Z398" s="127">
        <v>1.4999999999999999E-2</v>
      </c>
      <c r="AA398">
        <v>1</v>
      </c>
      <c r="AB398">
        <v>18</v>
      </c>
    </row>
    <row r="399" spans="1:28" x14ac:dyDescent="0.25">
      <c r="A399">
        <v>2021</v>
      </c>
      <c r="B399">
        <v>1</v>
      </c>
      <c r="C399" s="289">
        <v>44199</v>
      </c>
      <c r="E399">
        <v>178</v>
      </c>
      <c r="F399" t="s">
        <v>202</v>
      </c>
      <c r="G399" t="s">
        <v>203</v>
      </c>
      <c r="H399">
        <v>46.5</v>
      </c>
      <c r="I399">
        <v>53.5</v>
      </c>
      <c r="J399">
        <v>51.5</v>
      </c>
      <c r="K399">
        <v>60</v>
      </c>
      <c r="L399">
        <v>120</v>
      </c>
      <c r="M399">
        <v>48</v>
      </c>
      <c r="N399">
        <v>150</v>
      </c>
      <c r="O399" s="81">
        <v>10</v>
      </c>
      <c r="P399" s="81"/>
      <c r="Q399" s="81">
        <v>8</v>
      </c>
      <c r="R399" s="81"/>
      <c r="S399" s="81"/>
      <c r="T399" s="81"/>
      <c r="U399" s="81"/>
      <c r="V399" s="81"/>
      <c r="W399" s="81"/>
      <c r="X399">
        <v>18</v>
      </c>
      <c r="Y399">
        <v>998</v>
      </c>
      <c r="Z399" s="127">
        <v>1.4999999999999999E-2</v>
      </c>
      <c r="AA399">
        <v>1</v>
      </c>
      <c r="AB399">
        <v>18</v>
      </c>
    </row>
    <row r="400" spans="1:28" x14ac:dyDescent="0.25">
      <c r="A400">
        <v>2021</v>
      </c>
      <c r="B400">
        <v>1</v>
      </c>
      <c r="C400" s="289">
        <v>44200</v>
      </c>
      <c r="E400">
        <v>178</v>
      </c>
      <c r="F400" t="s">
        <v>202</v>
      </c>
      <c r="G400" t="s">
        <v>203</v>
      </c>
      <c r="H400">
        <v>46.5</v>
      </c>
      <c r="I400">
        <v>53.5</v>
      </c>
      <c r="J400">
        <v>50.6</v>
      </c>
      <c r="K400">
        <v>60</v>
      </c>
      <c r="L400">
        <v>120</v>
      </c>
      <c r="M400">
        <v>44</v>
      </c>
      <c r="N400">
        <v>163</v>
      </c>
      <c r="O400" s="81">
        <v>7</v>
      </c>
      <c r="P400" s="81"/>
      <c r="Q400" s="81">
        <v>14</v>
      </c>
      <c r="R400" s="81"/>
      <c r="S400" s="81"/>
      <c r="T400" s="81"/>
      <c r="U400" s="81"/>
      <c r="V400" s="81"/>
      <c r="W400" s="81"/>
      <c r="X400">
        <v>21</v>
      </c>
      <c r="Y400">
        <v>1001</v>
      </c>
      <c r="Z400" s="127">
        <v>1.4999999999999999E-2</v>
      </c>
      <c r="AA400">
        <v>1</v>
      </c>
      <c r="AB400">
        <v>18</v>
      </c>
    </row>
    <row r="401" spans="1:28" x14ac:dyDescent="0.25">
      <c r="A401">
        <v>2021</v>
      </c>
      <c r="B401">
        <v>1</v>
      </c>
      <c r="C401" s="289">
        <v>44201</v>
      </c>
      <c r="E401">
        <v>178</v>
      </c>
      <c r="F401" t="s">
        <v>202</v>
      </c>
      <c r="G401" t="s">
        <v>203</v>
      </c>
      <c r="H401">
        <v>46.5</v>
      </c>
      <c r="I401">
        <v>53.5</v>
      </c>
      <c r="J401">
        <v>54.3</v>
      </c>
      <c r="K401">
        <v>60</v>
      </c>
      <c r="L401">
        <v>120</v>
      </c>
      <c r="M401">
        <v>46</v>
      </c>
      <c r="N401">
        <v>156</v>
      </c>
      <c r="O401" s="81">
        <v>6</v>
      </c>
      <c r="P401" s="81">
        <v>6</v>
      </c>
      <c r="Q401" s="81">
        <v>3</v>
      </c>
      <c r="R401" s="81"/>
      <c r="S401" s="81"/>
      <c r="T401" s="81"/>
      <c r="U401" s="81"/>
      <c r="V401" s="81"/>
      <c r="W401" s="81"/>
      <c r="X401">
        <v>15</v>
      </c>
      <c r="Y401">
        <v>244</v>
      </c>
      <c r="Z401" s="127">
        <v>1.4999999999999999E-2</v>
      </c>
      <c r="AA401">
        <v>1</v>
      </c>
      <c r="AB401">
        <v>18</v>
      </c>
    </row>
    <row r="402" spans="1:28" x14ac:dyDescent="0.25">
      <c r="A402">
        <v>2021</v>
      </c>
      <c r="B402">
        <v>1</v>
      </c>
      <c r="C402" s="289">
        <v>44221</v>
      </c>
      <c r="E402">
        <v>178</v>
      </c>
      <c r="F402" t="s">
        <v>202</v>
      </c>
      <c r="G402" t="s">
        <v>203</v>
      </c>
      <c r="H402">
        <v>46.5</v>
      </c>
      <c r="I402">
        <v>53.5</v>
      </c>
      <c r="J402">
        <v>54.9</v>
      </c>
      <c r="K402">
        <v>60</v>
      </c>
      <c r="L402">
        <v>120</v>
      </c>
      <c r="M402">
        <v>62</v>
      </c>
      <c r="N402">
        <v>116</v>
      </c>
      <c r="O402" s="81">
        <v>9</v>
      </c>
      <c r="P402" s="81">
        <v>2</v>
      </c>
      <c r="Q402" s="81">
        <v>8</v>
      </c>
      <c r="R402" s="81"/>
      <c r="S402" s="81"/>
      <c r="T402" s="81"/>
      <c r="U402" s="81"/>
      <c r="V402" s="81"/>
      <c r="W402" s="81"/>
      <c r="X402">
        <v>19</v>
      </c>
      <c r="Y402">
        <v>789</v>
      </c>
      <c r="Z402" s="127">
        <v>1.4999999999999999E-2</v>
      </c>
      <c r="AA402">
        <v>1</v>
      </c>
      <c r="AB402">
        <v>18</v>
      </c>
    </row>
    <row r="403" spans="1:28" x14ac:dyDescent="0.25">
      <c r="A403">
        <v>2021</v>
      </c>
      <c r="B403">
        <v>1</v>
      </c>
      <c r="C403" s="289">
        <v>44222</v>
      </c>
      <c r="E403">
        <v>178</v>
      </c>
      <c r="F403" t="s">
        <v>202</v>
      </c>
      <c r="G403" t="s">
        <v>203</v>
      </c>
      <c r="H403">
        <v>46.5</v>
      </c>
      <c r="I403">
        <v>53.5</v>
      </c>
      <c r="J403">
        <v>51.2</v>
      </c>
      <c r="K403">
        <v>60</v>
      </c>
      <c r="L403">
        <v>120</v>
      </c>
      <c r="M403">
        <v>62</v>
      </c>
      <c r="N403">
        <v>116</v>
      </c>
      <c r="O403" s="81">
        <v>12</v>
      </c>
      <c r="P403" s="81">
        <v>6</v>
      </c>
      <c r="Q403" s="81">
        <v>5</v>
      </c>
      <c r="R403" s="81"/>
      <c r="S403" s="81"/>
      <c r="T403" s="81"/>
      <c r="U403" s="81"/>
      <c r="V403" s="81"/>
      <c r="W403" s="81"/>
      <c r="X403">
        <v>23</v>
      </c>
      <c r="Y403">
        <v>1283</v>
      </c>
      <c r="Z403" s="127">
        <v>1.4999999999999999E-2</v>
      </c>
      <c r="AA403">
        <v>1</v>
      </c>
      <c r="AB403">
        <v>18</v>
      </c>
    </row>
    <row r="404" spans="1:28" x14ac:dyDescent="0.25">
      <c r="A404">
        <v>2021</v>
      </c>
      <c r="B404">
        <v>1</v>
      </c>
      <c r="C404" s="289">
        <v>44223</v>
      </c>
      <c r="E404">
        <v>178</v>
      </c>
      <c r="F404" t="s">
        <v>202</v>
      </c>
      <c r="G404" t="s">
        <v>203</v>
      </c>
      <c r="H404">
        <v>46.5</v>
      </c>
      <c r="I404">
        <v>53.5</v>
      </c>
      <c r="K404">
        <v>60</v>
      </c>
      <c r="L404">
        <v>120</v>
      </c>
      <c r="O404" s="81"/>
      <c r="P404" s="81">
        <v>6</v>
      </c>
      <c r="Q404" s="81">
        <v>4</v>
      </c>
      <c r="R404" s="81"/>
      <c r="S404" s="81"/>
      <c r="T404" s="81"/>
      <c r="U404" s="81"/>
      <c r="V404" s="81"/>
      <c r="W404" s="81"/>
      <c r="X404">
        <v>10</v>
      </c>
      <c r="Y404">
        <v>220</v>
      </c>
      <c r="Z404" s="127">
        <v>1.4999999999999999E-2</v>
      </c>
      <c r="AA404">
        <v>1</v>
      </c>
      <c r="AB404">
        <v>18</v>
      </c>
    </row>
    <row r="405" spans="1:28" x14ac:dyDescent="0.25">
      <c r="A405">
        <v>2021</v>
      </c>
      <c r="B405">
        <v>1</v>
      </c>
      <c r="C405" s="289">
        <v>44220</v>
      </c>
      <c r="E405">
        <v>25</v>
      </c>
      <c r="F405" t="s">
        <v>355</v>
      </c>
      <c r="G405" t="s">
        <v>356</v>
      </c>
      <c r="H405">
        <v>150.66</v>
      </c>
      <c r="I405">
        <v>173.34</v>
      </c>
      <c r="J405">
        <v>169</v>
      </c>
      <c r="K405">
        <v>145</v>
      </c>
      <c r="L405">
        <v>99</v>
      </c>
      <c r="M405">
        <v>99</v>
      </c>
      <c r="N405">
        <v>145</v>
      </c>
      <c r="O405" s="81">
        <v>8</v>
      </c>
      <c r="P405" s="81">
        <v>4</v>
      </c>
      <c r="Q405" s="81">
        <v>4</v>
      </c>
      <c r="R405" s="81"/>
      <c r="S405" s="81"/>
      <c r="T405" s="81"/>
      <c r="U405" s="81"/>
      <c r="V405" s="81"/>
      <c r="W405" s="81"/>
      <c r="X405">
        <v>16</v>
      </c>
      <c r="Y405">
        <v>448</v>
      </c>
      <c r="Z405" s="127">
        <v>1.4999999999999999E-2</v>
      </c>
      <c r="AA405">
        <v>1</v>
      </c>
      <c r="AB405">
        <v>24</v>
      </c>
    </row>
    <row r="406" spans="1:28" x14ac:dyDescent="0.25">
      <c r="A406">
        <v>2021</v>
      </c>
      <c r="B406">
        <v>1</v>
      </c>
      <c r="C406" s="289">
        <v>44221</v>
      </c>
      <c r="E406">
        <v>25</v>
      </c>
      <c r="F406" t="s">
        <v>355</v>
      </c>
      <c r="G406" t="s">
        <v>356</v>
      </c>
      <c r="H406">
        <v>150.66</v>
      </c>
      <c r="I406">
        <v>173.34</v>
      </c>
      <c r="J406">
        <v>172.8</v>
      </c>
      <c r="K406">
        <v>145</v>
      </c>
      <c r="L406">
        <v>99</v>
      </c>
      <c r="M406">
        <v>153</v>
      </c>
      <c r="N406">
        <v>94</v>
      </c>
      <c r="O406" s="81">
        <v>14</v>
      </c>
      <c r="P406" s="81">
        <v>4</v>
      </c>
      <c r="Q406" s="81">
        <v>5</v>
      </c>
      <c r="R406" s="81"/>
      <c r="S406" s="81"/>
      <c r="T406" s="81"/>
      <c r="U406" s="81"/>
      <c r="V406" s="81"/>
      <c r="W406" s="81"/>
      <c r="X406">
        <v>23</v>
      </c>
      <c r="Y406">
        <v>3023</v>
      </c>
      <c r="Z406" s="127">
        <v>1.4999999999999999E-2</v>
      </c>
      <c r="AA406">
        <v>1</v>
      </c>
      <c r="AB406">
        <v>24</v>
      </c>
    </row>
    <row r="407" spans="1:28" x14ac:dyDescent="0.25">
      <c r="A407">
        <v>2021</v>
      </c>
      <c r="B407">
        <v>1</v>
      </c>
      <c r="C407" s="289">
        <v>44222</v>
      </c>
      <c r="E407">
        <v>25</v>
      </c>
      <c r="F407" t="s">
        <v>355</v>
      </c>
      <c r="G407" t="s">
        <v>356</v>
      </c>
      <c r="H407">
        <v>150.66</v>
      </c>
      <c r="I407">
        <v>173.34</v>
      </c>
      <c r="J407">
        <v>166.1</v>
      </c>
      <c r="K407">
        <v>145</v>
      </c>
      <c r="L407">
        <v>99</v>
      </c>
      <c r="M407">
        <v>145</v>
      </c>
      <c r="N407">
        <v>100</v>
      </c>
      <c r="O407" s="81">
        <v>10</v>
      </c>
      <c r="P407" s="81">
        <v>4</v>
      </c>
      <c r="Q407" s="81">
        <v>10</v>
      </c>
      <c r="R407" s="81"/>
      <c r="S407" s="81"/>
      <c r="T407" s="81"/>
      <c r="U407" s="81"/>
      <c r="V407" s="81"/>
      <c r="W407" s="81"/>
      <c r="X407">
        <v>24</v>
      </c>
      <c r="Y407">
        <v>2928</v>
      </c>
      <c r="Z407" s="127">
        <v>1.4999999999999999E-2</v>
      </c>
      <c r="AA407">
        <v>1</v>
      </c>
      <c r="AB407">
        <v>24</v>
      </c>
    </row>
    <row r="408" spans="1:28" x14ac:dyDescent="0.25">
      <c r="A408">
        <v>2021</v>
      </c>
      <c r="B408">
        <v>1</v>
      </c>
      <c r="C408" s="289">
        <v>44223</v>
      </c>
      <c r="E408">
        <v>25</v>
      </c>
      <c r="F408" t="s">
        <v>355</v>
      </c>
      <c r="G408" t="s">
        <v>356</v>
      </c>
      <c r="H408">
        <v>150.66</v>
      </c>
      <c r="I408">
        <v>173.34</v>
      </c>
      <c r="J408">
        <v>169</v>
      </c>
      <c r="K408">
        <v>145</v>
      </c>
      <c r="L408">
        <v>99</v>
      </c>
      <c r="M408">
        <v>145</v>
      </c>
      <c r="N408">
        <v>99</v>
      </c>
      <c r="O408" s="81">
        <v>2</v>
      </c>
      <c r="P408" s="81">
        <v>6</v>
      </c>
      <c r="Q408" s="81">
        <v>1</v>
      </c>
      <c r="R408" s="81"/>
      <c r="S408" s="81">
        <v>4</v>
      </c>
      <c r="T408" s="81"/>
      <c r="U408" s="81"/>
      <c r="V408" s="81"/>
      <c r="W408" s="81"/>
      <c r="X408">
        <v>13</v>
      </c>
      <c r="Y408">
        <v>2653</v>
      </c>
      <c r="Z408" s="127">
        <v>1.4999999999999999E-2</v>
      </c>
      <c r="AA408">
        <v>1</v>
      </c>
      <c r="AB408">
        <v>24</v>
      </c>
    </row>
    <row r="409" spans="1:28" x14ac:dyDescent="0.25">
      <c r="A409">
        <v>2021</v>
      </c>
      <c r="B409">
        <v>1</v>
      </c>
      <c r="C409" s="289">
        <v>44220</v>
      </c>
      <c r="E409">
        <v>24</v>
      </c>
      <c r="F409" t="s">
        <v>352</v>
      </c>
      <c r="G409" t="s">
        <v>353</v>
      </c>
      <c r="H409">
        <v>154.38</v>
      </c>
      <c r="I409">
        <v>177.62</v>
      </c>
      <c r="J409">
        <v>170</v>
      </c>
      <c r="K409">
        <v>145</v>
      </c>
      <c r="L409">
        <v>99</v>
      </c>
      <c r="M409">
        <v>99</v>
      </c>
      <c r="N409">
        <v>145</v>
      </c>
      <c r="O409" s="81">
        <v>8</v>
      </c>
      <c r="P409" s="81">
        <v>2</v>
      </c>
      <c r="Q409" s="81">
        <v>5</v>
      </c>
      <c r="R409" s="81"/>
      <c r="S409" s="81"/>
      <c r="T409" s="81"/>
      <c r="U409" s="81"/>
      <c r="V409" s="81"/>
      <c r="W409" s="81"/>
      <c r="X409">
        <v>15</v>
      </c>
      <c r="Y409">
        <v>447</v>
      </c>
      <c r="Z409" s="127">
        <v>1.4999999999999999E-2</v>
      </c>
      <c r="AA409">
        <v>1</v>
      </c>
      <c r="AB409">
        <v>24</v>
      </c>
    </row>
    <row r="410" spans="1:28" x14ac:dyDescent="0.25">
      <c r="A410">
        <v>2021</v>
      </c>
      <c r="B410">
        <v>1</v>
      </c>
      <c r="C410" s="289">
        <v>44221</v>
      </c>
      <c r="E410">
        <v>24</v>
      </c>
      <c r="F410" t="s">
        <v>352</v>
      </c>
      <c r="G410" t="s">
        <v>353</v>
      </c>
      <c r="H410">
        <v>154.38</v>
      </c>
      <c r="I410">
        <v>177.62</v>
      </c>
      <c r="J410">
        <v>171.3</v>
      </c>
      <c r="K410">
        <v>145</v>
      </c>
      <c r="L410">
        <v>99</v>
      </c>
      <c r="M410">
        <v>153</v>
      </c>
      <c r="N410">
        <v>94</v>
      </c>
      <c r="O410" s="81">
        <v>10</v>
      </c>
      <c r="P410" s="81">
        <v>6</v>
      </c>
      <c r="Q410" s="81">
        <v>7</v>
      </c>
      <c r="R410" s="81"/>
      <c r="S410" s="81"/>
      <c r="T410" s="81"/>
      <c r="U410" s="81"/>
      <c r="V410" s="81"/>
      <c r="W410" s="81"/>
      <c r="X410">
        <v>23</v>
      </c>
      <c r="Y410">
        <v>3023</v>
      </c>
      <c r="Z410" s="127">
        <v>1.4999999999999999E-2</v>
      </c>
      <c r="AA410">
        <v>1</v>
      </c>
      <c r="AB410">
        <v>24</v>
      </c>
    </row>
    <row r="411" spans="1:28" x14ac:dyDescent="0.25">
      <c r="A411">
        <v>2021</v>
      </c>
      <c r="B411">
        <v>1</v>
      </c>
      <c r="C411" s="289">
        <v>44222</v>
      </c>
      <c r="E411">
        <v>24</v>
      </c>
      <c r="F411" t="s">
        <v>352</v>
      </c>
      <c r="G411" t="s">
        <v>353</v>
      </c>
      <c r="H411">
        <v>154.38</v>
      </c>
      <c r="I411">
        <v>177.62</v>
      </c>
      <c r="J411">
        <v>166.6</v>
      </c>
      <c r="K411">
        <v>145</v>
      </c>
      <c r="L411">
        <v>99</v>
      </c>
      <c r="M411">
        <v>145</v>
      </c>
      <c r="N411">
        <v>100</v>
      </c>
      <c r="O411" s="81">
        <v>7</v>
      </c>
      <c r="P411" s="81">
        <v>6</v>
      </c>
      <c r="Q411" s="81">
        <v>8</v>
      </c>
      <c r="R411" s="81"/>
      <c r="S411" s="81"/>
      <c r="T411" s="81"/>
      <c r="U411" s="81"/>
      <c r="V411" s="81"/>
      <c r="W411" s="81"/>
      <c r="X411">
        <v>21</v>
      </c>
      <c r="Y411">
        <v>2925</v>
      </c>
      <c r="Z411" s="127">
        <v>1.4999999999999999E-2</v>
      </c>
      <c r="AA411">
        <v>1</v>
      </c>
      <c r="AB411">
        <v>24</v>
      </c>
    </row>
    <row r="412" spans="1:28" x14ac:dyDescent="0.25">
      <c r="A412">
        <v>2021</v>
      </c>
      <c r="B412">
        <v>1</v>
      </c>
      <c r="C412" s="289">
        <v>44223</v>
      </c>
      <c r="E412">
        <v>24</v>
      </c>
      <c r="F412" t="s">
        <v>352</v>
      </c>
      <c r="G412" t="s">
        <v>353</v>
      </c>
      <c r="H412">
        <v>154.38</v>
      </c>
      <c r="I412">
        <v>177.62</v>
      </c>
      <c r="J412">
        <v>176</v>
      </c>
      <c r="K412">
        <v>145</v>
      </c>
      <c r="L412">
        <v>99</v>
      </c>
      <c r="M412">
        <v>145</v>
      </c>
      <c r="N412">
        <v>99</v>
      </c>
      <c r="O412" s="81">
        <v>1</v>
      </c>
      <c r="P412" s="81">
        <v>8</v>
      </c>
      <c r="Q412" s="81">
        <v>1</v>
      </c>
      <c r="R412" s="81"/>
      <c r="S412" s="81">
        <v>8</v>
      </c>
      <c r="T412" s="81"/>
      <c r="U412" s="81"/>
      <c r="V412" s="81"/>
      <c r="W412" s="81"/>
      <c r="X412">
        <v>18</v>
      </c>
      <c r="Y412">
        <v>2658</v>
      </c>
      <c r="Z412" s="127">
        <v>1.4999999999999999E-2</v>
      </c>
      <c r="AA412">
        <v>1</v>
      </c>
      <c r="AB412">
        <v>24</v>
      </c>
    </row>
    <row r="413" spans="1:28" x14ac:dyDescent="0.25">
      <c r="A413">
        <v>2021</v>
      </c>
      <c r="B413">
        <v>1</v>
      </c>
      <c r="C413" s="289">
        <v>44201</v>
      </c>
      <c r="E413">
        <v>167</v>
      </c>
      <c r="F413" t="s">
        <v>244</v>
      </c>
      <c r="G413" t="s">
        <v>245</v>
      </c>
      <c r="H413">
        <v>825.84</v>
      </c>
      <c r="I413">
        <v>950.16</v>
      </c>
      <c r="J413">
        <v>884.6</v>
      </c>
      <c r="K413">
        <v>55</v>
      </c>
      <c r="L413">
        <v>131</v>
      </c>
      <c r="M413">
        <v>46</v>
      </c>
      <c r="N413">
        <v>156</v>
      </c>
      <c r="O413" s="81">
        <v>3</v>
      </c>
      <c r="P413" s="81"/>
      <c r="Q413" s="81">
        <v>4</v>
      </c>
      <c r="R413" s="81"/>
      <c r="S413" s="81"/>
      <c r="T413" s="81"/>
      <c r="U413" s="81"/>
      <c r="V413" s="81"/>
      <c r="W413" s="81"/>
      <c r="X413">
        <v>7</v>
      </c>
      <c r="Y413">
        <v>407</v>
      </c>
      <c r="Z413" s="127">
        <v>1.4999999999999999E-2</v>
      </c>
      <c r="AA413">
        <v>1</v>
      </c>
      <c r="AB413">
        <v>18</v>
      </c>
    </row>
    <row r="414" spans="1:28" x14ac:dyDescent="0.25">
      <c r="A414">
        <v>2021</v>
      </c>
      <c r="B414">
        <v>1</v>
      </c>
      <c r="C414" s="289">
        <v>44202</v>
      </c>
      <c r="E414">
        <v>167</v>
      </c>
      <c r="F414" t="s">
        <v>244</v>
      </c>
      <c r="G414" t="s">
        <v>245</v>
      </c>
      <c r="H414">
        <v>825.84</v>
      </c>
      <c r="I414">
        <v>950.16</v>
      </c>
      <c r="J414">
        <v>876.9</v>
      </c>
      <c r="K414">
        <v>55</v>
      </c>
      <c r="L414">
        <v>131</v>
      </c>
      <c r="M414">
        <v>44</v>
      </c>
      <c r="N414">
        <v>162</v>
      </c>
      <c r="O414" s="81">
        <v>6</v>
      </c>
      <c r="P414" s="81">
        <v>2</v>
      </c>
      <c r="Q414" s="81">
        <v>4</v>
      </c>
      <c r="R414" s="81"/>
      <c r="S414" s="81"/>
      <c r="T414" s="81"/>
      <c r="U414" s="81"/>
      <c r="V414" s="81"/>
      <c r="W414" s="81"/>
      <c r="X414">
        <v>12</v>
      </c>
      <c r="Y414">
        <v>968</v>
      </c>
      <c r="Z414" s="127">
        <v>1.4999999999999999E-2</v>
      </c>
      <c r="AA414">
        <v>1</v>
      </c>
      <c r="AB414">
        <v>18</v>
      </c>
    </row>
    <row r="415" spans="1:28" x14ac:dyDescent="0.25">
      <c r="A415">
        <v>2021</v>
      </c>
      <c r="B415">
        <v>1</v>
      </c>
      <c r="C415" s="289">
        <v>44203</v>
      </c>
      <c r="E415">
        <v>167</v>
      </c>
      <c r="F415" t="s">
        <v>244</v>
      </c>
      <c r="G415" t="s">
        <v>245</v>
      </c>
      <c r="H415">
        <v>825.84</v>
      </c>
      <c r="I415">
        <v>950.16</v>
      </c>
      <c r="K415">
        <v>55</v>
      </c>
      <c r="L415">
        <v>131</v>
      </c>
      <c r="O415" s="81">
        <v>1</v>
      </c>
      <c r="P415" s="81"/>
      <c r="Q415" s="81">
        <v>1</v>
      </c>
      <c r="R415" s="81"/>
      <c r="S415" s="81"/>
      <c r="T415" s="81"/>
      <c r="U415" s="81"/>
      <c r="V415" s="81"/>
      <c r="W415" s="81"/>
      <c r="X415">
        <v>2</v>
      </c>
      <c r="Y415">
        <v>113</v>
      </c>
      <c r="Z415" s="127">
        <v>1.4999999999999999E-2</v>
      </c>
      <c r="AA415">
        <v>1</v>
      </c>
      <c r="AB415">
        <v>18</v>
      </c>
    </row>
    <row r="416" spans="1:28" x14ac:dyDescent="0.25">
      <c r="A416">
        <v>2021</v>
      </c>
      <c r="B416">
        <v>1</v>
      </c>
      <c r="C416" s="289">
        <v>44213</v>
      </c>
      <c r="E416">
        <v>167</v>
      </c>
      <c r="F416" t="s">
        <v>244</v>
      </c>
      <c r="G416" t="s">
        <v>245</v>
      </c>
      <c r="H416">
        <v>825.84</v>
      </c>
      <c r="I416">
        <v>950.16</v>
      </c>
      <c r="J416">
        <v>865</v>
      </c>
      <c r="K416">
        <v>55</v>
      </c>
      <c r="L416">
        <v>131</v>
      </c>
      <c r="M416">
        <v>44</v>
      </c>
      <c r="N416">
        <v>162</v>
      </c>
      <c r="O416" s="81">
        <v>2</v>
      </c>
      <c r="P416" s="81">
        <v>1</v>
      </c>
      <c r="Q416" s="81">
        <v>1</v>
      </c>
      <c r="R416" s="81"/>
      <c r="S416" s="81"/>
      <c r="T416" s="81"/>
      <c r="U416" s="81"/>
      <c r="V416" s="81"/>
      <c r="W416" s="81"/>
      <c r="X416">
        <v>4</v>
      </c>
      <c r="Y416">
        <v>216</v>
      </c>
      <c r="Z416" s="127">
        <v>1.4999999999999999E-2</v>
      </c>
      <c r="AA416">
        <v>1</v>
      </c>
      <c r="AB416">
        <v>18</v>
      </c>
    </row>
    <row r="417" spans="1:28" x14ac:dyDescent="0.25">
      <c r="A417">
        <v>2021</v>
      </c>
      <c r="B417">
        <v>1</v>
      </c>
      <c r="C417" s="289">
        <v>44214</v>
      </c>
      <c r="E417">
        <v>167</v>
      </c>
      <c r="F417" t="s">
        <v>244</v>
      </c>
      <c r="G417" t="s">
        <v>245</v>
      </c>
      <c r="H417">
        <v>825.84</v>
      </c>
      <c r="I417">
        <v>950.16</v>
      </c>
      <c r="J417">
        <v>907.4</v>
      </c>
      <c r="K417">
        <v>55</v>
      </c>
      <c r="L417">
        <v>131</v>
      </c>
      <c r="M417">
        <v>50</v>
      </c>
      <c r="N417">
        <v>145</v>
      </c>
      <c r="O417" s="81">
        <v>1</v>
      </c>
      <c r="P417" s="81">
        <v>1</v>
      </c>
      <c r="Q417" s="81">
        <v>1</v>
      </c>
      <c r="R417" s="81"/>
      <c r="S417" s="81"/>
      <c r="T417" s="81"/>
      <c r="U417" s="81"/>
      <c r="V417" s="81"/>
      <c r="W417" s="81"/>
      <c r="X417">
        <v>3</v>
      </c>
      <c r="Y417">
        <v>575</v>
      </c>
      <c r="Z417" s="127">
        <v>1.4999999999999999E-2</v>
      </c>
      <c r="AA417">
        <v>1</v>
      </c>
      <c r="AB417">
        <v>18</v>
      </c>
    </row>
    <row r="418" spans="1:28" x14ac:dyDescent="0.25">
      <c r="A418">
        <v>2021</v>
      </c>
      <c r="B418">
        <v>1</v>
      </c>
      <c r="C418" s="289">
        <v>44215</v>
      </c>
      <c r="E418">
        <v>167</v>
      </c>
      <c r="F418" t="s">
        <v>244</v>
      </c>
      <c r="G418" t="s">
        <v>245</v>
      </c>
      <c r="H418">
        <v>825.84</v>
      </c>
      <c r="I418">
        <v>950.16</v>
      </c>
      <c r="J418">
        <v>919</v>
      </c>
      <c r="K418">
        <v>55</v>
      </c>
      <c r="L418">
        <v>131</v>
      </c>
      <c r="M418">
        <v>51</v>
      </c>
      <c r="N418">
        <v>140</v>
      </c>
      <c r="O418" s="81">
        <v>1</v>
      </c>
      <c r="P418" s="81"/>
      <c r="Q418" s="81"/>
      <c r="R418" s="81">
        <v>1</v>
      </c>
      <c r="S418" s="81"/>
      <c r="T418" s="81"/>
      <c r="U418" s="81"/>
      <c r="V418" s="81"/>
      <c r="W418" s="81"/>
      <c r="X418">
        <v>2</v>
      </c>
      <c r="Y418">
        <v>194</v>
      </c>
      <c r="Z418" s="127">
        <v>1.4999999999999999E-2</v>
      </c>
      <c r="AA418">
        <v>1</v>
      </c>
      <c r="AB418">
        <v>18</v>
      </c>
    </row>
    <row r="419" spans="1:28" x14ac:dyDescent="0.25">
      <c r="A419">
        <v>2021</v>
      </c>
      <c r="B419">
        <v>1</v>
      </c>
      <c r="C419" s="289">
        <v>44198</v>
      </c>
      <c r="E419">
        <v>165</v>
      </c>
      <c r="F419" t="s">
        <v>171</v>
      </c>
      <c r="G419" t="s">
        <v>172</v>
      </c>
      <c r="H419">
        <v>656.58</v>
      </c>
      <c r="I419">
        <v>755.42</v>
      </c>
      <c r="J419">
        <v>653</v>
      </c>
      <c r="K419">
        <v>60</v>
      </c>
      <c r="L419">
        <v>120</v>
      </c>
      <c r="M419">
        <v>54</v>
      </c>
      <c r="N419">
        <v>134</v>
      </c>
      <c r="O419" s="81">
        <v>1</v>
      </c>
      <c r="P419" s="81">
        <v>1</v>
      </c>
      <c r="Q419" s="81">
        <v>1</v>
      </c>
      <c r="R419" s="81"/>
      <c r="S419" s="81"/>
      <c r="T419" s="81"/>
      <c r="U419" s="81"/>
      <c r="V419" s="81"/>
      <c r="W419" s="81"/>
      <c r="X419">
        <v>2</v>
      </c>
      <c r="Y419">
        <v>392</v>
      </c>
      <c r="Z419" s="127">
        <v>1.4999999999999999E-2</v>
      </c>
      <c r="AA419">
        <v>1</v>
      </c>
      <c r="AB419">
        <v>16</v>
      </c>
    </row>
    <row r="420" spans="1:28" x14ac:dyDescent="0.25">
      <c r="A420">
        <v>2021</v>
      </c>
      <c r="B420">
        <v>1</v>
      </c>
      <c r="C420" s="289">
        <v>44199</v>
      </c>
      <c r="E420">
        <v>165</v>
      </c>
      <c r="F420" t="s">
        <v>171</v>
      </c>
      <c r="G420" t="s">
        <v>172</v>
      </c>
      <c r="H420">
        <v>656.58</v>
      </c>
      <c r="I420">
        <v>755.42</v>
      </c>
      <c r="K420">
        <v>60</v>
      </c>
      <c r="L420">
        <v>120</v>
      </c>
      <c r="O420" s="81"/>
      <c r="P420" s="81"/>
      <c r="Q420" s="81"/>
      <c r="R420" s="81"/>
      <c r="S420" s="81"/>
      <c r="T420" s="81"/>
      <c r="U420" s="81"/>
      <c r="V420" s="81"/>
      <c r="W420" s="81"/>
      <c r="Y420">
        <v>10</v>
      </c>
      <c r="Z420" s="127">
        <v>1.4999999999999999E-2</v>
      </c>
      <c r="AA420">
        <v>1</v>
      </c>
      <c r="AB420">
        <v>16</v>
      </c>
    </row>
    <row r="421" spans="1:28" x14ac:dyDescent="0.25">
      <c r="A421">
        <v>2021</v>
      </c>
      <c r="B421">
        <v>1</v>
      </c>
      <c r="C421" s="289">
        <v>44202</v>
      </c>
      <c r="E421">
        <v>160</v>
      </c>
      <c r="F421" t="s">
        <v>265</v>
      </c>
      <c r="G421" t="s">
        <v>266</v>
      </c>
      <c r="H421">
        <v>186</v>
      </c>
      <c r="I421">
        <v>214</v>
      </c>
      <c r="J421">
        <v>195.3</v>
      </c>
      <c r="K421">
        <v>76</v>
      </c>
      <c r="L421">
        <v>95</v>
      </c>
      <c r="M421">
        <v>85</v>
      </c>
      <c r="N421">
        <v>85</v>
      </c>
      <c r="O421" s="81">
        <v>10</v>
      </c>
      <c r="P421" s="81">
        <v>4</v>
      </c>
      <c r="Q421" s="81">
        <v>4</v>
      </c>
      <c r="R421" s="81"/>
      <c r="S421" s="81"/>
      <c r="T421" s="81"/>
      <c r="U421" s="81"/>
      <c r="V421" s="81"/>
      <c r="W421" s="81"/>
      <c r="X421">
        <v>18</v>
      </c>
      <c r="Y421">
        <v>1296</v>
      </c>
      <c r="Z421" s="127">
        <v>1.4999999999999999E-2</v>
      </c>
      <c r="AA421">
        <v>1</v>
      </c>
      <c r="AB421">
        <v>16</v>
      </c>
    </row>
    <row r="422" spans="1:28" x14ac:dyDescent="0.25">
      <c r="A422">
        <v>2021</v>
      </c>
      <c r="B422">
        <v>1</v>
      </c>
      <c r="C422" s="289">
        <v>44203</v>
      </c>
      <c r="E422">
        <v>160</v>
      </c>
      <c r="F422" t="s">
        <v>265</v>
      </c>
      <c r="G422" t="s">
        <v>266</v>
      </c>
      <c r="H422">
        <v>186</v>
      </c>
      <c r="I422">
        <v>214</v>
      </c>
      <c r="J422">
        <v>195.2</v>
      </c>
      <c r="K422">
        <v>76</v>
      </c>
      <c r="L422">
        <v>95</v>
      </c>
      <c r="M422">
        <v>85</v>
      </c>
      <c r="N422">
        <v>85</v>
      </c>
      <c r="O422" s="81">
        <v>6</v>
      </c>
      <c r="P422" s="81"/>
      <c r="Q422" s="81">
        <v>8</v>
      </c>
      <c r="R422" s="81"/>
      <c r="S422" s="81"/>
      <c r="T422" s="81"/>
      <c r="U422" s="81"/>
      <c r="V422" s="81"/>
      <c r="W422" s="81"/>
      <c r="X422">
        <v>14</v>
      </c>
      <c r="Y422">
        <v>1952</v>
      </c>
      <c r="Z422" s="127">
        <v>1.4999999999999999E-2</v>
      </c>
      <c r="AA422">
        <v>1</v>
      </c>
      <c r="AB422">
        <v>16</v>
      </c>
    </row>
    <row r="423" spans="1:28" x14ac:dyDescent="0.25">
      <c r="A423">
        <v>2021</v>
      </c>
      <c r="B423">
        <v>1</v>
      </c>
      <c r="C423" s="289">
        <v>44205</v>
      </c>
      <c r="E423">
        <v>160</v>
      </c>
      <c r="F423" t="s">
        <v>265</v>
      </c>
      <c r="G423" t="s">
        <v>266</v>
      </c>
      <c r="H423">
        <v>186</v>
      </c>
      <c r="I423">
        <v>214</v>
      </c>
      <c r="J423">
        <v>198.6</v>
      </c>
      <c r="K423">
        <v>76</v>
      </c>
      <c r="L423">
        <v>95</v>
      </c>
      <c r="M423">
        <v>89</v>
      </c>
      <c r="N423">
        <v>81</v>
      </c>
      <c r="O423" s="81">
        <v>8</v>
      </c>
      <c r="P423" s="81">
        <v>1</v>
      </c>
      <c r="Q423" s="81">
        <v>4</v>
      </c>
      <c r="R423" s="81"/>
      <c r="S423" s="81"/>
      <c r="T423" s="81"/>
      <c r="U423" s="81"/>
      <c r="V423" s="81"/>
      <c r="W423" s="81"/>
      <c r="X423">
        <v>13</v>
      </c>
      <c r="Y423">
        <v>1663</v>
      </c>
      <c r="Z423" s="127">
        <v>1.4999999999999999E-2</v>
      </c>
      <c r="AA423">
        <v>1</v>
      </c>
      <c r="AB423">
        <v>16</v>
      </c>
    </row>
    <row r="424" spans="1:28" x14ac:dyDescent="0.25">
      <c r="A424">
        <v>2021</v>
      </c>
      <c r="B424">
        <v>1</v>
      </c>
      <c r="C424" s="289">
        <v>44206</v>
      </c>
      <c r="E424">
        <v>160</v>
      </c>
      <c r="F424" t="s">
        <v>265</v>
      </c>
      <c r="G424" t="s">
        <v>266</v>
      </c>
      <c r="H424">
        <v>186</v>
      </c>
      <c r="I424">
        <v>214</v>
      </c>
      <c r="J424">
        <v>196.9</v>
      </c>
      <c r="K424">
        <v>76</v>
      </c>
      <c r="L424">
        <v>95</v>
      </c>
      <c r="M424">
        <v>89</v>
      </c>
      <c r="N424">
        <v>81</v>
      </c>
      <c r="O424" s="81">
        <v>8</v>
      </c>
      <c r="P424" s="81">
        <v>1</v>
      </c>
      <c r="Q424" s="81">
        <v>3</v>
      </c>
      <c r="R424" s="81"/>
      <c r="S424" s="81"/>
      <c r="T424" s="81"/>
      <c r="U424" s="81"/>
      <c r="V424" s="81"/>
      <c r="W424" s="81"/>
      <c r="X424">
        <v>12</v>
      </c>
      <c r="Y424">
        <v>1902</v>
      </c>
      <c r="Z424" s="127">
        <v>1.4999999999999999E-2</v>
      </c>
      <c r="AA424">
        <v>1</v>
      </c>
      <c r="AB424">
        <v>16</v>
      </c>
    </row>
    <row r="425" spans="1:28" x14ac:dyDescent="0.25">
      <c r="A425">
        <v>2021</v>
      </c>
      <c r="B425">
        <v>1</v>
      </c>
      <c r="C425" s="289">
        <v>44207</v>
      </c>
      <c r="E425">
        <v>160</v>
      </c>
      <c r="F425" t="s">
        <v>265</v>
      </c>
      <c r="G425" t="s">
        <v>266</v>
      </c>
      <c r="H425">
        <v>186</v>
      </c>
      <c r="I425">
        <v>214</v>
      </c>
      <c r="J425">
        <v>188</v>
      </c>
      <c r="K425">
        <v>76</v>
      </c>
      <c r="L425">
        <v>95</v>
      </c>
      <c r="M425">
        <v>88</v>
      </c>
      <c r="N425">
        <v>82</v>
      </c>
      <c r="O425" s="81">
        <v>8</v>
      </c>
      <c r="P425" s="81">
        <v>2</v>
      </c>
      <c r="Q425" s="81">
        <v>5</v>
      </c>
      <c r="R425" s="81"/>
      <c r="S425" s="81"/>
      <c r="T425" s="81"/>
      <c r="U425" s="81"/>
      <c r="V425" s="81"/>
      <c r="W425" s="81"/>
      <c r="X425">
        <v>15</v>
      </c>
      <c r="Y425">
        <v>2019</v>
      </c>
      <c r="Z425" s="127">
        <v>1.4999999999999999E-2</v>
      </c>
      <c r="AA425">
        <v>1</v>
      </c>
      <c r="AB425">
        <v>16</v>
      </c>
    </row>
    <row r="426" spans="1:28" x14ac:dyDescent="0.25">
      <c r="A426">
        <v>2021</v>
      </c>
      <c r="B426">
        <v>1</v>
      </c>
      <c r="C426" s="289">
        <v>44208</v>
      </c>
      <c r="E426">
        <v>160</v>
      </c>
      <c r="F426" t="s">
        <v>265</v>
      </c>
      <c r="G426" t="s">
        <v>266</v>
      </c>
      <c r="H426">
        <v>186</v>
      </c>
      <c r="I426">
        <v>214</v>
      </c>
      <c r="J426">
        <v>198.6</v>
      </c>
      <c r="K426">
        <v>76</v>
      </c>
      <c r="L426">
        <v>95</v>
      </c>
      <c r="M426">
        <v>89</v>
      </c>
      <c r="N426">
        <v>81</v>
      </c>
      <c r="O426" s="81">
        <v>8</v>
      </c>
      <c r="P426" s="81">
        <v>1</v>
      </c>
      <c r="Q426" s="81">
        <v>2</v>
      </c>
      <c r="R426" s="81"/>
      <c r="S426" s="81"/>
      <c r="T426" s="81"/>
      <c r="U426" s="81"/>
      <c r="V426" s="81"/>
      <c r="W426" s="81"/>
      <c r="X426">
        <v>11</v>
      </c>
      <c r="Y426">
        <v>1895</v>
      </c>
      <c r="Z426" s="127">
        <v>1.4999999999999999E-2</v>
      </c>
      <c r="AA426">
        <v>1</v>
      </c>
      <c r="AB426">
        <v>16</v>
      </c>
    </row>
    <row r="427" spans="1:28" x14ac:dyDescent="0.25">
      <c r="A427">
        <v>2021</v>
      </c>
      <c r="B427">
        <v>1</v>
      </c>
      <c r="C427" s="289">
        <v>44209</v>
      </c>
      <c r="E427">
        <v>160</v>
      </c>
      <c r="F427" t="s">
        <v>265</v>
      </c>
      <c r="G427" t="s">
        <v>266</v>
      </c>
      <c r="H427">
        <v>186</v>
      </c>
      <c r="I427">
        <v>214</v>
      </c>
      <c r="J427">
        <v>198</v>
      </c>
      <c r="K427">
        <v>76</v>
      </c>
      <c r="L427">
        <v>95</v>
      </c>
      <c r="M427">
        <v>89</v>
      </c>
      <c r="N427">
        <v>81</v>
      </c>
      <c r="O427" s="81">
        <v>16</v>
      </c>
      <c r="P427" s="81">
        <v>10</v>
      </c>
      <c r="Q427" s="81">
        <v>12</v>
      </c>
      <c r="R427" s="81"/>
      <c r="S427" s="81"/>
      <c r="T427" s="81"/>
      <c r="U427" s="81"/>
      <c r="V427" s="81"/>
      <c r="W427" s="81"/>
      <c r="X427">
        <v>38</v>
      </c>
      <c r="Y427">
        <v>1724</v>
      </c>
      <c r="Z427" s="127">
        <v>1.4999999999999999E-2</v>
      </c>
      <c r="AA427">
        <v>1</v>
      </c>
      <c r="AB427">
        <v>16</v>
      </c>
    </row>
    <row r="428" spans="1:28" x14ac:dyDescent="0.25">
      <c r="A428">
        <v>2021</v>
      </c>
      <c r="B428">
        <v>1</v>
      </c>
      <c r="C428" s="289">
        <v>44210</v>
      </c>
      <c r="E428">
        <v>160</v>
      </c>
      <c r="F428" t="s">
        <v>265</v>
      </c>
      <c r="G428" t="s">
        <v>266</v>
      </c>
      <c r="H428">
        <v>186</v>
      </c>
      <c r="I428">
        <v>214</v>
      </c>
      <c r="J428">
        <v>194</v>
      </c>
      <c r="K428">
        <v>76</v>
      </c>
      <c r="L428">
        <v>95</v>
      </c>
      <c r="M428">
        <v>86</v>
      </c>
      <c r="N428">
        <v>84</v>
      </c>
      <c r="O428" s="81">
        <v>6</v>
      </c>
      <c r="P428" s="81">
        <v>2</v>
      </c>
      <c r="Q428" s="81">
        <v>5</v>
      </c>
      <c r="R428" s="81"/>
      <c r="S428" s="81">
        <v>2</v>
      </c>
      <c r="T428" s="81"/>
      <c r="U428" s="81"/>
      <c r="V428" s="81"/>
      <c r="W428" s="81"/>
      <c r="X428">
        <v>15</v>
      </c>
      <c r="Y428">
        <v>1791</v>
      </c>
      <c r="Z428" s="127">
        <v>1.4999999999999999E-2</v>
      </c>
      <c r="AA428">
        <v>1</v>
      </c>
      <c r="AB428">
        <v>16</v>
      </c>
    </row>
    <row r="429" spans="1:28" x14ac:dyDescent="0.25">
      <c r="A429">
        <v>2021</v>
      </c>
      <c r="B429">
        <v>1</v>
      </c>
      <c r="C429" s="289">
        <v>44211</v>
      </c>
      <c r="E429">
        <v>160</v>
      </c>
      <c r="F429" t="s">
        <v>265</v>
      </c>
      <c r="G429" t="s">
        <v>266</v>
      </c>
      <c r="H429">
        <v>186</v>
      </c>
      <c r="I429">
        <v>214</v>
      </c>
      <c r="J429">
        <v>191</v>
      </c>
      <c r="K429">
        <v>76</v>
      </c>
      <c r="L429">
        <v>95</v>
      </c>
      <c r="M429">
        <v>82</v>
      </c>
      <c r="N429">
        <v>88</v>
      </c>
      <c r="O429" s="81">
        <v>4</v>
      </c>
      <c r="P429" s="81">
        <v>5</v>
      </c>
      <c r="Q429" s="81">
        <v>6</v>
      </c>
      <c r="R429" s="81"/>
      <c r="S429" s="81"/>
      <c r="T429" s="81"/>
      <c r="U429" s="81"/>
      <c r="V429" s="81"/>
      <c r="W429" s="81"/>
      <c r="X429">
        <v>15</v>
      </c>
      <c r="Y429">
        <v>1731</v>
      </c>
      <c r="Z429" s="127">
        <v>1.4999999999999999E-2</v>
      </c>
      <c r="AA429">
        <v>1</v>
      </c>
      <c r="AB429">
        <v>16</v>
      </c>
    </row>
    <row r="430" spans="1:28" x14ac:dyDescent="0.25">
      <c r="A430">
        <v>2021</v>
      </c>
      <c r="B430">
        <v>1</v>
      </c>
      <c r="C430" s="289">
        <v>44212</v>
      </c>
      <c r="E430">
        <v>160</v>
      </c>
      <c r="F430" t="s">
        <v>265</v>
      </c>
      <c r="G430" t="s">
        <v>266</v>
      </c>
      <c r="H430">
        <v>186</v>
      </c>
      <c r="I430">
        <v>214</v>
      </c>
      <c r="J430">
        <v>190.6</v>
      </c>
      <c r="K430">
        <v>76</v>
      </c>
      <c r="L430">
        <v>95</v>
      </c>
      <c r="M430">
        <v>92</v>
      </c>
      <c r="N430">
        <v>78</v>
      </c>
      <c r="O430" s="81">
        <v>5</v>
      </c>
      <c r="P430" s="81"/>
      <c r="Q430" s="81">
        <v>6</v>
      </c>
      <c r="R430" s="81"/>
      <c r="S430" s="81"/>
      <c r="T430" s="81"/>
      <c r="U430" s="81"/>
      <c r="V430" s="81"/>
      <c r="W430" s="81"/>
      <c r="X430">
        <v>11</v>
      </c>
      <c r="Y430">
        <v>1427</v>
      </c>
      <c r="Z430" s="127">
        <v>1.4999999999999999E-2</v>
      </c>
      <c r="AA430">
        <v>1</v>
      </c>
      <c r="AB430">
        <v>16</v>
      </c>
    </row>
    <row r="431" spans="1:28" x14ac:dyDescent="0.25">
      <c r="A431">
        <v>2021</v>
      </c>
      <c r="B431">
        <v>1</v>
      </c>
      <c r="C431" s="289">
        <v>44213</v>
      </c>
      <c r="E431">
        <v>160</v>
      </c>
      <c r="F431" t="s">
        <v>265</v>
      </c>
      <c r="G431" t="s">
        <v>266</v>
      </c>
      <c r="H431">
        <v>186</v>
      </c>
      <c r="I431">
        <v>214</v>
      </c>
      <c r="J431">
        <v>191.6</v>
      </c>
      <c r="K431">
        <v>76</v>
      </c>
      <c r="L431">
        <v>95</v>
      </c>
      <c r="M431">
        <v>94</v>
      </c>
      <c r="N431">
        <v>77</v>
      </c>
      <c r="O431" s="81">
        <v>4</v>
      </c>
      <c r="P431" s="81">
        <v>5</v>
      </c>
      <c r="Q431" s="81">
        <v>4</v>
      </c>
      <c r="R431" s="81"/>
      <c r="S431" s="81"/>
      <c r="T431" s="81"/>
      <c r="U431" s="81"/>
      <c r="V431" s="81"/>
      <c r="W431" s="81"/>
      <c r="X431">
        <v>13</v>
      </c>
      <c r="Y431">
        <v>1831</v>
      </c>
      <c r="Z431" s="127">
        <v>1.4999999999999999E-2</v>
      </c>
      <c r="AA431">
        <v>1</v>
      </c>
      <c r="AB431">
        <v>16</v>
      </c>
    </row>
    <row r="432" spans="1:28" x14ac:dyDescent="0.25">
      <c r="A432">
        <v>2021</v>
      </c>
      <c r="B432">
        <v>1</v>
      </c>
      <c r="C432" s="289">
        <v>44200</v>
      </c>
      <c r="E432">
        <v>440</v>
      </c>
      <c r="F432" t="s">
        <v>224</v>
      </c>
      <c r="G432" t="s">
        <v>225</v>
      </c>
      <c r="H432">
        <v>239.94</v>
      </c>
      <c r="I432">
        <v>276.06</v>
      </c>
      <c r="J432">
        <v>253.5</v>
      </c>
      <c r="K432">
        <v>90</v>
      </c>
      <c r="L432">
        <v>120</v>
      </c>
      <c r="M432">
        <v>80</v>
      </c>
      <c r="N432">
        <v>135</v>
      </c>
      <c r="O432" s="81">
        <v>10</v>
      </c>
      <c r="P432" s="81"/>
      <c r="Q432" s="81">
        <v>9</v>
      </c>
      <c r="R432" s="81"/>
      <c r="S432" s="81"/>
      <c r="T432" s="81"/>
      <c r="U432" s="81"/>
      <c r="V432" s="81"/>
      <c r="W432" s="81"/>
      <c r="X432">
        <v>19</v>
      </c>
      <c r="Y432">
        <v>1059</v>
      </c>
      <c r="Z432" s="127">
        <v>1.4999999999999999E-2</v>
      </c>
      <c r="AA432">
        <v>1</v>
      </c>
      <c r="AB432">
        <v>20</v>
      </c>
    </row>
    <row r="433" spans="1:28" x14ac:dyDescent="0.25">
      <c r="A433">
        <v>2021</v>
      </c>
      <c r="B433">
        <v>1</v>
      </c>
      <c r="C433" s="289">
        <v>44201</v>
      </c>
      <c r="E433">
        <v>440</v>
      </c>
      <c r="F433" t="s">
        <v>224</v>
      </c>
      <c r="G433" t="s">
        <v>225</v>
      </c>
      <c r="H433">
        <v>239.94</v>
      </c>
      <c r="I433">
        <v>276.06</v>
      </c>
      <c r="J433">
        <v>252.8</v>
      </c>
      <c r="K433">
        <v>90</v>
      </c>
      <c r="L433">
        <v>120</v>
      </c>
      <c r="M433">
        <v>79</v>
      </c>
      <c r="N433">
        <v>138</v>
      </c>
      <c r="O433" s="81">
        <v>3</v>
      </c>
      <c r="P433" s="81">
        <v>2</v>
      </c>
      <c r="Q433" s="81">
        <v>3</v>
      </c>
      <c r="R433" s="81"/>
      <c r="S433" s="81"/>
      <c r="T433" s="81"/>
      <c r="U433" s="81"/>
      <c r="V433" s="81"/>
      <c r="W433" s="81"/>
      <c r="X433">
        <v>8</v>
      </c>
      <c r="Y433">
        <v>2134</v>
      </c>
      <c r="Z433" s="127">
        <v>1.4999999999999999E-2</v>
      </c>
      <c r="AA433">
        <v>1</v>
      </c>
      <c r="AB433">
        <v>20</v>
      </c>
    </row>
    <row r="434" spans="1:28" x14ac:dyDescent="0.25">
      <c r="A434">
        <v>2021</v>
      </c>
      <c r="B434">
        <v>1</v>
      </c>
      <c r="C434" s="289">
        <v>44209</v>
      </c>
      <c r="E434">
        <v>155</v>
      </c>
      <c r="F434" t="s">
        <v>324</v>
      </c>
      <c r="G434" t="s">
        <v>325</v>
      </c>
      <c r="H434">
        <v>113.46</v>
      </c>
      <c r="I434">
        <v>130.54</v>
      </c>
      <c r="J434">
        <v>123</v>
      </c>
      <c r="K434">
        <v>61</v>
      </c>
      <c r="L434">
        <v>177</v>
      </c>
      <c r="M434">
        <v>80</v>
      </c>
      <c r="N434">
        <v>135</v>
      </c>
      <c r="O434" s="81">
        <v>6</v>
      </c>
      <c r="P434" s="81">
        <v>5</v>
      </c>
      <c r="Q434" s="81">
        <v>5</v>
      </c>
      <c r="R434" s="81"/>
      <c r="S434" s="81"/>
      <c r="T434" s="81"/>
      <c r="U434" s="81"/>
      <c r="V434" s="81"/>
      <c r="W434" s="81"/>
      <c r="X434">
        <v>16</v>
      </c>
      <c r="Y434">
        <v>16</v>
      </c>
      <c r="Z434" s="127">
        <v>0.02</v>
      </c>
      <c r="AA434">
        <v>1</v>
      </c>
      <c r="AB434">
        <v>18</v>
      </c>
    </row>
    <row r="435" spans="1:28" x14ac:dyDescent="0.25">
      <c r="A435">
        <v>2021</v>
      </c>
      <c r="B435">
        <v>1</v>
      </c>
      <c r="C435" s="289">
        <v>44210</v>
      </c>
      <c r="E435">
        <v>155</v>
      </c>
      <c r="F435" t="s">
        <v>324</v>
      </c>
      <c r="G435" t="s">
        <v>325</v>
      </c>
      <c r="H435">
        <v>113.46</v>
      </c>
      <c r="I435">
        <v>130.54</v>
      </c>
      <c r="J435">
        <v>123.6</v>
      </c>
      <c r="K435">
        <v>61</v>
      </c>
      <c r="L435">
        <v>177</v>
      </c>
      <c r="M435">
        <v>85</v>
      </c>
      <c r="N435">
        <v>127</v>
      </c>
      <c r="O435" s="81">
        <v>20</v>
      </c>
      <c r="P435" s="81">
        <v>5</v>
      </c>
      <c r="Q435" s="81">
        <v>6</v>
      </c>
      <c r="R435" s="81">
        <v>36</v>
      </c>
      <c r="S435" s="81"/>
      <c r="T435" s="81"/>
      <c r="U435" s="81"/>
      <c r="V435" s="81"/>
      <c r="W435" s="81"/>
      <c r="X435">
        <v>67</v>
      </c>
      <c r="Y435">
        <v>1363</v>
      </c>
      <c r="Z435" s="127">
        <v>0.02</v>
      </c>
      <c r="AA435">
        <v>1</v>
      </c>
      <c r="AB435">
        <v>18</v>
      </c>
    </row>
    <row r="436" spans="1:28" x14ac:dyDescent="0.25">
      <c r="A436">
        <v>2021</v>
      </c>
      <c r="B436">
        <v>1</v>
      </c>
      <c r="C436" s="289">
        <v>44211</v>
      </c>
      <c r="E436">
        <v>155</v>
      </c>
      <c r="F436" t="s">
        <v>324</v>
      </c>
      <c r="G436" t="s">
        <v>325</v>
      </c>
      <c r="H436">
        <v>113.46</v>
      </c>
      <c r="I436">
        <v>130.54</v>
      </c>
      <c r="J436">
        <v>125.9</v>
      </c>
      <c r="K436">
        <v>61</v>
      </c>
      <c r="L436">
        <v>177</v>
      </c>
      <c r="M436">
        <v>79</v>
      </c>
      <c r="N436">
        <v>136</v>
      </c>
      <c r="O436" s="81">
        <v>6</v>
      </c>
      <c r="P436" s="81">
        <v>4</v>
      </c>
      <c r="Q436" s="81">
        <v>7</v>
      </c>
      <c r="R436" s="81"/>
      <c r="S436" s="81"/>
      <c r="T436" s="81"/>
      <c r="U436" s="81"/>
      <c r="V436" s="81"/>
      <c r="W436" s="81"/>
      <c r="X436">
        <v>17</v>
      </c>
      <c r="Y436">
        <v>1145</v>
      </c>
      <c r="Z436" s="127">
        <v>0.02</v>
      </c>
      <c r="AA436">
        <v>1</v>
      </c>
      <c r="AB436">
        <v>18</v>
      </c>
    </row>
    <row r="437" spans="1:28" x14ac:dyDescent="0.25">
      <c r="A437">
        <v>2021</v>
      </c>
      <c r="B437">
        <v>1</v>
      </c>
      <c r="C437" s="289">
        <v>44212</v>
      </c>
      <c r="E437">
        <v>155</v>
      </c>
      <c r="F437" t="s">
        <v>324</v>
      </c>
      <c r="G437" t="s">
        <v>325</v>
      </c>
      <c r="H437">
        <v>113.46</v>
      </c>
      <c r="I437">
        <v>130.54</v>
      </c>
      <c r="J437">
        <v>121.9</v>
      </c>
      <c r="K437">
        <v>61</v>
      </c>
      <c r="L437">
        <v>177</v>
      </c>
      <c r="M437">
        <v>83</v>
      </c>
      <c r="N437">
        <v>130</v>
      </c>
      <c r="O437" s="81">
        <v>6</v>
      </c>
      <c r="P437" s="81"/>
      <c r="Q437" s="81">
        <v>4</v>
      </c>
      <c r="R437" s="81"/>
      <c r="S437" s="81"/>
      <c r="T437" s="81"/>
      <c r="U437" s="81"/>
      <c r="V437" s="81"/>
      <c r="W437" s="81"/>
      <c r="X437">
        <v>10</v>
      </c>
      <c r="Y437">
        <v>1186</v>
      </c>
      <c r="Z437" s="127">
        <v>0.02</v>
      </c>
      <c r="AA437">
        <v>1</v>
      </c>
      <c r="AB437">
        <v>18</v>
      </c>
    </row>
    <row r="438" spans="1:28" x14ac:dyDescent="0.25">
      <c r="A438">
        <v>2021</v>
      </c>
      <c r="B438">
        <v>1</v>
      </c>
      <c r="C438" s="289">
        <v>44213</v>
      </c>
      <c r="E438">
        <v>155</v>
      </c>
      <c r="F438" t="s">
        <v>324</v>
      </c>
      <c r="G438" t="s">
        <v>325</v>
      </c>
      <c r="H438">
        <v>113.46</v>
      </c>
      <c r="I438">
        <v>130.54</v>
      </c>
      <c r="J438">
        <v>124.8</v>
      </c>
      <c r="K438">
        <v>61</v>
      </c>
      <c r="L438">
        <v>177</v>
      </c>
      <c r="M438">
        <v>85</v>
      </c>
      <c r="N438">
        <v>127</v>
      </c>
      <c r="O438" s="81">
        <v>5</v>
      </c>
      <c r="P438" s="81">
        <v>3</v>
      </c>
      <c r="Q438" s="81">
        <v>5</v>
      </c>
      <c r="R438" s="81"/>
      <c r="S438" s="81"/>
      <c r="T438" s="81"/>
      <c r="U438" s="81"/>
      <c r="V438" s="81"/>
      <c r="W438" s="81"/>
      <c r="X438">
        <v>13</v>
      </c>
      <c r="Y438">
        <v>1069</v>
      </c>
      <c r="Z438" s="127">
        <v>0.02</v>
      </c>
      <c r="AA438">
        <v>1</v>
      </c>
      <c r="AB438">
        <v>18</v>
      </c>
    </row>
    <row r="439" spans="1:28" x14ac:dyDescent="0.25">
      <c r="A439">
        <v>2021</v>
      </c>
      <c r="B439">
        <v>1</v>
      </c>
      <c r="C439" s="289">
        <v>44214</v>
      </c>
      <c r="E439">
        <v>155</v>
      </c>
      <c r="F439" t="s">
        <v>324</v>
      </c>
      <c r="G439" t="s">
        <v>325</v>
      </c>
      <c r="H439">
        <v>113.46</v>
      </c>
      <c r="I439">
        <v>130.54</v>
      </c>
      <c r="J439">
        <v>120.6</v>
      </c>
      <c r="K439">
        <v>61</v>
      </c>
      <c r="L439">
        <v>177</v>
      </c>
      <c r="M439">
        <v>86</v>
      </c>
      <c r="N439">
        <v>125</v>
      </c>
      <c r="O439" s="81">
        <v>8</v>
      </c>
      <c r="P439" s="81">
        <v>5</v>
      </c>
      <c r="Q439" s="81">
        <v>8</v>
      </c>
      <c r="R439" s="81"/>
      <c r="S439" s="81"/>
      <c r="T439" s="81"/>
      <c r="U439" s="81"/>
      <c r="V439" s="81"/>
      <c r="W439" s="81"/>
      <c r="X439">
        <v>21</v>
      </c>
      <c r="Y439">
        <v>1173</v>
      </c>
      <c r="Z439" s="127">
        <v>0.02</v>
      </c>
      <c r="AA439">
        <v>1</v>
      </c>
      <c r="AB439">
        <v>18</v>
      </c>
    </row>
    <row r="440" spans="1:28" x14ac:dyDescent="0.25">
      <c r="A440">
        <v>2021</v>
      </c>
      <c r="B440">
        <v>1</v>
      </c>
      <c r="C440" s="289">
        <v>44215</v>
      </c>
      <c r="E440">
        <v>155</v>
      </c>
      <c r="F440" t="s">
        <v>324</v>
      </c>
      <c r="G440" t="s">
        <v>325</v>
      </c>
      <c r="H440">
        <v>113.46</v>
      </c>
      <c r="I440">
        <v>130.54</v>
      </c>
      <c r="J440">
        <v>113</v>
      </c>
      <c r="K440">
        <v>61</v>
      </c>
      <c r="L440">
        <v>177</v>
      </c>
      <c r="M440">
        <v>86</v>
      </c>
      <c r="N440">
        <v>125</v>
      </c>
      <c r="O440" s="81">
        <v>1</v>
      </c>
      <c r="P440" s="81"/>
      <c r="Q440" s="81">
        <v>3</v>
      </c>
      <c r="R440" s="81"/>
      <c r="S440" s="81"/>
      <c r="T440" s="81"/>
      <c r="U440" s="81"/>
      <c r="V440" s="81"/>
      <c r="W440" s="81"/>
      <c r="X440">
        <v>4</v>
      </c>
      <c r="Y440">
        <v>364</v>
      </c>
      <c r="Z440" s="127">
        <v>0.02</v>
      </c>
      <c r="AA440">
        <v>1</v>
      </c>
      <c r="AB440">
        <v>18</v>
      </c>
    </row>
    <row r="441" spans="1:28" x14ac:dyDescent="0.25">
      <c r="A441">
        <v>2021</v>
      </c>
      <c r="B441">
        <v>1</v>
      </c>
      <c r="C441" s="289">
        <v>44222</v>
      </c>
      <c r="E441">
        <v>155</v>
      </c>
      <c r="F441" t="s">
        <v>324</v>
      </c>
      <c r="G441" t="s">
        <v>325</v>
      </c>
      <c r="H441">
        <v>113.46</v>
      </c>
      <c r="I441">
        <v>130.54</v>
      </c>
      <c r="K441">
        <v>61</v>
      </c>
      <c r="L441">
        <v>177</v>
      </c>
      <c r="O441" s="81"/>
      <c r="P441" s="81"/>
      <c r="Q441" s="81"/>
      <c r="R441" s="81"/>
      <c r="S441" s="81"/>
      <c r="T441" s="81"/>
      <c r="U441" s="81"/>
      <c r="V441" s="81"/>
      <c r="W441" s="81"/>
      <c r="Z441" s="127">
        <v>0.02</v>
      </c>
      <c r="AA441">
        <v>1</v>
      </c>
      <c r="AB441">
        <v>18</v>
      </c>
    </row>
    <row r="442" spans="1:28" x14ac:dyDescent="0.25">
      <c r="A442">
        <v>2021</v>
      </c>
      <c r="B442">
        <v>1</v>
      </c>
      <c r="C442" s="289">
        <v>44202</v>
      </c>
      <c r="E442">
        <v>605</v>
      </c>
      <c r="F442" t="s">
        <v>268</v>
      </c>
      <c r="G442" t="s">
        <v>269</v>
      </c>
      <c r="H442">
        <v>1202.49</v>
      </c>
      <c r="I442">
        <v>1383.51</v>
      </c>
      <c r="K442">
        <v>13</v>
      </c>
      <c r="L442">
        <v>200</v>
      </c>
      <c r="O442" s="81">
        <v>18</v>
      </c>
      <c r="P442" s="81"/>
      <c r="Q442" s="81">
        <v>7</v>
      </c>
      <c r="R442" s="81"/>
      <c r="S442" s="81"/>
      <c r="T442" s="81"/>
      <c r="U442" s="81"/>
      <c r="V442" s="81"/>
      <c r="W442" s="81"/>
      <c r="X442">
        <v>25</v>
      </c>
      <c r="Y442">
        <v>217</v>
      </c>
      <c r="Z442" s="127">
        <v>0.02</v>
      </c>
      <c r="AA442">
        <v>1</v>
      </c>
      <c r="AB442">
        <v>18</v>
      </c>
    </row>
    <row r="443" spans="1:28" x14ac:dyDescent="0.25">
      <c r="A443">
        <v>2021</v>
      </c>
      <c r="B443">
        <v>1</v>
      </c>
      <c r="C443" s="289">
        <v>44203</v>
      </c>
      <c r="E443">
        <v>605</v>
      </c>
      <c r="F443" t="s">
        <v>268</v>
      </c>
      <c r="G443" t="s">
        <v>269</v>
      </c>
      <c r="H443">
        <v>1202.49</v>
      </c>
      <c r="I443">
        <v>1383.51</v>
      </c>
      <c r="J443">
        <v>1259.8</v>
      </c>
      <c r="K443">
        <v>13</v>
      </c>
      <c r="L443">
        <v>200</v>
      </c>
      <c r="M443">
        <v>15</v>
      </c>
      <c r="N443">
        <v>246</v>
      </c>
      <c r="O443" s="81">
        <v>3</v>
      </c>
      <c r="P443" s="81"/>
      <c r="Q443" s="81">
        <v>3</v>
      </c>
      <c r="R443" s="81">
        <v>2</v>
      </c>
      <c r="S443" s="81"/>
      <c r="T443" s="81"/>
      <c r="U443" s="81"/>
      <c r="V443" s="81"/>
      <c r="W443" s="81"/>
      <c r="X443">
        <v>7</v>
      </c>
      <c r="Y443">
        <v>267</v>
      </c>
      <c r="Z443" s="127">
        <v>0.02</v>
      </c>
      <c r="AA443">
        <v>1</v>
      </c>
      <c r="AB443">
        <v>18</v>
      </c>
    </row>
    <row r="444" spans="1:28" x14ac:dyDescent="0.25">
      <c r="A444">
        <v>2021</v>
      </c>
      <c r="B444">
        <v>1</v>
      </c>
      <c r="C444" s="289">
        <v>44205</v>
      </c>
      <c r="E444">
        <v>605</v>
      </c>
      <c r="F444" t="s">
        <v>268</v>
      </c>
      <c r="G444" t="s">
        <v>269</v>
      </c>
      <c r="H444">
        <v>1202.49</v>
      </c>
      <c r="I444">
        <v>1383.51</v>
      </c>
      <c r="J444">
        <v>1321.1</v>
      </c>
      <c r="K444">
        <v>13</v>
      </c>
      <c r="L444">
        <v>200</v>
      </c>
      <c r="M444">
        <v>14</v>
      </c>
      <c r="N444">
        <v>264</v>
      </c>
      <c r="O444" s="81">
        <v>4</v>
      </c>
      <c r="P444" s="81">
        <v>3</v>
      </c>
      <c r="Q444" s="81">
        <v>6</v>
      </c>
      <c r="R444" s="81"/>
      <c r="S444" s="81"/>
      <c r="T444" s="81"/>
      <c r="U444" s="81"/>
      <c r="V444" s="81"/>
      <c r="W444" s="81"/>
      <c r="X444">
        <v>12</v>
      </c>
      <c r="Y444">
        <v>236</v>
      </c>
      <c r="Z444" s="127">
        <v>0.02</v>
      </c>
      <c r="AA444">
        <v>1</v>
      </c>
      <c r="AB444">
        <v>18</v>
      </c>
    </row>
    <row r="445" spans="1:28" x14ac:dyDescent="0.25">
      <c r="A445">
        <v>2021</v>
      </c>
      <c r="B445">
        <v>1</v>
      </c>
      <c r="C445" s="289">
        <v>44207</v>
      </c>
      <c r="E445">
        <v>605</v>
      </c>
      <c r="F445" t="s">
        <v>268</v>
      </c>
      <c r="G445" t="s">
        <v>269</v>
      </c>
      <c r="H445">
        <v>1202.49</v>
      </c>
      <c r="I445">
        <v>1383.51</v>
      </c>
      <c r="K445">
        <v>13</v>
      </c>
      <c r="L445">
        <v>200</v>
      </c>
      <c r="O445" s="81"/>
      <c r="P445" s="81"/>
      <c r="Q445" s="81"/>
      <c r="R445" s="81"/>
      <c r="S445" s="81"/>
      <c r="T445" s="81"/>
      <c r="U445" s="81"/>
      <c r="V445" s="81"/>
      <c r="W445" s="81"/>
      <c r="Y445">
        <v>100</v>
      </c>
      <c r="Z445" s="127">
        <v>0.02</v>
      </c>
      <c r="AA445">
        <v>1</v>
      </c>
      <c r="AB445">
        <v>18</v>
      </c>
    </row>
    <row r="446" spans="1:28" x14ac:dyDescent="0.25">
      <c r="A446">
        <v>2021</v>
      </c>
      <c r="B446">
        <v>1</v>
      </c>
      <c r="C446" s="289">
        <v>44208</v>
      </c>
      <c r="E446">
        <v>605</v>
      </c>
      <c r="F446" t="s">
        <v>268</v>
      </c>
      <c r="G446" t="s">
        <v>269</v>
      </c>
      <c r="H446">
        <v>1202.49</v>
      </c>
      <c r="I446">
        <v>1383.51</v>
      </c>
      <c r="K446">
        <v>13</v>
      </c>
      <c r="L446">
        <v>200</v>
      </c>
      <c r="O446" s="81"/>
      <c r="P446" s="81"/>
      <c r="Q446" s="81"/>
      <c r="R446" s="81"/>
      <c r="S446" s="81"/>
      <c r="T446" s="81"/>
      <c r="U446" s="81"/>
      <c r="V446" s="81"/>
      <c r="W446" s="81"/>
      <c r="Y446">
        <v>64</v>
      </c>
      <c r="Z446" s="127">
        <v>0.02</v>
      </c>
      <c r="AA446">
        <v>1</v>
      </c>
      <c r="AB446">
        <v>18</v>
      </c>
    </row>
    <row r="447" spans="1:28" x14ac:dyDescent="0.25">
      <c r="A447">
        <v>2021</v>
      </c>
      <c r="B447">
        <v>1</v>
      </c>
      <c r="C447" s="289">
        <v>44209</v>
      </c>
      <c r="E447">
        <v>605</v>
      </c>
      <c r="F447" t="s">
        <v>268</v>
      </c>
      <c r="G447" t="s">
        <v>269</v>
      </c>
      <c r="H447">
        <v>1202.49</v>
      </c>
      <c r="I447">
        <v>1383.51</v>
      </c>
      <c r="J447">
        <v>1287.9000000000001</v>
      </c>
      <c r="K447">
        <v>13</v>
      </c>
      <c r="L447">
        <v>200</v>
      </c>
      <c r="M447">
        <v>13</v>
      </c>
      <c r="N447">
        <v>279</v>
      </c>
      <c r="O447" s="81">
        <v>6</v>
      </c>
      <c r="P447" s="81">
        <v>2</v>
      </c>
      <c r="Q447" s="81">
        <v>4</v>
      </c>
      <c r="R447" s="81"/>
      <c r="S447" s="81"/>
      <c r="T447" s="81"/>
      <c r="U447" s="81"/>
      <c r="V447" s="81"/>
      <c r="W447" s="81"/>
      <c r="X447">
        <v>12</v>
      </c>
      <c r="Y447">
        <v>268</v>
      </c>
      <c r="Z447" s="127">
        <v>0.02</v>
      </c>
      <c r="AA447">
        <v>1</v>
      </c>
      <c r="AB447">
        <v>18</v>
      </c>
    </row>
    <row r="448" spans="1:28" x14ac:dyDescent="0.25">
      <c r="A448">
        <v>2021</v>
      </c>
      <c r="B448">
        <v>1</v>
      </c>
      <c r="C448" s="289">
        <v>44201</v>
      </c>
      <c r="E448">
        <v>142</v>
      </c>
      <c r="F448" t="s">
        <v>258</v>
      </c>
      <c r="G448" t="s">
        <v>259</v>
      </c>
      <c r="H448">
        <v>326.43</v>
      </c>
      <c r="I448">
        <v>375.57</v>
      </c>
      <c r="K448">
        <v>68</v>
      </c>
      <c r="L448">
        <v>212</v>
      </c>
      <c r="O448" s="81">
        <v>6</v>
      </c>
      <c r="P448" s="81"/>
      <c r="Q448" s="81">
        <v>3</v>
      </c>
      <c r="R448" s="81"/>
      <c r="S448" s="81"/>
      <c r="T448" s="81"/>
      <c r="U448" s="81"/>
      <c r="V448" s="81"/>
      <c r="W448" s="81"/>
      <c r="X448">
        <v>9</v>
      </c>
      <c r="Y448">
        <v>268</v>
      </c>
      <c r="Z448" s="127">
        <v>0.02</v>
      </c>
      <c r="AA448">
        <v>1</v>
      </c>
      <c r="AB448">
        <v>22</v>
      </c>
    </row>
    <row r="449" spans="1:28" x14ac:dyDescent="0.25">
      <c r="A449">
        <v>2021</v>
      </c>
      <c r="B449">
        <v>1</v>
      </c>
      <c r="C449" s="289">
        <v>44202</v>
      </c>
      <c r="E449">
        <v>142</v>
      </c>
      <c r="F449" t="s">
        <v>258</v>
      </c>
      <c r="G449" t="s">
        <v>259</v>
      </c>
      <c r="H449">
        <v>326.43</v>
      </c>
      <c r="I449">
        <v>375.57</v>
      </c>
      <c r="J449">
        <v>370.7</v>
      </c>
      <c r="K449">
        <v>68</v>
      </c>
      <c r="L449">
        <v>212</v>
      </c>
      <c r="M449">
        <v>54</v>
      </c>
      <c r="N449">
        <v>268</v>
      </c>
      <c r="O449" s="81">
        <v>20</v>
      </c>
      <c r="P449" s="81">
        <v>10</v>
      </c>
      <c r="Q449" s="81">
        <v>10</v>
      </c>
      <c r="R449" s="81"/>
      <c r="S449" s="81"/>
      <c r="T449" s="81"/>
      <c r="U449" s="81"/>
      <c r="V449" s="81"/>
      <c r="W449" s="81"/>
      <c r="X449">
        <v>40</v>
      </c>
      <c r="Y449">
        <v>509</v>
      </c>
      <c r="Z449" s="127">
        <v>0.02</v>
      </c>
      <c r="AA449">
        <v>1</v>
      </c>
      <c r="AB449">
        <v>22</v>
      </c>
    </row>
    <row r="450" spans="1:28" x14ac:dyDescent="0.25">
      <c r="A450">
        <v>2021</v>
      </c>
      <c r="B450">
        <v>1</v>
      </c>
      <c r="C450" s="289">
        <v>44206</v>
      </c>
      <c r="E450">
        <v>142</v>
      </c>
      <c r="F450" t="s">
        <v>258</v>
      </c>
      <c r="G450" t="s">
        <v>259</v>
      </c>
      <c r="H450">
        <v>326.43</v>
      </c>
      <c r="I450">
        <v>375.57</v>
      </c>
      <c r="J450">
        <v>346.5</v>
      </c>
      <c r="K450">
        <v>68</v>
      </c>
      <c r="L450">
        <v>212</v>
      </c>
      <c r="M450">
        <v>50</v>
      </c>
      <c r="N450">
        <v>290</v>
      </c>
      <c r="O450" s="81">
        <v>6</v>
      </c>
      <c r="P450" s="81">
        <v>6</v>
      </c>
      <c r="Q450" s="81">
        <v>8</v>
      </c>
      <c r="R450" s="81"/>
      <c r="S450" s="81"/>
      <c r="T450" s="81"/>
      <c r="U450" s="81"/>
      <c r="V450" s="81"/>
      <c r="W450" s="81"/>
      <c r="X450">
        <v>20</v>
      </c>
      <c r="Y450">
        <v>363</v>
      </c>
      <c r="Z450" s="127">
        <v>0.02</v>
      </c>
      <c r="AA450">
        <v>1</v>
      </c>
      <c r="AB450">
        <v>22</v>
      </c>
    </row>
    <row r="451" spans="1:28" x14ac:dyDescent="0.25">
      <c r="A451">
        <v>2021</v>
      </c>
      <c r="B451">
        <v>1</v>
      </c>
      <c r="C451" s="289">
        <v>44207</v>
      </c>
      <c r="E451">
        <v>142</v>
      </c>
      <c r="F451" t="s">
        <v>258</v>
      </c>
      <c r="G451" t="s">
        <v>259</v>
      </c>
      <c r="H451">
        <v>326.43</v>
      </c>
      <c r="I451">
        <v>375.57</v>
      </c>
      <c r="J451">
        <v>351.6</v>
      </c>
      <c r="K451">
        <v>68</v>
      </c>
      <c r="L451">
        <v>212</v>
      </c>
      <c r="M451">
        <v>51</v>
      </c>
      <c r="N451">
        <v>284</v>
      </c>
      <c r="O451" s="81">
        <v>12</v>
      </c>
      <c r="P451" s="81">
        <v>2</v>
      </c>
      <c r="Q451" s="81">
        <v>8</v>
      </c>
      <c r="R451" s="81"/>
      <c r="S451" s="81"/>
      <c r="T451" s="81"/>
      <c r="U451" s="81"/>
      <c r="V451" s="81"/>
      <c r="W451" s="81"/>
      <c r="X451">
        <v>22</v>
      </c>
      <c r="Y451">
        <v>1023</v>
      </c>
      <c r="Z451" s="127">
        <v>0.02</v>
      </c>
      <c r="AA451">
        <v>1</v>
      </c>
      <c r="AB451">
        <v>22</v>
      </c>
    </row>
    <row r="452" spans="1:28" x14ac:dyDescent="0.25">
      <c r="A452">
        <v>2021</v>
      </c>
      <c r="B452">
        <v>1</v>
      </c>
      <c r="C452" s="289">
        <v>44208</v>
      </c>
      <c r="E452">
        <v>142</v>
      </c>
      <c r="F452" t="s">
        <v>258</v>
      </c>
      <c r="G452" t="s">
        <v>259</v>
      </c>
      <c r="H452">
        <v>326.43</v>
      </c>
      <c r="I452">
        <v>375.57</v>
      </c>
      <c r="J452">
        <v>333.6</v>
      </c>
      <c r="K452">
        <v>68</v>
      </c>
      <c r="L452">
        <v>212</v>
      </c>
      <c r="M452">
        <v>56</v>
      </c>
      <c r="N452">
        <v>257</v>
      </c>
      <c r="O452" s="81">
        <v>10</v>
      </c>
      <c r="P452" s="81">
        <v>2</v>
      </c>
      <c r="Q452" s="81">
        <v>4</v>
      </c>
      <c r="R452" s="81"/>
      <c r="S452" s="81"/>
      <c r="T452" s="81"/>
      <c r="U452" s="81"/>
      <c r="V452" s="81"/>
      <c r="W452" s="81"/>
      <c r="X452">
        <v>16</v>
      </c>
      <c r="Y452">
        <v>1283</v>
      </c>
      <c r="Z452" s="127">
        <v>0.02</v>
      </c>
      <c r="AA452">
        <v>1</v>
      </c>
      <c r="AB452">
        <v>22</v>
      </c>
    </row>
    <row r="453" spans="1:28" x14ac:dyDescent="0.25">
      <c r="A453">
        <v>2021</v>
      </c>
      <c r="B453">
        <v>1</v>
      </c>
      <c r="C453" s="289">
        <v>44209</v>
      </c>
      <c r="E453">
        <v>142</v>
      </c>
      <c r="F453" t="s">
        <v>258</v>
      </c>
      <c r="G453" t="s">
        <v>259</v>
      </c>
      <c r="H453">
        <v>326.43</v>
      </c>
      <c r="I453">
        <v>375.57</v>
      </c>
      <c r="K453">
        <v>68</v>
      </c>
      <c r="L453">
        <v>212</v>
      </c>
      <c r="O453" s="81"/>
      <c r="P453" s="81"/>
      <c r="Q453" s="81"/>
      <c r="R453" s="81"/>
      <c r="S453" s="81"/>
      <c r="T453" s="81"/>
      <c r="U453" s="81"/>
      <c r="V453" s="81"/>
      <c r="W453" s="81"/>
      <c r="Y453">
        <v>126</v>
      </c>
      <c r="Z453" s="127">
        <v>0.02</v>
      </c>
      <c r="AA453">
        <v>1</v>
      </c>
      <c r="AB453">
        <v>22</v>
      </c>
    </row>
    <row r="454" spans="1:28" x14ac:dyDescent="0.25">
      <c r="A454">
        <v>2021</v>
      </c>
      <c r="B454">
        <v>1</v>
      </c>
      <c r="C454" s="289">
        <v>44210</v>
      </c>
      <c r="E454">
        <v>142</v>
      </c>
      <c r="F454" t="s">
        <v>258</v>
      </c>
      <c r="G454" t="s">
        <v>259</v>
      </c>
      <c r="H454">
        <v>326.43</v>
      </c>
      <c r="I454">
        <v>375.57</v>
      </c>
      <c r="J454">
        <v>339.1</v>
      </c>
      <c r="K454">
        <v>68</v>
      </c>
      <c r="L454">
        <v>212</v>
      </c>
      <c r="M454">
        <v>73</v>
      </c>
      <c r="N454">
        <v>198</v>
      </c>
      <c r="O454" s="81">
        <v>1</v>
      </c>
      <c r="P454" s="81"/>
      <c r="Q454" s="81"/>
      <c r="R454" s="81">
        <v>4</v>
      </c>
      <c r="S454" s="81"/>
      <c r="T454" s="81"/>
      <c r="U454" s="81"/>
      <c r="V454" s="81"/>
      <c r="W454" s="81"/>
      <c r="X454">
        <v>5</v>
      </c>
      <c r="Y454">
        <v>439</v>
      </c>
      <c r="Z454" s="127">
        <v>0.02</v>
      </c>
      <c r="AA454">
        <v>1</v>
      </c>
      <c r="AB454">
        <v>22</v>
      </c>
    </row>
    <row r="455" spans="1:28" x14ac:dyDescent="0.25">
      <c r="A455">
        <v>2021</v>
      </c>
      <c r="B455">
        <v>1</v>
      </c>
      <c r="C455" s="289">
        <v>44211</v>
      </c>
      <c r="E455">
        <v>142</v>
      </c>
      <c r="F455" t="s">
        <v>258</v>
      </c>
      <c r="G455" t="s">
        <v>259</v>
      </c>
      <c r="H455">
        <v>326.43</v>
      </c>
      <c r="I455">
        <v>375.57</v>
      </c>
      <c r="K455">
        <v>68</v>
      </c>
      <c r="L455">
        <v>212</v>
      </c>
      <c r="O455" s="81"/>
      <c r="P455" s="81"/>
      <c r="Q455" s="81"/>
      <c r="R455" s="81"/>
      <c r="S455" s="81"/>
      <c r="T455" s="81"/>
      <c r="U455" s="81"/>
      <c r="V455" s="81"/>
      <c r="W455" s="81"/>
      <c r="Y455">
        <v>154</v>
      </c>
      <c r="Z455" s="127">
        <v>0.02</v>
      </c>
      <c r="AA455">
        <v>1</v>
      </c>
      <c r="AB455">
        <v>22</v>
      </c>
    </row>
    <row r="456" spans="1:28" x14ac:dyDescent="0.25">
      <c r="A456">
        <v>2021</v>
      </c>
      <c r="B456">
        <v>1</v>
      </c>
      <c r="C456" s="289">
        <v>44213</v>
      </c>
      <c r="E456">
        <v>142</v>
      </c>
      <c r="F456" t="s">
        <v>258</v>
      </c>
      <c r="G456" t="s">
        <v>259</v>
      </c>
      <c r="H456">
        <v>326.43</v>
      </c>
      <c r="I456">
        <v>375.57</v>
      </c>
      <c r="J456">
        <v>400</v>
      </c>
      <c r="K456">
        <v>68</v>
      </c>
      <c r="L456">
        <v>212</v>
      </c>
      <c r="M456">
        <v>70</v>
      </c>
      <c r="N456">
        <v>205</v>
      </c>
      <c r="O456" s="81">
        <v>2</v>
      </c>
      <c r="P456" s="81"/>
      <c r="Q456" s="81">
        <v>1</v>
      </c>
      <c r="R456" s="81"/>
      <c r="S456" s="81"/>
      <c r="T456" s="81"/>
      <c r="U456" s="81"/>
      <c r="V456" s="81"/>
      <c r="W456" s="81"/>
      <c r="X456">
        <v>3</v>
      </c>
      <c r="Y456">
        <v>59</v>
      </c>
      <c r="Z456" s="127">
        <v>0.02</v>
      </c>
      <c r="AA456">
        <v>1</v>
      </c>
      <c r="AB456">
        <v>22</v>
      </c>
    </row>
    <row r="457" spans="1:28" x14ac:dyDescent="0.25">
      <c r="A457">
        <v>2021</v>
      </c>
      <c r="B457">
        <v>1</v>
      </c>
      <c r="C457" s="289">
        <v>44198</v>
      </c>
      <c r="E457">
        <v>140</v>
      </c>
      <c r="F457" t="s">
        <v>199</v>
      </c>
      <c r="G457" t="s">
        <v>200</v>
      </c>
      <c r="H457">
        <v>451.05</v>
      </c>
      <c r="I457">
        <v>518.95000000000005</v>
      </c>
      <c r="J457">
        <v>499.4</v>
      </c>
      <c r="K457">
        <v>60</v>
      </c>
      <c r="L457">
        <v>120</v>
      </c>
      <c r="M457">
        <v>50</v>
      </c>
      <c r="N457">
        <v>143</v>
      </c>
      <c r="O457" s="81">
        <v>4</v>
      </c>
      <c r="P457" s="81">
        <v>3</v>
      </c>
      <c r="Q457" s="81"/>
      <c r="R457" s="81"/>
      <c r="S457" s="81"/>
      <c r="T457" s="81"/>
      <c r="U457" s="81"/>
      <c r="V457" s="81"/>
      <c r="W457" s="81"/>
      <c r="X457">
        <v>7</v>
      </c>
      <c r="Y457">
        <v>490</v>
      </c>
      <c r="Z457" s="127">
        <v>1.4999999999999999E-2</v>
      </c>
      <c r="AA457">
        <v>1</v>
      </c>
      <c r="AB457">
        <v>18</v>
      </c>
    </row>
    <row r="458" spans="1:28" x14ac:dyDescent="0.25">
      <c r="A458">
        <v>2021</v>
      </c>
      <c r="B458">
        <v>1</v>
      </c>
      <c r="C458" s="289">
        <v>44199</v>
      </c>
      <c r="E458">
        <v>140</v>
      </c>
      <c r="F458" t="s">
        <v>199</v>
      </c>
      <c r="G458" t="s">
        <v>200</v>
      </c>
      <c r="H458">
        <v>451.05</v>
      </c>
      <c r="I458">
        <v>518.95000000000005</v>
      </c>
      <c r="J458">
        <v>482.4</v>
      </c>
      <c r="K458">
        <v>60</v>
      </c>
      <c r="L458">
        <v>120</v>
      </c>
      <c r="M458">
        <v>48</v>
      </c>
      <c r="N458">
        <v>150</v>
      </c>
      <c r="O458" s="81">
        <v>9</v>
      </c>
      <c r="P458" s="81"/>
      <c r="Q458" s="81">
        <v>5</v>
      </c>
      <c r="R458" s="81"/>
      <c r="S458" s="81"/>
      <c r="T458" s="81"/>
      <c r="U458" s="81"/>
      <c r="V458" s="81"/>
      <c r="W458" s="81"/>
      <c r="X458">
        <v>14</v>
      </c>
      <c r="Y458">
        <v>1106</v>
      </c>
      <c r="Z458" s="127">
        <v>1.4999999999999999E-2</v>
      </c>
      <c r="AA458">
        <v>1</v>
      </c>
      <c r="AB458">
        <v>18</v>
      </c>
    </row>
    <row r="459" spans="1:28" x14ac:dyDescent="0.25">
      <c r="A459">
        <v>2021</v>
      </c>
      <c r="B459">
        <v>1</v>
      </c>
      <c r="C459" s="289">
        <v>44200</v>
      </c>
      <c r="E459">
        <v>140</v>
      </c>
      <c r="F459" t="s">
        <v>199</v>
      </c>
      <c r="G459" t="s">
        <v>200</v>
      </c>
      <c r="H459">
        <v>451.05</v>
      </c>
      <c r="I459">
        <v>518.95000000000005</v>
      </c>
      <c r="J459">
        <v>477.8</v>
      </c>
      <c r="K459">
        <v>60</v>
      </c>
      <c r="L459">
        <v>120</v>
      </c>
      <c r="M459">
        <v>44</v>
      </c>
      <c r="N459">
        <v>163</v>
      </c>
      <c r="O459" s="81">
        <v>10</v>
      </c>
      <c r="P459" s="81"/>
      <c r="Q459" s="81">
        <v>4</v>
      </c>
      <c r="R459" s="81"/>
      <c r="S459" s="81"/>
      <c r="T459" s="81"/>
      <c r="U459" s="81"/>
      <c r="V459" s="81"/>
      <c r="W459" s="81"/>
      <c r="X459">
        <v>14</v>
      </c>
      <c r="Y459">
        <v>959</v>
      </c>
      <c r="Z459" s="127">
        <v>1.4999999999999999E-2</v>
      </c>
      <c r="AA459">
        <v>1</v>
      </c>
      <c r="AB459">
        <v>18</v>
      </c>
    </row>
    <row r="460" spans="1:28" x14ac:dyDescent="0.25">
      <c r="A460">
        <v>2021</v>
      </c>
      <c r="B460">
        <v>1</v>
      </c>
      <c r="C460" s="289">
        <v>44201</v>
      </c>
      <c r="E460">
        <v>140</v>
      </c>
      <c r="F460" t="s">
        <v>199</v>
      </c>
      <c r="G460" t="s">
        <v>200</v>
      </c>
      <c r="H460">
        <v>451.05</v>
      </c>
      <c r="I460">
        <v>518.95000000000005</v>
      </c>
      <c r="J460">
        <v>502</v>
      </c>
      <c r="K460">
        <v>60</v>
      </c>
      <c r="L460">
        <v>120</v>
      </c>
      <c r="M460">
        <v>46</v>
      </c>
      <c r="N460">
        <v>156</v>
      </c>
      <c r="O460" s="81">
        <v>5</v>
      </c>
      <c r="P460" s="81">
        <v>2</v>
      </c>
      <c r="Q460" s="81">
        <v>2</v>
      </c>
      <c r="R460" s="81"/>
      <c r="S460" s="81"/>
      <c r="T460" s="81"/>
      <c r="U460" s="81"/>
      <c r="V460" s="81"/>
      <c r="W460" s="81"/>
      <c r="X460">
        <v>9</v>
      </c>
      <c r="Y460">
        <v>240</v>
      </c>
      <c r="Z460" s="127">
        <v>1.4999999999999999E-2</v>
      </c>
      <c r="AA460">
        <v>1</v>
      </c>
      <c r="AB460">
        <v>18</v>
      </c>
    </row>
    <row r="461" spans="1:28" x14ac:dyDescent="0.25">
      <c r="A461">
        <v>2021</v>
      </c>
      <c r="B461">
        <v>1</v>
      </c>
      <c r="C461" s="289">
        <v>44221</v>
      </c>
      <c r="E461">
        <v>140</v>
      </c>
      <c r="F461" t="s">
        <v>199</v>
      </c>
      <c r="G461" t="s">
        <v>200</v>
      </c>
      <c r="H461">
        <v>451.05</v>
      </c>
      <c r="I461">
        <v>518.95000000000005</v>
      </c>
      <c r="J461">
        <v>509.9</v>
      </c>
      <c r="K461">
        <v>60</v>
      </c>
      <c r="L461">
        <v>120</v>
      </c>
      <c r="M461">
        <v>62</v>
      </c>
      <c r="N461">
        <v>116</v>
      </c>
      <c r="O461" s="81">
        <v>10</v>
      </c>
      <c r="P461" s="81">
        <v>2</v>
      </c>
      <c r="Q461" s="81">
        <v>1</v>
      </c>
      <c r="R461" s="81"/>
      <c r="S461" s="81"/>
      <c r="T461" s="81"/>
      <c r="U461" s="81"/>
      <c r="V461" s="81"/>
      <c r="W461" s="81"/>
      <c r="X461">
        <v>13</v>
      </c>
      <c r="Y461">
        <v>825</v>
      </c>
      <c r="Z461" s="127">
        <v>1.4999999999999999E-2</v>
      </c>
      <c r="AA461">
        <v>1</v>
      </c>
      <c r="AB461">
        <v>18</v>
      </c>
    </row>
    <row r="462" spans="1:28" x14ac:dyDescent="0.25">
      <c r="A462">
        <v>2021</v>
      </c>
      <c r="B462">
        <v>1</v>
      </c>
      <c r="C462" s="289">
        <v>44222</v>
      </c>
      <c r="E462">
        <v>140</v>
      </c>
      <c r="F462" t="s">
        <v>199</v>
      </c>
      <c r="G462" t="s">
        <v>200</v>
      </c>
      <c r="H462">
        <v>451.05</v>
      </c>
      <c r="I462">
        <v>518.95000000000005</v>
      </c>
      <c r="J462">
        <v>483.2</v>
      </c>
      <c r="K462">
        <v>60</v>
      </c>
      <c r="L462">
        <v>120</v>
      </c>
      <c r="M462">
        <v>62</v>
      </c>
      <c r="N462">
        <v>116</v>
      </c>
      <c r="O462" s="81">
        <v>5</v>
      </c>
      <c r="P462" s="81">
        <v>6</v>
      </c>
      <c r="Q462" s="81">
        <v>3</v>
      </c>
      <c r="R462" s="81"/>
      <c r="S462" s="81"/>
      <c r="T462" s="81"/>
      <c r="U462" s="81"/>
      <c r="V462" s="81"/>
      <c r="W462" s="81"/>
      <c r="X462">
        <v>14</v>
      </c>
      <c r="Y462">
        <v>1288</v>
      </c>
      <c r="Z462" s="127">
        <v>1.4999999999999999E-2</v>
      </c>
      <c r="AA462">
        <v>1</v>
      </c>
      <c r="AB462">
        <v>18</v>
      </c>
    </row>
    <row r="463" spans="1:28" x14ac:dyDescent="0.25">
      <c r="A463">
        <v>2021</v>
      </c>
      <c r="B463">
        <v>1</v>
      </c>
      <c r="C463" s="289">
        <v>44223</v>
      </c>
      <c r="E463">
        <v>140</v>
      </c>
      <c r="F463" t="s">
        <v>199</v>
      </c>
      <c r="G463" t="s">
        <v>200</v>
      </c>
      <c r="H463">
        <v>451.05</v>
      </c>
      <c r="I463">
        <v>518.95000000000005</v>
      </c>
      <c r="K463">
        <v>60</v>
      </c>
      <c r="L463">
        <v>120</v>
      </c>
      <c r="O463" s="81">
        <v>2</v>
      </c>
      <c r="P463" s="81"/>
      <c r="Q463" s="81">
        <v>2</v>
      </c>
      <c r="R463" s="81"/>
      <c r="S463" s="81"/>
      <c r="T463" s="81"/>
      <c r="U463" s="81"/>
      <c r="V463" s="81"/>
      <c r="W463" s="81"/>
      <c r="X463">
        <v>4</v>
      </c>
      <c r="Y463">
        <v>221</v>
      </c>
      <c r="Z463" s="127">
        <v>1.4999999999999999E-2</v>
      </c>
      <c r="AA463">
        <v>1</v>
      </c>
      <c r="AB463">
        <v>18</v>
      </c>
    </row>
    <row r="464" spans="1:28" x14ac:dyDescent="0.25">
      <c r="A464">
        <v>2021</v>
      </c>
      <c r="B464">
        <v>1</v>
      </c>
      <c r="C464" s="289">
        <v>44196</v>
      </c>
      <c r="E464">
        <v>131</v>
      </c>
      <c r="F464" t="s">
        <v>185</v>
      </c>
      <c r="G464" t="s">
        <v>186</v>
      </c>
      <c r="H464">
        <v>9.3000000000000007</v>
      </c>
      <c r="I464">
        <v>10.7</v>
      </c>
      <c r="J464">
        <v>10.199999999999999</v>
      </c>
      <c r="K464">
        <v>772</v>
      </c>
      <c r="L464">
        <v>117</v>
      </c>
      <c r="M464">
        <v>882</v>
      </c>
      <c r="N464">
        <v>102</v>
      </c>
      <c r="O464" s="81">
        <v>9</v>
      </c>
      <c r="P464" s="81"/>
      <c r="Q464" s="81">
        <v>4</v>
      </c>
      <c r="R464" s="81"/>
      <c r="S464" s="81">
        <v>7</v>
      </c>
      <c r="T464" s="81"/>
      <c r="U464" s="81"/>
      <c r="V464" s="81"/>
      <c r="W464" s="81"/>
      <c r="X464">
        <v>20</v>
      </c>
      <c r="Y464">
        <v>11220</v>
      </c>
      <c r="Z464" s="127">
        <v>0.02</v>
      </c>
      <c r="AA464">
        <v>1</v>
      </c>
      <c r="AB464">
        <v>18</v>
      </c>
    </row>
    <row r="465" spans="1:28" x14ac:dyDescent="0.25">
      <c r="A465">
        <v>2021</v>
      </c>
      <c r="B465">
        <v>1</v>
      </c>
      <c r="C465" s="289">
        <v>44199</v>
      </c>
      <c r="E465">
        <v>131</v>
      </c>
      <c r="F465" t="s">
        <v>185</v>
      </c>
      <c r="G465" t="s">
        <v>186</v>
      </c>
      <c r="H465">
        <v>9.3000000000000007</v>
      </c>
      <c r="I465">
        <v>10.7</v>
      </c>
      <c r="J465">
        <v>9.8000000000000007</v>
      </c>
      <c r="K465">
        <v>772</v>
      </c>
      <c r="L465">
        <v>117</v>
      </c>
      <c r="M465">
        <v>882</v>
      </c>
      <c r="N465">
        <v>102</v>
      </c>
      <c r="O465" s="81">
        <v>17</v>
      </c>
      <c r="P465" s="81">
        <v>25</v>
      </c>
      <c r="Q465" s="81">
        <v>14</v>
      </c>
      <c r="R465" s="81"/>
      <c r="S465" s="81"/>
      <c r="T465" s="81"/>
      <c r="U465" s="81"/>
      <c r="V465" s="81"/>
      <c r="W465" s="81"/>
      <c r="X465">
        <v>56</v>
      </c>
      <c r="Y465">
        <v>16056</v>
      </c>
      <c r="Z465" s="127">
        <v>0.02</v>
      </c>
      <c r="AA465">
        <v>1</v>
      </c>
      <c r="AB465">
        <v>18</v>
      </c>
    </row>
    <row r="466" spans="1:28" x14ac:dyDescent="0.25">
      <c r="A466">
        <v>2021</v>
      </c>
      <c r="B466">
        <v>1</v>
      </c>
      <c r="C466" s="289">
        <v>44200</v>
      </c>
      <c r="E466">
        <v>131</v>
      </c>
      <c r="F466" t="s">
        <v>185</v>
      </c>
      <c r="G466" t="s">
        <v>186</v>
      </c>
      <c r="H466">
        <v>9.3000000000000007</v>
      </c>
      <c r="I466">
        <v>10.7</v>
      </c>
      <c r="J466">
        <v>9.6999999999999993</v>
      </c>
      <c r="K466">
        <v>772</v>
      </c>
      <c r="L466">
        <v>117</v>
      </c>
      <c r="M466">
        <v>859</v>
      </c>
      <c r="N466">
        <v>105</v>
      </c>
      <c r="O466" s="81">
        <v>16</v>
      </c>
      <c r="P466" s="81">
        <v>25</v>
      </c>
      <c r="Q466" s="81">
        <v>19</v>
      </c>
      <c r="R466" s="81"/>
      <c r="S466" s="81">
        <v>1</v>
      </c>
      <c r="T466" s="81"/>
      <c r="U466" s="81"/>
      <c r="V466" s="81"/>
      <c r="W466" s="81"/>
      <c r="X466">
        <v>61</v>
      </c>
      <c r="Y466">
        <v>17261</v>
      </c>
      <c r="Z466" s="127">
        <v>0.02</v>
      </c>
      <c r="AA466">
        <v>1</v>
      </c>
      <c r="AB466">
        <v>18</v>
      </c>
    </row>
    <row r="467" spans="1:28" x14ac:dyDescent="0.25">
      <c r="A467">
        <v>2021</v>
      </c>
      <c r="B467">
        <v>1</v>
      </c>
      <c r="C467" s="289">
        <v>44201</v>
      </c>
      <c r="E467">
        <v>131</v>
      </c>
      <c r="F467" t="s">
        <v>185</v>
      </c>
      <c r="G467" t="s">
        <v>186</v>
      </c>
      <c r="H467">
        <v>9.3000000000000007</v>
      </c>
      <c r="I467">
        <v>10.7</v>
      </c>
      <c r="J467">
        <v>9.5</v>
      </c>
      <c r="K467">
        <v>772</v>
      </c>
      <c r="L467">
        <v>117</v>
      </c>
      <c r="M467">
        <v>828</v>
      </c>
      <c r="N467">
        <v>109</v>
      </c>
      <c r="O467" s="81">
        <v>26</v>
      </c>
      <c r="P467" s="81">
        <v>20</v>
      </c>
      <c r="Q467" s="81">
        <v>31</v>
      </c>
      <c r="R467" s="81"/>
      <c r="S467" s="81"/>
      <c r="T467" s="81"/>
      <c r="U467" s="81"/>
      <c r="V467" s="81"/>
      <c r="W467" s="81"/>
      <c r="X467">
        <v>77</v>
      </c>
      <c r="Y467">
        <v>16877</v>
      </c>
      <c r="Z467" s="127">
        <v>0.02</v>
      </c>
      <c r="AA467">
        <v>1</v>
      </c>
      <c r="AB467">
        <v>18</v>
      </c>
    </row>
    <row r="468" spans="1:28" x14ac:dyDescent="0.25">
      <c r="A468">
        <v>2021</v>
      </c>
      <c r="B468">
        <v>1</v>
      </c>
      <c r="C468" s="289">
        <v>44202</v>
      </c>
      <c r="E468">
        <v>131</v>
      </c>
      <c r="F468" t="s">
        <v>185</v>
      </c>
      <c r="G468" t="s">
        <v>186</v>
      </c>
      <c r="H468">
        <v>9.3000000000000007</v>
      </c>
      <c r="I468">
        <v>10.7</v>
      </c>
      <c r="J468">
        <v>10.1</v>
      </c>
      <c r="K468">
        <v>772</v>
      </c>
      <c r="L468">
        <v>117</v>
      </c>
      <c r="M468">
        <v>870</v>
      </c>
      <c r="N468">
        <v>104</v>
      </c>
      <c r="O468" s="81">
        <v>13</v>
      </c>
      <c r="P468" s="81">
        <v>10</v>
      </c>
      <c r="Q468" s="81">
        <v>20</v>
      </c>
      <c r="R468" s="81"/>
      <c r="S468" s="81">
        <v>5</v>
      </c>
      <c r="T468" s="81"/>
      <c r="U468" s="81"/>
      <c r="V468" s="81"/>
      <c r="W468" s="81"/>
      <c r="X468">
        <v>48</v>
      </c>
      <c r="Y468">
        <v>16848</v>
      </c>
      <c r="Z468" s="127">
        <v>0.02</v>
      </c>
      <c r="AA468">
        <v>1</v>
      </c>
      <c r="AB468">
        <v>18</v>
      </c>
    </row>
    <row r="469" spans="1:28" x14ac:dyDescent="0.25">
      <c r="A469">
        <v>2021</v>
      </c>
      <c r="B469">
        <v>1</v>
      </c>
      <c r="C469" s="289">
        <v>44203</v>
      </c>
      <c r="E469">
        <v>131</v>
      </c>
      <c r="F469" t="s">
        <v>185</v>
      </c>
      <c r="G469" t="s">
        <v>186</v>
      </c>
      <c r="H469">
        <v>9.3000000000000007</v>
      </c>
      <c r="I469">
        <v>10.7</v>
      </c>
      <c r="K469">
        <v>772</v>
      </c>
      <c r="L469">
        <v>117</v>
      </c>
      <c r="O469" s="81"/>
      <c r="P469" s="81"/>
      <c r="Q469" s="81"/>
      <c r="R469" s="81"/>
      <c r="S469" s="81"/>
      <c r="T469" s="81"/>
      <c r="U469" s="81"/>
      <c r="V469" s="81"/>
      <c r="W469" s="81"/>
      <c r="Y469">
        <v>1600</v>
      </c>
      <c r="Z469" s="127">
        <v>0.02</v>
      </c>
      <c r="AA469">
        <v>1</v>
      </c>
      <c r="AB469">
        <v>18</v>
      </c>
    </row>
    <row r="470" spans="1:28" x14ac:dyDescent="0.25">
      <c r="A470">
        <v>2021</v>
      </c>
      <c r="B470">
        <v>1</v>
      </c>
      <c r="C470" s="289">
        <v>44199</v>
      </c>
      <c r="E470">
        <v>623</v>
      </c>
      <c r="F470" t="s">
        <v>212</v>
      </c>
      <c r="G470" t="s">
        <v>213</v>
      </c>
      <c r="H470">
        <v>551.02009999999996</v>
      </c>
      <c r="I470">
        <v>646.97990000000004</v>
      </c>
      <c r="J470">
        <v>635.79999999999995</v>
      </c>
      <c r="K470">
        <v>18</v>
      </c>
      <c r="L470">
        <v>200</v>
      </c>
      <c r="M470">
        <v>27</v>
      </c>
      <c r="N470">
        <v>133</v>
      </c>
      <c r="O470" s="81">
        <v>2</v>
      </c>
      <c r="P470" s="81"/>
      <c r="Q470" s="81">
        <v>1</v>
      </c>
      <c r="R470" s="81"/>
      <c r="S470" s="81"/>
      <c r="T470" s="81"/>
      <c r="U470" s="81"/>
      <c r="V470" s="81"/>
      <c r="W470" s="81"/>
      <c r="X470">
        <v>3</v>
      </c>
      <c r="Y470">
        <v>273</v>
      </c>
      <c r="Z470" s="127">
        <v>1.4999999999999999E-2</v>
      </c>
      <c r="AA470">
        <v>1</v>
      </c>
      <c r="AB470">
        <v>25</v>
      </c>
    </row>
    <row r="471" spans="1:28" x14ac:dyDescent="0.25">
      <c r="A471">
        <v>2021</v>
      </c>
      <c r="B471">
        <v>1</v>
      </c>
      <c r="C471" s="289">
        <v>44200</v>
      </c>
      <c r="E471">
        <v>623</v>
      </c>
      <c r="F471" t="s">
        <v>212</v>
      </c>
      <c r="G471" t="s">
        <v>213</v>
      </c>
      <c r="H471">
        <v>551.02009999999996</v>
      </c>
      <c r="I471">
        <v>646.97990000000004</v>
      </c>
      <c r="J471">
        <v>593.29999999999995</v>
      </c>
      <c r="K471">
        <v>18</v>
      </c>
      <c r="L471">
        <v>200</v>
      </c>
      <c r="M471">
        <v>26</v>
      </c>
      <c r="N471">
        <v>139</v>
      </c>
      <c r="O471" s="81">
        <v>4</v>
      </c>
      <c r="P471" s="81"/>
      <c r="Q471" s="81">
        <v>3</v>
      </c>
      <c r="R471" s="81"/>
      <c r="S471" s="81"/>
      <c r="T471" s="81"/>
      <c r="U471" s="81"/>
      <c r="V471" s="81"/>
      <c r="W471" s="81"/>
      <c r="X471">
        <v>7</v>
      </c>
      <c r="Y471">
        <v>472</v>
      </c>
      <c r="Z471" s="127">
        <v>1.4999999999999999E-2</v>
      </c>
      <c r="AA471">
        <v>1</v>
      </c>
      <c r="AB471">
        <v>25</v>
      </c>
    </row>
    <row r="472" spans="1:28" x14ac:dyDescent="0.25">
      <c r="A472">
        <v>2021</v>
      </c>
      <c r="B472">
        <v>1</v>
      </c>
      <c r="C472" s="289">
        <v>44201</v>
      </c>
      <c r="E472">
        <v>623</v>
      </c>
      <c r="F472" t="s">
        <v>212</v>
      </c>
      <c r="G472" t="s">
        <v>213</v>
      </c>
      <c r="H472">
        <v>551.02009999999996</v>
      </c>
      <c r="I472">
        <v>646.97990000000004</v>
      </c>
      <c r="J472">
        <v>636.29999999999995</v>
      </c>
      <c r="K472">
        <v>18</v>
      </c>
      <c r="L472">
        <v>200</v>
      </c>
      <c r="M472">
        <v>26</v>
      </c>
      <c r="N472">
        <v>140</v>
      </c>
      <c r="O472" s="81">
        <v>4</v>
      </c>
      <c r="P472" s="81">
        <v>2</v>
      </c>
      <c r="Q472" s="81">
        <v>4</v>
      </c>
      <c r="R472" s="81"/>
      <c r="S472" s="81"/>
      <c r="T472" s="81"/>
      <c r="U472" s="81"/>
      <c r="V472" s="81"/>
      <c r="W472" s="81"/>
      <c r="X472">
        <v>10</v>
      </c>
      <c r="Y472">
        <v>85</v>
      </c>
      <c r="Z472" s="127">
        <v>1.4999999999999999E-2</v>
      </c>
      <c r="AA472">
        <v>1</v>
      </c>
      <c r="AB472">
        <v>25</v>
      </c>
    </row>
    <row r="473" spans="1:28" x14ac:dyDescent="0.25">
      <c r="A473">
        <v>2021</v>
      </c>
      <c r="B473">
        <v>1</v>
      </c>
      <c r="C473" s="289">
        <v>44215</v>
      </c>
      <c r="E473">
        <v>627</v>
      </c>
      <c r="F473" t="s">
        <v>340</v>
      </c>
      <c r="G473" t="s">
        <v>341</v>
      </c>
      <c r="H473">
        <v>384.97815000000003</v>
      </c>
      <c r="I473">
        <v>452.02184999999997</v>
      </c>
      <c r="J473">
        <v>401</v>
      </c>
      <c r="K473">
        <v>18</v>
      </c>
      <c r="L473">
        <v>200</v>
      </c>
      <c r="M473">
        <v>20</v>
      </c>
      <c r="N473">
        <v>181</v>
      </c>
      <c r="O473" s="81">
        <v>2</v>
      </c>
      <c r="P473" s="81"/>
      <c r="Q473" s="81"/>
      <c r="R473" s="81"/>
      <c r="S473" s="81"/>
      <c r="T473" s="81"/>
      <c r="U473" s="81"/>
      <c r="V473" s="81"/>
      <c r="W473" s="81"/>
      <c r="X473">
        <v>2</v>
      </c>
      <c r="Y473">
        <v>32</v>
      </c>
      <c r="Z473" s="127">
        <v>1.4999999999999999E-2</v>
      </c>
      <c r="AA473">
        <v>1</v>
      </c>
      <c r="AB473">
        <v>25</v>
      </c>
    </row>
    <row r="474" spans="1:28" x14ac:dyDescent="0.25">
      <c r="A474">
        <v>2021</v>
      </c>
      <c r="B474">
        <v>1</v>
      </c>
      <c r="C474" s="289">
        <v>44219</v>
      </c>
      <c r="E474">
        <v>627</v>
      </c>
      <c r="F474" t="s">
        <v>340</v>
      </c>
      <c r="G474" t="s">
        <v>341</v>
      </c>
      <c r="H474">
        <v>384.97815000000003</v>
      </c>
      <c r="I474">
        <v>452.02184999999997</v>
      </c>
      <c r="J474">
        <v>423.8</v>
      </c>
      <c r="K474">
        <v>18</v>
      </c>
      <c r="L474">
        <v>200</v>
      </c>
      <c r="M474">
        <v>22</v>
      </c>
      <c r="N474">
        <v>166</v>
      </c>
      <c r="O474" s="81">
        <v>4</v>
      </c>
      <c r="P474" s="81">
        <v>1</v>
      </c>
      <c r="Q474" s="81">
        <v>3</v>
      </c>
      <c r="R474" s="81"/>
      <c r="S474" s="81"/>
      <c r="T474" s="81"/>
      <c r="U474" s="81"/>
      <c r="V474" s="81"/>
      <c r="W474" s="81"/>
      <c r="X474">
        <v>8</v>
      </c>
      <c r="Y474">
        <v>308</v>
      </c>
      <c r="Z474" s="127">
        <v>1.4999999999999999E-2</v>
      </c>
      <c r="AA474">
        <v>1</v>
      </c>
      <c r="AB474">
        <v>25</v>
      </c>
    </row>
    <row r="475" spans="1:28" x14ac:dyDescent="0.25">
      <c r="A475">
        <v>2021</v>
      </c>
      <c r="B475">
        <v>1</v>
      </c>
      <c r="C475" s="289">
        <v>44220</v>
      </c>
      <c r="E475">
        <v>627</v>
      </c>
      <c r="F475" t="s">
        <v>340</v>
      </c>
      <c r="G475" t="s">
        <v>341</v>
      </c>
      <c r="H475">
        <v>384.97815000000003</v>
      </c>
      <c r="I475">
        <v>452.02184999999997</v>
      </c>
      <c r="J475">
        <v>445.5</v>
      </c>
      <c r="K475">
        <v>18</v>
      </c>
      <c r="L475">
        <v>200</v>
      </c>
      <c r="M475">
        <v>24</v>
      </c>
      <c r="N475">
        <v>150</v>
      </c>
      <c r="O475" s="81">
        <v>4</v>
      </c>
      <c r="P475" s="81">
        <v>2</v>
      </c>
      <c r="Q475" s="81">
        <v>3</v>
      </c>
      <c r="R475" s="81"/>
      <c r="S475" s="81"/>
      <c r="T475" s="81"/>
      <c r="U475" s="81"/>
      <c r="V475" s="81"/>
      <c r="W475" s="81"/>
      <c r="X475">
        <v>9</v>
      </c>
      <c r="Y475">
        <v>444</v>
      </c>
      <c r="Z475" s="127">
        <v>1.4999999999999999E-2</v>
      </c>
      <c r="AA475">
        <v>1</v>
      </c>
      <c r="AB475">
        <v>25</v>
      </c>
    </row>
    <row r="476" spans="1:28" x14ac:dyDescent="0.25">
      <c r="A476">
        <v>2021</v>
      </c>
      <c r="B476">
        <v>1</v>
      </c>
      <c r="C476" s="289">
        <v>44221</v>
      </c>
      <c r="E476">
        <v>627</v>
      </c>
      <c r="F476" t="s">
        <v>340</v>
      </c>
      <c r="G476" t="s">
        <v>341</v>
      </c>
      <c r="H476">
        <v>384.97815000000003</v>
      </c>
      <c r="I476">
        <v>452.02184999999997</v>
      </c>
      <c r="J476">
        <v>416</v>
      </c>
      <c r="K476">
        <v>18</v>
      </c>
      <c r="L476">
        <v>200</v>
      </c>
      <c r="O476" s="81">
        <v>2</v>
      </c>
      <c r="P476" s="81">
        <v>4</v>
      </c>
      <c r="Q476" s="81">
        <v>1</v>
      </c>
      <c r="R476" s="81"/>
      <c r="S476" s="81"/>
      <c r="T476" s="81"/>
      <c r="U476" s="81"/>
      <c r="V476" s="81"/>
      <c r="W476" s="81"/>
      <c r="X476">
        <v>7</v>
      </c>
      <c r="Y476">
        <v>52</v>
      </c>
      <c r="Z476" s="127">
        <v>1.4999999999999999E-2</v>
      </c>
      <c r="AA476">
        <v>1</v>
      </c>
      <c r="AB476">
        <v>25</v>
      </c>
    </row>
    <row r="477" spans="1:28" x14ac:dyDescent="0.25">
      <c r="A477">
        <v>2021</v>
      </c>
      <c r="B477">
        <v>1</v>
      </c>
      <c r="C477" s="289">
        <v>44222</v>
      </c>
      <c r="E477">
        <v>627</v>
      </c>
      <c r="F477" t="s">
        <v>340</v>
      </c>
      <c r="G477" t="s">
        <v>341</v>
      </c>
      <c r="H477">
        <v>384.97815000000003</v>
      </c>
      <c r="I477">
        <v>452.02184999999997</v>
      </c>
      <c r="K477">
        <v>18</v>
      </c>
      <c r="L477">
        <v>200</v>
      </c>
      <c r="O477" s="81"/>
      <c r="P477" s="81"/>
      <c r="Q477" s="81"/>
      <c r="R477" s="81"/>
      <c r="S477" s="81"/>
      <c r="T477" s="81"/>
      <c r="U477" s="81"/>
      <c r="V477" s="81"/>
      <c r="W477" s="81"/>
      <c r="Z477" s="127">
        <v>1.4999999999999999E-2</v>
      </c>
      <c r="AA477">
        <v>1</v>
      </c>
      <c r="AB477">
        <v>25</v>
      </c>
    </row>
    <row r="478" spans="1:28" x14ac:dyDescent="0.25">
      <c r="A478">
        <v>2021</v>
      </c>
      <c r="B478">
        <v>1</v>
      </c>
      <c r="C478" s="289">
        <v>44203</v>
      </c>
      <c r="E478">
        <v>619</v>
      </c>
      <c r="F478" t="s">
        <v>288</v>
      </c>
      <c r="G478" t="s">
        <v>289</v>
      </c>
      <c r="H478">
        <v>385.98</v>
      </c>
      <c r="I478">
        <v>454.02</v>
      </c>
      <c r="J478">
        <v>430.5</v>
      </c>
      <c r="K478">
        <v>18</v>
      </c>
      <c r="L478">
        <v>200</v>
      </c>
      <c r="M478">
        <v>23</v>
      </c>
      <c r="N478">
        <v>154</v>
      </c>
      <c r="O478" s="81">
        <v>3</v>
      </c>
      <c r="P478" s="81"/>
      <c r="Q478" s="81">
        <v>2</v>
      </c>
      <c r="R478" s="81"/>
      <c r="S478" s="81"/>
      <c r="T478" s="81"/>
      <c r="U478" s="81"/>
      <c r="V478" s="81"/>
      <c r="W478" s="81"/>
      <c r="X478">
        <v>5</v>
      </c>
      <c r="Y478">
        <v>395</v>
      </c>
      <c r="Z478" s="127">
        <v>1.4999999999999999E-2</v>
      </c>
      <c r="AA478">
        <v>1</v>
      </c>
      <c r="AB478">
        <v>25</v>
      </c>
    </row>
    <row r="479" spans="1:28" x14ac:dyDescent="0.25">
      <c r="A479">
        <v>2021</v>
      </c>
      <c r="B479">
        <v>1</v>
      </c>
      <c r="C479" s="289">
        <v>44205</v>
      </c>
      <c r="E479">
        <v>619</v>
      </c>
      <c r="F479" t="s">
        <v>288</v>
      </c>
      <c r="G479" t="s">
        <v>289</v>
      </c>
      <c r="H479">
        <v>385.98</v>
      </c>
      <c r="I479">
        <v>454.02</v>
      </c>
      <c r="J479">
        <v>450</v>
      </c>
      <c r="K479">
        <v>18</v>
      </c>
      <c r="L479">
        <v>200</v>
      </c>
      <c r="M479">
        <v>24</v>
      </c>
      <c r="N479">
        <v>149</v>
      </c>
      <c r="O479" s="81">
        <v>2</v>
      </c>
      <c r="P479" s="81"/>
      <c r="Q479" s="81">
        <v>1</v>
      </c>
      <c r="R479" s="81"/>
      <c r="S479" s="81"/>
      <c r="T479" s="81"/>
      <c r="U479" s="81"/>
      <c r="V479" s="81"/>
      <c r="W479" s="81"/>
      <c r="X479">
        <v>3</v>
      </c>
      <c r="Y479">
        <v>63</v>
      </c>
      <c r="Z479" s="127">
        <v>1.4999999999999999E-2</v>
      </c>
      <c r="AA479">
        <v>1</v>
      </c>
      <c r="AB479">
        <v>25</v>
      </c>
    </row>
    <row r="480" spans="1:28" x14ac:dyDescent="0.25">
      <c r="A480">
        <v>2021</v>
      </c>
      <c r="B480">
        <v>1</v>
      </c>
      <c r="C480" s="289">
        <v>44210</v>
      </c>
      <c r="E480">
        <v>2</v>
      </c>
      <c r="F480" t="s">
        <v>330</v>
      </c>
      <c r="G480" t="s">
        <v>331</v>
      </c>
      <c r="H480">
        <v>105.09</v>
      </c>
      <c r="I480">
        <v>120.91</v>
      </c>
      <c r="J480">
        <v>110.4</v>
      </c>
      <c r="K480">
        <v>108</v>
      </c>
      <c r="L480">
        <v>100</v>
      </c>
      <c r="M480">
        <v>118</v>
      </c>
      <c r="N480">
        <v>92</v>
      </c>
      <c r="O480" s="81">
        <v>4</v>
      </c>
      <c r="P480" s="81">
        <v>6</v>
      </c>
      <c r="Q480" s="81">
        <v>6</v>
      </c>
      <c r="R480" s="81"/>
      <c r="S480" s="81"/>
      <c r="T480" s="81"/>
      <c r="U480" s="81"/>
      <c r="V480" s="81"/>
      <c r="W480" s="81"/>
      <c r="X480">
        <v>16</v>
      </c>
      <c r="Y480">
        <v>1030</v>
      </c>
      <c r="Z480" s="127">
        <v>1.4999999999999999E-2</v>
      </c>
      <c r="AA480">
        <v>1</v>
      </c>
      <c r="AB480">
        <v>16</v>
      </c>
    </row>
    <row r="481" spans="1:28" x14ac:dyDescent="0.25">
      <c r="A481">
        <v>2021</v>
      </c>
      <c r="B481">
        <v>1</v>
      </c>
      <c r="C481" s="289">
        <v>44211</v>
      </c>
      <c r="E481">
        <v>2</v>
      </c>
      <c r="F481" t="s">
        <v>330</v>
      </c>
      <c r="G481" t="s">
        <v>331</v>
      </c>
      <c r="H481">
        <v>105.09</v>
      </c>
      <c r="I481">
        <v>120.91</v>
      </c>
      <c r="J481">
        <v>105.7</v>
      </c>
      <c r="K481">
        <v>108</v>
      </c>
      <c r="L481">
        <v>100</v>
      </c>
      <c r="M481">
        <v>122</v>
      </c>
      <c r="N481">
        <v>89</v>
      </c>
      <c r="O481" s="81">
        <v>11</v>
      </c>
      <c r="P481" s="81">
        <v>2</v>
      </c>
      <c r="Q481" s="81"/>
      <c r="R481" s="81">
        <v>3</v>
      </c>
      <c r="S481" s="81">
        <v>4</v>
      </c>
      <c r="T481" s="81"/>
      <c r="U481" s="81"/>
      <c r="V481" s="81"/>
      <c r="W481" s="81"/>
      <c r="X481">
        <v>20</v>
      </c>
      <c r="Y481">
        <v>1788</v>
      </c>
      <c r="Z481" s="127">
        <v>1.4999999999999999E-2</v>
      </c>
      <c r="AA481">
        <v>1</v>
      </c>
      <c r="AB481">
        <v>16</v>
      </c>
    </row>
    <row r="482" spans="1:28" x14ac:dyDescent="0.25">
      <c r="A482">
        <v>2021</v>
      </c>
      <c r="B482">
        <v>1</v>
      </c>
      <c r="C482" s="289">
        <v>44212</v>
      </c>
      <c r="E482">
        <v>2</v>
      </c>
      <c r="F482" t="s">
        <v>330</v>
      </c>
      <c r="G482" t="s">
        <v>331</v>
      </c>
      <c r="H482">
        <v>105.09</v>
      </c>
      <c r="I482">
        <v>120.91</v>
      </c>
      <c r="J482">
        <v>104.6</v>
      </c>
      <c r="K482">
        <v>108</v>
      </c>
      <c r="L482">
        <v>100</v>
      </c>
      <c r="M482">
        <v>125</v>
      </c>
      <c r="N482">
        <v>87</v>
      </c>
      <c r="O482" s="81">
        <v>6</v>
      </c>
      <c r="P482" s="81"/>
      <c r="Q482" s="81"/>
      <c r="R482" s="81"/>
      <c r="S482" s="81">
        <v>3</v>
      </c>
      <c r="T482" s="81"/>
      <c r="U482" s="81"/>
      <c r="V482" s="81"/>
      <c r="W482" s="81"/>
      <c r="X482">
        <v>9</v>
      </c>
      <c r="Y482">
        <v>3701</v>
      </c>
      <c r="Z482" s="127">
        <v>1.4999999999999999E-2</v>
      </c>
      <c r="AA482">
        <v>1</v>
      </c>
      <c r="AB482">
        <v>16</v>
      </c>
    </row>
    <row r="483" spans="1:28" x14ac:dyDescent="0.25">
      <c r="A483">
        <v>2021</v>
      </c>
      <c r="B483">
        <v>1</v>
      </c>
      <c r="C483" s="289">
        <v>44213</v>
      </c>
      <c r="E483">
        <v>2</v>
      </c>
      <c r="F483" t="s">
        <v>330</v>
      </c>
      <c r="G483" t="s">
        <v>331</v>
      </c>
      <c r="H483">
        <v>105.09</v>
      </c>
      <c r="I483">
        <v>120.91</v>
      </c>
      <c r="J483">
        <v>108.2</v>
      </c>
      <c r="K483">
        <v>108</v>
      </c>
      <c r="L483">
        <v>100</v>
      </c>
      <c r="M483">
        <v>126</v>
      </c>
      <c r="N483">
        <v>86</v>
      </c>
      <c r="O483" s="81">
        <v>12</v>
      </c>
      <c r="P483" s="81">
        <v>4</v>
      </c>
      <c r="Q483" s="81">
        <v>7</v>
      </c>
      <c r="R483" s="81"/>
      <c r="S483" s="81"/>
      <c r="T483" s="81"/>
      <c r="U483" s="81"/>
      <c r="V483" s="81"/>
      <c r="W483" s="81"/>
      <c r="X483">
        <v>23</v>
      </c>
      <c r="Y483">
        <v>2597</v>
      </c>
      <c r="Z483" s="127">
        <v>1.4999999999999999E-2</v>
      </c>
      <c r="AA483">
        <v>1</v>
      </c>
      <c r="AB483">
        <v>16</v>
      </c>
    </row>
    <row r="484" spans="1:28" x14ac:dyDescent="0.25">
      <c r="A484">
        <v>2021</v>
      </c>
      <c r="B484">
        <v>1</v>
      </c>
      <c r="C484" s="289">
        <v>44214</v>
      </c>
      <c r="E484">
        <v>2</v>
      </c>
      <c r="F484" t="s">
        <v>330</v>
      </c>
      <c r="G484" t="s">
        <v>331</v>
      </c>
      <c r="H484">
        <v>105.09</v>
      </c>
      <c r="I484">
        <v>120.91</v>
      </c>
      <c r="J484">
        <v>112.9</v>
      </c>
      <c r="K484">
        <v>108</v>
      </c>
      <c r="L484">
        <v>100</v>
      </c>
      <c r="M484">
        <v>116</v>
      </c>
      <c r="N484">
        <v>93</v>
      </c>
      <c r="O484" s="81">
        <v>8</v>
      </c>
      <c r="P484" s="81">
        <v>4</v>
      </c>
      <c r="Q484" s="81">
        <v>7</v>
      </c>
      <c r="R484" s="81"/>
      <c r="S484" s="81"/>
      <c r="T484" s="81"/>
      <c r="U484" s="81"/>
      <c r="V484" s="81"/>
      <c r="W484" s="81"/>
      <c r="X484">
        <v>19</v>
      </c>
      <c r="Y484">
        <v>2801</v>
      </c>
      <c r="Z484" s="127">
        <v>1.4999999999999999E-2</v>
      </c>
      <c r="AA484">
        <v>1</v>
      </c>
      <c r="AB484">
        <v>16</v>
      </c>
    </row>
    <row r="485" spans="1:28" x14ac:dyDescent="0.25">
      <c r="A485">
        <v>2021</v>
      </c>
      <c r="B485">
        <v>1</v>
      </c>
      <c r="C485" s="289">
        <v>44215</v>
      </c>
      <c r="E485">
        <v>2</v>
      </c>
      <c r="F485" t="s">
        <v>330</v>
      </c>
      <c r="G485" t="s">
        <v>331</v>
      </c>
      <c r="H485">
        <v>105.09</v>
      </c>
      <c r="I485">
        <v>120.91</v>
      </c>
      <c r="J485">
        <v>117.7</v>
      </c>
      <c r="K485">
        <v>108</v>
      </c>
      <c r="L485">
        <v>100</v>
      </c>
      <c r="M485">
        <v>114</v>
      </c>
      <c r="N485">
        <v>95</v>
      </c>
      <c r="O485" s="81">
        <v>3</v>
      </c>
      <c r="P485" s="81"/>
      <c r="Q485" s="81"/>
      <c r="R485" s="81">
        <v>2</v>
      </c>
      <c r="S485" s="81"/>
      <c r="T485" s="81"/>
      <c r="U485" s="81"/>
      <c r="V485" s="81"/>
      <c r="W485" s="81"/>
      <c r="X485">
        <v>5</v>
      </c>
      <c r="Y485">
        <v>927</v>
      </c>
      <c r="Z485" s="127">
        <v>1.4999999999999999E-2</v>
      </c>
      <c r="AA485">
        <v>1</v>
      </c>
      <c r="AB485">
        <v>16</v>
      </c>
    </row>
    <row r="486" spans="1:28" x14ac:dyDescent="0.25">
      <c r="A486">
        <v>2021</v>
      </c>
      <c r="B486">
        <v>1</v>
      </c>
      <c r="C486" s="289">
        <v>44198</v>
      </c>
      <c r="E486">
        <v>92</v>
      </c>
      <c r="F486" t="s">
        <v>205</v>
      </c>
      <c r="G486" t="s">
        <v>206</v>
      </c>
      <c r="H486">
        <v>335.73</v>
      </c>
      <c r="I486">
        <v>386.27</v>
      </c>
      <c r="J486">
        <v>374.4</v>
      </c>
      <c r="K486">
        <v>74</v>
      </c>
      <c r="L486">
        <v>97</v>
      </c>
      <c r="M486">
        <v>74</v>
      </c>
      <c r="N486">
        <v>97</v>
      </c>
      <c r="O486" s="81">
        <v>3</v>
      </c>
      <c r="P486" s="81">
        <v>4</v>
      </c>
      <c r="Q486" s="81"/>
      <c r="R486" s="81"/>
      <c r="S486" s="81"/>
      <c r="T486" s="81"/>
      <c r="U486" s="81"/>
      <c r="V486" s="81"/>
      <c r="W486" s="81"/>
      <c r="X486">
        <v>7</v>
      </c>
      <c r="Y486">
        <v>887</v>
      </c>
      <c r="Z486" s="127">
        <v>1.4999999999999999E-2</v>
      </c>
      <c r="AA486">
        <v>1</v>
      </c>
      <c r="AB486">
        <v>16</v>
      </c>
    </row>
    <row r="487" spans="1:28" x14ac:dyDescent="0.25">
      <c r="A487">
        <v>2021</v>
      </c>
      <c r="B487">
        <v>1</v>
      </c>
      <c r="C487" s="289">
        <v>44199</v>
      </c>
      <c r="E487">
        <v>92</v>
      </c>
      <c r="F487" t="s">
        <v>205</v>
      </c>
      <c r="G487" t="s">
        <v>206</v>
      </c>
      <c r="H487">
        <v>335.73</v>
      </c>
      <c r="I487">
        <v>386.27</v>
      </c>
      <c r="J487">
        <v>379.8</v>
      </c>
      <c r="K487">
        <v>74</v>
      </c>
      <c r="L487">
        <v>97</v>
      </c>
      <c r="M487">
        <v>71</v>
      </c>
      <c r="N487">
        <v>101</v>
      </c>
      <c r="O487" s="81">
        <v>9</v>
      </c>
      <c r="P487" s="81"/>
      <c r="Q487" s="81">
        <v>4</v>
      </c>
      <c r="R487" s="81"/>
      <c r="S487" s="81"/>
      <c r="T487" s="81"/>
      <c r="U487" s="81"/>
      <c r="V487" s="81"/>
      <c r="W487" s="81"/>
      <c r="X487">
        <v>13</v>
      </c>
      <c r="Y487">
        <v>1669</v>
      </c>
      <c r="Z487" s="127">
        <v>1.4999999999999999E-2</v>
      </c>
      <c r="AA487">
        <v>1</v>
      </c>
      <c r="AB487">
        <v>16</v>
      </c>
    </row>
    <row r="488" spans="1:28" x14ac:dyDescent="0.25">
      <c r="A488">
        <v>2021</v>
      </c>
      <c r="B488">
        <v>1</v>
      </c>
      <c r="C488" s="289">
        <v>44200</v>
      </c>
      <c r="E488">
        <v>92</v>
      </c>
      <c r="F488" t="s">
        <v>205</v>
      </c>
      <c r="G488" t="s">
        <v>206</v>
      </c>
      <c r="H488">
        <v>335.73</v>
      </c>
      <c r="I488">
        <v>386.27</v>
      </c>
      <c r="J488">
        <v>375.9</v>
      </c>
      <c r="K488">
        <v>74</v>
      </c>
      <c r="L488">
        <v>97</v>
      </c>
      <c r="M488">
        <v>71</v>
      </c>
      <c r="N488">
        <v>101</v>
      </c>
      <c r="O488" s="81">
        <v>11</v>
      </c>
      <c r="P488" s="81"/>
      <c r="Q488" s="81">
        <v>3</v>
      </c>
      <c r="R488" s="81"/>
      <c r="S488" s="81"/>
      <c r="T488" s="81"/>
      <c r="U488" s="81"/>
      <c r="V488" s="81"/>
      <c r="W488" s="81"/>
      <c r="X488">
        <v>14</v>
      </c>
      <c r="Y488">
        <v>1510</v>
      </c>
      <c r="Z488" s="127">
        <v>1.4999999999999999E-2</v>
      </c>
      <c r="AA488">
        <v>1</v>
      </c>
      <c r="AB488">
        <v>16</v>
      </c>
    </row>
    <row r="489" spans="1:28" x14ac:dyDescent="0.25">
      <c r="A489">
        <v>2021</v>
      </c>
      <c r="B489">
        <v>1</v>
      </c>
      <c r="C489" s="289">
        <v>44201</v>
      </c>
      <c r="E489">
        <v>92</v>
      </c>
      <c r="F489" t="s">
        <v>205</v>
      </c>
      <c r="G489" t="s">
        <v>206</v>
      </c>
      <c r="H489">
        <v>335.73</v>
      </c>
      <c r="I489">
        <v>386.27</v>
      </c>
      <c r="J489">
        <v>389.1</v>
      </c>
      <c r="K489">
        <v>74</v>
      </c>
      <c r="L489">
        <v>97</v>
      </c>
      <c r="M489">
        <v>75</v>
      </c>
      <c r="N489">
        <v>97</v>
      </c>
      <c r="O489" s="81">
        <v>4</v>
      </c>
      <c r="P489" s="81">
        <v>4</v>
      </c>
      <c r="Q489" s="81">
        <v>6</v>
      </c>
      <c r="R489" s="81"/>
      <c r="S489" s="81"/>
      <c r="T489" s="81"/>
      <c r="U489" s="81"/>
      <c r="V489" s="81"/>
      <c r="W489" s="81"/>
      <c r="X489">
        <v>14</v>
      </c>
      <c r="Y489">
        <v>1550</v>
      </c>
      <c r="Z489" s="127">
        <v>1.4999999999999999E-2</v>
      </c>
      <c r="AA489">
        <v>1</v>
      </c>
      <c r="AB489">
        <v>16</v>
      </c>
    </row>
    <row r="490" spans="1:28" x14ac:dyDescent="0.25">
      <c r="A490">
        <v>2021</v>
      </c>
      <c r="B490">
        <v>1</v>
      </c>
      <c r="C490" s="289">
        <v>44202</v>
      </c>
      <c r="E490">
        <v>92</v>
      </c>
      <c r="F490" t="s">
        <v>205</v>
      </c>
      <c r="G490" t="s">
        <v>206</v>
      </c>
      <c r="H490">
        <v>335.73</v>
      </c>
      <c r="I490">
        <v>386.27</v>
      </c>
      <c r="J490">
        <v>371</v>
      </c>
      <c r="K490">
        <v>74</v>
      </c>
      <c r="L490">
        <v>97</v>
      </c>
      <c r="M490">
        <v>75</v>
      </c>
      <c r="N490">
        <v>96</v>
      </c>
      <c r="O490" s="81">
        <v>2</v>
      </c>
      <c r="P490" s="81">
        <v>4</v>
      </c>
      <c r="Q490" s="81">
        <v>2</v>
      </c>
      <c r="R490" s="81"/>
      <c r="S490" s="81"/>
      <c r="T490" s="81"/>
      <c r="U490" s="81"/>
      <c r="V490" s="81"/>
      <c r="W490" s="81"/>
      <c r="X490">
        <v>8</v>
      </c>
      <c r="Y490">
        <v>320</v>
      </c>
      <c r="Z490" s="127">
        <v>1.4999999999999999E-2</v>
      </c>
      <c r="AA490">
        <v>1</v>
      </c>
      <c r="AB490">
        <v>16</v>
      </c>
    </row>
    <row r="491" spans="1:28" x14ac:dyDescent="0.25">
      <c r="A491">
        <v>2021</v>
      </c>
      <c r="B491">
        <v>1</v>
      </c>
      <c r="C491" s="289">
        <v>44214</v>
      </c>
      <c r="E491">
        <v>92</v>
      </c>
      <c r="F491" t="s">
        <v>205</v>
      </c>
      <c r="G491" t="s">
        <v>206</v>
      </c>
      <c r="H491">
        <v>335.73</v>
      </c>
      <c r="I491">
        <v>386.27</v>
      </c>
      <c r="J491">
        <v>352</v>
      </c>
      <c r="K491">
        <v>74</v>
      </c>
      <c r="L491">
        <v>97</v>
      </c>
      <c r="M491">
        <v>61</v>
      </c>
      <c r="N491">
        <v>118</v>
      </c>
      <c r="O491" s="81">
        <v>1</v>
      </c>
      <c r="P491" s="81">
        <v>2</v>
      </c>
      <c r="Q491" s="81"/>
      <c r="R491" s="81"/>
      <c r="S491" s="81"/>
      <c r="T491" s="81"/>
      <c r="U491" s="81"/>
      <c r="V491" s="81"/>
      <c r="W491" s="81"/>
      <c r="X491">
        <v>3</v>
      </c>
      <c r="Y491">
        <v>3</v>
      </c>
      <c r="Z491" s="127">
        <v>1.4999999999999999E-2</v>
      </c>
      <c r="AA491">
        <v>1</v>
      </c>
      <c r="AB491">
        <v>16</v>
      </c>
    </row>
    <row r="492" spans="1:28" x14ac:dyDescent="0.25">
      <c r="A492">
        <v>2021</v>
      </c>
      <c r="B492">
        <v>1</v>
      </c>
      <c r="C492" s="289">
        <v>44215</v>
      </c>
      <c r="E492">
        <v>92</v>
      </c>
      <c r="F492" t="s">
        <v>205</v>
      </c>
      <c r="G492" t="s">
        <v>206</v>
      </c>
      <c r="H492">
        <v>335.73</v>
      </c>
      <c r="I492">
        <v>386.27</v>
      </c>
      <c r="J492">
        <v>370.4</v>
      </c>
      <c r="K492">
        <v>74</v>
      </c>
      <c r="L492">
        <v>97</v>
      </c>
      <c r="M492">
        <v>69</v>
      </c>
      <c r="N492">
        <v>104</v>
      </c>
      <c r="O492" s="81">
        <v>5</v>
      </c>
      <c r="P492" s="81"/>
      <c r="Q492" s="81">
        <v>2</v>
      </c>
      <c r="R492" s="81">
        <v>2</v>
      </c>
      <c r="S492" s="81"/>
      <c r="T492" s="81"/>
      <c r="U492" s="81"/>
      <c r="V492" s="81"/>
      <c r="W492" s="81"/>
      <c r="X492">
        <v>9</v>
      </c>
      <c r="Y492">
        <v>1537</v>
      </c>
      <c r="Z492" s="127">
        <v>1.4999999999999999E-2</v>
      </c>
      <c r="AA492">
        <v>1</v>
      </c>
      <c r="AB492">
        <v>16</v>
      </c>
    </row>
    <row r="493" spans="1:28" x14ac:dyDescent="0.25">
      <c r="A493">
        <v>2021</v>
      </c>
      <c r="B493">
        <v>1</v>
      </c>
      <c r="C493" s="289">
        <v>44219</v>
      </c>
      <c r="E493">
        <v>92</v>
      </c>
      <c r="F493" t="s">
        <v>205</v>
      </c>
      <c r="G493" t="s">
        <v>206</v>
      </c>
      <c r="H493">
        <v>335.73</v>
      </c>
      <c r="I493">
        <v>386.27</v>
      </c>
      <c r="J493">
        <v>389.8</v>
      </c>
      <c r="K493">
        <v>74</v>
      </c>
      <c r="L493">
        <v>97</v>
      </c>
      <c r="M493">
        <v>65</v>
      </c>
      <c r="N493">
        <v>111</v>
      </c>
      <c r="O493" s="81">
        <v>8</v>
      </c>
      <c r="P493" s="81">
        <v>2</v>
      </c>
      <c r="Q493" s="81">
        <v>3</v>
      </c>
      <c r="R493" s="81"/>
      <c r="S493" s="81"/>
      <c r="T493" s="81"/>
      <c r="U493" s="81"/>
      <c r="V493" s="81"/>
      <c r="W493" s="81"/>
      <c r="X493">
        <v>13</v>
      </c>
      <c r="Y493">
        <v>1109</v>
      </c>
      <c r="Z493" s="127">
        <v>1.4999999999999999E-2</v>
      </c>
      <c r="AA493">
        <v>1</v>
      </c>
      <c r="AB493">
        <v>16</v>
      </c>
    </row>
    <row r="494" spans="1:28" x14ac:dyDescent="0.25">
      <c r="A494">
        <v>2021</v>
      </c>
      <c r="B494">
        <v>1</v>
      </c>
      <c r="C494" s="289">
        <v>44220</v>
      </c>
      <c r="E494">
        <v>92</v>
      </c>
      <c r="F494" t="s">
        <v>205</v>
      </c>
      <c r="G494" t="s">
        <v>206</v>
      </c>
      <c r="H494">
        <v>335.73</v>
      </c>
      <c r="I494">
        <v>386.27</v>
      </c>
      <c r="J494">
        <v>387.5</v>
      </c>
      <c r="K494">
        <v>74</v>
      </c>
      <c r="L494">
        <v>97</v>
      </c>
      <c r="M494">
        <v>69</v>
      </c>
      <c r="N494">
        <v>104</v>
      </c>
      <c r="O494" s="81">
        <v>10</v>
      </c>
      <c r="P494" s="81">
        <v>2</v>
      </c>
      <c r="Q494" s="81">
        <v>3</v>
      </c>
      <c r="R494" s="81"/>
      <c r="S494" s="81"/>
      <c r="T494" s="81"/>
      <c r="U494" s="81"/>
      <c r="V494" s="81"/>
      <c r="W494" s="81"/>
      <c r="X494">
        <v>15</v>
      </c>
      <c r="Y494">
        <v>1495</v>
      </c>
      <c r="Z494" s="127">
        <v>1.4999999999999999E-2</v>
      </c>
      <c r="AA494">
        <v>1</v>
      </c>
      <c r="AB494">
        <v>16</v>
      </c>
    </row>
    <row r="495" spans="1:28" x14ac:dyDescent="0.25">
      <c r="A495">
        <v>2021</v>
      </c>
      <c r="B495">
        <v>1</v>
      </c>
      <c r="C495" s="289">
        <v>44221</v>
      </c>
      <c r="E495">
        <v>92</v>
      </c>
      <c r="F495" t="s">
        <v>205</v>
      </c>
      <c r="G495" t="s">
        <v>206</v>
      </c>
      <c r="H495">
        <v>335.73</v>
      </c>
      <c r="I495">
        <v>386.27</v>
      </c>
      <c r="J495">
        <v>391.1</v>
      </c>
      <c r="K495">
        <v>74</v>
      </c>
      <c r="L495">
        <v>97</v>
      </c>
      <c r="M495">
        <v>73</v>
      </c>
      <c r="N495">
        <v>98</v>
      </c>
      <c r="O495" s="81">
        <v>8</v>
      </c>
      <c r="P495" s="81">
        <v>2</v>
      </c>
      <c r="Q495" s="81">
        <v>4</v>
      </c>
      <c r="R495" s="81"/>
      <c r="S495" s="81"/>
      <c r="T495" s="81"/>
      <c r="U495" s="81"/>
      <c r="V495" s="81"/>
      <c r="W495" s="81"/>
      <c r="X495">
        <v>14</v>
      </c>
      <c r="Y495">
        <v>1622</v>
      </c>
      <c r="Z495" s="127">
        <v>1.4999999999999999E-2</v>
      </c>
      <c r="AA495">
        <v>1</v>
      </c>
      <c r="AB495">
        <v>16</v>
      </c>
    </row>
    <row r="496" spans="1:28" x14ac:dyDescent="0.25">
      <c r="A496">
        <v>2021</v>
      </c>
      <c r="B496">
        <v>1</v>
      </c>
      <c r="C496" s="289">
        <v>44222</v>
      </c>
      <c r="E496">
        <v>92</v>
      </c>
      <c r="F496" t="s">
        <v>205</v>
      </c>
      <c r="G496" t="s">
        <v>206</v>
      </c>
      <c r="H496">
        <v>335.73</v>
      </c>
      <c r="I496">
        <v>386.27</v>
      </c>
      <c r="K496">
        <v>74</v>
      </c>
      <c r="L496">
        <v>97</v>
      </c>
      <c r="O496" s="81">
        <v>2</v>
      </c>
      <c r="P496" s="81">
        <v>1</v>
      </c>
      <c r="Q496" s="81"/>
      <c r="R496" s="81"/>
      <c r="S496" s="81"/>
      <c r="T496" s="81"/>
      <c r="U496" s="81"/>
      <c r="V496" s="81"/>
      <c r="W496" s="81"/>
      <c r="X496">
        <v>3</v>
      </c>
      <c r="Y496">
        <v>163</v>
      </c>
      <c r="Z496" s="127">
        <v>1.4999999999999999E-2</v>
      </c>
      <c r="AA496">
        <v>1</v>
      </c>
      <c r="AB496">
        <v>16</v>
      </c>
    </row>
    <row r="497" spans="1:28" x14ac:dyDescent="0.25">
      <c r="A497">
        <v>2021</v>
      </c>
      <c r="B497">
        <v>1</v>
      </c>
      <c r="C497" s="289">
        <v>44203</v>
      </c>
      <c r="E497">
        <v>609</v>
      </c>
      <c r="F497" t="s">
        <v>286</v>
      </c>
      <c r="G497" t="s">
        <v>287</v>
      </c>
      <c r="H497">
        <v>46.5</v>
      </c>
      <c r="I497">
        <v>53.5</v>
      </c>
      <c r="J497">
        <v>53.8</v>
      </c>
      <c r="K497">
        <v>90</v>
      </c>
      <c r="L497">
        <v>120</v>
      </c>
      <c r="M497">
        <v>99</v>
      </c>
      <c r="N497">
        <v>110</v>
      </c>
      <c r="O497" s="81"/>
      <c r="P497" s="81"/>
      <c r="Q497" s="81">
        <v>3</v>
      </c>
      <c r="R497" s="81"/>
      <c r="S497" s="81"/>
      <c r="T497" s="81"/>
      <c r="U497" s="81"/>
      <c r="V497" s="81"/>
      <c r="W497" s="81"/>
      <c r="X497">
        <v>3</v>
      </c>
      <c r="Y497">
        <v>3</v>
      </c>
      <c r="Z497" s="127">
        <v>1.4999999999999999E-2</v>
      </c>
      <c r="AA497">
        <v>1</v>
      </c>
      <c r="AB497">
        <v>16</v>
      </c>
    </row>
    <row r="498" spans="1:28" x14ac:dyDescent="0.25">
      <c r="A498">
        <v>2021</v>
      </c>
      <c r="B498">
        <v>1</v>
      </c>
      <c r="C498" s="289">
        <v>44205</v>
      </c>
      <c r="E498">
        <v>609</v>
      </c>
      <c r="F498" t="s">
        <v>286</v>
      </c>
      <c r="G498" t="s">
        <v>287</v>
      </c>
      <c r="H498">
        <v>46.5</v>
      </c>
      <c r="I498">
        <v>53.5</v>
      </c>
      <c r="J498">
        <v>54.4</v>
      </c>
      <c r="K498">
        <v>90</v>
      </c>
      <c r="L498">
        <v>120</v>
      </c>
      <c r="M498">
        <v>100</v>
      </c>
      <c r="N498">
        <v>108</v>
      </c>
      <c r="O498" s="81">
        <v>9</v>
      </c>
      <c r="P498" s="81">
        <v>2</v>
      </c>
      <c r="Q498" s="81">
        <v>2</v>
      </c>
      <c r="R498" s="81"/>
      <c r="S498" s="81"/>
      <c r="T498" s="81"/>
      <c r="U498" s="81"/>
      <c r="V498" s="81"/>
      <c r="W498" s="81"/>
      <c r="X498">
        <v>13</v>
      </c>
      <c r="Y498">
        <v>1381</v>
      </c>
      <c r="Z498" s="127">
        <v>1.4999999999999999E-2</v>
      </c>
      <c r="AA498">
        <v>1</v>
      </c>
      <c r="AB498">
        <v>16</v>
      </c>
    </row>
    <row r="499" spans="1:28" x14ac:dyDescent="0.25">
      <c r="A499">
        <v>2021</v>
      </c>
      <c r="B499">
        <v>1</v>
      </c>
      <c r="C499" s="289">
        <v>44206</v>
      </c>
      <c r="E499">
        <v>609</v>
      </c>
      <c r="F499" t="s">
        <v>286</v>
      </c>
      <c r="G499" t="s">
        <v>287</v>
      </c>
      <c r="H499">
        <v>46.5</v>
      </c>
      <c r="I499">
        <v>53.5</v>
      </c>
      <c r="J499">
        <v>51.9</v>
      </c>
      <c r="K499">
        <v>90</v>
      </c>
      <c r="L499">
        <v>120</v>
      </c>
      <c r="M499">
        <v>100</v>
      </c>
      <c r="N499">
        <v>109</v>
      </c>
      <c r="O499" s="81">
        <v>10</v>
      </c>
      <c r="P499" s="81">
        <v>2</v>
      </c>
      <c r="Q499" s="81">
        <v>4</v>
      </c>
      <c r="R499" s="81"/>
      <c r="S499" s="81"/>
      <c r="T499" s="81"/>
      <c r="U499" s="81"/>
      <c r="V499" s="81"/>
      <c r="W499" s="81"/>
      <c r="X499">
        <v>16</v>
      </c>
      <c r="Y499">
        <v>1456</v>
      </c>
      <c r="Z499" s="127">
        <v>1.4999999999999999E-2</v>
      </c>
      <c r="AA499">
        <v>1</v>
      </c>
      <c r="AB499">
        <v>16</v>
      </c>
    </row>
    <row r="500" spans="1:28" x14ac:dyDescent="0.25">
      <c r="A500">
        <v>2021</v>
      </c>
      <c r="B500">
        <v>1</v>
      </c>
      <c r="C500" s="289">
        <v>44207</v>
      </c>
      <c r="E500">
        <v>609</v>
      </c>
      <c r="F500" t="s">
        <v>286</v>
      </c>
      <c r="G500" t="s">
        <v>287</v>
      </c>
      <c r="H500">
        <v>46.5</v>
      </c>
      <c r="I500">
        <v>53.5</v>
      </c>
      <c r="K500">
        <v>90</v>
      </c>
      <c r="L500">
        <v>120</v>
      </c>
      <c r="O500" s="81">
        <v>2</v>
      </c>
      <c r="P500" s="81"/>
      <c r="Q500" s="81">
        <v>1</v>
      </c>
      <c r="R500" s="81"/>
      <c r="S500" s="81"/>
      <c r="T500" s="81"/>
      <c r="U500" s="81"/>
      <c r="V500" s="81"/>
      <c r="W500" s="81"/>
      <c r="X500">
        <v>3</v>
      </c>
      <c r="Y500">
        <v>939</v>
      </c>
      <c r="Z500" s="127">
        <v>1.4999999999999999E-2</v>
      </c>
      <c r="AA500">
        <v>1</v>
      </c>
      <c r="AB500">
        <v>16</v>
      </c>
    </row>
    <row r="501" spans="1:28" x14ac:dyDescent="0.25">
      <c r="A501">
        <v>2021</v>
      </c>
      <c r="B501">
        <v>1</v>
      </c>
      <c r="C501" s="289">
        <v>44210</v>
      </c>
      <c r="E501">
        <v>1</v>
      </c>
      <c r="F501" t="s">
        <v>328</v>
      </c>
      <c r="G501" t="s">
        <v>329</v>
      </c>
      <c r="H501">
        <v>103.23</v>
      </c>
      <c r="I501">
        <v>118.77</v>
      </c>
      <c r="J501">
        <v>112.1</v>
      </c>
      <c r="K501">
        <v>108</v>
      </c>
      <c r="L501">
        <v>100</v>
      </c>
      <c r="M501">
        <v>118</v>
      </c>
      <c r="N501">
        <v>92</v>
      </c>
      <c r="O501" s="81">
        <v>4</v>
      </c>
      <c r="P501" s="81">
        <v>4</v>
      </c>
      <c r="Q501" s="81">
        <v>4</v>
      </c>
      <c r="R501" s="81"/>
      <c r="S501" s="81"/>
      <c r="T501" s="81"/>
      <c r="U501" s="81"/>
      <c r="V501" s="81"/>
      <c r="W501" s="81"/>
      <c r="X501">
        <v>12</v>
      </c>
      <c r="Y501">
        <v>1180</v>
      </c>
      <c r="Z501" s="127">
        <v>1.4999999999999999E-2</v>
      </c>
      <c r="AA501">
        <v>1</v>
      </c>
      <c r="AB501">
        <v>16</v>
      </c>
    </row>
    <row r="502" spans="1:28" x14ac:dyDescent="0.25">
      <c r="A502">
        <v>2021</v>
      </c>
      <c r="B502">
        <v>1</v>
      </c>
      <c r="C502" s="289">
        <v>44211</v>
      </c>
      <c r="E502">
        <v>1</v>
      </c>
      <c r="F502" t="s">
        <v>328</v>
      </c>
      <c r="G502" t="s">
        <v>329</v>
      </c>
      <c r="H502">
        <v>103.23</v>
      </c>
      <c r="I502">
        <v>118.77</v>
      </c>
      <c r="J502">
        <v>105.4</v>
      </c>
      <c r="K502">
        <v>108</v>
      </c>
      <c r="L502">
        <v>100</v>
      </c>
      <c r="M502">
        <v>122</v>
      </c>
      <c r="N502">
        <v>89</v>
      </c>
      <c r="O502" s="81">
        <v>5</v>
      </c>
      <c r="P502" s="81">
        <v>2</v>
      </c>
      <c r="Q502" s="81">
        <v>2</v>
      </c>
      <c r="R502" s="81">
        <v>3</v>
      </c>
      <c r="S502" s="81"/>
      <c r="T502" s="81"/>
      <c r="U502" s="81"/>
      <c r="V502" s="81"/>
      <c r="W502" s="81"/>
      <c r="X502">
        <v>12</v>
      </c>
      <c r="Y502">
        <v>1932</v>
      </c>
      <c r="Z502" s="127">
        <v>1.4999999999999999E-2</v>
      </c>
      <c r="AA502">
        <v>1</v>
      </c>
      <c r="AB502">
        <v>16</v>
      </c>
    </row>
    <row r="503" spans="1:28" x14ac:dyDescent="0.25">
      <c r="A503">
        <v>2021</v>
      </c>
      <c r="B503">
        <v>1</v>
      </c>
      <c r="C503" s="289">
        <v>44212</v>
      </c>
      <c r="E503">
        <v>1</v>
      </c>
      <c r="F503" t="s">
        <v>328</v>
      </c>
      <c r="G503" t="s">
        <v>329</v>
      </c>
      <c r="H503">
        <v>103.23</v>
      </c>
      <c r="I503">
        <v>118.77</v>
      </c>
      <c r="J503">
        <v>111.9</v>
      </c>
      <c r="K503">
        <v>108</v>
      </c>
      <c r="L503">
        <v>100</v>
      </c>
      <c r="M503">
        <v>125</v>
      </c>
      <c r="N503">
        <v>87</v>
      </c>
      <c r="O503" s="81">
        <v>2</v>
      </c>
      <c r="P503" s="81"/>
      <c r="Q503" s="81">
        <v>7</v>
      </c>
      <c r="R503" s="81"/>
      <c r="S503" s="81"/>
      <c r="T503" s="81"/>
      <c r="U503" s="81"/>
      <c r="V503" s="81"/>
      <c r="W503" s="81"/>
      <c r="X503">
        <v>9</v>
      </c>
      <c r="Y503">
        <v>3673</v>
      </c>
      <c r="Z503" s="127">
        <v>1.4999999999999999E-2</v>
      </c>
      <c r="AA503">
        <v>1</v>
      </c>
      <c r="AB503">
        <v>16</v>
      </c>
    </row>
    <row r="504" spans="1:28" x14ac:dyDescent="0.25">
      <c r="A504">
        <v>2021</v>
      </c>
      <c r="B504">
        <v>1</v>
      </c>
      <c r="C504" s="289">
        <v>44213</v>
      </c>
      <c r="E504">
        <v>1</v>
      </c>
      <c r="F504" t="s">
        <v>328</v>
      </c>
      <c r="G504" t="s">
        <v>329</v>
      </c>
      <c r="H504">
        <v>103.23</v>
      </c>
      <c r="I504">
        <v>118.77</v>
      </c>
      <c r="J504">
        <v>109.6</v>
      </c>
      <c r="K504">
        <v>108</v>
      </c>
      <c r="L504">
        <v>100</v>
      </c>
      <c r="M504">
        <v>126</v>
      </c>
      <c r="N504">
        <v>86</v>
      </c>
      <c r="O504" s="81">
        <v>10</v>
      </c>
      <c r="P504" s="81">
        <v>2</v>
      </c>
      <c r="Q504" s="81">
        <v>8</v>
      </c>
      <c r="R504" s="81"/>
      <c r="S504" s="81"/>
      <c r="T504" s="81"/>
      <c r="U504" s="81"/>
      <c r="V504" s="81"/>
      <c r="W504" s="81"/>
      <c r="X504">
        <v>20</v>
      </c>
      <c r="Y504">
        <v>2676</v>
      </c>
      <c r="Z504" s="127">
        <v>1.4999999999999999E-2</v>
      </c>
      <c r="AA504">
        <v>1</v>
      </c>
      <c r="AB504">
        <v>16</v>
      </c>
    </row>
    <row r="505" spans="1:28" x14ac:dyDescent="0.25">
      <c r="A505">
        <v>2021</v>
      </c>
      <c r="B505">
        <v>1</v>
      </c>
      <c r="C505" s="289">
        <v>44214</v>
      </c>
      <c r="E505">
        <v>1</v>
      </c>
      <c r="F505" t="s">
        <v>328</v>
      </c>
      <c r="G505" t="s">
        <v>329</v>
      </c>
      <c r="H505">
        <v>103.23</v>
      </c>
      <c r="I505">
        <v>118.77</v>
      </c>
      <c r="J505">
        <v>109.4</v>
      </c>
      <c r="K505">
        <v>108</v>
      </c>
      <c r="L505">
        <v>100</v>
      </c>
      <c r="M505">
        <v>116</v>
      </c>
      <c r="N505">
        <v>93</v>
      </c>
      <c r="O505" s="81">
        <v>6</v>
      </c>
      <c r="P505" s="81">
        <v>2</v>
      </c>
      <c r="Q505" s="81">
        <v>10</v>
      </c>
      <c r="R505" s="81"/>
      <c r="S505" s="81"/>
      <c r="T505" s="81"/>
      <c r="U505" s="81"/>
      <c r="V505" s="81"/>
      <c r="W505" s="81"/>
      <c r="X505">
        <v>18</v>
      </c>
      <c r="Y505">
        <v>2770</v>
      </c>
      <c r="Z505" s="127">
        <v>1.4999999999999999E-2</v>
      </c>
      <c r="AA505">
        <v>1</v>
      </c>
      <c r="AB505">
        <v>16</v>
      </c>
    </row>
    <row r="506" spans="1:28" x14ac:dyDescent="0.25">
      <c r="A506">
        <v>2021</v>
      </c>
      <c r="B506">
        <v>1</v>
      </c>
      <c r="C506" s="289">
        <v>44215</v>
      </c>
      <c r="E506">
        <v>1</v>
      </c>
      <c r="F506" t="s">
        <v>328</v>
      </c>
      <c r="G506" t="s">
        <v>329</v>
      </c>
      <c r="H506">
        <v>103.23</v>
      </c>
      <c r="I506">
        <v>118.77</v>
      </c>
      <c r="J506">
        <v>104.3</v>
      </c>
      <c r="K506">
        <v>108</v>
      </c>
      <c r="L506">
        <v>100</v>
      </c>
      <c r="M506">
        <v>114</v>
      </c>
      <c r="N506">
        <v>95</v>
      </c>
      <c r="O506" s="81">
        <v>1</v>
      </c>
      <c r="P506" s="81"/>
      <c r="Q506" s="81"/>
      <c r="R506" s="81">
        <v>2</v>
      </c>
      <c r="S506" s="81"/>
      <c r="T506" s="81"/>
      <c r="U506" s="81"/>
      <c r="V506" s="81"/>
      <c r="W506" s="81"/>
      <c r="X506">
        <v>3</v>
      </c>
      <c r="Y506">
        <v>531</v>
      </c>
      <c r="Z506" s="127">
        <v>1.4999999999999999E-2</v>
      </c>
      <c r="AA506">
        <v>1</v>
      </c>
      <c r="AB506">
        <v>16</v>
      </c>
    </row>
    <row r="507" spans="1:28" x14ac:dyDescent="0.25">
      <c r="A507">
        <v>2021</v>
      </c>
      <c r="B507">
        <v>1</v>
      </c>
      <c r="C507" s="289">
        <v>44199</v>
      </c>
      <c r="E507">
        <v>624</v>
      </c>
      <c r="F507" t="s">
        <v>215</v>
      </c>
      <c r="G507" t="s">
        <v>216</v>
      </c>
      <c r="H507">
        <v>344.04259999999999</v>
      </c>
      <c r="I507">
        <v>403.95740000000001</v>
      </c>
      <c r="J507">
        <v>390.3</v>
      </c>
      <c r="K507">
        <v>18</v>
      </c>
      <c r="L507">
        <v>200</v>
      </c>
      <c r="M507">
        <v>27</v>
      </c>
      <c r="N507">
        <v>133</v>
      </c>
      <c r="O507" s="81">
        <v>1</v>
      </c>
      <c r="P507" s="81"/>
      <c r="Q507" s="81">
        <v>2</v>
      </c>
      <c r="R507" s="81"/>
      <c r="S507" s="81"/>
      <c r="T507" s="81"/>
      <c r="U507" s="81"/>
      <c r="V507" s="81"/>
      <c r="W507" s="81"/>
      <c r="X507">
        <v>3</v>
      </c>
      <c r="Y507">
        <v>273</v>
      </c>
      <c r="Z507" s="127">
        <v>1.4999999999999999E-2</v>
      </c>
      <c r="AA507">
        <v>1</v>
      </c>
      <c r="AB507">
        <v>25</v>
      </c>
    </row>
    <row r="508" spans="1:28" x14ac:dyDescent="0.25">
      <c r="A508">
        <v>2021</v>
      </c>
      <c r="B508">
        <v>1</v>
      </c>
      <c r="C508" s="289">
        <v>44200</v>
      </c>
      <c r="E508">
        <v>624</v>
      </c>
      <c r="F508" t="s">
        <v>215</v>
      </c>
      <c r="G508" t="s">
        <v>216</v>
      </c>
      <c r="H508">
        <v>344.04259999999999</v>
      </c>
      <c r="I508">
        <v>403.95740000000001</v>
      </c>
      <c r="J508">
        <v>383.9</v>
      </c>
      <c r="K508">
        <v>18</v>
      </c>
      <c r="L508">
        <v>200</v>
      </c>
      <c r="M508">
        <v>26</v>
      </c>
      <c r="N508">
        <v>139</v>
      </c>
      <c r="O508" s="81">
        <v>5</v>
      </c>
      <c r="P508" s="81"/>
      <c r="Q508" s="81">
        <v>3</v>
      </c>
      <c r="R508" s="81"/>
      <c r="S508" s="81"/>
      <c r="T508" s="81"/>
      <c r="U508" s="81"/>
      <c r="V508" s="81"/>
      <c r="W508" s="81"/>
      <c r="X508">
        <v>8</v>
      </c>
      <c r="Y508">
        <v>473</v>
      </c>
      <c r="Z508" s="127">
        <v>1.4999999999999999E-2</v>
      </c>
      <c r="AA508">
        <v>1</v>
      </c>
      <c r="AB508">
        <v>25</v>
      </c>
    </row>
    <row r="509" spans="1:28" x14ac:dyDescent="0.25">
      <c r="A509">
        <v>2021</v>
      </c>
      <c r="B509">
        <v>1</v>
      </c>
      <c r="C509" s="289">
        <v>44201</v>
      </c>
      <c r="E509">
        <v>624</v>
      </c>
      <c r="F509" t="s">
        <v>215</v>
      </c>
      <c r="G509" t="s">
        <v>216</v>
      </c>
      <c r="H509">
        <v>344.04259999999999</v>
      </c>
      <c r="I509">
        <v>403.95740000000001</v>
      </c>
      <c r="J509">
        <v>385.3</v>
      </c>
      <c r="K509">
        <v>18</v>
      </c>
      <c r="L509">
        <v>200</v>
      </c>
      <c r="M509">
        <v>26</v>
      </c>
      <c r="N509">
        <v>140</v>
      </c>
      <c r="O509" s="81">
        <v>2</v>
      </c>
      <c r="P509" s="81">
        <v>1</v>
      </c>
      <c r="Q509" s="81">
        <v>1</v>
      </c>
      <c r="R509" s="81"/>
      <c r="S509" s="81"/>
      <c r="T509" s="81"/>
      <c r="U509" s="81"/>
      <c r="V509" s="81"/>
      <c r="W509" s="81"/>
      <c r="X509">
        <v>4</v>
      </c>
      <c r="Y509">
        <v>79</v>
      </c>
      <c r="Z509" s="127">
        <v>1.4999999999999999E-2</v>
      </c>
      <c r="AA509">
        <v>1</v>
      </c>
      <c r="AB509">
        <v>25</v>
      </c>
    </row>
    <row r="510" spans="1:28" x14ac:dyDescent="0.25">
      <c r="A510">
        <v>2021</v>
      </c>
      <c r="B510">
        <v>1</v>
      </c>
      <c r="C510" s="289">
        <v>44215</v>
      </c>
      <c r="E510">
        <v>628</v>
      </c>
      <c r="F510" t="s">
        <v>343</v>
      </c>
      <c r="G510" t="s">
        <v>344</v>
      </c>
      <c r="H510">
        <v>303.99599999999998</v>
      </c>
      <c r="I510">
        <v>356.00400000000002</v>
      </c>
      <c r="J510">
        <v>321</v>
      </c>
      <c r="K510">
        <v>18</v>
      </c>
      <c r="L510">
        <v>200</v>
      </c>
      <c r="M510">
        <v>20</v>
      </c>
      <c r="N510">
        <v>181</v>
      </c>
      <c r="O510" s="81">
        <v>2</v>
      </c>
      <c r="P510" s="81"/>
      <c r="Q510" s="81"/>
      <c r="R510" s="81"/>
      <c r="S510" s="81"/>
      <c r="T510" s="81"/>
      <c r="U510" s="81"/>
      <c r="V510" s="81"/>
      <c r="W510" s="81"/>
      <c r="X510">
        <v>2</v>
      </c>
      <c r="Y510">
        <v>32</v>
      </c>
      <c r="Z510" s="127">
        <v>1.4999999999999999E-2</v>
      </c>
      <c r="AA510">
        <v>1</v>
      </c>
      <c r="AB510">
        <v>25</v>
      </c>
    </row>
    <row r="511" spans="1:28" x14ac:dyDescent="0.25">
      <c r="A511">
        <v>2021</v>
      </c>
      <c r="B511">
        <v>1</v>
      </c>
      <c r="C511" s="289">
        <v>44219</v>
      </c>
      <c r="E511">
        <v>628</v>
      </c>
      <c r="F511" t="s">
        <v>343</v>
      </c>
      <c r="G511" t="s">
        <v>344</v>
      </c>
      <c r="H511">
        <v>303.99599999999998</v>
      </c>
      <c r="I511">
        <v>356.00400000000002</v>
      </c>
      <c r="J511">
        <v>340.2</v>
      </c>
      <c r="K511">
        <v>18</v>
      </c>
      <c r="L511">
        <v>200</v>
      </c>
      <c r="M511">
        <v>22</v>
      </c>
      <c r="N511">
        <v>166</v>
      </c>
      <c r="O511" s="81">
        <v>4</v>
      </c>
      <c r="P511" s="81">
        <v>1</v>
      </c>
      <c r="Q511" s="81">
        <v>2</v>
      </c>
      <c r="R511" s="81"/>
      <c r="S511" s="81"/>
      <c r="T511" s="81"/>
      <c r="U511" s="81"/>
      <c r="V511" s="81"/>
      <c r="W511" s="81"/>
      <c r="X511">
        <v>7</v>
      </c>
      <c r="Y511">
        <v>307</v>
      </c>
      <c r="Z511" s="127">
        <v>1.4999999999999999E-2</v>
      </c>
      <c r="AA511">
        <v>1</v>
      </c>
      <c r="AB511">
        <v>25</v>
      </c>
    </row>
    <row r="512" spans="1:28" x14ac:dyDescent="0.25">
      <c r="A512">
        <v>2021</v>
      </c>
      <c r="B512">
        <v>1</v>
      </c>
      <c r="C512" s="289">
        <v>44220</v>
      </c>
      <c r="E512">
        <v>628</v>
      </c>
      <c r="F512" t="s">
        <v>343</v>
      </c>
      <c r="G512" t="s">
        <v>344</v>
      </c>
      <c r="H512">
        <v>303.99599999999998</v>
      </c>
      <c r="I512">
        <v>356.00400000000002</v>
      </c>
      <c r="J512">
        <v>349.6</v>
      </c>
      <c r="K512">
        <v>18</v>
      </c>
      <c r="L512">
        <v>200</v>
      </c>
      <c r="M512">
        <v>24</v>
      </c>
      <c r="N512">
        <v>150</v>
      </c>
      <c r="O512" s="81">
        <v>4</v>
      </c>
      <c r="P512" s="81">
        <v>1</v>
      </c>
      <c r="Q512" s="81">
        <v>7</v>
      </c>
      <c r="R512" s="81"/>
      <c r="S512" s="81"/>
      <c r="T512" s="81"/>
      <c r="U512" s="81"/>
      <c r="V512" s="81"/>
      <c r="W512" s="81"/>
      <c r="X512">
        <v>12</v>
      </c>
      <c r="Y512">
        <v>447</v>
      </c>
      <c r="Z512" s="127">
        <v>1.4999999999999999E-2</v>
      </c>
      <c r="AA512">
        <v>1</v>
      </c>
      <c r="AB512">
        <v>25</v>
      </c>
    </row>
    <row r="513" spans="1:28" x14ac:dyDescent="0.25">
      <c r="A513">
        <v>2021</v>
      </c>
      <c r="B513">
        <v>1</v>
      </c>
      <c r="C513" s="289">
        <v>44221</v>
      </c>
      <c r="E513">
        <v>628</v>
      </c>
      <c r="F513" t="s">
        <v>343</v>
      </c>
      <c r="G513" t="s">
        <v>344</v>
      </c>
      <c r="H513">
        <v>303.99599999999998</v>
      </c>
      <c r="I513">
        <v>356.00400000000002</v>
      </c>
      <c r="J513">
        <v>319</v>
      </c>
      <c r="K513">
        <v>18</v>
      </c>
      <c r="L513">
        <v>200</v>
      </c>
      <c r="O513" s="81">
        <v>2</v>
      </c>
      <c r="P513" s="81">
        <v>2</v>
      </c>
      <c r="Q513" s="81">
        <v>2</v>
      </c>
      <c r="R513" s="81"/>
      <c r="S513" s="81"/>
      <c r="T513" s="81"/>
      <c r="U513" s="81"/>
      <c r="V513" s="81"/>
      <c r="W513" s="81"/>
      <c r="X513">
        <v>6</v>
      </c>
      <c r="Y513">
        <v>51</v>
      </c>
      <c r="Z513" s="127">
        <v>1.4999999999999999E-2</v>
      </c>
      <c r="AA513">
        <v>1</v>
      </c>
      <c r="AB513">
        <v>25</v>
      </c>
    </row>
    <row r="514" spans="1:28" x14ac:dyDescent="0.25">
      <c r="A514">
        <v>2021</v>
      </c>
      <c r="B514">
        <v>1</v>
      </c>
      <c r="C514" s="289">
        <v>44203</v>
      </c>
      <c r="E514">
        <v>620</v>
      </c>
      <c r="F514" t="s">
        <v>291</v>
      </c>
      <c r="G514" t="s">
        <v>292</v>
      </c>
      <c r="H514">
        <v>214.01050000000001</v>
      </c>
      <c r="I514">
        <v>251.98949999999999</v>
      </c>
      <c r="J514">
        <v>237.9</v>
      </c>
      <c r="K514">
        <v>18</v>
      </c>
      <c r="L514">
        <v>200</v>
      </c>
      <c r="M514">
        <v>23</v>
      </c>
      <c r="N514">
        <v>154</v>
      </c>
      <c r="O514" s="81">
        <v>3</v>
      </c>
      <c r="P514" s="81"/>
      <c r="Q514" s="81">
        <v>2</v>
      </c>
      <c r="R514" s="81"/>
      <c r="S514" s="81"/>
      <c r="T514" s="81"/>
      <c r="U514" s="81"/>
      <c r="V514" s="81"/>
      <c r="W514" s="81"/>
      <c r="X514">
        <v>5</v>
      </c>
      <c r="Y514">
        <v>395</v>
      </c>
      <c r="Z514" s="127">
        <v>1.4999999999999999E-2</v>
      </c>
      <c r="AA514">
        <v>1</v>
      </c>
      <c r="AB514">
        <v>25</v>
      </c>
    </row>
    <row r="515" spans="1:28" x14ac:dyDescent="0.25">
      <c r="A515">
        <v>2021</v>
      </c>
      <c r="B515">
        <v>1</v>
      </c>
      <c r="C515" s="289">
        <v>44205</v>
      </c>
      <c r="E515">
        <v>620</v>
      </c>
      <c r="F515" t="s">
        <v>291</v>
      </c>
      <c r="G515" t="s">
        <v>292</v>
      </c>
      <c r="H515">
        <v>214.01050000000001</v>
      </c>
      <c r="I515">
        <v>251.98949999999999</v>
      </c>
      <c r="J515">
        <v>233</v>
      </c>
      <c r="K515">
        <v>18</v>
      </c>
      <c r="L515">
        <v>200</v>
      </c>
      <c r="M515">
        <v>24</v>
      </c>
      <c r="N515">
        <v>149</v>
      </c>
      <c r="O515" s="81"/>
      <c r="P515" s="81"/>
      <c r="Q515" s="81">
        <v>2</v>
      </c>
      <c r="R515" s="81"/>
      <c r="S515" s="81"/>
      <c r="T515" s="81"/>
      <c r="U515" s="81"/>
      <c r="V515" s="81"/>
      <c r="W515" s="81"/>
      <c r="X515">
        <v>2</v>
      </c>
      <c r="Y515">
        <v>62</v>
      </c>
      <c r="Z515" s="127">
        <v>1.4999999999999999E-2</v>
      </c>
      <c r="AA515">
        <v>1</v>
      </c>
      <c r="AB515">
        <v>25</v>
      </c>
    </row>
    <row r="516" spans="1:28" x14ac:dyDescent="0.25">
      <c r="A516">
        <v>2021</v>
      </c>
      <c r="B516">
        <v>1</v>
      </c>
      <c r="C516" s="289">
        <v>44203</v>
      </c>
      <c r="E516">
        <v>607</v>
      </c>
      <c r="F516" t="s">
        <v>281</v>
      </c>
      <c r="G516" t="s">
        <v>282</v>
      </c>
      <c r="H516">
        <v>111.6</v>
      </c>
      <c r="I516">
        <v>128.4</v>
      </c>
      <c r="J516">
        <v>116.8</v>
      </c>
      <c r="K516">
        <v>90</v>
      </c>
      <c r="L516">
        <v>120</v>
      </c>
      <c r="M516">
        <v>99</v>
      </c>
      <c r="N516">
        <v>110</v>
      </c>
      <c r="O516" s="81">
        <v>2</v>
      </c>
      <c r="P516" s="81"/>
      <c r="Q516" s="81">
        <v>2</v>
      </c>
      <c r="R516" s="81"/>
      <c r="S516" s="81"/>
      <c r="T516" s="81"/>
      <c r="U516" s="81"/>
      <c r="V516" s="81"/>
      <c r="W516" s="81"/>
      <c r="X516">
        <v>4</v>
      </c>
      <c r="Y516">
        <v>4</v>
      </c>
      <c r="Z516" s="127">
        <v>1.4999999999999999E-2</v>
      </c>
      <c r="AA516">
        <v>1</v>
      </c>
      <c r="AB516">
        <v>16</v>
      </c>
    </row>
    <row r="517" spans="1:28" x14ac:dyDescent="0.25">
      <c r="A517">
        <v>2021</v>
      </c>
      <c r="B517">
        <v>1</v>
      </c>
      <c r="C517" s="289">
        <v>44205</v>
      </c>
      <c r="E517">
        <v>607</v>
      </c>
      <c r="F517" t="s">
        <v>281</v>
      </c>
      <c r="G517" t="s">
        <v>282</v>
      </c>
      <c r="H517">
        <v>111.6</v>
      </c>
      <c r="I517">
        <v>128.4</v>
      </c>
      <c r="J517">
        <v>124.8</v>
      </c>
      <c r="K517">
        <v>90</v>
      </c>
      <c r="L517">
        <v>120</v>
      </c>
      <c r="M517">
        <v>100</v>
      </c>
      <c r="N517">
        <v>108</v>
      </c>
      <c r="O517" s="81">
        <v>8</v>
      </c>
      <c r="P517" s="81">
        <v>2</v>
      </c>
      <c r="Q517" s="81">
        <v>6</v>
      </c>
      <c r="R517" s="81"/>
      <c r="S517" s="81"/>
      <c r="T517" s="81"/>
      <c r="U517" s="81"/>
      <c r="V517" s="81"/>
      <c r="W517" s="81"/>
      <c r="X517">
        <v>16</v>
      </c>
      <c r="Y517">
        <v>1384</v>
      </c>
      <c r="Z517" s="127">
        <v>1.4999999999999999E-2</v>
      </c>
      <c r="AA517">
        <v>1</v>
      </c>
      <c r="AB517">
        <v>16</v>
      </c>
    </row>
    <row r="518" spans="1:28" x14ac:dyDescent="0.25">
      <c r="A518">
        <v>2021</v>
      </c>
      <c r="B518">
        <v>1</v>
      </c>
      <c r="C518" s="289">
        <v>44206</v>
      </c>
      <c r="E518">
        <v>607</v>
      </c>
      <c r="F518" t="s">
        <v>281</v>
      </c>
      <c r="G518" t="s">
        <v>282</v>
      </c>
      <c r="H518">
        <v>111.6</v>
      </c>
      <c r="I518">
        <v>128.4</v>
      </c>
      <c r="J518">
        <v>118.4</v>
      </c>
      <c r="K518">
        <v>90</v>
      </c>
      <c r="L518">
        <v>120</v>
      </c>
      <c r="M518">
        <v>100</v>
      </c>
      <c r="N518">
        <v>109</v>
      </c>
      <c r="O518" s="81">
        <v>8</v>
      </c>
      <c r="P518" s="81">
        <v>4</v>
      </c>
      <c r="Q518" s="81">
        <v>11</v>
      </c>
      <c r="R518" s="81"/>
      <c r="S518" s="81"/>
      <c r="T518" s="81"/>
      <c r="U518" s="81"/>
      <c r="V518" s="81"/>
      <c r="W518" s="81"/>
      <c r="X518">
        <v>23</v>
      </c>
      <c r="Y518">
        <v>1463</v>
      </c>
      <c r="Z518" s="127">
        <v>1.4999999999999999E-2</v>
      </c>
      <c r="AA518">
        <v>1</v>
      </c>
      <c r="AB518">
        <v>16</v>
      </c>
    </row>
    <row r="519" spans="1:28" x14ac:dyDescent="0.25">
      <c r="A519">
        <v>2021</v>
      </c>
      <c r="B519">
        <v>1</v>
      </c>
      <c r="C519" s="289">
        <v>44207</v>
      </c>
      <c r="E519">
        <v>607</v>
      </c>
      <c r="F519" t="s">
        <v>281</v>
      </c>
      <c r="G519" t="s">
        <v>282</v>
      </c>
      <c r="H519">
        <v>111.6</v>
      </c>
      <c r="I519">
        <v>128.4</v>
      </c>
      <c r="K519">
        <v>90</v>
      </c>
      <c r="L519">
        <v>120</v>
      </c>
      <c r="O519" s="81">
        <v>3</v>
      </c>
      <c r="P519" s="81"/>
      <c r="Q519" s="81">
        <v>4</v>
      </c>
      <c r="R519" s="81"/>
      <c r="S519" s="81"/>
      <c r="T519" s="81"/>
      <c r="U519" s="81"/>
      <c r="V519" s="81"/>
      <c r="W519" s="81"/>
      <c r="X519">
        <v>7</v>
      </c>
      <c r="Y519">
        <v>871</v>
      </c>
      <c r="Z519" s="127">
        <v>1.4999999999999999E-2</v>
      </c>
      <c r="AA519">
        <v>1</v>
      </c>
      <c r="AB519">
        <v>16</v>
      </c>
    </row>
    <row r="520" spans="1:28" x14ac:dyDescent="0.25">
      <c r="A520">
        <v>2021</v>
      </c>
      <c r="B520">
        <v>1</v>
      </c>
      <c r="C520" s="289">
        <v>44203</v>
      </c>
      <c r="E520">
        <v>608</v>
      </c>
      <c r="F520" t="s">
        <v>284</v>
      </c>
      <c r="G520" t="s">
        <v>285</v>
      </c>
      <c r="H520">
        <v>102.3</v>
      </c>
      <c r="I520">
        <v>117.7</v>
      </c>
      <c r="J520">
        <v>110.5</v>
      </c>
      <c r="K520">
        <v>90</v>
      </c>
      <c r="L520">
        <v>120</v>
      </c>
      <c r="M520">
        <v>99</v>
      </c>
      <c r="N520">
        <v>110</v>
      </c>
      <c r="O520" s="81">
        <v>2</v>
      </c>
      <c r="P520" s="81"/>
      <c r="Q520" s="81">
        <v>2</v>
      </c>
      <c r="R520" s="81"/>
      <c r="S520" s="81"/>
      <c r="T520" s="81"/>
      <c r="U520" s="81"/>
      <c r="V520" s="81"/>
      <c r="W520" s="81"/>
      <c r="X520">
        <v>4</v>
      </c>
      <c r="Y520">
        <v>4</v>
      </c>
      <c r="Z520" s="127">
        <v>1.4999999999999999E-2</v>
      </c>
      <c r="AA520">
        <v>1</v>
      </c>
      <c r="AB520">
        <v>16</v>
      </c>
    </row>
    <row r="521" spans="1:28" x14ac:dyDescent="0.25">
      <c r="A521">
        <v>2021</v>
      </c>
      <c r="B521">
        <v>1</v>
      </c>
      <c r="C521" s="289">
        <v>44205</v>
      </c>
      <c r="E521">
        <v>608</v>
      </c>
      <c r="F521" t="s">
        <v>284</v>
      </c>
      <c r="G521" t="s">
        <v>285</v>
      </c>
      <c r="H521">
        <v>102.3</v>
      </c>
      <c r="I521">
        <v>117.7</v>
      </c>
      <c r="J521">
        <v>113.4</v>
      </c>
      <c r="K521">
        <v>90</v>
      </c>
      <c r="L521">
        <v>120</v>
      </c>
      <c r="M521">
        <v>100</v>
      </c>
      <c r="N521">
        <v>108</v>
      </c>
      <c r="O521" s="81">
        <v>8</v>
      </c>
      <c r="P521" s="81">
        <v>2</v>
      </c>
      <c r="Q521" s="81">
        <v>6</v>
      </c>
      <c r="R521" s="81"/>
      <c r="S521" s="81"/>
      <c r="T521" s="81"/>
      <c r="U521" s="81"/>
      <c r="V521" s="81"/>
      <c r="W521" s="81"/>
      <c r="X521">
        <v>16</v>
      </c>
      <c r="Y521">
        <v>1384</v>
      </c>
      <c r="Z521" s="127">
        <v>1.4999999999999999E-2</v>
      </c>
      <c r="AA521">
        <v>1</v>
      </c>
      <c r="AB521">
        <v>16</v>
      </c>
    </row>
    <row r="522" spans="1:28" x14ac:dyDescent="0.25">
      <c r="A522">
        <v>2021</v>
      </c>
      <c r="B522">
        <v>1</v>
      </c>
      <c r="C522" s="289">
        <v>44206</v>
      </c>
      <c r="E522">
        <v>608</v>
      </c>
      <c r="F522" t="s">
        <v>284</v>
      </c>
      <c r="G522" t="s">
        <v>285</v>
      </c>
      <c r="H522">
        <v>102.3</v>
      </c>
      <c r="I522">
        <v>117.7</v>
      </c>
      <c r="J522">
        <v>110.8</v>
      </c>
      <c r="K522">
        <v>90</v>
      </c>
      <c r="L522">
        <v>120</v>
      </c>
      <c r="M522">
        <v>100</v>
      </c>
      <c r="N522">
        <v>109</v>
      </c>
      <c r="O522" s="81">
        <v>10</v>
      </c>
      <c r="P522" s="81">
        <v>4</v>
      </c>
      <c r="Q522" s="81">
        <v>6</v>
      </c>
      <c r="R522" s="81"/>
      <c r="S522" s="81"/>
      <c r="T522" s="81"/>
      <c r="U522" s="81"/>
      <c r="V522" s="81"/>
      <c r="W522" s="81"/>
      <c r="X522">
        <v>20</v>
      </c>
      <c r="Y522">
        <v>1460</v>
      </c>
      <c r="Z522" s="127">
        <v>1.4999999999999999E-2</v>
      </c>
      <c r="AA522">
        <v>1</v>
      </c>
      <c r="AB522">
        <v>16</v>
      </c>
    </row>
    <row r="523" spans="1:28" x14ac:dyDescent="0.25">
      <c r="A523">
        <v>2021</v>
      </c>
      <c r="B523">
        <v>1</v>
      </c>
      <c r="C523" s="289">
        <v>44207</v>
      </c>
      <c r="E523">
        <v>608</v>
      </c>
      <c r="F523" t="s">
        <v>284</v>
      </c>
      <c r="G523" t="s">
        <v>285</v>
      </c>
      <c r="H523">
        <v>102.3</v>
      </c>
      <c r="I523">
        <v>117.7</v>
      </c>
      <c r="K523">
        <v>90</v>
      </c>
      <c r="L523">
        <v>120</v>
      </c>
      <c r="O523" s="81">
        <v>3</v>
      </c>
      <c r="P523" s="81"/>
      <c r="Q523" s="81">
        <v>4</v>
      </c>
      <c r="R523" s="81"/>
      <c r="S523" s="81"/>
      <c r="T523" s="81"/>
      <c r="U523" s="81"/>
      <c r="V523" s="81"/>
      <c r="W523" s="81"/>
      <c r="X523">
        <v>7</v>
      </c>
      <c r="Y523">
        <v>871</v>
      </c>
      <c r="Z523" s="127">
        <v>1.4999999999999999E-2</v>
      </c>
      <c r="AA523">
        <v>1</v>
      </c>
      <c r="AB523">
        <v>16</v>
      </c>
    </row>
    <row r="524" spans="1:28" x14ac:dyDescent="0.25">
      <c r="A524">
        <v>2021</v>
      </c>
      <c r="B524">
        <v>2</v>
      </c>
      <c r="C524" s="289">
        <v>44250</v>
      </c>
      <c r="E524">
        <v>342</v>
      </c>
      <c r="F524" t="s">
        <v>337</v>
      </c>
      <c r="G524" t="s">
        <v>338</v>
      </c>
      <c r="H524">
        <v>533.54700000000003</v>
      </c>
      <c r="I524">
        <v>607.25699999999995</v>
      </c>
      <c r="J524">
        <v>602</v>
      </c>
      <c r="K524">
        <v>60</v>
      </c>
      <c r="L524">
        <v>180</v>
      </c>
      <c r="M524">
        <v>79</v>
      </c>
      <c r="N524">
        <v>136</v>
      </c>
      <c r="O524" s="81">
        <v>7</v>
      </c>
      <c r="P524" s="81">
        <v>4</v>
      </c>
      <c r="Q524" s="81">
        <v>3</v>
      </c>
      <c r="R524" s="81"/>
      <c r="S524" s="81">
        <v>6</v>
      </c>
      <c r="T524" s="81"/>
      <c r="U524" s="81"/>
      <c r="V524" s="81"/>
      <c r="W524" s="81"/>
      <c r="X524">
        <v>20</v>
      </c>
      <c r="Y524">
        <v>1040</v>
      </c>
      <c r="Z524" s="127">
        <v>1.4999999999999999E-2</v>
      </c>
      <c r="AA524">
        <v>1</v>
      </c>
      <c r="AB524">
        <v>16</v>
      </c>
    </row>
    <row r="525" spans="1:28" x14ac:dyDescent="0.25">
      <c r="A525">
        <v>2021</v>
      </c>
      <c r="B525">
        <v>2</v>
      </c>
      <c r="C525" s="289">
        <v>44251</v>
      </c>
      <c r="E525">
        <v>342</v>
      </c>
      <c r="F525" t="s">
        <v>337</v>
      </c>
      <c r="G525" t="s">
        <v>338</v>
      </c>
      <c r="H525">
        <v>533.54700000000003</v>
      </c>
      <c r="I525">
        <v>607.25699999999995</v>
      </c>
      <c r="J525">
        <v>570.1</v>
      </c>
      <c r="K525">
        <v>60</v>
      </c>
      <c r="L525">
        <v>180</v>
      </c>
      <c r="M525">
        <v>82</v>
      </c>
      <c r="N525">
        <v>132</v>
      </c>
      <c r="O525" s="81">
        <v>7</v>
      </c>
      <c r="P525" s="81">
        <v>4</v>
      </c>
      <c r="Q525" s="81">
        <v>5</v>
      </c>
      <c r="R525" s="81"/>
      <c r="S525" s="81">
        <v>3</v>
      </c>
      <c r="T525" s="81"/>
      <c r="U525" s="81"/>
      <c r="V525" s="81"/>
      <c r="W525" s="81"/>
      <c r="X525">
        <v>19</v>
      </c>
      <c r="Y525">
        <v>929</v>
      </c>
      <c r="Z525" s="127">
        <v>1.4999999999999999E-2</v>
      </c>
      <c r="AA525">
        <v>1</v>
      </c>
      <c r="AB525">
        <v>16</v>
      </c>
    </row>
    <row r="526" spans="1:28" x14ac:dyDescent="0.25">
      <c r="A526">
        <v>2021</v>
      </c>
      <c r="B526">
        <v>2</v>
      </c>
      <c r="C526" s="289">
        <v>44252</v>
      </c>
      <c r="E526">
        <v>342</v>
      </c>
      <c r="F526" t="s">
        <v>337</v>
      </c>
      <c r="G526" t="s">
        <v>338</v>
      </c>
      <c r="H526">
        <v>533.54700000000003</v>
      </c>
      <c r="I526">
        <v>607.25699999999995</v>
      </c>
      <c r="J526">
        <v>557</v>
      </c>
      <c r="K526">
        <v>60</v>
      </c>
      <c r="L526">
        <v>180</v>
      </c>
      <c r="M526">
        <v>74</v>
      </c>
      <c r="N526">
        <v>146</v>
      </c>
      <c r="O526" s="81">
        <v>2</v>
      </c>
      <c r="P526" s="81">
        <v>1</v>
      </c>
      <c r="Q526" s="81">
        <v>1</v>
      </c>
      <c r="R526" s="81"/>
      <c r="S526" s="81"/>
      <c r="T526" s="81"/>
      <c r="U526" s="81"/>
      <c r="V526" s="81"/>
      <c r="W526" s="81"/>
      <c r="X526">
        <v>4</v>
      </c>
      <c r="Y526">
        <v>684</v>
      </c>
      <c r="Z526" s="127">
        <v>1.4999999999999999E-2</v>
      </c>
      <c r="AA526">
        <v>1</v>
      </c>
      <c r="AB526">
        <v>16</v>
      </c>
    </row>
    <row r="527" spans="1:28" x14ac:dyDescent="0.25">
      <c r="A527">
        <v>2021</v>
      </c>
      <c r="B527">
        <v>2</v>
      </c>
      <c r="C527" s="289">
        <v>44227</v>
      </c>
      <c r="E527">
        <v>49</v>
      </c>
      <c r="F527" t="s">
        <v>275</v>
      </c>
      <c r="G527" t="s">
        <v>276</v>
      </c>
      <c r="H527">
        <v>95.5</v>
      </c>
      <c r="I527">
        <v>104.5</v>
      </c>
      <c r="J527">
        <v>130</v>
      </c>
      <c r="K527">
        <v>101</v>
      </c>
      <c r="L527">
        <v>107</v>
      </c>
      <c r="M527">
        <v>67</v>
      </c>
      <c r="N527">
        <v>108</v>
      </c>
      <c r="O527" s="81">
        <v>6</v>
      </c>
      <c r="P527" s="81"/>
      <c r="Q527" s="81">
        <v>2</v>
      </c>
      <c r="R527" s="81"/>
      <c r="S527" s="81"/>
      <c r="T527" s="81"/>
      <c r="U527" s="81"/>
      <c r="V527" s="81"/>
      <c r="W527" s="81"/>
      <c r="X527">
        <v>8</v>
      </c>
      <c r="Y527">
        <v>1436</v>
      </c>
      <c r="Z527" s="127">
        <v>1.4999999999999999E-2</v>
      </c>
      <c r="AA527">
        <v>1</v>
      </c>
      <c r="AB527">
        <v>18</v>
      </c>
    </row>
    <row r="528" spans="1:28" x14ac:dyDescent="0.25">
      <c r="A528">
        <v>2021</v>
      </c>
      <c r="B528">
        <v>2</v>
      </c>
      <c r="C528" s="289">
        <v>44235</v>
      </c>
      <c r="E528">
        <v>49</v>
      </c>
      <c r="F528" t="s">
        <v>275</v>
      </c>
      <c r="G528" t="s">
        <v>276</v>
      </c>
      <c r="H528">
        <v>95.5</v>
      </c>
      <c r="I528">
        <v>104.5</v>
      </c>
      <c r="J528">
        <v>108</v>
      </c>
      <c r="K528">
        <v>101</v>
      </c>
      <c r="L528">
        <v>107</v>
      </c>
      <c r="M528">
        <v>67</v>
      </c>
      <c r="N528">
        <v>108</v>
      </c>
      <c r="O528" s="81">
        <v>6</v>
      </c>
      <c r="P528" s="81"/>
      <c r="Q528" s="81">
        <v>3</v>
      </c>
      <c r="R528" s="81"/>
      <c r="S528" s="81"/>
      <c r="T528" s="81"/>
      <c r="U528" s="81"/>
      <c r="V528" s="81"/>
      <c r="W528" s="81"/>
      <c r="X528">
        <v>9</v>
      </c>
      <c r="Y528">
        <v>597</v>
      </c>
      <c r="Z528" s="127">
        <v>1.4999999999999999E-2</v>
      </c>
      <c r="AA528">
        <v>1</v>
      </c>
      <c r="AB528">
        <v>18</v>
      </c>
    </row>
    <row r="529" spans="1:28" x14ac:dyDescent="0.25">
      <c r="A529">
        <v>2021</v>
      </c>
      <c r="B529">
        <v>2</v>
      </c>
      <c r="C529" s="289">
        <v>44236</v>
      </c>
      <c r="E529">
        <v>49</v>
      </c>
      <c r="F529" t="s">
        <v>275</v>
      </c>
      <c r="G529" t="s">
        <v>276</v>
      </c>
      <c r="H529">
        <v>95.5</v>
      </c>
      <c r="I529">
        <v>104.5</v>
      </c>
      <c r="J529">
        <v>103.7</v>
      </c>
      <c r="K529">
        <v>101</v>
      </c>
      <c r="L529">
        <v>107</v>
      </c>
      <c r="M529">
        <v>70</v>
      </c>
      <c r="N529">
        <v>103</v>
      </c>
      <c r="O529" s="81">
        <v>5</v>
      </c>
      <c r="P529" s="81">
        <v>3</v>
      </c>
      <c r="Q529" s="81">
        <v>7</v>
      </c>
      <c r="R529" s="81"/>
      <c r="S529" s="81"/>
      <c r="T529" s="81"/>
      <c r="U529" s="81"/>
      <c r="V529" s="81"/>
      <c r="W529" s="81"/>
      <c r="X529">
        <v>15</v>
      </c>
      <c r="Y529">
        <v>2115</v>
      </c>
      <c r="Z529" s="127">
        <v>1.4999999999999999E-2</v>
      </c>
      <c r="AA529">
        <v>1</v>
      </c>
      <c r="AB529">
        <v>18</v>
      </c>
    </row>
    <row r="530" spans="1:28" x14ac:dyDescent="0.25">
      <c r="A530">
        <v>2021</v>
      </c>
      <c r="B530">
        <v>2</v>
      </c>
      <c r="C530" s="289">
        <v>44237</v>
      </c>
      <c r="E530">
        <v>49</v>
      </c>
      <c r="F530" t="s">
        <v>275</v>
      </c>
      <c r="G530" t="s">
        <v>276</v>
      </c>
      <c r="H530">
        <v>95.5</v>
      </c>
      <c r="I530">
        <v>104.5</v>
      </c>
      <c r="J530">
        <v>104.6</v>
      </c>
      <c r="K530">
        <v>101</v>
      </c>
      <c r="L530">
        <v>107</v>
      </c>
      <c r="M530">
        <v>69</v>
      </c>
      <c r="N530">
        <v>104</v>
      </c>
      <c r="O530" s="81">
        <v>8</v>
      </c>
      <c r="P530" s="81">
        <v>2</v>
      </c>
      <c r="Q530" s="81">
        <v>6</v>
      </c>
      <c r="R530" s="81"/>
      <c r="S530" s="81"/>
      <c r="T530" s="81"/>
      <c r="U530" s="81"/>
      <c r="V530" s="81"/>
      <c r="W530" s="81"/>
      <c r="X530">
        <v>16</v>
      </c>
      <c r="Y530">
        <v>2284</v>
      </c>
      <c r="Z530" s="127">
        <v>1.4999999999999999E-2</v>
      </c>
      <c r="AA530">
        <v>1</v>
      </c>
      <c r="AB530">
        <v>18</v>
      </c>
    </row>
    <row r="531" spans="1:28" x14ac:dyDescent="0.25">
      <c r="A531">
        <v>2021</v>
      </c>
      <c r="B531">
        <v>2</v>
      </c>
      <c r="C531" s="289">
        <v>44238</v>
      </c>
      <c r="E531">
        <v>49</v>
      </c>
      <c r="F531" t="s">
        <v>275</v>
      </c>
      <c r="G531" t="s">
        <v>276</v>
      </c>
      <c r="H531">
        <v>95.5</v>
      </c>
      <c r="I531">
        <v>104.5</v>
      </c>
      <c r="J531">
        <v>105.5</v>
      </c>
      <c r="K531">
        <v>101</v>
      </c>
      <c r="L531">
        <v>107</v>
      </c>
      <c r="M531">
        <v>70</v>
      </c>
      <c r="N531">
        <v>103</v>
      </c>
      <c r="O531" s="81">
        <v>10</v>
      </c>
      <c r="P531" s="81">
        <v>8</v>
      </c>
      <c r="Q531" s="81">
        <v>8</v>
      </c>
      <c r="R531" s="81"/>
      <c r="S531" s="81"/>
      <c r="T531" s="81"/>
      <c r="U531" s="81"/>
      <c r="V531" s="81"/>
      <c r="W531" s="81"/>
      <c r="X531">
        <v>26</v>
      </c>
      <c r="Y531">
        <v>1874</v>
      </c>
      <c r="Z531" s="127">
        <v>1.4999999999999999E-2</v>
      </c>
      <c r="AA531">
        <v>1</v>
      </c>
      <c r="AB531">
        <v>18</v>
      </c>
    </row>
    <row r="532" spans="1:28" x14ac:dyDescent="0.25">
      <c r="A532">
        <v>2021</v>
      </c>
      <c r="B532">
        <v>2</v>
      </c>
      <c r="C532" s="289">
        <v>44241</v>
      </c>
      <c r="E532">
        <v>49</v>
      </c>
      <c r="F532" t="s">
        <v>275</v>
      </c>
      <c r="G532" t="s">
        <v>276</v>
      </c>
      <c r="H532">
        <v>95.5</v>
      </c>
      <c r="I532">
        <v>104.5</v>
      </c>
      <c r="K532">
        <v>101</v>
      </c>
      <c r="L532">
        <v>107</v>
      </c>
      <c r="O532" s="81"/>
      <c r="P532" s="81"/>
      <c r="Q532" s="81">
        <v>10</v>
      </c>
      <c r="R532" s="81"/>
      <c r="S532" s="81"/>
      <c r="T532" s="81"/>
      <c r="U532" s="81"/>
      <c r="V532" s="81"/>
      <c r="W532" s="81"/>
      <c r="X532">
        <v>10</v>
      </c>
      <c r="Y532">
        <v>1270</v>
      </c>
      <c r="Z532" s="127">
        <v>1.4999999999999999E-2</v>
      </c>
      <c r="AA532">
        <v>1</v>
      </c>
      <c r="AB532">
        <v>18</v>
      </c>
    </row>
    <row r="533" spans="1:28" x14ac:dyDescent="0.25">
      <c r="A533">
        <v>2021</v>
      </c>
      <c r="B533">
        <v>2</v>
      </c>
      <c r="C533" s="289">
        <v>44250</v>
      </c>
      <c r="E533">
        <v>49</v>
      </c>
      <c r="F533" t="s">
        <v>275</v>
      </c>
      <c r="G533" t="s">
        <v>276</v>
      </c>
      <c r="H533">
        <v>95.5</v>
      </c>
      <c r="I533">
        <v>104.5</v>
      </c>
      <c r="J533">
        <v>104.5</v>
      </c>
      <c r="K533">
        <v>101</v>
      </c>
      <c r="L533">
        <v>107</v>
      </c>
      <c r="M533">
        <v>68</v>
      </c>
      <c r="N533">
        <v>105</v>
      </c>
      <c r="O533" s="81">
        <v>2</v>
      </c>
      <c r="P533" s="81"/>
      <c r="Q533" s="81">
        <v>6</v>
      </c>
      <c r="R533" s="81"/>
      <c r="S533" s="81"/>
      <c r="T533" s="81">
        <v>30</v>
      </c>
      <c r="U533" s="81"/>
      <c r="V533" s="81"/>
      <c r="W533" s="81"/>
      <c r="X533">
        <v>38</v>
      </c>
      <c r="Y533">
        <v>38</v>
      </c>
      <c r="Z533" s="127">
        <v>1.4999999999999999E-2</v>
      </c>
      <c r="AA533">
        <v>1</v>
      </c>
      <c r="AB533">
        <v>18</v>
      </c>
    </row>
    <row r="534" spans="1:28" x14ac:dyDescent="0.25">
      <c r="A534">
        <v>2021</v>
      </c>
      <c r="B534">
        <v>2</v>
      </c>
      <c r="C534" s="289">
        <v>44251</v>
      </c>
      <c r="E534">
        <v>49</v>
      </c>
      <c r="F534" t="s">
        <v>275</v>
      </c>
      <c r="G534" t="s">
        <v>276</v>
      </c>
      <c r="H534">
        <v>95.5</v>
      </c>
      <c r="I534">
        <v>104.5</v>
      </c>
      <c r="J534">
        <v>104.2</v>
      </c>
      <c r="K534">
        <v>101</v>
      </c>
      <c r="L534">
        <v>107</v>
      </c>
      <c r="M534">
        <v>70</v>
      </c>
      <c r="N534">
        <v>103</v>
      </c>
      <c r="O534" s="81">
        <v>8</v>
      </c>
      <c r="P534" s="81">
        <v>4</v>
      </c>
      <c r="Q534" s="81">
        <v>4</v>
      </c>
      <c r="R534" s="81"/>
      <c r="S534" s="81"/>
      <c r="T534" s="81"/>
      <c r="U534" s="81"/>
      <c r="V534" s="81"/>
      <c r="W534" s="81"/>
      <c r="X534">
        <v>16</v>
      </c>
      <c r="Y534">
        <v>3376</v>
      </c>
      <c r="Z534" s="127">
        <v>1.4999999999999999E-2</v>
      </c>
      <c r="AA534">
        <v>1</v>
      </c>
      <c r="AB534">
        <v>18</v>
      </c>
    </row>
    <row r="535" spans="1:28" x14ac:dyDescent="0.25">
      <c r="A535">
        <v>2021</v>
      </c>
      <c r="B535">
        <v>2</v>
      </c>
      <c r="C535" s="289">
        <v>44252</v>
      </c>
      <c r="E535">
        <v>49</v>
      </c>
      <c r="F535" t="s">
        <v>275</v>
      </c>
      <c r="G535" t="s">
        <v>276</v>
      </c>
      <c r="H535">
        <v>95.5</v>
      </c>
      <c r="I535">
        <v>104.5</v>
      </c>
      <c r="J535">
        <v>103.8</v>
      </c>
      <c r="K535">
        <v>101</v>
      </c>
      <c r="L535">
        <v>107</v>
      </c>
      <c r="M535">
        <v>70</v>
      </c>
      <c r="N535">
        <v>104</v>
      </c>
      <c r="O535" s="81">
        <v>4</v>
      </c>
      <c r="P535" s="81">
        <v>4</v>
      </c>
      <c r="Q535" s="81">
        <v>8</v>
      </c>
      <c r="R535" s="81"/>
      <c r="S535" s="81"/>
      <c r="T535" s="81"/>
      <c r="U535" s="81"/>
      <c r="V535" s="81"/>
      <c r="W535" s="81"/>
      <c r="X535">
        <v>16</v>
      </c>
      <c r="Y535">
        <v>2368</v>
      </c>
      <c r="Z535" s="127">
        <v>1.4999999999999999E-2</v>
      </c>
      <c r="AA535">
        <v>1</v>
      </c>
      <c r="AB535">
        <v>18</v>
      </c>
    </row>
    <row r="536" spans="1:28" x14ac:dyDescent="0.25">
      <c r="A536">
        <v>2021</v>
      </c>
      <c r="B536">
        <v>2</v>
      </c>
      <c r="C536" s="289">
        <v>44252</v>
      </c>
      <c r="E536">
        <v>661</v>
      </c>
      <c r="F536" t="s">
        <v>424</v>
      </c>
      <c r="G536" t="s">
        <v>425</v>
      </c>
      <c r="H536">
        <v>129.858</v>
      </c>
      <c r="I536">
        <v>147.798</v>
      </c>
      <c r="J536">
        <v>141.19999999999999</v>
      </c>
      <c r="K536">
        <v>20</v>
      </c>
      <c r="L536">
        <v>180</v>
      </c>
      <c r="M536">
        <v>24</v>
      </c>
      <c r="N536">
        <v>148</v>
      </c>
      <c r="O536" s="81"/>
      <c r="P536" s="81"/>
      <c r="Q536" s="81"/>
      <c r="R536" s="81"/>
      <c r="S536" s="81"/>
      <c r="T536" s="81"/>
      <c r="U536" s="81"/>
      <c r="V536" s="81"/>
      <c r="W536" s="81"/>
      <c r="Z536" s="127">
        <v>1.4999999999999999E-2</v>
      </c>
      <c r="AA536">
        <v>1</v>
      </c>
      <c r="AB536">
        <v>16</v>
      </c>
    </row>
    <row r="537" spans="1:28" x14ac:dyDescent="0.25">
      <c r="A537">
        <v>2021</v>
      </c>
      <c r="B537">
        <v>2</v>
      </c>
      <c r="C537" s="289">
        <v>44251</v>
      </c>
      <c r="E537">
        <v>10</v>
      </c>
      <c r="F537" t="s">
        <v>363</v>
      </c>
      <c r="G537" t="s">
        <v>364</v>
      </c>
      <c r="H537">
        <v>45.256124999999997</v>
      </c>
      <c r="I537">
        <v>52.068874999999998</v>
      </c>
      <c r="J537">
        <v>50.5</v>
      </c>
      <c r="K537">
        <v>47</v>
      </c>
      <c r="L537">
        <v>154</v>
      </c>
      <c r="M537">
        <v>49</v>
      </c>
      <c r="N537">
        <v>146</v>
      </c>
      <c r="O537" s="81">
        <v>8</v>
      </c>
      <c r="P537" s="81"/>
      <c r="Q537" s="81">
        <v>10</v>
      </c>
      <c r="R537" s="81"/>
      <c r="S537" s="81"/>
      <c r="T537" s="81"/>
      <c r="U537" s="81"/>
      <c r="V537" s="81"/>
      <c r="W537" s="81"/>
      <c r="X537">
        <v>18</v>
      </c>
      <c r="Y537">
        <v>18</v>
      </c>
      <c r="Z537" s="127">
        <v>0.02</v>
      </c>
      <c r="AA537">
        <v>1</v>
      </c>
      <c r="AB537">
        <v>18</v>
      </c>
    </row>
    <row r="538" spans="1:28" x14ac:dyDescent="0.25">
      <c r="A538">
        <v>2021</v>
      </c>
      <c r="B538">
        <v>2</v>
      </c>
      <c r="C538" s="289">
        <v>44252</v>
      </c>
      <c r="E538">
        <v>10</v>
      </c>
      <c r="F538" t="s">
        <v>363</v>
      </c>
      <c r="G538" t="s">
        <v>364</v>
      </c>
      <c r="H538">
        <v>45.256124999999997</v>
      </c>
      <c r="I538">
        <v>52.068874999999998</v>
      </c>
      <c r="J538">
        <v>51.8</v>
      </c>
      <c r="K538">
        <v>47</v>
      </c>
      <c r="L538">
        <v>154</v>
      </c>
      <c r="M538">
        <v>89</v>
      </c>
      <c r="N538">
        <v>81</v>
      </c>
      <c r="O538" s="81">
        <v>16</v>
      </c>
      <c r="P538" s="81">
        <v>11</v>
      </c>
      <c r="Q538" s="81">
        <v>7</v>
      </c>
      <c r="R538" s="81"/>
      <c r="S538" s="81">
        <v>2</v>
      </c>
      <c r="T538" s="81"/>
      <c r="U538" s="81"/>
      <c r="V538" s="81"/>
      <c r="W538" s="81"/>
      <c r="X538">
        <v>36</v>
      </c>
      <c r="Y538">
        <v>1236</v>
      </c>
      <c r="Z538" s="127">
        <v>0.02</v>
      </c>
      <c r="AA538">
        <v>1</v>
      </c>
      <c r="AB538">
        <v>18</v>
      </c>
    </row>
    <row r="539" spans="1:28" x14ac:dyDescent="0.25">
      <c r="A539">
        <v>2021</v>
      </c>
      <c r="B539">
        <v>2</v>
      </c>
      <c r="C539" s="289">
        <v>44229</v>
      </c>
      <c r="E539">
        <v>431</v>
      </c>
      <c r="F539" t="s">
        <v>379</v>
      </c>
      <c r="G539" t="s">
        <v>380</v>
      </c>
      <c r="H539">
        <v>163.68</v>
      </c>
      <c r="I539">
        <v>188.32</v>
      </c>
      <c r="J539">
        <v>189.9</v>
      </c>
      <c r="K539">
        <v>48</v>
      </c>
      <c r="L539">
        <v>150</v>
      </c>
      <c r="M539">
        <v>52</v>
      </c>
      <c r="N539">
        <v>139</v>
      </c>
      <c r="O539" s="81">
        <v>5</v>
      </c>
      <c r="P539" s="81">
        <v>2</v>
      </c>
      <c r="Q539" s="81">
        <v>6</v>
      </c>
      <c r="R539" s="81"/>
      <c r="S539" s="81"/>
      <c r="T539" s="81"/>
      <c r="U539" s="81"/>
      <c r="V539" s="81"/>
      <c r="W539" s="81"/>
      <c r="X539">
        <v>13</v>
      </c>
      <c r="Y539">
        <v>373</v>
      </c>
      <c r="Z539" s="127">
        <v>1.4999999999999999E-2</v>
      </c>
      <c r="AA539">
        <v>1</v>
      </c>
      <c r="AB539">
        <v>20</v>
      </c>
    </row>
    <row r="540" spans="1:28" x14ac:dyDescent="0.25">
      <c r="A540">
        <v>2021</v>
      </c>
      <c r="B540">
        <v>2</v>
      </c>
      <c r="C540" s="289">
        <v>44229</v>
      </c>
      <c r="E540">
        <v>432</v>
      </c>
      <c r="F540" t="s">
        <v>381</v>
      </c>
      <c r="G540" t="s">
        <v>382</v>
      </c>
      <c r="H540">
        <v>32.085000000000001</v>
      </c>
      <c r="I540">
        <v>36.914999999999999</v>
      </c>
      <c r="J540">
        <v>72.2</v>
      </c>
      <c r="K540">
        <v>96</v>
      </c>
      <c r="L540">
        <v>150</v>
      </c>
      <c r="M540">
        <v>103</v>
      </c>
      <c r="N540">
        <v>139</v>
      </c>
      <c r="O540" s="81">
        <v>6</v>
      </c>
      <c r="P540" s="81">
        <v>3</v>
      </c>
      <c r="Q540" s="81">
        <v>7</v>
      </c>
      <c r="R540" s="81"/>
      <c r="S540" s="81"/>
      <c r="T540" s="81"/>
      <c r="U540" s="81"/>
      <c r="V540" s="81"/>
      <c r="W540" s="81"/>
      <c r="X540">
        <v>16</v>
      </c>
      <c r="Y540">
        <v>376</v>
      </c>
      <c r="Z540" s="127">
        <v>1.4999999999999999E-2</v>
      </c>
      <c r="AA540">
        <v>1</v>
      </c>
      <c r="AB540">
        <v>20</v>
      </c>
    </row>
    <row r="541" spans="1:28" x14ac:dyDescent="0.25">
      <c r="A541">
        <v>2021</v>
      </c>
      <c r="B541">
        <v>2</v>
      </c>
      <c r="C541" s="289">
        <v>44229</v>
      </c>
      <c r="E541">
        <v>430</v>
      </c>
      <c r="F541" t="s">
        <v>375</v>
      </c>
      <c r="G541" t="s">
        <v>376</v>
      </c>
      <c r="H541">
        <v>191.58</v>
      </c>
      <c r="I541">
        <v>220.42</v>
      </c>
      <c r="J541">
        <v>223.4</v>
      </c>
      <c r="K541">
        <v>48</v>
      </c>
      <c r="L541">
        <v>150</v>
      </c>
      <c r="M541">
        <v>52</v>
      </c>
      <c r="N541">
        <v>139</v>
      </c>
      <c r="O541" s="81">
        <v>12</v>
      </c>
      <c r="P541" s="81">
        <v>3</v>
      </c>
      <c r="Q541" s="81">
        <v>3</v>
      </c>
      <c r="R541" s="81"/>
      <c r="S541" s="81"/>
      <c r="T541" s="81"/>
      <c r="U541" s="81"/>
      <c r="V541" s="81"/>
      <c r="W541" s="81"/>
      <c r="X541">
        <v>18</v>
      </c>
      <c r="Y541">
        <v>378</v>
      </c>
      <c r="Z541" s="127">
        <v>1.4999999999999999E-2</v>
      </c>
      <c r="AA541">
        <v>1</v>
      </c>
      <c r="AB541">
        <v>20</v>
      </c>
    </row>
    <row r="542" spans="1:28" x14ac:dyDescent="0.25">
      <c r="A542">
        <v>2021</v>
      </c>
      <c r="B542">
        <v>2</v>
      </c>
      <c r="C542" s="289">
        <v>44231</v>
      </c>
      <c r="E542">
        <v>560</v>
      </c>
      <c r="F542" t="s">
        <v>383</v>
      </c>
      <c r="G542" t="s">
        <v>384</v>
      </c>
      <c r="H542">
        <v>426.87</v>
      </c>
      <c r="I542">
        <v>491.13</v>
      </c>
      <c r="J542">
        <v>483.1</v>
      </c>
      <c r="K542">
        <v>30</v>
      </c>
      <c r="L542">
        <v>240</v>
      </c>
      <c r="M542">
        <v>36</v>
      </c>
      <c r="N542">
        <v>201</v>
      </c>
      <c r="O542" s="81">
        <v>6</v>
      </c>
      <c r="P542" s="81">
        <v>8</v>
      </c>
      <c r="Q542" s="81">
        <v>3</v>
      </c>
      <c r="R542" s="81"/>
      <c r="S542" s="81">
        <v>4</v>
      </c>
      <c r="T542" s="81"/>
      <c r="U542" s="81"/>
      <c r="V542" s="81"/>
      <c r="W542" s="81"/>
      <c r="X542">
        <v>21</v>
      </c>
      <c r="Y542">
        <v>111</v>
      </c>
      <c r="Z542" s="127">
        <v>1.4999999999999999E-2</v>
      </c>
      <c r="AA542">
        <v>1</v>
      </c>
      <c r="AB542">
        <v>18</v>
      </c>
    </row>
    <row r="543" spans="1:28" x14ac:dyDescent="0.25">
      <c r="A543">
        <v>2021</v>
      </c>
      <c r="B543">
        <v>2</v>
      </c>
      <c r="C543" s="289">
        <v>44234</v>
      </c>
      <c r="E543">
        <v>560</v>
      </c>
      <c r="F543" t="s">
        <v>383</v>
      </c>
      <c r="G543" t="s">
        <v>384</v>
      </c>
      <c r="H543">
        <v>426.87</v>
      </c>
      <c r="I543">
        <v>491.13</v>
      </c>
      <c r="J543">
        <v>442</v>
      </c>
      <c r="K543">
        <v>30</v>
      </c>
      <c r="L543">
        <v>240</v>
      </c>
      <c r="M543">
        <v>30</v>
      </c>
      <c r="N543">
        <v>239</v>
      </c>
      <c r="O543" s="81">
        <v>2</v>
      </c>
      <c r="P543" s="81">
        <v>4</v>
      </c>
      <c r="Q543" s="81">
        <v>4</v>
      </c>
      <c r="R543" s="81"/>
      <c r="S543" s="81"/>
      <c r="T543" s="81"/>
      <c r="U543" s="81"/>
      <c r="V543" s="81"/>
      <c r="W543" s="81"/>
      <c r="X543">
        <v>10</v>
      </c>
      <c r="Y543">
        <v>550</v>
      </c>
      <c r="Z543" s="127">
        <v>1.4999999999999999E-2</v>
      </c>
      <c r="AA543">
        <v>1</v>
      </c>
      <c r="AB543">
        <v>18</v>
      </c>
    </row>
    <row r="544" spans="1:28" x14ac:dyDescent="0.25">
      <c r="A544">
        <v>2021</v>
      </c>
      <c r="B544">
        <v>2</v>
      </c>
      <c r="C544" s="289">
        <v>44231</v>
      </c>
      <c r="E544">
        <v>561</v>
      </c>
      <c r="F544" t="s">
        <v>385</v>
      </c>
      <c r="G544" t="s">
        <v>386</v>
      </c>
      <c r="H544">
        <v>81.84</v>
      </c>
      <c r="I544">
        <v>94.16</v>
      </c>
      <c r="J544">
        <v>91.8</v>
      </c>
      <c r="K544">
        <v>30</v>
      </c>
      <c r="L544">
        <v>240</v>
      </c>
      <c r="M544">
        <v>36</v>
      </c>
      <c r="N544">
        <v>201</v>
      </c>
      <c r="O544" s="81">
        <v>2</v>
      </c>
      <c r="P544" s="81">
        <v>6</v>
      </c>
      <c r="Q544" s="81">
        <v>3</v>
      </c>
      <c r="R544" s="81"/>
      <c r="S544" s="81">
        <v>8</v>
      </c>
      <c r="T544" s="81"/>
      <c r="U544" s="81"/>
      <c r="V544" s="81"/>
      <c r="W544" s="81"/>
      <c r="X544">
        <v>19</v>
      </c>
      <c r="Y544">
        <v>109</v>
      </c>
      <c r="Z544" s="127">
        <v>1.4999999999999999E-2</v>
      </c>
      <c r="AA544">
        <v>1</v>
      </c>
      <c r="AB544">
        <v>18</v>
      </c>
    </row>
    <row r="545" spans="1:28" x14ac:dyDescent="0.25">
      <c r="A545">
        <v>2021</v>
      </c>
      <c r="B545">
        <v>2</v>
      </c>
      <c r="C545" s="289">
        <v>44234</v>
      </c>
      <c r="E545">
        <v>561</v>
      </c>
      <c r="F545" t="s">
        <v>385</v>
      </c>
      <c r="G545" t="s">
        <v>386</v>
      </c>
      <c r="H545">
        <v>81.84</v>
      </c>
      <c r="I545">
        <v>94.16</v>
      </c>
      <c r="J545">
        <v>86</v>
      </c>
      <c r="K545">
        <v>30</v>
      </c>
      <c r="L545">
        <v>240</v>
      </c>
      <c r="M545">
        <v>30</v>
      </c>
      <c r="N545">
        <v>239</v>
      </c>
      <c r="O545" s="81">
        <v>6</v>
      </c>
      <c r="P545" s="81">
        <v>2</v>
      </c>
      <c r="Q545" s="81">
        <v>2</v>
      </c>
      <c r="R545" s="81"/>
      <c r="S545" s="81"/>
      <c r="T545" s="81"/>
      <c r="U545" s="81"/>
      <c r="V545" s="81"/>
      <c r="W545" s="81"/>
      <c r="X545">
        <v>10</v>
      </c>
      <c r="Y545">
        <v>550</v>
      </c>
      <c r="Z545" s="127">
        <v>1.4999999999999999E-2</v>
      </c>
      <c r="AA545">
        <v>1</v>
      </c>
      <c r="AB545">
        <v>18</v>
      </c>
    </row>
    <row r="546" spans="1:28" x14ac:dyDescent="0.25">
      <c r="A546">
        <v>2021</v>
      </c>
      <c r="B546">
        <v>2</v>
      </c>
      <c r="C546" s="289">
        <v>44231</v>
      </c>
      <c r="E546">
        <v>562</v>
      </c>
      <c r="F546" t="s">
        <v>387</v>
      </c>
      <c r="G546" t="s">
        <v>388</v>
      </c>
      <c r="H546">
        <v>230.64</v>
      </c>
      <c r="I546">
        <v>265.36</v>
      </c>
      <c r="J546">
        <v>255.6</v>
      </c>
      <c r="K546">
        <v>30</v>
      </c>
      <c r="L546">
        <v>240</v>
      </c>
      <c r="M546">
        <v>36</v>
      </c>
      <c r="N546">
        <v>201</v>
      </c>
      <c r="O546" s="81">
        <v>4</v>
      </c>
      <c r="P546" s="81">
        <v>8</v>
      </c>
      <c r="Q546" s="81">
        <v>3</v>
      </c>
      <c r="R546" s="81"/>
      <c r="S546" s="81">
        <v>4</v>
      </c>
      <c r="T546" s="81"/>
      <c r="U546" s="81"/>
      <c r="V546" s="81"/>
      <c r="W546" s="81"/>
      <c r="X546">
        <v>19</v>
      </c>
      <c r="Y546">
        <v>109</v>
      </c>
      <c r="Z546" s="127">
        <v>1.4999999999999999E-2</v>
      </c>
      <c r="AA546">
        <v>1</v>
      </c>
      <c r="AB546">
        <v>18</v>
      </c>
    </row>
    <row r="547" spans="1:28" x14ac:dyDescent="0.25">
      <c r="A547">
        <v>2021</v>
      </c>
      <c r="B547">
        <v>2</v>
      </c>
      <c r="C547" s="289">
        <v>44234</v>
      </c>
      <c r="E547">
        <v>562</v>
      </c>
      <c r="F547" t="s">
        <v>387</v>
      </c>
      <c r="G547" t="s">
        <v>388</v>
      </c>
      <c r="H547">
        <v>230.64</v>
      </c>
      <c r="I547">
        <v>265.36</v>
      </c>
      <c r="J547">
        <v>236</v>
      </c>
      <c r="K547">
        <v>30</v>
      </c>
      <c r="L547">
        <v>240</v>
      </c>
      <c r="M547">
        <v>30</v>
      </c>
      <c r="N547">
        <v>239</v>
      </c>
      <c r="O547" s="81">
        <v>2</v>
      </c>
      <c r="P547" s="81">
        <v>4</v>
      </c>
      <c r="Q547" s="81">
        <v>6</v>
      </c>
      <c r="R547" s="81"/>
      <c r="S547" s="81"/>
      <c r="T547" s="81"/>
      <c r="U547" s="81"/>
      <c r="V547" s="81"/>
      <c r="W547" s="81"/>
      <c r="X547">
        <v>12</v>
      </c>
      <c r="Y547">
        <v>552</v>
      </c>
      <c r="Z547" s="127">
        <v>1.4999999999999999E-2</v>
      </c>
      <c r="AA547">
        <v>1</v>
      </c>
      <c r="AB547">
        <v>18</v>
      </c>
    </row>
    <row r="548" spans="1:28" x14ac:dyDescent="0.25">
      <c r="A548">
        <v>2021</v>
      </c>
      <c r="B548">
        <v>2</v>
      </c>
      <c r="C548" s="289">
        <v>44231</v>
      </c>
      <c r="E548">
        <v>563</v>
      </c>
      <c r="F548" t="s">
        <v>389</v>
      </c>
      <c r="G548" t="s">
        <v>390</v>
      </c>
      <c r="H548">
        <v>98.58</v>
      </c>
      <c r="I548">
        <v>113.42</v>
      </c>
      <c r="J548">
        <v>109</v>
      </c>
      <c r="K548">
        <v>60</v>
      </c>
      <c r="L548">
        <v>240</v>
      </c>
      <c r="M548">
        <v>72</v>
      </c>
      <c r="N548">
        <v>201</v>
      </c>
      <c r="O548" s="81">
        <v>3</v>
      </c>
      <c r="P548" s="81">
        <v>1</v>
      </c>
      <c r="Q548" s="81">
        <v>2</v>
      </c>
      <c r="R548" s="81"/>
      <c r="S548" s="81">
        <v>2</v>
      </c>
      <c r="T548" s="81"/>
      <c r="U548" s="81"/>
      <c r="V548" s="81"/>
      <c r="W548" s="81"/>
      <c r="X548">
        <v>8</v>
      </c>
      <c r="Y548">
        <v>98</v>
      </c>
      <c r="Z548" s="127">
        <v>1.4999999999999999E-2</v>
      </c>
      <c r="AA548">
        <v>1</v>
      </c>
      <c r="AB548">
        <v>18</v>
      </c>
    </row>
    <row r="549" spans="1:28" x14ac:dyDescent="0.25">
      <c r="A549">
        <v>2021</v>
      </c>
      <c r="B549">
        <v>2</v>
      </c>
      <c r="C549" s="289">
        <v>44234</v>
      </c>
      <c r="E549">
        <v>563</v>
      </c>
      <c r="F549" t="s">
        <v>389</v>
      </c>
      <c r="G549" t="s">
        <v>390</v>
      </c>
      <c r="H549">
        <v>98.58</v>
      </c>
      <c r="I549">
        <v>113.42</v>
      </c>
      <c r="J549">
        <v>103</v>
      </c>
      <c r="K549">
        <v>60</v>
      </c>
      <c r="L549">
        <v>240</v>
      </c>
      <c r="M549">
        <v>60</v>
      </c>
      <c r="N549">
        <v>239</v>
      </c>
      <c r="O549" s="81">
        <v>1</v>
      </c>
      <c r="P549" s="81">
        <v>2</v>
      </c>
      <c r="Q549" s="81">
        <v>1</v>
      </c>
      <c r="R549" s="81"/>
      <c r="S549" s="81"/>
      <c r="T549" s="81"/>
      <c r="U549" s="81"/>
      <c r="V549" s="81"/>
      <c r="W549" s="81"/>
      <c r="X549">
        <v>4</v>
      </c>
      <c r="Y549">
        <v>544</v>
      </c>
      <c r="Z549" s="127">
        <v>1.4999999999999999E-2</v>
      </c>
      <c r="AA549">
        <v>1</v>
      </c>
      <c r="AB549">
        <v>18</v>
      </c>
    </row>
    <row r="550" spans="1:28" x14ac:dyDescent="0.25">
      <c r="A550">
        <v>2021</v>
      </c>
      <c r="B550">
        <v>2</v>
      </c>
      <c r="C550" s="289">
        <v>44243</v>
      </c>
      <c r="E550">
        <v>663</v>
      </c>
      <c r="F550" t="s">
        <v>408</v>
      </c>
      <c r="G550" t="s">
        <v>409</v>
      </c>
      <c r="H550">
        <v>313.72000000000003</v>
      </c>
      <c r="I550">
        <v>368.28</v>
      </c>
      <c r="J550">
        <v>370</v>
      </c>
      <c r="K550">
        <v>20</v>
      </c>
      <c r="L550">
        <v>180</v>
      </c>
      <c r="M550">
        <v>22</v>
      </c>
      <c r="N550">
        <v>164</v>
      </c>
      <c r="O550" s="81"/>
      <c r="P550" s="81"/>
      <c r="Q550" s="81"/>
      <c r="R550" s="81"/>
      <c r="S550" s="81"/>
      <c r="T550" s="81"/>
      <c r="U550" s="81"/>
      <c r="V550" s="81"/>
      <c r="W550" s="81"/>
      <c r="Z550" s="127">
        <v>1.4999999999999999E-2</v>
      </c>
      <c r="AA550">
        <v>1</v>
      </c>
      <c r="AB550">
        <v>18</v>
      </c>
    </row>
    <row r="551" spans="1:28" x14ac:dyDescent="0.25">
      <c r="A551">
        <v>2021</v>
      </c>
      <c r="B551">
        <v>2</v>
      </c>
      <c r="C551" s="289">
        <v>44244</v>
      </c>
      <c r="E551">
        <v>663</v>
      </c>
      <c r="F551" t="s">
        <v>408</v>
      </c>
      <c r="G551" t="s">
        <v>409</v>
      </c>
      <c r="H551">
        <v>313.72000000000003</v>
      </c>
      <c r="I551">
        <v>368.28</v>
      </c>
      <c r="J551">
        <v>370.7</v>
      </c>
      <c r="K551">
        <v>20</v>
      </c>
      <c r="L551">
        <v>180</v>
      </c>
      <c r="M551">
        <v>22</v>
      </c>
      <c r="N551">
        <v>160</v>
      </c>
      <c r="O551" s="81">
        <v>8</v>
      </c>
      <c r="P551" s="81">
        <v>4</v>
      </c>
      <c r="Q551" s="81">
        <v>9</v>
      </c>
      <c r="R551" s="81"/>
      <c r="S551" s="81"/>
      <c r="T551" s="81"/>
      <c r="U551" s="81"/>
      <c r="V551" s="81"/>
      <c r="W551" s="81"/>
      <c r="X551">
        <v>21</v>
      </c>
      <c r="Y551">
        <v>285</v>
      </c>
      <c r="Z551" s="127">
        <v>1.4999999999999999E-2</v>
      </c>
      <c r="AA551">
        <v>1</v>
      </c>
      <c r="AB551">
        <v>18</v>
      </c>
    </row>
    <row r="552" spans="1:28" x14ac:dyDescent="0.25">
      <c r="A552">
        <v>2021</v>
      </c>
      <c r="B552">
        <v>2</v>
      </c>
      <c r="C552" s="289">
        <v>44245</v>
      </c>
      <c r="E552">
        <v>663</v>
      </c>
      <c r="F552" t="s">
        <v>408</v>
      </c>
      <c r="G552" t="s">
        <v>409</v>
      </c>
      <c r="H552">
        <v>313.72000000000003</v>
      </c>
      <c r="I552">
        <v>368.28</v>
      </c>
      <c r="K552">
        <v>20</v>
      </c>
      <c r="L552">
        <v>180</v>
      </c>
      <c r="O552" s="81">
        <v>2</v>
      </c>
      <c r="P552" s="81"/>
      <c r="Q552" s="81">
        <v>3</v>
      </c>
      <c r="R552" s="81"/>
      <c r="S552" s="81"/>
      <c r="T552" s="81"/>
      <c r="U552" s="81"/>
      <c r="V552" s="81"/>
      <c r="W552" s="81"/>
      <c r="X552">
        <v>5</v>
      </c>
      <c r="Y552">
        <v>413</v>
      </c>
      <c r="Z552" s="127">
        <v>1.4999999999999999E-2</v>
      </c>
      <c r="AA552">
        <v>1</v>
      </c>
      <c r="AB552">
        <v>18</v>
      </c>
    </row>
    <row r="553" spans="1:28" x14ac:dyDescent="0.25">
      <c r="A553">
        <v>2021</v>
      </c>
      <c r="B553">
        <v>2</v>
      </c>
      <c r="C553" s="289">
        <v>44243</v>
      </c>
      <c r="E553">
        <v>664</v>
      </c>
      <c r="F553" t="s">
        <v>410</v>
      </c>
      <c r="G553" t="s">
        <v>411</v>
      </c>
      <c r="H553">
        <v>101.2</v>
      </c>
      <c r="I553">
        <v>118.8</v>
      </c>
      <c r="J553">
        <v>123</v>
      </c>
      <c r="K553">
        <v>20</v>
      </c>
      <c r="L553">
        <v>180</v>
      </c>
      <c r="M553">
        <v>22</v>
      </c>
      <c r="N553">
        <v>164</v>
      </c>
      <c r="O553" s="81"/>
      <c r="P553" s="81"/>
      <c r="Q553" s="81"/>
      <c r="R553" s="81"/>
      <c r="S553" s="81"/>
      <c r="T553" s="81"/>
      <c r="U553" s="81"/>
      <c r="V553" s="81"/>
      <c r="W553" s="81"/>
      <c r="Z553" s="127">
        <v>1.4999999999999999E-2</v>
      </c>
      <c r="AA553">
        <v>1</v>
      </c>
      <c r="AB553">
        <v>18</v>
      </c>
    </row>
    <row r="554" spans="1:28" x14ac:dyDescent="0.25">
      <c r="A554">
        <v>2021</v>
      </c>
      <c r="B554">
        <v>2</v>
      </c>
      <c r="C554" s="289">
        <v>44244</v>
      </c>
      <c r="E554">
        <v>664</v>
      </c>
      <c r="F554" t="s">
        <v>410</v>
      </c>
      <c r="G554" t="s">
        <v>411</v>
      </c>
      <c r="H554">
        <v>101.2</v>
      </c>
      <c r="I554">
        <v>118.8</v>
      </c>
      <c r="J554">
        <v>115.9</v>
      </c>
      <c r="K554">
        <v>20</v>
      </c>
      <c r="L554">
        <v>180</v>
      </c>
      <c r="M554">
        <v>22</v>
      </c>
      <c r="N554">
        <v>160</v>
      </c>
      <c r="O554" s="81">
        <v>12</v>
      </c>
      <c r="P554" s="81">
        <v>11</v>
      </c>
      <c r="Q554" s="81">
        <v>6</v>
      </c>
      <c r="R554" s="81"/>
      <c r="S554" s="81"/>
      <c r="T554" s="81"/>
      <c r="U554" s="81"/>
      <c r="V554" s="81"/>
      <c r="W554" s="81"/>
      <c r="X554">
        <v>29</v>
      </c>
      <c r="Y554">
        <v>293</v>
      </c>
      <c r="Z554" s="127">
        <v>1.4999999999999999E-2</v>
      </c>
      <c r="AA554">
        <v>1</v>
      </c>
      <c r="AB554">
        <v>18</v>
      </c>
    </row>
    <row r="555" spans="1:28" x14ac:dyDescent="0.25">
      <c r="A555">
        <v>2021</v>
      </c>
      <c r="B555">
        <v>2</v>
      </c>
      <c r="C555" s="289">
        <v>44245</v>
      </c>
      <c r="E555">
        <v>664</v>
      </c>
      <c r="F555" t="s">
        <v>410</v>
      </c>
      <c r="G555" t="s">
        <v>411</v>
      </c>
      <c r="H555">
        <v>101.2</v>
      </c>
      <c r="I555">
        <v>118.8</v>
      </c>
      <c r="K555">
        <v>20</v>
      </c>
      <c r="L555">
        <v>180</v>
      </c>
      <c r="O555" s="81"/>
      <c r="P555" s="81"/>
      <c r="Q555" s="81"/>
      <c r="R555" s="81"/>
      <c r="S555" s="81">
        <v>6</v>
      </c>
      <c r="T555" s="81"/>
      <c r="U555" s="81"/>
      <c r="V555" s="81"/>
      <c r="W555" s="81"/>
      <c r="X555">
        <v>6</v>
      </c>
      <c r="Y555">
        <v>414</v>
      </c>
      <c r="Z555" s="127">
        <v>1.4999999999999999E-2</v>
      </c>
      <c r="AA555">
        <v>1</v>
      </c>
      <c r="AB555">
        <v>18</v>
      </c>
    </row>
    <row r="556" spans="1:28" x14ac:dyDescent="0.25">
      <c r="A556">
        <v>2021</v>
      </c>
      <c r="B556">
        <v>2</v>
      </c>
      <c r="C556" s="289">
        <v>44238</v>
      </c>
      <c r="E556">
        <v>665</v>
      </c>
      <c r="F556" t="s">
        <v>395</v>
      </c>
      <c r="G556" t="s">
        <v>396</v>
      </c>
      <c r="H556">
        <v>101.2</v>
      </c>
      <c r="I556">
        <v>118.8</v>
      </c>
      <c r="J556">
        <v>309.7</v>
      </c>
      <c r="K556">
        <v>20</v>
      </c>
      <c r="L556">
        <v>180</v>
      </c>
      <c r="M556">
        <v>20</v>
      </c>
      <c r="N556">
        <v>178</v>
      </c>
      <c r="O556" s="81"/>
      <c r="P556" s="81"/>
      <c r="Q556" s="81"/>
      <c r="R556" s="81"/>
      <c r="S556" s="81"/>
      <c r="T556" s="81"/>
      <c r="U556" s="81"/>
      <c r="V556" s="81"/>
      <c r="W556" s="81"/>
      <c r="Z556" s="127">
        <v>1.4999999999999999E-2</v>
      </c>
      <c r="AA556">
        <v>1</v>
      </c>
      <c r="AB556">
        <v>18</v>
      </c>
    </row>
    <row r="557" spans="1:28" x14ac:dyDescent="0.25">
      <c r="A557">
        <v>2021</v>
      </c>
      <c r="B557">
        <v>2</v>
      </c>
      <c r="C557" s="289">
        <v>44241</v>
      </c>
      <c r="E557">
        <v>665</v>
      </c>
      <c r="F557" t="s">
        <v>395</v>
      </c>
      <c r="G557" t="s">
        <v>396</v>
      </c>
      <c r="H557">
        <v>101.2</v>
      </c>
      <c r="I557">
        <v>118.8</v>
      </c>
      <c r="J557">
        <v>309</v>
      </c>
      <c r="K557">
        <v>20</v>
      </c>
      <c r="L557">
        <v>180</v>
      </c>
      <c r="M557">
        <v>23</v>
      </c>
      <c r="N557">
        <v>160</v>
      </c>
      <c r="O557" s="81"/>
      <c r="P557" s="81"/>
      <c r="Q557" s="81"/>
      <c r="R557" s="81"/>
      <c r="S557" s="81"/>
      <c r="T557" s="81"/>
      <c r="U557" s="81"/>
      <c r="V557" s="81"/>
      <c r="W557" s="81"/>
      <c r="Z557" s="127">
        <v>1.4999999999999999E-2</v>
      </c>
      <c r="AA557">
        <v>1</v>
      </c>
      <c r="AB557">
        <v>18</v>
      </c>
    </row>
    <row r="558" spans="1:28" x14ac:dyDescent="0.25">
      <c r="A558">
        <v>2021</v>
      </c>
      <c r="B558">
        <v>2</v>
      </c>
      <c r="C558" s="289">
        <v>44242</v>
      </c>
      <c r="E558">
        <v>665</v>
      </c>
      <c r="F558" t="s">
        <v>395</v>
      </c>
      <c r="G558" t="s">
        <v>396</v>
      </c>
      <c r="H558">
        <v>101.2</v>
      </c>
      <c r="I558">
        <v>118.8</v>
      </c>
      <c r="K558">
        <v>20</v>
      </c>
      <c r="L558">
        <v>180</v>
      </c>
      <c r="O558" s="81"/>
      <c r="P558" s="81"/>
      <c r="Q558" s="81"/>
      <c r="R558" s="81"/>
      <c r="S558" s="81"/>
      <c r="T558" s="81"/>
      <c r="U558" s="81"/>
      <c r="V558" s="81"/>
      <c r="W558" s="81"/>
      <c r="Z558" s="127">
        <v>1.4999999999999999E-2</v>
      </c>
      <c r="AA558">
        <v>1</v>
      </c>
      <c r="AB558">
        <v>18</v>
      </c>
    </row>
    <row r="559" spans="1:28" x14ac:dyDescent="0.25">
      <c r="A559">
        <v>2021</v>
      </c>
      <c r="B559">
        <v>2</v>
      </c>
      <c r="C559" s="289">
        <v>44244</v>
      </c>
      <c r="E559">
        <v>665</v>
      </c>
      <c r="F559" t="s">
        <v>395</v>
      </c>
      <c r="G559" t="s">
        <v>396</v>
      </c>
      <c r="H559">
        <v>101.2</v>
      </c>
      <c r="I559">
        <v>118.8</v>
      </c>
      <c r="J559">
        <v>116.2</v>
      </c>
      <c r="K559">
        <v>20</v>
      </c>
      <c r="L559">
        <v>180</v>
      </c>
      <c r="M559">
        <v>22</v>
      </c>
      <c r="N559">
        <v>160</v>
      </c>
      <c r="O559" s="81"/>
      <c r="P559" s="81"/>
      <c r="Q559" s="81"/>
      <c r="R559" s="81"/>
      <c r="S559" s="81"/>
      <c r="T559" s="81"/>
      <c r="U559" s="81"/>
      <c r="V559" s="81"/>
      <c r="W559" s="81"/>
      <c r="Z559" s="127">
        <v>1.4999999999999999E-2</v>
      </c>
      <c r="AA559">
        <v>1</v>
      </c>
      <c r="AB559">
        <v>18</v>
      </c>
    </row>
    <row r="560" spans="1:28" x14ac:dyDescent="0.25">
      <c r="A560">
        <v>2021</v>
      </c>
      <c r="B560">
        <v>2</v>
      </c>
      <c r="C560" s="289">
        <v>44243</v>
      </c>
      <c r="E560">
        <v>662</v>
      </c>
      <c r="F560" t="s">
        <v>406</v>
      </c>
      <c r="G560" t="s">
        <v>407</v>
      </c>
      <c r="H560">
        <v>355.12</v>
      </c>
      <c r="I560">
        <v>416.88</v>
      </c>
      <c r="J560">
        <v>426</v>
      </c>
      <c r="K560">
        <v>20</v>
      </c>
      <c r="L560">
        <v>180</v>
      </c>
      <c r="M560">
        <v>22</v>
      </c>
      <c r="N560">
        <v>164</v>
      </c>
      <c r="O560" s="81"/>
      <c r="P560" s="81"/>
      <c r="Q560" s="81"/>
      <c r="R560" s="81"/>
      <c r="S560" s="81"/>
      <c r="T560" s="81"/>
      <c r="U560" s="81"/>
      <c r="V560" s="81"/>
      <c r="W560" s="81"/>
      <c r="Z560" s="127">
        <v>1.4999999999999999E-2</v>
      </c>
      <c r="AA560">
        <v>1</v>
      </c>
      <c r="AB560">
        <v>18</v>
      </c>
    </row>
    <row r="561" spans="1:28" x14ac:dyDescent="0.25">
      <c r="A561">
        <v>2021</v>
      </c>
      <c r="B561">
        <v>2</v>
      </c>
      <c r="C561" s="289">
        <v>44244</v>
      </c>
      <c r="E561">
        <v>662</v>
      </c>
      <c r="F561" t="s">
        <v>406</v>
      </c>
      <c r="G561" t="s">
        <v>407</v>
      </c>
      <c r="H561">
        <v>355.12</v>
      </c>
      <c r="I561">
        <v>416.88</v>
      </c>
      <c r="J561">
        <v>419.3</v>
      </c>
      <c r="K561">
        <v>20</v>
      </c>
      <c r="L561">
        <v>180</v>
      </c>
      <c r="M561">
        <v>22</v>
      </c>
      <c r="N561">
        <v>160</v>
      </c>
      <c r="O561" s="81">
        <v>10</v>
      </c>
      <c r="P561" s="81">
        <v>4</v>
      </c>
      <c r="Q561" s="81">
        <v>5</v>
      </c>
      <c r="R561" s="81"/>
      <c r="S561" s="81"/>
      <c r="T561" s="81"/>
      <c r="U561" s="81"/>
      <c r="V561" s="81"/>
      <c r="W561" s="81"/>
      <c r="X561">
        <v>19</v>
      </c>
      <c r="Y561">
        <v>283</v>
      </c>
      <c r="Z561" s="127">
        <v>1.4999999999999999E-2</v>
      </c>
      <c r="AA561">
        <v>1</v>
      </c>
      <c r="AB561">
        <v>18</v>
      </c>
    </row>
    <row r="562" spans="1:28" x14ac:dyDescent="0.25">
      <c r="A562">
        <v>2021</v>
      </c>
      <c r="B562">
        <v>2</v>
      </c>
      <c r="C562" s="289">
        <v>44245</v>
      </c>
      <c r="E562">
        <v>662</v>
      </c>
      <c r="F562" t="s">
        <v>406</v>
      </c>
      <c r="G562" t="s">
        <v>407</v>
      </c>
      <c r="H562">
        <v>355.12</v>
      </c>
      <c r="I562">
        <v>416.88</v>
      </c>
      <c r="K562">
        <v>20</v>
      </c>
      <c r="L562">
        <v>180</v>
      </c>
      <c r="O562" s="81">
        <v>2</v>
      </c>
      <c r="P562" s="81"/>
      <c r="Q562" s="81">
        <v>3</v>
      </c>
      <c r="R562" s="81"/>
      <c r="S562" s="81"/>
      <c r="T562" s="81"/>
      <c r="U562" s="81"/>
      <c r="V562" s="81"/>
      <c r="W562" s="81"/>
      <c r="X562">
        <v>5</v>
      </c>
      <c r="Y562">
        <v>413</v>
      </c>
      <c r="Z562" s="127">
        <v>1.4999999999999999E-2</v>
      </c>
      <c r="AA562">
        <v>1</v>
      </c>
      <c r="AB562">
        <v>18</v>
      </c>
    </row>
    <row r="563" spans="1:28" x14ac:dyDescent="0.25">
      <c r="A563">
        <v>2021</v>
      </c>
      <c r="B563">
        <v>2</v>
      </c>
      <c r="C563" s="289">
        <v>44252</v>
      </c>
      <c r="E563">
        <v>659</v>
      </c>
      <c r="F563" t="s">
        <v>427</v>
      </c>
      <c r="G563" t="s">
        <v>428</v>
      </c>
      <c r="H563">
        <v>283.24099999999999</v>
      </c>
      <c r="I563">
        <v>322.37099999999998</v>
      </c>
      <c r="J563">
        <v>329.2</v>
      </c>
      <c r="K563">
        <v>40</v>
      </c>
      <c r="L563">
        <v>180</v>
      </c>
      <c r="M563">
        <v>67</v>
      </c>
      <c r="N563">
        <v>108</v>
      </c>
      <c r="O563" s="81">
        <v>6</v>
      </c>
      <c r="P563" s="81"/>
      <c r="Q563" s="81">
        <v>1</v>
      </c>
      <c r="R563" s="81"/>
      <c r="S563" s="81"/>
      <c r="T563" s="81"/>
      <c r="U563" s="81"/>
      <c r="V563" s="81"/>
      <c r="W563" s="81"/>
      <c r="X563">
        <v>7</v>
      </c>
      <c r="Y563">
        <v>7</v>
      </c>
      <c r="Z563" s="127">
        <v>1.4999999999999999E-2</v>
      </c>
      <c r="AA563">
        <v>1</v>
      </c>
      <c r="AB563">
        <v>16</v>
      </c>
    </row>
    <row r="564" spans="1:28" x14ac:dyDescent="0.25">
      <c r="A564">
        <v>2021</v>
      </c>
      <c r="B564">
        <v>2</v>
      </c>
      <c r="C564" s="289">
        <v>44245</v>
      </c>
      <c r="E564">
        <v>550</v>
      </c>
      <c r="F564" t="s">
        <v>365</v>
      </c>
      <c r="G564" t="s">
        <v>366</v>
      </c>
      <c r="H564">
        <v>32.024999999999999</v>
      </c>
      <c r="I564">
        <v>38.045000000000002</v>
      </c>
      <c r="J564">
        <v>35.200000000000003</v>
      </c>
      <c r="K564">
        <v>108</v>
      </c>
      <c r="L564">
        <v>100</v>
      </c>
      <c r="M564">
        <v>117</v>
      </c>
      <c r="N564">
        <v>92</v>
      </c>
      <c r="O564" s="81"/>
      <c r="P564" s="81"/>
      <c r="Q564" s="81"/>
      <c r="R564" s="81"/>
      <c r="S564" s="81"/>
      <c r="T564" s="81"/>
      <c r="U564" s="81"/>
      <c r="V564" s="81"/>
      <c r="W564" s="81"/>
      <c r="Z564" s="127">
        <v>1.4999999999999999E-2</v>
      </c>
      <c r="AA564">
        <v>1</v>
      </c>
      <c r="AB564">
        <v>16</v>
      </c>
    </row>
    <row r="565" spans="1:28" x14ac:dyDescent="0.25">
      <c r="A565">
        <v>2021</v>
      </c>
      <c r="B565">
        <v>2</v>
      </c>
      <c r="C565" s="289">
        <v>44248</v>
      </c>
      <c r="E565">
        <v>550</v>
      </c>
      <c r="F565" t="s">
        <v>365</v>
      </c>
      <c r="G565" t="s">
        <v>366</v>
      </c>
      <c r="H565">
        <v>32.024999999999999</v>
      </c>
      <c r="I565">
        <v>38.045000000000002</v>
      </c>
      <c r="J565">
        <v>35</v>
      </c>
      <c r="K565">
        <v>108</v>
      </c>
      <c r="L565">
        <v>100</v>
      </c>
      <c r="M565">
        <v>119</v>
      </c>
      <c r="N565">
        <v>91</v>
      </c>
      <c r="O565" s="81">
        <v>2</v>
      </c>
      <c r="P565" s="81">
        <v>1</v>
      </c>
      <c r="Q565" s="81">
        <v>1</v>
      </c>
      <c r="R565" s="81"/>
      <c r="S565" s="81"/>
      <c r="T565" s="81"/>
      <c r="U565" s="81"/>
      <c r="V565" s="81"/>
      <c r="W565" s="81"/>
      <c r="X565">
        <v>4</v>
      </c>
      <c r="Y565">
        <v>4</v>
      </c>
      <c r="Z565" s="127">
        <v>1.4999999999999999E-2</v>
      </c>
      <c r="AA565">
        <v>1</v>
      </c>
      <c r="AB565">
        <v>16</v>
      </c>
    </row>
    <row r="566" spans="1:28" x14ac:dyDescent="0.25">
      <c r="A566">
        <v>2021</v>
      </c>
      <c r="B566">
        <v>2</v>
      </c>
      <c r="C566" s="289">
        <v>44249</v>
      </c>
      <c r="E566">
        <v>550</v>
      </c>
      <c r="F566" t="s">
        <v>365</v>
      </c>
      <c r="G566" t="s">
        <v>366</v>
      </c>
      <c r="H566">
        <v>32.024999999999999</v>
      </c>
      <c r="I566">
        <v>38.045000000000002</v>
      </c>
      <c r="K566">
        <v>108</v>
      </c>
      <c r="L566">
        <v>100</v>
      </c>
      <c r="O566" s="81"/>
      <c r="P566" s="81"/>
      <c r="Q566" s="81"/>
      <c r="R566" s="81"/>
      <c r="S566" s="81"/>
      <c r="T566" s="81"/>
      <c r="U566" s="81"/>
      <c r="V566" s="81"/>
      <c r="W566" s="81"/>
      <c r="Y566">
        <v>2040</v>
      </c>
      <c r="Z566" s="127">
        <v>1.4999999999999999E-2</v>
      </c>
      <c r="AA566">
        <v>1</v>
      </c>
      <c r="AB566">
        <v>16</v>
      </c>
    </row>
    <row r="567" spans="1:28" x14ac:dyDescent="0.25">
      <c r="A567">
        <v>2021</v>
      </c>
      <c r="B567">
        <v>2</v>
      </c>
      <c r="C567" s="289">
        <v>44227</v>
      </c>
      <c r="E567">
        <v>449</v>
      </c>
      <c r="F567" t="s">
        <v>272</v>
      </c>
      <c r="G567" t="s">
        <v>273</v>
      </c>
      <c r="H567">
        <v>40.985999999999997</v>
      </c>
      <c r="I567">
        <v>50.048000000000002</v>
      </c>
      <c r="J567">
        <v>45.5</v>
      </c>
      <c r="K567">
        <v>108</v>
      </c>
      <c r="L567">
        <v>100</v>
      </c>
      <c r="M567">
        <v>125</v>
      </c>
      <c r="N567">
        <v>87</v>
      </c>
      <c r="O567" s="81">
        <v>12</v>
      </c>
      <c r="P567" s="81">
        <v>8</v>
      </c>
      <c r="Q567" s="81">
        <v>11</v>
      </c>
      <c r="R567" s="81"/>
      <c r="S567" s="81"/>
      <c r="T567" s="81"/>
      <c r="U567" s="81"/>
      <c r="V567" s="81"/>
      <c r="W567" s="81"/>
      <c r="X567">
        <v>31</v>
      </c>
      <c r="Y567">
        <v>1561</v>
      </c>
      <c r="Z567" s="127">
        <v>1.4999999999999999E-2</v>
      </c>
      <c r="AA567">
        <v>1</v>
      </c>
      <c r="AB567">
        <v>16</v>
      </c>
    </row>
    <row r="568" spans="1:28" x14ac:dyDescent="0.25">
      <c r="A568">
        <v>2021</v>
      </c>
      <c r="B568">
        <v>2</v>
      </c>
      <c r="C568" s="289">
        <v>44228</v>
      </c>
      <c r="E568">
        <v>449</v>
      </c>
      <c r="F568" t="s">
        <v>272</v>
      </c>
      <c r="G568" t="s">
        <v>273</v>
      </c>
      <c r="H568">
        <v>40.985999999999997</v>
      </c>
      <c r="I568">
        <v>50.048000000000002</v>
      </c>
      <c r="J568">
        <v>45.3</v>
      </c>
      <c r="K568">
        <v>108</v>
      </c>
      <c r="L568">
        <v>100</v>
      </c>
      <c r="M568">
        <v>124</v>
      </c>
      <c r="N568">
        <v>87</v>
      </c>
      <c r="O568" s="81">
        <v>3</v>
      </c>
      <c r="P568" s="81"/>
      <c r="Q568" s="81">
        <v>6</v>
      </c>
      <c r="R568" s="81"/>
      <c r="S568" s="81"/>
      <c r="T568" s="81"/>
      <c r="U568" s="81"/>
      <c r="V568" s="81"/>
      <c r="W568" s="81"/>
      <c r="X568">
        <v>9</v>
      </c>
      <c r="Y568">
        <v>2979</v>
      </c>
      <c r="Z568" s="127">
        <v>1.4999999999999999E-2</v>
      </c>
      <c r="AA568">
        <v>1</v>
      </c>
      <c r="AB568">
        <v>16</v>
      </c>
    </row>
    <row r="569" spans="1:28" x14ac:dyDescent="0.25">
      <c r="A569">
        <v>2021</v>
      </c>
      <c r="B569">
        <v>2</v>
      </c>
      <c r="C569" s="289">
        <v>44229</v>
      </c>
      <c r="E569">
        <v>449</v>
      </c>
      <c r="F569" t="s">
        <v>272</v>
      </c>
      <c r="G569" t="s">
        <v>273</v>
      </c>
      <c r="H569">
        <v>40.985999999999997</v>
      </c>
      <c r="I569">
        <v>50.048000000000002</v>
      </c>
      <c r="K569">
        <v>108</v>
      </c>
      <c r="L569">
        <v>100</v>
      </c>
      <c r="O569" s="81"/>
      <c r="P569" s="81"/>
      <c r="Q569" s="81"/>
      <c r="R569" s="81"/>
      <c r="S569" s="81"/>
      <c r="T569" s="81"/>
      <c r="U569" s="81"/>
      <c r="V569" s="81"/>
      <c r="W569" s="81"/>
      <c r="Z569" s="127">
        <v>1.4999999999999999E-2</v>
      </c>
      <c r="AA569">
        <v>1</v>
      </c>
      <c r="AB569">
        <v>16</v>
      </c>
    </row>
    <row r="570" spans="1:28" x14ac:dyDescent="0.25">
      <c r="A570">
        <v>2021</v>
      </c>
      <c r="B570">
        <v>2</v>
      </c>
      <c r="C570" s="289">
        <v>44241</v>
      </c>
      <c r="E570">
        <v>449</v>
      </c>
      <c r="F570" t="s">
        <v>272</v>
      </c>
      <c r="G570" t="s">
        <v>273</v>
      </c>
      <c r="H570">
        <v>40.985999999999997</v>
      </c>
      <c r="I570">
        <v>50.048000000000002</v>
      </c>
      <c r="J570">
        <v>45.4</v>
      </c>
      <c r="K570">
        <v>108</v>
      </c>
      <c r="L570">
        <v>100</v>
      </c>
      <c r="M570">
        <v>118</v>
      </c>
      <c r="N570">
        <v>92</v>
      </c>
      <c r="O570" s="81">
        <v>14</v>
      </c>
      <c r="P570" s="81">
        <v>4</v>
      </c>
      <c r="Q570" s="81">
        <v>8</v>
      </c>
      <c r="R570" s="81"/>
      <c r="S570" s="81"/>
      <c r="T570" s="81"/>
      <c r="U570" s="81"/>
      <c r="V570" s="81"/>
      <c r="W570" s="81"/>
      <c r="X570">
        <v>26</v>
      </c>
      <c r="Y570">
        <v>26</v>
      </c>
      <c r="Z570" s="127">
        <v>1.4999999999999999E-2</v>
      </c>
      <c r="AA570">
        <v>1</v>
      </c>
      <c r="AB570">
        <v>16</v>
      </c>
    </row>
    <row r="571" spans="1:28" x14ac:dyDescent="0.25">
      <c r="A571">
        <v>2021</v>
      </c>
      <c r="B571">
        <v>2</v>
      </c>
      <c r="C571" s="289">
        <v>44242</v>
      </c>
      <c r="E571">
        <v>449</v>
      </c>
      <c r="F571" t="s">
        <v>272</v>
      </c>
      <c r="G571" t="s">
        <v>273</v>
      </c>
      <c r="H571">
        <v>40.985999999999997</v>
      </c>
      <c r="I571">
        <v>50.048000000000002</v>
      </c>
      <c r="J571">
        <v>44.6</v>
      </c>
      <c r="K571">
        <v>108</v>
      </c>
      <c r="L571">
        <v>100</v>
      </c>
      <c r="M571">
        <v>124</v>
      </c>
      <c r="N571">
        <v>87</v>
      </c>
      <c r="O571" s="81">
        <v>12</v>
      </c>
      <c r="P571" s="81">
        <v>8</v>
      </c>
      <c r="Q571" s="81">
        <v>10</v>
      </c>
      <c r="R571" s="81"/>
      <c r="S571" s="81"/>
      <c r="T571" s="81"/>
      <c r="U571" s="81"/>
      <c r="V571" s="81"/>
      <c r="W571" s="81"/>
      <c r="X571">
        <v>30</v>
      </c>
      <c r="Y571">
        <v>2370</v>
      </c>
      <c r="Z571" s="127">
        <v>1.4999999999999999E-2</v>
      </c>
      <c r="AA571">
        <v>1</v>
      </c>
      <c r="AB571">
        <v>16</v>
      </c>
    </row>
    <row r="572" spans="1:28" x14ac:dyDescent="0.25">
      <c r="A572">
        <v>2021</v>
      </c>
      <c r="B572">
        <v>2</v>
      </c>
      <c r="C572" s="289">
        <v>44252</v>
      </c>
      <c r="E572">
        <v>449</v>
      </c>
      <c r="F572" t="s">
        <v>272</v>
      </c>
      <c r="G572" t="s">
        <v>273</v>
      </c>
      <c r="H572">
        <v>40.985999999999997</v>
      </c>
      <c r="I572">
        <v>50.048000000000002</v>
      </c>
      <c r="J572">
        <v>45.4</v>
      </c>
      <c r="K572">
        <v>108</v>
      </c>
      <c r="L572">
        <v>100</v>
      </c>
      <c r="M572">
        <v>101</v>
      </c>
      <c r="N572">
        <v>107</v>
      </c>
      <c r="O572" s="81">
        <v>8</v>
      </c>
      <c r="P572" s="81"/>
      <c r="Q572" s="81">
        <v>6</v>
      </c>
      <c r="R572" s="81"/>
      <c r="S572" s="81"/>
      <c r="T572" s="81"/>
      <c r="U572" s="81"/>
      <c r="V572" s="81"/>
      <c r="W572" s="81"/>
      <c r="X572">
        <v>14</v>
      </c>
      <c r="Y572">
        <v>14</v>
      </c>
      <c r="Z572" s="127">
        <v>1.4999999999999999E-2</v>
      </c>
      <c r="AA572">
        <v>1</v>
      </c>
      <c r="AB572">
        <v>16</v>
      </c>
    </row>
    <row r="573" spans="1:28" x14ac:dyDescent="0.25">
      <c r="A573">
        <v>2021</v>
      </c>
      <c r="B573">
        <v>2</v>
      </c>
      <c r="C573" s="289">
        <v>44249</v>
      </c>
      <c r="E573">
        <v>331</v>
      </c>
      <c r="F573" t="s">
        <v>168</v>
      </c>
      <c r="G573" t="s">
        <v>169</v>
      </c>
      <c r="H573">
        <v>305.82499999999999</v>
      </c>
      <c r="I573">
        <v>348.07499999999999</v>
      </c>
      <c r="J573">
        <v>343</v>
      </c>
      <c r="K573">
        <v>110</v>
      </c>
      <c r="L573">
        <v>131</v>
      </c>
      <c r="M573">
        <v>108</v>
      </c>
      <c r="N573">
        <v>133</v>
      </c>
      <c r="O573" s="81">
        <v>4</v>
      </c>
      <c r="P573" s="81"/>
      <c r="Q573" s="81">
        <v>5</v>
      </c>
      <c r="R573" s="81"/>
      <c r="S573" s="81"/>
      <c r="T573" s="81"/>
      <c r="U573" s="81"/>
      <c r="V573" s="81"/>
      <c r="W573" s="81"/>
      <c r="X573">
        <v>9</v>
      </c>
      <c r="Y573">
        <v>69</v>
      </c>
      <c r="Z573" s="127">
        <v>1.4999999999999999E-2</v>
      </c>
      <c r="AA573">
        <v>1</v>
      </c>
      <c r="AB573">
        <v>16</v>
      </c>
    </row>
    <row r="574" spans="1:28" x14ac:dyDescent="0.25">
      <c r="A574">
        <v>2021</v>
      </c>
      <c r="B574">
        <v>2</v>
      </c>
      <c r="C574" s="289">
        <v>44250</v>
      </c>
      <c r="E574">
        <v>331</v>
      </c>
      <c r="F574" t="s">
        <v>168</v>
      </c>
      <c r="G574" t="s">
        <v>169</v>
      </c>
      <c r="H574">
        <v>305.82499999999999</v>
      </c>
      <c r="I574">
        <v>348.07499999999999</v>
      </c>
      <c r="J574">
        <v>320</v>
      </c>
      <c r="K574">
        <v>110</v>
      </c>
      <c r="L574">
        <v>131</v>
      </c>
      <c r="M574">
        <v>109</v>
      </c>
      <c r="N574">
        <v>132</v>
      </c>
      <c r="O574" s="81"/>
      <c r="P574" s="81"/>
      <c r="Q574" s="81"/>
      <c r="R574" s="81"/>
      <c r="S574" s="81"/>
      <c r="T574" s="81"/>
      <c r="U574" s="81"/>
      <c r="V574" s="81"/>
      <c r="W574" s="81"/>
      <c r="Z574" s="127">
        <v>1.4999999999999999E-2</v>
      </c>
      <c r="AA574">
        <v>1</v>
      </c>
      <c r="AB574">
        <v>16</v>
      </c>
    </row>
    <row r="575" spans="1:28" x14ac:dyDescent="0.25">
      <c r="A575">
        <v>2021</v>
      </c>
      <c r="B575">
        <v>2</v>
      </c>
      <c r="C575" s="289">
        <v>44229</v>
      </c>
      <c r="E575">
        <v>330</v>
      </c>
      <c r="F575" t="s">
        <v>320</v>
      </c>
      <c r="G575" t="s">
        <v>321</v>
      </c>
      <c r="H575">
        <v>382.04599999999999</v>
      </c>
      <c r="I575">
        <v>434.82600000000002</v>
      </c>
      <c r="J575">
        <v>408.4</v>
      </c>
      <c r="K575">
        <v>103</v>
      </c>
      <c r="L575">
        <v>140</v>
      </c>
      <c r="M575">
        <v>111</v>
      </c>
      <c r="N575">
        <v>130</v>
      </c>
      <c r="O575" s="81">
        <v>7</v>
      </c>
      <c r="P575" s="81">
        <v>4</v>
      </c>
      <c r="Q575" s="81">
        <v>4</v>
      </c>
      <c r="R575" s="81"/>
      <c r="S575" s="81"/>
      <c r="T575" s="81"/>
      <c r="U575" s="81"/>
      <c r="V575" s="81"/>
      <c r="W575" s="81"/>
      <c r="X575">
        <v>14</v>
      </c>
      <c r="Y575">
        <v>866</v>
      </c>
      <c r="Z575" s="127">
        <v>1.4999999999999999E-2</v>
      </c>
      <c r="AA575">
        <v>1</v>
      </c>
      <c r="AB575">
        <v>16</v>
      </c>
    </row>
    <row r="576" spans="1:28" x14ac:dyDescent="0.25">
      <c r="A576">
        <v>2021</v>
      </c>
      <c r="B576">
        <v>2</v>
      </c>
      <c r="C576" s="289">
        <v>44231</v>
      </c>
      <c r="E576">
        <v>330</v>
      </c>
      <c r="F576" t="s">
        <v>320</v>
      </c>
      <c r="G576" t="s">
        <v>321</v>
      </c>
      <c r="H576">
        <v>382.04599999999999</v>
      </c>
      <c r="I576">
        <v>434.82600000000002</v>
      </c>
      <c r="J576">
        <v>411.8</v>
      </c>
      <c r="K576">
        <v>103</v>
      </c>
      <c r="L576">
        <v>140</v>
      </c>
      <c r="M576">
        <v>105</v>
      </c>
      <c r="N576">
        <v>137</v>
      </c>
      <c r="O576" s="81">
        <v>5</v>
      </c>
      <c r="P576" s="81">
        <v>2</v>
      </c>
      <c r="Q576" s="81">
        <v>2</v>
      </c>
      <c r="R576" s="81">
        <v>4</v>
      </c>
      <c r="S576" s="81"/>
      <c r="T576" s="81"/>
      <c r="U576" s="81"/>
      <c r="V576" s="81"/>
      <c r="W576" s="81"/>
      <c r="X576">
        <v>13</v>
      </c>
      <c r="Y576">
        <v>1837</v>
      </c>
      <c r="Z576" s="127">
        <v>1.4999999999999999E-2</v>
      </c>
      <c r="AA576">
        <v>1</v>
      </c>
      <c r="AB576">
        <v>16</v>
      </c>
    </row>
    <row r="577" spans="1:28" x14ac:dyDescent="0.25">
      <c r="A577">
        <v>2021</v>
      </c>
      <c r="B577">
        <v>2</v>
      </c>
      <c r="C577" s="289">
        <v>44234</v>
      </c>
      <c r="E577">
        <v>330</v>
      </c>
      <c r="F577" t="s">
        <v>320</v>
      </c>
      <c r="G577" t="s">
        <v>321</v>
      </c>
      <c r="H577">
        <v>382.04599999999999</v>
      </c>
      <c r="I577">
        <v>434.82600000000002</v>
      </c>
      <c r="J577">
        <v>411</v>
      </c>
      <c r="K577">
        <v>103</v>
      </c>
      <c r="L577">
        <v>140</v>
      </c>
      <c r="M577">
        <v>102</v>
      </c>
      <c r="N577">
        <v>142</v>
      </c>
      <c r="O577" s="81">
        <v>8</v>
      </c>
      <c r="P577" s="81">
        <v>4</v>
      </c>
      <c r="Q577" s="81">
        <v>8</v>
      </c>
      <c r="R577" s="81"/>
      <c r="S577" s="81"/>
      <c r="T577" s="81"/>
      <c r="U577" s="81"/>
      <c r="V577" s="81"/>
      <c r="W577" s="81"/>
      <c r="X577">
        <v>20</v>
      </c>
      <c r="Y577">
        <v>2300</v>
      </c>
      <c r="Z577" s="127">
        <v>1.4999999999999999E-2</v>
      </c>
      <c r="AA577">
        <v>1</v>
      </c>
      <c r="AB577">
        <v>16</v>
      </c>
    </row>
    <row r="578" spans="1:28" x14ac:dyDescent="0.25">
      <c r="A578">
        <v>2021</v>
      </c>
      <c r="B578">
        <v>2</v>
      </c>
      <c r="C578" s="289">
        <v>44235</v>
      </c>
      <c r="E578">
        <v>330</v>
      </c>
      <c r="F578" t="s">
        <v>320</v>
      </c>
      <c r="G578" t="s">
        <v>321</v>
      </c>
      <c r="H578">
        <v>382.04599999999999</v>
      </c>
      <c r="I578">
        <v>434.82600000000002</v>
      </c>
      <c r="J578">
        <v>443.7</v>
      </c>
      <c r="K578">
        <v>103</v>
      </c>
      <c r="L578">
        <v>140</v>
      </c>
      <c r="M578">
        <v>109</v>
      </c>
      <c r="N578">
        <v>132</v>
      </c>
      <c r="O578" s="81">
        <v>3</v>
      </c>
      <c r="P578" s="81">
        <v>2</v>
      </c>
      <c r="Q578" s="81">
        <v>2</v>
      </c>
      <c r="R578" s="81"/>
      <c r="S578" s="81"/>
      <c r="T578" s="81"/>
      <c r="U578" s="81"/>
      <c r="V578" s="81"/>
      <c r="W578" s="81"/>
      <c r="X578">
        <v>7</v>
      </c>
      <c r="Y578">
        <v>1351</v>
      </c>
      <c r="Z578" s="127">
        <v>1.4999999999999999E-2</v>
      </c>
      <c r="AA578">
        <v>1</v>
      </c>
      <c r="AB578">
        <v>16</v>
      </c>
    </row>
    <row r="579" spans="1:28" x14ac:dyDescent="0.25">
      <c r="A579">
        <v>2021</v>
      </c>
      <c r="B579">
        <v>2</v>
      </c>
      <c r="C579" s="289">
        <v>44227</v>
      </c>
      <c r="E579">
        <v>557</v>
      </c>
      <c r="F579" t="s">
        <v>178</v>
      </c>
      <c r="G579" t="s">
        <v>179</v>
      </c>
      <c r="H579">
        <v>171.262</v>
      </c>
      <c r="I579">
        <v>194.922</v>
      </c>
      <c r="J579">
        <v>197.1</v>
      </c>
      <c r="K579">
        <v>20</v>
      </c>
      <c r="L579">
        <v>180</v>
      </c>
      <c r="M579">
        <v>26</v>
      </c>
      <c r="N579">
        <v>139</v>
      </c>
      <c r="O579" s="81">
        <v>4</v>
      </c>
      <c r="P579" s="81">
        <v>2</v>
      </c>
      <c r="Q579" s="81">
        <v>3</v>
      </c>
      <c r="R579" s="81"/>
      <c r="S579" s="81">
        <v>1</v>
      </c>
      <c r="T579" s="81"/>
      <c r="U579" s="81"/>
      <c r="V579" s="81"/>
      <c r="W579" s="81"/>
      <c r="X579">
        <v>10</v>
      </c>
      <c r="Y579">
        <v>562</v>
      </c>
      <c r="Z579" s="127">
        <v>1.4999999999999999E-2</v>
      </c>
      <c r="AA579">
        <v>1</v>
      </c>
      <c r="AB579">
        <v>16</v>
      </c>
    </row>
    <row r="580" spans="1:28" x14ac:dyDescent="0.25">
      <c r="A580">
        <v>2021</v>
      </c>
      <c r="B580">
        <v>2</v>
      </c>
      <c r="C580" s="289">
        <v>44228</v>
      </c>
      <c r="E580">
        <v>557</v>
      </c>
      <c r="F580" t="s">
        <v>178</v>
      </c>
      <c r="G580" t="s">
        <v>179</v>
      </c>
      <c r="H580">
        <v>171.262</v>
      </c>
      <c r="I580">
        <v>194.922</v>
      </c>
      <c r="J580">
        <v>194.7</v>
      </c>
      <c r="K580">
        <v>20</v>
      </c>
      <c r="L580">
        <v>180</v>
      </c>
      <c r="M580">
        <v>27</v>
      </c>
      <c r="N580">
        <v>135</v>
      </c>
      <c r="O580" s="81">
        <v>3</v>
      </c>
      <c r="P580" s="81">
        <v>2</v>
      </c>
      <c r="Q580" s="81">
        <v>4</v>
      </c>
      <c r="R580" s="81">
        <v>1</v>
      </c>
      <c r="S580" s="81">
        <v>2</v>
      </c>
      <c r="T580" s="81"/>
      <c r="U580" s="81"/>
      <c r="V580" s="81"/>
      <c r="W580" s="81"/>
      <c r="X580">
        <v>11</v>
      </c>
      <c r="Y580">
        <v>467</v>
      </c>
      <c r="Z580" s="127">
        <v>1.4999999999999999E-2</v>
      </c>
      <c r="AA580">
        <v>1</v>
      </c>
      <c r="AB580">
        <v>16</v>
      </c>
    </row>
    <row r="581" spans="1:28" x14ac:dyDescent="0.25">
      <c r="A581">
        <v>2021</v>
      </c>
      <c r="B581">
        <v>2</v>
      </c>
      <c r="C581" s="289">
        <v>44229</v>
      </c>
      <c r="E581">
        <v>557</v>
      </c>
      <c r="F581" t="s">
        <v>178</v>
      </c>
      <c r="G581" t="s">
        <v>179</v>
      </c>
      <c r="H581">
        <v>171.262</v>
      </c>
      <c r="I581">
        <v>194.922</v>
      </c>
      <c r="J581">
        <v>188</v>
      </c>
      <c r="K581">
        <v>20</v>
      </c>
      <c r="L581">
        <v>180</v>
      </c>
      <c r="M581">
        <v>27</v>
      </c>
      <c r="N581">
        <v>134</v>
      </c>
      <c r="O581" s="81">
        <v>2</v>
      </c>
      <c r="P581" s="81">
        <v>2</v>
      </c>
      <c r="Q581" s="81">
        <v>3</v>
      </c>
      <c r="R581" s="81"/>
      <c r="S581" s="81">
        <v>4</v>
      </c>
      <c r="T581" s="81"/>
      <c r="U581" s="81"/>
      <c r="V581" s="81"/>
      <c r="W581" s="81"/>
      <c r="X581">
        <v>11</v>
      </c>
      <c r="Y581">
        <v>611</v>
      </c>
      <c r="Z581" s="127">
        <v>1.4999999999999999E-2</v>
      </c>
      <c r="AA581">
        <v>1</v>
      </c>
      <c r="AB581">
        <v>16</v>
      </c>
    </row>
    <row r="582" spans="1:28" x14ac:dyDescent="0.25">
      <c r="A582">
        <v>2021</v>
      </c>
      <c r="B582">
        <v>2</v>
      </c>
      <c r="C582" s="289">
        <v>44231</v>
      </c>
      <c r="E582">
        <v>557</v>
      </c>
      <c r="F582" t="s">
        <v>178</v>
      </c>
      <c r="G582" t="s">
        <v>179</v>
      </c>
      <c r="H582">
        <v>171.262</v>
      </c>
      <c r="I582">
        <v>194.922</v>
      </c>
      <c r="J582">
        <v>196.2</v>
      </c>
      <c r="K582">
        <v>20</v>
      </c>
      <c r="L582">
        <v>180</v>
      </c>
      <c r="M582">
        <v>26</v>
      </c>
      <c r="N582">
        <v>139</v>
      </c>
      <c r="O582" s="81">
        <v>2</v>
      </c>
      <c r="P582" s="81">
        <v>1</v>
      </c>
      <c r="Q582" s="81">
        <v>1</v>
      </c>
      <c r="R582" s="81"/>
      <c r="S582" s="81">
        <v>1</v>
      </c>
      <c r="T582" s="81"/>
      <c r="U582" s="81"/>
      <c r="V582" s="81">
        <v>1</v>
      </c>
      <c r="W582" s="81"/>
      <c r="X582">
        <v>5</v>
      </c>
      <c r="Y582">
        <v>557</v>
      </c>
      <c r="Z582" s="127">
        <v>1.4999999999999999E-2</v>
      </c>
      <c r="AA582">
        <v>1</v>
      </c>
      <c r="AB582">
        <v>16</v>
      </c>
    </row>
    <row r="583" spans="1:28" x14ac:dyDescent="0.25">
      <c r="A583">
        <v>2021</v>
      </c>
      <c r="B583">
        <v>2</v>
      </c>
      <c r="C583" s="289">
        <v>44234</v>
      </c>
      <c r="E583">
        <v>557</v>
      </c>
      <c r="F583" t="s">
        <v>178</v>
      </c>
      <c r="G583" t="s">
        <v>179</v>
      </c>
      <c r="H583">
        <v>171.262</v>
      </c>
      <c r="I583">
        <v>194.922</v>
      </c>
      <c r="J583">
        <v>194.6</v>
      </c>
      <c r="K583">
        <v>20</v>
      </c>
      <c r="L583">
        <v>180</v>
      </c>
      <c r="M583">
        <v>27</v>
      </c>
      <c r="N583">
        <v>134</v>
      </c>
      <c r="O583" s="81">
        <v>2</v>
      </c>
      <c r="P583" s="81">
        <v>2</v>
      </c>
      <c r="Q583" s="81">
        <v>3</v>
      </c>
      <c r="R583" s="81"/>
      <c r="S583" s="81">
        <v>3</v>
      </c>
      <c r="T583" s="81"/>
      <c r="U583" s="81"/>
      <c r="V583" s="81"/>
      <c r="W583" s="81"/>
      <c r="X583">
        <v>9</v>
      </c>
      <c r="Y583">
        <v>585</v>
      </c>
      <c r="Z583" s="127">
        <v>1.4999999999999999E-2</v>
      </c>
      <c r="AA583">
        <v>1</v>
      </c>
      <c r="AB583">
        <v>16</v>
      </c>
    </row>
    <row r="584" spans="1:28" x14ac:dyDescent="0.25">
      <c r="A584">
        <v>2021</v>
      </c>
      <c r="B584">
        <v>2</v>
      </c>
      <c r="C584" s="289">
        <v>44235</v>
      </c>
      <c r="E584">
        <v>557</v>
      </c>
      <c r="F584" t="s">
        <v>178</v>
      </c>
      <c r="G584" t="s">
        <v>179</v>
      </c>
      <c r="H584">
        <v>171.262</v>
      </c>
      <c r="I584">
        <v>194.922</v>
      </c>
      <c r="J584">
        <v>190.9</v>
      </c>
      <c r="K584">
        <v>20</v>
      </c>
      <c r="L584">
        <v>180</v>
      </c>
      <c r="M584">
        <v>27</v>
      </c>
      <c r="N584">
        <v>132</v>
      </c>
      <c r="O584" s="81">
        <v>3</v>
      </c>
      <c r="P584" s="81">
        <v>3</v>
      </c>
      <c r="Q584" s="81">
        <v>3</v>
      </c>
      <c r="R584" s="81"/>
      <c r="S584" s="81">
        <v>2</v>
      </c>
      <c r="T584" s="81"/>
      <c r="U584" s="81"/>
      <c r="V584" s="81"/>
      <c r="W584" s="81"/>
      <c r="X584">
        <v>10</v>
      </c>
      <c r="Y584">
        <v>562</v>
      </c>
      <c r="Z584" s="127">
        <v>1.4999999999999999E-2</v>
      </c>
      <c r="AA584">
        <v>1</v>
      </c>
      <c r="AB584">
        <v>16</v>
      </c>
    </row>
    <row r="585" spans="1:28" x14ac:dyDescent="0.25">
      <c r="A585">
        <v>2021</v>
      </c>
      <c r="B585">
        <v>2</v>
      </c>
      <c r="C585" s="289">
        <v>44236</v>
      </c>
      <c r="E585">
        <v>557</v>
      </c>
      <c r="F585" t="s">
        <v>178</v>
      </c>
      <c r="G585" t="s">
        <v>179</v>
      </c>
      <c r="H585">
        <v>171.262</v>
      </c>
      <c r="I585">
        <v>194.922</v>
      </c>
      <c r="J585">
        <v>192.5</v>
      </c>
      <c r="K585">
        <v>20</v>
      </c>
      <c r="L585">
        <v>180</v>
      </c>
      <c r="M585">
        <v>26</v>
      </c>
      <c r="N585">
        <v>136</v>
      </c>
      <c r="O585" s="81">
        <v>1</v>
      </c>
      <c r="P585" s="81">
        <v>1</v>
      </c>
      <c r="Q585" s="81">
        <v>1</v>
      </c>
      <c r="R585" s="81"/>
      <c r="S585" s="81"/>
      <c r="T585" s="81"/>
      <c r="U585" s="81"/>
      <c r="V585" s="81"/>
      <c r="W585" s="81"/>
      <c r="X585">
        <v>3</v>
      </c>
      <c r="Y585">
        <v>315</v>
      </c>
      <c r="Z585" s="127">
        <v>1.4999999999999999E-2</v>
      </c>
      <c r="AA585">
        <v>1</v>
      </c>
      <c r="AB585">
        <v>16</v>
      </c>
    </row>
    <row r="586" spans="1:28" x14ac:dyDescent="0.25">
      <c r="A586">
        <v>2021</v>
      </c>
      <c r="B586">
        <v>2</v>
      </c>
      <c r="C586" s="289">
        <v>44227</v>
      </c>
      <c r="E586">
        <v>556</v>
      </c>
      <c r="F586" t="s">
        <v>175</v>
      </c>
      <c r="G586" t="s">
        <v>176</v>
      </c>
      <c r="H586">
        <v>1003.106</v>
      </c>
      <c r="I586">
        <v>1141.6859999999999</v>
      </c>
      <c r="J586">
        <v>1085.7</v>
      </c>
      <c r="K586">
        <v>20</v>
      </c>
      <c r="L586">
        <v>180</v>
      </c>
      <c r="M586">
        <v>26</v>
      </c>
      <c r="N586">
        <v>139</v>
      </c>
      <c r="O586" s="81">
        <v>4</v>
      </c>
      <c r="P586" s="81">
        <v>3</v>
      </c>
      <c r="Q586" s="81">
        <v>3</v>
      </c>
      <c r="R586" s="81"/>
      <c r="S586" s="81">
        <v>0</v>
      </c>
      <c r="T586" s="81"/>
      <c r="U586" s="81"/>
      <c r="V586" s="81"/>
      <c r="W586" s="81"/>
      <c r="X586">
        <v>10</v>
      </c>
      <c r="Y586">
        <v>562</v>
      </c>
      <c r="Z586" s="127">
        <v>1.4999999999999999E-2</v>
      </c>
      <c r="AA586">
        <v>1</v>
      </c>
      <c r="AB586">
        <v>16</v>
      </c>
    </row>
    <row r="587" spans="1:28" x14ac:dyDescent="0.25">
      <c r="A587">
        <v>2021</v>
      </c>
      <c r="B587">
        <v>2</v>
      </c>
      <c r="C587" s="289">
        <v>44228</v>
      </c>
      <c r="E587">
        <v>556</v>
      </c>
      <c r="F587" t="s">
        <v>175</v>
      </c>
      <c r="G587" t="s">
        <v>176</v>
      </c>
      <c r="H587">
        <v>1003.106</v>
      </c>
      <c r="I587">
        <v>1141.6859999999999</v>
      </c>
      <c r="J587">
        <v>1088.2</v>
      </c>
      <c r="K587">
        <v>20</v>
      </c>
      <c r="L587">
        <v>180</v>
      </c>
      <c r="M587">
        <v>27</v>
      </c>
      <c r="N587">
        <v>135</v>
      </c>
      <c r="O587" s="81">
        <v>3</v>
      </c>
      <c r="P587" s="81">
        <v>2</v>
      </c>
      <c r="Q587" s="81">
        <v>4</v>
      </c>
      <c r="R587" s="81">
        <v>0</v>
      </c>
      <c r="S587" s="81">
        <v>3</v>
      </c>
      <c r="T587" s="81"/>
      <c r="U587" s="81"/>
      <c r="V587" s="81"/>
      <c r="W587" s="81"/>
      <c r="X587">
        <v>11</v>
      </c>
      <c r="Y587">
        <v>467</v>
      </c>
      <c r="Z587" s="127">
        <v>1.4999999999999999E-2</v>
      </c>
      <c r="AA587">
        <v>1</v>
      </c>
      <c r="AB587">
        <v>16</v>
      </c>
    </row>
    <row r="588" spans="1:28" x14ac:dyDescent="0.25">
      <c r="A588">
        <v>2021</v>
      </c>
      <c r="B588">
        <v>2</v>
      </c>
      <c r="C588" s="289">
        <v>44229</v>
      </c>
      <c r="E588">
        <v>556</v>
      </c>
      <c r="F588" t="s">
        <v>175</v>
      </c>
      <c r="G588" t="s">
        <v>176</v>
      </c>
      <c r="H588">
        <v>1003.106</v>
      </c>
      <c r="I588">
        <v>1141.6859999999999</v>
      </c>
      <c r="J588">
        <v>1054.7</v>
      </c>
      <c r="K588">
        <v>20</v>
      </c>
      <c r="L588">
        <v>180</v>
      </c>
      <c r="M588">
        <v>27</v>
      </c>
      <c r="N588">
        <v>134</v>
      </c>
      <c r="O588" s="81">
        <v>3</v>
      </c>
      <c r="P588" s="81">
        <v>4</v>
      </c>
      <c r="Q588" s="81">
        <v>4</v>
      </c>
      <c r="R588" s="81"/>
      <c r="S588" s="81">
        <v>2</v>
      </c>
      <c r="T588" s="81"/>
      <c r="U588" s="81"/>
      <c r="V588" s="81"/>
      <c r="W588" s="81"/>
      <c r="X588">
        <v>12</v>
      </c>
      <c r="Y588">
        <v>612</v>
      </c>
      <c r="Z588" s="127">
        <v>1.4999999999999999E-2</v>
      </c>
      <c r="AA588">
        <v>1</v>
      </c>
      <c r="AB588">
        <v>16</v>
      </c>
    </row>
    <row r="589" spans="1:28" x14ac:dyDescent="0.25">
      <c r="A589">
        <v>2021</v>
      </c>
      <c r="B589">
        <v>2</v>
      </c>
      <c r="C589" s="289">
        <v>44231</v>
      </c>
      <c r="E589">
        <v>556</v>
      </c>
      <c r="F589" t="s">
        <v>175</v>
      </c>
      <c r="G589" t="s">
        <v>176</v>
      </c>
      <c r="H589">
        <v>1003.106</v>
      </c>
      <c r="I589">
        <v>1141.6859999999999</v>
      </c>
      <c r="J589">
        <v>1080.4000000000001</v>
      </c>
      <c r="K589">
        <v>20</v>
      </c>
      <c r="L589">
        <v>180</v>
      </c>
      <c r="M589">
        <v>26</v>
      </c>
      <c r="N589">
        <v>139</v>
      </c>
      <c r="O589" s="81">
        <v>3</v>
      </c>
      <c r="P589" s="81">
        <v>2</v>
      </c>
      <c r="Q589" s="81">
        <v>1</v>
      </c>
      <c r="R589" s="81"/>
      <c r="S589" s="81">
        <v>1</v>
      </c>
      <c r="T589" s="81"/>
      <c r="U589" s="81"/>
      <c r="V589" s="81">
        <v>0</v>
      </c>
      <c r="W589" s="81"/>
      <c r="X589">
        <v>6</v>
      </c>
      <c r="Y589">
        <v>558</v>
      </c>
      <c r="Z589" s="127">
        <v>1.4999999999999999E-2</v>
      </c>
      <c r="AA589">
        <v>1</v>
      </c>
      <c r="AB589">
        <v>16</v>
      </c>
    </row>
    <row r="590" spans="1:28" x14ac:dyDescent="0.25">
      <c r="A590">
        <v>2021</v>
      </c>
      <c r="B590">
        <v>2</v>
      </c>
      <c r="C590" s="289">
        <v>44234</v>
      </c>
      <c r="E590">
        <v>556</v>
      </c>
      <c r="F590" t="s">
        <v>175</v>
      </c>
      <c r="G590" t="s">
        <v>176</v>
      </c>
      <c r="H590">
        <v>1003.106</v>
      </c>
      <c r="I590">
        <v>1141.6859999999999</v>
      </c>
      <c r="J590">
        <v>1082.5999999999999</v>
      </c>
      <c r="K590">
        <v>20</v>
      </c>
      <c r="L590">
        <v>180</v>
      </c>
      <c r="M590">
        <v>27</v>
      </c>
      <c r="N590">
        <v>134</v>
      </c>
      <c r="O590" s="81">
        <v>2</v>
      </c>
      <c r="P590" s="81">
        <v>3</v>
      </c>
      <c r="Q590" s="81">
        <v>2</v>
      </c>
      <c r="R590" s="81"/>
      <c r="S590" s="81">
        <v>3</v>
      </c>
      <c r="T590" s="81"/>
      <c r="U590" s="81"/>
      <c r="V590" s="81"/>
      <c r="W590" s="81"/>
      <c r="X590">
        <v>11</v>
      </c>
      <c r="Y590">
        <v>587</v>
      </c>
      <c r="Z590" s="127">
        <v>1.4999999999999999E-2</v>
      </c>
      <c r="AA590">
        <v>1</v>
      </c>
      <c r="AB590">
        <v>16</v>
      </c>
    </row>
    <row r="591" spans="1:28" x14ac:dyDescent="0.25">
      <c r="A591">
        <v>2021</v>
      </c>
      <c r="B591">
        <v>2</v>
      </c>
      <c r="C591" s="289">
        <v>44235</v>
      </c>
      <c r="E591">
        <v>556</v>
      </c>
      <c r="F591" t="s">
        <v>175</v>
      </c>
      <c r="G591" t="s">
        <v>176</v>
      </c>
      <c r="H591">
        <v>1003.106</v>
      </c>
      <c r="I591">
        <v>1141.6859999999999</v>
      </c>
      <c r="J591">
        <v>1075.0999999999999</v>
      </c>
      <c r="K591">
        <v>20</v>
      </c>
      <c r="L591">
        <v>180</v>
      </c>
      <c r="M591">
        <v>27</v>
      </c>
      <c r="N591">
        <v>132</v>
      </c>
      <c r="O591" s="81">
        <v>2</v>
      </c>
      <c r="P591" s="81">
        <v>3</v>
      </c>
      <c r="Q591" s="81">
        <v>3</v>
      </c>
      <c r="R591" s="81"/>
      <c r="S591" s="81">
        <v>2</v>
      </c>
      <c r="T591" s="81"/>
      <c r="U591" s="81"/>
      <c r="V591" s="81"/>
      <c r="W591" s="81"/>
      <c r="X591">
        <v>10</v>
      </c>
      <c r="Y591">
        <v>562</v>
      </c>
      <c r="Z591" s="127">
        <v>1.4999999999999999E-2</v>
      </c>
      <c r="AA591">
        <v>1</v>
      </c>
      <c r="AB591">
        <v>16</v>
      </c>
    </row>
    <row r="592" spans="1:28" x14ac:dyDescent="0.25">
      <c r="A592">
        <v>2021</v>
      </c>
      <c r="B592">
        <v>2</v>
      </c>
      <c r="C592" s="289">
        <v>44236</v>
      </c>
      <c r="E592">
        <v>556</v>
      </c>
      <c r="F592" t="s">
        <v>175</v>
      </c>
      <c r="G592" t="s">
        <v>176</v>
      </c>
      <c r="H592">
        <v>1003.106</v>
      </c>
      <c r="I592">
        <v>1141.6859999999999</v>
      </c>
      <c r="J592">
        <v>1072</v>
      </c>
      <c r="K592">
        <v>20</v>
      </c>
      <c r="L592">
        <v>180</v>
      </c>
      <c r="M592">
        <v>26</v>
      </c>
      <c r="N592">
        <v>136</v>
      </c>
      <c r="O592" s="81">
        <v>1</v>
      </c>
      <c r="P592" s="81">
        <v>1</v>
      </c>
      <c r="Q592" s="81">
        <v>2</v>
      </c>
      <c r="R592" s="81"/>
      <c r="S592" s="81"/>
      <c r="T592" s="81"/>
      <c r="U592" s="81"/>
      <c r="V592" s="81"/>
      <c r="W592" s="81"/>
      <c r="X592">
        <v>3</v>
      </c>
      <c r="Y592">
        <v>315</v>
      </c>
      <c r="Z592" s="127">
        <v>1.4999999999999999E-2</v>
      </c>
      <c r="AA592">
        <v>1</v>
      </c>
      <c r="AB592">
        <v>16</v>
      </c>
    </row>
    <row r="593" spans="1:28" x14ac:dyDescent="0.25">
      <c r="A593">
        <v>2021</v>
      </c>
      <c r="B593">
        <v>2</v>
      </c>
      <c r="C593" s="289">
        <v>44244</v>
      </c>
      <c r="E593">
        <v>668</v>
      </c>
      <c r="F593" t="s">
        <v>415</v>
      </c>
      <c r="G593" t="s">
        <v>416</v>
      </c>
      <c r="H593">
        <v>96.923000000000002</v>
      </c>
      <c r="I593">
        <v>110.313</v>
      </c>
      <c r="J593">
        <v>104</v>
      </c>
      <c r="K593">
        <v>103</v>
      </c>
      <c r="L593">
        <v>70</v>
      </c>
      <c r="M593">
        <v>117</v>
      </c>
      <c r="N593">
        <v>92</v>
      </c>
      <c r="O593" s="81">
        <v>10</v>
      </c>
      <c r="P593" s="81">
        <v>2</v>
      </c>
      <c r="Q593" s="81">
        <v>12</v>
      </c>
      <c r="R593" s="81"/>
      <c r="S593" s="81"/>
      <c r="T593" s="81"/>
      <c r="U593" s="81"/>
      <c r="V593" s="81"/>
      <c r="W593" s="81"/>
      <c r="X593">
        <v>24</v>
      </c>
      <c r="Y593">
        <v>744</v>
      </c>
      <c r="Z593" s="127">
        <v>1.4999999999999999E-2</v>
      </c>
      <c r="AA593">
        <v>1</v>
      </c>
      <c r="AB593">
        <v>16</v>
      </c>
    </row>
    <row r="594" spans="1:28" x14ac:dyDescent="0.25">
      <c r="A594">
        <v>2021</v>
      </c>
      <c r="B594">
        <v>2</v>
      </c>
      <c r="C594" s="289">
        <v>44236</v>
      </c>
      <c r="E594">
        <v>437</v>
      </c>
      <c r="F594" t="s">
        <v>349</v>
      </c>
      <c r="G594" t="s">
        <v>350</v>
      </c>
      <c r="H594">
        <v>158.08799999999999</v>
      </c>
      <c r="I594">
        <v>179.928</v>
      </c>
      <c r="J594">
        <v>174.7</v>
      </c>
      <c r="K594">
        <v>120</v>
      </c>
      <c r="L594">
        <v>120</v>
      </c>
      <c r="M594">
        <v>138</v>
      </c>
      <c r="N594">
        <v>104</v>
      </c>
      <c r="O594" s="81">
        <v>29</v>
      </c>
      <c r="P594" s="81">
        <v>15</v>
      </c>
      <c r="Q594" s="81">
        <v>5</v>
      </c>
      <c r="R594" s="81"/>
      <c r="S594" s="81">
        <v>15</v>
      </c>
      <c r="T594" s="81">
        <v>8</v>
      </c>
      <c r="U594" s="81"/>
      <c r="V594" s="81"/>
      <c r="W594" s="81"/>
      <c r="X594">
        <v>72</v>
      </c>
      <c r="Y594">
        <v>472</v>
      </c>
      <c r="Z594" s="127">
        <v>1.4999999999999999E-2</v>
      </c>
      <c r="AA594">
        <v>1</v>
      </c>
      <c r="AB594">
        <v>16</v>
      </c>
    </row>
    <row r="595" spans="1:28" x14ac:dyDescent="0.25">
      <c r="A595">
        <v>2021</v>
      </c>
      <c r="B595">
        <v>2</v>
      </c>
      <c r="C595" s="289">
        <v>44237</v>
      </c>
      <c r="E595">
        <v>437</v>
      </c>
      <c r="F595" t="s">
        <v>349</v>
      </c>
      <c r="G595" t="s">
        <v>350</v>
      </c>
      <c r="H595">
        <v>158.08799999999999</v>
      </c>
      <c r="I595">
        <v>179.928</v>
      </c>
      <c r="J595">
        <v>175.4</v>
      </c>
      <c r="K595">
        <v>120</v>
      </c>
      <c r="L595">
        <v>120</v>
      </c>
      <c r="M595">
        <v>126</v>
      </c>
      <c r="N595">
        <v>114</v>
      </c>
      <c r="O595" s="81">
        <v>5</v>
      </c>
      <c r="P595" s="81">
        <v>4</v>
      </c>
      <c r="Q595" s="81">
        <v>5</v>
      </c>
      <c r="R595" s="81"/>
      <c r="S595" s="81"/>
      <c r="T595" s="81"/>
      <c r="U595" s="81"/>
      <c r="V595" s="81"/>
      <c r="W595" s="81"/>
      <c r="X595">
        <v>14</v>
      </c>
      <c r="Y595">
        <v>2389</v>
      </c>
      <c r="Z595" s="127">
        <v>1.4999999999999999E-2</v>
      </c>
      <c r="AA595">
        <v>1</v>
      </c>
      <c r="AB595">
        <v>16</v>
      </c>
    </row>
    <row r="596" spans="1:28" x14ac:dyDescent="0.25">
      <c r="A596">
        <v>2021</v>
      </c>
      <c r="B596">
        <v>2</v>
      </c>
      <c r="C596" s="289">
        <v>44238</v>
      </c>
      <c r="E596">
        <v>437</v>
      </c>
      <c r="F596" t="s">
        <v>349</v>
      </c>
      <c r="G596" t="s">
        <v>350</v>
      </c>
      <c r="H596">
        <v>158.08799999999999</v>
      </c>
      <c r="I596">
        <v>179.928</v>
      </c>
      <c r="J596">
        <v>185.9</v>
      </c>
      <c r="K596">
        <v>120</v>
      </c>
      <c r="L596">
        <v>120</v>
      </c>
      <c r="M596">
        <v>111</v>
      </c>
      <c r="N596">
        <v>130</v>
      </c>
      <c r="O596" s="81">
        <v>5</v>
      </c>
      <c r="P596" s="81">
        <v>4</v>
      </c>
      <c r="Q596" s="81">
        <v>8</v>
      </c>
      <c r="R596" s="81"/>
      <c r="S596" s="81"/>
      <c r="T596" s="81"/>
      <c r="U596" s="81"/>
      <c r="V596" s="81"/>
      <c r="W596" s="81"/>
      <c r="X596">
        <v>17</v>
      </c>
      <c r="Y596">
        <v>2292</v>
      </c>
      <c r="Z596" s="127">
        <v>1.4999999999999999E-2</v>
      </c>
      <c r="AA596">
        <v>1</v>
      </c>
      <c r="AB596">
        <v>16</v>
      </c>
    </row>
    <row r="597" spans="1:28" x14ac:dyDescent="0.25">
      <c r="A597">
        <v>2021</v>
      </c>
      <c r="B597">
        <v>2</v>
      </c>
      <c r="C597" s="289">
        <v>44241</v>
      </c>
      <c r="E597">
        <v>437</v>
      </c>
      <c r="F597" t="s">
        <v>349</v>
      </c>
      <c r="G597" t="s">
        <v>350</v>
      </c>
      <c r="H597">
        <v>158.08799999999999</v>
      </c>
      <c r="I597">
        <v>179.928</v>
      </c>
      <c r="J597">
        <v>177</v>
      </c>
      <c r="K597">
        <v>120</v>
      </c>
      <c r="L597">
        <v>120</v>
      </c>
      <c r="M597">
        <v>124</v>
      </c>
      <c r="N597">
        <v>116</v>
      </c>
      <c r="O597" s="81">
        <v>7</v>
      </c>
      <c r="P597" s="81">
        <v>1</v>
      </c>
      <c r="Q597" s="81">
        <v>7</v>
      </c>
      <c r="R597" s="81"/>
      <c r="S597" s="81"/>
      <c r="T597" s="81"/>
      <c r="U597" s="81"/>
      <c r="V597" s="81"/>
      <c r="W597" s="81"/>
      <c r="X597">
        <v>15</v>
      </c>
      <c r="Y597">
        <v>2740</v>
      </c>
      <c r="Z597" s="127">
        <v>1.4999999999999999E-2</v>
      </c>
      <c r="AA597">
        <v>1</v>
      </c>
      <c r="AB597">
        <v>16</v>
      </c>
    </row>
    <row r="598" spans="1:28" x14ac:dyDescent="0.25">
      <c r="A598">
        <v>2021</v>
      </c>
      <c r="B598">
        <v>2</v>
      </c>
      <c r="C598" s="289">
        <v>44242</v>
      </c>
      <c r="E598">
        <v>437</v>
      </c>
      <c r="F598" t="s">
        <v>349</v>
      </c>
      <c r="G598" t="s">
        <v>350</v>
      </c>
      <c r="H598">
        <v>158.08799999999999</v>
      </c>
      <c r="I598">
        <v>179.928</v>
      </c>
      <c r="K598">
        <v>120</v>
      </c>
      <c r="L598">
        <v>120</v>
      </c>
      <c r="O598" s="81">
        <v>3</v>
      </c>
      <c r="P598" s="81"/>
      <c r="Q598" s="81">
        <v>1</v>
      </c>
      <c r="R598" s="81"/>
      <c r="S598" s="81"/>
      <c r="T598" s="81"/>
      <c r="U598" s="81"/>
      <c r="V598" s="81"/>
      <c r="W598" s="81"/>
      <c r="X598">
        <v>4</v>
      </c>
      <c r="Y598">
        <v>1379</v>
      </c>
      <c r="Z598" s="127">
        <v>1.4999999999999999E-2</v>
      </c>
      <c r="AA598">
        <v>1</v>
      </c>
      <c r="AB598">
        <v>16</v>
      </c>
    </row>
    <row r="599" spans="1:28" x14ac:dyDescent="0.25">
      <c r="A599">
        <v>2021</v>
      </c>
      <c r="B599">
        <v>2</v>
      </c>
      <c r="C599" s="289">
        <v>44227</v>
      </c>
      <c r="E599">
        <v>438</v>
      </c>
      <c r="F599" t="s">
        <v>151</v>
      </c>
      <c r="G599" t="s">
        <v>152</v>
      </c>
      <c r="H599">
        <v>316.17599999999999</v>
      </c>
      <c r="I599">
        <v>359.85599999999999</v>
      </c>
      <c r="J599">
        <v>346</v>
      </c>
      <c r="K599">
        <v>67</v>
      </c>
      <c r="L599">
        <v>161</v>
      </c>
      <c r="M599">
        <v>80</v>
      </c>
      <c r="N599">
        <v>136</v>
      </c>
      <c r="O599" s="81">
        <v>7</v>
      </c>
      <c r="P599" s="81">
        <v>4</v>
      </c>
      <c r="Q599" s="81">
        <v>10</v>
      </c>
      <c r="R599" s="81"/>
      <c r="S599" s="81"/>
      <c r="T599" s="81"/>
      <c r="U599" s="81"/>
      <c r="V599" s="81"/>
      <c r="W599" s="81"/>
      <c r="X599">
        <v>21</v>
      </c>
      <c r="Y599">
        <v>1341</v>
      </c>
      <c r="Z599" s="127">
        <v>1.4999999999999999E-2</v>
      </c>
      <c r="AA599">
        <v>1</v>
      </c>
      <c r="AB599">
        <v>16</v>
      </c>
    </row>
    <row r="600" spans="1:28" x14ac:dyDescent="0.25">
      <c r="A600">
        <v>2021</v>
      </c>
      <c r="B600">
        <v>2</v>
      </c>
      <c r="C600" s="289">
        <v>44228</v>
      </c>
      <c r="E600">
        <v>438</v>
      </c>
      <c r="F600" t="s">
        <v>151</v>
      </c>
      <c r="G600" t="s">
        <v>152</v>
      </c>
      <c r="H600">
        <v>316.17599999999999</v>
      </c>
      <c r="I600">
        <v>359.85599999999999</v>
      </c>
      <c r="J600">
        <v>352.3</v>
      </c>
      <c r="K600">
        <v>67</v>
      </c>
      <c r="L600">
        <v>161</v>
      </c>
      <c r="M600">
        <v>89</v>
      </c>
      <c r="N600">
        <v>122</v>
      </c>
      <c r="O600" s="81">
        <v>6</v>
      </c>
      <c r="P600" s="81"/>
      <c r="Q600" s="81">
        <v>7</v>
      </c>
      <c r="R600" s="81"/>
      <c r="S600" s="81">
        <v>2</v>
      </c>
      <c r="T600" s="81"/>
      <c r="U600" s="81"/>
      <c r="V600" s="81"/>
      <c r="W600" s="81"/>
      <c r="X600">
        <v>14</v>
      </c>
      <c r="Y600">
        <v>1682</v>
      </c>
      <c r="Z600" s="127">
        <v>1.4999999999999999E-2</v>
      </c>
      <c r="AA600">
        <v>1</v>
      </c>
      <c r="AB600">
        <v>16</v>
      </c>
    </row>
    <row r="601" spans="1:28" x14ac:dyDescent="0.25">
      <c r="A601">
        <v>2021</v>
      </c>
      <c r="B601">
        <v>2</v>
      </c>
      <c r="C601" s="289">
        <v>44229</v>
      </c>
      <c r="E601">
        <v>438</v>
      </c>
      <c r="F601" t="s">
        <v>151</v>
      </c>
      <c r="G601" t="s">
        <v>152</v>
      </c>
      <c r="H601">
        <v>316.17599999999999</v>
      </c>
      <c r="I601">
        <v>359.85599999999999</v>
      </c>
      <c r="J601">
        <v>354.3</v>
      </c>
      <c r="K601">
        <v>67</v>
      </c>
      <c r="L601">
        <v>161</v>
      </c>
      <c r="M601">
        <v>97</v>
      </c>
      <c r="N601">
        <v>111</v>
      </c>
      <c r="O601" s="81">
        <v>7</v>
      </c>
      <c r="P601" s="81">
        <v>4</v>
      </c>
      <c r="Q601" s="81">
        <v>8</v>
      </c>
      <c r="R601" s="81"/>
      <c r="S601" s="81"/>
      <c r="T601" s="81"/>
      <c r="U601" s="81"/>
      <c r="V601" s="81"/>
      <c r="W601" s="81"/>
      <c r="X601">
        <v>19</v>
      </c>
      <c r="Y601">
        <v>1927</v>
      </c>
      <c r="Z601" s="127">
        <v>1.4999999999999999E-2</v>
      </c>
      <c r="AA601">
        <v>1</v>
      </c>
      <c r="AB601">
        <v>16</v>
      </c>
    </row>
    <row r="602" spans="1:28" x14ac:dyDescent="0.25">
      <c r="A602">
        <v>2021</v>
      </c>
      <c r="B602">
        <v>2</v>
      </c>
      <c r="C602" s="289">
        <v>44231</v>
      </c>
      <c r="E602">
        <v>438</v>
      </c>
      <c r="F602" t="s">
        <v>151</v>
      </c>
      <c r="G602" t="s">
        <v>152</v>
      </c>
      <c r="H602">
        <v>316.17599999999999</v>
      </c>
      <c r="I602">
        <v>359.85599999999999</v>
      </c>
      <c r="J602">
        <v>352</v>
      </c>
      <c r="K602">
        <v>67</v>
      </c>
      <c r="L602">
        <v>161</v>
      </c>
      <c r="M602">
        <v>86</v>
      </c>
      <c r="N602">
        <v>125</v>
      </c>
      <c r="O602" s="81">
        <v>2</v>
      </c>
      <c r="P602" s="81"/>
      <c r="Q602" s="81"/>
      <c r="R602" s="81">
        <v>2</v>
      </c>
      <c r="S602" s="81"/>
      <c r="T602" s="81"/>
      <c r="U602" s="81"/>
      <c r="V602" s="81"/>
      <c r="W602" s="81"/>
      <c r="X602">
        <v>4</v>
      </c>
      <c r="Y602">
        <v>652</v>
      </c>
      <c r="Z602" s="127">
        <v>1.4999999999999999E-2</v>
      </c>
      <c r="AA602">
        <v>1</v>
      </c>
      <c r="AB602">
        <v>16</v>
      </c>
    </row>
    <row r="603" spans="1:28" x14ac:dyDescent="0.25">
      <c r="A603">
        <v>2021</v>
      </c>
      <c r="B603">
        <v>2</v>
      </c>
      <c r="C603" s="289">
        <v>44244</v>
      </c>
      <c r="E603">
        <v>438</v>
      </c>
      <c r="F603" t="s">
        <v>151</v>
      </c>
      <c r="G603" t="s">
        <v>152</v>
      </c>
      <c r="H603">
        <v>316.17599999999999</v>
      </c>
      <c r="I603">
        <v>359.85599999999999</v>
      </c>
      <c r="J603">
        <v>342.5</v>
      </c>
      <c r="K603">
        <v>67</v>
      </c>
      <c r="L603">
        <v>161</v>
      </c>
      <c r="M603">
        <v>68</v>
      </c>
      <c r="N603">
        <v>160</v>
      </c>
      <c r="O603" s="81">
        <v>6</v>
      </c>
      <c r="P603" s="81">
        <v>4</v>
      </c>
      <c r="Q603" s="81">
        <v>5</v>
      </c>
      <c r="R603" s="81"/>
      <c r="S603" s="81"/>
      <c r="T603" s="81"/>
      <c r="U603" s="81"/>
      <c r="V603" s="81"/>
      <c r="W603" s="81"/>
      <c r="X603">
        <v>15</v>
      </c>
      <c r="Y603">
        <v>15</v>
      </c>
      <c r="Z603" s="127">
        <v>1.4999999999999999E-2</v>
      </c>
      <c r="AA603">
        <v>1</v>
      </c>
      <c r="AB603">
        <v>16</v>
      </c>
    </row>
    <row r="604" spans="1:28" x14ac:dyDescent="0.25">
      <c r="A604">
        <v>2021</v>
      </c>
      <c r="B604">
        <v>2</v>
      </c>
      <c r="C604" s="289">
        <v>44245</v>
      </c>
      <c r="E604">
        <v>438</v>
      </c>
      <c r="F604" t="s">
        <v>151</v>
      </c>
      <c r="G604" t="s">
        <v>152</v>
      </c>
      <c r="H604">
        <v>316.17599999999999</v>
      </c>
      <c r="I604">
        <v>359.85599999999999</v>
      </c>
      <c r="J604">
        <v>342.6</v>
      </c>
      <c r="K604">
        <v>67</v>
      </c>
      <c r="L604">
        <v>161</v>
      </c>
      <c r="M604">
        <v>75</v>
      </c>
      <c r="N604">
        <v>145</v>
      </c>
      <c r="O604" s="81">
        <v>5</v>
      </c>
      <c r="P604" s="81">
        <v>4</v>
      </c>
      <c r="Q604" s="81">
        <v>5</v>
      </c>
      <c r="R604" s="81">
        <v>3</v>
      </c>
      <c r="S604" s="81"/>
      <c r="T604" s="81"/>
      <c r="U604" s="81"/>
      <c r="V604" s="81"/>
      <c r="W604" s="81"/>
      <c r="X604">
        <v>17</v>
      </c>
      <c r="Y604">
        <v>965</v>
      </c>
      <c r="Z604" s="127">
        <v>1.4999999999999999E-2</v>
      </c>
      <c r="AA604">
        <v>1</v>
      </c>
      <c r="AB604">
        <v>16</v>
      </c>
    </row>
    <row r="605" spans="1:28" x14ac:dyDescent="0.25">
      <c r="A605">
        <v>2021</v>
      </c>
      <c r="B605">
        <v>2</v>
      </c>
      <c r="C605" s="289">
        <v>44248</v>
      </c>
      <c r="E605">
        <v>438</v>
      </c>
      <c r="F605" t="s">
        <v>151</v>
      </c>
      <c r="G605" t="s">
        <v>152</v>
      </c>
      <c r="H605">
        <v>316.17599999999999</v>
      </c>
      <c r="I605">
        <v>359.85599999999999</v>
      </c>
      <c r="K605">
        <v>67</v>
      </c>
      <c r="L605">
        <v>161</v>
      </c>
      <c r="O605" s="81">
        <v>3</v>
      </c>
      <c r="P605" s="81">
        <v>2</v>
      </c>
      <c r="Q605" s="81">
        <v>4</v>
      </c>
      <c r="R605" s="81"/>
      <c r="S605" s="81"/>
      <c r="T605" s="81"/>
      <c r="U605" s="81"/>
      <c r="V605" s="81"/>
      <c r="W605" s="81"/>
      <c r="X605">
        <v>9</v>
      </c>
      <c r="Y605">
        <v>9</v>
      </c>
      <c r="Z605" s="127">
        <v>1.4999999999999999E-2</v>
      </c>
      <c r="AA605">
        <v>1</v>
      </c>
      <c r="AB605">
        <v>16</v>
      </c>
    </row>
    <row r="606" spans="1:28" x14ac:dyDescent="0.25">
      <c r="A606">
        <v>2021</v>
      </c>
      <c r="B606">
        <v>2</v>
      </c>
      <c r="C606" s="289">
        <v>44249</v>
      </c>
      <c r="E606">
        <v>438</v>
      </c>
      <c r="F606" t="s">
        <v>151</v>
      </c>
      <c r="G606" t="s">
        <v>152</v>
      </c>
      <c r="H606">
        <v>316.17599999999999</v>
      </c>
      <c r="I606">
        <v>359.85599999999999</v>
      </c>
      <c r="K606">
        <v>67</v>
      </c>
      <c r="L606">
        <v>161</v>
      </c>
      <c r="O606" s="81"/>
      <c r="P606" s="81"/>
      <c r="Q606" s="81"/>
      <c r="R606" s="81"/>
      <c r="S606" s="81"/>
      <c r="T606" s="81"/>
      <c r="U606" s="81"/>
      <c r="V606" s="81"/>
      <c r="W606" s="81"/>
      <c r="Y606">
        <v>864</v>
      </c>
      <c r="Z606" s="127">
        <v>1.4999999999999999E-2</v>
      </c>
      <c r="AA606">
        <v>1</v>
      </c>
      <c r="AB606">
        <v>16</v>
      </c>
    </row>
    <row r="607" spans="1:28" x14ac:dyDescent="0.25">
      <c r="A607">
        <v>2021</v>
      </c>
      <c r="B607">
        <v>2</v>
      </c>
      <c r="C607" s="289">
        <v>44251</v>
      </c>
      <c r="E607">
        <v>438</v>
      </c>
      <c r="F607" t="s">
        <v>151</v>
      </c>
      <c r="G607" t="s">
        <v>152</v>
      </c>
      <c r="H607">
        <v>316.17599999999999</v>
      </c>
      <c r="I607">
        <v>359.85599999999999</v>
      </c>
      <c r="K607">
        <v>67</v>
      </c>
      <c r="L607">
        <v>161</v>
      </c>
      <c r="O607" s="81"/>
      <c r="P607" s="81"/>
      <c r="Q607" s="81"/>
      <c r="R607" s="81"/>
      <c r="S607" s="81"/>
      <c r="T607" s="81"/>
      <c r="U607" s="81"/>
      <c r="V607" s="81"/>
      <c r="W607" s="81"/>
      <c r="Y607">
        <v>96</v>
      </c>
      <c r="Z607" s="127">
        <v>1.4999999999999999E-2</v>
      </c>
      <c r="AA607">
        <v>1</v>
      </c>
      <c r="AB607">
        <v>16</v>
      </c>
    </row>
    <row r="608" spans="1:28" x14ac:dyDescent="0.25">
      <c r="A608">
        <v>2021</v>
      </c>
      <c r="B608">
        <v>2</v>
      </c>
      <c r="C608" s="289">
        <v>44245</v>
      </c>
      <c r="E608">
        <v>666</v>
      </c>
      <c r="F608" t="s">
        <v>418</v>
      </c>
      <c r="G608" t="s">
        <v>419</v>
      </c>
      <c r="H608">
        <v>455.44400000000002</v>
      </c>
      <c r="I608">
        <v>518.36400000000003</v>
      </c>
      <c r="J608">
        <v>511.5</v>
      </c>
      <c r="K608">
        <v>72</v>
      </c>
      <c r="L608">
        <v>150</v>
      </c>
      <c r="M608">
        <v>69</v>
      </c>
      <c r="N608">
        <v>156</v>
      </c>
      <c r="O608" s="81">
        <v>3</v>
      </c>
      <c r="P608" s="81"/>
      <c r="Q608" s="81">
        <v>10</v>
      </c>
      <c r="R608" s="81"/>
      <c r="S608" s="81"/>
      <c r="T608" s="81"/>
      <c r="U608" s="81"/>
      <c r="V608" s="81"/>
      <c r="W608" s="81"/>
      <c r="X608">
        <v>13</v>
      </c>
      <c r="Y608">
        <v>141</v>
      </c>
      <c r="Z608" s="127">
        <v>1.4999999999999999E-2</v>
      </c>
      <c r="AA608">
        <v>1</v>
      </c>
      <c r="AB608">
        <v>16</v>
      </c>
    </row>
    <row r="609" spans="1:28" x14ac:dyDescent="0.25">
      <c r="A609">
        <v>2021</v>
      </c>
      <c r="B609">
        <v>2</v>
      </c>
      <c r="C609" s="289">
        <v>44249</v>
      </c>
      <c r="E609">
        <v>666</v>
      </c>
      <c r="F609" t="s">
        <v>418</v>
      </c>
      <c r="G609" t="s">
        <v>419</v>
      </c>
      <c r="H609">
        <v>455.44400000000002</v>
      </c>
      <c r="I609">
        <v>518.36400000000003</v>
      </c>
      <c r="K609">
        <v>72</v>
      </c>
      <c r="L609">
        <v>150</v>
      </c>
      <c r="O609" s="81"/>
      <c r="P609" s="81"/>
      <c r="Q609" s="81"/>
      <c r="R609" s="81"/>
      <c r="S609" s="81"/>
      <c r="T609" s="81"/>
      <c r="U609" s="81"/>
      <c r="V609" s="81"/>
      <c r="W609" s="81"/>
      <c r="Y609">
        <v>152</v>
      </c>
      <c r="Z609" s="127">
        <v>1.4999999999999999E-2</v>
      </c>
      <c r="AA609">
        <v>1</v>
      </c>
      <c r="AB609">
        <v>16</v>
      </c>
    </row>
    <row r="610" spans="1:28" x14ac:dyDescent="0.25">
      <c r="A610">
        <v>2021</v>
      </c>
      <c r="B610">
        <v>2</v>
      </c>
      <c r="C610" s="289">
        <v>44243</v>
      </c>
      <c r="E610">
        <v>669</v>
      </c>
      <c r="F610" t="s">
        <v>412</v>
      </c>
      <c r="G610" t="s">
        <v>413</v>
      </c>
      <c r="H610">
        <v>897.71400000000006</v>
      </c>
      <c r="I610">
        <v>1021.734</v>
      </c>
      <c r="J610">
        <v>957.6</v>
      </c>
      <c r="K610">
        <v>40</v>
      </c>
      <c r="L610">
        <v>180</v>
      </c>
      <c r="M610">
        <v>32</v>
      </c>
      <c r="N610">
        <v>223</v>
      </c>
      <c r="O610" s="81"/>
      <c r="P610" s="81"/>
      <c r="Q610" s="81"/>
      <c r="R610" s="81"/>
      <c r="S610" s="81"/>
      <c r="T610" s="81"/>
      <c r="U610" s="81"/>
      <c r="V610" s="81"/>
      <c r="W610" s="81"/>
      <c r="Z610" s="127">
        <v>1.4999999999999999E-2</v>
      </c>
      <c r="AA610">
        <v>1</v>
      </c>
      <c r="AB610">
        <v>16</v>
      </c>
    </row>
    <row r="611" spans="1:28" x14ac:dyDescent="0.25">
      <c r="A611">
        <v>2021</v>
      </c>
      <c r="B611">
        <v>2</v>
      </c>
      <c r="C611" s="289">
        <v>44244</v>
      </c>
      <c r="E611">
        <v>669</v>
      </c>
      <c r="F611" t="s">
        <v>412</v>
      </c>
      <c r="G611" t="s">
        <v>413</v>
      </c>
      <c r="H611">
        <v>897.71400000000006</v>
      </c>
      <c r="I611">
        <v>1021.734</v>
      </c>
      <c r="J611">
        <v>988</v>
      </c>
      <c r="K611">
        <v>40</v>
      </c>
      <c r="L611">
        <v>180</v>
      </c>
      <c r="M611">
        <v>40</v>
      </c>
      <c r="N611">
        <v>180</v>
      </c>
      <c r="O611" s="81">
        <v>9</v>
      </c>
      <c r="P611" s="81">
        <v>6</v>
      </c>
      <c r="Q611" s="81">
        <v>11</v>
      </c>
      <c r="R611" s="81"/>
      <c r="S611" s="81"/>
      <c r="T611" s="81"/>
      <c r="U611" s="81"/>
      <c r="V611" s="81"/>
      <c r="W611" s="81"/>
      <c r="X611">
        <v>26</v>
      </c>
      <c r="Y611">
        <v>554</v>
      </c>
      <c r="Z611" s="127">
        <v>1.4999999999999999E-2</v>
      </c>
      <c r="AA611">
        <v>1</v>
      </c>
      <c r="AB611">
        <v>16</v>
      </c>
    </row>
    <row r="612" spans="1:28" x14ac:dyDescent="0.25">
      <c r="A612">
        <v>2021</v>
      </c>
      <c r="B612">
        <v>2</v>
      </c>
      <c r="C612" s="289">
        <v>44245</v>
      </c>
      <c r="E612">
        <v>669</v>
      </c>
      <c r="F612" t="s">
        <v>412</v>
      </c>
      <c r="G612" t="s">
        <v>413</v>
      </c>
      <c r="H612">
        <v>897.71400000000006</v>
      </c>
      <c r="I612">
        <v>1021.734</v>
      </c>
      <c r="J612">
        <v>983.8</v>
      </c>
      <c r="K612">
        <v>40</v>
      </c>
      <c r="L612">
        <v>180</v>
      </c>
      <c r="M612">
        <v>40</v>
      </c>
      <c r="N612">
        <v>179</v>
      </c>
      <c r="O612" s="81">
        <v>2</v>
      </c>
      <c r="P612" s="81"/>
      <c r="Q612" s="81"/>
      <c r="R612" s="81"/>
      <c r="S612" s="81">
        <v>2</v>
      </c>
      <c r="T612" s="81"/>
      <c r="U612" s="81"/>
      <c r="V612" s="81"/>
      <c r="W612" s="81"/>
      <c r="X612">
        <v>4</v>
      </c>
      <c r="Y612">
        <v>550</v>
      </c>
      <c r="Z612" s="127">
        <v>1.4999999999999999E-2</v>
      </c>
      <c r="AA612">
        <v>1</v>
      </c>
      <c r="AB612">
        <v>16</v>
      </c>
    </row>
    <row r="613" spans="1:28" x14ac:dyDescent="0.25">
      <c r="A613">
        <v>2021</v>
      </c>
      <c r="B613">
        <v>2</v>
      </c>
      <c r="C613" s="289">
        <v>44243</v>
      </c>
      <c r="E613">
        <v>667</v>
      </c>
      <c r="F613" t="s">
        <v>404</v>
      </c>
      <c r="G613" t="s">
        <v>405</v>
      </c>
      <c r="H613">
        <v>1534.0182</v>
      </c>
      <c r="I613">
        <v>1745.9441999999999</v>
      </c>
      <c r="J613">
        <v>1592</v>
      </c>
      <c r="K613">
        <v>20</v>
      </c>
      <c r="M613">
        <v>20</v>
      </c>
      <c r="N613">
        <v>182</v>
      </c>
      <c r="O613" s="81">
        <v>3</v>
      </c>
      <c r="P613" s="81"/>
      <c r="Q613" s="81">
        <v>1</v>
      </c>
      <c r="R613" s="81"/>
      <c r="S613" s="81">
        <v>1</v>
      </c>
      <c r="T613" s="81"/>
      <c r="U613" s="81"/>
      <c r="V613" s="81"/>
      <c r="W613" s="81"/>
      <c r="X613">
        <v>5</v>
      </c>
      <c r="Y613">
        <v>5</v>
      </c>
      <c r="Z613" s="127">
        <v>1.4999999999999999E-2</v>
      </c>
      <c r="AA613">
        <v>1</v>
      </c>
      <c r="AB613">
        <v>16</v>
      </c>
    </row>
    <row r="614" spans="1:28" x14ac:dyDescent="0.25">
      <c r="A614">
        <v>2021</v>
      </c>
      <c r="B614">
        <v>2</v>
      </c>
      <c r="C614" s="289">
        <v>44244</v>
      </c>
      <c r="E614">
        <v>667</v>
      </c>
      <c r="F614" t="s">
        <v>404</v>
      </c>
      <c r="G614" t="s">
        <v>405</v>
      </c>
      <c r="H614">
        <v>1534.0182</v>
      </c>
      <c r="I614">
        <v>1745.9441999999999</v>
      </c>
      <c r="K614">
        <v>20</v>
      </c>
      <c r="O614" s="81"/>
      <c r="P614" s="81"/>
      <c r="Q614" s="81"/>
      <c r="R614" s="81"/>
      <c r="S614" s="81"/>
      <c r="T614" s="81"/>
      <c r="U614" s="81"/>
      <c r="V614" s="81"/>
      <c r="W614" s="81"/>
      <c r="Y614">
        <v>240</v>
      </c>
      <c r="Z614" s="127">
        <v>1.4999999999999999E-2</v>
      </c>
      <c r="AA614">
        <v>1</v>
      </c>
      <c r="AB614">
        <v>16</v>
      </c>
    </row>
    <row r="615" spans="1:28" x14ac:dyDescent="0.25">
      <c r="A615">
        <v>2021</v>
      </c>
      <c r="B615">
        <v>2</v>
      </c>
      <c r="C615" s="289">
        <v>44227</v>
      </c>
      <c r="E615">
        <v>122</v>
      </c>
      <c r="F615" t="s">
        <v>163</v>
      </c>
      <c r="G615" t="s">
        <v>164</v>
      </c>
      <c r="H615">
        <v>267.39999999999998</v>
      </c>
      <c r="I615">
        <v>292.60000000000002</v>
      </c>
      <c r="K615">
        <v>63</v>
      </c>
      <c r="L615">
        <v>115</v>
      </c>
      <c r="O615" s="81">
        <v>2</v>
      </c>
      <c r="P615" s="81"/>
      <c r="Q615" s="81">
        <v>3</v>
      </c>
      <c r="R615" s="81"/>
      <c r="S615" s="81"/>
      <c r="T615" s="81"/>
      <c r="U615" s="81"/>
      <c r="V615" s="81"/>
      <c r="W615" s="81"/>
      <c r="X615">
        <v>5</v>
      </c>
      <c r="Y615">
        <v>5</v>
      </c>
      <c r="Z615" s="127">
        <v>1.4999999999999999E-2</v>
      </c>
      <c r="AA615">
        <v>1</v>
      </c>
      <c r="AB615">
        <v>22</v>
      </c>
    </row>
    <row r="616" spans="1:28" x14ac:dyDescent="0.25">
      <c r="A616">
        <v>2021</v>
      </c>
      <c r="B616">
        <v>2</v>
      </c>
      <c r="C616" s="289">
        <v>44229</v>
      </c>
      <c r="E616">
        <v>122</v>
      </c>
      <c r="F616" t="s">
        <v>163</v>
      </c>
      <c r="G616" t="s">
        <v>164</v>
      </c>
      <c r="H616">
        <v>267.39999999999998</v>
      </c>
      <c r="I616">
        <v>292.60000000000002</v>
      </c>
      <c r="K616">
        <v>63</v>
      </c>
      <c r="L616">
        <v>115</v>
      </c>
      <c r="O616" s="81"/>
      <c r="P616" s="81"/>
      <c r="Q616" s="81"/>
      <c r="R616" s="81"/>
      <c r="S616" s="81"/>
      <c r="T616" s="81"/>
      <c r="U616" s="81"/>
      <c r="V616" s="81"/>
      <c r="W616" s="81"/>
      <c r="Y616">
        <v>700</v>
      </c>
      <c r="Z616" s="127">
        <v>1.4999999999999999E-2</v>
      </c>
      <c r="AA616">
        <v>1</v>
      </c>
      <c r="AB616">
        <v>22</v>
      </c>
    </row>
    <row r="617" spans="1:28" x14ac:dyDescent="0.25">
      <c r="A617">
        <v>2021</v>
      </c>
      <c r="B617">
        <v>2</v>
      </c>
      <c r="C617" s="289">
        <v>44234</v>
      </c>
      <c r="E617">
        <v>122</v>
      </c>
      <c r="F617" t="s">
        <v>163</v>
      </c>
      <c r="G617" t="s">
        <v>164</v>
      </c>
      <c r="H617">
        <v>267.39999999999998</v>
      </c>
      <c r="I617">
        <v>292.60000000000002</v>
      </c>
      <c r="K617">
        <v>63</v>
      </c>
      <c r="L617">
        <v>115</v>
      </c>
      <c r="O617" s="81"/>
      <c r="P617" s="81"/>
      <c r="Q617" s="81"/>
      <c r="R617" s="81"/>
      <c r="S617" s="81"/>
      <c r="T617" s="81"/>
      <c r="U617" s="81"/>
      <c r="V617" s="81"/>
      <c r="W617" s="81"/>
      <c r="Y617">
        <v>380</v>
      </c>
      <c r="Z617" s="127">
        <v>1.4999999999999999E-2</v>
      </c>
      <c r="AA617">
        <v>1</v>
      </c>
      <c r="AB617">
        <v>22</v>
      </c>
    </row>
    <row r="618" spans="1:28" x14ac:dyDescent="0.25">
      <c r="A618">
        <v>2021</v>
      </c>
      <c r="B618">
        <v>2</v>
      </c>
      <c r="C618" s="289">
        <v>44236</v>
      </c>
      <c r="E618">
        <v>122</v>
      </c>
      <c r="F618" t="s">
        <v>163</v>
      </c>
      <c r="G618" t="s">
        <v>164</v>
      </c>
      <c r="H618">
        <v>267.39999999999998</v>
      </c>
      <c r="I618">
        <v>292.60000000000002</v>
      </c>
      <c r="J618">
        <v>307.5</v>
      </c>
      <c r="K618">
        <v>63</v>
      </c>
      <c r="L618">
        <v>115</v>
      </c>
      <c r="M618">
        <v>73</v>
      </c>
      <c r="N618">
        <v>99</v>
      </c>
      <c r="O618" s="81">
        <v>2</v>
      </c>
      <c r="P618" s="81">
        <v>1</v>
      </c>
      <c r="Q618" s="81">
        <v>3</v>
      </c>
      <c r="R618" s="81"/>
      <c r="S618" s="81"/>
      <c r="T618" s="81"/>
      <c r="U618" s="81"/>
      <c r="V618" s="81"/>
      <c r="W618" s="81"/>
      <c r="X618">
        <v>6</v>
      </c>
      <c r="Y618">
        <v>6</v>
      </c>
      <c r="Z618" s="127">
        <v>1.4999999999999999E-2</v>
      </c>
      <c r="AA618">
        <v>1</v>
      </c>
      <c r="AB618">
        <v>22</v>
      </c>
    </row>
    <row r="619" spans="1:28" x14ac:dyDescent="0.25">
      <c r="A619">
        <v>2021</v>
      </c>
      <c r="B619">
        <v>2</v>
      </c>
      <c r="C619" s="289">
        <v>44237</v>
      </c>
      <c r="E619">
        <v>122</v>
      </c>
      <c r="F619" t="s">
        <v>163</v>
      </c>
      <c r="G619" t="s">
        <v>164</v>
      </c>
      <c r="H619">
        <v>267.39999999999998</v>
      </c>
      <c r="I619">
        <v>292.60000000000002</v>
      </c>
      <c r="J619">
        <v>275.60000000000002</v>
      </c>
      <c r="K619">
        <v>63</v>
      </c>
      <c r="L619">
        <v>115</v>
      </c>
      <c r="M619">
        <v>67</v>
      </c>
      <c r="N619">
        <v>107</v>
      </c>
      <c r="O619" s="81">
        <v>7</v>
      </c>
      <c r="P619" s="81">
        <v>2</v>
      </c>
      <c r="Q619" s="81">
        <v>6</v>
      </c>
      <c r="R619" s="81"/>
      <c r="S619" s="81"/>
      <c r="T619" s="81">
        <v>20</v>
      </c>
      <c r="U619" s="81"/>
      <c r="V619" s="81"/>
      <c r="W619" s="81"/>
      <c r="X619">
        <v>35</v>
      </c>
      <c r="Y619">
        <v>135</v>
      </c>
      <c r="Z619" s="127">
        <v>1.4999999999999999E-2</v>
      </c>
      <c r="AA619">
        <v>1</v>
      </c>
      <c r="AB619">
        <v>22</v>
      </c>
    </row>
    <row r="620" spans="1:28" x14ac:dyDescent="0.25">
      <c r="A620">
        <v>2021</v>
      </c>
      <c r="B620">
        <v>2</v>
      </c>
      <c r="C620" s="289">
        <v>44238</v>
      </c>
      <c r="E620">
        <v>122</v>
      </c>
      <c r="F620" t="s">
        <v>163</v>
      </c>
      <c r="G620" t="s">
        <v>164</v>
      </c>
      <c r="H620">
        <v>267.39999999999998</v>
      </c>
      <c r="I620">
        <v>292.60000000000002</v>
      </c>
      <c r="J620">
        <v>291.2</v>
      </c>
      <c r="K620">
        <v>63</v>
      </c>
      <c r="L620">
        <v>115</v>
      </c>
      <c r="M620">
        <v>73</v>
      </c>
      <c r="N620">
        <v>99</v>
      </c>
      <c r="O620" s="81">
        <v>7</v>
      </c>
      <c r="P620" s="81">
        <v>2</v>
      </c>
      <c r="Q620" s="81">
        <v>6</v>
      </c>
      <c r="R620" s="81"/>
      <c r="S620" s="81"/>
      <c r="T620" s="81"/>
      <c r="U620" s="81"/>
      <c r="V620" s="81"/>
      <c r="W620" s="81"/>
      <c r="X620">
        <v>15</v>
      </c>
      <c r="Y620">
        <v>615</v>
      </c>
      <c r="Z620" s="127">
        <v>1.4999999999999999E-2</v>
      </c>
      <c r="AA620">
        <v>1</v>
      </c>
      <c r="AB620">
        <v>22</v>
      </c>
    </row>
    <row r="621" spans="1:28" x14ac:dyDescent="0.25">
      <c r="A621">
        <v>2021</v>
      </c>
      <c r="B621">
        <v>2</v>
      </c>
      <c r="C621" s="289">
        <v>44241</v>
      </c>
      <c r="E621">
        <v>122</v>
      </c>
      <c r="F621" t="s">
        <v>163</v>
      </c>
      <c r="G621" t="s">
        <v>164</v>
      </c>
      <c r="H621">
        <v>267.39999999999998</v>
      </c>
      <c r="I621">
        <v>292.60000000000002</v>
      </c>
      <c r="J621">
        <v>274.39999999999998</v>
      </c>
      <c r="K621">
        <v>63</v>
      </c>
      <c r="L621">
        <v>115</v>
      </c>
      <c r="M621">
        <v>67</v>
      </c>
      <c r="N621">
        <v>108</v>
      </c>
      <c r="O621" s="81">
        <v>4</v>
      </c>
      <c r="P621" s="81">
        <v>4</v>
      </c>
      <c r="Q621" s="81">
        <v>7</v>
      </c>
      <c r="R621" s="81"/>
      <c r="S621" s="81"/>
      <c r="T621" s="81"/>
      <c r="U621" s="81"/>
      <c r="V621" s="81"/>
      <c r="W621" s="81"/>
      <c r="X621">
        <v>15</v>
      </c>
      <c r="Y621">
        <v>415</v>
      </c>
      <c r="Z621" s="127">
        <v>1.4999999999999999E-2</v>
      </c>
      <c r="AA621">
        <v>1</v>
      </c>
      <c r="AB621">
        <v>22</v>
      </c>
    </row>
    <row r="622" spans="1:28" x14ac:dyDescent="0.25">
      <c r="A622">
        <v>2021</v>
      </c>
      <c r="B622">
        <v>2</v>
      </c>
      <c r="C622" s="289">
        <v>44242</v>
      </c>
      <c r="E622">
        <v>122</v>
      </c>
      <c r="F622" t="s">
        <v>163</v>
      </c>
      <c r="G622" t="s">
        <v>164</v>
      </c>
      <c r="H622">
        <v>267.39999999999998</v>
      </c>
      <c r="I622">
        <v>292.60000000000002</v>
      </c>
      <c r="J622">
        <v>282.7</v>
      </c>
      <c r="K622">
        <v>63</v>
      </c>
      <c r="L622">
        <v>115</v>
      </c>
      <c r="M622">
        <v>71</v>
      </c>
      <c r="N622">
        <v>102</v>
      </c>
      <c r="O622" s="81">
        <v>7</v>
      </c>
      <c r="P622" s="81">
        <v>2</v>
      </c>
      <c r="Q622" s="81">
        <v>6</v>
      </c>
      <c r="R622" s="81"/>
      <c r="S622" s="81"/>
      <c r="T622" s="81"/>
      <c r="U622" s="81"/>
      <c r="V622" s="81"/>
      <c r="W622" s="81"/>
      <c r="X622">
        <v>15</v>
      </c>
      <c r="Y622">
        <v>915</v>
      </c>
      <c r="Z622" s="127">
        <v>1.4999999999999999E-2</v>
      </c>
      <c r="AA622">
        <v>1</v>
      </c>
      <c r="AB622">
        <v>22</v>
      </c>
    </row>
    <row r="623" spans="1:28" x14ac:dyDescent="0.25">
      <c r="A623">
        <v>2021</v>
      </c>
      <c r="B623">
        <v>2</v>
      </c>
      <c r="C623" s="289">
        <v>44243</v>
      </c>
      <c r="E623">
        <v>122</v>
      </c>
      <c r="F623" t="s">
        <v>163</v>
      </c>
      <c r="G623" t="s">
        <v>164</v>
      </c>
      <c r="H623">
        <v>267.39999999999998</v>
      </c>
      <c r="I623">
        <v>292.60000000000002</v>
      </c>
      <c r="J623">
        <v>270</v>
      </c>
      <c r="K623">
        <v>63</v>
      </c>
      <c r="L623">
        <v>115</v>
      </c>
      <c r="M623">
        <v>71</v>
      </c>
      <c r="N623">
        <v>101</v>
      </c>
      <c r="O623" s="81">
        <v>2</v>
      </c>
      <c r="P623" s="81"/>
      <c r="Q623" s="81">
        <v>3</v>
      </c>
      <c r="R623" s="81"/>
      <c r="S623" s="81"/>
      <c r="T623" s="81"/>
      <c r="U623" s="81"/>
      <c r="V623" s="81"/>
      <c r="W623" s="81"/>
      <c r="X623">
        <v>5</v>
      </c>
      <c r="Y623">
        <v>5</v>
      </c>
      <c r="Z623" s="127">
        <v>1.4999999999999999E-2</v>
      </c>
      <c r="AA623">
        <v>1</v>
      </c>
      <c r="AB623">
        <v>22</v>
      </c>
    </row>
    <row r="624" spans="1:28" x14ac:dyDescent="0.25">
      <c r="A624">
        <v>2021</v>
      </c>
      <c r="B624">
        <v>2</v>
      </c>
      <c r="C624" s="289">
        <v>44244</v>
      </c>
      <c r="E624">
        <v>122</v>
      </c>
      <c r="F624" t="s">
        <v>163</v>
      </c>
      <c r="G624" t="s">
        <v>164</v>
      </c>
      <c r="H624">
        <v>267.39999999999998</v>
      </c>
      <c r="I624">
        <v>292.60000000000002</v>
      </c>
      <c r="K624">
        <v>63</v>
      </c>
      <c r="L624">
        <v>115</v>
      </c>
      <c r="O624" s="81"/>
      <c r="P624" s="81"/>
      <c r="Q624" s="81"/>
      <c r="R624" s="81"/>
      <c r="S624" s="81"/>
      <c r="T624" s="81"/>
      <c r="U624" s="81"/>
      <c r="V624" s="81"/>
      <c r="W624" s="81"/>
      <c r="Y624">
        <v>300</v>
      </c>
      <c r="Z624" s="127">
        <v>1.4999999999999999E-2</v>
      </c>
      <c r="AA624">
        <v>1</v>
      </c>
      <c r="AB624">
        <v>22</v>
      </c>
    </row>
    <row r="625" spans="1:28" x14ac:dyDescent="0.25">
      <c r="A625">
        <v>2021</v>
      </c>
      <c r="B625">
        <v>2</v>
      </c>
      <c r="C625" s="289">
        <v>44248</v>
      </c>
      <c r="E625">
        <v>122</v>
      </c>
      <c r="F625" t="s">
        <v>163</v>
      </c>
      <c r="G625" t="s">
        <v>164</v>
      </c>
      <c r="H625">
        <v>267.39999999999998</v>
      </c>
      <c r="I625">
        <v>292.60000000000002</v>
      </c>
      <c r="K625">
        <v>63</v>
      </c>
      <c r="L625">
        <v>115</v>
      </c>
      <c r="O625" s="81"/>
      <c r="P625" s="81"/>
      <c r="Q625" s="81"/>
      <c r="R625" s="81"/>
      <c r="S625" s="81"/>
      <c r="T625" s="81"/>
      <c r="U625" s="81"/>
      <c r="V625" s="81"/>
      <c r="W625" s="81"/>
      <c r="Y625">
        <v>2000</v>
      </c>
      <c r="Z625" s="127">
        <v>1.4999999999999999E-2</v>
      </c>
      <c r="AA625">
        <v>1</v>
      </c>
      <c r="AB625">
        <v>22</v>
      </c>
    </row>
    <row r="626" spans="1:28" x14ac:dyDescent="0.25">
      <c r="A626">
        <v>2021</v>
      </c>
      <c r="B626">
        <v>2</v>
      </c>
      <c r="C626" s="289">
        <v>44252</v>
      </c>
      <c r="E626">
        <v>122</v>
      </c>
      <c r="F626" t="s">
        <v>163</v>
      </c>
      <c r="G626" t="s">
        <v>164</v>
      </c>
      <c r="H626">
        <v>267.39999999999998</v>
      </c>
      <c r="I626">
        <v>292.60000000000002</v>
      </c>
      <c r="K626">
        <v>63</v>
      </c>
      <c r="L626">
        <v>115</v>
      </c>
      <c r="O626" s="81"/>
      <c r="P626" s="81"/>
      <c r="Q626" s="81"/>
      <c r="R626" s="81"/>
      <c r="S626" s="81"/>
      <c r="T626" s="81"/>
      <c r="U626" s="81"/>
      <c r="V626" s="81"/>
      <c r="W626" s="81"/>
      <c r="Y626">
        <v>100</v>
      </c>
      <c r="Z626" s="127">
        <v>1.4999999999999999E-2</v>
      </c>
      <c r="AA626">
        <v>1</v>
      </c>
      <c r="AB626">
        <v>22</v>
      </c>
    </row>
    <row r="627" spans="1:28" x14ac:dyDescent="0.25">
      <c r="A627">
        <v>2021</v>
      </c>
      <c r="B627">
        <v>2</v>
      </c>
      <c r="C627" s="289">
        <v>44227</v>
      </c>
      <c r="E627">
        <v>50</v>
      </c>
      <c r="F627" t="s">
        <v>278</v>
      </c>
      <c r="G627" t="s">
        <v>279</v>
      </c>
      <c r="H627">
        <v>51.57</v>
      </c>
      <c r="I627">
        <v>56.43</v>
      </c>
      <c r="J627">
        <v>71</v>
      </c>
      <c r="K627">
        <v>101</v>
      </c>
      <c r="L627">
        <v>107</v>
      </c>
      <c r="M627">
        <v>67</v>
      </c>
      <c r="N627">
        <v>108</v>
      </c>
      <c r="O627" s="81">
        <v>3</v>
      </c>
      <c r="P627" s="81"/>
      <c r="Q627" s="81">
        <v>4</v>
      </c>
      <c r="R627" s="81"/>
      <c r="S627" s="81"/>
      <c r="T627" s="81"/>
      <c r="U627" s="81"/>
      <c r="V627" s="81"/>
      <c r="W627" s="81"/>
      <c r="X627">
        <v>7</v>
      </c>
      <c r="Y627">
        <v>1435</v>
      </c>
      <c r="Z627" s="127">
        <v>1.4999999999999999E-2</v>
      </c>
      <c r="AA627">
        <v>1</v>
      </c>
      <c r="AB627">
        <v>18</v>
      </c>
    </row>
    <row r="628" spans="1:28" x14ac:dyDescent="0.25">
      <c r="A628">
        <v>2021</v>
      </c>
      <c r="B628">
        <v>2</v>
      </c>
      <c r="C628" s="289">
        <v>44235</v>
      </c>
      <c r="E628">
        <v>50</v>
      </c>
      <c r="F628" t="s">
        <v>278</v>
      </c>
      <c r="G628" t="s">
        <v>279</v>
      </c>
      <c r="H628">
        <v>51.57</v>
      </c>
      <c r="I628">
        <v>56.43</v>
      </c>
      <c r="J628">
        <v>59.5</v>
      </c>
      <c r="K628">
        <v>101</v>
      </c>
      <c r="L628">
        <v>107</v>
      </c>
      <c r="M628">
        <v>67</v>
      </c>
      <c r="N628">
        <v>108</v>
      </c>
      <c r="O628" s="81">
        <v>4</v>
      </c>
      <c r="P628" s="81"/>
      <c r="Q628" s="81">
        <v>3</v>
      </c>
      <c r="R628" s="81"/>
      <c r="S628" s="81"/>
      <c r="T628" s="81"/>
      <c r="U628" s="81"/>
      <c r="V628" s="81"/>
      <c r="W628" s="81"/>
      <c r="X628">
        <v>7</v>
      </c>
      <c r="Y628">
        <v>63</v>
      </c>
      <c r="Z628" s="127">
        <v>1.4999999999999999E-2</v>
      </c>
      <c r="AA628">
        <v>1</v>
      </c>
      <c r="AB628">
        <v>18</v>
      </c>
    </row>
    <row r="629" spans="1:28" x14ac:dyDescent="0.25">
      <c r="A629">
        <v>2021</v>
      </c>
      <c r="B629">
        <v>2</v>
      </c>
      <c r="C629" s="289">
        <v>44236</v>
      </c>
      <c r="E629">
        <v>50</v>
      </c>
      <c r="F629" t="s">
        <v>278</v>
      </c>
      <c r="G629" t="s">
        <v>279</v>
      </c>
      <c r="H629">
        <v>51.57</v>
      </c>
      <c r="I629">
        <v>56.43</v>
      </c>
      <c r="J629">
        <v>55.2</v>
      </c>
      <c r="K629">
        <v>101</v>
      </c>
      <c r="L629">
        <v>107</v>
      </c>
      <c r="M629">
        <v>70</v>
      </c>
      <c r="N629">
        <v>103</v>
      </c>
      <c r="O629" s="81">
        <v>12</v>
      </c>
      <c r="P629" s="81">
        <v>2</v>
      </c>
      <c r="Q629" s="81">
        <v>8</v>
      </c>
      <c r="R629" s="81"/>
      <c r="S629" s="81"/>
      <c r="T629" s="81"/>
      <c r="U629" s="81"/>
      <c r="V629" s="81"/>
      <c r="W629" s="81"/>
      <c r="X629">
        <v>22</v>
      </c>
      <c r="Y629">
        <v>2122</v>
      </c>
      <c r="Z629" s="127">
        <v>1.4999999999999999E-2</v>
      </c>
      <c r="AA629">
        <v>1</v>
      </c>
      <c r="AB629">
        <v>18</v>
      </c>
    </row>
    <row r="630" spans="1:28" x14ac:dyDescent="0.25">
      <c r="A630">
        <v>2021</v>
      </c>
      <c r="B630">
        <v>2</v>
      </c>
      <c r="C630" s="289">
        <v>44237</v>
      </c>
      <c r="E630">
        <v>50</v>
      </c>
      <c r="F630" t="s">
        <v>278</v>
      </c>
      <c r="G630" t="s">
        <v>279</v>
      </c>
      <c r="H630">
        <v>51.57</v>
      </c>
      <c r="I630">
        <v>56.43</v>
      </c>
      <c r="J630">
        <v>53.8</v>
      </c>
      <c r="K630">
        <v>101</v>
      </c>
      <c r="L630">
        <v>107</v>
      </c>
      <c r="M630">
        <v>69</v>
      </c>
      <c r="N630">
        <v>104</v>
      </c>
      <c r="O630" s="81">
        <v>7</v>
      </c>
      <c r="P630" s="81">
        <v>7</v>
      </c>
      <c r="Q630" s="81">
        <v>5</v>
      </c>
      <c r="R630" s="81"/>
      <c r="S630" s="81"/>
      <c r="T630" s="81"/>
      <c r="U630" s="81"/>
      <c r="V630" s="81"/>
      <c r="W630" s="81"/>
      <c r="X630">
        <v>19</v>
      </c>
      <c r="Y630">
        <v>2287</v>
      </c>
      <c r="Z630" s="127">
        <v>1.4999999999999999E-2</v>
      </c>
      <c r="AA630">
        <v>1</v>
      </c>
      <c r="AB630">
        <v>18</v>
      </c>
    </row>
    <row r="631" spans="1:28" x14ac:dyDescent="0.25">
      <c r="A631">
        <v>2021</v>
      </c>
      <c r="B631">
        <v>2</v>
      </c>
      <c r="C631" s="289">
        <v>44238</v>
      </c>
      <c r="E631">
        <v>50</v>
      </c>
      <c r="F631" t="s">
        <v>278</v>
      </c>
      <c r="G631" t="s">
        <v>279</v>
      </c>
      <c r="H631">
        <v>51.57</v>
      </c>
      <c r="I631">
        <v>56.43</v>
      </c>
      <c r="J631">
        <v>57.5</v>
      </c>
      <c r="K631">
        <v>101</v>
      </c>
      <c r="L631">
        <v>107</v>
      </c>
      <c r="M631">
        <v>70</v>
      </c>
      <c r="N631">
        <v>103</v>
      </c>
      <c r="O631" s="81">
        <v>6</v>
      </c>
      <c r="P631" s="81">
        <v>4</v>
      </c>
      <c r="Q631" s="81">
        <v>12</v>
      </c>
      <c r="R631" s="81"/>
      <c r="S631" s="81"/>
      <c r="T631" s="81"/>
      <c r="U631" s="81"/>
      <c r="V631" s="81"/>
      <c r="W631" s="81"/>
      <c r="X631">
        <v>22</v>
      </c>
      <c r="Y631">
        <v>1870</v>
      </c>
      <c r="Z631" s="127">
        <v>1.4999999999999999E-2</v>
      </c>
      <c r="AA631">
        <v>1</v>
      </c>
      <c r="AB631">
        <v>18</v>
      </c>
    </row>
    <row r="632" spans="1:28" x14ac:dyDescent="0.25">
      <c r="A632">
        <v>2021</v>
      </c>
      <c r="B632">
        <v>2</v>
      </c>
      <c r="C632" s="289">
        <v>44241</v>
      </c>
      <c r="E632">
        <v>50</v>
      </c>
      <c r="F632" t="s">
        <v>278</v>
      </c>
      <c r="G632" t="s">
        <v>279</v>
      </c>
      <c r="H632">
        <v>51.57</v>
      </c>
      <c r="I632">
        <v>56.43</v>
      </c>
      <c r="K632">
        <v>101</v>
      </c>
      <c r="L632">
        <v>107</v>
      </c>
      <c r="O632" s="81"/>
      <c r="P632" s="81"/>
      <c r="Q632" s="81">
        <v>15</v>
      </c>
      <c r="R632" s="81"/>
      <c r="S632" s="81"/>
      <c r="T632" s="81"/>
      <c r="U632" s="81"/>
      <c r="V632" s="81"/>
      <c r="W632" s="81"/>
      <c r="X632">
        <v>15</v>
      </c>
      <c r="Y632">
        <v>1275</v>
      </c>
      <c r="Z632" s="127">
        <v>1.4999999999999999E-2</v>
      </c>
      <c r="AA632">
        <v>1</v>
      </c>
      <c r="AB632">
        <v>18</v>
      </c>
    </row>
    <row r="633" spans="1:28" x14ac:dyDescent="0.25">
      <c r="A633">
        <v>2021</v>
      </c>
      <c r="B633">
        <v>2</v>
      </c>
      <c r="C633" s="289">
        <v>44250</v>
      </c>
      <c r="E633">
        <v>50</v>
      </c>
      <c r="F633" t="s">
        <v>278</v>
      </c>
      <c r="G633" t="s">
        <v>279</v>
      </c>
      <c r="H633">
        <v>51.57</v>
      </c>
      <c r="I633">
        <v>56.43</v>
      </c>
      <c r="J633">
        <v>55.3</v>
      </c>
      <c r="K633">
        <v>101</v>
      </c>
      <c r="L633">
        <v>107</v>
      </c>
      <c r="M633">
        <v>68</v>
      </c>
      <c r="N633">
        <v>105</v>
      </c>
      <c r="O633" s="81">
        <v>10</v>
      </c>
      <c r="P633" s="81"/>
      <c r="Q633" s="81">
        <v>2</v>
      </c>
      <c r="R633" s="81"/>
      <c r="S633" s="81"/>
      <c r="T633" s="81">
        <v>20</v>
      </c>
      <c r="U633" s="81"/>
      <c r="V633" s="81"/>
      <c r="W633" s="81"/>
      <c r="X633">
        <v>32</v>
      </c>
      <c r="Y633">
        <v>32</v>
      </c>
      <c r="Z633" s="127">
        <v>1.4999999999999999E-2</v>
      </c>
      <c r="AA633">
        <v>1</v>
      </c>
      <c r="AB633">
        <v>18</v>
      </c>
    </row>
    <row r="634" spans="1:28" x14ac:dyDescent="0.25">
      <c r="A634">
        <v>2021</v>
      </c>
      <c r="B634">
        <v>2</v>
      </c>
      <c r="C634" s="289">
        <v>44251</v>
      </c>
      <c r="E634">
        <v>50</v>
      </c>
      <c r="F634" t="s">
        <v>278</v>
      </c>
      <c r="G634" t="s">
        <v>279</v>
      </c>
      <c r="H634">
        <v>51.57</v>
      </c>
      <c r="I634">
        <v>56.43</v>
      </c>
      <c r="J634">
        <v>53.8</v>
      </c>
      <c r="K634">
        <v>101</v>
      </c>
      <c r="L634">
        <v>107</v>
      </c>
      <c r="M634">
        <v>70</v>
      </c>
      <c r="N634">
        <v>103</v>
      </c>
      <c r="O634" s="81">
        <v>7</v>
      </c>
      <c r="P634" s="81">
        <v>6</v>
      </c>
      <c r="Q634" s="81">
        <v>6</v>
      </c>
      <c r="R634" s="81"/>
      <c r="S634" s="81"/>
      <c r="T634" s="81"/>
      <c r="U634" s="81"/>
      <c r="V634" s="81"/>
      <c r="W634" s="81"/>
      <c r="X634">
        <v>19</v>
      </c>
      <c r="Y634">
        <v>3379</v>
      </c>
      <c r="Z634" s="127">
        <v>1.4999999999999999E-2</v>
      </c>
      <c r="AA634">
        <v>1</v>
      </c>
      <c r="AB634">
        <v>18</v>
      </c>
    </row>
    <row r="635" spans="1:28" x14ac:dyDescent="0.25">
      <c r="A635">
        <v>2021</v>
      </c>
      <c r="B635">
        <v>2</v>
      </c>
      <c r="C635" s="289">
        <v>44252</v>
      </c>
      <c r="E635">
        <v>50</v>
      </c>
      <c r="F635" t="s">
        <v>278</v>
      </c>
      <c r="G635" t="s">
        <v>279</v>
      </c>
      <c r="H635">
        <v>51.57</v>
      </c>
      <c r="I635">
        <v>56.43</v>
      </c>
      <c r="J635">
        <v>54.6</v>
      </c>
      <c r="K635">
        <v>101</v>
      </c>
      <c r="L635">
        <v>107</v>
      </c>
      <c r="M635">
        <v>70</v>
      </c>
      <c r="N635">
        <v>104</v>
      </c>
      <c r="O635" s="81">
        <v>7</v>
      </c>
      <c r="P635" s="81">
        <v>5</v>
      </c>
      <c r="Q635" s="81">
        <v>4</v>
      </c>
      <c r="R635" s="81"/>
      <c r="S635" s="81"/>
      <c r="T635" s="81"/>
      <c r="U635" s="81"/>
      <c r="V635" s="81"/>
      <c r="W635" s="81"/>
      <c r="X635">
        <v>16</v>
      </c>
      <c r="Y635">
        <v>2368</v>
      </c>
      <c r="Z635" s="127">
        <v>1.4999999999999999E-2</v>
      </c>
      <c r="AA635">
        <v>1</v>
      </c>
      <c r="AB635">
        <v>18</v>
      </c>
    </row>
    <row r="636" spans="1:28" x14ac:dyDescent="0.25">
      <c r="A636">
        <v>2021</v>
      </c>
      <c r="B636">
        <v>2</v>
      </c>
      <c r="C636" s="289">
        <v>44252</v>
      </c>
      <c r="E636">
        <v>660</v>
      </c>
      <c r="F636" t="s">
        <v>421</v>
      </c>
      <c r="G636" t="s">
        <v>422</v>
      </c>
      <c r="H636">
        <v>605.06299999999999</v>
      </c>
      <c r="I636">
        <v>688.65300000000002</v>
      </c>
      <c r="J636">
        <v>1335.6</v>
      </c>
      <c r="K636">
        <v>20</v>
      </c>
      <c r="L636">
        <v>180</v>
      </c>
      <c r="M636">
        <v>24</v>
      </c>
      <c r="N636">
        <v>148</v>
      </c>
      <c r="O636" s="81">
        <v>2</v>
      </c>
      <c r="P636" s="81">
        <v>1</v>
      </c>
      <c r="Q636" s="81">
        <v>2</v>
      </c>
      <c r="R636" s="81"/>
      <c r="S636" s="81">
        <v>1</v>
      </c>
      <c r="T636" s="81"/>
      <c r="U636" s="81"/>
      <c r="V636" s="81"/>
      <c r="W636" s="81"/>
      <c r="X636">
        <v>5</v>
      </c>
      <c r="Y636">
        <v>5</v>
      </c>
      <c r="Z636" s="127">
        <v>1.4999999999999999E-2</v>
      </c>
      <c r="AA636">
        <v>1</v>
      </c>
      <c r="AB636">
        <v>16</v>
      </c>
    </row>
    <row r="637" spans="1:28" x14ac:dyDescent="0.25">
      <c r="A637">
        <v>2021</v>
      </c>
      <c r="B637">
        <v>2</v>
      </c>
      <c r="C637" s="289">
        <v>44231</v>
      </c>
      <c r="E637">
        <v>658</v>
      </c>
      <c r="F637" t="s">
        <v>255</v>
      </c>
      <c r="G637" t="s">
        <v>256</v>
      </c>
      <c r="H637">
        <v>83.7</v>
      </c>
      <c r="I637">
        <v>96.3</v>
      </c>
      <c r="J637">
        <v>95</v>
      </c>
      <c r="K637">
        <v>60</v>
      </c>
      <c r="L637">
        <v>180</v>
      </c>
      <c r="M637">
        <v>65</v>
      </c>
      <c r="N637">
        <v>167</v>
      </c>
      <c r="O637" s="81"/>
      <c r="P637" s="81"/>
      <c r="Q637" s="81">
        <v>2</v>
      </c>
      <c r="R637" s="81"/>
      <c r="S637" s="81"/>
      <c r="T637" s="81"/>
      <c r="U637" s="81"/>
      <c r="V637" s="81"/>
      <c r="W637" s="81"/>
      <c r="X637">
        <v>2</v>
      </c>
      <c r="Y637">
        <v>257</v>
      </c>
      <c r="Z637" s="127">
        <v>0.02</v>
      </c>
      <c r="AA637">
        <v>1</v>
      </c>
      <c r="AB637">
        <v>20</v>
      </c>
    </row>
    <row r="638" spans="1:28" x14ac:dyDescent="0.25">
      <c r="A638">
        <v>2021</v>
      </c>
      <c r="B638">
        <v>2</v>
      </c>
      <c r="C638" s="289">
        <v>44234</v>
      </c>
      <c r="E638">
        <v>658</v>
      </c>
      <c r="F638" t="s">
        <v>255</v>
      </c>
      <c r="G638" t="s">
        <v>256</v>
      </c>
      <c r="H638">
        <v>83.7</v>
      </c>
      <c r="I638">
        <v>96.3</v>
      </c>
      <c r="J638">
        <v>95.6</v>
      </c>
      <c r="K638">
        <v>60</v>
      </c>
      <c r="L638">
        <v>180</v>
      </c>
      <c r="M638">
        <v>61</v>
      </c>
      <c r="N638">
        <v>177</v>
      </c>
      <c r="O638" s="81">
        <v>4</v>
      </c>
      <c r="P638" s="81"/>
      <c r="Q638" s="81"/>
      <c r="R638" s="81">
        <v>5</v>
      </c>
      <c r="S638" s="81"/>
      <c r="T638" s="81"/>
      <c r="U638" s="81"/>
      <c r="V638" s="81"/>
      <c r="W638" s="81"/>
      <c r="X638">
        <v>9</v>
      </c>
      <c r="Y638">
        <v>609</v>
      </c>
      <c r="Z638" s="127">
        <v>0.02</v>
      </c>
      <c r="AA638">
        <v>1</v>
      </c>
      <c r="AB638">
        <v>20</v>
      </c>
    </row>
    <row r="639" spans="1:28" x14ac:dyDescent="0.25">
      <c r="A639">
        <v>2021</v>
      </c>
      <c r="B639">
        <v>2</v>
      </c>
      <c r="C639" s="289">
        <v>44235</v>
      </c>
      <c r="E639">
        <v>658</v>
      </c>
      <c r="F639" t="s">
        <v>255</v>
      </c>
      <c r="G639" t="s">
        <v>256</v>
      </c>
      <c r="H639">
        <v>83.7</v>
      </c>
      <c r="I639">
        <v>96.3</v>
      </c>
      <c r="J639">
        <v>93.1</v>
      </c>
      <c r="K639">
        <v>60</v>
      </c>
      <c r="L639">
        <v>180</v>
      </c>
      <c r="M639">
        <v>79</v>
      </c>
      <c r="N639">
        <v>138</v>
      </c>
      <c r="O639" s="81">
        <v>4</v>
      </c>
      <c r="P639" s="81">
        <v>8</v>
      </c>
      <c r="Q639" s="81">
        <v>4</v>
      </c>
      <c r="R639" s="81"/>
      <c r="S639" s="81"/>
      <c r="T639" s="81"/>
      <c r="U639" s="81"/>
      <c r="V639" s="81"/>
      <c r="W639" s="81"/>
      <c r="X639">
        <v>16</v>
      </c>
      <c r="Y639">
        <v>706</v>
      </c>
      <c r="Z639" s="127">
        <v>0.02</v>
      </c>
      <c r="AA639">
        <v>1</v>
      </c>
      <c r="AB639">
        <v>20</v>
      </c>
    </row>
    <row r="640" spans="1:28" x14ac:dyDescent="0.25">
      <c r="A640">
        <v>2021</v>
      </c>
      <c r="B640">
        <v>2</v>
      </c>
      <c r="C640" s="289">
        <v>44231</v>
      </c>
      <c r="E640">
        <v>656</v>
      </c>
      <c r="F640" t="s">
        <v>249</v>
      </c>
      <c r="G640" t="s">
        <v>250</v>
      </c>
      <c r="H640">
        <v>137.63999999999999</v>
      </c>
      <c r="I640">
        <v>158.36000000000001</v>
      </c>
      <c r="J640">
        <v>148.80000000000001</v>
      </c>
      <c r="K640">
        <v>60</v>
      </c>
      <c r="L640">
        <v>180</v>
      </c>
      <c r="M640">
        <v>65</v>
      </c>
      <c r="N640">
        <v>167</v>
      </c>
      <c r="O640" s="81"/>
      <c r="P640" s="81"/>
      <c r="Q640" s="81">
        <v>2</v>
      </c>
      <c r="R640" s="81"/>
      <c r="S640" s="81"/>
      <c r="T640" s="81"/>
      <c r="U640" s="81"/>
      <c r="V640" s="81"/>
      <c r="W640" s="81"/>
      <c r="X640">
        <v>2</v>
      </c>
      <c r="Y640">
        <v>272</v>
      </c>
      <c r="Z640" s="127">
        <v>0.02</v>
      </c>
      <c r="AA640">
        <v>1</v>
      </c>
      <c r="AB640">
        <v>20</v>
      </c>
    </row>
    <row r="641" spans="1:28" x14ac:dyDescent="0.25">
      <c r="A641">
        <v>2021</v>
      </c>
      <c r="B641">
        <v>2</v>
      </c>
      <c r="C641" s="289">
        <v>44234</v>
      </c>
      <c r="E641">
        <v>656</v>
      </c>
      <c r="F641" t="s">
        <v>249</v>
      </c>
      <c r="G641" t="s">
        <v>250</v>
      </c>
      <c r="H641">
        <v>137.63999999999999</v>
      </c>
      <c r="I641">
        <v>158.36000000000001</v>
      </c>
      <c r="J641">
        <v>145.1</v>
      </c>
      <c r="K641">
        <v>60</v>
      </c>
      <c r="L641">
        <v>180</v>
      </c>
      <c r="M641">
        <v>61</v>
      </c>
      <c r="N641">
        <v>177</v>
      </c>
      <c r="O641" s="81">
        <v>2</v>
      </c>
      <c r="P641" s="81"/>
      <c r="Q641" s="81"/>
      <c r="R641" s="81">
        <v>6</v>
      </c>
      <c r="S641" s="81"/>
      <c r="T641" s="81"/>
      <c r="U641" s="81"/>
      <c r="V641" s="81"/>
      <c r="W641" s="81"/>
      <c r="X641">
        <v>8</v>
      </c>
      <c r="Y641">
        <v>608</v>
      </c>
      <c r="Z641" s="127">
        <v>0.02</v>
      </c>
      <c r="AA641">
        <v>1</v>
      </c>
      <c r="AB641">
        <v>20</v>
      </c>
    </row>
    <row r="642" spans="1:28" x14ac:dyDescent="0.25">
      <c r="A642">
        <v>2021</v>
      </c>
      <c r="B642">
        <v>2</v>
      </c>
      <c r="C642" s="289">
        <v>44235</v>
      </c>
      <c r="E642">
        <v>656</v>
      </c>
      <c r="F642" t="s">
        <v>249</v>
      </c>
      <c r="G642" t="s">
        <v>250</v>
      </c>
      <c r="H642">
        <v>137.63999999999999</v>
      </c>
      <c r="I642">
        <v>158.36000000000001</v>
      </c>
      <c r="J642">
        <v>145.69999999999999</v>
      </c>
      <c r="K642">
        <v>60</v>
      </c>
      <c r="L642">
        <v>180</v>
      </c>
      <c r="M642">
        <v>79</v>
      </c>
      <c r="N642">
        <v>138</v>
      </c>
      <c r="O642" s="81">
        <v>6</v>
      </c>
      <c r="P642" s="81">
        <v>4</v>
      </c>
      <c r="Q642" s="81">
        <v>4</v>
      </c>
      <c r="R642" s="81"/>
      <c r="S642" s="81"/>
      <c r="T642" s="81"/>
      <c r="U642" s="81"/>
      <c r="V642" s="81"/>
      <c r="W642" s="81"/>
      <c r="X642">
        <v>14</v>
      </c>
      <c r="Y642">
        <v>704</v>
      </c>
      <c r="Z642" s="127">
        <v>0.02</v>
      </c>
      <c r="AA642">
        <v>1</v>
      </c>
      <c r="AB642">
        <v>20</v>
      </c>
    </row>
    <row r="643" spans="1:28" x14ac:dyDescent="0.25">
      <c r="A643">
        <v>2021</v>
      </c>
      <c r="B643">
        <v>2</v>
      </c>
      <c r="C643" s="289">
        <v>44231</v>
      </c>
      <c r="E643">
        <v>657</v>
      </c>
      <c r="F643" t="s">
        <v>252</v>
      </c>
      <c r="G643" t="s">
        <v>253</v>
      </c>
      <c r="H643">
        <v>83.7</v>
      </c>
      <c r="I643">
        <v>96.3</v>
      </c>
      <c r="J643">
        <v>95</v>
      </c>
      <c r="K643">
        <v>60</v>
      </c>
      <c r="L643">
        <v>180</v>
      </c>
      <c r="M643">
        <v>65</v>
      </c>
      <c r="N643">
        <v>167</v>
      </c>
      <c r="O643" s="81"/>
      <c r="P643" s="81"/>
      <c r="Q643" s="81">
        <v>2</v>
      </c>
      <c r="R643" s="81"/>
      <c r="S643" s="81"/>
      <c r="T643" s="81"/>
      <c r="U643" s="81"/>
      <c r="V643" s="81"/>
      <c r="W643" s="81"/>
      <c r="X643">
        <v>2</v>
      </c>
      <c r="Y643">
        <v>257</v>
      </c>
      <c r="Z643" s="127">
        <v>0.02</v>
      </c>
      <c r="AA643">
        <v>1</v>
      </c>
      <c r="AB643">
        <v>20</v>
      </c>
    </row>
    <row r="644" spans="1:28" x14ac:dyDescent="0.25">
      <c r="A644">
        <v>2021</v>
      </c>
      <c r="B644">
        <v>2</v>
      </c>
      <c r="C644" s="289">
        <v>44234</v>
      </c>
      <c r="E644">
        <v>657</v>
      </c>
      <c r="F644" t="s">
        <v>252</v>
      </c>
      <c r="G644" t="s">
        <v>253</v>
      </c>
      <c r="H644">
        <v>83.7</v>
      </c>
      <c r="I644">
        <v>96.3</v>
      </c>
      <c r="J644">
        <v>95.6</v>
      </c>
      <c r="K644">
        <v>60</v>
      </c>
      <c r="L644">
        <v>180</v>
      </c>
      <c r="M644">
        <v>61</v>
      </c>
      <c r="N644">
        <v>177</v>
      </c>
      <c r="O644" s="81">
        <v>4</v>
      </c>
      <c r="P644" s="81"/>
      <c r="Q644" s="81"/>
      <c r="R644" s="81">
        <v>5</v>
      </c>
      <c r="S644" s="81"/>
      <c r="T644" s="81"/>
      <c r="U644" s="81"/>
      <c r="V644" s="81"/>
      <c r="W644" s="81"/>
      <c r="X644">
        <v>9</v>
      </c>
      <c r="Y644">
        <v>609</v>
      </c>
      <c r="Z644" s="127">
        <v>0.02</v>
      </c>
      <c r="AA644">
        <v>1</v>
      </c>
      <c r="AB644">
        <v>20</v>
      </c>
    </row>
    <row r="645" spans="1:28" x14ac:dyDescent="0.25">
      <c r="A645">
        <v>2021</v>
      </c>
      <c r="B645">
        <v>2</v>
      </c>
      <c r="C645" s="289">
        <v>44235</v>
      </c>
      <c r="E645">
        <v>657</v>
      </c>
      <c r="F645" t="s">
        <v>252</v>
      </c>
      <c r="G645" t="s">
        <v>253</v>
      </c>
      <c r="H645">
        <v>83.7</v>
      </c>
      <c r="I645">
        <v>96.3</v>
      </c>
      <c r="J645">
        <v>93.1</v>
      </c>
      <c r="K645">
        <v>60</v>
      </c>
      <c r="L645">
        <v>180</v>
      </c>
      <c r="M645">
        <v>79</v>
      </c>
      <c r="N645">
        <v>138</v>
      </c>
      <c r="O645" s="81">
        <v>4</v>
      </c>
      <c r="P645" s="81">
        <v>8</v>
      </c>
      <c r="Q645" s="81">
        <v>4</v>
      </c>
      <c r="R645" s="81"/>
      <c r="S645" s="81"/>
      <c r="T645" s="81"/>
      <c r="U645" s="81"/>
      <c r="V645" s="81"/>
      <c r="W645" s="81"/>
      <c r="X645">
        <v>16</v>
      </c>
      <c r="Y645">
        <v>706</v>
      </c>
      <c r="Z645" s="127">
        <v>0.02</v>
      </c>
      <c r="AA645">
        <v>1</v>
      </c>
      <c r="AB645">
        <v>20</v>
      </c>
    </row>
    <row r="646" spans="1:28" x14ac:dyDescent="0.25">
      <c r="A646">
        <v>2021</v>
      </c>
      <c r="B646">
        <v>2</v>
      </c>
      <c r="C646" s="289">
        <v>44231</v>
      </c>
      <c r="E646">
        <v>655</v>
      </c>
      <c r="F646" t="s">
        <v>246</v>
      </c>
      <c r="G646" t="s">
        <v>247</v>
      </c>
      <c r="H646">
        <v>137.63999999999999</v>
      </c>
      <c r="I646">
        <v>158.36000000000001</v>
      </c>
      <c r="J646">
        <v>148.80000000000001</v>
      </c>
      <c r="K646">
        <v>60</v>
      </c>
      <c r="L646">
        <v>180</v>
      </c>
      <c r="M646">
        <v>65</v>
      </c>
      <c r="N646">
        <v>167</v>
      </c>
      <c r="O646" s="81"/>
      <c r="P646" s="81"/>
      <c r="Q646" s="81">
        <v>2</v>
      </c>
      <c r="R646" s="81"/>
      <c r="S646" s="81"/>
      <c r="T646" s="81"/>
      <c r="U646" s="81"/>
      <c r="V646" s="81"/>
      <c r="W646" s="81"/>
      <c r="X646">
        <v>2</v>
      </c>
      <c r="Y646">
        <v>272</v>
      </c>
      <c r="Z646" s="127">
        <v>0.02</v>
      </c>
      <c r="AA646">
        <v>1</v>
      </c>
      <c r="AB646">
        <v>20</v>
      </c>
    </row>
    <row r="647" spans="1:28" x14ac:dyDescent="0.25">
      <c r="A647">
        <v>2021</v>
      </c>
      <c r="B647">
        <v>2</v>
      </c>
      <c r="C647" s="289">
        <v>44234</v>
      </c>
      <c r="E647">
        <v>655</v>
      </c>
      <c r="F647" t="s">
        <v>246</v>
      </c>
      <c r="G647" t="s">
        <v>247</v>
      </c>
      <c r="H647">
        <v>137.63999999999999</v>
      </c>
      <c r="I647">
        <v>158.36000000000001</v>
      </c>
      <c r="J647">
        <v>145.1</v>
      </c>
      <c r="K647">
        <v>60</v>
      </c>
      <c r="L647">
        <v>180</v>
      </c>
      <c r="M647">
        <v>61</v>
      </c>
      <c r="N647">
        <v>177</v>
      </c>
      <c r="O647" s="81">
        <v>2</v>
      </c>
      <c r="P647" s="81"/>
      <c r="Q647" s="81"/>
      <c r="R647" s="81">
        <v>6</v>
      </c>
      <c r="S647" s="81"/>
      <c r="T647" s="81"/>
      <c r="U647" s="81"/>
      <c r="V647" s="81"/>
      <c r="W647" s="81"/>
      <c r="X647">
        <v>8</v>
      </c>
      <c r="Y647">
        <v>608</v>
      </c>
      <c r="Z647" s="127">
        <v>0.02</v>
      </c>
      <c r="AA647">
        <v>1</v>
      </c>
      <c r="AB647">
        <v>20</v>
      </c>
    </row>
    <row r="648" spans="1:28" x14ac:dyDescent="0.25">
      <c r="A648">
        <v>2021</v>
      </c>
      <c r="B648">
        <v>2</v>
      </c>
      <c r="C648" s="289">
        <v>44235</v>
      </c>
      <c r="E648">
        <v>655</v>
      </c>
      <c r="F648" t="s">
        <v>246</v>
      </c>
      <c r="G648" t="s">
        <v>247</v>
      </c>
      <c r="H648">
        <v>137.63999999999999</v>
      </c>
      <c r="I648">
        <v>158.36000000000001</v>
      </c>
      <c r="J648">
        <v>145.69999999999999</v>
      </c>
      <c r="K648">
        <v>60</v>
      </c>
      <c r="L648">
        <v>180</v>
      </c>
      <c r="M648">
        <v>79</v>
      </c>
      <c r="N648">
        <v>138</v>
      </c>
      <c r="O648" s="81">
        <v>6</v>
      </c>
      <c r="P648" s="81">
        <v>4</v>
      </c>
      <c r="Q648" s="81">
        <v>4</v>
      </c>
      <c r="R648" s="81"/>
      <c r="S648" s="81"/>
      <c r="T648" s="81"/>
      <c r="U648" s="81"/>
      <c r="V648" s="81"/>
      <c r="W648" s="81"/>
      <c r="X648">
        <v>14</v>
      </c>
      <c r="Y648">
        <v>704</v>
      </c>
      <c r="Z648" s="127">
        <v>0.02</v>
      </c>
      <c r="AA648">
        <v>1</v>
      </c>
      <c r="AB648">
        <v>20</v>
      </c>
    </row>
    <row r="649" spans="1:28" x14ac:dyDescent="0.25">
      <c r="A649">
        <v>2021</v>
      </c>
      <c r="B649">
        <v>2</v>
      </c>
      <c r="C649" s="289">
        <v>44236</v>
      </c>
      <c r="E649">
        <v>645</v>
      </c>
      <c r="F649" t="s">
        <v>226</v>
      </c>
      <c r="G649" t="s">
        <v>227</v>
      </c>
      <c r="H649">
        <v>123.69</v>
      </c>
      <c r="I649">
        <v>142.31</v>
      </c>
      <c r="J649">
        <v>137.30000000000001</v>
      </c>
      <c r="K649">
        <v>80</v>
      </c>
      <c r="L649">
        <v>180</v>
      </c>
      <c r="M649">
        <v>65</v>
      </c>
      <c r="N649">
        <v>221</v>
      </c>
      <c r="O649" s="81">
        <v>6</v>
      </c>
      <c r="P649" s="81"/>
      <c r="Q649" s="81">
        <v>2</v>
      </c>
      <c r="R649" s="81"/>
      <c r="S649" s="81"/>
      <c r="T649" s="81"/>
      <c r="U649" s="81"/>
      <c r="V649" s="81"/>
      <c r="W649" s="81"/>
      <c r="X649">
        <v>8</v>
      </c>
      <c r="Y649">
        <v>8</v>
      </c>
      <c r="Z649" s="127">
        <v>0.02</v>
      </c>
      <c r="AA649">
        <v>1</v>
      </c>
      <c r="AB649">
        <v>20</v>
      </c>
    </row>
    <row r="650" spans="1:28" x14ac:dyDescent="0.25">
      <c r="A650">
        <v>2021</v>
      </c>
      <c r="B650">
        <v>2</v>
      </c>
      <c r="C650" s="289">
        <v>44237</v>
      </c>
      <c r="E650">
        <v>645</v>
      </c>
      <c r="F650" t="s">
        <v>226</v>
      </c>
      <c r="G650" t="s">
        <v>227</v>
      </c>
      <c r="H650">
        <v>123.69</v>
      </c>
      <c r="I650">
        <v>142.31</v>
      </c>
      <c r="J650">
        <v>172.4</v>
      </c>
      <c r="K650">
        <v>80</v>
      </c>
      <c r="L650">
        <v>180</v>
      </c>
      <c r="M650">
        <v>65</v>
      </c>
      <c r="N650">
        <v>220</v>
      </c>
      <c r="O650" s="81">
        <v>12</v>
      </c>
      <c r="P650" s="81">
        <v>8</v>
      </c>
      <c r="Q650" s="81">
        <v>14</v>
      </c>
      <c r="R650" s="81"/>
      <c r="S650" s="81"/>
      <c r="T650" s="81"/>
      <c r="U650" s="81"/>
      <c r="V650" s="81"/>
      <c r="W650" s="81"/>
      <c r="X650">
        <v>34</v>
      </c>
      <c r="Y650">
        <v>34</v>
      </c>
      <c r="Z650" s="127">
        <v>0.02</v>
      </c>
      <c r="AA650">
        <v>1</v>
      </c>
      <c r="AB650">
        <v>20</v>
      </c>
    </row>
    <row r="651" spans="1:28" x14ac:dyDescent="0.25">
      <c r="A651">
        <v>2021</v>
      </c>
      <c r="B651">
        <v>2</v>
      </c>
      <c r="C651" s="289">
        <v>44238</v>
      </c>
      <c r="E651">
        <v>645</v>
      </c>
      <c r="F651" t="s">
        <v>226</v>
      </c>
      <c r="G651" t="s">
        <v>227</v>
      </c>
      <c r="H651">
        <v>123.69</v>
      </c>
      <c r="I651">
        <v>142.31</v>
      </c>
      <c r="J651">
        <v>183</v>
      </c>
      <c r="K651">
        <v>80</v>
      </c>
      <c r="L651">
        <v>180</v>
      </c>
      <c r="M651">
        <v>64</v>
      </c>
      <c r="N651">
        <v>227</v>
      </c>
      <c r="O651" s="81">
        <v>4</v>
      </c>
      <c r="P651" s="81">
        <v>6</v>
      </c>
      <c r="Q651" s="81">
        <v>2</v>
      </c>
      <c r="R651" s="81"/>
      <c r="S651" s="81"/>
      <c r="T651" s="81"/>
      <c r="U651" s="81"/>
      <c r="V651" s="81"/>
      <c r="W651" s="81"/>
      <c r="X651">
        <v>12</v>
      </c>
      <c r="Y651">
        <v>1812</v>
      </c>
      <c r="Z651" s="127">
        <v>0.02</v>
      </c>
      <c r="AA651">
        <v>1</v>
      </c>
      <c r="AB651">
        <v>20</v>
      </c>
    </row>
    <row r="652" spans="1:28" x14ac:dyDescent="0.25">
      <c r="A652">
        <v>2021</v>
      </c>
      <c r="B652">
        <v>2</v>
      </c>
      <c r="C652" s="289">
        <v>44241</v>
      </c>
      <c r="E652">
        <v>645</v>
      </c>
      <c r="F652" t="s">
        <v>226</v>
      </c>
      <c r="G652" t="s">
        <v>227</v>
      </c>
      <c r="H652">
        <v>123.69</v>
      </c>
      <c r="I652">
        <v>142.31</v>
      </c>
      <c r="J652">
        <v>170</v>
      </c>
      <c r="K652">
        <v>80</v>
      </c>
      <c r="L652">
        <v>180</v>
      </c>
      <c r="M652">
        <v>169</v>
      </c>
      <c r="N652">
        <v>85</v>
      </c>
      <c r="O652" s="81">
        <v>6</v>
      </c>
      <c r="P652" s="81"/>
      <c r="Q652" s="81">
        <v>2</v>
      </c>
      <c r="R652" s="81"/>
      <c r="S652" s="81"/>
      <c r="T652" s="81"/>
      <c r="U652" s="81"/>
      <c r="V652" s="81"/>
      <c r="W652" s="81"/>
      <c r="X652">
        <v>8</v>
      </c>
      <c r="Y652">
        <v>8</v>
      </c>
      <c r="Z652" s="127">
        <v>0.02</v>
      </c>
      <c r="AA652">
        <v>1</v>
      </c>
      <c r="AB652">
        <v>20</v>
      </c>
    </row>
    <row r="653" spans="1:28" x14ac:dyDescent="0.25">
      <c r="A653">
        <v>2021</v>
      </c>
      <c r="B653">
        <v>2</v>
      </c>
      <c r="C653" s="289">
        <v>44242</v>
      </c>
      <c r="E653">
        <v>645</v>
      </c>
      <c r="F653" t="s">
        <v>226</v>
      </c>
      <c r="G653" t="s">
        <v>227</v>
      </c>
      <c r="H653">
        <v>123.69</v>
      </c>
      <c r="I653">
        <v>142.31</v>
      </c>
      <c r="J653">
        <v>181</v>
      </c>
      <c r="K653">
        <v>80</v>
      </c>
      <c r="L653">
        <v>180</v>
      </c>
      <c r="M653">
        <v>73</v>
      </c>
      <c r="N653">
        <v>197</v>
      </c>
      <c r="O653" s="81">
        <v>12</v>
      </c>
      <c r="P653" s="81">
        <v>2</v>
      </c>
      <c r="Q653" s="81">
        <v>4</v>
      </c>
      <c r="R653" s="81"/>
      <c r="S653" s="81"/>
      <c r="T653" s="81"/>
      <c r="U653" s="81"/>
      <c r="V653" s="81">
        <v>25</v>
      </c>
      <c r="W653" s="81"/>
      <c r="X653">
        <v>43</v>
      </c>
      <c r="Y653">
        <v>563</v>
      </c>
      <c r="Z653" s="127">
        <v>0.02</v>
      </c>
      <c r="AA653">
        <v>1</v>
      </c>
      <c r="AB653">
        <v>20</v>
      </c>
    </row>
    <row r="654" spans="1:28" x14ac:dyDescent="0.25">
      <c r="A654">
        <v>2021</v>
      </c>
      <c r="B654">
        <v>2</v>
      </c>
      <c r="C654" s="289">
        <v>44243</v>
      </c>
      <c r="E654">
        <v>645</v>
      </c>
      <c r="F654" t="s">
        <v>226</v>
      </c>
      <c r="G654" t="s">
        <v>227</v>
      </c>
      <c r="H654">
        <v>123.69</v>
      </c>
      <c r="I654">
        <v>142.31</v>
      </c>
      <c r="J654">
        <v>192.7</v>
      </c>
      <c r="K654">
        <v>80</v>
      </c>
      <c r="L654">
        <v>180</v>
      </c>
      <c r="M654">
        <v>67</v>
      </c>
      <c r="N654">
        <v>215</v>
      </c>
      <c r="O654" s="81"/>
      <c r="P654" s="81"/>
      <c r="Q654" s="81"/>
      <c r="R654" s="81"/>
      <c r="S654" s="81"/>
      <c r="T654" s="81"/>
      <c r="U654" s="81"/>
      <c r="V654" s="81"/>
      <c r="W654" s="81"/>
      <c r="Z654" s="127">
        <v>0.02</v>
      </c>
      <c r="AA654">
        <v>1</v>
      </c>
      <c r="AB654">
        <v>20</v>
      </c>
    </row>
    <row r="655" spans="1:28" x14ac:dyDescent="0.25">
      <c r="A655">
        <v>2021</v>
      </c>
      <c r="B655">
        <v>2</v>
      </c>
      <c r="C655" s="289">
        <v>44244</v>
      </c>
      <c r="E655">
        <v>645</v>
      </c>
      <c r="F655" t="s">
        <v>226</v>
      </c>
      <c r="G655" t="s">
        <v>227</v>
      </c>
      <c r="H655">
        <v>123.69</v>
      </c>
      <c r="I655">
        <v>142.31</v>
      </c>
      <c r="J655">
        <v>165</v>
      </c>
      <c r="K655">
        <v>80</v>
      </c>
      <c r="L655">
        <v>180</v>
      </c>
      <c r="M655">
        <v>60</v>
      </c>
      <c r="N655">
        <v>241</v>
      </c>
      <c r="O655" s="81">
        <v>2</v>
      </c>
      <c r="P655" s="81"/>
      <c r="Q655" s="81">
        <v>1</v>
      </c>
      <c r="R655" s="81"/>
      <c r="S655" s="81"/>
      <c r="T655" s="81"/>
      <c r="U655" s="81"/>
      <c r="V655" s="81"/>
      <c r="W655" s="81"/>
      <c r="X655">
        <v>3</v>
      </c>
      <c r="Y655">
        <v>563</v>
      </c>
      <c r="Z655" s="127">
        <v>0.02</v>
      </c>
      <c r="AA655">
        <v>1</v>
      </c>
      <c r="AB655">
        <v>20</v>
      </c>
    </row>
    <row r="656" spans="1:28" x14ac:dyDescent="0.25">
      <c r="A656">
        <v>2021</v>
      </c>
      <c r="B656">
        <v>2</v>
      </c>
      <c r="C656" s="289">
        <v>44241</v>
      </c>
      <c r="E656">
        <v>625</v>
      </c>
      <c r="F656" t="s">
        <v>218</v>
      </c>
      <c r="G656" t="s">
        <v>219</v>
      </c>
      <c r="H656">
        <v>129.01</v>
      </c>
      <c r="I656">
        <v>150.99</v>
      </c>
      <c r="J656">
        <v>142.9</v>
      </c>
      <c r="K656">
        <v>18</v>
      </c>
      <c r="L656">
        <v>200</v>
      </c>
      <c r="M656">
        <v>24</v>
      </c>
      <c r="N656">
        <v>152</v>
      </c>
      <c r="O656" s="81">
        <v>7</v>
      </c>
      <c r="P656" s="81">
        <v>1</v>
      </c>
      <c r="Q656" s="81">
        <v>4</v>
      </c>
      <c r="R656" s="81"/>
      <c r="S656" s="81"/>
      <c r="T656" s="81"/>
      <c r="U656" s="81"/>
      <c r="V656" s="81"/>
      <c r="W656" s="81"/>
      <c r="X656">
        <v>12</v>
      </c>
      <c r="Y656">
        <v>402</v>
      </c>
      <c r="Z656" s="127">
        <v>1.4999999999999999E-2</v>
      </c>
      <c r="AA656">
        <v>1</v>
      </c>
      <c r="AB656">
        <v>25</v>
      </c>
    </row>
    <row r="657" spans="1:28" x14ac:dyDescent="0.25">
      <c r="A657">
        <v>2021</v>
      </c>
      <c r="B657">
        <v>2</v>
      </c>
      <c r="C657" s="289">
        <v>44242</v>
      </c>
      <c r="E657">
        <v>625</v>
      </c>
      <c r="F657" t="s">
        <v>218</v>
      </c>
      <c r="G657" t="s">
        <v>219</v>
      </c>
      <c r="H657">
        <v>129.01</v>
      </c>
      <c r="I657">
        <v>150.99</v>
      </c>
      <c r="J657">
        <v>142.6</v>
      </c>
      <c r="K657">
        <v>18</v>
      </c>
      <c r="L657">
        <v>200</v>
      </c>
      <c r="M657">
        <v>26</v>
      </c>
      <c r="N657">
        <v>139</v>
      </c>
      <c r="O657">
        <v>6</v>
      </c>
      <c r="P657">
        <v>1</v>
      </c>
      <c r="Q657">
        <v>2</v>
      </c>
      <c r="X657">
        <v>9</v>
      </c>
      <c r="Y657">
        <v>474</v>
      </c>
      <c r="Z657">
        <v>1.4999999999999999E-2</v>
      </c>
      <c r="AA657">
        <v>1</v>
      </c>
      <c r="AB657">
        <v>25</v>
      </c>
    </row>
    <row r="658" spans="1:28" x14ac:dyDescent="0.25">
      <c r="A658">
        <v>2021</v>
      </c>
      <c r="B658">
        <v>2</v>
      </c>
      <c r="C658" s="289">
        <v>44243</v>
      </c>
      <c r="E658">
        <v>625</v>
      </c>
      <c r="F658" t="s">
        <v>218</v>
      </c>
      <c r="G658" t="s">
        <v>219</v>
      </c>
      <c r="H658">
        <v>129.01</v>
      </c>
      <c r="I658">
        <v>150.99</v>
      </c>
      <c r="K658">
        <v>18</v>
      </c>
      <c r="L658">
        <v>200</v>
      </c>
      <c r="O658">
        <v>2</v>
      </c>
      <c r="Q658">
        <v>1</v>
      </c>
      <c r="X658">
        <v>3</v>
      </c>
      <c r="Y658">
        <v>63</v>
      </c>
      <c r="Z658">
        <v>1.4999999999999999E-2</v>
      </c>
      <c r="AA658">
        <v>1</v>
      </c>
      <c r="AB658">
        <v>25</v>
      </c>
    </row>
    <row r="659" spans="1:28" x14ac:dyDescent="0.25">
      <c r="A659">
        <v>2021</v>
      </c>
      <c r="B659">
        <v>2</v>
      </c>
      <c r="C659" s="289">
        <v>44237</v>
      </c>
      <c r="E659">
        <v>629</v>
      </c>
      <c r="F659" t="s">
        <v>345</v>
      </c>
      <c r="G659" t="s">
        <v>346</v>
      </c>
      <c r="H659">
        <v>203.983</v>
      </c>
      <c r="I659">
        <v>238.017</v>
      </c>
      <c r="J659">
        <v>232.9</v>
      </c>
      <c r="K659">
        <v>18</v>
      </c>
      <c r="L659">
        <v>200</v>
      </c>
      <c r="M659">
        <v>22</v>
      </c>
      <c r="N659">
        <v>161</v>
      </c>
      <c r="O659">
        <v>4</v>
      </c>
      <c r="P659">
        <v>2</v>
      </c>
      <c r="Q659">
        <v>3</v>
      </c>
      <c r="X659">
        <v>9</v>
      </c>
      <c r="Y659">
        <v>369</v>
      </c>
      <c r="Z659">
        <v>1.4999999999999999E-2</v>
      </c>
      <c r="AA659">
        <v>1</v>
      </c>
      <c r="AB659">
        <v>25</v>
      </c>
    </row>
    <row r="660" spans="1:28" x14ac:dyDescent="0.25">
      <c r="A660">
        <v>2021</v>
      </c>
      <c r="B660">
        <v>2</v>
      </c>
      <c r="C660" s="289">
        <v>44238</v>
      </c>
      <c r="E660">
        <v>629</v>
      </c>
      <c r="F660" t="s">
        <v>345</v>
      </c>
      <c r="G660" t="s">
        <v>346</v>
      </c>
      <c r="H660">
        <v>203.983</v>
      </c>
      <c r="I660">
        <v>238.017</v>
      </c>
      <c r="J660">
        <v>233.6</v>
      </c>
      <c r="K660">
        <v>18</v>
      </c>
      <c r="L660">
        <v>200</v>
      </c>
      <c r="M660">
        <v>21</v>
      </c>
      <c r="N660">
        <v>170</v>
      </c>
      <c r="O660">
        <v>5</v>
      </c>
      <c r="P660">
        <v>2</v>
      </c>
      <c r="Q660">
        <v>2</v>
      </c>
      <c r="X660">
        <v>9</v>
      </c>
      <c r="Y660">
        <v>489</v>
      </c>
      <c r="Z660">
        <v>1.4999999999999999E-2</v>
      </c>
      <c r="AA660">
        <v>1</v>
      </c>
      <c r="AB660">
        <v>25</v>
      </c>
    </row>
    <row r="661" spans="1:28" x14ac:dyDescent="0.25">
      <c r="A661">
        <v>2021</v>
      </c>
      <c r="B661">
        <v>2</v>
      </c>
      <c r="C661" s="289">
        <v>44227</v>
      </c>
      <c r="E661">
        <v>621</v>
      </c>
      <c r="F661" t="s">
        <v>293</v>
      </c>
      <c r="G661" t="s">
        <v>294</v>
      </c>
      <c r="H661">
        <v>175.98849999999999</v>
      </c>
      <c r="I661">
        <v>207.01150000000001</v>
      </c>
      <c r="J661">
        <v>203.1</v>
      </c>
      <c r="K661">
        <v>18</v>
      </c>
      <c r="L661">
        <v>200</v>
      </c>
      <c r="M661">
        <v>22</v>
      </c>
      <c r="N661">
        <v>163</v>
      </c>
      <c r="O661">
        <v>5</v>
      </c>
      <c r="P661">
        <v>2</v>
      </c>
      <c r="Q661">
        <v>4</v>
      </c>
      <c r="X661">
        <v>11</v>
      </c>
      <c r="Y661">
        <v>731</v>
      </c>
      <c r="Z661">
        <v>1.4999999999999999E-2</v>
      </c>
      <c r="AA661">
        <v>1</v>
      </c>
      <c r="AB661">
        <v>25</v>
      </c>
    </row>
    <row r="662" spans="1:28" x14ac:dyDescent="0.25">
      <c r="A662">
        <v>2021</v>
      </c>
      <c r="B662">
        <v>2</v>
      </c>
      <c r="C662" s="289">
        <v>44228</v>
      </c>
      <c r="E662">
        <v>621</v>
      </c>
      <c r="F662" t="s">
        <v>293</v>
      </c>
      <c r="G662" t="s">
        <v>294</v>
      </c>
      <c r="H662">
        <v>175.98849999999999</v>
      </c>
      <c r="I662">
        <v>207.01150000000001</v>
      </c>
      <c r="J662">
        <v>220</v>
      </c>
      <c r="K662">
        <v>18</v>
      </c>
      <c r="L662">
        <v>200</v>
      </c>
      <c r="M662">
        <v>26</v>
      </c>
      <c r="N662">
        <v>141</v>
      </c>
      <c r="O662">
        <v>3</v>
      </c>
      <c r="Q662">
        <v>1</v>
      </c>
      <c r="X662">
        <v>4</v>
      </c>
      <c r="Y662">
        <v>79</v>
      </c>
      <c r="Z662">
        <v>1.4999999999999999E-2</v>
      </c>
      <c r="AA662">
        <v>1</v>
      </c>
      <c r="AB662">
        <v>25</v>
      </c>
    </row>
    <row r="663" spans="1:28" x14ac:dyDescent="0.25">
      <c r="A663">
        <v>2021</v>
      </c>
      <c r="B663">
        <v>2</v>
      </c>
      <c r="C663" s="289">
        <v>44234</v>
      </c>
      <c r="E663">
        <v>445</v>
      </c>
      <c r="F663" t="s">
        <v>230</v>
      </c>
      <c r="G663" t="s">
        <v>231</v>
      </c>
      <c r="H663">
        <v>25.2</v>
      </c>
      <c r="I663">
        <v>30.8</v>
      </c>
      <c r="J663">
        <v>27.6</v>
      </c>
      <c r="K663">
        <v>60</v>
      </c>
      <c r="L663">
        <v>180</v>
      </c>
      <c r="M663">
        <v>83</v>
      </c>
      <c r="N663">
        <v>130</v>
      </c>
      <c r="O663">
        <v>2</v>
      </c>
      <c r="Q663">
        <v>3</v>
      </c>
      <c r="X663">
        <v>5</v>
      </c>
      <c r="Y663">
        <v>405</v>
      </c>
      <c r="Z663">
        <v>1.4999999999999999E-2</v>
      </c>
      <c r="AA663">
        <v>1</v>
      </c>
      <c r="AB663">
        <v>29</v>
      </c>
    </row>
    <row r="664" spans="1:28" x14ac:dyDescent="0.25">
      <c r="A664">
        <v>2021</v>
      </c>
      <c r="B664">
        <v>2</v>
      </c>
      <c r="C664" s="289">
        <v>44235</v>
      </c>
      <c r="E664">
        <v>445</v>
      </c>
      <c r="F664" t="s">
        <v>230</v>
      </c>
      <c r="G664" t="s">
        <v>231</v>
      </c>
      <c r="H664">
        <v>25.2</v>
      </c>
      <c r="I664">
        <v>30.8</v>
      </c>
      <c r="J664">
        <v>28</v>
      </c>
      <c r="K664">
        <v>60</v>
      </c>
      <c r="L664">
        <v>180</v>
      </c>
      <c r="M664">
        <v>99</v>
      </c>
      <c r="N664">
        <v>109</v>
      </c>
      <c r="O664">
        <v>4</v>
      </c>
      <c r="P664">
        <v>1</v>
      </c>
      <c r="Q664">
        <v>6</v>
      </c>
      <c r="X664">
        <v>11</v>
      </c>
      <c r="Y664">
        <v>1411</v>
      </c>
      <c r="Z664">
        <v>1.4999999999999999E-2</v>
      </c>
      <c r="AA664">
        <v>1</v>
      </c>
      <c r="AB664">
        <v>29</v>
      </c>
    </row>
    <row r="665" spans="1:28" x14ac:dyDescent="0.25">
      <c r="A665">
        <v>2021</v>
      </c>
      <c r="B665">
        <v>2</v>
      </c>
      <c r="C665" s="289">
        <v>44236</v>
      </c>
      <c r="E665">
        <v>445</v>
      </c>
      <c r="F665" t="s">
        <v>230</v>
      </c>
      <c r="G665" t="s">
        <v>231</v>
      </c>
      <c r="H665">
        <v>25.2</v>
      </c>
      <c r="I665">
        <v>30.8</v>
      </c>
      <c r="J665">
        <v>26.4</v>
      </c>
      <c r="K665">
        <v>60</v>
      </c>
      <c r="L665">
        <v>180</v>
      </c>
      <c r="M665">
        <v>89</v>
      </c>
      <c r="N665">
        <v>122</v>
      </c>
      <c r="O665">
        <v>2</v>
      </c>
      <c r="P665">
        <v>1</v>
      </c>
      <c r="Q665">
        <v>1</v>
      </c>
      <c r="X665">
        <v>4</v>
      </c>
      <c r="Y665">
        <v>1604</v>
      </c>
      <c r="Z665">
        <v>1.4999999999999999E-2</v>
      </c>
      <c r="AA665">
        <v>1</v>
      </c>
      <c r="AB665">
        <v>29</v>
      </c>
    </row>
    <row r="666" spans="1:28" x14ac:dyDescent="0.25">
      <c r="A666">
        <v>2021</v>
      </c>
      <c r="B666">
        <v>2</v>
      </c>
      <c r="C666" s="289">
        <v>44234</v>
      </c>
      <c r="E666">
        <v>446</v>
      </c>
      <c r="F666" t="s">
        <v>233</v>
      </c>
      <c r="G666" t="s">
        <v>234</v>
      </c>
      <c r="H666">
        <v>150.30000000000001</v>
      </c>
      <c r="I666">
        <v>183.7</v>
      </c>
      <c r="J666">
        <v>175</v>
      </c>
      <c r="K666">
        <v>60</v>
      </c>
      <c r="L666">
        <v>180</v>
      </c>
      <c r="M666">
        <v>83</v>
      </c>
      <c r="N666">
        <v>130</v>
      </c>
      <c r="O666">
        <v>6</v>
      </c>
      <c r="Q666">
        <v>1</v>
      </c>
      <c r="X666">
        <v>7</v>
      </c>
      <c r="Y666">
        <v>427</v>
      </c>
      <c r="Z666">
        <v>1.4999999999999999E-2</v>
      </c>
      <c r="AA666">
        <v>1</v>
      </c>
      <c r="AB666">
        <v>29</v>
      </c>
    </row>
    <row r="667" spans="1:28" x14ac:dyDescent="0.25">
      <c r="A667">
        <v>2021</v>
      </c>
      <c r="B667">
        <v>2</v>
      </c>
      <c r="C667" s="289">
        <v>44235</v>
      </c>
      <c r="E667">
        <v>446</v>
      </c>
      <c r="F667" t="s">
        <v>233</v>
      </c>
      <c r="G667" t="s">
        <v>234</v>
      </c>
      <c r="H667">
        <v>150.30000000000001</v>
      </c>
      <c r="I667">
        <v>183.7</v>
      </c>
      <c r="J667">
        <v>174.9</v>
      </c>
      <c r="K667">
        <v>60</v>
      </c>
      <c r="L667">
        <v>180</v>
      </c>
      <c r="M667">
        <v>99</v>
      </c>
      <c r="N667">
        <v>109</v>
      </c>
      <c r="O667">
        <v>7</v>
      </c>
      <c r="P667">
        <v>2</v>
      </c>
      <c r="Q667">
        <v>5</v>
      </c>
      <c r="X667">
        <v>14</v>
      </c>
      <c r="Y667">
        <v>1784</v>
      </c>
      <c r="Z667">
        <v>1.4999999999999999E-2</v>
      </c>
      <c r="AA667">
        <v>1</v>
      </c>
      <c r="AB667">
        <v>29</v>
      </c>
    </row>
    <row r="668" spans="1:28" x14ac:dyDescent="0.25">
      <c r="A668">
        <v>2021</v>
      </c>
      <c r="B668">
        <v>2</v>
      </c>
      <c r="C668" s="289">
        <v>44236</v>
      </c>
      <c r="E668">
        <v>446</v>
      </c>
      <c r="F668" t="s">
        <v>233</v>
      </c>
      <c r="G668" t="s">
        <v>234</v>
      </c>
      <c r="H668">
        <v>150.30000000000001</v>
      </c>
      <c r="I668">
        <v>183.7</v>
      </c>
      <c r="J668">
        <v>179.4</v>
      </c>
      <c r="K668">
        <v>60</v>
      </c>
      <c r="L668">
        <v>180</v>
      </c>
      <c r="M668">
        <v>89</v>
      </c>
      <c r="N668">
        <v>122</v>
      </c>
      <c r="O668">
        <v>6</v>
      </c>
      <c r="P668">
        <v>4</v>
      </c>
      <c r="X668">
        <v>10</v>
      </c>
      <c r="Y668">
        <v>1472</v>
      </c>
      <c r="Z668">
        <v>1.4999999999999999E-2</v>
      </c>
      <c r="AA668">
        <v>1</v>
      </c>
      <c r="AB668">
        <v>29</v>
      </c>
    </row>
    <row r="669" spans="1:28" x14ac:dyDescent="0.25">
      <c r="A669">
        <v>2021</v>
      </c>
      <c r="B669">
        <v>2</v>
      </c>
      <c r="C669" s="289">
        <v>44231</v>
      </c>
      <c r="E669">
        <v>439</v>
      </c>
      <c r="F669" t="s">
        <v>146</v>
      </c>
      <c r="G669" t="s">
        <v>147</v>
      </c>
      <c r="H669">
        <v>308.7</v>
      </c>
      <c r="I669">
        <v>377.3</v>
      </c>
      <c r="J669">
        <v>343.2</v>
      </c>
      <c r="K669">
        <v>45</v>
      </c>
      <c r="L669">
        <v>320</v>
      </c>
      <c r="M669">
        <v>63</v>
      </c>
      <c r="N669">
        <v>228</v>
      </c>
      <c r="Q669">
        <v>2</v>
      </c>
      <c r="S669">
        <v>4</v>
      </c>
      <c r="V669">
        <v>3</v>
      </c>
      <c r="X669">
        <v>9</v>
      </c>
      <c r="Y669">
        <v>529</v>
      </c>
      <c r="Z669">
        <v>1.4999999999999999E-2</v>
      </c>
      <c r="AA669">
        <v>1</v>
      </c>
      <c r="AB669">
        <v>29</v>
      </c>
    </row>
    <row r="670" spans="1:28" x14ac:dyDescent="0.25">
      <c r="A670">
        <v>2021</v>
      </c>
      <c r="B670">
        <v>2</v>
      </c>
      <c r="C670" s="289">
        <v>44234</v>
      </c>
      <c r="E670">
        <v>439</v>
      </c>
      <c r="F670" t="s">
        <v>146</v>
      </c>
      <c r="G670" t="s">
        <v>147</v>
      </c>
      <c r="H670">
        <v>308.7</v>
      </c>
      <c r="I670">
        <v>377.3</v>
      </c>
      <c r="J670">
        <v>358.6</v>
      </c>
      <c r="K670">
        <v>45</v>
      </c>
      <c r="L670">
        <v>320</v>
      </c>
      <c r="M670">
        <v>54</v>
      </c>
      <c r="N670">
        <v>267</v>
      </c>
      <c r="O670">
        <v>3</v>
      </c>
      <c r="P670">
        <v>2</v>
      </c>
      <c r="Q670">
        <v>7</v>
      </c>
      <c r="S670">
        <v>6</v>
      </c>
      <c r="X670">
        <v>18</v>
      </c>
      <c r="Y670">
        <v>553</v>
      </c>
      <c r="Z670">
        <v>1.4999999999999999E-2</v>
      </c>
      <c r="AA670">
        <v>1</v>
      </c>
      <c r="AB670">
        <v>29</v>
      </c>
    </row>
    <row r="671" spans="1:28" x14ac:dyDescent="0.25">
      <c r="A671">
        <v>2021</v>
      </c>
      <c r="B671">
        <v>2</v>
      </c>
      <c r="C671" s="289">
        <v>44234</v>
      </c>
      <c r="E671">
        <v>447</v>
      </c>
      <c r="F671" t="s">
        <v>236</v>
      </c>
      <c r="G671" t="s">
        <v>237</v>
      </c>
      <c r="H671">
        <v>159.30000000000001</v>
      </c>
      <c r="I671">
        <v>194.7</v>
      </c>
      <c r="J671">
        <v>180.7</v>
      </c>
      <c r="K671">
        <v>60</v>
      </c>
      <c r="L671">
        <v>180</v>
      </c>
      <c r="M671">
        <v>83</v>
      </c>
      <c r="N671">
        <v>130</v>
      </c>
      <c r="O671">
        <v>3</v>
      </c>
      <c r="Q671">
        <v>4</v>
      </c>
      <c r="X671">
        <v>7</v>
      </c>
      <c r="Y671">
        <v>467</v>
      </c>
      <c r="Z671">
        <v>1.4999999999999999E-2</v>
      </c>
      <c r="AA671">
        <v>1</v>
      </c>
      <c r="AB671">
        <v>29</v>
      </c>
    </row>
    <row r="672" spans="1:28" x14ac:dyDescent="0.25">
      <c r="A672">
        <v>2021</v>
      </c>
      <c r="B672">
        <v>2</v>
      </c>
      <c r="C672" s="289">
        <v>44235</v>
      </c>
      <c r="E672">
        <v>447</v>
      </c>
      <c r="F672" t="s">
        <v>236</v>
      </c>
      <c r="G672" t="s">
        <v>237</v>
      </c>
      <c r="H672">
        <v>159.30000000000001</v>
      </c>
      <c r="I672">
        <v>194.7</v>
      </c>
      <c r="J672">
        <v>185.7</v>
      </c>
      <c r="K672">
        <v>60</v>
      </c>
      <c r="L672">
        <v>180</v>
      </c>
      <c r="M672">
        <v>99</v>
      </c>
      <c r="N672">
        <v>109</v>
      </c>
      <c r="O672">
        <v>8</v>
      </c>
      <c r="P672">
        <v>1</v>
      </c>
      <c r="Q672">
        <v>2</v>
      </c>
      <c r="X672">
        <v>11</v>
      </c>
      <c r="Y672">
        <v>1771</v>
      </c>
      <c r="Z672">
        <v>1.4999999999999999E-2</v>
      </c>
      <c r="AA672">
        <v>1</v>
      </c>
      <c r="AB672">
        <v>29</v>
      </c>
    </row>
    <row r="673" spans="1:28" x14ac:dyDescent="0.25">
      <c r="A673">
        <v>2021</v>
      </c>
      <c r="B673">
        <v>2</v>
      </c>
      <c r="C673" s="289">
        <v>44236</v>
      </c>
      <c r="E673">
        <v>447</v>
      </c>
      <c r="F673" t="s">
        <v>236</v>
      </c>
      <c r="G673" t="s">
        <v>237</v>
      </c>
      <c r="H673">
        <v>159.30000000000001</v>
      </c>
      <c r="I673">
        <v>194.7</v>
      </c>
      <c r="J673">
        <v>178.2</v>
      </c>
      <c r="K673">
        <v>60</v>
      </c>
      <c r="L673">
        <v>180</v>
      </c>
      <c r="M673">
        <v>89</v>
      </c>
      <c r="N673">
        <v>122</v>
      </c>
      <c r="O673">
        <v>4</v>
      </c>
      <c r="P673">
        <v>2</v>
      </c>
      <c r="Q673">
        <v>2</v>
      </c>
      <c r="X673">
        <v>8</v>
      </c>
      <c r="Y673">
        <v>1428</v>
      </c>
      <c r="Z673">
        <v>1.4999999999999999E-2</v>
      </c>
      <c r="AA673">
        <v>1</v>
      </c>
      <c r="AB673">
        <v>29</v>
      </c>
    </row>
    <row r="674" spans="1:28" x14ac:dyDescent="0.25">
      <c r="A674">
        <v>2021</v>
      </c>
      <c r="B674">
        <v>2</v>
      </c>
      <c r="C674" s="289">
        <v>44231</v>
      </c>
      <c r="E674">
        <v>306</v>
      </c>
      <c r="F674" t="s">
        <v>391</v>
      </c>
      <c r="G674" t="s">
        <v>392</v>
      </c>
      <c r="H674">
        <v>182.28</v>
      </c>
      <c r="I674">
        <v>209.72</v>
      </c>
      <c r="J674">
        <v>213.3</v>
      </c>
      <c r="K674">
        <v>20</v>
      </c>
      <c r="L674">
        <v>180</v>
      </c>
      <c r="M674">
        <v>30</v>
      </c>
      <c r="N674">
        <v>122</v>
      </c>
      <c r="Z674">
        <v>0.02</v>
      </c>
      <c r="AA674">
        <v>1</v>
      </c>
      <c r="AB674">
        <v>24</v>
      </c>
    </row>
    <row r="675" spans="1:28" x14ac:dyDescent="0.25">
      <c r="A675">
        <v>2021</v>
      </c>
      <c r="B675">
        <v>2</v>
      </c>
      <c r="C675" s="289">
        <v>44234</v>
      </c>
      <c r="E675">
        <v>306</v>
      </c>
      <c r="F675" t="s">
        <v>391</v>
      </c>
      <c r="G675" t="s">
        <v>392</v>
      </c>
      <c r="H675">
        <v>182.28</v>
      </c>
      <c r="I675">
        <v>209.72</v>
      </c>
      <c r="J675">
        <v>189</v>
      </c>
      <c r="K675">
        <v>20</v>
      </c>
      <c r="L675">
        <v>180</v>
      </c>
      <c r="M675">
        <v>16</v>
      </c>
      <c r="N675">
        <v>222</v>
      </c>
      <c r="O675">
        <v>1</v>
      </c>
      <c r="P675">
        <v>2</v>
      </c>
      <c r="Q675">
        <v>2</v>
      </c>
      <c r="X675">
        <v>5</v>
      </c>
      <c r="Y675">
        <v>185</v>
      </c>
      <c r="Z675">
        <v>0.02</v>
      </c>
      <c r="AA675">
        <v>1</v>
      </c>
      <c r="AB675">
        <v>24</v>
      </c>
    </row>
    <row r="676" spans="1:28" x14ac:dyDescent="0.25">
      <c r="A676">
        <v>2021</v>
      </c>
      <c r="B676">
        <v>2</v>
      </c>
      <c r="C676" s="289">
        <v>44231</v>
      </c>
      <c r="E676">
        <v>652</v>
      </c>
      <c r="F676" t="s">
        <v>239</v>
      </c>
      <c r="G676" t="s">
        <v>240</v>
      </c>
      <c r="H676">
        <v>15.903</v>
      </c>
      <c r="I676">
        <v>18.297000000000001</v>
      </c>
      <c r="K676">
        <v>20</v>
      </c>
      <c r="M676">
        <v>30</v>
      </c>
      <c r="N676">
        <v>122</v>
      </c>
      <c r="Z676">
        <v>0.02</v>
      </c>
      <c r="AA676">
        <v>1</v>
      </c>
    </row>
    <row r="677" spans="1:28" x14ac:dyDescent="0.25">
      <c r="A677">
        <v>2021</v>
      </c>
      <c r="B677">
        <v>2</v>
      </c>
      <c r="C677" s="289">
        <v>44234</v>
      </c>
      <c r="E677">
        <v>448</v>
      </c>
      <c r="F677" t="s">
        <v>239</v>
      </c>
      <c r="G677" t="s">
        <v>240</v>
      </c>
      <c r="H677">
        <v>20.7</v>
      </c>
      <c r="I677">
        <v>25.3</v>
      </c>
      <c r="J677">
        <v>23.5</v>
      </c>
      <c r="K677">
        <v>60</v>
      </c>
      <c r="L677">
        <v>180</v>
      </c>
      <c r="M677">
        <v>83</v>
      </c>
      <c r="N677">
        <v>130</v>
      </c>
      <c r="O677">
        <v>5</v>
      </c>
      <c r="Q677">
        <v>2</v>
      </c>
      <c r="X677">
        <v>7</v>
      </c>
      <c r="Y677">
        <v>467</v>
      </c>
      <c r="Z677">
        <v>1.4999999999999999E-2</v>
      </c>
      <c r="AA677">
        <v>1</v>
      </c>
      <c r="AB677">
        <v>29</v>
      </c>
    </row>
    <row r="678" spans="1:28" x14ac:dyDescent="0.25">
      <c r="A678">
        <v>2021</v>
      </c>
      <c r="B678">
        <v>2</v>
      </c>
      <c r="C678" s="289">
        <v>44234</v>
      </c>
      <c r="E678">
        <v>652</v>
      </c>
      <c r="F678" t="s">
        <v>239</v>
      </c>
      <c r="G678" t="s">
        <v>240</v>
      </c>
      <c r="H678">
        <v>15.903</v>
      </c>
      <c r="I678">
        <v>18.297000000000001</v>
      </c>
      <c r="K678">
        <v>20</v>
      </c>
      <c r="M678">
        <v>16</v>
      </c>
      <c r="N678">
        <v>222</v>
      </c>
      <c r="Y678">
        <v>290</v>
      </c>
      <c r="Z678">
        <v>0.02</v>
      </c>
      <c r="AA678">
        <v>1</v>
      </c>
    </row>
    <row r="679" spans="1:28" x14ac:dyDescent="0.25">
      <c r="A679">
        <v>2021</v>
      </c>
      <c r="B679">
        <v>2</v>
      </c>
      <c r="C679" s="289">
        <v>44235</v>
      </c>
      <c r="E679">
        <v>448</v>
      </c>
      <c r="F679" t="s">
        <v>239</v>
      </c>
      <c r="G679" t="s">
        <v>240</v>
      </c>
      <c r="H679">
        <v>20.7</v>
      </c>
      <c r="I679">
        <v>25.3</v>
      </c>
      <c r="J679">
        <v>23.7</v>
      </c>
      <c r="K679">
        <v>60</v>
      </c>
      <c r="L679">
        <v>180</v>
      </c>
      <c r="M679">
        <v>99</v>
      </c>
      <c r="N679">
        <v>109</v>
      </c>
      <c r="O679">
        <v>5</v>
      </c>
      <c r="P679">
        <v>4</v>
      </c>
      <c r="Q679">
        <v>7</v>
      </c>
      <c r="X679">
        <v>16</v>
      </c>
      <c r="Y679">
        <v>1776</v>
      </c>
      <c r="Z679">
        <v>1.4999999999999999E-2</v>
      </c>
      <c r="AA679">
        <v>1</v>
      </c>
      <c r="AB679">
        <v>29</v>
      </c>
    </row>
    <row r="680" spans="1:28" x14ac:dyDescent="0.25">
      <c r="A680">
        <v>2021</v>
      </c>
      <c r="B680">
        <v>2</v>
      </c>
      <c r="C680" s="289">
        <v>44236</v>
      </c>
      <c r="E680">
        <v>448</v>
      </c>
      <c r="F680" t="s">
        <v>239</v>
      </c>
      <c r="G680" t="s">
        <v>240</v>
      </c>
      <c r="H680">
        <v>20.7</v>
      </c>
      <c r="I680">
        <v>25.3</v>
      </c>
      <c r="J680">
        <v>23.2</v>
      </c>
      <c r="K680">
        <v>60</v>
      </c>
      <c r="L680">
        <v>180</v>
      </c>
      <c r="M680">
        <v>89</v>
      </c>
      <c r="N680">
        <v>122</v>
      </c>
      <c r="O680">
        <v>6</v>
      </c>
      <c r="P680">
        <v>4</v>
      </c>
      <c r="Q680">
        <v>2</v>
      </c>
      <c r="X680">
        <v>12</v>
      </c>
      <c r="Y680">
        <v>1432</v>
      </c>
      <c r="Z680">
        <v>1.4999999999999999E-2</v>
      </c>
      <c r="AA680">
        <v>1</v>
      </c>
      <c r="AB680">
        <v>29</v>
      </c>
    </row>
    <row r="681" spans="1:28" x14ac:dyDescent="0.25">
      <c r="A681">
        <v>2021</v>
      </c>
      <c r="B681">
        <v>2</v>
      </c>
      <c r="C681" s="289">
        <v>44241</v>
      </c>
      <c r="E681">
        <v>626</v>
      </c>
      <c r="F681" t="s">
        <v>220</v>
      </c>
      <c r="G681" t="s">
        <v>221</v>
      </c>
      <c r="H681">
        <v>127.029</v>
      </c>
      <c r="I681">
        <v>148.971</v>
      </c>
      <c r="J681">
        <v>276.8</v>
      </c>
      <c r="K681">
        <v>18</v>
      </c>
      <c r="L681">
        <v>200</v>
      </c>
      <c r="M681">
        <v>24</v>
      </c>
      <c r="N681">
        <v>152</v>
      </c>
      <c r="O681">
        <v>15</v>
      </c>
      <c r="P681">
        <v>4</v>
      </c>
      <c r="Q681">
        <v>9</v>
      </c>
      <c r="X681">
        <v>28</v>
      </c>
      <c r="Y681">
        <v>418</v>
      </c>
      <c r="Z681">
        <v>1.4999999999999999E-2</v>
      </c>
      <c r="AA681">
        <v>1</v>
      </c>
      <c r="AB681">
        <v>25</v>
      </c>
    </row>
    <row r="682" spans="1:28" x14ac:dyDescent="0.25">
      <c r="A682">
        <v>2021</v>
      </c>
      <c r="B682">
        <v>2</v>
      </c>
      <c r="C682" s="289">
        <v>44242</v>
      </c>
      <c r="E682">
        <v>626</v>
      </c>
      <c r="F682" t="s">
        <v>220</v>
      </c>
      <c r="G682" t="s">
        <v>221</v>
      </c>
      <c r="H682">
        <v>127.029</v>
      </c>
      <c r="I682">
        <v>148.971</v>
      </c>
      <c r="J682">
        <v>282.7</v>
      </c>
      <c r="K682">
        <v>18</v>
      </c>
      <c r="L682">
        <v>200</v>
      </c>
      <c r="M682">
        <v>26</v>
      </c>
      <c r="N682">
        <v>139</v>
      </c>
      <c r="O682">
        <v>13</v>
      </c>
      <c r="P682">
        <v>4</v>
      </c>
      <c r="Q682">
        <v>5</v>
      </c>
      <c r="X682">
        <v>22</v>
      </c>
      <c r="Y682">
        <v>487</v>
      </c>
      <c r="Z682">
        <v>1.4999999999999999E-2</v>
      </c>
      <c r="AA682">
        <v>1</v>
      </c>
      <c r="AB682">
        <v>25</v>
      </c>
    </row>
    <row r="683" spans="1:28" x14ac:dyDescent="0.25">
      <c r="A683">
        <v>2021</v>
      </c>
      <c r="B683">
        <v>2</v>
      </c>
      <c r="C683" s="289">
        <v>44243</v>
      </c>
      <c r="E683">
        <v>626</v>
      </c>
      <c r="F683" t="s">
        <v>220</v>
      </c>
      <c r="G683" t="s">
        <v>221</v>
      </c>
      <c r="H683">
        <v>127.029</v>
      </c>
      <c r="I683">
        <v>148.971</v>
      </c>
      <c r="K683">
        <v>18</v>
      </c>
      <c r="L683">
        <v>200</v>
      </c>
      <c r="O683">
        <v>3</v>
      </c>
      <c r="Q683">
        <v>2</v>
      </c>
      <c r="X683">
        <v>5</v>
      </c>
      <c r="Y683">
        <v>65</v>
      </c>
      <c r="Z683">
        <v>1.4999999999999999E-2</v>
      </c>
      <c r="AA683">
        <v>1</v>
      </c>
      <c r="AB683">
        <v>25</v>
      </c>
    </row>
    <row r="684" spans="1:28" x14ac:dyDescent="0.25">
      <c r="A684">
        <v>2021</v>
      </c>
      <c r="B684">
        <v>2</v>
      </c>
      <c r="C684" s="289">
        <v>44237</v>
      </c>
      <c r="E684">
        <v>630</v>
      </c>
      <c r="F684" t="s">
        <v>347</v>
      </c>
      <c r="G684" t="s">
        <v>348</v>
      </c>
      <c r="H684">
        <v>197.84299999999999</v>
      </c>
      <c r="I684">
        <v>230.15700000000001</v>
      </c>
      <c r="J684">
        <v>220.3</v>
      </c>
      <c r="K684">
        <v>18</v>
      </c>
      <c r="L684">
        <v>200</v>
      </c>
      <c r="M684">
        <v>22</v>
      </c>
      <c r="N684">
        <v>161</v>
      </c>
      <c r="O684">
        <v>17</v>
      </c>
      <c r="P684">
        <v>4</v>
      </c>
      <c r="Q684">
        <v>13</v>
      </c>
      <c r="X684">
        <v>34</v>
      </c>
      <c r="Y684">
        <v>394</v>
      </c>
      <c r="Z684">
        <v>1.4999999999999999E-2</v>
      </c>
      <c r="AA684">
        <v>1</v>
      </c>
      <c r="AB684">
        <v>25</v>
      </c>
    </row>
    <row r="685" spans="1:28" x14ac:dyDescent="0.25">
      <c r="A685">
        <v>2021</v>
      </c>
      <c r="B685">
        <v>2</v>
      </c>
      <c r="C685" s="289">
        <v>44238</v>
      </c>
      <c r="E685">
        <v>630</v>
      </c>
      <c r="F685" t="s">
        <v>347</v>
      </c>
      <c r="G685" t="s">
        <v>348</v>
      </c>
      <c r="H685">
        <v>197.84299999999999</v>
      </c>
      <c r="I685">
        <v>230.15700000000001</v>
      </c>
      <c r="J685">
        <v>227.9</v>
      </c>
      <c r="K685">
        <v>18</v>
      </c>
      <c r="L685">
        <v>200</v>
      </c>
      <c r="M685">
        <v>21</v>
      </c>
      <c r="N685">
        <v>170</v>
      </c>
      <c r="O685">
        <v>10</v>
      </c>
      <c r="P685">
        <v>7</v>
      </c>
      <c r="Q685">
        <v>11</v>
      </c>
      <c r="X685">
        <v>28</v>
      </c>
      <c r="Y685">
        <v>508</v>
      </c>
      <c r="Z685">
        <v>1.4999999999999999E-2</v>
      </c>
      <c r="AA685">
        <v>1</v>
      </c>
      <c r="AB685">
        <v>25</v>
      </c>
    </row>
    <row r="686" spans="1:28" x14ac:dyDescent="0.25">
      <c r="A686">
        <v>2021</v>
      </c>
      <c r="B686">
        <v>2</v>
      </c>
      <c r="C686" s="289">
        <v>44227</v>
      </c>
      <c r="E686">
        <v>622</v>
      </c>
      <c r="F686" t="s">
        <v>295</v>
      </c>
      <c r="G686" t="s">
        <v>296</v>
      </c>
      <c r="H686">
        <v>172.41399999999999</v>
      </c>
      <c r="I686">
        <v>201.58600000000001</v>
      </c>
      <c r="J686">
        <v>203.6</v>
      </c>
      <c r="K686">
        <v>18</v>
      </c>
      <c r="L686">
        <v>200</v>
      </c>
      <c r="M686">
        <v>22</v>
      </c>
      <c r="N686">
        <v>163</v>
      </c>
      <c r="O686">
        <v>10</v>
      </c>
      <c r="P686">
        <v>6</v>
      </c>
      <c r="Q686">
        <v>9</v>
      </c>
      <c r="X686">
        <v>25</v>
      </c>
      <c r="Y686">
        <v>745</v>
      </c>
      <c r="Z686">
        <v>1.4999999999999999E-2</v>
      </c>
      <c r="AA686">
        <v>1</v>
      </c>
      <c r="AB686">
        <v>25</v>
      </c>
    </row>
    <row r="687" spans="1:28" x14ac:dyDescent="0.25">
      <c r="A687">
        <v>2021</v>
      </c>
      <c r="B687">
        <v>2</v>
      </c>
      <c r="C687" s="289">
        <v>44228</v>
      </c>
      <c r="E687">
        <v>622</v>
      </c>
      <c r="F687" t="s">
        <v>295</v>
      </c>
      <c r="G687" t="s">
        <v>296</v>
      </c>
      <c r="H687">
        <v>172.41399999999999</v>
      </c>
      <c r="I687">
        <v>201.58600000000001</v>
      </c>
      <c r="J687">
        <v>208</v>
      </c>
      <c r="K687">
        <v>18</v>
      </c>
      <c r="L687">
        <v>200</v>
      </c>
      <c r="M687">
        <v>26</v>
      </c>
      <c r="N687">
        <v>141</v>
      </c>
      <c r="O687">
        <v>6</v>
      </c>
      <c r="Q687">
        <v>4</v>
      </c>
      <c r="X687">
        <v>10</v>
      </c>
      <c r="Y687">
        <v>85</v>
      </c>
      <c r="Z687">
        <v>1.4999999999999999E-2</v>
      </c>
      <c r="AA687">
        <v>1</v>
      </c>
      <c r="AB687">
        <v>25</v>
      </c>
    </row>
    <row r="688" spans="1:28" x14ac:dyDescent="0.25">
      <c r="A688">
        <v>2021</v>
      </c>
      <c r="B688">
        <v>2</v>
      </c>
      <c r="C688" s="289">
        <v>44227</v>
      </c>
      <c r="E688">
        <v>299</v>
      </c>
      <c r="F688" t="s">
        <v>181</v>
      </c>
      <c r="G688" t="s">
        <v>182</v>
      </c>
      <c r="H688">
        <v>106.95</v>
      </c>
      <c r="I688">
        <v>123.05</v>
      </c>
      <c r="J688">
        <v>110.4</v>
      </c>
      <c r="K688">
        <v>70</v>
      </c>
      <c r="L688">
        <v>154</v>
      </c>
      <c r="M688">
        <v>86</v>
      </c>
      <c r="N688">
        <v>125</v>
      </c>
      <c r="O688">
        <v>8</v>
      </c>
      <c r="P688">
        <v>1</v>
      </c>
      <c r="Q688">
        <v>4</v>
      </c>
      <c r="X688">
        <v>13</v>
      </c>
      <c r="Y688">
        <v>1573</v>
      </c>
      <c r="Z688">
        <v>0.02</v>
      </c>
      <c r="AA688">
        <v>1</v>
      </c>
    </row>
    <row r="689" spans="1:28" x14ac:dyDescent="0.25">
      <c r="A689">
        <v>2021</v>
      </c>
      <c r="B689">
        <v>2</v>
      </c>
      <c r="C689" s="289">
        <v>44228</v>
      </c>
      <c r="E689">
        <v>299</v>
      </c>
      <c r="F689" t="s">
        <v>181</v>
      </c>
      <c r="G689" t="s">
        <v>182</v>
      </c>
      <c r="H689">
        <v>106.95</v>
      </c>
      <c r="I689">
        <v>123.05</v>
      </c>
      <c r="J689">
        <v>108.3</v>
      </c>
      <c r="K689">
        <v>70</v>
      </c>
      <c r="L689">
        <v>154</v>
      </c>
      <c r="M689">
        <v>90</v>
      </c>
      <c r="N689">
        <v>120</v>
      </c>
      <c r="O689">
        <v>9</v>
      </c>
      <c r="Q689">
        <v>8</v>
      </c>
      <c r="X689">
        <v>17</v>
      </c>
      <c r="Y689">
        <v>1937</v>
      </c>
      <c r="Z689">
        <v>0.02</v>
      </c>
      <c r="AA689">
        <v>1</v>
      </c>
    </row>
    <row r="690" spans="1:28" x14ac:dyDescent="0.25">
      <c r="A690">
        <v>2021</v>
      </c>
      <c r="B690">
        <v>2</v>
      </c>
      <c r="C690" s="289">
        <v>44229</v>
      </c>
      <c r="E690">
        <v>299</v>
      </c>
      <c r="F690" t="s">
        <v>181</v>
      </c>
      <c r="G690" t="s">
        <v>182</v>
      </c>
      <c r="H690">
        <v>106.95</v>
      </c>
      <c r="I690">
        <v>123.05</v>
      </c>
      <c r="J690">
        <v>108.2</v>
      </c>
      <c r="K690">
        <v>70</v>
      </c>
      <c r="L690">
        <v>154</v>
      </c>
      <c r="M690">
        <v>94</v>
      </c>
      <c r="N690">
        <v>115</v>
      </c>
      <c r="O690">
        <v>6</v>
      </c>
      <c r="P690">
        <v>3</v>
      </c>
      <c r="Q690">
        <v>9</v>
      </c>
      <c r="X690">
        <v>18</v>
      </c>
      <c r="Y690">
        <v>1938</v>
      </c>
      <c r="Z690">
        <v>0.02</v>
      </c>
      <c r="AA690">
        <v>1</v>
      </c>
    </row>
    <row r="691" spans="1:28" x14ac:dyDescent="0.25">
      <c r="A691">
        <v>2021</v>
      </c>
      <c r="B691">
        <v>2</v>
      </c>
      <c r="C691" s="289">
        <v>44238</v>
      </c>
      <c r="E691">
        <v>299</v>
      </c>
      <c r="F691" t="s">
        <v>181</v>
      </c>
      <c r="G691" t="s">
        <v>182</v>
      </c>
      <c r="H691">
        <v>106.95</v>
      </c>
      <c r="I691">
        <v>123.05</v>
      </c>
      <c r="J691">
        <v>110.6</v>
      </c>
      <c r="K691">
        <v>70</v>
      </c>
      <c r="L691">
        <v>154</v>
      </c>
      <c r="M691">
        <v>94</v>
      </c>
      <c r="N691">
        <v>115</v>
      </c>
      <c r="O691">
        <v>4</v>
      </c>
      <c r="Q691">
        <v>3</v>
      </c>
      <c r="X691">
        <v>7</v>
      </c>
      <c r="Y691">
        <v>439</v>
      </c>
      <c r="Z691">
        <v>0.02</v>
      </c>
      <c r="AA691">
        <v>1</v>
      </c>
    </row>
    <row r="692" spans="1:28" x14ac:dyDescent="0.25">
      <c r="A692">
        <v>2021</v>
      </c>
      <c r="B692">
        <v>2</v>
      </c>
      <c r="C692" s="289">
        <v>44241</v>
      </c>
      <c r="E692">
        <v>299</v>
      </c>
      <c r="F692" t="s">
        <v>181</v>
      </c>
      <c r="G692" t="s">
        <v>182</v>
      </c>
      <c r="H692">
        <v>106.95</v>
      </c>
      <c r="I692">
        <v>123.05</v>
      </c>
      <c r="J692">
        <v>113.8</v>
      </c>
      <c r="K692">
        <v>70</v>
      </c>
      <c r="L692">
        <v>154</v>
      </c>
      <c r="M692">
        <v>94</v>
      </c>
      <c r="N692">
        <v>115</v>
      </c>
      <c r="O692">
        <v>7</v>
      </c>
      <c r="P692">
        <v>2</v>
      </c>
      <c r="Q692">
        <v>7</v>
      </c>
      <c r="X692">
        <v>16</v>
      </c>
      <c r="Y692">
        <v>1264</v>
      </c>
      <c r="Z692">
        <v>0.02</v>
      </c>
      <c r="AA692">
        <v>1</v>
      </c>
    </row>
    <row r="693" spans="1:28" x14ac:dyDescent="0.25">
      <c r="A693">
        <v>2021</v>
      </c>
      <c r="B693">
        <v>2</v>
      </c>
      <c r="C693" s="289">
        <v>44242</v>
      </c>
      <c r="E693">
        <v>299</v>
      </c>
      <c r="F693" t="s">
        <v>181</v>
      </c>
      <c r="G693" t="s">
        <v>182</v>
      </c>
      <c r="H693">
        <v>106.95</v>
      </c>
      <c r="I693">
        <v>123.05</v>
      </c>
      <c r="J693">
        <v>111.1</v>
      </c>
      <c r="K693">
        <v>70</v>
      </c>
      <c r="L693">
        <v>154</v>
      </c>
      <c r="M693">
        <v>95</v>
      </c>
      <c r="N693">
        <v>113</v>
      </c>
      <c r="O693">
        <v>7</v>
      </c>
      <c r="P693">
        <v>6</v>
      </c>
      <c r="Q693">
        <v>3</v>
      </c>
      <c r="S693">
        <v>5</v>
      </c>
      <c r="X693">
        <v>20</v>
      </c>
      <c r="Y693">
        <v>2204</v>
      </c>
      <c r="Z693">
        <v>0.02</v>
      </c>
      <c r="AA693">
        <v>1</v>
      </c>
    </row>
    <row r="694" spans="1:28" x14ac:dyDescent="0.25">
      <c r="A694">
        <v>2021</v>
      </c>
      <c r="B694">
        <v>2</v>
      </c>
      <c r="C694" s="289">
        <v>44243</v>
      </c>
      <c r="E694">
        <v>299</v>
      </c>
      <c r="F694" t="s">
        <v>181</v>
      </c>
      <c r="G694" t="s">
        <v>182</v>
      </c>
      <c r="H694">
        <v>106.95</v>
      </c>
      <c r="I694">
        <v>123.05</v>
      </c>
      <c r="J694">
        <v>111.6</v>
      </c>
      <c r="K694">
        <v>70</v>
      </c>
      <c r="L694">
        <v>154</v>
      </c>
      <c r="M694">
        <v>96</v>
      </c>
      <c r="N694">
        <v>112</v>
      </c>
      <c r="O694">
        <v>3</v>
      </c>
      <c r="Q694">
        <v>5</v>
      </c>
      <c r="X694">
        <v>8</v>
      </c>
      <c r="Y694">
        <v>1064</v>
      </c>
      <c r="Z694">
        <v>0.02</v>
      </c>
      <c r="AA694">
        <v>1</v>
      </c>
    </row>
    <row r="695" spans="1:28" x14ac:dyDescent="0.25">
      <c r="A695">
        <v>2021</v>
      </c>
      <c r="B695">
        <v>2</v>
      </c>
      <c r="C695" s="289">
        <v>44227</v>
      </c>
      <c r="E695">
        <v>348</v>
      </c>
      <c r="F695" t="s">
        <v>161</v>
      </c>
      <c r="G695" t="s">
        <v>162</v>
      </c>
      <c r="H695">
        <v>465</v>
      </c>
      <c r="I695">
        <v>535</v>
      </c>
      <c r="J695">
        <v>1005.9</v>
      </c>
      <c r="K695">
        <v>40</v>
      </c>
      <c r="L695">
        <v>144</v>
      </c>
      <c r="M695">
        <v>43</v>
      </c>
      <c r="N695">
        <v>169</v>
      </c>
      <c r="O695">
        <v>18</v>
      </c>
      <c r="P695">
        <v>2</v>
      </c>
      <c r="Q695">
        <v>5</v>
      </c>
      <c r="X695">
        <v>25</v>
      </c>
      <c r="Y695">
        <v>837</v>
      </c>
      <c r="Z695">
        <v>1.4999999999999999E-2</v>
      </c>
      <c r="AA695">
        <v>1</v>
      </c>
      <c r="AB695">
        <v>25</v>
      </c>
    </row>
    <row r="696" spans="1:28" x14ac:dyDescent="0.25">
      <c r="A696">
        <v>2021</v>
      </c>
      <c r="B696">
        <v>2</v>
      </c>
      <c r="C696" s="289">
        <v>44228</v>
      </c>
      <c r="E696">
        <v>348</v>
      </c>
      <c r="F696" t="s">
        <v>161</v>
      </c>
      <c r="G696" t="s">
        <v>162</v>
      </c>
      <c r="H696">
        <v>465</v>
      </c>
      <c r="I696">
        <v>535</v>
      </c>
      <c r="J696">
        <v>974.7</v>
      </c>
      <c r="K696">
        <v>40</v>
      </c>
      <c r="L696">
        <v>144</v>
      </c>
      <c r="M696">
        <v>43</v>
      </c>
      <c r="N696">
        <v>169</v>
      </c>
      <c r="O696">
        <v>13</v>
      </c>
      <c r="Q696">
        <v>6</v>
      </c>
      <c r="X696">
        <v>19</v>
      </c>
      <c r="Y696">
        <v>1405</v>
      </c>
      <c r="Z696">
        <v>1.4999999999999999E-2</v>
      </c>
      <c r="AA696">
        <v>1</v>
      </c>
      <c r="AB696">
        <v>25</v>
      </c>
    </row>
    <row r="697" spans="1:28" x14ac:dyDescent="0.25">
      <c r="A697">
        <v>2021</v>
      </c>
      <c r="B697">
        <v>2</v>
      </c>
      <c r="C697" s="289">
        <v>44229</v>
      </c>
      <c r="E697">
        <v>348</v>
      </c>
      <c r="F697" t="s">
        <v>161</v>
      </c>
      <c r="G697" t="s">
        <v>162</v>
      </c>
      <c r="H697">
        <v>465</v>
      </c>
      <c r="I697">
        <v>535</v>
      </c>
      <c r="K697">
        <v>40</v>
      </c>
      <c r="L697">
        <v>144</v>
      </c>
      <c r="O697">
        <v>1</v>
      </c>
      <c r="Q697">
        <v>2</v>
      </c>
      <c r="X697">
        <v>3</v>
      </c>
      <c r="Y697">
        <v>199</v>
      </c>
      <c r="Z697">
        <v>1.4999999999999999E-2</v>
      </c>
      <c r="AA697">
        <v>1</v>
      </c>
      <c r="AB697">
        <v>25</v>
      </c>
    </row>
    <row r="698" spans="1:28" x14ac:dyDescent="0.25">
      <c r="A698">
        <v>2021</v>
      </c>
      <c r="B698">
        <v>2</v>
      </c>
      <c r="C698" s="289">
        <v>44227</v>
      </c>
      <c r="E698">
        <v>347</v>
      </c>
      <c r="F698" t="s">
        <v>157</v>
      </c>
      <c r="G698" t="s">
        <v>158</v>
      </c>
      <c r="H698">
        <v>465</v>
      </c>
      <c r="I698">
        <v>535</v>
      </c>
      <c r="J698">
        <v>517.29999999999995</v>
      </c>
      <c r="K698">
        <v>40</v>
      </c>
      <c r="L698">
        <v>144</v>
      </c>
      <c r="M698">
        <v>43</v>
      </c>
      <c r="N698">
        <v>169</v>
      </c>
      <c r="O698">
        <v>2</v>
      </c>
      <c r="P698">
        <v>2</v>
      </c>
      <c r="Q698">
        <v>2</v>
      </c>
      <c r="X698">
        <v>6</v>
      </c>
      <c r="Y698">
        <v>244</v>
      </c>
      <c r="Z698">
        <v>1.4999999999999999E-2</v>
      </c>
      <c r="AA698">
        <v>1</v>
      </c>
    </row>
    <row r="699" spans="1:28" x14ac:dyDescent="0.25">
      <c r="A699">
        <v>2021</v>
      </c>
      <c r="B699">
        <v>2</v>
      </c>
      <c r="C699" s="289">
        <v>44228</v>
      </c>
      <c r="E699">
        <v>347</v>
      </c>
      <c r="F699" t="s">
        <v>157</v>
      </c>
      <c r="G699" t="s">
        <v>158</v>
      </c>
      <c r="H699">
        <v>465</v>
      </c>
      <c r="I699">
        <v>535</v>
      </c>
      <c r="J699">
        <v>509</v>
      </c>
      <c r="K699">
        <v>40</v>
      </c>
      <c r="L699">
        <v>144</v>
      </c>
      <c r="M699">
        <v>43</v>
      </c>
      <c r="N699">
        <v>169</v>
      </c>
      <c r="O699">
        <v>11</v>
      </c>
      <c r="Q699">
        <v>3</v>
      </c>
      <c r="X699">
        <v>14</v>
      </c>
      <c r="Y699">
        <v>462</v>
      </c>
      <c r="Z699">
        <v>1.4999999999999999E-2</v>
      </c>
      <c r="AA699">
        <v>1</v>
      </c>
    </row>
    <row r="700" spans="1:28" x14ac:dyDescent="0.25">
      <c r="A700">
        <v>2021</v>
      </c>
      <c r="B700">
        <v>2</v>
      </c>
      <c r="C700" s="289">
        <v>44229</v>
      </c>
      <c r="E700">
        <v>347</v>
      </c>
      <c r="F700" t="s">
        <v>157</v>
      </c>
      <c r="G700" t="s">
        <v>158</v>
      </c>
      <c r="H700">
        <v>465</v>
      </c>
      <c r="I700">
        <v>535</v>
      </c>
      <c r="K700">
        <v>40</v>
      </c>
      <c r="L700">
        <v>144</v>
      </c>
      <c r="O700">
        <v>3</v>
      </c>
      <c r="Q700">
        <v>1</v>
      </c>
      <c r="X700">
        <v>4</v>
      </c>
      <c r="Y700">
        <v>46</v>
      </c>
      <c r="Z700">
        <v>1.4999999999999999E-2</v>
      </c>
      <c r="AA700">
        <v>1</v>
      </c>
    </row>
    <row r="701" spans="1:28" x14ac:dyDescent="0.25">
      <c r="A701">
        <v>2021</v>
      </c>
      <c r="B701">
        <v>2</v>
      </c>
      <c r="C701" s="289">
        <v>44244</v>
      </c>
      <c r="E701">
        <v>281</v>
      </c>
      <c r="F701" t="s">
        <v>263</v>
      </c>
      <c r="G701" t="s">
        <v>264</v>
      </c>
      <c r="H701">
        <v>265.05</v>
      </c>
      <c r="I701">
        <v>304.95</v>
      </c>
      <c r="J701">
        <v>324</v>
      </c>
      <c r="K701">
        <v>120</v>
      </c>
      <c r="L701">
        <v>120</v>
      </c>
      <c r="M701">
        <v>111</v>
      </c>
      <c r="N701">
        <v>130</v>
      </c>
      <c r="O701">
        <v>2</v>
      </c>
      <c r="P701">
        <v>3</v>
      </c>
      <c r="Q701">
        <v>6</v>
      </c>
      <c r="X701">
        <v>11</v>
      </c>
      <c r="Y701">
        <v>703</v>
      </c>
      <c r="Z701">
        <v>1.4999999999999999E-2</v>
      </c>
      <c r="AA701">
        <v>1</v>
      </c>
      <c r="AB701">
        <v>18</v>
      </c>
    </row>
    <row r="702" spans="1:28" x14ac:dyDescent="0.25">
      <c r="A702">
        <v>2021</v>
      </c>
      <c r="B702">
        <v>2</v>
      </c>
      <c r="C702" s="289">
        <v>44245</v>
      </c>
      <c r="E702">
        <v>281</v>
      </c>
      <c r="F702" t="s">
        <v>263</v>
      </c>
      <c r="G702" t="s">
        <v>264</v>
      </c>
      <c r="H702">
        <v>265.05</v>
      </c>
      <c r="I702">
        <v>304.95</v>
      </c>
      <c r="J702">
        <v>302.39999999999998</v>
      </c>
      <c r="K702">
        <v>120</v>
      </c>
      <c r="L702">
        <v>120</v>
      </c>
      <c r="M702">
        <v>111</v>
      </c>
      <c r="N702">
        <v>130</v>
      </c>
      <c r="O702">
        <v>3</v>
      </c>
      <c r="Q702">
        <v>2</v>
      </c>
      <c r="S702">
        <v>1</v>
      </c>
      <c r="X702">
        <v>6</v>
      </c>
      <c r="Y702">
        <v>2092</v>
      </c>
      <c r="Z702">
        <v>1.4999999999999999E-2</v>
      </c>
      <c r="AA702">
        <v>1</v>
      </c>
      <c r="AB702">
        <v>18</v>
      </c>
    </row>
    <row r="703" spans="1:28" x14ac:dyDescent="0.25">
      <c r="A703">
        <v>2021</v>
      </c>
      <c r="B703">
        <v>2</v>
      </c>
      <c r="C703" s="289">
        <v>44248</v>
      </c>
      <c r="E703">
        <v>281</v>
      </c>
      <c r="F703" t="s">
        <v>263</v>
      </c>
      <c r="G703" t="s">
        <v>264</v>
      </c>
      <c r="H703">
        <v>265.05</v>
      </c>
      <c r="I703">
        <v>304.95</v>
      </c>
      <c r="J703">
        <v>302.10000000000002</v>
      </c>
      <c r="K703">
        <v>120</v>
      </c>
      <c r="L703">
        <v>120</v>
      </c>
      <c r="M703">
        <v>117</v>
      </c>
      <c r="N703">
        <v>123</v>
      </c>
      <c r="O703">
        <v>6</v>
      </c>
      <c r="P703">
        <v>3</v>
      </c>
      <c r="Q703">
        <v>8</v>
      </c>
      <c r="X703">
        <v>16</v>
      </c>
      <c r="Y703">
        <v>2424</v>
      </c>
      <c r="Z703">
        <v>1.4999999999999999E-2</v>
      </c>
      <c r="AA703">
        <v>1</v>
      </c>
      <c r="AB703">
        <v>18</v>
      </c>
    </row>
    <row r="704" spans="1:28" x14ac:dyDescent="0.25">
      <c r="A704">
        <v>2021</v>
      </c>
      <c r="B704">
        <v>2</v>
      </c>
      <c r="C704" s="289">
        <v>44249</v>
      </c>
      <c r="E704">
        <v>281</v>
      </c>
      <c r="F704" t="s">
        <v>263</v>
      </c>
      <c r="G704" t="s">
        <v>264</v>
      </c>
      <c r="H704">
        <v>265.05</v>
      </c>
      <c r="I704">
        <v>304.95</v>
      </c>
      <c r="J704">
        <v>298.5</v>
      </c>
      <c r="K704">
        <v>120</v>
      </c>
      <c r="L704">
        <v>120</v>
      </c>
      <c r="M704">
        <v>120</v>
      </c>
      <c r="N704">
        <v>120</v>
      </c>
      <c r="O704">
        <v>1</v>
      </c>
      <c r="P704">
        <v>2</v>
      </c>
      <c r="Q704">
        <v>2</v>
      </c>
      <c r="X704">
        <v>5</v>
      </c>
      <c r="Y704">
        <v>461</v>
      </c>
      <c r="Z704">
        <v>1.4999999999999999E-2</v>
      </c>
      <c r="AA704">
        <v>1</v>
      </c>
      <c r="AB704">
        <v>18</v>
      </c>
    </row>
    <row r="705" spans="1:28" x14ac:dyDescent="0.25">
      <c r="A705">
        <v>2021</v>
      </c>
      <c r="B705">
        <v>2</v>
      </c>
      <c r="C705" s="289">
        <v>44237</v>
      </c>
      <c r="E705">
        <v>280</v>
      </c>
      <c r="F705" t="s">
        <v>297</v>
      </c>
      <c r="G705" t="s">
        <v>298</v>
      </c>
      <c r="H705">
        <v>300.39</v>
      </c>
      <c r="I705">
        <v>345.61</v>
      </c>
      <c r="J705">
        <v>345</v>
      </c>
      <c r="K705">
        <v>105</v>
      </c>
      <c r="L705">
        <v>103</v>
      </c>
      <c r="M705">
        <v>104</v>
      </c>
      <c r="N705">
        <v>104</v>
      </c>
      <c r="O705">
        <v>3</v>
      </c>
      <c r="Q705">
        <v>1</v>
      </c>
      <c r="X705">
        <v>4</v>
      </c>
      <c r="Y705">
        <v>4</v>
      </c>
      <c r="Z705">
        <v>1.4999999999999999E-2</v>
      </c>
      <c r="AA705">
        <v>1</v>
      </c>
      <c r="AB705">
        <v>16</v>
      </c>
    </row>
    <row r="706" spans="1:28" x14ac:dyDescent="0.25">
      <c r="A706">
        <v>2021</v>
      </c>
      <c r="B706">
        <v>2</v>
      </c>
      <c r="C706" s="289">
        <v>44238</v>
      </c>
      <c r="E706">
        <v>280</v>
      </c>
      <c r="F706" t="s">
        <v>297</v>
      </c>
      <c r="G706" t="s">
        <v>298</v>
      </c>
      <c r="H706">
        <v>300.39</v>
      </c>
      <c r="I706">
        <v>345.61</v>
      </c>
      <c r="J706">
        <v>330.8</v>
      </c>
      <c r="K706">
        <v>105</v>
      </c>
      <c r="L706">
        <v>103</v>
      </c>
      <c r="M706">
        <v>80</v>
      </c>
      <c r="N706">
        <v>135</v>
      </c>
      <c r="O706">
        <v>4</v>
      </c>
      <c r="P706">
        <v>5</v>
      </c>
      <c r="Q706">
        <v>6</v>
      </c>
      <c r="X706">
        <v>14</v>
      </c>
      <c r="Y706">
        <v>1759</v>
      </c>
      <c r="Z706">
        <v>1.4999999999999999E-2</v>
      </c>
      <c r="AA706">
        <v>1</v>
      </c>
      <c r="AB706">
        <v>16</v>
      </c>
    </row>
    <row r="707" spans="1:28" x14ac:dyDescent="0.25">
      <c r="A707">
        <v>2021</v>
      </c>
      <c r="B707">
        <v>2</v>
      </c>
      <c r="C707" s="289">
        <v>44241</v>
      </c>
      <c r="E707">
        <v>280</v>
      </c>
      <c r="F707" t="s">
        <v>297</v>
      </c>
      <c r="G707" t="s">
        <v>298</v>
      </c>
      <c r="H707">
        <v>300.39</v>
      </c>
      <c r="I707">
        <v>345.61</v>
      </c>
      <c r="J707">
        <v>331.4</v>
      </c>
      <c r="K707">
        <v>105</v>
      </c>
      <c r="L707">
        <v>103</v>
      </c>
      <c r="M707">
        <v>84</v>
      </c>
      <c r="N707">
        <v>129</v>
      </c>
      <c r="O707">
        <v>7</v>
      </c>
      <c r="P707">
        <v>3</v>
      </c>
      <c r="Q707">
        <v>5</v>
      </c>
      <c r="X707">
        <v>14</v>
      </c>
      <c r="Y707">
        <v>1554</v>
      </c>
      <c r="Z707">
        <v>1.4999999999999999E-2</v>
      </c>
      <c r="AA707">
        <v>1</v>
      </c>
      <c r="AB707">
        <v>16</v>
      </c>
    </row>
    <row r="708" spans="1:28" x14ac:dyDescent="0.25">
      <c r="A708">
        <v>2021</v>
      </c>
      <c r="B708">
        <v>2</v>
      </c>
      <c r="C708" s="289">
        <v>44242</v>
      </c>
      <c r="E708">
        <v>280</v>
      </c>
      <c r="F708" t="s">
        <v>297</v>
      </c>
      <c r="G708" t="s">
        <v>298</v>
      </c>
      <c r="H708">
        <v>300.39</v>
      </c>
      <c r="I708">
        <v>345.61</v>
      </c>
      <c r="J708">
        <v>348.5</v>
      </c>
      <c r="K708">
        <v>105</v>
      </c>
      <c r="L708">
        <v>103</v>
      </c>
      <c r="M708">
        <v>84</v>
      </c>
      <c r="N708">
        <v>129</v>
      </c>
      <c r="O708">
        <v>5</v>
      </c>
      <c r="Q708">
        <v>1</v>
      </c>
      <c r="X708">
        <v>6</v>
      </c>
      <c r="Y708">
        <v>306</v>
      </c>
      <c r="Z708">
        <v>1.4999999999999999E-2</v>
      </c>
      <c r="AA708">
        <v>1</v>
      </c>
      <c r="AB708">
        <v>16</v>
      </c>
    </row>
    <row r="709" spans="1:28" x14ac:dyDescent="0.25">
      <c r="A709">
        <v>2021</v>
      </c>
      <c r="B709">
        <v>2</v>
      </c>
      <c r="C709" s="289">
        <v>44249</v>
      </c>
      <c r="E709">
        <v>280</v>
      </c>
      <c r="F709" t="s">
        <v>297</v>
      </c>
      <c r="G709" t="s">
        <v>298</v>
      </c>
      <c r="H709">
        <v>300.39</v>
      </c>
      <c r="I709">
        <v>345.61</v>
      </c>
      <c r="J709">
        <v>337.3</v>
      </c>
      <c r="K709">
        <v>105</v>
      </c>
      <c r="L709">
        <v>103</v>
      </c>
      <c r="M709">
        <v>79</v>
      </c>
      <c r="N709">
        <v>137</v>
      </c>
      <c r="O709">
        <v>5</v>
      </c>
      <c r="P709">
        <v>4</v>
      </c>
      <c r="Q709">
        <v>4</v>
      </c>
      <c r="X709">
        <v>13</v>
      </c>
      <c r="Y709">
        <v>1098</v>
      </c>
      <c r="Z709">
        <v>1.4999999999999999E-2</v>
      </c>
      <c r="AA709">
        <v>1</v>
      </c>
      <c r="AB709">
        <v>16</v>
      </c>
    </row>
    <row r="710" spans="1:28" x14ac:dyDescent="0.25">
      <c r="A710">
        <v>2021</v>
      </c>
      <c r="B710">
        <v>2</v>
      </c>
      <c r="C710" s="289">
        <v>44250</v>
      </c>
      <c r="E710">
        <v>280</v>
      </c>
      <c r="F710" t="s">
        <v>297</v>
      </c>
      <c r="G710" t="s">
        <v>298</v>
      </c>
      <c r="H710">
        <v>300.39</v>
      </c>
      <c r="I710">
        <v>345.61</v>
      </c>
      <c r="J710">
        <v>327.7</v>
      </c>
      <c r="K710">
        <v>105</v>
      </c>
      <c r="L710">
        <v>103</v>
      </c>
      <c r="M710">
        <v>88</v>
      </c>
      <c r="N710">
        <v>123</v>
      </c>
      <c r="O710">
        <v>6</v>
      </c>
      <c r="P710">
        <v>2</v>
      </c>
      <c r="Q710">
        <v>4</v>
      </c>
      <c r="X710">
        <v>12</v>
      </c>
      <c r="Y710">
        <v>1792</v>
      </c>
      <c r="Z710">
        <v>1.4999999999999999E-2</v>
      </c>
      <c r="AA710">
        <v>1</v>
      </c>
      <c r="AB710">
        <v>16</v>
      </c>
    </row>
    <row r="711" spans="1:28" x14ac:dyDescent="0.25">
      <c r="A711">
        <v>2021</v>
      </c>
      <c r="B711">
        <v>2</v>
      </c>
      <c r="C711" s="289">
        <v>44251</v>
      </c>
      <c r="E711">
        <v>280</v>
      </c>
      <c r="F711" t="s">
        <v>297</v>
      </c>
      <c r="G711" t="s">
        <v>298</v>
      </c>
      <c r="H711">
        <v>300.39</v>
      </c>
      <c r="I711">
        <v>345.61</v>
      </c>
      <c r="J711">
        <v>315</v>
      </c>
      <c r="K711">
        <v>105</v>
      </c>
      <c r="L711">
        <v>103</v>
      </c>
      <c r="M711">
        <v>87</v>
      </c>
      <c r="N711">
        <v>124</v>
      </c>
      <c r="O711">
        <v>2</v>
      </c>
      <c r="P711">
        <v>1</v>
      </c>
      <c r="Q711">
        <v>1</v>
      </c>
      <c r="X711">
        <v>4</v>
      </c>
      <c r="Y711">
        <v>609</v>
      </c>
      <c r="Z711">
        <v>1.4999999999999999E-2</v>
      </c>
      <c r="AA711">
        <v>1</v>
      </c>
      <c r="AB711">
        <v>16</v>
      </c>
    </row>
    <row r="712" spans="1:28" x14ac:dyDescent="0.25">
      <c r="A712">
        <v>2021</v>
      </c>
      <c r="B712">
        <v>2</v>
      </c>
      <c r="C712" s="289">
        <v>44227</v>
      </c>
      <c r="E712">
        <v>168</v>
      </c>
      <c r="F712" t="s">
        <v>261</v>
      </c>
      <c r="G712" t="s">
        <v>262</v>
      </c>
      <c r="H712">
        <v>575.66999999999996</v>
      </c>
      <c r="I712">
        <v>662.33</v>
      </c>
      <c r="J712">
        <v>658.7</v>
      </c>
      <c r="K712">
        <v>90</v>
      </c>
      <c r="L712">
        <v>116</v>
      </c>
      <c r="M712">
        <v>96</v>
      </c>
      <c r="N712">
        <v>113</v>
      </c>
      <c r="O712">
        <v>4</v>
      </c>
      <c r="Q712">
        <v>1</v>
      </c>
      <c r="X712">
        <v>5</v>
      </c>
      <c r="Y712">
        <v>461</v>
      </c>
      <c r="Z712">
        <v>1.4999999999999999E-2</v>
      </c>
      <c r="AA712">
        <v>1</v>
      </c>
      <c r="AB712">
        <v>18</v>
      </c>
    </row>
    <row r="713" spans="1:28" x14ac:dyDescent="0.25">
      <c r="A713">
        <v>2021</v>
      </c>
      <c r="B713">
        <v>2</v>
      </c>
      <c r="C713" s="289">
        <v>44248</v>
      </c>
      <c r="E713">
        <v>168</v>
      </c>
      <c r="F713" t="s">
        <v>261</v>
      </c>
      <c r="G713" t="s">
        <v>262</v>
      </c>
      <c r="H713">
        <v>575.66999999999996</v>
      </c>
      <c r="I713">
        <v>662.33</v>
      </c>
      <c r="J713">
        <v>636.6</v>
      </c>
      <c r="K713">
        <v>90</v>
      </c>
      <c r="L713">
        <v>116</v>
      </c>
      <c r="M713">
        <v>76</v>
      </c>
      <c r="N713">
        <v>143</v>
      </c>
      <c r="O713">
        <v>5</v>
      </c>
      <c r="Q713">
        <v>2</v>
      </c>
      <c r="X713">
        <v>7</v>
      </c>
      <c r="Y713">
        <v>517</v>
      </c>
      <c r="Z713">
        <v>1.4999999999999999E-2</v>
      </c>
      <c r="AA713">
        <v>1</v>
      </c>
      <c r="AB713">
        <v>18</v>
      </c>
    </row>
    <row r="714" spans="1:28" x14ac:dyDescent="0.25">
      <c r="A714">
        <v>2021</v>
      </c>
      <c r="B714">
        <v>2</v>
      </c>
      <c r="C714" s="289">
        <v>44249</v>
      </c>
      <c r="E714">
        <v>168</v>
      </c>
      <c r="F714" t="s">
        <v>261</v>
      </c>
      <c r="G714" t="s">
        <v>262</v>
      </c>
      <c r="H714">
        <v>575.66999999999996</v>
      </c>
      <c r="I714">
        <v>662.33</v>
      </c>
      <c r="J714">
        <v>650.29999999999995</v>
      </c>
      <c r="K714">
        <v>90</v>
      </c>
      <c r="L714">
        <v>116</v>
      </c>
      <c r="M714">
        <v>74</v>
      </c>
      <c r="N714">
        <v>145</v>
      </c>
      <c r="O714">
        <v>3</v>
      </c>
      <c r="P714">
        <v>1</v>
      </c>
      <c r="Q714">
        <v>1</v>
      </c>
      <c r="X714">
        <v>5</v>
      </c>
      <c r="Y714">
        <v>569</v>
      </c>
      <c r="Z714">
        <v>1.4999999999999999E-2</v>
      </c>
      <c r="AA714">
        <v>1</v>
      </c>
      <c r="AB714">
        <v>18</v>
      </c>
    </row>
    <row r="715" spans="1:28" x14ac:dyDescent="0.25">
      <c r="A715">
        <v>2021</v>
      </c>
      <c r="B715">
        <v>2</v>
      </c>
      <c r="C715" s="289">
        <v>44227</v>
      </c>
      <c r="E715">
        <v>273</v>
      </c>
      <c r="F715" t="s">
        <v>242</v>
      </c>
      <c r="G715" t="s">
        <v>243</v>
      </c>
      <c r="H715">
        <v>524.52</v>
      </c>
      <c r="I715">
        <v>603.48</v>
      </c>
      <c r="J715">
        <v>600</v>
      </c>
      <c r="K715">
        <v>93</v>
      </c>
      <c r="L715">
        <v>116</v>
      </c>
      <c r="M715">
        <v>96</v>
      </c>
      <c r="N715">
        <v>113</v>
      </c>
      <c r="O715">
        <v>3</v>
      </c>
      <c r="Q715">
        <v>1</v>
      </c>
      <c r="X715">
        <v>4</v>
      </c>
      <c r="Y715">
        <v>4</v>
      </c>
      <c r="Z715">
        <v>1.4999999999999999E-2</v>
      </c>
      <c r="AA715">
        <v>1</v>
      </c>
      <c r="AB715">
        <v>16</v>
      </c>
    </row>
    <row r="716" spans="1:28" x14ac:dyDescent="0.25">
      <c r="A716">
        <v>2021</v>
      </c>
      <c r="B716">
        <v>2</v>
      </c>
      <c r="C716" s="289">
        <v>44242</v>
      </c>
      <c r="E716">
        <v>273</v>
      </c>
      <c r="F716" t="s">
        <v>242</v>
      </c>
      <c r="G716" t="s">
        <v>243</v>
      </c>
      <c r="H716">
        <v>524.52</v>
      </c>
      <c r="I716">
        <v>603.48</v>
      </c>
      <c r="J716">
        <v>595</v>
      </c>
      <c r="K716">
        <v>93</v>
      </c>
      <c r="L716">
        <v>116</v>
      </c>
      <c r="M716">
        <v>78</v>
      </c>
      <c r="N716">
        <v>138</v>
      </c>
      <c r="O716">
        <v>6</v>
      </c>
      <c r="P716">
        <v>1</v>
      </c>
      <c r="Q716">
        <v>2</v>
      </c>
      <c r="X716">
        <v>9</v>
      </c>
      <c r="Y716">
        <v>1077</v>
      </c>
      <c r="Z716">
        <v>1.4999999999999999E-2</v>
      </c>
      <c r="AA716">
        <v>1</v>
      </c>
      <c r="AB716">
        <v>16</v>
      </c>
    </row>
    <row r="717" spans="1:28" x14ac:dyDescent="0.25">
      <c r="A717">
        <v>2021</v>
      </c>
      <c r="B717">
        <v>2</v>
      </c>
      <c r="C717" s="289">
        <v>44243</v>
      </c>
      <c r="E717">
        <v>273</v>
      </c>
      <c r="F717" t="s">
        <v>242</v>
      </c>
      <c r="G717" t="s">
        <v>243</v>
      </c>
      <c r="H717">
        <v>524.52</v>
      </c>
      <c r="I717">
        <v>603.48</v>
      </c>
      <c r="J717">
        <v>599.6</v>
      </c>
      <c r="K717">
        <v>93</v>
      </c>
      <c r="L717">
        <v>116</v>
      </c>
      <c r="M717">
        <v>73</v>
      </c>
      <c r="N717">
        <v>148</v>
      </c>
      <c r="O717">
        <v>5</v>
      </c>
      <c r="Q717">
        <v>2</v>
      </c>
      <c r="X717">
        <v>7</v>
      </c>
      <c r="Y717">
        <v>763</v>
      </c>
      <c r="Z717">
        <v>1.4999999999999999E-2</v>
      </c>
      <c r="AA717">
        <v>1</v>
      </c>
      <c r="AB717">
        <v>16</v>
      </c>
    </row>
    <row r="718" spans="1:28" x14ac:dyDescent="0.25">
      <c r="A718">
        <v>2021</v>
      </c>
      <c r="B718">
        <v>2</v>
      </c>
      <c r="C718" s="289">
        <v>44244</v>
      </c>
      <c r="E718">
        <v>273</v>
      </c>
      <c r="F718" t="s">
        <v>242</v>
      </c>
      <c r="G718" t="s">
        <v>243</v>
      </c>
      <c r="H718">
        <v>524.52</v>
      </c>
      <c r="I718">
        <v>603.48</v>
      </c>
      <c r="J718">
        <v>589.5</v>
      </c>
      <c r="K718">
        <v>93</v>
      </c>
      <c r="L718">
        <v>116</v>
      </c>
      <c r="M718">
        <v>72</v>
      </c>
      <c r="N718">
        <v>151</v>
      </c>
      <c r="O718">
        <v>6</v>
      </c>
      <c r="P718">
        <v>3</v>
      </c>
      <c r="Q718">
        <v>4</v>
      </c>
      <c r="X718">
        <v>13</v>
      </c>
      <c r="Y718">
        <v>1393</v>
      </c>
      <c r="Z718">
        <v>1.4999999999999999E-2</v>
      </c>
      <c r="AA718">
        <v>1</v>
      </c>
      <c r="AB718">
        <v>16</v>
      </c>
    </row>
    <row r="719" spans="1:28" x14ac:dyDescent="0.25">
      <c r="A719">
        <v>2021</v>
      </c>
      <c r="B719">
        <v>2</v>
      </c>
      <c r="C719" s="289">
        <v>44245</v>
      </c>
      <c r="E719">
        <v>273</v>
      </c>
      <c r="F719" t="s">
        <v>242</v>
      </c>
      <c r="G719" t="s">
        <v>243</v>
      </c>
      <c r="H719">
        <v>524.52</v>
      </c>
      <c r="I719">
        <v>603.48</v>
      </c>
      <c r="J719">
        <v>586.79999999999995</v>
      </c>
      <c r="K719">
        <v>93</v>
      </c>
      <c r="L719">
        <v>116</v>
      </c>
      <c r="M719">
        <v>72</v>
      </c>
      <c r="N719">
        <v>151</v>
      </c>
      <c r="O719">
        <v>3</v>
      </c>
      <c r="P719">
        <v>4</v>
      </c>
      <c r="Q719">
        <v>5</v>
      </c>
      <c r="X719">
        <v>11</v>
      </c>
      <c r="Y719">
        <v>1553</v>
      </c>
      <c r="Z719">
        <v>1.4999999999999999E-2</v>
      </c>
      <c r="AA719">
        <v>1</v>
      </c>
      <c r="AB719">
        <v>16</v>
      </c>
    </row>
    <row r="720" spans="1:28" x14ac:dyDescent="0.25">
      <c r="A720">
        <v>2021</v>
      </c>
      <c r="B720">
        <v>2</v>
      </c>
      <c r="C720" s="289">
        <v>44248</v>
      </c>
      <c r="E720">
        <v>273</v>
      </c>
      <c r="F720" t="s">
        <v>242</v>
      </c>
      <c r="G720" t="s">
        <v>243</v>
      </c>
      <c r="H720">
        <v>524.52</v>
      </c>
      <c r="I720">
        <v>603.48</v>
      </c>
      <c r="J720">
        <v>581.29999999999995</v>
      </c>
      <c r="K720">
        <v>93</v>
      </c>
      <c r="L720">
        <v>116</v>
      </c>
      <c r="M720">
        <v>76</v>
      </c>
      <c r="N720">
        <v>143</v>
      </c>
      <c r="O720">
        <v>2</v>
      </c>
      <c r="P720">
        <v>2</v>
      </c>
      <c r="Q720">
        <v>4</v>
      </c>
      <c r="X720">
        <v>8</v>
      </c>
      <c r="Y720">
        <v>908</v>
      </c>
      <c r="Z720">
        <v>1.4999999999999999E-2</v>
      </c>
      <c r="AA720">
        <v>1</v>
      </c>
      <c r="AB720">
        <v>16</v>
      </c>
    </row>
    <row r="721" spans="1:28" x14ac:dyDescent="0.25">
      <c r="A721">
        <v>2021</v>
      </c>
      <c r="B721">
        <v>2</v>
      </c>
      <c r="C721" s="289">
        <v>44227</v>
      </c>
      <c r="E721">
        <v>271</v>
      </c>
      <c r="F721" t="s">
        <v>335</v>
      </c>
      <c r="G721" t="s">
        <v>336</v>
      </c>
      <c r="H721">
        <v>149.72999999999999</v>
      </c>
      <c r="I721">
        <v>172.27</v>
      </c>
      <c r="J721">
        <v>162</v>
      </c>
      <c r="K721">
        <v>151</v>
      </c>
      <c r="L721">
        <v>95</v>
      </c>
      <c r="M721">
        <v>149</v>
      </c>
      <c r="N721">
        <v>96</v>
      </c>
      <c r="O721">
        <v>5</v>
      </c>
      <c r="P721">
        <v>1</v>
      </c>
      <c r="Q721">
        <v>2</v>
      </c>
      <c r="X721">
        <v>8</v>
      </c>
      <c r="Y721">
        <v>2118</v>
      </c>
      <c r="Z721">
        <v>1.4999999999999999E-2</v>
      </c>
      <c r="AA721">
        <v>1</v>
      </c>
      <c r="AB721">
        <v>16</v>
      </c>
    </row>
    <row r="722" spans="1:28" x14ac:dyDescent="0.25">
      <c r="A722">
        <v>2021</v>
      </c>
      <c r="B722">
        <v>2</v>
      </c>
      <c r="C722" s="289">
        <v>44228</v>
      </c>
      <c r="E722">
        <v>271</v>
      </c>
      <c r="F722" t="s">
        <v>335</v>
      </c>
      <c r="G722" t="s">
        <v>336</v>
      </c>
      <c r="H722">
        <v>149.72999999999999</v>
      </c>
      <c r="I722">
        <v>172.27</v>
      </c>
      <c r="J722">
        <v>159</v>
      </c>
      <c r="K722">
        <v>151</v>
      </c>
      <c r="L722">
        <v>95</v>
      </c>
      <c r="M722">
        <v>152</v>
      </c>
      <c r="N722">
        <v>95</v>
      </c>
      <c r="O722">
        <v>1</v>
      </c>
      <c r="Q722">
        <v>2</v>
      </c>
      <c r="X722">
        <v>3</v>
      </c>
      <c r="Y722">
        <v>783</v>
      </c>
      <c r="Z722">
        <v>1.4999999999999999E-2</v>
      </c>
      <c r="AA722">
        <v>1</v>
      </c>
      <c r="AB722">
        <v>16</v>
      </c>
    </row>
    <row r="723" spans="1:28" x14ac:dyDescent="0.25">
      <c r="A723">
        <v>2021</v>
      </c>
      <c r="B723">
        <v>2</v>
      </c>
      <c r="C723" s="289">
        <v>44229</v>
      </c>
      <c r="E723">
        <v>271</v>
      </c>
      <c r="F723" t="s">
        <v>335</v>
      </c>
      <c r="G723" t="s">
        <v>336</v>
      </c>
      <c r="H723">
        <v>149.72999999999999</v>
      </c>
      <c r="I723">
        <v>172.27</v>
      </c>
      <c r="K723">
        <v>151</v>
      </c>
      <c r="L723">
        <v>95</v>
      </c>
      <c r="Z723">
        <v>1.4999999999999999E-2</v>
      </c>
      <c r="AA723">
        <v>1</v>
      </c>
      <c r="AB723">
        <v>16</v>
      </c>
    </row>
    <row r="724" spans="1:28" x14ac:dyDescent="0.25">
      <c r="A724">
        <v>2021</v>
      </c>
      <c r="B724">
        <v>2</v>
      </c>
      <c r="C724" s="289">
        <v>44245</v>
      </c>
      <c r="E724">
        <v>271</v>
      </c>
      <c r="F724" t="s">
        <v>335</v>
      </c>
      <c r="G724" t="s">
        <v>336</v>
      </c>
      <c r="H724">
        <v>149.72999999999999</v>
      </c>
      <c r="I724">
        <v>172.27</v>
      </c>
      <c r="J724">
        <v>162.6</v>
      </c>
      <c r="K724">
        <v>151</v>
      </c>
      <c r="L724">
        <v>95</v>
      </c>
      <c r="M724">
        <v>138</v>
      </c>
      <c r="N724">
        <v>104</v>
      </c>
      <c r="O724">
        <v>2</v>
      </c>
      <c r="P724">
        <v>3</v>
      </c>
      <c r="Q724">
        <v>1</v>
      </c>
      <c r="X724">
        <v>6</v>
      </c>
      <c r="Y724">
        <v>1616</v>
      </c>
      <c r="Z724">
        <v>1.4999999999999999E-2</v>
      </c>
      <c r="AA724">
        <v>1</v>
      </c>
      <c r="AB724">
        <v>16</v>
      </c>
    </row>
    <row r="725" spans="1:28" x14ac:dyDescent="0.25">
      <c r="A725">
        <v>2021</v>
      </c>
      <c r="B725">
        <v>2</v>
      </c>
      <c r="C725" s="289">
        <v>44248</v>
      </c>
      <c r="E725">
        <v>271</v>
      </c>
      <c r="F725" t="s">
        <v>335</v>
      </c>
      <c r="G725" t="s">
        <v>336</v>
      </c>
      <c r="H725">
        <v>149.72999999999999</v>
      </c>
      <c r="I725">
        <v>172.27</v>
      </c>
      <c r="J725">
        <v>164</v>
      </c>
      <c r="K725">
        <v>151</v>
      </c>
      <c r="L725">
        <v>95</v>
      </c>
      <c r="M725">
        <v>145</v>
      </c>
      <c r="N725">
        <v>100</v>
      </c>
      <c r="O725">
        <v>6</v>
      </c>
      <c r="P725">
        <v>2</v>
      </c>
      <c r="Q725">
        <v>3</v>
      </c>
      <c r="X725">
        <v>11</v>
      </c>
      <c r="Y725">
        <v>3161</v>
      </c>
      <c r="Z725">
        <v>1.4999999999999999E-2</v>
      </c>
      <c r="AA725">
        <v>1</v>
      </c>
      <c r="AB725">
        <v>16</v>
      </c>
    </row>
    <row r="726" spans="1:28" x14ac:dyDescent="0.25">
      <c r="A726">
        <v>2021</v>
      </c>
      <c r="B726">
        <v>2</v>
      </c>
      <c r="C726" s="289">
        <v>44249</v>
      </c>
      <c r="E726">
        <v>271</v>
      </c>
      <c r="F726" t="s">
        <v>335</v>
      </c>
      <c r="G726" t="s">
        <v>336</v>
      </c>
      <c r="H726">
        <v>149.72999999999999</v>
      </c>
      <c r="I726">
        <v>172.27</v>
      </c>
      <c r="J726">
        <v>163.9</v>
      </c>
      <c r="K726">
        <v>151</v>
      </c>
      <c r="L726">
        <v>95</v>
      </c>
      <c r="M726">
        <v>153</v>
      </c>
      <c r="N726">
        <v>94</v>
      </c>
      <c r="O726">
        <v>5</v>
      </c>
      <c r="P726">
        <v>1</v>
      </c>
      <c r="Q726">
        <v>3</v>
      </c>
      <c r="X726">
        <v>9</v>
      </c>
      <c r="Y726">
        <v>2939</v>
      </c>
      <c r="Z726">
        <v>1.4999999999999999E-2</v>
      </c>
      <c r="AA726">
        <v>1</v>
      </c>
      <c r="AB726">
        <v>16</v>
      </c>
    </row>
    <row r="727" spans="1:28" x14ac:dyDescent="0.25">
      <c r="A727">
        <v>2021</v>
      </c>
      <c r="B727">
        <v>2</v>
      </c>
      <c r="C727" s="289">
        <v>44248</v>
      </c>
      <c r="E727">
        <v>253</v>
      </c>
      <c r="F727" t="s">
        <v>323</v>
      </c>
      <c r="G727" t="s">
        <v>190</v>
      </c>
      <c r="H727">
        <v>188.79</v>
      </c>
      <c r="I727">
        <v>217.21</v>
      </c>
      <c r="J727">
        <v>206.7</v>
      </c>
      <c r="K727">
        <v>121</v>
      </c>
      <c r="L727">
        <v>89</v>
      </c>
      <c r="M727">
        <v>114</v>
      </c>
      <c r="N727">
        <v>95</v>
      </c>
      <c r="O727">
        <v>6</v>
      </c>
      <c r="P727">
        <v>6</v>
      </c>
      <c r="Q727">
        <v>7</v>
      </c>
      <c r="X727">
        <v>19</v>
      </c>
      <c r="Y727">
        <v>1459</v>
      </c>
      <c r="Z727">
        <v>1.4999999999999999E-2</v>
      </c>
      <c r="AA727">
        <v>1</v>
      </c>
      <c r="AB727">
        <v>16</v>
      </c>
    </row>
    <row r="728" spans="1:28" x14ac:dyDescent="0.25">
      <c r="A728">
        <v>2021</v>
      </c>
      <c r="B728">
        <v>2</v>
      </c>
      <c r="C728" s="289">
        <v>44249</v>
      </c>
      <c r="E728">
        <v>253</v>
      </c>
      <c r="F728" t="s">
        <v>323</v>
      </c>
      <c r="G728" t="s">
        <v>190</v>
      </c>
      <c r="H728">
        <v>188.79</v>
      </c>
      <c r="I728">
        <v>217.21</v>
      </c>
      <c r="J728">
        <v>198.1</v>
      </c>
      <c r="K728">
        <v>121</v>
      </c>
      <c r="L728">
        <v>89</v>
      </c>
      <c r="M728">
        <v>114</v>
      </c>
      <c r="N728">
        <v>95</v>
      </c>
      <c r="O728">
        <v>6</v>
      </c>
      <c r="P728">
        <v>1</v>
      </c>
      <c r="Q728">
        <v>4</v>
      </c>
      <c r="X728">
        <v>10</v>
      </c>
      <c r="Y728">
        <v>1930</v>
      </c>
      <c r="Z728">
        <v>1.4999999999999999E-2</v>
      </c>
      <c r="AA728">
        <v>1</v>
      </c>
      <c r="AB728">
        <v>16</v>
      </c>
    </row>
    <row r="729" spans="1:28" x14ac:dyDescent="0.25">
      <c r="A729">
        <v>2021</v>
      </c>
      <c r="B729">
        <v>2</v>
      </c>
      <c r="C729" s="289">
        <v>44250</v>
      </c>
      <c r="E729">
        <v>253</v>
      </c>
      <c r="F729" t="s">
        <v>323</v>
      </c>
      <c r="G729" t="s">
        <v>190</v>
      </c>
      <c r="H729">
        <v>188.79</v>
      </c>
      <c r="I729">
        <v>217.21</v>
      </c>
      <c r="J729">
        <v>202.8</v>
      </c>
      <c r="K729">
        <v>121</v>
      </c>
      <c r="L729">
        <v>89</v>
      </c>
      <c r="M729">
        <v>118</v>
      </c>
      <c r="N729">
        <v>91</v>
      </c>
      <c r="O729">
        <v>7</v>
      </c>
      <c r="P729">
        <v>4</v>
      </c>
      <c r="Q729">
        <v>7</v>
      </c>
      <c r="X729">
        <v>18</v>
      </c>
      <c r="Y729">
        <v>2718</v>
      </c>
      <c r="Z729">
        <v>1.4999999999999999E-2</v>
      </c>
      <c r="AA729">
        <v>1</v>
      </c>
      <c r="AB729">
        <v>16</v>
      </c>
    </row>
    <row r="730" spans="1:28" x14ac:dyDescent="0.25">
      <c r="A730">
        <v>2021</v>
      </c>
      <c r="B730">
        <v>2</v>
      </c>
      <c r="C730" s="289">
        <v>44251</v>
      </c>
      <c r="E730">
        <v>253</v>
      </c>
      <c r="F730" t="s">
        <v>323</v>
      </c>
      <c r="G730" t="s">
        <v>190</v>
      </c>
      <c r="H730">
        <v>188.79</v>
      </c>
      <c r="I730">
        <v>217.21</v>
      </c>
      <c r="J730">
        <v>209.8</v>
      </c>
      <c r="K730">
        <v>121</v>
      </c>
      <c r="L730">
        <v>89</v>
      </c>
      <c r="M730">
        <v>123</v>
      </c>
      <c r="N730">
        <v>88</v>
      </c>
      <c r="O730">
        <v>6</v>
      </c>
      <c r="P730">
        <v>6</v>
      </c>
      <c r="Q730">
        <v>6</v>
      </c>
      <c r="X730">
        <v>18</v>
      </c>
      <c r="Y730">
        <v>2778</v>
      </c>
      <c r="Z730">
        <v>1.4999999999999999E-2</v>
      </c>
      <c r="AA730">
        <v>1</v>
      </c>
      <c r="AB730">
        <v>16</v>
      </c>
    </row>
    <row r="731" spans="1:28" x14ac:dyDescent="0.25">
      <c r="A731">
        <v>2021</v>
      </c>
      <c r="B731">
        <v>2</v>
      </c>
      <c r="C731" s="289">
        <v>44252</v>
      </c>
      <c r="E731">
        <v>253</v>
      </c>
      <c r="F731" t="s">
        <v>323</v>
      </c>
      <c r="G731" t="s">
        <v>190</v>
      </c>
      <c r="H731">
        <v>188.79</v>
      </c>
      <c r="I731">
        <v>217.21</v>
      </c>
      <c r="J731">
        <v>204.1</v>
      </c>
      <c r="K731">
        <v>121</v>
      </c>
      <c r="L731">
        <v>89</v>
      </c>
      <c r="M731">
        <v>116</v>
      </c>
      <c r="N731">
        <v>93</v>
      </c>
      <c r="O731">
        <v>6</v>
      </c>
      <c r="P731">
        <v>3</v>
      </c>
      <c r="Q731">
        <v>4</v>
      </c>
      <c r="X731">
        <v>13</v>
      </c>
      <c r="Y731">
        <v>1243</v>
      </c>
      <c r="Z731">
        <v>1.4999999999999999E-2</v>
      </c>
      <c r="AA731">
        <v>1</v>
      </c>
      <c r="AB731">
        <v>16</v>
      </c>
    </row>
    <row r="732" spans="1:28" x14ac:dyDescent="0.25">
      <c r="A732">
        <v>2021</v>
      </c>
      <c r="B732">
        <v>2</v>
      </c>
      <c r="C732" s="289">
        <v>44227</v>
      </c>
      <c r="E732">
        <v>254</v>
      </c>
      <c r="F732" t="s">
        <v>189</v>
      </c>
      <c r="G732" t="s">
        <v>190</v>
      </c>
      <c r="H732">
        <v>188.79</v>
      </c>
      <c r="I732">
        <v>217.21</v>
      </c>
      <c r="J732">
        <v>211.2</v>
      </c>
      <c r="K732">
        <v>88</v>
      </c>
      <c r="L732">
        <v>164</v>
      </c>
      <c r="M732">
        <v>104</v>
      </c>
      <c r="N732">
        <v>139</v>
      </c>
      <c r="O732">
        <v>9</v>
      </c>
      <c r="P732">
        <v>6</v>
      </c>
      <c r="Q732">
        <v>7</v>
      </c>
      <c r="X732">
        <v>22</v>
      </c>
      <c r="Y732">
        <v>2062</v>
      </c>
      <c r="Z732">
        <v>0.02</v>
      </c>
      <c r="AA732">
        <v>1</v>
      </c>
      <c r="AB732">
        <v>16</v>
      </c>
    </row>
    <row r="733" spans="1:28" x14ac:dyDescent="0.25">
      <c r="A733">
        <v>2021</v>
      </c>
      <c r="B733">
        <v>2</v>
      </c>
      <c r="C733" s="289">
        <v>44228</v>
      </c>
      <c r="E733">
        <v>254</v>
      </c>
      <c r="F733" t="s">
        <v>189</v>
      </c>
      <c r="G733" t="s">
        <v>190</v>
      </c>
      <c r="H733">
        <v>188.79</v>
      </c>
      <c r="I733">
        <v>217.21</v>
      </c>
      <c r="J733">
        <v>209.6</v>
      </c>
      <c r="K733">
        <v>88</v>
      </c>
      <c r="L733">
        <v>164</v>
      </c>
      <c r="M733">
        <v>103</v>
      </c>
      <c r="N733">
        <v>140</v>
      </c>
      <c r="O733">
        <v>10</v>
      </c>
      <c r="Q733">
        <v>9</v>
      </c>
      <c r="X733">
        <v>19</v>
      </c>
      <c r="Y733">
        <v>1999</v>
      </c>
      <c r="Z733">
        <v>0.02</v>
      </c>
      <c r="AA733">
        <v>1</v>
      </c>
      <c r="AB733">
        <v>16</v>
      </c>
    </row>
    <row r="734" spans="1:28" x14ac:dyDescent="0.25">
      <c r="A734">
        <v>2021</v>
      </c>
      <c r="B734">
        <v>2</v>
      </c>
      <c r="C734" s="289">
        <v>44229</v>
      </c>
      <c r="E734">
        <v>254</v>
      </c>
      <c r="F734" t="s">
        <v>189</v>
      </c>
      <c r="G734" t="s">
        <v>190</v>
      </c>
      <c r="H734">
        <v>188.79</v>
      </c>
      <c r="I734">
        <v>217.21</v>
      </c>
      <c r="J734">
        <v>207</v>
      </c>
      <c r="K734">
        <v>88</v>
      </c>
      <c r="L734">
        <v>164</v>
      </c>
      <c r="M734">
        <v>102</v>
      </c>
      <c r="N734">
        <v>142</v>
      </c>
      <c r="O734">
        <v>7</v>
      </c>
      <c r="P734">
        <v>3</v>
      </c>
      <c r="Q734">
        <v>11</v>
      </c>
      <c r="T734">
        <v>5</v>
      </c>
      <c r="X734">
        <v>25</v>
      </c>
      <c r="Y734">
        <v>1585</v>
      </c>
      <c r="Z734">
        <v>0.02</v>
      </c>
      <c r="AA734">
        <v>1</v>
      </c>
      <c r="AB734">
        <v>16</v>
      </c>
    </row>
    <row r="735" spans="1:28" x14ac:dyDescent="0.25">
      <c r="A735">
        <v>2021</v>
      </c>
      <c r="B735">
        <v>2</v>
      </c>
      <c r="C735" s="289">
        <v>44231</v>
      </c>
      <c r="E735">
        <v>254</v>
      </c>
      <c r="F735" t="s">
        <v>189</v>
      </c>
      <c r="G735" t="s">
        <v>190</v>
      </c>
      <c r="H735">
        <v>188.79</v>
      </c>
      <c r="I735">
        <v>217.21</v>
      </c>
      <c r="J735">
        <v>208.1</v>
      </c>
      <c r="K735">
        <v>88</v>
      </c>
      <c r="L735">
        <v>164</v>
      </c>
      <c r="M735">
        <v>103</v>
      </c>
      <c r="N735">
        <v>139</v>
      </c>
      <c r="O735">
        <v>4</v>
      </c>
      <c r="P735">
        <v>4</v>
      </c>
      <c r="Q735">
        <v>5</v>
      </c>
      <c r="R735">
        <v>1</v>
      </c>
      <c r="S735">
        <v>1</v>
      </c>
      <c r="X735">
        <v>14</v>
      </c>
      <c r="Y735">
        <v>2114</v>
      </c>
      <c r="Z735">
        <v>0.02</v>
      </c>
      <c r="AA735">
        <v>1</v>
      </c>
      <c r="AB735">
        <v>16</v>
      </c>
    </row>
    <row r="736" spans="1:28" x14ac:dyDescent="0.25">
      <c r="A736">
        <v>2021</v>
      </c>
      <c r="B736">
        <v>2</v>
      </c>
      <c r="C736" s="289">
        <v>44234</v>
      </c>
      <c r="E736">
        <v>254</v>
      </c>
      <c r="F736" t="s">
        <v>189</v>
      </c>
      <c r="G736" t="s">
        <v>190</v>
      </c>
      <c r="H736">
        <v>188.79</v>
      </c>
      <c r="I736">
        <v>217.21</v>
      </c>
      <c r="J736">
        <v>245</v>
      </c>
      <c r="K736">
        <v>88</v>
      </c>
      <c r="L736">
        <v>164</v>
      </c>
      <c r="M736">
        <v>100</v>
      </c>
      <c r="N736">
        <v>144</v>
      </c>
      <c r="O736">
        <v>8</v>
      </c>
      <c r="P736">
        <v>4</v>
      </c>
      <c r="Q736">
        <v>12</v>
      </c>
      <c r="X736">
        <v>24</v>
      </c>
      <c r="Y736">
        <v>144</v>
      </c>
      <c r="Z736">
        <v>0.02</v>
      </c>
      <c r="AA736">
        <v>1</v>
      </c>
      <c r="AB736">
        <v>16</v>
      </c>
    </row>
    <row r="737" spans="1:28" x14ac:dyDescent="0.25">
      <c r="A737">
        <v>2021</v>
      </c>
      <c r="B737">
        <v>2</v>
      </c>
      <c r="C737" s="289">
        <v>44235</v>
      </c>
      <c r="E737">
        <v>254</v>
      </c>
      <c r="F737" t="s">
        <v>189</v>
      </c>
      <c r="G737" t="s">
        <v>190</v>
      </c>
      <c r="H737">
        <v>188.79</v>
      </c>
      <c r="I737">
        <v>217.21</v>
      </c>
      <c r="J737">
        <v>210.4</v>
      </c>
      <c r="K737">
        <v>88</v>
      </c>
      <c r="L737">
        <v>164</v>
      </c>
      <c r="M737">
        <v>104</v>
      </c>
      <c r="N737">
        <v>138</v>
      </c>
      <c r="O737">
        <v>7</v>
      </c>
      <c r="P737">
        <v>3</v>
      </c>
      <c r="Q737">
        <v>10</v>
      </c>
      <c r="X737">
        <v>20</v>
      </c>
      <c r="Y737">
        <v>2300</v>
      </c>
      <c r="Z737">
        <v>0.02</v>
      </c>
      <c r="AA737">
        <v>1</v>
      </c>
      <c r="AB737">
        <v>16</v>
      </c>
    </row>
    <row r="738" spans="1:28" x14ac:dyDescent="0.25">
      <c r="A738">
        <v>2021</v>
      </c>
      <c r="B738">
        <v>2</v>
      </c>
      <c r="C738" s="289">
        <v>44236</v>
      </c>
      <c r="E738">
        <v>254</v>
      </c>
      <c r="F738" t="s">
        <v>189</v>
      </c>
      <c r="G738" t="s">
        <v>190</v>
      </c>
      <c r="H738">
        <v>188.79</v>
      </c>
      <c r="I738">
        <v>217.21</v>
      </c>
      <c r="J738">
        <v>206.8</v>
      </c>
      <c r="K738">
        <v>88</v>
      </c>
      <c r="L738">
        <v>164</v>
      </c>
      <c r="M738">
        <v>103</v>
      </c>
      <c r="N738">
        <v>139</v>
      </c>
      <c r="O738">
        <v>7</v>
      </c>
      <c r="P738">
        <v>6</v>
      </c>
      <c r="Q738">
        <v>7</v>
      </c>
      <c r="S738">
        <v>4</v>
      </c>
      <c r="X738">
        <v>23</v>
      </c>
      <c r="Y738">
        <v>2063</v>
      </c>
      <c r="Z738">
        <v>0.02</v>
      </c>
      <c r="AA738">
        <v>1</v>
      </c>
      <c r="AB738">
        <v>16</v>
      </c>
    </row>
    <row r="739" spans="1:28" x14ac:dyDescent="0.25">
      <c r="A739">
        <v>2021</v>
      </c>
      <c r="B739">
        <v>2</v>
      </c>
      <c r="C739" s="289">
        <v>44237</v>
      </c>
      <c r="E739">
        <v>254</v>
      </c>
      <c r="F739" t="s">
        <v>189</v>
      </c>
      <c r="G739" t="s">
        <v>190</v>
      </c>
      <c r="H739">
        <v>188.79</v>
      </c>
      <c r="I739">
        <v>217.21</v>
      </c>
      <c r="J739">
        <v>209.9</v>
      </c>
      <c r="K739">
        <v>88</v>
      </c>
      <c r="L739">
        <v>164</v>
      </c>
      <c r="M739">
        <v>104</v>
      </c>
      <c r="N739">
        <v>139</v>
      </c>
      <c r="O739">
        <v>7</v>
      </c>
      <c r="P739">
        <v>3</v>
      </c>
      <c r="Q739">
        <v>8</v>
      </c>
      <c r="X739">
        <v>18</v>
      </c>
      <c r="Y739">
        <v>1818</v>
      </c>
      <c r="Z739">
        <v>0.02</v>
      </c>
      <c r="AA739">
        <v>1</v>
      </c>
      <c r="AB739">
        <v>16</v>
      </c>
    </row>
    <row r="740" spans="1:28" x14ac:dyDescent="0.25">
      <c r="A740">
        <v>2021</v>
      </c>
      <c r="B740">
        <v>2</v>
      </c>
      <c r="C740" s="289">
        <v>44238</v>
      </c>
      <c r="E740">
        <v>254</v>
      </c>
      <c r="F740" t="s">
        <v>189</v>
      </c>
      <c r="G740" t="s">
        <v>190</v>
      </c>
      <c r="H740">
        <v>188.79</v>
      </c>
      <c r="I740">
        <v>217.21</v>
      </c>
      <c r="J740">
        <v>211</v>
      </c>
      <c r="K740">
        <v>88</v>
      </c>
      <c r="L740">
        <v>164</v>
      </c>
      <c r="M740">
        <v>105</v>
      </c>
      <c r="N740">
        <v>137</v>
      </c>
      <c r="O740">
        <v>9</v>
      </c>
      <c r="P740">
        <v>9</v>
      </c>
      <c r="Q740">
        <v>9</v>
      </c>
      <c r="S740">
        <v>2</v>
      </c>
      <c r="X740">
        <v>28</v>
      </c>
      <c r="Y740">
        <v>1708</v>
      </c>
      <c r="Z740">
        <v>0.02</v>
      </c>
      <c r="AA740">
        <v>1</v>
      </c>
      <c r="AB740">
        <v>16</v>
      </c>
    </row>
    <row r="741" spans="1:28" x14ac:dyDescent="0.25">
      <c r="A741">
        <v>2021</v>
      </c>
      <c r="B741">
        <v>2</v>
      </c>
      <c r="C741" s="289">
        <v>44241</v>
      </c>
      <c r="E741">
        <v>254</v>
      </c>
      <c r="F741" t="s">
        <v>189</v>
      </c>
      <c r="G741" t="s">
        <v>190</v>
      </c>
      <c r="H741">
        <v>188.79</v>
      </c>
      <c r="I741">
        <v>217.21</v>
      </c>
      <c r="J741">
        <v>210.4</v>
      </c>
      <c r="K741">
        <v>88</v>
      </c>
      <c r="L741">
        <v>164</v>
      </c>
      <c r="M741">
        <v>109</v>
      </c>
      <c r="N741">
        <v>132</v>
      </c>
      <c r="O741">
        <v>7</v>
      </c>
      <c r="P741">
        <v>2</v>
      </c>
      <c r="Q741">
        <v>9</v>
      </c>
      <c r="X741">
        <v>18</v>
      </c>
      <c r="Y741">
        <v>2358</v>
      </c>
      <c r="Z741">
        <v>0.02</v>
      </c>
      <c r="AA741">
        <v>1</v>
      </c>
      <c r="AB741">
        <v>16</v>
      </c>
    </row>
    <row r="742" spans="1:28" x14ac:dyDescent="0.25">
      <c r="A742">
        <v>2021</v>
      </c>
      <c r="B742">
        <v>2</v>
      </c>
      <c r="C742" s="289">
        <v>44242</v>
      </c>
      <c r="E742">
        <v>254</v>
      </c>
      <c r="F742" t="s">
        <v>189</v>
      </c>
      <c r="G742" t="s">
        <v>190</v>
      </c>
      <c r="H742">
        <v>188.79</v>
      </c>
      <c r="I742">
        <v>217.21</v>
      </c>
      <c r="J742">
        <v>204.5</v>
      </c>
      <c r="K742">
        <v>88</v>
      </c>
      <c r="L742">
        <v>164</v>
      </c>
      <c r="M742">
        <v>105</v>
      </c>
      <c r="N742">
        <v>137</v>
      </c>
      <c r="O742">
        <v>8</v>
      </c>
      <c r="P742">
        <v>4</v>
      </c>
      <c r="Q742">
        <v>9</v>
      </c>
      <c r="X742">
        <v>21</v>
      </c>
      <c r="Y742">
        <v>2121</v>
      </c>
      <c r="Z742">
        <v>0.02</v>
      </c>
      <c r="AA742">
        <v>1</v>
      </c>
      <c r="AB742">
        <v>16</v>
      </c>
    </row>
    <row r="743" spans="1:28" x14ac:dyDescent="0.25">
      <c r="A743">
        <v>2021</v>
      </c>
      <c r="B743">
        <v>2</v>
      </c>
      <c r="C743" s="289">
        <v>44243</v>
      </c>
      <c r="E743">
        <v>254</v>
      </c>
      <c r="F743" t="s">
        <v>189</v>
      </c>
      <c r="G743" t="s">
        <v>190</v>
      </c>
      <c r="H743">
        <v>188.79</v>
      </c>
      <c r="I743">
        <v>217.21</v>
      </c>
      <c r="J743">
        <v>208.1</v>
      </c>
      <c r="K743">
        <v>88</v>
      </c>
      <c r="L743">
        <v>164</v>
      </c>
      <c r="M743">
        <v>105</v>
      </c>
      <c r="N743">
        <v>137</v>
      </c>
      <c r="O743">
        <v>5</v>
      </c>
      <c r="P743">
        <v>2</v>
      </c>
      <c r="Q743">
        <v>3</v>
      </c>
      <c r="S743">
        <v>3</v>
      </c>
      <c r="X743">
        <v>12</v>
      </c>
      <c r="Y743">
        <v>732</v>
      </c>
      <c r="Z743">
        <v>0.02</v>
      </c>
      <c r="AA743">
        <v>1</v>
      </c>
      <c r="AB743">
        <v>16</v>
      </c>
    </row>
    <row r="744" spans="1:28" x14ac:dyDescent="0.25">
      <c r="A744">
        <v>2021</v>
      </c>
      <c r="B744">
        <v>2</v>
      </c>
      <c r="C744" s="289">
        <v>44244</v>
      </c>
      <c r="E744">
        <v>254</v>
      </c>
      <c r="F744" t="s">
        <v>189</v>
      </c>
      <c r="G744" t="s">
        <v>190</v>
      </c>
      <c r="H744">
        <v>188.79</v>
      </c>
      <c r="I744">
        <v>217.21</v>
      </c>
      <c r="J744">
        <v>207.1</v>
      </c>
      <c r="K744">
        <v>88</v>
      </c>
      <c r="L744">
        <v>164</v>
      </c>
      <c r="M744">
        <v>104</v>
      </c>
      <c r="N744">
        <v>139</v>
      </c>
      <c r="O744">
        <v>11</v>
      </c>
      <c r="P744">
        <v>11</v>
      </c>
      <c r="Q744">
        <v>8</v>
      </c>
      <c r="X744">
        <v>30</v>
      </c>
      <c r="Y744">
        <v>1770</v>
      </c>
      <c r="Z744">
        <v>0.02</v>
      </c>
      <c r="AA744">
        <v>1</v>
      </c>
      <c r="AB744">
        <v>16</v>
      </c>
    </row>
    <row r="745" spans="1:28" x14ac:dyDescent="0.25">
      <c r="A745">
        <v>2021</v>
      </c>
      <c r="B745">
        <v>2</v>
      </c>
      <c r="C745" s="289">
        <v>44245</v>
      </c>
      <c r="E745">
        <v>254</v>
      </c>
      <c r="F745" t="s">
        <v>189</v>
      </c>
      <c r="G745" t="s">
        <v>190</v>
      </c>
      <c r="H745">
        <v>188.79</v>
      </c>
      <c r="I745">
        <v>217.21</v>
      </c>
      <c r="J745">
        <v>204.3</v>
      </c>
      <c r="K745">
        <v>88</v>
      </c>
      <c r="L745">
        <v>164</v>
      </c>
      <c r="M745">
        <v>102</v>
      </c>
      <c r="N745">
        <v>141</v>
      </c>
      <c r="O745">
        <v>6</v>
      </c>
      <c r="P745">
        <v>6</v>
      </c>
      <c r="Q745">
        <v>8</v>
      </c>
      <c r="X745">
        <v>20</v>
      </c>
      <c r="Y745">
        <v>2120</v>
      </c>
      <c r="Z745">
        <v>0.02</v>
      </c>
      <c r="AA745">
        <v>1</v>
      </c>
      <c r="AB745">
        <v>16</v>
      </c>
    </row>
    <row r="746" spans="1:28" x14ac:dyDescent="0.25">
      <c r="A746">
        <v>2021</v>
      </c>
      <c r="B746">
        <v>2</v>
      </c>
      <c r="C746" s="289">
        <v>44248</v>
      </c>
      <c r="E746">
        <v>254</v>
      </c>
      <c r="F746" t="s">
        <v>189</v>
      </c>
      <c r="G746" t="s">
        <v>190</v>
      </c>
      <c r="H746">
        <v>188.79</v>
      </c>
      <c r="I746">
        <v>217.21</v>
      </c>
      <c r="J746">
        <v>205.9</v>
      </c>
      <c r="K746">
        <v>88</v>
      </c>
      <c r="L746">
        <v>164</v>
      </c>
      <c r="M746">
        <v>106</v>
      </c>
      <c r="N746">
        <v>136</v>
      </c>
      <c r="O746">
        <v>7</v>
      </c>
      <c r="P746">
        <v>4</v>
      </c>
      <c r="Q746">
        <v>11</v>
      </c>
      <c r="X746">
        <v>22</v>
      </c>
      <c r="Y746">
        <v>1762</v>
      </c>
      <c r="Z746">
        <v>0.02</v>
      </c>
      <c r="AA746">
        <v>1</v>
      </c>
      <c r="AB746">
        <v>16</v>
      </c>
    </row>
    <row r="747" spans="1:28" x14ac:dyDescent="0.25">
      <c r="A747">
        <v>2021</v>
      </c>
      <c r="B747">
        <v>2</v>
      </c>
      <c r="C747" s="289">
        <v>44249</v>
      </c>
      <c r="E747">
        <v>254</v>
      </c>
      <c r="F747" t="s">
        <v>189</v>
      </c>
      <c r="G747" t="s">
        <v>190</v>
      </c>
      <c r="H747">
        <v>188.79</v>
      </c>
      <c r="I747">
        <v>217.21</v>
      </c>
      <c r="J747">
        <v>206.8</v>
      </c>
      <c r="K747">
        <v>88</v>
      </c>
      <c r="L747">
        <v>164</v>
      </c>
      <c r="M747">
        <v>104</v>
      </c>
      <c r="N747">
        <v>139</v>
      </c>
      <c r="O747">
        <v>8</v>
      </c>
      <c r="P747">
        <v>3</v>
      </c>
      <c r="Q747">
        <v>6</v>
      </c>
      <c r="S747">
        <v>3</v>
      </c>
      <c r="X747">
        <v>19</v>
      </c>
      <c r="Y747">
        <v>1879</v>
      </c>
      <c r="Z747">
        <v>0.02</v>
      </c>
      <c r="AA747">
        <v>1</v>
      </c>
      <c r="AB747">
        <v>16</v>
      </c>
    </row>
    <row r="748" spans="1:28" x14ac:dyDescent="0.25">
      <c r="A748">
        <v>2021</v>
      </c>
      <c r="B748">
        <v>2</v>
      </c>
      <c r="C748" s="289">
        <v>44250</v>
      </c>
      <c r="E748">
        <v>254</v>
      </c>
      <c r="F748" t="s">
        <v>189</v>
      </c>
      <c r="G748" t="s">
        <v>190</v>
      </c>
      <c r="H748">
        <v>188.79</v>
      </c>
      <c r="I748">
        <v>217.21</v>
      </c>
      <c r="J748">
        <v>210</v>
      </c>
      <c r="K748">
        <v>88</v>
      </c>
      <c r="L748">
        <v>164</v>
      </c>
      <c r="M748">
        <v>102</v>
      </c>
      <c r="N748">
        <v>141</v>
      </c>
      <c r="O748">
        <v>7</v>
      </c>
      <c r="P748">
        <v>3</v>
      </c>
      <c r="Q748">
        <v>9</v>
      </c>
      <c r="X748">
        <v>19</v>
      </c>
      <c r="Y748">
        <v>2179</v>
      </c>
      <c r="Z748">
        <v>0.02</v>
      </c>
      <c r="AA748">
        <v>1</v>
      </c>
      <c r="AB748">
        <v>16</v>
      </c>
    </row>
    <row r="749" spans="1:28" x14ac:dyDescent="0.25">
      <c r="A749">
        <v>2021</v>
      </c>
      <c r="B749">
        <v>2</v>
      </c>
      <c r="C749" s="289">
        <v>44251</v>
      </c>
      <c r="E749">
        <v>254</v>
      </c>
      <c r="F749" t="s">
        <v>189</v>
      </c>
      <c r="G749" t="s">
        <v>190</v>
      </c>
      <c r="H749">
        <v>188.79</v>
      </c>
      <c r="I749">
        <v>217.21</v>
      </c>
      <c r="J749">
        <v>211.7</v>
      </c>
      <c r="K749">
        <v>88</v>
      </c>
      <c r="L749">
        <v>164</v>
      </c>
      <c r="M749">
        <v>102</v>
      </c>
      <c r="N749">
        <v>141</v>
      </c>
      <c r="O749">
        <v>8</v>
      </c>
      <c r="P749">
        <v>5</v>
      </c>
      <c r="Q749">
        <v>5</v>
      </c>
      <c r="X749">
        <v>17</v>
      </c>
      <c r="Y749">
        <v>2177</v>
      </c>
      <c r="Z749">
        <v>0.02</v>
      </c>
      <c r="AA749">
        <v>1</v>
      </c>
      <c r="AB749">
        <v>16</v>
      </c>
    </row>
    <row r="750" spans="1:28" x14ac:dyDescent="0.25">
      <c r="A750">
        <v>2021</v>
      </c>
      <c r="B750">
        <v>2</v>
      </c>
      <c r="C750" s="289">
        <v>44252</v>
      </c>
      <c r="E750">
        <v>254</v>
      </c>
      <c r="F750" t="s">
        <v>189</v>
      </c>
      <c r="G750" t="s">
        <v>190</v>
      </c>
      <c r="H750">
        <v>188.79</v>
      </c>
      <c r="I750">
        <v>217.21</v>
      </c>
      <c r="J750">
        <v>206.7</v>
      </c>
      <c r="K750">
        <v>88</v>
      </c>
      <c r="L750">
        <v>164</v>
      </c>
      <c r="M750">
        <v>104</v>
      </c>
      <c r="N750">
        <v>138</v>
      </c>
      <c r="O750">
        <v>7</v>
      </c>
      <c r="P750">
        <v>4</v>
      </c>
      <c r="Q750">
        <v>8</v>
      </c>
      <c r="X750">
        <v>19</v>
      </c>
      <c r="Y750">
        <v>2269</v>
      </c>
      <c r="Z750">
        <v>0.02</v>
      </c>
      <c r="AA750">
        <v>1</v>
      </c>
      <c r="AB750">
        <v>16</v>
      </c>
    </row>
    <row r="751" spans="1:28" x14ac:dyDescent="0.25">
      <c r="A751">
        <v>2021</v>
      </c>
      <c r="B751">
        <v>2</v>
      </c>
      <c r="C751" s="289">
        <v>44228</v>
      </c>
      <c r="E751">
        <v>225</v>
      </c>
      <c r="F751" t="s">
        <v>142</v>
      </c>
      <c r="G751" t="s">
        <v>143</v>
      </c>
      <c r="H751">
        <v>345.96</v>
      </c>
      <c r="I751">
        <v>398.04</v>
      </c>
      <c r="J751">
        <v>399.5</v>
      </c>
      <c r="K751">
        <v>169</v>
      </c>
      <c r="L751">
        <v>128</v>
      </c>
      <c r="M751">
        <v>149</v>
      </c>
      <c r="N751">
        <v>145</v>
      </c>
      <c r="O751">
        <v>6</v>
      </c>
      <c r="Q751">
        <v>3</v>
      </c>
      <c r="X751">
        <v>9</v>
      </c>
      <c r="Y751">
        <v>939</v>
      </c>
      <c r="Z751">
        <v>1.4999999999999999E-2</v>
      </c>
      <c r="AA751">
        <v>1</v>
      </c>
      <c r="AB751">
        <v>18</v>
      </c>
    </row>
    <row r="752" spans="1:28" x14ac:dyDescent="0.25">
      <c r="A752">
        <v>2021</v>
      </c>
      <c r="B752">
        <v>2</v>
      </c>
      <c r="C752" s="289">
        <v>44229</v>
      </c>
      <c r="E752">
        <v>225</v>
      </c>
      <c r="F752" t="s">
        <v>142</v>
      </c>
      <c r="G752" t="s">
        <v>143</v>
      </c>
      <c r="H752">
        <v>345.96</v>
      </c>
      <c r="I752">
        <v>398.04</v>
      </c>
      <c r="J752">
        <v>388.3</v>
      </c>
      <c r="K752">
        <v>169</v>
      </c>
      <c r="L752">
        <v>128</v>
      </c>
      <c r="M752">
        <v>149</v>
      </c>
      <c r="N752">
        <v>145</v>
      </c>
      <c r="O752">
        <v>10</v>
      </c>
      <c r="Q752">
        <v>3</v>
      </c>
      <c r="X752">
        <v>13</v>
      </c>
      <c r="Y752">
        <v>301</v>
      </c>
      <c r="Z752">
        <v>1.4999999999999999E-2</v>
      </c>
      <c r="AA752">
        <v>1</v>
      </c>
      <c r="AB752">
        <v>18</v>
      </c>
    </row>
    <row r="753" spans="1:28" x14ac:dyDescent="0.25">
      <c r="A753">
        <v>2021</v>
      </c>
      <c r="B753">
        <v>2</v>
      </c>
      <c r="C753" s="289">
        <v>44234</v>
      </c>
      <c r="E753">
        <v>225</v>
      </c>
      <c r="F753" t="s">
        <v>142</v>
      </c>
      <c r="G753" t="s">
        <v>143</v>
      </c>
      <c r="H753">
        <v>345.96</v>
      </c>
      <c r="I753">
        <v>398.04</v>
      </c>
      <c r="K753">
        <v>169</v>
      </c>
      <c r="L753">
        <v>128</v>
      </c>
      <c r="Y753">
        <v>222</v>
      </c>
      <c r="Z753">
        <v>1.4999999999999999E-2</v>
      </c>
      <c r="AA753">
        <v>1</v>
      </c>
      <c r="AB753">
        <v>18</v>
      </c>
    </row>
    <row r="754" spans="1:28" x14ac:dyDescent="0.25">
      <c r="A754">
        <v>2021</v>
      </c>
      <c r="B754">
        <v>2</v>
      </c>
      <c r="C754" s="289">
        <v>44235</v>
      </c>
      <c r="E754">
        <v>225</v>
      </c>
      <c r="F754" t="s">
        <v>142</v>
      </c>
      <c r="G754" t="s">
        <v>143</v>
      </c>
      <c r="H754">
        <v>345.96</v>
      </c>
      <c r="I754">
        <v>398.04</v>
      </c>
      <c r="K754">
        <v>169</v>
      </c>
      <c r="L754">
        <v>128</v>
      </c>
      <c r="Y754">
        <v>780</v>
      </c>
      <c r="Z754">
        <v>1.4999999999999999E-2</v>
      </c>
      <c r="AA754">
        <v>1</v>
      </c>
      <c r="AB754">
        <v>18</v>
      </c>
    </row>
    <row r="755" spans="1:28" x14ac:dyDescent="0.25">
      <c r="A755">
        <v>2021</v>
      </c>
      <c r="B755">
        <v>2</v>
      </c>
      <c r="C755" s="289">
        <v>44236</v>
      </c>
      <c r="E755">
        <v>225</v>
      </c>
      <c r="F755" t="s">
        <v>142</v>
      </c>
      <c r="G755" t="s">
        <v>143</v>
      </c>
      <c r="H755">
        <v>345.96</v>
      </c>
      <c r="I755">
        <v>398.04</v>
      </c>
      <c r="K755">
        <v>169</v>
      </c>
      <c r="L755">
        <v>128</v>
      </c>
      <c r="Y755">
        <v>111</v>
      </c>
      <c r="Z755">
        <v>1.4999999999999999E-2</v>
      </c>
      <c r="AA755">
        <v>1</v>
      </c>
      <c r="AB755">
        <v>18</v>
      </c>
    </row>
    <row r="756" spans="1:28" x14ac:dyDescent="0.25">
      <c r="A756">
        <v>2021</v>
      </c>
      <c r="B756">
        <v>2</v>
      </c>
      <c r="C756" s="289">
        <v>44251</v>
      </c>
      <c r="E756">
        <v>225</v>
      </c>
      <c r="F756" t="s">
        <v>142</v>
      </c>
      <c r="G756" t="s">
        <v>143</v>
      </c>
      <c r="H756">
        <v>345.96</v>
      </c>
      <c r="I756">
        <v>398.04</v>
      </c>
      <c r="J756">
        <v>387.5</v>
      </c>
      <c r="K756">
        <v>169</v>
      </c>
      <c r="L756">
        <v>128</v>
      </c>
      <c r="M756">
        <v>140</v>
      </c>
      <c r="N756">
        <v>155</v>
      </c>
      <c r="O756">
        <v>10</v>
      </c>
      <c r="Q756">
        <v>6</v>
      </c>
      <c r="X756">
        <v>16</v>
      </c>
      <c r="Y756">
        <v>622</v>
      </c>
      <c r="Z756">
        <v>1.4999999999999999E-2</v>
      </c>
      <c r="AA756">
        <v>1</v>
      </c>
      <c r="AB756">
        <v>18</v>
      </c>
    </row>
    <row r="757" spans="1:28" x14ac:dyDescent="0.25">
      <c r="A757">
        <v>2021</v>
      </c>
      <c r="B757">
        <v>2</v>
      </c>
      <c r="C757" s="289">
        <v>44252</v>
      </c>
      <c r="E757">
        <v>225</v>
      </c>
      <c r="F757" t="s">
        <v>142</v>
      </c>
      <c r="G757" t="s">
        <v>143</v>
      </c>
      <c r="H757">
        <v>345.96</v>
      </c>
      <c r="I757">
        <v>398.04</v>
      </c>
      <c r="J757">
        <v>367</v>
      </c>
      <c r="K757">
        <v>169</v>
      </c>
      <c r="L757">
        <v>128</v>
      </c>
      <c r="M757">
        <v>144</v>
      </c>
      <c r="N757">
        <v>150</v>
      </c>
      <c r="O757">
        <v>4</v>
      </c>
      <c r="P757">
        <v>6</v>
      </c>
      <c r="Q757">
        <v>6</v>
      </c>
      <c r="X757">
        <v>16</v>
      </c>
      <c r="Y757">
        <v>1426</v>
      </c>
      <c r="Z757">
        <v>1.4999999999999999E-2</v>
      </c>
      <c r="AA757">
        <v>1</v>
      </c>
      <c r="AB757">
        <v>18</v>
      </c>
    </row>
    <row r="758" spans="1:28" x14ac:dyDescent="0.25">
      <c r="A758">
        <v>2021</v>
      </c>
      <c r="B758">
        <v>2</v>
      </c>
      <c r="C758" s="289">
        <v>44228</v>
      </c>
      <c r="E758">
        <v>219</v>
      </c>
      <c r="F758" t="s">
        <v>222</v>
      </c>
      <c r="G758" t="s">
        <v>223</v>
      </c>
      <c r="H758">
        <v>106.175</v>
      </c>
      <c r="I758">
        <v>122.1583333</v>
      </c>
      <c r="J758">
        <v>123.5</v>
      </c>
      <c r="K758">
        <v>238</v>
      </c>
      <c r="L758">
        <v>91</v>
      </c>
      <c r="M758">
        <v>254</v>
      </c>
      <c r="N758">
        <v>85</v>
      </c>
      <c r="Z758">
        <v>1.4999999999999999E-2</v>
      </c>
      <c r="AA758">
        <v>1</v>
      </c>
      <c r="AB758">
        <v>18</v>
      </c>
    </row>
    <row r="759" spans="1:28" x14ac:dyDescent="0.25">
      <c r="A759">
        <v>2021</v>
      </c>
      <c r="B759">
        <v>2</v>
      </c>
      <c r="C759" s="289">
        <v>44229</v>
      </c>
      <c r="E759">
        <v>219</v>
      </c>
      <c r="F759" t="s">
        <v>222</v>
      </c>
      <c r="G759" t="s">
        <v>223</v>
      </c>
      <c r="H759">
        <v>106.175</v>
      </c>
      <c r="I759">
        <v>122.1583333</v>
      </c>
      <c r="J759">
        <v>111.8</v>
      </c>
      <c r="K759">
        <v>238</v>
      </c>
      <c r="L759">
        <v>91</v>
      </c>
      <c r="M759">
        <v>256</v>
      </c>
      <c r="N759">
        <v>85</v>
      </c>
      <c r="O759">
        <v>8</v>
      </c>
      <c r="P759">
        <v>4</v>
      </c>
      <c r="Q759">
        <v>4</v>
      </c>
      <c r="X759">
        <v>16</v>
      </c>
      <c r="Y759">
        <v>5497</v>
      </c>
      <c r="Z759">
        <v>1.4999999999999999E-2</v>
      </c>
      <c r="AA759">
        <v>1</v>
      </c>
      <c r="AB759">
        <v>18</v>
      </c>
    </row>
    <row r="760" spans="1:28" x14ac:dyDescent="0.25">
      <c r="A760">
        <v>2021</v>
      </c>
      <c r="B760">
        <v>2</v>
      </c>
      <c r="C760" s="289">
        <v>44231</v>
      </c>
      <c r="E760">
        <v>94</v>
      </c>
      <c r="F760" t="s">
        <v>332</v>
      </c>
      <c r="G760" t="s">
        <v>333</v>
      </c>
      <c r="H760">
        <v>17.670000000000002</v>
      </c>
      <c r="I760">
        <v>20.329999999999998</v>
      </c>
      <c r="J760">
        <v>19.600000000000001</v>
      </c>
      <c r="K760">
        <v>74</v>
      </c>
      <c r="L760">
        <v>97</v>
      </c>
      <c r="M760">
        <v>71</v>
      </c>
      <c r="N760">
        <v>101</v>
      </c>
      <c r="O760">
        <v>2</v>
      </c>
      <c r="P760">
        <v>4</v>
      </c>
      <c r="Q760">
        <v>9</v>
      </c>
      <c r="R760">
        <v>3</v>
      </c>
      <c r="X760">
        <v>18</v>
      </c>
      <c r="Y760">
        <v>1554</v>
      </c>
      <c r="Z760">
        <v>1.4999999999999999E-2</v>
      </c>
      <c r="AA760">
        <v>1</v>
      </c>
      <c r="AB760">
        <v>16</v>
      </c>
    </row>
    <row r="761" spans="1:28" x14ac:dyDescent="0.25">
      <c r="A761">
        <v>2021</v>
      </c>
      <c r="B761">
        <v>2</v>
      </c>
      <c r="C761" s="289">
        <v>44234</v>
      </c>
      <c r="E761">
        <v>94</v>
      </c>
      <c r="F761" t="s">
        <v>332</v>
      </c>
      <c r="G761" t="s">
        <v>333</v>
      </c>
      <c r="H761">
        <v>17.670000000000002</v>
      </c>
      <c r="I761">
        <v>20.329999999999998</v>
      </c>
      <c r="J761">
        <v>19.5</v>
      </c>
      <c r="K761">
        <v>74</v>
      </c>
      <c r="L761">
        <v>97</v>
      </c>
      <c r="M761">
        <v>75</v>
      </c>
      <c r="N761">
        <v>96</v>
      </c>
      <c r="O761">
        <v>2</v>
      </c>
      <c r="P761">
        <v>4</v>
      </c>
      <c r="Q761">
        <v>2</v>
      </c>
      <c r="X761">
        <v>8</v>
      </c>
      <c r="Y761">
        <v>392</v>
      </c>
      <c r="Z761">
        <v>1.4999999999999999E-2</v>
      </c>
      <c r="AA761">
        <v>1</v>
      </c>
      <c r="AB761">
        <v>16</v>
      </c>
    </row>
    <row r="762" spans="1:28" x14ac:dyDescent="0.25">
      <c r="A762">
        <v>2021</v>
      </c>
      <c r="B762">
        <v>2</v>
      </c>
      <c r="C762" s="289">
        <v>44235</v>
      </c>
      <c r="E762">
        <v>94</v>
      </c>
      <c r="F762" t="s">
        <v>332</v>
      </c>
      <c r="G762" t="s">
        <v>333</v>
      </c>
      <c r="H762">
        <v>17.670000000000002</v>
      </c>
      <c r="I762">
        <v>20.329999999999998</v>
      </c>
      <c r="K762">
        <v>74</v>
      </c>
      <c r="L762">
        <v>97</v>
      </c>
      <c r="M762">
        <v>74</v>
      </c>
      <c r="N762">
        <v>98</v>
      </c>
      <c r="Y762">
        <v>192</v>
      </c>
      <c r="Z762">
        <v>1.4999999999999999E-2</v>
      </c>
      <c r="AA762">
        <v>1</v>
      </c>
      <c r="AB762">
        <v>16</v>
      </c>
    </row>
    <row r="763" spans="1:28" x14ac:dyDescent="0.25">
      <c r="A763">
        <v>2021</v>
      </c>
      <c r="B763">
        <v>2</v>
      </c>
      <c r="C763" s="289">
        <v>44229</v>
      </c>
      <c r="E763">
        <v>104</v>
      </c>
      <c r="F763" t="s">
        <v>314</v>
      </c>
      <c r="G763" t="s">
        <v>315</v>
      </c>
      <c r="H763">
        <v>82.77</v>
      </c>
      <c r="I763">
        <v>95.23</v>
      </c>
      <c r="J763">
        <v>94.6</v>
      </c>
      <c r="K763">
        <v>140</v>
      </c>
      <c r="L763">
        <v>103</v>
      </c>
      <c r="M763">
        <v>140</v>
      </c>
      <c r="N763">
        <v>103</v>
      </c>
      <c r="O763">
        <v>4</v>
      </c>
      <c r="P763">
        <v>8</v>
      </c>
      <c r="Q763">
        <v>4</v>
      </c>
      <c r="X763">
        <v>16</v>
      </c>
      <c r="Y763">
        <v>736</v>
      </c>
      <c r="Z763">
        <v>1.4999999999999999E-2</v>
      </c>
      <c r="AA763">
        <v>1</v>
      </c>
      <c r="AB763">
        <v>18</v>
      </c>
    </row>
    <row r="764" spans="1:28" x14ac:dyDescent="0.25">
      <c r="A764">
        <v>2021</v>
      </c>
      <c r="B764">
        <v>2</v>
      </c>
      <c r="C764" s="289">
        <v>44231</v>
      </c>
      <c r="E764">
        <v>104</v>
      </c>
      <c r="F764" t="s">
        <v>314</v>
      </c>
      <c r="G764" t="s">
        <v>315</v>
      </c>
      <c r="H764">
        <v>82.77</v>
      </c>
      <c r="I764">
        <v>95.23</v>
      </c>
      <c r="J764">
        <v>86.7</v>
      </c>
      <c r="K764">
        <v>140</v>
      </c>
      <c r="L764">
        <v>103</v>
      </c>
      <c r="M764">
        <v>140</v>
      </c>
      <c r="N764">
        <v>103</v>
      </c>
      <c r="O764">
        <v>8</v>
      </c>
      <c r="P764">
        <v>6</v>
      </c>
      <c r="Q764">
        <v>13</v>
      </c>
      <c r="X764">
        <v>27</v>
      </c>
      <c r="Y764">
        <v>2655</v>
      </c>
      <c r="Z764">
        <v>1.4999999999999999E-2</v>
      </c>
      <c r="AA764">
        <v>1</v>
      </c>
      <c r="AB764">
        <v>18</v>
      </c>
    </row>
    <row r="765" spans="1:28" x14ac:dyDescent="0.25">
      <c r="A765">
        <v>2021</v>
      </c>
      <c r="B765">
        <v>2</v>
      </c>
      <c r="C765" s="289">
        <v>44234</v>
      </c>
      <c r="E765">
        <v>104</v>
      </c>
      <c r="F765" t="s">
        <v>314</v>
      </c>
      <c r="G765" t="s">
        <v>315</v>
      </c>
      <c r="H765">
        <v>82.77</v>
      </c>
      <c r="I765">
        <v>95.23</v>
      </c>
      <c r="J765">
        <v>84.3</v>
      </c>
      <c r="K765">
        <v>140</v>
      </c>
      <c r="L765">
        <v>103</v>
      </c>
      <c r="M765">
        <v>152</v>
      </c>
      <c r="N765">
        <v>95</v>
      </c>
      <c r="Z765">
        <v>1.4999999999999999E-2</v>
      </c>
      <c r="AA765">
        <v>1</v>
      </c>
      <c r="AB765">
        <v>18</v>
      </c>
    </row>
    <row r="766" spans="1:28" x14ac:dyDescent="0.25">
      <c r="A766">
        <v>2021</v>
      </c>
      <c r="B766">
        <v>2</v>
      </c>
      <c r="C766" s="289">
        <v>44229</v>
      </c>
      <c r="E766">
        <v>103</v>
      </c>
      <c r="F766" t="s">
        <v>311</v>
      </c>
      <c r="G766" t="s">
        <v>312</v>
      </c>
      <c r="H766">
        <v>82.77</v>
      </c>
      <c r="I766">
        <v>95.23</v>
      </c>
      <c r="J766">
        <v>94.6</v>
      </c>
      <c r="K766">
        <v>140</v>
      </c>
      <c r="L766">
        <v>103</v>
      </c>
      <c r="M766">
        <v>140</v>
      </c>
      <c r="N766">
        <v>103</v>
      </c>
      <c r="O766">
        <v>4</v>
      </c>
      <c r="P766">
        <v>8</v>
      </c>
      <c r="Q766">
        <v>4</v>
      </c>
      <c r="X766">
        <v>16</v>
      </c>
      <c r="Y766">
        <v>736</v>
      </c>
      <c r="Z766">
        <v>1.4999999999999999E-2</v>
      </c>
      <c r="AA766">
        <v>1</v>
      </c>
      <c r="AB766">
        <v>18</v>
      </c>
    </row>
    <row r="767" spans="1:28" x14ac:dyDescent="0.25">
      <c r="A767">
        <v>2021</v>
      </c>
      <c r="B767">
        <v>2</v>
      </c>
      <c r="C767" s="289">
        <v>44231</v>
      </c>
      <c r="E767">
        <v>103</v>
      </c>
      <c r="F767" t="s">
        <v>311</v>
      </c>
      <c r="G767" t="s">
        <v>312</v>
      </c>
      <c r="H767">
        <v>82.77</v>
      </c>
      <c r="I767">
        <v>95.23</v>
      </c>
      <c r="J767">
        <v>86.7</v>
      </c>
      <c r="K767">
        <v>140</v>
      </c>
      <c r="L767">
        <v>103</v>
      </c>
      <c r="M767">
        <v>140</v>
      </c>
      <c r="N767">
        <v>103</v>
      </c>
      <c r="O767">
        <v>8</v>
      </c>
      <c r="P767">
        <v>6</v>
      </c>
      <c r="Q767">
        <v>13</v>
      </c>
      <c r="X767">
        <v>27</v>
      </c>
      <c r="Y767">
        <v>2655</v>
      </c>
      <c r="Z767">
        <v>1.4999999999999999E-2</v>
      </c>
      <c r="AA767">
        <v>1</v>
      </c>
      <c r="AB767">
        <v>18</v>
      </c>
    </row>
    <row r="768" spans="1:28" x14ac:dyDescent="0.25">
      <c r="A768">
        <v>2021</v>
      </c>
      <c r="B768">
        <v>2</v>
      </c>
      <c r="C768" s="289">
        <v>44234</v>
      </c>
      <c r="E768">
        <v>103</v>
      </c>
      <c r="F768" t="s">
        <v>311</v>
      </c>
      <c r="G768" t="s">
        <v>312</v>
      </c>
      <c r="H768">
        <v>82.77</v>
      </c>
      <c r="I768">
        <v>95.23</v>
      </c>
      <c r="J768">
        <v>84.3</v>
      </c>
      <c r="K768">
        <v>140</v>
      </c>
      <c r="L768">
        <v>103</v>
      </c>
      <c r="M768">
        <v>152</v>
      </c>
      <c r="N768">
        <v>95</v>
      </c>
      <c r="O768">
        <v>2</v>
      </c>
      <c r="P768">
        <v>3</v>
      </c>
      <c r="S768">
        <v>2</v>
      </c>
      <c r="X768">
        <v>7</v>
      </c>
      <c r="Y768">
        <v>943</v>
      </c>
      <c r="Z768">
        <v>1.4999999999999999E-2</v>
      </c>
      <c r="AA768">
        <v>1</v>
      </c>
      <c r="AB768">
        <v>18</v>
      </c>
    </row>
    <row r="769" spans="1:28" x14ac:dyDescent="0.25">
      <c r="A769">
        <v>2021</v>
      </c>
      <c r="B769">
        <v>2</v>
      </c>
      <c r="C769" s="289">
        <v>44229</v>
      </c>
      <c r="E769">
        <v>102</v>
      </c>
      <c r="F769" t="s">
        <v>308</v>
      </c>
      <c r="G769" t="s">
        <v>309</v>
      </c>
      <c r="H769">
        <v>18.600000000000001</v>
      </c>
      <c r="I769">
        <v>21.4</v>
      </c>
      <c r="J769">
        <v>20.3</v>
      </c>
      <c r="K769">
        <v>140</v>
      </c>
      <c r="L769">
        <v>103</v>
      </c>
      <c r="M769">
        <v>140</v>
      </c>
      <c r="N769">
        <v>103</v>
      </c>
      <c r="O769">
        <v>6</v>
      </c>
      <c r="P769">
        <v>6</v>
      </c>
      <c r="Q769">
        <v>4</v>
      </c>
      <c r="X769">
        <v>16</v>
      </c>
      <c r="Y769">
        <v>736</v>
      </c>
      <c r="Z769">
        <v>1.4999999999999999E-2</v>
      </c>
      <c r="AA769">
        <v>1</v>
      </c>
      <c r="AB769">
        <v>18</v>
      </c>
    </row>
    <row r="770" spans="1:28" x14ac:dyDescent="0.25">
      <c r="A770">
        <v>2021</v>
      </c>
      <c r="B770">
        <v>2</v>
      </c>
      <c r="C770" s="289">
        <v>44231</v>
      </c>
      <c r="E770">
        <v>102</v>
      </c>
      <c r="F770" t="s">
        <v>308</v>
      </c>
      <c r="G770" t="s">
        <v>309</v>
      </c>
      <c r="H770">
        <v>18.600000000000001</v>
      </c>
      <c r="I770">
        <v>21.4</v>
      </c>
      <c r="J770">
        <v>20.7</v>
      </c>
      <c r="K770">
        <v>140</v>
      </c>
      <c r="L770">
        <v>103</v>
      </c>
      <c r="M770">
        <v>140</v>
      </c>
      <c r="N770">
        <v>103</v>
      </c>
      <c r="O770">
        <v>7</v>
      </c>
      <c r="P770">
        <v>6</v>
      </c>
      <c r="Q770">
        <v>14</v>
      </c>
      <c r="R770">
        <v>2</v>
      </c>
      <c r="X770">
        <v>29</v>
      </c>
      <c r="Y770">
        <v>2657</v>
      </c>
      <c r="Z770">
        <v>1.4999999999999999E-2</v>
      </c>
      <c r="AA770">
        <v>1</v>
      </c>
      <c r="AB770">
        <v>18</v>
      </c>
    </row>
    <row r="771" spans="1:28" x14ac:dyDescent="0.25">
      <c r="A771">
        <v>2021</v>
      </c>
      <c r="B771">
        <v>2</v>
      </c>
      <c r="C771" s="289">
        <v>44234</v>
      </c>
      <c r="E771">
        <v>102</v>
      </c>
      <c r="F771" t="s">
        <v>308</v>
      </c>
      <c r="G771" t="s">
        <v>309</v>
      </c>
      <c r="H771">
        <v>18.600000000000001</v>
      </c>
      <c r="I771">
        <v>21.4</v>
      </c>
      <c r="J771">
        <v>20.3</v>
      </c>
      <c r="K771">
        <v>140</v>
      </c>
      <c r="L771">
        <v>103</v>
      </c>
      <c r="M771">
        <v>152</v>
      </c>
      <c r="N771">
        <v>95</v>
      </c>
      <c r="O771">
        <v>2</v>
      </c>
      <c r="P771">
        <v>1</v>
      </c>
      <c r="S771">
        <v>2</v>
      </c>
      <c r="X771">
        <v>5</v>
      </c>
      <c r="Y771">
        <v>941</v>
      </c>
      <c r="Z771">
        <v>1.4999999999999999E-2</v>
      </c>
      <c r="AA771">
        <v>1</v>
      </c>
      <c r="AB771">
        <v>18</v>
      </c>
    </row>
    <row r="772" spans="1:28" x14ac:dyDescent="0.25">
      <c r="A772">
        <v>2021</v>
      </c>
      <c r="B772">
        <v>2</v>
      </c>
      <c r="C772" s="289">
        <v>44229</v>
      </c>
      <c r="E772">
        <v>101</v>
      </c>
      <c r="F772" t="s">
        <v>305</v>
      </c>
      <c r="G772" t="s">
        <v>306</v>
      </c>
      <c r="H772">
        <v>18.600000000000001</v>
      </c>
      <c r="I772">
        <v>21.4</v>
      </c>
      <c r="J772">
        <v>20.3</v>
      </c>
      <c r="K772">
        <v>140</v>
      </c>
      <c r="L772">
        <v>103</v>
      </c>
      <c r="M772">
        <v>140</v>
      </c>
      <c r="N772">
        <v>103</v>
      </c>
      <c r="O772">
        <v>6</v>
      </c>
      <c r="P772">
        <v>6</v>
      </c>
      <c r="Q772">
        <v>4</v>
      </c>
      <c r="X772">
        <v>16</v>
      </c>
      <c r="Y772">
        <v>736</v>
      </c>
      <c r="Z772">
        <v>1.4999999999999999E-2</v>
      </c>
      <c r="AA772">
        <v>1</v>
      </c>
      <c r="AB772">
        <v>18</v>
      </c>
    </row>
    <row r="773" spans="1:28" x14ac:dyDescent="0.25">
      <c r="A773">
        <v>2021</v>
      </c>
      <c r="B773">
        <v>2</v>
      </c>
      <c r="C773" s="289">
        <v>44231</v>
      </c>
      <c r="E773">
        <v>101</v>
      </c>
      <c r="F773" t="s">
        <v>305</v>
      </c>
      <c r="G773" t="s">
        <v>306</v>
      </c>
      <c r="H773">
        <v>18.600000000000001</v>
      </c>
      <c r="I773">
        <v>21.4</v>
      </c>
      <c r="J773">
        <v>20.7</v>
      </c>
      <c r="K773">
        <v>140</v>
      </c>
      <c r="L773">
        <v>103</v>
      </c>
      <c r="M773">
        <v>140</v>
      </c>
      <c r="N773">
        <v>103</v>
      </c>
      <c r="O773">
        <v>7</v>
      </c>
      <c r="P773">
        <v>6</v>
      </c>
      <c r="Q773">
        <v>14</v>
      </c>
      <c r="R773">
        <v>2</v>
      </c>
      <c r="X773">
        <v>29</v>
      </c>
      <c r="Y773">
        <v>2657</v>
      </c>
      <c r="Z773">
        <v>1.4999999999999999E-2</v>
      </c>
      <c r="AA773">
        <v>1</v>
      </c>
      <c r="AB773">
        <v>18</v>
      </c>
    </row>
    <row r="774" spans="1:28" x14ac:dyDescent="0.25">
      <c r="A774">
        <v>2021</v>
      </c>
      <c r="B774">
        <v>2</v>
      </c>
      <c r="C774" s="289">
        <v>44234</v>
      </c>
      <c r="E774">
        <v>101</v>
      </c>
      <c r="F774" t="s">
        <v>305</v>
      </c>
      <c r="G774" t="s">
        <v>306</v>
      </c>
      <c r="H774">
        <v>18.600000000000001</v>
      </c>
      <c r="I774">
        <v>21.4</v>
      </c>
      <c r="J774">
        <v>20.3</v>
      </c>
      <c r="K774">
        <v>140</v>
      </c>
      <c r="L774">
        <v>103</v>
      </c>
      <c r="M774">
        <v>152</v>
      </c>
      <c r="N774">
        <v>95</v>
      </c>
      <c r="O774">
        <v>2</v>
      </c>
      <c r="P774">
        <v>1</v>
      </c>
      <c r="S774">
        <v>2</v>
      </c>
      <c r="X774">
        <v>5</v>
      </c>
      <c r="Y774">
        <v>941</v>
      </c>
      <c r="Z774">
        <v>1.4999999999999999E-2</v>
      </c>
      <c r="AA774">
        <v>1</v>
      </c>
      <c r="AB774">
        <v>18</v>
      </c>
    </row>
    <row r="775" spans="1:28" x14ac:dyDescent="0.25">
      <c r="A775">
        <v>2021</v>
      </c>
      <c r="B775">
        <v>2</v>
      </c>
      <c r="C775" s="289">
        <v>44229</v>
      </c>
      <c r="E775">
        <v>100</v>
      </c>
      <c r="F775" t="s">
        <v>302</v>
      </c>
      <c r="G775" t="s">
        <v>303</v>
      </c>
      <c r="H775">
        <v>18.600000000000001</v>
      </c>
      <c r="I775">
        <v>21.4</v>
      </c>
      <c r="J775">
        <v>20.3</v>
      </c>
      <c r="K775">
        <v>140</v>
      </c>
      <c r="L775">
        <v>103</v>
      </c>
      <c r="M775">
        <v>140</v>
      </c>
      <c r="N775">
        <v>103</v>
      </c>
      <c r="O775">
        <v>6</v>
      </c>
      <c r="P775">
        <v>6</v>
      </c>
      <c r="Q775">
        <v>4</v>
      </c>
      <c r="X775">
        <v>16</v>
      </c>
      <c r="Y775">
        <v>736</v>
      </c>
      <c r="Z775">
        <v>1.4999999999999999E-2</v>
      </c>
      <c r="AA775">
        <v>1</v>
      </c>
      <c r="AB775">
        <v>18</v>
      </c>
    </row>
    <row r="776" spans="1:28" x14ac:dyDescent="0.25">
      <c r="A776">
        <v>2021</v>
      </c>
      <c r="B776">
        <v>2</v>
      </c>
      <c r="C776" s="289">
        <v>44231</v>
      </c>
      <c r="E776">
        <v>100</v>
      </c>
      <c r="F776" t="s">
        <v>302</v>
      </c>
      <c r="G776" t="s">
        <v>303</v>
      </c>
      <c r="H776">
        <v>18.600000000000001</v>
      </c>
      <c r="I776">
        <v>21.4</v>
      </c>
      <c r="J776">
        <v>20.7</v>
      </c>
      <c r="K776">
        <v>140</v>
      </c>
      <c r="L776">
        <v>103</v>
      </c>
      <c r="M776">
        <v>140</v>
      </c>
      <c r="N776">
        <v>103</v>
      </c>
      <c r="O776">
        <v>7</v>
      </c>
      <c r="P776">
        <v>6</v>
      </c>
      <c r="Q776">
        <v>14</v>
      </c>
      <c r="R776">
        <v>2</v>
      </c>
      <c r="X776">
        <v>29</v>
      </c>
      <c r="Y776">
        <v>2657</v>
      </c>
      <c r="Z776">
        <v>1.4999999999999999E-2</v>
      </c>
      <c r="AA776">
        <v>1</v>
      </c>
      <c r="AB776">
        <v>18</v>
      </c>
    </row>
    <row r="777" spans="1:28" x14ac:dyDescent="0.25">
      <c r="A777">
        <v>2021</v>
      </c>
      <c r="B777">
        <v>2</v>
      </c>
      <c r="C777" s="289">
        <v>44234</v>
      </c>
      <c r="E777">
        <v>100</v>
      </c>
      <c r="F777" t="s">
        <v>302</v>
      </c>
      <c r="G777" t="s">
        <v>303</v>
      </c>
      <c r="H777">
        <v>18.600000000000001</v>
      </c>
      <c r="I777">
        <v>21.4</v>
      </c>
      <c r="J777">
        <v>20.3</v>
      </c>
      <c r="K777">
        <v>140</v>
      </c>
      <c r="L777">
        <v>103</v>
      </c>
      <c r="M777">
        <v>152</v>
      </c>
      <c r="N777">
        <v>95</v>
      </c>
      <c r="O777">
        <v>2</v>
      </c>
      <c r="P777">
        <v>1</v>
      </c>
      <c r="S777">
        <v>2</v>
      </c>
      <c r="X777">
        <v>5</v>
      </c>
      <c r="Y777">
        <v>941</v>
      </c>
      <c r="Z777">
        <v>1.4999999999999999E-2</v>
      </c>
      <c r="AA777">
        <v>1</v>
      </c>
      <c r="AB777">
        <v>18</v>
      </c>
    </row>
    <row r="778" spans="1:28" x14ac:dyDescent="0.25">
      <c r="A778">
        <v>2021</v>
      </c>
      <c r="B778">
        <v>2</v>
      </c>
      <c r="C778" s="289">
        <v>44229</v>
      </c>
      <c r="E778">
        <v>99</v>
      </c>
      <c r="F778" t="s">
        <v>299</v>
      </c>
      <c r="G778" t="s">
        <v>300</v>
      </c>
      <c r="H778">
        <v>18.600000000000001</v>
      </c>
      <c r="I778">
        <v>21.4</v>
      </c>
      <c r="J778">
        <v>20.3</v>
      </c>
      <c r="K778">
        <v>140</v>
      </c>
      <c r="L778">
        <v>103</v>
      </c>
      <c r="M778">
        <v>140</v>
      </c>
      <c r="N778">
        <v>103</v>
      </c>
      <c r="O778">
        <v>6</v>
      </c>
      <c r="P778">
        <v>6</v>
      </c>
      <c r="Q778">
        <v>4</v>
      </c>
      <c r="X778">
        <v>16</v>
      </c>
      <c r="Y778">
        <v>736</v>
      </c>
      <c r="Z778">
        <v>1.4999999999999999E-2</v>
      </c>
      <c r="AA778">
        <v>1</v>
      </c>
      <c r="AB778">
        <v>18</v>
      </c>
    </row>
    <row r="779" spans="1:28" x14ac:dyDescent="0.25">
      <c r="A779">
        <v>2021</v>
      </c>
      <c r="B779">
        <v>2</v>
      </c>
      <c r="C779" s="289">
        <v>44231</v>
      </c>
      <c r="E779">
        <v>99</v>
      </c>
      <c r="F779" t="s">
        <v>299</v>
      </c>
      <c r="G779" t="s">
        <v>300</v>
      </c>
      <c r="H779">
        <v>18.600000000000001</v>
      </c>
      <c r="I779">
        <v>21.4</v>
      </c>
      <c r="J779">
        <v>20.7</v>
      </c>
      <c r="K779">
        <v>140</v>
      </c>
      <c r="L779">
        <v>103</v>
      </c>
      <c r="M779">
        <v>140</v>
      </c>
      <c r="N779">
        <v>103</v>
      </c>
      <c r="O779">
        <v>7</v>
      </c>
      <c r="P779">
        <v>6</v>
      </c>
      <c r="Q779">
        <v>14</v>
      </c>
      <c r="R779">
        <v>2</v>
      </c>
      <c r="X779">
        <v>29</v>
      </c>
      <c r="Y779">
        <v>2657</v>
      </c>
      <c r="Z779">
        <v>1.4999999999999999E-2</v>
      </c>
      <c r="AA779">
        <v>1</v>
      </c>
      <c r="AB779">
        <v>18</v>
      </c>
    </row>
    <row r="780" spans="1:28" x14ac:dyDescent="0.25">
      <c r="A780">
        <v>2021</v>
      </c>
      <c r="B780">
        <v>2</v>
      </c>
      <c r="C780" s="289">
        <v>44234</v>
      </c>
      <c r="E780">
        <v>99</v>
      </c>
      <c r="F780" t="s">
        <v>299</v>
      </c>
      <c r="G780" t="s">
        <v>300</v>
      </c>
      <c r="H780">
        <v>18.600000000000001</v>
      </c>
      <c r="I780">
        <v>21.4</v>
      </c>
      <c r="J780">
        <v>20.3</v>
      </c>
      <c r="K780">
        <v>140</v>
      </c>
      <c r="L780">
        <v>103</v>
      </c>
      <c r="M780">
        <v>152</v>
      </c>
      <c r="N780">
        <v>95</v>
      </c>
      <c r="O780">
        <v>2</v>
      </c>
      <c r="P780">
        <v>1</v>
      </c>
      <c r="S780">
        <v>2</v>
      </c>
      <c r="X780">
        <v>5</v>
      </c>
      <c r="Y780">
        <v>941</v>
      </c>
      <c r="Z780">
        <v>1.4999999999999999E-2</v>
      </c>
      <c r="AA780">
        <v>1</v>
      </c>
      <c r="AB780">
        <v>18</v>
      </c>
    </row>
    <row r="781" spans="1:28" x14ac:dyDescent="0.25">
      <c r="A781">
        <v>2021</v>
      </c>
      <c r="B781">
        <v>2</v>
      </c>
      <c r="C781" s="289">
        <v>44227</v>
      </c>
      <c r="E781">
        <v>12</v>
      </c>
      <c r="F781" t="s">
        <v>196</v>
      </c>
      <c r="G781" t="s">
        <v>197</v>
      </c>
      <c r="H781">
        <v>197.16</v>
      </c>
      <c r="I781">
        <v>226.84</v>
      </c>
      <c r="J781">
        <v>224.7</v>
      </c>
      <c r="K781">
        <v>37</v>
      </c>
      <c r="L781">
        <v>195</v>
      </c>
      <c r="M781">
        <v>57</v>
      </c>
      <c r="N781">
        <v>127</v>
      </c>
      <c r="O781">
        <v>3</v>
      </c>
      <c r="Q781">
        <v>6</v>
      </c>
      <c r="X781">
        <v>9</v>
      </c>
      <c r="Y781">
        <v>305</v>
      </c>
      <c r="Z781">
        <v>0.02</v>
      </c>
      <c r="AA781">
        <v>1</v>
      </c>
      <c r="AB781">
        <v>22</v>
      </c>
    </row>
    <row r="782" spans="1:28" x14ac:dyDescent="0.25">
      <c r="A782">
        <v>2021</v>
      </c>
      <c r="B782">
        <v>2</v>
      </c>
      <c r="C782" s="289">
        <v>44235</v>
      </c>
      <c r="E782">
        <v>12</v>
      </c>
      <c r="F782" t="s">
        <v>196</v>
      </c>
      <c r="G782" t="s">
        <v>197</v>
      </c>
      <c r="H782">
        <v>197.16</v>
      </c>
      <c r="I782">
        <v>226.84</v>
      </c>
      <c r="J782">
        <v>220.8</v>
      </c>
      <c r="K782">
        <v>37</v>
      </c>
      <c r="L782">
        <v>195</v>
      </c>
      <c r="M782">
        <v>51</v>
      </c>
      <c r="N782">
        <v>141</v>
      </c>
      <c r="O782">
        <v>4</v>
      </c>
      <c r="Q782">
        <v>5</v>
      </c>
      <c r="X782">
        <v>9</v>
      </c>
      <c r="Y782">
        <v>57</v>
      </c>
      <c r="Z782">
        <v>0.02</v>
      </c>
      <c r="AA782">
        <v>1</v>
      </c>
      <c r="AB782">
        <v>22</v>
      </c>
    </row>
    <row r="783" spans="1:28" x14ac:dyDescent="0.25">
      <c r="A783">
        <v>2021</v>
      </c>
      <c r="B783">
        <v>2</v>
      </c>
      <c r="C783" s="289">
        <v>44236</v>
      </c>
      <c r="E783">
        <v>12</v>
      </c>
      <c r="F783" t="s">
        <v>196</v>
      </c>
      <c r="G783" t="s">
        <v>197</v>
      </c>
      <c r="H783">
        <v>197.16</v>
      </c>
      <c r="I783">
        <v>226.84</v>
      </c>
      <c r="J783">
        <v>218.4</v>
      </c>
      <c r="K783">
        <v>37</v>
      </c>
      <c r="L783">
        <v>195</v>
      </c>
      <c r="M783">
        <v>59</v>
      </c>
      <c r="N783">
        <v>123</v>
      </c>
      <c r="O783">
        <v>5</v>
      </c>
      <c r="P783">
        <v>5</v>
      </c>
      <c r="Q783">
        <v>5</v>
      </c>
      <c r="X783">
        <v>15</v>
      </c>
      <c r="Y783">
        <v>1303</v>
      </c>
      <c r="Z783">
        <v>0.02</v>
      </c>
      <c r="AA783">
        <v>1</v>
      </c>
      <c r="AB783">
        <v>22</v>
      </c>
    </row>
    <row r="784" spans="1:28" x14ac:dyDescent="0.25">
      <c r="A784">
        <v>2021</v>
      </c>
      <c r="B784">
        <v>2</v>
      </c>
      <c r="C784" s="289">
        <v>44237</v>
      </c>
      <c r="E784">
        <v>12</v>
      </c>
      <c r="F784" t="s">
        <v>196</v>
      </c>
      <c r="G784" t="s">
        <v>197</v>
      </c>
      <c r="H784">
        <v>197.16</v>
      </c>
      <c r="I784">
        <v>226.84</v>
      </c>
      <c r="J784">
        <v>223</v>
      </c>
      <c r="K784">
        <v>37</v>
      </c>
      <c r="L784">
        <v>195</v>
      </c>
      <c r="M784">
        <v>59</v>
      </c>
      <c r="N784">
        <v>123</v>
      </c>
      <c r="O784">
        <v>2</v>
      </c>
      <c r="P784">
        <v>2</v>
      </c>
      <c r="Q784">
        <v>1</v>
      </c>
      <c r="X784">
        <v>5</v>
      </c>
      <c r="Y784">
        <v>1141</v>
      </c>
      <c r="Z784">
        <v>0.02</v>
      </c>
      <c r="AA784">
        <v>1</v>
      </c>
      <c r="AB784">
        <v>22</v>
      </c>
    </row>
    <row r="785" spans="1:28" x14ac:dyDescent="0.25">
      <c r="A785">
        <v>2021</v>
      </c>
      <c r="B785">
        <v>2</v>
      </c>
      <c r="C785" s="289">
        <v>44252</v>
      </c>
      <c r="E785">
        <v>12</v>
      </c>
      <c r="F785" t="s">
        <v>196</v>
      </c>
      <c r="G785" t="s">
        <v>197</v>
      </c>
      <c r="H785">
        <v>197.16</v>
      </c>
      <c r="I785">
        <v>226.84</v>
      </c>
      <c r="J785">
        <v>210.3</v>
      </c>
      <c r="K785">
        <v>37</v>
      </c>
      <c r="L785">
        <v>195</v>
      </c>
      <c r="M785">
        <v>56</v>
      </c>
      <c r="N785">
        <v>129</v>
      </c>
      <c r="O785">
        <v>5</v>
      </c>
      <c r="P785">
        <v>1</v>
      </c>
      <c r="Q785">
        <v>4</v>
      </c>
      <c r="X785">
        <v>10</v>
      </c>
      <c r="Y785">
        <v>930</v>
      </c>
      <c r="Z785">
        <v>0.02</v>
      </c>
      <c r="AA785">
        <v>1</v>
      </c>
      <c r="AB785">
        <v>22</v>
      </c>
    </row>
    <row r="786" spans="1:28" x14ac:dyDescent="0.25">
      <c r="A786">
        <v>2021</v>
      </c>
      <c r="B786">
        <v>2</v>
      </c>
      <c r="C786" s="289">
        <v>44227</v>
      </c>
      <c r="E786">
        <v>11</v>
      </c>
      <c r="F786" t="s">
        <v>193</v>
      </c>
      <c r="G786" t="s">
        <v>194</v>
      </c>
      <c r="H786">
        <v>197.16</v>
      </c>
      <c r="I786">
        <v>226.84</v>
      </c>
      <c r="J786">
        <v>219.3</v>
      </c>
      <c r="K786">
        <v>37</v>
      </c>
      <c r="L786">
        <v>195</v>
      </c>
      <c r="M786">
        <v>57</v>
      </c>
      <c r="N786">
        <v>127</v>
      </c>
      <c r="O786">
        <v>4</v>
      </c>
      <c r="Q786">
        <v>5</v>
      </c>
      <c r="X786">
        <v>9</v>
      </c>
      <c r="Y786">
        <v>305</v>
      </c>
      <c r="Z786">
        <v>0.02</v>
      </c>
      <c r="AA786">
        <v>1</v>
      </c>
      <c r="AB786">
        <v>22</v>
      </c>
    </row>
    <row r="787" spans="1:28" x14ac:dyDescent="0.25">
      <c r="A787">
        <v>2021</v>
      </c>
      <c r="B787">
        <v>2</v>
      </c>
      <c r="C787" s="289">
        <v>44235</v>
      </c>
      <c r="E787">
        <v>11</v>
      </c>
      <c r="F787" t="s">
        <v>193</v>
      </c>
      <c r="G787" t="s">
        <v>194</v>
      </c>
      <c r="H787">
        <v>197.16</v>
      </c>
      <c r="I787">
        <v>226.84</v>
      </c>
      <c r="J787">
        <v>217.3</v>
      </c>
      <c r="K787">
        <v>37</v>
      </c>
      <c r="L787">
        <v>195</v>
      </c>
      <c r="M787">
        <v>51</v>
      </c>
      <c r="N787">
        <v>141</v>
      </c>
      <c r="O787">
        <v>6</v>
      </c>
      <c r="Q787">
        <v>2</v>
      </c>
      <c r="X787">
        <v>8</v>
      </c>
      <c r="Y787">
        <v>56</v>
      </c>
      <c r="Z787">
        <v>0.02</v>
      </c>
      <c r="AA787">
        <v>1</v>
      </c>
      <c r="AB787">
        <v>22</v>
      </c>
    </row>
    <row r="788" spans="1:28" x14ac:dyDescent="0.25">
      <c r="A788">
        <v>2021</v>
      </c>
      <c r="B788">
        <v>2</v>
      </c>
      <c r="C788" s="289">
        <v>44236</v>
      </c>
      <c r="E788">
        <v>11</v>
      </c>
      <c r="F788" t="s">
        <v>193</v>
      </c>
      <c r="G788" t="s">
        <v>194</v>
      </c>
      <c r="H788">
        <v>197.16</v>
      </c>
      <c r="I788">
        <v>226.84</v>
      </c>
      <c r="J788">
        <v>221.4</v>
      </c>
      <c r="K788">
        <v>37</v>
      </c>
      <c r="L788">
        <v>195</v>
      </c>
      <c r="M788">
        <v>59</v>
      </c>
      <c r="N788">
        <v>123</v>
      </c>
      <c r="O788">
        <v>8</v>
      </c>
      <c r="P788">
        <v>2</v>
      </c>
      <c r="Q788">
        <v>5</v>
      </c>
      <c r="X788">
        <v>15</v>
      </c>
      <c r="Y788">
        <v>1303</v>
      </c>
      <c r="Z788">
        <v>0.02</v>
      </c>
      <c r="AA788">
        <v>1</v>
      </c>
      <c r="AB788">
        <v>22</v>
      </c>
    </row>
    <row r="789" spans="1:28" x14ac:dyDescent="0.25">
      <c r="A789">
        <v>2021</v>
      </c>
      <c r="B789">
        <v>2</v>
      </c>
      <c r="C789" s="289">
        <v>44237</v>
      </c>
      <c r="E789">
        <v>11</v>
      </c>
      <c r="F789" t="s">
        <v>193</v>
      </c>
      <c r="G789" t="s">
        <v>194</v>
      </c>
      <c r="H789">
        <v>197.16</v>
      </c>
      <c r="I789">
        <v>226.84</v>
      </c>
      <c r="J789">
        <v>220.2</v>
      </c>
      <c r="K789">
        <v>37</v>
      </c>
      <c r="L789">
        <v>195</v>
      </c>
      <c r="M789">
        <v>59</v>
      </c>
      <c r="N789">
        <v>123</v>
      </c>
      <c r="O789">
        <v>2</v>
      </c>
      <c r="P789">
        <v>4</v>
      </c>
      <c r="Q789">
        <v>1</v>
      </c>
      <c r="X789">
        <v>7</v>
      </c>
      <c r="Y789">
        <v>1143</v>
      </c>
      <c r="Z789">
        <v>0.02</v>
      </c>
      <c r="AA789">
        <v>1</v>
      </c>
      <c r="AB789">
        <v>22</v>
      </c>
    </row>
    <row r="790" spans="1:28" x14ac:dyDescent="0.25">
      <c r="A790">
        <v>2021</v>
      </c>
      <c r="B790">
        <v>2</v>
      </c>
      <c r="C790" s="289">
        <v>44252</v>
      </c>
      <c r="E790">
        <v>11</v>
      </c>
      <c r="F790" t="s">
        <v>193</v>
      </c>
      <c r="G790" t="s">
        <v>194</v>
      </c>
      <c r="H790">
        <v>197.16</v>
      </c>
      <c r="I790">
        <v>226.84</v>
      </c>
      <c r="J790">
        <v>217.4</v>
      </c>
      <c r="K790">
        <v>37</v>
      </c>
      <c r="L790">
        <v>195</v>
      </c>
      <c r="M790">
        <v>56</v>
      </c>
      <c r="N790">
        <v>129</v>
      </c>
      <c r="O790">
        <v>4</v>
      </c>
      <c r="P790">
        <v>2</v>
      </c>
      <c r="Q790">
        <v>6</v>
      </c>
      <c r="X790">
        <v>12</v>
      </c>
      <c r="Y790">
        <v>932</v>
      </c>
      <c r="Z790">
        <v>0.02</v>
      </c>
      <c r="AA790">
        <v>1</v>
      </c>
      <c r="AB790">
        <v>22</v>
      </c>
    </row>
    <row r="791" spans="1:28" x14ac:dyDescent="0.25">
      <c r="A791">
        <v>2021</v>
      </c>
      <c r="B791">
        <v>2</v>
      </c>
      <c r="C791" s="289">
        <v>44237</v>
      </c>
      <c r="E791">
        <v>183</v>
      </c>
      <c r="F791" t="s">
        <v>393</v>
      </c>
      <c r="G791" t="s">
        <v>394</v>
      </c>
      <c r="H791">
        <v>2.79</v>
      </c>
      <c r="I791">
        <v>3.21</v>
      </c>
      <c r="J791">
        <v>3.5</v>
      </c>
      <c r="K791">
        <v>508</v>
      </c>
      <c r="L791">
        <v>85</v>
      </c>
      <c r="M791">
        <v>428</v>
      </c>
      <c r="N791">
        <v>101</v>
      </c>
      <c r="O791">
        <v>10</v>
      </c>
      <c r="Q791">
        <v>14</v>
      </c>
      <c r="X791">
        <v>24</v>
      </c>
      <c r="Y791">
        <v>24</v>
      </c>
      <c r="Z791">
        <v>0.02</v>
      </c>
      <c r="AA791">
        <v>1</v>
      </c>
      <c r="AB791">
        <v>24</v>
      </c>
    </row>
    <row r="792" spans="1:28" x14ac:dyDescent="0.25">
      <c r="A792">
        <v>2021</v>
      </c>
      <c r="B792">
        <v>2</v>
      </c>
      <c r="C792" s="289">
        <v>44238</v>
      </c>
      <c r="E792">
        <v>183</v>
      </c>
      <c r="F792" t="s">
        <v>393</v>
      </c>
      <c r="G792" t="s">
        <v>394</v>
      </c>
      <c r="H792">
        <v>2.79</v>
      </c>
      <c r="I792">
        <v>3.21</v>
      </c>
      <c r="J792">
        <v>3</v>
      </c>
      <c r="K792">
        <v>508</v>
      </c>
      <c r="L792">
        <v>85</v>
      </c>
      <c r="M792">
        <v>393</v>
      </c>
      <c r="N792">
        <v>110</v>
      </c>
      <c r="O792">
        <v>14</v>
      </c>
      <c r="P792">
        <v>12</v>
      </c>
      <c r="Q792">
        <v>16</v>
      </c>
      <c r="X792">
        <v>42</v>
      </c>
      <c r="Y792">
        <v>3042</v>
      </c>
      <c r="Z792">
        <v>0.02</v>
      </c>
      <c r="AA792">
        <v>1</v>
      </c>
      <c r="AB792">
        <v>24</v>
      </c>
    </row>
    <row r="793" spans="1:28" x14ac:dyDescent="0.25">
      <c r="A793">
        <v>2021</v>
      </c>
      <c r="B793">
        <v>2</v>
      </c>
      <c r="C793" s="289">
        <v>44241</v>
      </c>
      <c r="E793">
        <v>183</v>
      </c>
      <c r="F793" t="s">
        <v>393</v>
      </c>
      <c r="G793" t="s">
        <v>394</v>
      </c>
      <c r="H793">
        <v>2.79</v>
      </c>
      <c r="I793">
        <v>3.21</v>
      </c>
      <c r="J793">
        <v>2.8</v>
      </c>
      <c r="K793">
        <v>508</v>
      </c>
      <c r="L793">
        <v>85</v>
      </c>
      <c r="M793">
        <v>356</v>
      </c>
      <c r="N793">
        <v>121</v>
      </c>
      <c r="O793">
        <v>12</v>
      </c>
      <c r="P793">
        <v>8</v>
      </c>
      <c r="Q793">
        <v>16</v>
      </c>
      <c r="X793">
        <v>36</v>
      </c>
      <c r="Y793">
        <v>6036</v>
      </c>
      <c r="Z793">
        <v>0.02</v>
      </c>
      <c r="AA793">
        <v>1</v>
      </c>
      <c r="AB793">
        <v>24</v>
      </c>
    </row>
    <row r="794" spans="1:28" x14ac:dyDescent="0.25">
      <c r="A794">
        <v>2021</v>
      </c>
      <c r="B794">
        <v>2</v>
      </c>
      <c r="C794" s="289">
        <v>44242</v>
      </c>
      <c r="E794">
        <v>183</v>
      </c>
      <c r="F794" t="s">
        <v>393</v>
      </c>
      <c r="G794" t="s">
        <v>394</v>
      </c>
      <c r="H794">
        <v>2.79</v>
      </c>
      <c r="I794">
        <v>3.21</v>
      </c>
      <c r="J794">
        <v>2.9</v>
      </c>
      <c r="K794">
        <v>508</v>
      </c>
      <c r="L794">
        <v>85</v>
      </c>
      <c r="M794">
        <v>380</v>
      </c>
      <c r="N794">
        <v>114</v>
      </c>
      <c r="O794">
        <v>16</v>
      </c>
      <c r="P794">
        <v>14</v>
      </c>
      <c r="Q794">
        <v>18</v>
      </c>
      <c r="S794">
        <v>5</v>
      </c>
      <c r="X794">
        <v>53</v>
      </c>
      <c r="Y794">
        <v>6053</v>
      </c>
      <c r="Z794">
        <v>0.02</v>
      </c>
      <c r="AA794">
        <v>1</v>
      </c>
      <c r="AB794">
        <v>24</v>
      </c>
    </row>
    <row r="795" spans="1:28" x14ac:dyDescent="0.25">
      <c r="A795">
        <v>2021</v>
      </c>
      <c r="B795">
        <v>2</v>
      </c>
      <c r="C795" s="289">
        <v>44243</v>
      </c>
      <c r="E795">
        <v>183</v>
      </c>
      <c r="F795" t="s">
        <v>393</v>
      </c>
      <c r="G795" t="s">
        <v>394</v>
      </c>
      <c r="H795">
        <v>2.79</v>
      </c>
      <c r="I795">
        <v>3.21</v>
      </c>
      <c r="J795">
        <v>2.9</v>
      </c>
      <c r="K795">
        <v>508</v>
      </c>
      <c r="L795">
        <v>85</v>
      </c>
      <c r="M795">
        <v>429</v>
      </c>
      <c r="N795">
        <v>101</v>
      </c>
      <c r="O795">
        <v>10</v>
      </c>
      <c r="Q795">
        <v>15</v>
      </c>
      <c r="X795">
        <v>25</v>
      </c>
      <c r="Y795">
        <v>5025</v>
      </c>
      <c r="Z795">
        <v>0.02</v>
      </c>
      <c r="AA795">
        <v>1</v>
      </c>
      <c r="AB795">
        <v>24</v>
      </c>
    </row>
    <row r="796" spans="1:28" x14ac:dyDescent="0.25">
      <c r="A796">
        <v>2021</v>
      </c>
      <c r="B796">
        <v>2</v>
      </c>
      <c r="C796" s="289">
        <v>44244</v>
      </c>
      <c r="E796">
        <v>183</v>
      </c>
      <c r="F796" t="s">
        <v>393</v>
      </c>
      <c r="G796" t="s">
        <v>394</v>
      </c>
      <c r="H796">
        <v>2.79</v>
      </c>
      <c r="I796">
        <v>3.21</v>
      </c>
      <c r="J796">
        <v>2.9</v>
      </c>
      <c r="K796">
        <v>508</v>
      </c>
      <c r="L796">
        <v>85</v>
      </c>
      <c r="M796">
        <v>435</v>
      </c>
      <c r="N796">
        <v>99</v>
      </c>
      <c r="O796">
        <v>16</v>
      </c>
      <c r="P796">
        <v>12</v>
      </c>
      <c r="Q796">
        <v>20</v>
      </c>
      <c r="X796">
        <v>48</v>
      </c>
      <c r="Y796">
        <v>7048</v>
      </c>
      <c r="Z796">
        <v>0.02</v>
      </c>
      <c r="AA796">
        <v>1</v>
      </c>
      <c r="AB796">
        <v>24</v>
      </c>
    </row>
    <row r="797" spans="1:28" x14ac:dyDescent="0.25">
      <c r="A797">
        <v>2021</v>
      </c>
      <c r="B797">
        <v>2</v>
      </c>
      <c r="C797" s="289">
        <v>44245</v>
      </c>
      <c r="E797">
        <v>183</v>
      </c>
      <c r="F797" t="s">
        <v>393</v>
      </c>
      <c r="G797" t="s">
        <v>394</v>
      </c>
      <c r="H797">
        <v>2.79</v>
      </c>
      <c r="I797">
        <v>3.21</v>
      </c>
      <c r="J797">
        <v>2.9</v>
      </c>
      <c r="K797">
        <v>508</v>
      </c>
      <c r="L797">
        <v>85</v>
      </c>
      <c r="M797">
        <v>463</v>
      </c>
      <c r="N797">
        <v>93</v>
      </c>
      <c r="O797">
        <v>24</v>
      </c>
      <c r="P797">
        <v>6</v>
      </c>
      <c r="Q797">
        <v>25</v>
      </c>
      <c r="S797">
        <v>12</v>
      </c>
      <c r="X797">
        <v>67</v>
      </c>
      <c r="Y797">
        <v>7067</v>
      </c>
      <c r="Z797">
        <v>0.02</v>
      </c>
      <c r="AA797">
        <v>1</v>
      </c>
      <c r="AB797">
        <v>24</v>
      </c>
    </row>
    <row r="798" spans="1:28" x14ac:dyDescent="0.25">
      <c r="A798">
        <v>2021</v>
      </c>
      <c r="B798">
        <v>2</v>
      </c>
      <c r="C798" s="289">
        <v>44248</v>
      </c>
      <c r="E798">
        <v>183</v>
      </c>
      <c r="F798" t="s">
        <v>393</v>
      </c>
      <c r="G798" t="s">
        <v>394</v>
      </c>
      <c r="H798">
        <v>2.79</v>
      </c>
      <c r="I798">
        <v>3.21</v>
      </c>
      <c r="J798">
        <v>3</v>
      </c>
      <c r="K798">
        <v>508</v>
      </c>
      <c r="L798">
        <v>85</v>
      </c>
      <c r="M798">
        <v>428</v>
      </c>
      <c r="N798">
        <v>101</v>
      </c>
      <c r="O798">
        <v>6</v>
      </c>
      <c r="P798">
        <v>8</v>
      </c>
      <c r="Q798">
        <v>12</v>
      </c>
      <c r="X798">
        <v>26</v>
      </c>
      <c r="Y798">
        <v>2026</v>
      </c>
      <c r="Z798">
        <v>0.02</v>
      </c>
      <c r="AA798">
        <v>1</v>
      </c>
      <c r="AB798">
        <v>24</v>
      </c>
    </row>
    <row r="799" spans="1:28" x14ac:dyDescent="0.25">
      <c r="A799">
        <v>2021</v>
      </c>
      <c r="B799">
        <v>2</v>
      </c>
      <c r="C799" s="289">
        <v>44249</v>
      </c>
      <c r="E799">
        <v>183</v>
      </c>
      <c r="F799" t="s">
        <v>393</v>
      </c>
      <c r="G799" t="s">
        <v>394</v>
      </c>
      <c r="H799">
        <v>2.79</v>
      </c>
      <c r="I799">
        <v>3.21</v>
      </c>
      <c r="K799">
        <v>508</v>
      </c>
      <c r="L799">
        <v>85</v>
      </c>
      <c r="Y799">
        <v>1000</v>
      </c>
      <c r="Z799">
        <v>0.02</v>
      </c>
      <c r="AA799">
        <v>1</v>
      </c>
      <c r="AB799">
        <v>24</v>
      </c>
    </row>
    <row r="800" spans="1:28" x14ac:dyDescent="0.25">
      <c r="A800">
        <v>2021</v>
      </c>
      <c r="B800">
        <v>2</v>
      </c>
      <c r="C800" s="289">
        <v>44231</v>
      </c>
      <c r="E800">
        <v>93</v>
      </c>
      <c r="F800" t="s">
        <v>209</v>
      </c>
      <c r="G800" t="s">
        <v>210</v>
      </c>
      <c r="H800">
        <v>54.87</v>
      </c>
      <c r="I800">
        <v>63.13</v>
      </c>
      <c r="J800">
        <v>59.6</v>
      </c>
      <c r="K800">
        <v>74</v>
      </c>
      <c r="L800">
        <v>97</v>
      </c>
      <c r="M800">
        <v>71</v>
      </c>
      <c r="N800">
        <v>101</v>
      </c>
      <c r="O800">
        <v>8</v>
      </c>
      <c r="P800">
        <v>2</v>
      </c>
      <c r="Q800">
        <v>11</v>
      </c>
      <c r="X800">
        <v>21</v>
      </c>
      <c r="Y800">
        <v>1425</v>
      </c>
      <c r="Z800">
        <v>1.4999999999999999E-2</v>
      </c>
      <c r="AA800">
        <v>1</v>
      </c>
      <c r="AB800">
        <v>16</v>
      </c>
    </row>
    <row r="801" spans="1:28" x14ac:dyDescent="0.25">
      <c r="A801">
        <v>2021</v>
      </c>
      <c r="B801">
        <v>2</v>
      </c>
      <c r="C801" s="289">
        <v>44234</v>
      </c>
      <c r="E801">
        <v>93</v>
      </c>
      <c r="F801" t="s">
        <v>209</v>
      </c>
      <c r="G801" t="s">
        <v>210</v>
      </c>
      <c r="H801">
        <v>54.87</v>
      </c>
      <c r="I801">
        <v>63.13</v>
      </c>
      <c r="J801">
        <v>59.3</v>
      </c>
      <c r="K801">
        <v>74</v>
      </c>
      <c r="L801">
        <v>97</v>
      </c>
      <c r="M801">
        <v>75</v>
      </c>
      <c r="N801">
        <v>96</v>
      </c>
      <c r="O801">
        <v>9</v>
      </c>
      <c r="P801">
        <v>8</v>
      </c>
      <c r="Q801">
        <v>5</v>
      </c>
      <c r="X801">
        <v>22</v>
      </c>
      <c r="Y801">
        <v>1480</v>
      </c>
      <c r="Z801">
        <v>1.4999999999999999E-2</v>
      </c>
      <c r="AA801">
        <v>1</v>
      </c>
      <c r="AB801">
        <v>16</v>
      </c>
    </row>
    <row r="802" spans="1:28" x14ac:dyDescent="0.25">
      <c r="A802">
        <v>2021</v>
      </c>
      <c r="B802">
        <v>2</v>
      </c>
      <c r="C802" s="289">
        <v>44235</v>
      </c>
      <c r="E802">
        <v>93</v>
      </c>
      <c r="F802" t="s">
        <v>209</v>
      </c>
      <c r="G802" t="s">
        <v>210</v>
      </c>
      <c r="H802">
        <v>54.87</v>
      </c>
      <c r="I802">
        <v>63.13</v>
      </c>
      <c r="J802">
        <v>58.8</v>
      </c>
      <c r="K802">
        <v>74</v>
      </c>
      <c r="L802">
        <v>97</v>
      </c>
      <c r="M802">
        <v>74</v>
      </c>
      <c r="N802">
        <v>98</v>
      </c>
      <c r="O802">
        <v>14</v>
      </c>
      <c r="P802">
        <v>2</v>
      </c>
      <c r="Q802">
        <v>2</v>
      </c>
      <c r="S802">
        <v>6</v>
      </c>
      <c r="X802">
        <v>24</v>
      </c>
      <c r="Y802">
        <v>1590</v>
      </c>
      <c r="Z802">
        <v>1.4999999999999999E-2</v>
      </c>
      <c r="AA802">
        <v>1</v>
      </c>
      <c r="AB802">
        <v>16</v>
      </c>
    </row>
    <row r="803" spans="1:28" x14ac:dyDescent="0.25">
      <c r="A803">
        <v>2021</v>
      </c>
      <c r="B803">
        <v>2</v>
      </c>
      <c r="C803" s="289">
        <v>44236</v>
      </c>
      <c r="E803">
        <v>93</v>
      </c>
      <c r="F803" t="s">
        <v>209</v>
      </c>
      <c r="G803" t="s">
        <v>210</v>
      </c>
      <c r="H803">
        <v>54.87</v>
      </c>
      <c r="I803">
        <v>63.13</v>
      </c>
      <c r="J803">
        <v>58.2</v>
      </c>
      <c r="K803">
        <v>74</v>
      </c>
      <c r="L803">
        <v>97</v>
      </c>
      <c r="M803">
        <v>99</v>
      </c>
      <c r="N803">
        <v>73</v>
      </c>
      <c r="O803">
        <v>9</v>
      </c>
      <c r="P803">
        <v>4</v>
      </c>
      <c r="Q803">
        <v>10</v>
      </c>
      <c r="X803">
        <v>23</v>
      </c>
      <c r="Y803">
        <v>1589</v>
      </c>
      <c r="Z803">
        <v>1.4999999999999999E-2</v>
      </c>
      <c r="AA803">
        <v>1</v>
      </c>
      <c r="AB803">
        <v>16</v>
      </c>
    </row>
    <row r="804" spans="1:28" x14ac:dyDescent="0.25">
      <c r="A804">
        <v>2021</v>
      </c>
      <c r="B804">
        <v>2</v>
      </c>
      <c r="C804" s="289">
        <v>44237</v>
      </c>
      <c r="E804">
        <v>93</v>
      </c>
      <c r="F804" t="s">
        <v>209</v>
      </c>
      <c r="G804" t="s">
        <v>210</v>
      </c>
      <c r="H804">
        <v>54.87</v>
      </c>
      <c r="I804">
        <v>63.13</v>
      </c>
      <c r="J804">
        <v>59.2</v>
      </c>
      <c r="K804">
        <v>74</v>
      </c>
      <c r="L804">
        <v>97</v>
      </c>
      <c r="M804">
        <v>78</v>
      </c>
      <c r="N804">
        <v>92</v>
      </c>
      <c r="O804">
        <v>5</v>
      </c>
      <c r="P804">
        <v>2</v>
      </c>
      <c r="Q804">
        <v>4</v>
      </c>
      <c r="X804">
        <v>11</v>
      </c>
      <c r="Y804">
        <v>6221</v>
      </c>
      <c r="Z804">
        <v>1.4999999999999999E-2</v>
      </c>
      <c r="AA804">
        <v>1</v>
      </c>
      <c r="AB804">
        <v>16</v>
      </c>
    </row>
    <row r="805" spans="1:28" x14ac:dyDescent="0.25">
      <c r="A805">
        <v>2021</v>
      </c>
      <c r="B805">
        <v>2</v>
      </c>
      <c r="C805" s="289">
        <v>44251</v>
      </c>
      <c r="E805">
        <v>93</v>
      </c>
      <c r="F805" t="s">
        <v>209</v>
      </c>
      <c r="G805" t="s">
        <v>210</v>
      </c>
      <c r="H805">
        <v>54.87</v>
      </c>
      <c r="I805">
        <v>63.13</v>
      </c>
      <c r="J805">
        <v>69</v>
      </c>
      <c r="K805">
        <v>74</v>
      </c>
      <c r="L805">
        <v>97</v>
      </c>
      <c r="M805">
        <v>76</v>
      </c>
      <c r="N805">
        <v>95</v>
      </c>
      <c r="O805">
        <v>4</v>
      </c>
      <c r="Q805">
        <v>6</v>
      </c>
      <c r="X805">
        <v>10</v>
      </c>
      <c r="Y805">
        <v>10</v>
      </c>
      <c r="Z805">
        <v>1.4999999999999999E-2</v>
      </c>
      <c r="AA805">
        <v>1</v>
      </c>
      <c r="AB805">
        <v>16</v>
      </c>
    </row>
    <row r="806" spans="1:28" x14ac:dyDescent="0.25">
      <c r="A806">
        <v>2021</v>
      </c>
      <c r="B806">
        <v>2</v>
      </c>
      <c r="C806" s="289">
        <v>44252</v>
      </c>
      <c r="E806">
        <v>93</v>
      </c>
      <c r="F806" t="s">
        <v>209</v>
      </c>
      <c r="G806" t="s">
        <v>210</v>
      </c>
      <c r="H806">
        <v>54.87</v>
      </c>
      <c r="I806">
        <v>63.13</v>
      </c>
      <c r="J806">
        <v>61.4</v>
      </c>
      <c r="K806">
        <v>74</v>
      </c>
      <c r="L806">
        <v>97</v>
      </c>
      <c r="M806">
        <v>72</v>
      </c>
      <c r="N806">
        <v>101</v>
      </c>
      <c r="O806">
        <v>10</v>
      </c>
      <c r="P806">
        <v>6</v>
      </c>
      <c r="Q806">
        <v>12</v>
      </c>
      <c r="X806">
        <v>28</v>
      </c>
      <c r="Y806">
        <v>1594</v>
      </c>
      <c r="Z806">
        <v>1.4999999999999999E-2</v>
      </c>
      <c r="AA806">
        <v>1</v>
      </c>
      <c r="AB806">
        <v>16</v>
      </c>
    </row>
    <row r="807" spans="1:28" x14ac:dyDescent="0.25">
      <c r="A807">
        <v>2021</v>
      </c>
      <c r="B807">
        <v>2</v>
      </c>
      <c r="C807" s="289">
        <v>44249</v>
      </c>
      <c r="E807">
        <v>180</v>
      </c>
      <c r="F807" t="s">
        <v>317</v>
      </c>
      <c r="G807" t="s">
        <v>318</v>
      </c>
      <c r="H807">
        <v>29.76</v>
      </c>
      <c r="I807">
        <v>34.24</v>
      </c>
      <c r="J807">
        <v>34.4</v>
      </c>
      <c r="K807">
        <v>168</v>
      </c>
      <c r="L807">
        <v>171</v>
      </c>
      <c r="M807">
        <v>209</v>
      </c>
      <c r="N807">
        <v>138</v>
      </c>
      <c r="O807">
        <v>10</v>
      </c>
      <c r="Q807">
        <v>27</v>
      </c>
      <c r="X807">
        <v>37</v>
      </c>
      <c r="Y807">
        <v>1437</v>
      </c>
      <c r="Z807">
        <v>0.02</v>
      </c>
      <c r="AA807">
        <v>1</v>
      </c>
      <c r="AB807">
        <v>22</v>
      </c>
    </row>
    <row r="808" spans="1:28" x14ac:dyDescent="0.25">
      <c r="A808">
        <v>2021</v>
      </c>
      <c r="B808">
        <v>2</v>
      </c>
      <c r="C808" s="289">
        <v>44250</v>
      </c>
      <c r="E808">
        <v>180</v>
      </c>
      <c r="F808" t="s">
        <v>317</v>
      </c>
      <c r="G808" t="s">
        <v>318</v>
      </c>
      <c r="H808">
        <v>29.76</v>
      </c>
      <c r="I808">
        <v>34.24</v>
      </c>
      <c r="J808">
        <v>34</v>
      </c>
      <c r="K808">
        <v>168</v>
      </c>
      <c r="L808">
        <v>171</v>
      </c>
      <c r="M808">
        <v>218</v>
      </c>
      <c r="N808">
        <v>132</v>
      </c>
      <c r="O808">
        <v>12</v>
      </c>
      <c r="P808">
        <v>4</v>
      </c>
      <c r="Q808">
        <v>15</v>
      </c>
      <c r="X808">
        <v>31</v>
      </c>
      <c r="Y808">
        <v>4331</v>
      </c>
      <c r="Z808">
        <v>0.02</v>
      </c>
      <c r="AA808">
        <v>1</v>
      </c>
      <c r="AB808">
        <v>22</v>
      </c>
    </row>
    <row r="809" spans="1:28" x14ac:dyDescent="0.25">
      <c r="A809">
        <v>2021</v>
      </c>
      <c r="B809">
        <v>2</v>
      </c>
      <c r="C809" s="289">
        <v>44251</v>
      </c>
      <c r="E809">
        <v>180</v>
      </c>
      <c r="F809" t="s">
        <v>317</v>
      </c>
      <c r="G809" t="s">
        <v>318</v>
      </c>
      <c r="H809">
        <v>29.76</v>
      </c>
      <c r="I809">
        <v>34.24</v>
      </c>
      <c r="J809">
        <v>33</v>
      </c>
      <c r="K809">
        <v>168</v>
      </c>
      <c r="L809">
        <v>171</v>
      </c>
      <c r="M809">
        <v>217</v>
      </c>
      <c r="N809">
        <v>133</v>
      </c>
      <c r="O809">
        <v>14</v>
      </c>
      <c r="P809">
        <v>6</v>
      </c>
      <c r="Q809">
        <v>20</v>
      </c>
      <c r="X809">
        <v>40</v>
      </c>
      <c r="Y809">
        <v>3940</v>
      </c>
      <c r="Z809">
        <v>0.02</v>
      </c>
      <c r="AA809">
        <v>1</v>
      </c>
      <c r="AB809">
        <v>22</v>
      </c>
    </row>
    <row r="810" spans="1:28" x14ac:dyDescent="0.25">
      <c r="A810">
        <v>2021</v>
      </c>
      <c r="B810">
        <v>2</v>
      </c>
      <c r="C810" s="289">
        <v>44252</v>
      </c>
      <c r="E810">
        <v>180</v>
      </c>
      <c r="F810" t="s">
        <v>317</v>
      </c>
      <c r="G810" t="s">
        <v>318</v>
      </c>
      <c r="H810">
        <v>29.76</v>
      </c>
      <c r="I810">
        <v>34.24</v>
      </c>
      <c r="K810">
        <v>168</v>
      </c>
      <c r="L810">
        <v>171</v>
      </c>
      <c r="Y810">
        <v>400</v>
      </c>
      <c r="Z810">
        <v>0.02</v>
      </c>
      <c r="AA810">
        <v>1</v>
      </c>
      <c r="AB810">
        <v>22</v>
      </c>
    </row>
    <row r="811" spans="1:28" x14ac:dyDescent="0.25">
      <c r="A811">
        <v>2021</v>
      </c>
      <c r="B811">
        <v>2</v>
      </c>
      <c r="C811" s="289">
        <v>44249</v>
      </c>
      <c r="E811">
        <v>25</v>
      </c>
      <c r="F811" t="s">
        <v>355</v>
      </c>
      <c r="G811" t="s">
        <v>356</v>
      </c>
      <c r="H811">
        <v>150.66</v>
      </c>
      <c r="I811">
        <v>173.34</v>
      </c>
      <c r="J811">
        <v>169.6</v>
      </c>
      <c r="K811">
        <v>145</v>
      </c>
      <c r="L811">
        <v>99</v>
      </c>
      <c r="M811">
        <v>137</v>
      </c>
      <c r="N811">
        <v>105</v>
      </c>
      <c r="O811">
        <v>2</v>
      </c>
      <c r="Q811">
        <v>12</v>
      </c>
      <c r="X811">
        <v>14</v>
      </c>
      <c r="Y811">
        <v>1790</v>
      </c>
      <c r="Z811">
        <v>1.4999999999999999E-2</v>
      </c>
      <c r="AA811">
        <v>1</v>
      </c>
      <c r="AB811">
        <v>24</v>
      </c>
    </row>
    <row r="812" spans="1:28" x14ac:dyDescent="0.25">
      <c r="A812">
        <v>2021</v>
      </c>
      <c r="B812">
        <v>2</v>
      </c>
      <c r="C812" s="289">
        <v>44250</v>
      </c>
      <c r="E812">
        <v>25</v>
      </c>
      <c r="F812" t="s">
        <v>355</v>
      </c>
      <c r="G812" t="s">
        <v>356</v>
      </c>
      <c r="H812">
        <v>150.66</v>
      </c>
      <c r="I812">
        <v>173.34</v>
      </c>
      <c r="J812">
        <v>167</v>
      </c>
      <c r="K812">
        <v>145</v>
      </c>
      <c r="L812">
        <v>99</v>
      </c>
      <c r="M812">
        <v>136</v>
      </c>
      <c r="N812">
        <v>106</v>
      </c>
      <c r="O812">
        <v>8</v>
      </c>
      <c r="P812">
        <v>4</v>
      </c>
      <c r="Q812">
        <v>4</v>
      </c>
      <c r="X812">
        <v>16</v>
      </c>
      <c r="Y812">
        <v>2992</v>
      </c>
      <c r="Z812">
        <v>1.4999999999999999E-2</v>
      </c>
      <c r="AA812">
        <v>1</v>
      </c>
      <c r="AB812">
        <v>24</v>
      </c>
    </row>
    <row r="813" spans="1:28" x14ac:dyDescent="0.25">
      <c r="A813">
        <v>2021</v>
      </c>
      <c r="B813">
        <v>2</v>
      </c>
      <c r="C813" s="289">
        <v>44251</v>
      </c>
      <c r="E813">
        <v>25</v>
      </c>
      <c r="F813" t="s">
        <v>355</v>
      </c>
      <c r="G813" t="s">
        <v>356</v>
      </c>
      <c r="H813">
        <v>150.66</v>
      </c>
      <c r="I813">
        <v>173.34</v>
      </c>
      <c r="J813">
        <v>164.3</v>
      </c>
      <c r="K813">
        <v>145</v>
      </c>
      <c r="L813">
        <v>99</v>
      </c>
      <c r="M813">
        <v>138</v>
      </c>
      <c r="N813">
        <v>104</v>
      </c>
      <c r="O813">
        <v>8</v>
      </c>
      <c r="P813">
        <v>2</v>
      </c>
      <c r="Q813">
        <v>5</v>
      </c>
      <c r="X813">
        <v>15</v>
      </c>
      <c r="Y813">
        <v>2727</v>
      </c>
      <c r="Z813">
        <v>1.4999999999999999E-2</v>
      </c>
      <c r="AA813">
        <v>1</v>
      </c>
      <c r="AB813">
        <v>24</v>
      </c>
    </row>
    <row r="814" spans="1:28" x14ac:dyDescent="0.25">
      <c r="A814">
        <v>2021</v>
      </c>
      <c r="B814">
        <v>2</v>
      </c>
      <c r="C814" s="289">
        <v>44252</v>
      </c>
      <c r="E814">
        <v>25</v>
      </c>
      <c r="F814" t="s">
        <v>355</v>
      </c>
      <c r="G814" t="s">
        <v>356</v>
      </c>
      <c r="H814">
        <v>150.66</v>
      </c>
      <c r="I814">
        <v>173.34</v>
      </c>
      <c r="J814">
        <v>156.5</v>
      </c>
      <c r="K814">
        <v>145</v>
      </c>
      <c r="L814">
        <v>99</v>
      </c>
      <c r="M814">
        <v>119</v>
      </c>
      <c r="N814">
        <v>121</v>
      </c>
      <c r="O814">
        <v>2</v>
      </c>
      <c r="P814">
        <v>4</v>
      </c>
      <c r="Q814">
        <v>2</v>
      </c>
      <c r="X814">
        <v>8</v>
      </c>
      <c r="Y814">
        <v>392</v>
      </c>
      <c r="Z814">
        <v>1.4999999999999999E-2</v>
      </c>
      <c r="AA814">
        <v>1</v>
      </c>
      <c r="AB814">
        <v>24</v>
      </c>
    </row>
    <row r="815" spans="1:28" x14ac:dyDescent="0.25">
      <c r="A815">
        <v>2021</v>
      </c>
      <c r="B815">
        <v>2</v>
      </c>
      <c r="C815" s="289">
        <v>44249</v>
      </c>
      <c r="E815">
        <v>24</v>
      </c>
      <c r="F815" t="s">
        <v>352</v>
      </c>
      <c r="G815" t="s">
        <v>353</v>
      </c>
      <c r="H815">
        <v>154.38</v>
      </c>
      <c r="I815">
        <v>177.62</v>
      </c>
      <c r="J815">
        <v>160.4</v>
      </c>
      <c r="K815">
        <v>145</v>
      </c>
      <c r="L815">
        <v>99</v>
      </c>
      <c r="M815">
        <v>137</v>
      </c>
      <c r="N815">
        <v>105</v>
      </c>
      <c r="O815">
        <v>3</v>
      </c>
      <c r="Q815">
        <v>11</v>
      </c>
      <c r="X815">
        <v>14</v>
      </c>
      <c r="Y815">
        <v>1790</v>
      </c>
      <c r="Z815">
        <v>1.4999999999999999E-2</v>
      </c>
      <c r="AA815">
        <v>1</v>
      </c>
      <c r="AB815">
        <v>24</v>
      </c>
    </row>
    <row r="816" spans="1:28" x14ac:dyDescent="0.25">
      <c r="A816">
        <v>2021</v>
      </c>
      <c r="B816">
        <v>2</v>
      </c>
      <c r="C816" s="289">
        <v>44250</v>
      </c>
      <c r="E816">
        <v>24</v>
      </c>
      <c r="F816" t="s">
        <v>352</v>
      </c>
      <c r="G816" t="s">
        <v>353</v>
      </c>
      <c r="H816">
        <v>154.38</v>
      </c>
      <c r="I816">
        <v>177.62</v>
      </c>
      <c r="J816">
        <v>164.2</v>
      </c>
      <c r="K816">
        <v>145</v>
      </c>
      <c r="L816">
        <v>99</v>
      </c>
      <c r="M816">
        <v>136</v>
      </c>
      <c r="N816">
        <v>106</v>
      </c>
      <c r="O816">
        <v>7</v>
      </c>
      <c r="P816">
        <v>6</v>
      </c>
      <c r="Q816">
        <v>6</v>
      </c>
      <c r="X816">
        <v>19</v>
      </c>
      <c r="Y816">
        <v>2995</v>
      </c>
      <c r="Z816">
        <v>1.4999999999999999E-2</v>
      </c>
      <c r="AA816">
        <v>1</v>
      </c>
      <c r="AB816">
        <v>24</v>
      </c>
    </row>
    <row r="817" spans="1:28" x14ac:dyDescent="0.25">
      <c r="A817">
        <v>2021</v>
      </c>
      <c r="B817">
        <v>2</v>
      </c>
      <c r="C817" s="289">
        <v>44251</v>
      </c>
      <c r="E817">
        <v>24</v>
      </c>
      <c r="F817" t="s">
        <v>352</v>
      </c>
      <c r="G817" t="s">
        <v>353</v>
      </c>
      <c r="H817">
        <v>154.38</v>
      </c>
      <c r="I817">
        <v>177.62</v>
      </c>
      <c r="J817">
        <v>166.3</v>
      </c>
      <c r="K817">
        <v>145</v>
      </c>
      <c r="L817">
        <v>99</v>
      </c>
      <c r="M817">
        <v>138</v>
      </c>
      <c r="N817">
        <v>104</v>
      </c>
      <c r="O817">
        <v>6</v>
      </c>
      <c r="P817">
        <v>7</v>
      </c>
      <c r="Q817">
        <v>5</v>
      </c>
      <c r="X817">
        <v>18</v>
      </c>
      <c r="Y817">
        <v>2730</v>
      </c>
      <c r="Z817">
        <v>1.4999999999999999E-2</v>
      </c>
      <c r="AA817">
        <v>1</v>
      </c>
      <c r="AB817">
        <v>24</v>
      </c>
    </row>
    <row r="818" spans="1:28" x14ac:dyDescent="0.25">
      <c r="A818">
        <v>2021</v>
      </c>
      <c r="B818">
        <v>2</v>
      </c>
      <c r="C818" s="289">
        <v>44252</v>
      </c>
      <c r="E818">
        <v>24</v>
      </c>
      <c r="F818" t="s">
        <v>352</v>
      </c>
      <c r="G818" t="s">
        <v>353</v>
      </c>
      <c r="H818">
        <v>154.38</v>
      </c>
      <c r="I818">
        <v>177.62</v>
      </c>
      <c r="J818">
        <v>161.5</v>
      </c>
      <c r="K818">
        <v>145</v>
      </c>
      <c r="L818">
        <v>99</v>
      </c>
      <c r="M818">
        <v>119</v>
      </c>
      <c r="N818">
        <v>121</v>
      </c>
      <c r="O818">
        <v>4</v>
      </c>
      <c r="P818">
        <v>2</v>
      </c>
      <c r="Q818">
        <v>2</v>
      </c>
      <c r="X818">
        <v>8</v>
      </c>
      <c r="Y818">
        <v>392</v>
      </c>
      <c r="Z818">
        <v>1.4999999999999999E-2</v>
      </c>
      <c r="AA818">
        <v>1</v>
      </c>
      <c r="AB818">
        <v>24</v>
      </c>
    </row>
    <row r="819" spans="1:28" x14ac:dyDescent="0.25">
      <c r="A819">
        <v>2021</v>
      </c>
      <c r="B819">
        <v>2</v>
      </c>
      <c r="C819" s="289">
        <v>44235</v>
      </c>
      <c r="E819">
        <v>167</v>
      </c>
      <c r="F819" t="s">
        <v>244</v>
      </c>
      <c r="G819" t="s">
        <v>245</v>
      </c>
      <c r="H819">
        <v>825.84</v>
      </c>
      <c r="I819">
        <v>950.16</v>
      </c>
      <c r="J819">
        <v>969.6</v>
      </c>
      <c r="K819">
        <v>55</v>
      </c>
      <c r="L819">
        <v>131</v>
      </c>
      <c r="M819">
        <v>57</v>
      </c>
      <c r="N819">
        <v>127</v>
      </c>
      <c r="O819">
        <v>4</v>
      </c>
      <c r="P819">
        <v>2</v>
      </c>
      <c r="Q819">
        <v>2</v>
      </c>
      <c r="X819">
        <v>8</v>
      </c>
      <c r="Y819">
        <v>508</v>
      </c>
      <c r="Z819">
        <v>1.4999999999999999E-2</v>
      </c>
      <c r="AA819">
        <v>1</v>
      </c>
      <c r="AB819">
        <v>18</v>
      </c>
    </row>
    <row r="820" spans="1:28" x14ac:dyDescent="0.25">
      <c r="A820">
        <v>2021</v>
      </c>
      <c r="B820">
        <v>2</v>
      </c>
      <c r="C820" s="289">
        <v>44236</v>
      </c>
      <c r="E820">
        <v>167</v>
      </c>
      <c r="F820" t="s">
        <v>244</v>
      </c>
      <c r="G820" t="s">
        <v>245</v>
      </c>
      <c r="H820">
        <v>825.84</v>
      </c>
      <c r="I820">
        <v>950.16</v>
      </c>
      <c r="J820">
        <v>884.1</v>
      </c>
      <c r="K820">
        <v>55</v>
      </c>
      <c r="L820">
        <v>131</v>
      </c>
      <c r="M820">
        <v>48</v>
      </c>
      <c r="N820">
        <v>149</v>
      </c>
      <c r="O820">
        <v>7</v>
      </c>
      <c r="P820">
        <v>1</v>
      </c>
      <c r="Q820">
        <v>3</v>
      </c>
      <c r="X820">
        <v>11</v>
      </c>
      <c r="Y820">
        <v>1003</v>
      </c>
      <c r="Z820">
        <v>1.4999999999999999E-2</v>
      </c>
      <c r="AA820">
        <v>1</v>
      </c>
      <c r="AB820">
        <v>18</v>
      </c>
    </row>
    <row r="821" spans="1:28" x14ac:dyDescent="0.25">
      <c r="A821">
        <v>2021</v>
      </c>
      <c r="B821">
        <v>2</v>
      </c>
      <c r="C821" s="289">
        <v>44237</v>
      </c>
      <c r="E821">
        <v>167</v>
      </c>
      <c r="F821" t="s">
        <v>244</v>
      </c>
      <c r="G821" t="s">
        <v>245</v>
      </c>
      <c r="H821">
        <v>825.84</v>
      </c>
      <c r="I821">
        <v>950.16</v>
      </c>
      <c r="J821">
        <v>874</v>
      </c>
      <c r="K821">
        <v>55</v>
      </c>
      <c r="L821">
        <v>131</v>
      </c>
      <c r="M821">
        <v>46</v>
      </c>
      <c r="N821">
        <v>158</v>
      </c>
      <c r="O821">
        <v>1</v>
      </c>
      <c r="P821">
        <v>1</v>
      </c>
      <c r="Q821">
        <v>1</v>
      </c>
      <c r="X821">
        <v>2</v>
      </c>
      <c r="Y821">
        <v>138</v>
      </c>
      <c r="Z821">
        <v>1.4999999999999999E-2</v>
      </c>
      <c r="AA821">
        <v>1</v>
      </c>
      <c r="AB821">
        <v>18</v>
      </c>
    </row>
    <row r="822" spans="1:28" x14ac:dyDescent="0.25">
      <c r="A822">
        <v>2021</v>
      </c>
      <c r="B822">
        <v>2</v>
      </c>
      <c r="C822" s="289">
        <v>44228</v>
      </c>
      <c r="E822">
        <v>165</v>
      </c>
      <c r="F822" t="s">
        <v>171</v>
      </c>
      <c r="G822" t="s">
        <v>172</v>
      </c>
      <c r="H822">
        <v>656.58</v>
      </c>
      <c r="I822">
        <v>755.42</v>
      </c>
      <c r="J822">
        <v>712.3</v>
      </c>
      <c r="K822">
        <v>60</v>
      </c>
      <c r="L822">
        <v>120</v>
      </c>
      <c r="M822">
        <v>58</v>
      </c>
      <c r="N822">
        <v>124</v>
      </c>
      <c r="O822">
        <v>7</v>
      </c>
      <c r="Q822">
        <v>3</v>
      </c>
      <c r="S822">
        <v>1</v>
      </c>
      <c r="X822">
        <v>10</v>
      </c>
      <c r="Y822">
        <v>960</v>
      </c>
      <c r="Z822">
        <v>1.4999999999999999E-2</v>
      </c>
      <c r="AA822">
        <v>1</v>
      </c>
      <c r="AB822">
        <v>16</v>
      </c>
    </row>
    <row r="823" spans="1:28" x14ac:dyDescent="0.25">
      <c r="A823">
        <v>2021</v>
      </c>
      <c r="B823">
        <v>2</v>
      </c>
      <c r="C823" s="289">
        <v>44229</v>
      </c>
      <c r="E823">
        <v>165</v>
      </c>
      <c r="F823" t="s">
        <v>171</v>
      </c>
      <c r="G823" t="s">
        <v>172</v>
      </c>
      <c r="H823">
        <v>656.58</v>
      </c>
      <c r="I823">
        <v>755.42</v>
      </c>
      <c r="J823">
        <v>688</v>
      </c>
      <c r="K823">
        <v>60</v>
      </c>
      <c r="L823">
        <v>120</v>
      </c>
      <c r="M823">
        <v>55</v>
      </c>
      <c r="N823">
        <v>131</v>
      </c>
      <c r="O823">
        <v>2</v>
      </c>
      <c r="P823">
        <v>1</v>
      </c>
      <c r="Q823">
        <v>1</v>
      </c>
      <c r="X823">
        <v>4</v>
      </c>
      <c r="Y823">
        <v>259</v>
      </c>
      <c r="Z823">
        <v>1.4999999999999999E-2</v>
      </c>
      <c r="AA823">
        <v>1</v>
      </c>
      <c r="AB823">
        <v>16</v>
      </c>
    </row>
    <row r="824" spans="1:28" x14ac:dyDescent="0.25">
      <c r="A824">
        <v>2021</v>
      </c>
      <c r="B824">
        <v>2</v>
      </c>
      <c r="C824" s="289">
        <v>44249</v>
      </c>
      <c r="E824">
        <v>165</v>
      </c>
      <c r="F824" t="s">
        <v>171</v>
      </c>
      <c r="G824" t="s">
        <v>172</v>
      </c>
      <c r="H824">
        <v>656.58</v>
      </c>
      <c r="I824">
        <v>755.42</v>
      </c>
      <c r="J824">
        <v>745</v>
      </c>
      <c r="K824">
        <v>60</v>
      </c>
      <c r="L824">
        <v>120</v>
      </c>
      <c r="M824">
        <v>56</v>
      </c>
      <c r="N824">
        <v>129</v>
      </c>
      <c r="O824">
        <v>3</v>
      </c>
      <c r="Q824">
        <v>1</v>
      </c>
      <c r="X824">
        <v>4</v>
      </c>
      <c r="Y824">
        <v>4</v>
      </c>
      <c r="Z824">
        <v>1.4999999999999999E-2</v>
      </c>
      <c r="AA824">
        <v>1</v>
      </c>
      <c r="AB824">
        <v>16</v>
      </c>
    </row>
    <row r="825" spans="1:28" x14ac:dyDescent="0.25">
      <c r="A825">
        <v>2021</v>
      </c>
      <c r="B825">
        <v>2</v>
      </c>
      <c r="C825" s="289">
        <v>44250</v>
      </c>
      <c r="E825">
        <v>165</v>
      </c>
      <c r="F825" t="s">
        <v>171</v>
      </c>
      <c r="G825" t="s">
        <v>172</v>
      </c>
      <c r="H825">
        <v>656.58</v>
      </c>
      <c r="I825">
        <v>755.42</v>
      </c>
      <c r="J825">
        <v>700.2</v>
      </c>
      <c r="K825">
        <v>60</v>
      </c>
      <c r="L825">
        <v>120</v>
      </c>
      <c r="M825">
        <v>48</v>
      </c>
      <c r="N825">
        <v>151</v>
      </c>
      <c r="O825">
        <v>8</v>
      </c>
      <c r="P825">
        <v>4</v>
      </c>
      <c r="Q825">
        <v>21</v>
      </c>
      <c r="X825">
        <v>33</v>
      </c>
      <c r="Y825">
        <v>978</v>
      </c>
      <c r="Z825">
        <v>1.4999999999999999E-2</v>
      </c>
      <c r="AA825">
        <v>1</v>
      </c>
      <c r="AB825">
        <v>16</v>
      </c>
    </row>
    <row r="826" spans="1:28" x14ac:dyDescent="0.25">
      <c r="A826">
        <v>2021</v>
      </c>
      <c r="B826">
        <v>2</v>
      </c>
      <c r="C826" s="289">
        <v>44251</v>
      </c>
      <c r="E826">
        <v>165</v>
      </c>
      <c r="F826" t="s">
        <v>171</v>
      </c>
      <c r="G826" t="s">
        <v>172</v>
      </c>
      <c r="H826">
        <v>656.58</v>
      </c>
      <c r="I826">
        <v>755.42</v>
      </c>
      <c r="K826">
        <v>60</v>
      </c>
      <c r="L826">
        <v>120</v>
      </c>
      <c r="O826">
        <v>3</v>
      </c>
      <c r="P826">
        <v>2</v>
      </c>
      <c r="Q826">
        <v>2</v>
      </c>
      <c r="X826">
        <v>7</v>
      </c>
      <c r="Y826">
        <v>322</v>
      </c>
      <c r="Z826">
        <v>1.4999999999999999E-2</v>
      </c>
      <c r="AA826">
        <v>1</v>
      </c>
      <c r="AB826">
        <v>16</v>
      </c>
    </row>
    <row r="827" spans="1:28" x14ac:dyDescent="0.25">
      <c r="A827">
        <v>2021</v>
      </c>
      <c r="B827">
        <v>2</v>
      </c>
      <c r="C827" s="289">
        <v>44235</v>
      </c>
      <c r="E827">
        <v>160</v>
      </c>
      <c r="F827" t="s">
        <v>265</v>
      </c>
      <c r="G827" t="s">
        <v>266</v>
      </c>
      <c r="H827">
        <v>186</v>
      </c>
      <c r="I827">
        <v>214</v>
      </c>
      <c r="J827">
        <v>203.6</v>
      </c>
      <c r="K827">
        <v>76</v>
      </c>
      <c r="L827">
        <v>95</v>
      </c>
      <c r="M827">
        <v>82</v>
      </c>
      <c r="N827">
        <v>88</v>
      </c>
      <c r="O827">
        <v>8</v>
      </c>
      <c r="P827">
        <v>2</v>
      </c>
      <c r="Q827">
        <v>4</v>
      </c>
      <c r="X827">
        <v>14</v>
      </c>
      <c r="Y827">
        <v>1208</v>
      </c>
      <c r="Z827">
        <v>1.4999999999999999E-2</v>
      </c>
      <c r="AA827">
        <v>1</v>
      </c>
      <c r="AB827">
        <v>16</v>
      </c>
    </row>
    <row r="828" spans="1:28" x14ac:dyDescent="0.25">
      <c r="A828">
        <v>2021</v>
      </c>
      <c r="B828">
        <v>2</v>
      </c>
      <c r="C828" s="289">
        <v>44236</v>
      </c>
      <c r="E828">
        <v>160</v>
      </c>
      <c r="F828" t="s">
        <v>265</v>
      </c>
      <c r="G828" t="s">
        <v>266</v>
      </c>
      <c r="H828">
        <v>186</v>
      </c>
      <c r="I828">
        <v>214</v>
      </c>
      <c r="J828">
        <v>204</v>
      </c>
      <c r="K828">
        <v>76</v>
      </c>
      <c r="L828">
        <v>95</v>
      </c>
      <c r="M828">
        <v>83</v>
      </c>
      <c r="N828">
        <v>87</v>
      </c>
      <c r="O828">
        <v>8</v>
      </c>
      <c r="P828">
        <v>3</v>
      </c>
      <c r="Q828">
        <v>7</v>
      </c>
      <c r="X828">
        <v>18</v>
      </c>
      <c r="Y828">
        <v>1812</v>
      </c>
      <c r="Z828">
        <v>1.4999999999999999E-2</v>
      </c>
      <c r="AA828">
        <v>1</v>
      </c>
      <c r="AB828">
        <v>16</v>
      </c>
    </row>
    <row r="829" spans="1:28" x14ac:dyDescent="0.25">
      <c r="A829">
        <v>2021</v>
      </c>
      <c r="B829">
        <v>2</v>
      </c>
      <c r="C829" s="289">
        <v>44237</v>
      </c>
      <c r="E829">
        <v>160</v>
      </c>
      <c r="F829" t="s">
        <v>265</v>
      </c>
      <c r="G829" t="s">
        <v>266</v>
      </c>
      <c r="H829">
        <v>186</v>
      </c>
      <c r="I829">
        <v>214</v>
      </c>
      <c r="J829">
        <v>201.5</v>
      </c>
      <c r="K829">
        <v>76</v>
      </c>
      <c r="L829">
        <v>95</v>
      </c>
      <c r="M829">
        <v>84</v>
      </c>
      <c r="N829">
        <v>86</v>
      </c>
      <c r="O829">
        <v>12</v>
      </c>
      <c r="P829">
        <v>1</v>
      </c>
      <c r="Q829">
        <v>2</v>
      </c>
      <c r="X829">
        <v>15</v>
      </c>
      <c r="Y829">
        <v>1869</v>
      </c>
      <c r="Z829">
        <v>1.4999999999999999E-2</v>
      </c>
      <c r="AA829">
        <v>1</v>
      </c>
      <c r="AB829">
        <v>16</v>
      </c>
    </row>
    <row r="830" spans="1:28" x14ac:dyDescent="0.25">
      <c r="A830">
        <v>2021</v>
      </c>
      <c r="B830">
        <v>2</v>
      </c>
      <c r="C830" s="289">
        <v>44238</v>
      </c>
      <c r="E830">
        <v>160</v>
      </c>
      <c r="F830" t="s">
        <v>265</v>
      </c>
      <c r="G830" t="s">
        <v>266</v>
      </c>
      <c r="H830">
        <v>186</v>
      </c>
      <c r="I830">
        <v>214</v>
      </c>
      <c r="J830">
        <v>192.7</v>
      </c>
      <c r="K830">
        <v>76</v>
      </c>
      <c r="L830">
        <v>95</v>
      </c>
      <c r="M830">
        <v>86</v>
      </c>
      <c r="N830">
        <v>84</v>
      </c>
      <c r="O830">
        <v>12</v>
      </c>
      <c r="P830">
        <v>2</v>
      </c>
      <c r="Q830">
        <v>3</v>
      </c>
      <c r="X830">
        <v>17</v>
      </c>
      <c r="Y830">
        <v>1583</v>
      </c>
      <c r="Z830">
        <v>1.4999999999999999E-2</v>
      </c>
      <c r="AA830">
        <v>1</v>
      </c>
      <c r="AB830">
        <v>16</v>
      </c>
    </row>
    <row r="831" spans="1:28" x14ac:dyDescent="0.25">
      <c r="A831">
        <v>2021</v>
      </c>
      <c r="B831">
        <v>2</v>
      </c>
      <c r="C831" s="289">
        <v>44241</v>
      </c>
      <c r="E831">
        <v>160</v>
      </c>
      <c r="F831" t="s">
        <v>265</v>
      </c>
      <c r="G831" t="s">
        <v>266</v>
      </c>
      <c r="H831">
        <v>186</v>
      </c>
      <c r="I831">
        <v>214</v>
      </c>
      <c r="K831">
        <v>76</v>
      </c>
      <c r="L831">
        <v>95</v>
      </c>
      <c r="Y831">
        <v>72</v>
      </c>
      <c r="Z831">
        <v>1.4999999999999999E-2</v>
      </c>
      <c r="AA831">
        <v>1</v>
      </c>
      <c r="AB831">
        <v>16</v>
      </c>
    </row>
    <row r="832" spans="1:28" x14ac:dyDescent="0.25">
      <c r="A832">
        <v>2021</v>
      </c>
      <c r="B832">
        <v>2</v>
      </c>
      <c r="C832" s="289">
        <v>44248</v>
      </c>
      <c r="E832">
        <v>160</v>
      </c>
      <c r="F832" t="s">
        <v>265</v>
      </c>
      <c r="G832" t="s">
        <v>266</v>
      </c>
      <c r="H832">
        <v>186</v>
      </c>
      <c r="I832">
        <v>214</v>
      </c>
      <c r="J832">
        <v>196.1</v>
      </c>
      <c r="K832">
        <v>76</v>
      </c>
      <c r="L832">
        <v>95</v>
      </c>
      <c r="M832">
        <v>74</v>
      </c>
      <c r="N832">
        <v>97</v>
      </c>
      <c r="O832">
        <v>8</v>
      </c>
      <c r="P832">
        <v>7</v>
      </c>
      <c r="Q832">
        <v>8</v>
      </c>
      <c r="X832">
        <v>23</v>
      </c>
      <c r="Y832">
        <v>1175</v>
      </c>
      <c r="Z832">
        <v>1.4999999999999999E-2</v>
      </c>
      <c r="AA832">
        <v>1</v>
      </c>
      <c r="AB832">
        <v>16</v>
      </c>
    </row>
    <row r="833" spans="1:28" x14ac:dyDescent="0.25">
      <c r="A833">
        <v>2021</v>
      </c>
      <c r="B833">
        <v>2</v>
      </c>
      <c r="C833" s="289">
        <v>44249</v>
      </c>
      <c r="E833">
        <v>160</v>
      </c>
      <c r="F833" t="s">
        <v>265</v>
      </c>
      <c r="G833" t="s">
        <v>266</v>
      </c>
      <c r="H833">
        <v>186</v>
      </c>
      <c r="I833">
        <v>214</v>
      </c>
      <c r="J833">
        <v>193.3</v>
      </c>
      <c r="K833">
        <v>76</v>
      </c>
      <c r="L833">
        <v>95</v>
      </c>
      <c r="M833">
        <v>74</v>
      </c>
      <c r="N833">
        <v>97</v>
      </c>
      <c r="O833">
        <v>10</v>
      </c>
      <c r="P833">
        <v>2</v>
      </c>
      <c r="Q833">
        <v>3</v>
      </c>
      <c r="X833">
        <v>15</v>
      </c>
      <c r="Y833">
        <v>1497</v>
      </c>
      <c r="Z833">
        <v>1.4999999999999999E-2</v>
      </c>
      <c r="AA833">
        <v>1</v>
      </c>
      <c r="AB833">
        <v>16</v>
      </c>
    </row>
    <row r="834" spans="1:28" x14ac:dyDescent="0.25">
      <c r="A834">
        <v>2021</v>
      </c>
      <c r="B834">
        <v>2</v>
      </c>
      <c r="C834" s="289">
        <v>44250</v>
      </c>
      <c r="E834">
        <v>160</v>
      </c>
      <c r="F834" t="s">
        <v>265</v>
      </c>
      <c r="G834" t="s">
        <v>266</v>
      </c>
      <c r="H834">
        <v>186</v>
      </c>
      <c r="I834">
        <v>214</v>
      </c>
      <c r="K834">
        <v>76</v>
      </c>
      <c r="L834">
        <v>95</v>
      </c>
      <c r="O834">
        <v>2</v>
      </c>
      <c r="P834">
        <v>2</v>
      </c>
      <c r="X834">
        <v>4</v>
      </c>
      <c r="Y834">
        <v>4</v>
      </c>
      <c r="Z834">
        <v>1.4999999999999999E-2</v>
      </c>
      <c r="AA834">
        <v>1</v>
      </c>
      <c r="AB834">
        <v>16</v>
      </c>
    </row>
    <row r="835" spans="1:28" x14ac:dyDescent="0.25">
      <c r="A835">
        <v>2021</v>
      </c>
      <c r="B835">
        <v>2</v>
      </c>
      <c r="C835" s="289">
        <v>44242</v>
      </c>
      <c r="E835">
        <v>440</v>
      </c>
      <c r="F835" t="s">
        <v>224</v>
      </c>
      <c r="G835" t="s">
        <v>225</v>
      </c>
      <c r="H835">
        <v>239.94</v>
      </c>
      <c r="I835">
        <v>276.06</v>
      </c>
      <c r="J835">
        <v>256.8</v>
      </c>
      <c r="K835">
        <v>90</v>
      </c>
      <c r="L835">
        <v>120</v>
      </c>
      <c r="M835">
        <v>108</v>
      </c>
      <c r="N835">
        <v>100</v>
      </c>
      <c r="O835">
        <v>7</v>
      </c>
      <c r="P835">
        <v>3</v>
      </c>
      <c r="Q835">
        <v>5</v>
      </c>
      <c r="X835">
        <v>15</v>
      </c>
      <c r="Y835">
        <v>2355</v>
      </c>
      <c r="Z835">
        <v>1.4999999999999999E-2</v>
      </c>
      <c r="AA835">
        <v>1</v>
      </c>
      <c r="AB835">
        <v>20</v>
      </c>
    </row>
    <row r="836" spans="1:28" x14ac:dyDescent="0.25">
      <c r="A836">
        <v>2021</v>
      </c>
      <c r="B836">
        <v>2</v>
      </c>
      <c r="C836" s="289">
        <v>44243</v>
      </c>
      <c r="E836">
        <v>440</v>
      </c>
      <c r="F836" t="s">
        <v>224</v>
      </c>
      <c r="G836" t="s">
        <v>225</v>
      </c>
      <c r="H836">
        <v>239.94</v>
      </c>
      <c r="I836">
        <v>276.06</v>
      </c>
      <c r="J836">
        <v>271.7</v>
      </c>
      <c r="K836">
        <v>90</v>
      </c>
      <c r="L836">
        <v>120</v>
      </c>
      <c r="M836">
        <v>111</v>
      </c>
      <c r="N836">
        <v>97</v>
      </c>
      <c r="O836">
        <v>5</v>
      </c>
      <c r="Q836">
        <v>3</v>
      </c>
      <c r="X836">
        <v>8</v>
      </c>
      <c r="Y836">
        <v>1588</v>
      </c>
      <c r="Z836">
        <v>1.4999999999999999E-2</v>
      </c>
      <c r="AA836">
        <v>1</v>
      </c>
      <c r="AB836">
        <v>20</v>
      </c>
    </row>
    <row r="837" spans="1:28" x14ac:dyDescent="0.25">
      <c r="A837">
        <v>2021</v>
      </c>
      <c r="B837">
        <v>2</v>
      </c>
      <c r="C837" s="289">
        <v>44231</v>
      </c>
      <c r="E837">
        <v>155</v>
      </c>
      <c r="F837" t="s">
        <v>324</v>
      </c>
      <c r="G837" t="s">
        <v>325</v>
      </c>
      <c r="H837">
        <v>113.46</v>
      </c>
      <c r="I837">
        <v>130.54</v>
      </c>
      <c r="J837">
        <v>122.3</v>
      </c>
      <c r="K837">
        <v>61</v>
      </c>
      <c r="L837">
        <v>177</v>
      </c>
      <c r="M837">
        <v>80</v>
      </c>
      <c r="N837">
        <v>135</v>
      </c>
      <c r="O837">
        <v>5</v>
      </c>
      <c r="P837">
        <v>1</v>
      </c>
      <c r="Q837">
        <v>1</v>
      </c>
      <c r="R837">
        <v>2</v>
      </c>
      <c r="X837">
        <v>8</v>
      </c>
      <c r="Y837">
        <v>944</v>
      </c>
      <c r="Z837">
        <v>0.02</v>
      </c>
      <c r="AA837">
        <v>1</v>
      </c>
      <c r="AB837">
        <v>18</v>
      </c>
    </row>
    <row r="838" spans="1:28" x14ac:dyDescent="0.25">
      <c r="A838">
        <v>2021</v>
      </c>
      <c r="B838">
        <v>2</v>
      </c>
      <c r="C838" s="289">
        <v>44234</v>
      </c>
      <c r="E838">
        <v>155</v>
      </c>
      <c r="F838" t="s">
        <v>324</v>
      </c>
      <c r="G838" t="s">
        <v>325</v>
      </c>
      <c r="H838">
        <v>113.46</v>
      </c>
      <c r="I838">
        <v>130.54</v>
      </c>
      <c r="J838">
        <v>125.2</v>
      </c>
      <c r="K838">
        <v>61</v>
      </c>
      <c r="L838">
        <v>177</v>
      </c>
      <c r="M838">
        <v>84</v>
      </c>
      <c r="N838">
        <v>129</v>
      </c>
      <c r="O838">
        <v>5</v>
      </c>
      <c r="P838">
        <v>2</v>
      </c>
      <c r="Q838">
        <v>7</v>
      </c>
      <c r="X838">
        <v>14</v>
      </c>
      <c r="Y838">
        <v>1598</v>
      </c>
      <c r="Z838">
        <v>0.02</v>
      </c>
      <c r="AA838">
        <v>1</v>
      </c>
      <c r="AB838">
        <v>18</v>
      </c>
    </row>
    <row r="839" spans="1:28" x14ac:dyDescent="0.25">
      <c r="A839">
        <v>2021</v>
      </c>
      <c r="B839">
        <v>2</v>
      </c>
      <c r="C839" s="289">
        <v>44235</v>
      </c>
      <c r="E839">
        <v>155</v>
      </c>
      <c r="F839" t="s">
        <v>324</v>
      </c>
      <c r="G839" t="s">
        <v>325</v>
      </c>
      <c r="H839">
        <v>113.46</v>
      </c>
      <c r="I839">
        <v>130.54</v>
      </c>
      <c r="J839">
        <v>122.8</v>
      </c>
      <c r="K839">
        <v>61</v>
      </c>
      <c r="L839">
        <v>177</v>
      </c>
      <c r="M839">
        <v>85</v>
      </c>
      <c r="N839">
        <v>127</v>
      </c>
      <c r="O839">
        <v>4</v>
      </c>
      <c r="P839">
        <v>3</v>
      </c>
      <c r="Q839">
        <v>1</v>
      </c>
      <c r="S839">
        <v>2</v>
      </c>
      <c r="X839">
        <v>10</v>
      </c>
      <c r="Y839">
        <v>1306</v>
      </c>
      <c r="Z839">
        <v>0.02</v>
      </c>
      <c r="AA839">
        <v>1</v>
      </c>
      <c r="AB839">
        <v>18</v>
      </c>
    </row>
    <row r="840" spans="1:28" x14ac:dyDescent="0.25">
      <c r="A840">
        <v>2021</v>
      </c>
      <c r="B840">
        <v>2</v>
      </c>
      <c r="C840" s="289">
        <v>44236</v>
      </c>
      <c r="E840">
        <v>155</v>
      </c>
      <c r="F840" t="s">
        <v>324</v>
      </c>
      <c r="G840" t="s">
        <v>325</v>
      </c>
      <c r="H840">
        <v>113.46</v>
      </c>
      <c r="I840">
        <v>130.54</v>
      </c>
      <c r="J840">
        <v>121.5</v>
      </c>
      <c r="K840">
        <v>61</v>
      </c>
      <c r="L840">
        <v>177</v>
      </c>
      <c r="M840">
        <v>82</v>
      </c>
      <c r="N840">
        <v>132</v>
      </c>
      <c r="O840">
        <v>8</v>
      </c>
      <c r="P840">
        <v>4</v>
      </c>
      <c r="Q840">
        <v>10</v>
      </c>
      <c r="X840">
        <v>22</v>
      </c>
      <c r="Y840">
        <v>1798</v>
      </c>
      <c r="Z840">
        <v>0.02</v>
      </c>
      <c r="AA840">
        <v>1</v>
      </c>
      <c r="AB840">
        <v>18</v>
      </c>
    </row>
    <row r="841" spans="1:28" x14ac:dyDescent="0.25">
      <c r="A841">
        <v>2021</v>
      </c>
      <c r="B841">
        <v>2</v>
      </c>
      <c r="C841" s="289">
        <v>44237</v>
      </c>
      <c r="E841">
        <v>155</v>
      </c>
      <c r="F841" t="s">
        <v>324</v>
      </c>
      <c r="G841" t="s">
        <v>325</v>
      </c>
      <c r="H841">
        <v>113.46</v>
      </c>
      <c r="I841">
        <v>130.54</v>
      </c>
      <c r="J841">
        <v>119.4</v>
      </c>
      <c r="K841">
        <v>61</v>
      </c>
      <c r="L841">
        <v>177</v>
      </c>
      <c r="M841">
        <v>85</v>
      </c>
      <c r="N841">
        <v>127</v>
      </c>
      <c r="O841">
        <v>5</v>
      </c>
      <c r="Q841">
        <v>6</v>
      </c>
      <c r="X841">
        <v>11</v>
      </c>
      <c r="Y841">
        <v>587</v>
      </c>
      <c r="Z841">
        <v>0.02</v>
      </c>
      <c r="AA841">
        <v>1</v>
      </c>
      <c r="AB841">
        <v>18</v>
      </c>
    </row>
    <row r="842" spans="1:28" x14ac:dyDescent="0.25">
      <c r="A842">
        <v>2021</v>
      </c>
      <c r="B842">
        <v>2</v>
      </c>
      <c r="C842" s="289">
        <v>44238</v>
      </c>
      <c r="E842">
        <v>155</v>
      </c>
      <c r="F842" t="s">
        <v>324</v>
      </c>
      <c r="G842" t="s">
        <v>325</v>
      </c>
      <c r="H842">
        <v>113.46</v>
      </c>
      <c r="I842">
        <v>130.54</v>
      </c>
      <c r="K842">
        <v>61</v>
      </c>
      <c r="L842">
        <v>177</v>
      </c>
      <c r="Y842">
        <v>432</v>
      </c>
      <c r="Z842">
        <v>0.02</v>
      </c>
      <c r="AA842">
        <v>1</v>
      </c>
      <c r="AB842">
        <v>18</v>
      </c>
    </row>
    <row r="843" spans="1:28" x14ac:dyDescent="0.25">
      <c r="A843">
        <v>2021</v>
      </c>
      <c r="B843">
        <v>2</v>
      </c>
      <c r="C843" s="289">
        <v>44227</v>
      </c>
      <c r="E843">
        <v>152</v>
      </c>
      <c r="F843" t="s">
        <v>368</v>
      </c>
      <c r="G843" t="s">
        <v>369</v>
      </c>
      <c r="H843">
        <v>144.15</v>
      </c>
      <c r="I843">
        <v>165.85</v>
      </c>
      <c r="J843">
        <v>159</v>
      </c>
      <c r="K843">
        <v>142</v>
      </c>
      <c r="L843">
        <v>101</v>
      </c>
      <c r="M843">
        <v>135</v>
      </c>
      <c r="N843">
        <v>107</v>
      </c>
      <c r="O843">
        <v>3</v>
      </c>
      <c r="P843">
        <v>4</v>
      </c>
      <c r="Q843">
        <v>4</v>
      </c>
      <c r="X843">
        <v>11</v>
      </c>
      <c r="Y843">
        <v>761</v>
      </c>
      <c r="Z843">
        <v>1.4999999999999999E-2</v>
      </c>
      <c r="AA843">
        <v>1</v>
      </c>
      <c r="AB843">
        <v>18</v>
      </c>
    </row>
    <row r="844" spans="1:28" x14ac:dyDescent="0.25">
      <c r="A844">
        <v>2021</v>
      </c>
      <c r="B844">
        <v>2</v>
      </c>
      <c r="C844" s="289">
        <v>44228</v>
      </c>
      <c r="E844">
        <v>152</v>
      </c>
      <c r="F844" t="s">
        <v>368</v>
      </c>
      <c r="G844" t="s">
        <v>369</v>
      </c>
      <c r="H844">
        <v>144.15</v>
      </c>
      <c r="I844">
        <v>165.85</v>
      </c>
      <c r="J844">
        <v>157</v>
      </c>
      <c r="K844">
        <v>142</v>
      </c>
      <c r="L844">
        <v>101</v>
      </c>
      <c r="M844">
        <v>146</v>
      </c>
      <c r="N844">
        <v>98</v>
      </c>
      <c r="O844">
        <v>4</v>
      </c>
      <c r="Q844">
        <v>1</v>
      </c>
      <c r="X844">
        <v>5</v>
      </c>
      <c r="Y844">
        <v>2255</v>
      </c>
      <c r="Z844">
        <v>1.4999999999999999E-2</v>
      </c>
      <c r="AA844">
        <v>1</v>
      </c>
      <c r="AB844">
        <v>18</v>
      </c>
    </row>
    <row r="845" spans="1:28" x14ac:dyDescent="0.25">
      <c r="A845">
        <v>2021</v>
      </c>
      <c r="B845">
        <v>2</v>
      </c>
      <c r="C845" s="289">
        <v>44229</v>
      </c>
      <c r="E845">
        <v>152</v>
      </c>
      <c r="F845" t="s">
        <v>368</v>
      </c>
      <c r="G845" t="s">
        <v>369</v>
      </c>
      <c r="H845">
        <v>144.15</v>
      </c>
      <c r="I845">
        <v>165.85</v>
      </c>
      <c r="K845">
        <v>142</v>
      </c>
      <c r="L845">
        <v>101</v>
      </c>
      <c r="Z845">
        <v>1.4999999999999999E-2</v>
      </c>
      <c r="AA845">
        <v>1</v>
      </c>
      <c r="AB845">
        <v>18</v>
      </c>
    </row>
    <row r="846" spans="1:28" x14ac:dyDescent="0.25">
      <c r="A846">
        <v>2021</v>
      </c>
      <c r="B846">
        <v>2</v>
      </c>
      <c r="C846" s="289">
        <v>44227</v>
      </c>
      <c r="E846">
        <v>605</v>
      </c>
      <c r="F846" t="s">
        <v>268</v>
      </c>
      <c r="G846" t="s">
        <v>269</v>
      </c>
      <c r="H846">
        <v>1202.49</v>
      </c>
      <c r="I846">
        <v>1383.51</v>
      </c>
      <c r="J846">
        <v>1318.3</v>
      </c>
      <c r="K846">
        <v>13</v>
      </c>
      <c r="L846">
        <v>200</v>
      </c>
      <c r="M846">
        <v>14</v>
      </c>
      <c r="N846">
        <v>262</v>
      </c>
      <c r="O846">
        <v>4</v>
      </c>
      <c r="P846">
        <v>6</v>
      </c>
      <c r="Q846">
        <v>4</v>
      </c>
      <c r="X846">
        <v>13</v>
      </c>
      <c r="Y846">
        <v>181</v>
      </c>
      <c r="Z846">
        <v>0.02</v>
      </c>
      <c r="AA846">
        <v>1</v>
      </c>
      <c r="AB846">
        <v>18</v>
      </c>
    </row>
    <row r="847" spans="1:28" x14ac:dyDescent="0.25">
      <c r="A847">
        <v>2021</v>
      </c>
      <c r="B847">
        <v>2</v>
      </c>
      <c r="C847" s="289">
        <v>44228</v>
      </c>
      <c r="E847">
        <v>605</v>
      </c>
      <c r="F847" t="s">
        <v>268</v>
      </c>
      <c r="G847" t="s">
        <v>269</v>
      </c>
      <c r="H847">
        <v>1202.49</v>
      </c>
      <c r="I847">
        <v>1383.51</v>
      </c>
      <c r="J847">
        <v>1333.6</v>
      </c>
      <c r="K847">
        <v>13</v>
      </c>
      <c r="L847">
        <v>200</v>
      </c>
      <c r="M847">
        <v>15</v>
      </c>
      <c r="N847">
        <v>248</v>
      </c>
      <c r="O847">
        <v>8</v>
      </c>
      <c r="Q847">
        <v>4</v>
      </c>
      <c r="X847">
        <v>12</v>
      </c>
      <c r="Y847">
        <v>328</v>
      </c>
      <c r="Z847">
        <v>0.02</v>
      </c>
      <c r="AA847">
        <v>1</v>
      </c>
      <c r="AB847">
        <v>18</v>
      </c>
    </row>
    <row r="848" spans="1:28" x14ac:dyDescent="0.25">
      <c r="A848">
        <v>2021</v>
      </c>
      <c r="B848">
        <v>2</v>
      </c>
      <c r="C848" s="289">
        <v>44229</v>
      </c>
      <c r="E848">
        <v>605</v>
      </c>
      <c r="F848" t="s">
        <v>268</v>
      </c>
      <c r="G848" t="s">
        <v>269</v>
      </c>
      <c r="H848">
        <v>1202.49</v>
      </c>
      <c r="I848">
        <v>1383.51</v>
      </c>
      <c r="J848">
        <v>1325</v>
      </c>
      <c r="K848">
        <v>13</v>
      </c>
      <c r="L848">
        <v>200</v>
      </c>
      <c r="M848">
        <v>17</v>
      </c>
      <c r="N848">
        <v>214</v>
      </c>
      <c r="O848">
        <v>3</v>
      </c>
      <c r="Q848">
        <v>2</v>
      </c>
      <c r="S848">
        <v>1</v>
      </c>
      <c r="X848">
        <v>5</v>
      </c>
      <c r="Y848">
        <v>121</v>
      </c>
      <c r="Z848">
        <v>0.02</v>
      </c>
      <c r="AA848">
        <v>1</v>
      </c>
      <c r="AB848">
        <v>18</v>
      </c>
    </row>
    <row r="849" spans="1:28" x14ac:dyDescent="0.25">
      <c r="A849">
        <v>2021</v>
      </c>
      <c r="B849">
        <v>2</v>
      </c>
      <c r="C849" s="289">
        <v>44248</v>
      </c>
      <c r="E849">
        <v>142</v>
      </c>
      <c r="F849" t="s">
        <v>258</v>
      </c>
      <c r="G849" t="s">
        <v>259</v>
      </c>
      <c r="H849">
        <v>326.43</v>
      </c>
      <c r="I849">
        <v>375.57</v>
      </c>
      <c r="J849">
        <v>354.8</v>
      </c>
      <c r="K849">
        <v>68</v>
      </c>
      <c r="L849">
        <v>212</v>
      </c>
      <c r="M849">
        <v>75</v>
      </c>
      <c r="N849">
        <v>192</v>
      </c>
      <c r="O849">
        <v>12</v>
      </c>
      <c r="P849">
        <v>14</v>
      </c>
      <c r="Q849">
        <v>13</v>
      </c>
      <c r="S849">
        <v>2</v>
      </c>
      <c r="X849">
        <v>41</v>
      </c>
      <c r="Y849">
        <v>636</v>
      </c>
      <c r="Z849">
        <v>0.02</v>
      </c>
      <c r="AA849">
        <v>1</v>
      </c>
      <c r="AB849">
        <v>22</v>
      </c>
    </row>
    <row r="850" spans="1:28" x14ac:dyDescent="0.25">
      <c r="A850">
        <v>2021</v>
      </c>
      <c r="B850">
        <v>2</v>
      </c>
      <c r="C850" s="289">
        <v>44249</v>
      </c>
      <c r="E850">
        <v>142</v>
      </c>
      <c r="F850" t="s">
        <v>258</v>
      </c>
      <c r="G850" t="s">
        <v>259</v>
      </c>
      <c r="H850">
        <v>326.43</v>
      </c>
      <c r="I850">
        <v>375.57</v>
      </c>
      <c r="J850">
        <v>340.5</v>
      </c>
      <c r="K850">
        <v>68</v>
      </c>
      <c r="L850">
        <v>212</v>
      </c>
      <c r="M850">
        <v>77</v>
      </c>
      <c r="N850">
        <v>186</v>
      </c>
      <c r="O850">
        <v>8</v>
      </c>
      <c r="P850">
        <v>2</v>
      </c>
      <c r="Q850">
        <v>6</v>
      </c>
      <c r="X850">
        <v>16</v>
      </c>
      <c r="Y850">
        <v>1696</v>
      </c>
      <c r="Z850">
        <v>0.02</v>
      </c>
      <c r="AA850">
        <v>1</v>
      </c>
      <c r="AB850">
        <v>22</v>
      </c>
    </row>
    <row r="851" spans="1:28" x14ac:dyDescent="0.25">
      <c r="A851">
        <v>2021</v>
      </c>
      <c r="B851">
        <v>2</v>
      </c>
      <c r="C851" s="289">
        <v>44228</v>
      </c>
      <c r="E851">
        <v>130</v>
      </c>
      <c r="F851" t="s">
        <v>372</v>
      </c>
      <c r="G851" t="s">
        <v>373</v>
      </c>
      <c r="H851">
        <v>11.16</v>
      </c>
      <c r="I851">
        <v>12.84</v>
      </c>
      <c r="J851">
        <v>11.5</v>
      </c>
      <c r="K851">
        <v>336</v>
      </c>
      <c r="L851">
        <v>96</v>
      </c>
      <c r="M851">
        <v>261</v>
      </c>
      <c r="N851">
        <v>124</v>
      </c>
      <c r="O851">
        <v>11</v>
      </c>
      <c r="P851">
        <v>26</v>
      </c>
      <c r="Q851">
        <v>3</v>
      </c>
      <c r="X851">
        <v>40</v>
      </c>
      <c r="Y851">
        <v>4040</v>
      </c>
      <c r="Z851">
        <v>0.02</v>
      </c>
      <c r="AA851">
        <v>1</v>
      </c>
      <c r="AB851">
        <v>18</v>
      </c>
    </row>
    <row r="852" spans="1:28" x14ac:dyDescent="0.25">
      <c r="A852">
        <v>2021</v>
      </c>
      <c r="B852">
        <v>2</v>
      </c>
      <c r="C852" s="289">
        <v>44229</v>
      </c>
      <c r="E852">
        <v>130</v>
      </c>
      <c r="F852" t="s">
        <v>372</v>
      </c>
      <c r="G852" t="s">
        <v>373</v>
      </c>
      <c r="H852">
        <v>11.16</v>
      </c>
      <c r="I852">
        <v>12.84</v>
      </c>
      <c r="J852">
        <v>12</v>
      </c>
      <c r="K852">
        <v>336</v>
      </c>
      <c r="L852">
        <v>96</v>
      </c>
      <c r="M852">
        <v>291</v>
      </c>
      <c r="N852">
        <v>112</v>
      </c>
      <c r="O852">
        <v>16</v>
      </c>
      <c r="P852">
        <v>8</v>
      </c>
      <c r="Q852">
        <v>9</v>
      </c>
      <c r="X852">
        <v>33</v>
      </c>
      <c r="Y852">
        <v>4833</v>
      </c>
      <c r="Z852">
        <v>0.02</v>
      </c>
      <c r="AA852">
        <v>1</v>
      </c>
      <c r="AB852">
        <v>18</v>
      </c>
    </row>
    <row r="853" spans="1:28" x14ac:dyDescent="0.25">
      <c r="A853">
        <v>2021</v>
      </c>
      <c r="B853">
        <v>2</v>
      </c>
      <c r="C853" s="289">
        <v>44242</v>
      </c>
      <c r="E853">
        <v>81</v>
      </c>
      <c r="F853" t="s">
        <v>401</v>
      </c>
      <c r="G853" t="s">
        <v>402</v>
      </c>
      <c r="H853">
        <v>360.84</v>
      </c>
      <c r="I853">
        <v>415.16</v>
      </c>
      <c r="J853">
        <v>403</v>
      </c>
      <c r="K853">
        <v>60</v>
      </c>
      <c r="L853">
        <v>120</v>
      </c>
      <c r="M853">
        <v>63</v>
      </c>
      <c r="N853">
        <v>115</v>
      </c>
      <c r="O853">
        <v>2</v>
      </c>
      <c r="P853">
        <v>1</v>
      </c>
      <c r="Q853">
        <v>1</v>
      </c>
      <c r="X853">
        <v>4</v>
      </c>
      <c r="Y853">
        <v>94</v>
      </c>
      <c r="Z853">
        <v>1.4999999999999999E-2</v>
      </c>
      <c r="AA853">
        <v>1</v>
      </c>
      <c r="AB853">
        <v>22</v>
      </c>
    </row>
    <row r="854" spans="1:28" x14ac:dyDescent="0.25">
      <c r="A854">
        <v>2021</v>
      </c>
      <c r="B854">
        <v>2</v>
      </c>
      <c r="C854" s="289">
        <v>44243</v>
      </c>
      <c r="E854">
        <v>81</v>
      </c>
      <c r="F854" t="s">
        <v>401</v>
      </c>
      <c r="G854" t="s">
        <v>402</v>
      </c>
      <c r="H854">
        <v>360.84</v>
      </c>
      <c r="I854">
        <v>415.16</v>
      </c>
      <c r="J854">
        <v>380.9</v>
      </c>
      <c r="K854">
        <v>60</v>
      </c>
      <c r="L854">
        <v>120</v>
      </c>
      <c r="M854">
        <v>62</v>
      </c>
      <c r="N854">
        <v>116</v>
      </c>
      <c r="O854">
        <v>6</v>
      </c>
      <c r="Q854">
        <v>3</v>
      </c>
      <c r="X854">
        <v>9</v>
      </c>
      <c r="Y854">
        <v>499</v>
      </c>
      <c r="Z854">
        <v>1.4999999999999999E-2</v>
      </c>
      <c r="AA854">
        <v>1</v>
      </c>
      <c r="AB854">
        <v>22</v>
      </c>
    </row>
    <row r="855" spans="1:28" x14ac:dyDescent="0.25">
      <c r="A855">
        <v>2021</v>
      </c>
      <c r="B855">
        <v>2</v>
      </c>
      <c r="C855" s="289">
        <v>44244</v>
      </c>
      <c r="E855">
        <v>81</v>
      </c>
      <c r="F855" t="s">
        <v>401</v>
      </c>
      <c r="G855" t="s">
        <v>402</v>
      </c>
      <c r="H855">
        <v>360.84</v>
      </c>
      <c r="I855">
        <v>415.16</v>
      </c>
      <c r="J855">
        <v>394.2</v>
      </c>
      <c r="K855">
        <v>60</v>
      </c>
      <c r="L855">
        <v>120</v>
      </c>
      <c r="M855">
        <v>60</v>
      </c>
      <c r="N855">
        <v>121</v>
      </c>
      <c r="O855">
        <v>8</v>
      </c>
      <c r="P855">
        <v>6</v>
      </c>
      <c r="Q855">
        <v>4</v>
      </c>
      <c r="X855">
        <v>18</v>
      </c>
      <c r="Y855">
        <v>1278</v>
      </c>
      <c r="Z855">
        <v>1.4999999999999999E-2</v>
      </c>
      <c r="AA855">
        <v>1</v>
      </c>
      <c r="AB855">
        <v>22</v>
      </c>
    </row>
    <row r="856" spans="1:28" x14ac:dyDescent="0.25">
      <c r="A856">
        <v>2021</v>
      </c>
      <c r="B856">
        <v>2</v>
      </c>
      <c r="C856" s="289">
        <v>44245</v>
      </c>
      <c r="E856">
        <v>81</v>
      </c>
      <c r="F856" t="s">
        <v>401</v>
      </c>
      <c r="G856" t="s">
        <v>402</v>
      </c>
      <c r="H856">
        <v>360.84</v>
      </c>
      <c r="I856">
        <v>415.16</v>
      </c>
      <c r="J856">
        <v>391.4</v>
      </c>
      <c r="K856">
        <v>60</v>
      </c>
      <c r="L856">
        <v>120</v>
      </c>
      <c r="M856">
        <v>59</v>
      </c>
      <c r="N856">
        <v>121</v>
      </c>
      <c r="O856">
        <v>5</v>
      </c>
      <c r="P856">
        <v>4</v>
      </c>
      <c r="Q856">
        <v>7</v>
      </c>
      <c r="X856">
        <v>16</v>
      </c>
      <c r="Y856">
        <v>1326</v>
      </c>
      <c r="Z856">
        <v>1.4999999999999999E-2</v>
      </c>
      <c r="AA856">
        <v>1</v>
      </c>
      <c r="AB856">
        <v>22</v>
      </c>
    </row>
    <row r="857" spans="1:28" x14ac:dyDescent="0.25">
      <c r="A857">
        <v>2021</v>
      </c>
      <c r="B857">
        <v>2</v>
      </c>
      <c r="C857" s="289">
        <v>44248</v>
      </c>
      <c r="E857">
        <v>81</v>
      </c>
      <c r="F857" t="s">
        <v>401</v>
      </c>
      <c r="G857" t="s">
        <v>402</v>
      </c>
      <c r="H857">
        <v>360.84</v>
      </c>
      <c r="I857">
        <v>415.16</v>
      </c>
      <c r="J857">
        <v>378.3</v>
      </c>
      <c r="K857">
        <v>60</v>
      </c>
      <c r="L857">
        <v>120</v>
      </c>
      <c r="M857">
        <v>60</v>
      </c>
      <c r="N857">
        <v>121</v>
      </c>
      <c r="O857">
        <v>7</v>
      </c>
      <c r="P857">
        <v>10</v>
      </c>
      <c r="Q857">
        <v>6</v>
      </c>
      <c r="X857">
        <v>23</v>
      </c>
      <c r="Y857">
        <v>1323</v>
      </c>
      <c r="Z857">
        <v>1.4999999999999999E-2</v>
      </c>
      <c r="AA857">
        <v>1</v>
      </c>
      <c r="AB857">
        <v>22</v>
      </c>
    </row>
    <row r="858" spans="1:28" x14ac:dyDescent="0.25">
      <c r="A858">
        <v>2021</v>
      </c>
      <c r="B858">
        <v>2</v>
      </c>
      <c r="C858" s="289">
        <v>44249</v>
      </c>
      <c r="E858">
        <v>81</v>
      </c>
      <c r="F858" t="s">
        <v>401</v>
      </c>
      <c r="G858" t="s">
        <v>402</v>
      </c>
      <c r="H858">
        <v>360.84</v>
      </c>
      <c r="I858">
        <v>415.16</v>
      </c>
      <c r="J858">
        <v>415</v>
      </c>
      <c r="K858">
        <v>60</v>
      </c>
      <c r="L858">
        <v>120</v>
      </c>
      <c r="M858">
        <v>60</v>
      </c>
      <c r="N858">
        <v>121</v>
      </c>
      <c r="O858">
        <v>2</v>
      </c>
      <c r="P858">
        <v>4</v>
      </c>
      <c r="Q858">
        <v>4</v>
      </c>
      <c r="X858">
        <v>10</v>
      </c>
      <c r="Y858">
        <v>240</v>
      </c>
      <c r="Z858">
        <v>1.4999999999999999E-2</v>
      </c>
      <c r="AA858">
        <v>1</v>
      </c>
      <c r="AB858">
        <v>22</v>
      </c>
    </row>
    <row r="859" spans="1:28" x14ac:dyDescent="0.25">
      <c r="A859">
        <v>2021</v>
      </c>
      <c r="B859">
        <v>2</v>
      </c>
      <c r="C859" s="289">
        <v>44241</v>
      </c>
      <c r="E859">
        <v>623</v>
      </c>
      <c r="F859" t="s">
        <v>212</v>
      </c>
      <c r="G859" t="s">
        <v>213</v>
      </c>
      <c r="H859">
        <v>551.02009999999996</v>
      </c>
      <c r="I859">
        <v>646.97990000000004</v>
      </c>
      <c r="J859">
        <v>617.1</v>
      </c>
      <c r="K859">
        <v>18</v>
      </c>
      <c r="L859">
        <v>200</v>
      </c>
      <c r="M859">
        <v>24</v>
      </c>
      <c r="N859">
        <v>152</v>
      </c>
      <c r="O859">
        <v>8</v>
      </c>
      <c r="P859">
        <v>2</v>
      </c>
      <c r="Q859">
        <v>3</v>
      </c>
      <c r="X859">
        <v>13</v>
      </c>
      <c r="Y859">
        <v>403</v>
      </c>
      <c r="Z859">
        <v>1.4999999999999999E-2</v>
      </c>
      <c r="AA859">
        <v>1</v>
      </c>
      <c r="AB859">
        <v>25</v>
      </c>
    </row>
    <row r="860" spans="1:28" x14ac:dyDescent="0.25">
      <c r="A860">
        <v>2021</v>
      </c>
      <c r="B860">
        <v>2</v>
      </c>
      <c r="C860" s="289">
        <v>44242</v>
      </c>
      <c r="E860">
        <v>623</v>
      </c>
      <c r="F860" t="s">
        <v>212</v>
      </c>
      <c r="G860" t="s">
        <v>213</v>
      </c>
      <c r="H860">
        <v>551.02009999999996</v>
      </c>
      <c r="I860">
        <v>646.97990000000004</v>
      </c>
      <c r="J860">
        <v>625.20000000000005</v>
      </c>
      <c r="K860">
        <v>18</v>
      </c>
      <c r="L860">
        <v>200</v>
      </c>
      <c r="M860">
        <v>26</v>
      </c>
      <c r="N860">
        <v>139</v>
      </c>
      <c r="O860">
        <v>5</v>
      </c>
      <c r="P860">
        <v>1</v>
      </c>
      <c r="Q860">
        <v>3</v>
      </c>
      <c r="X860">
        <v>9</v>
      </c>
      <c r="Y860">
        <v>474</v>
      </c>
      <c r="Z860">
        <v>1.4999999999999999E-2</v>
      </c>
      <c r="AA860">
        <v>1</v>
      </c>
      <c r="AB860">
        <v>25</v>
      </c>
    </row>
    <row r="861" spans="1:28" x14ac:dyDescent="0.25">
      <c r="A861">
        <v>2021</v>
      </c>
      <c r="B861">
        <v>2</v>
      </c>
      <c r="C861" s="289">
        <v>44243</v>
      </c>
      <c r="E861">
        <v>623</v>
      </c>
      <c r="F861" t="s">
        <v>212</v>
      </c>
      <c r="G861" t="s">
        <v>213</v>
      </c>
      <c r="H861">
        <v>551.02009999999996</v>
      </c>
      <c r="I861">
        <v>646.97990000000004</v>
      </c>
      <c r="K861">
        <v>18</v>
      </c>
      <c r="L861">
        <v>200</v>
      </c>
      <c r="O861">
        <v>2</v>
      </c>
      <c r="Q861">
        <v>3</v>
      </c>
      <c r="X861">
        <v>5</v>
      </c>
      <c r="Y861">
        <v>65</v>
      </c>
      <c r="Z861">
        <v>1.4999999999999999E-2</v>
      </c>
      <c r="AA861">
        <v>1</v>
      </c>
      <c r="AB861">
        <v>25</v>
      </c>
    </row>
    <row r="862" spans="1:28" x14ac:dyDescent="0.25">
      <c r="A862">
        <v>2021</v>
      </c>
      <c r="B862">
        <v>2</v>
      </c>
      <c r="C862" s="289">
        <v>44237</v>
      </c>
      <c r="E862">
        <v>627</v>
      </c>
      <c r="F862" t="s">
        <v>340</v>
      </c>
      <c r="G862" t="s">
        <v>341</v>
      </c>
      <c r="H862">
        <v>384.97815000000003</v>
      </c>
      <c r="I862">
        <v>452.02184999999997</v>
      </c>
      <c r="J862">
        <v>438.4</v>
      </c>
      <c r="K862">
        <v>18</v>
      </c>
      <c r="L862">
        <v>200</v>
      </c>
      <c r="M862">
        <v>22</v>
      </c>
      <c r="N862">
        <v>161</v>
      </c>
      <c r="O862">
        <v>4</v>
      </c>
      <c r="P862">
        <v>1</v>
      </c>
      <c r="Q862">
        <v>2</v>
      </c>
      <c r="X862">
        <v>7</v>
      </c>
      <c r="Y862">
        <v>367</v>
      </c>
      <c r="Z862">
        <v>1.4999999999999999E-2</v>
      </c>
      <c r="AA862">
        <v>1</v>
      </c>
      <c r="AB862">
        <v>25</v>
      </c>
    </row>
    <row r="863" spans="1:28" x14ac:dyDescent="0.25">
      <c r="A863">
        <v>2021</v>
      </c>
      <c r="B863">
        <v>2</v>
      </c>
      <c r="C863" s="289">
        <v>44238</v>
      </c>
      <c r="E863">
        <v>627</v>
      </c>
      <c r="F863" t="s">
        <v>340</v>
      </c>
      <c r="G863" t="s">
        <v>341</v>
      </c>
      <c r="H863">
        <v>384.97815000000003</v>
      </c>
      <c r="I863">
        <v>452.02184999999997</v>
      </c>
      <c r="J863">
        <v>429.4</v>
      </c>
      <c r="K863">
        <v>18</v>
      </c>
      <c r="L863">
        <v>200</v>
      </c>
      <c r="M863">
        <v>21</v>
      </c>
      <c r="N863">
        <v>170</v>
      </c>
      <c r="O863">
        <v>3</v>
      </c>
      <c r="P863">
        <v>1</v>
      </c>
      <c r="Q863">
        <v>1</v>
      </c>
      <c r="X863">
        <v>5</v>
      </c>
      <c r="Y863">
        <v>485</v>
      </c>
      <c r="Z863">
        <v>1.4999999999999999E-2</v>
      </c>
      <c r="AA863">
        <v>1</v>
      </c>
      <c r="AB863">
        <v>25</v>
      </c>
    </row>
    <row r="864" spans="1:28" x14ac:dyDescent="0.25">
      <c r="A864">
        <v>2021</v>
      </c>
      <c r="B864">
        <v>2</v>
      </c>
      <c r="C864" s="289">
        <v>44227</v>
      </c>
      <c r="E864">
        <v>619</v>
      </c>
      <c r="F864" t="s">
        <v>288</v>
      </c>
      <c r="G864" t="s">
        <v>289</v>
      </c>
      <c r="H864">
        <v>385.98</v>
      </c>
      <c r="I864">
        <v>454.02</v>
      </c>
      <c r="J864">
        <v>445</v>
      </c>
      <c r="K864">
        <v>18</v>
      </c>
      <c r="L864">
        <v>200</v>
      </c>
      <c r="M864">
        <v>22</v>
      </c>
      <c r="N864">
        <v>163</v>
      </c>
      <c r="O864">
        <v>4</v>
      </c>
      <c r="P864">
        <v>1</v>
      </c>
      <c r="Q864">
        <v>4</v>
      </c>
      <c r="X864">
        <v>9</v>
      </c>
      <c r="Y864">
        <v>729</v>
      </c>
      <c r="Z864">
        <v>1.4999999999999999E-2</v>
      </c>
      <c r="AA864">
        <v>1</v>
      </c>
      <c r="AB864">
        <v>25</v>
      </c>
    </row>
    <row r="865" spans="1:28" x14ac:dyDescent="0.25">
      <c r="A865">
        <v>2021</v>
      </c>
      <c r="B865">
        <v>2</v>
      </c>
      <c r="C865" s="289">
        <v>44228</v>
      </c>
      <c r="E865">
        <v>619</v>
      </c>
      <c r="F865" t="s">
        <v>288</v>
      </c>
      <c r="G865" t="s">
        <v>289</v>
      </c>
      <c r="H865">
        <v>385.98</v>
      </c>
      <c r="I865">
        <v>454.02</v>
      </c>
      <c r="J865">
        <v>480</v>
      </c>
      <c r="K865">
        <v>18</v>
      </c>
      <c r="L865">
        <v>200</v>
      </c>
      <c r="M865">
        <v>26</v>
      </c>
      <c r="N865">
        <v>141</v>
      </c>
      <c r="O865">
        <v>1</v>
      </c>
      <c r="Q865">
        <v>2</v>
      </c>
      <c r="X865">
        <v>3</v>
      </c>
      <c r="Y865">
        <v>78</v>
      </c>
      <c r="Z865">
        <v>1.4999999999999999E-2</v>
      </c>
      <c r="AA865">
        <v>1</v>
      </c>
      <c r="AB865">
        <v>25</v>
      </c>
    </row>
    <row r="866" spans="1:28" x14ac:dyDescent="0.25">
      <c r="A866">
        <v>2021</v>
      </c>
      <c r="B866">
        <v>2</v>
      </c>
      <c r="C866" s="289">
        <v>44241</v>
      </c>
      <c r="E866">
        <v>422</v>
      </c>
      <c r="F866" t="s">
        <v>398</v>
      </c>
      <c r="G866" t="s">
        <v>399</v>
      </c>
      <c r="H866">
        <v>846.3</v>
      </c>
      <c r="I866">
        <v>973.7</v>
      </c>
      <c r="J866">
        <v>925.3</v>
      </c>
      <c r="K866">
        <v>40</v>
      </c>
      <c r="L866">
        <v>180</v>
      </c>
      <c r="M866">
        <v>44</v>
      </c>
      <c r="N866">
        <v>164</v>
      </c>
      <c r="O866">
        <v>6</v>
      </c>
      <c r="P866">
        <v>2</v>
      </c>
      <c r="Q866">
        <v>5</v>
      </c>
      <c r="X866">
        <v>13</v>
      </c>
      <c r="Y866">
        <v>2077</v>
      </c>
      <c r="Z866">
        <v>1.4999999999999999E-2</v>
      </c>
      <c r="AA866">
        <v>1</v>
      </c>
      <c r="AB866">
        <v>20</v>
      </c>
    </row>
    <row r="867" spans="1:28" x14ac:dyDescent="0.25">
      <c r="A867">
        <v>2021</v>
      </c>
      <c r="B867">
        <v>2</v>
      </c>
      <c r="C867" s="289">
        <v>44242</v>
      </c>
      <c r="E867">
        <v>422</v>
      </c>
      <c r="F867" t="s">
        <v>398</v>
      </c>
      <c r="G867" t="s">
        <v>399</v>
      </c>
      <c r="H867">
        <v>846.3</v>
      </c>
      <c r="I867">
        <v>973.7</v>
      </c>
      <c r="J867">
        <v>936.8</v>
      </c>
      <c r="K867">
        <v>40</v>
      </c>
      <c r="L867">
        <v>180</v>
      </c>
      <c r="M867">
        <v>43</v>
      </c>
      <c r="N867">
        <v>167</v>
      </c>
      <c r="O867">
        <v>3</v>
      </c>
      <c r="P867">
        <v>3</v>
      </c>
      <c r="Q867">
        <v>4</v>
      </c>
      <c r="X867">
        <v>11</v>
      </c>
      <c r="Y867">
        <v>2843</v>
      </c>
      <c r="Z867">
        <v>1.4999999999999999E-2</v>
      </c>
      <c r="AA867">
        <v>1</v>
      </c>
      <c r="AB867">
        <v>20</v>
      </c>
    </row>
    <row r="868" spans="1:28" x14ac:dyDescent="0.25">
      <c r="A868">
        <v>2021</v>
      </c>
      <c r="B868">
        <v>2</v>
      </c>
      <c r="C868" s="289">
        <v>44243</v>
      </c>
      <c r="E868">
        <v>422</v>
      </c>
      <c r="F868" t="s">
        <v>398</v>
      </c>
      <c r="G868" t="s">
        <v>399</v>
      </c>
      <c r="H868">
        <v>846.3</v>
      </c>
      <c r="I868">
        <v>973.7</v>
      </c>
      <c r="J868">
        <v>913.3</v>
      </c>
      <c r="K868">
        <v>40</v>
      </c>
      <c r="L868">
        <v>180</v>
      </c>
      <c r="M868">
        <v>43</v>
      </c>
      <c r="N868">
        <v>166</v>
      </c>
      <c r="O868">
        <v>3</v>
      </c>
      <c r="Q868">
        <v>2</v>
      </c>
      <c r="X868">
        <v>4</v>
      </c>
      <c r="Y868">
        <v>1444</v>
      </c>
      <c r="Z868">
        <v>1.4999999999999999E-2</v>
      </c>
      <c r="AA868">
        <v>1</v>
      </c>
      <c r="AB868">
        <v>20</v>
      </c>
    </row>
    <row r="869" spans="1:28" x14ac:dyDescent="0.25">
      <c r="A869">
        <v>2021</v>
      </c>
      <c r="B869">
        <v>2</v>
      </c>
      <c r="C869" s="289">
        <v>44244</v>
      </c>
      <c r="E869">
        <v>422</v>
      </c>
      <c r="F869" t="s">
        <v>398</v>
      </c>
      <c r="G869" t="s">
        <v>399</v>
      </c>
      <c r="H869">
        <v>846.3</v>
      </c>
      <c r="I869">
        <v>973.7</v>
      </c>
      <c r="J869">
        <v>931</v>
      </c>
      <c r="K869">
        <v>40</v>
      </c>
      <c r="L869">
        <v>180</v>
      </c>
      <c r="M869">
        <v>45</v>
      </c>
      <c r="N869">
        <v>159</v>
      </c>
      <c r="O869">
        <v>1</v>
      </c>
      <c r="Q869">
        <v>1</v>
      </c>
      <c r="X869">
        <v>2</v>
      </c>
      <c r="Y869">
        <v>326</v>
      </c>
      <c r="Z869">
        <v>1.4999999999999999E-2</v>
      </c>
      <c r="AA869">
        <v>1</v>
      </c>
      <c r="AB869">
        <v>20</v>
      </c>
    </row>
    <row r="870" spans="1:28" x14ac:dyDescent="0.25">
      <c r="A870">
        <v>2021</v>
      </c>
      <c r="B870">
        <v>2</v>
      </c>
      <c r="C870" s="289">
        <v>44228</v>
      </c>
      <c r="E870">
        <v>2</v>
      </c>
      <c r="F870" t="s">
        <v>330</v>
      </c>
      <c r="G870" t="s">
        <v>331</v>
      </c>
      <c r="H870">
        <v>105.09</v>
      </c>
      <c r="I870">
        <v>120.91</v>
      </c>
      <c r="J870">
        <v>114</v>
      </c>
      <c r="K870">
        <v>108</v>
      </c>
      <c r="L870">
        <v>100</v>
      </c>
      <c r="M870">
        <v>113</v>
      </c>
      <c r="N870">
        <v>95</v>
      </c>
      <c r="O870">
        <v>6</v>
      </c>
      <c r="Q870">
        <v>7</v>
      </c>
      <c r="X870">
        <v>13</v>
      </c>
      <c r="Y870">
        <v>689</v>
      </c>
      <c r="Z870">
        <v>1.4999999999999999E-2</v>
      </c>
      <c r="AA870">
        <v>1</v>
      </c>
      <c r="AB870">
        <v>16</v>
      </c>
    </row>
    <row r="871" spans="1:28" x14ac:dyDescent="0.25">
      <c r="A871">
        <v>2021</v>
      </c>
      <c r="B871">
        <v>2</v>
      </c>
      <c r="C871" s="289">
        <v>44229</v>
      </c>
      <c r="E871">
        <v>2</v>
      </c>
      <c r="F871" t="s">
        <v>330</v>
      </c>
      <c r="G871" t="s">
        <v>331</v>
      </c>
      <c r="H871">
        <v>105.09</v>
      </c>
      <c r="I871">
        <v>120.91</v>
      </c>
      <c r="J871">
        <v>113.4</v>
      </c>
      <c r="K871">
        <v>108</v>
      </c>
      <c r="L871">
        <v>100</v>
      </c>
      <c r="M871">
        <v>101</v>
      </c>
      <c r="N871">
        <v>107</v>
      </c>
      <c r="O871">
        <v>10</v>
      </c>
      <c r="P871">
        <v>4</v>
      </c>
      <c r="Q871">
        <v>7</v>
      </c>
      <c r="X871">
        <v>21</v>
      </c>
      <c r="Y871">
        <v>2517</v>
      </c>
      <c r="Z871">
        <v>1.4999999999999999E-2</v>
      </c>
      <c r="AA871">
        <v>1</v>
      </c>
      <c r="AB871">
        <v>16</v>
      </c>
    </row>
    <row r="872" spans="1:28" x14ac:dyDescent="0.25">
      <c r="A872">
        <v>2021</v>
      </c>
      <c r="B872">
        <v>2</v>
      </c>
      <c r="C872" s="289">
        <v>44231</v>
      </c>
      <c r="E872">
        <v>2</v>
      </c>
      <c r="F872" t="s">
        <v>330</v>
      </c>
      <c r="G872" t="s">
        <v>331</v>
      </c>
      <c r="H872">
        <v>105.09</v>
      </c>
      <c r="I872">
        <v>120.91</v>
      </c>
      <c r="J872">
        <v>114.3</v>
      </c>
      <c r="K872">
        <v>108</v>
      </c>
      <c r="L872">
        <v>100</v>
      </c>
      <c r="M872">
        <v>118</v>
      </c>
      <c r="N872">
        <v>92</v>
      </c>
      <c r="O872">
        <v>4</v>
      </c>
      <c r="P872">
        <v>4</v>
      </c>
      <c r="Q872">
        <v>3</v>
      </c>
      <c r="S872">
        <v>2</v>
      </c>
      <c r="X872">
        <v>13</v>
      </c>
      <c r="Y872">
        <v>2353</v>
      </c>
      <c r="Z872">
        <v>1.4999999999999999E-2</v>
      </c>
      <c r="AA872">
        <v>1</v>
      </c>
      <c r="AB872">
        <v>16</v>
      </c>
    </row>
    <row r="873" spans="1:28" x14ac:dyDescent="0.25">
      <c r="A873">
        <v>2021</v>
      </c>
      <c r="B873">
        <v>2</v>
      </c>
      <c r="C873" s="289">
        <v>44234</v>
      </c>
      <c r="E873">
        <v>2</v>
      </c>
      <c r="F873" t="s">
        <v>330</v>
      </c>
      <c r="G873" t="s">
        <v>331</v>
      </c>
      <c r="H873">
        <v>105.09</v>
      </c>
      <c r="I873">
        <v>120.91</v>
      </c>
      <c r="J873">
        <v>106.8</v>
      </c>
      <c r="K873">
        <v>108</v>
      </c>
      <c r="L873">
        <v>100</v>
      </c>
      <c r="M873">
        <v>131</v>
      </c>
      <c r="N873">
        <v>83</v>
      </c>
      <c r="O873">
        <v>8</v>
      </c>
      <c r="P873">
        <v>2</v>
      </c>
      <c r="Q873">
        <v>4</v>
      </c>
      <c r="X873">
        <v>14</v>
      </c>
      <c r="Y873">
        <v>2510</v>
      </c>
      <c r="Z873">
        <v>1.4999999999999999E-2</v>
      </c>
      <c r="AA873">
        <v>1</v>
      </c>
      <c r="AB873">
        <v>16</v>
      </c>
    </row>
    <row r="874" spans="1:28" x14ac:dyDescent="0.25">
      <c r="A874">
        <v>2021</v>
      </c>
      <c r="B874">
        <v>2</v>
      </c>
      <c r="C874" s="289">
        <v>44235</v>
      </c>
      <c r="E874">
        <v>2</v>
      </c>
      <c r="F874" t="s">
        <v>330</v>
      </c>
      <c r="G874" t="s">
        <v>331</v>
      </c>
      <c r="H874">
        <v>105.09</v>
      </c>
      <c r="I874">
        <v>120.91</v>
      </c>
      <c r="J874">
        <v>112.4</v>
      </c>
      <c r="K874">
        <v>108</v>
      </c>
      <c r="L874">
        <v>100</v>
      </c>
      <c r="M874">
        <v>123</v>
      </c>
      <c r="N874">
        <v>88</v>
      </c>
      <c r="O874">
        <v>6</v>
      </c>
      <c r="P874">
        <v>2</v>
      </c>
      <c r="Q874">
        <v>8</v>
      </c>
      <c r="X874">
        <v>16</v>
      </c>
      <c r="Y874">
        <v>2642</v>
      </c>
      <c r="Z874">
        <v>1.4999999999999999E-2</v>
      </c>
      <c r="AA874">
        <v>1</v>
      </c>
      <c r="AB874">
        <v>16</v>
      </c>
    </row>
    <row r="875" spans="1:28" x14ac:dyDescent="0.25">
      <c r="A875">
        <v>2021</v>
      </c>
      <c r="B875">
        <v>2</v>
      </c>
      <c r="C875" s="289">
        <v>44236</v>
      </c>
      <c r="E875">
        <v>2</v>
      </c>
      <c r="F875" t="s">
        <v>330</v>
      </c>
      <c r="G875" t="s">
        <v>331</v>
      </c>
      <c r="H875">
        <v>105.09</v>
      </c>
      <c r="I875">
        <v>120.91</v>
      </c>
      <c r="J875">
        <v>109.2</v>
      </c>
      <c r="K875">
        <v>108</v>
      </c>
      <c r="L875">
        <v>100</v>
      </c>
      <c r="M875">
        <v>119</v>
      </c>
      <c r="N875">
        <v>91</v>
      </c>
      <c r="O875">
        <v>14</v>
      </c>
      <c r="P875">
        <v>2</v>
      </c>
      <c r="Q875">
        <v>5</v>
      </c>
      <c r="X875">
        <v>21</v>
      </c>
      <c r="Y875">
        <v>2569</v>
      </c>
      <c r="Z875">
        <v>1.4999999999999999E-2</v>
      </c>
      <c r="AA875">
        <v>1</v>
      </c>
      <c r="AB875">
        <v>16</v>
      </c>
    </row>
    <row r="876" spans="1:28" x14ac:dyDescent="0.25">
      <c r="A876">
        <v>2021</v>
      </c>
      <c r="B876">
        <v>2</v>
      </c>
      <c r="C876" s="289">
        <v>44237</v>
      </c>
      <c r="E876">
        <v>2</v>
      </c>
      <c r="F876" t="s">
        <v>330</v>
      </c>
      <c r="G876" t="s">
        <v>331</v>
      </c>
      <c r="H876">
        <v>105.09</v>
      </c>
      <c r="I876">
        <v>120.91</v>
      </c>
      <c r="J876">
        <v>108</v>
      </c>
      <c r="K876">
        <v>108</v>
      </c>
      <c r="L876">
        <v>100</v>
      </c>
      <c r="M876">
        <v>121</v>
      </c>
      <c r="N876">
        <v>90</v>
      </c>
      <c r="O876">
        <v>7</v>
      </c>
      <c r="P876">
        <v>5</v>
      </c>
      <c r="Q876">
        <v>5</v>
      </c>
      <c r="X876">
        <v>17</v>
      </c>
      <c r="Y876">
        <v>2669</v>
      </c>
      <c r="Z876">
        <v>1.4999999999999999E-2</v>
      </c>
      <c r="AA876">
        <v>1</v>
      </c>
      <c r="AB876">
        <v>16</v>
      </c>
    </row>
    <row r="877" spans="1:28" x14ac:dyDescent="0.25">
      <c r="A877">
        <v>2021</v>
      </c>
      <c r="B877">
        <v>2</v>
      </c>
      <c r="C877" s="289">
        <v>44238</v>
      </c>
      <c r="E877">
        <v>2</v>
      </c>
      <c r="F877" t="s">
        <v>330</v>
      </c>
      <c r="G877" t="s">
        <v>331</v>
      </c>
      <c r="H877">
        <v>105.09</v>
      </c>
      <c r="I877">
        <v>120.91</v>
      </c>
      <c r="K877">
        <v>108</v>
      </c>
      <c r="L877">
        <v>100</v>
      </c>
      <c r="O877">
        <v>2</v>
      </c>
      <c r="P877">
        <v>4</v>
      </c>
      <c r="Q877">
        <v>6</v>
      </c>
      <c r="X877">
        <v>12</v>
      </c>
      <c r="Y877">
        <v>376</v>
      </c>
      <c r="Z877">
        <v>1.4999999999999999E-2</v>
      </c>
      <c r="AA877">
        <v>1</v>
      </c>
      <c r="AB877">
        <v>16</v>
      </c>
    </row>
    <row r="878" spans="1:28" x14ac:dyDescent="0.25">
      <c r="A878">
        <v>2021</v>
      </c>
      <c r="B878">
        <v>2</v>
      </c>
      <c r="C878" s="289">
        <v>44241</v>
      </c>
      <c r="E878">
        <v>2</v>
      </c>
      <c r="F878" t="s">
        <v>330</v>
      </c>
      <c r="G878" t="s">
        <v>331</v>
      </c>
      <c r="H878">
        <v>105.09</v>
      </c>
      <c r="I878">
        <v>120.91</v>
      </c>
      <c r="K878">
        <v>108</v>
      </c>
      <c r="L878">
        <v>100</v>
      </c>
      <c r="Z878">
        <v>1.4999999999999999E-2</v>
      </c>
      <c r="AA878">
        <v>1</v>
      </c>
      <c r="AB878">
        <v>16</v>
      </c>
    </row>
    <row r="879" spans="1:28" x14ac:dyDescent="0.25">
      <c r="A879">
        <v>2021</v>
      </c>
      <c r="B879">
        <v>2</v>
      </c>
      <c r="C879" s="289">
        <v>44244</v>
      </c>
      <c r="E879">
        <v>2</v>
      </c>
      <c r="F879" t="s">
        <v>330</v>
      </c>
      <c r="G879" t="s">
        <v>331</v>
      </c>
      <c r="H879">
        <v>105.09</v>
      </c>
      <c r="I879">
        <v>120.91</v>
      </c>
      <c r="J879">
        <v>116.7</v>
      </c>
      <c r="K879">
        <v>108</v>
      </c>
      <c r="L879">
        <v>100</v>
      </c>
      <c r="M879">
        <v>114</v>
      </c>
      <c r="N879">
        <v>95</v>
      </c>
      <c r="O879">
        <v>6</v>
      </c>
      <c r="P879">
        <v>8</v>
      </c>
      <c r="Q879">
        <v>10</v>
      </c>
      <c r="X879">
        <v>24</v>
      </c>
      <c r="Y879">
        <v>1116</v>
      </c>
      <c r="Z879">
        <v>1.4999999999999999E-2</v>
      </c>
      <c r="AA879">
        <v>1</v>
      </c>
      <c r="AB879">
        <v>16</v>
      </c>
    </row>
    <row r="880" spans="1:28" x14ac:dyDescent="0.25">
      <c r="A880">
        <v>2021</v>
      </c>
      <c r="B880">
        <v>2</v>
      </c>
      <c r="C880" s="289">
        <v>44245</v>
      </c>
      <c r="E880">
        <v>2</v>
      </c>
      <c r="F880" t="s">
        <v>330</v>
      </c>
      <c r="G880" t="s">
        <v>331</v>
      </c>
      <c r="H880">
        <v>105.09</v>
      </c>
      <c r="I880">
        <v>120.91</v>
      </c>
      <c r="J880">
        <v>106.2</v>
      </c>
      <c r="K880">
        <v>108</v>
      </c>
      <c r="L880">
        <v>100</v>
      </c>
      <c r="M880">
        <v>115</v>
      </c>
      <c r="N880">
        <v>94</v>
      </c>
      <c r="O880">
        <v>8</v>
      </c>
      <c r="P880">
        <v>13</v>
      </c>
      <c r="Q880">
        <v>6</v>
      </c>
      <c r="X880">
        <v>27</v>
      </c>
      <c r="Y880">
        <v>2523</v>
      </c>
      <c r="Z880">
        <v>1.4999999999999999E-2</v>
      </c>
      <c r="AA880">
        <v>1</v>
      </c>
      <c r="AB880">
        <v>16</v>
      </c>
    </row>
    <row r="881" spans="1:28" x14ac:dyDescent="0.25">
      <c r="A881">
        <v>2021</v>
      </c>
      <c r="B881">
        <v>2</v>
      </c>
      <c r="C881" s="289">
        <v>44248</v>
      </c>
      <c r="E881">
        <v>2</v>
      </c>
      <c r="F881" t="s">
        <v>330</v>
      </c>
      <c r="G881" t="s">
        <v>331</v>
      </c>
      <c r="H881">
        <v>105.09</v>
      </c>
      <c r="I881">
        <v>120.91</v>
      </c>
      <c r="J881">
        <v>108.7</v>
      </c>
      <c r="K881">
        <v>108</v>
      </c>
      <c r="L881">
        <v>100</v>
      </c>
      <c r="M881">
        <v>115</v>
      </c>
      <c r="N881">
        <v>94</v>
      </c>
      <c r="O881">
        <v>10</v>
      </c>
      <c r="P881">
        <v>4</v>
      </c>
      <c r="Q881">
        <v>3</v>
      </c>
      <c r="X881">
        <v>17</v>
      </c>
      <c r="Y881">
        <v>2201</v>
      </c>
      <c r="Z881">
        <v>1.4999999999999999E-2</v>
      </c>
      <c r="AA881">
        <v>1</v>
      </c>
      <c r="AB881">
        <v>16</v>
      </c>
    </row>
    <row r="882" spans="1:28" x14ac:dyDescent="0.25">
      <c r="A882">
        <v>2021</v>
      </c>
      <c r="B882">
        <v>2</v>
      </c>
      <c r="C882" s="289">
        <v>44249</v>
      </c>
      <c r="E882">
        <v>2</v>
      </c>
      <c r="F882" t="s">
        <v>330</v>
      </c>
      <c r="G882" t="s">
        <v>331</v>
      </c>
      <c r="H882">
        <v>105.09</v>
      </c>
      <c r="I882">
        <v>120.91</v>
      </c>
      <c r="J882">
        <v>112.1</v>
      </c>
      <c r="K882">
        <v>108</v>
      </c>
      <c r="L882">
        <v>100</v>
      </c>
      <c r="M882">
        <v>113</v>
      </c>
      <c r="N882">
        <v>96</v>
      </c>
      <c r="O882">
        <v>12</v>
      </c>
      <c r="P882">
        <v>2</v>
      </c>
      <c r="Q882">
        <v>9</v>
      </c>
      <c r="X882">
        <v>23</v>
      </c>
      <c r="Y882">
        <v>2987</v>
      </c>
      <c r="Z882">
        <v>1.4999999999999999E-2</v>
      </c>
      <c r="AA882">
        <v>1</v>
      </c>
      <c r="AB882">
        <v>16</v>
      </c>
    </row>
    <row r="883" spans="1:28" x14ac:dyDescent="0.25">
      <c r="A883">
        <v>2021</v>
      </c>
      <c r="B883">
        <v>2</v>
      </c>
      <c r="C883" s="289">
        <v>44250</v>
      </c>
      <c r="E883">
        <v>2</v>
      </c>
      <c r="F883" t="s">
        <v>330</v>
      </c>
      <c r="G883" t="s">
        <v>331</v>
      </c>
      <c r="H883">
        <v>105.09</v>
      </c>
      <c r="I883">
        <v>120.91</v>
      </c>
      <c r="J883">
        <v>112.6</v>
      </c>
      <c r="K883">
        <v>108</v>
      </c>
      <c r="L883">
        <v>100</v>
      </c>
      <c r="M883">
        <v>112</v>
      </c>
      <c r="N883">
        <v>97</v>
      </c>
      <c r="O883">
        <v>10</v>
      </c>
      <c r="P883">
        <v>6</v>
      </c>
      <c r="Q883">
        <v>5</v>
      </c>
      <c r="X883">
        <v>21</v>
      </c>
      <c r="Y883">
        <v>2491</v>
      </c>
      <c r="Z883">
        <v>1.4999999999999999E-2</v>
      </c>
      <c r="AA883">
        <v>1</v>
      </c>
      <c r="AB883">
        <v>16</v>
      </c>
    </row>
    <row r="884" spans="1:28" x14ac:dyDescent="0.25">
      <c r="A884">
        <v>2021</v>
      </c>
      <c r="B884">
        <v>2</v>
      </c>
      <c r="C884" s="289">
        <v>44251</v>
      </c>
      <c r="E884">
        <v>2</v>
      </c>
      <c r="F884" t="s">
        <v>330</v>
      </c>
      <c r="G884" t="s">
        <v>331</v>
      </c>
      <c r="H884">
        <v>105.09</v>
      </c>
      <c r="I884">
        <v>120.91</v>
      </c>
      <c r="J884">
        <v>111.7</v>
      </c>
      <c r="K884">
        <v>108</v>
      </c>
      <c r="L884">
        <v>100</v>
      </c>
      <c r="M884">
        <v>115</v>
      </c>
      <c r="N884">
        <v>94</v>
      </c>
      <c r="O884">
        <v>14</v>
      </c>
      <c r="P884">
        <v>6</v>
      </c>
      <c r="Q884">
        <v>8</v>
      </c>
      <c r="X884">
        <v>28</v>
      </c>
      <c r="Y884">
        <v>2550</v>
      </c>
      <c r="Z884">
        <v>1.4999999999999999E-2</v>
      </c>
      <c r="AA884">
        <v>1</v>
      </c>
      <c r="AB884">
        <v>16</v>
      </c>
    </row>
    <row r="885" spans="1:28" x14ac:dyDescent="0.25">
      <c r="A885">
        <v>2021</v>
      </c>
      <c r="B885">
        <v>2</v>
      </c>
      <c r="C885" s="289">
        <v>44252</v>
      </c>
      <c r="E885">
        <v>2</v>
      </c>
      <c r="F885" t="s">
        <v>330</v>
      </c>
      <c r="G885" t="s">
        <v>331</v>
      </c>
      <c r="H885">
        <v>105.09</v>
      </c>
      <c r="I885">
        <v>120.91</v>
      </c>
      <c r="J885">
        <v>109.1</v>
      </c>
      <c r="K885">
        <v>108</v>
      </c>
      <c r="L885">
        <v>100</v>
      </c>
      <c r="M885">
        <v>114</v>
      </c>
      <c r="N885">
        <v>95</v>
      </c>
      <c r="O885">
        <v>11</v>
      </c>
      <c r="P885">
        <v>2</v>
      </c>
      <c r="Q885">
        <v>4</v>
      </c>
      <c r="X885">
        <v>17</v>
      </c>
      <c r="Y885">
        <v>2591</v>
      </c>
      <c r="Z885">
        <v>1.4999999999999999E-2</v>
      </c>
      <c r="AA885">
        <v>1</v>
      </c>
      <c r="AB885">
        <v>16</v>
      </c>
    </row>
    <row r="886" spans="1:28" x14ac:dyDescent="0.25">
      <c r="A886">
        <v>2021</v>
      </c>
      <c r="B886">
        <v>2</v>
      </c>
      <c r="C886" s="289">
        <v>44231</v>
      </c>
      <c r="E886">
        <v>92</v>
      </c>
      <c r="F886" t="s">
        <v>205</v>
      </c>
      <c r="G886" t="s">
        <v>206</v>
      </c>
      <c r="H886">
        <v>335.73</v>
      </c>
      <c r="I886">
        <v>386.27</v>
      </c>
      <c r="J886">
        <v>390.4</v>
      </c>
      <c r="K886">
        <v>74</v>
      </c>
      <c r="L886">
        <v>97</v>
      </c>
      <c r="M886">
        <v>71</v>
      </c>
      <c r="N886">
        <v>101</v>
      </c>
      <c r="O886">
        <v>5</v>
      </c>
      <c r="P886">
        <v>2</v>
      </c>
      <c r="Q886">
        <v>2</v>
      </c>
      <c r="R886">
        <v>2</v>
      </c>
      <c r="X886">
        <v>11</v>
      </c>
      <c r="Y886">
        <v>1595</v>
      </c>
      <c r="Z886">
        <v>1.4999999999999999E-2</v>
      </c>
      <c r="AA886">
        <v>1</v>
      </c>
      <c r="AB886">
        <v>16</v>
      </c>
    </row>
    <row r="887" spans="1:28" x14ac:dyDescent="0.25">
      <c r="A887">
        <v>2021</v>
      </c>
      <c r="B887">
        <v>2</v>
      </c>
      <c r="C887" s="289">
        <v>44234</v>
      </c>
      <c r="E887">
        <v>92</v>
      </c>
      <c r="F887" t="s">
        <v>205</v>
      </c>
      <c r="G887" t="s">
        <v>206</v>
      </c>
      <c r="H887">
        <v>335.73</v>
      </c>
      <c r="I887">
        <v>386.27</v>
      </c>
      <c r="J887">
        <v>375.7</v>
      </c>
      <c r="K887">
        <v>74</v>
      </c>
      <c r="L887">
        <v>97</v>
      </c>
      <c r="M887">
        <v>75</v>
      </c>
      <c r="N887">
        <v>96</v>
      </c>
      <c r="O887">
        <v>10</v>
      </c>
      <c r="P887">
        <v>1</v>
      </c>
      <c r="Q887">
        <v>2</v>
      </c>
      <c r="X887">
        <v>13</v>
      </c>
      <c r="Y887">
        <v>1517</v>
      </c>
      <c r="Z887">
        <v>1.4999999999999999E-2</v>
      </c>
      <c r="AA887">
        <v>1</v>
      </c>
      <c r="AB887">
        <v>16</v>
      </c>
    </row>
    <row r="888" spans="1:28" x14ac:dyDescent="0.25">
      <c r="A888">
        <v>2021</v>
      </c>
      <c r="B888">
        <v>2</v>
      </c>
      <c r="C888" s="289">
        <v>44235</v>
      </c>
      <c r="E888">
        <v>92</v>
      </c>
      <c r="F888" t="s">
        <v>205</v>
      </c>
      <c r="G888" t="s">
        <v>206</v>
      </c>
      <c r="H888">
        <v>335.73</v>
      </c>
      <c r="I888">
        <v>386.27</v>
      </c>
      <c r="J888">
        <v>371.8</v>
      </c>
      <c r="K888">
        <v>74</v>
      </c>
      <c r="L888">
        <v>97</v>
      </c>
      <c r="M888">
        <v>74</v>
      </c>
      <c r="N888">
        <v>98</v>
      </c>
      <c r="O888">
        <v>11</v>
      </c>
      <c r="P888">
        <v>2</v>
      </c>
      <c r="Q888">
        <v>1</v>
      </c>
      <c r="S888">
        <v>3</v>
      </c>
      <c r="X888">
        <v>17</v>
      </c>
      <c r="Y888">
        <v>1625</v>
      </c>
      <c r="Z888">
        <v>1.4999999999999999E-2</v>
      </c>
      <c r="AA888">
        <v>1</v>
      </c>
      <c r="AB888">
        <v>16</v>
      </c>
    </row>
    <row r="889" spans="1:28" x14ac:dyDescent="0.25">
      <c r="A889">
        <v>2021</v>
      </c>
      <c r="B889">
        <v>2</v>
      </c>
      <c r="C889" s="289">
        <v>44236</v>
      </c>
      <c r="E889">
        <v>92</v>
      </c>
      <c r="F889" t="s">
        <v>205</v>
      </c>
      <c r="G889" t="s">
        <v>206</v>
      </c>
      <c r="H889">
        <v>335.73</v>
      </c>
      <c r="I889">
        <v>386.27</v>
      </c>
      <c r="J889">
        <v>371</v>
      </c>
      <c r="K889">
        <v>74</v>
      </c>
      <c r="L889">
        <v>97</v>
      </c>
      <c r="M889">
        <v>76</v>
      </c>
      <c r="N889">
        <v>95</v>
      </c>
      <c r="O889">
        <v>8</v>
      </c>
      <c r="P889">
        <v>2</v>
      </c>
      <c r="Q889">
        <v>3</v>
      </c>
      <c r="X889">
        <v>13</v>
      </c>
      <c r="Y889">
        <v>1597</v>
      </c>
      <c r="Z889">
        <v>1.4999999999999999E-2</v>
      </c>
      <c r="AA889">
        <v>1</v>
      </c>
      <c r="AB889">
        <v>16</v>
      </c>
    </row>
    <row r="890" spans="1:28" x14ac:dyDescent="0.25">
      <c r="A890">
        <v>2021</v>
      </c>
      <c r="B890">
        <v>2</v>
      </c>
      <c r="C890" s="289">
        <v>44237</v>
      </c>
      <c r="E890">
        <v>92</v>
      </c>
      <c r="F890" t="s">
        <v>205</v>
      </c>
      <c r="G890" t="s">
        <v>206</v>
      </c>
      <c r="H890">
        <v>335.73</v>
      </c>
      <c r="I890">
        <v>386.27</v>
      </c>
      <c r="J890">
        <v>366.8</v>
      </c>
      <c r="K890">
        <v>74</v>
      </c>
      <c r="L890">
        <v>97</v>
      </c>
      <c r="M890">
        <v>78</v>
      </c>
      <c r="N890">
        <v>92</v>
      </c>
      <c r="O890">
        <v>4</v>
      </c>
      <c r="P890">
        <v>2</v>
      </c>
      <c r="Q890">
        <v>2</v>
      </c>
      <c r="X890">
        <v>8</v>
      </c>
      <c r="Y890">
        <v>1264</v>
      </c>
      <c r="Z890">
        <v>1.4999999999999999E-2</v>
      </c>
      <c r="AA890">
        <v>1</v>
      </c>
      <c r="AB890">
        <v>16</v>
      </c>
    </row>
    <row r="891" spans="1:28" x14ac:dyDescent="0.25">
      <c r="A891">
        <v>2021</v>
      </c>
      <c r="B891">
        <v>2</v>
      </c>
      <c r="C891" s="289">
        <v>44251</v>
      </c>
      <c r="E891">
        <v>92</v>
      </c>
      <c r="F891" t="s">
        <v>205</v>
      </c>
      <c r="G891" t="s">
        <v>206</v>
      </c>
      <c r="H891">
        <v>335.73</v>
      </c>
      <c r="I891">
        <v>386.27</v>
      </c>
      <c r="J891">
        <v>400</v>
      </c>
      <c r="K891">
        <v>74</v>
      </c>
      <c r="L891">
        <v>97</v>
      </c>
      <c r="M891">
        <v>76</v>
      </c>
      <c r="N891">
        <v>95</v>
      </c>
      <c r="O891">
        <v>2</v>
      </c>
      <c r="Q891">
        <v>6</v>
      </c>
      <c r="X891">
        <v>8</v>
      </c>
      <c r="Y891">
        <v>8</v>
      </c>
      <c r="Z891">
        <v>1.4999999999999999E-2</v>
      </c>
      <c r="AA891">
        <v>1</v>
      </c>
      <c r="AB891">
        <v>16</v>
      </c>
    </row>
    <row r="892" spans="1:28" x14ac:dyDescent="0.25">
      <c r="A892">
        <v>2021</v>
      </c>
      <c r="B892">
        <v>2</v>
      </c>
      <c r="C892" s="289">
        <v>44252</v>
      </c>
      <c r="E892">
        <v>92</v>
      </c>
      <c r="F892" t="s">
        <v>205</v>
      </c>
      <c r="G892" t="s">
        <v>206</v>
      </c>
      <c r="H892">
        <v>335.73</v>
      </c>
      <c r="I892">
        <v>386.27</v>
      </c>
      <c r="J892">
        <v>369</v>
      </c>
      <c r="K892">
        <v>74</v>
      </c>
      <c r="L892">
        <v>97</v>
      </c>
      <c r="M892">
        <v>72</v>
      </c>
      <c r="N892">
        <v>101</v>
      </c>
      <c r="O892">
        <v>10</v>
      </c>
      <c r="P892">
        <v>6</v>
      </c>
      <c r="Q892">
        <v>5</v>
      </c>
      <c r="X892">
        <v>21</v>
      </c>
      <c r="Y892">
        <v>1661</v>
      </c>
      <c r="Z892">
        <v>1.4999999999999999E-2</v>
      </c>
      <c r="AA892">
        <v>1</v>
      </c>
      <c r="AB892">
        <v>16</v>
      </c>
    </row>
    <row r="893" spans="1:28" x14ac:dyDescent="0.25">
      <c r="A893">
        <v>2021</v>
      </c>
      <c r="B893">
        <v>2</v>
      </c>
      <c r="C893" s="289">
        <v>44242</v>
      </c>
      <c r="E893">
        <v>609</v>
      </c>
      <c r="F893" t="s">
        <v>286</v>
      </c>
      <c r="G893" t="s">
        <v>287</v>
      </c>
      <c r="H893">
        <v>46.5</v>
      </c>
      <c r="I893">
        <v>53.5</v>
      </c>
      <c r="J893">
        <v>53.2</v>
      </c>
      <c r="K893">
        <v>90</v>
      </c>
      <c r="L893">
        <v>120</v>
      </c>
      <c r="M893">
        <v>96</v>
      </c>
      <c r="N893">
        <v>112</v>
      </c>
      <c r="O893">
        <v>9</v>
      </c>
      <c r="P893">
        <v>2</v>
      </c>
      <c r="Q893">
        <v>4</v>
      </c>
      <c r="X893">
        <v>15</v>
      </c>
      <c r="Y893">
        <v>15</v>
      </c>
      <c r="Z893">
        <v>1.4999999999999999E-2</v>
      </c>
      <c r="AA893">
        <v>1</v>
      </c>
      <c r="AB893">
        <v>16</v>
      </c>
    </row>
    <row r="894" spans="1:28" x14ac:dyDescent="0.25">
      <c r="A894">
        <v>2021</v>
      </c>
      <c r="B894">
        <v>2</v>
      </c>
      <c r="C894" s="289">
        <v>44243</v>
      </c>
      <c r="E894">
        <v>609</v>
      </c>
      <c r="F894" t="s">
        <v>286</v>
      </c>
      <c r="G894" t="s">
        <v>287</v>
      </c>
      <c r="H894">
        <v>46.5</v>
      </c>
      <c r="I894">
        <v>53.5</v>
      </c>
      <c r="J894">
        <v>50.7</v>
      </c>
      <c r="K894">
        <v>90</v>
      </c>
      <c r="L894">
        <v>120</v>
      </c>
      <c r="M894">
        <v>101</v>
      </c>
      <c r="N894">
        <v>107</v>
      </c>
      <c r="O894">
        <v>2</v>
      </c>
      <c r="P894">
        <v>3</v>
      </c>
      <c r="Q894">
        <v>3</v>
      </c>
      <c r="X894">
        <v>8</v>
      </c>
      <c r="Y894">
        <v>1376</v>
      </c>
      <c r="Z894">
        <v>1.4999999999999999E-2</v>
      </c>
      <c r="AA894">
        <v>1</v>
      </c>
      <c r="AB894">
        <v>16</v>
      </c>
    </row>
    <row r="895" spans="1:28" x14ac:dyDescent="0.25">
      <c r="A895">
        <v>2021</v>
      </c>
      <c r="B895">
        <v>2</v>
      </c>
      <c r="C895" s="289">
        <v>44244</v>
      </c>
      <c r="E895">
        <v>609</v>
      </c>
      <c r="F895" t="s">
        <v>286</v>
      </c>
      <c r="G895" t="s">
        <v>287</v>
      </c>
      <c r="H895">
        <v>46.5</v>
      </c>
      <c r="I895">
        <v>53.5</v>
      </c>
      <c r="J895">
        <v>52.3</v>
      </c>
      <c r="K895">
        <v>90</v>
      </c>
      <c r="L895">
        <v>120</v>
      </c>
      <c r="M895">
        <v>103</v>
      </c>
      <c r="N895">
        <v>105</v>
      </c>
      <c r="O895">
        <v>2</v>
      </c>
      <c r="Q895">
        <v>1</v>
      </c>
      <c r="X895">
        <v>3</v>
      </c>
      <c r="Y895">
        <v>3</v>
      </c>
      <c r="Z895">
        <v>1.4999999999999999E-2</v>
      </c>
      <c r="AA895">
        <v>1</v>
      </c>
      <c r="AB895">
        <v>16</v>
      </c>
    </row>
    <row r="896" spans="1:28" x14ac:dyDescent="0.25">
      <c r="A896">
        <v>2021</v>
      </c>
      <c r="B896">
        <v>2</v>
      </c>
      <c r="C896" s="289">
        <v>44249</v>
      </c>
      <c r="E896">
        <v>609</v>
      </c>
      <c r="F896" t="s">
        <v>286</v>
      </c>
      <c r="G896" t="s">
        <v>287</v>
      </c>
      <c r="H896">
        <v>46.5</v>
      </c>
      <c r="I896">
        <v>53.5</v>
      </c>
      <c r="K896">
        <v>90</v>
      </c>
      <c r="L896">
        <v>120</v>
      </c>
      <c r="Y896">
        <v>1728</v>
      </c>
      <c r="Z896">
        <v>1.4999999999999999E-2</v>
      </c>
      <c r="AA896">
        <v>1</v>
      </c>
      <c r="AB896">
        <v>16</v>
      </c>
    </row>
    <row r="897" spans="1:28" x14ac:dyDescent="0.25">
      <c r="A897">
        <v>2021</v>
      </c>
      <c r="B897">
        <v>2</v>
      </c>
      <c r="C897" s="289">
        <v>44228</v>
      </c>
      <c r="E897">
        <v>1</v>
      </c>
      <c r="F897" t="s">
        <v>328</v>
      </c>
      <c r="G897" t="s">
        <v>329</v>
      </c>
      <c r="H897">
        <v>103.23</v>
      </c>
      <c r="I897">
        <v>118.77</v>
      </c>
      <c r="J897">
        <v>107.7</v>
      </c>
      <c r="K897">
        <v>108</v>
      </c>
      <c r="L897">
        <v>100</v>
      </c>
      <c r="M897">
        <v>113</v>
      </c>
      <c r="N897">
        <v>95</v>
      </c>
      <c r="O897">
        <v>11</v>
      </c>
      <c r="Q897">
        <v>4</v>
      </c>
      <c r="X897">
        <v>15</v>
      </c>
      <c r="Y897">
        <v>815</v>
      </c>
      <c r="Z897">
        <v>1.4999999999999999E-2</v>
      </c>
      <c r="AA897">
        <v>1</v>
      </c>
      <c r="AB897">
        <v>16</v>
      </c>
    </row>
    <row r="898" spans="1:28" x14ac:dyDescent="0.25">
      <c r="A898">
        <v>2021</v>
      </c>
      <c r="B898">
        <v>2</v>
      </c>
      <c r="C898" s="289">
        <v>44229</v>
      </c>
      <c r="E898">
        <v>1</v>
      </c>
      <c r="F898" t="s">
        <v>328</v>
      </c>
      <c r="G898" t="s">
        <v>329</v>
      </c>
      <c r="H898">
        <v>103.23</v>
      </c>
      <c r="I898">
        <v>118.77</v>
      </c>
      <c r="J898">
        <v>114.6</v>
      </c>
      <c r="K898">
        <v>108</v>
      </c>
      <c r="L898">
        <v>100</v>
      </c>
      <c r="M898">
        <v>101</v>
      </c>
      <c r="N898">
        <v>107</v>
      </c>
      <c r="O898">
        <v>8</v>
      </c>
      <c r="P898">
        <v>4</v>
      </c>
      <c r="Q898">
        <v>8</v>
      </c>
      <c r="X898">
        <v>20</v>
      </c>
      <c r="Y898">
        <v>2516</v>
      </c>
      <c r="Z898">
        <v>1.4999999999999999E-2</v>
      </c>
      <c r="AA898">
        <v>1</v>
      </c>
      <c r="AB898">
        <v>16</v>
      </c>
    </row>
    <row r="899" spans="1:28" x14ac:dyDescent="0.25">
      <c r="A899">
        <v>2021</v>
      </c>
      <c r="B899">
        <v>2</v>
      </c>
      <c r="C899" s="289">
        <v>44231</v>
      </c>
      <c r="E899">
        <v>1</v>
      </c>
      <c r="F899" t="s">
        <v>328</v>
      </c>
      <c r="G899" t="s">
        <v>329</v>
      </c>
      <c r="H899">
        <v>103.23</v>
      </c>
      <c r="I899">
        <v>118.77</v>
      </c>
      <c r="J899">
        <v>107</v>
      </c>
      <c r="K899">
        <v>108</v>
      </c>
      <c r="L899">
        <v>100</v>
      </c>
      <c r="M899">
        <v>118</v>
      </c>
      <c r="N899">
        <v>92</v>
      </c>
      <c r="O899">
        <v>6</v>
      </c>
      <c r="P899">
        <v>4</v>
      </c>
      <c r="Q899">
        <v>1</v>
      </c>
      <c r="S899">
        <v>6</v>
      </c>
      <c r="X899">
        <v>17</v>
      </c>
      <c r="Y899">
        <v>2417</v>
      </c>
      <c r="Z899">
        <v>1.4999999999999999E-2</v>
      </c>
      <c r="AA899">
        <v>1</v>
      </c>
      <c r="AB899">
        <v>16</v>
      </c>
    </row>
    <row r="900" spans="1:28" x14ac:dyDescent="0.25">
      <c r="A900">
        <v>2021</v>
      </c>
      <c r="B900">
        <v>2</v>
      </c>
      <c r="C900" s="289">
        <v>44234</v>
      </c>
      <c r="E900">
        <v>1</v>
      </c>
      <c r="F900" t="s">
        <v>328</v>
      </c>
      <c r="G900" t="s">
        <v>329</v>
      </c>
      <c r="H900">
        <v>103.23</v>
      </c>
      <c r="I900">
        <v>118.77</v>
      </c>
      <c r="J900">
        <v>113.4</v>
      </c>
      <c r="K900">
        <v>108</v>
      </c>
      <c r="L900">
        <v>100</v>
      </c>
      <c r="M900">
        <v>131</v>
      </c>
      <c r="N900">
        <v>83</v>
      </c>
      <c r="O900">
        <v>7</v>
      </c>
      <c r="P900">
        <v>2</v>
      </c>
      <c r="Q900">
        <v>6</v>
      </c>
      <c r="X900">
        <v>15</v>
      </c>
      <c r="Y900">
        <v>2511</v>
      </c>
      <c r="Z900">
        <v>1.4999999999999999E-2</v>
      </c>
      <c r="AA900">
        <v>1</v>
      </c>
      <c r="AB900">
        <v>16</v>
      </c>
    </row>
    <row r="901" spans="1:28" x14ac:dyDescent="0.25">
      <c r="A901">
        <v>2021</v>
      </c>
      <c r="B901">
        <v>2</v>
      </c>
      <c r="C901" s="289">
        <v>44235</v>
      </c>
      <c r="E901">
        <v>1</v>
      </c>
      <c r="F901" t="s">
        <v>328</v>
      </c>
      <c r="G901" t="s">
        <v>329</v>
      </c>
      <c r="H901">
        <v>103.23</v>
      </c>
      <c r="I901">
        <v>118.77</v>
      </c>
      <c r="J901">
        <v>115.1</v>
      </c>
      <c r="K901">
        <v>108</v>
      </c>
      <c r="L901">
        <v>100</v>
      </c>
      <c r="M901">
        <v>123</v>
      </c>
      <c r="N901">
        <v>88</v>
      </c>
      <c r="O901">
        <v>7</v>
      </c>
      <c r="P901">
        <v>2</v>
      </c>
      <c r="Q901">
        <v>9</v>
      </c>
      <c r="X901">
        <v>18</v>
      </c>
      <c r="Y901">
        <v>2146</v>
      </c>
      <c r="Z901">
        <v>1.4999999999999999E-2</v>
      </c>
      <c r="AA901">
        <v>1</v>
      </c>
      <c r="AB901">
        <v>16</v>
      </c>
    </row>
    <row r="902" spans="1:28" x14ac:dyDescent="0.25">
      <c r="A902">
        <v>2021</v>
      </c>
      <c r="B902">
        <v>2</v>
      </c>
      <c r="C902" s="289">
        <v>44236</v>
      </c>
      <c r="E902">
        <v>1</v>
      </c>
      <c r="F902" t="s">
        <v>328</v>
      </c>
      <c r="G902" t="s">
        <v>329</v>
      </c>
      <c r="H902">
        <v>103.23</v>
      </c>
      <c r="I902">
        <v>118.77</v>
      </c>
      <c r="J902">
        <v>114.8</v>
      </c>
      <c r="K902">
        <v>108</v>
      </c>
      <c r="L902">
        <v>100</v>
      </c>
      <c r="M902">
        <v>119</v>
      </c>
      <c r="N902">
        <v>91</v>
      </c>
      <c r="O902">
        <v>8</v>
      </c>
      <c r="P902">
        <v>1</v>
      </c>
      <c r="Q902">
        <v>5</v>
      </c>
      <c r="X902">
        <v>14</v>
      </c>
      <c r="Y902">
        <v>2606</v>
      </c>
      <c r="Z902">
        <v>1.4999999999999999E-2</v>
      </c>
      <c r="AA902">
        <v>1</v>
      </c>
      <c r="AB902">
        <v>16</v>
      </c>
    </row>
    <row r="903" spans="1:28" x14ac:dyDescent="0.25">
      <c r="A903">
        <v>2021</v>
      </c>
      <c r="B903">
        <v>2</v>
      </c>
      <c r="C903" s="289">
        <v>44237</v>
      </c>
      <c r="E903">
        <v>1</v>
      </c>
      <c r="F903" t="s">
        <v>328</v>
      </c>
      <c r="G903" t="s">
        <v>329</v>
      </c>
      <c r="H903">
        <v>103.23</v>
      </c>
      <c r="I903">
        <v>118.77</v>
      </c>
      <c r="J903">
        <v>115.1</v>
      </c>
      <c r="K903">
        <v>108</v>
      </c>
      <c r="L903">
        <v>100</v>
      </c>
      <c r="M903">
        <v>121</v>
      </c>
      <c r="N903">
        <v>90</v>
      </c>
      <c r="O903">
        <v>8</v>
      </c>
      <c r="P903">
        <v>4</v>
      </c>
      <c r="Q903">
        <v>3</v>
      </c>
      <c r="X903">
        <v>15</v>
      </c>
      <c r="Y903">
        <v>2671</v>
      </c>
      <c r="Z903">
        <v>1.4999999999999999E-2</v>
      </c>
      <c r="AA903">
        <v>1</v>
      </c>
      <c r="AB903">
        <v>16</v>
      </c>
    </row>
    <row r="904" spans="1:28" x14ac:dyDescent="0.25">
      <c r="A904">
        <v>2021</v>
      </c>
      <c r="B904">
        <v>2</v>
      </c>
      <c r="C904" s="289">
        <v>44238</v>
      </c>
      <c r="E904">
        <v>1</v>
      </c>
      <c r="F904" t="s">
        <v>328</v>
      </c>
      <c r="G904" t="s">
        <v>329</v>
      </c>
      <c r="H904">
        <v>103.23</v>
      </c>
      <c r="I904">
        <v>118.77</v>
      </c>
      <c r="K904">
        <v>108</v>
      </c>
      <c r="L904">
        <v>100</v>
      </c>
      <c r="O904">
        <v>8</v>
      </c>
      <c r="P904">
        <v>2</v>
      </c>
      <c r="Q904">
        <v>2</v>
      </c>
      <c r="X904">
        <v>12</v>
      </c>
      <c r="Y904">
        <v>380</v>
      </c>
      <c r="Z904">
        <v>1.4999999999999999E-2</v>
      </c>
      <c r="AA904">
        <v>1</v>
      </c>
      <c r="AB904">
        <v>16</v>
      </c>
    </row>
    <row r="905" spans="1:28" x14ac:dyDescent="0.25">
      <c r="A905">
        <v>2021</v>
      </c>
      <c r="B905">
        <v>2</v>
      </c>
      <c r="C905" s="289">
        <v>44244</v>
      </c>
      <c r="E905">
        <v>1</v>
      </c>
      <c r="F905" t="s">
        <v>328</v>
      </c>
      <c r="G905" t="s">
        <v>329</v>
      </c>
      <c r="H905">
        <v>103.23</v>
      </c>
      <c r="I905">
        <v>118.77</v>
      </c>
      <c r="J905">
        <v>110</v>
      </c>
      <c r="K905">
        <v>108</v>
      </c>
      <c r="L905">
        <v>100</v>
      </c>
      <c r="M905">
        <v>114</v>
      </c>
      <c r="N905">
        <v>95</v>
      </c>
      <c r="O905">
        <v>11</v>
      </c>
      <c r="P905">
        <v>2</v>
      </c>
      <c r="Q905">
        <v>5</v>
      </c>
      <c r="X905">
        <v>18</v>
      </c>
      <c r="Y905">
        <v>1074</v>
      </c>
      <c r="Z905">
        <v>1.4999999999999999E-2</v>
      </c>
      <c r="AA905">
        <v>1</v>
      </c>
      <c r="AB905">
        <v>16</v>
      </c>
    </row>
    <row r="906" spans="1:28" x14ac:dyDescent="0.25">
      <c r="A906">
        <v>2021</v>
      </c>
      <c r="B906">
        <v>2</v>
      </c>
      <c r="C906" s="289">
        <v>44245</v>
      </c>
      <c r="E906">
        <v>1</v>
      </c>
      <c r="F906" t="s">
        <v>328</v>
      </c>
      <c r="G906" t="s">
        <v>329</v>
      </c>
      <c r="H906">
        <v>103.23</v>
      </c>
      <c r="I906">
        <v>118.77</v>
      </c>
      <c r="J906">
        <v>112.2</v>
      </c>
      <c r="K906">
        <v>108</v>
      </c>
      <c r="L906">
        <v>100</v>
      </c>
      <c r="M906">
        <v>115</v>
      </c>
      <c r="N906">
        <v>94</v>
      </c>
      <c r="O906">
        <v>9</v>
      </c>
      <c r="P906">
        <v>6</v>
      </c>
      <c r="Q906">
        <v>8</v>
      </c>
      <c r="X906">
        <v>23</v>
      </c>
      <c r="Y906">
        <v>2567</v>
      </c>
      <c r="Z906">
        <v>1.4999999999999999E-2</v>
      </c>
      <c r="AA906">
        <v>1</v>
      </c>
      <c r="AB906">
        <v>16</v>
      </c>
    </row>
    <row r="907" spans="1:28" x14ac:dyDescent="0.25">
      <c r="A907">
        <v>2021</v>
      </c>
      <c r="B907">
        <v>2</v>
      </c>
      <c r="C907" s="289">
        <v>44248</v>
      </c>
      <c r="E907">
        <v>1</v>
      </c>
      <c r="F907" t="s">
        <v>328</v>
      </c>
      <c r="G907" t="s">
        <v>329</v>
      </c>
      <c r="H907">
        <v>103.23</v>
      </c>
      <c r="I907">
        <v>118.77</v>
      </c>
      <c r="J907">
        <v>112.1</v>
      </c>
      <c r="K907">
        <v>108</v>
      </c>
      <c r="L907">
        <v>100</v>
      </c>
      <c r="M907">
        <v>115</v>
      </c>
      <c r="N907">
        <v>94</v>
      </c>
      <c r="O907">
        <v>12</v>
      </c>
      <c r="P907">
        <v>4</v>
      </c>
      <c r="Q907">
        <v>4</v>
      </c>
      <c r="X907">
        <v>20</v>
      </c>
      <c r="Y907">
        <v>1956</v>
      </c>
      <c r="Z907">
        <v>1.4999999999999999E-2</v>
      </c>
      <c r="AA907">
        <v>1</v>
      </c>
      <c r="AB907">
        <v>16</v>
      </c>
    </row>
    <row r="908" spans="1:28" x14ac:dyDescent="0.25">
      <c r="A908">
        <v>2021</v>
      </c>
      <c r="B908">
        <v>2</v>
      </c>
      <c r="C908" s="289">
        <v>44249</v>
      </c>
      <c r="E908">
        <v>1</v>
      </c>
      <c r="F908" t="s">
        <v>328</v>
      </c>
      <c r="G908" t="s">
        <v>329</v>
      </c>
      <c r="H908">
        <v>103.23</v>
      </c>
      <c r="I908">
        <v>118.77</v>
      </c>
      <c r="J908">
        <v>111.3</v>
      </c>
      <c r="K908">
        <v>108</v>
      </c>
      <c r="L908">
        <v>100</v>
      </c>
      <c r="M908">
        <v>113</v>
      </c>
      <c r="N908">
        <v>96</v>
      </c>
      <c r="O908">
        <v>5</v>
      </c>
      <c r="P908">
        <v>7</v>
      </c>
      <c r="Q908">
        <v>6</v>
      </c>
      <c r="X908">
        <v>18</v>
      </c>
      <c r="Y908">
        <v>2978</v>
      </c>
      <c r="Z908">
        <v>1.4999999999999999E-2</v>
      </c>
      <c r="AA908">
        <v>1</v>
      </c>
      <c r="AB908">
        <v>16</v>
      </c>
    </row>
    <row r="909" spans="1:28" x14ac:dyDescent="0.25">
      <c r="A909">
        <v>2021</v>
      </c>
      <c r="B909">
        <v>2</v>
      </c>
      <c r="C909" s="289">
        <v>44250</v>
      </c>
      <c r="E909">
        <v>1</v>
      </c>
      <c r="F909" t="s">
        <v>328</v>
      </c>
      <c r="G909" t="s">
        <v>329</v>
      </c>
      <c r="H909">
        <v>103.23</v>
      </c>
      <c r="I909">
        <v>118.77</v>
      </c>
      <c r="J909">
        <v>111.8</v>
      </c>
      <c r="K909">
        <v>108</v>
      </c>
      <c r="L909">
        <v>100</v>
      </c>
      <c r="M909">
        <v>112</v>
      </c>
      <c r="N909">
        <v>97</v>
      </c>
      <c r="O909">
        <v>9</v>
      </c>
      <c r="P909">
        <v>2</v>
      </c>
      <c r="Q909">
        <v>8</v>
      </c>
      <c r="X909">
        <v>19</v>
      </c>
      <c r="Y909">
        <v>2531</v>
      </c>
      <c r="Z909">
        <v>1.4999999999999999E-2</v>
      </c>
      <c r="AA909">
        <v>1</v>
      </c>
      <c r="AB909">
        <v>16</v>
      </c>
    </row>
    <row r="910" spans="1:28" x14ac:dyDescent="0.25">
      <c r="A910">
        <v>2021</v>
      </c>
      <c r="B910">
        <v>2</v>
      </c>
      <c r="C910" s="289">
        <v>44251</v>
      </c>
      <c r="E910">
        <v>1</v>
      </c>
      <c r="F910" t="s">
        <v>328</v>
      </c>
      <c r="G910" t="s">
        <v>329</v>
      </c>
      <c r="H910">
        <v>103.23</v>
      </c>
      <c r="I910">
        <v>118.77</v>
      </c>
      <c r="J910">
        <v>110.9</v>
      </c>
      <c r="K910">
        <v>108</v>
      </c>
      <c r="L910">
        <v>100</v>
      </c>
      <c r="M910">
        <v>115</v>
      </c>
      <c r="N910">
        <v>94</v>
      </c>
      <c r="O910">
        <v>14</v>
      </c>
      <c r="P910">
        <v>2</v>
      </c>
      <c r="Q910">
        <v>5</v>
      </c>
      <c r="X910">
        <v>21</v>
      </c>
      <c r="Y910">
        <v>2549</v>
      </c>
      <c r="Z910">
        <v>1.4999999999999999E-2</v>
      </c>
      <c r="AA910">
        <v>1</v>
      </c>
      <c r="AB910">
        <v>16</v>
      </c>
    </row>
    <row r="911" spans="1:28" x14ac:dyDescent="0.25">
      <c r="A911">
        <v>2021</v>
      </c>
      <c r="B911">
        <v>2</v>
      </c>
      <c r="C911" s="289">
        <v>44252</v>
      </c>
      <c r="E911">
        <v>1</v>
      </c>
      <c r="F911" t="s">
        <v>328</v>
      </c>
      <c r="G911" t="s">
        <v>329</v>
      </c>
      <c r="H911">
        <v>103.23</v>
      </c>
      <c r="I911">
        <v>118.77</v>
      </c>
      <c r="J911">
        <v>113.1</v>
      </c>
      <c r="K911">
        <v>108</v>
      </c>
      <c r="L911">
        <v>100</v>
      </c>
      <c r="M911">
        <v>114</v>
      </c>
      <c r="N911">
        <v>95</v>
      </c>
      <c r="O911">
        <v>9</v>
      </c>
      <c r="P911">
        <v>7</v>
      </c>
      <c r="Q911">
        <v>4</v>
      </c>
      <c r="X911">
        <v>20</v>
      </c>
      <c r="Y911">
        <v>2628</v>
      </c>
      <c r="Z911">
        <v>1.4999999999999999E-2</v>
      </c>
      <c r="AA911">
        <v>1</v>
      </c>
      <c r="AB911">
        <v>16</v>
      </c>
    </row>
    <row r="912" spans="1:28" x14ac:dyDescent="0.25">
      <c r="A912">
        <v>2021</v>
      </c>
      <c r="B912">
        <v>2</v>
      </c>
      <c r="C912" s="289">
        <v>44241</v>
      </c>
      <c r="E912">
        <v>624</v>
      </c>
      <c r="F912" t="s">
        <v>215</v>
      </c>
      <c r="G912" t="s">
        <v>216</v>
      </c>
      <c r="H912">
        <v>344.04259999999999</v>
      </c>
      <c r="I912">
        <v>403.95740000000001</v>
      </c>
      <c r="J912">
        <v>376.6</v>
      </c>
      <c r="K912">
        <v>18</v>
      </c>
      <c r="L912">
        <v>200</v>
      </c>
      <c r="M912">
        <v>24</v>
      </c>
      <c r="N912">
        <v>152</v>
      </c>
      <c r="O912">
        <v>5</v>
      </c>
      <c r="P912">
        <v>3</v>
      </c>
      <c r="Q912">
        <v>5</v>
      </c>
      <c r="X912">
        <v>13</v>
      </c>
      <c r="Y912">
        <v>403</v>
      </c>
      <c r="Z912">
        <v>1.4999999999999999E-2</v>
      </c>
      <c r="AA912">
        <v>1</v>
      </c>
      <c r="AB912">
        <v>25</v>
      </c>
    </row>
    <row r="913" spans="1:28" x14ac:dyDescent="0.25">
      <c r="A913">
        <v>2021</v>
      </c>
      <c r="B913">
        <v>2</v>
      </c>
      <c r="C913" s="289">
        <v>44242</v>
      </c>
      <c r="E913">
        <v>624</v>
      </c>
      <c r="F913" t="s">
        <v>215</v>
      </c>
      <c r="G913" t="s">
        <v>216</v>
      </c>
      <c r="H913">
        <v>344.04259999999999</v>
      </c>
      <c r="I913">
        <v>403.95740000000001</v>
      </c>
      <c r="J913">
        <v>387.8</v>
      </c>
      <c r="K913">
        <v>18</v>
      </c>
      <c r="L913">
        <v>200</v>
      </c>
      <c r="M913">
        <v>26</v>
      </c>
      <c r="N913">
        <v>139</v>
      </c>
      <c r="O913">
        <v>3</v>
      </c>
      <c r="P913">
        <v>1</v>
      </c>
      <c r="Q913">
        <v>1</v>
      </c>
      <c r="X913">
        <v>5</v>
      </c>
      <c r="Y913">
        <v>320</v>
      </c>
      <c r="Z913">
        <v>1.4999999999999999E-2</v>
      </c>
      <c r="AA913">
        <v>1</v>
      </c>
      <c r="AB913">
        <v>25</v>
      </c>
    </row>
    <row r="914" spans="1:28" x14ac:dyDescent="0.25">
      <c r="A914">
        <v>2021</v>
      </c>
      <c r="B914">
        <v>2</v>
      </c>
      <c r="C914" s="289">
        <v>44243</v>
      </c>
      <c r="E914">
        <v>624</v>
      </c>
      <c r="F914" t="s">
        <v>215</v>
      </c>
      <c r="G914" t="s">
        <v>216</v>
      </c>
      <c r="H914">
        <v>344.04259999999999</v>
      </c>
      <c r="I914">
        <v>403.95740000000001</v>
      </c>
      <c r="K914">
        <v>18</v>
      </c>
      <c r="L914">
        <v>200</v>
      </c>
      <c r="O914">
        <v>1</v>
      </c>
      <c r="Q914">
        <v>1</v>
      </c>
      <c r="X914">
        <v>2</v>
      </c>
      <c r="Y914">
        <v>62</v>
      </c>
      <c r="Z914">
        <v>1.4999999999999999E-2</v>
      </c>
      <c r="AA914">
        <v>1</v>
      </c>
      <c r="AB914">
        <v>25</v>
      </c>
    </row>
    <row r="915" spans="1:28" x14ac:dyDescent="0.25">
      <c r="A915">
        <v>2021</v>
      </c>
      <c r="B915">
        <v>2</v>
      </c>
      <c r="C915" s="289">
        <v>44237</v>
      </c>
      <c r="E915">
        <v>628</v>
      </c>
      <c r="F915" t="s">
        <v>343</v>
      </c>
      <c r="G915" t="s">
        <v>344</v>
      </c>
      <c r="H915">
        <v>303.99599999999998</v>
      </c>
      <c r="I915">
        <v>356.00400000000002</v>
      </c>
      <c r="J915">
        <v>343.3</v>
      </c>
      <c r="K915">
        <v>18</v>
      </c>
      <c r="L915">
        <v>200</v>
      </c>
      <c r="M915">
        <v>22</v>
      </c>
      <c r="N915">
        <v>161</v>
      </c>
      <c r="O915">
        <v>13</v>
      </c>
      <c r="P915">
        <v>2</v>
      </c>
      <c r="Q915">
        <v>1</v>
      </c>
      <c r="X915">
        <v>16</v>
      </c>
      <c r="Y915">
        <v>376</v>
      </c>
      <c r="Z915">
        <v>1.4999999999999999E-2</v>
      </c>
      <c r="AA915">
        <v>1</v>
      </c>
      <c r="AB915">
        <v>25</v>
      </c>
    </row>
    <row r="916" spans="1:28" x14ac:dyDescent="0.25">
      <c r="A916">
        <v>2021</v>
      </c>
      <c r="B916">
        <v>2</v>
      </c>
      <c r="C916" s="289">
        <v>44238</v>
      </c>
      <c r="E916">
        <v>628</v>
      </c>
      <c r="F916" t="s">
        <v>343</v>
      </c>
      <c r="G916" t="s">
        <v>344</v>
      </c>
      <c r="H916">
        <v>303.99599999999998</v>
      </c>
      <c r="I916">
        <v>356.00400000000002</v>
      </c>
      <c r="J916">
        <v>342.7</v>
      </c>
      <c r="K916">
        <v>18</v>
      </c>
      <c r="L916">
        <v>200</v>
      </c>
      <c r="M916">
        <v>21</v>
      </c>
      <c r="N916">
        <v>170</v>
      </c>
      <c r="O916">
        <v>2</v>
      </c>
      <c r="P916">
        <v>1</v>
      </c>
      <c r="Q916">
        <v>3</v>
      </c>
      <c r="X916">
        <v>6</v>
      </c>
      <c r="Y916">
        <v>486</v>
      </c>
      <c r="Z916">
        <v>1.4999999999999999E-2</v>
      </c>
      <c r="AA916">
        <v>1</v>
      </c>
      <c r="AB916">
        <v>25</v>
      </c>
    </row>
    <row r="917" spans="1:28" x14ac:dyDescent="0.25">
      <c r="A917">
        <v>2021</v>
      </c>
      <c r="B917">
        <v>2</v>
      </c>
      <c r="C917" s="289">
        <v>44227</v>
      </c>
      <c r="E917">
        <v>620</v>
      </c>
      <c r="F917" t="s">
        <v>291</v>
      </c>
      <c r="G917" t="s">
        <v>292</v>
      </c>
      <c r="H917">
        <v>214.01050000000001</v>
      </c>
      <c r="I917">
        <v>251.98949999999999</v>
      </c>
      <c r="J917">
        <v>243</v>
      </c>
      <c r="K917">
        <v>18</v>
      </c>
      <c r="L917">
        <v>200</v>
      </c>
      <c r="M917">
        <v>22</v>
      </c>
      <c r="N917">
        <v>163</v>
      </c>
      <c r="O917">
        <v>7</v>
      </c>
      <c r="P917">
        <v>1</v>
      </c>
      <c r="Q917">
        <v>1</v>
      </c>
      <c r="R917">
        <v>1</v>
      </c>
      <c r="X917">
        <v>10</v>
      </c>
      <c r="Y917">
        <v>730</v>
      </c>
      <c r="Z917">
        <v>1.4999999999999999E-2</v>
      </c>
      <c r="AA917">
        <v>1</v>
      </c>
      <c r="AB917">
        <v>25</v>
      </c>
    </row>
    <row r="918" spans="1:28" x14ac:dyDescent="0.25">
      <c r="A918">
        <v>2021</v>
      </c>
      <c r="B918">
        <v>2</v>
      </c>
      <c r="C918" s="289">
        <v>44228</v>
      </c>
      <c r="E918">
        <v>620</v>
      </c>
      <c r="F918" t="s">
        <v>291</v>
      </c>
      <c r="G918" t="s">
        <v>292</v>
      </c>
      <c r="H918">
        <v>214.01050000000001</v>
      </c>
      <c r="I918">
        <v>251.98949999999999</v>
      </c>
      <c r="J918">
        <v>258</v>
      </c>
      <c r="K918">
        <v>18</v>
      </c>
      <c r="L918">
        <v>200</v>
      </c>
      <c r="M918">
        <v>26</v>
      </c>
      <c r="N918">
        <v>141</v>
      </c>
      <c r="O918">
        <v>2</v>
      </c>
      <c r="Q918">
        <v>1</v>
      </c>
      <c r="X918">
        <v>3</v>
      </c>
      <c r="Y918">
        <v>78</v>
      </c>
      <c r="Z918">
        <v>1.4999999999999999E-2</v>
      </c>
      <c r="AA918">
        <v>1</v>
      </c>
      <c r="AB918">
        <v>25</v>
      </c>
    </row>
    <row r="919" spans="1:28" x14ac:dyDescent="0.25">
      <c r="A919">
        <v>2021</v>
      </c>
      <c r="B919">
        <v>2</v>
      </c>
      <c r="C919" s="289">
        <v>44242</v>
      </c>
      <c r="E919">
        <v>607</v>
      </c>
      <c r="F919" t="s">
        <v>281</v>
      </c>
      <c r="G919" t="s">
        <v>282</v>
      </c>
      <c r="H919">
        <v>111.6</v>
      </c>
      <c r="I919">
        <v>128.4</v>
      </c>
      <c r="J919">
        <v>122.8</v>
      </c>
      <c r="K919">
        <v>90</v>
      </c>
      <c r="L919">
        <v>120</v>
      </c>
      <c r="M919">
        <v>96</v>
      </c>
      <c r="N919">
        <v>112</v>
      </c>
      <c r="O919">
        <v>10</v>
      </c>
      <c r="P919">
        <v>2</v>
      </c>
      <c r="Q919">
        <v>5</v>
      </c>
      <c r="X919">
        <v>17</v>
      </c>
      <c r="Y919">
        <v>17</v>
      </c>
      <c r="Z919">
        <v>1.4999999999999999E-2</v>
      </c>
      <c r="AA919">
        <v>1</v>
      </c>
      <c r="AB919">
        <v>16</v>
      </c>
    </row>
    <row r="920" spans="1:28" x14ac:dyDescent="0.25">
      <c r="A920">
        <v>2021</v>
      </c>
      <c r="B920">
        <v>2</v>
      </c>
      <c r="C920" s="289">
        <v>44243</v>
      </c>
      <c r="E920">
        <v>607</v>
      </c>
      <c r="F920" t="s">
        <v>281</v>
      </c>
      <c r="G920" t="s">
        <v>282</v>
      </c>
      <c r="H920">
        <v>111.6</v>
      </c>
      <c r="I920">
        <v>128.4</v>
      </c>
      <c r="J920">
        <v>120.6</v>
      </c>
      <c r="K920">
        <v>90</v>
      </c>
      <c r="L920">
        <v>120</v>
      </c>
      <c r="M920">
        <v>101</v>
      </c>
      <c r="N920">
        <v>107</v>
      </c>
      <c r="O920">
        <v>1</v>
      </c>
      <c r="Q920">
        <v>6</v>
      </c>
      <c r="X920">
        <v>7</v>
      </c>
      <c r="Y920">
        <v>1375</v>
      </c>
      <c r="Z920">
        <v>1.4999999999999999E-2</v>
      </c>
      <c r="AA920">
        <v>1</v>
      </c>
      <c r="AB920">
        <v>16</v>
      </c>
    </row>
    <row r="921" spans="1:28" x14ac:dyDescent="0.25">
      <c r="A921">
        <v>2021</v>
      </c>
      <c r="B921">
        <v>2</v>
      </c>
      <c r="C921" s="289">
        <v>44244</v>
      </c>
      <c r="E921">
        <v>607</v>
      </c>
      <c r="F921" t="s">
        <v>281</v>
      </c>
      <c r="G921" t="s">
        <v>282</v>
      </c>
      <c r="H921">
        <v>111.6</v>
      </c>
      <c r="I921">
        <v>128.4</v>
      </c>
      <c r="J921">
        <v>127</v>
      </c>
      <c r="K921">
        <v>90</v>
      </c>
      <c r="L921">
        <v>120</v>
      </c>
      <c r="M921">
        <v>103</v>
      </c>
      <c r="N921">
        <v>105</v>
      </c>
      <c r="O921">
        <v>3</v>
      </c>
      <c r="Q921">
        <v>1</v>
      </c>
      <c r="X921">
        <v>4</v>
      </c>
      <c r="Y921">
        <v>4</v>
      </c>
      <c r="Z921">
        <v>1.4999999999999999E-2</v>
      </c>
      <c r="AA921">
        <v>1</v>
      </c>
      <c r="AB921">
        <v>16</v>
      </c>
    </row>
    <row r="922" spans="1:28" x14ac:dyDescent="0.25">
      <c r="A922">
        <v>2021</v>
      </c>
      <c r="B922">
        <v>2</v>
      </c>
      <c r="C922" s="289">
        <v>44249</v>
      </c>
      <c r="E922">
        <v>607</v>
      </c>
      <c r="F922" t="s">
        <v>281</v>
      </c>
      <c r="G922" t="s">
        <v>282</v>
      </c>
      <c r="H922">
        <v>111.6</v>
      </c>
      <c r="I922">
        <v>128.4</v>
      </c>
      <c r="K922">
        <v>90</v>
      </c>
      <c r="L922">
        <v>120</v>
      </c>
      <c r="Y922">
        <v>1728</v>
      </c>
      <c r="Z922">
        <v>1.4999999999999999E-2</v>
      </c>
      <c r="AA922">
        <v>1</v>
      </c>
      <c r="AB922">
        <v>16</v>
      </c>
    </row>
    <row r="923" spans="1:28" x14ac:dyDescent="0.25">
      <c r="A923">
        <v>2021</v>
      </c>
      <c r="B923">
        <v>2</v>
      </c>
      <c r="C923" s="289">
        <v>44242</v>
      </c>
      <c r="E923">
        <v>608</v>
      </c>
      <c r="F923" t="s">
        <v>284</v>
      </c>
      <c r="G923" t="s">
        <v>285</v>
      </c>
      <c r="H923">
        <v>102.3</v>
      </c>
      <c r="I923">
        <v>117.7</v>
      </c>
      <c r="J923">
        <v>109.3</v>
      </c>
      <c r="K923">
        <v>90</v>
      </c>
      <c r="L923">
        <v>120</v>
      </c>
      <c r="M923">
        <v>96</v>
      </c>
      <c r="N923">
        <v>112</v>
      </c>
      <c r="O923">
        <v>6</v>
      </c>
      <c r="P923">
        <v>4</v>
      </c>
      <c r="Q923">
        <v>7</v>
      </c>
      <c r="X923">
        <v>17</v>
      </c>
      <c r="Y923">
        <v>17</v>
      </c>
      <c r="Z923">
        <v>1.4999999999999999E-2</v>
      </c>
      <c r="AA923">
        <v>1</v>
      </c>
      <c r="AB923">
        <v>16</v>
      </c>
    </row>
    <row r="924" spans="1:28" x14ac:dyDescent="0.25">
      <c r="A924">
        <v>2021</v>
      </c>
      <c r="B924">
        <v>2</v>
      </c>
      <c r="C924" s="289">
        <v>44243</v>
      </c>
      <c r="E924">
        <v>608</v>
      </c>
      <c r="F924" t="s">
        <v>284</v>
      </c>
      <c r="G924" t="s">
        <v>285</v>
      </c>
      <c r="H924">
        <v>102.3</v>
      </c>
      <c r="I924">
        <v>117.7</v>
      </c>
      <c r="J924">
        <v>107.7</v>
      </c>
      <c r="K924">
        <v>90</v>
      </c>
      <c r="L924">
        <v>120</v>
      </c>
      <c r="M924">
        <v>101</v>
      </c>
      <c r="N924">
        <v>107</v>
      </c>
      <c r="O924">
        <v>3</v>
      </c>
      <c r="Q924">
        <v>4</v>
      </c>
      <c r="X924">
        <v>7</v>
      </c>
      <c r="Y924">
        <v>1375</v>
      </c>
      <c r="Z924">
        <v>1.4999999999999999E-2</v>
      </c>
      <c r="AA924">
        <v>1</v>
      </c>
      <c r="AB924">
        <v>16</v>
      </c>
    </row>
    <row r="925" spans="1:28" x14ac:dyDescent="0.25">
      <c r="A925">
        <v>2021</v>
      </c>
      <c r="B925">
        <v>2</v>
      </c>
      <c r="C925" s="289">
        <v>44244</v>
      </c>
      <c r="E925">
        <v>608</v>
      </c>
      <c r="F925" t="s">
        <v>284</v>
      </c>
      <c r="G925" t="s">
        <v>285</v>
      </c>
      <c r="H925">
        <v>102.3</v>
      </c>
      <c r="I925">
        <v>117.7</v>
      </c>
      <c r="J925">
        <v>105</v>
      </c>
      <c r="K925">
        <v>90</v>
      </c>
      <c r="L925">
        <v>120</v>
      </c>
      <c r="M925">
        <v>103</v>
      </c>
      <c r="N925">
        <v>105</v>
      </c>
      <c r="O925">
        <v>2</v>
      </c>
      <c r="Q925">
        <v>2</v>
      </c>
      <c r="X925">
        <v>4</v>
      </c>
      <c r="Y925">
        <v>4</v>
      </c>
      <c r="Z925">
        <v>1.4999999999999999E-2</v>
      </c>
      <c r="AA925">
        <v>1</v>
      </c>
      <c r="AB925">
        <v>16</v>
      </c>
    </row>
    <row r="926" spans="1:28" x14ac:dyDescent="0.25">
      <c r="A926">
        <v>2021</v>
      </c>
      <c r="B926">
        <v>2</v>
      </c>
      <c r="C926" s="289">
        <v>44249</v>
      </c>
      <c r="E926">
        <v>608</v>
      </c>
      <c r="F926" t="s">
        <v>284</v>
      </c>
      <c r="G926" t="s">
        <v>285</v>
      </c>
      <c r="H926">
        <v>102.3</v>
      </c>
      <c r="I926">
        <v>117.7</v>
      </c>
      <c r="K926">
        <v>90</v>
      </c>
      <c r="L926">
        <v>120</v>
      </c>
      <c r="Y926">
        <v>1728</v>
      </c>
      <c r="Z926">
        <v>1.4999999999999999E-2</v>
      </c>
      <c r="AA926">
        <v>1</v>
      </c>
      <c r="AB926">
        <v>16</v>
      </c>
    </row>
    <row r="927" spans="1:28" x14ac:dyDescent="0.25">
      <c r="A927">
        <v>2021</v>
      </c>
      <c r="B927">
        <v>3</v>
      </c>
      <c r="C927" s="289">
        <v>44258</v>
      </c>
      <c r="E927">
        <v>342</v>
      </c>
      <c r="F927" t="s">
        <v>337</v>
      </c>
      <c r="G927" t="s">
        <v>338</v>
      </c>
      <c r="H927">
        <v>533.54700000000003</v>
      </c>
      <c r="I927">
        <v>607.25699999999995</v>
      </c>
      <c r="J927">
        <v>582.29999999999995</v>
      </c>
      <c r="K927">
        <v>60</v>
      </c>
      <c r="L927">
        <v>180</v>
      </c>
      <c r="M927">
        <v>64</v>
      </c>
      <c r="N927">
        <v>168</v>
      </c>
      <c r="O927">
        <v>6</v>
      </c>
      <c r="P927">
        <v>4</v>
      </c>
      <c r="Q927">
        <v>6</v>
      </c>
      <c r="R927">
        <v>4</v>
      </c>
      <c r="S927">
        <v>6</v>
      </c>
      <c r="X927">
        <v>26</v>
      </c>
      <c r="Y927">
        <v>26</v>
      </c>
      <c r="Z927">
        <v>1.4999999999999999E-2</v>
      </c>
      <c r="AA927">
        <v>1</v>
      </c>
      <c r="AB927">
        <v>16</v>
      </c>
    </row>
    <row r="928" spans="1:28" x14ac:dyDescent="0.25">
      <c r="A928">
        <v>2021</v>
      </c>
      <c r="B928">
        <v>3</v>
      </c>
      <c r="C928" s="289">
        <v>44259</v>
      </c>
      <c r="E928">
        <v>342</v>
      </c>
      <c r="F928" t="s">
        <v>337</v>
      </c>
      <c r="G928" t="s">
        <v>338</v>
      </c>
      <c r="H928">
        <v>533.54700000000003</v>
      </c>
      <c r="I928">
        <v>607.25699999999995</v>
      </c>
      <c r="J928">
        <v>584</v>
      </c>
      <c r="K928">
        <v>60</v>
      </c>
      <c r="L928">
        <v>180</v>
      </c>
      <c r="M928">
        <v>74</v>
      </c>
      <c r="N928">
        <v>146</v>
      </c>
      <c r="O928">
        <v>6</v>
      </c>
      <c r="P928">
        <v>1</v>
      </c>
      <c r="Q928">
        <v>6</v>
      </c>
      <c r="X928">
        <v>13</v>
      </c>
      <c r="Y928">
        <v>1493</v>
      </c>
      <c r="Z928">
        <v>1.4999999999999999E-2</v>
      </c>
      <c r="AA928">
        <v>1</v>
      </c>
      <c r="AB928">
        <v>16</v>
      </c>
    </row>
    <row r="929" spans="1:28" x14ac:dyDescent="0.25">
      <c r="A929">
        <v>2021</v>
      </c>
      <c r="B929">
        <v>3</v>
      </c>
      <c r="C929" s="289">
        <v>44262</v>
      </c>
      <c r="E929">
        <v>342</v>
      </c>
      <c r="F929" t="s">
        <v>337</v>
      </c>
      <c r="G929" t="s">
        <v>338</v>
      </c>
      <c r="H929">
        <v>533.54700000000003</v>
      </c>
      <c r="I929">
        <v>607.25699999999995</v>
      </c>
      <c r="K929">
        <v>60</v>
      </c>
      <c r="L929">
        <v>180</v>
      </c>
      <c r="O929">
        <v>3</v>
      </c>
      <c r="P929">
        <v>4</v>
      </c>
      <c r="Q929">
        <v>3</v>
      </c>
      <c r="X929">
        <v>10</v>
      </c>
      <c r="Y929">
        <v>40</v>
      </c>
      <c r="Z929">
        <v>1.4999999999999999E-2</v>
      </c>
      <c r="AA929">
        <v>1</v>
      </c>
      <c r="AB929">
        <v>16</v>
      </c>
    </row>
    <row r="930" spans="1:28" x14ac:dyDescent="0.25">
      <c r="A930">
        <v>2021</v>
      </c>
      <c r="B930">
        <v>3</v>
      </c>
      <c r="C930" s="289">
        <v>44255</v>
      </c>
      <c r="E930">
        <v>49</v>
      </c>
      <c r="F930" t="s">
        <v>275</v>
      </c>
      <c r="G930" t="s">
        <v>276</v>
      </c>
      <c r="H930">
        <v>95.5</v>
      </c>
      <c r="I930">
        <v>104.5</v>
      </c>
      <c r="J930">
        <v>111</v>
      </c>
      <c r="K930">
        <v>101</v>
      </c>
      <c r="L930">
        <v>107</v>
      </c>
      <c r="M930">
        <v>69</v>
      </c>
      <c r="N930">
        <v>104</v>
      </c>
      <c r="O930">
        <v>5</v>
      </c>
      <c r="Q930">
        <v>1</v>
      </c>
      <c r="X930">
        <v>6</v>
      </c>
      <c r="Y930">
        <v>1182</v>
      </c>
      <c r="Z930">
        <v>1.4999999999999999E-2</v>
      </c>
      <c r="AA930">
        <v>1</v>
      </c>
      <c r="AB930">
        <v>18</v>
      </c>
    </row>
    <row r="931" spans="1:28" x14ac:dyDescent="0.25">
      <c r="A931">
        <v>2021</v>
      </c>
      <c r="B931">
        <v>3</v>
      </c>
      <c r="C931" s="289">
        <v>44272</v>
      </c>
      <c r="E931">
        <v>49</v>
      </c>
      <c r="F931" t="s">
        <v>275</v>
      </c>
      <c r="G931" t="s">
        <v>276</v>
      </c>
      <c r="H931">
        <v>95.5</v>
      </c>
      <c r="I931">
        <v>104.5</v>
      </c>
      <c r="J931">
        <v>103.2</v>
      </c>
      <c r="K931">
        <v>101</v>
      </c>
      <c r="L931">
        <v>107</v>
      </c>
      <c r="M931">
        <v>66</v>
      </c>
      <c r="N931">
        <v>109</v>
      </c>
      <c r="O931">
        <v>5</v>
      </c>
      <c r="P931">
        <v>2</v>
      </c>
      <c r="Q931">
        <v>4</v>
      </c>
      <c r="T931">
        <v>6</v>
      </c>
      <c r="X931">
        <v>17</v>
      </c>
      <c r="Y931">
        <v>1025</v>
      </c>
      <c r="Z931">
        <v>1.4999999999999999E-2</v>
      </c>
      <c r="AA931">
        <v>1</v>
      </c>
      <c r="AB931">
        <v>18</v>
      </c>
    </row>
    <row r="932" spans="1:28" x14ac:dyDescent="0.25">
      <c r="A932">
        <v>2021</v>
      </c>
      <c r="B932">
        <v>3</v>
      </c>
      <c r="C932" s="289">
        <v>44273</v>
      </c>
      <c r="E932">
        <v>49</v>
      </c>
      <c r="F932" t="s">
        <v>275</v>
      </c>
      <c r="G932" t="s">
        <v>276</v>
      </c>
      <c r="H932">
        <v>95.5</v>
      </c>
      <c r="I932">
        <v>104.5</v>
      </c>
      <c r="J932">
        <v>103.1</v>
      </c>
      <c r="K932">
        <v>101</v>
      </c>
      <c r="L932">
        <v>107</v>
      </c>
      <c r="M932">
        <v>70</v>
      </c>
      <c r="N932">
        <v>103</v>
      </c>
      <c r="O932">
        <v>12</v>
      </c>
      <c r="P932">
        <v>6</v>
      </c>
      <c r="Q932">
        <v>4</v>
      </c>
      <c r="X932">
        <v>22</v>
      </c>
      <c r="Y932">
        <v>1702</v>
      </c>
      <c r="Z932">
        <v>1.4999999999999999E-2</v>
      </c>
      <c r="AA932">
        <v>1</v>
      </c>
      <c r="AB932">
        <v>18</v>
      </c>
    </row>
    <row r="933" spans="1:28" x14ac:dyDescent="0.25">
      <c r="A933">
        <v>2021</v>
      </c>
      <c r="B933">
        <v>3</v>
      </c>
      <c r="C933" s="289">
        <v>44275</v>
      </c>
      <c r="E933">
        <v>49</v>
      </c>
      <c r="F933" t="s">
        <v>275</v>
      </c>
      <c r="G933" t="s">
        <v>276</v>
      </c>
      <c r="H933">
        <v>95.5</v>
      </c>
      <c r="I933">
        <v>104.5</v>
      </c>
      <c r="K933">
        <v>101</v>
      </c>
      <c r="L933">
        <v>107</v>
      </c>
      <c r="Y933">
        <v>840</v>
      </c>
      <c r="Z933">
        <v>1.4999999999999999E-2</v>
      </c>
      <c r="AA933">
        <v>1</v>
      </c>
      <c r="AB933">
        <v>18</v>
      </c>
    </row>
    <row r="934" spans="1:28" x14ac:dyDescent="0.25">
      <c r="A934">
        <v>2021</v>
      </c>
      <c r="B934">
        <v>3</v>
      </c>
      <c r="C934" s="289">
        <v>44284</v>
      </c>
      <c r="E934">
        <v>49</v>
      </c>
      <c r="F934" t="s">
        <v>275</v>
      </c>
      <c r="G934" t="s">
        <v>276</v>
      </c>
      <c r="H934">
        <v>95.5</v>
      </c>
      <c r="I934">
        <v>104.5</v>
      </c>
      <c r="J934">
        <v>105.4</v>
      </c>
      <c r="K934">
        <v>101</v>
      </c>
      <c r="L934">
        <v>107</v>
      </c>
      <c r="M934">
        <v>68</v>
      </c>
      <c r="N934">
        <v>106</v>
      </c>
      <c r="O934">
        <v>8</v>
      </c>
      <c r="P934">
        <v>4</v>
      </c>
      <c r="Q934">
        <v>5</v>
      </c>
      <c r="X934">
        <v>17</v>
      </c>
      <c r="Y934">
        <v>353</v>
      </c>
      <c r="Z934">
        <v>1.4999999999999999E-2</v>
      </c>
      <c r="AA934">
        <v>1</v>
      </c>
      <c r="AB934">
        <v>18</v>
      </c>
    </row>
    <row r="935" spans="1:28" x14ac:dyDescent="0.25">
      <c r="A935">
        <v>2021</v>
      </c>
      <c r="B935">
        <v>3</v>
      </c>
      <c r="C935" s="289">
        <v>44285</v>
      </c>
      <c r="E935">
        <v>49</v>
      </c>
      <c r="F935" t="s">
        <v>275</v>
      </c>
      <c r="G935" t="s">
        <v>276</v>
      </c>
      <c r="H935">
        <v>95.5</v>
      </c>
      <c r="I935">
        <v>104.5</v>
      </c>
      <c r="J935">
        <v>114.6</v>
      </c>
      <c r="K935">
        <v>101</v>
      </c>
      <c r="L935">
        <v>107</v>
      </c>
      <c r="M935">
        <v>70</v>
      </c>
      <c r="N935">
        <v>104</v>
      </c>
      <c r="O935">
        <v>9</v>
      </c>
      <c r="Q935">
        <v>4</v>
      </c>
      <c r="X935">
        <v>13</v>
      </c>
      <c r="Y935">
        <v>1273</v>
      </c>
      <c r="Z935">
        <v>1.4999999999999999E-2</v>
      </c>
      <c r="AA935">
        <v>1</v>
      </c>
      <c r="AB935">
        <v>18</v>
      </c>
    </row>
    <row r="936" spans="1:28" x14ac:dyDescent="0.25">
      <c r="A936">
        <v>2021</v>
      </c>
      <c r="B936">
        <v>3</v>
      </c>
      <c r="C936" s="289">
        <v>44255</v>
      </c>
      <c r="E936">
        <v>661</v>
      </c>
      <c r="F936" t="s">
        <v>424</v>
      </c>
      <c r="G936" t="s">
        <v>425</v>
      </c>
      <c r="H936">
        <v>129.858</v>
      </c>
      <c r="I936">
        <v>147.798</v>
      </c>
      <c r="J936">
        <v>141.30000000000001</v>
      </c>
      <c r="K936">
        <v>20</v>
      </c>
      <c r="L936">
        <v>180</v>
      </c>
      <c r="M936">
        <v>23</v>
      </c>
      <c r="N936">
        <v>157</v>
      </c>
      <c r="Z936">
        <v>1.4999999999999999E-2</v>
      </c>
      <c r="AA936">
        <v>1</v>
      </c>
      <c r="AB936">
        <v>16</v>
      </c>
    </row>
    <row r="937" spans="1:28" x14ac:dyDescent="0.25">
      <c r="A937">
        <v>2021</v>
      </c>
      <c r="B937">
        <v>3</v>
      </c>
      <c r="C937" s="289">
        <v>44255</v>
      </c>
      <c r="E937">
        <v>10</v>
      </c>
      <c r="F937" t="s">
        <v>363</v>
      </c>
      <c r="G937" t="s">
        <v>364</v>
      </c>
      <c r="H937">
        <v>45.256124999999997</v>
      </c>
      <c r="I937">
        <v>52.068874999999998</v>
      </c>
      <c r="J937">
        <v>51.1</v>
      </c>
      <c r="K937">
        <v>47</v>
      </c>
      <c r="L937">
        <v>154</v>
      </c>
      <c r="M937">
        <v>87</v>
      </c>
      <c r="N937">
        <v>83</v>
      </c>
      <c r="O937">
        <v>10</v>
      </c>
      <c r="P937">
        <v>1</v>
      </c>
      <c r="Q937">
        <v>11</v>
      </c>
      <c r="X937">
        <v>22</v>
      </c>
      <c r="Y937">
        <v>982</v>
      </c>
      <c r="Z937">
        <v>0.02</v>
      </c>
      <c r="AA937">
        <v>1</v>
      </c>
      <c r="AB937">
        <v>18</v>
      </c>
    </row>
    <row r="938" spans="1:28" x14ac:dyDescent="0.25">
      <c r="A938">
        <v>2021</v>
      </c>
      <c r="B938">
        <v>3</v>
      </c>
      <c r="C938" s="289">
        <v>44256</v>
      </c>
      <c r="E938">
        <v>10</v>
      </c>
      <c r="F938" t="s">
        <v>363</v>
      </c>
      <c r="G938" t="s">
        <v>364</v>
      </c>
      <c r="H938">
        <v>45.256124999999997</v>
      </c>
      <c r="I938">
        <v>52.068874999999998</v>
      </c>
      <c r="J938">
        <v>52.6</v>
      </c>
      <c r="K938">
        <v>47</v>
      </c>
      <c r="L938">
        <v>154</v>
      </c>
      <c r="M938">
        <v>97</v>
      </c>
      <c r="N938">
        <v>75</v>
      </c>
      <c r="O938">
        <v>8</v>
      </c>
      <c r="Q938">
        <v>6</v>
      </c>
      <c r="X938">
        <v>14</v>
      </c>
      <c r="Y938">
        <v>614</v>
      </c>
      <c r="Z938">
        <v>0.02</v>
      </c>
      <c r="AA938">
        <v>1</v>
      </c>
      <c r="AB938">
        <v>18</v>
      </c>
    </row>
    <row r="939" spans="1:28" x14ac:dyDescent="0.25">
      <c r="A939">
        <v>2021</v>
      </c>
      <c r="B939">
        <v>3</v>
      </c>
      <c r="C939" s="289">
        <v>44255</v>
      </c>
      <c r="E939">
        <v>659</v>
      </c>
      <c r="F939" t="s">
        <v>427</v>
      </c>
      <c r="G939" t="s">
        <v>428</v>
      </c>
      <c r="H939">
        <v>283.24099999999999</v>
      </c>
      <c r="I939">
        <v>322.37099999999998</v>
      </c>
      <c r="K939">
        <v>40</v>
      </c>
      <c r="L939">
        <v>180</v>
      </c>
      <c r="O939">
        <v>3</v>
      </c>
      <c r="Q939">
        <v>1</v>
      </c>
      <c r="X939">
        <v>4</v>
      </c>
      <c r="Y939">
        <v>607</v>
      </c>
      <c r="Z939">
        <v>1.4999999999999999E-2</v>
      </c>
      <c r="AA939">
        <v>1</v>
      </c>
      <c r="AB939">
        <v>16</v>
      </c>
    </row>
    <row r="940" spans="1:28" x14ac:dyDescent="0.25">
      <c r="A940">
        <v>2021</v>
      </c>
      <c r="B940">
        <v>3</v>
      </c>
      <c r="C940" s="289">
        <v>44283</v>
      </c>
      <c r="E940">
        <v>550</v>
      </c>
      <c r="F940" t="s">
        <v>365</v>
      </c>
      <c r="G940" t="s">
        <v>366</v>
      </c>
      <c r="H940">
        <v>32.024999999999999</v>
      </c>
      <c r="I940">
        <v>38.045000000000002</v>
      </c>
      <c r="J940">
        <v>33.6</v>
      </c>
      <c r="K940">
        <v>108</v>
      </c>
      <c r="L940">
        <v>100</v>
      </c>
      <c r="M940">
        <v>105</v>
      </c>
      <c r="N940">
        <v>103</v>
      </c>
      <c r="O940">
        <v>4</v>
      </c>
      <c r="P940">
        <v>6</v>
      </c>
      <c r="Q940">
        <v>2</v>
      </c>
      <c r="X940">
        <v>12</v>
      </c>
      <c r="Y940">
        <v>12</v>
      </c>
      <c r="Z940">
        <v>1.4999999999999999E-2</v>
      </c>
      <c r="AA940">
        <v>1</v>
      </c>
      <c r="AB940">
        <v>16</v>
      </c>
    </row>
    <row r="941" spans="1:28" x14ac:dyDescent="0.25">
      <c r="A941">
        <v>2021</v>
      </c>
      <c r="B941">
        <v>3</v>
      </c>
      <c r="C941" s="289">
        <v>44284</v>
      </c>
      <c r="E941">
        <v>550</v>
      </c>
      <c r="F941" t="s">
        <v>365</v>
      </c>
      <c r="G941" t="s">
        <v>366</v>
      </c>
      <c r="H941">
        <v>32.024999999999999</v>
      </c>
      <c r="I941">
        <v>38.045000000000002</v>
      </c>
      <c r="J941">
        <v>35.1</v>
      </c>
      <c r="K941">
        <v>108</v>
      </c>
      <c r="L941">
        <v>100</v>
      </c>
      <c r="M941">
        <v>107</v>
      </c>
      <c r="N941">
        <v>101</v>
      </c>
      <c r="O941">
        <v>9</v>
      </c>
      <c r="P941">
        <v>4</v>
      </c>
      <c r="Q941">
        <v>6</v>
      </c>
      <c r="X941">
        <v>19</v>
      </c>
      <c r="Y941">
        <v>2179</v>
      </c>
      <c r="Z941">
        <v>1.4999999999999999E-2</v>
      </c>
      <c r="AA941">
        <v>1</v>
      </c>
      <c r="AB941">
        <v>16</v>
      </c>
    </row>
    <row r="942" spans="1:28" x14ac:dyDescent="0.25">
      <c r="A942">
        <v>2021</v>
      </c>
      <c r="B942">
        <v>3</v>
      </c>
      <c r="C942" s="289">
        <v>44285</v>
      </c>
      <c r="E942">
        <v>550</v>
      </c>
      <c r="F942" t="s">
        <v>365</v>
      </c>
      <c r="G942" t="s">
        <v>366</v>
      </c>
      <c r="H942">
        <v>32.024999999999999</v>
      </c>
      <c r="I942">
        <v>38.045000000000002</v>
      </c>
      <c r="J942">
        <v>35.700000000000003</v>
      </c>
      <c r="K942">
        <v>108</v>
      </c>
      <c r="L942">
        <v>100</v>
      </c>
      <c r="M942">
        <v>117</v>
      </c>
      <c r="N942">
        <v>92</v>
      </c>
      <c r="O942">
        <v>10</v>
      </c>
      <c r="Q942">
        <v>5</v>
      </c>
      <c r="X942">
        <v>15</v>
      </c>
      <c r="Y942">
        <v>2295</v>
      </c>
      <c r="Z942">
        <v>1.4999999999999999E-2</v>
      </c>
      <c r="AA942">
        <v>1</v>
      </c>
      <c r="AB942">
        <v>16</v>
      </c>
    </row>
    <row r="943" spans="1:28" x14ac:dyDescent="0.25">
      <c r="A943">
        <v>2021</v>
      </c>
      <c r="B943">
        <v>3</v>
      </c>
      <c r="C943" s="289">
        <v>44255</v>
      </c>
      <c r="E943">
        <v>449</v>
      </c>
      <c r="F943" t="s">
        <v>272</v>
      </c>
      <c r="G943" t="s">
        <v>273</v>
      </c>
      <c r="H943">
        <v>40.985999999999997</v>
      </c>
      <c r="I943">
        <v>50.048000000000002</v>
      </c>
      <c r="J943">
        <v>45.1</v>
      </c>
      <c r="K943">
        <v>108</v>
      </c>
      <c r="L943">
        <v>100</v>
      </c>
      <c r="M943">
        <v>123</v>
      </c>
      <c r="N943">
        <v>88</v>
      </c>
      <c r="O943">
        <v>8</v>
      </c>
      <c r="P943">
        <v>13</v>
      </c>
      <c r="Q943">
        <v>11</v>
      </c>
      <c r="S943">
        <v>5</v>
      </c>
      <c r="X943">
        <v>37</v>
      </c>
      <c r="Y943">
        <v>2377</v>
      </c>
      <c r="Z943">
        <v>1.4999999999999999E-2</v>
      </c>
      <c r="AA943">
        <v>1</v>
      </c>
      <c r="AB943">
        <v>16</v>
      </c>
    </row>
    <row r="944" spans="1:28" x14ac:dyDescent="0.25">
      <c r="A944">
        <v>2021</v>
      </c>
      <c r="B944">
        <v>3</v>
      </c>
      <c r="C944" s="289">
        <v>44256</v>
      </c>
      <c r="E944">
        <v>449</v>
      </c>
      <c r="F944" t="s">
        <v>272</v>
      </c>
      <c r="G944" t="s">
        <v>273</v>
      </c>
      <c r="H944">
        <v>40.985999999999997</v>
      </c>
      <c r="I944">
        <v>50.048000000000002</v>
      </c>
      <c r="J944">
        <v>43.3</v>
      </c>
      <c r="K944">
        <v>108</v>
      </c>
      <c r="L944">
        <v>100</v>
      </c>
      <c r="M944">
        <v>124</v>
      </c>
      <c r="N944">
        <v>87</v>
      </c>
      <c r="O944">
        <v>12</v>
      </c>
      <c r="P944">
        <v>2</v>
      </c>
      <c r="Q944">
        <v>7</v>
      </c>
      <c r="X944">
        <v>21</v>
      </c>
      <c r="Y944">
        <v>2541</v>
      </c>
      <c r="Z944">
        <v>1.4999999999999999E-2</v>
      </c>
      <c r="AA944">
        <v>1</v>
      </c>
      <c r="AB944">
        <v>16</v>
      </c>
    </row>
    <row r="945" spans="1:28" x14ac:dyDescent="0.25">
      <c r="A945">
        <v>2021</v>
      </c>
      <c r="B945">
        <v>3</v>
      </c>
      <c r="C945" s="289">
        <v>44257</v>
      </c>
      <c r="E945">
        <v>449</v>
      </c>
      <c r="F945" t="s">
        <v>272</v>
      </c>
      <c r="G945" t="s">
        <v>273</v>
      </c>
      <c r="H945">
        <v>40.985999999999997</v>
      </c>
      <c r="I945">
        <v>50.048000000000002</v>
      </c>
      <c r="J945">
        <v>42.5</v>
      </c>
      <c r="K945">
        <v>108</v>
      </c>
      <c r="L945">
        <v>100</v>
      </c>
      <c r="M945">
        <v>130</v>
      </c>
      <c r="N945">
        <v>83</v>
      </c>
      <c r="O945">
        <v>10</v>
      </c>
      <c r="P945">
        <v>2</v>
      </c>
      <c r="Q945">
        <v>10</v>
      </c>
      <c r="X945">
        <v>22</v>
      </c>
      <c r="Y945">
        <v>2002</v>
      </c>
      <c r="Z945">
        <v>1.4999999999999999E-2</v>
      </c>
      <c r="AA945">
        <v>1</v>
      </c>
      <c r="AB945">
        <v>16</v>
      </c>
    </row>
    <row r="946" spans="1:28" x14ac:dyDescent="0.25">
      <c r="A946">
        <v>2021</v>
      </c>
      <c r="B946">
        <v>3</v>
      </c>
      <c r="C946" s="289">
        <v>44258</v>
      </c>
      <c r="E946">
        <v>449</v>
      </c>
      <c r="F946" t="s">
        <v>272</v>
      </c>
      <c r="G946" t="s">
        <v>273</v>
      </c>
      <c r="H946">
        <v>40.985999999999997</v>
      </c>
      <c r="I946">
        <v>50.048000000000002</v>
      </c>
      <c r="J946">
        <v>44.3</v>
      </c>
      <c r="K946">
        <v>108</v>
      </c>
      <c r="L946">
        <v>100</v>
      </c>
      <c r="M946">
        <v>123</v>
      </c>
      <c r="N946">
        <v>88</v>
      </c>
      <c r="O946">
        <v>9</v>
      </c>
      <c r="P946">
        <v>4</v>
      </c>
      <c r="Q946">
        <v>9</v>
      </c>
      <c r="X946">
        <v>22</v>
      </c>
      <c r="Y946">
        <v>3172</v>
      </c>
      <c r="Z946">
        <v>1.4999999999999999E-2</v>
      </c>
      <c r="AA946">
        <v>1</v>
      </c>
      <c r="AB946">
        <v>16</v>
      </c>
    </row>
    <row r="947" spans="1:28" x14ac:dyDescent="0.25">
      <c r="A947">
        <v>2021</v>
      </c>
      <c r="B947">
        <v>3</v>
      </c>
      <c r="C947" s="289">
        <v>44259</v>
      </c>
      <c r="E947">
        <v>449</v>
      </c>
      <c r="F947" t="s">
        <v>272</v>
      </c>
      <c r="G947" t="s">
        <v>273</v>
      </c>
      <c r="H947">
        <v>40.985999999999997</v>
      </c>
      <c r="I947">
        <v>50.048000000000002</v>
      </c>
      <c r="J947">
        <v>43.2</v>
      </c>
      <c r="K947">
        <v>108</v>
      </c>
      <c r="L947">
        <v>100</v>
      </c>
      <c r="M947">
        <v>120</v>
      </c>
      <c r="N947">
        <v>90</v>
      </c>
      <c r="O947">
        <v>6</v>
      </c>
      <c r="Q947">
        <v>14</v>
      </c>
      <c r="X947">
        <v>20</v>
      </c>
      <c r="Y947">
        <v>2000</v>
      </c>
      <c r="Z947">
        <v>1.4999999999999999E-2</v>
      </c>
      <c r="AA947">
        <v>1</v>
      </c>
      <c r="AB947">
        <v>16</v>
      </c>
    </row>
    <row r="948" spans="1:28" x14ac:dyDescent="0.25">
      <c r="A948">
        <v>2021</v>
      </c>
      <c r="B948">
        <v>3</v>
      </c>
      <c r="C948" s="289">
        <v>44262</v>
      </c>
      <c r="E948">
        <v>449</v>
      </c>
      <c r="F948" t="s">
        <v>272</v>
      </c>
      <c r="G948" t="s">
        <v>273</v>
      </c>
      <c r="H948">
        <v>40.985999999999997</v>
      </c>
      <c r="I948">
        <v>50.048000000000002</v>
      </c>
      <c r="J948">
        <v>43.3</v>
      </c>
      <c r="K948">
        <v>108</v>
      </c>
      <c r="L948">
        <v>100</v>
      </c>
      <c r="M948">
        <v>123</v>
      </c>
      <c r="N948">
        <v>88</v>
      </c>
      <c r="O948">
        <v>12</v>
      </c>
      <c r="P948">
        <v>8</v>
      </c>
      <c r="Q948">
        <v>13</v>
      </c>
      <c r="X948">
        <v>33</v>
      </c>
      <c r="Y948">
        <v>3813</v>
      </c>
      <c r="Z948">
        <v>1.4999999999999999E-2</v>
      </c>
      <c r="AA948">
        <v>1</v>
      </c>
      <c r="AB948">
        <v>16</v>
      </c>
    </row>
    <row r="949" spans="1:28" x14ac:dyDescent="0.25">
      <c r="A949">
        <v>2021</v>
      </c>
      <c r="B949">
        <v>3</v>
      </c>
      <c r="C949" s="289">
        <v>44263</v>
      </c>
      <c r="E949">
        <v>449</v>
      </c>
      <c r="F949" t="s">
        <v>272</v>
      </c>
      <c r="G949" t="s">
        <v>273</v>
      </c>
      <c r="H949">
        <v>40.985999999999997</v>
      </c>
      <c r="I949">
        <v>50.048000000000002</v>
      </c>
      <c r="J949">
        <v>43</v>
      </c>
      <c r="K949">
        <v>108</v>
      </c>
      <c r="L949">
        <v>100</v>
      </c>
      <c r="M949">
        <v>123</v>
      </c>
      <c r="N949">
        <v>88</v>
      </c>
      <c r="O949">
        <v>4</v>
      </c>
      <c r="P949">
        <v>2</v>
      </c>
      <c r="Q949">
        <v>8</v>
      </c>
      <c r="X949">
        <v>14</v>
      </c>
      <c r="Y949">
        <v>2444</v>
      </c>
      <c r="Z949">
        <v>1.4999999999999999E-2</v>
      </c>
      <c r="AA949">
        <v>1</v>
      </c>
      <c r="AB949">
        <v>16</v>
      </c>
    </row>
    <row r="950" spans="1:28" x14ac:dyDescent="0.25">
      <c r="A950">
        <v>2021</v>
      </c>
      <c r="B950">
        <v>3</v>
      </c>
      <c r="C950" s="289">
        <v>44279</v>
      </c>
      <c r="E950">
        <v>449</v>
      </c>
      <c r="F950" t="s">
        <v>272</v>
      </c>
      <c r="G950" t="s">
        <v>273</v>
      </c>
      <c r="H950">
        <v>40.985999999999997</v>
      </c>
      <c r="I950">
        <v>50.048000000000002</v>
      </c>
      <c r="J950">
        <v>44.3</v>
      </c>
      <c r="K950">
        <v>108</v>
      </c>
      <c r="L950">
        <v>100</v>
      </c>
      <c r="M950">
        <v>113</v>
      </c>
      <c r="N950">
        <v>95</v>
      </c>
      <c r="O950">
        <v>6</v>
      </c>
      <c r="Q950">
        <v>1</v>
      </c>
      <c r="X950">
        <v>7</v>
      </c>
      <c r="Y950">
        <v>727</v>
      </c>
      <c r="Z950">
        <v>1.4999999999999999E-2</v>
      </c>
      <c r="AA950">
        <v>1</v>
      </c>
      <c r="AB950">
        <v>16</v>
      </c>
    </row>
    <row r="951" spans="1:28" x14ac:dyDescent="0.25">
      <c r="A951">
        <v>2021</v>
      </c>
      <c r="B951">
        <v>3</v>
      </c>
      <c r="C951" s="289">
        <v>44280</v>
      </c>
      <c r="E951">
        <v>449</v>
      </c>
      <c r="F951" t="s">
        <v>272</v>
      </c>
      <c r="G951" t="s">
        <v>273</v>
      </c>
      <c r="H951">
        <v>40.985999999999997</v>
      </c>
      <c r="I951">
        <v>50.048000000000002</v>
      </c>
      <c r="J951">
        <v>43.6</v>
      </c>
      <c r="K951">
        <v>108</v>
      </c>
      <c r="L951">
        <v>100</v>
      </c>
      <c r="M951">
        <v>158</v>
      </c>
      <c r="N951">
        <v>69</v>
      </c>
      <c r="O951">
        <v>11</v>
      </c>
      <c r="P951">
        <v>8</v>
      </c>
      <c r="Q951">
        <v>10</v>
      </c>
      <c r="X951">
        <v>29</v>
      </c>
      <c r="Y951">
        <v>479</v>
      </c>
      <c r="Z951">
        <v>1.4999999999999999E-2</v>
      </c>
      <c r="AA951">
        <v>1</v>
      </c>
      <c r="AB951">
        <v>16</v>
      </c>
    </row>
    <row r="952" spans="1:28" x14ac:dyDescent="0.25">
      <c r="A952">
        <v>2021</v>
      </c>
      <c r="B952">
        <v>3</v>
      </c>
      <c r="C952" s="289">
        <v>44283</v>
      </c>
      <c r="E952">
        <v>449</v>
      </c>
      <c r="F952" t="s">
        <v>272</v>
      </c>
      <c r="G952" t="s">
        <v>273</v>
      </c>
      <c r="H952">
        <v>40.985999999999997</v>
      </c>
      <c r="I952">
        <v>50.048000000000002</v>
      </c>
      <c r="J952">
        <v>44.3</v>
      </c>
      <c r="K952">
        <v>108</v>
      </c>
      <c r="L952">
        <v>100</v>
      </c>
      <c r="M952">
        <v>113</v>
      </c>
      <c r="N952">
        <v>96</v>
      </c>
      <c r="O952">
        <v>14</v>
      </c>
      <c r="P952">
        <v>2</v>
      </c>
      <c r="Q952">
        <v>5</v>
      </c>
      <c r="X952">
        <v>21</v>
      </c>
      <c r="Y952">
        <v>1731</v>
      </c>
      <c r="Z952">
        <v>1.4999999999999999E-2</v>
      </c>
      <c r="AA952">
        <v>1</v>
      </c>
      <c r="AB952">
        <v>16</v>
      </c>
    </row>
    <row r="953" spans="1:28" x14ac:dyDescent="0.25">
      <c r="A953">
        <v>2021</v>
      </c>
      <c r="B953">
        <v>3</v>
      </c>
      <c r="C953" s="289">
        <v>44284</v>
      </c>
      <c r="E953">
        <v>449</v>
      </c>
      <c r="F953" t="s">
        <v>272</v>
      </c>
      <c r="G953" t="s">
        <v>273</v>
      </c>
      <c r="H953">
        <v>40.985999999999997</v>
      </c>
      <c r="I953">
        <v>50.048000000000002</v>
      </c>
      <c r="J953">
        <v>44.2</v>
      </c>
      <c r="K953">
        <v>108</v>
      </c>
      <c r="L953">
        <v>100</v>
      </c>
      <c r="M953">
        <v>125</v>
      </c>
      <c r="N953">
        <v>87</v>
      </c>
      <c r="O953">
        <v>11</v>
      </c>
      <c r="P953">
        <v>4</v>
      </c>
      <c r="Q953">
        <v>4</v>
      </c>
      <c r="X953">
        <v>19</v>
      </c>
      <c r="Y953">
        <v>3889</v>
      </c>
      <c r="Z953">
        <v>1.4999999999999999E-2</v>
      </c>
      <c r="AA953">
        <v>1</v>
      </c>
      <c r="AB953">
        <v>16</v>
      </c>
    </row>
    <row r="954" spans="1:28" x14ac:dyDescent="0.25">
      <c r="A954">
        <v>2021</v>
      </c>
      <c r="B954">
        <v>3</v>
      </c>
      <c r="C954" s="289">
        <v>44285</v>
      </c>
      <c r="E954">
        <v>449</v>
      </c>
      <c r="F954" t="s">
        <v>272</v>
      </c>
      <c r="G954" t="s">
        <v>273</v>
      </c>
      <c r="H954">
        <v>40.985999999999997</v>
      </c>
      <c r="I954">
        <v>50.048000000000002</v>
      </c>
      <c r="J954">
        <v>44.5</v>
      </c>
      <c r="K954">
        <v>108</v>
      </c>
      <c r="L954">
        <v>100</v>
      </c>
      <c r="M954">
        <v>119</v>
      </c>
      <c r="N954">
        <v>91</v>
      </c>
      <c r="O954">
        <v>10</v>
      </c>
      <c r="Q954">
        <v>9</v>
      </c>
      <c r="X954">
        <v>19</v>
      </c>
      <c r="Y954">
        <v>2449</v>
      </c>
      <c r="Z954">
        <v>1.4999999999999999E-2</v>
      </c>
      <c r="AA954">
        <v>1</v>
      </c>
      <c r="AB954">
        <v>16</v>
      </c>
    </row>
    <row r="955" spans="1:28" x14ac:dyDescent="0.25">
      <c r="A955">
        <v>2021</v>
      </c>
      <c r="B955">
        <v>3</v>
      </c>
      <c r="C955" s="289">
        <v>44283</v>
      </c>
      <c r="E955">
        <v>330</v>
      </c>
      <c r="F955" t="s">
        <v>320</v>
      </c>
      <c r="G955" t="s">
        <v>321</v>
      </c>
      <c r="H955">
        <v>382.04599999999999</v>
      </c>
      <c r="I955">
        <v>434.82600000000002</v>
      </c>
      <c r="J955">
        <v>413</v>
      </c>
      <c r="K955">
        <v>103</v>
      </c>
      <c r="L955">
        <v>140</v>
      </c>
      <c r="M955">
        <v>108</v>
      </c>
      <c r="N955">
        <v>133</v>
      </c>
      <c r="O955">
        <v>5</v>
      </c>
      <c r="P955">
        <v>1</v>
      </c>
      <c r="Q955">
        <v>4</v>
      </c>
      <c r="X955">
        <v>9</v>
      </c>
      <c r="Y955">
        <v>549</v>
      </c>
      <c r="Z955">
        <v>1.4999999999999999E-2</v>
      </c>
      <c r="AA955">
        <v>1</v>
      </c>
      <c r="AB955">
        <v>16</v>
      </c>
    </row>
    <row r="956" spans="1:28" x14ac:dyDescent="0.25">
      <c r="A956">
        <v>2021</v>
      </c>
      <c r="B956">
        <v>3</v>
      </c>
      <c r="C956" s="289">
        <v>44271</v>
      </c>
      <c r="E956">
        <v>557</v>
      </c>
      <c r="F956" t="s">
        <v>178</v>
      </c>
      <c r="G956" t="s">
        <v>179</v>
      </c>
      <c r="H956">
        <v>171.262</v>
      </c>
      <c r="I956">
        <v>194.922</v>
      </c>
      <c r="J956">
        <v>193.2</v>
      </c>
      <c r="K956">
        <v>20</v>
      </c>
      <c r="L956">
        <v>180</v>
      </c>
      <c r="M956">
        <v>23</v>
      </c>
      <c r="N956">
        <v>156</v>
      </c>
      <c r="Z956">
        <v>1.4999999999999999E-2</v>
      </c>
      <c r="AA956">
        <v>1</v>
      </c>
      <c r="AB956">
        <v>16</v>
      </c>
    </row>
    <row r="957" spans="1:28" x14ac:dyDescent="0.25">
      <c r="A957">
        <v>2021</v>
      </c>
      <c r="B957">
        <v>3</v>
      </c>
      <c r="C957" s="289">
        <v>44272</v>
      </c>
      <c r="E957">
        <v>557</v>
      </c>
      <c r="F957" t="s">
        <v>178</v>
      </c>
      <c r="G957" t="s">
        <v>179</v>
      </c>
      <c r="H957">
        <v>171.262</v>
      </c>
      <c r="I957">
        <v>194.922</v>
      </c>
      <c r="J957">
        <v>190.8</v>
      </c>
      <c r="K957">
        <v>20</v>
      </c>
      <c r="L957">
        <v>180</v>
      </c>
      <c r="M957">
        <v>22</v>
      </c>
      <c r="N957">
        <v>162</v>
      </c>
      <c r="O957">
        <v>3</v>
      </c>
      <c r="P957">
        <v>1</v>
      </c>
      <c r="Q957">
        <v>6</v>
      </c>
      <c r="S957">
        <v>3</v>
      </c>
      <c r="X957">
        <v>12</v>
      </c>
      <c r="Y957">
        <v>252</v>
      </c>
      <c r="Z957">
        <v>1.4999999999999999E-2</v>
      </c>
      <c r="AA957">
        <v>1</v>
      </c>
      <c r="AB957">
        <v>16</v>
      </c>
    </row>
    <row r="958" spans="1:28" x14ac:dyDescent="0.25">
      <c r="A958">
        <v>2021</v>
      </c>
      <c r="B958">
        <v>3</v>
      </c>
      <c r="C958" s="289">
        <v>44273</v>
      </c>
      <c r="E958">
        <v>557</v>
      </c>
      <c r="F958" t="s">
        <v>178</v>
      </c>
      <c r="G958" t="s">
        <v>179</v>
      </c>
      <c r="H958">
        <v>171.262</v>
      </c>
      <c r="I958">
        <v>194.922</v>
      </c>
      <c r="J958">
        <v>193.2</v>
      </c>
      <c r="K958">
        <v>20</v>
      </c>
      <c r="L958">
        <v>180</v>
      </c>
      <c r="M958">
        <v>24</v>
      </c>
      <c r="N958">
        <v>152</v>
      </c>
      <c r="O958">
        <v>1</v>
      </c>
      <c r="P958">
        <v>2</v>
      </c>
      <c r="Q958">
        <v>1</v>
      </c>
      <c r="X958">
        <v>4</v>
      </c>
      <c r="Y958">
        <v>148</v>
      </c>
      <c r="Z958">
        <v>1.4999999999999999E-2</v>
      </c>
      <c r="AA958">
        <v>1</v>
      </c>
      <c r="AB958">
        <v>16</v>
      </c>
    </row>
    <row r="959" spans="1:28" x14ac:dyDescent="0.25">
      <c r="A959">
        <v>2021</v>
      </c>
      <c r="B959">
        <v>3</v>
      </c>
      <c r="C959" s="289">
        <v>44275</v>
      </c>
      <c r="E959">
        <v>557</v>
      </c>
      <c r="F959" t="s">
        <v>178</v>
      </c>
      <c r="G959" t="s">
        <v>179</v>
      </c>
      <c r="H959">
        <v>171.262</v>
      </c>
      <c r="I959">
        <v>194.922</v>
      </c>
      <c r="J959">
        <v>202.1</v>
      </c>
      <c r="K959">
        <v>20</v>
      </c>
      <c r="L959">
        <v>180</v>
      </c>
      <c r="M959">
        <v>22</v>
      </c>
      <c r="N959">
        <v>165</v>
      </c>
      <c r="O959">
        <v>3</v>
      </c>
      <c r="P959">
        <v>1</v>
      </c>
      <c r="Q959">
        <v>4</v>
      </c>
      <c r="R959">
        <v>1</v>
      </c>
      <c r="S959">
        <v>2</v>
      </c>
      <c r="X959">
        <v>11</v>
      </c>
      <c r="Y959">
        <v>347</v>
      </c>
      <c r="Z959">
        <v>1.4999999999999999E-2</v>
      </c>
      <c r="AA959">
        <v>1</v>
      </c>
      <c r="AB959">
        <v>16</v>
      </c>
    </row>
    <row r="960" spans="1:28" x14ac:dyDescent="0.25">
      <c r="A960">
        <v>2021</v>
      </c>
      <c r="B960">
        <v>3</v>
      </c>
      <c r="C960" s="289">
        <v>44276</v>
      </c>
      <c r="E960">
        <v>557</v>
      </c>
      <c r="F960" t="s">
        <v>178</v>
      </c>
      <c r="G960" t="s">
        <v>179</v>
      </c>
      <c r="H960">
        <v>171.262</v>
      </c>
      <c r="I960">
        <v>194.922</v>
      </c>
      <c r="J960">
        <v>190</v>
      </c>
      <c r="K960">
        <v>20</v>
      </c>
      <c r="L960">
        <v>180</v>
      </c>
      <c r="M960">
        <v>22</v>
      </c>
      <c r="N960">
        <v>162</v>
      </c>
      <c r="Y960">
        <v>96</v>
      </c>
      <c r="Z960">
        <v>1.4999999999999999E-2</v>
      </c>
      <c r="AA960">
        <v>1</v>
      </c>
      <c r="AB960">
        <v>16</v>
      </c>
    </row>
    <row r="961" spans="1:28" x14ac:dyDescent="0.25">
      <c r="A961">
        <v>2021</v>
      </c>
      <c r="B961">
        <v>3</v>
      </c>
      <c r="C961" s="289">
        <v>44280</v>
      </c>
      <c r="E961">
        <v>557</v>
      </c>
      <c r="F961" t="s">
        <v>178</v>
      </c>
      <c r="G961" t="s">
        <v>179</v>
      </c>
      <c r="H961">
        <v>171.262</v>
      </c>
      <c r="I961">
        <v>194.922</v>
      </c>
      <c r="J961">
        <v>208.4</v>
      </c>
      <c r="K961">
        <v>20</v>
      </c>
      <c r="L961">
        <v>180</v>
      </c>
      <c r="M961">
        <v>23</v>
      </c>
      <c r="N961">
        <v>160</v>
      </c>
      <c r="O961">
        <v>2</v>
      </c>
      <c r="P961">
        <v>3</v>
      </c>
      <c r="Q961">
        <v>4</v>
      </c>
      <c r="R961">
        <v>1</v>
      </c>
      <c r="S961">
        <v>1</v>
      </c>
      <c r="X961">
        <v>11</v>
      </c>
      <c r="Y961">
        <v>83</v>
      </c>
      <c r="Z961">
        <v>1.4999999999999999E-2</v>
      </c>
      <c r="AA961">
        <v>1</v>
      </c>
      <c r="AB961">
        <v>16</v>
      </c>
    </row>
    <row r="962" spans="1:28" x14ac:dyDescent="0.25">
      <c r="A962">
        <v>2021</v>
      </c>
      <c r="B962">
        <v>3</v>
      </c>
      <c r="C962" s="289">
        <v>44283</v>
      </c>
      <c r="E962">
        <v>557</v>
      </c>
      <c r="F962" t="s">
        <v>178</v>
      </c>
      <c r="G962" t="s">
        <v>179</v>
      </c>
      <c r="H962">
        <v>171.262</v>
      </c>
      <c r="I962">
        <v>194.922</v>
      </c>
      <c r="J962">
        <v>194.2</v>
      </c>
      <c r="K962">
        <v>20</v>
      </c>
      <c r="L962">
        <v>180</v>
      </c>
      <c r="M962">
        <v>25</v>
      </c>
      <c r="N962">
        <v>142</v>
      </c>
      <c r="O962">
        <v>2</v>
      </c>
      <c r="P962">
        <v>3</v>
      </c>
      <c r="Q962">
        <v>2</v>
      </c>
      <c r="S962">
        <v>2</v>
      </c>
      <c r="X962">
        <v>9</v>
      </c>
      <c r="Y962">
        <v>441</v>
      </c>
      <c r="Z962">
        <v>1.4999999999999999E-2</v>
      </c>
      <c r="AA962">
        <v>1</v>
      </c>
      <c r="AB962">
        <v>16</v>
      </c>
    </row>
    <row r="963" spans="1:28" x14ac:dyDescent="0.25">
      <c r="A963">
        <v>2021</v>
      </c>
      <c r="B963">
        <v>3</v>
      </c>
      <c r="C963" s="289">
        <v>44284</v>
      </c>
      <c r="E963">
        <v>557</v>
      </c>
      <c r="F963" t="s">
        <v>178</v>
      </c>
      <c r="G963" t="s">
        <v>179</v>
      </c>
      <c r="H963">
        <v>171.262</v>
      </c>
      <c r="I963">
        <v>194.922</v>
      </c>
      <c r="J963">
        <v>193.3</v>
      </c>
      <c r="K963">
        <v>20</v>
      </c>
      <c r="L963">
        <v>180</v>
      </c>
      <c r="M963">
        <v>25</v>
      </c>
      <c r="N963">
        <v>144</v>
      </c>
      <c r="O963">
        <v>2</v>
      </c>
      <c r="P963">
        <v>3</v>
      </c>
      <c r="Q963">
        <v>2</v>
      </c>
      <c r="R963">
        <v>1</v>
      </c>
      <c r="S963">
        <v>1</v>
      </c>
      <c r="X963">
        <v>9</v>
      </c>
      <c r="Y963">
        <v>441</v>
      </c>
      <c r="Z963">
        <v>1.4999999999999999E-2</v>
      </c>
      <c r="AA963">
        <v>1</v>
      </c>
      <c r="AB963">
        <v>16</v>
      </c>
    </row>
    <row r="964" spans="1:28" x14ac:dyDescent="0.25">
      <c r="A964">
        <v>2021</v>
      </c>
      <c r="B964">
        <v>3</v>
      </c>
      <c r="C964" s="289">
        <v>44285</v>
      </c>
      <c r="E964">
        <v>557</v>
      </c>
      <c r="F964" t="s">
        <v>178</v>
      </c>
      <c r="G964" t="s">
        <v>179</v>
      </c>
      <c r="H964">
        <v>171.262</v>
      </c>
      <c r="I964">
        <v>194.922</v>
      </c>
      <c r="J964">
        <v>194.8</v>
      </c>
      <c r="K964">
        <v>20</v>
      </c>
      <c r="L964">
        <v>180</v>
      </c>
      <c r="M964">
        <v>22</v>
      </c>
      <c r="N964">
        <v>163</v>
      </c>
      <c r="O964">
        <v>2</v>
      </c>
      <c r="P964">
        <v>2</v>
      </c>
      <c r="Q964">
        <v>6</v>
      </c>
      <c r="S964">
        <v>1</v>
      </c>
      <c r="X964">
        <v>11</v>
      </c>
      <c r="Y964">
        <v>515</v>
      </c>
      <c r="Z964">
        <v>1.4999999999999999E-2</v>
      </c>
      <c r="AA964">
        <v>1</v>
      </c>
      <c r="AB964">
        <v>16</v>
      </c>
    </row>
    <row r="965" spans="1:28" x14ac:dyDescent="0.25">
      <c r="A965">
        <v>2021</v>
      </c>
      <c r="B965">
        <v>3</v>
      </c>
      <c r="C965" s="289">
        <v>44271</v>
      </c>
      <c r="E965">
        <v>556</v>
      </c>
      <c r="F965" t="s">
        <v>175</v>
      </c>
      <c r="G965" t="s">
        <v>176</v>
      </c>
      <c r="H965">
        <v>1003.106</v>
      </c>
      <c r="I965">
        <v>1141.6859999999999</v>
      </c>
      <c r="J965">
        <v>1102.7</v>
      </c>
      <c r="K965">
        <v>20</v>
      </c>
      <c r="L965">
        <v>180</v>
      </c>
      <c r="M965">
        <v>23</v>
      </c>
      <c r="N965">
        <v>156</v>
      </c>
      <c r="O965">
        <v>3</v>
      </c>
      <c r="Q965">
        <v>5</v>
      </c>
      <c r="X965">
        <v>8</v>
      </c>
      <c r="Y965">
        <v>8</v>
      </c>
      <c r="Z965">
        <v>1.4999999999999999E-2</v>
      </c>
      <c r="AA965">
        <v>1</v>
      </c>
      <c r="AB965">
        <v>16</v>
      </c>
    </row>
    <row r="966" spans="1:28" x14ac:dyDescent="0.25">
      <c r="A966">
        <v>2021</v>
      </c>
      <c r="B966">
        <v>3</v>
      </c>
      <c r="C966" s="289">
        <v>44272</v>
      </c>
      <c r="E966">
        <v>556</v>
      </c>
      <c r="F966" t="s">
        <v>175</v>
      </c>
      <c r="G966" t="s">
        <v>176</v>
      </c>
      <c r="H966">
        <v>1003.106</v>
      </c>
      <c r="I966">
        <v>1141.6859999999999</v>
      </c>
      <c r="J966">
        <v>1085.2</v>
      </c>
      <c r="K966">
        <v>20</v>
      </c>
      <c r="L966">
        <v>180</v>
      </c>
      <c r="M966">
        <v>22</v>
      </c>
      <c r="N966">
        <v>162</v>
      </c>
      <c r="O966">
        <v>3</v>
      </c>
      <c r="P966">
        <v>1</v>
      </c>
      <c r="Q966">
        <v>3</v>
      </c>
      <c r="S966">
        <v>2</v>
      </c>
      <c r="X966">
        <v>8</v>
      </c>
      <c r="Y966">
        <v>248</v>
      </c>
      <c r="Z966">
        <v>1.4999999999999999E-2</v>
      </c>
      <c r="AA966">
        <v>1</v>
      </c>
      <c r="AB966">
        <v>16</v>
      </c>
    </row>
    <row r="967" spans="1:28" x14ac:dyDescent="0.25">
      <c r="A967">
        <v>2021</v>
      </c>
      <c r="B967">
        <v>3</v>
      </c>
      <c r="C967" s="289">
        <v>44273</v>
      </c>
      <c r="E967">
        <v>556</v>
      </c>
      <c r="F967" t="s">
        <v>175</v>
      </c>
      <c r="G967" t="s">
        <v>176</v>
      </c>
      <c r="H967">
        <v>1003.106</v>
      </c>
      <c r="I967">
        <v>1141.6859999999999</v>
      </c>
      <c r="J967">
        <v>1083.4000000000001</v>
      </c>
      <c r="K967">
        <v>20</v>
      </c>
      <c r="L967">
        <v>180</v>
      </c>
      <c r="M967">
        <v>24</v>
      </c>
      <c r="N967">
        <v>152</v>
      </c>
      <c r="O967">
        <v>3</v>
      </c>
      <c r="P967">
        <v>2</v>
      </c>
      <c r="Q967">
        <v>6</v>
      </c>
      <c r="S967">
        <v>3</v>
      </c>
      <c r="X967">
        <v>13</v>
      </c>
      <c r="Y967">
        <v>373</v>
      </c>
      <c r="Z967">
        <v>1.4999999999999999E-2</v>
      </c>
      <c r="AA967">
        <v>1</v>
      </c>
      <c r="AB967">
        <v>16</v>
      </c>
    </row>
    <row r="968" spans="1:28" x14ac:dyDescent="0.25">
      <c r="A968">
        <v>2021</v>
      </c>
      <c r="B968">
        <v>3</v>
      </c>
      <c r="C968" s="289">
        <v>44275</v>
      </c>
      <c r="E968">
        <v>556</v>
      </c>
      <c r="F968" t="s">
        <v>175</v>
      </c>
      <c r="G968" t="s">
        <v>176</v>
      </c>
      <c r="H968">
        <v>1003.106</v>
      </c>
      <c r="I968">
        <v>1141.6859999999999</v>
      </c>
      <c r="J968">
        <v>1080.5999999999999</v>
      </c>
      <c r="K968">
        <v>20</v>
      </c>
      <c r="L968">
        <v>180</v>
      </c>
      <c r="M968">
        <v>22</v>
      </c>
      <c r="N968">
        <v>165</v>
      </c>
      <c r="O968">
        <v>3</v>
      </c>
      <c r="P968">
        <v>2</v>
      </c>
      <c r="Q968">
        <v>4</v>
      </c>
      <c r="R968">
        <v>2</v>
      </c>
      <c r="S968">
        <v>3</v>
      </c>
      <c r="X968">
        <v>14</v>
      </c>
      <c r="Y968">
        <v>350</v>
      </c>
      <c r="Z968">
        <v>1.4999999999999999E-2</v>
      </c>
      <c r="AA968">
        <v>1</v>
      </c>
      <c r="AB968">
        <v>16</v>
      </c>
    </row>
    <row r="969" spans="1:28" x14ac:dyDescent="0.25">
      <c r="A969">
        <v>2021</v>
      </c>
      <c r="B969">
        <v>3</v>
      </c>
      <c r="C969" s="289">
        <v>44276</v>
      </c>
      <c r="E969">
        <v>556</v>
      </c>
      <c r="F969" t="s">
        <v>175</v>
      </c>
      <c r="G969" t="s">
        <v>176</v>
      </c>
      <c r="H969">
        <v>1003.106</v>
      </c>
      <c r="I969">
        <v>1141.6859999999999</v>
      </c>
      <c r="J969">
        <v>1092</v>
      </c>
      <c r="K969">
        <v>20</v>
      </c>
      <c r="L969">
        <v>180</v>
      </c>
      <c r="M969">
        <v>22</v>
      </c>
      <c r="N969">
        <v>162</v>
      </c>
      <c r="O969">
        <v>1</v>
      </c>
      <c r="P969">
        <v>2</v>
      </c>
      <c r="Q969">
        <v>2</v>
      </c>
      <c r="X969">
        <v>5</v>
      </c>
      <c r="Y969">
        <v>293</v>
      </c>
      <c r="Z969">
        <v>1.4999999999999999E-2</v>
      </c>
      <c r="AA969">
        <v>1</v>
      </c>
      <c r="AB969">
        <v>16</v>
      </c>
    </row>
    <row r="970" spans="1:28" x14ac:dyDescent="0.25">
      <c r="A970">
        <v>2021</v>
      </c>
      <c r="B970">
        <v>3</v>
      </c>
      <c r="C970" s="289">
        <v>44280</v>
      </c>
      <c r="E970">
        <v>556</v>
      </c>
      <c r="F970" t="s">
        <v>175</v>
      </c>
      <c r="G970" t="s">
        <v>176</v>
      </c>
      <c r="H970">
        <v>1003.106</v>
      </c>
      <c r="I970">
        <v>1141.6859999999999</v>
      </c>
      <c r="J970">
        <v>1106.8</v>
      </c>
      <c r="K970">
        <v>20</v>
      </c>
      <c r="L970">
        <v>180</v>
      </c>
      <c r="M970">
        <v>23</v>
      </c>
      <c r="N970">
        <v>160</v>
      </c>
      <c r="O970">
        <v>3</v>
      </c>
      <c r="P970">
        <v>4</v>
      </c>
      <c r="Q970">
        <v>4</v>
      </c>
      <c r="R970">
        <v>1</v>
      </c>
      <c r="S970">
        <v>1</v>
      </c>
      <c r="X970">
        <v>13</v>
      </c>
      <c r="Y970">
        <v>85</v>
      </c>
      <c r="Z970">
        <v>1.4999999999999999E-2</v>
      </c>
      <c r="AA970">
        <v>1</v>
      </c>
      <c r="AB970">
        <v>16</v>
      </c>
    </row>
    <row r="971" spans="1:28" x14ac:dyDescent="0.25">
      <c r="A971">
        <v>2021</v>
      </c>
      <c r="B971">
        <v>3</v>
      </c>
      <c r="C971" s="289">
        <v>44283</v>
      </c>
      <c r="E971">
        <v>556</v>
      </c>
      <c r="F971" t="s">
        <v>175</v>
      </c>
      <c r="G971" t="s">
        <v>176</v>
      </c>
      <c r="H971">
        <v>1003.106</v>
      </c>
      <c r="I971">
        <v>1141.6859999999999</v>
      </c>
      <c r="J971">
        <v>1074.3</v>
      </c>
      <c r="K971">
        <v>20</v>
      </c>
      <c r="L971">
        <v>180</v>
      </c>
      <c r="M971">
        <v>25</v>
      </c>
      <c r="N971">
        <v>142</v>
      </c>
      <c r="O971">
        <v>3</v>
      </c>
      <c r="P971">
        <v>4</v>
      </c>
      <c r="Q971">
        <v>3</v>
      </c>
      <c r="S971">
        <v>2</v>
      </c>
      <c r="X971">
        <v>12</v>
      </c>
      <c r="Y971">
        <v>444</v>
      </c>
      <c r="Z971">
        <v>1.4999999999999999E-2</v>
      </c>
      <c r="AA971">
        <v>1</v>
      </c>
      <c r="AB971">
        <v>16</v>
      </c>
    </row>
    <row r="972" spans="1:28" x14ac:dyDescent="0.25">
      <c r="A972">
        <v>2021</v>
      </c>
      <c r="B972">
        <v>3</v>
      </c>
      <c r="C972" s="289">
        <v>44284</v>
      </c>
      <c r="E972">
        <v>556</v>
      </c>
      <c r="F972" t="s">
        <v>175</v>
      </c>
      <c r="G972" t="s">
        <v>176</v>
      </c>
      <c r="H972">
        <v>1003.106</v>
      </c>
      <c r="I972">
        <v>1141.6859999999999</v>
      </c>
      <c r="J972">
        <v>1096.7</v>
      </c>
      <c r="K972">
        <v>20</v>
      </c>
      <c r="L972">
        <v>180</v>
      </c>
      <c r="M972">
        <v>25</v>
      </c>
      <c r="N972">
        <v>144</v>
      </c>
      <c r="O972">
        <v>3</v>
      </c>
      <c r="P972">
        <v>3</v>
      </c>
      <c r="Q972">
        <v>3</v>
      </c>
      <c r="R972">
        <v>1</v>
      </c>
      <c r="S972">
        <v>1</v>
      </c>
      <c r="X972">
        <v>10</v>
      </c>
      <c r="Y972">
        <v>442</v>
      </c>
      <c r="Z972">
        <v>1.4999999999999999E-2</v>
      </c>
      <c r="AA972">
        <v>1</v>
      </c>
      <c r="AB972">
        <v>16</v>
      </c>
    </row>
    <row r="973" spans="1:28" x14ac:dyDescent="0.25">
      <c r="A973">
        <v>2021</v>
      </c>
      <c r="B973">
        <v>3</v>
      </c>
      <c r="C973" s="289">
        <v>44285</v>
      </c>
      <c r="E973">
        <v>556</v>
      </c>
      <c r="F973" t="s">
        <v>175</v>
      </c>
      <c r="G973" t="s">
        <v>176</v>
      </c>
      <c r="H973">
        <v>1003.106</v>
      </c>
      <c r="I973">
        <v>1141.6859999999999</v>
      </c>
      <c r="J973">
        <v>1067.2</v>
      </c>
      <c r="K973">
        <v>20</v>
      </c>
      <c r="L973">
        <v>180</v>
      </c>
      <c r="M973">
        <v>22</v>
      </c>
      <c r="N973">
        <v>163</v>
      </c>
      <c r="O973">
        <v>3</v>
      </c>
      <c r="P973">
        <v>2</v>
      </c>
      <c r="Q973">
        <v>5</v>
      </c>
      <c r="S973">
        <v>1</v>
      </c>
      <c r="X973">
        <v>11</v>
      </c>
      <c r="Y973">
        <v>515</v>
      </c>
      <c r="Z973">
        <v>1.4999999999999999E-2</v>
      </c>
      <c r="AA973">
        <v>1</v>
      </c>
      <c r="AB973">
        <v>16</v>
      </c>
    </row>
    <row r="974" spans="1:28" x14ac:dyDescent="0.25">
      <c r="A974">
        <v>2021</v>
      </c>
      <c r="B974">
        <v>3</v>
      </c>
      <c r="C974" s="289">
        <v>44271</v>
      </c>
      <c r="E974">
        <v>668</v>
      </c>
      <c r="F974" t="s">
        <v>415</v>
      </c>
      <c r="G974" t="s">
        <v>416</v>
      </c>
      <c r="H974">
        <v>96.923000000000002</v>
      </c>
      <c r="I974">
        <v>110.313</v>
      </c>
      <c r="J974">
        <v>106.4</v>
      </c>
      <c r="K974">
        <v>103</v>
      </c>
      <c r="L974">
        <v>70</v>
      </c>
      <c r="M974">
        <v>65</v>
      </c>
      <c r="N974">
        <v>111</v>
      </c>
      <c r="O974">
        <v>4</v>
      </c>
      <c r="P974">
        <v>6</v>
      </c>
      <c r="Q974">
        <v>8</v>
      </c>
      <c r="X974">
        <v>18</v>
      </c>
      <c r="Y974">
        <v>18</v>
      </c>
      <c r="Z974">
        <v>1.4999999999999999E-2</v>
      </c>
      <c r="AA974">
        <v>1</v>
      </c>
      <c r="AB974">
        <v>16</v>
      </c>
    </row>
    <row r="975" spans="1:28" x14ac:dyDescent="0.25">
      <c r="A975">
        <v>2021</v>
      </c>
      <c r="B975">
        <v>3</v>
      </c>
      <c r="C975" s="289">
        <v>44272</v>
      </c>
      <c r="E975">
        <v>668</v>
      </c>
      <c r="F975" t="s">
        <v>415</v>
      </c>
      <c r="G975" t="s">
        <v>416</v>
      </c>
      <c r="H975">
        <v>96.923000000000002</v>
      </c>
      <c r="I975">
        <v>110.313</v>
      </c>
      <c r="J975">
        <v>106.4</v>
      </c>
      <c r="K975">
        <v>103</v>
      </c>
      <c r="L975">
        <v>70</v>
      </c>
      <c r="M975">
        <v>70</v>
      </c>
      <c r="N975">
        <v>103</v>
      </c>
      <c r="O975">
        <v>4</v>
      </c>
      <c r="P975">
        <v>4</v>
      </c>
      <c r="Q975">
        <v>6</v>
      </c>
      <c r="X975">
        <v>14</v>
      </c>
      <c r="Y975">
        <v>3654</v>
      </c>
      <c r="Z975">
        <v>1.4999999999999999E-2</v>
      </c>
      <c r="AA975">
        <v>1</v>
      </c>
      <c r="AB975">
        <v>16</v>
      </c>
    </row>
    <row r="976" spans="1:28" x14ac:dyDescent="0.25">
      <c r="A976">
        <v>2021</v>
      </c>
      <c r="B976">
        <v>3</v>
      </c>
      <c r="C976" s="289">
        <v>44273</v>
      </c>
      <c r="E976">
        <v>668</v>
      </c>
      <c r="F976" t="s">
        <v>415</v>
      </c>
      <c r="G976" t="s">
        <v>416</v>
      </c>
      <c r="H976">
        <v>96.923000000000002</v>
      </c>
      <c r="I976">
        <v>110.313</v>
      </c>
      <c r="J976">
        <v>105</v>
      </c>
      <c r="K976">
        <v>103</v>
      </c>
      <c r="L976">
        <v>70</v>
      </c>
      <c r="M976">
        <v>66</v>
      </c>
      <c r="N976">
        <v>109</v>
      </c>
      <c r="O976">
        <v>2</v>
      </c>
      <c r="Q976">
        <v>3</v>
      </c>
      <c r="X976">
        <v>5</v>
      </c>
      <c r="Y976">
        <v>765</v>
      </c>
      <c r="Z976">
        <v>1.4999999999999999E-2</v>
      </c>
      <c r="AA976">
        <v>1</v>
      </c>
      <c r="AB976">
        <v>16</v>
      </c>
    </row>
    <row r="977" spans="1:28" x14ac:dyDescent="0.25">
      <c r="A977">
        <v>2021</v>
      </c>
      <c r="B977">
        <v>3</v>
      </c>
      <c r="C977" s="289">
        <v>44262</v>
      </c>
      <c r="E977">
        <v>437</v>
      </c>
      <c r="F977" t="s">
        <v>349</v>
      </c>
      <c r="G977" t="s">
        <v>350</v>
      </c>
      <c r="H977">
        <v>158.08799999999999</v>
      </c>
      <c r="I977">
        <v>179.928</v>
      </c>
      <c r="J977">
        <v>177</v>
      </c>
      <c r="K977">
        <v>120</v>
      </c>
      <c r="L977">
        <v>120</v>
      </c>
      <c r="M977">
        <v>134</v>
      </c>
      <c r="N977">
        <v>108</v>
      </c>
      <c r="O977">
        <v>3</v>
      </c>
      <c r="Q977">
        <v>2</v>
      </c>
      <c r="X977">
        <v>5</v>
      </c>
      <c r="Y977">
        <v>1305</v>
      </c>
      <c r="Z977">
        <v>1.4999999999999999E-2</v>
      </c>
      <c r="AA977">
        <v>1</v>
      </c>
      <c r="AB977">
        <v>16</v>
      </c>
    </row>
    <row r="978" spans="1:28" x14ac:dyDescent="0.25">
      <c r="A978">
        <v>2021</v>
      </c>
      <c r="B978">
        <v>3</v>
      </c>
      <c r="C978" s="289">
        <v>44263</v>
      </c>
      <c r="E978">
        <v>437</v>
      </c>
      <c r="F978" t="s">
        <v>349</v>
      </c>
      <c r="G978" t="s">
        <v>350</v>
      </c>
      <c r="H978">
        <v>158.08799999999999</v>
      </c>
      <c r="I978">
        <v>179.928</v>
      </c>
      <c r="J978">
        <v>174.4</v>
      </c>
      <c r="K978">
        <v>120</v>
      </c>
      <c r="L978">
        <v>120</v>
      </c>
      <c r="M978">
        <v>135</v>
      </c>
      <c r="N978">
        <v>107</v>
      </c>
      <c r="O978">
        <v>8</v>
      </c>
      <c r="P978">
        <v>4</v>
      </c>
      <c r="Q978">
        <v>5</v>
      </c>
      <c r="X978">
        <v>17</v>
      </c>
      <c r="Y978">
        <v>1292</v>
      </c>
      <c r="Z978">
        <v>1.4999999999999999E-2</v>
      </c>
      <c r="AA978">
        <v>1</v>
      </c>
      <c r="AB978">
        <v>16</v>
      </c>
    </row>
    <row r="979" spans="1:28" x14ac:dyDescent="0.25">
      <c r="A979">
        <v>2021</v>
      </c>
      <c r="B979">
        <v>3</v>
      </c>
      <c r="C979" s="289">
        <v>44264</v>
      </c>
      <c r="E979">
        <v>437</v>
      </c>
      <c r="F979" t="s">
        <v>349</v>
      </c>
      <c r="G979" t="s">
        <v>350</v>
      </c>
      <c r="H979">
        <v>158.08799999999999</v>
      </c>
      <c r="I979">
        <v>179.928</v>
      </c>
      <c r="J979">
        <v>174.1</v>
      </c>
      <c r="K979">
        <v>120</v>
      </c>
      <c r="L979">
        <v>120</v>
      </c>
      <c r="M979">
        <v>137</v>
      </c>
      <c r="N979">
        <v>105</v>
      </c>
      <c r="O979">
        <v>8</v>
      </c>
      <c r="P979">
        <v>2</v>
      </c>
      <c r="Q979">
        <v>3</v>
      </c>
      <c r="X979">
        <v>13</v>
      </c>
      <c r="Y979">
        <v>3538</v>
      </c>
      <c r="Z979">
        <v>1.4999999999999999E-2</v>
      </c>
      <c r="AA979">
        <v>1</v>
      </c>
      <c r="AB979">
        <v>16</v>
      </c>
    </row>
    <row r="980" spans="1:28" x14ac:dyDescent="0.25">
      <c r="A980">
        <v>2021</v>
      </c>
      <c r="B980">
        <v>3</v>
      </c>
      <c r="C980" s="289">
        <v>44265</v>
      </c>
      <c r="E980">
        <v>437</v>
      </c>
      <c r="F980" t="s">
        <v>349</v>
      </c>
      <c r="G980" t="s">
        <v>350</v>
      </c>
      <c r="H980">
        <v>158.08799999999999</v>
      </c>
      <c r="I980">
        <v>179.928</v>
      </c>
      <c r="J980">
        <v>173.2</v>
      </c>
      <c r="K980">
        <v>120</v>
      </c>
      <c r="L980">
        <v>120</v>
      </c>
      <c r="M980">
        <v>136</v>
      </c>
      <c r="N980">
        <v>106</v>
      </c>
      <c r="O980">
        <v>7</v>
      </c>
      <c r="P980">
        <v>2</v>
      </c>
      <c r="Q980">
        <v>6</v>
      </c>
      <c r="X980">
        <v>14</v>
      </c>
      <c r="Y980">
        <v>1814</v>
      </c>
      <c r="Z980">
        <v>1.4999999999999999E-2</v>
      </c>
      <c r="AA980">
        <v>1</v>
      </c>
      <c r="AB980">
        <v>16</v>
      </c>
    </row>
    <row r="981" spans="1:28" x14ac:dyDescent="0.25">
      <c r="A981">
        <v>2021</v>
      </c>
      <c r="B981">
        <v>3</v>
      </c>
      <c r="C981" s="289">
        <v>44269</v>
      </c>
      <c r="E981">
        <v>437</v>
      </c>
      <c r="F981" t="s">
        <v>349</v>
      </c>
      <c r="G981" t="s">
        <v>350</v>
      </c>
      <c r="H981">
        <v>158.08799999999999</v>
      </c>
      <c r="I981">
        <v>179.928</v>
      </c>
      <c r="J981">
        <v>172.5</v>
      </c>
      <c r="K981">
        <v>120</v>
      </c>
      <c r="L981">
        <v>120</v>
      </c>
      <c r="M981">
        <v>136</v>
      </c>
      <c r="N981">
        <v>106</v>
      </c>
      <c r="O981">
        <v>4</v>
      </c>
      <c r="P981">
        <v>2</v>
      </c>
      <c r="Q981">
        <v>2</v>
      </c>
      <c r="X981">
        <v>8</v>
      </c>
      <c r="Y981">
        <v>2583</v>
      </c>
      <c r="Z981">
        <v>1.4999999999999999E-2</v>
      </c>
      <c r="AA981">
        <v>1</v>
      </c>
      <c r="AB981">
        <v>16</v>
      </c>
    </row>
    <row r="982" spans="1:28" x14ac:dyDescent="0.25">
      <c r="A982">
        <v>2021</v>
      </c>
      <c r="B982">
        <v>3</v>
      </c>
      <c r="C982" s="289">
        <v>44285</v>
      </c>
      <c r="E982">
        <v>437</v>
      </c>
      <c r="F982" t="s">
        <v>349</v>
      </c>
      <c r="G982" t="s">
        <v>350</v>
      </c>
      <c r="H982">
        <v>158.08799999999999</v>
      </c>
      <c r="I982">
        <v>179.928</v>
      </c>
      <c r="J982">
        <v>179.6</v>
      </c>
      <c r="K982">
        <v>120</v>
      </c>
      <c r="L982">
        <v>120</v>
      </c>
      <c r="M982">
        <v>140</v>
      </c>
      <c r="N982">
        <v>103</v>
      </c>
      <c r="O982">
        <v>10</v>
      </c>
      <c r="Q982">
        <v>6</v>
      </c>
      <c r="S982">
        <v>2</v>
      </c>
      <c r="X982">
        <v>18</v>
      </c>
      <c r="Y982">
        <v>1218</v>
      </c>
      <c r="Z982">
        <v>1.4999999999999999E-2</v>
      </c>
      <c r="AA982">
        <v>1</v>
      </c>
      <c r="AB982">
        <v>16</v>
      </c>
    </row>
    <row r="983" spans="1:28" x14ac:dyDescent="0.25">
      <c r="A983">
        <v>2021</v>
      </c>
      <c r="B983">
        <v>3</v>
      </c>
      <c r="C983" s="289">
        <v>44255</v>
      </c>
      <c r="E983">
        <v>438</v>
      </c>
      <c r="F983" t="s">
        <v>151</v>
      </c>
      <c r="G983" t="s">
        <v>152</v>
      </c>
      <c r="H983">
        <v>316.17599999999999</v>
      </c>
      <c r="I983">
        <v>359.85599999999999</v>
      </c>
      <c r="J983">
        <v>345.3</v>
      </c>
      <c r="K983">
        <v>67</v>
      </c>
      <c r="L983">
        <v>161</v>
      </c>
      <c r="M983">
        <v>82</v>
      </c>
      <c r="N983">
        <v>131</v>
      </c>
      <c r="O983">
        <v>7</v>
      </c>
      <c r="P983">
        <v>3</v>
      </c>
      <c r="Q983">
        <v>5</v>
      </c>
      <c r="S983">
        <v>2</v>
      </c>
      <c r="X983">
        <v>17</v>
      </c>
      <c r="Y983">
        <v>209</v>
      </c>
      <c r="Z983">
        <v>1.4999999999999999E-2</v>
      </c>
      <c r="AA983">
        <v>1</v>
      </c>
      <c r="AB983">
        <v>16</v>
      </c>
    </row>
    <row r="984" spans="1:28" x14ac:dyDescent="0.25">
      <c r="A984">
        <v>2021</v>
      </c>
      <c r="B984">
        <v>3</v>
      </c>
      <c r="C984" s="289">
        <v>44256</v>
      </c>
      <c r="E984">
        <v>438</v>
      </c>
      <c r="F984" t="s">
        <v>151</v>
      </c>
      <c r="G984" t="s">
        <v>152</v>
      </c>
      <c r="H984">
        <v>316.17599999999999</v>
      </c>
      <c r="I984">
        <v>359.85599999999999</v>
      </c>
      <c r="J984">
        <v>340.9</v>
      </c>
      <c r="K984">
        <v>67</v>
      </c>
      <c r="L984">
        <v>161</v>
      </c>
      <c r="M984">
        <v>85</v>
      </c>
      <c r="N984">
        <v>127</v>
      </c>
      <c r="O984">
        <v>6</v>
      </c>
      <c r="P984">
        <v>6</v>
      </c>
      <c r="Q984">
        <v>6</v>
      </c>
      <c r="X984">
        <v>18</v>
      </c>
      <c r="Y984">
        <v>990</v>
      </c>
      <c r="Z984">
        <v>1.4999999999999999E-2</v>
      </c>
      <c r="AA984">
        <v>1</v>
      </c>
      <c r="AB984">
        <v>16</v>
      </c>
    </row>
    <row r="985" spans="1:28" x14ac:dyDescent="0.25">
      <c r="A985">
        <v>2021</v>
      </c>
      <c r="B985">
        <v>3</v>
      </c>
      <c r="C985" s="289">
        <v>44257</v>
      </c>
      <c r="E985">
        <v>438</v>
      </c>
      <c r="F985" t="s">
        <v>151</v>
      </c>
      <c r="G985" t="s">
        <v>152</v>
      </c>
      <c r="H985">
        <v>316.17599999999999</v>
      </c>
      <c r="I985">
        <v>359.85599999999999</v>
      </c>
      <c r="J985">
        <v>346.3</v>
      </c>
      <c r="K985">
        <v>67</v>
      </c>
      <c r="L985">
        <v>161</v>
      </c>
      <c r="M985">
        <v>81</v>
      </c>
      <c r="N985">
        <v>134</v>
      </c>
      <c r="O985">
        <v>8</v>
      </c>
      <c r="P985">
        <v>2</v>
      </c>
      <c r="Q985">
        <v>8</v>
      </c>
      <c r="X985">
        <v>18</v>
      </c>
      <c r="Y985">
        <v>1554</v>
      </c>
      <c r="Z985">
        <v>1.4999999999999999E-2</v>
      </c>
      <c r="AA985">
        <v>1</v>
      </c>
      <c r="AB985">
        <v>16</v>
      </c>
    </row>
    <row r="986" spans="1:28" x14ac:dyDescent="0.25">
      <c r="A986">
        <v>2021</v>
      </c>
      <c r="B986">
        <v>3</v>
      </c>
      <c r="C986" s="289">
        <v>44258</v>
      </c>
      <c r="E986">
        <v>438</v>
      </c>
      <c r="F986" t="s">
        <v>151</v>
      </c>
      <c r="G986" t="s">
        <v>152</v>
      </c>
      <c r="H986">
        <v>316.17599999999999</v>
      </c>
      <c r="I986">
        <v>359.85599999999999</v>
      </c>
      <c r="J986">
        <v>338.8</v>
      </c>
      <c r="K986">
        <v>67</v>
      </c>
      <c r="L986">
        <v>161</v>
      </c>
      <c r="M986">
        <v>80</v>
      </c>
      <c r="N986">
        <v>136</v>
      </c>
      <c r="O986">
        <v>8</v>
      </c>
      <c r="P986">
        <v>4</v>
      </c>
      <c r="Q986">
        <v>4</v>
      </c>
      <c r="S986">
        <v>2</v>
      </c>
      <c r="X986">
        <v>18</v>
      </c>
      <c r="Y986">
        <v>2106</v>
      </c>
      <c r="Z986">
        <v>1.4999999999999999E-2</v>
      </c>
      <c r="AA986">
        <v>1</v>
      </c>
      <c r="AB986">
        <v>16</v>
      </c>
    </row>
    <row r="987" spans="1:28" x14ac:dyDescent="0.25">
      <c r="A987">
        <v>2021</v>
      </c>
      <c r="B987">
        <v>3</v>
      </c>
      <c r="C987" s="289">
        <v>44259</v>
      </c>
      <c r="E987">
        <v>438</v>
      </c>
      <c r="F987" t="s">
        <v>151</v>
      </c>
      <c r="G987" t="s">
        <v>152</v>
      </c>
      <c r="H987">
        <v>316.17599999999999</v>
      </c>
      <c r="I987">
        <v>359.85599999999999</v>
      </c>
      <c r="J987">
        <v>349.2</v>
      </c>
      <c r="K987">
        <v>67</v>
      </c>
      <c r="L987">
        <v>161</v>
      </c>
      <c r="M987">
        <v>82</v>
      </c>
      <c r="N987">
        <v>132</v>
      </c>
      <c r="O987">
        <v>6</v>
      </c>
      <c r="P987">
        <v>2</v>
      </c>
      <c r="Q987">
        <v>4</v>
      </c>
      <c r="R987">
        <v>3</v>
      </c>
      <c r="X987">
        <v>15</v>
      </c>
      <c r="Y987">
        <v>1383</v>
      </c>
      <c r="Z987">
        <v>1.4999999999999999E-2</v>
      </c>
      <c r="AA987">
        <v>1</v>
      </c>
      <c r="AB987">
        <v>16</v>
      </c>
    </row>
    <row r="988" spans="1:28" x14ac:dyDescent="0.25">
      <c r="A988">
        <v>2021</v>
      </c>
      <c r="B988">
        <v>3</v>
      </c>
      <c r="C988" s="289">
        <v>44262</v>
      </c>
      <c r="E988">
        <v>438</v>
      </c>
      <c r="F988" t="s">
        <v>151</v>
      </c>
      <c r="G988" t="s">
        <v>152</v>
      </c>
      <c r="H988">
        <v>316.17599999999999</v>
      </c>
      <c r="I988">
        <v>359.85599999999999</v>
      </c>
      <c r="J988">
        <v>345.9</v>
      </c>
      <c r="K988">
        <v>67</v>
      </c>
      <c r="L988">
        <v>161</v>
      </c>
      <c r="M988">
        <v>82</v>
      </c>
      <c r="N988">
        <v>131</v>
      </c>
      <c r="O988">
        <v>8</v>
      </c>
      <c r="P988">
        <v>5</v>
      </c>
      <c r="Q988">
        <v>5</v>
      </c>
      <c r="X988">
        <v>18</v>
      </c>
      <c r="Y988">
        <v>2442</v>
      </c>
      <c r="Z988">
        <v>1.4999999999999999E-2</v>
      </c>
      <c r="AA988">
        <v>1</v>
      </c>
      <c r="AB988">
        <v>16</v>
      </c>
    </row>
    <row r="989" spans="1:28" x14ac:dyDescent="0.25">
      <c r="A989">
        <v>2021</v>
      </c>
      <c r="B989">
        <v>3</v>
      </c>
      <c r="C989" s="289">
        <v>44263</v>
      </c>
      <c r="E989">
        <v>438</v>
      </c>
      <c r="F989" t="s">
        <v>151</v>
      </c>
      <c r="G989" t="s">
        <v>152</v>
      </c>
      <c r="H989">
        <v>316.17599999999999</v>
      </c>
      <c r="I989">
        <v>359.85599999999999</v>
      </c>
      <c r="J989">
        <v>352.1</v>
      </c>
      <c r="K989">
        <v>67</v>
      </c>
      <c r="L989">
        <v>161</v>
      </c>
      <c r="M989">
        <v>83</v>
      </c>
      <c r="N989">
        <v>131</v>
      </c>
      <c r="O989">
        <v>8</v>
      </c>
      <c r="P989">
        <v>4</v>
      </c>
      <c r="Q989">
        <v>8</v>
      </c>
      <c r="X989">
        <v>20</v>
      </c>
      <c r="Y989">
        <v>1880</v>
      </c>
      <c r="Z989">
        <v>1.4999999999999999E-2</v>
      </c>
      <c r="AA989">
        <v>1</v>
      </c>
      <c r="AB989">
        <v>16</v>
      </c>
    </row>
    <row r="990" spans="1:28" x14ac:dyDescent="0.25">
      <c r="A990">
        <v>2021</v>
      </c>
      <c r="B990">
        <v>3</v>
      </c>
      <c r="C990" s="289">
        <v>44264</v>
      </c>
      <c r="E990">
        <v>438</v>
      </c>
      <c r="F990" t="s">
        <v>151</v>
      </c>
      <c r="G990" t="s">
        <v>152</v>
      </c>
      <c r="H990">
        <v>316.17599999999999</v>
      </c>
      <c r="I990">
        <v>359.85599999999999</v>
      </c>
      <c r="J990">
        <v>347.3</v>
      </c>
      <c r="K990">
        <v>67</v>
      </c>
      <c r="L990">
        <v>161</v>
      </c>
      <c r="M990">
        <v>82</v>
      </c>
      <c r="N990">
        <v>132</v>
      </c>
      <c r="O990">
        <v>9</v>
      </c>
      <c r="P990">
        <v>2</v>
      </c>
      <c r="Q990">
        <v>5</v>
      </c>
      <c r="X990">
        <v>16</v>
      </c>
      <c r="Y990">
        <v>1528</v>
      </c>
      <c r="Z990">
        <v>1.4999999999999999E-2</v>
      </c>
      <c r="AA990">
        <v>1</v>
      </c>
      <c r="AB990">
        <v>16</v>
      </c>
    </row>
    <row r="991" spans="1:28" x14ac:dyDescent="0.25">
      <c r="A991">
        <v>2021</v>
      </c>
      <c r="B991">
        <v>3</v>
      </c>
      <c r="C991" s="289">
        <v>44265</v>
      </c>
      <c r="E991">
        <v>438</v>
      </c>
      <c r="F991" t="s">
        <v>151</v>
      </c>
      <c r="G991" t="s">
        <v>152</v>
      </c>
      <c r="H991">
        <v>316.17599999999999</v>
      </c>
      <c r="I991">
        <v>359.85599999999999</v>
      </c>
      <c r="J991">
        <v>343.7</v>
      </c>
      <c r="K991">
        <v>67</v>
      </c>
      <c r="L991">
        <v>161</v>
      </c>
      <c r="M991">
        <v>85</v>
      </c>
      <c r="N991">
        <v>127</v>
      </c>
      <c r="O991">
        <v>7</v>
      </c>
      <c r="P991">
        <v>3</v>
      </c>
      <c r="Q991">
        <v>6</v>
      </c>
      <c r="X991">
        <v>16</v>
      </c>
      <c r="Y991">
        <v>1624</v>
      </c>
      <c r="Z991">
        <v>1.4999999999999999E-2</v>
      </c>
      <c r="AA991">
        <v>1</v>
      </c>
      <c r="AB991">
        <v>16</v>
      </c>
    </row>
    <row r="992" spans="1:28" x14ac:dyDescent="0.25">
      <c r="A992">
        <v>2021</v>
      </c>
      <c r="B992">
        <v>3</v>
      </c>
      <c r="C992" s="289">
        <v>44269</v>
      </c>
      <c r="E992">
        <v>438</v>
      </c>
      <c r="F992" t="s">
        <v>151</v>
      </c>
      <c r="G992" t="s">
        <v>152</v>
      </c>
      <c r="H992">
        <v>316.17599999999999</v>
      </c>
      <c r="I992">
        <v>359.85599999999999</v>
      </c>
      <c r="J992">
        <v>338.7</v>
      </c>
      <c r="K992">
        <v>67</v>
      </c>
      <c r="L992">
        <v>161</v>
      </c>
      <c r="M992">
        <v>84</v>
      </c>
      <c r="N992">
        <v>129</v>
      </c>
      <c r="O992">
        <v>5</v>
      </c>
      <c r="P992">
        <v>3</v>
      </c>
      <c r="Q992">
        <v>7</v>
      </c>
      <c r="X992">
        <v>15</v>
      </c>
      <c r="Y992">
        <v>1479</v>
      </c>
      <c r="Z992">
        <v>1.4999999999999999E-2</v>
      </c>
      <c r="AA992">
        <v>1</v>
      </c>
      <c r="AB992">
        <v>16</v>
      </c>
    </row>
    <row r="993" spans="1:28" x14ac:dyDescent="0.25">
      <c r="A993">
        <v>2021</v>
      </c>
      <c r="B993">
        <v>3</v>
      </c>
      <c r="C993" s="289">
        <v>44270</v>
      </c>
      <c r="E993">
        <v>438</v>
      </c>
      <c r="F993" t="s">
        <v>151</v>
      </c>
      <c r="G993" t="s">
        <v>152</v>
      </c>
      <c r="H993">
        <v>316.17599999999999</v>
      </c>
      <c r="I993">
        <v>359.85599999999999</v>
      </c>
      <c r="J993">
        <v>352.6</v>
      </c>
      <c r="K993">
        <v>67</v>
      </c>
      <c r="L993">
        <v>161</v>
      </c>
      <c r="M993">
        <v>83</v>
      </c>
      <c r="N993">
        <v>131</v>
      </c>
      <c r="O993">
        <v>7</v>
      </c>
      <c r="P993">
        <v>2</v>
      </c>
      <c r="Q993">
        <v>8</v>
      </c>
      <c r="X993">
        <v>17</v>
      </c>
      <c r="Y993">
        <v>1517</v>
      </c>
      <c r="Z993">
        <v>1.4999999999999999E-2</v>
      </c>
      <c r="AA993">
        <v>1</v>
      </c>
      <c r="AB993">
        <v>16</v>
      </c>
    </row>
    <row r="994" spans="1:28" x14ac:dyDescent="0.25">
      <c r="A994">
        <v>2021</v>
      </c>
      <c r="B994">
        <v>3</v>
      </c>
      <c r="C994" s="289">
        <v>44271</v>
      </c>
      <c r="E994">
        <v>438</v>
      </c>
      <c r="F994" t="s">
        <v>151</v>
      </c>
      <c r="G994" t="s">
        <v>152</v>
      </c>
      <c r="H994">
        <v>316.17599999999999</v>
      </c>
      <c r="I994">
        <v>359.85599999999999</v>
      </c>
      <c r="K994">
        <v>67</v>
      </c>
      <c r="L994">
        <v>161</v>
      </c>
      <c r="O994">
        <v>1</v>
      </c>
      <c r="Q994">
        <v>2</v>
      </c>
      <c r="X994">
        <v>3</v>
      </c>
      <c r="Y994">
        <v>1407</v>
      </c>
      <c r="Z994">
        <v>1.4999999999999999E-2</v>
      </c>
      <c r="AA994">
        <v>1</v>
      </c>
      <c r="AB994">
        <v>16</v>
      </c>
    </row>
    <row r="995" spans="1:28" x14ac:dyDescent="0.25">
      <c r="A995">
        <v>2021</v>
      </c>
      <c r="B995">
        <v>3</v>
      </c>
      <c r="C995" s="289">
        <v>44279</v>
      </c>
      <c r="E995">
        <v>438</v>
      </c>
      <c r="F995" t="s">
        <v>151</v>
      </c>
      <c r="G995" t="s">
        <v>152</v>
      </c>
      <c r="H995">
        <v>316.17599999999999</v>
      </c>
      <c r="I995">
        <v>359.85599999999999</v>
      </c>
      <c r="J995">
        <v>344.8</v>
      </c>
      <c r="K995">
        <v>67</v>
      </c>
      <c r="L995">
        <v>161</v>
      </c>
      <c r="M995">
        <v>79</v>
      </c>
      <c r="N995">
        <v>137</v>
      </c>
      <c r="O995">
        <v>5</v>
      </c>
      <c r="Q995">
        <v>5</v>
      </c>
      <c r="X995">
        <v>10</v>
      </c>
      <c r="Y995">
        <v>682</v>
      </c>
      <c r="Z995">
        <v>1.4999999999999999E-2</v>
      </c>
      <c r="AA995">
        <v>1</v>
      </c>
      <c r="AB995">
        <v>16</v>
      </c>
    </row>
    <row r="996" spans="1:28" x14ac:dyDescent="0.25">
      <c r="A996">
        <v>2021</v>
      </c>
      <c r="B996">
        <v>3</v>
      </c>
      <c r="C996" s="289">
        <v>44280</v>
      </c>
      <c r="E996">
        <v>438</v>
      </c>
      <c r="F996" t="s">
        <v>151</v>
      </c>
      <c r="G996" t="s">
        <v>152</v>
      </c>
      <c r="H996">
        <v>316.17599999999999</v>
      </c>
      <c r="I996">
        <v>359.85599999999999</v>
      </c>
      <c r="J996">
        <v>339.8</v>
      </c>
      <c r="K996">
        <v>67</v>
      </c>
      <c r="L996">
        <v>161</v>
      </c>
      <c r="M996">
        <v>87</v>
      </c>
      <c r="N996">
        <v>124</v>
      </c>
      <c r="O996">
        <v>13</v>
      </c>
      <c r="P996">
        <v>6</v>
      </c>
      <c r="Q996">
        <v>10</v>
      </c>
      <c r="X996">
        <v>29</v>
      </c>
      <c r="Y996">
        <v>1385</v>
      </c>
      <c r="Z996">
        <v>1.4999999999999999E-2</v>
      </c>
      <c r="AA996">
        <v>1</v>
      </c>
      <c r="AB996">
        <v>16</v>
      </c>
    </row>
    <row r="997" spans="1:28" x14ac:dyDescent="0.25">
      <c r="A997">
        <v>2021</v>
      </c>
      <c r="B997">
        <v>3</v>
      </c>
      <c r="C997" s="289">
        <v>44283</v>
      </c>
      <c r="E997">
        <v>438</v>
      </c>
      <c r="F997" t="s">
        <v>151</v>
      </c>
      <c r="G997" t="s">
        <v>152</v>
      </c>
      <c r="H997">
        <v>316.17599999999999</v>
      </c>
      <c r="I997">
        <v>359.85599999999999</v>
      </c>
      <c r="J997">
        <v>342.7</v>
      </c>
      <c r="K997">
        <v>67</v>
      </c>
      <c r="L997">
        <v>161</v>
      </c>
      <c r="M997">
        <v>91</v>
      </c>
      <c r="N997">
        <v>119</v>
      </c>
      <c r="O997">
        <v>7</v>
      </c>
      <c r="P997">
        <v>3</v>
      </c>
      <c r="Q997">
        <v>5</v>
      </c>
      <c r="X997">
        <v>15</v>
      </c>
      <c r="Y997">
        <v>1695</v>
      </c>
      <c r="Z997">
        <v>1.4999999999999999E-2</v>
      </c>
      <c r="AA997">
        <v>1</v>
      </c>
      <c r="AB997">
        <v>16</v>
      </c>
    </row>
    <row r="998" spans="1:28" x14ac:dyDescent="0.25">
      <c r="A998">
        <v>2021</v>
      </c>
      <c r="B998">
        <v>3</v>
      </c>
      <c r="C998" s="289">
        <v>44284</v>
      </c>
      <c r="E998">
        <v>438</v>
      </c>
      <c r="F998" t="s">
        <v>151</v>
      </c>
      <c r="G998" t="s">
        <v>152</v>
      </c>
      <c r="H998">
        <v>316.17599999999999</v>
      </c>
      <c r="I998">
        <v>359.85599999999999</v>
      </c>
      <c r="J998">
        <v>357.1</v>
      </c>
      <c r="K998">
        <v>67</v>
      </c>
      <c r="L998">
        <v>161</v>
      </c>
      <c r="M998">
        <v>88</v>
      </c>
      <c r="N998">
        <v>123</v>
      </c>
      <c r="O998">
        <v>2</v>
      </c>
      <c r="P998">
        <v>1</v>
      </c>
      <c r="Q998">
        <v>3</v>
      </c>
      <c r="X998">
        <v>5</v>
      </c>
      <c r="Y998">
        <v>917</v>
      </c>
      <c r="Z998">
        <v>1.4999999999999999E-2</v>
      </c>
      <c r="AA998">
        <v>1</v>
      </c>
      <c r="AB998">
        <v>16</v>
      </c>
    </row>
    <row r="999" spans="1:28" x14ac:dyDescent="0.25">
      <c r="A999">
        <v>2021</v>
      </c>
      <c r="B999">
        <v>3</v>
      </c>
      <c r="C999" s="289">
        <v>44262</v>
      </c>
      <c r="E999">
        <v>670</v>
      </c>
      <c r="F999" t="s">
        <v>434</v>
      </c>
      <c r="G999" t="s">
        <v>435</v>
      </c>
      <c r="H999">
        <v>280.41800000000001</v>
      </c>
      <c r="I999">
        <v>319.15800000000002</v>
      </c>
      <c r="J999">
        <v>322</v>
      </c>
      <c r="K999">
        <v>96</v>
      </c>
      <c r="L999">
        <v>150</v>
      </c>
      <c r="M999">
        <v>108</v>
      </c>
      <c r="N999">
        <v>133</v>
      </c>
      <c r="O999">
        <v>4</v>
      </c>
      <c r="Q999">
        <v>3</v>
      </c>
      <c r="X999">
        <v>7</v>
      </c>
      <c r="Y999">
        <v>7</v>
      </c>
      <c r="Z999">
        <v>1.4999999999999999E-2</v>
      </c>
      <c r="AA999">
        <v>1</v>
      </c>
      <c r="AB999">
        <v>16</v>
      </c>
    </row>
    <row r="1000" spans="1:28" x14ac:dyDescent="0.25">
      <c r="A1000">
        <v>2021</v>
      </c>
      <c r="B1000">
        <v>3</v>
      </c>
      <c r="C1000" s="289">
        <v>44263</v>
      </c>
      <c r="E1000">
        <v>670</v>
      </c>
      <c r="F1000" t="s">
        <v>434</v>
      </c>
      <c r="G1000" t="s">
        <v>435</v>
      </c>
      <c r="H1000">
        <v>280.41800000000001</v>
      </c>
      <c r="I1000">
        <v>319.15800000000002</v>
      </c>
      <c r="J1000">
        <v>307.3</v>
      </c>
      <c r="K1000">
        <v>96</v>
      </c>
      <c r="L1000">
        <v>150</v>
      </c>
      <c r="M1000">
        <v>107</v>
      </c>
      <c r="N1000">
        <v>135</v>
      </c>
      <c r="O1000">
        <v>4</v>
      </c>
      <c r="P1000">
        <v>4</v>
      </c>
      <c r="Q1000">
        <v>2</v>
      </c>
      <c r="X1000">
        <v>10</v>
      </c>
      <c r="Y1000">
        <v>646</v>
      </c>
      <c r="Z1000">
        <v>1.4999999999999999E-2</v>
      </c>
      <c r="AA1000">
        <v>1</v>
      </c>
      <c r="AB1000">
        <v>16</v>
      </c>
    </row>
    <row r="1001" spans="1:28" x14ac:dyDescent="0.25">
      <c r="A1001">
        <v>2021</v>
      </c>
      <c r="B1001">
        <v>3</v>
      </c>
      <c r="C1001" s="289">
        <v>44265</v>
      </c>
      <c r="E1001">
        <v>670</v>
      </c>
      <c r="F1001" t="s">
        <v>434</v>
      </c>
      <c r="G1001" t="s">
        <v>435</v>
      </c>
      <c r="H1001">
        <v>280.41800000000001</v>
      </c>
      <c r="I1001">
        <v>319.15800000000002</v>
      </c>
      <c r="K1001">
        <v>96</v>
      </c>
      <c r="L1001">
        <v>150</v>
      </c>
      <c r="Y1001">
        <v>240</v>
      </c>
      <c r="Z1001">
        <v>1.4999999999999999E-2</v>
      </c>
      <c r="AA1001">
        <v>1</v>
      </c>
      <c r="AB1001">
        <v>16</v>
      </c>
    </row>
    <row r="1002" spans="1:28" x14ac:dyDescent="0.25">
      <c r="A1002">
        <v>2021</v>
      </c>
      <c r="B1002">
        <v>3</v>
      </c>
      <c r="C1002" s="289">
        <v>44269</v>
      </c>
      <c r="E1002">
        <v>669</v>
      </c>
      <c r="F1002" t="s">
        <v>412</v>
      </c>
      <c r="G1002" t="s">
        <v>413</v>
      </c>
      <c r="H1002">
        <v>897.71400000000006</v>
      </c>
      <c r="I1002">
        <v>1021.734</v>
      </c>
      <c r="J1002">
        <v>1027</v>
      </c>
      <c r="K1002">
        <v>40</v>
      </c>
      <c r="L1002">
        <v>180</v>
      </c>
      <c r="M1002">
        <v>38</v>
      </c>
      <c r="N1002">
        <v>192</v>
      </c>
      <c r="O1002">
        <v>1</v>
      </c>
      <c r="P1002">
        <v>1</v>
      </c>
      <c r="Q1002">
        <v>3</v>
      </c>
      <c r="X1002">
        <v>5</v>
      </c>
      <c r="Y1002">
        <v>5</v>
      </c>
      <c r="Z1002">
        <v>1.4999999999999999E-2</v>
      </c>
      <c r="AA1002">
        <v>1</v>
      </c>
      <c r="AB1002">
        <v>16</v>
      </c>
    </row>
    <row r="1003" spans="1:28" x14ac:dyDescent="0.25">
      <c r="A1003">
        <v>2021</v>
      </c>
      <c r="B1003">
        <v>3</v>
      </c>
      <c r="C1003" s="289">
        <v>44270</v>
      </c>
      <c r="E1003">
        <v>669</v>
      </c>
      <c r="F1003" t="s">
        <v>412</v>
      </c>
      <c r="G1003" t="s">
        <v>413</v>
      </c>
      <c r="H1003">
        <v>897.71400000000006</v>
      </c>
      <c r="I1003">
        <v>1021.734</v>
      </c>
      <c r="J1003">
        <v>1007.3</v>
      </c>
      <c r="K1003">
        <v>40</v>
      </c>
      <c r="L1003">
        <v>180</v>
      </c>
      <c r="M1003">
        <v>38</v>
      </c>
      <c r="N1003">
        <v>190</v>
      </c>
      <c r="O1003">
        <v>8</v>
      </c>
      <c r="P1003">
        <v>4</v>
      </c>
      <c r="Q1003">
        <v>3</v>
      </c>
      <c r="S1003">
        <v>6</v>
      </c>
      <c r="X1003">
        <v>21</v>
      </c>
      <c r="Y1003">
        <v>75</v>
      </c>
      <c r="Z1003">
        <v>1.4999999999999999E-2</v>
      </c>
      <c r="AA1003">
        <v>1</v>
      </c>
      <c r="AB1003">
        <v>16</v>
      </c>
    </row>
    <row r="1004" spans="1:28" x14ac:dyDescent="0.25">
      <c r="A1004">
        <v>2021</v>
      </c>
      <c r="B1004">
        <v>3</v>
      </c>
      <c r="C1004" s="289">
        <v>44271</v>
      </c>
      <c r="E1004">
        <v>669</v>
      </c>
      <c r="F1004" t="s">
        <v>412</v>
      </c>
      <c r="G1004" t="s">
        <v>413</v>
      </c>
      <c r="H1004">
        <v>897.71400000000006</v>
      </c>
      <c r="I1004">
        <v>1021.734</v>
      </c>
      <c r="J1004">
        <v>998.4</v>
      </c>
      <c r="K1004">
        <v>40</v>
      </c>
      <c r="L1004">
        <v>180</v>
      </c>
      <c r="M1004">
        <v>38</v>
      </c>
      <c r="N1004">
        <v>192</v>
      </c>
      <c r="O1004">
        <v>11</v>
      </c>
      <c r="P1004">
        <v>7</v>
      </c>
      <c r="Q1004">
        <v>18</v>
      </c>
      <c r="S1004">
        <v>2</v>
      </c>
      <c r="X1004">
        <v>37</v>
      </c>
      <c r="Y1004">
        <v>619</v>
      </c>
      <c r="Z1004">
        <v>1.4999999999999999E-2</v>
      </c>
      <c r="AA1004">
        <v>1</v>
      </c>
      <c r="AB1004">
        <v>16</v>
      </c>
    </row>
    <row r="1005" spans="1:28" x14ac:dyDescent="0.25">
      <c r="A1005">
        <v>2021</v>
      </c>
      <c r="B1005">
        <v>3</v>
      </c>
      <c r="C1005" s="289">
        <v>44272</v>
      </c>
      <c r="E1005">
        <v>669</v>
      </c>
      <c r="F1005" t="s">
        <v>412</v>
      </c>
      <c r="G1005" t="s">
        <v>413</v>
      </c>
      <c r="H1005">
        <v>897.71400000000006</v>
      </c>
      <c r="I1005">
        <v>1021.734</v>
      </c>
      <c r="J1005">
        <v>979.6</v>
      </c>
      <c r="K1005">
        <v>40</v>
      </c>
      <c r="L1005">
        <v>180</v>
      </c>
      <c r="M1005">
        <v>38</v>
      </c>
      <c r="N1005">
        <v>188</v>
      </c>
      <c r="O1005">
        <v>10</v>
      </c>
      <c r="P1005">
        <v>12</v>
      </c>
      <c r="Q1005">
        <v>10</v>
      </c>
      <c r="R1005">
        <v>2</v>
      </c>
      <c r="S1005">
        <v>4</v>
      </c>
      <c r="X1005">
        <v>38</v>
      </c>
      <c r="Y1005">
        <v>620</v>
      </c>
      <c r="Z1005">
        <v>1.4999999999999999E-2</v>
      </c>
      <c r="AA1005">
        <v>1</v>
      </c>
      <c r="AB1005">
        <v>16</v>
      </c>
    </row>
    <row r="1006" spans="1:28" x14ac:dyDescent="0.25">
      <c r="A1006">
        <v>2021</v>
      </c>
      <c r="B1006">
        <v>3</v>
      </c>
      <c r="C1006" s="289">
        <v>44273</v>
      </c>
      <c r="E1006">
        <v>669</v>
      </c>
      <c r="F1006" t="s">
        <v>412</v>
      </c>
      <c r="G1006" t="s">
        <v>413</v>
      </c>
      <c r="H1006">
        <v>897.71400000000006</v>
      </c>
      <c r="I1006">
        <v>1021.734</v>
      </c>
      <c r="J1006">
        <v>995.6</v>
      </c>
      <c r="K1006">
        <v>40</v>
      </c>
      <c r="L1006">
        <v>180</v>
      </c>
      <c r="M1006">
        <v>37</v>
      </c>
      <c r="N1006">
        <v>193</v>
      </c>
      <c r="O1006">
        <v>9</v>
      </c>
      <c r="Q1006">
        <v>15</v>
      </c>
      <c r="S1006">
        <v>6</v>
      </c>
      <c r="X1006">
        <v>30</v>
      </c>
      <c r="Y1006">
        <v>438</v>
      </c>
      <c r="Z1006">
        <v>1.4999999999999999E-2</v>
      </c>
      <c r="AA1006">
        <v>1</v>
      </c>
      <c r="AB1006">
        <v>16</v>
      </c>
    </row>
    <row r="1007" spans="1:28" x14ac:dyDescent="0.25">
      <c r="A1007">
        <v>2021</v>
      </c>
      <c r="B1007">
        <v>3</v>
      </c>
      <c r="C1007" s="289">
        <v>44275</v>
      </c>
      <c r="E1007">
        <v>669</v>
      </c>
      <c r="F1007" t="s">
        <v>412</v>
      </c>
      <c r="G1007" t="s">
        <v>413</v>
      </c>
      <c r="H1007">
        <v>897.71400000000006</v>
      </c>
      <c r="I1007">
        <v>1021.734</v>
      </c>
      <c r="J1007">
        <v>1018.5</v>
      </c>
      <c r="K1007">
        <v>40</v>
      </c>
      <c r="L1007">
        <v>180</v>
      </c>
      <c r="M1007">
        <v>34</v>
      </c>
      <c r="N1007">
        <v>210</v>
      </c>
      <c r="O1007">
        <v>12</v>
      </c>
      <c r="Q1007">
        <v>12</v>
      </c>
      <c r="R1007">
        <v>1</v>
      </c>
      <c r="S1007">
        <v>6</v>
      </c>
      <c r="X1007">
        <v>31</v>
      </c>
      <c r="Y1007">
        <v>529</v>
      </c>
      <c r="Z1007">
        <v>1.4999999999999999E-2</v>
      </c>
      <c r="AA1007">
        <v>1</v>
      </c>
      <c r="AB1007">
        <v>16</v>
      </c>
    </row>
    <row r="1008" spans="1:28" x14ac:dyDescent="0.25">
      <c r="A1008">
        <v>2021</v>
      </c>
      <c r="B1008">
        <v>3</v>
      </c>
      <c r="C1008" s="289">
        <v>44276</v>
      </c>
      <c r="E1008">
        <v>669</v>
      </c>
      <c r="F1008" t="s">
        <v>412</v>
      </c>
      <c r="G1008" t="s">
        <v>413</v>
      </c>
      <c r="H1008">
        <v>897.71400000000006</v>
      </c>
      <c r="I1008">
        <v>1021.734</v>
      </c>
      <c r="J1008">
        <v>981</v>
      </c>
      <c r="K1008">
        <v>40</v>
      </c>
      <c r="L1008">
        <v>180</v>
      </c>
      <c r="M1008">
        <v>35</v>
      </c>
      <c r="N1008">
        <v>203</v>
      </c>
      <c r="O1008">
        <v>10</v>
      </c>
      <c r="P1008">
        <v>6</v>
      </c>
      <c r="Q1008">
        <v>7</v>
      </c>
      <c r="X1008">
        <v>23</v>
      </c>
      <c r="Y1008">
        <v>515</v>
      </c>
      <c r="Z1008">
        <v>1.4999999999999999E-2</v>
      </c>
      <c r="AA1008">
        <v>1</v>
      </c>
      <c r="AB1008">
        <v>16</v>
      </c>
    </row>
    <row r="1009" spans="1:28" x14ac:dyDescent="0.25">
      <c r="A1009">
        <v>2021</v>
      </c>
      <c r="B1009">
        <v>3</v>
      </c>
      <c r="C1009" s="289">
        <v>44277</v>
      </c>
      <c r="E1009">
        <v>669</v>
      </c>
      <c r="F1009" t="s">
        <v>412</v>
      </c>
      <c r="G1009" t="s">
        <v>413</v>
      </c>
      <c r="H1009">
        <v>897.71400000000006</v>
      </c>
      <c r="I1009">
        <v>1021.734</v>
      </c>
      <c r="J1009">
        <v>980.2</v>
      </c>
      <c r="K1009">
        <v>40</v>
      </c>
      <c r="L1009">
        <v>180</v>
      </c>
      <c r="M1009">
        <v>38</v>
      </c>
      <c r="N1009">
        <v>190</v>
      </c>
      <c r="O1009">
        <v>11</v>
      </c>
      <c r="P1009">
        <v>6</v>
      </c>
      <c r="Q1009">
        <v>6</v>
      </c>
      <c r="X1009">
        <v>23</v>
      </c>
      <c r="Y1009">
        <v>617</v>
      </c>
      <c r="Z1009">
        <v>1.4999999999999999E-2</v>
      </c>
      <c r="AA1009">
        <v>1</v>
      </c>
      <c r="AB1009">
        <v>16</v>
      </c>
    </row>
    <row r="1010" spans="1:28" x14ac:dyDescent="0.25">
      <c r="A1010">
        <v>2021</v>
      </c>
      <c r="B1010">
        <v>3</v>
      </c>
      <c r="C1010" s="289">
        <v>44278</v>
      </c>
      <c r="E1010">
        <v>669</v>
      </c>
      <c r="F1010" t="s">
        <v>412</v>
      </c>
      <c r="G1010" t="s">
        <v>413</v>
      </c>
      <c r="H1010">
        <v>897.71400000000006</v>
      </c>
      <c r="I1010">
        <v>1021.734</v>
      </c>
      <c r="J1010">
        <v>1001.4</v>
      </c>
      <c r="K1010">
        <v>40</v>
      </c>
      <c r="L1010">
        <v>180</v>
      </c>
      <c r="M1010">
        <v>34</v>
      </c>
      <c r="N1010">
        <v>211</v>
      </c>
      <c r="O1010">
        <v>8</v>
      </c>
      <c r="P1010">
        <v>5</v>
      </c>
      <c r="Q1010">
        <v>9</v>
      </c>
      <c r="X1010">
        <v>22</v>
      </c>
      <c r="Y1010">
        <v>490</v>
      </c>
      <c r="Z1010">
        <v>1.4999999999999999E-2</v>
      </c>
      <c r="AA1010">
        <v>1</v>
      </c>
      <c r="AB1010">
        <v>16</v>
      </c>
    </row>
    <row r="1011" spans="1:28" x14ac:dyDescent="0.25">
      <c r="A1011">
        <v>2021</v>
      </c>
      <c r="B1011">
        <v>3</v>
      </c>
      <c r="C1011" s="289">
        <v>44279</v>
      </c>
      <c r="E1011">
        <v>669</v>
      </c>
      <c r="F1011" t="s">
        <v>412</v>
      </c>
      <c r="G1011" t="s">
        <v>413</v>
      </c>
      <c r="H1011">
        <v>897.71400000000006</v>
      </c>
      <c r="I1011">
        <v>1021.734</v>
      </c>
      <c r="J1011">
        <v>990.3</v>
      </c>
      <c r="K1011">
        <v>40</v>
      </c>
      <c r="L1011">
        <v>180</v>
      </c>
      <c r="M1011">
        <v>38</v>
      </c>
      <c r="N1011">
        <v>188</v>
      </c>
      <c r="O1011">
        <v>14</v>
      </c>
      <c r="P1011">
        <v>5</v>
      </c>
      <c r="Q1011">
        <v>10</v>
      </c>
      <c r="X1011">
        <v>29</v>
      </c>
      <c r="Y1011">
        <v>269</v>
      </c>
      <c r="Z1011">
        <v>1.4999999999999999E-2</v>
      </c>
      <c r="AA1011">
        <v>1</v>
      </c>
      <c r="AB1011">
        <v>16</v>
      </c>
    </row>
    <row r="1012" spans="1:28" x14ac:dyDescent="0.25">
      <c r="A1012">
        <v>2021</v>
      </c>
      <c r="B1012">
        <v>3</v>
      </c>
      <c r="C1012" s="289">
        <v>44280</v>
      </c>
      <c r="E1012">
        <v>669</v>
      </c>
      <c r="F1012" t="s">
        <v>412</v>
      </c>
      <c r="G1012" t="s">
        <v>413</v>
      </c>
      <c r="H1012">
        <v>897.71400000000006</v>
      </c>
      <c r="I1012">
        <v>1021.734</v>
      </c>
      <c r="J1012">
        <v>1004.3</v>
      </c>
      <c r="K1012">
        <v>40</v>
      </c>
      <c r="L1012">
        <v>180</v>
      </c>
      <c r="M1012">
        <v>36</v>
      </c>
      <c r="N1012">
        <v>198</v>
      </c>
      <c r="O1012">
        <v>11</v>
      </c>
      <c r="P1012">
        <v>10</v>
      </c>
      <c r="Q1012">
        <v>18</v>
      </c>
      <c r="X1012">
        <v>39</v>
      </c>
      <c r="Y1012">
        <v>669</v>
      </c>
      <c r="Z1012">
        <v>1.4999999999999999E-2</v>
      </c>
      <c r="AA1012">
        <v>1</v>
      </c>
      <c r="AB1012">
        <v>16</v>
      </c>
    </row>
    <row r="1013" spans="1:28" x14ac:dyDescent="0.25">
      <c r="A1013">
        <v>2021</v>
      </c>
      <c r="B1013">
        <v>3</v>
      </c>
      <c r="C1013" s="289">
        <v>44283</v>
      </c>
      <c r="E1013">
        <v>669</v>
      </c>
      <c r="F1013" t="s">
        <v>412</v>
      </c>
      <c r="G1013" t="s">
        <v>413</v>
      </c>
      <c r="H1013">
        <v>897.71400000000006</v>
      </c>
      <c r="I1013">
        <v>1021.734</v>
      </c>
      <c r="J1013">
        <v>965.6</v>
      </c>
      <c r="K1013">
        <v>40</v>
      </c>
      <c r="L1013">
        <v>180</v>
      </c>
      <c r="M1013">
        <v>36</v>
      </c>
      <c r="N1013">
        <v>199</v>
      </c>
      <c r="O1013">
        <v>9</v>
      </c>
      <c r="P1013">
        <v>7</v>
      </c>
      <c r="Q1013">
        <v>12</v>
      </c>
      <c r="X1013">
        <v>28</v>
      </c>
      <c r="Y1013">
        <v>316</v>
      </c>
      <c r="Z1013">
        <v>1.4999999999999999E-2</v>
      </c>
      <c r="AA1013">
        <v>1</v>
      </c>
      <c r="AB1013">
        <v>16</v>
      </c>
    </row>
    <row r="1014" spans="1:28" x14ac:dyDescent="0.25">
      <c r="A1014">
        <v>2021</v>
      </c>
      <c r="B1014">
        <v>3</v>
      </c>
      <c r="C1014" s="289">
        <v>44284</v>
      </c>
      <c r="E1014">
        <v>669</v>
      </c>
      <c r="F1014" t="s">
        <v>412</v>
      </c>
      <c r="G1014" t="s">
        <v>413</v>
      </c>
      <c r="H1014">
        <v>897.71400000000006</v>
      </c>
      <c r="I1014">
        <v>1021.734</v>
      </c>
      <c r="J1014">
        <v>1026.2</v>
      </c>
      <c r="K1014">
        <v>40</v>
      </c>
      <c r="L1014">
        <v>180</v>
      </c>
      <c r="M1014">
        <v>36</v>
      </c>
      <c r="N1014">
        <v>202</v>
      </c>
      <c r="O1014">
        <v>7</v>
      </c>
      <c r="P1014">
        <v>6</v>
      </c>
      <c r="Q1014">
        <v>16</v>
      </c>
      <c r="X1014">
        <v>29</v>
      </c>
      <c r="Y1014">
        <v>527</v>
      </c>
      <c r="Z1014">
        <v>1.4999999999999999E-2</v>
      </c>
      <c r="AA1014">
        <v>1</v>
      </c>
      <c r="AB1014">
        <v>16</v>
      </c>
    </row>
    <row r="1015" spans="1:28" x14ac:dyDescent="0.25">
      <c r="A1015">
        <v>2021</v>
      </c>
      <c r="B1015">
        <v>3</v>
      </c>
      <c r="C1015" s="289">
        <v>44285</v>
      </c>
      <c r="E1015">
        <v>669</v>
      </c>
      <c r="F1015" t="s">
        <v>412</v>
      </c>
      <c r="G1015" t="s">
        <v>413</v>
      </c>
      <c r="H1015">
        <v>897.71400000000006</v>
      </c>
      <c r="I1015">
        <v>1021.734</v>
      </c>
      <c r="J1015">
        <v>984.5</v>
      </c>
      <c r="K1015">
        <v>40</v>
      </c>
      <c r="L1015">
        <v>180</v>
      </c>
      <c r="M1015">
        <v>36</v>
      </c>
      <c r="N1015">
        <v>202</v>
      </c>
      <c r="O1015">
        <v>9</v>
      </c>
      <c r="Q1015">
        <v>8</v>
      </c>
      <c r="S1015">
        <v>2</v>
      </c>
      <c r="X1015">
        <v>19</v>
      </c>
      <c r="Y1015">
        <v>547</v>
      </c>
      <c r="Z1015">
        <v>1.4999999999999999E-2</v>
      </c>
      <c r="AA1015">
        <v>1</v>
      </c>
      <c r="AB1015">
        <v>16</v>
      </c>
    </row>
    <row r="1016" spans="1:28" x14ac:dyDescent="0.25">
      <c r="A1016">
        <v>2021</v>
      </c>
      <c r="B1016">
        <v>3</v>
      </c>
      <c r="C1016" s="289">
        <v>44273</v>
      </c>
      <c r="E1016">
        <v>673</v>
      </c>
      <c r="F1016" t="s">
        <v>437</v>
      </c>
      <c r="G1016" t="s">
        <v>438</v>
      </c>
      <c r="H1016">
        <v>115.9312</v>
      </c>
      <c r="I1016">
        <v>131.94720000000001</v>
      </c>
      <c r="J1016">
        <v>118.7</v>
      </c>
      <c r="K1016">
        <v>20</v>
      </c>
      <c r="M1016">
        <v>21</v>
      </c>
      <c r="N1016">
        <v>171</v>
      </c>
      <c r="O1016">
        <v>4</v>
      </c>
      <c r="P1016">
        <v>1</v>
      </c>
      <c r="Q1016">
        <v>7</v>
      </c>
      <c r="X1016">
        <v>12</v>
      </c>
      <c r="Y1016">
        <v>212</v>
      </c>
      <c r="Z1016">
        <v>1.4999999999999999E-2</v>
      </c>
      <c r="AA1016">
        <v>1</v>
      </c>
      <c r="AB1016">
        <v>16</v>
      </c>
    </row>
    <row r="1017" spans="1:28" x14ac:dyDescent="0.25">
      <c r="A1017">
        <v>2021</v>
      </c>
      <c r="B1017">
        <v>3</v>
      </c>
      <c r="C1017" s="289">
        <v>44275</v>
      </c>
      <c r="E1017">
        <v>673</v>
      </c>
      <c r="F1017" t="s">
        <v>437</v>
      </c>
      <c r="G1017" t="s">
        <v>438</v>
      </c>
      <c r="H1017">
        <v>115.9312</v>
      </c>
      <c r="I1017">
        <v>131.94720000000001</v>
      </c>
      <c r="J1017">
        <v>132</v>
      </c>
      <c r="K1017">
        <v>20</v>
      </c>
      <c r="M1017">
        <v>18</v>
      </c>
      <c r="N1017">
        <v>199</v>
      </c>
      <c r="O1017">
        <v>9</v>
      </c>
      <c r="P1017">
        <v>4</v>
      </c>
      <c r="Q1017">
        <v>9</v>
      </c>
      <c r="R1017">
        <v>1</v>
      </c>
      <c r="S1017">
        <v>7</v>
      </c>
      <c r="X1017">
        <v>29</v>
      </c>
      <c r="Y1017">
        <v>349</v>
      </c>
      <c r="Z1017">
        <v>1.4999999999999999E-2</v>
      </c>
      <c r="AA1017">
        <v>1</v>
      </c>
      <c r="AB1017">
        <v>16</v>
      </c>
    </row>
    <row r="1018" spans="1:28" x14ac:dyDescent="0.25">
      <c r="A1018">
        <v>2021</v>
      </c>
      <c r="B1018">
        <v>3</v>
      </c>
      <c r="C1018" s="289">
        <v>44276</v>
      </c>
      <c r="E1018">
        <v>673</v>
      </c>
      <c r="F1018" t="s">
        <v>437</v>
      </c>
      <c r="G1018" t="s">
        <v>438</v>
      </c>
      <c r="H1018">
        <v>115.9312</v>
      </c>
      <c r="I1018">
        <v>131.94720000000001</v>
      </c>
      <c r="J1018">
        <v>122.9</v>
      </c>
      <c r="K1018">
        <v>20</v>
      </c>
      <c r="M1018">
        <v>20</v>
      </c>
      <c r="N1018">
        <v>177</v>
      </c>
      <c r="O1018">
        <v>8</v>
      </c>
      <c r="P1018">
        <v>7</v>
      </c>
      <c r="Q1018">
        <v>12</v>
      </c>
      <c r="R1018">
        <v>3</v>
      </c>
      <c r="S1018">
        <v>3</v>
      </c>
      <c r="X1018">
        <v>33</v>
      </c>
      <c r="Y1018">
        <v>753</v>
      </c>
      <c r="Z1018">
        <v>1.4999999999999999E-2</v>
      </c>
      <c r="AA1018">
        <v>1</v>
      </c>
      <c r="AB1018">
        <v>16</v>
      </c>
    </row>
    <row r="1019" spans="1:28" x14ac:dyDescent="0.25">
      <c r="A1019">
        <v>2021</v>
      </c>
      <c r="B1019">
        <v>3</v>
      </c>
      <c r="C1019" s="289">
        <v>44277</v>
      </c>
      <c r="E1019">
        <v>673</v>
      </c>
      <c r="F1019" t="s">
        <v>437</v>
      </c>
      <c r="G1019" t="s">
        <v>438</v>
      </c>
      <c r="H1019">
        <v>115.9312</v>
      </c>
      <c r="I1019">
        <v>131.94720000000001</v>
      </c>
      <c r="K1019">
        <v>20</v>
      </c>
      <c r="Y1019">
        <v>320</v>
      </c>
      <c r="Z1019">
        <v>1.4999999999999999E-2</v>
      </c>
      <c r="AA1019">
        <v>1</v>
      </c>
      <c r="AB1019">
        <v>16</v>
      </c>
    </row>
    <row r="1020" spans="1:28" x14ac:dyDescent="0.25">
      <c r="A1020">
        <v>2021</v>
      </c>
      <c r="B1020">
        <v>3</v>
      </c>
      <c r="C1020" s="289">
        <v>44272</v>
      </c>
      <c r="E1020">
        <v>667</v>
      </c>
      <c r="F1020" t="s">
        <v>404</v>
      </c>
      <c r="G1020" t="s">
        <v>405</v>
      </c>
      <c r="H1020">
        <v>1534.0182</v>
      </c>
      <c r="I1020">
        <v>1745.9441999999999</v>
      </c>
      <c r="J1020">
        <v>1658.7</v>
      </c>
      <c r="K1020">
        <v>20</v>
      </c>
      <c r="M1020">
        <v>22</v>
      </c>
      <c r="N1020">
        <v>161</v>
      </c>
      <c r="O1020">
        <v>4</v>
      </c>
      <c r="P1020">
        <v>1</v>
      </c>
      <c r="Q1020">
        <v>3</v>
      </c>
      <c r="X1020">
        <v>8</v>
      </c>
      <c r="Y1020">
        <v>328</v>
      </c>
      <c r="Z1020">
        <v>1.4999999999999999E-2</v>
      </c>
      <c r="AA1020">
        <v>1</v>
      </c>
      <c r="AB1020">
        <v>16</v>
      </c>
    </row>
    <row r="1021" spans="1:28" x14ac:dyDescent="0.25">
      <c r="A1021">
        <v>2021</v>
      </c>
      <c r="B1021">
        <v>3</v>
      </c>
      <c r="C1021" s="289">
        <v>44273</v>
      </c>
      <c r="E1021">
        <v>667</v>
      </c>
      <c r="F1021" t="s">
        <v>404</v>
      </c>
      <c r="G1021" t="s">
        <v>405</v>
      </c>
      <c r="H1021">
        <v>1534.0182</v>
      </c>
      <c r="I1021">
        <v>1745.9441999999999</v>
      </c>
      <c r="J1021">
        <v>1483.2</v>
      </c>
      <c r="K1021">
        <v>20</v>
      </c>
      <c r="M1021">
        <v>21</v>
      </c>
      <c r="N1021">
        <v>171</v>
      </c>
      <c r="O1021">
        <v>5</v>
      </c>
      <c r="P1021">
        <v>4</v>
      </c>
      <c r="Q1021">
        <v>6</v>
      </c>
      <c r="X1021">
        <v>14</v>
      </c>
      <c r="Y1021">
        <v>534</v>
      </c>
      <c r="Z1021">
        <v>1.4999999999999999E-2</v>
      </c>
      <c r="AA1021">
        <v>1</v>
      </c>
      <c r="AB1021">
        <v>16</v>
      </c>
    </row>
    <row r="1022" spans="1:28" x14ac:dyDescent="0.25">
      <c r="A1022">
        <v>2021</v>
      </c>
      <c r="B1022">
        <v>3</v>
      </c>
      <c r="C1022" s="289">
        <v>44275</v>
      </c>
      <c r="E1022">
        <v>667</v>
      </c>
      <c r="F1022" t="s">
        <v>404</v>
      </c>
      <c r="G1022" t="s">
        <v>405</v>
      </c>
      <c r="H1022">
        <v>1534.0182</v>
      </c>
      <c r="I1022">
        <v>1745.9441999999999</v>
      </c>
      <c r="J1022">
        <v>1573.5</v>
      </c>
      <c r="K1022">
        <v>20</v>
      </c>
      <c r="M1022">
        <v>18</v>
      </c>
      <c r="N1022">
        <v>199</v>
      </c>
      <c r="O1022">
        <v>5</v>
      </c>
      <c r="P1022">
        <v>2</v>
      </c>
      <c r="Q1022">
        <v>5</v>
      </c>
      <c r="R1022">
        <v>0</v>
      </c>
      <c r="S1022">
        <v>3</v>
      </c>
      <c r="X1022">
        <v>14</v>
      </c>
      <c r="Y1022">
        <v>334</v>
      </c>
      <c r="Z1022">
        <v>1.4999999999999999E-2</v>
      </c>
      <c r="AA1022">
        <v>1</v>
      </c>
      <c r="AB1022">
        <v>16</v>
      </c>
    </row>
    <row r="1023" spans="1:28" x14ac:dyDescent="0.25">
      <c r="A1023">
        <v>2021</v>
      </c>
      <c r="B1023">
        <v>3</v>
      </c>
      <c r="C1023" s="289">
        <v>44276</v>
      </c>
      <c r="E1023">
        <v>667</v>
      </c>
      <c r="F1023" t="s">
        <v>404</v>
      </c>
      <c r="G1023" t="s">
        <v>405</v>
      </c>
      <c r="H1023">
        <v>1534.0182</v>
      </c>
      <c r="I1023">
        <v>1745.9441999999999</v>
      </c>
      <c r="J1023">
        <v>1542</v>
      </c>
      <c r="K1023">
        <v>20</v>
      </c>
      <c r="M1023">
        <v>20</v>
      </c>
      <c r="N1023">
        <v>177</v>
      </c>
      <c r="O1023">
        <v>4</v>
      </c>
      <c r="P1023">
        <v>4</v>
      </c>
      <c r="Q1023">
        <v>6</v>
      </c>
      <c r="R1023">
        <v>2</v>
      </c>
      <c r="S1023">
        <v>2</v>
      </c>
      <c r="X1023">
        <v>17</v>
      </c>
      <c r="Y1023">
        <v>737</v>
      </c>
      <c r="Z1023">
        <v>1.4999999999999999E-2</v>
      </c>
      <c r="AA1023">
        <v>1</v>
      </c>
      <c r="AB1023">
        <v>16</v>
      </c>
    </row>
    <row r="1024" spans="1:28" x14ac:dyDescent="0.25">
      <c r="A1024">
        <v>2021</v>
      </c>
      <c r="B1024">
        <v>3</v>
      </c>
      <c r="C1024" s="289">
        <v>44277</v>
      </c>
      <c r="E1024">
        <v>667</v>
      </c>
      <c r="F1024" t="s">
        <v>404</v>
      </c>
      <c r="G1024" t="s">
        <v>405</v>
      </c>
      <c r="H1024">
        <v>1534.0182</v>
      </c>
      <c r="I1024">
        <v>1745.9441999999999</v>
      </c>
      <c r="K1024">
        <v>20</v>
      </c>
      <c r="Y1024">
        <v>320</v>
      </c>
      <c r="Z1024">
        <v>1.4999999999999999E-2</v>
      </c>
      <c r="AA1024">
        <v>1</v>
      </c>
      <c r="AB1024">
        <v>16</v>
      </c>
    </row>
    <row r="1025" spans="1:28" x14ac:dyDescent="0.25">
      <c r="A1025">
        <v>2021</v>
      </c>
      <c r="B1025">
        <v>3</v>
      </c>
      <c r="C1025" s="289">
        <v>44278</v>
      </c>
      <c r="E1025">
        <v>667</v>
      </c>
      <c r="F1025" t="s">
        <v>404</v>
      </c>
      <c r="G1025" t="s">
        <v>405</v>
      </c>
      <c r="H1025">
        <v>1534.0182</v>
      </c>
      <c r="I1025">
        <v>1745.9441999999999</v>
      </c>
      <c r="K1025">
        <v>20</v>
      </c>
      <c r="Y1025">
        <v>160</v>
      </c>
      <c r="Z1025">
        <v>1.4999999999999999E-2</v>
      </c>
      <c r="AA1025">
        <v>1</v>
      </c>
      <c r="AB1025">
        <v>16</v>
      </c>
    </row>
    <row r="1026" spans="1:28" x14ac:dyDescent="0.25">
      <c r="A1026">
        <v>2021</v>
      </c>
      <c r="B1026">
        <v>3</v>
      </c>
      <c r="C1026" s="289">
        <v>44255</v>
      </c>
      <c r="E1026">
        <v>122</v>
      </c>
      <c r="F1026" t="s">
        <v>163</v>
      </c>
      <c r="G1026" t="s">
        <v>164</v>
      </c>
      <c r="H1026">
        <v>267.39999999999998</v>
      </c>
      <c r="I1026">
        <v>292.60000000000002</v>
      </c>
      <c r="K1026">
        <v>63</v>
      </c>
      <c r="L1026">
        <v>115</v>
      </c>
      <c r="Y1026">
        <v>700</v>
      </c>
      <c r="Z1026">
        <v>1.4999999999999999E-2</v>
      </c>
      <c r="AA1026">
        <v>1</v>
      </c>
      <c r="AB1026">
        <v>22</v>
      </c>
    </row>
    <row r="1027" spans="1:28" x14ac:dyDescent="0.25">
      <c r="A1027">
        <v>2021</v>
      </c>
      <c r="B1027">
        <v>3</v>
      </c>
      <c r="C1027" s="289">
        <v>44256</v>
      </c>
      <c r="E1027">
        <v>122</v>
      </c>
      <c r="F1027" t="s">
        <v>163</v>
      </c>
      <c r="G1027" t="s">
        <v>164</v>
      </c>
      <c r="H1027">
        <v>267.39999999999998</v>
      </c>
      <c r="I1027">
        <v>292.60000000000002</v>
      </c>
      <c r="K1027">
        <v>63</v>
      </c>
      <c r="L1027">
        <v>115</v>
      </c>
      <c r="Y1027">
        <v>300</v>
      </c>
      <c r="Z1027">
        <v>1.4999999999999999E-2</v>
      </c>
      <c r="AA1027">
        <v>1</v>
      </c>
      <c r="AB1027">
        <v>22</v>
      </c>
    </row>
    <row r="1028" spans="1:28" x14ac:dyDescent="0.25">
      <c r="A1028">
        <v>2021</v>
      </c>
      <c r="B1028">
        <v>3</v>
      </c>
      <c r="C1028" s="289">
        <v>44263</v>
      </c>
      <c r="E1028">
        <v>122</v>
      </c>
      <c r="F1028" t="s">
        <v>163</v>
      </c>
      <c r="G1028" t="s">
        <v>164</v>
      </c>
      <c r="H1028">
        <v>267.39999999999998</v>
      </c>
      <c r="I1028">
        <v>292.60000000000002</v>
      </c>
      <c r="K1028">
        <v>63</v>
      </c>
      <c r="L1028">
        <v>115</v>
      </c>
      <c r="Y1028">
        <v>400</v>
      </c>
      <c r="Z1028">
        <v>1.4999999999999999E-2</v>
      </c>
      <c r="AA1028">
        <v>1</v>
      </c>
      <c r="AB1028">
        <v>22</v>
      </c>
    </row>
    <row r="1029" spans="1:28" x14ac:dyDescent="0.25">
      <c r="A1029">
        <v>2021</v>
      </c>
      <c r="B1029">
        <v>3</v>
      </c>
      <c r="C1029" s="289">
        <v>44264</v>
      </c>
      <c r="E1029">
        <v>122</v>
      </c>
      <c r="F1029" t="s">
        <v>163</v>
      </c>
      <c r="G1029" t="s">
        <v>164</v>
      </c>
      <c r="H1029">
        <v>267.39999999999998</v>
      </c>
      <c r="I1029">
        <v>292.60000000000002</v>
      </c>
      <c r="J1029">
        <v>287.8</v>
      </c>
      <c r="K1029">
        <v>63</v>
      </c>
      <c r="L1029">
        <v>115</v>
      </c>
      <c r="M1029">
        <v>69</v>
      </c>
      <c r="N1029">
        <v>105</v>
      </c>
      <c r="O1029">
        <v>2</v>
      </c>
      <c r="Q1029">
        <v>6</v>
      </c>
      <c r="X1029">
        <v>8</v>
      </c>
      <c r="Y1029">
        <v>608</v>
      </c>
      <c r="Z1029">
        <v>1.4999999999999999E-2</v>
      </c>
      <c r="AA1029">
        <v>1</v>
      </c>
      <c r="AB1029">
        <v>22</v>
      </c>
    </row>
    <row r="1030" spans="1:28" x14ac:dyDescent="0.25">
      <c r="A1030">
        <v>2021</v>
      </c>
      <c r="B1030">
        <v>3</v>
      </c>
      <c r="C1030" s="289">
        <v>44265</v>
      </c>
      <c r="E1030">
        <v>122</v>
      </c>
      <c r="F1030" t="s">
        <v>163</v>
      </c>
      <c r="G1030" t="s">
        <v>164</v>
      </c>
      <c r="H1030">
        <v>267.39999999999998</v>
      </c>
      <c r="I1030">
        <v>292.60000000000002</v>
      </c>
      <c r="J1030">
        <v>274</v>
      </c>
      <c r="K1030">
        <v>63</v>
      </c>
      <c r="L1030">
        <v>115</v>
      </c>
      <c r="M1030">
        <v>74</v>
      </c>
      <c r="N1030">
        <v>98</v>
      </c>
      <c r="O1030">
        <v>4</v>
      </c>
      <c r="P1030">
        <v>2</v>
      </c>
      <c r="Q1030">
        <v>7</v>
      </c>
      <c r="X1030">
        <v>13</v>
      </c>
      <c r="Y1030">
        <v>13</v>
      </c>
      <c r="Z1030">
        <v>1.4999999999999999E-2</v>
      </c>
      <c r="AA1030">
        <v>1</v>
      </c>
      <c r="AB1030">
        <v>22</v>
      </c>
    </row>
    <row r="1031" spans="1:28" x14ac:dyDescent="0.25">
      <c r="A1031">
        <v>2021</v>
      </c>
      <c r="B1031">
        <v>3</v>
      </c>
      <c r="C1031" s="289">
        <v>44269</v>
      </c>
      <c r="E1031">
        <v>122</v>
      </c>
      <c r="F1031" t="s">
        <v>163</v>
      </c>
      <c r="G1031" t="s">
        <v>164</v>
      </c>
      <c r="H1031">
        <v>267.39999999999998</v>
      </c>
      <c r="I1031">
        <v>292.60000000000002</v>
      </c>
      <c r="J1031">
        <v>281</v>
      </c>
      <c r="K1031">
        <v>63</v>
      </c>
      <c r="L1031">
        <v>115</v>
      </c>
      <c r="M1031">
        <v>70</v>
      </c>
      <c r="N1031">
        <v>103</v>
      </c>
      <c r="O1031">
        <v>5</v>
      </c>
      <c r="P1031">
        <v>5</v>
      </c>
      <c r="Q1031">
        <v>2</v>
      </c>
      <c r="X1031">
        <v>12</v>
      </c>
      <c r="Y1031">
        <v>112</v>
      </c>
      <c r="Z1031">
        <v>1.4999999999999999E-2</v>
      </c>
      <c r="AA1031">
        <v>1</v>
      </c>
      <c r="AB1031">
        <v>22</v>
      </c>
    </row>
    <row r="1032" spans="1:28" x14ac:dyDescent="0.25">
      <c r="A1032">
        <v>2021</v>
      </c>
      <c r="B1032">
        <v>3</v>
      </c>
      <c r="C1032" s="289">
        <v>44270</v>
      </c>
      <c r="E1032">
        <v>122</v>
      </c>
      <c r="F1032" t="s">
        <v>163</v>
      </c>
      <c r="G1032" t="s">
        <v>164</v>
      </c>
      <c r="H1032">
        <v>267.39999999999998</v>
      </c>
      <c r="I1032">
        <v>292.60000000000002</v>
      </c>
      <c r="J1032">
        <v>279.39999999999998</v>
      </c>
      <c r="K1032">
        <v>63</v>
      </c>
      <c r="L1032">
        <v>115</v>
      </c>
      <c r="M1032">
        <v>70</v>
      </c>
      <c r="N1032">
        <v>103</v>
      </c>
      <c r="O1032">
        <v>4</v>
      </c>
      <c r="P1032">
        <v>2</v>
      </c>
      <c r="Q1032">
        <v>7</v>
      </c>
      <c r="X1032">
        <v>13</v>
      </c>
      <c r="Y1032">
        <v>863</v>
      </c>
      <c r="Z1032">
        <v>1.4999999999999999E-2</v>
      </c>
      <c r="AA1032">
        <v>1</v>
      </c>
      <c r="AB1032">
        <v>22</v>
      </c>
    </row>
    <row r="1033" spans="1:28" x14ac:dyDescent="0.25">
      <c r="A1033">
        <v>2021</v>
      </c>
      <c r="B1033">
        <v>3</v>
      </c>
      <c r="C1033" s="289">
        <v>44271</v>
      </c>
      <c r="E1033">
        <v>122</v>
      </c>
      <c r="F1033" t="s">
        <v>163</v>
      </c>
      <c r="G1033" t="s">
        <v>164</v>
      </c>
      <c r="H1033">
        <v>267.39999999999998</v>
      </c>
      <c r="I1033">
        <v>292.60000000000002</v>
      </c>
      <c r="J1033">
        <v>274.39999999999998</v>
      </c>
      <c r="K1033">
        <v>63</v>
      </c>
      <c r="L1033">
        <v>115</v>
      </c>
      <c r="M1033">
        <v>67</v>
      </c>
      <c r="N1033">
        <v>107</v>
      </c>
      <c r="O1033">
        <v>4</v>
      </c>
      <c r="P1033">
        <v>4</v>
      </c>
      <c r="Q1033">
        <v>5</v>
      </c>
      <c r="X1033">
        <v>13</v>
      </c>
      <c r="Y1033">
        <v>263</v>
      </c>
      <c r="Z1033">
        <v>1.4999999999999999E-2</v>
      </c>
      <c r="AA1033">
        <v>1</v>
      </c>
      <c r="AB1033">
        <v>22</v>
      </c>
    </row>
    <row r="1034" spans="1:28" x14ac:dyDescent="0.25">
      <c r="A1034">
        <v>2021</v>
      </c>
      <c r="B1034">
        <v>3</v>
      </c>
      <c r="C1034" s="289">
        <v>44272</v>
      </c>
      <c r="E1034">
        <v>122</v>
      </c>
      <c r="F1034" t="s">
        <v>163</v>
      </c>
      <c r="G1034" t="s">
        <v>164</v>
      </c>
      <c r="H1034">
        <v>267.39999999999998</v>
      </c>
      <c r="I1034">
        <v>292.60000000000002</v>
      </c>
      <c r="J1034">
        <v>291.5</v>
      </c>
      <c r="K1034">
        <v>63</v>
      </c>
      <c r="L1034">
        <v>115</v>
      </c>
      <c r="M1034">
        <v>77</v>
      </c>
      <c r="N1034">
        <v>94</v>
      </c>
      <c r="O1034">
        <v>6</v>
      </c>
      <c r="Q1034">
        <v>1</v>
      </c>
      <c r="X1034">
        <v>7</v>
      </c>
      <c r="Y1034">
        <v>1207</v>
      </c>
      <c r="Z1034">
        <v>1.4999999999999999E-2</v>
      </c>
      <c r="AA1034">
        <v>1</v>
      </c>
      <c r="AB1034">
        <v>22</v>
      </c>
    </row>
    <row r="1035" spans="1:28" x14ac:dyDescent="0.25">
      <c r="A1035">
        <v>2021</v>
      </c>
      <c r="B1035">
        <v>3</v>
      </c>
      <c r="C1035" s="289">
        <v>44275</v>
      </c>
      <c r="E1035">
        <v>122</v>
      </c>
      <c r="F1035" t="s">
        <v>163</v>
      </c>
      <c r="G1035" t="s">
        <v>164</v>
      </c>
      <c r="H1035">
        <v>267.39999999999998</v>
      </c>
      <c r="I1035">
        <v>292.60000000000002</v>
      </c>
      <c r="K1035">
        <v>63</v>
      </c>
      <c r="L1035">
        <v>115</v>
      </c>
      <c r="Y1035">
        <v>300</v>
      </c>
      <c r="Z1035">
        <v>1.4999999999999999E-2</v>
      </c>
      <c r="AA1035">
        <v>1</v>
      </c>
      <c r="AB1035">
        <v>22</v>
      </c>
    </row>
    <row r="1036" spans="1:28" x14ac:dyDescent="0.25">
      <c r="A1036">
        <v>2021</v>
      </c>
      <c r="B1036">
        <v>3</v>
      </c>
      <c r="C1036" s="289">
        <v>44276</v>
      </c>
      <c r="E1036">
        <v>122</v>
      </c>
      <c r="F1036" t="s">
        <v>163</v>
      </c>
      <c r="G1036" t="s">
        <v>164</v>
      </c>
      <c r="H1036">
        <v>267.39999999999998</v>
      </c>
      <c r="I1036">
        <v>292.60000000000002</v>
      </c>
      <c r="K1036">
        <v>63</v>
      </c>
      <c r="L1036">
        <v>115</v>
      </c>
      <c r="Y1036">
        <v>880</v>
      </c>
      <c r="Z1036">
        <v>1.4999999999999999E-2</v>
      </c>
      <c r="AA1036">
        <v>1</v>
      </c>
      <c r="AB1036">
        <v>22</v>
      </c>
    </row>
    <row r="1037" spans="1:28" x14ac:dyDescent="0.25">
      <c r="A1037">
        <v>2021</v>
      </c>
      <c r="B1037">
        <v>3</v>
      </c>
      <c r="C1037" s="289">
        <v>44277</v>
      </c>
      <c r="E1037">
        <v>122</v>
      </c>
      <c r="F1037" t="s">
        <v>163</v>
      </c>
      <c r="G1037" t="s">
        <v>164</v>
      </c>
      <c r="H1037">
        <v>267.39999999999998</v>
      </c>
      <c r="I1037">
        <v>292.60000000000002</v>
      </c>
      <c r="K1037">
        <v>63</v>
      </c>
      <c r="L1037">
        <v>115</v>
      </c>
      <c r="Y1037">
        <v>720</v>
      </c>
      <c r="Z1037">
        <v>1.4999999999999999E-2</v>
      </c>
      <c r="AA1037">
        <v>1</v>
      </c>
      <c r="AB1037">
        <v>22</v>
      </c>
    </row>
    <row r="1038" spans="1:28" x14ac:dyDescent="0.25">
      <c r="A1038">
        <v>2021</v>
      </c>
      <c r="B1038">
        <v>3</v>
      </c>
      <c r="C1038" s="289">
        <v>44279</v>
      </c>
      <c r="E1038">
        <v>122</v>
      </c>
      <c r="F1038" t="s">
        <v>163</v>
      </c>
      <c r="G1038" t="s">
        <v>164</v>
      </c>
      <c r="H1038">
        <v>267.39999999999998</v>
      </c>
      <c r="I1038">
        <v>292.60000000000002</v>
      </c>
      <c r="K1038">
        <v>63</v>
      </c>
      <c r="L1038">
        <v>115</v>
      </c>
      <c r="Y1038">
        <v>560</v>
      </c>
      <c r="Z1038">
        <v>1.4999999999999999E-2</v>
      </c>
      <c r="AA1038">
        <v>1</v>
      </c>
      <c r="AB1038">
        <v>22</v>
      </c>
    </row>
    <row r="1039" spans="1:28" x14ac:dyDescent="0.25">
      <c r="A1039">
        <v>2021</v>
      </c>
      <c r="B1039">
        <v>3</v>
      </c>
      <c r="C1039" s="289">
        <v>44280</v>
      </c>
      <c r="E1039">
        <v>122</v>
      </c>
      <c r="F1039" t="s">
        <v>163</v>
      </c>
      <c r="G1039" t="s">
        <v>164</v>
      </c>
      <c r="H1039">
        <v>267.39999999999998</v>
      </c>
      <c r="I1039">
        <v>292.60000000000002</v>
      </c>
      <c r="K1039">
        <v>63</v>
      </c>
      <c r="L1039">
        <v>115</v>
      </c>
      <c r="Z1039">
        <v>1.4999999999999999E-2</v>
      </c>
      <c r="AA1039">
        <v>1</v>
      </c>
      <c r="AB1039">
        <v>22</v>
      </c>
    </row>
    <row r="1040" spans="1:28" x14ac:dyDescent="0.25">
      <c r="A1040">
        <v>2021</v>
      </c>
      <c r="B1040">
        <v>3</v>
      </c>
      <c r="C1040" s="289">
        <v>44255</v>
      </c>
      <c r="E1040">
        <v>50</v>
      </c>
      <c r="F1040" t="s">
        <v>278</v>
      </c>
      <c r="G1040" t="s">
        <v>279</v>
      </c>
      <c r="H1040">
        <v>51.57</v>
      </c>
      <c r="I1040">
        <v>56.43</v>
      </c>
      <c r="J1040">
        <v>63</v>
      </c>
      <c r="K1040">
        <v>101</v>
      </c>
      <c r="L1040">
        <v>107</v>
      </c>
      <c r="M1040">
        <v>69</v>
      </c>
      <c r="N1040">
        <v>104</v>
      </c>
      <c r="O1040">
        <v>3</v>
      </c>
      <c r="Q1040">
        <v>4</v>
      </c>
      <c r="X1040">
        <v>7</v>
      </c>
      <c r="Y1040">
        <v>1183</v>
      </c>
      <c r="Z1040">
        <v>1.4999999999999999E-2</v>
      </c>
      <c r="AA1040">
        <v>1</v>
      </c>
      <c r="AB1040">
        <v>18</v>
      </c>
    </row>
    <row r="1041" spans="1:28" x14ac:dyDescent="0.25">
      <c r="A1041">
        <v>2021</v>
      </c>
      <c r="B1041">
        <v>3</v>
      </c>
      <c r="C1041" s="289">
        <v>44272</v>
      </c>
      <c r="E1041">
        <v>50</v>
      </c>
      <c r="F1041" t="s">
        <v>278</v>
      </c>
      <c r="G1041" t="s">
        <v>279</v>
      </c>
      <c r="H1041">
        <v>51.57</v>
      </c>
      <c r="I1041">
        <v>56.43</v>
      </c>
      <c r="J1041">
        <v>55.2</v>
      </c>
      <c r="K1041">
        <v>101</v>
      </c>
      <c r="L1041">
        <v>107</v>
      </c>
      <c r="M1041">
        <v>66</v>
      </c>
      <c r="N1041">
        <v>109</v>
      </c>
      <c r="O1041">
        <v>5</v>
      </c>
      <c r="P1041">
        <v>4</v>
      </c>
      <c r="Q1041">
        <v>8</v>
      </c>
      <c r="T1041">
        <v>5</v>
      </c>
      <c r="X1041">
        <v>22</v>
      </c>
      <c r="Y1041">
        <v>1030</v>
      </c>
      <c r="Z1041">
        <v>1.4999999999999999E-2</v>
      </c>
      <c r="AA1041">
        <v>1</v>
      </c>
      <c r="AB1041">
        <v>18</v>
      </c>
    </row>
    <row r="1042" spans="1:28" x14ac:dyDescent="0.25">
      <c r="A1042">
        <v>2021</v>
      </c>
      <c r="B1042">
        <v>3</v>
      </c>
      <c r="C1042" s="289">
        <v>44273</v>
      </c>
      <c r="E1042">
        <v>50</v>
      </c>
      <c r="F1042" t="s">
        <v>278</v>
      </c>
      <c r="G1042" t="s">
        <v>279</v>
      </c>
      <c r="H1042">
        <v>51.57</v>
      </c>
      <c r="I1042">
        <v>56.43</v>
      </c>
      <c r="J1042">
        <v>54.1</v>
      </c>
      <c r="K1042">
        <v>101</v>
      </c>
      <c r="L1042">
        <v>107</v>
      </c>
      <c r="M1042">
        <v>70</v>
      </c>
      <c r="N1042">
        <v>103</v>
      </c>
      <c r="O1042">
        <v>14</v>
      </c>
      <c r="P1042">
        <v>2</v>
      </c>
      <c r="Q1042">
        <v>5</v>
      </c>
      <c r="X1042">
        <v>21</v>
      </c>
      <c r="Y1042">
        <v>1701</v>
      </c>
      <c r="Z1042">
        <v>1.4999999999999999E-2</v>
      </c>
      <c r="AA1042">
        <v>1</v>
      </c>
      <c r="AB1042">
        <v>18</v>
      </c>
    </row>
    <row r="1043" spans="1:28" x14ac:dyDescent="0.25">
      <c r="A1043">
        <v>2021</v>
      </c>
      <c r="B1043">
        <v>3</v>
      </c>
      <c r="C1043" s="289">
        <v>44275</v>
      </c>
      <c r="E1043">
        <v>50</v>
      </c>
      <c r="F1043" t="s">
        <v>278</v>
      </c>
      <c r="G1043" t="s">
        <v>279</v>
      </c>
      <c r="H1043">
        <v>51.57</v>
      </c>
      <c r="I1043">
        <v>56.43</v>
      </c>
      <c r="K1043">
        <v>101</v>
      </c>
      <c r="L1043">
        <v>107</v>
      </c>
      <c r="Y1043">
        <v>840</v>
      </c>
      <c r="Z1043">
        <v>1.4999999999999999E-2</v>
      </c>
      <c r="AA1043">
        <v>1</v>
      </c>
      <c r="AB1043">
        <v>18</v>
      </c>
    </row>
    <row r="1044" spans="1:28" x14ac:dyDescent="0.25">
      <c r="A1044">
        <v>2021</v>
      </c>
      <c r="B1044">
        <v>3</v>
      </c>
      <c r="C1044" s="289">
        <v>44284</v>
      </c>
      <c r="E1044">
        <v>50</v>
      </c>
      <c r="F1044" t="s">
        <v>278</v>
      </c>
      <c r="G1044" t="s">
        <v>279</v>
      </c>
      <c r="H1044">
        <v>51.57</v>
      </c>
      <c r="I1044">
        <v>56.43</v>
      </c>
      <c r="J1044">
        <v>56</v>
      </c>
      <c r="K1044">
        <v>101</v>
      </c>
      <c r="L1044">
        <v>107</v>
      </c>
      <c r="M1044">
        <v>68</v>
      </c>
      <c r="N1044">
        <v>106</v>
      </c>
      <c r="O1044">
        <v>6</v>
      </c>
      <c r="P1044">
        <v>4</v>
      </c>
      <c r="Q1044">
        <v>7</v>
      </c>
      <c r="X1044">
        <v>17</v>
      </c>
      <c r="Y1044">
        <v>353</v>
      </c>
      <c r="Z1044">
        <v>1.4999999999999999E-2</v>
      </c>
      <c r="AA1044">
        <v>1</v>
      </c>
      <c r="AB1044">
        <v>18</v>
      </c>
    </row>
    <row r="1045" spans="1:28" x14ac:dyDescent="0.25">
      <c r="A1045">
        <v>2021</v>
      </c>
      <c r="B1045">
        <v>3</v>
      </c>
      <c r="C1045" s="289">
        <v>44285</v>
      </c>
      <c r="E1045">
        <v>50</v>
      </c>
      <c r="F1045" t="s">
        <v>278</v>
      </c>
      <c r="G1045" t="s">
        <v>279</v>
      </c>
      <c r="H1045">
        <v>51.57</v>
      </c>
      <c r="I1045">
        <v>56.43</v>
      </c>
      <c r="J1045">
        <v>62.2</v>
      </c>
      <c r="K1045">
        <v>101</v>
      </c>
      <c r="L1045">
        <v>107</v>
      </c>
      <c r="M1045">
        <v>70</v>
      </c>
      <c r="N1045">
        <v>104</v>
      </c>
      <c r="O1045">
        <v>5</v>
      </c>
      <c r="Q1045">
        <v>8</v>
      </c>
      <c r="X1045">
        <v>13</v>
      </c>
      <c r="Y1045">
        <v>1273</v>
      </c>
      <c r="Z1045">
        <v>1.4999999999999999E-2</v>
      </c>
      <c r="AA1045">
        <v>1</v>
      </c>
      <c r="AB1045">
        <v>18</v>
      </c>
    </row>
    <row r="1046" spans="1:28" x14ac:dyDescent="0.25">
      <c r="A1046">
        <v>2021</v>
      </c>
      <c r="B1046">
        <v>3</v>
      </c>
      <c r="C1046" s="289">
        <v>44255</v>
      </c>
      <c r="E1046">
        <v>660</v>
      </c>
      <c r="F1046" t="s">
        <v>421</v>
      </c>
      <c r="G1046" t="s">
        <v>422</v>
      </c>
      <c r="H1046">
        <v>605.06299999999999</v>
      </c>
      <c r="I1046">
        <v>688.65300000000002</v>
      </c>
      <c r="J1046">
        <v>1270</v>
      </c>
      <c r="K1046">
        <v>20</v>
      </c>
      <c r="L1046">
        <v>180</v>
      </c>
      <c r="M1046">
        <v>23</v>
      </c>
      <c r="N1046">
        <v>157</v>
      </c>
      <c r="O1046">
        <v>1</v>
      </c>
      <c r="P1046">
        <v>0</v>
      </c>
      <c r="Q1046">
        <v>2</v>
      </c>
      <c r="S1046">
        <v>1</v>
      </c>
      <c r="X1046">
        <v>4</v>
      </c>
      <c r="Y1046">
        <v>184</v>
      </c>
      <c r="Z1046">
        <v>1.4999999999999999E-2</v>
      </c>
      <c r="AA1046">
        <v>1</v>
      </c>
      <c r="AB1046">
        <v>16</v>
      </c>
    </row>
    <row r="1047" spans="1:28" x14ac:dyDescent="0.25">
      <c r="A1047">
        <v>2021</v>
      </c>
      <c r="B1047">
        <v>3</v>
      </c>
      <c r="C1047" s="289">
        <v>44256</v>
      </c>
      <c r="E1047">
        <v>658</v>
      </c>
      <c r="F1047" t="s">
        <v>255</v>
      </c>
      <c r="G1047" t="s">
        <v>256</v>
      </c>
      <c r="H1047">
        <v>83.7</v>
      </c>
      <c r="I1047">
        <v>96.3</v>
      </c>
      <c r="J1047">
        <v>92.9</v>
      </c>
      <c r="K1047">
        <v>60</v>
      </c>
      <c r="L1047">
        <v>180</v>
      </c>
      <c r="M1047">
        <v>66</v>
      </c>
      <c r="N1047">
        <v>165</v>
      </c>
      <c r="O1047">
        <v>10</v>
      </c>
      <c r="P1047">
        <v>4</v>
      </c>
      <c r="Q1047">
        <v>8</v>
      </c>
      <c r="X1047">
        <v>22</v>
      </c>
      <c r="Y1047">
        <v>1042</v>
      </c>
      <c r="Z1047">
        <v>0.02</v>
      </c>
      <c r="AA1047">
        <v>1</v>
      </c>
      <c r="AB1047">
        <v>20</v>
      </c>
    </row>
    <row r="1048" spans="1:28" x14ac:dyDescent="0.25">
      <c r="A1048">
        <v>2021</v>
      </c>
      <c r="B1048">
        <v>3</v>
      </c>
      <c r="C1048" s="289">
        <v>44257</v>
      </c>
      <c r="E1048">
        <v>658</v>
      </c>
      <c r="F1048" t="s">
        <v>255</v>
      </c>
      <c r="G1048" t="s">
        <v>256</v>
      </c>
      <c r="H1048">
        <v>83.7</v>
      </c>
      <c r="I1048">
        <v>96.3</v>
      </c>
      <c r="J1048">
        <v>91.3</v>
      </c>
      <c r="K1048">
        <v>60</v>
      </c>
      <c r="L1048">
        <v>180</v>
      </c>
      <c r="M1048">
        <v>65</v>
      </c>
      <c r="N1048">
        <v>167</v>
      </c>
      <c r="O1048">
        <v>12</v>
      </c>
      <c r="P1048">
        <v>2</v>
      </c>
      <c r="Q1048">
        <v>6</v>
      </c>
      <c r="X1048">
        <v>20</v>
      </c>
      <c r="Y1048">
        <v>1475</v>
      </c>
      <c r="Z1048">
        <v>0.02</v>
      </c>
      <c r="AA1048">
        <v>1</v>
      </c>
      <c r="AB1048">
        <v>20</v>
      </c>
    </row>
    <row r="1049" spans="1:28" x14ac:dyDescent="0.25">
      <c r="A1049">
        <v>2021</v>
      </c>
      <c r="B1049">
        <v>3</v>
      </c>
      <c r="C1049" s="289">
        <v>44258</v>
      </c>
      <c r="E1049">
        <v>658</v>
      </c>
      <c r="F1049" t="s">
        <v>255</v>
      </c>
      <c r="G1049" t="s">
        <v>256</v>
      </c>
      <c r="H1049">
        <v>83.7</v>
      </c>
      <c r="I1049">
        <v>96.3</v>
      </c>
      <c r="K1049">
        <v>60</v>
      </c>
      <c r="L1049">
        <v>180</v>
      </c>
      <c r="Y1049">
        <v>120</v>
      </c>
      <c r="Z1049">
        <v>0.02</v>
      </c>
      <c r="AA1049">
        <v>1</v>
      </c>
      <c r="AB1049">
        <v>20</v>
      </c>
    </row>
    <row r="1050" spans="1:28" x14ac:dyDescent="0.25">
      <c r="A1050">
        <v>2021</v>
      </c>
      <c r="B1050">
        <v>3</v>
      </c>
      <c r="C1050" s="289">
        <v>44269</v>
      </c>
      <c r="E1050">
        <v>658</v>
      </c>
      <c r="F1050" t="s">
        <v>255</v>
      </c>
      <c r="G1050" t="s">
        <v>256</v>
      </c>
      <c r="H1050">
        <v>83.7</v>
      </c>
      <c r="I1050">
        <v>96.3</v>
      </c>
      <c r="J1050">
        <v>88.2</v>
      </c>
      <c r="K1050">
        <v>60</v>
      </c>
      <c r="L1050">
        <v>180</v>
      </c>
      <c r="M1050">
        <v>69</v>
      </c>
      <c r="N1050">
        <v>157</v>
      </c>
      <c r="Z1050">
        <v>0.02</v>
      </c>
      <c r="AA1050">
        <v>1</v>
      </c>
      <c r="AB1050">
        <v>20</v>
      </c>
    </row>
    <row r="1051" spans="1:28" x14ac:dyDescent="0.25">
      <c r="A1051">
        <v>2021</v>
      </c>
      <c r="B1051">
        <v>3</v>
      </c>
      <c r="C1051" s="289">
        <v>44270</v>
      </c>
      <c r="E1051">
        <v>658</v>
      </c>
      <c r="F1051" t="s">
        <v>255</v>
      </c>
      <c r="G1051" t="s">
        <v>256</v>
      </c>
      <c r="H1051">
        <v>83.7</v>
      </c>
      <c r="I1051">
        <v>96.3</v>
      </c>
      <c r="J1051">
        <v>93.9</v>
      </c>
      <c r="K1051">
        <v>60</v>
      </c>
      <c r="L1051">
        <v>180</v>
      </c>
      <c r="M1051">
        <v>71</v>
      </c>
      <c r="N1051">
        <v>152</v>
      </c>
      <c r="O1051">
        <v>6</v>
      </c>
      <c r="P1051">
        <v>4</v>
      </c>
      <c r="Q1051">
        <v>13</v>
      </c>
      <c r="X1051">
        <v>23</v>
      </c>
      <c r="Y1051">
        <v>1253</v>
      </c>
      <c r="Z1051">
        <v>0.02</v>
      </c>
      <c r="AA1051">
        <v>1</v>
      </c>
      <c r="AB1051">
        <v>20</v>
      </c>
    </row>
    <row r="1052" spans="1:28" x14ac:dyDescent="0.25">
      <c r="A1052">
        <v>2021</v>
      </c>
      <c r="B1052">
        <v>3</v>
      </c>
      <c r="C1052" s="289">
        <v>44271</v>
      </c>
      <c r="E1052">
        <v>658</v>
      </c>
      <c r="F1052" t="s">
        <v>255</v>
      </c>
      <c r="G1052" t="s">
        <v>256</v>
      </c>
      <c r="H1052">
        <v>83.7</v>
      </c>
      <c r="I1052">
        <v>96.3</v>
      </c>
      <c r="K1052">
        <v>60</v>
      </c>
      <c r="L1052">
        <v>180</v>
      </c>
      <c r="Y1052">
        <v>120</v>
      </c>
      <c r="Z1052">
        <v>0.02</v>
      </c>
      <c r="AA1052">
        <v>1</v>
      </c>
      <c r="AB1052">
        <v>20</v>
      </c>
    </row>
    <row r="1053" spans="1:28" x14ac:dyDescent="0.25">
      <c r="A1053">
        <v>2021</v>
      </c>
      <c r="B1053">
        <v>3</v>
      </c>
      <c r="C1053" s="289">
        <v>44256</v>
      </c>
      <c r="E1053">
        <v>656</v>
      </c>
      <c r="F1053" t="s">
        <v>249</v>
      </c>
      <c r="G1053" t="s">
        <v>250</v>
      </c>
      <c r="H1053">
        <v>137.63999999999999</v>
      </c>
      <c r="I1053">
        <v>158.36000000000001</v>
      </c>
      <c r="J1053">
        <v>149.6</v>
      </c>
      <c r="K1053">
        <v>60</v>
      </c>
      <c r="L1053">
        <v>180</v>
      </c>
      <c r="M1053">
        <v>66</v>
      </c>
      <c r="N1053">
        <v>165</v>
      </c>
      <c r="O1053">
        <v>10</v>
      </c>
      <c r="P1053">
        <v>4</v>
      </c>
      <c r="Q1053">
        <v>9</v>
      </c>
      <c r="X1053">
        <v>23</v>
      </c>
      <c r="Y1053">
        <v>1073</v>
      </c>
      <c r="Z1053">
        <v>0.02</v>
      </c>
      <c r="AA1053">
        <v>1</v>
      </c>
      <c r="AB1053">
        <v>20</v>
      </c>
    </row>
    <row r="1054" spans="1:28" x14ac:dyDescent="0.25">
      <c r="A1054">
        <v>2021</v>
      </c>
      <c r="B1054">
        <v>3</v>
      </c>
      <c r="C1054" s="289">
        <v>44257</v>
      </c>
      <c r="E1054">
        <v>656</v>
      </c>
      <c r="F1054" t="s">
        <v>249</v>
      </c>
      <c r="G1054" t="s">
        <v>250</v>
      </c>
      <c r="H1054">
        <v>137.63999999999999</v>
      </c>
      <c r="I1054">
        <v>158.36000000000001</v>
      </c>
      <c r="J1054">
        <v>149.6</v>
      </c>
      <c r="K1054">
        <v>60</v>
      </c>
      <c r="L1054">
        <v>180</v>
      </c>
      <c r="M1054">
        <v>65</v>
      </c>
      <c r="N1054">
        <v>167</v>
      </c>
      <c r="O1054">
        <v>7</v>
      </c>
      <c r="P1054">
        <v>2</v>
      </c>
      <c r="Q1054">
        <v>6</v>
      </c>
      <c r="X1054">
        <v>15</v>
      </c>
      <c r="Y1054">
        <v>1475</v>
      </c>
      <c r="Z1054">
        <v>0.02</v>
      </c>
      <c r="AA1054">
        <v>1</v>
      </c>
      <c r="AB1054">
        <v>20</v>
      </c>
    </row>
    <row r="1055" spans="1:28" x14ac:dyDescent="0.25">
      <c r="A1055">
        <v>2021</v>
      </c>
      <c r="B1055">
        <v>3</v>
      </c>
      <c r="C1055" s="289">
        <v>44258</v>
      </c>
      <c r="E1055">
        <v>656</v>
      </c>
      <c r="F1055" t="s">
        <v>249</v>
      </c>
      <c r="G1055" t="s">
        <v>250</v>
      </c>
      <c r="H1055">
        <v>137.63999999999999</v>
      </c>
      <c r="I1055">
        <v>158.36000000000001</v>
      </c>
      <c r="K1055">
        <v>60</v>
      </c>
      <c r="L1055">
        <v>180</v>
      </c>
      <c r="Y1055">
        <v>150</v>
      </c>
      <c r="Z1055">
        <v>0.02</v>
      </c>
      <c r="AA1055">
        <v>1</v>
      </c>
      <c r="AB1055">
        <v>20</v>
      </c>
    </row>
    <row r="1056" spans="1:28" x14ac:dyDescent="0.25">
      <c r="A1056">
        <v>2021</v>
      </c>
      <c r="B1056">
        <v>3</v>
      </c>
      <c r="C1056" s="289">
        <v>44269</v>
      </c>
      <c r="E1056">
        <v>656</v>
      </c>
      <c r="F1056" t="s">
        <v>249</v>
      </c>
      <c r="G1056" t="s">
        <v>250</v>
      </c>
      <c r="H1056">
        <v>137.63999999999999</v>
      </c>
      <c r="I1056">
        <v>158.36000000000001</v>
      </c>
      <c r="J1056">
        <v>141.19999999999999</v>
      </c>
      <c r="K1056">
        <v>60</v>
      </c>
      <c r="L1056">
        <v>180</v>
      </c>
      <c r="M1056">
        <v>69</v>
      </c>
      <c r="N1056">
        <v>157</v>
      </c>
      <c r="Z1056">
        <v>0.02</v>
      </c>
      <c r="AA1056">
        <v>1</v>
      </c>
      <c r="AB1056">
        <v>20</v>
      </c>
    </row>
    <row r="1057" spans="1:28" x14ac:dyDescent="0.25">
      <c r="A1057">
        <v>2021</v>
      </c>
      <c r="B1057">
        <v>3</v>
      </c>
      <c r="C1057" s="289">
        <v>44270</v>
      </c>
      <c r="E1057">
        <v>656</v>
      </c>
      <c r="F1057" t="s">
        <v>249</v>
      </c>
      <c r="G1057" t="s">
        <v>250</v>
      </c>
      <c r="H1057">
        <v>137.63999999999999</v>
      </c>
      <c r="I1057">
        <v>158.36000000000001</v>
      </c>
      <c r="J1057">
        <v>148.19999999999999</v>
      </c>
      <c r="K1057">
        <v>60</v>
      </c>
      <c r="L1057">
        <v>180</v>
      </c>
      <c r="M1057">
        <v>71</v>
      </c>
      <c r="N1057">
        <v>152</v>
      </c>
      <c r="O1057">
        <v>10</v>
      </c>
      <c r="P1057">
        <v>6</v>
      </c>
      <c r="Q1057">
        <v>5</v>
      </c>
      <c r="X1057">
        <v>21</v>
      </c>
      <c r="Y1057">
        <v>1221</v>
      </c>
      <c r="Z1057">
        <v>0.02</v>
      </c>
      <c r="AA1057">
        <v>1</v>
      </c>
      <c r="AB1057">
        <v>20</v>
      </c>
    </row>
    <row r="1058" spans="1:28" x14ac:dyDescent="0.25">
      <c r="A1058">
        <v>2021</v>
      </c>
      <c r="B1058">
        <v>3</v>
      </c>
      <c r="C1058" s="289">
        <v>44271</v>
      </c>
      <c r="E1058">
        <v>656</v>
      </c>
      <c r="F1058" t="s">
        <v>249</v>
      </c>
      <c r="G1058" t="s">
        <v>250</v>
      </c>
      <c r="H1058">
        <v>137.63999999999999</v>
      </c>
      <c r="I1058">
        <v>158.36000000000001</v>
      </c>
      <c r="K1058">
        <v>60</v>
      </c>
      <c r="L1058">
        <v>180</v>
      </c>
      <c r="Y1058">
        <v>130</v>
      </c>
      <c r="Z1058">
        <v>0.02</v>
      </c>
      <c r="AA1058">
        <v>1</v>
      </c>
      <c r="AB1058">
        <v>20</v>
      </c>
    </row>
    <row r="1059" spans="1:28" x14ac:dyDescent="0.25">
      <c r="A1059">
        <v>2021</v>
      </c>
      <c r="B1059">
        <v>3</v>
      </c>
      <c r="C1059" s="289">
        <v>44256</v>
      </c>
      <c r="E1059">
        <v>657</v>
      </c>
      <c r="F1059" t="s">
        <v>252</v>
      </c>
      <c r="G1059" t="s">
        <v>253</v>
      </c>
      <c r="H1059">
        <v>83.7</v>
      </c>
      <c r="I1059">
        <v>96.3</v>
      </c>
      <c r="J1059">
        <v>92.9</v>
      </c>
      <c r="K1059">
        <v>60</v>
      </c>
      <c r="L1059">
        <v>180</v>
      </c>
      <c r="M1059">
        <v>66</v>
      </c>
      <c r="N1059">
        <v>165</v>
      </c>
      <c r="O1059">
        <v>10</v>
      </c>
      <c r="P1059">
        <v>4</v>
      </c>
      <c r="Q1059">
        <v>8</v>
      </c>
      <c r="X1059">
        <v>22</v>
      </c>
      <c r="Y1059">
        <v>1042</v>
      </c>
      <c r="Z1059">
        <v>0.02</v>
      </c>
      <c r="AA1059">
        <v>1</v>
      </c>
      <c r="AB1059">
        <v>20</v>
      </c>
    </row>
    <row r="1060" spans="1:28" x14ac:dyDescent="0.25">
      <c r="A1060">
        <v>2021</v>
      </c>
      <c r="B1060">
        <v>3</v>
      </c>
      <c r="C1060" s="289">
        <v>44257</v>
      </c>
      <c r="E1060">
        <v>657</v>
      </c>
      <c r="F1060" t="s">
        <v>252</v>
      </c>
      <c r="G1060" t="s">
        <v>253</v>
      </c>
      <c r="H1060">
        <v>83.7</v>
      </c>
      <c r="I1060">
        <v>96.3</v>
      </c>
      <c r="J1060">
        <v>91.3</v>
      </c>
      <c r="K1060">
        <v>60</v>
      </c>
      <c r="L1060">
        <v>180</v>
      </c>
      <c r="M1060">
        <v>65</v>
      </c>
      <c r="N1060">
        <v>167</v>
      </c>
      <c r="O1060">
        <v>12</v>
      </c>
      <c r="P1060">
        <v>2</v>
      </c>
      <c r="Q1060">
        <v>6</v>
      </c>
      <c r="X1060">
        <v>20</v>
      </c>
      <c r="Y1060">
        <v>1475</v>
      </c>
      <c r="Z1060">
        <v>0.02</v>
      </c>
      <c r="AA1060">
        <v>1</v>
      </c>
      <c r="AB1060">
        <v>20</v>
      </c>
    </row>
    <row r="1061" spans="1:28" x14ac:dyDescent="0.25">
      <c r="A1061">
        <v>2021</v>
      </c>
      <c r="B1061">
        <v>3</v>
      </c>
      <c r="C1061" s="289">
        <v>44258</v>
      </c>
      <c r="E1061">
        <v>657</v>
      </c>
      <c r="F1061" t="s">
        <v>252</v>
      </c>
      <c r="G1061" t="s">
        <v>253</v>
      </c>
      <c r="H1061">
        <v>83.7</v>
      </c>
      <c r="I1061">
        <v>96.3</v>
      </c>
      <c r="K1061">
        <v>60</v>
      </c>
      <c r="L1061">
        <v>180</v>
      </c>
      <c r="Y1061">
        <v>120</v>
      </c>
      <c r="Z1061">
        <v>0.02</v>
      </c>
      <c r="AA1061">
        <v>1</v>
      </c>
      <c r="AB1061">
        <v>20</v>
      </c>
    </row>
    <row r="1062" spans="1:28" x14ac:dyDescent="0.25">
      <c r="A1062">
        <v>2021</v>
      </c>
      <c r="B1062">
        <v>3</v>
      </c>
      <c r="C1062" s="289">
        <v>44269</v>
      </c>
      <c r="E1062">
        <v>657</v>
      </c>
      <c r="F1062" t="s">
        <v>252</v>
      </c>
      <c r="G1062" t="s">
        <v>253</v>
      </c>
      <c r="H1062">
        <v>83.7</v>
      </c>
      <c r="I1062">
        <v>96.3</v>
      </c>
      <c r="J1062">
        <v>88.2</v>
      </c>
      <c r="K1062">
        <v>60</v>
      </c>
      <c r="L1062">
        <v>180</v>
      </c>
      <c r="M1062">
        <v>69</v>
      </c>
      <c r="N1062">
        <v>157</v>
      </c>
      <c r="O1062">
        <v>8</v>
      </c>
      <c r="P1062">
        <v>10</v>
      </c>
      <c r="Q1062">
        <v>4</v>
      </c>
      <c r="X1062">
        <v>22</v>
      </c>
      <c r="Y1062">
        <v>322</v>
      </c>
      <c r="Z1062">
        <v>0.02</v>
      </c>
      <c r="AA1062">
        <v>1</v>
      </c>
      <c r="AB1062">
        <v>20</v>
      </c>
    </row>
    <row r="1063" spans="1:28" x14ac:dyDescent="0.25">
      <c r="A1063">
        <v>2021</v>
      </c>
      <c r="B1063">
        <v>3</v>
      </c>
      <c r="C1063" s="289">
        <v>44270</v>
      </c>
      <c r="E1063">
        <v>657</v>
      </c>
      <c r="F1063" t="s">
        <v>252</v>
      </c>
      <c r="G1063" t="s">
        <v>253</v>
      </c>
      <c r="H1063">
        <v>83.7</v>
      </c>
      <c r="I1063">
        <v>96.3</v>
      </c>
      <c r="J1063">
        <v>93.9</v>
      </c>
      <c r="K1063">
        <v>60</v>
      </c>
      <c r="L1063">
        <v>180</v>
      </c>
      <c r="M1063">
        <v>71</v>
      </c>
      <c r="N1063">
        <v>152</v>
      </c>
      <c r="O1063">
        <v>6</v>
      </c>
      <c r="P1063">
        <v>4</v>
      </c>
      <c r="Q1063">
        <v>13</v>
      </c>
      <c r="X1063">
        <v>23</v>
      </c>
      <c r="Y1063">
        <v>1253</v>
      </c>
      <c r="Z1063">
        <v>0.02</v>
      </c>
      <c r="AA1063">
        <v>1</v>
      </c>
      <c r="AB1063">
        <v>20</v>
      </c>
    </row>
    <row r="1064" spans="1:28" x14ac:dyDescent="0.25">
      <c r="A1064">
        <v>2021</v>
      </c>
      <c r="B1064">
        <v>3</v>
      </c>
      <c r="C1064" s="289">
        <v>44271</v>
      </c>
      <c r="E1064">
        <v>657</v>
      </c>
      <c r="F1064" t="s">
        <v>252</v>
      </c>
      <c r="G1064" t="s">
        <v>253</v>
      </c>
      <c r="H1064">
        <v>83.7</v>
      </c>
      <c r="I1064">
        <v>96.3</v>
      </c>
      <c r="K1064">
        <v>60</v>
      </c>
      <c r="L1064">
        <v>180</v>
      </c>
      <c r="Y1064">
        <v>120</v>
      </c>
      <c r="Z1064">
        <v>0.02</v>
      </c>
      <c r="AA1064">
        <v>1</v>
      </c>
      <c r="AB1064">
        <v>20</v>
      </c>
    </row>
    <row r="1065" spans="1:28" x14ac:dyDescent="0.25">
      <c r="A1065">
        <v>2021</v>
      </c>
      <c r="B1065">
        <v>3</v>
      </c>
      <c r="C1065" s="289">
        <v>44256</v>
      </c>
      <c r="E1065">
        <v>655</v>
      </c>
      <c r="F1065" t="s">
        <v>246</v>
      </c>
      <c r="G1065" t="s">
        <v>247</v>
      </c>
      <c r="H1065">
        <v>137.63999999999999</v>
      </c>
      <c r="I1065">
        <v>158.36000000000001</v>
      </c>
      <c r="J1065">
        <v>149.6</v>
      </c>
      <c r="K1065">
        <v>60</v>
      </c>
      <c r="L1065">
        <v>180</v>
      </c>
      <c r="M1065">
        <v>66</v>
      </c>
      <c r="N1065">
        <v>165</v>
      </c>
      <c r="O1065">
        <v>10</v>
      </c>
      <c r="P1065">
        <v>4</v>
      </c>
      <c r="Q1065">
        <v>9</v>
      </c>
      <c r="X1065">
        <v>23</v>
      </c>
      <c r="Y1065">
        <v>1073</v>
      </c>
      <c r="Z1065">
        <v>0.02</v>
      </c>
      <c r="AA1065">
        <v>1</v>
      </c>
      <c r="AB1065">
        <v>20</v>
      </c>
    </row>
    <row r="1066" spans="1:28" x14ac:dyDescent="0.25">
      <c r="A1066">
        <v>2021</v>
      </c>
      <c r="B1066">
        <v>3</v>
      </c>
      <c r="C1066" s="289">
        <v>44257</v>
      </c>
      <c r="E1066">
        <v>655</v>
      </c>
      <c r="F1066" t="s">
        <v>246</v>
      </c>
      <c r="G1066" t="s">
        <v>247</v>
      </c>
      <c r="H1066">
        <v>137.63999999999999</v>
      </c>
      <c r="I1066">
        <v>158.36000000000001</v>
      </c>
      <c r="J1066">
        <v>149.6</v>
      </c>
      <c r="K1066">
        <v>60</v>
      </c>
      <c r="L1066">
        <v>180</v>
      </c>
      <c r="M1066">
        <v>65</v>
      </c>
      <c r="N1066">
        <v>167</v>
      </c>
      <c r="O1066">
        <v>7</v>
      </c>
      <c r="P1066">
        <v>2</v>
      </c>
      <c r="Q1066">
        <v>6</v>
      </c>
      <c r="X1066">
        <v>15</v>
      </c>
      <c r="Y1066">
        <v>1475</v>
      </c>
      <c r="Z1066">
        <v>0.02</v>
      </c>
      <c r="AA1066">
        <v>1</v>
      </c>
      <c r="AB1066">
        <v>20</v>
      </c>
    </row>
    <row r="1067" spans="1:28" x14ac:dyDescent="0.25">
      <c r="A1067">
        <v>2021</v>
      </c>
      <c r="B1067">
        <v>3</v>
      </c>
      <c r="C1067" s="289">
        <v>44258</v>
      </c>
      <c r="E1067">
        <v>655</v>
      </c>
      <c r="F1067" t="s">
        <v>246</v>
      </c>
      <c r="G1067" t="s">
        <v>247</v>
      </c>
      <c r="H1067">
        <v>137.63999999999999</v>
      </c>
      <c r="I1067">
        <v>158.36000000000001</v>
      </c>
      <c r="K1067">
        <v>60</v>
      </c>
      <c r="L1067">
        <v>180</v>
      </c>
      <c r="Y1067">
        <v>150</v>
      </c>
      <c r="Z1067">
        <v>0.02</v>
      </c>
      <c r="AA1067">
        <v>1</v>
      </c>
      <c r="AB1067">
        <v>20</v>
      </c>
    </row>
    <row r="1068" spans="1:28" x14ac:dyDescent="0.25">
      <c r="A1068">
        <v>2021</v>
      </c>
      <c r="B1068">
        <v>3</v>
      </c>
      <c r="C1068" s="289">
        <v>44269</v>
      </c>
      <c r="E1068">
        <v>655</v>
      </c>
      <c r="F1068" t="s">
        <v>246</v>
      </c>
      <c r="G1068" t="s">
        <v>247</v>
      </c>
      <c r="H1068">
        <v>137.63999999999999</v>
      </c>
      <c r="I1068">
        <v>158.36000000000001</v>
      </c>
      <c r="J1068">
        <v>141.19999999999999</v>
      </c>
      <c r="K1068">
        <v>60</v>
      </c>
      <c r="L1068">
        <v>180</v>
      </c>
      <c r="M1068">
        <v>69</v>
      </c>
      <c r="N1068">
        <v>157</v>
      </c>
      <c r="O1068">
        <v>8</v>
      </c>
      <c r="P1068">
        <v>8</v>
      </c>
      <c r="Q1068">
        <v>8</v>
      </c>
      <c r="X1068">
        <v>24</v>
      </c>
      <c r="Y1068">
        <v>314</v>
      </c>
      <c r="Z1068">
        <v>0.02</v>
      </c>
      <c r="AA1068">
        <v>1</v>
      </c>
      <c r="AB1068">
        <v>20</v>
      </c>
    </row>
    <row r="1069" spans="1:28" x14ac:dyDescent="0.25">
      <c r="A1069">
        <v>2021</v>
      </c>
      <c r="B1069">
        <v>3</v>
      </c>
      <c r="C1069" s="289">
        <v>44270</v>
      </c>
      <c r="E1069">
        <v>655</v>
      </c>
      <c r="F1069" t="s">
        <v>246</v>
      </c>
      <c r="G1069" t="s">
        <v>247</v>
      </c>
      <c r="H1069">
        <v>137.63999999999999</v>
      </c>
      <c r="I1069">
        <v>158.36000000000001</v>
      </c>
      <c r="J1069">
        <v>148.19999999999999</v>
      </c>
      <c r="K1069">
        <v>60</v>
      </c>
      <c r="L1069">
        <v>180</v>
      </c>
      <c r="M1069">
        <v>71</v>
      </c>
      <c r="N1069">
        <v>152</v>
      </c>
      <c r="O1069">
        <v>10</v>
      </c>
      <c r="P1069">
        <v>6</v>
      </c>
      <c r="Q1069">
        <v>5</v>
      </c>
      <c r="X1069">
        <v>21</v>
      </c>
      <c r="Y1069">
        <v>1221</v>
      </c>
      <c r="Z1069">
        <v>0.02</v>
      </c>
      <c r="AA1069">
        <v>1</v>
      </c>
      <c r="AB1069">
        <v>20</v>
      </c>
    </row>
    <row r="1070" spans="1:28" x14ac:dyDescent="0.25">
      <c r="A1070">
        <v>2021</v>
      </c>
      <c r="B1070">
        <v>3</v>
      </c>
      <c r="C1070" s="289">
        <v>44271</v>
      </c>
      <c r="E1070">
        <v>655</v>
      </c>
      <c r="F1070" t="s">
        <v>246</v>
      </c>
      <c r="G1070" t="s">
        <v>247</v>
      </c>
      <c r="H1070">
        <v>137.63999999999999</v>
      </c>
      <c r="I1070">
        <v>158.36000000000001</v>
      </c>
      <c r="K1070">
        <v>60</v>
      </c>
      <c r="L1070">
        <v>180</v>
      </c>
      <c r="Y1070">
        <v>130</v>
      </c>
      <c r="Z1070">
        <v>0.02</v>
      </c>
      <c r="AA1070">
        <v>1</v>
      </c>
      <c r="AB1070">
        <v>20</v>
      </c>
    </row>
    <row r="1071" spans="1:28" x14ac:dyDescent="0.25">
      <c r="A1071">
        <v>2021</v>
      </c>
      <c r="B1071">
        <v>3</v>
      </c>
      <c r="C1071" s="289">
        <v>44272</v>
      </c>
      <c r="E1071">
        <v>645</v>
      </c>
      <c r="F1071" t="s">
        <v>226</v>
      </c>
      <c r="G1071" t="s">
        <v>227</v>
      </c>
      <c r="H1071">
        <v>123.69</v>
      </c>
      <c r="I1071">
        <v>142.31</v>
      </c>
      <c r="J1071">
        <v>135.5</v>
      </c>
      <c r="K1071">
        <v>80</v>
      </c>
      <c r="L1071">
        <v>180</v>
      </c>
      <c r="M1071">
        <v>78</v>
      </c>
      <c r="N1071">
        <v>185</v>
      </c>
      <c r="O1071">
        <v>10</v>
      </c>
      <c r="P1071">
        <v>2</v>
      </c>
      <c r="Q1071">
        <v>5</v>
      </c>
      <c r="X1071">
        <v>17</v>
      </c>
      <c r="Y1071">
        <v>1317</v>
      </c>
      <c r="Z1071">
        <v>0.02</v>
      </c>
      <c r="AA1071">
        <v>1</v>
      </c>
      <c r="AB1071">
        <v>20</v>
      </c>
    </row>
    <row r="1072" spans="1:28" x14ac:dyDescent="0.25">
      <c r="A1072">
        <v>2021</v>
      </c>
      <c r="B1072">
        <v>3</v>
      </c>
      <c r="C1072" s="289">
        <v>44273</v>
      </c>
      <c r="E1072">
        <v>645</v>
      </c>
      <c r="F1072" t="s">
        <v>226</v>
      </c>
      <c r="G1072" t="s">
        <v>227</v>
      </c>
      <c r="H1072">
        <v>123.69</v>
      </c>
      <c r="I1072">
        <v>142.31</v>
      </c>
      <c r="J1072">
        <v>147.30000000000001</v>
      </c>
      <c r="K1072">
        <v>80</v>
      </c>
      <c r="L1072">
        <v>180</v>
      </c>
      <c r="M1072">
        <v>67</v>
      </c>
      <c r="N1072">
        <v>216</v>
      </c>
      <c r="O1072">
        <v>6</v>
      </c>
      <c r="Q1072">
        <v>1</v>
      </c>
      <c r="X1072">
        <v>7</v>
      </c>
      <c r="Y1072">
        <v>847</v>
      </c>
      <c r="Z1072">
        <v>0.02</v>
      </c>
      <c r="AA1072">
        <v>1</v>
      </c>
      <c r="AB1072">
        <v>20</v>
      </c>
    </row>
    <row r="1073" spans="1:28" x14ac:dyDescent="0.25">
      <c r="A1073">
        <v>2021</v>
      </c>
      <c r="B1073">
        <v>3</v>
      </c>
      <c r="C1073" s="289">
        <v>44276</v>
      </c>
      <c r="E1073">
        <v>645</v>
      </c>
      <c r="F1073" t="s">
        <v>226</v>
      </c>
      <c r="G1073" t="s">
        <v>227</v>
      </c>
      <c r="H1073">
        <v>123.69</v>
      </c>
      <c r="I1073">
        <v>142.31</v>
      </c>
      <c r="J1073">
        <v>139.9</v>
      </c>
      <c r="K1073">
        <v>80</v>
      </c>
      <c r="L1073">
        <v>180</v>
      </c>
      <c r="M1073">
        <v>67</v>
      </c>
      <c r="N1073">
        <v>216</v>
      </c>
      <c r="O1073">
        <v>6</v>
      </c>
      <c r="Q1073">
        <v>3</v>
      </c>
      <c r="X1073">
        <v>9</v>
      </c>
      <c r="Y1073">
        <v>809</v>
      </c>
      <c r="Z1073">
        <v>0.02</v>
      </c>
      <c r="AA1073">
        <v>1</v>
      </c>
      <c r="AB1073">
        <v>20</v>
      </c>
    </row>
    <row r="1074" spans="1:28" x14ac:dyDescent="0.25">
      <c r="A1074">
        <v>2021</v>
      </c>
      <c r="B1074">
        <v>3</v>
      </c>
      <c r="C1074" s="289">
        <v>44277</v>
      </c>
      <c r="E1074">
        <v>645</v>
      </c>
      <c r="F1074" t="s">
        <v>226</v>
      </c>
      <c r="G1074" t="s">
        <v>227</v>
      </c>
      <c r="H1074">
        <v>123.69</v>
      </c>
      <c r="I1074">
        <v>142.31</v>
      </c>
      <c r="J1074">
        <v>132.19999999999999</v>
      </c>
      <c r="K1074">
        <v>80</v>
      </c>
      <c r="L1074">
        <v>180</v>
      </c>
      <c r="M1074">
        <v>67</v>
      </c>
      <c r="N1074">
        <v>216</v>
      </c>
      <c r="O1074">
        <v>15</v>
      </c>
      <c r="P1074">
        <v>12</v>
      </c>
      <c r="Q1074">
        <v>3</v>
      </c>
      <c r="X1074">
        <v>30</v>
      </c>
      <c r="Y1074">
        <v>690</v>
      </c>
      <c r="Z1074">
        <v>0.02</v>
      </c>
      <c r="AA1074">
        <v>1</v>
      </c>
      <c r="AB1074">
        <v>20</v>
      </c>
    </row>
    <row r="1075" spans="1:28" x14ac:dyDescent="0.25">
      <c r="A1075">
        <v>2021</v>
      </c>
      <c r="B1075">
        <v>3</v>
      </c>
      <c r="C1075" s="289">
        <v>44265</v>
      </c>
      <c r="E1075">
        <v>625</v>
      </c>
      <c r="F1075" t="s">
        <v>218</v>
      </c>
      <c r="G1075" t="s">
        <v>219</v>
      </c>
      <c r="H1075">
        <v>129.01</v>
      </c>
      <c r="I1075">
        <v>150.99</v>
      </c>
      <c r="J1075">
        <v>146.5</v>
      </c>
      <c r="K1075">
        <v>18</v>
      </c>
      <c r="L1075">
        <v>200</v>
      </c>
      <c r="M1075">
        <v>27</v>
      </c>
      <c r="N1075">
        <v>133</v>
      </c>
      <c r="O1075">
        <v>3</v>
      </c>
      <c r="Q1075">
        <v>2</v>
      </c>
      <c r="X1075">
        <v>5</v>
      </c>
      <c r="Y1075">
        <v>80</v>
      </c>
      <c r="Z1075">
        <v>1.4999999999999999E-2</v>
      </c>
      <c r="AA1075">
        <v>1</v>
      </c>
      <c r="AB1075">
        <v>25</v>
      </c>
    </row>
    <row r="1076" spans="1:28" x14ac:dyDescent="0.25">
      <c r="A1076">
        <v>2021</v>
      </c>
      <c r="B1076">
        <v>3</v>
      </c>
      <c r="C1076" s="289">
        <v>44269</v>
      </c>
      <c r="E1076">
        <v>625</v>
      </c>
      <c r="F1076" t="s">
        <v>218</v>
      </c>
      <c r="G1076" t="s">
        <v>219</v>
      </c>
      <c r="H1076">
        <v>129.01</v>
      </c>
      <c r="I1076">
        <v>150.99</v>
      </c>
      <c r="J1076">
        <v>145.9</v>
      </c>
      <c r="K1076">
        <v>18</v>
      </c>
      <c r="L1076">
        <v>200</v>
      </c>
      <c r="M1076">
        <v>26</v>
      </c>
      <c r="N1076">
        <v>139</v>
      </c>
      <c r="O1076">
        <v>5</v>
      </c>
      <c r="Q1076">
        <v>3</v>
      </c>
      <c r="X1076">
        <v>8</v>
      </c>
      <c r="Y1076">
        <v>443</v>
      </c>
      <c r="Z1076">
        <v>1.4999999999999999E-2</v>
      </c>
      <c r="AA1076">
        <v>1</v>
      </c>
      <c r="AB1076">
        <v>25</v>
      </c>
    </row>
    <row r="1077" spans="1:28" x14ac:dyDescent="0.25">
      <c r="A1077">
        <v>2021</v>
      </c>
      <c r="B1077">
        <v>3</v>
      </c>
      <c r="C1077" s="289">
        <v>44270</v>
      </c>
      <c r="E1077">
        <v>625</v>
      </c>
      <c r="F1077" t="s">
        <v>218</v>
      </c>
      <c r="G1077" t="s">
        <v>219</v>
      </c>
      <c r="H1077">
        <v>129.01</v>
      </c>
      <c r="I1077">
        <v>150.99</v>
      </c>
      <c r="J1077">
        <v>145.1</v>
      </c>
      <c r="K1077">
        <v>18</v>
      </c>
      <c r="L1077">
        <v>200</v>
      </c>
      <c r="M1077">
        <v>23</v>
      </c>
      <c r="N1077">
        <v>155</v>
      </c>
      <c r="O1077">
        <v>4</v>
      </c>
      <c r="P1077">
        <v>3</v>
      </c>
      <c r="Q1077">
        <v>3</v>
      </c>
      <c r="X1077">
        <v>10</v>
      </c>
      <c r="Y1077">
        <v>535</v>
      </c>
      <c r="Z1077">
        <v>1.4999999999999999E-2</v>
      </c>
      <c r="AA1077">
        <v>1</v>
      </c>
      <c r="AB1077">
        <v>25</v>
      </c>
    </row>
    <row r="1078" spans="1:28" x14ac:dyDescent="0.25">
      <c r="A1078">
        <v>2021</v>
      </c>
      <c r="B1078">
        <v>3</v>
      </c>
      <c r="C1078" s="289">
        <v>44271</v>
      </c>
      <c r="E1078">
        <v>625</v>
      </c>
      <c r="F1078" t="s">
        <v>218</v>
      </c>
      <c r="G1078" t="s">
        <v>219</v>
      </c>
      <c r="H1078">
        <v>129.01</v>
      </c>
      <c r="I1078">
        <v>150.99</v>
      </c>
      <c r="J1078">
        <v>150</v>
      </c>
      <c r="K1078">
        <v>18</v>
      </c>
      <c r="L1078">
        <v>200</v>
      </c>
      <c r="M1078">
        <v>23</v>
      </c>
      <c r="N1078">
        <v>159</v>
      </c>
      <c r="O1078">
        <v>1</v>
      </c>
      <c r="Q1078">
        <v>3</v>
      </c>
      <c r="X1078">
        <v>4</v>
      </c>
      <c r="Y1078">
        <v>94</v>
      </c>
      <c r="Z1078">
        <v>1.4999999999999999E-2</v>
      </c>
      <c r="AA1078">
        <v>1</v>
      </c>
      <c r="AB1078">
        <v>25</v>
      </c>
    </row>
    <row r="1079" spans="1:28" x14ac:dyDescent="0.25">
      <c r="A1079">
        <v>2021</v>
      </c>
      <c r="B1079">
        <v>3</v>
      </c>
      <c r="C1079" s="289">
        <v>44276</v>
      </c>
      <c r="E1079">
        <v>629</v>
      </c>
      <c r="F1079" t="s">
        <v>345</v>
      </c>
      <c r="G1079" t="s">
        <v>346</v>
      </c>
      <c r="H1079">
        <v>203.983</v>
      </c>
      <c r="I1079">
        <v>238.017</v>
      </c>
      <c r="J1079">
        <v>222.9</v>
      </c>
      <c r="K1079">
        <v>18</v>
      </c>
      <c r="L1079">
        <v>200</v>
      </c>
      <c r="M1079">
        <v>21</v>
      </c>
      <c r="N1079">
        <v>168</v>
      </c>
      <c r="O1079">
        <v>5</v>
      </c>
      <c r="P1079">
        <v>1</v>
      </c>
      <c r="Q1079">
        <v>2</v>
      </c>
      <c r="X1079">
        <v>8</v>
      </c>
      <c r="Y1079">
        <v>383</v>
      </c>
      <c r="Z1079">
        <v>1.4999999999999999E-2</v>
      </c>
      <c r="AA1079">
        <v>1</v>
      </c>
      <c r="AB1079">
        <v>25</v>
      </c>
    </row>
    <row r="1080" spans="1:28" x14ac:dyDescent="0.25">
      <c r="A1080">
        <v>2021</v>
      </c>
      <c r="B1080">
        <v>3</v>
      </c>
      <c r="C1080" s="289">
        <v>44277</v>
      </c>
      <c r="E1080">
        <v>629</v>
      </c>
      <c r="F1080" t="s">
        <v>345</v>
      </c>
      <c r="G1080" t="s">
        <v>346</v>
      </c>
      <c r="H1080">
        <v>203.983</v>
      </c>
      <c r="I1080">
        <v>238.017</v>
      </c>
      <c r="J1080">
        <v>227.8</v>
      </c>
      <c r="K1080">
        <v>18</v>
      </c>
      <c r="L1080">
        <v>200</v>
      </c>
      <c r="M1080">
        <v>24</v>
      </c>
      <c r="N1080">
        <v>151</v>
      </c>
      <c r="O1080">
        <v>5</v>
      </c>
      <c r="P1080">
        <v>1</v>
      </c>
      <c r="Q1080">
        <v>4</v>
      </c>
      <c r="X1080">
        <v>10</v>
      </c>
      <c r="Y1080">
        <v>520</v>
      </c>
      <c r="Z1080">
        <v>1.4999999999999999E-2</v>
      </c>
      <c r="AA1080">
        <v>1</v>
      </c>
      <c r="AB1080">
        <v>25</v>
      </c>
    </row>
    <row r="1081" spans="1:28" x14ac:dyDescent="0.25">
      <c r="A1081">
        <v>2021</v>
      </c>
      <c r="B1081">
        <v>3</v>
      </c>
      <c r="C1081" s="289">
        <v>44278</v>
      </c>
      <c r="E1081">
        <v>629</v>
      </c>
      <c r="F1081" t="s">
        <v>345</v>
      </c>
      <c r="G1081" t="s">
        <v>346</v>
      </c>
      <c r="H1081">
        <v>203.983</v>
      </c>
      <c r="I1081">
        <v>238.017</v>
      </c>
      <c r="J1081">
        <v>224</v>
      </c>
      <c r="K1081">
        <v>18</v>
      </c>
      <c r="L1081">
        <v>200</v>
      </c>
      <c r="M1081">
        <v>23</v>
      </c>
      <c r="N1081">
        <v>158</v>
      </c>
      <c r="O1081">
        <v>8</v>
      </c>
      <c r="P1081">
        <v>2</v>
      </c>
      <c r="Q1081">
        <v>1</v>
      </c>
      <c r="X1081">
        <v>11</v>
      </c>
      <c r="Y1081">
        <v>521</v>
      </c>
      <c r="Z1081">
        <v>1.4999999999999999E-2</v>
      </c>
      <c r="AA1081">
        <v>1</v>
      </c>
      <c r="AB1081">
        <v>25</v>
      </c>
    </row>
    <row r="1082" spans="1:28" x14ac:dyDescent="0.25">
      <c r="A1082">
        <v>2021</v>
      </c>
      <c r="B1082">
        <v>3</v>
      </c>
      <c r="C1082" s="289">
        <v>44279</v>
      </c>
      <c r="E1082">
        <v>629</v>
      </c>
      <c r="F1082" t="s">
        <v>345</v>
      </c>
      <c r="G1082" t="s">
        <v>346</v>
      </c>
      <c r="H1082">
        <v>203.983</v>
      </c>
      <c r="I1082">
        <v>238.017</v>
      </c>
      <c r="J1082">
        <v>231</v>
      </c>
      <c r="K1082">
        <v>18</v>
      </c>
      <c r="L1082">
        <v>200</v>
      </c>
      <c r="M1082">
        <v>23</v>
      </c>
      <c r="N1082">
        <v>158</v>
      </c>
      <c r="O1082">
        <v>1</v>
      </c>
      <c r="P1082">
        <v>2</v>
      </c>
      <c r="X1082">
        <v>3</v>
      </c>
      <c r="Y1082">
        <v>33</v>
      </c>
      <c r="Z1082">
        <v>1.4999999999999999E-2</v>
      </c>
      <c r="AA1082">
        <v>1</v>
      </c>
      <c r="AB1082">
        <v>25</v>
      </c>
    </row>
    <row r="1083" spans="1:28" x14ac:dyDescent="0.25">
      <c r="A1083">
        <v>2021</v>
      </c>
      <c r="B1083">
        <v>3</v>
      </c>
      <c r="C1083" s="289">
        <v>44280</v>
      </c>
      <c r="E1083">
        <v>629</v>
      </c>
      <c r="F1083" t="s">
        <v>345</v>
      </c>
      <c r="G1083" t="s">
        <v>346</v>
      </c>
      <c r="H1083">
        <v>203.983</v>
      </c>
      <c r="I1083">
        <v>238.017</v>
      </c>
      <c r="K1083">
        <v>18</v>
      </c>
      <c r="L1083">
        <v>200</v>
      </c>
      <c r="Z1083">
        <v>1.4999999999999999E-2</v>
      </c>
      <c r="AA1083">
        <v>1</v>
      </c>
      <c r="AB1083">
        <v>25</v>
      </c>
    </row>
    <row r="1084" spans="1:28" x14ac:dyDescent="0.25">
      <c r="A1084">
        <v>2021</v>
      </c>
      <c r="B1084">
        <v>3</v>
      </c>
      <c r="C1084" s="289">
        <v>44256</v>
      </c>
      <c r="E1084">
        <v>621</v>
      </c>
      <c r="F1084" t="s">
        <v>293</v>
      </c>
      <c r="G1084" t="s">
        <v>294</v>
      </c>
      <c r="H1084">
        <v>175.98849999999999</v>
      </c>
      <c r="I1084">
        <v>207.01150000000001</v>
      </c>
      <c r="J1084">
        <v>202.6</v>
      </c>
      <c r="K1084">
        <v>18</v>
      </c>
      <c r="L1084">
        <v>200</v>
      </c>
      <c r="M1084">
        <v>24</v>
      </c>
      <c r="N1084">
        <v>151</v>
      </c>
      <c r="O1084">
        <v>4</v>
      </c>
      <c r="Q1084">
        <v>2</v>
      </c>
      <c r="T1084">
        <v>2</v>
      </c>
      <c r="X1084">
        <v>8</v>
      </c>
      <c r="Y1084">
        <v>398</v>
      </c>
      <c r="Z1084">
        <v>1.4999999999999999E-2</v>
      </c>
      <c r="AA1084">
        <v>1</v>
      </c>
      <c r="AB1084">
        <v>25</v>
      </c>
    </row>
    <row r="1085" spans="1:28" x14ac:dyDescent="0.25">
      <c r="A1085">
        <v>2021</v>
      </c>
      <c r="B1085">
        <v>3</v>
      </c>
      <c r="C1085" s="289">
        <v>44257</v>
      </c>
      <c r="E1085">
        <v>621</v>
      </c>
      <c r="F1085" t="s">
        <v>293</v>
      </c>
      <c r="G1085" t="s">
        <v>294</v>
      </c>
      <c r="H1085">
        <v>175.98849999999999</v>
      </c>
      <c r="I1085">
        <v>207.01150000000001</v>
      </c>
      <c r="J1085">
        <v>201.1</v>
      </c>
      <c r="K1085">
        <v>18</v>
      </c>
      <c r="L1085">
        <v>200</v>
      </c>
      <c r="M1085">
        <v>25</v>
      </c>
      <c r="N1085">
        <v>146</v>
      </c>
      <c r="O1085">
        <v>3</v>
      </c>
      <c r="P1085">
        <v>2</v>
      </c>
      <c r="Q1085">
        <v>4</v>
      </c>
      <c r="X1085">
        <v>9</v>
      </c>
      <c r="Y1085">
        <v>339</v>
      </c>
      <c r="Z1085">
        <v>1.4999999999999999E-2</v>
      </c>
      <c r="AA1085">
        <v>1</v>
      </c>
      <c r="AB1085">
        <v>25</v>
      </c>
    </row>
    <row r="1086" spans="1:28" x14ac:dyDescent="0.25">
      <c r="A1086">
        <v>2021</v>
      </c>
      <c r="B1086">
        <v>3</v>
      </c>
      <c r="C1086" s="289">
        <v>44258</v>
      </c>
      <c r="E1086">
        <v>621</v>
      </c>
      <c r="F1086" t="s">
        <v>293</v>
      </c>
      <c r="G1086" t="s">
        <v>294</v>
      </c>
      <c r="H1086">
        <v>175.98849999999999</v>
      </c>
      <c r="I1086">
        <v>207.01150000000001</v>
      </c>
      <c r="K1086">
        <v>18</v>
      </c>
      <c r="L1086">
        <v>200</v>
      </c>
      <c r="Q1086">
        <v>2</v>
      </c>
      <c r="X1086">
        <v>2</v>
      </c>
      <c r="Y1086">
        <v>32</v>
      </c>
      <c r="Z1086">
        <v>1.4999999999999999E-2</v>
      </c>
      <c r="AA1086">
        <v>1</v>
      </c>
      <c r="AB1086">
        <v>25</v>
      </c>
    </row>
    <row r="1087" spans="1:28" x14ac:dyDescent="0.25">
      <c r="A1087">
        <v>2021</v>
      </c>
      <c r="B1087">
        <v>3</v>
      </c>
      <c r="C1087" s="289">
        <v>44258</v>
      </c>
      <c r="E1087">
        <v>445</v>
      </c>
      <c r="F1087" t="s">
        <v>230</v>
      </c>
      <c r="G1087" t="s">
        <v>231</v>
      </c>
      <c r="H1087">
        <v>25.2</v>
      </c>
      <c r="I1087">
        <v>30.8</v>
      </c>
      <c r="J1087">
        <v>27.1</v>
      </c>
      <c r="K1087">
        <v>60</v>
      </c>
      <c r="L1087">
        <v>180</v>
      </c>
      <c r="M1087">
        <v>68</v>
      </c>
      <c r="N1087">
        <v>158</v>
      </c>
      <c r="O1087">
        <v>4</v>
      </c>
      <c r="Q1087">
        <v>5</v>
      </c>
      <c r="X1087">
        <v>9</v>
      </c>
      <c r="Y1087">
        <v>1209</v>
      </c>
      <c r="Z1087">
        <v>1.4999999999999999E-2</v>
      </c>
      <c r="AA1087">
        <v>1</v>
      </c>
      <c r="AB1087">
        <v>29</v>
      </c>
    </row>
    <row r="1088" spans="1:28" x14ac:dyDescent="0.25">
      <c r="A1088">
        <v>2021</v>
      </c>
      <c r="B1088">
        <v>3</v>
      </c>
      <c r="C1088" s="289">
        <v>44259</v>
      </c>
      <c r="E1088">
        <v>445</v>
      </c>
      <c r="F1088" t="s">
        <v>230</v>
      </c>
      <c r="G1088" t="s">
        <v>231</v>
      </c>
      <c r="H1088">
        <v>25.2</v>
      </c>
      <c r="I1088">
        <v>30.8</v>
      </c>
      <c r="J1088">
        <v>28.4</v>
      </c>
      <c r="K1088">
        <v>60</v>
      </c>
      <c r="L1088">
        <v>180</v>
      </c>
      <c r="M1088">
        <v>107</v>
      </c>
      <c r="N1088">
        <v>101</v>
      </c>
      <c r="O1088">
        <v>4</v>
      </c>
      <c r="P1088">
        <v>4</v>
      </c>
      <c r="Q1088">
        <v>8</v>
      </c>
      <c r="X1088">
        <v>16</v>
      </c>
      <c r="Y1088">
        <v>2016</v>
      </c>
      <c r="Z1088">
        <v>1.4999999999999999E-2</v>
      </c>
      <c r="AA1088">
        <v>1</v>
      </c>
      <c r="AB1088">
        <v>29</v>
      </c>
    </row>
    <row r="1089" spans="1:28" x14ac:dyDescent="0.25">
      <c r="A1089">
        <v>2021</v>
      </c>
      <c r="B1089">
        <v>3</v>
      </c>
      <c r="C1089" s="289">
        <v>44262</v>
      </c>
      <c r="E1089">
        <v>445</v>
      </c>
      <c r="F1089" t="s">
        <v>230</v>
      </c>
      <c r="G1089" t="s">
        <v>231</v>
      </c>
      <c r="H1089">
        <v>25.2</v>
      </c>
      <c r="I1089">
        <v>30.8</v>
      </c>
      <c r="K1089">
        <v>60</v>
      </c>
      <c r="L1089">
        <v>180</v>
      </c>
      <c r="O1089">
        <v>2</v>
      </c>
      <c r="P1089">
        <v>1</v>
      </c>
      <c r="Q1089">
        <v>1</v>
      </c>
      <c r="X1089">
        <v>4</v>
      </c>
      <c r="Y1089">
        <v>120</v>
      </c>
      <c r="Z1089">
        <v>1.4999999999999999E-2</v>
      </c>
      <c r="AA1089">
        <v>1</v>
      </c>
      <c r="AB1089">
        <v>29</v>
      </c>
    </row>
    <row r="1090" spans="1:28" x14ac:dyDescent="0.25">
      <c r="A1090">
        <v>2021</v>
      </c>
      <c r="B1090">
        <v>3</v>
      </c>
      <c r="C1090" s="289">
        <v>44258</v>
      </c>
      <c r="E1090">
        <v>446</v>
      </c>
      <c r="F1090" t="s">
        <v>233</v>
      </c>
      <c r="G1090" t="s">
        <v>234</v>
      </c>
      <c r="H1090">
        <v>150.30000000000001</v>
      </c>
      <c r="I1090">
        <v>183.7</v>
      </c>
      <c r="J1090">
        <v>169.7</v>
      </c>
      <c r="K1090">
        <v>60</v>
      </c>
      <c r="L1090">
        <v>180</v>
      </c>
      <c r="M1090">
        <v>68</v>
      </c>
      <c r="N1090">
        <v>158</v>
      </c>
      <c r="O1090">
        <v>6</v>
      </c>
      <c r="P1090">
        <v>4</v>
      </c>
      <c r="Q1090">
        <v>3</v>
      </c>
      <c r="X1090">
        <v>13</v>
      </c>
      <c r="Y1090">
        <v>1423</v>
      </c>
      <c r="Z1090">
        <v>1.4999999999999999E-2</v>
      </c>
      <c r="AA1090">
        <v>1</v>
      </c>
      <c r="AB1090">
        <v>29</v>
      </c>
    </row>
    <row r="1091" spans="1:28" x14ac:dyDescent="0.25">
      <c r="A1091">
        <v>2021</v>
      </c>
      <c r="B1091">
        <v>3</v>
      </c>
      <c r="C1091" s="289">
        <v>44259</v>
      </c>
      <c r="E1091">
        <v>446</v>
      </c>
      <c r="F1091" t="s">
        <v>233</v>
      </c>
      <c r="G1091" t="s">
        <v>234</v>
      </c>
      <c r="H1091">
        <v>150.30000000000001</v>
      </c>
      <c r="I1091">
        <v>183.7</v>
      </c>
      <c r="J1091">
        <v>172.7</v>
      </c>
      <c r="K1091">
        <v>60</v>
      </c>
      <c r="L1091">
        <v>180</v>
      </c>
      <c r="M1091">
        <v>107</v>
      </c>
      <c r="N1091">
        <v>101</v>
      </c>
      <c r="O1091">
        <v>4</v>
      </c>
      <c r="P1091">
        <v>3</v>
      </c>
      <c r="Q1091">
        <v>5</v>
      </c>
      <c r="X1091">
        <v>12</v>
      </c>
      <c r="Y1091">
        <v>2112</v>
      </c>
      <c r="Z1091">
        <v>1.4999999999999999E-2</v>
      </c>
      <c r="AA1091">
        <v>1</v>
      </c>
      <c r="AB1091">
        <v>29</v>
      </c>
    </row>
    <row r="1092" spans="1:28" x14ac:dyDescent="0.25">
      <c r="A1092">
        <v>2021</v>
      </c>
      <c r="B1092">
        <v>3</v>
      </c>
      <c r="C1092" s="289">
        <v>44262</v>
      </c>
      <c r="E1092">
        <v>446</v>
      </c>
      <c r="F1092" t="s">
        <v>233</v>
      </c>
      <c r="G1092" t="s">
        <v>234</v>
      </c>
      <c r="H1092">
        <v>150.30000000000001</v>
      </c>
      <c r="I1092">
        <v>183.7</v>
      </c>
      <c r="K1092">
        <v>60</v>
      </c>
      <c r="L1092">
        <v>180</v>
      </c>
      <c r="O1092">
        <v>4</v>
      </c>
      <c r="P1092">
        <v>1</v>
      </c>
      <c r="Q1092">
        <v>2</v>
      </c>
      <c r="X1092">
        <v>7</v>
      </c>
      <c r="Y1092">
        <v>127</v>
      </c>
      <c r="Z1092">
        <v>1.4999999999999999E-2</v>
      </c>
      <c r="AA1092">
        <v>1</v>
      </c>
      <c r="AB1092">
        <v>29</v>
      </c>
    </row>
    <row r="1093" spans="1:28" x14ac:dyDescent="0.25">
      <c r="A1093">
        <v>2021</v>
      </c>
      <c r="B1093">
        <v>3</v>
      </c>
      <c r="C1093" s="289">
        <v>44258</v>
      </c>
      <c r="E1093">
        <v>439</v>
      </c>
      <c r="F1093" t="s">
        <v>146</v>
      </c>
      <c r="G1093" t="s">
        <v>147</v>
      </c>
      <c r="H1093">
        <v>308.7</v>
      </c>
      <c r="I1093">
        <v>377.3</v>
      </c>
      <c r="J1093">
        <v>339</v>
      </c>
      <c r="K1093">
        <v>45</v>
      </c>
      <c r="L1093">
        <v>320</v>
      </c>
      <c r="M1093">
        <v>55</v>
      </c>
      <c r="N1093">
        <v>261</v>
      </c>
      <c r="O1093">
        <v>8</v>
      </c>
      <c r="Q1093">
        <v>11</v>
      </c>
      <c r="V1093">
        <v>4</v>
      </c>
      <c r="X1093">
        <v>23</v>
      </c>
      <c r="Y1093">
        <v>673</v>
      </c>
      <c r="Z1093">
        <v>1.4999999999999999E-2</v>
      </c>
      <c r="AA1093">
        <v>1</v>
      </c>
      <c r="AB1093">
        <v>29</v>
      </c>
    </row>
    <row r="1094" spans="1:28" x14ac:dyDescent="0.25">
      <c r="A1094">
        <v>2021</v>
      </c>
      <c r="B1094">
        <v>3</v>
      </c>
      <c r="C1094" s="289">
        <v>44259</v>
      </c>
      <c r="E1094">
        <v>439</v>
      </c>
      <c r="F1094" t="s">
        <v>146</v>
      </c>
      <c r="G1094" t="s">
        <v>147</v>
      </c>
      <c r="H1094">
        <v>308.7</v>
      </c>
      <c r="I1094">
        <v>377.3</v>
      </c>
      <c r="J1094">
        <v>350.2</v>
      </c>
      <c r="K1094">
        <v>45</v>
      </c>
      <c r="L1094">
        <v>320</v>
      </c>
      <c r="M1094">
        <v>40</v>
      </c>
      <c r="N1094">
        <v>360</v>
      </c>
      <c r="O1094">
        <v>2</v>
      </c>
      <c r="Q1094">
        <v>12</v>
      </c>
      <c r="X1094">
        <v>14</v>
      </c>
      <c r="Y1094">
        <v>994</v>
      </c>
      <c r="Z1094">
        <v>1.4999999999999999E-2</v>
      </c>
      <c r="AA1094">
        <v>1</v>
      </c>
      <c r="AB1094">
        <v>29</v>
      </c>
    </row>
    <row r="1095" spans="1:28" x14ac:dyDescent="0.25">
      <c r="A1095">
        <v>2021</v>
      </c>
      <c r="B1095">
        <v>3</v>
      </c>
      <c r="C1095" s="289">
        <v>44262</v>
      </c>
      <c r="E1095">
        <v>439</v>
      </c>
      <c r="F1095" t="s">
        <v>146</v>
      </c>
      <c r="G1095" t="s">
        <v>147</v>
      </c>
      <c r="H1095">
        <v>308.7</v>
      </c>
      <c r="I1095">
        <v>377.3</v>
      </c>
      <c r="J1095">
        <v>346.4</v>
      </c>
      <c r="K1095">
        <v>45</v>
      </c>
      <c r="L1095">
        <v>320</v>
      </c>
      <c r="M1095">
        <v>48</v>
      </c>
      <c r="N1095">
        <v>299</v>
      </c>
      <c r="O1095">
        <v>8</v>
      </c>
      <c r="P1095">
        <v>2</v>
      </c>
      <c r="Q1095">
        <v>5</v>
      </c>
      <c r="X1095">
        <v>15</v>
      </c>
      <c r="Y1095">
        <v>855</v>
      </c>
      <c r="Z1095">
        <v>1.4999999999999999E-2</v>
      </c>
      <c r="AA1095">
        <v>1</v>
      </c>
      <c r="AB1095">
        <v>29</v>
      </c>
    </row>
    <row r="1096" spans="1:28" x14ac:dyDescent="0.25">
      <c r="A1096">
        <v>2021</v>
      </c>
      <c r="B1096">
        <v>3</v>
      </c>
      <c r="C1096" s="289">
        <v>44263</v>
      </c>
      <c r="E1096">
        <v>439</v>
      </c>
      <c r="F1096" t="s">
        <v>146</v>
      </c>
      <c r="G1096" t="s">
        <v>147</v>
      </c>
      <c r="H1096">
        <v>308.7</v>
      </c>
      <c r="I1096">
        <v>377.3</v>
      </c>
      <c r="J1096">
        <v>330.9</v>
      </c>
      <c r="K1096">
        <v>45</v>
      </c>
      <c r="L1096">
        <v>320</v>
      </c>
      <c r="M1096">
        <v>51</v>
      </c>
      <c r="N1096">
        <v>281</v>
      </c>
      <c r="O1096">
        <v>4</v>
      </c>
      <c r="P1096">
        <v>1</v>
      </c>
      <c r="Q1096">
        <v>7</v>
      </c>
      <c r="X1096">
        <v>12</v>
      </c>
      <c r="Y1096">
        <v>942</v>
      </c>
      <c r="Z1096">
        <v>1.4999999999999999E-2</v>
      </c>
      <c r="AA1096">
        <v>1</v>
      </c>
      <c r="AB1096">
        <v>29</v>
      </c>
    </row>
    <row r="1097" spans="1:28" x14ac:dyDescent="0.25">
      <c r="A1097">
        <v>2021</v>
      </c>
      <c r="B1097">
        <v>3</v>
      </c>
      <c r="C1097" s="289">
        <v>44270</v>
      </c>
      <c r="E1097">
        <v>439</v>
      </c>
      <c r="F1097" t="s">
        <v>146</v>
      </c>
      <c r="G1097" t="s">
        <v>147</v>
      </c>
      <c r="H1097">
        <v>308.7</v>
      </c>
      <c r="I1097">
        <v>377.3</v>
      </c>
      <c r="K1097">
        <v>45</v>
      </c>
      <c r="L1097">
        <v>320</v>
      </c>
      <c r="Y1097">
        <v>220</v>
      </c>
      <c r="Z1097">
        <v>1.4999999999999999E-2</v>
      </c>
      <c r="AA1097">
        <v>1</v>
      </c>
      <c r="AB1097">
        <v>29</v>
      </c>
    </row>
    <row r="1098" spans="1:28" x14ac:dyDescent="0.25">
      <c r="A1098">
        <v>2021</v>
      </c>
      <c r="B1098">
        <v>3</v>
      </c>
      <c r="C1098" s="289">
        <v>44258</v>
      </c>
      <c r="E1098">
        <v>447</v>
      </c>
      <c r="F1098" t="s">
        <v>236</v>
      </c>
      <c r="G1098" t="s">
        <v>237</v>
      </c>
      <c r="H1098">
        <v>159.30000000000001</v>
      </c>
      <c r="I1098">
        <v>194.7</v>
      </c>
      <c r="J1098">
        <v>179.8</v>
      </c>
      <c r="K1098">
        <v>60</v>
      </c>
      <c r="L1098">
        <v>180</v>
      </c>
      <c r="M1098">
        <v>68</v>
      </c>
      <c r="N1098">
        <v>158</v>
      </c>
      <c r="O1098">
        <v>8</v>
      </c>
      <c r="P1098">
        <v>4</v>
      </c>
      <c r="Q1098">
        <v>3</v>
      </c>
      <c r="X1098">
        <v>15</v>
      </c>
      <c r="Y1098">
        <v>1435</v>
      </c>
      <c r="Z1098">
        <v>1.4999999999999999E-2</v>
      </c>
      <c r="AA1098">
        <v>1</v>
      </c>
      <c r="AB1098">
        <v>29</v>
      </c>
    </row>
    <row r="1099" spans="1:28" x14ac:dyDescent="0.25">
      <c r="A1099">
        <v>2021</v>
      </c>
      <c r="B1099">
        <v>3</v>
      </c>
      <c r="C1099" s="289">
        <v>44259</v>
      </c>
      <c r="E1099">
        <v>447</v>
      </c>
      <c r="F1099" t="s">
        <v>236</v>
      </c>
      <c r="G1099" t="s">
        <v>237</v>
      </c>
      <c r="H1099">
        <v>159.30000000000001</v>
      </c>
      <c r="I1099">
        <v>194.7</v>
      </c>
      <c r="J1099">
        <v>176.1</v>
      </c>
      <c r="K1099">
        <v>60</v>
      </c>
      <c r="L1099">
        <v>180</v>
      </c>
      <c r="M1099">
        <v>107</v>
      </c>
      <c r="N1099">
        <v>101</v>
      </c>
      <c r="O1099">
        <v>6</v>
      </c>
      <c r="Q1099">
        <v>7</v>
      </c>
      <c r="X1099">
        <v>13</v>
      </c>
      <c r="Y1099">
        <v>2113</v>
      </c>
      <c r="Z1099">
        <v>1.4999999999999999E-2</v>
      </c>
      <c r="AA1099">
        <v>1</v>
      </c>
      <c r="AB1099">
        <v>29</v>
      </c>
    </row>
    <row r="1100" spans="1:28" x14ac:dyDescent="0.25">
      <c r="A1100">
        <v>2021</v>
      </c>
      <c r="B1100">
        <v>3</v>
      </c>
      <c r="C1100" s="289">
        <v>44262</v>
      </c>
      <c r="E1100">
        <v>447</v>
      </c>
      <c r="F1100" t="s">
        <v>236</v>
      </c>
      <c r="G1100" t="s">
        <v>237</v>
      </c>
      <c r="H1100">
        <v>159.30000000000001</v>
      </c>
      <c r="I1100">
        <v>194.7</v>
      </c>
      <c r="K1100">
        <v>60</v>
      </c>
      <c r="L1100">
        <v>180</v>
      </c>
      <c r="O1100">
        <v>2</v>
      </c>
      <c r="P1100">
        <v>4</v>
      </c>
      <c r="Q1100">
        <v>2</v>
      </c>
      <c r="X1100">
        <v>8</v>
      </c>
      <c r="Y1100">
        <v>108</v>
      </c>
      <c r="Z1100">
        <v>1.4999999999999999E-2</v>
      </c>
      <c r="AA1100">
        <v>1</v>
      </c>
      <c r="AB1100">
        <v>29</v>
      </c>
    </row>
    <row r="1101" spans="1:28" x14ac:dyDescent="0.25">
      <c r="A1101">
        <v>2021</v>
      </c>
      <c r="B1101">
        <v>3</v>
      </c>
      <c r="C1101" s="289">
        <v>44265</v>
      </c>
      <c r="E1101">
        <v>306</v>
      </c>
      <c r="F1101" t="s">
        <v>391</v>
      </c>
      <c r="G1101" t="s">
        <v>392</v>
      </c>
      <c r="H1101">
        <v>182.28</v>
      </c>
      <c r="I1101">
        <v>209.72</v>
      </c>
      <c r="J1101">
        <v>209.5</v>
      </c>
      <c r="K1101">
        <v>20</v>
      </c>
      <c r="L1101">
        <v>180</v>
      </c>
      <c r="M1101">
        <v>21</v>
      </c>
      <c r="N1101">
        <v>172</v>
      </c>
      <c r="O1101">
        <v>3</v>
      </c>
      <c r="Q1101">
        <v>1</v>
      </c>
      <c r="S1101">
        <v>1</v>
      </c>
      <c r="X1101">
        <v>5</v>
      </c>
      <c r="Y1101">
        <v>5</v>
      </c>
      <c r="Z1101">
        <v>0.02</v>
      </c>
      <c r="AA1101">
        <v>1</v>
      </c>
      <c r="AB1101">
        <v>24</v>
      </c>
    </row>
    <row r="1102" spans="1:28" x14ac:dyDescent="0.25">
      <c r="A1102">
        <v>2021</v>
      </c>
      <c r="B1102">
        <v>3</v>
      </c>
      <c r="C1102" s="289">
        <v>44269</v>
      </c>
      <c r="E1102">
        <v>306</v>
      </c>
      <c r="F1102" t="s">
        <v>391</v>
      </c>
      <c r="G1102" t="s">
        <v>392</v>
      </c>
      <c r="H1102">
        <v>182.28</v>
      </c>
      <c r="I1102">
        <v>209.72</v>
      </c>
      <c r="J1102">
        <v>197.6</v>
      </c>
      <c r="K1102">
        <v>20</v>
      </c>
      <c r="L1102">
        <v>180</v>
      </c>
      <c r="M1102">
        <v>23</v>
      </c>
      <c r="N1102">
        <v>156</v>
      </c>
      <c r="O1102">
        <v>3</v>
      </c>
      <c r="P1102">
        <v>1</v>
      </c>
      <c r="Q1102">
        <v>2</v>
      </c>
      <c r="X1102">
        <v>5</v>
      </c>
      <c r="Y1102">
        <v>405</v>
      </c>
      <c r="Z1102">
        <v>0.02</v>
      </c>
      <c r="AA1102">
        <v>1</v>
      </c>
      <c r="AB1102">
        <v>24</v>
      </c>
    </row>
    <row r="1103" spans="1:28" x14ac:dyDescent="0.25">
      <c r="A1103">
        <v>2021</v>
      </c>
      <c r="B1103">
        <v>3</v>
      </c>
      <c r="C1103" s="289">
        <v>44270</v>
      </c>
      <c r="E1103">
        <v>306</v>
      </c>
      <c r="F1103" t="s">
        <v>391</v>
      </c>
      <c r="G1103" t="s">
        <v>392</v>
      </c>
      <c r="H1103">
        <v>182.28</v>
      </c>
      <c r="I1103">
        <v>209.72</v>
      </c>
      <c r="J1103">
        <v>199.7</v>
      </c>
      <c r="K1103">
        <v>20</v>
      </c>
      <c r="L1103">
        <v>180</v>
      </c>
      <c r="M1103">
        <v>24</v>
      </c>
      <c r="N1103">
        <v>147</v>
      </c>
      <c r="O1103">
        <v>2</v>
      </c>
      <c r="P1103">
        <v>1</v>
      </c>
      <c r="Q1103">
        <v>3</v>
      </c>
      <c r="S1103">
        <v>1</v>
      </c>
      <c r="X1103">
        <v>7</v>
      </c>
      <c r="Y1103">
        <v>327</v>
      </c>
      <c r="Z1103">
        <v>0.02</v>
      </c>
      <c r="AA1103">
        <v>1</v>
      </c>
      <c r="AB1103">
        <v>24</v>
      </c>
    </row>
    <row r="1104" spans="1:28" x14ac:dyDescent="0.25">
      <c r="A1104">
        <v>2021</v>
      </c>
      <c r="B1104">
        <v>3</v>
      </c>
      <c r="C1104" s="289">
        <v>44271</v>
      </c>
      <c r="E1104">
        <v>306</v>
      </c>
      <c r="F1104" t="s">
        <v>391</v>
      </c>
      <c r="G1104" t="s">
        <v>392</v>
      </c>
      <c r="H1104">
        <v>182.28</v>
      </c>
      <c r="I1104">
        <v>209.72</v>
      </c>
      <c r="K1104">
        <v>20</v>
      </c>
      <c r="L1104">
        <v>180</v>
      </c>
      <c r="Y1104">
        <v>140</v>
      </c>
      <c r="Z1104">
        <v>0.02</v>
      </c>
      <c r="AA1104">
        <v>1</v>
      </c>
      <c r="AB1104">
        <v>24</v>
      </c>
    </row>
    <row r="1105" spans="1:28" x14ac:dyDescent="0.25">
      <c r="A1105">
        <v>2021</v>
      </c>
      <c r="B1105">
        <v>3</v>
      </c>
      <c r="C1105" s="289">
        <v>44258</v>
      </c>
      <c r="E1105">
        <v>448</v>
      </c>
      <c r="F1105" t="s">
        <v>239</v>
      </c>
      <c r="G1105" t="s">
        <v>240</v>
      </c>
      <c r="H1105">
        <v>20.7</v>
      </c>
      <c r="I1105">
        <v>25.3</v>
      </c>
      <c r="J1105">
        <v>21.8</v>
      </c>
      <c r="K1105">
        <v>60</v>
      </c>
      <c r="L1105">
        <v>180</v>
      </c>
      <c r="M1105">
        <v>68</v>
      </c>
      <c r="N1105">
        <v>158</v>
      </c>
      <c r="O1105">
        <v>9</v>
      </c>
      <c r="P1105">
        <v>2</v>
      </c>
      <c r="Q1105">
        <v>8</v>
      </c>
      <c r="X1105">
        <v>19</v>
      </c>
      <c r="Y1105">
        <v>1439</v>
      </c>
      <c r="Z1105">
        <v>1.4999999999999999E-2</v>
      </c>
      <c r="AA1105">
        <v>1</v>
      </c>
      <c r="AB1105">
        <v>29</v>
      </c>
    </row>
    <row r="1106" spans="1:28" x14ac:dyDescent="0.25">
      <c r="A1106">
        <v>2021</v>
      </c>
      <c r="B1106">
        <v>3</v>
      </c>
      <c r="C1106" s="289">
        <v>44259</v>
      </c>
      <c r="E1106">
        <v>448</v>
      </c>
      <c r="F1106" t="s">
        <v>239</v>
      </c>
      <c r="G1106" t="s">
        <v>240</v>
      </c>
      <c r="H1106">
        <v>20.7</v>
      </c>
      <c r="I1106">
        <v>25.3</v>
      </c>
      <c r="J1106">
        <v>23.7</v>
      </c>
      <c r="K1106">
        <v>60</v>
      </c>
      <c r="L1106">
        <v>180</v>
      </c>
      <c r="M1106">
        <v>107</v>
      </c>
      <c r="N1106">
        <v>101</v>
      </c>
      <c r="O1106">
        <v>3</v>
      </c>
      <c r="Q1106">
        <v>15</v>
      </c>
      <c r="X1106">
        <v>18</v>
      </c>
      <c r="Y1106">
        <v>2118</v>
      </c>
      <c r="Z1106">
        <v>1.4999999999999999E-2</v>
      </c>
      <c r="AA1106">
        <v>1</v>
      </c>
      <c r="AB1106">
        <v>29</v>
      </c>
    </row>
    <row r="1107" spans="1:28" x14ac:dyDescent="0.25">
      <c r="A1107">
        <v>2021</v>
      </c>
      <c r="B1107">
        <v>3</v>
      </c>
      <c r="C1107" s="289">
        <v>44262</v>
      </c>
      <c r="E1107">
        <v>448</v>
      </c>
      <c r="F1107" t="s">
        <v>239</v>
      </c>
      <c r="G1107" t="s">
        <v>240</v>
      </c>
      <c r="H1107">
        <v>20.7</v>
      </c>
      <c r="I1107">
        <v>25.3</v>
      </c>
      <c r="K1107">
        <v>60</v>
      </c>
      <c r="L1107">
        <v>180</v>
      </c>
      <c r="O1107">
        <v>6</v>
      </c>
      <c r="P1107">
        <v>2</v>
      </c>
      <c r="X1107">
        <v>8</v>
      </c>
      <c r="Y1107">
        <v>108</v>
      </c>
      <c r="Z1107">
        <v>1.4999999999999999E-2</v>
      </c>
      <c r="AA1107">
        <v>1</v>
      </c>
      <c r="AB1107">
        <v>29</v>
      </c>
    </row>
    <row r="1108" spans="1:28" x14ac:dyDescent="0.25">
      <c r="A1108">
        <v>2021</v>
      </c>
      <c r="B1108">
        <v>3</v>
      </c>
      <c r="C1108" s="289">
        <v>44265</v>
      </c>
      <c r="E1108">
        <v>652</v>
      </c>
      <c r="F1108" t="s">
        <v>239</v>
      </c>
      <c r="G1108" t="s">
        <v>240</v>
      </c>
      <c r="H1108">
        <v>15.903</v>
      </c>
      <c r="I1108">
        <v>18.297000000000001</v>
      </c>
      <c r="K1108">
        <v>20</v>
      </c>
      <c r="M1108">
        <v>21</v>
      </c>
      <c r="N1108">
        <v>172</v>
      </c>
      <c r="Z1108">
        <v>0.02</v>
      </c>
      <c r="AA1108">
        <v>1</v>
      </c>
    </row>
    <row r="1109" spans="1:28" x14ac:dyDescent="0.25">
      <c r="A1109">
        <v>2021</v>
      </c>
      <c r="B1109">
        <v>3</v>
      </c>
      <c r="C1109" s="289">
        <v>44265</v>
      </c>
      <c r="E1109">
        <v>626</v>
      </c>
      <c r="F1109" t="s">
        <v>220</v>
      </c>
      <c r="G1109" t="s">
        <v>221</v>
      </c>
      <c r="H1109">
        <v>127.029</v>
      </c>
      <c r="I1109">
        <v>148.971</v>
      </c>
      <c r="J1109">
        <v>300</v>
      </c>
      <c r="K1109">
        <v>18</v>
      </c>
      <c r="L1109">
        <v>200</v>
      </c>
      <c r="M1109">
        <v>27</v>
      </c>
      <c r="N1109">
        <v>133</v>
      </c>
      <c r="O1109">
        <v>4</v>
      </c>
      <c r="Q1109">
        <v>6</v>
      </c>
      <c r="X1109">
        <v>10</v>
      </c>
      <c r="Y1109">
        <v>85</v>
      </c>
      <c r="Z1109">
        <v>1.4999999999999999E-2</v>
      </c>
      <c r="AA1109">
        <v>1</v>
      </c>
      <c r="AB1109">
        <v>25</v>
      </c>
    </row>
    <row r="1110" spans="1:28" x14ac:dyDescent="0.25">
      <c r="A1110">
        <v>2021</v>
      </c>
      <c r="B1110">
        <v>3</v>
      </c>
      <c r="C1110" s="289">
        <v>44269</v>
      </c>
      <c r="E1110">
        <v>626</v>
      </c>
      <c r="F1110" t="s">
        <v>220</v>
      </c>
      <c r="G1110" t="s">
        <v>221</v>
      </c>
      <c r="H1110">
        <v>127.029</v>
      </c>
      <c r="I1110">
        <v>148.971</v>
      </c>
      <c r="J1110">
        <v>283</v>
      </c>
      <c r="K1110">
        <v>18</v>
      </c>
      <c r="L1110">
        <v>200</v>
      </c>
      <c r="M1110">
        <v>26</v>
      </c>
      <c r="N1110">
        <v>139</v>
      </c>
      <c r="O1110">
        <v>8</v>
      </c>
      <c r="P1110">
        <v>5</v>
      </c>
      <c r="Q1110">
        <v>7</v>
      </c>
      <c r="X1110">
        <v>20</v>
      </c>
      <c r="Y1110">
        <v>455</v>
      </c>
      <c r="Z1110">
        <v>1.4999999999999999E-2</v>
      </c>
      <c r="AA1110">
        <v>1</v>
      </c>
      <c r="AB1110">
        <v>25</v>
      </c>
    </row>
    <row r="1111" spans="1:28" x14ac:dyDescent="0.25">
      <c r="A1111">
        <v>2021</v>
      </c>
      <c r="B1111">
        <v>3</v>
      </c>
      <c r="C1111" s="289">
        <v>44270</v>
      </c>
      <c r="E1111">
        <v>626</v>
      </c>
      <c r="F1111" t="s">
        <v>220</v>
      </c>
      <c r="G1111" t="s">
        <v>221</v>
      </c>
      <c r="H1111">
        <v>127.029</v>
      </c>
      <c r="I1111">
        <v>148.971</v>
      </c>
      <c r="J1111">
        <v>276.5</v>
      </c>
      <c r="K1111">
        <v>18</v>
      </c>
      <c r="L1111">
        <v>200</v>
      </c>
      <c r="M1111">
        <v>23</v>
      </c>
      <c r="N1111">
        <v>155</v>
      </c>
      <c r="O1111">
        <v>13</v>
      </c>
      <c r="P1111">
        <v>4</v>
      </c>
      <c r="Q1111">
        <v>7</v>
      </c>
      <c r="X1111">
        <v>24</v>
      </c>
      <c r="Y1111">
        <v>549</v>
      </c>
      <c r="Z1111">
        <v>1.4999999999999999E-2</v>
      </c>
      <c r="AA1111">
        <v>1</v>
      </c>
      <c r="AB1111">
        <v>25</v>
      </c>
    </row>
    <row r="1112" spans="1:28" x14ac:dyDescent="0.25">
      <c r="A1112">
        <v>2021</v>
      </c>
      <c r="B1112">
        <v>3</v>
      </c>
      <c r="C1112" s="289">
        <v>44271</v>
      </c>
      <c r="E1112">
        <v>626</v>
      </c>
      <c r="F1112" t="s">
        <v>220</v>
      </c>
      <c r="G1112" t="s">
        <v>221</v>
      </c>
      <c r="H1112">
        <v>127.029</v>
      </c>
      <c r="I1112">
        <v>148.971</v>
      </c>
      <c r="J1112">
        <v>286</v>
      </c>
      <c r="K1112">
        <v>18</v>
      </c>
      <c r="L1112">
        <v>200</v>
      </c>
      <c r="M1112">
        <v>23</v>
      </c>
      <c r="N1112">
        <v>159</v>
      </c>
      <c r="O1112">
        <v>2</v>
      </c>
      <c r="Q1112">
        <v>4</v>
      </c>
      <c r="X1112">
        <v>6</v>
      </c>
      <c r="Y1112">
        <v>96</v>
      </c>
      <c r="Z1112">
        <v>1.4999999999999999E-2</v>
      </c>
      <c r="AA1112">
        <v>1</v>
      </c>
      <c r="AB1112">
        <v>25</v>
      </c>
    </row>
    <row r="1113" spans="1:28" x14ac:dyDescent="0.25">
      <c r="A1113">
        <v>2021</v>
      </c>
      <c r="B1113">
        <v>3</v>
      </c>
      <c r="C1113" s="289">
        <v>44276</v>
      </c>
      <c r="E1113">
        <v>630</v>
      </c>
      <c r="F1113" t="s">
        <v>347</v>
      </c>
      <c r="G1113" t="s">
        <v>348</v>
      </c>
      <c r="H1113">
        <v>197.84299999999999</v>
      </c>
      <c r="I1113">
        <v>230.15700000000001</v>
      </c>
      <c r="J1113">
        <v>215</v>
      </c>
      <c r="K1113">
        <v>18</v>
      </c>
      <c r="L1113">
        <v>200</v>
      </c>
      <c r="M1113">
        <v>21</v>
      </c>
      <c r="N1113">
        <v>168</v>
      </c>
      <c r="O1113">
        <v>17</v>
      </c>
      <c r="P1113">
        <v>10</v>
      </c>
      <c r="Q1113">
        <v>7</v>
      </c>
      <c r="X1113">
        <v>34</v>
      </c>
      <c r="Y1113">
        <v>409</v>
      </c>
      <c r="Z1113">
        <v>1.4999999999999999E-2</v>
      </c>
      <c r="AA1113">
        <v>1</v>
      </c>
      <c r="AB1113">
        <v>25</v>
      </c>
    </row>
    <row r="1114" spans="1:28" x14ac:dyDescent="0.25">
      <c r="A1114">
        <v>2021</v>
      </c>
      <c r="B1114">
        <v>3</v>
      </c>
      <c r="C1114" s="289">
        <v>44277</v>
      </c>
      <c r="E1114">
        <v>630</v>
      </c>
      <c r="F1114" t="s">
        <v>347</v>
      </c>
      <c r="G1114" t="s">
        <v>348</v>
      </c>
      <c r="H1114">
        <v>197.84299999999999</v>
      </c>
      <c r="I1114">
        <v>230.15700000000001</v>
      </c>
      <c r="J1114">
        <v>214.4</v>
      </c>
      <c r="K1114">
        <v>18</v>
      </c>
      <c r="L1114">
        <v>200</v>
      </c>
      <c r="M1114">
        <v>24</v>
      </c>
      <c r="N1114">
        <v>151</v>
      </c>
      <c r="O1114">
        <v>9</v>
      </c>
      <c r="P1114">
        <v>5</v>
      </c>
      <c r="Q1114">
        <v>5</v>
      </c>
      <c r="X1114">
        <v>19</v>
      </c>
      <c r="Y1114">
        <v>529</v>
      </c>
      <c r="Z1114">
        <v>1.4999999999999999E-2</v>
      </c>
      <c r="AA1114">
        <v>1</v>
      </c>
      <c r="AB1114">
        <v>25</v>
      </c>
    </row>
    <row r="1115" spans="1:28" x14ac:dyDescent="0.25">
      <c r="A1115">
        <v>2021</v>
      </c>
      <c r="B1115">
        <v>3</v>
      </c>
      <c r="C1115" s="289">
        <v>44278</v>
      </c>
      <c r="E1115">
        <v>630</v>
      </c>
      <c r="F1115" t="s">
        <v>347</v>
      </c>
      <c r="G1115" t="s">
        <v>348</v>
      </c>
      <c r="H1115">
        <v>197.84299999999999</v>
      </c>
      <c r="I1115">
        <v>230.15700000000001</v>
      </c>
      <c r="J1115">
        <v>218.6</v>
      </c>
      <c r="K1115">
        <v>18</v>
      </c>
      <c r="L1115">
        <v>200</v>
      </c>
      <c r="M1115">
        <v>23</v>
      </c>
      <c r="N1115">
        <v>158</v>
      </c>
      <c r="O1115">
        <v>6</v>
      </c>
      <c r="P1115">
        <v>5</v>
      </c>
      <c r="Q1115">
        <v>5</v>
      </c>
      <c r="X1115">
        <v>16</v>
      </c>
      <c r="Y1115">
        <v>526</v>
      </c>
      <c r="Z1115">
        <v>1.4999999999999999E-2</v>
      </c>
      <c r="AA1115">
        <v>1</v>
      </c>
      <c r="AB1115">
        <v>25</v>
      </c>
    </row>
    <row r="1116" spans="1:28" x14ac:dyDescent="0.25">
      <c r="A1116">
        <v>2021</v>
      </c>
      <c r="B1116">
        <v>3</v>
      </c>
      <c r="C1116" s="289">
        <v>44279</v>
      </c>
      <c r="E1116">
        <v>630</v>
      </c>
      <c r="F1116" t="s">
        <v>347</v>
      </c>
      <c r="G1116" t="s">
        <v>348</v>
      </c>
      <c r="H1116">
        <v>197.84299999999999</v>
      </c>
      <c r="I1116">
        <v>230.15700000000001</v>
      </c>
      <c r="J1116">
        <v>210</v>
      </c>
      <c r="K1116">
        <v>18</v>
      </c>
      <c r="L1116">
        <v>200</v>
      </c>
      <c r="M1116">
        <v>23</v>
      </c>
      <c r="N1116">
        <v>158</v>
      </c>
      <c r="O1116">
        <v>5</v>
      </c>
      <c r="P1116">
        <v>2</v>
      </c>
      <c r="Q1116">
        <v>2</v>
      </c>
      <c r="X1116">
        <v>9</v>
      </c>
      <c r="Y1116">
        <v>39</v>
      </c>
      <c r="Z1116">
        <v>1.4999999999999999E-2</v>
      </c>
      <c r="AA1116">
        <v>1</v>
      </c>
      <c r="AB1116">
        <v>25</v>
      </c>
    </row>
    <row r="1117" spans="1:28" x14ac:dyDescent="0.25">
      <c r="A1117">
        <v>2021</v>
      </c>
      <c r="B1117">
        <v>3</v>
      </c>
      <c r="C1117" s="289">
        <v>44256</v>
      </c>
      <c r="E1117">
        <v>622</v>
      </c>
      <c r="F1117" t="s">
        <v>295</v>
      </c>
      <c r="G1117" t="s">
        <v>296</v>
      </c>
      <c r="H1117">
        <v>172.41399999999999</v>
      </c>
      <c r="I1117">
        <v>201.58600000000001</v>
      </c>
      <c r="J1117">
        <v>197.4</v>
      </c>
      <c r="K1117">
        <v>18</v>
      </c>
      <c r="L1117">
        <v>200</v>
      </c>
      <c r="M1117">
        <v>24</v>
      </c>
      <c r="N1117">
        <v>151</v>
      </c>
      <c r="O1117">
        <v>9</v>
      </c>
      <c r="P1117">
        <v>4</v>
      </c>
      <c r="Q1117">
        <v>4</v>
      </c>
      <c r="X1117">
        <v>17</v>
      </c>
      <c r="Y1117">
        <v>407</v>
      </c>
      <c r="Z1117">
        <v>1.4999999999999999E-2</v>
      </c>
      <c r="AA1117">
        <v>1</v>
      </c>
      <c r="AB1117">
        <v>25</v>
      </c>
    </row>
    <row r="1118" spans="1:28" x14ac:dyDescent="0.25">
      <c r="A1118">
        <v>2021</v>
      </c>
      <c r="B1118">
        <v>3</v>
      </c>
      <c r="C1118" s="289">
        <v>44257</v>
      </c>
      <c r="E1118">
        <v>622</v>
      </c>
      <c r="F1118" t="s">
        <v>295</v>
      </c>
      <c r="G1118" t="s">
        <v>296</v>
      </c>
      <c r="H1118">
        <v>172.41399999999999</v>
      </c>
      <c r="I1118">
        <v>201.58600000000001</v>
      </c>
      <c r="J1118">
        <v>196.8</v>
      </c>
      <c r="K1118">
        <v>18</v>
      </c>
      <c r="L1118">
        <v>200</v>
      </c>
      <c r="M1118">
        <v>25</v>
      </c>
      <c r="N1118">
        <v>146</v>
      </c>
      <c r="O1118">
        <v>6</v>
      </c>
      <c r="P1118">
        <v>5</v>
      </c>
      <c r="Q1118">
        <v>5</v>
      </c>
      <c r="X1118">
        <v>16</v>
      </c>
      <c r="Y1118">
        <v>346</v>
      </c>
      <c r="Z1118">
        <v>1.4999999999999999E-2</v>
      </c>
      <c r="AA1118">
        <v>1</v>
      </c>
      <c r="AB1118">
        <v>25</v>
      </c>
    </row>
    <row r="1119" spans="1:28" x14ac:dyDescent="0.25">
      <c r="A1119">
        <v>2021</v>
      </c>
      <c r="B1119">
        <v>3</v>
      </c>
      <c r="C1119" s="289">
        <v>44258</v>
      </c>
      <c r="E1119">
        <v>622</v>
      </c>
      <c r="F1119" t="s">
        <v>295</v>
      </c>
      <c r="G1119" t="s">
        <v>296</v>
      </c>
      <c r="H1119">
        <v>172.41399999999999</v>
      </c>
      <c r="I1119">
        <v>201.58600000000001</v>
      </c>
      <c r="K1119">
        <v>18</v>
      </c>
      <c r="L1119">
        <v>200</v>
      </c>
      <c r="O1119">
        <v>2</v>
      </c>
      <c r="Q1119">
        <v>2</v>
      </c>
      <c r="X1119">
        <v>4</v>
      </c>
      <c r="Y1119">
        <v>34</v>
      </c>
      <c r="Z1119">
        <v>1.4999999999999999E-2</v>
      </c>
      <c r="AA1119">
        <v>1</v>
      </c>
      <c r="AB1119">
        <v>25</v>
      </c>
    </row>
    <row r="1120" spans="1:28" x14ac:dyDescent="0.25">
      <c r="A1120">
        <v>2021</v>
      </c>
      <c r="B1120">
        <v>3</v>
      </c>
      <c r="C1120" s="289">
        <v>44255</v>
      </c>
      <c r="E1120">
        <v>299</v>
      </c>
      <c r="F1120" t="s">
        <v>181</v>
      </c>
      <c r="G1120" t="s">
        <v>182</v>
      </c>
      <c r="H1120">
        <v>106.95</v>
      </c>
      <c r="I1120">
        <v>123.05</v>
      </c>
      <c r="J1120">
        <v>113.2</v>
      </c>
      <c r="K1120">
        <v>70</v>
      </c>
      <c r="L1120">
        <v>154</v>
      </c>
      <c r="M1120">
        <v>91</v>
      </c>
      <c r="N1120">
        <v>119</v>
      </c>
      <c r="O1120">
        <v>5</v>
      </c>
      <c r="P1120">
        <v>3</v>
      </c>
      <c r="Q1120">
        <v>1</v>
      </c>
      <c r="S1120">
        <v>2</v>
      </c>
      <c r="X1120">
        <v>10</v>
      </c>
      <c r="Y1120">
        <v>1498</v>
      </c>
      <c r="Z1120">
        <v>0.02</v>
      </c>
      <c r="AA1120">
        <v>1</v>
      </c>
    </row>
    <row r="1121" spans="1:27" x14ac:dyDescent="0.25">
      <c r="A1121">
        <v>2021</v>
      </c>
      <c r="B1121">
        <v>3</v>
      </c>
      <c r="C1121" s="289">
        <v>44256</v>
      </c>
      <c r="E1121">
        <v>299</v>
      </c>
      <c r="F1121" t="s">
        <v>181</v>
      </c>
      <c r="G1121" t="s">
        <v>182</v>
      </c>
      <c r="H1121">
        <v>106.95</v>
      </c>
      <c r="I1121">
        <v>123.05</v>
      </c>
      <c r="J1121">
        <v>110.2</v>
      </c>
      <c r="K1121">
        <v>70</v>
      </c>
      <c r="L1121">
        <v>154</v>
      </c>
      <c r="M1121">
        <v>89</v>
      </c>
      <c r="N1121">
        <v>122</v>
      </c>
      <c r="O1121">
        <v>5</v>
      </c>
      <c r="Q1121">
        <v>3</v>
      </c>
      <c r="X1121">
        <v>8</v>
      </c>
      <c r="Y1121">
        <v>1232</v>
      </c>
      <c r="Z1121">
        <v>0.02</v>
      </c>
      <c r="AA1121">
        <v>1</v>
      </c>
    </row>
    <row r="1122" spans="1:27" x14ac:dyDescent="0.25">
      <c r="A1122">
        <v>2021</v>
      </c>
      <c r="B1122">
        <v>3</v>
      </c>
      <c r="C1122" s="289">
        <v>44257</v>
      </c>
      <c r="E1122">
        <v>299</v>
      </c>
      <c r="F1122" t="s">
        <v>181</v>
      </c>
      <c r="G1122" t="s">
        <v>182</v>
      </c>
      <c r="H1122">
        <v>106.95</v>
      </c>
      <c r="I1122">
        <v>123.05</v>
      </c>
      <c r="J1122">
        <v>110</v>
      </c>
      <c r="K1122">
        <v>70</v>
      </c>
      <c r="L1122">
        <v>154</v>
      </c>
      <c r="M1122">
        <v>96</v>
      </c>
      <c r="N1122">
        <v>113</v>
      </c>
      <c r="O1122">
        <v>1</v>
      </c>
      <c r="P1122">
        <v>1</v>
      </c>
      <c r="Q1122">
        <v>2</v>
      </c>
      <c r="X1122">
        <v>3</v>
      </c>
      <c r="Y1122">
        <v>195</v>
      </c>
      <c r="Z1122">
        <v>0.02</v>
      </c>
      <c r="AA1122">
        <v>1</v>
      </c>
    </row>
    <row r="1123" spans="1:27" x14ac:dyDescent="0.25">
      <c r="A1123">
        <v>2021</v>
      </c>
      <c r="B1123">
        <v>3</v>
      </c>
      <c r="C1123" s="289">
        <v>44262</v>
      </c>
      <c r="E1123">
        <v>299</v>
      </c>
      <c r="F1123" t="s">
        <v>181</v>
      </c>
      <c r="G1123" t="s">
        <v>182</v>
      </c>
      <c r="H1123">
        <v>106.95</v>
      </c>
      <c r="I1123">
        <v>123.05</v>
      </c>
      <c r="J1123">
        <v>118</v>
      </c>
      <c r="K1123">
        <v>70</v>
      </c>
      <c r="L1123">
        <v>154</v>
      </c>
      <c r="M1123">
        <v>104</v>
      </c>
      <c r="N1123">
        <v>104</v>
      </c>
      <c r="O1123">
        <v>3</v>
      </c>
      <c r="P1123">
        <v>1</v>
      </c>
      <c r="Q1123">
        <v>1</v>
      </c>
      <c r="X1123">
        <v>5</v>
      </c>
      <c r="Y1123">
        <v>605</v>
      </c>
      <c r="Z1123">
        <v>0.02</v>
      </c>
      <c r="AA1123">
        <v>1</v>
      </c>
    </row>
    <row r="1124" spans="1:27" x14ac:dyDescent="0.25">
      <c r="A1124">
        <v>2021</v>
      </c>
      <c r="B1124">
        <v>3</v>
      </c>
      <c r="C1124" s="289">
        <v>44263</v>
      </c>
      <c r="E1124">
        <v>299</v>
      </c>
      <c r="F1124" t="s">
        <v>181</v>
      </c>
      <c r="G1124" t="s">
        <v>182</v>
      </c>
      <c r="H1124">
        <v>106.95</v>
      </c>
      <c r="I1124">
        <v>123.05</v>
      </c>
      <c r="J1124">
        <v>108.8</v>
      </c>
      <c r="K1124">
        <v>70</v>
      </c>
      <c r="L1124">
        <v>154</v>
      </c>
      <c r="M1124">
        <v>86</v>
      </c>
      <c r="N1124">
        <v>125</v>
      </c>
      <c r="O1124">
        <v>4</v>
      </c>
      <c r="P1124">
        <v>2</v>
      </c>
      <c r="Q1124">
        <v>5</v>
      </c>
      <c r="X1124">
        <v>11</v>
      </c>
      <c r="Y1124">
        <v>395</v>
      </c>
      <c r="Z1124">
        <v>0.02</v>
      </c>
      <c r="AA1124">
        <v>1</v>
      </c>
    </row>
    <row r="1125" spans="1:27" x14ac:dyDescent="0.25">
      <c r="A1125">
        <v>2021</v>
      </c>
      <c r="B1125">
        <v>3</v>
      </c>
      <c r="C1125" s="289">
        <v>44264</v>
      </c>
      <c r="E1125">
        <v>299</v>
      </c>
      <c r="F1125" t="s">
        <v>181</v>
      </c>
      <c r="G1125" t="s">
        <v>182</v>
      </c>
      <c r="H1125">
        <v>106.95</v>
      </c>
      <c r="I1125">
        <v>123.05</v>
      </c>
      <c r="J1125">
        <v>118</v>
      </c>
      <c r="K1125">
        <v>70</v>
      </c>
      <c r="L1125">
        <v>154</v>
      </c>
      <c r="M1125">
        <v>120</v>
      </c>
      <c r="N1125">
        <v>90</v>
      </c>
      <c r="O1125">
        <v>3</v>
      </c>
      <c r="P1125">
        <v>3</v>
      </c>
      <c r="Q1125">
        <v>6</v>
      </c>
      <c r="X1125">
        <v>12</v>
      </c>
      <c r="Y1125">
        <v>1116</v>
      </c>
      <c r="Z1125">
        <v>0.02</v>
      </c>
      <c r="AA1125">
        <v>1</v>
      </c>
    </row>
    <row r="1126" spans="1:27" x14ac:dyDescent="0.25">
      <c r="A1126">
        <v>2021</v>
      </c>
      <c r="B1126">
        <v>3</v>
      </c>
      <c r="C1126" s="289">
        <v>44265</v>
      </c>
      <c r="E1126">
        <v>299</v>
      </c>
      <c r="F1126" t="s">
        <v>181</v>
      </c>
      <c r="G1126" t="s">
        <v>182</v>
      </c>
      <c r="H1126">
        <v>106.95</v>
      </c>
      <c r="I1126">
        <v>123.05</v>
      </c>
      <c r="J1126">
        <v>115.3</v>
      </c>
      <c r="K1126">
        <v>70</v>
      </c>
      <c r="L1126">
        <v>154</v>
      </c>
      <c r="M1126">
        <v>91</v>
      </c>
      <c r="N1126">
        <v>119</v>
      </c>
      <c r="O1126">
        <v>4</v>
      </c>
      <c r="Q1126">
        <v>5</v>
      </c>
      <c r="X1126">
        <v>8</v>
      </c>
      <c r="Y1126">
        <v>1112</v>
      </c>
      <c r="Z1126">
        <v>0.02</v>
      </c>
      <c r="AA1126">
        <v>1</v>
      </c>
    </row>
    <row r="1127" spans="1:27" x14ac:dyDescent="0.25">
      <c r="A1127">
        <v>2021</v>
      </c>
      <c r="B1127">
        <v>3</v>
      </c>
      <c r="C1127" s="289">
        <v>44269</v>
      </c>
      <c r="E1127">
        <v>299</v>
      </c>
      <c r="F1127" t="s">
        <v>181</v>
      </c>
      <c r="G1127" t="s">
        <v>182</v>
      </c>
      <c r="H1127">
        <v>106.95</v>
      </c>
      <c r="I1127">
        <v>123.05</v>
      </c>
      <c r="J1127">
        <v>113.1</v>
      </c>
      <c r="K1127">
        <v>70</v>
      </c>
      <c r="L1127">
        <v>154</v>
      </c>
      <c r="M1127">
        <v>102</v>
      </c>
      <c r="N1127">
        <v>106</v>
      </c>
      <c r="O1127">
        <v>7</v>
      </c>
      <c r="P1127">
        <v>2</v>
      </c>
      <c r="Q1127">
        <v>5</v>
      </c>
      <c r="X1127">
        <v>14</v>
      </c>
      <c r="Y1127">
        <v>1862</v>
      </c>
      <c r="Z1127">
        <v>0.02</v>
      </c>
      <c r="AA1127">
        <v>1</v>
      </c>
    </row>
    <row r="1128" spans="1:27" x14ac:dyDescent="0.25">
      <c r="A1128">
        <v>2021</v>
      </c>
      <c r="B1128">
        <v>3</v>
      </c>
      <c r="C1128" s="289">
        <v>44270</v>
      </c>
      <c r="E1128">
        <v>299</v>
      </c>
      <c r="F1128" t="s">
        <v>181</v>
      </c>
      <c r="G1128" t="s">
        <v>182</v>
      </c>
      <c r="H1128">
        <v>106.95</v>
      </c>
      <c r="I1128">
        <v>123.05</v>
      </c>
      <c r="J1128">
        <v>111</v>
      </c>
      <c r="K1128">
        <v>70</v>
      </c>
      <c r="L1128">
        <v>154</v>
      </c>
      <c r="M1128">
        <v>97</v>
      </c>
      <c r="N1128">
        <v>111</v>
      </c>
      <c r="O1128">
        <v>6</v>
      </c>
      <c r="P1128">
        <v>5</v>
      </c>
      <c r="Q1128">
        <v>3</v>
      </c>
      <c r="X1128">
        <v>14</v>
      </c>
      <c r="Y1128">
        <v>2294</v>
      </c>
      <c r="Z1128">
        <v>0.02</v>
      </c>
      <c r="AA1128">
        <v>1</v>
      </c>
    </row>
    <row r="1129" spans="1:27" x14ac:dyDescent="0.25">
      <c r="A1129">
        <v>2021</v>
      </c>
      <c r="B1129">
        <v>3</v>
      </c>
      <c r="C1129" s="289">
        <v>44271</v>
      </c>
      <c r="E1129">
        <v>299</v>
      </c>
      <c r="F1129" t="s">
        <v>181</v>
      </c>
      <c r="G1129" t="s">
        <v>182</v>
      </c>
      <c r="H1129">
        <v>106.95</v>
      </c>
      <c r="I1129">
        <v>123.05</v>
      </c>
      <c r="J1129">
        <v>110.3</v>
      </c>
      <c r="K1129">
        <v>70</v>
      </c>
      <c r="L1129">
        <v>154</v>
      </c>
      <c r="M1129">
        <v>93</v>
      </c>
      <c r="N1129">
        <v>116</v>
      </c>
      <c r="O1129">
        <v>7</v>
      </c>
      <c r="P1129">
        <v>3</v>
      </c>
      <c r="Q1129">
        <v>5</v>
      </c>
      <c r="X1129">
        <v>15</v>
      </c>
      <c r="Y1129">
        <v>2127</v>
      </c>
      <c r="Z1129">
        <v>0.02</v>
      </c>
      <c r="AA1129">
        <v>1</v>
      </c>
    </row>
    <row r="1130" spans="1:27" x14ac:dyDescent="0.25">
      <c r="A1130">
        <v>2021</v>
      </c>
      <c r="B1130">
        <v>3</v>
      </c>
      <c r="C1130" s="289">
        <v>44272</v>
      </c>
      <c r="E1130">
        <v>299</v>
      </c>
      <c r="F1130" t="s">
        <v>181</v>
      </c>
      <c r="G1130" t="s">
        <v>182</v>
      </c>
      <c r="H1130">
        <v>106.95</v>
      </c>
      <c r="I1130">
        <v>123.05</v>
      </c>
      <c r="J1130">
        <v>112.8</v>
      </c>
      <c r="K1130">
        <v>70</v>
      </c>
      <c r="L1130">
        <v>154</v>
      </c>
      <c r="M1130">
        <v>105</v>
      </c>
      <c r="N1130">
        <v>103</v>
      </c>
      <c r="O1130">
        <v>5</v>
      </c>
      <c r="P1130">
        <v>3</v>
      </c>
      <c r="Q1130">
        <v>7</v>
      </c>
      <c r="S1130">
        <v>1</v>
      </c>
      <c r="X1130">
        <v>16</v>
      </c>
      <c r="Y1130">
        <v>1984</v>
      </c>
      <c r="Z1130">
        <v>0.02</v>
      </c>
      <c r="AA1130">
        <v>1</v>
      </c>
    </row>
    <row r="1131" spans="1:27" x14ac:dyDescent="0.25">
      <c r="A1131">
        <v>2021</v>
      </c>
      <c r="B1131">
        <v>3</v>
      </c>
      <c r="C1131" s="289">
        <v>44273</v>
      </c>
      <c r="E1131">
        <v>299</v>
      </c>
      <c r="F1131" t="s">
        <v>181</v>
      </c>
      <c r="G1131" t="s">
        <v>182</v>
      </c>
      <c r="H1131">
        <v>106.95</v>
      </c>
      <c r="I1131">
        <v>123.05</v>
      </c>
      <c r="J1131">
        <v>109.8</v>
      </c>
      <c r="K1131">
        <v>70</v>
      </c>
      <c r="L1131">
        <v>154</v>
      </c>
      <c r="M1131">
        <v>103</v>
      </c>
      <c r="N1131">
        <v>105</v>
      </c>
      <c r="O1131">
        <v>8</v>
      </c>
      <c r="P1131">
        <v>6</v>
      </c>
      <c r="Q1131">
        <v>16</v>
      </c>
      <c r="X1131">
        <v>30</v>
      </c>
      <c r="Y1131">
        <v>2118</v>
      </c>
      <c r="Z1131">
        <v>0.02</v>
      </c>
      <c r="AA1131">
        <v>1</v>
      </c>
    </row>
    <row r="1132" spans="1:27" x14ac:dyDescent="0.25">
      <c r="A1132">
        <v>2021</v>
      </c>
      <c r="B1132">
        <v>3</v>
      </c>
      <c r="C1132" s="289">
        <v>44275</v>
      </c>
      <c r="E1132">
        <v>299</v>
      </c>
      <c r="F1132" t="s">
        <v>181</v>
      </c>
      <c r="G1132" t="s">
        <v>182</v>
      </c>
      <c r="H1132">
        <v>106.95</v>
      </c>
      <c r="I1132">
        <v>123.05</v>
      </c>
      <c r="J1132">
        <v>108.3</v>
      </c>
      <c r="K1132">
        <v>70</v>
      </c>
      <c r="L1132">
        <v>154</v>
      </c>
      <c r="M1132">
        <v>100</v>
      </c>
      <c r="N1132">
        <v>108</v>
      </c>
      <c r="O1132">
        <v>7</v>
      </c>
      <c r="Q1132">
        <v>7</v>
      </c>
      <c r="S1132">
        <v>1</v>
      </c>
      <c r="X1132">
        <v>15</v>
      </c>
      <c r="Y1132">
        <v>2007</v>
      </c>
      <c r="Z1132">
        <v>0.02</v>
      </c>
      <c r="AA1132">
        <v>1</v>
      </c>
    </row>
    <row r="1133" spans="1:27" x14ac:dyDescent="0.25">
      <c r="A1133">
        <v>2021</v>
      </c>
      <c r="B1133">
        <v>3</v>
      </c>
      <c r="C1133" s="289">
        <v>44276</v>
      </c>
      <c r="E1133">
        <v>299</v>
      </c>
      <c r="F1133" t="s">
        <v>181</v>
      </c>
      <c r="G1133" t="s">
        <v>182</v>
      </c>
      <c r="H1133">
        <v>106.95</v>
      </c>
      <c r="I1133">
        <v>123.05</v>
      </c>
      <c r="J1133">
        <v>108</v>
      </c>
      <c r="K1133">
        <v>70</v>
      </c>
      <c r="L1133">
        <v>154</v>
      </c>
      <c r="M1133">
        <v>102</v>
      </c>
      <c r="N1133">
        <v>106</v>
      </c>
      <c r="O1133">
        <v>2</v>
      </c>
      <c r="P1133">
        <v>1</v>
      </c>
      <c r="Q1133">
        <v>1</v>
      </c>
      <c r="X1133">
        <v>4</v>
      </c>
      <c r="Y1133">
        <v>364</v>
      </c>
      <c r="Z1133">
        <v>0.02</v>
      </c>
      <c r="AA1133">
        <v>1</v>
      </c>
    </row>
    <row r="1134" spans="1:27" x14ac:dyDescent="0.25">
      <c r="A1134">
        <v>2021</v>
      </c>
      <c r="B1134">
        <v>3</v>
      </c>
      <c r="C1134" s="289">
        <v>44278</v>
      </c>
      <c r="E1134">
        <v>299</v>
      </c>
      <c r="F1134" t="s">
        <v>181</v>
      </c>
      <c r="G1134" t="s">
        <v>182</v>
      </c>
      <c r="H1134">
        <v>106.95</v>
      </c>
      <c r="I1134">
        <v>123.05</v>
      </c>
      <c r="J1134">
        <v>112.8</v>
      </c>
      <c r="K1134">
        <v>70</v>
      </c>
      <c r="L1134">
        <v>154</v>
      </c>
      <c r="M1134">
        <v>94</v>
      </c>
      <c r="N1134">
        <v>115</v>
      </c>
      <c r="O1134">
        <v>4</v>
      </c>
      <c r="P1134">
        <v>2</v>
      </c>
      <c r="Q1134">
        <v>7</v>
      </c>
      <c r="S1134">
        <v>2</v>
      </c>
      <c r="X1134">
        <v>15</v>
      </c>
      <c r="Y1134">
        <v>1335</v>
      </c>
      <c r="Z1134">
        <v>0.02</v>
      </c>
      <c r="AA1134">
        <v>1</v>
      </c>
    </row>
    <row r="1135" spans="1:27" x14ac:dyDescent="0.25">
      <c r="A1135">
        <v>2021</v>
      </c>
      <c r="B1135">
        <v>3</v>
      </c>
      <c r="C1135" s="289">
        <v>44279</v>
      </c>
      <c r="E1135">
        <v>299</v>
      </c>
      <c r="F1135" t="s">
        <v>181</v>
      </c>
      <c r="G1135" t="s">
        <v>182</v>
      </c>
      <c r="H1135">
        <v>106.95</v>
      </c>
      <c r="I1135">
        <v>123.05</v>
      </c>
      <c r="J1135">
        <v>112.3</v>
      </c>
      <c r="K1135">
        <v>70</v>
      </c>
      <c r="L1135">
        <v>154</v>
      </c>
      <c r="M1135">
        <v>90</v>
      </c>
      <c r="N1135">
        <v>120</v>
      </c>
      <c r="O1135">
        <v>7</v>
      </c>
      <c r="P1135">
        <v>2</v>
      </c>
      <c r="Q1135">
        <v>6</v>
      </c>
      <c r="X1135">
        <v>15</v>
      </c>
      <c r="Y1135">
        <v>1839</v>
      </c>
      <c r="Z1135">
        <v>0.02</v>
      </c>
      <c r="AA1135">
        <v>1</v>
      </c>
    </row>
    <row r="1136" spans="1:27" x14ac:dyDescent="0.25">
      <c r="A1136">
        <v>2021</v>
      </c>
      <c r="B1136">
        <v>3</v>
      </c>
      <c r="C1136" s="289">
        <v>44280</v>
      </c>
      <c r="E1136">
        <v>299</v>
      </c>
      <c r="F1136" t="s">
        <v>181</v>
      </c>
      <c r="G1136" t="s">
        <v>182</v>
      </c>
      <c r="H1136">
        <v>106.95</v>
      </c>
      <c r="I1136">
        <v>123.05</v>
      </c>
      <c r="J1136">
        <v>109.6</v>
      </c>
      <c r="K1136">
        <v>70</v>
      </c>
      <c r="L1136">
        <v>154</v>
      </c>
      <c r="M1136">
        <v>91</v>
      </c>
      <c r="N1136">
        <v>118</v>
      </c>
      <c r="O1136">
        <v>9</v>
      </c>
      <c r="P1136">
        <v>4</v>
      </c>
      <c r="Q1136">
        <v>5</v>
      </c>
      <c r="X1136">
        <v>18</v>
      </c>
      <c r="Y1136">
        <v>1938</v>
      </c>
      <c r="Z1136">
        <v>0.02</v>
      </c>
      <c r="AA1136">
        <v>1</v>
      </c>
    </row>
    <row r="1137" spans="1:28" x14ac:dyDescent="0.25">
      <c r="A1137">
        <v>2021</v>
      </c>
      <c r="B1137">
        <v>3</v>
      </c>
      <c r="C1137" s="289">
        <v>44283</v>
      </c>
      <c r="E1137">
        <v>299</v>
      </c>
      <c r="F1137" t="s">
        <v>181</v>
      </c>
      <c r="G1137" t="s">
        <v>182</v>
      </c>
      <c r="H1137">
        <v>106.95</v>
      </c>
      <c r="I1137">
        <v>123.05</v>
      </c>
      <c r="J1137">
        <v>110</v>
      </c>
      <c r="K1137">
        <v>70</v>
      </c>
      <c r="L1137">
        <v>154</v>
      </c>
      <c r="M1137">
        <v>94</v>
      </c>
      <c r="N1137">
        <v>115</v>
      </c>
      <c r="O1137">
        <v>8</v>
      </c>
      <c r="P1137">
        <v>3</v>
      </c>
      <c r="Q1137">
        <v>8</v>
      </c>
      <c r="X1137">
        <v>19</v>
      </c>
      <c r="Y1137">
        <v>2011</v>
      </c>
      <c r="Z1137">
        <v>0.02</v>
      </c>
      <c r="AA1137">
        <v>1</v>
      </c>
    </row>
    <row r="1138" spans="1:28" x14ac:dyDescent="0.25">
      <c r="A1138">
        <v>2021</v>
      </c>
      <c r="B1138">
        <v>3</v>
      </c>
      <c r="C1138" s="289">
        <v>44284</v>
      </c>
      <c r="E1138">
        <v>299</v>
      </c>
      <c r="F1138" t="s">
        <v>181</v>
      </c>
      <c r="G1138" t="s">
        <v>182</v>
      </c>
      <c r="H1138">
        <v>106.95</v>
      </c>
      <c r="I1138">
        <v>123.05</v>
      </c>
      <c r="J1138">
        <v>116.4</v>
      </c>
      <c r="K1138">
        <v>70</v>
      </c>
      <c r="L1138">
        <v>154</v>
      </c>
      <c r="M1138">
        <v>92</v>
      </c>
      <c r="N1138">
        <v>117</v>
      </c>
      <c r="O1138">
        <v>4</v>
      </c>
      <c r="Q1138">
        <v>3</v>
      </c>
      <c r="X1138">
        <v>7</v>
      </c>
      <c r="Y1138">
        <v>1159</v>
      </c>
      <c r="Z1138">
        <v>0.02</v>
      </c>
      <c r="AA1138">
        <v>1</v>
      </c>
    </row>
    <row r="1139" spans="1:28" x14ac:dyDescent="0.25">
      <c r="A1139">
        <v>2021</v>
      </c>
      <c r="B1139">
        <v>3</v>
      </c>
      <c r="C1139" s="289">
        <v>44272</v>
      </c>
      <c r="E1139">
        <v>281</v>
      </c>
      <c r="F1139" t="s">
        <v>263</v>
      </c>
      <c r="G1139" t="s">
        <v>264</v>
      </c>
      <c r="H1139">
        <v>265.05</v>
      </c>
      <c r="I1139">
        <v>304.95</v>
      </c>
      <c r="J1139">
        <v>282</v>
      </c>
      <c r="K1139">
        <v>120</v>
      </c>
      <c r="L1139">
        <v>120</v>
      </c>
      <c r="M1139">
        <v>126</v>
      </c>
      <c r="N1139">
        <v>114</v>
      </c>
      <c r="O1139">
        <v>4</v>
      </c>
      <c r="P1139">
        <v>3</v>
      </c>
      <c r="Q1139">
        <v>2</v>
      </c>
      <c r="X1139">
        <v>9</v>
      </c>
      <c r="Y1139">
        <v>289</v>
      </c>
      <c r="Z1139">
        <v>1.4999999999999999E-2</v>
      </c>
      <c r="AA1139">
        <v>1</v>
      </c>
      <c r="AB1139">
        <v>18</v>
      </c>
    </row>
    <row r="1140" spans="1:28" x14ac:dyDescent="0.25">
      <c r="A1140">
        <v>2021</v>
      </c>
      <c r="B1140">
        <v>3</v>
      </c>
      <c r="C1140" s="289">
        <v>44273</v>
      </c>
      <c r="E1140">
        <v>281</v>
      </c>
      <c r="F1140" t="s">
        <v>263</v>
      </c>
      <c r="G1140" t="s">
        <v>264</v>
      </c>
      <c r="H1140">
        <v>265.05</v>
      </c>
      <c r="I1140">
        <v>304.95</v>
      </c>
      <c r="J1140">
        <v>294.7</v>
      </c>
      <c r="K1140">
        <v>120</v>
      </c>
      <c r="L1140">
        <v>120</v>
      </c>
      <c r="M1140">
        <v>119</v>
      </c>
      <c r="N1140">
        <v>121</v>
      </c>
      <c r="O1140">
        <v>5</v>
      </c>
      <c r="P1140">
        <v>3</v>
      </c>
      <c r="Q1140">
        <v>4</v>
      </c>
      <c r="X1140">
        <v>11</v>
      </c>
      <c r="Y1140">
        <v>1905</v>
      </c>
      <c r="Z1140">
        <v>1.4999999999999999E-2</v>
      </c>
      <c r="AA1140">
        <v>1</v>
      </c>
      <c r="AB1140">
        <v>18</v>
      </c>
    </row>
    <row r="1141" spans="1:28" x14ac:dyDescent="0.25">
      <c r="A1141">
        <v>2021</v>
      </c>
      <c r="B1141">
        <v>3</v>
      </c>
      <c r="C1141" s="289">
        <v>44275</v>
      </c>
      <c r="E1141">
        <v>281</v>
      </c>
      <c r="F1141" t="s">
        <v>263</v>
      </c>
      <c r="G1141" t="s">
        <v>264</v>
      </c>
      <c r="H1141">
        <v>265.05</v>
      </c>
      <c r="I1141">
        <v>304.95</v>
      </c>
      <c r="J1141">
        <v>304.3</v>
      </c>
      <c r="K1141">
        <v>120</v>
      </c>
      <c r="L1141">
        <v>120</v>
      </c>
      <c r="M1141">
        <v>133</v>
      </c>
      <c r="N1141">
        <v>108</v>
      </c>
      <c r="O1141">
        <v>7</v>
      </c>
      <c r="Q1141">
        <v>7</v>
      </c>
      <c r="X1141">
        <v>13</v>
      </c>
      <c r="Y1141">
        <v>2581</v>
      </c>
      <c r="Z1141">
        <v>1.4999999999999999E-2</v>
      </c>
      <c r="AA1141">
        <v>1</v>
      </c>
      <c r="AB1141">
        <v>18</v>
      </c>
    </row>
    <row r="1142" spans="1:28" x14ac:dyDescent="0.25">
      <c r="A1142">
        <v>2021</v>
      </c>
      <c r="B1142">
        <v>3</v>
      </c>
      <c r="C1142" s="289">
        <v>44276</v>
      </c>
      <c r="E1142">
        <v>281</v>
      </c>
      <c r="F1142" t="s">
        <v>263</v>
      </c>
      <c r="G1142" t="s">
        <v>264</v>
      </c>
      <c r="H1142">
        <v>265.05</v>
      </c>
      <c r="I1142">
        <v>304.95</v>
      </c>
      <c r="J1142">
        <v>268</v>
      </c>
      <c r="K1142">
        <v>120</v>
      </c>
      <c r="L1142">
        <v>120</v>
      </c>
      <c r="M1142">
        <v>108</v>
      </c>
      <c r="N1142">
        <v>133</v>
      </c>
      <c r="O1142">
        <v>5</v>
      </c>
      <c r="P1142">
        <v>2</v>
      </c>
      <c r="Q1142">
        <v>2</v>
      </c>
      <c r="X1142">
        <v>9</v>
      </c>
      <c r="Y1142">
        <v>351</v>
      </c>
      <c r="Z1142">
        <v>1.4999999999999999E-2</v>
      </c>
      <c r="AA1142">
        <v>1</v>
      </c>
      <c r="AB1142">
        <v>18</v>
      </c>
    </row>
    <row r="1143" spans="1:28" x14ac:dyDescent="0.25">
      <c r="A1143">
        <v>2021</v>
      </c>
      <c r="B1143">
        <v>3</v>
      </c>
      <c r="C1143" s="289">
        <v>44265</v>
      </c>
      <c r="E1143">
        <v>168</v>
      </c>
      <c r="F1143" t="s">
        <v>261</v>
      </c>
      <c r="G1143" t="s">
        <v>262</v>
      </c>
      <c r="H1143">
        <v>575.66999999999996</v>
      </c>
      <c r="I1143">
        <v>662.33</v>
      </c>
      <c r="J1143">
        <v>604.6</v>
      </c>
      <c r="K1143">
        <v>90</v>
      </c>
      <c r="L1143">
        <v>116</v>
      </c>
      <c r="M1143">
        <v>71</v>
      </c>
      <c r="N1143">
        <v>152</v>
      </c>
      <c r="O1143">
        <v>4</v>
      </c>
      <c r="P1143">
        <v>1</v>
      </c>
      <c r="Q1143">
        <v>3</v>
      </c>
      <c r="S1143">
        <v>2</v>
      </c>
      <c r="X1143">
        <v>9</v>
      </c>
      <c r="Y1143">
        <v>711</v>
      </c>
      <c r="Z1143">
        <v>1.4999999999999999E-2</v>
      </c>
      <c r="AA1143">
        <v>1</v>
      </c>
      <c r="AB1143">
        <v>18</v>
      </c>
    </row>
    <row r="1144" spans="1:28" x14ac:dyDescent="0.25">
      <c r="A1144">
        <v>2021</v>
      </c>
      <c r="B1144">
        <v>3</v>
      </c>
      <c r="C1144" s="289">
        <v>44256</v>
      </c>
      <c r="E1144">
        <v>273</v>
      </c>
      <c r="F1144" t="s">
        <v>242</v>
      </c>
      <c r="G1144" t="s">
        <v>243</v>
      </c>
      <c r="H1144">
        <v>524.52</v>
      </c>
      <c r="I1144">
        <v>603.48</v>
      </c>
      <c r="J1144">
        <v>579.5</v>
      </c>
      <c r="K1144">
        <v>93</v>
      </c>
      <c r="L1144">
        <v>116</v>
      </c>
      <c r="M1144">
        <v>68</v>
      </c>
      <c r="N1144">
        <v>160</v>
      </c>
      <c r="O1144">
        <v>2</v>
      </c>
      <c r="P1144">
        <v>2</v>
      </c>
      <c r="Q1144">
        <v>1</v>
      </c>
      <c r="X1144">
        <v>5</v>
      </c>
      <c r="Y1144">
        <v>527</v>
      </c>
      <c r="Z1144">
        <v>1.4999999999999999E-2</v>
      </c>
      <c r="AA1144">
        <v>1</v>
      </c>
      <c r="AB1144">
        <v>16</v>
      </c>
    </row>
    <row r="1145" spans="1:28" x14ac:dyDescent="0.25">
      <c r="A1145">
        <v>2021</v>
      </c>
      <c r="B1145">
        <v>3</v>
      </c>
      <c r="C1145" s="289">
        <v>44257</v>
      </c>
      <c r="E1145">
        <v>273</v>
      </c>
      <c r="F1145" t="s">
        <v>242</v>
      </c>
      <c r="G1145" t="s">
        <v>243</v>
      </c>
      <c r="H1145">
        <v>524.52</v>
      </c>
      <c r="I1145">
        <v>603.48</v>
      </c>
      <c r="J1145">
        <v>585.79999999999995</v>
      </c>
      <c r="K1145">
        <v>93</v>
      </c>
      <c r="L1145">
        <v>116</v>
      </c>
      <c r="M1145">
        <v>71</v>
      </c>
      <c r="N1145">
        <v>153</v>
      </c>
      <c r="O1145">
        <v>7</v>
      </c>
      <c r="P1145">
        <v>3</v>
      </c>
      <c r="Q1145">
        <v>5</v>
      </c>
      <c r="S1145">
        <v>1</v>
      </c>
      <c r="X1145">
        <v>16</v>
      </c>
      <c r="Y1145">
        <v>1378</v>
      </c>
      <c r="Z1145">
        <v>1.4999999999999999E-2</v>
      </c>
      <c r="AA1145">
        <v>1</v>
      </c>
      <c r="AB1145">
        <v>16</v>
      </c>
    </row>
    <row r="1146" spans="1:28" x14ac:dyDescent="0.25">
      <c r="A1146">
        <v>2021</v>
      </c>
      <c r="B1146">
        <v>3</v>
      </c>
      <c r="C1146" s="289">
        <v>44258</v>
      </c>
      <c r="E1146">
        <v>273</v>
      </c>
      <c r="F1146" t="s">
        <v>242</v>
      </c>
      <c r="G1146" t="s">
        <v>243</v>
      </c>
      <c r="H1146">
        <v>524.52</v>
      </c>
      <c r="I1146">
        <v>603.48</v>
      </c>
      <c r="J1146">
        <v>590.6</v>
      </c>
      <c r="K1146">
        <v>93</v>
      </c>
      <c r="L1146">
        <v>116</v>
      </c>
      <c r="M1146">
        <v>73</v>
      </c>
      <c r="N1146">
        <v>147</v>
      </c>
      <c r="O1146">
        <v>6</v>
      </c>
      <c r="P1146">
        <v>1</v>
      </c>
      <c r="Q1146">
        <v>4</v>
      </c>
      <c r="X1146">
        <v>11</v>
      </c>
      <c r="Y1146">
        <v>1601</v>
      </c>
      <c r="Z1146">
        <v>1.4999999999999999E-2</v>
      </c>
      <c r="AA1146">
        <v>1</v>
      </c>
      <c r="AB1146">
        <v>16</v>
      </c>
    </row>
    <row r="1147" spans="1:28" x14ac:dyDescent="0.25">
      <c r="A1147">
        <v>2021</v>
      </c>
      <c r="B1147">
        <v>3</v>
      </c>
      <c r="C1147" s="289">
        <v>44259</v>
      </c>
      <c r="E1147">
        <v>273</v>
      </c>
      <c r="F1147" t="s">
        <v>242</v>
      </c>
      <c r="G1147" t="s">
        <v>243</v>
      </c>
      <c r="H1147">
        <v>524.52</v>
      </c>
      <c r="I1147">
        <v>603.48</v>
      </c>
      <c r="J1147">
        <v>575.9</v>
      </c>
      <c r="K1147">
        <v>93</v>
      </c>
      <c r="L1147">
        <v>116</v>
      </c>
      <c r="M1147">
        <v>72</v>
      </c>
      <c r="N1147">
        <v>150</v>
      </c>
      <c r="O1147">
        <v>5</v>
      </c>
      <c r="Q1147">
        <v>4</v>
      </c>
      <c r="S1147">
        <v>1</v>
      </c>
      <c r="X1147">
        <v>9</v>
      </c>
      <c r="Y1147">
        <v>1449</v>
      </c>
      <c r="Z1147">
        <v>1.4999999999999999E-2</v>
      </c>
      <c r="AA1147">
        <v>1</v>
      </c>
      <c r="AB1147">
        <v>16</v>
      </c>
    </row>
    <row r="1148" spans="1:28" x14ac:dyDescent="0.25">
      <c r="A1148">
        <v>2021</v>
      </c>
      <c r="B1148">
        <v>3</v>
      </c>
      <c r="C1148" s="289">
        <v>44262</v>
      </c>
      <c r="E1148">
        <v>273</v>
      </c>
      <c r="F1148" t="s">
        <v>242</v>
      </c>
      <c r="G1148" t="s">
        <v>243</v>
      </c>
      <c r="H1148">
        <v>524.52</v>
      </c>
      <c r="I1148">
        <v>603.48</v>
      </c>
      <c r="J1148">
        <v>588.70000000000005</v>
      </c>
      <c r="K1148">
        <v>93</v>
      </c>
      <c r="L1148">
        <v>116</v>
      </c>
      <c r="M1148">
        <v>73</v>
      </c>
      <c r="N1148">
        <v>149</v>
      </c>
      <c r="O1148">
        <v>6</v>
      </c>
      <c r="P1148">
        <v>1</v>
      </c>
      <c r="Q1148">
        <v>4</v>
      </c>
      <c r="S1148">
        <v>3</v>
      </c>
      <c r="X1148">
        <v>14</v>
      </c>
      <c r="Y1148">
        <v>1298</v>
      </c>
      <c r="Z1148">
        <v>1.4999999999999999E-2</v>
      </c>
      <c r="AA1148">
        <v>1</v>
      </c>
      <c r="AB1148">
        <v>16</v>
      </c>
    </row>
    <row r="1149" spans="1:28" x14ac:dyDescent="0.25">
      <c r="A1149">
        <v>2021</v>
      </c>
      <c r="B1149">
        <v>3</v>
      </c>
      <c r="C1149" s="289">
        <v>44263</v>
      </c>
      <c r="E1149">
        <v>273</v>
      </c>
      <c r="F1149" t="s">
        <v>242</v>
      </c>
      <c r="G1149" t="s">
        <v>243</v>
      </c>
      <c r="H1149">
        <v>524.52</v>
      </c>
      <c r="I1149">
        <v>603.48</v>
      </c>
      <c r="J1149">
        <v>586.1</v>
      </c>
      <c r="K1149">
        <v>93</v>
      </c>
      <c r="L1149">
        <v>116</v>
      </c>
      <c r="M1149">
        <v>73</v>
      </c>
      <c r="N1149">
        <v>148</v>
      </c>
      <c r="O1149">
        <v>11</v>
      </c>
      <c r="P1149">
        <v>22</v>
      </c>
      <c r="Q1149">
        <v>7</v>
      </c>
      <c r="X1149">
        <v>40</v>
      </c>
      <c r="Y1149">
        <v>1216</v>
      </c>
      <c r="Z1149">
        <v>1.4999999999999999E-2</v>
      </c>
      <c r="AA1149">
        <v>1</v>
      </c>
      <c r="AB1149">
        <v>16</v>
      </c>
    </row>
    <row r="1150" spans="1:28" x14ac:dyDescent="0.25">
      <c r="A1150">
        <v>2021</v>
      </c>
      <c r="B1150">
        <v>3</v>
      </c>
      <c r="C1150" s="289">
        <v>44264</v>
      </c>
      <c r="E1150">
        <v>273</v>
      </c>
      <c r="F1150" t="s">
        <v>242</v>
      </c>
      <c r="G1150" t="s">
        <v>243</v>
      </c>
      <c r="H1150">
        <v>524.52</v>
      </c>
      <c r="I1150">
        <v>603.48</v>
      </c>
      <c r="J1150">
        <v>581.29999999999995</v>
      </c>
      <c r="K1150">
        <v>93</v>
      </c>
      <c r="L1150">
        <v>116</v>
      </c>
      <c r="M1150">
        <v>72</v>
      </c>
      <c r="N1150">
        <v>150</v>
      </c>
      <c r="O1150">
        <v>4</v>
      </c>
      <c r="P1150">
        <v>2</v>
      </c>
      <c r="Q1150">
        <v>6</v>
      </c>
      <c r="X1150">
        <v>12</v>
      </c>
      <c r="Y1150">
        <v>708</v>
      </c>
      <c r="Z1150">
        <v>1.4999999999999999E-2</v>
      </c>
      <c r="AA1150">
        <v>1</v>
      </c>
      <c r="AB1150">
        <v>16</v>
      </c>
    </row>
    <row r="1151" spans="1:28" x14ac:dyDescent="0.25">
      <c r="A1151">
        <v>2021</v>
      </c>
      <c r="B1151">
        <v>3</v>
      </c>
      <c r="C1151" s="289">
        <v>44265</v>
      </c>
      <c r="E1151">
        <v>273</v>
      </c>
      <c r="F1151" t="s">
        <v>242</v>
      </c>
      <c r="G1151" t="s">
        <v>243</v>
      </c>
      <c r="H1151">
        <v>524.52</v>
      </c>
      <c r="I1151">
        <v>603.48</v>
      </c>
      <c r="K1151">
        <v>93</v>
      </c>
      <c r="L1151">
        <v>116</v>
      </c>
      <c r="Y1151">
        <v>216</v>
      </c>
      <c r="Z1151">
        <v>1.4999999999999999E-2</v>
      </c>
      <c r="AA1151">
        <v>1</v>
      </c>
      <c r="AB1151">
        <v>16</v>
      </c>
    </row>
    <row r="1152" spans="1:28" x14ac:dyDescent="0.25">
      <c r="A1152">
        <v>2021</v>
      </c>
      <c r="B1152">
        <v>3</v>
      </c>
      <c r="C1152" s="289">
        <v>44277</v>
      </c>
      <c r="E1152">
        <v>273</v>
      </c>
      <c r="F1152" t="s">
        <v>242</v>
      </c>
      <c r="G1152" t="s">
        <v>243</v>
      </c>
      <c r="H1152">
        <v>524.52</v>
      </c>
      <c r="I1152">
        <v>603.48</v>
      </c>
      <c r="J1152">
        <v>579.79999999999995</v>
      </c>
      <c r="K1152">
        <v>93</v>
      </c>
      <c r="L1152">
        <v>116</v>
      </c>
      <c r="M1152">
        <v>76</v>
      </c>
      <c r="N1152">
        <v>143</v>
      </c>
      <c r="O1152">
        <v>7</v>
      </c>
      <c r="P1152">
        <v>4</v>
      </c>
      <c r="Q1152">
        <v>5</v>
      </c>
      <c r="X1152">
        <v>16</v>
      </c>
      <c r="Y1152">
        <v>1048</v>
      </c>
      <c r="Z1152">
        <v>1.4999999999999999E-2</v>
      </c>
      <c r="AA1152">
        <v>1</v>
      </c>
      <c r="AB1152">
        <v>16</v>
      </c>
    </row>
    <row r="1153" spans="1:28" x14ac:dyDescent="0.25">
      <c r="A1153">
        <v>2021</v>
      </c>
      <c r="B1153">
        <v>3</v>
      </c>
      <c r="C1153" s="289">
        <v>44278</v>
      </c>
      <c r="E1153">
        <v>273</v>
      </c>
      <c r="F1153" t="s">
        <v>242</v>
      </c>
      <c r="G1153" t="s">
        <v>243</v>
      </c>
      <c r="H1153">
        <v>524.52</v>
      </c>
      <c r="I1153">
        <v>603.48</v>
      </c>
      <c r="J1153">
        <v>578.70000000000005</v>
      </c>
      <c r="K1153">
        <v>93</v>
      </c>
      <c r="L1153">
        <v>116</v>
      </c>
      <c r="M1153">
        <v>71</v>
      </c>
      <c r="N1153">
        <v>153</v>
      </c>
      <c r="O1153">
        <v>7</v>
      </c>
      <c r="P1153">
        <v>1</v>
      </c>
      <c r="Q1153">
        <v>5</v>
      </c>
      <c r="X1153">
        <v>13</v>
      </c>
      <c r="Y1153">
        <v>1597</v>
      </c>
      <c r="Z1153">
        <v>1.4999999999999999E-2</v>
      </c>
      <c r="AA1153">
        <v>1</v>
      </c>
      <c r="AB1153">
        <v>16</v>
      </c>
    </row>
    <row r="1154" spans="1:28" x14ac:dyDescent="0.25">
      <c r="A1154">
        <v>2021</v>
      </c>
      <c r="B1154">
        <v>3</v>
      </c>
      <c r="C1154" s="289">
        <v>44279</v>
      </c>
      <c r="E1154">
        <v>273</v>
      </c>
      <c r="F1154" t="s">
        <v>242</v>
      </c>
      <c r="G1154" t="s">
        <v>243</v>
      </c>
      <c r="H1154">
        <v>524.52</v>
      </c>
      <c r="I1154">
        <v>603.48</v>
      </c>
      <c r="J1154">
        <v>583.20000000000005</v>
      </c>
      <c r="K1154">
        <v>93</v>
      </c>
      <c r="L1154">
        <v>116</v>
      </c>
      <c r="M1154">
        <v>76</v>
      </c>
      <c r="N1154">
        <v>143</v>
      </c>
      <c r="O1154">
        <v>6</v>
      </c>
      <c r="P1154">
        <v>2</v>
      </c>
      <c r="Q1154">
        <v>8</v>
      </c>
      <c r="X1154">
        <v>16</v>
      </c>
      <c r="Y1154">
        <v>1516</v>
      </c>
      <c r="Z1154">
        <v>1.4999999999999999E-2</v>
      </c>
      <c r="AA1154">
        <v>1</v>
      </c>
      <c r="AB1154">
        <v>16</v>
      </c>
    </row>
    <row r="1155" spans="1:28" x14ac:dyDescent="0.25">
      <c r="A1155">
        <v>2021</v>
      </c>
      <c r="B1155">
        <v>3</v>
      </c>
      <c r="C1155" s="289">
        <v>44280</v>
      </c>
      <c r="E1155">
        <v>273</v>
      </c>
      <c r="F1155" t="s">
        <v>242</v>
      </c>
      <c r="G1155" t="s">
        <v>243</v>
      </c>
      <c r="H1155">
        <v>524.52</v>
      </c>
      <c r="I1155">
        <v>603.48</v>
      </c>
      <c r="K1155">
        <v>93</v>
      </c>
      <c r="L1155">
        <v>116</v>
      </c>
      <c r="Y1155">
        <v>378</v>
      </c>
      <c r="Z1155">
        <v>1.4999999999999999E-2</v>
      </c>
      <c r="AA1155">
        <v>1</v>
      </c>
      <c r="AB1155">
        <v>16</v>
      </c>
    </row>
    <row r="1156" spans="1:28" x14ac:dyDescent="0.25">
      <c r="A1156">
        <v>2021</v>
      </c>
      <c r="B1156">
        <v>3</v>
      </c>
      <c r="C1156" s="289">
        <v>44280</v>
      </c>
      <c r="E1156">
        <v>271</v>
      </c>
      <c r="F1156" t="s">
        <v>335</v>
      </c>
      <c r="G1156" t="s">
        <v>336</v>
      </c>
      <c r="H1156">
        <v>149.72999999999999</v>
      </c>
      <c r="I1156">
        <v>172.27</v>
      </c>
      <c r="J1156">
        <v>166.1</v>
      </c>
      <c r="K1156">
        <v>151</v>
      </c>
      <c r="L1156">
        <v>95</v>
      </c>
      <c r="M1156">
        <v>157</v>
      </c>
      <c r="N1156">
        <v>92</v>
      </c>
      <c r="O1156">
        <v>6</v>
      </c>
      <c r="P1156">
        <v>1</v>
      </c>
      <c r="Q1156">
        <v>5</v>
      </c>
      <c r="X1156">
        <v>12</v>
      </c>
      <c r="Y1156">
        <v>1962</v>
      </c>
      <c r="Z1156">
        <v>1.4999999999999999E-2</v>
      </c>
      <c r="AA1156">
        <v>1</v>
      </c>
      <c r="AB1156">
        <v>16</v>
      </c>
    </row>
    <row r="1157" spans="1:28" x14ac:dyDescent="0.25">
      <c r="A1157">
        <v>2021</v>
      </c>
      <c r="B1157">
        <v>3</v>
      </c>
      <c r="C1157" s="289">
        <v>44283</v>
      </c>
      <c r="E1157">
        <v>271</v>
      </c>
      <c r="F1157" t="s">
        <v>335</v>
      </c>
      <c r="G1157" t="s">
        <v>336</v>
      </c>
      <c r="H1157">
        <v>149.72999999999999</v>
      </c>
      <c r="I1157">
        <v>172.27</v>
      </c>
      <c r="K1157">
        <v>151</v>
      </c>
      <c r="L1157">
        <v>95</v>
      </c>
      <c r="O1157">
        <v>1</v>
      </c>
      <c r="Q1157">
        <v>1</v>
      </c>
      <c r="X1157">
        <v>2</v>
      </c>
      <c r="Y1157">
        <v>402</v>
      </c>
      <c r="Z1157">
        <v>1.4999999999999999E-2</v>
      </c>
      <c r="AA1157">
        <v>1</v>
      </c>
      <c r="AB1157">
        <v>16</v>
      </c>
    </row>
    <row r="1158" spans="1:28" x14ac:dyDescent="0.25">
      <c r="A1158">
        <v>2021</v>
      </c>
      <c r="B1158">
        <v>3</v>
      </c>
      <c r="C1158" s="289">
        <v>44279</v>
      </c>
      <c r="E1158">
        <v>269</v>
      </c>
      <c r="F1158" t="s">
        <v>442</v>
      </c>
      <c r="G1158" t="s">
        <v>443</v>
      </c>
      <c r="H1158">
        <v>1460.1</v>
      </c>
      <c r="I1158">
        <v>1679.9</v>
      </c>
      <c r="K1158">
        <v>14</v>
      </c>
      <c r="L1158">
        <v>257</v>
      </c>
      <c r="O1158">
        <v>2</v>
      </c>
      <c r="Q1158">
        <v>2</v>
      </c>
      <c r="X1158">
        <v>4</v>
      </c>
      <c r="Y1158">
        <v>28</v>
      </c>
      <c r="Z1158">
        <v>0.02</v>
      </c>
      <c r="AA1158">
        <v>1</v>
      </c>
      <c r="AB1158">
        <v>20</v>
      </c>
    </row>
    <row r="1159" spans="1:28" x14ac:dyDescent="0.25">
      <c r="A1159">
        <v>2021</v>
      </c>
      <c r="B1159">
        <v>3</v>
      </c>
      <c r="C1159" s="289">
        <v>44280</v>
      </c>
      <c r="E1159">
        <v>269</v>
      </c>
      <c r="F1159" t="s">
        <v>442</v>
      </c>
      <c r="G1159" t="s">
        <v>443</v>
      </c>
      <c r="H1159">
        <v>1460.1</v>
      </c>
      <c r="I1159">
        <v>1679.9</v>
      </c>
      <c r="J1159">
        <v>1705</v>
      </c>
      <c r="K1159">
        <v>14</v>
      </c>
      <c r="L1159">
        <v>257</v>
      </c>
      <c r="M1159">
        <v>17</v>
      </c>
      <c r="N1159">
        <v>206</v>
      </c>
      <c r="O1159">
        <v>7</v>
      </c>
      <c r="P1159">
        <v>1</v>
      </c>
      <c r="Q1159">
        <v>5</v>
      </c>
      <c r="X1159">
        <v>13</v>
      </c>
      <c r="Y1159">
        <v>97</v>
      </c>
      <c r="Z1159">
        <v>0.02</v>
      </c>
      <c r="AA1159">
        <v>1</v>
      </c>
      <c r="AB1159">
        <v>20</v>
      </c>
    </row>
    <row r="1160" spans="1:28" x14ac:dyDescent="0.25">
      <c r="A1160">
        <v>2021</v>
      </c>
      <c r="B1160">
        <v>3</v>
      </c>
      <c r="C1160" s="289">
        <v>44283</v>
      </c>
      <c r="E1160">
        <v>269</v>
      </c>
      <c r="F1160" t="s">
        <v>442</v>
      </c>
      <c r="G1160" t="s">
        <v>443</v>
      </c>
      <c r="H1160">
        <v>1460.1</v>
      </c>
      <c r="I1160">
        <v>1679.9</v>
      </c>
      <c r="J1160">
        <v>1675</v>
      </c>
      <c r="K1160">
        <v>14</v>
      </c>
      <c r="L1160">
        <v>257</v>
      </c>
      <c r="M1160">
        <v>15</v>
      </c>
      <c r="N1160">
        <v>239</v>
      </c>
      <c r="O1160">
        <v>4</v>
      </c>
      <c r="P1160">
        <v>3</v>
      </c>
      <c r="Q1160">
        <v>6</v>
      </c>
      <c r="X1160">
        <v>13</v>
      </c>
      <c r="Y1160">
        <v>1013</v>
      </c>
      <c r="Z1160">
        <v>0.02</v>
      </c>
      <c r="AA1160">
        <v>1</v>
      </c>
      <c r="AB1160">
        <v>20</v>
      </c>
    </row>
    <row r="1161" spans="1:28" x14ac:dyDescent="0.25">
      <c r="A1161">
        <v>2021</v>
      </c>
      <c r="B1161">
        <v>3</v>
      </c>
      <c r="C1161" s="289">
        <v>44284</v>
      </c>
      <c r="E1161">
        <v>269</v>
      </c>
      <c r="F1161" t="s">
        <v>442</v>
      </c>
      <c r="G1161" t="s">
        <v>443</v>
      </c>
      <c r="H1161">
        <v>1460.1</v>
      </c>
      <c r="I1161">
        <v>1679.9</v>
      </c>
      <c r="J1161">
        <v>1644</v>
      </c>
      <c r="K1161">
        <v>14</v>
      </c>
      <c r="L1161">
        <v>257</v>
      </c>
      <c r="M1161">
        <v>17</v>
      </c>
      <c r="N1161">
        <v>214</v>
      </c>
      <c r="O1161">
        <v>5</v>
      </c>
      <c r="P1161">
        <v>1</v>
      </c>
      <c r="Q1161">
        <v>3</v>
      </c>
      <c r="X1161">
        <v>8</v>
      </c>
      <c r="Y1161">
        <v>278</v>
      </c>
      <c r="Z1161">
        <v>0.02</v>
      </c>
      <c r="AA1161">
        <v>1</v>
      </c>
      <c r="AB1161">
        <v>20</v>
      </c>
    </row>
    <row r="1162" spans="1:28" x14ac:dyDescent="0.25">
      <c r="A1162">
        <v>2021</v>
      </c>
      <c r="B1162">
        <v>3</v>
      </c>
      <c r="C1162" s="289">
        <v>44255</v>
      </c>
      <c r="E1162">
        <v>253</v>
      </c>
      <c r="F1162" t="s">
        <v>323</v>
      </c>
      <c r="G1162" t="s">
        <v>190</v>
      </c>
      <c r="H1162">
        <v>188.79</v>
      </c>
      <c r="I1162">
        <v>217.21</v>
      </c>
      <c r="J1162">
        <v>207</v>
      </c>
      <c r="K1162">
        <v>121</v>
      </c>
      <c r="L1162">
        <v>89</v>
      </c>
      <c r="M1162">
        <v>119</v>
      </c>
      <c r="N1162">
        <v>91</v>
      </c>
      <c r="O1162">
        <v>5</v>
      </c>
      <c r="P1162">
        <v>3</v>
      </c>
      <c r="Q1162">
        <v>6</v>
      </c>
      <c r="X1162">
        <v>14</v>
      </c>
      <c r="Y1162">
        <v>3734</v>
      </c>
      <c r="Z1162">
        <v>1.4999999999999999E-2</v>
      </c>
      <c r="AA1162">
        <v>1</v>
      </c>
      <c r="AB1162">
        <v>16</v>
      </c>
    </row>
    <row r="1163" spans="1:28" x14ac:dyDescent="0.25">
      <c r="A1163">
        <v>2021</v>
      </c>
      <c r="B1163">
        <v>3</v>
      </c>
      <c r="C1163" s="289">
        <v>44256</v>
      </c>
      <c r="E1163">
        <v>253</v>
      </c>
      <c r="F1163" t="s">
        <v>323</v>
      </c>
      <c r="G1163" t="s">
        <v>190</v>
      </c>
      <c r="H1163">
        <v>188.79</v>
      </c>
      <c r="I1163">
        <v>217.21</v>
      </c>
      <c r="J1163">
        <v>198</v>
      </c>
      <c r="K1163">
        <v>121</v>
      </c>
      <c r="L1163">
        <v>89</v>
      </c>
      <c r="O1163">
        <v>4</v>
      </c>
      <c r="Q1163">
        <v>3</v>
      </c>
      <c r="X1163">
        <v>7</v>
      </c>
      <c r="Y1163">
        <v>7</v>
      </c>
      <c r="Z1163">
        <v>1.4999999999999999E-2</v>
      </c>
      <c r="AA1163">
        <v>1</v>
      </c>
      <c r="AB1163">
        <v>16</v>
      </c>
    </row>
    <row r="1164" spans="1:28" x14ac:dyDescent="0.25">
      <c r="A1164">
        <v>2021</v>
      </c>
      <c r="B1164">
        <v>3</v>
      </c>
      <c r="C1164" s="289">
        <v>44255</v>
      </c>
      <c r="E1164">
        <v>254</v>
      </c>
      <c r="F1164" t="s">
        <v>189</v>
      </c>
      <c r="G1164" t="s">
        <v>190</v>
      </c>
      <c r="H1164">
        <v>188.79</v>
      </c>
      <c r="I1164">
        <v>217.21</v>
      </c>
      <c r="J1164">
        <v>209.7</v>
      </c>
      <c r="K1164">
        <v>88</v>
      </c>
      <c r="L1164">
        <v>164</v>
      </c>
      <c r="M1164">
        <v>105</v>
      </c>
      <c r="N1164">
        <v>137</v>
      </c>
      <c r="O1164">
        <v>8</v>
      </c>
      <c r="P1164">
        <v>4</v>
      </c>
      <c r="Q1164">
        <v>7</v>
      </c>
      <c r="X1164">
        <v>19</v>
      </c>
      <c r="Y1164">
        <v>1999</v>
      </c>
      <c r="Z1164">
        <v>0.02</v>
      </c>
      <c r="AA1164">
        <v>1</v>
      </c>
      <c r="AB1164">
        <v>16</v>
      </c>
    </row>
    <row r="1165" spans="1:28" x14ac:dyDescent="0.25">
      <c r="A1165">
        <v>2021</v>
      </c>
      <c r="B1165">
        <v>3</v>
      </c>
      <c r="C1165" s="289">
        <v>44256</v>
      </c>
      <c r="E1165">
        <v>254</v>
      </c>
      <c r="F1165" t="s">
        <v>189</v>
      </c>
      <c r="G1165" t="s">
        <v>190</v>
      </c>
      <c r="H1165">
        <v>188.79</v>
      </c>
      <c r="I1165">
        <v>217.21</v>
      </c>
      <c r="J1165">
        <v>207.1</v>
      </c>
      <c r="K1165">
        <v>88</v>
      </c>
      <c r="L1165">
        <v>164</v>
      </c>
      <c r="M1165">
        <v>105</v>
      </c>
      <c r="N1165">
        <v>138</v>
      </c>
      <c r="O1165">
        <v>8</v>
      </c>
      <c r="P1165">
        <v>2</v>
      </c>
      <c r="Q1165">
        <v>10</v>
      </c>
      <c r="X1165">
        <v>20</v>
      </c>
      <c r="Y1165">
        <v>1400</v>
      </c>
      <c r="Z1165">
        <v>0.02</v>
      </c>
      <c r="AA1165">
        <v>1</v>
      </c>
      <c r="AB1165">
        <v>16</v>
      </c>
    </row>
    <row r="1166" spans="1:28" x14ac:dyDescent="0.25">
      <c r="A1166">
        <v>2021</v>
      </c>
      <c r="B1166">
        <v>3</v>
      </c>
      <c r="C1166" s="289">
        <v>44257</v>
      </c>
      <c r="E1166">
        <v>254</v>
      </c>
      <c r="F1166" t="s">
        <v>189</v>
      </c>
      <c r="G1166" t="s">
        <v>190</v>
      </c>
      <c r="H1166">
        <v>188.79</v>
      </c>
      <c r="I1166">
        <v>217.21</v>
      </c>
      <c r="J1166">
        <v>211</v>
      </c>
      <c r="K1166">
        <v>88</v>
      </c>
      <c r="L1166">
        <v>164</v>
      </c>
      <c r="M1166">
        <v>108</v>
      </c>
      <c r="N1166">
        <v>134</v>
      </c>
      <c r="O1166">
        <v>6</v>
      </c>
      <c r="P1166">
        <v>5</v>
      </c>
      <c r="Q1166">
        <v>6</v>
      </c>
      <c r="S1166">
        <v>4</v>
      </c>
      <c r="X1166">
        <v>20</v>
      </c>
      <c r="Y1166">
        <v>980</v>
      </c>
      <c r="Z1166">
        <v>0.02</v>
      </c>
      <c r="AA1166">
        <v>1</v>
      </c>
      <c r="AB1166">
        <v>16</v>
      </c>
    </row>
    <row r="1167" spans="1:28" x14ac:dyDescent="0.25">
      <c r="A1167">
        <v>2021</v>
      </c>
      <c r="B1167">
        <v>3</v>
      </c>
      <c r="C1167" s="289">
        <v>44258</v>
      </c>
      <c r="E1167">
        <v>254</v>
      </c>
      <c r="F1167" t="s">
        <v>189</v>
      </c>
      <c r="G1167" t="s">
        <v>190</v>
      </c>
      <c r="H1167">
        <v>188.79</v>
      </c>
      <c r="I1167">
        <v>217.21</v>
      </c>
      <c r="J1167">
        <v>207.7</v>
      </c>
      <c r="K1167">
        <v>88</v>
      </c>
      <c r="L1167">
        <v>164</v>
      </c>
      <c r="M1167">
        <v>107</v>
      </c>
      <c r="N1167">
        <v>135</v>
      </c>
      <c r="O1167">
        <v>8</v>
      </c>
      <c r="P1167">
        <v>4</v>
      </c>
      <c r="Q1167">
        <v>10</v>
      </c>
      <c r="X1167">
        <v>22</v>
      </c>
      <c r="Y1167">
        <v>2062</v>
      </c>
      <c r="Z1167">
        <v>0.02</v>
      </c>
      <c r="AA1167">
        <v>1</v>
      </c>
      <c r="AB1167">
        <v>16</v>
      </c>
    </row>
    <row r="1168" spans="1:28" x14ac:dyDescent="0.25">
      <c r="A1168">
        <v>2021</v>
      </c>
      <c r="B1168">
        <v>3</v>
      </c>
      <c r="C1168" s="289">
        <v>44259</v>
      </c>
      <c r="E1168">
        <v>254</v>
      </c>
      <c r="F1168" t="s">
        <v>189</v>
      </c>
      <c r="G1168" t="s">
        <v>190</v>
      </c>
      <c r="H1168">
        <v>188.79</v>
      </c>
      <c r="I1168">
        <v>217.21</v>
      </c>
      <c r="J1168">
        <v>210</v>
      </c>
      <c r="K1168">
        <v>88</v>
      </c>
      <c r="L1168">
        <v>164</v>
      </c>
      <c r="M1168">
        <v>107</v>
      </c>
      <c r="N1168">
        <v>135</v>
      </c>
      <c r="O1168">
        <v>5</v>
      </c>
      <c r="Q1168">
        <v>4</v>
      </c>
      <c r="S1168">
        <v>1</v>
      </c>
      <c r="X1168">
        <v>10</v>
      </c>
      <c r="Y1168">
        <v>1210</v>
      </c>
      <c r="Z1168">
        <v>0.02</v>
      </c>
      <c r="AA1168">
        <v>1</v>
      </c>
      <c r="AB1168">
        <v>16</v>
      </c>
    </row>
    <row r="1169" spans="1:28" x14ac:dyDescent="0.25">
      <c r="A1169">
        <v>2021</v>
      </c>
      <c r="B1169">
        <v>3</v>
      </c>
      <c r="C1169" s="289">
        <v>44262</v>
      </c>
      <c r="E1169">
        <v>254</v>
      </c>
      <c r="F1169" t="s">
        <v>189</v>
      </c>
      <c r="G1169" t="s">
        <v>190</v>
      </c>
      <c r="H1169">
        <v>188.79</v>
      </c>
      <c r="I1169">
        <v>217.21</v>
      </c>
      <c r="J1169">
        <v>212.7</v>
      </c>
      <c r="K1169">
        <v>88</v>
      </c>
      <c r="L1169">
        <v>164</v>
      </c>
      <c r="M1169">
        <v>103</v>
      </c>
      <c r="N1169">
        <v>139</v>
      </c>
      <c r="O1169">
        <v>2</v>
      </c>
      <c r="P1169">
        <v>3</v>
      </c>
      <c r="Q1169">
        <v>3</v>
      </c>
      <c r="X1169">
        <v>8</v>
      </c>
      <c r="Y1169">
        <v>2408</v>
      </c>
      <c r="Z1169">
        <v>0.02</v>
      </c>
      <c r="AA1169">
        <v>1</v>
      </c>
      <c r="AB1169">
        <v>16</v>
      </c>
    </row>
    <row r="1170" spans="1:28" x14ac:dyDescent="0.25">
      <c r="A1170">
        <v>2021</v>
      </c>
      <c r="B1170">
        <v>3</v>
      </c>
      <c r="C1170" s="289">
        <v>44263</v>
      </c>
      <c r="E1170">
        <v>254</v>
      </c>
      <c r="F1170" t="s">
        <v>189</v>
      </c>
      <c r="G1170" t="s">
        <v>190</v>
      </c>
      <c r="H1170">
        <v>188.79</v>
      </c>
      <c r="I1170">
        <v>217.21</v>
      </c>
      <c r="J1170">
        <v>211.8</v>
      </c>
      <c r="K1170">
        <v>88</v>
      </c>
      <c r="L1170">
        <v>164</v>
      </c>
      <c r="M1170">
        <v>103</v>
      </c>
      <c r="N1170">
        <v>140</v>
      </c>
      <c r="O1170">
        <v>8</v>
      </c>
      <c r="P1170">
        <v>3</v>
      </c>
      <c r="Q1170">
        <v>9</v>
      </c>
      <c r="X1170">
        <v>20</v>
      </c>
      <c r="Y1170">
        <v>1220</v>
      </c>
      <c r="Z1170">
        <v>0.02</v>
      </c>
      <c r="AA1170">
        <v>1</v>
      </c>
      <c r="AB1170">
        <v>16</v>
      </c>
    </row>
    <row r="1171" spans="1:28" x14ac:dyDescent="0.25">
      <c r="A1171">
        <v>2021</v>
      </c>
      <c r="B1171">
        <v>3</v>
      </c>
      <c r="C1171" s="289">
        <v>44264</v>
      </c>
      <c r="E1171">
        <v>254</v>
      </c>
      <c r="F1171" t="s">
        <v>189</v>
      </c>
      <c r="G1171" t="s">
        <v>190</v>
      </c>
      <c r="H1171">
        <v>188.79</v>
      </c>
      <c r="I1171">
        <v>217.21</v>
      </c>
      <c r="J1171">
        <v>204.5</v>
      </c>
      <c r="K1171">
        <v>88</v>
      </c>
      <c r="L1171">
        <v>164</v>
      </c>
      <c r="M1171">
        <v>104</v>
      </c>
      <c r="N1171">
        <v>138</v>
      </c>
      <c r="O1171">
        <v>4</v>
      </c>
      <c r="P1171">
        <v>4</v>
      </c>
      <c r="Q1171">
        <v>2</v>
      </c>
      <c r="X1171">
        <v>10</v>
      </c>
      <c r="Y1171">
        <v>2410</v>
      </c>
      <c r="Z1171">
        <v>0.02</v>
      </c>
      <c r="AA1171">
        <v>1</v>
      </c>
      <c r="AB1171">
        <v>16</v>
      </c>
    </row>
    <row r="1172" spans="1:28" x14ac:dyDescent="0.25">
      <c r="A1172">
        <v>2021</v>
      </c>
      <c r="B1172">
        <v>3</v>
      </c>
      <c r="C1172" s="289">
        <v>44265</v>
      </c>
      <c r="E1172">
        <v>254</v>
      </c>
      <c r="F1172" t="s">
        <v>189</v>
      </c>
      <c r="G1172" t="s">
        <v>190</v>
      </c>
      <c r="H1172">
        <v>188.79</v>
      </c>
      <c r="I1172">
        <v>217.21</v>
      </c>
      <c r="J1172">
        <v>207.7</v>
      </c>
      <c r="K1172">
        <v>88</v>
      </c>
      <c r="L1172">
        <v>164</v>
      </c>
      <c r="M1172">
        <v>103</v>
      </c>
      <c r="N1172">
        <v>139</v>
      </c>
      <c r="O1172">
        <v>6</v>
      </c>
      <c r="Q1172">
        <v>8</v>
      </c>
      <c r="X1172">
        <v>14</v>
      </c>
      <c r="Y1172">
        <v>1814</v>
      </c>
      <c r="Z1172">
        <v>0.02</v>
      </c>
      <c r="AA1172">
        <v>1</v>
      </c>
      <c r="AB1172">
        <v>16</v>
      </c>
    </row>
    <row r="1173" spans="1:28" x14ac:dyDescent="0.25">
      <c r="A1173">
        <v>2021</v>
      </c>
      <c r="B1173">
        <v>3</v>
      </c>
      <c r="C1173" s="289">
        <v>44269</v>
      </c>
      <c r="E1173">
        <v>254</v>
      </c>
      <c r="F1173" t="s">
        <v>189</v>
      </c>
      <c r="G1173" t="s">
        <v>190</v>
      </c>
      <c r="H1173">
        <v>188.79</v>
      </c>
      <c r="I1173">
        <v>217.21</v>
      </c>
      <c r="J1173">
        <v>207.8</v>
      </c>
      <c r="K1173">
        <v>88</v>
      </c>
      <c r="L1173">
        <v>164</v>
      </c>
      <c r="M1173">
        <v>102</v>
      </c>
      <c r="N1173">
        <v>141</v>
      </c>
      <c r="O1173">
        <v>4</v>
      </c>
      <c r="P1173">
        <v>6</v>
      </c>
      <c r="Q1173">
        <v>2</v>
      </c>
      <c r="X1173">
        <v>12</v>
      </c>
      <c r="Y1173">
        <v>1272</v>
      </c>
      <c r="Z1173">
        <v>0.02</v>
      </c>
      <c r="AA1173">
        <v>1</v>
      </c>
      <c r="AB1173">
        <v>16</v>
      </c>
    </row>
    <row r="1174" spans="1:28" x14ac:dyDescent="0.25">
      <c r="A1174">
        <v>2021</v>
      </c>
      <c r="B1174">
        <v>3</v>
      </c>
      <c r="C1174" s="289">
        <v>44270</v>
      </c>
      <c r="E1174">
        <v>254</v>
      </c>
      <c r="F1174" t="s">
        <v>189</v>
      </c>
      <c r="G1174" t="s">
        <v>190</v>
      </c>
      <c r="H1174">
        <v>188.79</v>
      </c>
      <c r="I1174">
        <v>217.21</v>
      </c>
      <c r="J1174">
        <v>209.6</v>
      </c>
      <c r="K1174">
        <v>88</v>
      </c>
      <c r="L1174">
        <v>164</v>
      </c>
      <c r="M1174">
        <v>102</v>
      </c>
      <c r="N1174">
        <v>141</v>
      </c>
      <c r="O1174">
        <v>5</v>
      </c>
      <c r="P1174">
        <v>8</v>
      </c>
      <c r="Q1174">
        <v>3</v>
      </c>
      <c r="X1174">
        <v>15</v>
      </c>
      <c r="Y1174">
        <v>15</v>
      </c>
      <c r="Z1174">
        <v>0.02</v>
      </c>
      <c r="AA1174">
        <v>1</v>
      </c>
      <c r="AB1174">
        <v>16</v>
      </c>
    </row>
    <row r="1175" spans="1:28" x14ac:dyDescent="0.25">
      <c r="A1175">
        <v>2021</v>
      </c>
      <c r="B1175">
        <v>3</v>
      </c>
      <c r="C1175" s="289">
        <v>44271</v>
      </c>
      <c r="E1175">
        <v>254</v>
      </c>
      <c r="F1175" t="s">
        <v>189</v>
      </c>
      <c r="G1175" t="s">
        <v>190</v>
      </c>
      <c r="H1175">
        <v>188.79</v>
      </c>
      <c r="I1175">
        <v>217.21</v>
      </c>
      <c r="J1175">
        <v>201.9</v>
      </c>
      <c r="K1175">
        <v>88</v>
      </c>
      <c r="L1175">
        <v>164</v>
      </c>
      <c r="M1175">
        <v>105</v>
      </c>
      <c r="N1175">
        <v>138</v>
      </c>
      <c r="O1175">
        <v>9</v>
      </c>
      <c r="P1175">
        <v>6</v>
      </c>
      <c r="Q1175">
        <v>8</v>
      </c>
      <c r="S1175">
        <v>1</v>
      </c>
      <c r="X1175">
        <v>24</v>
      </c>
      <c r="Y1175">
        <v>2664</v>
      </c>
      <c r="Z1175">
        <v>0.02</v>
      </c>
      <c r="AA1175">
        <v>1</v>
      </c>
      <c r="AB1175">
        <v>16</v>
      </c>
    </row>
    <row r="1176" spans="1:28" x14ac:dyDescent="0.25">
      <c r="A1176">
        <v>2021</v>
      </c>
      <c r="B1176">
        <v>3</v>
      </c>
      <c r="C1176" s="289">
        <v>44272</v>
      </c>
      <c r="E1176">
        <v>254</v>
      </c>
      <c r="F1176" t="s">
        <v>189</v>
      </c>
      <c r="G1176" t="s">
        <v>190</v>
      </c>
      <c r="H1176">
        <v>188.79</v>
      </c>
      <c r="I1176">
        <v>217.21</v>
      </c>
      <c r="J1176">
        <v>208.4</v>
      </c>
      <c r="K1176">
        <v>88</v>
      </c>
      <c r="L1176">
        <v>164</v>
      </c>
      <c r="M1176">
        <v>106</v>
      </c>
      <c r="N1176">
        <v>136</v>
      </c>
      <c r="O1176">
        <v>9</v>
      </c>
      <c r="P1176">
        <v>6</v>
      </c>
      <c r="Q1176">
        <v>10</v>
      </c>
      <c r="X1176">
        <v>25</v>
      </c>
      <c r="Y1176">
        <v>385</v>
      </c>
      <c r="Z1176">
        <v>0.02</v>
      </c>
      <c r="AA1176">
        <v>1</v>
      </c>
      <c r="AB1176">
        <v>16</v>
      </c>
    </row>
    <row r="1177" spans="1:28" x14ac:dyDescent="0.25">
      <c r="A1177">
        <v>2021</v>
      </c>
      <c r="B1177">
        <v>3</v>
      </c>
      <c r="C1177" s="289">
        <v>44273</v>
      </c>
      <c r="E1177">
        <v>254</v>
      </c>
      <c r="F1177" t="s">
        <v>189</v>
      </c>
      <c r="G1177" t="s">
        <v>190</v>
      </c>
      <c r="H1177">
        <v>188.79</v>
      </c>
      <c r="I1177">
        <v>217.21</v>
      </c>
      <c r="J1177">
        <v>204.9</v>
      </c>
      <c r="K1177">
        <v>88</v>
      </c>
      <c r="L1177">
        <v>164</v>
      </c>
      <c r="M1177">
        <v>105</v>
      </c>
      <c r="N1177">
        <v>138</v>
      </c>
      <c r="O1177">
        <v>9</v>
      </c>
      <c r="P1177">
        <v>4</v>
      </c>
      <c r="Q1177">
        <v>10</v>
      </c>
      <c r="X1177">
        <v>23</v>
      </c>
      <c r="Y1177">
        <v>1463</v>
      </c>
      <c r="Z1177">
        <v>0.02</v>
      </c>
      <c r="AA1177">
        <v>1</v>
      </c>
      <c r="AB1177">
        <v>16</v>
      </c>
    </row>
    <row r="1178" spans="1:28" x14ac:dyDescent="0.25">
      <c r="A1178">
        <v>2021</v>
      </c>
      <c r="B1178">
        <v>3</v>
      </c>
      <c r="C1178" s="289">
        <v>44275</v>
      </c>
      <c r="E1178">
        <v>254</v>
      </c>
      <c r="F1178" t="s">
        <v>189</v>
      </c>
      <c r="G1178" t="s">
        <v>190</v>
      </c>
      <c r="H1178">
        <v>188.79</v>
      </c>
      <c r="I1178">
        <v>217.21</v>
      </c>
      <c r="J1178">
        <v>208.8</v>
      </c>
      <c r="K1178">
        <v>88</v>
      </c>
      <c r="L1178">
        <v>164</v>
      </c>
      <c r="M1178">
        <v>99</v>
      </c>
      <c r="N1178">
        <v>145</v>
      </c>
      <c r="O1178">
        <v>8</v>
      </c>
      <c r="Q1178">
        <v>8</v>
      </c>
      <c r="X1178">
        <v>16</v>
      </c>
      <c r="Y1178">
        <v>1396</v>
      </c>
      <c r="Z1178">
        <v>0.02</v>
      </c>
      <c r="AA1178">
        <v>1</v>
      </c>
      <c r="AB1178">
        <v>16</v>
      </c>
    </row>
    <row r="1179" spans="1:28" x14ac:dyDescent="0.25">
      <c r="A1179">
        <v>2021</v>
      </c>
      <c r="B1179">
        <v>3</v>
      </c>
      <c r="C1179" s="289">
        <v>44276</v>
      </c>
      <c r="E1179">
        <v>254</v>
      </c>
      <c r="F1179" t="s">
        <v>189</v>
      </c>
      <c r="G1179" t="s">
        <v>190</v>
      </c>
      <c r="H1179">
        <v>188.79</v>
      </c>
      <c r="I1179">
        <v>217.21</v>
      </c>
      <c r="J1179">
        <v>212.4</v>
      </c>
      <c r="K1179">
        <v>88</v>
      </c>
      <c r="L1179">
        <v>164</v>
      </c>
      <c r="M1179">
        <v>101</v>
      </c>
      <c r="N1179">
        <v>143</v>
      </c>
      <c r="O1179">
        <v>3</v>
      </c>
      <c r="P1179">
        <v>4</v>
      </c>
      <c r="Q1179">
        <v>4</v>
      </c>
      <c r="X1179">
        <v>11</v>
      </c>
      <c r="Y1179">
        <v>11</v>
      </c>
      <c r="Z1179">
        <v>0.02</v>
      </c>
      <c r="AA1179">
        <v>1</v>
      </c>
      <c r="AB1179">
        <v>16</v>
      </c>
    </row>
    <row r="1180" spans="1:28" x14ac:dyDescent="0.25">
      <c r="A1180">
        <v>2021</v>
      </c>
      <c r="B1180">
        <v>3</v>
      </c>
      <c r="C1180" s="289">
        <v>44277</v>
      </c>
      <c r="E1180">
        <v>254</v>
      </c>
      <c r="F1180" t="s">
        <v>189</v>
      </c>
      <c r="G1180" t="s">
        <v>190</v>
      </c>
      <c r="H1180">
        <v>188.79</v>
      </c>
      <c r="I1180">
        <v>217.21</v>
      </c>
      <c r="J1180">
        <v>206.4</v>
      </c>
      <c r="K1180">
        <v>88</v>
      </c>
      <c r="L1180">
        <v>164</v>
      </c>
      <c r="M1180">
        <v>100</v>
      </c>
      <c r="N1180">
        <v>144</v>
      </c>
      <c r="O1180">
        <v>10</v>
      </c>
      <c r="P1180">
        <v>4</v>
      </c>
      <c r="Q1180">
        <v>10</v>
      </c>
      <c r="X1180">
        <v>24</v>
      </c>
      <c r="Y1180">
        <v>1224</v>
      </c>
      <c r="Z1180">
        <v>0.02</v>
      </c>
      <c r="AA1180">
        <v>1</v>
      </c>
      <c r="AB1180">
        <v>16</v>
      </c>
    </row>
    <row r="1181" spans="1:28" x14ac:dyDescent="0.25">
      <c r="A1181">
        <v>2021</v>
      </c>
      <c r="B1181">
        <v>3</v>
      </c>
      <c r="C1181" s="289">
        <v>44278</v>
      </c>
      <c r="E1181">
        <v>254</v>
      </c>
      <c r="F1181" t="s">
        <v>189</v>
      </c>
      <c r="G1181" t="s">
        <v>190</v>
      </c>
      <c r="H1181">
        <v>188.79</v>
      </c>
      <c r="I1181">
        <v>217.21</v>
      </c>
      <c r="J1181">
        <v>209.6</v>
      </c>
      <c r="K1181">
        <v>88</v>
      </c>
      <c r="L1181">
        <v>164</v>
      </c>
      <c r="M1181">
        <v>100</v>
      </c>
      <c r="N1181">
        <v>144</v>
      </c>
      <c r="O1181">
        <v>9</v>
      </c>
      <c r="P1181">
        <v>6</v>
      </c>
      <c r="Q1181">
        <v>11</v>
      </c>
      <c r="X1181">
        <v>26</v>
      </c>
      <c r="Y1181">
        <v>3626</v>
      </c>
      <c r="Z1181">
        <v>0.02</v>
      </c>
      <c r="AA1181">
        <v>1</v>
      </c>
      <c r="AB1181">
        <v>16</v>
      </c>
    </row>
    <row r="1182" spans="1:28" x14ac:dyDescent="0.25">
      <c r="A1182">
        <v>2021</v>
      </c>
      <c r="B1182">
        <v>3</v>
      </c>
      <c r="C1182" s="289">
        <v>44279</v>
      </c>
      <c r="E1182">
        <v>254</v>
      </c>
      <c r="F1182" t="s">
        <v>189</v>
      </c>
      <c r="G1182" t="s">
        <v>190</v>
      </c>
      <c r="H1182">
        <v>188.79</v>
      </c>
      <c r="I1182">
        <v>217.21</v>
      </c>
      <c r="J1182">
        <v>206.4</v>
      </c>
      <c r="K1182">
        <v>88</v>
      </c>
      <c r="L1182">
        <v>164</v>
      </c>
      <c r="M1182">
        <v>103</v>
      </c>
      <c r="N1182">
        <v>140</v>
      </c>
      <c r="O1182">
        <v>9</v>
      </c>
      <c r="P1182">
        <v>4</v>
      </c>
      <c r="Q1182">
        <v>13</v>
      </c>
      <c r="X1182">
        <v>26</v>
      </c>
      <c r="Y1182">
        <v>1706</v>
      </c>
      <c r="Z1182">
        <v>0.02</v>
      </c>
      <c r="AA1182">
        <v>1</v>
      </c>
      <c r="AB1182">
        <v>16</v>
      </c>
    </row>
    <row r="1183" spans="1:28" x14ac:dyDescent="0.25">
      <c r="A1183">
        <v>2021</v>
      </c>
      <c r="B1183">
        <v>3</v>
      </c>
      <c r="C1183" s="289">
        <v>44280</v>
      </c>
      <c r="E1183">
        <v>254</v>
      </c>
      <c r="F1183" t="s">
        <v>189</v>
      </c>
      <c r="G1183" t="s">
        <v>190</v>
      </c>
      <c r="H1183">
        <v>188.79</v>
      </c>
      <c r="I1183">
        <v>217.21</v>
      </c>
      <c r="J1183">
        <v>209.3</v>
      </c>
      <c r="K1183">
        <v>88</v>
      </c>
      <c r="L1183">
        <v>164</v>
      </c>
      <c r="M1183">
        <v>96</v>
      </c>
      <c r="N1183">
        <v>150</v>
      </c>
      <c r="O1183">
        <v>1</v>
      </c>
      <c r="P1183">
        <v>2</v>
      </c>
      <c r="Q1183">
        <v>4</v>
      </c>
      <c r="X1183">
        <v>7</v>
      </c>
      <c r="Y1183">
        <v>1207</v>
      </c>
      <c r="Z1183">
        <v>0.02</v>
      </c>
      <c r="AA1183">
        <v>1</v>
      </c>
      <c r="AB1183">
        <v>16</v>
      </c>
    </row>
    <row r="1184" spans="1:28" x14ac:dyDescent="0.25">
      <c r="A1184">
        <v>2021</v>
      </c>
      <c r="B1184">
        <v>3</v>
      </c>
      <c r="C1184" s="289">
        <v>44283</v>
      </c>
      <c r="E1184">
        <v>254</v>
      </c>
      <c r="F1184" t="s">
        <v>189</v>
      </c>
      <c r="G1184" t="s">
        <v>190</v>
      </c>
      <c r="H1184">
        <v>188.79</v>
      </c>
      <c r="I1184">
        <v>217.21</v>
      </c>
      <c r="J1184">
        <v>211.3</v>
      </c>
      <c r="K1184">
        <v>88</v>
      </c>
      <c r="L1184">
        <v>164</v>
      </c>
      <c r="M1184">
        <v>104</v>
      </c>
      <c r="N1184">
        <v>138</v>
      </c>
      <c r="O1184">
        <v>8</v>
      </c>
      <c r="P1184">
        <v>7</v>
      </c>
      <c r="Q1184">
        <v>5</v>
      </c>
      <c r="X1184">
        <v>19</v>
      </c>
      <c r="Y1184">
        <v>2119</v>
      </c>
      <c r="Z1184">
        <v>0.02</v>
      </c>
      <c r="AA1184">
        <v>1</v>
      </c>
      <c r="AB1184">
        <v>16</v>
      </c>
    </row>
    <row r="1185" spans="1:28" x14ac:dyDescent="0.25">
      <c r="A1185">
        <v>2021</v>
      </c>
      <c r="B1185">
        <v>3</v>
      </c>
      <c r="C1185" s="289">
        <v>44284</v>
      </c>
      <c r="E1185">
        <v>254</v>
      </c>
      <c r="F1185" t="s">
        <v>189</v>
      </c>
      <c r="G1185" t="s">
        <v>190</v>
      </c>
      <c r="H1185">
        <v>188.79</v>
      </c>
      <c r="I1185">
        <v>217.21</v>
      </c>
      <c r="J1185">
        <v>211.4</v>
      </c>
      <c r="K1185">
        <v>88</v>
      </c>
      <c r="L1185">
        <v>164</v>
      </c>
      <c r="M1185">
        <v>105</v>
      </c>
      <c r="N1185">
        <v>138</v>
      </c>
      <c r="O1185">
        <v>8</v>
      </c>
      <c r="P1185">
        <v>3</v>
      </c>
      <c r="Q1185">
        <v>11</v>
      </c>
      <c r="X1185">
        <v>22</v>
      </c>
      <c r="Y1185">
        <v>1582</v>
      </c>
      <c r="Z1185">
        <v>0.02</v>
      </c>
      <c r="AA1185">
        <v>1</v>
      </c>
      <c r="AB1185">
        <v>16</v>
      </c>
    </row>
    <row r="1186" spans="1:28" x14ac:dyDescent="0.25">
      <c r="A1186">
        <v>2021</v>
      </c>
      <c r="B1186">
        <v>3</v>
      </c>
      <c r="C1186" s="289">
        <v>44285</v>
      </c>
      <c r="E1186">
        <v>254</v>
      </c>
      <c r="F1186" t="s">
        <v>189</v>
      </c>
      <c r="G1186" t="s">
        <v>190</v>
      </c>
      <c r="H1186">
        <v>188.79</v>
      </c>
      <c r="I1186">
        <v>217.21</v>
      </c>
      <c r="J1186">
        <v>212</v>
      </c>
      <c r="K1186">
        <v>88</v>
      </c>
      <c r="L1186">
        <v>164</v>
      </c>
      <c r="M1186">
        <v>100</v>
      </c>
      <c r="N1186">
        <v>143</v>
      </c>
      <c r="O1186">
        <v>8</v>
      </c>
      <c r="Q1186">
        <v>9</v>
      </c>
      <c r="X1186">
        <v>17</v>
      </c>
      <c r="Y1186">
        <v>1937</v>
      </c>
      <c r="Z1186">
        <v>0.02</v>
      </c>
      <c r="AA1186">
        <v>1</v>
      </c>
      <c r="AB1186">
        <v>16</v>
      </c>
    </row>
    <row r="1187" spans="1:28" x14ac:dyDescent="0.25">
      <c r="A1187">
        <v>2021</v>
      </c>
      <c r="B1187">
        <v>3</v>
      </c>
      <c r="C1187" s="289">
        <v>44255</v>
      </c>
      <c r="E1187">
        <v>225</v>
      </c>
      <c r="F1187" t="s">
        <v>142</v>
      </c>
      <c r="G1187" t="s">
        <v>143</v>
      </c>
      <c r="H1187">
        <v>345.96</v>
      </c>
      <c r="I1187">
        <v>398.04</v>
      </c>
      <c r="K1187">
        <v>169</v>
      </c>
      <c r="L1187">
        <v>128</v>
      </c>
      <c r="Y1187">
        <v>1338</v>
      </c>
      <c r="Z1187">
        <v>1.4999999999999999E-2</v>
      </c>
      <c r="AA1187">
        <v>1</v>
      </c>
      <c r="AB1187">
        <v>18</v>
      </c>
    </row>
    <row r="1188" spans="1:28" x14ac:dyDescent="0.25">
      <c r="A1188">
        <v>2021</v>
      </c>
      <c r="B1188">
        <v>3</v>
      </c>
      <c r="C1188" s="289">
        <v>44278</v>
      </c>
      <c r="E1188">
        <v>225</v>
      </c>
      <c r="F1188" t="s">
        <v>142</v>
      </c>
      <c r="G1188" t="s">
        <v>143</v>
      </c>
      <c r="H1188">
        <v>345.96</v>
      </c>
      <c r="I1188">
        <v>398.04</v>
      </c>
      <c r="J1188">
        <v>380.3</v>
      </c>
      <c r="K1188">
        <v>169</v>
      </c>
      <c r="L1188">
        <v>128</v>
      </c>
      <c r="M1188">
        <v>125</v>
      </c>
      <c r="N1188">
        <v>173</v>
      </c>
      <c r="O1188">
        <v>6</v>
      </c>
      <c r="Q1188">
        <v>8</v>
      </c>
      <c r="X1188">
        <v>14</v>
      </c>
      <c r="Y1188">
        <v>14</v>
      </c>
      <c r="Z1188">
        <v>1.4999999999999999E-2</v>
      </c>
      <c r="AA1188">
        <v>1</v>
      </c>
      <c r="AB1188">
        <v>18</v>
      </c>
    </row>
    <row r="1189" spans="1:28" x14ac:dyDescent="0.25">
      <c r="A1189">
        <v>2021</v>
      </c>
      <c r="B1189">
        <v>3</v>
      </c>
      <c r="C1189" s="289">
        <v>44279</v>
      </c>
      <c r="E1189">
        <v>225</v>
      </c>
      <c r="F1189" t="s">
        <v>142</v>
      </c>
      <c r="G1189" t="s">
        <v>143</v>
      </c>
      <c r="H1189">
        <v>345.96</v>
      </c>
      <c r="I1189">
        <v>398.04</v>
      </c>
      <c r="J1189">
        <v>377.3</v>
      </c>
      <c r="K1189">
        <v>169</v>
      </c>
      <c r="L1189">
        <v>128</v>
      </c>
      <c r="M1189">
        <v>133</v>
      </c>
      <c r="N1189">
        <v>163</v>
      </c>
      <c r="O1189">
        <v>6</v>
      </c>
      <c r="P1189">
        <v>2</v>
      </c>
      <c r="Q1189">
        <v>2</v>
      </c>
      <c r="X1189">
        <v>10</v>
      </c>
      <c r="Y1189">
        <v>1882</v>
      </c>
      <c r="Z1189">
        <v>1.4999999999999999E-2</v>
      </c>
      <c r="AA1189">
        <v>1</v>
      </c>
      <c r="AB1189">
        <v>18</v>
      </c>
    </row>
    <row r="1190" spans="1:28" x14ac:dyDescent="0.25">
      <c r="A1190">
        <v>2021</v>
      </c>
      <c r="B1190">
        <v>3</v>
      </c>
      <c r="C1190" s="289">
        <v>44280</v>
      </c>
      <c r="E1190">
        <v>225</v>
      </c>
      <c r="F1190" t="s">
        <v>142</v>
      </c>
      <c r="G1190" t="s">
        <v>143</v>
      </c>
      <c r="H1190">
        <v>345.96</v>
      </c>
      <c r="I1190">
        <v>398.04</v>
      </c>
      <c r="K1190">
        <v>169</v>
      </c>
      <c r="L1190">
        <v>128</v>
      </c>
      <c r="Y1190">
        <v>168</v>
      </c>
      <c r="Z1190">
        <v>1.4999999999999999E-2</v>
      </c>
      <c r="AA1190">
        <v>1</v>
      </c>
      <c r="AB1190">
        <v>18</v>
      </c>
    </row>
    <row r="1191" spans="1:28" x14ac:dyDescent="0.25">
      <c r="A1191">
        <v>2021</v>
      </c>
      <c r="B1191">
        <v>3</v>
      </c>
      <c r="C1191" s="289">
        <v>44277</v>
      </c>
      <c r="E1191">
        <v>219</v>
      </c>
      <c r="F1191" t="s">
        <v>222</v>
      </c>
      <c r="G1191" t="s">
        <v>223</v>
      </c>
      <c r="H1191">
        <v>106.175</v>
      </c>
      <c r="I1191">
        <v>122.1583333</v>
      </c>
      <c r="J1191">
        <v>111</v>
      </c>
      <c r="K1191">
        <v>238</v>
      </c>
      <c r="L1191">
        <v>91</v>
      </c>
      <c r="M1191">
        <v>216</v>
      </c>
      <c r="N1191">
        <v>100</v>
      </c>
      <c r="O1191">
        <v>10</v>
      </c>
      <c r="Q1191">
        <v>3</v>
      </c>
      <c r="X1191">
        <v>13</v>
      </c>
      <c r="Y1191">
        <v>958</v>
      </c>
      <c r="Z1191">
        <v>1.4999999999999999E-2</v>
      </c>
      <c r="AA1191">
        <v>1</v>
      </c>
      <c r="AB1191">
        <v>18</v>
      </c>
    </row>
    <row r="1192" spans="1:28" x14ac:dyDescent="0.25">
      <c r="A1192">
        <v>2021</v>
      </c>
      <c r="B1192">
        <v>3</v>
      </c>
      <c r="C1192" s="289">
        <v>44278</v>
      </c>
      <c r="E1192">
        <v>219</v>
      </c>
      <c r="F1192" t="s">
        <v>222</v>
      </c>
      <c r="G1192" t="s">
        <v>223</v>
      </c>
      <c r="H1192">
        <v>106.175</v>
      </c>
      <c r="I1192">
        <v>122.1583333</v>
      </c>
      <c r="K1192">
        <v>238</v>
      </c>
      <c r="L1192">
        <v>91</v>
      </c>
      <c r="Y1192">
        <v>662</v>
      </c>
      <c r="Z1192">
        <v>1.4999999999999999E-2</v>
      </c>
      <c r="AA1192">
        <v>1</v>
      </c>
      <c r="AB1192">
        <v>18</v>
      </c>
    </row>
    <row r="1193" spans="1:28" x14ac:dyDescent="0.25">
      <c r="A1193">
        <v>2021</v>
      </c>
      <c r="B1193">
        <v>3</v>
      </c>
      <c r="C1193" s="289">
        <v>44276</v>
      </c>
      <c r="E1193">
        <v>94</v>
      </c>
      <c r="F1193" t="s">
        <v>332</v>
      </c>
      <c r="G1193" t="s">
        <v>333</v>
      </c>
      <c r="H1193">
        <v>17.670000000000002</v>
      </c>
      <c r="I1193">
        <v>20.329999999999998</v>
      </c>
      <c r="J1193">
        <v>19</v>
      </c>
      <c r="K1193">
        <v>74</v>
      </c>
      <c r="L1193">
        <v>97</v>
      </c>
      <c r="M1193">
        <v>68</v>
      </c>
      <c r="N1193">
        <v>106</v>
      </c>
      <c r="O1193">
        <v>2</v>
      </c>
      <c r="P1193">
        <v>2</v>
      </c>
      <c r="Q1193">
        <v>4</v>
      </c>
      <c r="X1193">
        <v>8</v>
      </c>
      <c r="Y1193">
        <v>392</v>
      </c>
      <c r="Z1193">
        <v>1.4999999999999999E-2</v>
      </c>
      <c r="AA1193">
        <v>1</v>
      </c>
      <c r="AB1193">
        <v>16</v>
      </c>
    </row>
    <row r="1194" spans="1:28" x14ac:dyDescent="0.25">
      <c r="A1194">
        <v>2021</v>
      </c>
      <c r="B1194">
        <v>3</v>
      </c>
      <c r="C1194" s="289">
        <v>44255</v>
      </c>
      <c r="E1194">
        <v>104</v>
      </c>
      <c r="F1194" t="s">
        <v>314</v>
      </c>
      <c r="G1194" t="s">
        <v>315</v>
      </c>
      <c r="H1194">
        <v>82.77</v>
      </c>
      <c r="I1194">
        <v>95.23</v>
      </c>
      <c r="J1194">
        <v>91.5</v>
      </c>
      <c r="K1194">
        <v>140</v>
      </c>
      <c r="L1194">
        <v>103</v>
      </c>
      <c r="M1194">
        <v>138</v>
      </c>
      <c r="N1194">
        <v>104</v>
      </c>
      <c r="Z1194">
        <v>1.4999999999999999E-2</v>
      </c>
      <c r="AA1194">
        <v>1</v>
      </c>
      <c r="AB1194">
        <v>18</v>
      </c>
    </row>
    <row r="1195" spans="1:28" x14ac:dyDescent="0.25">
      <c r="A1195">
        <v>2021</v>
      </c>
      <c r="B1195">
        <v>3</v>
      </c>
      <c r="C1195" s="289">
        <v>44256</v>
      </c>
      <c r="E1195">
        <v>104</v>
      </c>
      <c r="F1195" t="s">
        <v>314</v>
      </c>
      <c r="G1195" t="s">
        <v>315</v>
      </c>
      <c r="H1195">
        <v>82.77</v>
      </c>
      <c r="I1195">
        <v>95.23</v>
      </c>
      <c r="J1195">
        <v>92.8</v>
      </c>
      <c r="K1195">
        <v>140</v>
      </c>
      <c r="L1195">
        <v>103</v>
      </c>
      <c r="M1195">
        <v>151</v>
      </c>
      <c r="N1195">
        <v>96</v>
      </c>
      <c r="O1195">
        <v>6</v>
      </c>
      <c r="P1195">
        <v>3</v>
      </c>
      <c r="Q1195">
        <v>8</v>
      </c>
      <c r="X1195">
        <v>17</v>
      </c>
      <c r="Y1195">
        <v>2105</v>
      </c>
      <c r="Z1195">
        <v>1.4999999999999999E-2</v>
      </c>
      <c r="AA1195">
        <v>1</v>
      </c>
      <c r="AB1195">
        <v>18</v>
      </c>
    </row>
    <row r="1196" spans="1:28" x14ac:dyDescent="0.25">
      <c r="A1196">
        <v>2021</v>
      </c>
      <c r="B1196">
        <v>3</v>
      </c>
      <c r="C1196" s="289">
        <v>44257</v>
      </c>
      <c r="E1196">
        <v>104</v>
      </c>
      <c r="F1196" t="s">
        <v>314</v>
      </c>
      <c r="G1196" t="s">
        <v>315</v>
      </c>
      <c r="H1196">
        <v>82.77</v>
      </c>
      <c r="I1196">
        <v>95.23</v>
      </c>
      <c r="J1196">
        <v>91.7</v>
      </c>
      <c r="K1196">
        <v>140</v>
      </c>
      <c r="L1196">
        <v>103</v>
      </c>
      <c r="M1196">
        <v>142</v>
      </c>
      <c r="N1196">
        <v>102</v>
      </c>
      <c r="O1196">
        <v>3</v>
      </c>
      <c r="P1196">
        <v>3</v>
      </c>
      <c r="Q1196">
        <v>4</v>
      </c>
      <c r="S1196">
        <v>5</v>
      </c>
      <c r="X1196">
        <v>15</v>
      </c>
      <c r="Y1196">
        <v>2967</v>
      </c>
      <c r="Z1196">
        <v>1.4999999999999999E-2</v>
      </c>
      <c r="AA1196">
        <v>1</v>
      </c>
      <c r="AB1196">
        <v>18</v>
      </c>
    </row>
    <row r="1197" spans="1:28" x14ac:dyDescent="0.25">
      <c r="A1197">
        <v>2021</v>
      </c>
      <c r="B1197">
        <v>3</v>
      </c>
      <c r="C1197" s="289">
        <v>44258</v>
      </c>
      <c r="E1197">
        <v>104</v>
      </c>
      <c r="F1197" t="s">
        <v>314</v>
      </c>
      <c r="G1197" t="s">
        <v>315</v>
      </c>
      <c r="H1197">
        <v>82.77</v>
      </c>
      <c r="I1197">
        <v>95.23</v>
      </c>
      <c r="J1197">
        <v>91</v>
      </c>
      <c r="K1197">
        <v>140</v>
      </c>
      <c r="L1197">
        <v>103</v>
      </c>
      <c r="M1197">
        <v>153</v>
      </c>
      <c r="N1197">
        <v>94</v>
      </c>
      <c r="O1197">
        <v>4</v>
      </c>
      <c r="Q1197">
        <v>1</v>
      </c>
      <c r="X1197">
        <v>5</v>
      </c>
      <c r="Y1197">
        <v>545</v>
      </c>
      <c r="Z1197">
        <v>1.4999999999999999E-2</v>
      </c>
      <c r="AA1197">
        <v>1</v>
      </c>
      <c r="AB1197">
        <v>18</v>
      </c>
    </row>
    <row r="1198" spans="1:28" x14ac:dyDescent="0.25">
      <c r="A1198">
        <v>2021</v>
      </c>
      <c r="B1198">
        <v>3</v>
      </c>
      <c r="C1198" s="289">
        <v>44262</v>
      </c>
      <c r="E1198">
        <v>104</v>
      </c>
      <c r="F1198" t="s">
        <v>314</v>
      </c>
      <c r="G1198" t="s">
        <v>315</v>
      </c>
      <c r="H1198">
        <v>82.77</v>
      </c>
      <c r="I1198">
        <v>95.23</v>
      </c>
      <c r="J1198">
        <v>86.2</v>
      </c>
      <c r="K1198">
        <v>140</v>
      </c>
      <c r="L1198">
        <v>103</v>
      </c>
      <c r="M1198">
        <v>138</v>
      </c>
      <c r="N1198">
        <v>104</v>
      </c>
      <c r="O1198">
        <v>5</v>
      </c>
      <c r="P1198">
        <v>3</v>
      </c>
      <c r="Q1198">
        <v>12</v>
      </c>
      <c r="S1198">
        <v>1</v>
      </c>
      <c r="X1198">
        <v>21</v>
      </c>
      <c r="Y1198">
        <v>1533</v>
      </c>
      <c r="Z1198">
        <v>1.4999999999999999E-2</v>
      </c>
      <c r="AA1198">
        <v>1</v>
      </c>
      <c r="AB1198">
        <v>18</v>
      </c>
    </row>
    <row r="1199" spans="1:28" x14ac:dyDescent="0.25">
      <c r="A1199">
        <v>2021</v>
      </c>
      <c r="B1199">
        <v>3</v>
      </c>
      <c r="C1199" s="289">
        <v>44263</v>
      </c>
      <c r="E1199">
        <v>104</v>
      </c>
      <c r="F1199" t="s">
        <v>314</v>
      </c>
      <c r="G1199" t="s">
        <v>315</v>
      </c>
      <c r="H1199">
        <v>82.77</v>
      </c>
      <c r="I1199">
        <v>95.23</v>
      </c>
      <c r="J1199">
        <v>85.1</v>
      </c>
      <c r="K1199">
        <v>140</v>
      </c>
      <c r="L1199">
        <v>103</v>
      </c>
      <c r="M1199">
        <v>139</v>
      </c>
      <c r="N1199">
        <v>103</v>
      </c>
      <c r="O1199">
        <v>7</v>
      </c>
      <c r="P1199">
        <v>3</v>
      </c>
      <c r="Q1199">
        <v>9</v>
      </c>
      <c r="X1199">
        <v>19</v>
      </c>
      <c r="Y1199">
        <v>2863</v>
      </c>
      <c r="Z1199">
        <v>1.4999999999999999E-2</v>
      </c>
      <c r="AA1199">
        <v>1</v>
      </c>
      <c r="AB1199">
        <v>18</v>
      </c>
    </row>
    <row r="1200" spans="1:28" x14ac:dyDescent="0.25">
      <c r="A1200">
        <v>2021</v>
      </c>
      <c r="B1200">
        <v>3</v>
      </c>
      <c r="C1200" s="289">
        <v>44264</v>
      </c>
      <c r="E1200">
        <v>104</v>
      </c>
      <c r="F1200" t="s">
        <v>314</v>
      </c>
      <c r="G1200" t="s">
        <v>315</v>
      </c>
      <c r="H1200">
        <v>82.77</v>
      </c>
      <c r="I1200">
        <v>95.23</v>
      </c>
      <c r="J1200">
        <v>86.3</v>
      </c>
      <c r="K1200">
        <v>140</v>
      </c>
      <c r="L1200">
        <v>103</v>
      </c>
      <c r="M1200">
        <v>155</v>
      </c>
      <c r="N1200">
        <v>93</v>
      </c>
      <c r="O1200">
        <v>6</v>
      </c>
      <c r="P1200">
        <v>4</v>
      </c>
      <c r="Q1200">
        <v>3</v>
      </c>
      <c r="S1200">
        <v>2</v>
      </c>
      <c r="X1200">
        <v>15</v>
      </c>
      <c r="Y1200">
        <v>1815</v>
      </c>
      <c r="Z1200">
        <v>1.4999999999999999E-2</v>
      </c>
      <c r="AA1200">
        <v>1</v>
      </c>
      <c r="AB1200">
        <v>18</v>
      </c>
    </row>
    <row r="1201" spans="1:28" x14ac:dyDescent="0.25">
      <c r="A1201">
        <v>2021</v>
      </c>
      <c r="B1201">
        <v>3</v>
      </c>
      <c r="C1201" s="289">
        <v>44265</v>
      </c>
      <c r="E1201">
        <v>104</v>
      </c>
      <c r="F1201" t="s">
        <v>314</v>
      </c>
      <c r="G1201" t="s">
        <v>315</v>
      </c>
      <c r="H1201">
        <v>82.77</v>
      </c>
      <c r="I1201">
        <v>95.23</v>
      </c>
      <c r="J1201">
        <v>91.2</v>
      </c>
      <c r="K1201">
        <v>140</v>
      </c>
      <c r="L1201">
        <v>103</v>
      </c>
      <c r="M1201">
        <v>153</v>
      </c>
      <c r="N1201">
        <v>94</v>
      </c>
      <c r="O1201">
        <v>4</v>
      </c>
      <c r="P1201">
        <v>2</v>
      </c>
      <c r="Q1201">
        <v>8</v>
      </c>
      <c r="X1201">
        <v>14</v>
      </c>
      <c r="Y1201">
        <v>2390</v>
      </c>
      <c r="Z1201">
        <v>1.4999999999999999E-2</v>
      </c>
      <c r="AA1201">
        <v>1</v>
      </c>
      <c r="AB1201">
        <v>18</v>
      </c>
    </row>
    <row r="1202" spans="1:28" x14ac:dyDescent="0.25">
      <c r="A1202">
        <v>2021</v>
      </c>
      <c r="B1202">
        <v>3</v>
      </c>
      <c r="C1202" s="289">
        <v>44269</v>
      </c>
      <c r="E1202">
        <v>104</v>
      </c>
      <c r="F1202" t="s">
        <v>314</v>
      </c>
      <c r="G1202" t="s">
        <v>315</v>
      </c>
      <c r="H1202">
        <v>82.77</v>
      </c>
      <c r="I1202">
        <v>95.23</v>
      </c>
      <c r="J1202">
        <v>86.9</v>
      </c>
      <c r="K1202">
        <v>140</v>
      </c>
      <c r="L1202">
        <v>103</v>
      </c>
      <c r="M1202">
        <v>148</v>
      </c>
      <c r="N1202">
        <v>98</v>
      </c>
      <c r="O1202">
        <v>2</v>
      </c>
      <c r="P1202">
        <v>5</v>
      </c>
      <c r="Q1202">
        <v>1</v>
      </c>
      <c r="S1202">
        <v>1</v>
      </c>
      <c r="X1202">
        <v>9</v>
      </c>
      <c r="Y1202">
        <v>981</v>
      </c>
      <c r="Z1202">
        <v>1.4999999999999999E-2</v>
      </c>
      <c r="AA1202">
        <v>1</v>
      </c>
      <c r="AB1202">
        <v>18</v>
      </c>
    </row>
    <row r="1203" spans="1:28" x14ac:dyDescent="0.25">
      <c r="A1203">
        <v>2021</v>
      </c>
      <c r="B1203">
        <v>3</v>
      </c>
      <c r="C1203" s="289">
        <v>44255</v>
      </c>
      <c r="E1203">
        <v>103</v>
      </c>
      <c r="F1203" t="s">
        <v>311</v>
      </c>
      <c r="G1203" t="s">
        <v>312</v>
      </c>
      <c r="H1203">
        <v>82.77</v>
      </c>
      <c r="I1203">
        <v>95.23</v>
      </c>
      <c r="J1203">
        <v>91.5</v>
      </c>
      <c r="K1203">
        <v>140</v>
      </c>
      <c r="L1203">
        <v>103</v>
      </c>
      <c r="M1203">
        <v>138</v>
      </c>
      <c r="N1203">
        <v>104</v>
      </c>
      <c r="O1203">
        <v>4</v>
      </c>
      <c r="P1203">
        <v>6</v>
      </c>
      <c r="Q1203">
        <v>2</v>
      </c>
      <c r="X1203">
        <v>12</v>
      </c>
      <c r="Y1203">
        <v>1236</v>
      </c>
      <c r="Z1203">
        <v>1.4999999999999999E-2</v>
      </c>
      <c r="AA1203">
        <v>1</v>
      </c>
      <c r="AB1203">
        <v>18</v>
      </c>
    </row>
    <row r="1204" spans="1:28" x14ac:dyDescent="0.25">
      <c r="A1204">
        <v>2021</v>
      </c>
      <c r="B1204">
        <v>3</v>
      </c>
      <c r="C1204" s="289">
        <v>44256</v>
      </c>
      <c r="E1204">
        <v>103</v>
      </c>
      <c r="F1204" t="s">
        <v>311</v>
      </c>
      <c r="G1204" t="s">
        <v>312</v>
      </c>
      <c r="H1204">
        <v>82.77</v>
      </c>
      <c r="I1204">
        <v>95.23</v>
      </c>
      <c r="J1204">
        <v>92.8</v>
      </c>
      <c r="K1204">
        <v>140</v>
      </c>
      <c r="L1204">
        <v>103</v>
      </c>
      <c r="M1204">
        <v>151</v>
      </c>
      <c r="N1204">
        <v>96</v>
      </c>
      <c r="O1204">
        <v>6</v>
      </c>
      <c r="P1204">
        <v>3</v>
      </c>
      <c r="Q1204">
        <v>8</v>
      </c>
      <c r="X1204">
        <v>17</v>
      </c>
      <c r="Y1204">
        <v>2105</v>
      </c>
      <c r="Z1204">
        <v>1.4999999999999999E-2</v>
      </c>
      <c r="AA1204">
        <v>1</v>
      </c>
      <c r="AB1204">
        <v>18</v>
      </c>
    </row>
    <row r="1205" spans="1:28" x14ac:dyDescent="0.25">
      <c r="A1205">
        <v>2021</v>
      </c>
      <c r="B1205">
        <v>3</v>
      </c>
      <c r="C1205" s="289">
        <v>44257</v>
      </c>
      <c r="E1205">
        <v>103</v>
      </c>
      <c r="F1205" t="s">
        <v>311</v>
      </c>
      <c r="G1205" t="s">
        <v>312</v>
      </c>
      <c r="H1205">
        <v>82.77</v>
      </c>
      <c r="I1205">
        <v>95.23</v>
      </c>
      <c r="J1205">
        <v>91.7</v>
      </c>
      <c r="K1205">
        <v>140</v>
      </c>
      <c r="L1205">
        <v>103</v>
      </c>
      <c r="M1205">
        <v>142</v>
      </c>
      <c r="N1205">
        <v>102</v>
      </c>
      <c r="O1205">
        <v>5</v>
      </c>
      <c r="P1205">
        <v>3</v>
      </c>
      <c r="Q1205">
        <v>4</v>
      </c>
      <c r="S1205">
        <v>5</v>
      </c>
      <c r="X1205">
        <v>17</v>
      </c>
      <c r="Y1205">
        <v>2969</v>
      </c>
      <c r="Z1205">
        <v>1.4999999999999999E-2</v>
      </c>
      <c r="AA1205">
        <v>1</v>
      </c>
      <c r="AB1205">
        <v>18</v>
      </c>
    </row>
    <row r="1206" spans="1:28" x14ac:dyDescent="0.25">
      <c r="A1206">
        <v>2021</v>
      </c>
      <c r="B1206">
        <v>3</v>
      </c>
      <c r="C1206" s="289">
        <v>44258</v>
      </c>
      <c r="E1206">
        <v>103</v>
      </c>
      <c r="F1206" t="s">
        <v>311</v>
      </c>
      <c r="G1206" t="s">
        <v>312</v>
      </c>
      <c r="H1206">
        <v>82.77</v>
      </c>
      <c r="I1206">
        <v>95.23</v>
      </c>
      <c r="J1206">
        <v>91</v>
      </c>
      <c r="K1206">
        <v>140</v>
      </c>
      <c r="L1206">
        <v>103</v>
      </c>
      <c r="M1206">
        <v>153</v>
      </c>
      <c r="N1206">
        <v>94</v>
      </c>
      <c r="O1206">
        <v>4</v>
      </c>
      <c r="Q1206">
        <v>1</v>
      </c>
      <c r="X1206">
        <v>5</v>
      </c>
      <c r="Y1206">
        <v>545</v>
      </c>
      <c r="Z1206">
        <v>1.4999999999999999E-2</v>
      </c>
      <c r="AA1206">
        <v>1</v>
      </c>
      <c r="AB1206">
        <v>18</v>
      </c>
    </row>
    <row r="1207" spans="1:28" x14ac:dyDescent="0.25">
      <c r="A1207">
        <v>2021</v>
      </c>
      <c r="B1207">
        <v>3</v>
      </c>
      <c r="C1207" s="289">
        <v>44262</v>
      </c>
      <c r="E1207">
        <v>103</v>
      </c>
      <c r="F1207" t="s">
        <v>311</v>
      </c>
      <c r="G1207" t="s">
        <v>312</v>
      </c>
      <c r="H1207">
        <v>82.77</v>
      </c>
      <c r="I1207">
        <v>95.23</v>
      </c>
      <c r="J1207">
        <v>86.2</v>
      </c>
      <c r="K1207">
        <v>140</v>
      </c>
      <c r="L1207">
        <v>103</v>
      </c>
      <c r="M1207">
        <v>138</v>
      </c>
      <c r="N1207">
        <v>104</v>
      </c>
      <c r="O1207">
        <v>5</v>
      </c>
      <c r="P1207">
        <v>3</v>
      </c>
      <c r="Q1207">
        <v>12</v>
      </c>
      <c r="S1207">
        <v>1</v>
      </c>
      <c r="X1207">
        <v>21</v>
      </c>
      <c r="Y1207">
        <v>1533</v>
      </c>
      <c r="Z1207">
        <v>1.4999999999999999E-2</v>
      </c>
      <c r="AA1207">
        <v>1</v>
      </c>
      <c r="AB1207">
        <v>18</v>
      </c>
    </row>
    <row r="1208" spans="1:28" x14ac:dyDescent="0.25">
      <c r="A1208">
        <v>2021</v>
      </c>
      <c r="B1208">
        <v>3</v>
      </c>
      <c r="C1208" s="289">
        <v>44263</v>
      </c>
      <c r="E1208">
        <v>103</v>
      </c>
      <c r="F1208" t="s">
        <v>311</v>
      </c>
      <c r="G1208" t="s">
        <v>312</v>
      </c>
      <c r="H1208">
        <v>82.77</v>
      </c>
      <c r="I1208">
        <v>95.23</v>
      </c>
      <c r="J1208">
        <v>85.1</v>
      </c>
      <c r="K1208">
        <v>140</v>
      </c>
      <c r="L1208">
        <v>103</v>
      </c>
      <c r="M1208">
        <v>139</v>
      </c>
      <c r="N1208">
        <v>103</v>
      </c>
      <c r="O1208">
        <v>7</v>
      </c>
      <c r="P1208">
        <v>3</v>
      </c>
      <c r="Q1208">
        <v>9</v>
      </c>
      <c r="X1208">
        <v>19</v>
      </c>
      <c r="Y1208">
        <v>2863</v>
      </c>
      <c r="Z1208">
        <v>1.4999999999999999E-2</v>
      </c>
      <c r="AA1208">
        <v>1</v>
      </c>
      <c r="AB1208">
        <v>18</v>
      </c>
    </row>
    <row r="1209" spans="1:28" x14ac:dyDescent="0.25">
      <c r="A1209">
        <v>2021</v>
      </c>
      <c r="B1209">
        <v>3</v>
      </c>
      <c r="C1209" s="289">
        <v>44264</v>
      </c>
      <c r="E1209">
        <v>103</v>
      </c>
      <c r="F1209" t="s">
        <v>311</v>
      </c>
      <c r="G1209" t="s">
        <v>312</v>
      </c>
      <c r="H1209">
        <v>82.77</v>
      </c>
      <c r="I1209">
        <v>95.23</v>
      </c>
      <c r="J1209">
        <v>86.3</v>
      </c>
      <c r="K1209">
        <v>140</v>
      </c>
      <c r="L1209">
        <v>103</v>
      </c>
      <c r="M1209">
        <v>155</v>
      </c>
      <c r="N1209">
        <v>93</v>
      </c>
      <c r="O1209">
        <v>6</v>
      </c>
      <c r="P1209">
        <v>4</v>
      </c>
      <c r="Q1209">
        <v>3</v>
      </c>
      <c r="S1209">
        <v>2</v>
      </c>
      <c r="X1209">
        <v>15</v>
      </c>
      <c r="Y1209">
        <v>1815</v>
      </c>
      <c r="Z1209">
        <v>1.4999999999999999E-2</v>
      </c>
      <c r="AA1209">
        <v>1</v>
      </c>
      <c r="AB1209">
        <v>18</v>
      </c>
    </row>
    <row r="1210" spans="1:28" x14ac:dyDescent="0.25">
      <c r="A1210">
        <v>2021</v>
      </c>
      <c r="B1210">
        <v>3</v>
      </c>
      <c r="C1210" s="289">
        <v>44265</v>
      </c>
      <c r="E1210">
        <v>103</v>
      </c>
      <c r="F1210" t="s">
        <v>311</v>
      </c>
      <c r="G1210" t="s">
        <v>312</v>
      </c>
      <c r="H1210">
        <v>82.77</v>
      </c>
      <c r="I1210">
        <v>95.23</v>
      </c>
      <c r="J1210">
        <v>91.2</v>
      </c>
      <c r="K1210">
        <v>140</v>
      </c>
      <c r="L1210">
        <v>103</v>
      </c>
      <c r="M1210">
        <v>153</v>
      </c>
      <c r="N1210">
        <v>94</v>
      </c>
      <c r="O1210">
        <v>4</v>
      </c>
      <c r="P1210">
        <v>2</v>
      </c>
      <c r="Q1210">
        <v>8</v>
      </c>
      <c r="X1210">
        <v>14</v>
      </c>
      <c r="Y1210">
        <v>2390</v>
      </c>
      <c r="Z1210">
        <v>1.4999999999999999E-2</v>
      </c>
      <c r="AA1210">
        <v>1</v>
      </c>
      <c r="AB1210">
        <v>18</v>
      </c>
    </row>
    <row r="1211" spans="1:28" x14ac:dyDescent="0.25">
      <c r="A1211">
        <v>2021</v>
      </c>
      <c r="B1211">
        <v>3</v>
      </c>
      <c r="C1211" s="289">
        <v>44269</v>
      </c>
      <c r="E1211">
        <v>103</v>
      </c>
      <c r="F1211" t="s">
        <v>311</v>
      </c>
      <c r="G1211" t="s">
        <v>312</v>
      </c>
      <c r="H1211">
        <v>82.77</v>
      </c>
      <c r="I1211">
        <v>95.23</v>
      </c>
      <c r="J1211">
        <v>86.9</v>
      </c>
      <c r="K1211">
        <v>140</v>
      </c>
      <c r="L1211">
        <v>103</v>
      </c>
      <c r="M1211">
        <v>148</v>
      </c>
      <c r="N1211">
        <v>98</v>
      </c>
      <c r="O1211">
        <v>2</v>
      </c>
      <c r="P1211">
        <v>5</v>
      </c>
      <c r="Q1211">
        <v>1</v>
      </c>
      <c r="S1211">
        <v>1</v>
      </c>
      <c r="X1211">
        <v>9</v>
      </c>
      <c r="Y1211">
        <v>981</v>
      </c>
      <c r="Z1211">
        <v>1.4999999999999999E-2</v>
      </c>
      <c r="AA1211">
        <v>1</v>
      </c>
      <c r="AB1211">
        <v>18</v>
      </c>
    </row>
    <row r="1212" spans="1:28" x14ac:dyDescent="0.25">
      <c r="A1212">
        <v>2021</v>
      </c>
      <c r="B1212">
        <v>3</v>
      </c>
      <c r="C1212" s="289">
        <v>44255</v>
      </c>
      <c r="E1212">
        <v>102</v>
      </c>
      <c r="F1212" t="s">
        <v>308</v>
      </c>
      <c r="G1212" t="s">
        <v>309</v>
      </c>
      <c r="H1212">
        <v>18.600000000000001</v>
      </c>
      <c r="I1212">
        <v>21.4</v>
      </c>
      <c r="J1212">
        <v>20.3</v>
      </c>
      <c r="K1212">
        <v>140</v>
      </c>
      <c r="L1212">
        <v>103</v>
      </c>
      <c r="M1212">
        <v>138</v>
      </c>
      <c r="N1212">
        <v>104</v>
      </c>
      <c r="Z1212">
        <v>1.4999999999999999E-2</v>
      </c>
      <c r="AA1212">
        <v>1</v>
      </c>
      <c r="AB1212">
        <v>18</v>
      </c>
    </row>
    <row r="1213" spans="1:28" x14ac:dyDescent="0.25">
      <c r="A1213">
        <v>2021</v>
      </c>
      <c r="B1213">
        <v>3</v>
      </c>
      <c r="C1213" s="289">
        <v>44256</v>
      </c>
      <c r="E1213">
        <v>102</v>
      </c>
      <c r="F1213" t="s">
        <v>308</v>
      </c>
      <c r="G1213" t="s">
        <v>309</v>
      </c>
      <c r="H1213">
        <v>18.600000000000001</v>
      </c>
      <c r="I1213">
        <v>21.4</v>
      </c>
      <c r="J1213">
        <v>21.1</v>
      </c>
      <c r="K1213">
        <v>140</v>
      </c>
      <c r="L1213">
        <v>103</v>
      </c>
      <c r="M1213">
        <v>151</v>
      </c>
      <c r="N1213">
        <v>96</v>
      </c>
      <c r="O1213">
        <v>4</v>
      </c>
      <c r="P1213">
        <v>4</v>
      </c>
      <c r="Q1213">
        <v>10</v>
      </c>
      <c r="X1213">
        <v>18</v>
      </c>
      <c r="Y1213">
        <v>2826</v>
      </c>
      <c r="Z1213">
        <v>1.4999999999999999E-2</v>
      </c>
      <c r="AA1213">
        <v>1</v>
      </c>
      <c r="AB1213">
        <v>18</v>
      </c>
    </row>
    <row r="1214" spans="1:28" x14ac:dyDescent="0.25">
      <c r="A1214">
        <v>2021</v>
      </c>
      <c r="B1214">
        <v>3</v>
      </c>
      <c r="C1214" s="289">
        <v>44257</v>
      </c>
      <c r="E1214">
        <v>102</v>
      </c>
      <c r="F1214" t="s">
        <v>308</v>
      </c>
      <c r="G1214" t="s">
        <v>309</v>
      </c>
      <c r="H1214">
        <v>18.600000000000001</v>
      </c>
      <c r="I1214">
        <v>21.4</v>
      </c>
      <c r="J1214">
        <v>20.3</v>
      </c>
      <c r="K1214">
        <v>140</v>
      </c>
      <c r="L1214">
        <v>103</v>
      </c>
      <c r="M1214">
        <v>142</v>
      </c>
      <c r="N1214">
        <v>102</v>
      </c>
      <c r="O1214">
        <v>6</v>
      </c>
      <c r="P1214">
        <v>4</v>
      </c>
      <c r="Q1214">
        <v>5</v>
      </c>
      <c r="S1214">
        <v>5</v>
      </c>
      <c r="X1214">
        <v>20</v>
      </c>
      <c r="Y1214">
        <v>2972</v>
      </c>
      <c r="Z1214">
        <v>1.4999999999999999E-2</v>
      </c>
      <c r="AA1214">
        <v>1</v>
      </c>
      <c r="AB1214">
        <v>18</v>
      </c>
    </row>
    <row r="1215" spans="1:28" x14ac:dyDescent="0.25">
      <c r="A1215">
        <v>2021</v>
      </c>
      <c r="B1215">
        <v>3</v>
      </c>
      <c r="C1215" s="289">
        <v>44258</v>
      </c>
      <c r="E1215">
        <v>102</v>
      </c>
      <c r="F1215" t="s">
        <v>308</v>
      </c>
      <c r="G1215" t="s">
        <v>309</v>
      </c>
      <c r="H1215">
        <v>18.600000000000001</v>
      </c>
      <c r="I1215">
        <v>21.4</v>
      </c>
      <c r="J1215">
        <v>20.8</v>
      </c>
      <c r="K1215">
        <v>140</v>
      </c>
      <c r="L1215">
        <v>103</v>
      </c>
      <c r="M1215">
        <v>153</v>
      </c>
      <c r="N1215">
        <v>94</v>
      </c>
      <c r="O1215">
        <v>4</v>
      </c>
      <c r="Q1215">
        <v>1</v>
      </c>
      <c r="X1215">
        <v>5</v>
      </c>
      <c r="Y1215">
        <v>545</v>
      </c>
      <c r="Z1215">
        <v>1.4999999999999999E-2</v>
      </c>
      <c r="AA1215">
        <v>1</v>
      </c>
      <c r="AB1215">
        <v>18</v>
      </c>
    </row>
    <row r="1216" spans="1:28" x14ac:dyDescent="0.25">
      <c r="A1216">
        <v>2021</v>
      </c>
      <c r="B1216">
        <v>3</v>
      </c>
      <c r="C1216" s="289">
        <v>44262</v>
      </c>
      <c r="E1216">
        <v>102</v>
      </c>
      <c r="F1216" t="s">
        <v>308</v>
      </c>
      <c r="G1216" t="s">
        <v>309</v>
      </c>
      <c r="H1216">
        <v>18.600000000000001</v>
      </c>
      <c r="I1216">
        <v>21.4</v>
      </c>
      <c r="J1216">
        <v>20.2</v>
      </c>
      <c r="K1216">
        <v>140</v>
      </c>
      <c r="L1216">
        <v>103</v>
      </c>
      <c r="M1216">
        <v>138</v>
      </c>
      <c r="N1216">
        <v>104</v>
      </c>
      <c r="O1216">
        <v>8</v>
      </c>
      <c r="P1216">
        <v>7</v>
      </c>
      <c r="Q1216">
        <v>7</v>
      </c>
      <c r="S1216">
        <v>1</v>
      </c>
      <c r="X1216">
        <v>23</v>
      </c>
      <c r="Y1216">
        <v>1535</v>
      </c>
      <c r="Z1216">
        <v>1.4999999999999999E-2</v>
      </c>
      <c r="AA1216">
        <v>1</v>
      </c>
      <c r="AB1216">
        <v>18</v>
      </c>
    </row>
    <row r="1217" spans="1:28" x14ac:dyDescent="0.25">
      <c r="A1217">
        <v>2021</v>
      </c>
      <c r="B1217">
        <v>3</v>
      </c>
      <c r="C1217" s="289">
        <v>44263</v>
      </c>
      <c r="E1217">
        <v>102</v>
      </c>
      <c r="F1217" t="s">
        <v>308</v>
      </c>
      <c r="G1217" t="s">
        <v>309</v>
      </c>
      <c r="H1217">
        <v>18.600000000000001</v>
      </c>
      <c r="I1217">
        <v>21.4</v>
      </c>
      <c r="J1217">
        <v>20.2</v>
      </c>
      <c r="K1217">
        <v>140</v>
      </c>
      <c r="L1217">
        <v>103</v>
      </c>
      <c r="M1217">
        <v>139</v>
      </c>
      <c r="N1217">
        <v>103</v>
      </c>
      <c r="O1217">
        <v>7</v>
      </c>
      <c r="P1217">
        <v>3</v>
      </c>
      <c r="Q1217">
        <v>9</v>
      </c>
      <c r="X1217">
        <v>19</v>
      </c>
      <c r="Y1217">
        <v>2863</v>
      </c>
      <c r="Z1217">
        <v>1.4999999999999999E-2</v>
      </c>
      <c r="AA1217">
        <v>1</v>
      </c>
      <c r="AB1217">
        <v>18</v>
      </c>
    </row>
    <row r="1218" spans="1:28" x14ac:dyDescent="0.25">
      <c r="A1218">
        <v>2021</v>
      </c>
      <c r="B1218">
        <v>3</v>
      </c>
      <c r="C1218" s="289">
        <v>44264</v>
      </c>
      <c r="E1218">
        <v>102</v>
      </c>
      <c r="F1218" t="s">
        <v>308</v>
      </c>
      <c r="G1218" t="s">
        <v>309</v>
      </c>
      <c r="H1218">
        <v>18.600000000000001</v>
      </c>
      <c r="I1218">
        <v>21.4</v>
      </c>
      <c r="J1218">
        <v>20.5</v>
      </c>
      <c r="K1218">
        <v>140</v>
      </c>
      <c r="L1218">
        <v>103</v>
      </c>
      <c r="M1218">
        <v>155</v>
      </c>
      <c r="N1218">
        <v>93</v>
      </c>
      <c r="O1218">
        <v>6</v>
      </c>
      <c r="P1218">
        <v>4</v>
      </c>
      <c r="Q1218">
        <v>3</v>
      </c>
      <c r="S1218">
        <v>2</v>
      </c>
      <c r="X1218">
        <v>15</v>
      </c>
      <c r="Y1218">
        <v>1743</v>
      </c>
      <c r="Z1218">
        <v>1.4999999999999999E-2</v>
      </c>
      <c r="AA1218">
        <v>1</v>
      </c>
      <c r="AB1218">
        <v>18</v>
      </c>
    </row>
    <row r="1219" spans="1:28" x14ac:dyDescent="0.25">
      <c r="A1219">
        <v>2021</v>
      </c>
      <c r="B1219">
        <v>3</v>
      </c>
      <c r="C1219" s="289">
        <v>44265</v>
      </c>
      <c r="E1219">
        <v>102</v>
      </c>
      <c r="F1219" t="s">
        <v>308</v>
      </c>
      <c r="G1219" t="s">
        <v>309</v>
      </c>
      <c r="H1219">
        <v>18.600000000000001</v>
      </c>
      <c r="I1219">
        <v>21.4</v>
      </c>
      <c r="J1219">
        <v>20.9</v>
      </c>
      <c r="K1219">
        <v>140</v>
      </c>
      <c r="L1219">
        <v>103</v>
      </c>
      <c r="M1219">
        <v>153</v>
      </c>
      <c r="N1219">
        <v>94</v>
      </c>
      <c r="O1219">
        <v>11</v>
      </c>
      <c r="P1219">
        <v>3</v>
      </c>
      <c r="Q1219">
        <v>9</v>
      </c>
      <c r="X1219">
        <v>23</v>
      </c>
      <c r="Y1219">
        <v>2219</v>
      </c>
      <c r="Z1219">
        <v>1.4999999999999999E-2</v>
      </c>
      <c r="AA1219">
        <v>1</v>
      </c>
      <c r="AB1219">
        <v>18</v>
      </c>
    </row>
    <row r="1220" spans="1:28" x14ac:dyDescent="0.25">
      <c r="A1220">
        <v>2021</v>
      </c>
      <c r="B1220">
        <v>3</v>
      </c>
      <c r="C1220" s="289">
        <v>44269</v>
      </c>
      <c r="E1220">
        <v>102</v>
      </c>
      <c r="F1220" t="s">
        <v>308</v>
      </c>
      <c r="G1220" t="s">
        <v>309</v>
      </c>
      <c r="H1220">
        <v>18.600000000000001</v>
      </c>
      <c r="I1220">
        <v>21.4</v>
      </c>
      <c r="J1220">
        <v>20.7</v>
      </c>
      <c r="K1220">
        <v>140</v>
      </c>
      <c r="L1220">
        <v>103</v>
      </c>
      <c r="M1220">
        <v>148</v>
      </c>
      <c r="N1220">
        <v>98</v>
      </c>
      <c r="O1220">
        <v>3</v>
      </c>
      <c r="P1220">
        <v>5</v>
      </c>
      <c r="Q1220">
        <v>2</v>
      </c>
      <c r="S1220">
        <v>1</v>
      </c>
      <c r="X1220">
        <v>11</v>
      </c>
      <c r="Y1220">
        <v>983</v>
      </c>
      <c r="Z1220">
        <v>1.4999999999999999E-2</v>
      </c>
      <c r="AA1220">
        <v>1</v>
      </c>
      <c r="AB1220">
        <v>18</v>
      </c>
    </row>
    <row r="1221" spans="1:28" x14ac:dyDescent="0.25">
      <c r="A1221">
        <v>2021</v>
      </c>
      <c r="B1221">
        <v>3</v>
      </c>
      <c r="C1221" s="289">
        <v>44255</v>
      </c>
      <c r="E1221">
        <v>101</v>
      </c>
      <c r="F1221" t="s">
        <v>305</v>
      </c>
      <c r="G1221" t="s">
        <v>306</v>
      </c>
      <c r="H1221">
        <v>18.600000000000001</v>
      </c>
      <c r="I1221">
        <v>21.4</v>
      </c>
      <c r="J1221">
        <v>20.3</v>
      </c>
      <c r="K1221">
        <v>140</v>
      </c>
      <c r="L1221">
        <v>103</v>
      </c>
      <c r="M1221">
        <v>138</v>
      </c>
      <c r="N1221">
        <v>104</v>
      </c>
      <c r="Z1221">
        <v>1.4999999999999999E-2</v>
      </c>
      <c r="AA1221">
        <v>1</v>
      </c>
      <c r="AB1221">
        <v>18</v>
      </c>
    </row>
    <row r="1222" spans="1:28" x14ac:dyDescent="0.25">
      <c r="A1222">
        <v>2021</v>
      </c>
      <c r="B1222">
        <v>3</v>
      </c>
      <c r="C1222" s="289">
        <v>44256</v>
      </c>
      <c r="E1222">
        <v>101</v>
      </c>
      <c r="F1222" t="s">
        <v>305</v>
      </c>
      <c r="G1222" t="s">
        <v>306</v>
      </c>
      <c r="H1222">
        <v>18.600000000000001</v>
      </c>
      <c r="I1222">
        <v>21.4</v>
      </c>
      <c r="J1222">
        <v>21.1</v>
      </c>
      <c r="K1222">
        <v>140</v>
      </c>
      <c r="L1222">
        <v>103</v>
      </c>
      <c r="M1222">
        <v>151</v>
      </c>
      <c r="N1222">
        <v>96</v>
      </c>
      <c r="O1222">
        <v>4</v>
      </c>
      <c r="P1222">
        <v>4</v>
      </c>
      <c r="Q1222">
        <v>10</v>
      </c>
      <c r="X1222">
        <v>18</v>
      </c>
      <c r="Y1222">
        <v>2826</v>
      </c>
      <c r="Z1222">
        <v>1.4999999999999999E-2</v>
      </c>
      <c r="AA1222">
        <v>1</v>
      </c>
      <c r="AB1222">
        <v>18</v>
      </c>
    </row>
    <row r="1223" spans="1:28" x14ac:dyDescent="0.25">
      <c r="A1223">
        <v>2021</v>
      </c>
      <c r="B1223">
        <v>3</v>
      </c>
      <c r="C1223" s="289">
        <v>44257</v>
      </c>
      <c r="E1223">
        <v>101</v>
      </c>
      <c r="F1223" t="s">
        <v>305</v>
      </c>
      <c r="G1223" t="s">
        <v>306</v>
      </c>
      <c r="H1223">
        <v>18.600000000000001</v>
      </c>
      <c r="I1223">
        <v>21.4</v>
      </c>
      <c r="J1223">
        <v>20.3</v>
      </c>
      <c r="K1223">
        <v>140</v>
      </c>
      <c r="L1223">
        <v>103</v>
      </c>
      <c r="M1223">
        <v>142</v>
      </c>
      <c r="N1223">
        <v>102</v>
      </c>
      <c r="O1223">
        <v>6</v>
      </c>
      <c r="P1223">
        <v>4</v>
      </c>
      <c r="Q1223">
        <v>5</v>
      </c>
      <c r="S1223">
        <v>5</v>
      </c>
      <c r="X1223">
        <v>20</v>
      </c>
      <c r="Y1223">
        <v>2972</v>
      </c>
      <c r="Z1223">
        <v>1.4999999999999999E-2</v>
      </c>
      <c r="AA1223">
        <v>1</v>
      </c>
      <c r="AB1223">
        <v>18</v>
      </c>
    </row>
    <row r="1224" spans="1:28" x14ac:dyDescent="0.25">
      <c r="A1224">
        <v>2021</v>
      </c>
      <c r="B1224">
        <v>3</v>
      </c>
      <c r="C1224" s="289">
        <v>44258</v>
      </c>
      <c r="E1224">
        <v>101</v>
      </c>
      <c r="F1224" t="s">
        <v>305</v>
      </c>
      <c r="G1224" t="s">
        <v>306</v>
      </c>
      <c r="H1224">
        <v>18.600000000000001</v>
      </c>
      <c r="I1224">
        <v>21.4</v>
      </c>
      <c r="J1224">
        <v>20.8</v>
      </c>
      <c r="K1224">
        <v>140</v>
      </c>
      <c r="L1224">
        <v>103</v>
      </c>
      <c r="M1224">
        <v>153</v>
      </c>
      <c r="N1224">
        <v>94</v>
      </c>
      <c r="O1224">
        <v>4</v>
      </c>
      <c r="Q1224">
        <v>1</v>
      </c>
      <c r="X1224">
        <v>5</v>
      </c>
      <c r="Y1224">
        <v>545</v>
      </c>
      <c r="Z1224">
        <v>1.4999999999999999E-2</v>
      </c>
      <c r="AA1224">
        <v>1</v>
      </c>
      <c r="AB1224">
        <v>18</v>
      </c>
    </row>
    <row r="1225" spans="1:28" x14ac:dyDescent="0.25">
      <c r="A1225">
        <v>2021</v>
      </c>
      <c r="B1225">
        <v>3</v>
      </c>
      <c r="C1225" s="289">
        <v>44262</v>
      </c>
      <c r="E1225">
        <v>101</v>
      </c>
      <c r="F1225" t="s">
        <v>305</v>
      </c>
      <c r="G1225" t="s">
        <v>306</v>
      </c>
      <c r="H1225">
        <v>18.600000000000001</v>
      </c>
      <c r="I1225">
        <v>21.4</v>
      </c>
      <c r="J1225">
        <v>20.2</v>
      </c>
      <c r="K1225">
        <v>140</v>
      </c>
      <c r="L1225">
        <v>103</v>
      </c>
      <c r="M1225">
        <v>138</v>
      </c>
      <c r="N1225">
        <v>104</v>
      </c>
      <c r="O1225">
        <v>8</v>
      </c>
      <c r="P1225">
        <v>7</v>
      </c>
      <c r="Q1225">
        <v>7</v>
      </c>
      <c r="S1225">
        <v>1</v>
      </c>
      <c r="X1225">
        <v>23</v>
      </c>
      <c r="Y1225">
        <v>1535</v>
      </c>
      <c r="Z1225">
        <v>1.4999999999999999E-2</v>
      </c>
      <c r="AA1225">
        <v>1</v>
      </c>
      <c r="AB1225">
        <v>18</v>
      </c>
    </row>
    <row r="1226" spans="1:28" x14ac:dyDescent="0.25">
      <c r="A1226">
        <v>2021</v>
      </c>
      <c r="B1226">
        <v>3</v>
      </c>
      <c r="C1226" s="289">
        <v>44263</v>
      </c>
      <c r="E1226">
        <v>101</v>
      </c>
      <c r="F1226" t="s">
        <v>305</v>
      </c>
      <c r="G1226" t="s">
        <v>306</v>
      </c>
      <c r="H1226">
        <v>18.600000000000001</v>
      </c>
      <c r="I1226">
        <v>21.4</v>
      </c>
      <c r="J1226">
        <v>20.2</v>
      </c>
      <c r="K1226">
        <v>140</v>
      </c>
      <c r="L1226">
        <v>103</v>
      </c>
      <c r="M1226">
        <v>139</v>
      </c>
      <c r="N1226">
        <v>103</v>
      </c>
      <c r="O1226">
        <v>7</v>
      </c>
      <c r="P1226">
        <v>3</v>
      </c>
      <c r="Q1226">
        <v>9</v>
      </c>
      <c r="X1226">
        <v>19</v>
      </c>
      <c r="Y1226">
        <v>2863</v>
      </c>
      <c r="Z1226">
        <v>1.4999999999999999E-2</v>
      </c>
      <c r="AA1226">
        <v>1</v>
      </c>
      <c r="AB1226">
        <v>18</v>
      </c>
    </row>
    <row r="1227" spans="1:28" x14ac:dyDescent="0.25">
      <c r="A1227">
        <v>2021</v>
      </c>
      <c r="B1227">
        <v>3</v>
      </c>
      <c r="C1227" s="289">
        <v>44264</v>
      </c>
      <c r="E1227">
        <v>101</v>
      </c>
      <c r="F1227" t="s">
        <v>305</v>
      </c>
      <c r="G1227" t="s">
        <v>306</v>
      </c>
      <c r="H1227">
        <v>18.600000000000001</v>
      </c>
      <c r="I1227">
        <v>21.4</v>
      </c>
      <c r="J1227">
        <v>20.5</v>
      </c>
      <c r="K1227">
        <v>140</v>
      </c>
      <c r="L1227">
        <v>103</v>
      </c>
      <c r="M1227">
        <v>155</v>
      </c>
      <c r="N1227">
        <v>93</v>
      </c>
      <c r="O1227">
        <v>6</v>
      </c>
      <c r="P1227">
        <v>4</v>
      </c>
      <c r="Q1227">
        <v>3</v>
      </c>
      <c r="S1227">
        <v>2</v>
      </c>
      <c r="X1227">
        <v>15</v>
      </c>
      <c r="Y1227">
        <v>1743</v>
      </c>
      <c r="Z1227">
        <v>1.4999999999999999E-2</v>
      </c>
      <c r="AA1227">
        <v>1</v>
      </c>
      <c r="AB1227">
        <v>18</v>
      </c>
    </row>
    <row r="1228" spans="1:28" x14ac:dyDescent="0.25">
      <c r="A1228">
        <v>2021</v>
      </c>
      <c r="B1228">
        <v>3</v>
      </c>
      <c r="C1228" s="289">
        <v>44265</v>
      </c>
      <c r="E1228">
        <v>101</v>
      </c>
      <c r="F1228" t="s">
        <v>305</v>
      </c>
      <c r="G1228" t="s">
        <v>306</v>
      </c>
      <c r="H1228">
        <v>18.600000000000001</v>
      </c>
      <c r="I1228">
        <v>21.4</v>
      </c>
      <c r="J1228">
        <v>20.9</v>
      </c>
      <c r="K1228">
        <v>140</v>
      </c>
      <c r="L1228">
        <v>103</v>
      </c>
      <c r="M1228">
        <v>153</v>
      </c>
      <c r="N1228">
        <v>94</v>
      </c>
      <c r="O1228">
        <v>11</v>
      </c>
      <c r="P1228">
        <v>3</v>
      </c>
      <c r="Q1228">
        <v>9</v>
      </c>
      <c r="X1228">
        <v>23</v>
      </c>
      <c r="Y1228">
        <v>2219</v>
      </c>
      <c r="Z1228">
        <v>1.4999999999999999E-2</v>
      </c>
      <c r="AA1228">
        <v>1</v>
      </c>
      <c r="AB1228">
        <v>18</v>
      </c>
    </row>
    <row r="1229" spans="1:28" x14ac:dyDescent="0.25">
      <c r="A1229">
        <v>2021</v>
      </c>
      <c r="B1229">
        <v>3</v>
      </c>
      <c r="C1229" s="289">
        <v>44269</v>
      </c>
      <c r="E1229">
        <v>101</v>
      </c>
      <c r="F1229" t="s">
        <v>305</v>
      </c>
      <c r="G1229" t="s">
        <v>306</v>
      </c>
      <c r="H1229">
        <v>18.600000000000001</v>
      </c>
      <c r="I1229">
        <v>21.4</v>
      </c>
      <c r="J1229">
        <v>20.7</v>
      </c>
      <c r="K1229">
        <v>140</v>
      </c>
      <c r="L1229">
        <v>103</v>
      </c>
      <c r="M1229">
        <v>148</v>
      </c>
      <c r="N1229">
        <v>98</v>
      </c>
      <c r="O1229">
        <v>3</v>
      </c>
      <c r="P1229">
        <v>5</v>
      </c>
      <c r="Q1229">
        <v>2</v>
      </c>
      <c r="S1229">
        <v>1</v>
      </c>
      <c r="X1229">
        <v>11</v>
      </c>
      <c r="Y1229">
        <v>983</v>
      </c>
      <c r="Z1229">
        <v>1.4999999999999999E-2</v>
      </c>
      <c r="AA1229">
        <v>1</v>
      </c>
      <c r="AB1229">
        <v>18</v>
      </c>
    </row>
    <row r="1230" spans="1:28" x14ac:dyDescent="0.25">
      <c r="A1230">
        <v>2021</v>
      </c>
      <c r="B1230">
        <v>3</v>
      </c>
      <c r="C1230" s="289">
        <v>44255</v>
      </c>
      <c r="E1230">
        <v>100</v>
      </c>
      <c r="F1230" t="s">
        <v>302</v>
      </c>
      <c r="G1230" t="s">
        <v>303</v>
      </c>
      <c r="H1230">
        <v>18.600000000000001</v>
      </c>
      <c r="I1230">
        <v>21.4</v>
      </c>
      <c r="J1230">
        <v>20.3</v>
      </c>
      <c r="K1230">
        <v>140</v>
      </c>
      <c r="L1230">
        <v>103</v>
      </c>
      <c r="M1230">
        <v>138</v>
      </c>
      <c r="N1230">
        <v>104</v>
      </c>
      <c r="Z1230">
        <v>1.4999999999999999E-2</v>
      </c>
      <c r="AA1230">
        <v>1</v>
      </c>
      <c r="AB1230">
        <v>18</v>
      </c>
    </row>
    <row r="1231" spans="1:28" x14ac:dyDescent="0.25">
      <c r="A1231">
        <v>2021</v>
      </c>
      <c r="B1231">
        <v>3</v>
      </c>
      <c r="C1231" s="289">
        <v>44256</v>
      </c>
      <c r="E1231">
        <v>100</v>
      </c>
      <c r="F1231" t="s">
        <v>302</v>
      </c>
      <c r="G1231" t="s">
        <v>303</v>
      </c>
      <c r="H1231">
        <v>18.600000000000001</v>
      </c>
      <c r="I1231">
        <v>21.4</v>
      </c>
      <c r="J1231">
        <v>21.1</v>
      </c>
      <c r="K1231">
        <v>140</v>
      </c>
      <c r="L1231">
        <v>103</v>
      </c>
      <c r="M1231">
        <v>151</v>
      </c>
      <c r="N1231">
        <v>96</v>
      </c>
      <c r="O1231">
        <v>4</v>
      </c>
      <c r="P1231">
        <v>4</v>
      </c>
      <c r="Q1231">
        <v>10</v>
      </c>
      <c r="X1231">
        <v>18</v>
      </c>
      <c r="Y1231">
        <v>2826</v>
      </c>
      <c r="Z1231">
        <v>1.4999999999999999E-2</v>
      </c>
      <c r="AA1231">
        <v>1</v>
      </c>
      <c r="AB1231">
        <v>18</v>
      </c>
    </row>
    <row r="1232" spans="1:28" x14ac:dyDescent="0.25">
      <c r="A1232">
        <v>2021</v>
      </c>
      <c r="B1232">
        <v>3</v>
      </c>
      <c r="C1232" s="289">
        <v>44257</v>
      </c>
      <c r="E1232">
        <v>100</v>
      </c>
      <c r="F1232" t="s">
        <v>302</v>
      </c>
      <c r="G1232" t="s">
        <v>303</v>
      </c>
      <c r="H1232">
        <v>18.600000000000001</v>
      </c>
      <c r="I1232">
        <v>21.4</v>
      </c>
      <c r="J1232">
        <v>20.3</v>
      </c>
      <c r="K1232">
        <v>140</v>
      </c>
      <c r="L1232">
        <v>103</v>
      </c>
      <c r="M1232">
        <v>142</v>
      </c>
      <c r="N1232">
        <v>102</v>
      </c>
      <c r="O1232">
        <v>6</v>
      </c>
      <c r="P1232">
        <v>4</v>
      </c>
      <c r="Q1232">
        <v>5</v>
      </c>
      <c r="S1232">
        <v>5</v>
      </c>
      <c r="X1232">
        <v>20</v>
      </c>
      <c r="Y1232">
        <v>2972</v>
      </c>
      <c r="Z1232">
        <v>1.4999999999999999E-2</v>
      </c>
      <c r="AA1232">
        <v>1</v>
      </c>
      <c r="AB1232">
        <v>18</v>
      </c>
    </row>
    <row r="1233" spans="1:28" x14ac:dyDescent="0.25">
      <c r="A1233">
        <v>2021</v>
      </c>
      <c r="B1233">
        <v>3</v>
      </c>
      <c r="C1233" s="289">
        <v>44258</v>
      </c>
      <c r="E1233">
        <v>100</v>
      </c>
      <c r="F1233" t="s">
        <v>302</v>
      </c>
      <c r="G1233" t="s">
        <v>303</v>
      </c>
      <c r="H1233">
        <v>18.600000000000001</v>
      </c>
      <c r="I1233">
        <v>21.4</v>
      </c>
      <c r="J1233">
        <v>20.8</v>
      </c>
      <c r="K1233">
        <v>140</v>
      </c>
      <c r="L1233">
        <v>103</v>
      </c>
      <c r="M1233">
        <v>153</v>
      </c>
      <c r="N1233">
        <v>94</v>
      </c>
      <c r="O1233">
        <v>4</v>
      </c>
      <c r="Q1233">
        <v>1</v>
      </c>
      <c r="X1233">
        <v>5</v>
      </c>
      <c r="Y1233">
        <v>545</v>
      </c>
      <c r="Z1233">
        <v>1.4999999999999999E-2</v>
      </c>
      <c r="AA1233">
        <v>1</v>
      </c>
      <c r="AB1233">
        <v>18</v>
      </c>
    </row>
    <row r="1234" spans="1:28" x14ac:dyDescent="0.25">
      <c r="A1234">
        <v>2021</v>
      </c>
      <c r="B1234">
        <v>3</v>
      </c>
      <c r="C1234" s="289">
        <v>44262</v>
      </c>
      <c r="E1234">
        <v>100</v>
      </c>
      <c r="F1234" t="s">
        <v>302</v>
      </c>
      <c r="G1234" t="s">
        <v>303</v>
      </c>
      <c r="H1234">
        <v>18.600000000000001</v>
      </c>
      <c r="I1234">
        <v>21.4</v>
      </c>
      <c r="J1234">
        <v>20.2</v>
      </c>
      <c r="K1234">
        <v>140</v>
      </c>
      <c r="L1234">
        <v>103</v>
      </c>
      <c r="M1234">
        <v>138</v>
      </c>
      <c r="N1234">
        <v>104</v>
      </c>
      <c r="O1234">
        <v>8</v>
      </c>
      <c r="P1234">
        <v>7</v>
      </c>
      <c r="Q1234">
        <v>7</v>
      </c>
      <c r="S1234">
        <v>1</v>
      </c>
      <c r="X1234">
        <v>23</v>
      </c>
      <c r="Y1234">
        <v>1535</v>
      </c>
      <c r="Z1234">
        <v>1.4999999999999999E-2</v>
      </c>
      <c r="AA1234">
        <v>1</v>
      </c>
      <c r="AB1234">
        <v>18</v>
      </c>
    </row>
    <row r="1235" spans="1:28" x14ac:dyDescent="0.25">
      <c r="A1235">
        <v>2021</v>
      </c>
      <c r="B1235">
        <v>3</v>
      </c>
      <c r="C1235" s="289">
        <v>44263</v>
      </c>
      <c r="E1235">
        <v>100</v>
      </c>
      <c r="F1235" t="s">
        <v>302</v>
      </c>
      <c r="G1235" t="s">
        <v>303</v>
      </c>
      <c r="H1235">
        <v>18.600000000000001</v>
      </c>
      <c r="I1235">
        <v>21.4</v>
      </c>
      <c r="J1235">
        <v>20.2</v>
      </c>
      <c r="K1235">
        <v>140</v>
      </c>
      <c r="L1235">
        <v>103</v>
      </c>
      <c r="M1235">
        <v>139</v>
      </c>
      <c r="N1235">
        <v>103</v>
      </c>
      <c r="O1235">
        <v>7</v>
      </c>
      <c r="P1235">
        <v>3</v>
      </c>
      <c r="Q1235">
        <v>9</v>
      </c>
      <c r="X1235">
        <v>19</v>
      </c>
      <c r="Y1235">
        <v>2863</v>
      </c>
      <c r="Z1235">
        <v>1.4999999999999999E-2</v>
      </c>
      <c r="AA1235">
        <v>1</v>
      </c>
      <c r="AB1235">
        <v>18</v>
      </c>
    </row>
    <row r="1236" spans="1:28" x14ac:dyDescent="0.25">
      <c r="A1236">
        <v>2021</v>
      </c>
      <c r="B1236">
        <v>3</v>
      </c>
      <c r="C1236" s="289">
        <v>44264</v>
      </c>
      <c r="E1236">
        <v>100</v>
      </c>
      <c r="F1236" t="s">
        <v>302</v>
      </c>
      <c r="G1236" t="s">
        <v>303</v>
      </c>
      <c r="H1236">
        <v>18.600000000000001</v>
      </c>
      <c r="I1236">
        <v>21.4</v>
      </c>
      <c r="J1236">
        <v>20.5</v>
      </c>
      <c r="K1236">
        <v>140</v>
      </c>
      <c r="L1236">
        <v>103</v>
      </c>
      <c r="M1236">
        <v>155</v>
      </c>
      <c r="N1236">
        <v>93</v>
      </c>
      <c r="O1236">
        <v>6</v>
      </c>
      <c r="P1236">
        <v>4</v>
      </c>
      <c r="Q1236">
        <v>3</v>
      </c>
      <c r="S1236">
        <v>2</v>
      </c>
      <c r="X1236">
        <v>15</v>
      </c>
      <c r="Y1236">
        <v>1743</v>
      </c>
      <c r="Z1236">
        <v>1.4999999999999999E-2</v>
      </c>
      <c r="AA1236">
        <v>1</v>
      </c>
      <c r="AB1236">
        <v>18</v>
      </c>
    </row>
    <row r="1237" spans="1:28" x14ac:dyDescent="0.25">
      <c r="A1237">
        <v>2021</v>
      </c>
      <c r="B1237">
        <v>3</v>
      </c>
      <c r="C1237" s="289">
        <v>44265</v>
      </c>
      <c r="E1237">
        <v>100</v>
      </c>
      <c r="F1237" t="s">
        <v>302</v>
      </c>
      <c r="G1237" t="s">
        <v>303</v>
      </c>
      <c r="H1237">
        <v>18.600000000000001</v>
      </c>
      <c r="I1237">
        <v>21.4</v>
      </c>
      <c r="J1237">
        <v>20.9</v>
      </c>
      <c r="K1237">
        <v>140</v>
      </c>
      <c r="L1237">
        <v>103</v>
      </c>
      <c r="M1237">
        <v>153</v>
      </c>
      <c r="N1237">
        <v>94</v>
      </c>
      <c r="O1237">
        <v>11</v>
      </c>
      <c r="P1237">
        <v>3</v>
      </c>
      <c r="Q1237">
        <v>9</v>
      </c>
      <c r="X1237">
        <v>23</v>
      </c>
      <c r="Y1237">
        <v>2219</v>
      </c>
      <c r="Z1237">
        <v>1.4999999999999999E-2</v>
      </c>
      <c r="AA1237">
        <v>1</v>
      </c>
      <c r="AB1237">
        <v>18</v>
      </c>
    </row>
    <row r="1238" spans="1:28" x14ac:dyDescent="0.25">
      <c r="A1238">
        <v>2021</v>
      </c>
      <c r="B1238">
        <v>3</v>
      </c>
      <c r="C1238" s="289">
        <v>44269</v>
      </c>
      <c r="E1238">
        <v>100</v>
      </c>
      <c r="F1238" t="s">
        <v>302</v>
      </c>
      <c r="G1238" t="s">
        <v>303</v>
      </c>
      <c r="H1238">
        <v>18.600000000000001</v>
      </c>
      <c r="I1238">
        <v>21.4</v>
      </c>
      <c r="J1238">
        <v>20.7</v>
      </c>
      <c r="K1238">
        <v>140</v>
      </c>
      <c r="L1238">
        <v>103</v>
      </c>
      <c r="M1238">
        <v>148</v>
      </c>
      <c r="N1238">
        <v>98</v>
      </c>
      <c r="O1238">
        <v>3</v>
      </c>
      <c r="P1238">
        <v>5</v>
      </c>
      <c r="Q1238">
        <v>2</v>
      </c>
      <c r="S1238">
        <v>1</v>
      </c>
      <c r="X1238">
        <v>11</v>
      </c>
      <c r="Y1238">
        <v>983</v>
      </c>
      <c r="Z1238">
        <v>1.4999999999999999E-2</v>
      </c>
      <c r="AA1238">
        <v>1</v>
      </c>
      <c r="AB1238">
        <v>18</v>
      </c>
    </row>
    <row r="1239" spans="1:28" x14ac:dyDescent="0.25">
      <c r="A1239">
        <v>2021</v>
      </c>
      <c r="B1239">
        <v>3</v>
      </c>
      <c r="C1239" s="289">
        <v>44255</v>
      </c>
      <c r="E1239">
        <v>99</v>
      </c>
      <c r="F1239" t="s">
        <v>299</v>
      </c>
      <c r="G1239" t="s">
        <v>300</v>
      </c>
      <c r="H1239">
        <v>18.600000000000001</v>
      </c>
      <c r="I1239">
        <v>21.4</v>
      </c>
      <c r="J1239">
        <v>20.3</v>
      </c>
      <c r="K1239">
        <v>140</v>
      </c>
      <c r="L1239">
        <v>103</v>
      </c>
      <c r="M1239">
        <v>138</v>
      </c>
      <c r="N1239">
        <v>104</v>
      </c>
      <c r="O1239">
        <v>2</v>
      </c>
      <c r="P1239">
        <v>4</v>
      </c>
      <c r="Q1239">
        <v>6</v>
      </c>
      <c r="X1239">
        <v>12</v>
      </c>
      <c r="Y1239">
        <v>1236</v>
      </c>
      <c r="Z1239">
        <v>1.4999999999999999E-2</v>
      </c>
      <c r="AA1239">
        <v>1</v>
      </c>
      <c r="AB1239">
        <v>18</v>
      </c>
    </row>
    <row r="1240" spans="1:28" x14ac:dyDescent="0.25">
      <c r="A1240">
        <v>2021</v>
      </c>
      <c r="B1240">
        <v>3</v>
      </c>
      <c r="C1240" s="289">
        <v>44256</v>
      </c>
      <c r="E1240">
        <v>99</v>
      </c>
      <c r="F1240" t="s">
        <v>299</v>
      </c>
      <c r="G1240" t="s">
        <v>300</v>
      </c>
      <c r="H1240">
        <v>18.600000000000001</v>
      </c>
      <c r="I1240">
        <v>21.4</v>
      </c>
      <c r="J1240">
        <v>21.1</v>
      </c>
      <c r="K1240">
        <v>140</v>
      </c>
      <c r="L1240">
        <v>103</v>
      </c>
      <c r="M1240">
        <v>151</v>
      </c>
      <c r="N1240">
        <v>96</v>
      </c>
      <c r="O1240">
        <v>4</v>
      </c>
      <c r="P1240">
        <v>4</v>
      </c>
      <c r="Q1240">
        <v>10</v>
      </c>
      <c r="X1240">
        <v>18</v>
      </c>
      <c r="Y1240">
        <v>2826</v>
      </c>
      <c r="Z1240">
        <v>1.4999999999999999E-2</v>
      </c>
      <c r="AA1240">
        <v>1</v>
      </c>
      <c r="AB1240">
        <v>18</v>
      </c>
    </row>
    <row r="1241" spans="1:28" x14ac:dyDescent="0.25">
      <c r="A1241">
        <v>2021</v>
      </c>
      <c r="B1241">
        <v>3</v>
      </c>
      <c r="C1241" s="289">
        <v>44257</v>
      </c>
      <c r="E1241">
        <v>99</v>
      </c>
      <c r="F1241" t="s">
        <v>299</v>
      </c>
      <c r="G1241" t="s">
        <v>300</v>
      </c>
      <c r="H1241">
        <v>18.600000000000001</v>
      </c>
      <c r="I1241">
        <v>21.4</v>
      </c>
      <c r="J1241">
        <v>20.3</v>
      </c>
      <c r="K1241">
        <v>140</v>
      </c>
      <c r="L1241">
        <v>103</v>
      </c>
      <c r="M1241">
        <v>142</v>
      </c>
      <c r="N1241">
        <v>102</v>
      </c>
      <c r="O1241">
        <v>6</v>
      </c>
      <c r="P1241">
        <v>4</v>
      </c>
      <c r="Q1241">
        <v>5</v>
      </c>
      <c r="S1241">
        <v>5</v>
      </c>
      <c r="X1241">
        <v>20</v>
      </c>
      <c r="Y1241">
        <v>2972</v>
      </c>
      <c r="Z1241">
        <v>1.4999999999999999E-2</v>
      </c>
      <c r="AA1241">
        <v>1</v>
      </c>
      <c r="AB1241">
        <v>18</v>
      </c>
    </row>
    <row r="1242" spans="1:28" x14ac:dyDescent="0.25">
      <c r="A1242">
        <v>2021</v>
      </c>
      <c r="B1242">
        <v>3</v>
      </c>
      <c r="C1242" s="289">
        <v>44258</v>
      </c>
      <c r="E1242">
        <v>99</v>
      </c>
      <c r="F1242" t="s">
        <v>299</v>
      </c>
      <c r="G1242" t="s">
        <v>300</v>
      </c>
      <c r="H1242">
        <v>18.600000000000001</v>
      </c>
      <c r="I1242">
        <v>21.4</v>
      </c>
      <c r="J1242">
        <v>20.8</v>
      </c>
      <c r="K1242">
        <v>140</v>
      </c>
      <c r="L1242">
        <v>103</v>
      </c>
      <c r="M1242">
        <v>153</v>
      </c>
      <c r="N1242">
        <v>94</v>
      </c>
      <c r="O1242">
        <v>4</v>
      </c>
      <c r="Q1242">
        <v>1</v>
      </c>
      <c r="X1242">
        <v>5</v>
      </c>
      <c r="Y1242">
        <v>545</v>
      </c>
      <c r="Z1242">
        <v>1.4999999999999999E-2</v>
      </c>
      <c r="AA1242">
        <v>1</v>
      </c>
      <c r="AB1242">
        <v>18</v>
      </c>
    </row>
    <row r="1243" spans="1:28" x14ac:dyDescent="0.25">
      <c r="A1243">
        <v>2021</v>
      </c>
      <c r="B1243">
        <v>3</v>
      </c>
      <c r="C1243" s="289">
        <v>44262</v>
      </c>
      <c r="E1243">
        <v>99</v>
      </c>
      <c r="F1243" t="s">
        <v>299</v>
      </c>
      <c r="G1243" t="s">
        <v>300</v>
      </c>
      <c r="H1243">
        <v>18.600000000000001</v>
      </c>
      <c r="I1243">
        <v>21.4</v>
      </c>
      <c r="J1243">
        <v>20.2</v>
      </c>
      <c r="K1243">
        <v>140</v>
      </c>
      <c r="L1243">
        <v>103</v>
      </c>
      <c r="M1243">
        <v>138</v>
      </c>
      <c r="N1243">
        <v>104</v>
      </c>
      <c r="O1243">
        <v>8</v>
      </c>
      <c r="P1243">
        <v>7</v>
      </c>
      <c r="Q1243">
        <v>7</v>
      </c>
      <c r="S1243">
        <v>1</v>
      </c>
      <c r="X1243">
        <v>23</v>
      </c>
      <c r="Y1243">
        <v>1535</v>
      </c>
      <c r="Z1243">
        <v>1.4999999999999999E-2</v>
      </c>
      <c r="AA1243">
        <v>1</v>
      </c>
      <c r="AB1243">
        <v>18</v>
      </c>
    </row>
    <row r="1244" spans="1:28" x14ac:dyDescent="0.25">
      <c r="A1244">
        <v>2021</v>
      </c>
      <c r="B1244">
        <v>3</v>
      </c>
      <c r="C1244" s="289">
        <v>44263</v>
      </c>
      <c r="E1244">
        <v>99</v>
      </c>
      <c r="F1244" t="s">
        <v>299</v>
      </c>
      <c r="G1244" t="s">
        <v>300</v>
      </c>
      <c r="H1244">
        <v>18.600000000000001</v>
      </c>
      <c r="I1244">
        <v>21.4</v>
      </c>
      <c r="J1244">
        <v>20.2</v>
      </c>
      <c r="K1244">
        <v>140</v>
      </c>
      <c r="L1244">
        <v>103</v>
      </c>
      <c r="M1244">
        <v>139</v>
      </c>
      <c r="N1244">
        <v>103</v>
      </c>
      <c r="O1244">
        <v>7</v>
      </c>
      <c r="P1244">
        <v>3</v>
      </c>
      <c r="Q1244">
        <v>9</v>
      </c>
      <c r="X1244">
        <v>19</v>
      </c>
      <c r="Y1244">
        <v>2863</v>
      </c>
      <c r="Z1244">
        <v>1.4999999999999999E-2</v>
      </c>
      <c r="AA1244">
        <v>1</v>
      </c>
      <c r="AB1244">
        <v>18</v>
      </c>
    </row>
    <row r="1245" spans="1:28" x14ac:dyDescent="0.25">
      <c r="A1245">
        <v>2021</v>
      </c>
      <c r="B1245">
        <v>3</v>
      </c>
      <c r="C1245" s="289">
        <v>44264</v>
      </c>
      <c r="E1245">
        <v>99</v>
      </c>
      <c r="F1245" t="s">
        <v>299</v>
      </c>
      <c r="G1245" t="s">
        <v>300</v>
      </c>
      <c r="H1245">
        <v>18.600000000000001</v>
      </c>
      <c r="I1245">
        <v>21.4</v>
      </c>
      <c r="J1245">
        <v>20.5</v>
      </c>
      <c r="K1245">
        <v>140</v>
      </c>
      <c r="L1245">
        <v>103</v>
      </c>
      <c r="M1245">
        <v>155</v>
      </c>
      <c r="N1245">
        <v>93</v>
      </c>
      <c r="O1245">
        <v>6</v>
      </c>
      <c r="P1245">
        <v>4</v>
      </c>
      <c r="Q1245">
        <v>3</v>
      </c>
      <c r="S1245">
        <v>2</v>
      </c>
      <c r="X1245">
        <v>15</v>
      </c>
      <c r="Y1245">
        <v>1743</v>
      </c>
      <c r="Z1245">
        <v>1.4999999999999999E-2</v>
      </c>
      <c r="AA1245">
        <v>1</v>
      </c>
      <c r="AB1245">
        <v>18</v>
      </c>
    </row>
    <row r="1246" spans="1:28" x14ac:dyDescent="0.25">
      <c r="A1246">
        <v>2021</v>
      </c>
      <c r="B1246">
        <v>3</v>
      </c>
      <c r="C1246" s="289">
        <v>44265</v>
      </c>
      <c r="E1246">
        <v>99</v>
      </c>
      <c r="F1246" t="s">
        <v>299</v>
      </c>
      <c r="G1246" t="s">
        <v>300</v>
      </c>
      <c r="H1246">
        <v>18.600000000000001</v>
      </c>
      <c r="I1246">
        <v>21.4</v>
      </c>
      <c r="J1246">
        <v>20.9</v>
      </c>
      <c r="K1246">
        <v>140</v>
      </c>
      <c r="L1246">
        <v>103</v>
      </c>
      <c r="M1246">
        <v>153</v>
      </c>
      <c r="N1246">
        <v>94</v>
      </c>
      <c r="O1246">
        <v>11</v>
      </c>
      <c r="P1246">
        <v>3</v>
      </c>
      <c r="Q1246">
        <v>9</v>
      </c>
      <c r="X1246">
        <v>23</v>
      </c>
      <c r="Y1246">
        <v>2219</v>
      </c>
      <c r="Z1246">
        <v>1.4999999999999999E-2</v>
      </c>
      <c r="AA1246">
        <v>1</v>
      </c>
      <c r="AB1246">
        <v>18</v>
      </c>
    </row>
    <row r="1247" spans="1:28" x14ac:dyDescent="0.25">
      <c r="A1247">
        <v>2021</v>
      </c>
      <c r="B1247">
        <v>3</v>
      </c>
      <c r="C1247" s="289">
        <v>44269</v>
      </c>
      <c r="E1247">
        <v>99</v>
      </c>
      <c r="F1247" t="s">
        <v>299</v>
      </c>
      <c r="G1247" t="s">
        <v>300</v>
      </c>
      <c r="H1247">
        <v>18.600000000000001</v>
      </c>
      <c r="I1247">
        <v>21.4</v>
      </c>
      <c r="J1247">
        <v>20.7</v>
      </c>
      <c r="K1247">
        <v>140</v>
      </c>
      <c r="L1247">
        <v>103</v>
      </c>
      <c r="M1247">
        <v>148</v>
      </c>
      <c r="N1247">
        <v>98</v>
      </c>
      <c r="O1247">
        <v>3</v>
      </c>
      <c r="P1247">
        <v>5</v>
      </c>
      <c r="Q1247">
        <v>2</v>
      </c>
      <c r="S1247">
        <v>1</v>
      </c>
      <c r="X1247">
        <v>11</v>
      </c>
      <c r="Y1247">
        <v>983</v>
      </c>
      <c r="Z1247">
        <v>1.4999999999999999E-2</v>
      </c>
      <c r="AA1247">
        <v>1</v>
      </c>
      <c r="AB1247">
        <v>18</v>
      </c>
    </row>
    <row r="1248" spans="1:28" x14ac:dyDescent="0.25">
      <c r="A1248">
        <v>2021</v>
      </c>
      <c r="B1248">
        <v>3</v>
      </c>
      <c r="C1248" s="289">
        <v>44255</v>
      </c>
      <c r="E1248">
        <v>12</v>
      </c>
      <c r="F1248" t="s">
        <v>196</v>
      </c>
      <c r="G1248" t="s">
        <v>197</v>
      </c>
      <c r="H1248">
        <v>197.16</v>
      </c>
      <c r="I1248">
        <v>226.84</v>
      </c>
      <c r="J1248">
        <v>217.8</v>
      </c>
      <c r="K1248">
        <v>37</v>
      </c>
      <c r="L1248">
        <v>195</v>
      </c>
      <c r="M1248">
        <v>51</v>
      </c>
      <c r="N1248">
        <v>141</v>
      </c>
      <c r="O1248">
        <v>4</v>
      </c>
      <c r="Q1248">
        <v>4</v>
      </c>
      <c r="X1248">
        <v>8</v>
      </c>
      <c r="Y1248">
        <v>504</v>
      </c>
      <c r="Z1248">
        <v>0.02</v>
      </c>
      <c r="AA1248">
        <v>1</v>
      </c>
      <c r="AB1248">
        <v>22</v>
      </c>
    </row>
    <row r="1249" spans="1:28" x14ac:dyDescent="0.25">
      <c r="A1249">
        <v>2021</v>
      </c>
      <c r="B1249">
        <v>3</v>
      </c>
      <c r="C1249" s="289">
        <v>44257</v>
      </c>
      <c r="E1249">
        <v>12</v>
      </c>
      <c r="F1249" t="s">
        <v>196</v>
      </c>
      <c r="G1249" t="s">
        <v>197</v>
      </c>
      <c r="H1249">
        <v>197.16</v>
      </c>
      <c r="I1249">
        <v>226.84</v>
      </c>
      <c r="J1249">
        <v>205.5</v>
      </c>
      <c r="K1249">
        <v>37</v>
      </c>
      <c r="L1249">
        <v>195</v>
      </c>
      <c r="M1249">
        <v>36</v>
      </c>
      <c r="N1249">
        <v>198</v>
      </c>
      <c r="O1249">
        <v>2</v>
      </c>
      <c r="P1249">
        <v>4</v>
      </c>
      <c r="X1249">
        <v>6</v>
      </c>
      <c r="Y1249">
        <v>30</v>
      </c>
      <c r="Z1249">
        <v>0.02</v>
      </c>
      <c r="AA1249">
        <v>1</v>
      </c>
      <c r="AB1249">
        <v>22</v>
      </c>
    </row>
    <row r="1250" spans="1:28" x14ac:dyDescent="0.25">
      <c r="A1250">
        <v>2021</v>
      </c>
      <c r="B1250">
        <v>3</v>
      </c>
      <c r="C1250" s="289">
        <v>44258</v>
      </c>
      <c r="E1250">
        <v>12</v>
      </c>
      <c r="F1250" t="s">
        <v>196</v>
      </c>
      <c r="G1250" t="s">
        <v>197</v>
      </c>
      <c r="H1250">
        <v>197.16</v>
      </c>
      <c r="I1250">
        <v>226.84</v>
      </c>
      <c r="J1250">
        <v>220.4</v>
      </c>
      <c r="K1250">
        <v>37</v>
      </c>
      <c r="L1250">
        <v>195</v>
      </c>
      <c r="M1250">
        <v>56</v>
      </c>
      <c r="N1250">
        <v>129</v>
      </c>
      <c r="O1250">
        <v>6</v>
      </c>
      <c r="Q1250">
        <v>3</v>
      </c>
      <c r="X1250">
        <v>9</v>
      </c>
      <c r="Y1250">
        <v>249</v>
      </c>
      <c r="Z1250">
        <v>0.02</v>
      </c>
      <c r="AA1250">
        <v>1</v>
      </c>
      <c r="AB1250">
        <v>22</v>
      </c>
    </row>
    <row r="1251" spans="1:28" x14ac:dyDescent="0.25">
      <c r="A1251">
        <v>2021</v>
      </c>
      <c r="B1251">
        <v>3</v>
      </c>
      <c r="C1251" s="289">
        <v>44259</v>
      </c>
      <c r="E1251">
        <v>12</v>
      </c>
      <c r="F1251" t="s">
        <v>196</v>
      </c>
      <c r="G1251" t="s">
        <v>197</v>
      </c>
      <c r="H1251">
        <v>197.16</v>
      </c>
      <c r="I1251">
        <v>226.84</v>
      </c>
      <c r="K1251">
        <v>37</v>
      </c>
      <c r="L1251">
        <v>195</v>
      </c>
      <c r="Y1251">
        <v>144</v>
      </c>
      <c r="Z1251">
        <v>0.02</v>
      </c>
      <c r="AA1251">
        <v>1</v>
      </c>
      <c r="AB1251">
        <v>22</v>
      </c>
    </row>
    <row r="1252" spans="1:28" x14ac:dyDescent="0.25">
      <c r="A1252">
        <v>2021</v>
      </c>
      <c r="B1252">
        <v>3</v>
      </c>
      <c r="C1252" s="289">
        <v>44262</v>
      </c>
      <c r="E1252">
        <v>12</v>
      </c>
      <c r="F1252" t="s">
        <v>196</v>
      </c>
      <c r="G1252" t="s">
        <v>197</v>
      </c>
      <c r="H1252">
        <v>197.16</v>
      </c>
      <c r="I1252">
        <v>226.84</v>
      </c>
      <c r="J1252">
        <v>210.1</v>
      </c>
      <c r="K1252">
        <v>37</v>
      </c>
      <c r="L1252">
        <v>195</v>
      </c>
      <c r="M1252">
        <v>54</v>
      </c>
      <c r="N1252">
        <v>134</v>
      </c>
      <c r="O1252">
        <v>7</v>
      </c>
      <c r="P1252">
        <v>2</v>
      </c>
      <c r="Q1252">
        <v>4</v>
      </c>
      <c r="X1252">
        <v>13</v>
      </c>
      <c r="Y1252">
        <v>909</v>
      </c>
      <c r="Z1252">
        <v>0.02</v>
      </c>
      <c r="AA1252">
        <v>1</v>
      </c>
      <c r="AB1252">
        <v>22</v>
      </c>
    </row>
    <row r="1253" spans="1:28" x14ac:dyDescent="0.25">
      <c r="A1253">
        <v>2021</v>
      </c>
      <c r="B1253">
        <v>3</v>
      </c>
      <c r="C1253" s="289">
        <v>44263</v>
      </c>
      <c r="E1253">
        <v>12</v>
      </c>
      <c r="F1253" t="s">
        <v>196</v>
      </c>
      <c r="G1253" t="s">
        <v>197</v>
      </c>
      <c r="H1253">
        <v>197.16</v>
      </c>
      <c r="I1253">
        <v>226.84</v>
      </c>
      <c r="J1253">
        <v>213.1</v>
      </c>
      <c r="K1253">
        <v>37</v>
      </c>
      <c r="L1253">
        <v>195</v>
      </c>
      <c r="M1253">
        <v>54</v>
      </c>
      <c r="N1253">
        <v>133</v>
      </c>
      <c r="O1253">
        <v>8</v>
      </c>
      <c r="P1253">
        <v>2</v>
      </c>
      <c r="Q1253">
        <v>6</v>
      </c>
      <c r="X1253">
        <v>16</v>
      </c>
      <c r="Y1253">
        <v>552</v>
      </c>
      <c r="Z1253">
        <v>0.02</v>
      </c>
      <c r="AA1253">
        <v>1</v>
      </c>
      <c r="AB1253">
        <v>22</v>
      </c>
    </row>
    <row r="1254" spans="1:28" x14ac:dyDescent="0.25">
      <c r="A1254">
        <v>2021</v>
      </c>
      <c r="B1254">
        <v>3</v>
      </c>
      <c r="C1254" s="289">
        <v>44264</v>
      </c>
      <c r="E1254">
        <v>12</v>
      </c>
      <c r="F1254" t="s">
        <v>196</v>
      </c>
      <c r="G1254" t="s">
        <v>197</v>
      </c>
      <c r="H1254">
        <v>197.16</v>
      </c>
      <c r="I1254">
        <v>226.84</v>
      </c>
      <c r="K1254">
        <v>37</v>
      </c>
      <c r="L1254">
        <v>195</v>
      </c>
      <c r="Y1254">
        <v>712</v>
      </c>
      <c r="Z1254">
        <v>0.02</v>
      </c>
      <c r="AA1254">
        <v>1</v>
      </c>
      <c r="AB1254">
        <v>22</v>
      </c>
    </row>
    <row r="1255" spans="1:28" x14ac:dyDescent="0.25">
      <c r="A1255">
        <v>2021</v>
      </c>
      <c r="B1255">
        <v>3</v>
      </c>
      <c r="C1255" s="289">
        <v>44276</v>
      </c>
      <c r="E1255">
        <v>12</v>
      </c>
      <c r="F1255" t="s">
        <v>196</v>
      </c>
      <c r="G1255" t="s">
        <v>197</v>
      </c>
      <c r="H1255">
        <v>197.16</v>
      </c>
      <c r="I1255">
        <v>226.84</v>
      </c>
      <c r="J1255">
        <v>216</v>
      </c>
      <c r="K1255">
        <v>37</v>
      </c>
      <c r="L1255">
        <v>195</v>
      </c>
      <c r="M1255">
        <v>50</v>
      </c>
      <c r="N1255">
        <v>143</v>
      </c>
      <c r="O1255">
        <v>10</v>
      </c>
      <c r="P1255">
        <v>8</v>
      </c>
      <c r="Q1255">
        <v>11</v>
      </c>
      <c r="X1255">
        <v>29</v>
      </c>
      <c r="Y1255">
        <v>1029</v>
      </c>
      <c r="Z1255">
        <v>0.02</v>
      </c>
      <c r="AA1255">
        <v>1</v>
      </c>
      <c r="AB1255">
        <v>22</v>
      </c>
    </row>
    <row r="1256" spans="1:28" x14ac:dyDescent="0.25">
      <c r="A1256">
        <v>2021</v>
      </c>
      <c r="B1256">
        <v>3</v>
      </c>
      <c r="C1256" s="289">
        <v>44277</v>
      </c>
      <c r="E1256">
        <v>12</v>
      </c>
      <c r="F1256" t="s">
        <v>196</v>
      </c>
      <c r="G1256" t="s">
        <v>197</v>
      </c>
      <c r="H1256">
        <v>197.16</v>
      </c>
      <c r="I1256">
        <v>226.84</v>
      </c>
      <c r="J1256">
        <v>215</v>
      </c>
      <c r="K1256">
        <v>37</v>
      </c>
      <c r="L1256">
        <v>195</v>
      </c>
      <c r="M1256">
        <v>53</v>
      </c>
      <c r="N1256">
        <v>135</v>
      </c>
      <c r="O1256">
        <v>9</v>
      </c>
      <c r="P1256">
        <v>8</v>
      </c>
      <c r="Q1256">
        <v>12</v>
      </c>
      <c r="X1256">
        <v>29</v>
      </c>
      <c r="Y1256">
        <v>1173</v>
      </c>
      <c r="Z1256">
        <v>0.02</v>
      </c>
      <c r="AA1256">
        <v>1</v>
      </c>
      <c r="AB1256">
        <v>22</v>
      </c>
    </row>
    <row r="1257" spans="1:28" x14ac:dyDescent="0.25">
      <c r="A1257">
        <v>2021</v>
      </c>
      <c r="B1257">
        <v>3</v>
      </c>
      <c r="C1257" s="289">
        <v>44278</v>
      </c>
      <c r="E1257">
        <v>12</v>
      </c>
      <c r="F1257" t="s">
        <v>196</v>
      </c>
      <c r="G1257" t="s">
        <v>197</v>
      </c>
      <c r="H1257">
        <v>197.16</v>
      </c>
      <c r="I1257">
        <v>226.84</v>
      </c>
      <c r="K1257">
        <v>37</v>
      </c>
      <c r="L1257">
        <v>195</v>
      </c>
      <c r="Y1257">
        <v>88</v>
      </c>
      <c r="Z1257">
        <v>0.02</v>
      </c>
      <c r="AA1257">
        <v>1</v>
      </c>
      <c r="AB1257">
        <v>22</v>
      </c>
    </row>
    <row r="1258" spans="1:28" x14ac:dyDescent="0.25">
      <c r="A1258">
        <v>2021</v>
      </c>
      <c r="B1258">
        <v>3</v>
      </c>
      <c r="C1258" s="289">
        <v>44280</v>
      </c>
      <c r="E1258">
        <v>12</v>
      </c>
      <c r="F1258" t="s">
        <v>196</v>
      </c>
      <c r="G1258" t="s">
        <v>197</v>
      </c>
      <c r="H1258">
        <v>197.16</v>
      </c>
      <c r="I1258">
        <v>226.84</v>
      </c>
      <c r="J1258">
        <v>205.7</v>
      </c>
      <c r="K1258">
        <v>37</v>
      </c>
      <c r="L1258">
        <v>195</v>
      </c>
      <c r="M1258">
        <v>58</v>
      </c>
      <c r="N1258">
        <v>125</v>
      </c>
      <c r="O1258">
        <v>12</v>
      </c>
      <c r="P1258">
        <v>12</v>
      </c>
      <c r="Q1258">
        <v>12</v>
      </c>
      <c r="X1258">
        <v>36</v>
      </c>
      <c r="Y1258">
        <v>292</v>
      </c>
      <c r="Z1258">
        <v>0.02</v>
      </c>
      <c r="AA1258">
        <v>1</v>
      </c>
      <c r="AB1258">
        <v>22</v>
      </c>
    </row>
    <row r="1259" spans="1:28" x14ac:dyDescent="0.25">
      <c r="A1259">
        <v>2021</v>
      </c>
      <c r="B1259">
        <v>3</v>
      </c>
      <c r="C1259" s="289">
        <v>44284</v>
      </c>
      <c r="E1259">
        <v>12</v>
      </c>
      <c r="F1259" t="s">
        <v>196</v>
      </c>
      <c r="G1259" t="s">
        <v>197</v>
      </c>
      <c r="H1259">
        <v>197.16</v>
      </c>
      <c r="I1259">
        <v>226.84</v>
      </c>
      <c r="J1259">
        <v>226.5</v>
      </c>
      <c r="K1259">
        <v>37</v>
      </c>
      <c r="L1259">
        <v>195</v>
      </c>
      <c r="M1259">
        <v>55</v>
      </c>
      <c r="N1259">
        <v>131</v>
      </c>
      <c r="O1259">
        <v>5</v>
      </c>
      <c r="Q1259">
        <v>4</v>
      </c>
      <c r="X1259">
        <v>9</v>
      </c>
      <c r="Y1259">
        <v>593</v>
      </c>
      <c r="Z1259">
        <v>0.02</v>
      </c>
      <c r="AA1259">
        <v>1</v>
      </c>
      <c r="AB1259">
        <v>22</v>
      </c>
    </row>
    <row r="1260" spans="1:28" x14ac:dyDescent="0.25">
      <c r="A1260">
        <v>2021</v>
      </c>
      <c r="B1260">
        <v>3</v>
      </c>
      <c r="C1260" s="289">
        <v>44285</v>
      </c>
      <c r="E1260">
        <v>12</v>
      </c>
      <c r="F1260" t="s">
        <v>196</v>
      </c>
      <c r="G1260" t="s">
        <v>197</v>
      </c>
      <c r="H1260">
        <v>197.16</v>
      </c>
      <c r="I1260">
        <v>226.84</v>
      </c>
      <c r="J1260">
        <v>220.2</v>
      </c>
      <c r="K1260">
        <v>37</v>
      </c>
      <c r="L1260">
        <v>195</v>
      </c>
      <c r="M1260">
        <v>53</v>
      </c>
      <c r="N1260">
        <v>137</v>
      </c>
      <c r="O1260">
        <v>4</v>
      </c>
      <c r="Q1260">
        <v>4</v>
      </c>
      <c r="X1260">
        <v>8</v>
      </c>
      <c r="Y1260">
        <v>616</v>
      </c>
      <c r="Z1260">
        <v>0.02</v>
      </c>
      <c r="AA1260">
        <v>1</v>
      </c>
      <c r="AB1260">
        <v>22</v>
      </c>
    </row>
    <row r="1261" spans="1:28" x14ac:dyDescent="0.25">
      <c r="A1261">
        <v>2021</v>
      </c>
      <c r="B1261">
        <v>3</v>
      </c>
      <c r="C1261" s="289">
        <v>44255</v>
      </c>
      <c r="E1261">
        <v>11</v>
      </c>
      <c r="F1261" t="s">
        <v>193</v>
      </c>
      <c r="G1261" t="s">
        <v>194</v>
      </c>
      <c r="H1261">
        <v>197.16</v>
      </c>
      <c r="I1261">
        <v>226.84</v>
      </c>
      <c r="J1261">
        <v>223.5</v>
      </c>
      <c r="K1261">
        <v>37</v>
      </c>
      <c r="L1261">
        <v>195</v>
      </c>
      <c r="M1261">
        <v>51</v>
      </c>
      <c r="N1261">
        <v>141</v>
      </c>
      <c r="O1261">
        <v>2</v>
      </c>
      <c r="Q1261">
        <v>6</v>
      </c>
      <c r="X1261">
        <v>8</v>
      </c>
      <c r="Y1261">
        <v>504</v>
      </c>
      <c r="Z1261">
        <v>0.02</v>
      </c>
      <c r="AA1261">
        <v>1</v>
      </c>
      <c r="AB1261">
        <v>22</v>
      </c>
    </row>
    <row r="1262" spans="1:28" x14ac:dyDescent="0.25">
      <c r="A1262">
        <v>2021</v>
      </c>
      <c r="B1262">
        <v>3</v>
      </c>
      <c r="C1262" s="289">
        <v>44257</v>
      </c>
      <c r="E1262">
        <v>11</v>
      </c>
      <c r="F1262" t="s">
        <v>193</v>
      </c>
      <c r="G1262" t="s">
        <v>194</v>
      </c>
      <c r="H1262">
        <v>197.16</v>
      </c>
      <c r="I1262">
        <v>226.84</v>
      </c>
      <c r="J1262">
        <v>209.5</v>
      </c>
      <c r="K1262">
        <v>37</v>
      </c>
      <c r="L1262">
        <v>195</v>
      </c>
      <c r="M1262">
        <v>36</v>
      </c>
      <c r="N1262">
        <v>198</v>
      </c>
      <c r="O1262">
        <v>2</v>
      </c>
      <c r="P1262">
        <v>2</v>
      </c>
      <c r="Q1262">
        <v>1</v>
      </c>
      <c r="X1262">
        <v>5</v>
      </c>
      <c r="Y1262">
        <v>29</v>
      </c>
      <c r="Z1262">
        <v>0.02</v>
      </c>
      <c r="AA1262">
        <v>1</v>
      </c>
      <c r="AB1262">
        <v>22</v>
      </c>
    </row>
    <row r="1263" spans="1:28" x14ac:dyDescent="0.25">
      <c r="A1263">
        <v>2021</v>
      </c>
      <c r="B1263">
        <v>3</v>
      </c>
      <c r="C1263" s="289">
        <v>44258</v>
      </c>
      <c r="E1263">
        <v>11</v>
      </c>
      <c r="F1263" t="s">
        <v>193</v>
      </c>
      <c r="G1263" t="s">
        <v>194</v>
      </c>
      <c r="H1263">
        <v>197.16</v>
      </c>
      <c r="I1263">
        <v>226.84</v>
      </c>
      <c r="J1263">
        <v>216.8</v>
      </c>
      <c r="K1263">
        <v>37</v>
      </c>
      <c r="L1263">
        <v>195</v>
      </c>
      <c r="M1263">
        <v>56</v>
      </c>
      <c r="N1263">
        <v>129</v>
      </c>
      <c r="O1263">
        <v>8</v>
      </c>
      <c r="Q1263">
        <v>1</v>
      </c>
      <c r="X1263">
        <v>9</v>
      </c>
      <c r="Y1263">
        <v>249</v>
      </c>
      <c r="Z1263">
        <v>0.02</v>
      </c>
      <c r="AA1263">
        <v>1</v>
      </c>
      <c r="AB1263">
        <v>22</v>
      </c>
    </row>
    <row r="1264" spans="1:28" x14ac:dyDescent="0.25">
      <c r="A1264">
        <v>2021</v>
      </c>
      <c r="B1264">
        <v>3</v>
      </c>
      <c r="C1264" s="289">
        <v>44259</v>
      </c>
      <c r="E1264">
        <v>11</v>
      </c>
      <c r="F1264" t="s">
        <v>193</v>
      </c>
      <c r="G1264" t="s">
        <v>194</v>
      </c>
      <c r="H1264">
        <v>197.16</v>
      </c>
      <c r="I1264">
        <v>226.84</v>
      </c>
      <c r="K1264">
        <v>37</v>
      </c>
      <c r="L1264">
        <v>195</v>
      </c>
      <c r="Y1264">
        <v>144</v>
      </c>
      <c r="Z1264">
        <v>0.02</v>
      </c>
      <c r="AA1264">
        <v>1</v>
      </c>
      <c r="AB1264">
        <v>22</v>
      </c>
    </row>
    <row r="1265" spans="1:28" x14ac:dyDescent="0.25">
      <c r="A1265">
        <v>2021</v>
      </c>
      <c r="B1265">
        <v>3</v>
      </c>
      <c r="C1265" s="289">
        <v>44262</v>
      </c>
      <c r="E1265">
        <v>11</v>
      </c>
      <c r="F1265" t="s">
        <v>193</v>
      </c>
      <c r="G1265" t="s">
        <v>194</v>
      </c>
      <c r="H1265">
        <v>197.16</v>
      </c>
      <c r="I1265">
        <v>226.84</v>
      </c>
      <c r="J1265">
        <v>210.1</v>
      </c>
      <c r="K1265">
        <v>37</v>
      </c>
      <c r="L1265">
        <v>195</v>
      </c>
      <c r="M1265">
        <v>54</v>
      </c>
      <c r="N1265">
        <v>134</v>
      </c>
      <c r="O1265">
        <v>6</v>
      </c>
      <c r="P1265">
        <v>2</v>
      </c>
      <c r="Q1265">
        <v>5</v>
      </c>
      <c r="X1265">
        <v>13</v>
      </c>
      <c r="Y1265">
        <v>909</v>
      </c>
      <c r="Z1265">
        <v>0.02</v>
      </c>
      <c r="AA1265">
        <v>1</v>
      </c>
      <c r="AB1265">
        <v>22</v>
      </c>
    </row>
    <row r="1266" spans="1:28" x14ac:dyDescent="0.25">
      <c r="A1266">
        <v>2021</v>
      </c>
      <c r="B1266">
        <v>3</v>
      </c>
      <c r="C1266" s="289">
        <v>44263</v>
      </c>
      <c r="E1266">
        <v>11</v>
      </c>
      <c r="F1266" t="s">
        <v>193</v>
      </c>
      <c r="G1266" t="s">
        <v>194</v>
      </c>
      <c r="H1266">
        <v>197.16</v>
      </c>
      <c r="I1266">
        <v>226.84</v>
      </c>
      <c r="J1266">
        <v>229.6</v>
      </c>
      <c r="K1266">
        <v>37</v>
      </c>
      <c r="L1266">
        <v>195</v>
      </c>
      <c r="M1266">
        <v>54</v>
      </c>
      <c r="N1266">
        <v>133</v>
      </c>
      <c r="O1266">
        <v>10</v>
      </c>
      <c r="P1266">
        <v>2</v>
      </c>
      <c r="Q1266">
        <v>6</v>
      </c>
      <c r="X1266">
        <v>18</v>
      </c>
      <c r="Y1266">
        <v>554</v>
      </c>
      <c r="Z1266">
        <v>0.02</v>
      </c>
      <c r="AA1266">
        <v>1</v>
      </c>
      <c r="AB1266">
        <v>22</v>
      </c>
    </row>
    <row r="1267" spans="1:28" x14ac:dyDescent="0.25">
      <c r="A1267">
        <v>2021</v>
      </c>
      <c r="B1267">
        <v>3</v>
      </c>
      <c r="C1267" s="289">
        <v>44264</v>
      </c>
      <c r="E1267">
        <v>11</v>
      </c>
      <c r="F1267" t="s">
        <v>193</v>
      </c>
      <c r="G1267" t="s">
        <v>194</v>
      </c>
      <c r="H1267">
        <v>197.16</v>
      </c>
      <c r="I1267">
        <v>226.84</v>
      </c>
      <c r="K1267">
        <v>37</v>
      </c>
      <c r="L1267">
        <v>195</v>
      </c>
      <c r="Y1267">
        <v>712</v>
      </c>
      <c r="Z1267">
        <v>0.02</v>
      </c>
      <c r="AA1267">
        <v>1</v>
      </c>
      <c r="AB1267">
        <v>22</v>
      </c>
    </row>
    <row r="1268" spans="1:28" x14ac:dyDescent="0.25">
      <c r="A1268">
        <v>2021</v>
      </c>
      <c r="B1268">
        <v>3</v>
      </c>
      <c r="C1268" s="289">
        <v>44276</v>
      </c>
      <c r="E1268">
        <v>11</v>
      </c>
      <c r="F1268" t="s">
        <v>193</v>
      </c>
      <c r="G1268" t="s">
        <v>194</v>
      </c>
      <c r="H1268">
        <v>197.16</v>
      </c>
      <c r="I1268">
        <v>226.84</v>
      </c>
      <c r="J1268">
        <v>216.1</v>
      </c>
      <c r="K1268">
        <v>37</v>
      </c>
      <c r="L1268">
        <v>195</v>
      </c>
      <c r="M1268">
        <v>50</v>
      </c>
      <c r="N1268">
        <v>143</v>
      </c>
      <c r="O1268">
        <v>13</v>
      </c>
      <c r="P1268">
        <v>12</v>
      </c>
      <c r="Q1268">
        <v>14</v>
      </c>
      <c r="X1268">
        <v>39</v>
      </c>
      <c r="Y1268">
        <v>1039</v>
      </c>
      <c r="Z1268">
        <v>0.02</v>
      </c>
      <c r="AA1268">
        <v>1</v>
      </c>
      <c r="AB1268">
        <v>22</v>
      </c>
    </row>
    <row r="1269" spans="1:28" x14ac:dyDescent="0.25">
      <c r="A1269">
        <v>2021</v>
      </c>
      <c r="B1269">
        <v>3</v>
      </c>
      <c r="C1269" s="289">
        <v>44277</v>
      </c>
      <c r="E1269">
        <v>11</v>
      </c>
      <c r="F1269" t="s">
        <v>193</v>
      </c>
      <c r="G1269" t="s">
        <v>194</v>
      </c>
      <c r="H1269">
        <v>197.16</v>
      </c>
      <c r="I1269">
        <v>226.84</v>
      </c>
      <c r="J1269">
        <v>209.3</v>
      </c>
      <c r="K1269">
        <v>37</v>
      </c>
      <c r="L1269">
        <v>195</v>
      </c>
      <c r="M1269">
        <v>53</v>
      </c>
      <c r="N1269">
        <v>135</v>
      </c>
      <c r="O1269">
        <v>14</v>
      </c>
      <c r="P1269">
        <v>6</v>
      </c>
      <c r="Q1269">
        <v>5</v>
      </c>
      <c r="X1269">
        <v>25</v>
      </c>
      <c r="Y1269">
        <v>1169</v>
      </c>
      <c r="Z1269">
        <v>0.02</v>
      </c>
      <c r="AA1269">
        <v>1</v>
      </c>
      <c r="AB1269">
        <v>22</v>
      </c>
    </row>
    <row r="1270" spans="1:28" x14ac:dyDescent="0.25">
      <c r="A1270">
        <v>2021</v>
      </c>
      <c r="B1270">
        <v>3</v>
      </c>
      <c r="C1270" s="289">
        <v>44278</v>
      </c>
      <c r="E1270">
        <v>11</v>
      </c>
      <c r="F1270" t="s">
        <v>193</v>
      </c>
      <c r="G1270" t="s">
        <v>194</v>
      </c>
      <c r="H1270">
        <v>197.16</v>
      </c>
      <c r="I1270">
        <v>226.84</v>
      </c>
      <c r="K1270">
        <v>37</v>
      </c>
      <c r="L1270">
        <v>195</v>
      </c>
      <c r="Y1270">
        <v>88</v>
      </c>
      <c r="Z1270">
        <v>0.02</v>
      </c>
      <c r="AA1270">
        <v>1</v>
      </c>
      <c r="AB1270">
        <v>22</v>
      </c>
    </row>
    <row r="1271" spans="1:28" x14ac:dyDescent="0.25">
      <c r="A1271">
        <v>2021</v>
      </c>
      <c r="B1271">
        <v>3</v>
      </c>
      <c r="C1271" s="289">
        <v>44280</v>
      </c>
      <c r="E1271">
        <v>11</v>
      </c>
      <c r="F1271" t="s">
        <v>193</v>
      </c>
      <c r="G1271" t="s">
        <v>194</v>
      </c>
      <c r="H1271">
        <v>197.16</v>
      </c>
      <c r="I1271">
        <v>226.84</v>
      </c>
      <c r="J1271">
        <v>213</v>
      </c>
      <c r="K1271">
        <v>37</v>
      </c>
      <c r="L1271">
        <v>195</v>
      </c>
      <c r="M1271">
        <v>58</v>
      </c>
      <c r="N1271">
        <v>125</v>
      </c>
      <c r="O1271">
        <v>12</v>
      </c>
      <c r="P1271">
        <v>12</v>
      </c>
      <c r="Q1271">
        <v>12</v>
      </c>
      <c r="X1271">
        <v>36</v>
      </c>
      <c r="Y1271">
        <v>292</v>
      </c>
      <c r="Z1271">
        <v>0.02</v>
      </c>
      <c r="AA1271">
        <v>1</v>
      </c>
      <c r="AB1271">
        <v>22</v>
      </c>
    </row>
    <row r="1272" spans="1:28" x14ac:dyDescent="0.25">
      <c r="A1272">
        <v>2021</v>
      </c>
      <c r="B1272">
        <v>3</v>
      </c>
      <c r="C1272" s="289">
        <v>44284</v>
      </c>
      <c r="E1272">
        <v>11</v>
      </c>
      <c r="F1272" t="s">
        <v>193</v>
      </c>
      <c r="G1272" t="s">
        <v>194</v>
      </c>
      <c r="H1272">
        <v>197.16</v>
      </c>
      <c r="I1272">
        <v>226.84</v>
      </c>
      <c r="J1272">
        <v>226.5</v>
      </c>
      <c r="K1272">
        <v>37</v>
      </c>
      <c r="L1272">
        <v>195</v>
      </c>
      <c r="M1272">
        <v>55</v>
      </c>
      <c r="N1272">
        <v>131</v>
      </c>
      <c r="O1272">
        <v>6</v>
      </c>
      <c r="Q1272">
        <v>3</v>
      </c>
      <c r="X1272">
        <v>9</v>
      </c>
      <c r="Y1272">
        <v>593</v>
      </c>
      <c r="Z1272">
        <v>0.02</v>
      </c>
      <c r="AA1272">
        <v>1</v>
      </c>
      <c r="AB1272">
        <v>22</v>
      </c>
    </row>
    <row r="1273" spans="1:28" x14ac:dyDescent="0.25">
      <c r="A1273">
        <v>2021</v>
      </c>
      <c r="B1273">
        <v>3</v>
      </c>
      <c r="C1273" s="289">
        <v>44285</v>
      </c>
      <c r="E1273">
        <v>11</v>
      </c>
      <c r="F1273" t="s">
        <v>193</v>
      </c>
      <c r="G1273" t="s">
        <v>194</v>
      </c>
      <c r="H1273">
        <v>197.16</v>
      </c>
      <c r="I1273">
        <v>226.84</v>
      </c>
      <c r="J1273">
        <v>220</v>
      </c>
      <c r="K1273">
        <v>37</v>
      </c>
      <c r="L1273">
        <v>195</v>
      </c>
      <c r="M1273">
        <v>53</v>
      </c>
      <c r="N1273">
        <v>137</v>
      </c>
      <c r="O1273">
        <v>6</v>
      </c>
      <c r="Q1273">
        <v>2</v>
      </c>
      <c r="X1273">
        <v>8</v>
      </c>
      <c r="Y1273">
        <v>616</v>
      </c>
      <c r="Z1273">
        <v>0.02</v>
      </c>
      <c r="AA1273">
        <v>1</v>
      </c>
      <c r="AB1273">
        <v>22</v>
      </c>
    </row>
    <row r="1274" spans="1:28" x14ac:dyDescent="0.25">
      <c r="A1274">
        <v>2021</v>
      </c>
      <c r="B1274">
        <v>3</v>
      </c>
      <c r="C1274" s="289">
        <v>44278</v>
      </c>
      <c r="E1274">
        <v>183</v>
      </c>
      <c r="F1274" t="s">
        <v>393</v>
      </c>
      <c r="G1274" t="s">
        <v>394</v>
      </c>
      <c r="H1274">
        <v>2.79</v>
      </c>
      <c r="I1274">
        <v>3.21</v>
      </c>
      <c r="J1274">
        <v>2.8</v>
      </c>
      <c r="K1274">
        <v>508</v>
      </c>
      <c r="L1274">
        <v>85</v>
      </c>
      <c r="M1274">
        <v>533</v>
      </c>
      <c r="N1274">
        <v>81</v>
      </c>
      <c r="Z1274">
        <v>0.02</v>
      </c>
      <c r="AA1274">
        <v>1</v>
      </c>
      <c r="AB1274">
        <v>24</v>
      </c>
    </row>
    <row r="1275" spans="1:28" x14ac:dyDescent="0.25">
      <c r="A1275">
        <v>2021</v>
      </c>
      <c r="B1275">
        <v>3</v>
      </c>
      <c r="C1275" s="289">
        <v>44279</v>
      </c>
      <c r="E1275">
        <v>183</v>
      </c>
      <c r="F1275" t="s">
        <v>393</v>
      </c>
      <c r="G1275" t="s">
        <v>394</v>
      </c>
      <c r="H1275">
        <v>2.79</v>
      </c>
      <c r="I1275">
        <v>3.21</v>
      </c>
      <c r="J1275">
        <v>2.8</v>
      </c>
      <c r="K1275">
        <v>508</v>
      </c>
      <c r="L1275">
        <v>85</v>
      </c>
      <c r="M1275">
        <v>436</v>
      </c>
      <c r="N1275">
        <v>99</v>
      </c>
      <c r="Z1275">
        <v>0.02</v>
      </c>
      <c r="AA1275">
        <v>1</v>
      </c>
      <c r="AB1275">
        <v>24</v>
      </c>
    </row>
    <row r="1276" spans="1:28" x14ac:dyDescent="0.25">
      <c r="A1276">
        <v>2021</v>
      </c>
      <c r="B1276">
        <v>3</v>
      </c>
      <c r="C1276" s="289">
        <v>44283</v>
      </c>
      <c r="E1276">
        <v>183</v>
      </c>
      <c r="F1276" t="s">
        <v>393</v>
      </c>
      <c r="G1276" t="s">
        <v>394</v>
      </c>
      <c r="H1276">
        <v>2.79</v>
      </c>
      <c r="I1276">
        <v>3.21</v>
      </c>
      <c r="J1276">
        <v>3</v>
      </c>
      <c r="K1276">
        <v>508</v>
      </c>
      <c r="L1276">
        <v>85</v>
      </c>
      <c r="M1276">
        <v>537</v>
      </c>
      <c r="N1276">
        <v>81</v>
      </c>
      <c r="O1276">
        <v>16</v>
      </c>
      <c r="P1276">
        <v>6</v>
      </c>
      <c r="Q1276">
        <v>21</v>
      </c>
      <c r="X1276">
        <v>43</v>
      </c>
      <c r="Y1276">
        <v>6043</v>
      </c>
      <c r="Z1276">
        <v>0.02</v>
      </c>
      <c r="AA1276">
        <v>1</v>
      </c>
      <c r="AB1276">
        <v>24</v>
      </c>
    </row>
    <row r="1277" spans="1:28" x14ac:dyDescent="0.25">
      <c r="A1277">
        <v>2021</v>
      </c>
      <c r="B1277">
        <v>3</v>
      </c>
      <c r="C1277" s="289">
        <v>44284</v>
      </c>
      <c r="E1277">
        <v>183</v>
      </c>
      <c r="F1277" t="s">
        <v>393</v>
      </c>
      <c r="G1277" t="s">
        <v>394</v>
      </c>
      <c r="H1277">
        <v>2.79</v>
      </c>
      <c r="I1277">
        <v>3.21</v>
      </c>
      <c r="J1277">
        <v>2.8</v>
      </c>
      <c r="K1277">
        <v>508</v>
      </c>
      <c r="L1277">
        <v>85</v>
      </c>
      <c r="M1277">
        <v>409</v>
      </c>
      <c r="N1277">
        <v>106</v>
      </c>
      <c r="O1277">
        <v>18</v>
      </c>
      <c r="P1277">
        <v>12</v>
      </c>
      <c r="Q1277">
        <v>14</v>
      </c>
      <c r="X1277">
        <v>44</v>
      </c>
      <c r="Y1277">
        <v>6044</v>
      </c>
      <c r="Z1277">
        <v>0.02</v>
      </c>
      <c r="AA1277">
        <v>1</v>
      </c>
      <c r="AB1277">
        <v>24</v>
      </c>
    </row>
    <row r="1278" spans="1:28" x14ac:dyDescent="0.25">
      <c r="A1278">
        <v>2021</v>
      </c>
      <c r="B1278">
        <v>3</v>
      </c>
      <c r="C1278" s="289">
        <v>44285</v>
      </c>
      <c r="E1278">
        <v>183</v>
      </c>
      <c r="F1278" t="s">
        <v>393</v>
      </c>
      <c r="G1278" t="s">
        <v>394</v>
      </c>
      <c r="H1278">
        <v>2.79</v>
      </c>
      <c r="I1278">
        <v>3.21</v>
      </c>
      <c r="J1278">
        <v>2.9</v>
      </c>
      <c r="K1278">
        <v>508</v>
      </c>
      <c r="L1278">
        <v>85</v>
      </c>
      <c r="M1278">
        <v>540</v>
      </c>
      <c r="N1278">
        <v>80</v>
      </c>
      <c r="O1278">
        <v>19</v>
      </c>
      <c r="P1278">
        <v>24</v>
      </c>
      <c r="Q1278">
        <v>20</v>
      </c>
      <c r="S1278">
        <v>5</v>
      </c>
      <c r="X1278">
        <v>68</v>
      </c>
      <c r="Y1278">
        <v>7068</v>
      </c>
      <c r="Z1278">
        <v>0.02</v>
      </c>
      <c r="AA1278">
        <v>1</v>
      </c>
      <c r="AB1278">
        <v>24</v>
      </c>
    </row>
    <row r="1279" spans="1:28" x14ac:dyDescent="0.25">
      <c r="A1279">
        <v>2021</v>
      </c>
      <c r="B1279">
        <v>3</v>
      </c>
      <c r="C1279" s="289">
        <v>44255</v>
      </c>
      <c r="E1279">
        <v>93</v>
      </c>
      <c r="F1279" t="s">
        <v>209</v>
      </c>
      <c r="G1279" t="s">
        <v>210</v>
      </c>
      <c r="H1279">
        <v>54.87</v>
      </c>
      <c r="I1279">
        <v>63.13</v>
      </c>
      <c r="J1279">
        <v>61</v>
      </c>
      <c r="K1279">
        <v>74</v>
      </c>
      <c r="L1279">
        <v>97</v>
      </c>
      <c r="M1279">
        <v>71</v>
      </c>
      <c r="N1279">
        <v>101</v>
      </c>
      <c r="O1279">
        <v>9</v>
      </c>
      <c r="P1279">
        <v>4</v>
      </c>
      <c r="Q1279">
        <v>7</v>
      </c>
      <c r="X1279">
        <v>20</v>
      </c>
      <c r="Y1279">
        <v>1640</v>
      </c>
      <c r="Z1279">
        <v>1.4999999999999999E-2</v>
      </c>
      <c r="AA1279">
        <v>1</v>
      </c>
      <c r="AB1279">
        <v>16</v>
      </c>
    </row>
    <row r="1280" spans="1:28" x14ac:dyDescent="0.25">
      <c r="A1280">
        <v>2021</v>
      </c>
      <c r="B1280">
        <v>3</v>
      </c>
      <c r="C1280" s="289">
        <v>44256</v>
      </c>
      <c r="E1280">
        <v>93</v>
      </c>
      <c r="F1280" t="s">
        <v>209</v>
      </c>
      <c r="G1280" t="s">
        <v>210</v>
      </c>
      <c r="H1280">
        <v>54.87</v>
      </c>
      <c r="I1280">
        <v>63.13</v>
      </c>
      <c r="J1280">
        <v>59.3</v>
      </c>
      <c r="K1280">
        <v>74</v>
      </c>
      <c r="L1280">
        <v>97</v>
      </c>
      <c r="M1280">
        <v>78</v>
      </c>
      <c r="N1280">
        <v>92</v>
      </c>
      <c r="O1280">
        <v>10</v>
      </c>
      <c r="P1280">
        <v>2</v>
      </c>
      <c r="Q1280">
        <v>5</v>
      </c>
      <c r="X1280">
        <v>17</v>
      </c>
      <c r="Y1280">
        <v>1475</v>
      </c>
      <c r="Z1280">
        <v>1.4999999999999999E-2</v>
      </c>
      <c r="AA1280">
        <v>1</v>
      </c>
      <c r="AB1280">
        <v>16</v>
      </c>
    </row>
    <row r="1281" spans="1:28" x14ac:dyDescent="0.25">
      <c r="A1281">
        <v>2021</v>
      </c>
      <c r="B1281">
        <v>3</v>
      </c>
      <c r="C1281" s="289">
        <v>44257</v>
      </c>
      <c r="E1281">
        <v>93</v>
      </c>
      <c r="F1281" t="s">
        <v>209</v>
      </c>
      <c r="G1281" t="s">
        <v>210</v>
      </c>
      <c r="H1281">
        <v>54.87</v>
      </c>
      <c r="I1281">
        <v>63.13</v>
      </c>
      <c r="J1281">
        <v>59.5</v>
      </c>
      <c r="K1281">
        <v>74</v>
      </c>
      <c r="L1281">
        <v>97</v>
      </c>
      <c r="M1281">
        <v>75</v>
      </c>
      <c r="N1281">
        <v>96</v>
      </c>
      <c r="O1281">
        <v>6</v>
      </c>
      <c r="P1281">
        <v>7</v>
      </c>
      <c r="Q1281">
        <v>8</v>
      </c>
      <c r="X1281">
        <v>21</v>
      </c>
      <c r="Y1281">
        <v>1533</v>
      </c>
      <c r="Z1281">
        <v>1.4999999999999999E-2</v>
      </c>
      <c r="AA1281">
        <v>1</v>
      </c>
      <c r="AB1281">
        <v>16</v>
      </c>
    </row>
    <row r="1282" spans="1:28" x14ac:dyDescent="0.25">
      <c r="A1282">
        <v>2021</v>
      </c>
      <c r="B1282">
        <v>3</v>
      </c>
      <c r="C1282" s="289">
        <v>44258</v>
      </c>
      <c r="E1282">
        <v>93</v>
      </c>
      <c r="F1282" t="s">
        <v>209</v>
      </c>
      <c r="G1282" t="s">
        <v>210</v>
      </c>
      <c r="H1282">
        <v>54.87</v>
      </c>
      <c r="I1282">
        <v>63.13</v>
      </c>
      <c r="J1282">
        <v>62.8</v>
      </c>
      <c r="K1282">
        <v>74</v>
      </c>
      <c r="L1282">
        <v>97</v>
      </c>
      <c r="M1282">
        <v>73</v>
      </c>
      <c r="N1282">
        <v>99</v>
      </c>
      <c r="O1282">
        <v>4</v>
      </c>
      <c r="Q1282">
        <v>3</v>
      </c>
      <c r="X1282">
        <v>7</v>
      </c>
      <c r="Y1282">
        <v>655</v>
      </c>
      <c r="Z1282">
        <v>1.4999999999999999E-2</v>
      </c>
      <c r="AA1282">
        <v>1</v>
      </c>
      <c r="AB1282">
        <v>16</v>
      </c>
    </row>
    <row r="1283" spans="1:28" x14ac:dyDescent="0.25">
      <c r="A1283">
        <v>2021</v>
      </c>
      <c r="B1283">
        <v>3</v>
      </c>
      <c r="C1283" s="289">
        <v>44276</v>
      </c>
      <c r="E1283">
        <v>93</v>
      </c>
      <c r="F1283" t="s">
        <v>209</v>
      </c>
      <c r="G1283" t="s">
        <v>210</v>
      </c>
      <c r="H1283">
        <v>54.87</v>
      </c>
      <c r="I1283">
        <v>63.13</v>
      </c>
      <c r="J1283">
        <v>60.7</v>
      </c>
      <c r="K1283">
        <v>74</v>
      </c>
      <c r="L1283">
        <v>97</v>
      </c>
      <c r="M1283">
        <v>68</v>
      </c>
      <c r="N1283">
        <v>106</v>
      </c>
      <c r="O1283">
        <v>8</v>
      </c>
      <c r="P1283">
        <v>4</v>
      </c>
      <c r="Q1283">
        <v>9</v>
      </c>
      <c r="X1283">
        <v>21</v>
      </c>
      <c r="Y1283">
        <v>777</v>
      </c>
      <c r="Z1283">
        <v>1.4999999999999999E-2</v>
      </c>
      <c r="AA1283">
        <v>1</v>
      </c>
      <c r="AB1283">
        <v>16</v>
      </c>
    </row>
    <row r="1284" spans="1:28" x14ac:dyDescent="0.25">
      <c r="A1284">
        <v>2021</v>
      </c>
      <c r="B1284">
        <v>3</v>
      </c>
      <c r="C1284" s="289">
        <v>44277</v>
      </c>
      <c r="E1284">
        <v>93</v>
      </c>
      <c r="F1284" t="s">
        <v>209</v>
      </c>
      <c r="G1284" t="s">
        <v>210</v>
      </c>
      <c r="H1284">
        <v>54.87</v>
      </c>
      <c r="I1284">
        <v>63.13</v>
      </c>
      <c r="J1284">
        <v>60.4</v>
      </c>
      <c r="K1284">
        <v>74</v>
      </c>
      <c r="L1284">
        <v>97</v>
      </c>
      <c r="M1284">
        <v>72</v>
      </c>
      <c r="N1284">
        <v>101</v>
      </c>
      <c r="O1284">
        <v>10</v>
      </c>
      <c r="P1284">
        <v>6</v>
      </c>
      <c r="Q1284">
        <v>11</v>
      </c>
      <c r="X1284">
        <v>27</v>
      </c>
      <c r="Y1284">
        <v>1269</v>
      </c>
      <c r="Z1284">
        <v>1.4999999999999999E-2</v>
      </c>
      <c r="AA1284">
        <v>1</v>
      </c>
      <c r="AB1284">
        <v>16</v>
      </c>
    </row>
    <row r="1285" spans="1:28" x14ac:dyDescent="0.25">
      <c r="A1285">
        <v>2021</v>
      </c>
      <c r="B1285">
        <v>3</v>
      </c>
      <c r="C1285" s="289">
        <v>44278</v>
      </c>
      <c r="E1285">
        <v>93</v>
      </c>
      <c r="F1285" t="s">
        <v>209</v>
      </c>
      <c r="G1285" t="s">
        <v>210</v>
      </c>
      <c r="H1285">
        <v>54.87</v>
      </c>
      <c r="I1285">
        <v>63.13</v>
      </c>
      <c r="J1285">
        <v>61</v>
      </c>
      <c r="K1285">
        <v>74</v>
      </c>
      <c r="L1285">
        <v>97</v>
      </c>
      <c r="M1285">
        <v>73</v>
      </c>
      <c r="N1285">
        <v>98</v>
      </c>
      <c r="O1285">
        <v>9</v>
      </c>
      <c r="P1285">
        <v>2</v>
      </c>
      <c r="Q1285">
        <v>10</v>
      </c>
      <c r="X1285">
        <v>21</v>
      </c>
      <c r="Y1285">
        <v>1587</v>
      </c>
      <c r="Z1285">
        <v>1.4999999999999999E-2</v>
      </c>
      <c r="AA1285">
        <v>1</v>
      </c>
      <c r="AB1285">
        <v>16</v>
      </c>
    </row>
    <row r="1286" spans="1:28" x14ac:dyDescent="0.25">
      <c r="A1286">
        <v>2021</v>
      </c>
      <c r="B1286">
        <v>3</v>
      </c>
      <c r="C1286" s="289">
        <v>44279</v>
      </c>
      <c r="E1286">
        <v>93</v>
      </c>
      <c r="F1286" t="s">
        <v>209</v>
      </c>
      <c r="G1286" t="s">
        <v>210</v>
      </c>
      <c r="H1286">
        <v>54.87</v>
      </c>
      <c r="I1286">
        <v>63.13</v>
      </c>
      <c r="J1286">
        <v>60</v>
      </c>
      <c r="K1286">
        <v>74</v>
      </c>
      <c r="L1286">
        <v>97</v>
      </c>
      <c r="M1286">
        <v>69</v>
      </c>
      <c r="N1286">
        <v>105</v>
      </c>
      <c r="O1286">
        <v>9</v>
      </c>
      <c r="P1286">
        <v>8</v>
      </c>
      <c r="Q1286">
        <v>6</v>
      </c>
      <c r="X1286">
        <v>23</v>
      </c>
      <c r="Y1286">
        <v>1589</v>
      </c>
      <c r="Z1286">
        <v>1.4999999999999999E-2</v>
      </c>
      <c r="AA1286">
        <v>1</v>
      </c>
      <c r="AB1286">
        <v>16</v>
      </c>
    </row>
    <row r="1287" spans="1:28" x14ac:dyDescent="0.25">
      <c r="A1287">
        <v>2021</v>
      </c>
      <c r="B1287">
        <v>3</v>
      </c>
      <c r="C1287" s="289">
        <v>44280</v>
      </c>
      <c r="E1287">
        <v>93</v>
      </c>
      <c r="F1287" t="s">
        <v>209</v>
      </c>
      <c r="G1287" t="s">
        <v>210</v>
      </c>
      <c r="H1287">
        <v>54.87</v>
      </c>
      <c r="I1287">
        <v>63.13</v>
      </c>
      <c r="J1287">
        <v>59.1</v>
      </c>
      <c r="K1287">
        <v>74</v>
      </c>
      <c r="L1287">
        <v>97</v>
      </c>
      <c r="M1287">
        <v>70</v>
      </c>
      <c r="N1287">
        <v>103</v>
      </c>
      <c r="O1287">
        <v>12</v>
      </c>
      <c r="P1287">
        <v>2</v>
      </c>
      <c r="Q1287">
        <v>10</v>
      </c>
      <c r="X1287">
        <v>24</v>
      </c>
      <c r="Y1287">
        <v>1320</v>
      </c>
      <c r="Z1287">
        <v>1.4999999999999999E-2</v>
      </c>
      <c r="AA1287">
        <v>1</v>
      </c>
      <c r="AB1287">
        <v>16</v>
      </c>
    </row>
    <row r="1288" spans="1:28" x14ac:dyDescent="0.25">
      <c r="A1288">
        <v>2021</v>
      </c>
      <c r="B1288">
        <v>3</v>
      </c>
      <c r="C1288" s="289">
        <v>44283</v>
      </c>
      <c r="E1288">
        <v>93</v>
      </c>
      <c r="F1288" t="s">
        <v>209</v>
      </c>
      <c r="G1288" t="s">
        <v>210</v>
      </c>
      <c r="H1288">
        <v>54.87</v>
      </c>
      <c r="I1288">
        <v>63.13</v>
      </c>
      <c r="J1288">
        <v>62</v>
      </c>
      <c r="K1288">
        <v>74</v>
      </c>
      <c r="L1288">
        <v>97</v>
      </c>
      <c r="M1288">
        <v>68</v>
      </c>
      <c r="N1288">
        <v>106</v>
      </c>
      <c r="O1288">
        <v>5</v>
      </c>
      <c r="Q1288">
        <v>2</v>
      </c>
      <c r="X1288">
        <v>7</v>
      </c>
      <c r="Y1288">
        <v>331</v>
      </c>
      <c r="Z1288">
        <v>1.4999999999999999E-2</v>
      </c>
      <c r="AA1288">
        <v>1</v>
      </c>
      <c r="AB1288">
        <v>16</v>
      </c>
    </row>
    <row r="1289" spans="1:28" x14ac:dyDescent="0.25">
      <c r="A1289">
        <v>2021</v>
      </c>
      <c r="B1289">
        <v>3</v>
      </c>
      <c r="C1289" s="289">
        <v>44257</v>
      </c>
      <c r="E1289">
        <v>178</v>
      </c>
      <c r="F1289" t="s">
        <v>202</v>
      </c>
      <c r="G1289" t="s">
        <v>203</v>
      </c>
      <c r="H1289">
        <v>46.5</v>
      </c>
      <c r="I1289">
        <v>53.5</v>
      </c>
      <c r="J1289">
        <v>50.6</v>
      </c>
      <c r="K1289">
        <v>60</v>
      </c>
      <c r="L1289">
        <v>120</v>
      </c>
      <c r="M1289">
        <v>72</v>
      </c>
      <c r="N1289">
        <v>101</v>
      </c>
      <c r="O1289">
        <v>14</v>
      </c>
      <c r="P1289">
        <v>8</v>
      </c>
      <c r="Q1289">
        <v>3</v>
      </c>
      <c r="X1289">
        <v>25</v>
      </c>
      <c r="Y1289">
        <v>725</v>
      </c>
      <c r="Z1289">
        <v>1.4999999999999999E-2</v>
      </c>
      <c r="AA1289">
        <v>1</v>
      </c>
      <c r="AB1289">
        <v>18</v>
      </c>
    </row>
    <row r="1290" spans="1:28" x14ac:dyDescent="0.25">
      <c r="A1290">
        <v>2021</v>
      </c>
      <c r="B1290">
        <v>3</v>
      </c>
      <c r="C1290" s="289">
        <v>44258</v>
      </c>
      <c r="E1290">
        <v>178</v>
      </c>
      <c r="F1290" t="s">
        <v>202</v>
      </c>
      <c r="G1290" t="s">
        <v>203</v>
      </c>
      <c r="H1290">
        <v>46.5</v>
      </c>
      <c r="I1290">
        <v>53.5</v>
      </c>
      <c r="J1290">
        <v>52</v>
      </c>
      <c r="K1290">
        <v>60</v>
      </c>
      <c r="L1290">
        <v>120</v>
      </c>
      <c r="M1290">
        <v>69</v>
      </c>
      <c r="N1290">
        <v>105</v>
      </c>
      <c r="O1290">
        <v>11</v>
      </c>
      <c r="P1290">
        <v>2</v>
      </c>
      <c r="Q1290">
        <v>10</v>
      </c>
      <c r="X1290">
        <v>23</v>
      </c>
      <c r="Y1290">
        <v>1493</v>
      </c>
      <c r="Z1290">
        <v>1.4999999999999999E-2</v>
      </c>
      <c r="AA1290">
        <v>1</v>
      </c>
      <c r="AB1290">
        <v>18</v>
      </c>
    </row>
    <row r="1291" spans="1:28" x14ac:dyDescent="0.25">
      <c r="A1291">
        <v>2021</v>
      </c>
      <c r="B1291">
        <v>3</v>
      </c>
      <c r="C1291" s="289">
        <v>44259</v>
      </c>
      <c r="E1291">
        <v>178</v>
      </c>
      <c r="F1291" t="s">
        <v>202</v>
      </c>
      <c r="G1291" t="s">
        <v>203</v>
      </c>
      <c r="H1291">
        <v>46.5</v>
      </c>
      <c r="I1291">
        <v>53.5</v>
      </c>
      <c r="J1291">
        <v>50.9</v>
      </c>
      <c r="K1291">
        <v>60</v>
      </c>
      <c r="L1291">
        <v>120</v>
      </c>
      <c r="M1291">
        <v>74</v>
      </c>
      <c r="N1291">
        <v>98</v>
      </c>
      <c r="O1291">
        <v>2</v>
      </c>
      <c r="Q1291">
        <v>13</v>
      </c>
      <c r="X1291">
        <v>15</v>
      </c>
      <c r="Y1291">
        <v>1555</v>
      </c>
      <c r="Z1291">
        <v>1.4999999999999999E-2</v>
      </c>
      <c r="AA1291">
        <v>1</v>
      </c>
      <c r="AB1291">
        <v>18</v>
      </c>
    </row>
    <row r="1292" spans="1:28" x14ac:dyDescent="0.25">
      <c r="A1292">
        <v>2021</v>
      </c>
      <c r="B1292">
        <v>3</v>
      </c>
      <c r="C1292" s="289">
        <v>44262</v>
      </c>
      <c r="E1292">
        <v>178</v>
      </c>
      <c r="F1292" t="s">
        <v>202</v>
      </c>
      <c r="G1292" t="s">
        <v>203</v>
      </c>
      <c r="H1292">
        <v>46.5</v>
      </c>
      <c r="I1292">
        <v>53.5</v>
      </c>
      <c r="J1292">
        <v>53.7</v>
      </c>
      <c r="K1292">
        <v>60</v>
      </c>
      <c r="L1292">
        <v>120</v>
      </c>
      <c r="M1292">
        <v>72</v>
      </c>
      <c r="N1292">
        <v>100</v>
      </c>
      <c r="O1292">
        <v>6</v>
      </c>
      <c r="P1292">
        <v>8</v>
      </c>
      <c r="Q1292">
        <v>6</v>
      </c>
      <c r="X1292">
        <v>20</v>
      </c>
      <c r="Y1292">
        <v>650</v>
      </c>
      <c r="Z1292">
        <v>1.4999999999999999E-2</v>
      </c>
      <c r="AA1292">
        <v>1</v>
      </c>
      <c r="AB1292">
        <v>18</v>
      </c>
    </row>
    <row r="1293" spans="1:28" x14ac:dyDescent="0.25">
      <c r="A1293">
        <v>2021</v>
      </c>
      <c r="B1293">
        <v>3</v>
      </c>
      <c r="C1293" s="289">
        <v>44269</v>
      </c>
      <c r="E1293">
        <v>25</v>
      </c>
      <c r="F1293" t="s">
        <v>355</v>
      </c>
      <c r="G1293" t="s">
        <v>356</v>
      </c>
      <c r="H1293">
        <v>150.66</v>
      </c>
      <c r="I1293">
        <v>173.34</v>
      </c>
      <c r="J1293">
        <v>167</v>
      </c>
      <c r="K1293">
        <v>145</v>
      </c>
      <c r="L1293">
        <v>99</v>
      </c>
      <c r="M1293">
        <v>136</v>
      </c>
      <c r="N1293">
        <v>106</v>
      </c>
      <c r="O1293">
        <v>4</v>
      </c>
      <c r="P1293">
        <v>1</v>
      </c>
      <c r="Q1293">
        <v>5</v>
      </c>
      <c r="X1293">
        <v>10</v>
      </c>
      <c r="Y1293">
        <v>1402</v>
      </c>
      <c r="Z1293">
        <v>1.4999999999999999E-2</v>
      </c>
      <c r="AA1293">
        <v>1</v>
      </c>
      <c r="AB1293">
        <v>24</v>
      </c>
    </row>
    <row r="1294" spans="1:28" x14ac:dyDescent="0.25">
      <c r="A1294">
        <v>2021</v>
      </c>
      <c r="B1294">
        <v>3</v>
      </c>
      <c r="C1294" s="289">
        <v>44270</v>
      </c>
      <c r="E1294">
        <v>25</v>
      </c>
      <c r="F1294" t="s">
        <v>355</v>
      </c>
      <c r="G1294" t="s">
        <v>356</v>
      </c>
      <c r="H1294">
        <v>150.66</v>
      </c>
      <c r="I1294">
        <v>173.34</v>
      </c>
      <c r="J1294">
        <v>172.3</v>
      </c>
      <c r="K1294">
        <v>145</v>
      </c>
      <c r="L1294">
        <v>99</v>
      </c>
      <c r="M1294">
        <v>122</v>
      </c>
      <c r="N1294">
        <v>118</v>
      </c>
      <c r="O1294">
        <v>4</v>
      </c>
      <c r="P1294">
        <v>4</v>
      </c>
      <c r="Q1294">
        <v>3</v>
      </c>
      <c r="X1294">
        <v>11</v>
      </c>
      <c r="Y1294">
        <v>2771</v>
      </c>
      <c r="Z1294">
        <v>1.4999999999999999E-2</v>
      </c>
      <c r="AA1294">
        <v>1</v>
      </c>
      <c r="AB1294">
        <v>24</v>
      </c>
    </row>
    <row r="1295" spans="1:28" x14ac:dyDescent="0.25">
      <c r="A1295">
        <v>2021</v>
      </c>
      <c r="B1295">
        <v>3</v>
      </c>
      <c r="C1295" s="289">
        <v>44271</v>
      </c>
      <c r="E1295">
        <v>25</v>
      </c>
      <c r="F1295" t="s">
        <v>355</v>
      </c>
      <c r="G1295" t="s">
        <v>356</v>
      </c>
      <c r="H1295">
        <v>150.66</v>
      </c>
      <c r="I1295">
        <v>173.34</v>
      </c>
      <c r="J1295">
        <v>162.69999999999999</v>
      </c>
      <c r="K1295">
        <v>145</v>
      </c>
      <c r="L1295">
        <v>99</v>
      </c>
      <c r="M1295">
        <v>135</v>
      </c>
      <c r="N1295">
        <v>106</v>
      </c>
      <c r="O1295">
        <v>10</v>
      </c>
      <c r="P1295">
        <v>2</v>
      </c>
      <c r="Q1295">
        <v>4</v>
      </c>
      <c r="X1295">
        <v>16</v>
      </c>
      <c r="Y1295">
        <v>2992</v>
      </c>
      <c r="Z1295">
        <v>1.4999999999999999E-2</v>
      </c>
      <c r="AA1295">
        <v>1</v>
      </c>
      <c r="AB1295">
        <v>24</v>
      </c>
    </row>
    <row r="1296" spans="1:28" x14ac:dyDescent="0.25">
      <c r="A1296">
        <v>2021</v>
      </c>
      <c r="B1296">
        <v>3</v>
      </c>
      <c r="C1296" s="289">
        <v>44272</v>
      </c>
      <c r="E1296">
        <v>25</v>
      </c>
      <c r="F1296" t="s">
        <v>355</v>
      </c>
      <c r="G1296" t="s">
        <v>356</v>
      </c>
      <c r="H1296">
        <v>150.66</v>
      </c>
      <c r="I1296">
        <v>173.34</v>
      </c>
      <c r="J1296">
        <v>172</v>
      </c>
      <c r="K1296">
        <v>145</v>
      </c>
      <c r="L1296">
        <v>99</v>
      </c>
      <c r="M1296">
        <v>143</v>
      </c>
      <c r="N1296">
        <v>101</v>
      </c>
      <c r="O1296">
        <v>8</v>
      </c>
      <c r="P1296">
        <v>1</v>
      </c>
      <c r="Q1296">
        <v>5</v>
      </c>
      <c r="X1296">
        <v>14</v>
      </c>
      <c r="Y1296">
        <v>2246</v>
      </c>
      <c r="Z1296">
        <v>1.4999999999999999E-2</v>
      </c>
      <c r="AA1296">
        <v>1</v>
      </c>
      <c r="AB1296">
        <v>24</v>
      </c>
    </row>
    <row r="1297" spans="1:28" x14ac:dyDescent="0.25">
      <c r="A1297">
        <v>2021</v>
      </c>
      <c r="B1297">
        <v>3</v>
      </c>
      <c r="C1297" s="289">
        <v>44269</v>
      </c>
      <c r="E1297">
        <v>24</v>
      </c>
      <c r="F1297" t="s">
        <v>352</v>
      </c>
      <c r="G1297" t="s">
        <v>353</v>
      </c>
      <c r="H1297">
        <v>154.38</v>
      </c>
      <c r="I1297">
        <v>177.62</v>
      </c>
      <c r="J1297">
        <v>168.5</v>
      </c>
      <c r="K1297">
        <v>145</v>
      </c>
      <c r="L1297">
        <v>99</v>
      </c>
      <c r="M1297">
        <v>136</v>
      </c>
      <c r="N1297">
        <v>106</v>
      </c>
      <c r="O1297">
        <v>7</v>
      </c>
      <c r="P1297">
        <v>2</v>
      </c>
      <c r="Q1297">
        <v>5</v>
      </c>
      <c r="X1297">
        <v>14</v>
      </c>
      <c r="Y1297">
        <v>1406</v>
      </c>
      <c r="Z1297">
        <v>1.4999999999999999E-2</v>
      </c>
      <c r="AA1297">
        <v>1</v>
      </c>
      <c r="AB1297">
        <v>24</v>
      </c>
    </row>
    <row r="1298" spans="1:28" x14ac:dyDescent="0.25">
      <c r="A1298">
        <v>2021</v>
      </c>
      <c r="B1298">
        <v>3</v>
      </c>
      <c r="C1298" s="289">
        <v>44270</v>
      </c>
      <c r="E1298">
        <v>24</v>
      </c>
      <c r="F1298" t="s">
        <v>352</v>
      </c>
      <c r="G1298" t="s">
        <v>353</v>
      </c>
      <c r="H1298">
        <v>154.38</v>
      </c>
      <c r="I1298">
        <v>177.62</v>
      </c>
      <c r="J1298">
        <v>164.7</v>
      </c>
      <c r="K1298">
        <v>145</v>
      </c>
      <c r="L1298">
        <v>99</v>
      </c>
      <c r="M1298">
        <v>122</v>
      </c>
      <c r="N1298">
        <v>118</v>
      </c>
      <c r="O1298">
        <v>5</v>
      </c>
      <c r="P1298">
        <v>1</v>
      </c>
      <c r="Q1298">
        <v>5</v>
      </c>
      <c r="X1298">
        <v>11</v>
      </c>
      <c r="Y1298">
        <v>2771</v>
      </c>
      <c r="Z1298">
        <v>1.4999999999999999E-2</v>
      </c>
      <c r="AA1298">
        <v>1</v>
      </c>
      <c r="AB1298">
        <v>24</v>
      </c>
    </row>
    <row r="1299" spans="1:28" x14ac:dyDescent="0.25">
      <c r="A1299">
        <v>2021</v>
      </c>
      <c r="B1299">
        <v>3</v>
      </c>
      <c r="C1299" s="289">
        <v>44271</v>
      </c>
      <c r="E1299">
        <v>24</v>
      </c>
      <c r="F1299" t="s">
        <v>352</v>
      </c>
      <c r="G1299" t="s">
        <v>353</v>
      </c>
      <c r="H1299">
        <v>154.38</v>
      </c>
      <c r="I1299">
        <v>177.62</v>
      </c>
      <c r="J1299">
        <v>164.8</v>
      </c>
      <c r="K1299">
        <v>145</v>
      </c>
      <c r="L1299">
        <v>99</v>
      </c>
      <c r="M1299">
        <v>135</v>
      </c>
      <c r="N1299">
        <v>106</v>
      </c>
      <c r="O1299">
        <v>10</v>
      </c>
      <c r="P1299">
        <v>2</v>
      </c>
      <c r="Q1299">
        <v>8</v>
      </c>
      <c r="X1299">
        <v>20</v>
      </c>
      <c r="Y1299">
        <v>2996</v>
      </c>
      <c r="Z1299">
        <v>1.4999999999999999E-2</v>
      </c>
      <c r="AA1299">
        <v>1</v>
      </c>
      <c r="AB1299">
        <v>24</v>
      </c>
    </row>
    <row r="1300" spans="1:28" x14ac:dyDescent="0.25">
      <c r="A1300">
        <v>2021</v>
      </c>
      <c r="B1300">
        <v>3</v>
      </c>
      <c r="C1300" s="289">
        <v>44272</v>
      </c>
      <c r="E1300">
        <v>24</v>
      </c>
      <c r="F1300" t="s">
        <v>352</v>
      </c>
      <c r="G1300" t="s">
        <v>353</v>
      </c>
      <c r="H1300">
        <v>154.38</v>
      </c>
      <c r="I1300">
        <v>177.62</v>
      </c>
      <c r="J1300">
        <v>166.9</v>
      </c>
      <c r="K1300">
        <v>145</v>
      </c>
      <c r="L1300">
        <v>99</v>
      </c>
      <c r="M1300">
        <v>143</v>
      </c>
      <c r="N1300">
        <v>101</v>
      </c>
      <c r="O1300">
        <v>8</v>
      </c>
      <c r="P1300">
        <v>2</v>
      </c>
      <c r="Q1300">
        <v>6</v>
      </c>
      <c r="X1300">
        <v>16</v>
      </c>
      <c r="Y1300">
        <v>2248</v>
      </c>
      <c r="Z1300">
        <v>1.4999999999999999E-2</v>
      </c>
      <c r="AA1300">
        <v>1</v>
      </c>
      <c r="AB1300">
        <v>24</v>
      </c>
    </row>
    <row r="1301" spans="1:28" x14ac:dyDescent="0.25">
      <c r="A1301">
        <v>2021</v>
      </c>
      <c r="B1301">
        <v>3</v>
      </c>
      <c r="C1301" s="289">
        <v>44255</v>
      </c>
      <c r="E1301">
        <v>167</v>
      </c>
      <c r="F1301" t="s">
        <v>244</v>
      </c>
      <c r="G1301" t="s">
        <v>245</v>
      </c>
      <c r="H1301">
        <v>825.84</v>
      </c>
      <c r="I1301">
        <v>950.16</v>
      </c>
      <c r="J1301">
        <v>867.6</v>
      </c>
      <c r="K1301">
        <v>55</v>
      </c>
      <c r="L1301">
        <v>131</v>
      </c>
      <c r="M1301">
        <v>43</v>
      </c>
      <c r="N1301">
        <v>166</v>
      </c>
      <c r="O1301">
        <v>5</v>
      </c>
      <c r="P1301">
        <v>1</v>
      </c>
      <c r="Q1301">
        <v>4</v>
      </c>
      <c r="X1301">
        <v>10</v>
      </c>
      <c r="Y1301">
        <v>694</v>
      </c>
      <c r="Z1301">
        <v>1.4999999999999999E-2</v>
      </c>
      <c r="AA1301">
        <v>1</v>
      </c>
      <c r="AB1301">
        <v>18</v>
      </c>
    </row>
    <row r="1302" spans="1:28" x14ac:dyDescent="0.25">
      <c r="A1302">
        <v>2021</v>
      </c>
      <c r="B1302">
        <v>3</v>
      </c>
      <c r="C1302" s="289">
        <v>44256</v>
      </c>
      <c r="E1302">
        <v>167</v>
      </c>
      <c r="F1302" t="s">
        <v>244</v>
      </c>
      <c r="G1302" t="s">
        <v>245</v>
      </c>
      <c r="H1302">
        <v>825.84</v>
      </c>
      <c r="I1302">
        <v>950.16</v>
      </c>
      <c r="J1302">
        <v>893.8</v>
      </c>
      <c r="K1302">
        <v>55</v>
      </c>
      <c r="L1302">
        <v>131</v>
      </c>
      <c r="M1302">
        <v>40</v>
      </c>
      <c r="N1302">
        <v>182</v>
      </c>
      <c r="O1302">
        <v>5</v>
      </c>
      <c r="P1302">
        <v>1</v>
      </c>
      <c r="Q1302">
        <v>2</v>
      </c>
      <c r="R1302">
        <v>1</v>
      </c>
      <c r="S1302">
        <v>2</v>
      </c>
      <c r="X1302">
        <v>10</v>
      </c>
      <c r="Y1302">
        <v>486</v>
      </c>
      <c r="Z1302">
        <v>1.4999999999999999E-2</v>
      </c>
      <c r="AA1302">
        <v>1</v>
      </c>
      <c r="AB1302">
        <v>18</v>
      </c>
    </row>
    <row r="1303" spans="1:28" x14ac:dyDescent="0.25">
      <c r="A1303">
        <v>2021</v>
      </c>
      <c r="B1303">
        <v>3</v>
      </c>
      <c r="C1303" s="289">
        <v>44263</v>
      </c>
      <c r="E1303">
        <v>167</v>
      </c>
      <c r="F1303" t="s">
        <v>244</v>
      </c>
      <c r="G1303" t="s">
        <v>245</v>
      </c>
      <c r="H1303">
        <v>825.84</v>
      </c>
      <c r="I1303">
        <v>950.16</v>
      </c>
      <c r="J1303">
        <v>934.3</v>
      </c>
      <c r="K1303">
        <v>55</v>
      </c>
      <c r="L1303">
        <v>131</v>
      </c>
      <c r="M1303">
        <v>49</v>
      </c>
      <c r="N1303">
        <v>147</v>
      </c>
      <c r="O1303">
        <v>3</v>
      </c>
      <c r="Q1303">
        <v>1</v>
      </c>
      <c r="X1303">
        <v>4</v>
      </c>
      <c r="Y1303">
        <v>256</v>
      </c>
      <c r="Z1303">
        <v>1.4999999999999999E-2</v>
      </c>
      <c r="AA1303">
        <v>1</v>
      </c>
      <c r="AB1303">
        <v>18</v>
      </c>
    </row>
    <row r="1304" spans="1:28" x14ac:dyDescent="0.25">
      <c r="A1304">
        <v>2021</v>
      </c>
      <c r="B1304">
        <v>3</v>
      </c>
      <c r="C1304" s="289">
        <v>44264</v>
      </c>
      <c r="E1304">
        <v>167</v>
      </c>
      <c r="F1304" t="s">
        <v>244</v>
      </c>
      <c r="G1304" t="s">
        <v>245</v>
      </c>
      <c r="H1304">
        <v>825.84</v>
      </c>
      <c r="I1304">
        <v>950.16</v>
      </c>
      <c r="J1304">
        <v>842</v>
      </c>
      <c r="K1304">
        <v>55</v>
      </c>
      <c r="L1304">
        <v>131</v>
      </c>
      <c r="M1304">
        <v>48</v>
      </c>
      <c r="N1304">
        <v>149</v>
      </c>
      <c r="O1304">
        <v>1</v>
      </c>
      <c r="P1304">
        <v>1</v>
      </c>
      <c r="Q1304">
        <v>2</v>
      </c>
      <c r="X1304">
        <v>4</v>
      </c>
      <c r="Y1304">
        <v>516</v>
      </c>
      <c r="Z1304">
        <v>1.4999999999999999E-2</v>
      </c>
      <c r="AA1304">
        <v>1</v>
      </c>
      <c r="AB1304">
        <v>18</v>
      </c>
    </row>
    <row r="1305" spans="1:28" x14ac:dyDescent="0.25">
      <c r="A1305">
        <v>2021</v>
      </c>
      <c r="B1305">
        <v>3</v>
      </c>
      <c r="C1305" s="289">
        <v>44279</v>
      </c>
      <c r="E1305">
        <v>167</v>
      </c>
      <c r="F1305" t="s">
        <v>244</v>
      </c>
      <c r="G1305" t="s">
        <v>245</v>
      </c>
      <c r="H1305">
        <v>825.84</v>
      </c>
      <c r="I1305">
        <v>950.16</v>
      </c>
      <c r="J1305">
        <v>901.4</v>
      </c>
      <c r="K1305">
        <v>55</v>
      </c>
      <c r="L1305">
        <v>131</v>
      </c>
      <c r="M1305">
        <v>52</v>
      </c>
      <c r="N1305">
        <v>138</v>
      </c>
      <c r="O1305">
        <v>3</v>
      </c>
      <c r="Q1305">
        <v>4</v>
      </c>
      <c r="X1305">
        <v>7</v>
      </c>
      <c r="Y1305">
        <v>535</v>
      </c>
      <c r="Z1305">
        <v>1.4999999999999999E-2</v>
      </c>
      <c r="AA1305">
        <v>1</v>
      </c>
      <c r="AB1305">
        <v>18</v>
      </c>
    </row>
    <row r="1306" spans="1:28" x14ac:dyDescent="0.25">
      <c r="A1306">
        <v>2021</v>
      </c>
      <c r="B1306">
        <v>3</v>
      </c>
      <c r="C1306" s="289">
        <v>44280</v>
      </c>
      <c r="E1306">
        <v>167</v>
      </c>
      <c r="F1306" t="s">
        <v>244</v>
      </c>
      <c r="G1306" t="s">
        <v>245</v>
      </c>
      <c r="H1306">
        <v>825.84</v>
      </c>
      <c r="I1306">
        <v>950.16</v>
      </c>
      <c r="J1306">
        <v>827</v>
      </c>
      <c r="K1306">
        <v>55</v>
      </c>
      <c r="L1306">
        <v>131</v>
      </c>
      <c r="M1306">
        <v>51</v>
      </c>
      <c r="N1306">
        <v>141</v>
      </c>
      <c r="O1306">
        <v>1</v>
      </c>
      <c r="P1306">
        <v>2</v>
      </c>
      <c r="Q1306">
        <v>3</v>
      </c>
      <c r="X1306">
        <v>6</v>
      </c>
      <c r="Y1306">
        <v>374</v>
      </c>
      <c r="Z1306">
        <v>1.4999999999999999E-2</v>
      </c>
      <c r="AA1306">
        <v>1</v>
      </c>
      <c r="AB1306">
        <v>18</v>
      </c>
    </row>
    <row r="1307" spans="1:28" x14ac:dyDescent="0.25">
      <c r="A1307">
        <v>2021</v>
      </c>
      <c r="B1307">
        <v>3</v>
      </c>
      <c r="C1307" s="289">
        <v>44265</v>
      </c>
      <c r="E1307">
        <v>160</v>
      </c>
      <c r="F1307" t="s">
        <v>265</v>
      </c>
      <c r="G1307" t="s">
        <v>266</v>
      </c>
      <c r="H1307">
        <v>186</v>
      </c>
      <c r="I1307">
        <v>214</v>
      </c>
      <c r="J1307">
        <v>194.2</v>
      </c>
      <c r="K1307">
        <v>76</v>
      </c>
      <c r="L1307">
        <v>95</v>
      </c>
      <c r="M1307">
        <v>81</v>
      </c>
      <c r="N1307">
        <v>89</v>
      </c>
      <c r="O1307">
        <v>11</v>
      </c>
      <c r="Q1307">
        <v>4</v>
      </c>
      <c r="X1307">
        <v>15</v>
      </c>
      <c r="Y1307">
        <v>1659</v>
      </c>
      <c r="Z1307">
        <v>1.4999999999999999E-2</v>
      </c>
      <c r="AA1307">
        <v>1</v>
      </c>
      <c r="AB1307">
        <v>16</v>
      </c>
    </row>
    <row r="1308" spans="1:28" x14ac:dyDescent="0.25">
      <c r="A1308">
        <v>2021</v>
      </c>
      <c r="B1308">
        <v>3</v>
      </c>
      <c r="C1308" s="289">
        <v>44269</v>
      </c>
      <c r="E1308">
        <v>160</v>
      </c>
      <c r="F1308" t="s">
        <v>265</v>
      </c>
      <c r="G1308" t="s">
        <v>266</v>
      </c>
      <c r="H1308">
        <v>186</v>
      </c>
      <c r="I1308">
        <v>214</v>
      </c>
      <c r="J1308">
        <v>198.1</v>
      </c>
      <c r="K1308">
        <v>76</v>
      </c>
      <c r="L1308">
        <v>95</v>
      </c>
      <c r="M1308">
        <v>82</v>
      </c>
      <c r="N1308">
        <v>88</v>
      </c>
      <c r="O1308">
        <v>10</v>
      </c>
      <c r="P1308">
        <v>3</v>
      </c>
      <c r="Q1308">
        <v>1</v>
      </c>
      <c r="X1308">
        <v>14</v>
      </c>
      <c r="Y1308">
        <v>1646</v>
      </c>
      <c r="Z1308">
        <v>1.4999999999999999E-2</v>
      </c>
      <c r="AA1308">
        <v>1</v>
      </c>
      <c r="AB1308">
        <v>16</v>
      </c>
    </row>
    <row r="1309" spans="1:28" x14ac:dyDescent="0.25">
      <c r="A1309">
        <v>2021</v>
      </c>
      <c r="B1309">
        <v>3</v>
      </c>
      <c r="C1309" s="289">
        <v>44270</v>
      </c>
      <c r="E1309">
        <v>160</v>
      </c>
      <c r="F1309" t="s">
        <v>265</v>
      </c>
      <c r="G1309" t="s">
        <v>266</v>
      </c>
      <c r="H1309">
        <v>186</v>
      </c>
      <c r="I1309">
        <v>214</v>
      </c>
      <c r="J1309">
        <v>194.1</v>
      </c>
      <c r="K1309">
        <v>76</v>
      </c>
      <c r="L1309">
        <v>95</v>
      </c>
      <c r="M1309">
        <v>83</v>
      </c>
      <c r="N1309">
        <v>87</v>
      </c>
      <c r="O1309">
        <v>2</v>
      </c>
      <c r="P1309">
        <v>2</v>
      </c>
      <c r="Q1309">
        <v>4</v>
      </c>
      <c r="X1309">
        <v>8</v>
      </c>
      <c r="Y1309">
        <v>1862</v>
      </c>
      <c r="Z1309">
        <v>1.4999999999999999E-2</v>
      </c>
      <c r="AA1309">
        <v>1</v>
      </c>
      <c r="AB1309">
        <v>16</v>
      </c>
    </row>
    <row r="1310" spans="1:28" x14ac:dyDescent="0.25">
      <c r="A1310">
        <v>2021</v>
      </c>
      <c r="B1310">
        <v>3</v>
      </c>
      <c r="C1310" s="289">
        <v>44271</v>
      </c>
      <c r="E1310">
        <v>160</v>
      </c>
      <c r="F1310" t="s">
        <v>265</v>
      </c>
      <c r="G1310" t="s">
        <v>266</v>
      </c>
      <c r="H1310">
        <v>186</v>
      </c>
      <c r="I1310">
        <v>214</v>
      </c>
      <c r="J1310">
        <v>194</v>
      </c>
      <c r="K1310">
        <v>76</v>
      </c>
      <c r="L1310">
        <v>95</v>
      </c>
      <c r="M1310">
        <v>79</v>
      </c>
      <c r="N1310">
        <v>91</v>
      </c>
      <c r="O1310">
        <v>5</v>
      </c>
      <c r="P1310">
        <v>5</v>
      </c>
      <c r="Q1310">
        <v>5</v>
      </c>
      <c r="X1310">
        <v>15</v>
      </c>
      <c r="Y1310">
        <v>1497</v>
      </c>
      <c r="Z1310">
        <v>1.4999999999999999E-2</v>
      </c>
      <c r="AA1310">
        <v>1</v>
      </c>
      <c r="AB1310">
        <v>16</v>
      </c>
    </row>
    <row r="1311" spans="1:28" x14ac:dyDescent="0.25">
      <c r="A1311">
        <v>2021</v>
      </c>
      <c r="B1311">
        <v>3</v>
      </c>
      <c r="C1311" s="289">
        <v>44272</v>
      </c>
      <c r="E1311">
        <v>160</v>
      </c>
      <c r="F1311" t="s">
        <v>265</v>
      </c>
      <c r="G1311" t="s">
        <v>266</v>
      </c>
      <c r="H1311">
        <v>186</v>
      </c>
      <c r="I1311">
        <v>214</v>
      </c>
      <c r="J1311">
        <v>196.1</v>
      </c>
      <c r="K1311">
        <v>76</v>
      </c>
      <c r="L1311">
        <v>95</v>
      </c>
      <c r="M1311">
        <v>83</v>
      </c>
      <c r="N1311">
        <v>87</v>
      </c>
      <c r="O1311">
        <v>10</v>
      </c>
      <c r="P1311">
        <v>2</v>
      </c>
      <c r="Q1311">
        <v>5</v>
      </c>
      <c r="X1311">
        <v>17</v>
      </c>
      <c r="Y1311">
        <v>2051</v>
      </c>
      <c r="Z1311">
        <v>1.4999999999999999E-2</v>
      </c>
      <c r="AA1311">
        <v>1</v>
      </c>
      <c r="AB1311">
        <v>16</v>
      </c>
    </row>
    <row r="1312" spans="1:28" x14ac:dyDescent="0.25">
      <c r="A1312">
        <v>2021</v>
      </c>
      <c r="B1312">
        <v>3</v>
      </c>
      <c r="C1312" s="289">
        <v>44273</v>
      </c>
      <c r="E1312">
        <v>160</v>
      </c>
      <c r="F1312" t="s">
        <v>265</v>
      </c>
      <c r="G1312" t="s">
        <v>266</v>
      </c>
      <c r="H1312">
        <v>186</v>
      </c>
      <c r="I1312">
        <v>214</v>
      </c>
      <c r="J1312">
        <v>200.8</v>
      </c>
      <c r="K1312">
        <v>76</v>
      </c>
      <c r="L1312">
        <v>95</v>
      </c>
      <c r="M1312">
        <v>82</v>
      </c>
      <c r="N1312">
        <v>88</v>
      </c>
      <c r="O1312">
        <v>12</v>
      </c>
      <c r="P1312">
        <v>2</v>
      </c>
      <c r="Q1312">
        <v>5</v>
      </c>
      <c r="X1312">
        <v>19</v>
      </c>
      <c r="Y1312">
        <v>1549</v>
      </c>
      <c r="Z1312">
        <v>1.4999999999999999E-2</v>
      </c>
      <c r="AA1312">
        <v>1</v>
      </c>
      <c r="AB1312">
        <v>16</v>
      </c>
    </row>
    <row r="1313" spans="1:28" x14ac:dyDescent="0.25">
      <c r="A1313">
        <v>2021</v>
      </c>
      <c r="B1313">
        <v>3</v>
      </c>
      <c r="C1313" s="289">
        <v>44275</v>
      </c>
      <c r="E1313">
        <v>160</v>
      </c>
      <c r="F1313" t="s">
        <v>265</v>
      </c>
      <c r="G1313" t="s">
        <v>266</v>
      </c>
      <c r="H1313">
        <v>186</v>
      </c>
      <c r="I1313">
        <v>214</v>
      </c>
      <c r="J1313">
        <v>195.6</v>
      </c>
      <c r="K1313">
        <v>76</v>
      </c>
      <c r="L1313">
        <v>95</v>
      </c>
      <c r="M1313">
        <v>84</v>
      </c>
      <c r="N1313">
        <v>86</v>
      </c>
      <c r="O1313">
        <v>8</v>
      </c>
      <c r="Q1313">
        <v>4</v>
      </c>
      <c r="X1313">
        <v>12</v>
      </c>
      <c r="Y1313">
        <v>1686</v>
      </c>
      <c r="Z1313">
        <v>1.4999999999999999E-2</v>
      </c>
      <c r="AA1313">
        <v>1</v>
      </c>
      <c r="AB1313">
        <v>16</v>
      </c>
    </row>
    <row r="1314" spans="1:28" x14ac:dyDescent="0.25">
      <c r="A1314">
        <v>2021</v>
      </c>
      <c r="B1314">
        <v>3</v>
      </c>
      <c r="C1314" s="289">
        <v>44276</v>
      </c>
      <c r="E1314">
        <v>160</v>
      </c>
      <c r="F1314" t="s">
        <v>265</v>
      </c>
      <c r="G1314" t="s">
        <v>266</v>
      </c>
      <c r="H1314">
        <v>186</v>
      </c>
      <c r="I1314">
        <v>214</v>
      </c>
      <c r="J1314">
        <v>198</v>
      </c>
      <c r="K1314">
        <v>76</v>
      </c>
      <c r="L1314">
        <v>95</v>
      </c>
      <c r="M1314">
        <v>81</v>
      </c>
      <c r="N1314">
        <v>89</v>
      </c>
      <c r="O1314">
        <v>8</v>
      </c>
      <c r="P1314">
        <v>4</v>
      </c>
      <c r="Q1314">
        <v>3</v>
      </c>
      <c r="X1314">
        <v>15</v>
      </c>
      <c r="Y1314">
        <v>1797</v>
      </c>
      <c r="Z1314">
        <v>1.4999999999999999E-2</v>
      </c>
      <c r="AA1314">
        <v>1</v>
      </c>
      <c r="AB1314">
        <v>16</v>
      </c>
    </row>
    <row r="1315" spans="1:28" x14ac:dyDescent="0.25">
      <c r="A1315">
        <v>2021</v>
      </c>
      <c r="B1315">
        <v>3</v>
      </c>
      <c r="C1315" s="289">
        <v>44277</v>
      </c>
      <c r="E1315">
        <v>160</v>
      </c>
      <c r="F1315" t="s">
        <v>265</v>
      </c>
      <c r="G1315" t="s">
        <v>266</v>
      </c>
      <c r="H1315">
        <v>186</v>
      </c>
      <c r="I1315">
        <v>214</v>
      </c>
      <c r="J1315">
        <v>203.7</v>
      </c>
      <c r="K1315">
        <v>76</v>
      </c>
      <c r="L1315">
        <v>95</v>
      </c>
      <c r="M1315">
        <v>84</v>
      </c>
      <c r="N1315">
        <v>86</v>
      </c>
      <c r="O1315">
        <v>2</v>
      </c>
      <c r="P1315">
        <v>4</v>
      </c>
      <c r="Q1315">
        <v>4</v>
      </c>
      <c r="X1315">
        <v>10</v>
      </c>
      <c r="Y1315">
        <v>760</v>
      </c>
      <c r="Z1315">
        <v>1.4999999999999999E-2</v>
      </c>
      <c r="AA1315">
        <v>1</v>
      </c>
      <c r="AB1315">
        <v>16</v>
      </c>
    </row>
    <row r="1316" spans="1:28" x14ac:dyDescent="0.25">
      <c r="A1316">
        <v>2021</v>
      </c>
      <c r="B1316">
        <v>3</v>
      </c>
      <c r="C1316" s="289">
        <v>44264</v>
      </c>
      <c r="E1316">
        <v>440</v>
      </c>
      <c r="F1316" t="s">
        <v>224</v>
      </c>
      <c r="G1316" t="s">
        <v>225</v>
      </c>
      <c r="H1316">
        <v>239.94</v>
      </c>
      <c r="I1316">
        <v>276.06</v>
      </c>
      <c r="J1316">
        <v>254.9</v>
      </c>
      <c r="K1316">
        <v>90</v>
      </c>
      <c r="L1316">
        <v>120</v>
      </c>
      <c r="M1316">
        <v>104</v>
      </c>
      <c r="N1316">
        <v>104</v>
      </c>
      <c r="O1316">
        <v>8</v>
      </c>
      <c r="P1316">
        <v>4</v>
      </c>
      <c r="Q1316">
        <v>9</v>
      </c>
      <c r="X1316">
        <v>20</v>
      </c>
      <c r="Y1316">
        <v>1580</v>
      </c>
      <c r="Z1316">
        <v>1.4999999999999999E-2</v>
      </c>
      <c r="AA1316">
        <v>1</v>
      </c>
      <c r="AB1316">
        <v>20</v>
      </c>
    </row>
    <row r="1317" spans="1:28" x14ac:dyDescent="0.25">
      <c r="A1317">
        <v>2021</v>
      </c>
      <c r="B1317">
        <v>3</v>
      </c>
      <c r="C1317" s="289">
        <v>44255</v>
      </c>
      <c r="E1317">
        <v>155</v>
      </c>
      <c r="F1317" t="s">
        <v>324</v>
      </c>
      <c r="G1317" t="s">
        <v>325</v>
      </c>
      <c r="H1317">
        <v>113.46</v>
      </c>
      <c r="I1317">
        <v>130.54</v>
      </c>
      <c r="J1317">
        <v>123.6</v>
      </c>
      <c r="K1317">
        <v>61</v>
      </c>
      <c r="L1317">
        <v>177</v>
      </c>
      <c r="M1317">
        <v>82</v>
      </c>
      <c r="N1317">
        <v>132</v>
      </c>
      <c r="O1317">
        <v>7</v>
      </c>
      <c r="P1317">
        <v>2</v>
      </c>
      <c r="Q1317">
        <v>6</v>
      </c>
      <c r="S1317">
        <v>3</v>
      </c>
      <c r="T1317">
        <v>8</v>
      </c>
      <c r="X1317">
        <v>25</v>
      </c>
      <c r="Y1317">
        <v>1537</v>
      </c>
      <c r="Z1317">
        <v>0.02</v>
      </c>
      <c r="AA1317">
        <v>1</v>
      </c>
      <c r="AB1317">
        <v>18</v>
      </c>
    </row>
    <row r="1318" spans="1:28" x14ac:dyDescent="0.25">
      <c r="A1318">
        <v>2021</v>
      </c>
      <c r="B1318">
        <v>3</v>
      </c>
      <c r="C1318" s="289">
        <v>44256</v>
      </c>
      <c r="E1318">
        <v>155</v>
      </c>
      <c r="F1318" t="s">
        <v>324</v>
      </c>
      <c r="G1318" t="s">
        <v>325</v>
      </c>
      <c r="H1318">
        <v>113.46</v>
      </c>
      <c r="I1318">
        <v>130.54</v>
      </c>
      <c r="J1318">
        <v>126.8</v>
      </c>
      <c r="K1318">
        <v>61</v>
      </c>
      <c r="L1318">
        <v>177</v>
      </c>
      <c r="M1318">
        <v>82</v>
      </c>
      <c r="N1318">
        <v>131</v>
      </c>
      <c r="O1318">
        <v>4</v>
      </c>
      <c r="Q1318">
        <v>3</v>
      </c>
      <c r="X1318">
        <v>7</v>
      </c>
      <c r="Y1318">
        <v>967</v>
      </c>
      <c r="Z1318">
        <v>0.02</v>
      </c>
      <c r="AA1318">
        <v>1</v>
      </c>
      <c r="AB1318">
        <v>18</v>
      </c>
    </row>
    <row r="1319" spans="1:28" x14ac:dyDescent="0.25">
      <c r="A1319">
        <v>2021</v>
      </c>
      <c r="B1319">
        <v>3</v>
      </c>
      <c r="C1319" s="289">
        <v>44257</v>
      </c>
      <c r="E1319">
        <v>155</v>
      </c>
      <c r="F1319" t="s">
        <v>324</v>
      </c>
      <c r="G1319" t="s">
        <v>325</v>
      </c>
      <c r="H1319">
        <v>113.46</v>
      </c>
      <c r="I1319">
        <v>130.54</v>
      </c>
      <c r="J1319">
        <v>122.3</v>
      </c>
      <c r="K1319">
        <v>61</v>
      </c>
      <c r="L1319">
        <v>177</v>
      </c>
      <c r="M1319">
        <v>68</v>
      </c>
      <c r="N1319">
        <v>160</v>
      </c>
      <c r="O1319">
        <v>6</v>
      </c>
      <c r="P1319">
        <v>3</v>
      </c>
      <c r="Q1319">
        <v>7</v>
      </c>
      <c r="X1319">
        <v>16</v>
      </c>
      <c r="Y1319">
        <v>1672</v>
      </c>
      <c r="Z1319">
        <v>0.02</v>
      </c>
      <c r="AA1319">
        <v>1</v>
      </c>
      <c r="AB1319">
        <v>18</v>
      </c>
    </row>
    <row r="1320" spans="1:28" x14ac:dyDescent="0.25">
      <c r="A1320">
        <v>2021</v>
      </c>
      <c r="B1320">
        <v>3</v>
      </c>
      <c r="C1320" s="289">
        <v>44258</v>
      </c>
      <c r="E1320">
        <v>155</v>
      </c>
      <c r="F1320" t="s">
        <v>324</v>
      </c>
      <c r="G1320" t="s">
        <v>325</v>
      </c>
      <c r="H1320">
        <v>113.46</v>
      </c>
      <c r="I1320">
        <v>130.54</v>
      </c>
      <c r="J1320">
        <v>122</v>
      </c>
      <c r="K1320">
        <v>61</v>
      </c>
      <c r="L1320">
        <v>177</v>
      </c>
      <c r="M1320">
        <v>93</v>
      </c>
      <c r="N1320">
        <v>116</v>
      </c>
      <c r="O1320">
        <v>4</v>
      </c>
      <c r="Q1320">
        <v>3</v>
      </c>
      <c r="S1320">
        <v>1</v>
      </c>
      <c r="X1320">
        <v>8</v>
      </c>
      <c r="Y1320">
        <v>512</v>
      </c>
      <c r="Z1320">
        <v>0.02</v>
      </c>
      <c r="AA1320">
        <v>1</v>
      </c>
      <c r="AB1320">
        <v>18</v>
      </c>
    </row>
    <row r="1321" spans="1:28" x14ac:dyDescent="0.25">
      <c r="A1321">
        <v>2021</v>
      </c>
      <c r="B1321">
        <v>3</v>
      </c>
      <c r="C1321" s="289">
        <v>44283</v>
      </c>
      <c r="E1321">
        <v>152</v>
      </c>
      <c r="F1321" t="s">
        <v>368</v>
      </c>
      <c r="G1321" t="s">
        <v>369</v>
      </c>
      <c r="H1321">
        <v>144.15</v>
      </c>
      <c r="I1321">
        <v>165.85</v>
      </c>
      <c r="J1321">
        <v>154.4</v>
      </c>
      <c r="K1321">
        <v>142</v>
      </c>
      <c r="L1321">
        <v>101</v>
      </c>
      <c r="M1321">
        <v>137</v>
      </c>
      <c r="N1321">
        <v>105</v>
      </c>
      <c r="O1321">
        <v>3</v>
      </c>
      <c r="P1321">
        <v>1</v>
      </c>
      <c r="Q1321">
        <v>5</v>
      </c>
      <c r="X1321">
        <v>9</v>
      </c>
      <c r="Y1321">
        <v>1809</v>
      </c>
      <c r="Z1321">
        <v>1.4999999999999999E-2</v>
      </c>
      <c r="AA1321">
        <v>1</v>
      </c>
      <c r="AB1321">
        <v>18</v>
      </c>
    </row>
    <row r="1322" spans="1:28" x14ac:dyDescent="0.25">
      <c r="A1322">
        <v>2021</v>
      </c>
      <c r="B1322">
        <v>3</v>
      </c>
      <c r="C1322" s="289">
        <v>44284</v>
      </c>
      <c r="E1322">
        <v>152</v>
      </c>
      <c r="F1322" t="s">
        <v>368</v>
      </c>
      <c r="G1322" t="s">
        <v>369</v>
      </c>
      <c r="H1322">
        <v>144.15</v>
      </c>
      <c r="I1322">
        <v>165.85</v>
      </c>
      <c r="J1322">
        <v>160.30000000000001</v>
      </c>
      <c r="K1322">
        <v>142</v>
      </c>
      <c r="L1322">
        <v>101</v>
      </c>
      <c r="M1322">
        <v>139</v>
      </c>
      <c r="N1322">
        <v>103</v>
      </c>
      <c r="O1322">
        <v>4</v>
      </c>
      <c r="P1322">
        <v>3</v>
      </c>
      <c r="Q1322">
        <v>4</v>
      </c>
      <c r="S1322">
        <v>1</v>
      </c>
      <c r="X1322">
        <v>11</v>
      </c>
      <c r="Y1322">
        <v>1931</v>
      </c>
      <c r="Z1322">
        <v>1.4999999999999999E-2</v>
      </c>
      <c r="AA1322">
        <v>1</v>
      </c>
      <c r="AB1322">
        <v>18</v>
      </c>
    </row>
    <row r="1323" spans="1:28" x14ac:dyDescent="0.25">
      <c r="A1323">
        <v>2021</v>
      </c>
      <c r="B1323">
        <v>3</v>
      </c>
      <c r="C1323" s="289">
        <v>44285</v>
      </c>
      <c r="E1323">
        <v>152</v>
      </c>
      <c r="F1323" t="s">
        <v>368</v>
      </c>
      <c r="G1323" t="s">
        <v>369</v>
      </c>
      <c r="H1323">
        <v>144.15</v>
      </c>
      <c r="I1323">
        <v>165.85</v>
      </c>
      <c r="J1323">
        <v>159.30000000000001</v>
      </c>
      <c r="K1323">
        <v>142</v>
      </c>
      <c r="L1323">
        <v>101</v>
      </c>
      <c r="M1323">
        <v>142</v>
      </c>
      <c r="N1323">
        <v>102</v>
      </c>
      <c r="O1323">
        <v>9</v>
      </c>
      <c r="Q1323">
        <v>5</v>
      </c>
      <c r="X1323">
        <v>13</v>
      </c>
      <c r="Y1323">
        <v>2998</v>
      </c>
      <c r="Z1323">
        <v>1.4999999999999999E-2</v>
      </c>
      <c r="AA1323">
        <v>1</v>
      </c>
      <c r="AB1323">
        <v>18</v>
      </c>
    </row>
    <row r="1324" spans="1:28" x14ac:dyDescent="0.25">
      <c r="A1324">
        <v>2021</v>
      </c>
      <c r="B1324">
        <v>3</v>
      </c>
      <c r="C1324" s="289">
        <v>44255</v>
      </c>
      <c r="E1324">
        <v>605</v>
      </c>
      <c r="F1324" t="s">
        <v>268</v>
      </c>
      <c r="G1324" t="s">
        <v>269</v>
      </c>
      <c r="H1324">
        <v>1202.49</v>
      </c>
      <c r="I1324">
        <v>1383.51</v>
      </c>
      <c r="J1324">
        <v>1297</v>
      </c>
      <c r="K1324">
        <v>13</v>
      </c>
      <c r="L1324">
        <v>200</v>
      </c>
      <c r="M1324">
        <v>19</v>
      </c>
      <c r="N1324">
        <v>192</v>
      </c>
      <c r="O1324">
        <v>2</v>
      </c>
      <c r="P1324">
        <v>1</v>
      </c>
      <c r="Q1324">
        <v>1</v>
      </c>
      <c r="X1324">
        <v>3</v>
      </c>
      <c r="Y1324">
        <v>55</v>
      </c>
      <c r="Z1324">
        <v>0.02</v>
      </c>
      <c r="AA1324">
        <v>1</v>
      </c>
      <c r="AB1324">
        <v>18</v>
      </c>
    </row>
    <row r="1325" spans="1:28" x14ac:dyDescent="0.25">
      <c r="A1325">
        <v>2021</v>
      </c>
      <c r="B1325">
        <v>3</v>
      </c>
      <c r="C1325" s="289">
        <v>44256</v>
      </c>
      <c r="E1325">
        <v>605</v>
      </c>
      <c r="F1325" t="s">
        <v>268</v>
      </c>
      <c r="G1325" t="s">
        <v>269</v>
      </c>
      <c r="H1325">
        <v>1202.49</v>
      </c>
      <c r="I1325">
        <v>1383.51</v>
      </c>
      <c r="J1325">
        <v>1287.0999999999999</v>
      </c>
      <c r="K1325">
        <v>13</v>
      </c>
      <c r="L1325">
        <v>200</v>
      </c>
      <c r="M1325">
        <v>18</v>
      </c>
      <c r="N1325">
        <v>201</v>
      </c>
      <c r="O1325">
        <v>6</v>
      </c>
      <c r="P1325">
        <v>2</v>
      </c>
      <c r="Q1325">
        <v>3</v>
      </c>
      <c r="X1325">
        <v>11</v>
      </c>
      <c r="Y1325">
        <v>335</v>
      </c>
      <c r="Z1325">
        <v>0.02</v>
      </c>
      <c r="AA1325">
        <v>1</v>
      </c>
      <c r="AB1325">
        <v>18</v>
      </c>
    </row>
    <row r="1326" spans="1:28" x14ac:dyDescent="0.25">
      <c r="A1326">
        <v>2021</v>
      </c>
      <c r="B1326">
        <v>3</v>
      </c>
      <c r="C1326" s="289">
        <v>44257</v>
      </c>
      <c r="E1326">
        <v>605</v>
      </c>
      <c r="F1326" t="s">
        <v>268</v>
      </c>
      <c r="G1326" t="s">
        <v>269</v>
      </c>
      <c r="H1326">
        <v>1202.49</v>
      </c>
      <c r="I1326">
        <v>1383.51</v>
      </c>
      <c r="J1326">
        <v>1296.3</v>
      </c>
      <c r="K1326">
        <v>13</v>
      </c>
      <c r="L1326">
        <v>200</v>
      </c>
      <c r="M1326">
        <v>17</v>
      </c>
      <c r="N1326">
        <v>215</v>
      </c>
      <c r="O1326">
        <v>5</v>
      </c>
      <c r="P1326">
        <v>3</v>
      </c>
      <c r="Q1326">
        <v>3</v>
      </c>
      <c r="X1326">
        <v>11</v>
      </c>
      <c r="Y1326">
        <v>319</v>
      </c>
      <c r="Z1326">
        <v>0.02</v>
      </c>
      <c r="AA1326">
        <v>1</v>
      </c>
      <c r="AB1326">
        <v>18</v>
      </c>
    </row>
    <row r="1327" spans="1:28" x14ac:dyDescent="0.25">
      <c r="A1327">
        <v>2021</v>
      </c>
      <c r="B1327">
        <v>3</v>
      </c>
      <c r="C1327" s="289">
        <v>44258</v>
      </c>
      <c r="E1327">
        <v>605</v>
      </c>
      <c r="F1327" t="s">
        <v>268</v>
      </c>
      <c r="G1327" t="s">
        <v>269</v>
      </c>
      <c r="H1327">
        <v>1202.49</v>
      </c>
      <c r="I1327">
        <v>1383.51</v>
      </c>
      <c r="J1327">
        <v>1269.8</v>
      </c>
      <c r="K1327">
        <v>13</v>
      </c>
      <c r="L1327">
        <v>200</v>
      </c>
      <c r="M1327">
        <v>17</v>
      </c>
      <c r="N1327">
        <v>215</v>
      </c>
      <c r="O1327">
        <v>4</v>
      </c>
      <c r="P1327">
        <v>2</v>
      </c>
      <c r="Q1327">
        <v>3</v>
      </c>
      <c r="X1327">
        <v>9</v>
      </c>
      <c r="Y1327">
        <v>325</v>
      </c>
      <c r="Z1327">
        <v>0.02</v>
      </c>
      <c r="AA1327">
        <v>1</v>
      </c>
      <c r="AB1327">
        <v>18</v>
      </c>
    </row>
    <row r="1328" spans="1:28" x14ac:dyDescent="0.25">
      <c r="A1328">
        <v>2021</v>
      </c>
      <c r="B1328">
        <v>3</v>
      </c>
      <c r="C1328" s="289">
        <v>44285</v>
      </c>
      <c r="E1328">
        <v>142</v>
      </c>
      <c r="F1328" t="s">
        <v>258</v>
      </c>
      <c r="G1328" t="s">
        <v>259</v>
      </c>
      <c r="H1328">
        <v>326.43</v>
      </c>
      <c r="I1328">
        <v>375.57</v>
      </c>
      <c r="J1328">
        <v>333.3</v>
      </c>
      <c r="K1328">
        <v>68</v>
      </c>
      <c r="L1328">
        <v>212</v>
      </c>
      <c r="M1328">
        <v>76</v>
      </c>
      <c r="N1328">
        <v>190</v>
      </c>
      <c r="O1328">
        <v>3</v>
      </c>
      <c r="Q1328">
        <v>2</v>
      </c>
      <c r="X1328">
        <v>5</v>
      </c>
      <c r="Y1328">
        <v>544</v>
      </c>
      <c r="Z1328">
        <v>0.02</v>
      </c>
      <c r="AA1328">
        <v>1</v>
      </c>
      <c r="AB1328">
        <v>22</v>
      </c>
    </row>
    <row r="1329" spans="1:28" x14ac:dyDescent="0.25">
      <c r="A1329">
        <v>2021</v>
      </c>
      <c r="B1329">
        <v>3</v>
      </c>
      <c r="C1329" s="289">
        <v>44257</v>
      </c>
      <c r="E1329">
        <v>140</v>
      </c>
      <c r="F1329" t="s">
        <v>199</v>
      </c>
      <c r="G1329" t="s">
        <v>200</v>
      </c>
      <c r="H1329">
        <v>451.05</v>
      </c>
      <c r="I1329">
        <v>518.95000000000005</v>
      </c>
      <c r="J1329">
        <v>473.7</v>
      </c>
      <c r="K1329">
        <v>60</v>
      </c>
      <c r="L1329">
        <v>120</v>
      </c>
      <c r="M1329">
        <v>72</v>
      </c>
      <c r="N1329">
        <v>101</v>
      </c>
      <c r="O1329">
        <v>6</v>
      </c>
      <c r="P1329">
        <v>2</v>
      </c>
      <c r="Q1329">
        <v>6</v>
      </c>
      <c r="X1329">
        <v>14</v>
      </c>
      <c r="Y1329">
        <v>791</v>
      </c>
      <c r="Z1329">
        <v>1.4999999999999999E-2</v>
      </c>
      <c r="AA1329">
        <v>1</v>
      </c>
      <c r="AB1329">
        <v>18</v>
      </c>
    </row>
    <row r="1330" spans="1:28" x14ac:dyDescent="0.25">
      <c r="A1330">
        <v>2021</v>
      </c>
      <c r="B1330">
        <v>3</v>
      </c>
      <c r="C1330" s="289">
        <v>44258</v>
      </c>
      <c r="E1330">
        <v>140</v>
      </c>
      <c r="F1330" t="s">
        <v>199</v>
      </c>
      <c r="G1330" t="s">
        <v>200</v>
      </c>
      <c r="H1330">
        <v>451.05</v>
      </c>
      <c r="I1330">
        <v>518.95000000000005</v>
      </c>
      <c r="J1330">
        <v>481.1</v>
      </c>
      <c r="K1330">
        <v>60</v>
      </c>
      <c r="L1330">
        <v>120</v>
      </c>
      <c r="M1330">
        <v>69</v>
      </c>
      <c r="N1330">
        <v>105</v>
      </c>
      <c r="O1330">
        <v>10</v>
      </c>
      <c r="Q1330">
        <v>4</v>
      </c>
      <c r="X1330">
        <v>14</v>
      </c>
      <c r="Y1330">
        <v>1540</v>
      </c>
      <c r="Z1330">
        <v>1.4999999999999999E-2</v>
      </c>
      <c r="AA1330">
        <v>1</v>
      </c>
      <c r="AB1330">
        <v>18</v>
      </c>
    </row>
    <row r="1331" spans="1:28" x14ac:dyDescent="0.25">
      <c r="A1331">
        <v>2021</v>
      </c>
      <c r="B1331">
        <v>3</v>
      </c>
      <c r="C1331" s="289">
        <v>44259</v>
      </c>
      <c r="E1331">
        <v>140</v>
      </c>
      <c r="F1331" t="s">
        <v>199</v>
      </c>
      <c r="G1331" t="s">
        <v>200</v>
      </c>
      <c r="H1331">
        <v>451.05</v>
      </c>
      <c r="I1331">
        <v>518.95000000000005</v>
      </c>
      <c r="J1331">
        <v>475.6</v>
      </c>
      <c r="K1331">
        <v>60</v>
      </c>
      <c r="L1331">
        <v>120</v>
      </c>
      <c r="M1331">
        <v>74</v>
      </c>
      <c r="N1331">
        <v>98</v>
      </c>
      <c r="O1331">
        <v>4</v>
      </c>
      <c r="Q1331">
        <v>5</v>
      </c>
      <c r="X1331">
        <v>9</v>
      </c>
      <c r="Y1331">
        <v>1584</v>
      </c>
      <c r="Z1331">
        <v>1.4999999999999999E-2</v>
      </c>
      <c r="AA1331">
        <v>1</v>
      </c>
      <c r="AB1331">
        <v>18</v>
      </c>
    </row>
    <row r="1332" spans="1:28" x14ac:dyDescent="0.25">
      <c r="A1332">
        <v>2021</v>
      </c>
      <c r="B1332">
        <v>3</v>
      </c>
      <c r="C1332" s="289">
        <v>44262</v>
      </c>
      <c r="E1332">
        <v>140</v>
      </c>
      <c r="F1332" t="s">
        <v>199</v>
      </c>
      <c r="G1332" t="s">
        <v>200</v>
      </c>
      <c r="H1332">
        <v>451.05</v>
      </c>
      <c r="I1332">
        <v>518.95000000000005</v>
      </c>
      <c r="J1332">
        <v>512.70000000000005</v>
      </c>
      <c r="K1332">
        <v>60</v>
      </c>
      <c r="L1332">
        <v>120</v>
      </c>
      <c r="M1332">
        <v>72</v>
      </c>
      <c r="N1332">
        <v>100</v>
      </c>
      <c r="O1332">
        <v>4</v>
      </c>
      <c r="P1332">
        <v>3</v>
      </c>
      <c r="Q1332">
        <v>2</v>
      </c>
      <c r="X1332">
        <v>9</v>
      </c>
      <c r="Y1332">
        <v>527</v>
      </c>
      <c r="Z1332">
        <v>1.4999999999999999E-2</v>
      </c>
      <c r="AA1332">
        <v>1</v>
      </c>
      <c r="AB1332">
        <v>18</v>
      </c>
    </row>
    <row r="1333" spans="1:28" x14ac:dyDescent="0.25">
      <c r="A1333">
        <v>2021</v>
      </c>
      <c r="B1333">
        <v>3</v>
      </c>
      <c r="C1333" s="289">
        <v>44263</v>
      </c>
      <c r="E1333">
        <v>140</v>
      </c>
      <c r="F1333" t="s">
        <v>199</v>
      </c>
      <c r="G1333" t="s">
        <v>200</v>
      </c>
      <c r="H1333">
        <v>451.05</v>
      </c>
      <c r="I1333">
        <v>518.95000000000005</v>
      </c>
      <c r="K1333">
        <v>60</v>
      </c>
      <c r="L1333">
        <v>120</v>
      </c>
      <c r="Y1333">
        <v>105</v>
      </c>
      <c r="Z1333">
        <v>1.4999999999999999E-2</v>
      </c>
      <c r="AA1333">
        <v>1</v>
      </c>
      <c r="AB1333">
        <v>18</v>
      </c>
    </row>
    <row r="1334" spans="1:28" x14ac:dyDescent="0.25">
      <c r="A1334">
        <v>2021</v>
      </c>
      <c r="B1334">
        <v>3</v>
      </c>
      <c r="C1334" s="289">
        <v>44276</v>
      </c>
      <c r="E1334">
        <v>135</v>
      </c>
      <c r="F1334" t="s">
        <v>440</v>
      </c>
      <c r="G1334" t="s">
        <v>441</v>
      </c>
      <c r="H1334">
        <v>9.8812499999999996</v>
      </c>
      <c r="I1334">
        <v>11.36875</v>
      </c>
      <c r="J1334">
        <v>10.8</v>
      </c>
      <c r="K1334">
        <v>345</v>
      </c>
      <c r="L1334">
        <v>125</v>
      </c>
      <c r="M1334">
        <v>346</v>
      </c>
      <c r="N1334">
        <v>125</v>
      </c>
      <c r="Y1334">
        <v>2400</v>
      </c>
      <c r="Z1334">
        <v>0.02</v>
      </c>
      <c r="AA1334">
        <v>1</v>
      </c>
      <c r="AB1334">
        <v>18</v>
      </c>
    </row>
    <row r="1335" spans="1:28" x14ac:dyDescent="0.25">
      <c r="A1335">
        <v>2021</v>
      </c>
      <c r="B1335">
        <v>3</v>
      </c>
      <c r="C1335" s="289">
        <v>44277</v>
      </c>
      <c r="E1335">
        <v>135</v>
      </c>
      <c r="F1335" t="s">
        <v>440</v>
      </c>
      <c r="G1335" t="s">
        <v>441</v>
      </c>
      <c r="H1335">
        <v>9.8812499999999996</v>
      </c>
      <c r="I1335">
        <v>11.36875</v>
      </c>
      <c r="K1335">
        <v>345</v>
      </c>
      <c r="L1335">
        <v>125</v>
      </c>
      <c r="Y1335">
        <v>480</v>
      </c>
      <c r="Z1335">
        <v>0.02</v>
      </c>
      <c r="AA1335">
        <v>1</v>
      </c>
      <c r="AB1335">
        <v>18</v>
      </c>
    </row>
    <row r="1336" spans="1:28" x14ac:dyDescent="0.25">
      <c r="A1336">
        <v>2021</v>
      </c>
      <c r="B1336">
        <v>3</v>
      </c>
      <c r="C1336" s="289">
        <v>44278</v>
      </c>
      <c r="E1336">
        <v>135</v>
      </c>
      <c r="F1336" t="s">
        <v>440</v>
      </c>
      <c r="G1336" t="s">
        <v>441</v>
      </c>
      <c r="H1336">
        <v>9.8812499999999996</v>
      </c>
      <c r="I1336">
        <v>11.36875</v>
      </c>
      <c r="K1336">
        <v>345</v>
      </c>
      <c r="L1336">
        <v>125</v>
      </c>
      <c r="O1336">
        <v>6</v>
      </c>
      <c r="Q1336">
        <v>6</v>
      </c>
      <c r="S1336">
        <v>10</v>
      </c>
      <c r="X1336">
        <v>22</v>
      </c>
      <c r="Y1336">
        <v>1022</v>
      </c>
      <c r="Z1336">
        <v>0.02</v>
      </c>
      <c r="AA1336">
        <v>1</v>
      </c>
      <c r="AB1336">
        <v>18</v>
      </c>
    </row>
    <row r="1337" spans="1:28" x14ac:dyDescent="0.25">
      <c r="A1337">
        <v>2021</v>
      </c>
      <c r="B1337">
        <v>3</v>
      </c>
      <c r="C1337" s="289">
        <v>44279</v>
      </c>
      <c r="E1337">
        <v>135</v>
      </c>
      <c r="F1337" t="s">
        <v>440</v>
      </c>
      <c r="G1337" t="s">
        <v>441</v>
      </c>
      <c r="H1337">
        <v>9.8812499999999996</v>
      </c>
      <c r="I1337">
        <v>11.36875</v>
      </c>
      <c r="K1337">
        <v>345</v>
      </c>
      <c r="L1337">
        <v>125</v>
      </c>
      <c r="O1337">
        <v>16</v>
      </c>
      <c r="P1337">
        <v>10</v>
      </c>
      <c r="Q1337">
        <v>15</v>
      </c>
      <c r="S1337">
        <v>6</v>
      </c>
      <c r="X1337">
        <v>47</v>
      </c>
      <c r="Y1337">
        <v>8047</v>
      </c>
      <c r="Z1337">
        <v>0.02</v>
      </c>
      <c r="AA1337">
        <v>1</v>
      </c>
      <c r="AB1337">
        <v>18</v>
      </c>
    </row>
    <row r="1338" spans="1:28" x14ac:dyDescent="0.25">
      <c r="A1338">
        <v>2021</v>
      </c>
      <c r="B1338">
        <v>3</v>
      </c>
      <c r="C1338" s="289">
        <v>44280</v>
      </c>
      <c r="E1338">
        <v>135</v>
      </c>
      <c r="F1338" t="s">
        <v>440</v>
      </c>
      <c r="G1338" t="s">
        <v>441</v>
      </c>
      <c r="H1338">
        <v>9.8812499999999996</v>
      </c>
      <c r="I1338">
        <v>11.36875</v>
      </c>
      <c r="K1338">
        <v>345</v>
      </c>
      <c r="L1338">
        <v>125</v>
      </c>
      <c r="Y1338">
        <v>1000</v>
      </c>
      <c r="Z1338">
        <v>0.02</v>
      </c>
      <c r="AA1338">
        <v>1</v>
      </c>
      <c r="AB1338">
        <v>18</v>
      </c>
    </row>
    <row r="1339" spans="1:28" x14ac:dyDescent="0.25">
      <c r="A1339">
        <v>2021</v>
      </c>
      <c r="B1339">
        <v>3</v>
      </c>
      <c r="C1339" s="289">
        <v>44259</v>
      </c>
      <c r="E1339">
        <v>134</v>
      </c>
      <c r="F1339" t="s">
        <v>430</v>
      </c>
      <c r="G1339" t="s">
        <v>431</v>
      </c>
      <c r="H1339">
        <v>9.2205624999999998</v>
      </c>
      <c r="I1339">
        <v>10.60860417</v>
      </c>
      <c r="J1339">
        <v>11.3</v>
      </c>
      <c r="K1339">
        <v>429</v>
      </c>
      <c r="L1339">
        <v>101</v>
      </c>
      <c r="M1339">
        <v>372</v>
      </c>
      <c r="N1339">
        <v>116</v>
      </c>
      <c r="Q1339">
        <v>12</v>
      </c>
      <c r="X1339">
        <v>12</v>
      </c>
      <c r="Y1339">
        <v>1712</v>
      </c>
      <c r="Z1339">
        <v>0.02</v>
      </c>
      <c r="AA1339">
        <v>1</v>
      </c>
      <c r="AB1339">
        <v>18</v>
      </c>
    </row>
    <row r="1340" spans="1:28" x14ac:dyDescent="0.25">
      <c r="A1340">
        <v>2021</v>
      </c>
      <c r="B1340">
        <v>3</v>
      </c>
      <c r="C1340" s="289">
        <v>44262</v>
      </c>
      <c r="E1340">
        <v>134</v>
      </c>
      <c r="F1340" t="s">
        <v>430</v>
      </c>
      <c r="G1340" t="s">
        <v>431</v>
      </c>
      <c r="H1340">
        <v>9.2205624999999998</v>
      </c>
      <c r="I1340">
        <v>10.60860417</v>
      </c>
      <c r="J1340">
        <v>10.8</v>
      </c>
      <c r="K1340">
        <v>429</v>
      </c>
      <c r="L1340">
        <v>101</v>
      </c>
      <c r="M1340">
        <v>415</v>
      </c>
      <c r="N1340">
        <v>104</v>
      </c>
      <c r="O1340">
        <v>10</v>
      </c>
      <c r="Q1340">
        <v>8</v>
      </c>
      <c r="X1340">
        <v>18</v>
      </c>
      <c r="Y1340">
        <v>2718</v>
      </c>
      <c r="Z1340">
        <v>0.02</v>
      </c>
      <c r="AA1340">
        <v>1</v>
      </c>
      <c r="AB1340">
        <v>18</v>
      </c>
    </row>
    <row r="1341" spans="1:28" x14ac:dyDescent="0.25">
      <c r="A1341">
        <v>2021</v>
      </c>
      <c r="B1341">
        <v>3</v>
      </c>
      <c r="C1341" s="289">
        <v>44263</v>
      </c>
      <c r="E1341">
        <v>134</v>
      </c>
      <c r="F1341" t="s">
        <v>430</v>
      </c>
      <c r="G1341" t="s">
        <v>431</v>
      </c>
      <c r="H1341">
        <v>9.2205624999999998</v>
      </c>
      <c r="I1341">
        <v>10.60860417</v>
      </c>
      <c r="K1341">
        <v>429</v>
      </c>
      <c r="L1341">
        <v>101</v>
      </c>
      <c r="O1341">
        <v>2</v>
      </c>
      <c r="P1341">
        <v>4</v>
      </c>
      <c r="Q1341">
        <v>2</v>
      </c>
      <c r="X1341">
        <v>8</v>
      </c>
      <c r="Y1341">
        <v>908</v>
      </c>
      <c r="Z1341">
        <v>0.02</v>
      </c>
      <c r="AA1341">
        <v>1</v>
      </c>
      <c r="AB1341">
        <v>18</v>
      </c>
    </row>
    <row r="1342" spans="1:28" x14ac:dyDescent="0.25">
      <c r="A1342">
        <v>2021</v>
      </c>
      <c r="B1342">
        <v>3</v>
      </c>
      <c r="C1342" s="289">
        <v>44264</v>
      </c>
      <c r="E1342">
        <v>134</v>
      </c>
      <c r="F1342" t="s">
        <v>430</v>
      </c>
      <c r="G1342" t="s">
        <v>431</v>
      </c>
      <c r="H1342">
        <v>9.2205624999999998</v>
      </c>
      <c r="I1342">
        <v>10.60860417</v>
      </c>
      <c r="J1342">
        <v>10.8</v>
      </c>
      <c r="K1342">
        <v>429</v>
      </c>
      <c r="L1342">
        <v>101</v>
      </c>
      <c r="M1342">
        <v>404</v>
      </c>
      <c r="N1342">
        <v>107</v>
      </c>
      <c r="O1342">
        <v>10</v>
      </c>
      <c r="P1342">
        <v>12</v>
      </c>
      <c r="Q1342">
        <v>13</v>
      </c>
      <c r="X1342">
        <v>35</v>
      </c>
      <c r="Y1342">
        <v>4535</v>
      </c>
      <c r="Z1342">
        <v>0.02</v>
      </c>
      <c r="AA1342">
        <v>1</v>
      </c>
      <c r="AB1342">
        <v>18</v>
      </c>
    </row>
    <row r="1343" spans="1:28" x14ac:dyDescent="0.25">
      <c r="A1343">
        <v>2021</v>
      </c>
      <c r="B1343">
        <v>3</v>
      </c>
      <c r="C1343" s="289">
        <v>44265</v>
      </c>
      <c r="E1343">
        <v>134</v>
      </c>
      <c r="F1343" t="s">
        <v>430</v>
      </c>
      <c r="G1343" t="s">
        <v>431</v>
      </c>
      <c r="H1343">
        <v>9.2205624999999998</v>
      </c>
      <c r="I1343">
        <v>10.60860417</v>
      </c>
      <c r="J1343">
        <v>10.199999999999999</v>
      </c>
      <c r="K1343">
        <v>429</v>
      </c>
      <c r="L1343">
        <v>101</v>
      </c>
      <c r="M1343">
        <v>432</v>
      </c>
      <c r="N1343">
        <v>100</v>
      </c>
      <c r="O1343">
        <v>7</v>
      </c>
      <c r="P1343">
        <v>12</v>
      </c>
      <c r="S1343">
        <v>5</v>
      </c>
      <c r="X1343">
        <v>24</v>
      </c>
      <c r="Y1343">
        <v>2424</v>
      </c>
      <c r="Z1343">
        <v>0.02</v>
      </c>
      <c r="AA1343">
        <v>1</v>
      </c>
      <c r="AB1343">
        <v>18</v>
      </c>
    </row>
    <row r="1344" spans="1:28" x14ac:dyDescent="0.25">
      <c r="A1344">
        <v>2021</v>
      </c>
      <c r="B1344">
        <v>3</v>
      </c>
      <c r="C1344" s="289">
        <v>44269</v>
      </c>
      <c r="E1344">
        <v>134</v>
      </c>
      <c r="F1344" t="s">
        <v>430</v>
      </c>
      <c r="G1344" t="s">
        <v>431</v>
      </c>
      <c r="H1344">
        <v>9.2205624999999998</v>
      </c>
      <c r="I1344">
        <v>10.60860417</v>
      </c>
      <c r="J1344">
        <v>11</v>
      </c>
      <c r="K1344">
        <v>429</v>
      </c>
      <c r="L1344">
        <v>101</v>
      </c>
      <c r="M1344">
        <v>396</v>
      </c>
      <c r="N1344">
        <v>109</v>
      </c>
      <c r="O1344">
        <v>10</v>
      </c>
      <c r="Q1344">
        <v>12</v>
      </c>
      <c r="X1344">
        <v>22</v>
      </c>
      <c r="Y1344">
        <v>1822</v>
      </c>
      <c r="Z1344">
        <v>0.02</v>
      </c>
      <c r="AA1344">
        <v>1</v>
      </c>
      <c r="AB1344">
        <v>18</v>
      </c>
    </row>
    <row r="1345" spans="1:28" x14ac:dyDescent="0.25">
      <c r="A1345">
        <v>2021</v>
      </c>
      <c r="B1345">
        <v>3</v>
      </c>
      <c r="C1345" s="289">
        <v>44270</v>
      </c>
      <c r="E1345">
        <v>134</v>
      </c>
      <c r="F1345" t="s">
        <v>430</v>
      </c>
      <c r="G1345" t="s">
        <v>431</v>
      </c>
      <c r="H1345">
        <v>9.2205624999999998</v>
      </c>
      <c r="I1345">
        <v>10.60860417</v>
      </c>
      <c r="J1345">
        <v>12</v>
      </c>
      <c r="K1345">
        <v>429</v>
      </c>
      <c r="L1345">
        <v>101</v>
      </c>
      <c r="M1345">
        <v>366</v>
      </c>
      <c r="N1345">
        <v>118</v>
      </c>
      <c r="O1345">
        <v>10</v>
      </c>
      <c r="Q1345">
        <v>6</v>
      </c>
      <c r="X1345">
        <v>16</v>
      </c>
      <c r="Y1345">
        <v>1456</v>
      </c>
      <c r="Z1345">
        <v>0.02</v>
      </c>
      <c r="AA1345">
        <v>1</v>
      </c>
      <c r="AB1345">
        <v>18</v>
      </c>
    </row>
    <row r="1346" spans="1:28" x14ac:dyDescent="0.25">
      <c r="A1346">
        <v>2021</v>
      </c>
      <c r="B1346">
        <v>3</v>
      </c>
      <c r="C1346" s="289">
        <v>44271</v>
      </c>
      <c r="E1346">
        <v>134</v>
      </c>
      <c r="F1346" t="s">
        <v>430</v>
      </c>
      <c r="G1346" t="s">
        <v>431</v>
      </c>
      <c r="H1346">
        <v>9.2205624999999998</v>
      </c>
      <c r="I1346">
        <v>10.60860417</v>
      </c>
      <c r="K1346">
        <v>429</v>
      </c>
      <c r="L1346">
        <v>101</v>
      </c>
      <c r="Y1346">
        <v>480</v>
      </c>
      <c r="Z1346">
        <v>0.02</v>
      </c>
      <c r="AA1346">
        <v>1</v>
      </c>
      <c r="AB1346">
        <v>18</v>
      </c>
    </row>
    <row r="1347" spans="1:28" x14ac:dyDescent="0.25">
      <c r="A1347">
        <v>2021</v>
      </c>
      <c r="B1347">
        <v>3</v>
      </c>
      <c r="C1347" s="289">
        <v>44272</v>
      </c>
      <c r="E1347">
        <v>134</v>
      </c>
      <c r="F1347" t="s">
        <v>430</v>
      </c>
      <c r="G1347" t="s">
        <v>431</v>
      </c>
      <c r="H1347">
        <v>9.2205624999999998</v>
      </c>
      <c r="I1347">
        <v>10.60860417</v>
      </c>
      <c r="J1347">
        <v>10.6</v>
      </c>
      <c r="K1347">
        <v>429</v>
      </c>
      <c r="L1347">
        <v>101</v>
      </c>
      <c r="M1347">
        <v>409</v>
      </c>
      <c r="N1347">
        <v>106</v>
      </c>
      <c r="O1347">
        <v>14</v>
      </c>
      <c r="P1347">
        <v>16</v>
      </c>
      <c r="Q1347">
        <v>10</v>
      </c>
      <c r="X1347">
        <v>40</v>
      </c>
      <c r="Y1347">
        <v>4840</v>
      </c>
      <c r="Z1347">
        <v>0.02</v>
      </c>
      <c r="AA1347">
        <v>1</v>
      </c>
      <c r="AB1347">
        <v>18</v>
      </c>
    </row>
    <row r="1348" spans="1:28" x14ac:dyDescent="0.25">
      <c r="A1348">
        <v>2021</v>
      </c>
      <c r="B1348">
        <v>3</v>
      </c>
      <c r="C1348" s="289">
        <v>44273</v>
      </c>
      <c r="E1348">
        <v>134</v>
      </c>
      <c r="F1348" t="s">
        <v>430</v>
      </c>
      <c r="G1348" t="s">
        <v>431</v>
      </c>
      <c r="H1348">
        <v>9.2205624999999998</v>
      </c>
      <c r="I1348">
        <v>10.60860417</v>
      </c>
      <c r="K1348">
        <v>429</v>
      </c>
      <c r="L1348">
        <v>101</v>
      </c>
      <c r="P1348">
        <v>10</v>
      </c>
      <c r="Q1348">
        <v>20</v>
      </c>
      <c r="X1348">
        <v>30</v>
      </c>
      <c r="Y1348">
        <v>3030</v>
      </c>
      <c r="Z1348">
        <v>0.02</v>
      </c>
      <c r="AA1348">
        <v>1</v>
      </c>
      <c r="AB1348">
        <v>18</v>
      </c>
    </row>
    <row r="1349" spans="1:28" x14ac:dyDescent="0.25">
      <c r="A1349">
        <v>2021</v>
      </c>
      <c r="B1349">
        <v>3</v>
      </c>
      <c r="C1349" s="289">
        <v>44262</v>
      </c>
      <c r="E1349">
        <v>131</v>
      </c>
      <c r="F1349" t="s">
        <v>185</v>
      </c>
      <c r="G1349" t="s">
        <v>186</v>
      </c>
      <c r="H1349">
        <v>9.3000000000000007</v>
      </c>
      <c r="I1349">
        <v>10.7</v>
      </c>
      <c r="J1349">
        <v>9.9</v>
      </c>
      <c r="K1349">
        <v>772</v>
      </c>
      <c r="L1349">
        <v>117</v>
      </c>
      <c r="M1349">
        <v>1034</v>
      </c>
      <c r="N1349">
        <v>87</v>
      </c>
      <c r="O1349">
        <v>10</v>
      </c>
      <c r="Q1349">
        <v>6</v>
      </c>
      <c r="X1349">
        <v>16</v>
      </c>
      <c r="Y1349">
        <v>5616</v>
      </c>
      <c r="Z1349">
        <v>0.02</v>
      </c>
      <c r="AA1349">
        <v>1</v>
      </c>
      <c r="AB1349">
        <v>18</v>
      </c>
    </row>
    <row r="1350" spans="1:28" x14ac:dyDescent="0.25">
      <c r="A1350">
        <v>2021</v>
      </c>
      <c r="B1350">
        <v>3</v>
      </c>
      <c r="C1350" s="289">
        <v>44263</v>
      </c>
      <c r="E1350">
        <v>131</v>
      </c>
      <c r="F1350" t="s">
        <v>185</v>
      </c>
      <c r="G1350" t="s">
        <v>186</v>
      </c>
      <c r="H1350">
        <v>9.3000000000000007</v>
      </c>
      <c r="I1350">
        <v>10.7</v>
      </c>
      <c r="J1350">
        <v>10.1</v>
      </c>
      <c r="K1350">
        <v>772</v>
      </c>
      <c r="L1350">
        <v>117</v>
      </c>
      <c r="M1350">
        <v>1047</v>
      </c>
      <c r="N1350">
        <v>86</v>
      </c>
      <c r="O1350">
        <v>10</v>
      </c>
      <c r="Q1350">
        <v>12</v>
      </c>
      <c r="X1350">
        <v>22</v>
      </c>
      <c r="Y1350">
        <v>10822</v>
      </c>
      <c r="Z1350">
        <v>0.02</v>
      </c>
      <c r="AA1350">
        <v>1</v>
      </c>
      <c r="AB1350">
        <v>18</v>
      </c>
    </row>
    <row r="1351" spans="1:28" x14ac:dyDescent="0.25">
      <c r="A1351">
        <v>2021</v>
      </c>
      <c r="B1351">
        <v>3</v>
      </c>
      <c r="C1351" s="289">
        <v>44264</v>
      </c>
      <c r="E1351">
        <v>131</v>
      </c>
      <c r="F1351" t="s">
        <v>185</v>
      </c>
      <c r="G1351" t="s">
        <v>186</v>
      </c>
      <c r="H1351">
        <v>9.3000000000000007</v>
      </c>
      <c r="I1351">
        <v>10.7</v>
      </c>
      <c r="J1351">
        <v>12</v>
      </c>
      <c r="K1351">
        <v>772</v>
      </c>
      <c r="L1351">
        <v>117</v>
      </c>
      <c r="M1351">
        <v>909</v>
      </c>
      <c r="N1351">
        <v>99</v>
      </c>
      <c r="O1351">
        <v>4</v>
      </c>
      <c r="P1351">
        <v>6</v>
      </c>
      <c r="Q1351">
        <v>6</v>
      </c>
      <c r="X1351">
        <v>16</v>
      </c>
      <c r="Y1351">
        <v>4416</v>
      </c>
      <c r="Z1351">
        <v>0.02</v>
      </c>
      <c r="AA1351">
        <v>1</v>
      </c>
      <c r="AB1351">
        <v>18</v>
      </c>
    </row>
    <row r="1352" spans="1:28" x14ac:dyDescent="0.25">
      <c r="A1352">
        <v>2021</v>
      </c>
      <c r="B1352">
        <v>3</v>
      </c>
      <c r="C1352" s="289">
        <v>44278</v>
      </c>
      <c r="E1352">
        <v>131</v>
      </c>
      <c r="F1352" t="s">
        <v>185</v>
      </c>
      <c r="G1352" t="s">
        <v>186</v>
      </c>
      <c r="H1352">
        <v>9.3000000000000007</v>
      </c>
      <c r="I1352">
        <v>10.7</v>
      </c>
      <c r="J1352">
        <v>9.8000000000000007</v>
      </c>
      <c r="K1352">
        <v>772</v>
      </c>
      <c r="L1352">
        <v>117</v>
      </c>
      <c r="M1352">
        <v>944</v>
      </c>
      <c r="N1352">
        <v>95</v>
      </c>
      <c r="O1352">
        <v>12</v>
      </c>
      <c r="P1352">
        <v>15</v>
      </c>
      <c r="Q1352">
        <v>10</v>
      </c>
      <c r="X1352">
        <v>37</v>
      </c>
      <c r="Y1352">
        <v>4837</v>
      </c>
      <c r="Z1352">
        <v>0.02</v>
      </c>
      <c r="AA1352">
        <v>1</v>
      </c>
      <c r="AB1352">
        <v>18</v>
      </c>
    </row>
    <row r="1353" spans="1:28" x14ac:dyDescent="0.25">
      <c r="A1353">
        <v>2021</v>
      </c>
      <c r="B1353">
        <v>3</v>
      </c>
      <c r="C1353" s="289">
        <v>44279</v>
      </c>
      <c r="E1353">
        <v>131</v>
      </c>
      <c r="F1353" t="s">
        <v>185</v>
      </c>
      <c r="G1353" t="s">
        <v>186</v>
      </c>
      <c r="H1353">
        <v>9.3000000000000007</v>
      </c>
      <c r="I1353">
        <v>10.7</v>
      </c>
      <c r="J1353">
        <v>9.5</v>
      </c>
      <c r="K1353">
        <v>772</v>
      </c>
      <c r="L1353">
        <v>117</v>
      </c>
      <c r="M1353">
        <v>1017</v>
      </c>
      <c r="N1353">
        <v>89</v>
      </c>
      <c r="O1353">
        <v>16</v>
      </c>
      <c r="P1353">
        <v>12</v>
      </c>
      <c r="Q1353">
        <v>19</v>
      </c>
      <c r="X1353">
        <v>47</v>
      </c>
      <c r="Y1353">
        <v>23647</v>
      </c>
      <c r="Z1353">
        <v>0.02</v>
      </c>
      <c r="AA1353">
        <v>1</v>
      </c>
      <c r="AB1353">
        <v>18</v>
      </c>
    </row>
    <row r="1354" spans="1:28" x14ac:dyDescent="0.25">
      <c r="A1354">
        <v>2021</v>
      </c>
      <c r="B1354">
        <v>3</v>
      </c>
      <c r="C1354" s="289">
        <v>44280</v>
      </c>
      <c r="E1354">
        <v>131</v>
      </c>
      <c r="F1354" t="s">
        <v>185</v>
      </c>
      <c r="G1354" t="s">
        <v>186</v>
      </c>
      <c r="H1354">
        <v>9.3000000000000007</v>
      </c>
      <c r="I1354">
        <v>10.7</v>
      </c>
      <c r="J1354">
        <v>9.8000000000000007</v>
      </c>
      <c r="K1354">
        <v>772</v>
      </c>
      <c r="L1354">
        <v>117</v>
      </c>
      <c r="M1354">
        <v>1034</v>
      </c>
      <c r="N1354">
        <v>87</v>
      </c>
      <c r="O1354">
        <v>10</v>
      </c>
      <c r="P1354">
        <v>12</v>
      </c>
      <c r="Q1354">
        <v>4</v>
      </c>
      <c r="X1354">
        <v>26</v>
      </c>
      <c r="Y1354">
        <v>11226</v>
      </c>
      <c r="Z1354">
        <v>0.02</v>
      </c>
      <c r="AA1354">
        <v>1</v>
      </c>
      <c r="AB1354">
        <v>18</v>
      </c>
    </row>
    <row r="1355" spans="1:28" x14ac:dyDescent="0.25">
      <c r="A1355">
        <v>2021</v>
      </c>
      <c r="B1355">
        <v>3</v>
      </c>
      <c r="C1355" s="289">
        <v>44283</v>
      </c>
      <c r="E1355">
        <v>131</v>
      </c>
      <c r="F1355" t="s">
        <v>185</v>
      </c>
      <c r="G1355" t="s">
        <v>186</v>
      </c>
      <c r="H1355">
        <v>9.3000000000000007</v>
      </c>
      <c r="I1355">
        <v>10.7</v>
      </c>
      <c r="J1355">
        <v>10.199999999999999</v>
      </c>
      <c r="K1355">
        <v>772</v>
      </c>
      <c r="L1355">
        <v>117</v>
      </c>
      <c r="M1355">
        <v>1000</v>
      </c>
      <c r="N1355">
        <v>90</v>
      </c>
      <c r="O1355">
        <v>8</v>
      </c>
      <c r="Q1355">
        <v>12</v>
      </c>
      <c r="X1355">
        <v>20</v>
      </c>
      <c r="Y1355">
        <v>4820</v>
      </c>
      <c r="Z1355">
        <v>0.02</v>
      </c>
      <c r="AA1355">
        <v>1</v>
      </c>
      <c r="AB1355">
        <v>18</v>
      </c>
    </row>
    <row r="1356" spans="1:28" x14ac:dyDescent="0.25">
      <c r="A1356">
        <v>2021</v>
      </c>
      <c r="B1356">
        <v>3</v>
      </c>
      <c r="C1356" s="289">
        <v>44284</v>
      </c>
      <c r="E1356">
        <v>131</v>
      </c>
      <c r="F1356" t="s">
        <v>185</v>
      </c>
      <c r="G1356" t="s">
        <v>186</v>
      </c>
      <c r="H1356">
        <v>9.3000000000000007</v>
      </c>
      <c r="I1356">
        <v>10.7</v>
      </c>
      <c r="J1356">
        <v>8.6999999999999993</v>
      </c>
      <c r="K1356">
        <v>772</v>
      </c>
      <c r="L1356">
        <v>117</v>
      </c>
      <c r="M1356">
        <v>1000</v>
      </c>
      <c r="N1356">
        <v>90</v>
      </c>
      <c r="O1356">
        <v>2</v>
      </c>
      <c r="Q1356">
        <v>6</v>
      </c>
      <c r="X1356">
        <v>8</v>
      </c>
      <c r="Y1356">
        <v>1408</v>
      </c>
      <c r="Z1356">
        <v>0.02</v>
      </c>
      <c r="AA1356">
        <v>1</v>
      </c>
      <c r="AB1356">
        <v>18</v>
      </c>
    </row>
    <row r="1357" spans="1:28" x14ac:dyDescent="0.25">
      <c r="A1357">
        <v>2021</v>
      </c>
      <c r="B1357">
        <v>3</v>
      </c>
      <c r="C1357" s="289">
        <v>44257</v>
      </c>
      <c r="E1357">
        <v>130</v>
      </c>
      <c r="F1357" t="s">
        <v>372</v>
      </c>
      <c r="G1357" t="s">
        <v>373</v>
      </c>
      <c r="H1357">
        <v>11.16</v>
      </c>
      <c r="I1357">
        <v>12.84</v>
      </c>
      <c r="J1357">
        <v>11.5</v>
      </c>
      <c r="K1357">
        <v>336</v>
      </c>
      <c r="L1357">
        <v>96</v>
      </c>
      <c r="M1357">
        <v>279</v>
      </c>
      <c r="N1357">
        <v>116</v>
      </c>
      <c r="O1357">
        <v>10</v>
      </c>
      <c r="Q1357">
        <v>8</v>
      </c>
      <c r="X1357">
        <v>18</v>
      </c>
      <c r="Y1357">
        <v>3618</v>
      </c>
      <c r="Z1357">
        <v>0.02</v>
      </c>
      <c r="AA1357">
        <v>1</v>
      </c>
      <c r="AB1357">
        <v>18</v>
      </c>
    </row>
    <row r="1358" spans="1:28" x14ac:dyDescent="0.25">
      <c r="A1358">
        <v>2021</v>
      </c>
      <c r="B1358">
        <v>3</v>
      </c>
      <c r="C1358" s="289">
        <v>44258</v>
      </c>
      <c r="E1358">
        <v>130</v>
      </c>
      <c r="F1358" t="s">
        <v>372</v>
      </c>
      <c r="G1358" t="s">
        <v>373</v>
      </c>
      <c r="H1358">
        <v>11.16</v>
      </c>
      <c r="I1358">
        <v>12.84</v>
      </c>
      <c r="J1358">
        <v>12.7</v>
      </c>
      <c r="K1358">
        <v>336</v>
      </c>
      <c r="L1358">
        <v>96</v>
      </c>
      <c r="M1358">
        <v>278</v>
      </c>
      <c r="N1358">
        <v>117</v>
      </c>
      <c r="O1358">
        <v>10</v>
      </c>
      <c r="Q1358">
        <v>12</v>
      </c>
      <c r="X1358">
        <v>22</v>
      </c>
      <c r="Y1358">
        <v>3622</v>
      </c>
      <c r="Z1358">
        <v>0.02</v>
      </c>
      <c r="AA1358">
        <v>1</v>
      </c>
      <c r="AB1358">
        <v>18</v>
      </c>
    </row>
    <row r="1359" spans="1:28" x14ac:dyDescent="0.25">
      <c r="A1359">
        <v>2021</v>
      </c>
      <c r="B1359">
        <v>3</v>
      </c>
      <c r="C1359" s="289">
        <v>44277</v>
      </c>
      <c r="E1359">
        <v>130</v>
      </c>
      <c r="F1359" t="s">
        <v>372</v>
      </c>
      <c r="G1359" t="s">
        <v>373</v>
      </c>
      <c r="H1359">
        <v>11.16</v>
      </c>
      <c r="I1359">
        <v>12.84</v>
      </c>
      <c r="J1359">
        <v>12.1</v>
      </c>
      <c r="K1359">
        <v>336</v>
      </c>
      <c r="L1359">
        <v>96</v>
      </c>
      <c r="M1359">
        <v>277</v>
      </c>
      <c r="N1359">
        <v>117</v>
      </c>
      <c r="O1359">
        <v>10</v>
      </c>
      <c r="Q1359">
        <v>12</v>
      </c>
      <c r="X1359">
        <v>22</v>
      </c>
      <c r="Y1359">
        <v>1622</v>
      </c>
      <c r="Z1359">
        <v>0.02</v>
      </c>
      <c r="AA1359">
        <v>1</v>
      </c>
      <c r="AB1359">
        <v>18</v>
      </c>
    </row>
    <row r="1360" spans="1:28" x14ac:dyDescent="0.25">
      <c r="A1360">
        <v>2021</v>
      </c>
      <c r="B1360">
        <v>3</v>
      </c>
      <c r="C1360" s="289">
        <v>44280</v>
      </c>
      <c r="E1360">
        <v>130</v>
      </c>
      <c r="F1360" t="s">
        <v>372</v>
      </c>
      <c r="G1360" t="s">
        <v>373</v>
      </c>
      <c r="H1360">
        <v>11.16</v>
      </c>
      <c r="I1360">
        <v>12.84</v>
      </c>
      <c r="J1360">
        <v>11.8</v>
      </c>
      <c r="K1360">
        <v>336</v>
      </c>
      <c r="L1360">
        <v>96</v>
      </c>
      <c r="M1360">
        <v>318</v>
      </c>
      <c r="N1360">
        <v>102</v>
      </c>
      <c r="O1360">
        <v>8</v>
      </c>
      <c r="P1360">
        <v>12</v>
      </c>
      <c r="Q1360">
        <v>10</v>
      </c>
      <c r="X1360">
        <v>30</v>
      </c>
      <c r="Y1360">
        <v>30</v>
      </c>
      <c r="Z1360">
        <v>0.02</v>
      </c>
      <c r="AA1360">
        <v>1</v>
      </c>
      <c r="AB1360">
        <v>18</v>
      </c>
    </row>
    <row r="1361" spans="1:28" x14ac:dyDescent="0.25">
      <c r="A1361">
        <v>2021</v>
      </c>
      <c r="B1361">
        <v>3</v>
      </c>
      <c r="C1361" s="289">
        <v>44270</v>
      </c>
      <c r="E1361">
        <v>81</v>
      </c>
      <c r="F1361" t="s">
        <v>401</v>
      </c>
      <c r="G1361" t="s">
        <v>402</v>
      </c>
      <c r="H1361">
        <v>360.84</v>
      </c>
      <c r="I1361">
        <v>415.16</v>
      </c>
      <c r="J1361">
        <v>384</v>
      </c>
      <c r="K1361">
        <v>60</v>
      </c>
      <c r="L1361">
        <v>120</v>
      </c>
      <c r="M1361">
        <v>73</v>
      </c>
      <c r="N1361">
        <v>99</v>
      </c>
      <c r="O1361">
        <v>6</v>
      </c>
      <c r="P1361">
        <v>4</v>
      </c>
      <c r="Q1361">
        <v>5</v>
      </c>
      <c r="X1361">
        <v>15</v>
      </c>
      <c r="Y1361">
        <v>725</v>
      </c>
      <c r="Z1361">
        <v>1.4999999999999999E-2</v>
      </c>
      <c r="AA1361">
        <v>1</v>
      </c>
      <c r="AB1361">
        <v>22</v>
      </c>
    </row>
    <row r="1362" spans="1:28" x14ac:dyDescent="0.25">
      <c r="A1362">
        <v>2021</v>
      </c>
      <c r="B1362">
        <v>3</v>
      </c>
      <c r="C1362" s="289">
        <v>44271</v>
      </c>
      <c r="E1362">
        <v>81</v>
      </c>
      <c r="F1362" t="s">
        <v>401</v>
      </c>
      <c r="G1362" t="s">
        <v>402</v>
      </c>
      <c r="H1362">
        <v>360.84</v>
      </c>
      <c r="I1362">
        <v>415.16</v>
      </c>
      <c r="J1362">
        <v>404</v>
      </c>
      <c r="K1362">
        <v>60</v>
      </c>
      <c r="L1362">
        <v>120</v>
      </c>
      <c r="M1362">
        <v>67</v>
      </c>
      <c r="N1362">
        <v>108</v>
      </c>
      <c r="O1362">
        <v>12</v>
      </c>
      <c r="Q1362">
        <v>12</v>
      </c>
      <c r="X1362">
        <v>24</v>
      </c>
      <c r="Y1362">
        <v>1364</v>
      </c>
      <c r="Z1362">
        <v>1.4999999999999999E-2</v>
      </c>
      <c r="AA1362">
        <v>1</v>
      </c>
      <c r="AB1362">
        <v>22</v>
      </c>
    </row>
    <row r="1363" spans="1:28" x14ac:dyDescent="0.25">
      <c r="A1363">
        <v>2021</v>
      </c>
      <c r="B1363">
        <v>3</v>
      </c>
      <c r="C1363" s="289">
        <v>44272</v>
      </c>
      <c r="E1363">
        <v>81</v>
      </c>
      <c r="F1363" t="s">
        <v>401</v>
      </c>
      <c r="G1363" t="s">
        <v>402</v>
      </c>
      <c r="H1363">
        <v>360.84</v>
      </c>
      <c r="I1363">
        <v>415.16</v>
      </c>
      <c r="J1363">
        <v>345</v>
      </c>
      <c r="K1363">
        <v>60</v>
      </c>
      <c r="L1363">
        <v>120</v>
      </c>
      <c r="M1363">
        <v>67</v>
      </c>
      <c r="N1363">
        <v>108</v>
      </c>
      <c r="O1363">
        <v>2</v>
      </c>
      <c r="Q1363">
        <v>2</v>
      </c>
      <c r="X1363">
        <v>4</v>
      </c>
      <c r="Y1363">
        <v>204</v>
      </c>
      <c r="Z1363">
        <v>1.4999999999999999E-2</v>
      </c>
      <c r="AA1363">
        <v>1</v>
      </c>
      <c r="AB1363">
        <v>22</v>
      </c>
    </row>
    <row r="1364" spans="1:28" x14ac:dyDescent="0.25">
      <c r="A1364">
        <v>2021</v>
      </c>
      <c r="B1364">
        <v>3</v>
      </c>
      <c r="C1364" s="289">
        <v>44265</v>
      </c>
      <c r="E1364">
        <v>623</v>
      </c>
      <c r="F1364" t="s">
        <v>212</v>
      </c>
      <c r="G1364" t="s">
        <v>213</v>
      </c>
      <c r="H1364">
        <v>551.02009999999996</v>
      </c>
      <c r="I1364">
        <v>646.97990000000004</v>
      </c>
      <c r="J1364">
        <v>647.5</v>
      </c>
      <c r="K1364">
        <v>18</v>
      </c>
      <c r="L1364">
        <v>200</v>
      </c>
      <c r="M1364">
        <v>27</v>
      </c>
      <c r="N1364">
        <v>133</v>
      </c>
      <c r="O1364">
        <v>1</v>
      </c>
      <c r="Q1364">
        <v>2</v>
      </c>
      <c r="X1364">
        <v>3</v>
      </c>
      <c r="Y1364">
        <v>78</v>
      </c>
      <c r="Z1364">
        <v>1.4999999999999999E-2</v>
      </c>
      <c r="AA1364">
        <v>1</v>
      </c>
      <c r="AB1364">
        <v>25</v>
      </c>
    </row>
    <row r="1365" spans="1:28" x14ac:dyDescent="0.25">
      <c r="A1365">
        <v>2021</v>
      </c>
      <c r="B1365">
        <v>3</v>
      </c>
      <c r="C1365" s="289">
        <v>44269</v>
      </c>
      <c r="E1365">
        <v>623</v>
      </c>
      <c r="F1365" t="s">
        <v>212</v>
      </c>
      <c r="G1365" t="s">
        <v>213</v>
      </c>
      <c r="H1365">
        <v>551.02009999999996</v>
      </c>
      <c r="I1365">
        <v>646.97990000000004</v>
      </c>
      <c r="J1365">
        <v>622.4</v>
      </c>
      <c r="K1365">
        <v>18</v>
      </c>
      <c r="L1365">
        <v>200</v>
      </c>
      <c r="M1365">
        <v>26</v>
      </c>
      <c r="N1365">
        <v>139</v>
      </c>
      <c r="O1365">
        <v>4</v>
      </c>
      <c r="P1365">
        <v>1</v>
      </c>
      <c r="Q1365">
        <v>5</v>
      </c>
      <c r="X1365">
        <v>10</v>
      </c>
      <c r="Y1365">
        <v>445</v>
      </c>
      <c r="Z1365">
        <v>1.4999999999999999E-2</v>
      </c>
      <c r="AA1365">
        <v>1</v>
      </c>
      <c r="AB1365">
        <v>25</v>
      </c>
    </row>
    <row r="1366" spans="1:28" x14ac:dyDescent="0.25">
      <c r="A1366">
        <v>2021</v>
      </c>
      <c r="B1366">
        <v>3</v>
      </c>
      <c r="C1366" s="289">
        <v>44270</v>
      </c>
      <c r="E1366">
        <v>623</v>
      </c>
      <c r="F1366" t="s">
        <v>212</v>
      </c>
      <c r="G1366" t="s">
        <v>213</v>
      </c>
      <c r="H1366">
        <v>551.02009999999996</v>
      </c>
      <c r="I1366">
        <v>646.97990000000004</v>
      </c>
      <c r="J1366">
        <v>609.9</v>
      </c>
      <c r="K1366">
        <v>18</v>
      </c>
      <c r="L1366">
        <v>200</v>
      </c>
      <c r="M1366">
        <v>23</v>
      </c>
      <c r="N1366">
        <v>155</v>
      </c>
      <c r="O1366">
        <v>3</v>
      </c>
      <c r="P1366">
        <v>2</v>
      </c>
      <c r="Q1366">
        <v>4</v>
      </c>
      <c r="X1366">
        <v>9</v>
      </c>
      <c r="Y1366">
        <v>534</v>
      </c>
      <c r="Z1366">
        <v>1.4999999999999999E-2</v>
      </c>
      <c r="AA1366">
        <v>1</v>
      </c>
      <c r="AB1366">
        <v>25</v>
      </c>
    </row>
    <row r="1367" spans="1:28" x14ac:dyDescent="0.25">
      <c r="A1367">
        <v>2021</v>
      </c>
      <c r="B1367">
        <v>3</v>
      </c>
      <c r="C1367" s="289">
        <v>44271</v>
      </c>
      <c r="E1367">
        <v>623</v>
      </c>
      <c r="F1367" t="s">
        <v>212</v>
      </c>
      <c r="G1367" t="s">
        <v>213</v>
      </c>
      <c r="H1367">
        <v>551.02009999999996</v>
      </c>
      <c r="I1367">
        <v>646.97990000000004</v>
      </c>
      <c r="J1367">
        <v>593</v>
      </c>
      <c r="K1367">
        <v>18</v>
      </c>
      <c r="L1367">
        <v>200</v>
      </c>
      <c r="M1367">
        <v>23</v>
      </c>
      <c r="N1367">
        <v>159</v>
      </c>
      <c r="O1367">
        <v>1</v>
      </c>
      <c r="Q1367">
        <v>2</v>
      </c>
      <c r="X1367">
        <v>3</v>
      </c>
      <c r="Y1367">
        <v>93</v>
      </c>
      <c r="Z1367">
        <v>1.4999999999999999E-2</v>
      </c>
      <c r="AA1367">
        <v>1</v>
      </c>
      <c r="AB1367">
        <v>25</v>
      </c>
    </row>
    <row r="1368" spans="1:28" x14ac:dyDescent="0.25">
      <c r="A1368">
        <v>2021</v>
      </c>
      <c r="B1368">
        <v>3</v>
      </c>
      <c r="C1368" s="289">
        <v>44276</v>
      </c>
      <c r="E1368">
        <v>627</v>
      </c>
      <c r="F1368" t="s">
        <v>340</v>
      </c>
      <c r="G1368" t="s">
        <v>341</v>
      </c>
      <c r="H1368">
        <v>384.97815000000003</v>
      </c>
      <c r="I1368">
        <v>452.02184999999997</v>
      </c>
      <c r="J1368">
        <v>433.9</v>
      </c>
      <c r="K1368">
        <v>18</v>
      </c>
      <c r="L1368">
        <v>200</v>
      </c>
      <c r="M1368">
        <v>21</v>
      </c>
      <c r="N1368">
        <v>168</v>
      </c>
      <c r="O1368">
        <v>3</v>
      </c>
      <c r="P1368">
        <v>2</v>
      </c>
      <c r="Q1368">
        <v>4</v>
      </c>
      <c r="X1368">
        <v>9</v>
      </c>
      <c r="Y1368">
        <v>384</v>
      </c>
      <c r="Z1368">
        <v>1.4999999999999999E-2</v>
      </c>
      <c r="AA1368">
        <v>1</v>
      </c>
      <c r="AB1368">
        <v>25</v>
      </c>
    </row>
    <row r="1369" spans="1:28" x14ac:dyDescent="0.25">
      <c r="A1369">
        <v>2021</v>
      </c>
      <c r="B1369">
        <v>3</v>
      </c>
      <c r="C1369" s="289">
        <v>44277</v>
      </c>
      <c r="E1369">
        <v>627</v>
      </c>
      <c r="F1369" t="s">
        <v>340</v>
      </c>
      <c r="G1369" t="s">
        <v>341</v>
      </c>
      <c r="H1369">
        <v>384.97815000000003</v>
      </c>
      <c r="I1369">
        <v>452.02184999999997</v>
      </c>
      <c r="J1369">
        <v>441.1</v>
      </c>
      <c r="K1369">
        <v>18</v>
      </c>
      <c r="L1369">
        <v>200</v>
      </c>
      <c r="M1369">
        <v>24</v>
      </c>
      <c r="N1369">
        <v>151</v>
      </c>
      <c r="O1369">
        <v>4</v>
      </c>
      <c r="P1369">
        <v>1</v>
      </c>
      <c r="Q1369">
        <v>3</v>
      </c>
      <c r="X1369">
        <v>8</v>
      </c>
      <c r="Y1369">
        <v>518</v>
      </c>
      <c r="Z1369">
        <v>1.4999999999999999E-2</v>
      </c>
      <c r="AA1369">
        <v>1</v>
      </c>
      <c r="AB1369">
        <v>25</v>
      </c>
    </row>
    <row r="1370" spans="1:28" x14ac:dyDescent="0.25">
      <c r="A1370">
        <v>2021</v>
      </c>
      <c r="B1370">
        <v>3</v>
      </c>
      <c r="C1370" s="289">
        <v>44278</v>
      </c>
      <c r="E1370">
        <v>627</v>
      </c>
      <c r="F1370" t="s">
        <v>340</v>
      </c>
      <c r="G1370" t="s">
        <v>341</v>
      </c>
      <c r="H1370">
        <v>384.97815000000003</v>
      </c>
      <c r="I1370">
        <v>452.02184999999997</v>
      </c>
      <c r="J1370">
        <v>434.1</v>
      </c>
      <c r="K1370">
        <v>18</v>
      </c>
      <c r="L1370">
        <v>200</v>
      </c>
      <c r="M1370">
        <v>23</v>
      </c>
      <c r="N1370">
        <v>158</v>
      </c>
      <c r="O1370">
        <v>4</v>
      </c>
      <c r="P1370">
        <v>1</v>
      </c>
      <c r="Q1370">
        <v>2</v>
      </c>
      <c r="X1370">
        <v>7</v>
      </c>
      <c r="Y1370">
        <v>517</v>
      </c>
      <c r="Z1370">
        <v>1.4999999999999999E-2</v>
      </c>
      <c r="AA1370">
        <v>1</v>
      </c>
      <c r="AB1370">
        <v>25</v>
      </c>
    </row>
    <row r="1371" spans="1:28" x14ac:dyDescent="0.25">
      <c r="A1371">
        <v>2021</v>
      </c>
      <c r="B1371">
        <v>3</v>
      </c>
      <c r="C1371" s="289">
        <v>44279</v>
      </c>
      <c r="E1371">
        <v>627</v>
      </c>
      <c r="F1371" t="s">
        <v>340</v>
      </c>
      <c r="G1371" t="s">
        <v>341</v>
      </c>
      <c r="H1371">
        <v>384.97815000000003</v>
      </c>
      <c r="I1371">
        <v>452.02184999999997</v>
      </c>
      <c r="J1371">
        <v>431</v>
      </c>
      <c r="K1371">
        <v>18</v>
      </c>
      <c r="L1371">
        <v>200</v>
      </c>
      <c r="M1371">
        <v>23</v>
      </c>
      <c r="N1371">
        <v>158</v>
      </c>
      <c r="O1371">
        <v>1</v>
      </c>
      <c r="P1371">
        <v>1</v>
      </c>
      <c r="Q1371">
        <v>1</v>
      </c>
      <c r="X1371">
        <v>3</v>
      </c>
      <c r="Y1371">
        <v>33</v>
      </c>
      <c r="Z1371">
        <v>1.4999999999999999E-2</v>
      </c>
      <c r="AA1371">
        <v>1</v>
      </c>
      <c r="AB1371">
        <v>25</v>
      </c>
    </row>
    <row r="1372" spans="1:28" x14ac:dyDescent="0.25">
      <c r="A1372">
        <v>2021</v>
      </c>
      <c r="B1372">
        <v>3</v>
      </c>
      <c r="C1372" s="289">
        <v>44280</v>
      </c>
      <c r="E1372">
        <v>627</v>
      </c>
      <c r="F1372" t="s">
        <v>340</v>
      </c>
      <c r="G1372" t="s">
        <v>341</v>
      </c>
      <c r="H1372">
        <v>384.97815000000003</v>
      </c>
      <c r="I1372">
        <v>452.02184999999997</v>
      </c>
      <c r="K1372">
        <v>18</v>
      </c>
      <c r="L1372">
        <v>200</v>
      </c>
      <c r="Z1372">
        <v>1.4999999999999999E-2</v>
      </c>
      <c r="AA1372">
        <v>1</v>
      </c>
      <c r="AB1372">
        <v>25</v>
      </c>
    </row>
    <row r="1373" spans="1:28" x14ac:dyDescent="0.25">
      <c r="A1373">
        <v>2021</v>
      </c>
      <c r="B1373">
        <v>3</v>
      </c>
      <c r="C1373" s="289">
        <v>44256</v>
      </c>
      <c r="E1373">
        <v>619</v>
      </c>
      <c r="F1373" t="s">
        <v>288</v>
      </c>
      <c r="G1373" t="s">
        <v>289</v>
      </c>
      <c r="H1373">
        <v>385.98</v>
      </c>
      <c r="I1373">
        <v>454.02</v>
      </c>
      <c r="J1373">
        <v>434.9</v>
      </c>
      <c r="K1373">
        <v>18</v>
      </c>
      <c r="L1373">
        <v>200</v>
      </c>
      <c r="M1373">
        <v>24</v>
      </c>
      <c r="N1373">
        <v>151</v>
      </c>
      <c r="O1373">
        <v>3</v>
      </c>
      <c r="P1373">
        <v>1</v>
      </c>
      <c r="Q1373">
        <v>3</v>
      </c>
      <c r="X1373">
        <v>7</v>
      </c>
      <c r="Y1373">
        <v>397</v>
      </c>
      <c r="Z1373">
        <v>1.4999999999999999E-2</v>
      </c>
      <c r="AA1373">
        <v>1</v>
      </c>
      <c r="AB1373">
        <v>25</v>
      </c>
    </row>
    <row r="1374" spans="1:28" x14ac:dyDescent="0.25">
      <c r="A1374">
        <v>2021</v>
      </c>
      <c r="B1374">
        <v>3</v>
      </c>
      <c r="C1374" s="289">
        <v>44257</v>
      </c>
      <c r="E1374">
        <v>619</v>
      </c>
      <c r="F1374" t="s">
        <v>288</v>
      </c>
      <c r="G1374" t="s">
        <v>289</v>
      </c>
      <c r="H1374">
        <v>385.98</v>
      </c>
      <c r="I1374">
        <v>454.02</v>
      </c>
      <c r="J1374">
        <v>437.4</v>
      </c>
      <c r="K1374">
        <v>18</v>
      </c>
      <c r="L1374">
        <v>200</v>
      </c>
      <c r="M1374">
        <v>25</v>
      </c>
      <c r="N1374">
        <v>146</v>
      </c>
      <c r="O1374">
        <v>5</v>
      </c>
      <c r="P1374">
        <v>2</v>
      </c>
      <c r="Q1374">
        <v>3</v>
      </c>
      <c r="X1374">
        <v>10</v>
      </c>
      <c r="Y1374">
        <v>340</v>
      </c>
      <c r="Z1374">
        <v>1.4999999999999999E-2</v>
      </c>
      <c r="AA1374">
        <v>1</v>
      </c>
      <c r="AB1374">
        <v>25</v>
      </c>
    </row>
    <row r="1375" spans="1:28" x14ac:dyDescent="0.25">
      <c r="A1375">
        <v>2021</v>
      </c>
      <c r="B1375">
        <v>3</v>
      </c>
      <c r="C1375" s="289">
        <v>44258</v>
      </c>
      <c r="E1375">
        <v>619</v>
      </c>
      <c r="F1375" t="s">
        <v>288</v>
      </c>
      <c r="G1375" t="s">
        <v>289</v>
      </c>
      <c r="H1375">
        <v>385.98</v>
      </c>
      <c r="I1375">
        <v>454.02</v>
      </c>
      <c r="K1375">
        <v>18</v>
      </c>
      <c r="L1375">
        <v>200</v>
      </c>
      <c r="O1375">
        <v>1</v>
      </c>
      <c r="X1375">
        <v>1</v>
      </c>
      <c r="Y1375">
        <v>31</v>
      </c>
      <c r="Z1375">
        <v>1.4999999999999999E-2</v>
      </c>
      <c r="AA1375">
        <v>1</v>
      </c>
      <c r="AB1375">
        <v>25</v>
      </c>
    </row>
    <row r="1376" spans="1:28" x14ac:dyDescent="0.25">
      <c r="A1376">
        <v>2021</v>
      </c>
      <c r="B1376">
        <v>3</v>
      </c>
      <c r="C1376" s="289">
        <v>44255</v>
      </c>
      <c r="E1376">
        <v>2</v>
      </c>
      <c r="F1376" t="s">
        <v>330</v>
      </c>
      <c r="G1376" t="s">
        <v>331</v>
      </c>
      <c r="H1376">
        <v>105.09</v>
      </c>
      <c r="I1376">
        <v>120.91</v>
      </c>
      <c r="J1376">
        <v>111.3</v>
      </c>
      <c r="K1376">
        <v>108</v>
      </c>
      <c r="L1376">
        <v>100</v>
      </c>
      <c r="M1376">
        <v>117</v>
      </c>
      <c r="N1376">
        <v>93</v>
      </c>
      <c r="O1376">
        <v>12</v>
      </c>
      <c r="P1376">
        <v>2</v>
      </c>
      <c r="Q1376">
        <v>4</v>
      </c>
      <c r="X1376">
        <v>18</v>
      </c>
      <c r="Y1376">
        <v>2436</v>
      </c>
      <c r="Z1376">
        <v>1.4999999999999999E-2</v>
      </c>
      <c r="AA1376">
        <v>1</v>
      </c>
      <c r="AB1376">
        <v>16</v>
      </c>
    </row>
    <row r="1377" spans="1:28" x14ac:dyDescent="0.25">
      <c r="A1377">
        <v>2021</v>
      </c>
      <c r="B1377">
        <v>3</v>
      </c>
      <c r="C1377" s="289">
        <v>44256</v>
      </c>
      <c r="E1377">
        <v>2</v>
      </c>
      <c r="F1377" t="s">
        <v>330</v>
      </c>
      <c r="G1377" t="s">
        <v>331</v>
      </c>
      <c r="H1377">
        <v>105.09</v>
      </c>
      <c r="I1377">
        <v>120.91</v>
      </c>
      <c r="J1377">
        <v>109.4</v>
      </c>
      <c r="K1377">
        <v>108</v>
      </c>
      <c r="L1377">
        <v>100</v>
      </c>
      <c r="M1377">
        <v>112</v>
      </c>
      <c r="N1377">
        <v>97</v>
      </c>
      <c r="O1377">
        <v>10</v>
      </c>
      <c r="P1377">
        <v>4</v>
      </c>
      <c r="Q1377">
        <v>6</v>
      </c>
      <c r="X1377">
        <v>20</v>
      </c>
      <c r="Y1377">
        <v>2490</v>
      </c>
      <c r="Z1377">
        <v>1.4999999999999999E-2</v>
      </c>
      <c r="AA1377">
        <v>1</v>
      </c>
      <c r="AB1377">
        <v>16</v>
      </c>
    </row>
    <row r="1378" spans="1:28" x14ac:dyDescent="0.25">
      <c r="A1378">
        <v>2021</v>
      </c>
      <c r="B1378">
        <v>3</v>
      </c>
      <c r="C1378" s="289">
        <v>44257</v>
      </c>
      <c r="E1378">
        <v>2</v>
      </c>
      <c r="F1378" t="s">
        <v>330</v>
      </c>
      <c r="G1378" t="s">
        <v>331</v>
      </c>
      <c r="H1378">
        <v>105.09</v>
      </c>
      <c r="I1378">
        <v>120.91</v>
      </c>
      <c r="J1378">
        <v>109</v>
      </c>
      <c r="K1378">
        <v>108</v>
      </c>
      <c r="L1378">
        <v>100</v>
      </c>
      <c r="M1378">
        <v>108</v>
      </c>
      <c r="N1378">
        <v>100</v>
      </c>
      <c r="O1378">
        <v>6</v>
      </c>
      <c r="Q1378">
        <v>2</v>
      </c>
      <c r="X1378">
        <v>8</v>
      </c>
      <c r="Y1378">
        <v>702</v>
      </c>
      <c r="Z1378">
        <v>1.4999999999999999E-2</v>
      </c>
      <c r="AA1378">
        <v>1</v>
      </c>
      <c r="AB1378">
        <v>16</v>
      </c>
    </row>
    <row r="1379" spans="1:28" x14ac:dyDescent="0.25">
      <c r="A1379">
        <v>2021</v>
      </c>
      <c r="B1379">
        <v>3</v>
      </c>
      <c r="C1379" s="289">
        <v>44263</v>
      </c>
      <c r="E1379">
        <v>2</v>
      </c>
      <c r="F1379" t="s">
        <v>330</v>
      </c>
      <c r="G1379" t="s">
        <v>331</v>
      </c>
      <c r="H1379">
        <v>105.09</v>
      </c>
      <c r="I1379">
        <v>120.91</v>
      </c>
      <c r="J1379">
        <v>114.4</v>
      </c>
      <c r="K1379">
        <v>108</v>
      </c>
      <c r="L1379">
        <v>100</v>
      </c>
      <c r="M1379">
        <v>109</v>
      </c>
      <c r="N1379">
        <v>99</v>
      </c>
      <c r="O1379">
        <v>7</v>
      </c>
      <c r="P1379">
        <v>2</v>
      </c>
      <c r="Q1379">
        <v>10</v>
      </c>
      <c r="X1379">
        <v>19</v>
      </c>
      <c r="Y1379">
        <v>1747</v>
      </c>
      <c r="Z1379">
        <v>1.4999999999999999E-2</v>
      </c>
      <c r="AA1379">
        <v>1</v>
      </c>
      <c r="AB1379">
        <v>16</v>
      </c>
    </row>
    <row r="1380" spans="1:28" x14ac:dyDescent="0.25">
      <c r="A1380">
        <v>2021</v>
      </c>
      <c r="B1380">
        <v>3</v>
      </c>
      <c r="C1380" s="289">
        <v>44264</v>
      </c>
      <c r="E1380">
        <v>2</v>
      </c>
      <c r="F1380" t="s">
        <v>330</v>
      </c>
      <c r="G1380" t="s">
        <v>331</v>
      </c>
      <c r="H1380">
        <v>105.09</v>
      </c>
      <c r="I1380">
        <v>120.91</v>
      </c>
      <c r="J1380">
        <v>110.9</v>
      </c>
      <c r="K1380">
        <v>108</v>
      </c>
      <c r="L1380">
        <v>100</v>
      </c>
      <c r="M1380">
        <v>112</v>
      </c>
      <c r="N1380">
        <v>96</v>
      </c>
      <c r="O1380">
        <v>7</v>
      </c>
      <c r="P1380">
        <v>2</v>
      </c>
      <c r="Q1380">
        <v>6</v>
      </c>
      <c r="X1380">
        <v>15</v>
      </c>
      <c r="Y1380">
        <v>2447</v>
      </c>
      <c r="Z1380">
        <v>1.4999999999999999E-2</v>
      </c>
      <c r="AA1380">
        <v>1</v>
      </c>
      <c r="AB1380">
        <v>16</v>
      </c>
    </row>
    <row r="1381" spans="1:28" x14ac:dyDescent="0.25">
      <c r="A1381">
        <v>2021</v>
      </c>
      <c r="B1381">
        <v>3</v>
      </c>
      <c r="C1381" s="289">
        <v>44265</v>
      </c>
      <c r="E1381">
        <v>2</v>
      </c>
      <c r="F1381" t="s">
        <v>330</v>
      </c>
      <c r="G1381" t="s">
        <v>331</v>
      </c>
      <c r="H1381">
        <v>105.09</v>
      </c>
      <c r="I1381">
        <v>120.91</v>
      </c>
      <c r="J1381">
        <v>111</v>
      </c>
      <c r="K1381">
        <v>108</v>
      </c>
      <c r="L1381">
        <v>100</v>
      </c>
      <c r="M1381">
        <v>116</v>
      </c>
      <c r="N1381">
        <v>94</v>
      </c>
      <c r="O1381">
        <v>8</v>
      </c>
      <c r="Q1381">
        <v>6</v>
      </c>
      <c r="X1381">
        <v>14</v>
      </c>
      <c r="Y1381">
        <v>2016</v>
      </c>
      <c r="Z1381">
        <v>1.4999999999999999E-2</v>
      </c>
      <c r="AA1381">
        <v>1</v>
      </c>
      <c r="AB1381">
        <v>16</v>
      </c>
    </row>
    <row r="1382" spans="1:28" x14ac:dyDescent="0.25">
      <c r="A1382">
        <v>2021</v>
      </c>
      <c r="B1382">
        <v>3</v>
      </c>
      <c r="C1382" s="289">
        <v>44269</v>
      </c>
      <c r="E1382">
        <v>2</v>
      </c>
      <c r="F1382" t="s">
        <v>330</v>
      </c>
      <c r="G1382" t="s">
        <v>331</v>
      </c>
      <c r="H1382">
        <v>105.09</v>
      </c>
      <c r="I1382">
        <v>120.91</v>
      </c>
      <c r="J1382">
        <v>111.4</v>
      </c>
      <c r="K1382">
        <v>108</v>
      </c>
      <c r="L1382">
        <v>100</v>
      </c>
      <c r="M1382">
        <v>109</v>
      </c>
      <c r="N1382">
        <v>99</v>
      </c>
      <c r="O1382">
        <v>9</v>
      </c>
      <c r="P1382">
        <v>2</v>
      </c>
      <c r="Q1382">
        <v>5</v>
      </c>
      <c r="X1382">
        <v>16</v>
      </c>
      <c r="Y1382">
        <v>2096</v>
      </c>
      <c r="Z1382">
        <v>1.4999999999999999E-2</v>
      </c>
      <c r="AA1382">
        <v>1</v>
      </c>
      <c r="AB1382">
        <v>16</v>
      </c>
    </row>
    <row r="1383" spans="1:28" x14ac:dyDescent="0.25">
      <c r="A1383">
        <v>2021</v>
      </c>
      <c r="B1383">
        <v>3</v>
      </c>
      <c r="C1383" s="289">
        <v>44270</v>
      </c>
      <c r="E1383">
        <v>2</v>
      </c>
      <c r="F1383" t="s">
        <v>330</v>
      </c>
      <c r="G1383" t="s">
        <v>331</v>
      </c>
      <c r="H1383">
        <v>105.09</v>
      </c>
      <c r="I1383">
        <v>120.91</v>
      </c>
      <c r="J1383">
        <v>107</v>
      </c>
      <c r="K1383">
        <v>108</v>
      </c>
      <c r="L1383">
        <v>100</v>
      </c>
      <c r="M1383">
        <v>108</v>
      </c>
      <c r="N1383">
        <v>100</v>
      </c>
      <c r="O1383">
        <v>6</v>
      </c>
      <c r="Q1383">
        <v>2</v>
      </c>
      <c r="X1383">
        <v>8</v>
      </c>
      <c r="Y1383">
        <v>918</v>
      </c>
      <c r="Z1383">
        <v>1.4999999999999999E-2</v>
      </c>
      <c r="AA1383">
        <v>1</v>
      </c>
      <c r="AB1383">
        <v>16</v>
      </c>
    </row>
    <row r="1384" spans="1:28" x14ac:dyDescent="0.25">
      <c r="A1384">
        <v>2021</v>
      </c>
      <c r="B1384">
        <v>3</v>
      </c>
      <c r="C1384" s="289">
        <v>44275</v>
      </c>
      <c r="E1384">
        <v>2</v>
      </c>
      <c r="F1384" t="s">
        <v>330</v>
      </c>
      <c r="G1384" t="s">
        <v>331</v>
      </c>
      <c r="H1384">
        <v>105.09</v>
      </c>
      <c r="I1384">
        <v>120.91</v>
      </c>
      <c r="J1384">
        <v>125.4</v>
      </c>
      <c r="K1384">
        <v>108</v>
      </c>
      <c r="L1384">
        <v>100</v>
      </c>
      <c r="M1384">
        <v>116</v>
      </c>
      <c r="N1384">
        <v>93</v>
      </c>
      <c r="O1384">
        <v>6</v>
      </c>
      <c r="Q1384">
        <v>2</v>
      </c>
      <c r="X1384">
        <v>8</v>
      </c>
      <c r="Y1384">
        <v>970</v>
      </c>
      <c r="Z1384">
        <v>1.4999999999999999E-2</v>
      </c>
      <c r="AA1384">
        <v>1</v>
      </c>
      <c r="AB1384">
        <v>16</v>
      </c>
    </row>
    <row r="1385" spans="1:28" x14ac:dyDescent="0.25">
      <c r="A1385">
        <v>2021</v>
      </c>
      <c r="B1385">
        <v>3</v>
      </c>
      <c r="C1385" s="289">
        <v>44276</v>
      </c>
      <c r="E1385">
        <v>2</v>
      </c>
      <c r="F1385" t="s">
        <v>330</v>
      </c>
      <c r="G1385" t="s">
        <v>331</v>
      </c>
      <c r="H1385">
        <v>105.09</v>
      </c>
      <c r="I1385">
        <v>120.91</v>
      </c>
      <c r="J1385">
        <v>111.6</v>
      </c>
      <c r="K1385">
        <v>108</v>
      </c>
      <c r="L1385">
        <v>100</v>
      </c>
      <c r="M1385">
        <v>115</v>
      </c>
      <c r="N1385">
        <v>94</v>
      </c>
      <c r="O1385">
        <v>10</v>
      </c>
      <c r="P1385">
        <v>2</v>
      </c>
      <c r="Q1385">
        <v>11</v>
      </c>
      <c r="X1385">
        <v>23</v>
      </c>
      <c r="Y1385">
        <v>2623</v>
      </c>
      <c r="Z1385">
        <v>1.4999999999999999E-2</v>
      </c>
      <c r="AA1385">
        <v>1</v>
      </c>
      <c r="AB1385">
        <v>16</v>
      </c>
    </row>
    <row r="1386" spans="1:28" x14ac:dyDescent="0.25">
      <c r="A1386">
        <v>2021</v>
      </c>
      <c r="B1386">
        <v>3</v>
      </c>
      <c r="C1386" s="289">
        <v>44277</v>
      </c>
      <c r="E1386">
        <v>2</v>
      </c>
      <c r="F1386" t="s">
        <v>330</v>
      </c>
      <c r="G1386" t="s">
        <v>331</v>
      </c>
      <c r="H1386">
        <v>105.09</v>
      </c>
      <c r="I1386">
        <v>120.91</v>
      </c>
      <c r="J1386">
        <v>116.9</v>
      </c>
      <c r="K1386">
        <v>108</v>
      </c>
      <c r="L1386">
        <v>100</v>
      </c>
      <c r="M1386">
        <v>116</v>
      </c>
      <c r="N1386">
        <v>93</v>
      </c>
      <c r="O1386">
        <v>12</v>
      </c>
      <c r="P1386">
        <v>4</v>
      </c>
      <c r="Q1386">
        <v>4</v>
      </c>
      <c r="X1386">
        <v>20</v>
      </c>
      <c r="Y1386">
        <v>2412</v>
      </c>
      <c r="Z1386">
        <v>1.4999999999999999E-2</v>
      </c>
      <c r="AA1386">
        <v>1</v>
      </c>
      <c r="AB1386">
        <v>16</v>
      </c>
    </row>
    <row r="1387" spans="1:28" x14ac:dyDescent="0.25">
      <c r="A1387">
        <v>2021</v>
      </c>
      <c r="B1387">
        <v>3</v>
      </c>
      <c r="C1387" s="289">
        <v>44278</v>
      </c>
      <c r="E1387">
        <v>2</v>
      </c>
      <c r="F1387" t="s">
        <v>330</v>
      </c>
      <c r="G1387" t="s">
        <v>331</v>
      </c>
      <c r="H1387">
        <v>105.09</v>
      </c>
      <c r="I1387">
        <v>120.91</v>
      </c>
      <c r="J1387">
        <v>110.9</v>
      </c>
      <c r="K1387">
        <v>108</v>
      </c>
      <c r="L1387">
        <v>100</v>
      </c>
      <c r="M1387">
        <v>114</v>
      </c>
      <c r="N1387">
        <v>95</v>
      </c>
      <c r="O1387">
        <v>5</v>
      </c>
      <c r="P1387">
        <v>6</v>
      </c>
      <c r="Q1387">
        <v>5</v>
      </c>
      <c r="X1387">
        <v>16</v>
      </c>
      <c r="Y1387">
        <v>2538</v>
      </c>
      <c r="Z1387">
        <v>1.4999999999999999E-2</v>
      </c>
      <c r="AA1387">
        <v>1</v>
      </c>
      <c r="AB1387">
        <v>16</v>
      </c>
    </row>
    <row r="1388" spans="1:28" x14ac:dyDescent="0.25">
      <c r="A1388">
        <v>2021</v>
      </c>
      <c r="B1388">
        <v>3</v>
      </c>
      <c r="C1388" s="289">
        <v>44279</v>
      </c>
      <c r="E1388">
        <v>2</v>
      </c>
      <c r="F1388" t="s">
        <v>330</v>
      </c>
      <c r="G1388" t="s">
        <v>331</v>
      </c>
      <c r="H1388">
        <v>105.09</v>
      </c>
      <c r="I1388">
        <v>120.91</v>
      </c>
      <c r="J1388">
        <v>107.4</v>
      </c>
      <c r="K1388">
        <v>108</v>
      </c>
      <c r="L1388">
        <v>100</v>
      </c>
      <c r="M1388">
        <v>116</v>
      </c>
      <c r="N1388">
        <v>94</v>
      </c>
      <c r="O1388">
        <v>8</v>
      </c>
      <c r="P1388">
        <v>4</v>
      </c>
      <c r="Q1388">
        <v>5</v>
      </c>
      <c r="X1388">
        <v>17</v>
      </c>
      <c r="Y1388">
        <v>2513</v>
      </c>
      <c r="Z1388">
        <v>1.4999999999999999E-2</v>
      </c>
      <c r="AA1388">
        <v>1</v>
      </c>
      <c r="AB1388">
        <v>16</v>
      </c>
    </row>
    <row r="1389" spans="1:28" x14ac:dyDescent="0.25">
      <c r="A1389">
        <v>2021</v>
      </c>
      <c r="B1389">
        <v>3</v>
      </c>
      <c r="C1389" s="289">
        <v>44280</v>
      </c>
      <c r="E1389">
        <v>2</v>
      </c>
      <c r="F1389" t="s">
        <v>330</v>
      </c>
      <c r="G1389" t="s">
        <v>331</v>
      </c>
      <c r="H1389">
        <v>105.09</v>
      </c>
      <c r="I1389">
        <v>120.91</v>
      </c>
      <c r="J1389">
        <v>109.4</v>
      </c>
      <c r="K1389">
        <v>108</v>
      </c>
      <c r="L1389">
        <v>100</v>
      </c>
      <c r="M1389">
        <v>115</v>
      </c>
      <c r="N1389">
        <v>94</v>
      </c>
      <c r="O1389">
        <v>8</v>
      </c>
      <c r="P1389">
        <v>4</v>
      </c>
      <c r="Q1389">
        <v>4</v>
      </c>
      <c r="X1389">
        <v>16</v>
      </c>
      <c r="Y1389">
        <v>2434</v>
      </c>
      <c r="Z1389">
        <v>1.4999999999999999E-2</v>
      </c>
      <c r="AA1389">
        <v>1</v>
      </c>
      <c r="AB1389">
        <v>16</v>
      </c>
    </row>
    <row r="1390" spans="1:28" x14ac:dyDescent="0.25">
      <c r="A1390">
        <v>2021</v>
      </c>
      <c r="B1390">
        <v>3</v>
      </c>
      <c r="C1390" s="289">
        <v>44283</v>
      </c>
      <c r="E1390">
        <v>2</v>
      </c>
      <c r="F1390" t="s">
        <v>330</v>
      </c>
      <c r="G1390" t="s">
        <v>331</v>
      </c>
      <c r="H1390">
        <v>105.09</v>
      </c>
      <c r="I1390">
        <v>120.91</v>
      </c>
      <c r="J1390">
        <v>109.1</v>
      </c>
      <c r="K1390">
        <v>108</v>
      </c>
      <c r="L1390">
        <v>100</v>
      </c>
      <c r="M1390">
        <v>115</v>
      </c>
      <c r="N1390">
        <v>94</v>
      </c>
      <c r="O1390">
        <v>10</v>
      </c>
      <c r="P1390">
        <v>2</v>
      </c>
      <c r="Q1390">
        <v>4</v>
      </c>
      <c r="X1390">
        <v>16</v>
      </c>
      <c r="Y1390">
        <v>2408</v>
      </c>
      <c r="Z1390">
        <v>1.4999999999999999E-2</v>
      </c>
      <c r="AA1390">
        <v>1</v>
      </c>
      <c r="AB1390">
        <v>16</v>
      </c>
    </row>
    <row r="1391" spans="1:28" x14ac:dyDescent="0.25">
      <c r="A1391">
        <v>2021</v>
      </c>
      <c r="B1391">
        <v>3</v>
      </c>
      <c r="C1391" s="289">
        <v>44284</v>
      </c>
      <c r="E1391">
        <v>2</v>
      </c>
      <c r="F1391" t="s">
        <v>330</v>
      </c>
      <c r="G1391" t="s">
        <v>331</v>
      </c>
      <c r="H1391">
        <v>105.09</v>
      </c>
      <c r="I1391">
        <v>120.91</v>
      </c>
      <c r="J1391">
        <v>110.8</v>
      </c>
      <c r="K1391">
        <v>108</v>
      </c>
      <c r="L1391">
        <v>100</v>
      </c>
      <c r="M1391">
        <v>117</v>
      </c>
      <c r="N1391">
        <v>92</v>
      </c>
      <c r="O1391">
        <v>8</v>
      </c>
      <c r="P1391">
        <v>4</v>
      </c>
      <c r="Q1391">
        <v>7</v>
      </c>
      <c r="X1391">
        <v>19</v>
      </c>
      <c r="Y1391">
        <v>2619</v>
      </c>
      <c r="Z1391">
        <v>1.4999999999999999E-2</v>
      </c>
      <c r="AA1391">
        <v>1</v>
      </c>
      <c r="AB1391">
        <v>16</v>
      </c>
    </row>
    <row r="1392" spans="1:28" x14ac:dyDescent="0.25">
      <c r="A1392">
        <v>2021</v>
      </c>
      <c r="B1392">
        <v>3</v>
      </c>
      <c r="C1392" s="289">
        <v>44255</v>
      </c>
      <c r="E1392">
        <v>92</v>
      </c>
      <c r="F1392" t="s">
        <v>205</v>
      </c>
      <c r="G1392" t="s">
        <v>206</v>
      </c>
      <c r="H1392">
        <v>335.73</v>
      </c>
      <c r="I1392">
        <v>386.27</v>
      </c>
      <c r="J1392">
        <v>380.9</v>
      </c>
      <c r="K1392">
        <v>74</v>
      </c>
      <c r="L1392">
        <v>97</v>
      </c>
      <c r="M1392">
        <v>71</v>
      </c>
      <c r="N1392">
        <v>101</v>
      </c>
      <c r="O1392">
        <v>6</v>
      </c>
      <c r="P1392">
        <v>2</v>
      </c>
      <c r="Q1392">
        <v>6</v>
      </c>
      <c r="X1392">
        <v>14</v>
      </c>
      <c r="Y1392">
        <v>1598</v>
      </c>
      <c r="Z1392">
        <v>1.4999999999999999E-2</v>
      </c>
      <c r="AA1392">
        <v>1</v>
      </c>
      <c r="AB1392">
        <v>16</v>
      </c>
    </row>
    <row r="1393" spans="1:28" x14ac:dyDescent="0.25">
      <c r="A1393">
        <v>2021</v>
      </c>
      <c r="B1393">
        <v>3</v>
      </c>
      <c r="C1393" s="289">
        <v>44256</v>
      </c>
      <c r="E1393">
        <v>92</v>
      </c>
      <c r="F1393" t="s">
        <v>205</v>
      </c>
      <c r="G1393" t="s">
        <v>206</v>
      </c>
      <c r="H1393">
        <v>335.73</v>
      </c>
      <c r="I1393">
        <v>386.27</v>
      </c>
      <c r="J1393">
        <v>377.2</v>
      </c>
      <c r="K1393">
        <v>74</v>
      </c>
      <c r="L1393">
        <v>97</v>
      </c>
      <c r="M1393">
        <v>78</v>
      </c>
      <c r="N1393">
        <v>92</v>
      </c>
      <c r="O1393">
        <v>4</v>
      </c>
      <c r="P1393">
        <v>2</v>
      </c>
      <c r="Q1393">
        <v>4</v>
      </c>
      <c r="X1393">
        <v>10</v>
      </c>
      <c r="Y1393">
        <v>1594</v>
      </c>
      <c r="Z1393">
        <v>1.4999999999999999E-2</v>
      </c>
      <c r="AA1393">
        <v>1</v>
      </c>
      <c r="AB1393">
        <v>16</v>
      </c>
    </row>
    <row r="1394" spans="1:28" x14ac:dyDescent="0.25">
      <c r="A1394">
        <v>2021</v>
      </c>
      <c r="B1394">
        <v>3</v>
      </c>
      <c r="C1394" s="289">
        <v>44257</v>
      </c>
      <c r="E1394">
        <v>92</v>
      </c>
      <c r="F1394" t="s">
        <v>205</v>
      </c>
      <c r="G1394" t="s">
        <v>206</v>
      </c>
      <c r="H1394">
        <v>335.73</v>
      </c>
      <c r="I1394">
        <v>386.27</v>
      </c>
      <c r="J1394">
        <v>375.7</v>
      </c>
      <c r="K1394">
        <v>74</v>
      </c>
      <c r="L1394">
        <v>97</v>
      </c>
      <c r="M1394">
        <v>75</v>
      </c>
      <c r="N1394">
        <v>96</v>
      </c>
      <c r="O1394">
        <v>9</v>
      </c>
      <c r="P1394">
        <v>1</v>
      </c>
      <c r="Q1394">
        <v>4</v>
      </c>
      <c r="X1394">
        <v>14</v>
      </c>
      <c r="Y1394">
        <v>1558</v>
      </c>
      <c r="Z1394">
        <v>1.4999999999999999E-2</v>
      </c>
      <c r="AA1394">
        <v>1</v>
      </c>
      <c r="AB1394">
        <v>16</v>
      </c>
    </row>
    <row r="1395" spans="1:28" x14ac:dyDescent="0.25">
      <c r="A1395">
        <v>2021</v>
      </c>
      <c r="B1395">
        <v>3</v>
      </c>
      <c r="C1395" s="289">
        <v>44258</v>
      </c>
      <c r="E1395">
        <v>92</v>
      </c>
      <c r="F1395" t="s">
        <v>205</v>
      </c>
      <c r="G1395" t="s">
        <v>206</v>
      </c>
      <c r="H1395">
        <v>335.73</v>
      </c>
      <c r="I1395">
        <v>386.27</v>
      </c>
      <c r="J1395">
        <v>391</v>
      </c>
      <c r="K1395">
        <v>74</v>
      </c>
      <c r="L1395">
        <v>97</v>
      </c>
      <c r="M1395">
        <v>73</v>
      </c>
      <c r="N1395">
        <v>99</v>
      </c>
      <c r="O1395">
        <v>6</v>
      </c>
      <c r="Q1395">
        <v>2</v>
      </c>
      <c r="X1395">
        <v>8</v>
      </c>
      <c r="Y1395">
        <v>656</v>
      </c>
      <c r="Z1395">
        <v>1.4999999999999999E-2</v>
      </c>
      <c r="AA1395">
        <v>1</v>
      </c>
      <c r="AB1395">
        <v>16</v>
      </c>
    </row>
    <row r="1396" spans="1:28" x14ac:dyDescent="0.25">
      <c r="A1396">
        <v>2021</v>
      </c>
      <c r="B1396">
        <v>3</v>
      </c>
      <c r="C1396" s="289">
        <v>44276</v>
      </c>
      <c r="E1396">
        <v>92</v>
      </c>
      <c r="F1396" t="s">
        <v>205</v>
      </c>
      <c r="G1396" t="s">
        <v>206</v>
      </c>
      <c r="H1396">
        <v>335.73</v>
      </c>
      <c r="I1396">
        <v>386.27</v>
      </c>
      <c r="J1396">
        <v>381.8</v>
      </c>
      <c r="K1396">
        <v>74</v>
      </c>
      <c r="L1396">
        <v>97</v>
      </c>
      <c r="M1396">
        <v>68</v>
      </c>
      <c r="N1396">
        <v>106</v>
      </c>
      <c r="O1396">
        <v>8</v>
      </c>
      <c r="P1396">
        <v>1</v>
      </c>
      <c r="Q1396">
        <v>4</v>
      </c>
      <c r="X1396">
        <v>13</v>
      </c>
      <c r="Y1396">
        <v>749</v>
      </c>
      <c r="Z1396">
        <v>1.4999999999999999E-2</v>
      </c>
      <c r="AA1396">
        <v>1</v>
      </c>
      <c r="AB1396">
        <v>16</v>
      </c>
    </row>
    <row r="1397" spans="1:28" x14ac:dyDescent="0.25">
      <c r="A1397">
        <v>2021</v>
      </c>
      <c r="B1397">
        <v>3</v>
      </c>
      <c r="C1397" s="289">
        <v>44277</v>
      </c>
      <c r="E1397">
        <v>92</v>
      </c>
      <c r="F1397" t="s">
        <v>205</v>
      </c>
      <c r="G1397" t="s">
        <v>206</v>
      </c>
      <c r="H1397">
        <v>335.73</v>
      </c>
      <c r="I1397">
        <v>386.27</v>
      </c>
      <c r="J1397">
        <v>373</v>
      </c>
      <c r="K1397">
        <v>74</v>
      </c>
      <c r="L1397">
        <v>97</v>
      </c>
      <c r="M1397">
        <v>72</v>
      </c>
      <c r="N1397">
        <v>101</v>
      </c>
      <c r="O1397">
        <v>14</v>
      </c>
      <c r="P1397">
        <v>2</v>
      </c>
      <c r="Q1397">
        <v>4</v>
      </c>
      <c r="X1397">
        <v>20</v>
      </c>
      <c r="Y1397">
        <v>1348</v>
      </c>
      <c r="Z1397">
        <v>1.4999999999999999E-2</v>
      </c>
      <c r="AA1397">
        <v>1</v>
      </c>
      <c r="AB1397">
        <v>16</v>
      </c>
    </row>
    <row r="1398" spans="1:28" x14ac:dyDescent="0.25">
      <c r="A1398">
        <v>2021</v>
      </c>
      <c r="B1398">
        <v>3</v>
      </c>
      <c r="C1398" s="289">
        <v>44278</v>
      </c>
      <c r="E1398">
        <v>92</v>
      </c>
      <c r="F1398" t="s">
        <v>205</v>
      </c>
      <c r="G1398" t="s">
        <v>206</v>
      </c>
      <c r="H1398">
        <v>335.73</v>
      </c>
      <c r="I1398">
        <v>386.27</v>
      </c>
      <c r="J1398">
        <v>385.7</v>
      </c>
      <c r="K1398">
        <v>74</v>
      </c>
      <c r="L1398">
        <v>97</v>
      </c>
      <c r="M1398">
        <v>73</v>
      </c>
      <c r="N1398">
        <v>98</v>
      </c>
      <c r="O1398">
        <v>8</v>
      </c>
      <c r="P1398">
        <v>2</v>
      </c>
      <c r="Q1398">
        <v>5</v>
      </c>
      <c r="X1398">
        <v>15</v>
      </c>
      <c r="Y1398">
        <v>1599</v>
      </c>
      <c r="Z1398">
        <v>1.4999999999999999E-2</v>
      </c>
      <c r="AA1398">
        <v>1</v>
      </c>
      <c r="AB1398">
        <v>16</v>
      </c>
    </row>
    <row r="1399" spans="1:28" x14ac:dyDescent="0.25">
      <c r="A1399">
        <v>2021</v>
      </c>
      <c r="B1399">
        <v>3</v>
      </c>
      <c r="C1399" s="289">
        <v>44279</v>
      </c>
      <c r="E1399">
        <v>92</v>
      </c>
      <c r="F1399" t="s">
        <v>205</v>
      </c>
      <c r="G1399" t="s">
        <v>206</v>
      </c>
      <c r="H1399">
        <v>335.73</v>
      </c>
      <c r="I1399">
        <v>386.27</v>
      </c>
      <c r="J1399">
        <v>367.3</v>
      </c>
      <c r="K1399">
        <v>74</v>
      </c>
      <c r="L1399">
        <v>97</v>
      </c>
      <c r="M1399">
        <v>69</v>
      </c>
      <c r="N1399">
        <v>105</v>
      </c>
      <c r="O1399">
        <v>10</v>
      </c>
      <c r="P1399">
        <v>2</v>
      </c>
      <c r="Q1399">
        <v>6</v>
      </c>
      <c r="X1399">
        <v>18</v>
      </c>
      <c r="Y1399">
        <v>1530</v>
      </c>
      <c r="Z1399">
        <v>1.4999999999999999E-2</v>
      </c>
      <c r="AA1399">
        <v>1</v>
      </c>
      <c r="AB1399">
        <v>16</v>
      </c>
    </row>
    <row r="1400" spans="1:28" x14ac:dyDescent="0.25">
      <c r="A1400">
        <v>2021</v>
      </c>
      <c r="B1400">
        <v>3</v>
      </c>
      <c r="C1400" s="289">
        <v>44280</v>
      </c>
      <c r="E1400">
        <v>92</v>
      </c>
      <c r="F1400" t="s">
        <v>205</v>
      </c>
      <c r="G1400" t="s">
        <v>206</v>
      </c>
      <c r="H1400">
        <v>335.73</v>
      </c>
      <c r="I1400">
        <v>386.27</v>
      </c>
      <c r="J1400">
        <v>372.6</v>
      </c>
      <c r="K1400">
        <v>74</v>
      </c>
      <c r="L1400">
        <v>97</v>
      </c>
      <c r="M1400">
        <v>70</v>
      </c>
      <c r="N1400">
        <v>103</v>
      </c>
      <c r="O1400">
        <v>10</v>
      </c>
      <c r="P1400">
        <v>2</v>
      </c>
      <c r="Q1400">
        <v>9</v>
      </c>
      <c r="X1400">
        <v>21</v>
      </c>
      <c r="Y1400">
        <v>1333</v>
      </c>
      <c r="Z1400">
        <v>1.4999999999999999E-2</v>
      </c>
      <c r="AA1400">
        <v>1</v>
      </c>
      <c r="AB1400">
        <v>16</v>
      </c>
    </row>
    <row r="1401" spans="1:28" x14ac:dyDescent="0.25">
      <c r="A1401">
        <v>2021</v>
      </c>
      <c r="B1401">
        <v>3</v>
      </c>
      <c r="C1401" s="289">
        <v>44283</v>
      </c>
      <c r="E1401">
        <v>92</v>
      </c>
      <c r="F1401" t="s">
        <v>205</v>
      </c>
      <c r="G1401" t="s">
        <v>206</v>
      </c>
      <c r="H1401">
        <v>335.73</v>
      </c>
      <c r="I1401">
        <v>386.27</v>
      </c>
      <c r="J1401">
        <v>385</v>
      </c>
      <c r="K1401">
        <v>74</v>
      </c>
      <c r="L1401">
        <v>97</v>
      </c>
      <c r="M1401">
        <v>68</v>
      </c>
      <c r="N1401">
        <v>106</v>
      </c>
      <c r="O1401">
        <v>4</v>
      </c>
      <c r="Q1401">
        <v>3</v>
      </c>
      <c r="X1401">
        <v>7</v>
      </c>
      <c r="Y1401">
        <v>327</v>
      </c>
      <c r="Z1401">
        <v>1.4999999999999999E-2</v>
      </c>
      <c r="AA1401">
        <v>1</v>
      </c>
      <c r="AB1401">
        <v>16</v>
      </c>
    </row>
    <row r="1402" spans="1:28" x14ac:dyDescent="0.25">
      <c r="A1402">
        <v>2021</v>
      </c>
      <c r="B1402">
        <v>3</v>
      </c>
      <c r="C1402" s="289">
        <v>44273</v>
      </c>
      <c r="E1402">
        <v>609</v>
      </c>
      <c r="F1402" t="s">
        <v>286</v>
      </c>
      <c r="G1402" t="s">
        <v>287</v>
      </c>
      <c r="H1402">
        <v>46.5</v>
      </c>
      <c r="I1402">
        <v>53.5</v>
      </c>
      <c r="J1402">
        <v>50.3</v>
      </c>
      <c r="K1402">
        <v>90</v>
      </c>
      <c r="L1402">
        <v>120</v>
      </c>
      <c r="M1402">
        <v>67</v>
      </c>
      <c r="N1402">
        <v>162</v>
      </c>
      <c r="O1402">
        <v>7</v>
      </c>
      <c r="P1402">
        <v>1</v>
      </c>
      <c r="Q1402">
        <v>6</v>
      </c>
      <c r="X1402">
        <v>14</v>
      </c>
      <c r="Y1402">
        <v>14</v>
      </c>
      <c r="Z1402">
        <v>1.4999999999999999E-2</v>
      </c>
      <c r="AA1402">
        <v>1</v>
      </c>
      <c r="AB1402">
        <v>16</v>
      </c>
    </row>
    <row r="1403" spans="1:28" x14ac:dyDescent="0.25">
      <c r="A1403">
        <v>2021</v>
      </c>
      <c r="B1403">
        <v>3</v>
      </c>
      <c r="C1403" s="289">
        <v>44275</v>
      </c>
      <c r="E1403">
        <v>609</v>
      </c>
      <c r="F1403" t="s">
        <v>286</v>
      </c>
      <c r="G1403" t="s">
        <v>287</v>
      </c>
      <c r="H1403">
        <v>46.5</v>
      </c>
      <c r="I1403">
        <v>53.5</v>
      </c>
      <c r="J1403">
        <v>50.9</v>
      </c>
      <c r="K1403">
        <v>90</v>
      </c>
      <c r="L1403">
        <v>120</v>
      </c>
      <c r="M1403">
        <v>88</v>
      </c>
      <c r="N1403">
        <v>123</v>
      </c>
      <c r="O1403">
        <v>8</v>
      </c>
      <c r="Q1403">
        <v>9</v>
      </c>
      <c r="X1403">
        <v>17</v>
      </c>
      <c r="Y1403">
        <v>2177</v>
      </c>
      <c r="Z1403">
        <v>1.4999999999999999E-2</v>
      </c>
      <c r="AA1403">
        <v>1</v>
      </c>
      <c r="AB1403">
        <v>16</v>
      </c>
    </row>
    <row r="1404" spans="1:28" x14ac:dyDescent="0.25">
      <c r="A1404">
        <v>2021</v>
      </c>
      <c r="B1404">
        <v>3</v>
      </c>
      <c r="C1404" s="289">
        <v>44276</v>
      </c>
      <c r="E1404">
        <v>609</v>
      </c>
      <c r="F1404" t="s">
        <v>286</v>
      </c>
      <c r="G1404" t="s">
        <v>287</v>
      </c>
      <c r="H1404">
        <v>46.5</v>
      </c>
      <c r="I1404">
        <v>53.5</v>
      </c>
      <c r="J1404">
        <v>50.6</v>
      </c>
      <c r="K1404">
        <v>90</v>
      </c>
      <c r="L1404">
        <v>120</v>
      </c>
      <c r="M1404">
        <v>96</v>
      </c>
      <c r="N1404">
        <v>112</v>
      </c>
      <c r="O1404">
        <v>14</v>
      </c>
      <c r="P1404">
        <v>4</v>
      </c>
      <c r="Q1404">
        <v>3</v>
      </c>
      <c r="X1404">
        <v>21</v>
      </c>
      <c r="Y1404">
        <v>1317</v>
      </c>
      <c r="Z1404">
        <v>1.4999999999999999E-2</v>
      </c>
      <c r="AA1404">
        <v>1</v>
      </c>
      <c r="AB1404">
        <v>16</v>
      </c>
    </row>
    <row r="1405" spans="1:28" x14ac:dyDescent="0.25">
      <c r="A1405">
        <v>2021</v>
      </c>
      <c r="B1405">
        <v>3</v>
      </c>
      <c r="C1405" s="289">
        <v>44277</v>
      </c>
      <c r="E1405">
        <v>609</v>
      </c>
      <c r="F1405" t="s">
        <v>286</v>
      </c>
      <c r="G1405" t="s">
        <v>287</v>
      </c>
      <c r="H1405">
        <v>46.5</v>
      </c>
      <c r="I1405">
        <v>53.5</v>
      </c>
      <c r="J1405">
        <v>49.4</v>
      </c>
      <c r="K1405">
        <v>90</v>
      </c>
      <c r="L1405">
        <v>120</v>
      </c>
      <c r="M1405">
        <v>94</v>
      </c>
      <c r="N1405">
        <v>115</v>
      </c>
      <c r="O1405">
        <v>12</v>
      </c>
      <c r="P1405">
        <v>6</v>
      </c>
      <c r="Q1405">
        <v>4</v>
      </c>
      <c r="X1405">
        <v>22</v>
      </c>
      <c r="Y1405">
        <v>1822</v>
      </c>
      <c r="Z1405">
        <v>1.4999999999999999E-2</v>
      </c>
      <c r="AA1405">
        <v>1</v>
      </c>
      <c r="AB1405">
        <v>16</v>
      </c>
    </row>
    <row r="1406" spans="1:28" x14ac:dyDescent="0.25">
      <c r="A1406">
        <v>2021</v>
      </c>
      <c r="B1406">
        <v>3</v>
      </c>
      <c r="C1406" s="289">
        <v>44278</v>
      </c>
      <c r="E1406">
        <v>609</v>
      </c>
      <c r="F1406" t="s">
        <v>286</v>
      </c>
      <c r="G1406" t="s">
        <v>287</v>
      </c>
      <c r="H1406">
        <v>46.5</v>
      </c>
      <c r="I1406">
        <v>53.5</v>
      </c>
      <c r="J1406">
        <v>51.1</v>
      </c>
      <c r="K1406">
        <v>90</v>
      </c>
      <c r="L1406">
        <v>120</v>
      </c>
      <c r="M1406">
        <v>96</v>
      </c>
      <c r="N1406">
        <v>113</v>
      </c>
      <c r="O1406">
        <v>10</v>
      </c>
      <c r="P1406">
        <v>2</v>
      </c>
      <c r="Q1406">
        <v>4</v>
      </c>
      <c r="X1406">
        <v>16</v>
      </c>
      <c r="Y1406">
        <v>2176</v>
      </c>
      <c r="Z1406">
        <v>1.4999999999999999E-2</v>
      </c>
      <c r="AA1406">
        <v>1</v>
      </c>
      <c r="AB1406">
        <v>16</v>
      </c>
    </row>
    <row r="1407" spans="1:28" x14ac:dyDescent="0.25">
      <c r="A1407">
        <v>2021</v>
      </c>
      <c r="B1407">
        <v>3</v>
      </c>
      <c r="C1407" s="289">
        <v>44279</v>
      </c>
      <c r="E1407">
        <v>609</v>
      </c>
      <c r="F1407" t="s">
        <v>286</v>
      </c>
      <c r="G1407" t="s">
        <v>287</v>
      </c>
      <c r="H1407">
        <v>46.5</v>
      </c>
      <c r="I1407">
        <v>53.5</v>
      </c>
      <c r="J1407">
        <v>52.5</v>
      </c>
      <c r="K1407">
        <v>90</v>
      </c>
      <c r="L1407">
        <v>120</v>
      </c>
      <c r="M1407">
        <v>96</v>
      </c>
      <c r="N1407">
        <v>112</v>
      </c>
      <c r="O1407">
        <v>4</v>
      </c>
      <c r="P1407">
        <v>2</v>
      </c>
      <c r="Q1407">
        <v>2</v>
      </c>
      <c r="X1407">
        <v>8</v>
      </c>
      <c r="Y1407">
        <v>800</v>
      </c>
      <c r="Z1407">
        <v>1.4999999999999999E-2</v>
      </c>
      <c r="AA1407">
        <v>1</v>
      </c>
      <c r="AB1407">
        <v>16</v>
      </c>
    </row>
    <row r="1408" spans="1:28" x14ac:dyDescent="0.25">
      <c r="A1408">
        <v>2021</v>
      </c>
      <c r="B1408">
        <v>3</v>
      </c>
      <c r="C1408" s="289">
        <v>44255</v>
      </c>
      <c r="E1408">
        <v>1</v>
      </c>
      <c r="F1408" t="s">
        <v>328</v>
      </c>
      <c r="G1408" t="s">
        <v>329</v>
      </c>
      <c r="H1408">
        <v>103.23</v>
      </c>
      <c r="I1408">
        <v>118.77</v>
      </c>
      <c r="J1408">
        <v>112.7</v>
      </c>
      <c r="K1408">
        <v>108</v>
      </c>
      <c r="L1408">
        <v>100</v>
      </c>
      <c r="M1408">
        <v>117</v>
      </c>
      <c r="N1408">
        <v>93</v>
      </c>
      <c r="O1408">
        <v>8</v>
      </c>
      <c r="P1408">
        <v>4</v>
      </c>
      <c r="Q1408">
        <v>5</v>
      </c>
      <c r="X1408">
        <v>17</v>
      </c>
      <c r="Y1408">
        <v>2481</v>
      </c>
      <c r="Z1408">
        <v>1.4999999999999999E-2</v>
      </c>
      <c r="AA1408">
        <v>1</v>
      </c>
      <c r="AB1408">
        <v>16</v>
      </c>
    </row>
    <row r="1409" spans="1:28" x14ac:dyDescent="0.25">
      <c r="A1409">
        <v>2021</v>
      </c>
      <c r="B1409">
        <v>3</v>
      </c>
      <c r="C1409" s="289">
        <v>44256</v>
      </c>
      <c r="E1409">
        <v>1</v>
      </c>
      <c r="F1409" t="s">
        <v>328</v>
      </c>
      <c r="G1409" t="s">
        <v>329</v>
      </c>
      <c r="H1409">
        <v>103.23</v>
      </c>
      <c r="I1409">
        <v>118.77</v>
      </c>
      <c r="J1409">
        <v>112.2</v>
      </c>
      <c r="K1409">
        <v>108</v>
      </c>
      <c r="L1409">
        <v>100</v>
      </c>
      <c r="M1409">
        <v>112</v>
      </c>
      <c r="N1409">
        <v>97</v>
      </c>
      <c r="O1409">
        <v>8</v>
      </c>
      <c r="P1409">
        <v>6</v>
      </c>
      <c r="Q1409">
        <v>5</v>
      </c>
      <c r="X1409">
        <v>19</v>
      </c>
      <c r="Y1409">
        <v>2467</v>
      </c>
      <c r="Z1409">
        <v>1.4999999999999999E-2</v>
      </c>
      <c r="AA1409">
        <v>1</v>
      </c>
      <c r="AB1409">
        <v>16</v>
      </c>
    </row>
    <row r="1410" spans="1:28" x14ac:dyDescent="0.25">
      <c r="A1410">
        <v>2021</v>
      </c>
      <c r="B1410">
        <v>3</v>
      </c>
      <c r="C1410" s="289">
        <v>44257</v>
      </c>
      <c r="E1410">
        <v>1</v>
      </c>
      <c r="F1410" t="s">
        <v>328</v>
      </c>
      <c r="G1410" t="s">
        <v>329</v>
      </c>
      <c r="H1410">
        <v>103.23</v>
      </c>
      <c r="I1410">
        <v>118.77</v>
      </c>
      <c r="J1410">
        <v>119</v>
      </c>
      <c r="K1410">
        <v>108</v>
      </c>
      <c r="L1410">
        <v>100</v>
      </c>
      <c r="M1410">
        <v>108</v>
      </c>
      <c r="N1410">
        <v>100</v>
      </c>
      <c r="O1410">
        <v>4</v>
      </c>
      <c r="Q1410">
        <v>5</v>
      </c>
      <c r="X1410">
        <v>9</v>
      </c>
      <c r="Y1410">
        <v>688</v>
      </c>
      <c r="Z1410">
        <v>1.4999999999999999E-2</v>
      </c>
      <c r="AA1410">
        <v>1</v>
      </c>
      <c r="AB1410">
        <v>16</v>
      </c>
    </row>
    <row r="1411" spans="1:28" x14ac:dyDescent="0.25">
      <c r="A1411">
        <v>2021</v>
      </c>
      <c r="B1411">
        <v>3</v>
      </c>
      <c r="C1411" s="289">
        <v>44263</v>
      </c>
      <c r="E1411">
        <v>1</v>
      </c>
      <c r="F1411" t="s">
        <v>328</v>
      </c>
      <c r="G1411" t="s">
        <v>329</v>
      </c>
      <c r="H1411">
        <v>103.23</v>
      </c>
      <c r="I1411">
        <v>118.77</v>
      </c>
      <c r="J1411">
        <v>110.8</v>
      </c>
      <c r="K1411">
        <v>108</v>
      </c>
      <c r="L1411">
        <v>100</v>
      </c>
      <c r="M1411">
        <v>109</v>
      </c>
      <c r="N1411">
        <v>99</v>
      </c>
      <c r="O1411">
        <v>5</v>
      </c>
      <c r="P1411">
        <v>2</v>
      </c>
      <c r="Q1411">
        <v>8</v>
      </c>
      <c r="X1411">
        <v>15</v>
      </c>
      <c r="Y1411">
        <v>1757</v>
      </c>
      <c r="Z1411">
        <v>1.4999999999999999E-2</v>
      </c>
      <c r="AA1411">
        <v>1</v>
      </c>
      <c r="AB1411">
        <v>16</v>
      </c>
    </row>
    <row r="1412" spans="1:28" x14ac:dyDescent="0.25">
      <c r="A1412">
        <v>2021</v>
      </c>
      <c r="B1412">
        <v>3</v>
      </c>
      <c r="C1412" s="289">
        <v>44264</v>
      </c>
      <c r="E1412">
        <v>1</v>
      </c>
      <c r="F1412" t="s">
        <v>328</v>
      </c>
      <c r="G1412" t="s">
        <v>329</v>
      </c>
      <c r="H1412">
        <v>103.23</v>
      </c>
      <c r="I1412">
        <v>118.77</v>
      </c>
      <c r="J1412">
        <v>111.4</v>
      </c>
      <c r="K1412">
        <v>108</v>
      </c>
      <c r="L1412">
        <v>100</v>
      </c>
      <c r="M1412">
        <v>112</v>
      </c>
      <c r="N1412">
        <v>96</v>
      </c>
      <c r="O1412">
        <v>12</v>
      </c>
      <c r="P1412">
        <v>4</v>
      </c>
      <c r="Q1412">
        <v>4</v>
      </c>
      <c r="X1412">
        <v>20</v>
      </c>
      <c r="Y1412">
        <v>2412</v>
      </c>
      <c r="Z1412">
        <v>1.4999999999999999E-2</v>
      </c>
      <c r="AA1412">
        <v>1</v>
      </c>
      <c r="AB1412">
        <v>16</v>
      </c>
    </row>
    <row r="1413" spans="1:28" x14ac:dyDescent="0.25">
      <c r="A1413">
        <v>2021</v>
      </c>
      <c r="B1413">
        <v>3</v>
      </c>
      <c r="C1413" s="289">
        <v>44265</v>
      </c>
      <c r="E1413">
        <v>1</v>
      </c>
      <c r="F1413" t="s">
        <v>328</v>
      </c>
      <c r="G1413" t="s">
        <v>329</v>
      </c>
      <c r="H1413">
        <v>103.23</v>
      </c>
      <c r="I1413">
        <v>118.77</v>
      </c>
      <c r="J1413">
        <v>111.6</v>
      </c>
      <c r="K1413">
        <v>108</v>
      </c>
      <c r="L1413">
        <v>100</v>
      </c>
      <c r="M1413">
        <v>116</v>
      </c>
      <c r="N1413">
        <v>94</v>
      </c>
      <c r="O1413">
        <v>6</v>
      </c>
      <c r="Q1413">
        <v>8</v>
      </c>
      <c r="X1413">
        <v>14</v>
      </c>
      <c r="Y1413">
        <v>1998</v>
      </c>
      <c r="Z1413">
        <v>1.4999999999999999E-2</v>
      </c>
      <c r="AA1413">
        <v>1</v>
      </c>
      <c r="AB1413">
        <v>16</v>
      </c>
    </row>
    <row r="1414" spans="1:28" x14ac:dyDescent="0.25">
      <c r="A1414">
        <v>2021</v>
      </c>
      <c r="B1414">
        <v>3</v>
      </c>
      <c r="C1414" s="289">
        <v>44269</v>
      </c>
      <c r="E1414">
        <v>1</v>
      </c>
      <c r="F1414" t="s">
        <v>328</v>
      </c>
      <c r="G1414" t="s">
        <v>329</v>
      </c>
      <c r="H1414">
        <v>103.23</v>
      </c>
      <c r="I1414">
        <v>118.77</v>
      </c>
      <c r="J1414">
        <v>111.1</v>
      </c>
      <c r="K1414">
        <v>108</v>
      </c>
      <c r="L1414">
        <v>100</v>
      </c>
      <c r="M1414">
        <v>109</v>
      </c>
      <c r="N1414">
        <v>99</v>
      </c>
      <c r="O1414">
        <v>6</v>
      </c>
      <c r="P1414">
        <v>4</v>
      </c>
      <c r="Q1414">
        <v>5</v>
      </c>
      <c r="X1414">
        <v>15</v>
      </c>
      <c r="Y1414">
        <v>2111</v>
      </c>
      <c r="Z1414">
        <v>1.4999999999999999E-2</v>
      </c>
      <c r="AA1414">
        <v>1</v>
      </c>
      <c r="AB1414">
        <v>16</v>
      </c>
    </row>
    <row r="1415" spans="1:28" x14ac:dyDescent="0.25">
      <c r="A1415">
        <v>2021</v>
      </c>
      <c r="B1415">
        <v>3</v>
      </c>
      <c r="C1415" s="289">
        <v>44270</v>
      </c>
      <c r="E1415">
        <v>1</v>
      </c>
      <c r="F1415" t="s">
        <v>328</v>
      </c>
      <c r="G1415" t="s">
        <v>329</v>
      </c>
      <c r="H1415">
        <v>103.23</v>
      </c>
      <c r="I1415">
        <v>118.77</v>
      </c>
      <c r="J1415">
        <v>119</v>
      </c>
      <c r="K1415">
        <v>108</v>
      </c>
      <c r="L1415">
        <v>100</v>
      </c>
      <c r="M1415">
        <v>108</v>
      </c>
      <c r="N1415">
        <v>100</v>
      </c>
      <c r="O1415">
        <v>5</v>
      </c>
      <c r="Q1415">
        <v>3</v>
      </c>
      <c r="X1415">
        <v>8</v>
      </c>
      <c r="Y1415">
        <v>872</v>
      </c>
      <c r="Z1415">
        <v>1.4999999999999999E-2</v>
      </c>
      <c r="AA1415">
        <v>1</v>
      </c>
      <c r="AB1415">
        <v>16</v>
      </c>
    </row>
    <row r="1416" spans="1:28" x14ac:dyDescent="0.25">
      <c r="A1416">
        <v>2021</v>
      </c>
      <c r="B1416">
        <v>3</v>
      </c>
      <c r="C1416" s="289">
        <v>44275</v>
      </c>
      <c r="E1416">
        <v>1</v>
      </c>
      <c r="F1416" t="s">
        <v>328</v>
      </c>
      <c r="G1416" t="s">
        <v>329</v>
      </c>
      <c r="H1416">
        <v>103.23</v>
      </c>
      <c r="I1416">
        <v>118.77</v>
      </c>
      <c r="J1416">
        <v>118.4</v>
      </c>
      <c r="K1416">
        <v>108</v>
      </c>
      <c r="L1416">
        <v>100</v>
      </c>
      <c r="M1416">
        <v>116</v>
      </c>
      <c r="N1416">
        <v>93</v>
      </c>
      <c r="O1416">
        <v>4</v>
      </c>
      <c r="Q1416">
        <v>3</v>
      </c>
      <c r="X1416">
        <v>7</v>
      </c>
      <c r="Y1416">
        <v>951</v>
      </c>
      <c r="Z1416">
        <v>1.4999999999999999E-2</v>
      </c>
      <c r="AA1416">
        <v>1</v>
      </c>
      <c r="AB1416">
        <v>16</v>
      </c>
    </row>
    <row r="1417" spans="1:28" x14ac:dyDescent="0.25">
      <c r="A1417">
        <v>2021</v>
      </c>
      <c r="B1417">
        <v>3</v>
      </c>
      <c r="C1417" s="289">
        <v>44276</v>
      </c>
      <c r="E1417">
        <v>1</v>
      </c>
      <c r="F1417" t="s">
        <v>328</v>
      </c>
      <c r="G1417" t="s">
        <v>329</v>
      </c>
      <c r="H1417">
        <v>103.23</v>
      </c>
      <c r="I1417">
        <v>118.77</v>
      </c>
      <c r="J1417">
        <v>113</v>
      </c>
      <c r="K1417">
        <v>108</v>
      </c>
      <c r="L1417">
        <v>100</v>
      </c>
      <c r="M1417">
        <v>115</v>
      </c>
      <c r="N1417">
        <v>94</v>
      </c>
      <c r="O1417">
        <v>10</v>
      </c>
      <c r="P1417">
        <v>2</v>
      </c>
      <c r="Q1417">
        <v>6</v>
      </c>
      <c r="X1417">
        <v>18</v>
      </c>
      <c r="Y1417">
        <v>2626</v>
      </c>
      <c r="Z1417">
        <v>1.4999999999999999E-2</v>
      </c>
      <c r="AA1417">
        <v>1</v>
      </c>
      <c r="AB1417">
        <v>16</v>
      </c>
    </row>
    <row r="1418" spans="1:28" x14ac:dyDescent="0.25">
      <c r="A1418">
        <v>2021</v>
      </c>
      <c r="B1418">
        <v>3</v>
      </c>
      <c r="C1418" s="289">
        <v>44277</v>
      </c>
      <c r="E1418">
        <v>1</v>
      </c>
      <c r="F1418" t="s">
        <v>328</v>
      </c>
      <c r="G1418" t="s">
        <v>329</v>
      </c>
      <c r="H1418">
        <v>103.23</v>
      </c>
      <c r="I1418">
        <v>118.77</v>
      </c>
      <c r="J1418">
        <v>114</v>
      </c>
      <c r="K1418">
        <v>108</v>
      </c>
      <c r="L1418">
        <v>100</v>
      </c>
      <c r="M1418">
        <v>116</v>
      </c>
      <c r="N1418">
        <v>93</v>
      </c>
      <c r="O1418">
        <v>12</v>
      </c>
      <c r="P1418">
        <v>2</v>
      </c>
      <c r="Q1418">
        <v>2</v>
      </c>
      <c r="X1418">
        <v>16</v>
      </c>
      <c r="Y1418">
        <v>2400</v>
      </c>
      <c r="Z1418">
        <v>1.4999999999999999E-2</v>
      </c>
      <c r="AA1418">
        <v>1</v>
      </c>
      <c r="AB1418">
        <v>16</v>
      </c>
    </row>
    <row r="1419" spans="1:28" x14ac:dyDescent="0.25">
      <c r="A1419">
        <v>2021</v>
      </c>
      <c r="B1419">
        <v>3</v>
      </c>
      <c r="C1419" s="289">
        <v>44278</v>
      </c>
      <c r="E1419">
        <v>1</v>
      </c>
      <c r="F1419" t="s">
        <v>328</v>
      </c>
      <c r="G1419" t="s">
        <v>329</v>
      </c>
      <c r="H1419">
        <v>103.23</v>
      </c>
      <c r="I1419">
        <v>118.77</v>
      </c>
      <c r="J1419">
        <v>114.1</v>
      </c>
      <c r="K1419">
        <v>108</v>
      </c>
      <c r="L1419">
        <v>100</v>
      </c>
      <c r="M1419">
        <v>114</v>
      </c>
      <c r="N1419">
        <v>95</v>
      </c>
      <c r="O1419">
        <v>7</v>
      </c>
      <c r="P1419">
        <v>4</v>
      </c>
      <c r="Q1419">
        <v>3</v>
      </c>
      <c r="X1419">
        <v>14</v>
      </c>
      <c r="Y1419">
        <v>2526</v>
      </c>
      <c r="Z1419">
        <v>1.4999999999999999E-2</v>
      </c>
      <c r="AA1419">
        <v>1</v>
      </c>
      <c r="AB1419">
        <v>16</v>
      </c>
    </row>
    <row r="1420" spans="1:28" x14ac:dyDescent="0.25">
      <c r="A1420">
        <v>2021</v>
      </c>
      <c r="B1420">
        <v>3</v>
      </c>
      <c r="C1420" s="289">
        <v>44279</v>
      </c>
      <c r="E1420">
        <v>1</v>
      </c>
      <c r="F1420" t="s">
        <v>328</v>
      </c>
      <c r="G1420" t="s">
        <v>329</v>
      </c>
      <c r="H1420">
        <v>103.23</v>
      </c>
      <c r="I1420">
        <v>118.77</v>
      </c>
      <c r="J1420">
        <v>114</v>
      </c>
      <c r="K1420">
        <v>108</v>
      </c>
      <c r="L1420">
        <v>100</v>
      </c>
      <c r="M1420">
        <v>116</v>
      </c>
      <c r="N1420">
        <v>94</v>
      </c>
      <c r="O1420">
        <v>12</v>
      </c>
      <c r="P1420">
        <v>6</v>
      </c>
      <c r="Q1420">
        <v>4</v>
      </c>
      <c r="X1420">
        <v>22</v>
      </c>
      <c r="Y1420">
        <v>2582</v>
      </c>
      <c r="Z1420">
        <v>1.4999999999999999E-2</v>
      </c>
      <c r="AA1420">
        <v>1</v>
      </c>
      <c r="AB1420">
        <v>16</v>
      </c>
    </row>
    <row r="1421" spans="1:28" x14ac:dyDescent="0.25">
      <c r="A1421">
        <v>2021</v>
      </c>
      <c r="B1421">
        <v>3</v>
      </c>
      <c r="C1421" s="289">
        <v>44280</v>
      </c>
      <c r="E1421">
        <v>1</v>
      </c>
      <c r="F1421" t="s">
        <v>328</v>
      </c>
      <c r="G1421" t="s">
        <v>329</v>
      </c>
      <c r="H1421">
        <v>103.23</v>
      </c>
      <c r="I1421">
        <v>118.77</v>
      </c>
      <c r="J1421">
        <v>117.8</v>
      </c>
      <c r="K1421">
        <v>108</v>
      </c>
      <c r="L1421">
        <v>100</v>
      </c>
      <c r="M1421">
        <v>115</v>
      </c>
      <c r="N1421">
        <v>94</v>
      </c>
      <c r="O1421">
        <v>9</v>
      </c>
      <c r="P1421">
        <v>4</v>
      </c>
      <c r="Q1421">
        <v>6</v>
      </c>
      <c r="X1421">
        <v>19</v>
      </c>
      <c r="Y1421">
        <v>2403</v>
      </c>
      <c r="Z1421">
        <v>1.4999999999999999E-2</v>
      </c>
      <c r="AA1421">
        <v>1</v>
      </c>
      <c r="AB1421">
        <v>16</v>
      </c>
    </row>
    <row r="1422" spans="1:28" x14ac:dyDescent="0.25">
      <c r="A1422">
        <v>2021</v>
      </c>
      <c r="B1422">
        <v>3</v>
      </c>
      <c r="C1422" s="289">
        <v>44283</v>
      </c>
      <c r="E1422">
        <v>1</v>
      </c>
      <c r="F1422" t="s">
        <v>328</v>
      </c>
      <c r="G1422" t="s">
        <v>329</v>
      </c>
      <c r="H1422">
        <v>103.23</v>
      </c>
      <c r="I1422">
        <v>118.77</v>
      </c>
      <c r="J1422">
        <v>116.1</v>
      </c>
      <c r="K1422">
        <v>108</v>
      </c>
      <c r="L1422">
        <v>100</v>
      </c>
      <c r="M1422">
        <v>115</v>
      </c>
      <c r="N1422">
        <v>94</v>
      </c>
      <c r="O1422">
        <v>10</v>
      </c>
      <c r="P1422">
        <v>4</v>
      </c>
      <c r="Q1422">
        <v>3</v>
      </c>
      <c r="X1422">
        <v>17</v>
      </c>
      <c r="Y1422">
        <v>2417</v>
      </c>
      <c r="Z1422">
        <v>1.4999999999999999E-2</v>
      </c>
      <c r="AA1422">
        <v>1</v>
      </c>
      <c r="AB1422">
        <v>16</v>
      </c>
    </row>
    <row r="1423" spans="1:28" x14ac:dyDescent="0.25">
      <c r="A1423">
        <v>2021</v>
      </c>
      <c r="B1423">
        <v>3</v>
      </c>
      <c r="C1423" s="289">
        <v>44284</v>
      </c>
      <c r="E1423">
        <v>1</v>
      </c>
      <c r="F1423" t="s">
        <v>328</v>
      </c>
      <c r="G1423" t="s">
        <v>329</v>
      </c>
      <c r="H1423">
        <v>103.23</v>
      </c>
      <c r="I1423">
        <v>118.77</v>
      </c>
      <c r="J1423">
        <v>118.8</v>
      </c>
      <c r="K1423">
        <v>108</v>
      </c>
      <c r="L1423">
        <v>100</v>
      </c>
      <c r="M1423">
        <v>117</v>
      </c>
      <c r="N1423">
        <v>92</v>
      </c>
      <c r="O1423">
        <v>7</v>
      </c>
      <c r="P1423">
        <v>4</v>
      </c>
      <c r="Q1423">
        <v>5</v>
      </c>
      <c r="X1423">
        <v>16</v>
      </c>
      <c r="Y1423">
        <v>2608</v>
      </c>
      <c r="Z1423">
        <v>1.4999999999999999E-2</v>
      </c>
      <c r="AA1423">
        <v>1</v>
      </c>
      <c r="AB1423">
        <v>16</v>
      </c>
    </row>
    <row r="1424" spans="1:28" x14ac:dyDescent="0.25">
      <c r="A1424">
        <v>2021</v>
      </c>
      <c r="B1424">
        <v>3</v>
      </c>
      <c r="C1424" s="289">
        <v>44265</v>
      </c>
      <c r="E1424">
        <v>624</v>
      </c>
      <c r="F1424" t="s">
        <v>215</v>
      </c>
      <c r="G1424" t="s">
        <v>216</v>
      </c>
      <c r="H1424">
        <v>344.04259999999999</v>
      </c>
      <c r="I1424">
        <v>403.95740000000001</v>
      </c>
      <c r="J1424">
        <v>402.5</v>
      </c>
      <c r="K1424">
        <v>18</v>
      </c>
      <c r="L1424">
        <v>200</v>
      </c>
      <c r="M1424">
        <v>27</v>
      </c>
      <c r="N1424">
        <v>133</v>
      </c>
      <c r="O1424">
        <v>2</v>
      </c>
      <c r="Q1424">
        <v>1</v>
      </c>
      <c r="X1424">
        <v>3</v>
      </c>
      <c r="Y1424">
        <v>78</v>
      </c>
      <c r="Z1424">
        <v>1.4999999999999999E-2</v>
      </c>
      <c r="AA1424">
        <v>1</v>
      </c>
      <c r="AB1424">
        <v>25</v>
      </c>
    </row>
    <row r="1425" spans="1:28" x14ac:dyDescent="0.25">
      <c r="A1425">
        <v>2021</v>
      </c>
      <c r="B1425">
        <v>3</v>
      </c>
      <c r="C1425" s="289">
        <v>44269</v>
      </c>
      <c r="E1425">
        <v>624</v>
      </c>
      <c r="F1425" t="s">
        <v>215</v>
      </c>
      <c r="G1425" t="s">
        <v>216</v>
      </c>
      <c r="H1425">
        <v>344.04259999999999</v>
      </c>
      <c r="I1425">
        <v>403.95740000000001</v>
      </c>
      <c r="J1425">
        <v>395</v>
      </c>
      <c r="K1425">
        <v>18</v>
      </c>
      <c r="L1425">
        <v>200</v>
      </c>
      <c r="M1425">
        <v>26</v>
      </c>
      <c r="N1425">
        <v>139</v>
      </c>
      <c r="O1425">
        <v>5</v>
      </c>
      <c r="P1425">
        <v>2</v>
      </c>
      <c r="Q1425">
        <v>2</v>
      </c>
      <c r="X1425">
        <v>9</v>
      </c>
      <c r="Y1425">
        <v>444</v>
      </c>
      <c r="Z1425">
        <v>1.4999999999999999E-2</v>
      </c>
      <c r="AA1425">
        <v>1</v>
      </c>
      <c r="AB1425">
        <v>25</v>
      </c>
    </row>
    <row r="1426" spans="1:28" x14ac:dyDescent="0.25">
      <c r="A1426">
        <v>2021</v>
      </c>
      <c r="B1426">
        <v>3</v>
      </c>
      <c r="C1426" s="289">
        <v>44270</v>
      </c>
      <c r="E1426">
        <v>624</v>
      </c>
      <c r="F1426" t="s">
        <v>215</v>
      </c>
      <c r="G1426" t="s">
        <v>216</v>
      </c>
      <c r="H1426">
        <v>344.04259999999999</v>
      </c>
      <c r="I1426">
        <v>403.95740000000001</v>
      </c>
      <c r="J1426">
        <v>388.6</v>
      </c>
      <c r="K1426">
        <v>18</v>
      </c>
      <c r="L1426">
        <v>200</v>
      </c>
      <c r="M1426">
        <v>23</v>
      </c>
      <c r="N1426">
        <v>155</v>
      </c>
      <c r="O1426">
        <v>3</v>
      </c>
      <c r="P1426">
        <v>2</v>
      </c>
      <c r="Q1426">
        <v>6</v>
      </c>
      <c r="X1426">
        <v>11</v>
      </c>
      <c r="Y1426">
        <v>536</v>
      </c>
      <c r="Z1426">
        <v>1.4999999999999999E-2</v>
      </c>
      <c r="AA1426">
        <v>1</v>
      </c>
      <c r="AB1426">
        <v>25</v>
      </c>
    </row>
    <row r="1427" spans="1:28" x14ac:dyDescent="0.25">
      <c r="A1427">
        <v>2021</v>
      </c>
      <c r="B1427">
        <v>3</v>
      </c>
      <c r="C1427" s="289">
        <v>44271</v>
      </c>
      <c r="E1427">
        <v>624</v>
      </c>
      <c r="F1427" t="s">
        <v>215</v>
      </c>
      <c r="G1427" t="s">
        <v>216</v>
      </c>
      <c r="H1427">
        <v>344.04259999999999</v>
      </c>
      <c r="I1427">
        <v>403.95740000000001</v>
      </c>
      <c r="J1427">
        <v>400</v>
      </c>
      <c r="K1427">
        <v>18</v>
      </c>
      <c r="L1427">
        <v>200</v>
      </c>
      <c r="M1427">
        <v>23</v>
      </c>
      <c r="N1427">
        <v>159</v>
      </c>
      <c r="O1427">
        <v>1</v>
      </c>
      <c r="Q1427">
        <v>2</v>
      </c>
      <c r="X1427">
        <v>3</v>
      </c>
      <c r="Y1427">
        <v>93</v>
      </c>
      <c r="Z1427">
        <v>1.4999999999999999E-2</v>
      </c>
      <c r="AA1427">
        <v>1</v>
      </c>
      <c r="AB1427">
        <v>25</v>
      </c>
    </row>
    <row r="1428" spans="1:28" x14ac:dyDescent="0.25">
      <c r="A1428">
        <v>2021</v>
      </c>
      <c r="B1428">
        <v>3</v>
      </c>
      <c r="C1428" s="289">
        <v>44276</v>
      </c>
      <c r="E1428">
        <v>628</v>
      </c>
      <c r="F1428" t="s">
        <v>343</v>
      </c>
      <c r="G1428" t="s">
        <v>344</v>
      </c>
      <c r="H1428">
        <v>303.99599999999998</v>
      </c>
      <c r="I1428">
        <v>356.00400000000002</v>
      </c>
      <c r="J1428">
        <v>335.4</v>
      </c>
      <c r="K1428">
        <v>18</v>
      </c>
      <c r="L1428">
        <v>200</v>
      </c>
      <c r="M1428">
        <v>21</v>
      </c>
      <c r="N1428">
        <v>168</v>
      </c>
      <c r="O1428">
        <v>3</v>
      </c>
      <c r="P1428">
        <v>4</v>
      </c>
      <c r="Q1428">
        <v>3</v>
      </c>
      <c r="X1428">
        <v>10</v>
      </c>
      <c r="Y1428">
        <v>385</v>
      </c>
      <c r="Z1428">
        <v>1.4999999999999999E-2</v>
      </c>
      <c r="AA1428">
        <v>1</v>
      </c>
      <c r="AB1428">
        <v>25</v>
      </c>
    </row>
    <row r="1429" spans="1:28" x14ac:dyDescent="0.25">
      <c r="A1429">
        <v>2021</v>
      </c>
      <c r="B1429">
        <v>3</v>
      </c>
      <c r="C1429" s="289">
        <v>44277</v>
      </c>
      <c r="E1429">
        <v>628</v>
      </c>
      <c r="F1429" t="s">
        <v>343</v>
      </c>
      <c r="G1429" t="s">
        <v>344</v>
      </c>
      <c r="H1429">
        <v>303.99599999999998</v>
      </c>
      <c r="I1429">
        <v>356.00400000000002</v>
      </c>
      <c r="J1429">
        <v>342.4</v>
      </c>
      <c r="K1429">
        <v>18</v>
      </c>
      <c r="L1429">
        <v>200</v>
      </c>
      <c r="M1429">
        <v>24</v>
      </c>
      <c r="N1429">
        <v>151</v>
      </c>
      <c r="O1429">
        <v>3</v>
      </c>
      <c r="P1429">
        <v>2</v>
      </c>
      <c r="Q1429">
        <v>4</v>
      </c>
      <c r="X1429">
        <v>9</v>
      </c>
      <c r="Y1429">
        <v>519</v>
      </c>
      <c r="Z1429">
        <v>1.4999999999999999E-2</v>
      </c>
      <c r="AA1429">
        <v>1</v>
      </c>
      <c r="AB1429">
        <v>25</v>
      </c>
    </row>
    <row r="1430" spans="1:28" x14ac:dyDescent="0.25">
      <c r="A1430">
        <v>2021</v>
      </c>
      <c r="B1430">
        <v>3</v>
      </c>
      <c r="C1430" s="289">
        <v>44278</v>
      </c>
      <c r="E1430">
        <v>628</v>
      </c>
      <c r="F1430" t="s">
        <v>343</v>
      </c>
      <c r="G1430" t="s">
        <v>344</v>
      </c>
      <c r="H1430">
        <v>303.99599999999998</v>
      </c>
      <c r="I1430">
        <v>356.00400000000002</v>
      </c>
      <c r="J1430">
        <v>330.4</v>
      </c>
      <c r="K1430">
        <v>18</v>
      </c>
      <c r="L1430">
        <v>200</v>
      </c>
      <c r="M1430">
        <v>23</v>
      </c>
      <c r="N1430">
        <v>158</v>
      </c>
      <c r="O1430">
        <v>4</v>
      </c>
      <c r="P1430">
        <v>2</v>
      </c>
      <c r="Q1430">
        <v>2</v>
      </c>
      <c r="X1430">
        <v>8</v>
      </c>
      <c r="Y1430">
        <v>518</v>
      </c>
      <c r="Z1430">
        <v>1.4999999999999999E-2</v>
      </c>
      <c r="AA1430">
        <v>1</v>
      </c>
      <c r="AB1430">
        <v>25</v>
      </c>
    </row>
    <row r="1431" spans="1:28" x14ac:dyDescent="0.25">
      <c r="A1431">
        <v>2021</v>
      </c>
      <c r="B1431">
        <v>3</v>
      </c>
      <c r="C1431" s="289">
        <v>44279</v>
      </c>
      <c r="E1431">
        <v>628</v>
      </c>
      <c r="F1431" t="s">
        <v>343</v>
      </c>
      <c r="G1431" t="s">
        <v>344</v>
      </c>
      <c r="H1431">
        <v>303.99599999999998</v>
      </c>
      <c r="I1431">
        <v>356.00400000000002</v>
      </c>
      <c r="J1431">
        <v>334</v>
      </c>
      <c r="K1431">
        <v>18</v>
      </c>
      <c r="L1431">
        <v>200</v>
      </c>
      <c r="M1431">
        <v>23</v>
      </c>
      <c r="N1431">
        <v>158</v>
      </c>
      <c r="O1431">
        <v>2</v>
      </c>
      <c r="P1431">
        <v>1</v>
      </c>
      <c r="Q1431">
        <v>1</v>
      </c>
      <c r="X1431">
        <v>4</v>
      </c>
      <c r="Y1431">
        <v>34</v>
      </c>
      <c r="Z1431">
        <v>1.4999999999999999E-2</v>
      </c>
      <c r="AA1431">
        <v>1</v>
      </c>
      <c r="AB1431">
        <v>25</v>
      </c>
    </row>
    <row r="1432" spans="1:28" x14ac:dyDescent="0.25">
      <c r="A1432">
        <v>2021</v>
      </c>
      <c r="B1432">
        <v>3</v>
      </c>
      <c r="C1432" s="289">
        <v>44280</v>
      </c>
      <c r="E1432">
        <v>628</v>
      </c>
      <c r="F1432" t="s">
        <v>343</v>
      </c>
      <c r="G1432" t="s">
        <v>344</v>
      </c>
      <c r="H1432">
        <v>303.99599999999998</v>
      </c>
      <c r="I1432">
        <v>356.00400000000002</v>
      </c>
      <c r="K1432">
        <v>18</v>
      </c>
      <c r="L1432">
        <v>200</v>
      </c>
      <c r="Z1432">
        <v>1.4999999999999999E-2</v>
      </c>
      <c r="AA1432">
        <v>1</v>
      </c>
      <c r="AB1432">
        <v>25</v>
      </c>
    </row>
    <row r="1433" spans="1:28" x14ac:dyDescent="0.25">
      <c r="A1433">
        <v>2021</v>
      </c>
      <c r="B1433">
        <v>3</v>
      </c>
      <c r="C1433" s="289">
        <v>44256</v>
      </c>
      <c r="E1433">
        <v>620</v>
      </c>
      <c r="F1433" t="s">
        <v>291</v>
      </c>
      <c r="G1433" t="s">
        <v>292</v>
      </c>
      <c r="H1433">
        <v>214.01050000000001</v>
      </c>
      <c r="I1433">
        <v>251.98949999999999</v>
      </c>
      <c r="J1433">
        <v>243</v>
      </c>
      <c r="K1433">
        <v>18</v>
      </c>
      <c r="L1433">
        <v>200</v>
      </c>
      <c r="M1433">
        <v>24</v>
      </c>
      <c r="N1433">
        <v>151</v>
      </c>
      <c r="O1433">
        <v>4</v>
      </c>
      <c r="P1433">
        <v>2</v>
      </c>
      <c r="Q1433">
        <v>1</v>
      </c>
      <c r="X1433">
        <v>7</v>
      </c>
      <c r="Y1433">
        <v>397</v>
      </c>
      <c r="Z1433">
        <v>1.4999999999999999E-2</v>
      </c>
      <c r="AA1433">
        <v>1</v>
      </c>
      <c r="AB1433">
        <v>25</v>
      </c>
    </row>
    <row r="1434" spans="1:28" x14ac:dyDescent="0.25">
      <c r="A1434">
        <v>2021</v>
      </c>
      <c r="B1434">
        <v>3</v>
      </c>
      <c r="C1434" s="289">
        <v>44257</v>
      </c>
      <c r="E1434">
        <v>620</v>
      </c>
      <c r="F1434" t="s">
        <v>291</v>
      </c>
      <c r="G1434" t="s">
        <v>292</v>
      </c>
      <c r="H1434">
        <v>214.01050000000001</v>
      </c>
      <c r="I1434">
        <v>251.98949999999999</v>
      </c>
      <c r="J1434">
        <v>242.6</v>
      </c>
      <c r="K1434">
        <v>18</v>
      </c>
      <c r="L1434">
        <v>200</v>
      </c>
      <c r="M1434">
        <v>25</v>
      </c>
      <c r="N1434">
        <v>146</v>
      </c>
      <c r="O1434">
        <v>3</v>
      </c>
      <c r="P1434">
        <v>4</v>
      </c>
      <c r="Q1434">
        <v>5</v>
      </c>
      <c r="X1434">
        <v>12</v>
      </c>
      <c r="Y1434">
        <v>342</v>
      </c>
      <c r="Z1434">
        <v>1.4999999999999999E-2</v>
      </c>
      <c r="AA1434">
        <v>1</v>
      </c>
      <c r="AB1434">
        <v>25</v>
      </c>
    </row>
    <row r="1435" spans="1:28" x14ac:dyDescent="0.25">
      <c r="A1435">
        <v>2021</v>
      </c>
      <c r="B1435">
        <v>3</v>
      </c>
      <c r="C1435" s="289">
        <v>44258</v>
      </c>
      <c r="E1435">
        <v>620</v>
      </c>
      <c r="F1435" t="s">
        <v>291</v>
      </c>
      <c r="G1435" t="s">
        <v>292</v>
      </c>
      <c r="H1435">
        <v>214.01050000000001</v>
      </c>
      <c r="I1435">
        <v>251.98949999999999</v>
      </c>
      <c r="K1435">
        <v>18</v>
      </c>
      <c r="L1435">
        <v>200</v>
      </c>
      <c r="Q1435">
        <v>1</v>
      </c>
      <c r="X1435">
        <v>1</v>
      </c>
      <c r="Y1435">
        <v>31</v>
      </c>
      <c r="Z1435">
        <v>1.4999999999999999E-2</v>
      </c>
      <c r="AA1435">
        <v>1</v>
      </c>
      <c r="AB1435">
        <v>25</v>
      </c>
    </row>
    <row r="1436" spans="1:28" x14ac:dyDescent="0.25">
      <c r="A1436">
        <v>2021</v>
      </c>
      <c r="B1436">
        <v>3</v>
      </c>
      <c r="C1436" s="289">
        <v>44273</v>
      </c>
      <c r="E1436">
        <v>607</v>
      </c>
      <c r="F1436" t="s">
        <v>281</v>
      </c>
      <c r="G1436" t="s">
        <v>282</v>
      </c>
      <c r="H1436">
        <v>111.6</v>
      </c>
      <c r="I1436">
        <v>128.4</v>
      </c>
      <c r="J1436">
        <v>116.4</v>
      </c>
      <c r="K1436">
        <v>90</v>
      </c>
      <c r="L1436">
        <v>120</v>
      </c>
      <c r="M1436">
        <v>67</v>
      </c>
      <c r="N1436">
        <v>162</v>
      </c>
      <c r="O1436">
        <v>8</v>
      </c>
      <c r="P1436">
        <v>4</v>
      </c>
      <c r="Q1436">
        <v>4</v>
      </c>
      <c r="X1436">
        <v>16</v>
      </c>
      <c r="Y1436">
        <v>16</v>
      </c>
      <c r="Z1436">
        <v>1.4999999999999999E-2</v>
      </c>
      <c r="AA1436">
        <v>1</v>
      </c>
      <c r="AB1436">
        <v>16</v>
      </c>
    </row>
    <row r="1437" spans="1:28" x14ac:dyDescent="0.25">
      <c r="A1437">
        <v>2021</v>
      </c>
      <c r="B1437">
        <v>3</v>
      </c>
      <c r="C1437" s="289">
        <v>44275</v>
      </c>
      <c r="E1437">
        <v>607</v>
      </c>
      <c r="F1437" t="s">
        <v>281</v>
      </c>
      <c r="G1437" t="s">
        <v>282</v>
      </c>
      <c r="H1437">
        <v>111.6</v>
      </c>
      <c r="I1437">
        <v>128.4</v>
      </c>
      <c r="J1437">
        <v>117.4</v>
      </c>
      <c r="K1437">
        <v>90</v>
      </c>
      <c r="L1437">
        <v>120</v>
      </c>
      <c r="M1437">
        <v>88</v>
      </c>
      <c r="N1437">
        <v>123</v>
      </c>
      <c r="O1437">
        <v>8</v>
      </c>
      <c r="Q1437">
        <v>7</v>
      </c>
      <c r="X1437">
        <v>15</v>
      </c>
      <c r="Y1437">
        <v>2175</v>
      </c>
      <c r="Z1437">
        <v>1.4999999999999999E-2</v>
      </c>
      <c r="AA1437">
        <v>1</v>
      </c>
      <c r="AB1437">
        <v>16</v>
      </c>
    </row>
    <row r="1438" spans="1:28" x14ac:dyDescent="0.25">
      <c r="A1438">
        <v>2021</v>
      </c>
      <c r="B1438">
        <v>3</v>
      </c>
      <c r="C1438" s="289">
        <v>44276</v>
      </c>
      <c r="E1438">
        <v>607</v>
      </c>
      <c r="F1438" t="s">
        <v>281</v>
      </c>
      <c r="G1438" t="s">
        <v>282</v>
      </c>
      <c r="H1438">
        <v>111.6</v>
      </c>
      <c r="I1438">
        <v>128.4</v>
      </c>
      <c r="J1438">
        <v>120.1</v>
      </c>
      <c r="K1438">
        <v>90</v>
      </c>
      <c r="L1438">
        <v>120</v>
      </c>
      <c r="M1438">
        <v>96</v>
      </c>
      <c r="N1438">
        <v>112</v>
      </c>
      <c r="O1438">
        <v>10</v>
      </c>
      <c r="P1438">
        <v>2</v>
      </c>
      <c r="Q1438">
        <v>4</v>
      </c>
      <c r="X1438">
        <v>16</v>
      </c>
      <c r="Y1438">
        <v>1312</v>
      </c>
      <c r="Z1438">
        <v>1.4999999999999999E-2</v>
      </c>
      <c r="AA1438">
        <v>1</v>
      </c>
      <c r="AB1438">
        <v>16</v>
      </c>
    </row>
    <row r="1439" spans="1:28" x14ac:dyDescent="0.25">
      <c r="A1439">
        <v>2021</v>
      </c>
      <c r="B1439">
        <v>3</v>
      </c>
      <c r="C1439" s="289">
        <v>44277</v>
      </c>
      <c r="E1439">
        <v>607</v>
      </c>
      <c r="F1439" t="s">
        <v>281</v>
      </c>
      <c r="G1439" t="s">
        <v>282</v>
      </c>
      <c r="H1439">
        <v>111.6</v>
      </c>
      <c r="I1439">
        <v>128.4</v>
      </c>
      <c r="J1439">
        <v>128.1</v>
      </c>
      <c r="K1439">
        <v>90</v>
      </c>
      <c r="L1439">
        <v>120</v>
      </c>
      <c r="M1439">
        <v>94</v>
      </c>
      <c r="N1439">
        <v>115</v>
      </c>
      <c r="O1439">
        <v>16</v>
      </c>
      <c r="P1439">
        <v>8</v>
      </c>
      <c r="Q1439">
        <v>5</v>
      </c>
      <c r="X1439">
        <v>29</v>
      </c>
      <c r="Y1439">
        <v>1829</v>
      </c>
      <c r="Z1439">
        <v>1.4999999999999999E-2</v>
      </c>
      <c r="AA1439">
        <v>1</v>
      </c>
      <c r="AB1439">
        <v>16</v>
      </c>
    </row>
    <row r="1440" spans="1:28" x14ac:dyDescent="0.25">
      <c r="A1440">
        <v>2021</v>
      </c>
      <c r="B1440">
        <v>3</v>
      </c>
      <c r="C1440" s="289">
        <v>44278</v>
      </c>
      <c r="E1440">
        <v>607</v>
      </c>
      <c r="F1440" t="s">
        <v>281</v>
      </c>
      <c r="G1440" t="s">
        <v>282</v>
      </c>
      <c r="H1440">
        <v>111.6</v>
      </c>
      <c r="I1440">
        <v>128.4</v>
      </c>
      <c r="J1440">
        <v>118.9</v>
      </c>
      <c r="K1440">
        <v>90</v>
      </c>
      <c r="L1440">
        <v>120</v>
      </c>
      <c r="M1440">
        <v>96</v>
      </c>
      <c r="N1440">
        <v>113</v>
      </c>
      <c r="O1440">
        <v>12</v>
      </c>
      <c r="P1440">
        <v>2</v>
      </c>
      <c r="Q1440">
        <v>8</v>
      </c>
      <c r="X1440">
        <v>22</v>
      </c>
      <c r="Y1440">
        <v>2182</v>
      </c>
      <c r="Z1440">
        <v>1.4999999999999999E-2</v>
      </c>
      <c r="AA1440">
        <v>1</v>
      </c>
      <c r="AB1440">
        <v>16</v>
      </c>
    </row>
    <row r="1441" spans="1:28" x14ac:dyDescent="0.25">
      <c r="A1441">
        <v>2021</v>
      </c>
      <c r="B1441">
        <v>3</v>
      </c>
      <c r="C1441" s="289">
        <v>44279</v>
      </c>
      <c r="E1441">
        <v>607</v>
      </c>
      <c r="F1441" t="s">
        <v>281</v>
      </c>
      <c r="G1441" t="s">
        <v>282</v>
      </c>
      <c r="H1441">
        <v>111.6</v>
      </c>
      <c r="I1441">
        <v>128.4</v>
      </c>
      <c r="J1441">
        <v>116</v>
      </c>
      <c r="K1441">
        <v>90</v>
      </c>
      <c r="L1441">
        <v>120</v>
      </c>
      <c r="M1441">
        <v>96</v>
      </c>
      <c r="N1441">
        <v>112</v>
      </c>
      <c r="O1441">
        <v>4</v>
      </c>
      <c r="P1441">
        <v>2</v>
      </c>
      <c r="X1441">
        <v>6</v>
      </c>
      <c r="Y1441">
        <v>798</v>
      </c>
      <c r="Z1441">
        <v>1.4999999999999999E-2</v>
      </c>
      <c r="AA1441">
        <v>1</v>
      </c>
      <c r="AB1441">
        <v>16</v>
      </c>
    </row>
    <row r="1442" spans="1:28" x14ac:dyDescent="0.25">
      <c r="A1442">
        <v>2021</v>
      </c>
      <c r="B1442">
        <v>3</v>
      </c>
      <c r="C1442" s="289">
        <v>44273</v>
      </c>
      <c r="E1442">
        <v>608</v>
      </c>
      <c r="F1442" t="s">
        <v>284</v>
      </c>
      <c r="G1442" t="s">
        <v>285</v>
      </c>
      <c r="H1442">
        <v>102.3</v>
      </c>
      <c r="I1442">
        <v>117.7</v>
      </c>
      <c r="J1442">
        <v>110</v>
      </c>
      <c r="K1442">
        <v>90</v>
      </c>
      <c r="L1442">
        <v>120</v>
      </c>
      <c r="M1442">
        <v>67</v>
      </c>
      <c r="N1442">
        <v>162</v>
      </c>
      <c r="O1442">
        <v>7</v>
      </c>
      <c r="P1442">
        <v>2</v>
      </c>
      <c r="Q1442">
        <v>5</v>
      </c>
      <c r="X1442">
        <v>14</v>
      </c>
      <c r="Y1442">
        <v>14</v>
      </c>
      <c r="Z1442">
        <v>1.4999999999999999E-2</v>
      </c>
      <c r="AA1442">
        <v>1</v>
      </c>
      <c r="AB1442">
        <v>16</v>
      </c>
    </row>
    <row r="1443" spans="1:28" x14ac:dyDescent="0.25">
      <c r="A1443">
        <v>2021</v>
      </c>
      <c r="B1443">
        <v>3</v>
      </c>
      <c r="C1443" s="289">
        <v>44275</v>
      </c>
      <c r="E1443">
        <v>608</v>
      </c>
      <c r="F1443" t="s">
        <v>284</v>
      </c>
      <c r="G1443" t="s">
        <v>285</v>
      </c>
      <c r="H1443">
        <v>102.3</v>
      </c>
      <c r="I1443">
        <v>117.7</v>
      </c>
      <c r="J1443">
        <v>107.4</v>
      </c>
      <c r="K1443">
        <v>90</v>
      </c>
      <c r="L1443">
        <v>120</v>
      </c>
      <c r="M1443">
        <v>88</v>
      </c>
      <c r="N1443">
        <v>123</v>
      </c>
      <c r="O1443">
        <v>7</v>
      </c>
      <c r="Q1443">
        <v>7</v>
      </c>
      <c r="X1443">
        <v>14</v>
      </c>
      <c r="Y1443">
        <v>2174</v>
      </c>
      <c r="Z1443">
        <v>1.4999999999999999E-2</v>
      </c>
      <c r="AA1443">
        <v>1</v>
      </c>
      <c r="AB1443">
        <v>16</v>
      </c>
    </row>
    <row r="1444" spans="1:28" x14ac:dyDescent="0.25">
      <c r="A1444">
        <v>2021</v>
      </c>
      <c r="B1444">
        <v>3</v>
      </c>
      <c r="C1444" s="289">
        <v>44276</v>
      </c>
      <c r="E1444">
        <v>608</v>
      </c>
      <c r="F1444" t="s">
        <v>284</v>
      </c>
      <c r="G1444" t="s">
        <v>285</v>
      </c>
      <c r="H1444">
        <v>102.3</v>
      </c>
      <c r="I1444">
        <v>117.7</v>
      </c>
      <c r="J1444">
        <v>112.2</v>
      </c>
      <c r="K1444">
        <v>90</v>
      </c>
      <c r="L1444">
        <v>120</v>
      </c>
      <c r="M1444">
        <v>96</v>
      </c>
      <c r="N1444">
        <v>112</v>
      </c>
      <c r="O1444">
        <v>6</v>
      </c>
      <c r="P1444">
        <v>4</v>
      </c>
      <c r="Q1444">
        <v>6</v>
      </c>
      <c r="X1444">
        <v>16</v>
      </c>
      <c r="Y1444">
        <v>1312</v>
      </c>
      <c r="Z1444">
        <v>1.4999999999999999E-2</v>
      </c>
      <c r="AA1444">
        <v>1</v>
      </c>
      <c r="AB1444">
        <v>16</v>
      </c>
    </row>
    <row r="1445" spans="1:28" x14ac:dyDescent="0.25">
      <c r="A1445">
        <v>2021</v>
      </c>
      <c r="B1445">
        <v>3</v>
      </c>
      <c r="C1445" s="289">
        <v>44277</v>
      </c>
      <c r="E1445">
        <v>608</v>
      </c>
      <c r="F1445" t="s">
        <v>284</v>
      </c>
      <c r="G1445" t="s">
        <v>285</v>
      </c>
      <c r="H1445">
        <v>102.3</v>
      </c>
      <c r="I1445">
        <v>117.7</v>
      </c>
      <c r="J1445">
        <v>110.4</v>
      </c>
      <c r="K1445">
        <v>90</v>
      </c>
      <c r="L1445">
        <v>120</v>
      </c>
      <c r="M1445">
        <v>94</v>
      </c>
      <c r="N1445">
        <v>115</v>
      </c>
      <c r="O1445">
        <v>10</v>
      </c>
      <c r="P1445">
        <v>6</v>
      </c>
      <c r="Q1445">
        <v>4</v>
      </c>
      <c r="X1445">
        <v>20</v>
      </c>
      <c r="Y1445">
        <v>1820</v>
      </c>
      <c r="Z1445">
        <v>1.4999999999999999E-2</v>
      </c>
      <c r="AA1445">
        <v>1</v>
      </c>
      <c r="AB1445">
        <v>16</v>
      </c>
    </row>
    <row r="1446" spans="1:28" x14ac:dyDescent="0.25">
      <c r="A1446">
        <v>2021</v>
      </c>
      <c r="B1446">
        <v>3</v>
      </c>
      <c r="C1446" s="289">
        <v>44278</v>
      </c>
      <c r="E1446">
        <v>608</v>
      </c>
      <c r="F1446" t="s">
        <v>284</v>
      </c>
      <c r="G1446" t="s">
        <v>285</v>
      </c>
      <c r="H1446">
        <v>102.3</v>
      </c>
      <c r="I1446">
        <v>117.7</v>
      </c>
      <c r="J1446">
        <v>113.3</v>
      </c>
      <c r="K1446">
        <v>90</v>
      </c>
      <c r="L1446">
        <v>120</v>
      </c>
      <c r="M1446">
        <v>96</v>
      </c>
      <c r="N1446">
        <v>113</v>
      </c>
      <c r="O1446">
        <v>7</v>
      </c>
      <c r="P1446">
        <v>2</v>
      </c>
      <c r="Q1446">
        <v>8</v>
      </c>
      <c r="X1446">
        <v>17</v>
      </c>
      <c r="Y1446">
        <v>2177</v>
      </c>
      <c r="Z1446">
        <v>1.4999999999999999E-2</v>
      </c>
      <c r="AA1446">
        <v>1</v>
      </c>
      <c r="AB1446">
        <v>16</v>
      </c>
    </row>
    <row r="1447" spans="1:28" x14ac:dyDescent="0.25">
      <c r="A1447">
        <v>2021</v>
      </c>
      <c r="B1447">
        <v>3</v>
      </c>
      <c r="C1447" s="289">
        <v>44279</v>
      </c>
      <c r="E1447">
        <v>608</v>
      </c>
      <c r="F1447" t="s">
        <v>284</v>
      </c>
      <c r="G1447" t="s">
        <v>285</v>
      </c>
      <c r="H1447">
        <v>102.3</v>
      </c>
      <c r="I1447">
        <v>117.7</v>
      </c>
      <c r="J1447">
        <v>107.5</v>
      </c>
      <c r="K1447">
        <v>90</v>
      </c>
      <c r="L1447">
        <v>120</v>
      </c>
      <c r="M1447">
        <v>96</v>
      </c>
      <c r="N1447">
        <v>112</v>
      </c>
      <c r="O1447">
        <v>2</v>
      </c>
      <c r="P1447">
        <v>4</v>
      </c>
      <c r="Q1447">
        <v>2</v>
      </c>
      <c r="X1447">
        <v>8</v>
      </c>
      <c r="Y1447">
        <v>800</v>
      </c>
      <c r="Z1447">
        <v>1.4999999999999999E-2</v>
      </c>
      <c r="AA1447">
        <v>1</v>
      </c>
      <c r="AB1447">
        <v>16</v>
      </c>
    </row>
    <row r="1448" spans="1:28" x14ac:dyDescent="0.25">
      <c r="A1448">
        <v>2021</v>
      </c>
      <c r="B1448">
        <v>4</v>
      </c>
      <c r="C1448" s="289">
        <v>44286</v>
      </c>
      <c r="E1448">
        <v>49</v>
      </c>
      <c r="F1448" t="s">
        <v>275</v>
      </c>
      <c r="G1448" t="s">
        <v>276</v>
      </c>
      <c r="H1448">
        <v>95.5</v>
      </c>
      <c r="I1448">
        <v>104.5</v>
      </c>
      <c r="J1448">
        <v>102.3</v>
      </c>
      <c r="K1448">
        <v>101</v>
      </c>
      <c r="L1448">
        <v>107</v>
      </c>
      <c r="M1448">
        <v>73</v>
      </c>
      <c r="N1448">
        <v>99</v>
      </c>
      <c r="O1448">
        <v>12</v>
      </c>
      <c r="P1448">
        <v>6</v>
      </c>
      <c r="Q1448">
        <v>7</v>
      </c>
      <c r="X1448">
        <v>25</v>
      </c>
      <c r="Y1448">
        <v>2041</v>
      </c>
      <c r="Z1448">
        <v>1.4999999999999999E-2</v>
      </c>
      <c r="AA1448">
        <v>1</v>
      </c>
      <c r="AB1448">
        <v>18</v>
      </c>
    </row>
    <row r="1449" spans="1:28" x14ac:dyDescent="0.25">
      <c r="A1449">
        <v>2021</v>
      </c>
      <c r="B1449">
        <v>4</v>
      </c>
      <c r="C1449" s="289">
        <v>44287</v>
      </c>
      <c r="E1449">
        <v>49</v>
      </c>
      <c r="F1449" t="s">
        <v>275</v>
      </c>
      <c r="G1449" t="s">
        <v>276</v>
      </c>
      <c r="H1449">
        <v>95.5</v>
      </c>
      <c r="I1449">
        <v>104.5</v>
      </c>
      <c r="J1449">
        <v>102.5</v>
      </c>
      <c r="K1449">
        <v>101</v>
      </c>
      <c r="L1449">
        <v>107</v>
      </c>
      <c r="M1449">
        <v>76</v>
      </c>
      <c r="N1449">
        <v>95</v>
      </c>
      <c r="O1449">
        <v>6</v>
      </c>
      <c r="P1449">
        <v>2</v>
      </c>
      <c r="Q1449">
        <v>6</v>
      </c>
      <c r="R1449">
        <v>5</v>
      </c>
      <c r="X1449">
        <v>19</v>
      </c>
      <c r="Y1449">
        <v>3211</v>
      </c>
      <c r="Z1449">
        <v>1.4999999999999999E-2</v>
      </c>
      <c r="AA1449">
        <v>1</v>
      </c>
      <c r="AB1449">
        <v>18</v>
      </c>
    </row>
    <row r="1450" spans="1:28" x14ac:dyDescent="0.25">
      <c r="A1450">
        <v>2021</v>
      </c>
      <c r="B1450">
        <v>4</v>
      </c>
      <c r="C1450" s="289">
        <v>44290</v>
      </c>
      <c r="E1450">
        <v>49</v>
      </c>
      <c r="F1450" t="s">
        <v>275</v>
      </c>
      <c r="G1450" t="s">
        <v>276</v>
      </c>
      <c r="H1450">
        <v>95.5</v>
      </c>
      <c r="I1450">
        <v>104.5</v>
      </c>
      <c r="K1450">
        <v>101</v>
      </c>
      <c r="L1450">
        <v>107</v>
      </c>
      <c r="O1450">
        <v>2</v>
      </c>
      <c r="P1450">
        <v>1</v>
      </c>
      <c r="Q1450">
        <v>1</v>
      </c>
      <c r="X1450">
        <v>4</v>
      </c>
      <c r="Y1450">
        <v>1180</v>
      </c>
      <c r="Z1450">
        <v>1.4999999999999999E-2</v>
      </c>
      <c r="AA1450">
        <v>1</v>
      </c>
      <c r="AB1450">
        <v>18</v>
      </c>
    </row>
    <row r="1451" spans="1:28" x14ac:dyDescent="0.25">
      <c r="A1451">
        <v>2021</v>
      </c>
      <c r="B1451">
        <v>4</v>
      </c>
      <c r="C1451" s="289">
        <v>44306</v>
      </c>
      <c r="E1451">
        <v>49</v>
      </c>
      <c r="F1451" t="s">
        <v>275</v>
      </c>
      <c r="G1451" t="s">
        <v>276</v>
      </c>
      <c r="H1451">
        <v>95.5</v>
      </c>
      <c r="I1451">
        <v>104.5</v>
      </c>
      <c r="J1451">
        <v>106.3</v>
      </c>
      <c r="K1451">
        <v>101</v>
      </c>
      <c r="L1451">
        <v>107</v>
      </c>
      <c r="M1451">
        <v>69</v>
      </c>
      <c r="N1451">
        <v>105</v>
      </c>
      <c r="O1451">
        <v>6</v>
      </c>
      <c r="Q1451">
        <v>2</v>
      </c>
      <c r="X1451">
        <v>8</v>
      </c>
      <c r="Y1451">
        <v>260</v>
      </c>
      <c r="Z1451">
        <v>1.4999999999999999E-2</v>
      </c>
      <c r="AA1451">
        <v>1</v>
      </c>
      <c r="AB1451">
        <v>18</v>
      </c>
    </row>
    <row r="1452" spans="1:28" x14ac:dyDescent="0.25">
      <c r="A1452">
        <v>2021</v>
      </c>
      <c r="B1452">
        <v>4</v>
      </c>
      <c r="C1452" s="289">
        <v>44307</v>
      </c>
      <c r="E1452">
        <v>49</v>
      </c>
      <c r="F1452" t="s">
        <v>275</v>
      </c>
      <c r="G1452" t="s">
        <v>276</v>
      </c>
      <c r="H1452">
        <v>95.5</v>
      </c>
      <c r="I1452">
        <v>104.5</v>
      </c>
      <c r="J1452">
        <v>109</v>
      </c>
      <c r="K1452">
        <v>101</v>
      </c>
      <c r="L1452">
        <v>107</v>
      </c>
      <c r="M1452">
        <v>72</v>
      </c>
      <c r="N1452">
        <v>100</v>
      </c>
      <c r="O1452">
        <v>12</v>
      </c>
      <c r="P1452">
        <v>4</v>
      </c>
      <c r="Q1452">
        <v>4</v>
      </c>
      <c r="X1452">
        <v>20</v>
      </c>
      <c r="Y1452">
        <v>1028</v>
      </c>
      <c r="Z1452">
        <v>1.4999999999999999E-2</v>
      </c>
      <c r="AA1452">
        <v>1</v>
      </c>
      <c r="AB1452">
        <v>18</v>
      </c>
    </row>
    <row r="1453" spans="1:28" x14ac:dyDescent="0.25">
      <c r="A1453">
        <v>2021</v>
      </c>
      <c r="B1453">
        <v>4</v>
      </c>
      <c r="C1453" s="289">
        <v>44308</v>
      </c>
      <c r="E1453">
        <v>49</v>
      </c>
      <c r="F1453" t="s">
        <v>275</v>
      </c>
      <c r="G1453" t="s">
        <v>276</v>
      </c>
      <c r="H1453">
        <v>95.5</v>
      </c>
      <c r="I1453">
        <v>104.5</v>
      </c>
      <c r="J1453">
        <v>105.9</v>
      </c>
      <c r="K1453">
        <v>101</v>
      </c>
      <c r="L1453">
        <v>107</v>
      </c>
      <c r="M1453">
        <v>81</v>
      </c>
      <c r="N1453">
        <v>89</v>
      </c>
      <c r="O1453">
        <v>10</v>
      </c>
      <c r="P1453">
        <v>1</v>
      </c>
      <c r="Q1453">
        <v>1</v>
      </c>
      <c r="X1453">
        <v>12</v>
      </c>
      <c r="Y1453">
        <v>1608</v>
      </c>
      <c r="Z1453">
        <v>1.4999999999999999E-2</v>
      </c>
      <c r="AA1453">
        <v>1</v>
      </c>
      <c r="AB1453">
        <v>18</v>
      </c>
    </row>
    <row r="1454" spans="1:28" x14ac:dyDescent="0.25">
      <c r="A1454">
        <v>2021</v>
      </c>
      <c r="B1454">
        <v>4</v>
      </c>
      <c r="C1454" s="289">
        <v>44310</v>
      </c>
      <c r="E1454">
        <v>49</v>
      </c>
      <c r="F1454" t="s">
        <v>275</v>
      </c>
      <c r="G1454" t="s">
        <v>276</v>
      </c>
      <c r="H1454">
        <v>95.5</v>
      </c>
      <c r="I1454">
        <v>104.5</v>
      </c>
      <c r="K1454">
        <v>101</v>
      </c>
      <c r="L1454">
        <v>107</v>
      </c>
      <c r="Y1454">
        <v>1764</v>
      </c>
      <c r="Z1454">
        <v>1.4999999999999999E-2</v>
      </c>
      <c r="AA1454">
        <v>1</v>
      </c>
      <c r="AB1454">
        <v>18</v>
      </c>
    </row>
    <row r="1455" spans="1:28" x14ac:dyDescent="0.25">
      <c r="A1455">
        <v>2021</v>
      </c>
      <c r="B1455">
        <v>4</v>
      </c>
      <c r="C1455" s="289">
        <v>44286</v>
      </c>
      <c r="E1455">
        <v>661</v>
      </c>
      <c r="F1455" t="s">
        <v>424</v>
      </c>
      <c r="G1455" t="s">
        <v>425</v>
      </c>
      <c r="H1455">
        <v>129.858</v>
      </c>
      <c r="I1455">
        <v>147.798</v>
      </c>
      <c r="J1455">
        <v>143.69999999999999</v>
      </c>
      <c r="K1455">
        <v>20</v>
      </c>
      <c r="L1455">
        <v>180</v>
      </c>
      <c r="M1455">
        <v>25</v>
      </c>
      <c r="N1455">
        <v>144</v>
      </c>
      <c r="O1455">
        <v>3</v>
      </c>
      <c r="P1455">
        <v>3</v>
      </c>
      <c r="Q1455">
        <v>2</v>
      </c>
      <c r="R1455">
        <v>2</v>
      </c>
      <c r="S1455">
        <v>0</v>
      </c>
      <c r="X1455">
        <v>10</v>
      </c>
      <c r="Y1455">
        <v>226</v>
      </c>
      <c r="Z1455">
        <v>1.4999999999999999E-2</v>
      </c>
      <c r="AA1455">
        <v>1</v>
      </c>
      <c r="AB1455">
        <v>16</v>
      </c>
    </row>
    <row r="1456" spans="1:28" x14ac:dyDescent="0.25">
      <c r="A1456">
        <v>2021</v>
      </c>
      <c r="B1456">
        <v>4</v>
      </c>
      <c r="C1456" s="289">
        <v>44299</v>
      </c>
      <c r="E1456">
        <v>10</v>
      </c>
      <c r="F1456" t="s">
        <v>363</v>
      </c>
      <c r="G1456" t="s">
        <v>364</v>
      </c>
      <c r="H1456">
        <v>45.256124999999997</v>
      </c>
      <c r="I1456">
        <v>52.068874999999998</v>
      </c>
      <c r="J1456">
        <v>58</v>
      </c>
      <c r="K1456">
        <v>47</v>
      </c>
      <c r="L1456">
        <v>154</v>
      </c>
      <c r="M1456">
        <v>46</v>
      </c>
      <c r="N1456">
        <v>156</v>
      </c>
      <c r="O1456">
        <v>10</v>
      </c>
      <c r="P1456">
        <v>3</v>
      </c>
      <c r="Q1456">
        <v>3</v>
      </c>
      <c r="X1456">
        <v>16</v>
      </c>
      <c r="Y1456">
        <v>16</v>
      </c>
      <c r="Z1456">
        <v>0.02</v>
      </c>
      <c r="AA1456">
        <v>1</v>
      </c>
      <c r="AB1456">
        <v>18</v>
      </c>
    </row>
    <row r="1457" spans="1:28" x14ac:dyDescent="0.25">
      <c r="A1457">
        <v>2021</v>
      </c>
      <c r="B1457">
        <v>4</v>
      </c>
      <c r="C1457" s="289">
        <v>44300</v>
      </c>
      <c r="E1457">
        <v>10</v>
      </c>
      <c r="F1457" t="s">
        <v>363</v>
      </c>
      <c r="G1457" t="s">
        <v>364</v>
      </c>
      <c r="H1457">
        <v>45.256124999999997</v>
      </c>
      <c r="I1457">
        <v>52.068874999999998</v>
      </c>
      <c r="J1457">
        <v>56.8</v>
      </c>
      <c r="K1457">
        <v>47</v>
      </c>
      <c r="L1457">
        <v>154</v>
      </c>
      <c r="M1457">
        <v>43</v>
      </c>
      <c r="N1457">
        <v>166</v>
      </c>
      <c r="O1457">
        <v>8</v>
      </c>
      <c r="P1457">
        <v>2</v>
      </c>
      <c r="Q1457">
        <v>2</v>
      </c>
      <c r="X1457">
        <v>12</v>
      </c>
      <c r="Y1457">
        <v>12</v>
      </c>
      <c r="Z1457">
        <v>0.02</v>
      </c>
      <c r="AA1457">
        <v>1</v>
      </c>
      <c r="AB1457">
        <v>18</v>
      </c>
    </row>
    <row r="1458" spans="1:28" x14ac:dyDescent="0.25">
      <c r="A1458">
        <v>2021</v>
      </c>
      <c r="B1458">
        <v>4</v>
      </c>
      <c r="C1458" s="289">
        <v>44301</v>
      </c>
      <c r="E1458">
        <v>10</v>
      </c>
      <c r="F1458" t="s">
        <v>363</v>
      </c>
      <c r="G1458" t="s">
        <v>364</v>
      </c>
      <c r="H1458">
        <v>45.256124999999997</v>
      </c>
      <c r="I1458">
        <v>52.068874999999998</v>
      </c>
      <c r="J1458">
        <v>60</v>
      </c>
      <c r="K1458">
        <v>47</v>
      </c>
      <c r="L1458">
        <v>154</v>
      </c>
      <c r="M1458">
        <v>63</v>
      </c>
      <c r="N1458">
        <v>114</v>
      </c>
      <c r="Y1458">
        <v>600</v>
      </c>
      <c r="Z1458">
        <v>0.02</v>
      </c>
      <c r="AA1458">
        <v>1</v>
      </c>
      <c r="AB1458">
        <v>18</v>
      </c>
    </row>
    <row r="1459" spans="1:28" x14ac:dyDescent="0.25">
      <c r="A1459">
        <v>2021</v>
      </c>
      <c r="B1459">
        <v>4</v>
      </c>
      <c r="C1459" s="289">
        <v>44305</v>
      </c>
      <c r="E1459">
        <v>550</v>
      </c>
      <c r="F1459" t="s">
        <v>365</v>
      </c>
      <c r="G1459" t="s">
        <v>366</v>
      </c>
      <c r="H1459">
        <v>32.024999999999999</v>
      </c>
      <c r="I1459">
        <v>38.045000000000002</v>
      </c>
      <c r="J1459">
        <v>35</v>
      </c>
      <c r="K1459">
        <v>108</v>
      </c>
      <c r="L1459">
        <v>100</v>
      </c>
      <c r="M1459">
        <v>126</v>
      </c>
      <c r="N1459">
        <v>86</v>
      </c>
      <c r="O1459">
        <v>6</v>
      </c>
      <c r="Q1459">
        <v>2</v>
      </c>
      <c r="X1459">
        <v>8</v>
      </c>
      <c r="Y1459">
        <v>8</v>
      </c>
      <c r="Z1459">
        <v>1.4999999999999999E-2</v>
      </c>
      <c r="AA1459">
        <v>1</v>
      </c>
      <c r="AB1459">
        <v>16</v>
      </c>
    </row>
    <row r="1460" spans="1:28" x14ac:dyDescent="0.25">
      <c r="A1460">
        <v>2021</v>
      </c>
      <c r="B1460">
        <v>4</v>
      </c>
      <c r="C1460" s="289">
        <v>44306</v>
      </c>
      <c r="E1460">
        <v>550</v>
      </c>
      <c r="F1460" t="s">
        <v>365</v>
      </c>
      <c r="G1460" t="s">
        <v>366</v>
      </c>
      <c r="H1460">
        <v>32.024999999999999</v>
      </c>
      <c r="I1460">
        <v>38.045000000000002</v>
      </c>
      <c r="J1460">
        <v>36.200000000000003</v>
      </c>
      <c r="K1460">
        <v>108</v>
      </c>
      <c r="L1460">
        <v>100</v>
      </c>
      <c r="M1460">
        <v>131</v>
      </c>
      <c r="N1460">
        <v>83</v>
      </c>
      <c r="O1460">
        <v>12</v>
      </c>
      <c r="P1460">
        <v>4</v>
      </c>
      <c r="Q1460">
        <v>7</v>
      </c>
      <c r="X1460">
        <v>23</v>
      </c>
      <c r="Y1460">
        <v>983</v>
      </c>
      <c r="Z1460">
        <v>1.4999999999999999E-2</v>
      </c>
      <c r="AA1460">
        <v>1</v>
      </c>
      <c r="AB1460">
        <v>16</v>
      </c>
    </row>
    <row r="1461" spans="1:28" x14ac:dyDescent="0.25">
      <c r="A1461">
        <v>2021</v>
      </c>
      <c r="B1461">
        <v>4</v>
      </c>
      <c r="C1461" s="289">
        <v>44307</v>
      </c>
      <c r="E1461">
        <v>550</v>
      </c>
      <c r="F1461" t="s">
        <v>365</v>
      </c>
      <c r="G1461" t="s">
        <v>366</v>
      </c>
      <c r="H1461">
        <v>32.024999999999999</v>
      </c>
      <c r="I1461">
        <v>38.045000000000002</v>
      </c>
      <c r="J1461">
        <v>34</v>
      </c>
      <c r="K1461">
        <v>108</v>
      </c>
      <c r="L1461">
        <v>100</v>
      </c>
      <c r="M1461">
        <v>137</v>
      </c>
      <c r="N1461">
        <v>79</v>
      </c>
      <c r="O1461">
        <v>10</v>
      </c>
      <c r="P1461">
        <v>10</v>
      </c>
      <c r="Q1461">
        <v>2</v>
      </c>
      <c r="X1461">
        <v>22</v>
      </c>
      <c r="Y1461">
        <v>2062</v>
      </c>
      <c r="Z1461">
        <v>1.4999999999999999E-2</v>
      </c>
      <c r="AA1461">
        <v>1</v>
      </c>
      <c r="AB1461">
        <v>16</v>
      </c>
    </row>
    <row r="1462" spans="1:28" x14ac:dyDescent="0.25">
      <c r="A1462">
        <v>2021</v>
      </c>
      <c r="B1462">
        <v>4</v>
      </c>
      <c r="C1462" s="289">
        <v>44286</v>
      </c>
      <c r="E1462">
        <v>449</v>
      </c>
      <c r="F1462" t="s">
        <v>272</v>
      </c>
      <c r="G1462" t="s">
        <v>273</v>
      </c>
      <c r="H1462">
        <v>40.985999999999997</v>
      </c>
      <c r="I1462">
        <v>50.048000000000002</v>
      </c>
      <c r="J1462">
        <v>43.8</v>
      </c>
      <c r="K1462">
        <v>108</v>
      </c>
      <c r="L1462">
        <v>100</v>
      </c>
      <c r="M1462">
        <v>118</v>
      </c>
      <c r="N1462">
        <v>91</v>
      </c>
      <c r="O1462">
        <v>8</v>
      </c>
      <c r="P1462">
        <v>4</v>
      </c>
      <c r="Q1462">
        <v>6</v>
      </c>
      <c r="X1462">
        <v>18</v>
      </c>
      <c r="Y1462">
        <v>2088</v>
      </c>
      <c r="Z1462">
        <v>1.4999999999999999E-2</v>
      </c>
      <c r="AA1462">
        <v>1</v>
      </c>
      <c r="AB1462">
        <v>16</v>
      </c>
    </row>
    <row r="1463" spans="1:28" x14ac:dyDescent="0.25">
      <c r="A1463">
        <v>2021</v>
      </c>
      <c r="B1463">
        <v>4</v>
      </c>
      <c r="C1463" s="289">
        <v>44287</v>
      </c>
      <c r="E1463">
        <v>449</v>
      </c>
      <c r="F1463" t="s">
        <v>272</v>
      </c>
      <c r="G1463" t="s">
        <v>273</v>
      </c>
      <c r="H1463">
        <v>40.985999999999997</v>
      </c>
      <c r="I1463">
        <v>50.048000000000002</v>
      </c>
      <c r="J1463">
        <v>44.4</v>
      </c>
      <c r="K1463">
        <v>108</v>
      </c>
      <c r="L1463">
        <v>100</v>
      </c>
      <c r="M1463">
        <v>124</v>
      </c>
      <c r="N1463">
        <v>87</v>
      </c>
      <c r="O1463">
        <v>9</v>
      </c>
      <c r="P1463">
        <v>2</v>
      </c>
      <c r="Q1463">
        <v>8</v>
      </c>
      <c r="X1463">
        <v>19</v>
      </c>
      <c r="Y1463">
        <v>2719</v>
      </c>
      <c r="Z1463">
        <v>1.4999999999999999E-2</v>
      </c>
      <c r="AA1463">
        <v>1</v>
      </c>
      <c r="AB1463">
        <v>16</v>
      </c>
    </row>
    <row r="1464" spans="1:28" x14ac:dyDescent="0.25">
      <c r="A1464">
        <v>2021</v>
      </c>
      <c r="B1464">
        <v>4</v>
      </c>
      <c r="C1464" s="289">
        <v>44290</v>
      </c>
      <c r="E1464">
        <v>449</v>
      </c>
      <c r="F1464" t="s">
        <v>272</v>
      </c>
      <c r="G1464" t="s">
        <v>273</v>
      </c>
      <c r="H1464">
        <v>40.985999999999997</v>
      </c>
      <c r="I1464">
        <v>50.048000000000002</v>
      </c>
      <c r="K1464">
        <v>108</v>
      </c>
      <c r="L1464">
        <v>100</v>
      </c>
      <c r="Y1464">
        <v>630</v>
      </c>
      <c r="Z1464">
        <v>1.4999999999999999E-2</v>
      </c>
      <c r="AA1464">
        <v>1</v>
      </c>
      <c r="AB1464">
        <v>16</v>
      </c>
    </row>
    <row r="1465" spans="1:28" x14ac:dyDescent="0.25">
      <c r="A1465">
        <v>2021</v>
      </c>
      <c r="B1465">
        <v>4</v>
      </c>
      <c r="C1465" s="289">
        <v>44291</v>
      </c>
      <c r="E1465">
        <v>449</v>
      </c>
      <c r="F1465" t="s">
        <v>272</v>
      </c>
      <c r="G1465" t="s">
        <v>273</v>
      </c>
      <c r="H1465">
        <v>40.985999999999997</v>
      </c>
      <c r="I1465">
        <v>50.048000000000002</v>
      </c>
      <c r="K1465">
        <v>108</v>
      </c>
      <c r="L1465">
        <v>100</v>
      </c>
      <c r="Y1465">
        <v>240</v>
      </c>
      <c r="Z1465">
        <v>1.4999999999999999E-2</v>
      </c>
      <c r="AA1465">
        <v>1</v>
      </c>
      <c r="AB1465">
        <v>16</v>
      </c>
    </row>
    <row r="1466" spans="1:28" x14ac:dyDescent="0.25">
      <c r="A1466">
        <v>2021</v>
      </c>
      <c r="B1466">
        <v>4</v>
      </c>
      <c r="C1466" s="289">
        <v>44313</v>
      </c>
      <c r="E1466">
        <v>449</v>
      </c>
      <c r="F1466" t="s">
        <v>272</v>
      </c>
      <c r="G1466" t="s">
        <v>273</v>
      </c>
      <c r="H1466">
        <v>40.985999999999997</v>
      </c>
      <c r="I1466">
        <v>50.048000000000002</v>
      </c>
      <c r="J1466">
        <v>45</v>
      </c>
      <c r="K1466">
        <v>108</v>
      </c>
      <c r="L1466">
        <v>100</v>
      </c>
      <c r="M1466">
        <v>119</v>
      </c>
      <c r="N1466">
        <v>91</v>
      </c>
      <c r="O1466">
        <v>6</v>
      </c>
      <c r="P1466">
        <v>8</v>
      </c>
      <c r="Q1466">
        <v>8</v>
      </c>
      <c r="X1466">
        <v>22</v>
      </c>
      <c r="Y1466">
        <v>652</v>
      </c>
      <c r="Z1466">
        <v>1.4999999999999999E-2</v>
      </c>
      <c r="AA1466">
        <v>1</v>
      </c>
      <c r="AB1466">
        <v>16</v>
      </c>
    </row>
    <row r="1467" spans="1:28" x14ac:dyDescent="0.25">
      <c r="A1467">
        <v>2021</v>
      </c>
      <c r="B1467">
        <v>4</v>
      </c>
      <c r="C1467" s="289">
        <v>44286</v>
      </c>
      <c r="E1467">
        <v>331</v>
      </c>
      <c r="F1467" t="s">
        <v>168</v>
      </c>
      <c r="G1467" t="s">
        <v>169</v>
      </c>
      <c r="H1467">
        <v>305.82499999999999</v>
      </c>
      <c r="I1467">
        <v>348.07499999999999</v>
      </c>
      <c r="J1467">
        <v>314.5</v>
      </c>
      <c r="K1467">
        <v>110</v>
      </c>
      <c r="L1467">
        <v>131</v>
      </c>
      <c r="M1467">
        <v>135</v>
      </c>
      <c r="N1467">
        <v>107</v>
      </c>
      <c r="Y1467">
        <v>840</v>
      </c>
      <c r="Z1467">
        <v>1.4999999999999999E-2</v>
      </c>
      <c r="AA1467">
        <v>1</v>
      </c>
      <c r="AB1467">
        <v>16</v>
      </c>
    </row>
    <row r="1468" spans="1:28" x14ac:dyDescent="0.25">
      <c r="A1468">
        <v>2021</v>
      </c>
      <c r="B1468">
        <v>4</v>
      </c>
      <c r="C1468" s="289">
        <v>44286</v>
      </c>
      <c r="E1468">
        <v>557</v>
      </c>
      <c r="F1468" t="s">
        <v>178</v>
      </c>
      <c r="G1468" t="s">
        <v>179</v>
      </c>
      <c r="H1468">
        <v>171.262</v>
      </c>
      <c r="I1468">
        <v>194.922</v>
      </c>
      <c r="J1468">
        <v>190.1</v>
      </c>
      <c r="K1468">
        <v>20</v>
      </c>
      <c r="L1468">
        <v>180</v>
      </c>
      <c r="M1468">
        <v>23</v>
      </c>
      <c r="N1468">
        <v>159</v>
      </c>
      <c r="O1468">
        <v>2</v>
      </c>
      <c r="P1468">
        <v>3</v>
      </c>
      <c r="Q1468">
        <v>4</v>
      </c>
      <c r="S1468">
        <v>1</v>
      </c>
      <c r="X1468">
        <v>9</v>
      </c>
      <c r="Y1468">
        <v>369</v>
      </c>
      <c r="Z1468">
        <v>1.4999999999999999E-2</v>
      </c>
      <c r="AA1468">
        <v>1</v>
      </c>
      <c r="AB1468">
        <v>16</v>
      </c>
    </row>
    <row r="1469" spans="1:28" x14ac:dyDescent="0.25">
      <c r="A1469">
        <v>2021</v>
      </c>
      <c r="B1469">
        <v>4</v>
      </c>
      <c r="C1469" s="289">
        <v>44287</v>
      </c>
      <c r="E1469">
        <v>557</v>
      </c>
      <c r="F1469" t="s">
        <v>178</v>
      </c>
      <c r="G1469" t="s">
        <v>179</v>
      </c>
      <c r="H1469">
        <v>171.262</v>
      </c>
      <c r="I1469">
        <v>194.922</v>
      </c>
      <c r="K1469">
        <v>20</v>
      </c>
      <c r="L1469">
        <v>180</v>
      </c>
      <c r="O1469">
        <v>1</v>
      </c>
      <c r="P1469">
        <v>1</v>
      </c>
      <c r="Q1469">
        <v>1</v>
      </c>
      <c r="S1469">
        <v>1</v>
      </c>
      <c r="X1469">
        <v>3</v>
      </c>
      <c r="Y1469">
        <v>219</v>
      </c>
      <c r="Z1469">
        <v>1.4999999999999999E-2</v>
      </c>
      <c r="AA1469">
        <v>1</v>
      </c>
      <c r="AB1469">
        <v>16</v>
      </c>
    </row>
    <row r="1470" spans="1:28" x14ac:dyDescent="0.25">
      <c r="A1470">
        <v>2021</v>
      </c>
      <c r="B1470">
        <v>4</v>
      </c>
      <c r="C1470" s="289">
        <v>44294</v>
      </c>
      <c r="E1470">
        <v>557</v>
      </c>
      <c r="F1470" t="s">
        <v>178</v>
      </c>
      <c r="G1470" t="s">
        <v>179</v>
      </c>
      <c r="H1470">
        <v>171.262</v>
      </c>
      <c r="I1470">
        <v>194.922</v>
      </c>
      <c r="J1470">
        <v>192.4</v>
      </c>
      <c r="K1470">
        <v>20</v>
      </c>
      <c r="L1470">
        <v>180</v>
      </c>
      <c r="M1470">
        <v>26</v>
      </c>
      <c r="N1470">
        <v>141</v>
      </c>
      <c r="O1470">
        <v>3</v>
      </c>
      <c r="P1470">
        <v>4</v>
      </c>
      <c r="Q1470">
        <v>2</v>
      </c>
      <c r="R1470">
        <v>1</v>
      </c>
      <c r="X1470">
        <v>10</v>
      </c>
      <c r="Y1470">
        <v>106</v>
      </c>
      <c r="Z1470">
        <v>1.4999999999999999E-2</v>
      </c>
      <c r="AA1470">
        <v>1</v>
      </c>
      <c r="AB1470">
        <v>16</v>
      </c>
    </row>
    <row r="1471" spans="1:28" x14ac:dyDescent="0.25">
      <c r="A1471">
        <v>2021</v>
      </c>
      <c r="B1471">
        <v>4</v>
      </c>
      <c r="C1471" s="289">
        <v>44297</v>
      </c>
      <c r="E1471">
        <v>557</v>
      </c>
      <c r="F1471" t="s">
        <v>178</v>
      </c>
      <c r="G1471" t="s">
        <v>179</v>
      </c>
      <c r="H1471">
        <v>171.262</v>
      </c>
      <c r="I1471">
        <v>194.922</v>
      </c>
      <c r="J1471">
        <v>198.8</v>
      </c>
      <c r="K1471">
        <v>20</v>
      </c>
      <c r="L1471">
        <v>180</v>
      </c>
      <c r="M1471">
        <v>24</v>
      </c>
      <c r="N1471">
        <v>151</v>
      </c>
      <c r="O1471">
        <v>1</v>
      </c>
      <c r="P1471">
        <v>2</v>
      </c>
      <c r="Q1471">
        <v>3</v>
      </c>
      <c r="S1471">
        <v>1</v>
      </c>
      <c r="X1471">
        <v>7</v>
      </c>
      <c r="Y1471">
        <v>295</v>
      </c>
      <c r="Z1471">
        <v>1.4999999999999999E-2</v>
      </c>
      <c r="AA1471">
        <v>1</v>
      </c>
      <c r="AB1471">
        <v>16</v>
      </c>
    </row>
    <row r="1472" spans="1:28" x14ac:dyDescent="0.25">
      <c r="A1472">
        <v>2021</v>
      </c>
      <c r="B1472">
        <v>4</v>
      </c>
      <c r="C1472" s="289">
        <v>44298</v>
      </c>
      <c r="E1472">
        <v>557</v>
      </c>
      <c r="F1472" t="s">
        <v>178</v>
      </c>
      <c r="G1472" t="s">
        <v>179</v>
      </c>
      <c r="H1472">
        <v>171.262</v>
      </c>
      <c r="I1472">
        <v>194.922</v>
      </c>
      <c r="J1472">
        <v>193.3</v>
      </c>
      <c r="K1472">
        <v>20</v>
      </c>
      <c r="L1472">
        <v>180</v>
      </c>
      <c r="M1472">
        <v>26</v>
      </c>
      <c r="N1472">
        <v>140</v>
      </c>
      <c r="O1472">
        <v>2</v>
      </c>
      <c r="P1472">
        <v>2</v>
      </c>
      <c r="Q1472">
        <v>2</v>
      </c>
      <c r="R1472">
        <v>1</v>
      </c>
      <c r="S1472">
        <v>2</v>
      </c>
      <c r="X1472">
        <v>9</v>
      </c>
      <c r="Y1472">
        <v>321</v>
      </c>
      <c r="Z1472">
        <v>1.4999999999999999E-2</v>
      </c>
      <c r="AA1472">
        <v>1</v>
      </c>
      <c r="AB1472">
        <v>16</v>
      </c>
    </row>
    <row r="1473" spans="1:28" x14ac:dyDescent="0.25">
      <c r="A1473">
        <v>2021</v>
      </c>
      <c r="B1473">
        <v>4</v>
      </c>
      <c r="C1473" s="289">
        <v>44299</v>
      </c>
      <c r="E1473">
        <v>557</v>
      </c>
      <c r="F1473" t="s">
        <v>178</v>
      </c>
      <c r="G1473" t="s">
        <v>179</v>
      </c>
      <c r="H1473">
        <v>171.262</v>
      </c>
      <c r="I1473">
        <v>194.922</v>
      </c>
      <c r="J1473">
        <v>199.2</v>
      </c>
      <c r="K1473">
        <v>20</v>
      </c>
      <c r="L1473">
        <v>180</v>
      </c>
      <c r="M1473">
        <v>26</v>
      </c>
      <c r="N1473">
        <v>138</v>
      </c>
      <c r="O1473">
        <v>2</v>
      </c>
      <c r="P1473">
        <v>3</v>
      </c>
      <c r="Q1473">
        <v>5</v>
      </c>
      <c r="S1473">
        <v>1</v>
      </c>
      <c r="X1473">
        <v>10</v>
      </c>
      <c r="Y1473">
        <v>130</v>
      </c>
      <c r="Z1473">
        <v>1.4999999999999999E-2</v>
      </c>
      <c r="AA1473">
        <v>1</v>
      </c>
      <c r="AB1473">
        <v>16</v>
      </c>
    </row>
    <row r="1474" spans="1:28" x14ac:dyDescent="0.25">
      <c r="A1474">
        <v>2021</v>
      </c>
      <c r="B1474">
        <v>4</v>
      </c>
      <c r="C1474" s="289">
        <v>44300</v>
      </c>
      <c r="E1474">
        <v>557</v>
      </c>
      <c r="F1474" t="s">
        <v>178</v>
      </c>
      <c r="G1474" t="s">
        <v>179</v>
      </c>
      <c r="H1474">
        <v>171.262</v>
      </c>
      <c r="I1474">
        <v>194.922</v>
      </c>
      <c r="J1474">
        <v>204</v>
      </c>
      <c r="K1474">
        <v>20</v>
      </c>
      <c r="L1474">
        <v>180</v>
      </c>
      <c r="M1474">
        <v>27</v>
      </c>
      <c r="N1474">
        <v>135</v>
      </c>
      <c r="O1474">
        <v>2</v>
      </c>
      <c r="P1474">
        <v>2</v>
      </c>
      <c r="Q1474">
        <v>2</v>
      </c>
      <c r="R1474">
        <v>1</v>
      </c>
      <c r="S1474">
        <v>4</v>
      </c>
      <c r="X1474">
        <v>10</v>
      </c>
      <c r="Y1474">
        <v>370</v>
      </c>
      <c r="Z1474">
        <v>1.4999999999999999E-2</v>
      </c>
      <c r="AA1474">
        <v>1</v>
      </c>
      <c r="AB1474">
        <v>16</v>
      </c>
    </row>
    <row r="1475" spans="1:28" x14ac:dyDescent="0.25">
      <c r="A1475">
        <v>2021</v>
      </c>
      <c r="B1475">
        <v>4</v>
      </c>
      <c r="C1475" s="289">
        <v>44301</v>
      </c>
      <c r="E1475">
        <v>557</v>
      </c>
      <c r="F1475" t="s">
        <v>178</v>
      </c>
      <c r="G1475" t="s">
        <v>179</v>
      </c>
      <c r="H1475">
        <v>171.262</v>
      </c>
      <c r="I1475">
        <v>194.922</v>
      </c>
      <c r="J1475">
        <v>201</v>
      </c>
      <c r="K1475">
        <v>20</v>
      </c>
      <c r="L1475">
        <v>180</v>
      </c>
      <c r="M1475">
        <v>26</v>
      </c>
      <c r="N1475">
        <v>138</v>
      </c>
      <c r="O1475">
        <v>3</v>
      </c>
      <c r="P1475">
        <v>3</v>
      </c>
      <c r="Q1475">
        <v>4</v>
      </c>
      <c r="S1475">
        <v>1</v>
      </c>
      <c r="X1475">
        <v>11</v>
      </c>
      <c r="Y1475">
        <v>491</v>
      </c>
      <c r="Z1475">
        <v>1.4999999999999999E-2</v>
      </c>
      <c r="AA1475">
        <v>1</v>
      </c>
      <c r="AB1475">
        <v>16</v>
      </c>
    </row>
    <row r="1476" spans="1:28" x14ac:dyDescent="0.25">
      <c r="A1476">
        <v>2021</v>
      </c>
      <c r="B1476">
        <v>4</v>
      </c>
      <c r="C1476" s="289">
        <v>44304</v>
      </c>
      <c r="E1476">
        <v>557</v>
      </c>
      <c r="F1476" t="s">
        <v>178</v>
      </c>
      <c r="G1476" t="s">
        <v>179</v>
      </c>
      <c r="H1476">
        <v>171.262</v>
      </c>
      <c r="I1476">
        <v>194.922</v>
      </c>
      <c r="J1476">
        <v>197.2</v>
      </c>
      <c r="K1476">
        <v>20</v>
      </c>
      <c r="L1476">
        <v>180</v>
      </c>
      <c r="M1476">
        <v>25</v>
      </c>
      <c r="N1476">
        <v>142</v>
      </c>
      <c r="O1476">
        <v>2</v>
      </c>
      <c r="P1476">
        <v>3</v>
      </c>
      <c r="Q1476">
        <v>4</v>
      </c>
      <c r="S1476">
        <v>1</v>
      </c>
      <c r="X1476">
        <v>9</v>
      </c>
      <c r="Y1476">
        <v>369</v>
      </c>
      <c r="Z1476">
        <v>1.4999999999999999E-2</v>
      </c>
      <c r="AA1476">
        <v>1</v>
      </c>
      <c r="AB1476">
        <v>16</v>
      </c>
    </row>
    <row r="1477" spans="1:28" x14ac:dyDescent="0.25">
      <c r="A1477">
        <v>2021</v>
      </c>
      <c r="B1477">
        <v>4</v>
      </c>
      <c r="C1477" s="289">
        <v>44305</v>
      </c>
      <c r="E1477">
        <v>557</v>
      </c>
      <c r="F1477" t="s">
        <v>178</v>
      </c>
      <c r="G1477" t="s">
        <v>179</v>
      </c>
      <c r="H1477">
        <v>171.262</v>
      </c>
      <c r="I1477">
        <v>194.922</v>
      </c>
      <c r="J1477">
        <v>198.5</v>
      </c>
      <c r="K1477">
        <v>20</v>
      </c>
      <c r="L1477">
        <v>180</v>
      </c>
      <c r="M1477">
        <v>26</v>
      </c>
      <c r="N1477">
        <v>141</v>
      </c>
      <c r="O1477">
        <v>2</v>
      </c>
      <c r="P1477">
        <v>2</v>
      </c>
      <c r="Q1477">
        <v>2</v>
      </c>
      <c r="R1477">
        <v>1</v>
      </c>
      <c r="S1477">
        <v>3</v>
      </c>
      <c r="X1477">
        <v>9</v>
      </c>
      <c r="Y1477">
        <v>441</v>
      </c>
      <c r="Z1477">
        <v>1.4999999999999999E-2</v>
      </c>
      <c r="AA1477">
        <v>1</v>
      </c>
      <c r="AB1477">
        <v>16</v>
      </c>
    </row>
    <row r="1478" spans="1:28" x14ac:dyDescent="0.25">
      <c r="A1478">
        <v>2021</v>
      </c>
      <c r="B1478">
        <v>4</v>
      </c>
      <c r="C1478" s="289">
        <v>44306</v>
      </c>
      <c r="E1478">
        <v>557</v>
      </c>
      <c r="F1478" t="s">
        <v>178</v>
      </c>
      <c r="G1478" t="s">
        <v>179</v>
      </c>
      <c r="H1478">
        <v>171.262</v>
      </c>
      <c r="I1478">
        <v>194.922</v>
      </c>
      <c r="J1478">
        <v>192.8</v>
      </c>
      <c r="K1478">
        <v>20</v>
      </c>
      <c r="L1478">
        <v>180</v>
      </c>
      <c r="M1478">
        <v>25</v>
      </c>
      <c r="N1478">
        <v>144</v>
      </c>
      <c r="O1478">
        <v>2</v>
      </c>
      <c r="P1478">
        <v>3</v>
      </c>
      <c r="Q1478">
        <v>4</v>
      </c>
      <c r="S1478">
        <v>1</v>
      </c>
      <c r="X1478">
        <v>9</v>
      </c>
      <c r="Y1478">
        <v>321</v>
      </c>
      <c r="Z1478">
        <v>1.4999999999999999E-2</v>
      </c>
      <c r="AA1478">
        <v>1</v>
      </c>
      <c r="AB1478">
        <v>16</v>
      </c>
    </row>
    <row r="1479" spans="1:28" x14ac:dyDescent="0.25">
      <c r="A1479">
        <v>2021</v>
      </c>
      <c r="B1479">
        <v>4</v>
      </c>
      <c r="C1479" s="289">
        <v>44307</v>
      </c>
      <c r="E1479">
        <v>557</v>
      </c>
      <c r="F1479" t="s">
        <v>178</v>
      </c>
      <c r="G1479" t="s">
        <v>179</v>
      </c>
      <c r="H1479">
        <v>171.262</v>
      </c>
      <c r="I1479">
        <v>194.922</v>
      </c>
      <c r="J1479">
        <v>190</v>
      </c>
      <c r="K1479">
        <v>20</v>
      </c>
      <c r="L1479">
        <v>180</v>
      </c>
      <c r="M1479">
        <v>24</v>
      </c>
      <c r="N1479">
        <v>150</v>
      </c>
      <c r="O1479">
        <v>1</v>
      </c>
      <c r="P1479">
        <v>1</v>
      </c>
      <c r="Q1479">
        <v>1</v>
      </c>
      <c r="X1479">
        <v>3</v>
      </c>
      <c r="Y1479">
        <v>195</v>
      </c>
      <c r="Z1479">
        <v>1.4999999999999999E-2</v>
      </c>
      <c r="AA1479">
        <v>1</v>
      </c>
      <c r="AB1479">
        <v>16</v>
      </c>
    </row>
    <row r="1480" spans="1:28" x14ac:dyDescent="0.25">
      <c r="A1480">
        <v>2021</v>
      </c>
      <c r="B1480">
        <v>4</v>
      </c>
      <c r="C1480" s="289">
        <v>44308</v>
      </c>
      <c r="E1480">
        <v>557</v>
      </c>
      <c r="F1480" t="s">
        <v>178</v>
      </c>
      <c r="G1480" t="s">
        <v>179</v>
      </c>
      <c r="H1480">
        <v>171.262</v>
      </c>
      <c r="I1480">
        <v>194.922</v>
      </c>
      <c r="K1480">
        <v>20</v>
      </c>
      <c r="L1480">
        <v>180</v>
      </c>
      <c r="Y1480">
        <v>120</v>
      </c>
      <c r="Z1480">
        <v>1.4999999999999999E-2</v>
      </c>
      <c r="AA1480">
        <v>1</v>
      </c>
      <c r="AB1480">
        <v>16</v>
      </c>
    </row>
    <row r="1481" spans="1:28" x14ac:dyDescent="0.25">
      <c r="A1481">
        <v>2021</v>
      </c>
      <c r="B1481">
        <v>4</v>
      </c>
      <c r="C1481" s="289">
        <v>44286</v>
      </c>
      <c r="E1481">
        <v>556</v>
      </c>
      <c r="F1481" t="s">
        <v>175</v>
      </c>
      <c r="G1481" t="s">
        <v>176</v>
      </c>
      <c r="H1481">
        <v>1003.106</v>
      </c>
      <c r="I1481">
        <v>1141.6859999999999</v>
      </c>
      <c r="J1481">
        <v>1084.2</v>
      </c>
      <c r="K1481">
        <v>20</v>
      </c>
      <c r="L1481">
        <v>180</v>
      </c>
      <c r="M1481">
        <v>23</v>
      </c>
      <c r="N1481">
        <v>159</v>
      </c>
      <c r="O1481">
        <v>3</v>
      </c>
      <c r="P1481">
        <v>4</v>
      </c>
      <c r="Q1481">
        <v>3</v>
      </c>
      <c r="S1481">
        <v>0</v>
      </c>
      <c r="X1481">
        <v>10</v>
      </c>
      <c r="Y1481">
        <v>370</v>
      </c>
      <c r="Z1481">
        <v>1.4999999999999999E-2</v>
      </c>
      <c r="AA1481">
        <v>1</v>
      </c>
      <c r="AB1481">
        <v>16</v>
      </c>
    </row>
    <row r="1482" spans="1:28" x14ac:dyDescent="0.25">
      <c r="A1482">
        <v>2021</v>
      </c>
      <c r="B1482">
        <v>4</v>
      </c>
      <c r="C1482" s="289">
        <v>44287</v>
      </c>
      <c r="E1482">
        <v>556</v>
      </c>
      <c r="F1482" t="s">
        <v>175</v>
      </c>
      <c r="G1482" t="s">
        <v>176</v>
      </c>
      <c r="H1482">
        <v>1003.106</v>
      </c>
      <c r="I1482">
        <v>1141.6859999999999</v>
      </c>
      <c r="K1482">
        <v>20</v>
      </c>
      <c r="L1482">
        <v>180</v>
      </c>
      <c r="O1482">
        <v>0</v>
      </c>
      <c r="P1482">
        <v>1</v>
      </c>
      <c r="Q1482">
        <v>1</v>
      </c>
      <c r="S1482">
        <v>0</v>
      </c>
      <c r="X1482">
        <v>2</v>
      </c>
      <c r="Y1482">
        <v>218</v>
      </c>
      <c r="Z1482">
        <v>1.4999999999999999E-2</v>
      </c>
      <c r="AA1482">
        <v>1</v>
      </c>
      <c r="AB1482">
        <v>16</v>
      </c>
    </row>
    <row r="1483" spans="1:28" x14ac:dyDescent="0.25">
      <c r="A1483">
        <v>2021</v>
      </c>
      <c r="B1483">
        <v>4</v>
      </c>
      <c r="C1483" s="289">
        <v>44290</v>
      </c>
      <c r="E1483">
        <v>556</v>
      </c>
      <c r="F1483" t="s">
        <v>175</v>
      </c>
      <c r="G1483" t="s">
        <v>176</v>
      </c>
      <c r="H1483">
        <v>1003.106</v>
      </c>
      <c r="I1483">
        <v>1141.6859999999999</v>
      </c>
      <c r="K1483">
        <v>20</v>
      </c>
      <c r="L1483">
        <v>180</v>
      </c>
      <c r="O1483">
        <v>1</v>
      </c>
      <c r="Q1483">
        <v>1</v>
      </c>
      <c r="X1483">
        <v>2</v>
      </c>
      <c r="Y1483">
        <v>2</v>
      </c>
      <c r="Z1483">
        <v>1.4999999999999999E-2</v>
      </c>
      <c r="AA1483">
        <v>1</v>
      </c>
      <c r="AB1483">
        <v>16</v>
      </c>
    </row>
    <row r="1484" spans="1:28" x14ac:dyDescent="0.25">
      <c r="A1484">
        <v>2021</v>
      </c>
      <c r="B1484">
        <v>4</v>
      </c>
      <c r="C1484" s="289">
        <v>44294</v>
      </c>
      <c r="E1484">
        <v>556</v>
      </c>
      <c r="F1484" t="s">
        <v>175</v>
      </c>
      <c r="G1484" t="s">
        <v>176</v>
      </c>
      <c r="H1484">
        <v>1003.106</v>
      </c>
      <c r="I1484">
        <v>1141.6859999999999</v>
      </c>
      <c r="J1484">
        <v>1076</v>
      </c>
      <c r="K1484">
        <v>20</v>
      </c>
      <c r="L1484">
        <v>180</v>
      </c>
      <c r="M1484">
        <v>26</v>
      </c>
      <c r="N1484">
        <v>141</v>
      </c>
      <c r="O1484">
        <v>2</v>
      </c>
      <c r="P1484">
        <v>4</v>
      </c>
      <c r="Q1484">
        <v>3</v>
      </c>
      <c r="R1484">
        <v>1</v>
      </c>
      <c r="X1484">
        <v>10</v>
      </c>
      <c r="Y1484">
        <v>106</v>
      </c>
      <c r="Z1484">
        <v>1.4999999999999999E-2</v>
      </c>
      <c r="AA1484">
        <v>1</v>
      </c>
      <c r="AB1484">
        <v>16</v>
      </c>
    </row>
    <row r="1485" spans="1:28" x14ac:dyDescent="0.25">
      <c r="A1485">
        <v>2021</v>
      </c>
      <c r="B1485">
        <v>4</v>
      </c>
      <c r="C1485" s="289">
        <v>44297</v>
      </c>
      <c r="E1485">
        <v>556</v>
      </c>
      <c r="F1485" t="s">
        <v>175</v>
      </c>
      <c r="G1485" t="s">
        <v>176</v>
      </c>
      <c r="H1485">
        <v>1003.106</v>
      </c>
      <c r="I1485">
        <v>1141.6859999999999</v>
      </c>
      <c r="J1485">
        <v>1073.8</v>
      </c>
      <c r="K1485">
        <v>20</v>
      </c>
      <c r="L1485">
        <v>180</v>
      </c>
      <c r="M1485">
        <v>24</v>
      </c>
      <c r="N1485">
        <v>151</v>
      </c>
      <c r="O1485">
        <v>2</v>
      </c>
      <c r="P1485">
        <v>2</v>
      </c>
      <c r="Q1485">
        <v>3</v>
      </c>
      <c r="S1485">
        <v>0</v>
      </c>
      <c r="X1485">
        <v>7</v>
      </c>
      <c r="Y1485">
        <v>295</v>
      </c>
      <c r="Z1485">
        <v>1.4999999999999999E-2</v>
      </c>
      <c r="AA1485">
        <v>1</v>
      </c>
      <c r="AB1485">
        <v>16</v>
      </c>
    </row>
    <row r="1486" spans="1:28" x14ac:dyDescent="0.25">
      <c r="A1486">
        <v>2021</v>
      </c>
      <c r="B1486">
        <v>4</v>
      </c>
      <c r="C1486" s="289">
        <v>44298</v>
      </c>
      <c r="E1486">
        <v>556</v>
      </c>
      <c r="F1486" t="s">
        <v>175</v>
      </c>
      <c r="G1486" t="s">
        <v>176</v>
      </c>
      <c r="H1486">
        <v>1003.106</v>
      </c>
      <c r="I1486">
        <v>1141.6859999999999</v>
      </c>
      <c r="J1486">
        <v>1074.2</v>
      </c>
      <c r="K1486">
        <v>20</v>
      </c>
      <c r="L1486">
        <v>180</v>
      </c>
      <c r="M1486">
        <v>26</v>
      </c>
      <c r="N1486">
        <v>140</v>
      </c>
      <c r="O1486">
        <v>3</v>
      </c>
      <c r="P1486">
        <v>2</v>
      </c>
      <c r="Q1486">
        <v>3</v>
      </c>
      <c r="R1486">
        <v>1</v>
      </c>
      <c r="S1486">
        <v>3</v>
      </c>
      <c r="X1486">
        <v>11</v>
      </c>
      <c r="Y1486">
        <v>323</v>
      </c>
      <c r="Z1486">
        <v>1.4999999999999999E-2</v>
      </c>
      <c r="AA1486">
        <v>1</v>
      </c>
      <c r="AB1486">
        <v>16</v>
      </c>
    </row>
    <row r="1487" spans="1:28" x14ac:dyDescent="0.25">
      <c r="A1487">
        <v>2021</v>
      </c>
      <c r="B1487">
        <v>4</v>
      </c>
      <c r="C1487" s="289">
        <v>44299</v>
      </c>
      <c r="E1487">
        <v>556</v>
      </c>
      <c r="F1487" t="s">
        <v>175</v>
      </c>
      <c r="G1487" t="s">
        <v>176</v>
      </c>
      <c r="H1487">
        <v>1003.106</v>
      </c>
      <c r="I1487">
        <v>1141.6859999999999</v>
      </c>
      <c r="J1487">
        <v>1091.3</v>
      </c>
      <c r="K1487">
        <v>20</v>
      </c>
      <c r="L1487">
        <v>180</v>
      </c>
      <c r="M1487">
        <v>26</v>
      </c>
      <c r="N1487">
        <v>138</v>
      </c>
      <c r="O1487">
        <v>2</v>
      </c>
      <c r="P1487">
        <v>4</v>
      </c>
      <c r="Q1487">
        <v>5</v>
      </c>
      <c r="S1487">
        <v>0</v>
      </c>
      <c r="X1487">
        <v>11</v>
      </c>
      <c r="Y1487">
        <v>131</v>
      </c>
      <c r="Z1487">
        <v>1.4999999999999999E-2</v>
      </c>
      <c r="AA1487">
        <v>1</v>
      </c>
      <c r="AB1487">
        <v>16</v>
      </c>
    </row>
    <row r="1488" spans="1:28" x14ac:dyDescent="0.25">
      <c r="A1488">
        <v>2021</v>
      </c>
      <c r="B1488">
        <v>4</v>
      </c>
      <c r="C1488" s="289">
        <v>44300</v>
      </c>
      <c r="E1488">
        <v>556</v>
      </c>
      <c r="F1488" t="s">
        <v>175</v>
      </c>
      <c r="G1488" t="s">
        <v>176</v>
      </c>
      <c r="H1488">
        <v>1003.106</v>
      </c>
      <c r="I1488">
        <v>1141.6859999999999</v>
      </c>
      <c r="J1488">
        <v>1109</v>
      </c>
      <c r="K1488">
        <v>20</v>
      </c>
      <c r="L1488">
        <v>180</v>
      </c>
      <c r="M1488">
        <v>27</v>
      </c>
      <c r="N1488">
        <v>135</v>
      </c>
      <c r="O1488">
        <v>3</v>
      </c>
      <c r="P1488">
        <v>2</v>
      </c>
      <c r="Q1488">
        <v>2</v>
      </c>
      <c r="R1488">
        <v>0</v>
      </c>
      <c r="S1488">
        <v>3</v>
      </c>
      <c r="X1488">
        <v>10</v>
      </c>
      <c r="Y1488">
        <v>370</v>
      </c>
      <c r="Z1488">
        <v>1.4999999999999999E-2</v>
      </c>
      <c r="AA1488">
        <v>1</v>
      </c>
      <c r="AB1488">
        <v>16</v>
      </c>
    </row>
    <row r="1489" spans="1:28" x14ac:dyDescent="0.25">
      <c r="A1489">
        <v>2021</v>
      </c>
      <c r="B1489">
        <v>4</v>
      </c>
      <c r="C1489" s="289">
        <v>44301</v>
      </c>
      <c r="E1489">
        <v>556</v>
      </c>
      <c r="F1489" t="s">
        <v>175</v>
      </c>
      <c r="G1489" t="s">
        <v>176</v>
      </c>
      <c r="H1489">
        <v>1003.106</v>
      </c>
      <c r="I1489">
        <v>1141.6859999999999</v>
      </c>
      <c r="J1489">
        <v>1127</v>
      </c>
      <c r="K1489">
        <v>20</v>
      </c>
      <c r="L1489">
        <v>180</v>
      </c>
      <c r="M1489">
        <v>26</v>
      </c>
      <c r="N1489">
        <v>138</v>
      </c>
      <c r="O1489">
        <v>4</v>
      </c>
      <c r="P1489">
        <v>3</v>
      </c>
      <c r="Q1489">
        <v>5</v>
      </c>
      <c r="S1489">
        <v>0</v>
      </c>
      <c r="X1489">
        <v>12</v>
      </c>
      <c r="Y1489">
        <v>492</v>
      </c>
      <c r="Z1489">
        <v>1.4999999999999999E-2</v>
      </c>
      <c r="AA1489">
        <v>1</v>
      </c>
      <c r="AB1489">
        <v>16</v>
      </c>
    </row>
    <row r="1490" spans="1:28" x14ac:dyDescent="0.25">
      <c r="A1490">
        <v>2021</v>
      </c>
      <c r="B1490">
        <v>4</v>
      </c>
      <c r="C1490" s="289">
        <v>44304</v>
      </c>
      <c r="E1490">
        <v>556</v>
      </c>
      <c r="F1490" t="s">
        <v>175</v>
      </c>
      <c r="G1490" t="s">
        <v>176</v>
      </c>
      <c r="H1490">
        <v>1003.106</v>
      </c>
      <c r="I1490">
        <v>1141.6859999999999</v>
      </c>
      <c r="J1490">
        <v>1081.7</v>
      </c>
      <c r="K1490">
        <v>20</v>
      </c>
      <c r="L1490">
        <v>180</v>
      </c>
      <c r="M1490">
        <v>25</v>
      </c>
      <c r="N1490">
        <v>142</v>
      </c>
      <c r="O1490">
        <v>3</v>
      </c>
      <c r="P1490">
        <v>4</v>
      </c>
      <c r="Q1490">
        <v>5</v>
      </c>
      <c r="S1490">
        <v>0</v>
      </c>
      <c r="X1490">
        <v>11</v>
      </c>
      <c r="Y1490">
        <v>371</v>
      </c>
      <c r="Z1490">
        <v>1.4999999999999999E-2</v>
      </c>
      <c r="AA1490">
        <v>1</v>
      </c>
      <c r="AB1490">
        <v>16</v>
      </c>
    </row>
    <row r="1491" spans="1:28" x14ac:dyDescent="0.25">
      <c r="A1491">
        <v>2021</v>
      </c>
      <c r="B1491">
        <v>4</v>
      </c>
      <c r="C1491" s="289">
        <v>44305</v>
      </c>
      <c r="E1491">
        <v>556</v>
      </c>
      <c r="F1491" t="s">
        <v>175</v>
      </c>
      <c r="G1491" t="s">
        <v>176</v>
      </c>
      <c r="H1491">
        <v>1003.106</v>
      </c>
      <c r="I1491">
        <v>1141.6859999999999</v>
      </c>
      <c r="J1491">
        <v>1085.7</v>
      </c>
      <c r="K1491">
        <v>20</v>
      </c>
      <c r="L1491">
        <v>180</v>
      </c>
      <c r="M1491">
        <v>26</v>
      </c>
      <c r="N1491">
        <v>141</v>
      </c>
      <c r="O1491">
        <v>3</v>
      </c>
      <c r="P1491">
        <v>2</v>
      </c>
      <c r="Q1491">
        <v>2</v>
      </c>
      <c r="R1491">
        <v>0</v>
      </c>
      <c r="S1491">
        <v>3</v>
      </c>
      <c r="X1491">
        <v>10</v>
      </c>
      <c r="Y1491">
        <v>442</v>
      </c>
      <c r="Z1491">
        <v>1.4999999999999999E-2</v>
      </c>
      <c r="AA1491">
        <v>1</v>
      </c>
      <c r="AB1491">
        <v>16</v>
      </c>
    </row>
    <row r="1492" spans="1:28" x14ac:dyDescent="0.25">
      <c r="A1492">
        <v>2021</v>
      </c>
      <c r="B1492">
        <v>4</v>
      </c>
      <c r="C1492" s="289">
        <v>44306</v>
      </c>
      <c r="E1492">
        <v>556</v>
      </c>
      <c r="F1492" t="s">
        <v>175</v>
      </c>
      <c r="G1492" t="s">
        <v>176</v>
      </c>
      <c r="H1492">
        <v>1003.106</v>
      </c>
      <c r="I1492">
        <v>1141.6859999999999</v>
      </c>
      <c r="J1492">
        <v>1067.8</v>
      </c>
      <c r="K1492">
        <v>20</v>
      </c>
      <c r="L1492">
        <v>180</v>
      </c>
      <c r="M1492">
        <v>25</v>
      </c>
      <c r="N1492">
        <v>144</v>
      </c>
      <c r="O1492">
        <v>3</v>
      </c>
      <c r="P1492">
        <v>3</v>
      </c>
      <c r="Q1492">
        <v>5</v>
      </c>
      <c r="S1492">
        <v>0</v>
      </c>
      <c r="X1492">
        <v>11</v>
      </c>
      <c r="Y1492">
        <v>323</v>
      </c>
      <c r="Z1492">
        <v>1.4999999999999999E-2</v>
      </c>
      <c r="AA1492">
        <v>1</v>
      </c>
      <c r="AB1492">
        <v>16</v>
      </c>
    </row>
    <row r="1493" spans="1:28" x14ac:dyDescent="0.25">
      <c r="A1493">
        <v>2021</v>
      </c>
      <c r="B1493">
        <v>4</v>
      </c>
      <c r="C1493" s="289">
        <v>44307</v>
      </c>
      <c r="E1493">
        <v>556</v>
      </c>
      <c r="F1493" t="s">
        <v>175</v>
      </c>
      <c r="G1493" t="s">
        <v>176</v>
      </c>
      <c r="H1493">
        <v>1003.106</v>
      </c>
      <c r="I1493">
        <v>1141.6859999999999</v>
      </c>
      <c r="J1493">
        <v>1056.5</v>
      </c>
      <c r="K1493">
        <v>20</v>
      </c>
      <c r="L1493">
        <v>180</v>
      </c>
      <c r="M1493">
        <v>24</v>
      </c>
      <c r="N1493">
        <v>150</v>
      </c>
      <c r="O1493">
        <v>1</v>
      </c>
      <c r="P1493">
        <v>1</v>
      </c>
      <c r="Q1493">
        <v>2</v>
      </c>
      <c r="X1493">
        <v>3</v>
      </c>
      <c r="Y1493">
        <v>195</v>
      </c>
      <c r="Z1493">
        <v>1.4999999999999999E-2</v>
      </c>
      <c r="AA1493">
        <v>1</v>
      </c>
      <c r="AB1493">
        <v>16</v>
      </c>
    </row>
    <row r="1494" spans="1:28" x14ac:dyDescent="0.25">
      <c r="A1494">
        <v>2021</v>
      </c>
      <c r="B1494">
        <v>4</v>
      </c>
      <c r="C1494" s="289">
        <v>44308</v>
      </c>
      <c r="E1494">
        <v>556</v>
      </c>
      <c r="F1494" t="s">
        <v>175</v>
      </c>
      <c r="G1494" t="s">
        <v>176</v>
      </c>
      <c r="H1494">
        <v>1003.106</v>
      </c>
      <c r="I1494">
        <v>1141.6859999999999</v>
      </c>
      <c r="K1494">
        <v>20</v>
      </c>
      <c r="L1494">
        <v>180</v>
      </c>
      <c r="Y1494">
        <v>120</v>
      </c>
      <c r="Z1494">
        <v>1.4999999999999999E-2</v>
      </c>
      <c r="AA1494">
        <v>1</v>
      </c>
      <c r="AB1494">
        <v>16</v>
      </c>
    </row>
    <row r="1495" spans="1:28" x14ac:dyDescent="0.25">
      <c r="A1495">
        <v>2021</v>
      </c>
      <c r="B1495">
        <v>4</v>
      </c>
      <c r="C1495" s="289">
        <v>44290</v>
      </c>
      <c r="E1495">
        <v>668</v>
      </c>
      <c r="F1495" t="s">
        <v>415</v>
      </c>
      <c r="G1495" t="s">
        <v>416</v>
      </c>
      <c r="H1495">
        <v>96.923000000000002</v>
      </c>
      <c r="I1495">
        <v>110.313</v>
      </c>
      <c r="J1495">
        <v>108.9</v>
      </c>
      <c r="K1495">
        <v>103</v>
      </c>
      <c r="L1495">
        <v>70</v>
      </c>
      <c r="M1495">
        <v>71</v>
      </c>
      <c r="N1495">
        <v>102</v>
      </c>
      <c r="O1495">
        <v>12</v>
      </c>
      <c r="P1495">
        <v>10</v>
      </c>
      <c r="Q1495">
        <v>8</v>
      </c>
      <c r="X1495">
        <v>30</v>
      </c>
      <c r="Y1495">
        <v>30</v>
      </c>
      <c r="Z1495">
        <v>1.4999999999999999E-2</v>
      </c>
      <c r="AA1495">
        <v>1</v>
      </c>
      <c r="AB1495">
        <v>16</v>
      </c>
    </row>
    <row r="1496" spans="1:28" x14ac:dyDescent="0.25">
      <c r="A1496">
        <v>2021</v>
      </c>
      <c r="B1496">
        <v>4</v>
      </c>
      <c r="C1496" s="289">
        <v>44291</v>
      </c>
      <c r="E1496">
        <v>668</v>
      </c>
      <c r="F1496" t="s">
        <v>415</v>
      </c>
      <c r="G1496" t="s">
        <v>416</v>
      </c>
      <c r="H1496">
        <v>96.923000000000002</v>
      </c>
      <c r="I1496">
        <v>110.313</v>
      </c>
      <c r="J1496">
        <v>105</v>
      </c>
      <c r="K1496">
        <v>103</v>
      </c>
      <c r="L1496">
        <v>70</v>
      </c>
      <c r="M1496">
        <v>109</v>
      </c>
      <c r="N1496">
        <v>66</v>
      </c>
      <c r="O1496">
        <v>4</v>
      </c>
      <c r="P1496">
        <v>6</v>
      </c>
      <c r="Q1496">
        <v>2</v>
      </c>
      <c r="X1496">
        <v>12</v>
      </c>
      <c r="Y1496">
        <v>1012</v>
      </c>
      <c r="Z1496">
        <v>1.4999999999999999E-2</v>
      </c>
      <c r="AA1496">
        <v>1</v>
      </c>
      <c r="AB1496">
        <v>16</v>
      </c>
    </row>
    <row r="1497" spans="1:28" x14ac:dyDescent="0.25">
      <c r="A1497">
        <v>2021</v>
      </c>
      <c r="B1497">
        <v>4</v>
      </c>
      <c r="C1497" s="289">
        <v>44292</v>
      </c>
      <c r="E1497">
        <v>668</v>
      </c>
      <c r="F1497" t="s">
        <v>415</v>
      </c>
      <c r="G1497" t="s">
        <v>416</v>
      </c>
      <c r="H1497">
        <v>96.923000000000002</v>
      </c>
      <c r="I1497">
        <v>110.313</v>
      </c>
      <c r="K1497">
        <v>103</v>
      </c>
      <c r="L1497">
        <v>70</v>
      </c>
      <c r="Y1497">
        <v>720</v>
      </c>
      <c r="Z1497">
        <v>1.4999999999999999E-2</v>
      </c>
      <c r="AA1497">
        <v>1</v>
      </c>
      <c r="AB1497">
        <v>16</v>
      </c>
    </row>
    <row r="1498" spans="1:28" x14ac:dyDescent="0.25">
      <c r="A1498">
        <v>2021</v>
      </c>
      <c r="B1498">
        <v>4</v>
      </c>
      <c r="C1498" s="289">
        <v>44312</v>
      </c>
      <c r="E1498">
        <v>668</v>
      </c>
      <c r="F1498" t="s">
        <v>415</v>
      </c>
      <c r="G1498" t="s">
        <v>416</v>
      </c>
      <c r="H1498">
        <v>96.923000000000002</v>
      </c>
      <c r="I1498">
        <v>110.313</v>
      </c>
      <c r="J1498">
        <v>106.8</v>
      </c>
      <c r="K1498">
        <v>103</v>
      </c>
      <c r="L1498">
        <v>70</v>
      </c>
      <c r="M1498">
        <v>61</v>
      </c>
      <c r="N1498">
        <v>119</v>
      </c>
      <c r="O1498">
        <v>4</v>
      </c>
      <c r="P1498">
        <v>4</v>
      </c>
      <c r="Q1498">
        <v>14</v>
      </c>
      <c r="X1498">
        <v>22</v>
      </c>
      <c r="Y1498">
        <v>622</v>
      </c>
      <c r="Z1498">
        <v>1.4999999999999999E-2</v>
      </c>
      <c r="AA1498">
        <v>1</v>
      </c>
      <c r="AB1498">
        <v>16</v>
      </c>
    </row>
    <row r="1499" spans="1:28" x14ac:dyDescent="0.25">
      <c r="A1499">
        <v>2021</v>
      </c>
      <c r="B1499">
        <v>4</v>
      </c>
      <c r="C1499" s="289">
        <v>44313</v>
      </c>
      <c r="E1499">
        <v>668</v>
      </c>
      <c r="F1499" t="s">
        <v>415</v>
      </c>
      <c r="G1499" t="s">
        <v>416</v>
      </c>
      <c r="H1499">
        <v>96.923000000000002</v>
      </c>
      <c r="I1499">
        <v>110.313</v>
      </c>
      <c r="J1499">
        <v>100</v>
      </c>
      <c r="K1499">
        <v>103</v>
      </c>
      <c r="L1499">
        <v>70</v>
      </c>
      <c r="M1499">
        <v>69</v>
      </c>
      <c r="N1499">
        <v>105</v>
      </c>
      <c r="O1499">
        <v>2</v>
      </c>
      <c r="Q1499">
        <v>6</v>
      </c>
      <c r="X1499">
        <v>8</v>
      </c>
      <c r="Y1499">
        <v>1128</v>
      </c>
      <c r="Z1499">
        <v>1.4999999999999999E-2</v>
      </c>
      <c r="AA1499">
        <v>1</v>
      </c>
      <c r="AB1499">
        <v>16</v>
      </c>
    </row>
    <row r="1500" spans="1:28" x14ac:dyDescent="0.25">
      <c r="A1500">
        <v>2021</v>
      </c>
      <c r="B1500">
        <v>4</v>
      </c>
      <c r="C1500" s="289">
        <v>44286</v>
      </c>
      <c r="E1500">
        <v>437</v>
      </c>
      <c r="F1500" t="s">
        <v>349</v>
      </c>
      <c r="G1500" t="s">
        <v>350</v>
      </c>
      <c r="H1500">
        <v>158.08799999999999</v>
      </c>
      <c r="I1500">
        <v>179.928</v>
      </c>
      <c r="J1500">
        <v>177.4</v>
      </c>
      <c r="K1500">
        <v>120</v>
      </c>
      <c r="L1500">
        <v>120</v>
      </c>
      <c r="M1500">
        <v>142</v>
      </c>
      <c r="N1500">
        <v>102</v>
      </c>
      <c r="O1500">
        <v>5</v>
      </c>
      <c r="P1500">
        <v>3</v>
      </c>
      <c r="Q1500">
        <v>6</v>
      </c>
      <c r="X1500">
        <v>14</v>
      </c>
      <c r="Y1500">
        <v>2589</v>
      </c>
      <c r="Z1500">
        <v>1.4999999999999999E-2</v>
      </c>
      <c r="AA1500">
        <v>1</v>
      </c>
      <c r="AB1500">
        <v>16</v>
      </c>
    </row>
    <row r="1501" spans="1:28" x14ac:dyDescent="0.25">
      <c r="A1501">
        <v>2021</v>
      </c>
      <c r="B1501">
        <v>4</v>
      </c>
      <c r="C1501" s="289">
        <v>44287</v>
      </c>
      <c r="E1501">
        <v>437</v>
      </c>
      <c r="F1501" t="s">
        <v>349</v>
      </c>
      <c r="G1501" t="s">
        <v>350</v>
      </c>
      <c r="H1501">
        <v>158.08799999999999</v>
      </c>
      <c r="I1501">
        <v>179.928</v>
      </c>
      <c r="J1501">
        <v>170.8</v>
      </c>
      <c r="K1501">
        <v>120</v>
      </c>
      <c r="L1501">
        <v>120</v>
      </c>
      <c r="M1501">
        <v>131</v>
      </c>
      <c r="N1501">
        <v>110</v>
      </c>
      <c r="O1501">
        <v>6</v>
      </c>
      <c r="P1501">
        <v>2</v>
      </c>
      <c r="Q1501">
        <v>4</v>
      </c>
      <c r="S1501">
        <v>4</v>
      </c>
      <c r="X1501">
        <v>16</v>
      </c>
      <c r="Y1501">
        <v>2516</v>
      </c>
      <c r="Z1501">
        <v>1.4999999999999999E-2</v>
      </c>
      <c r="AA1501">
        <v>1</v>
      </c>
      <c r="AB1501">
        <v>16</v>
      </c>
    </row>
    <row r="1502" spans="1:28" x14ac:dyDescent="0.25">
      <c r="A1502">
        <v>2021</v>
      </c>
      <c r="B1502">
        <v>4</v>
      </c>
      <c r="C1502" s="289">
        <v>44290</v>
      </c>
      <c r="E1502">
        <v>437</v>
      </c>
      <c r="F1502" t="s">
        <v>349</v>
      </c>
      <c r="G1502" t="s">
        <v>350</v>
      </c>
      <c r="H1502">
        <v>158.08799999999999</v>
      </c>
      <c r="I1502">
        <v>179.928</v>
      </c>
      <c r="J1502">
        <v>195</v>
      </c>
      <c r="K1502">
        <v>120</v>
      </c>
      <c r="L1502">
        <v>120</v>
      </c>
      <c r="M1502">
        <v>118</v>
      </c>
      <c r="N1502">
        <v>122</v>
      </c>
      <c r="O1502">
        <v>1</v>
      </c>
      <c r="P1502">
        <v>2</v>
      </c>
      <c r="Q1502">
        <v>1</v>
      </c>
      <c r="X1502">
        <v>4</v>
      </c>
      <c r="Y1502">
        <v>1429</v>
      </c>
      <c r="Z1502">
        <v>1.4999999999999999E-2</v>
      </c>
      <c r="AA1502">
        <v>1</v>
      </c>
      <c r="AB1502">
        <v>16</v>
      </c>
    </row>
    <row r="1503" spans="1:28" x14ac:dyDescent="0.25">
      <c r="A1503">
        <v>2021</v>
      </c>
      <c r="B1503">
        <v>4</v>
      </c>
      <c r="C1503" s="289">
        <v>44292</v>
      </c>
      <c r="E1503">
        <v>438</v>
      </c>
      <c r="F1503" t="s">
        <v>151</v>
      </c>
      <c r="G1503" t="s">
        <v>152</v>
      </c>
      <c r="H1503">
        <v>316.17599999999999</v>
      </c>
      <c r="I1503">
        <v>359.85599999999999</v>
      </c>
      <c r="J1503">
        <v>363.5</v>
      </c>
      <c r="K1503">
        <v>67</v>
      </c>
      <c r="L1503">
        <v>161</v>
      </c>
      <c r="M1503">
        <v>74</v>
      </c>
      <c r="N1503">
        <v>145</v>
      </c>
      <c r="Z1503">
        <v>1.4999999999999999E-2</v>
      </c>
      <c r="AA1503">
        <v>1</v>
      </c>
      <c r="AB1503">
        <v>16</v>
      </c>
    </row>
    <row r="1504" spans="1:28" x14ac:dyDescent="0.25">
      <c r="A1504">
        <v>2021</v>
      </c>
      <c r="B1504">
        <v>4</v>
      </c>
      <c r="C1504" s="289">
        <v>44293</v>
      </c>
      <c r="E1504">
        <v>438</v>
      </c>
      <c r="F1504" t="s">
        <v>151</v>
      </c>
      <c r="G1504" t="s">
        <v>152</v>
      </c>
      <c r="H1504">
        <v>316.17599999999999</v>
      </c>
      <c r="I1504">
        <v>359.85599999999999</v>
      </c>
      <c r="J1504">
        <v>344.8</v>
      </c>
      <c r="K1504">
        <v>67</v>
      </c>
      <c r="L1504">
        <v>161</v>
      </c>
      <c r="M1504">
        <v>82</v>
      </c>
      <c r="N1504">
        <v>132</v>
      </c>
      <c r="O1504">
        <v>7</v>
      </c>
      <c r="P1504">
        <v>2</v>
      </c>
      <c r="Q1504">
        <v>5</v>
      </c>
      <c r="X1504">
        <v>14</v>
      </c>
      <c r="Y1504">
        <v>1106</v>
      </c>
      <c r="Z1504">
        <v>1.4999999999999999E-2</v>
      </c>
      <c r="AA1504">
        <v>1</v>
      </c>
      <c r="AB1504">
        <v>16</v>
      </c>
    </row>
    <row r="1505" spans="1:28" x14ac:dyDescent="0.25">
      <c r="A1505">
        <v>2021</v>
      </c>
      <c r="B1505">
        <v>4</v>
      </c>
      <c r="C1505" s="289">
        <v>44294</v>
      </c>
      <c r="E1505">
        <v>438</v>
      </c>
      <c r="F1505" t="s">
        <v>151</v>
      </c>
      <c r="G1505" t="s">
        <v>152</v>
      </c>
      <c r="H1505">
        <v>316.17599999999999</v>
      </c>
      <c r="I1505">
        <v>359.85599999999999</v>
      </c>
      <c r="J1505">
        <v>349.1</v>
      </c>
      <c r="K1505">
        <v>67</v>
      </c>
      <c r="L1505">
        <v>161</v>
      </c>
      <c r="M1505">
        <v>81</v>
      </c>
      <c r="N1505">
        <v>133</v>
      </c>
      <c r="O1505">
        <v>8</v>
      </c>
      <c r="P1505">
        <v>2</v>
      </c>
      <c r="Q1505">
        <v>5</v>
      </c>
      <c r="X1505">
        <v>15</v>
      </c>
      <c r="Y1505">
        <v>1323</v>
      </c>
      <c r="Z1505">
        <v>1.4999999999999999E-2</v>
      </c>
      <c r="AA1505">
        <v>1</v>
      </c>
      <c r="AB1505">
        <v>16</v>
      </c>
    </row>
    <row r="1506" spans="1:28" x14ac:dyDescent="0.25">
      <c r="A1506">
        <v>2021</v>
      </c>
      <c r="B1506">
        <v>4</v>
      </c>
      <c r="C1506" s="289">
        <v>44297</v>
      </c>
      <c r="E1506">
        <v>438</v>
      </c>
      <c r="F1506" t="s">
        <v>151</v>
      </c>
      <c r="G1506" t="s">
        <v>152</v>
      </c>
      <c r="H1506">
        <v>316.17599999999999</v>
      </c>
      <c r="I1506">
        <v>359.85599999999999</v>
      </c>
      <c r="J1506">
        <v>358.6</v>
      </c>
      <c r="K1506">
        <v>67</v>
      </c>
      <c r="L1506">
        <v>161</v>
      </c>
      <c r="M1506">
        <v>80</v>
      </c>
      <c r="N1506">
        <v>136</v>
      </c>
      <c r="O1506">
        <v>5</v>
      </c>
      <c r="Q1506">
        <v>6</v>
      </c>
      <c r="X1506">
        <v>11</v>
      </c>
      <c r="Y1506">
        <v>1019</v>
      </c>
      <c r="Z1506">
        <v>1.4999999999999999E-2</v>
      </c>
      <c r="AA1506">
        <v>1</v>
      </c>
      <c r="AB1506">
        <v>16</v>
      </c>
    </row>
    <row r="1507" spans="1:28" x14ac:dyDescent="0.25">
      <c r="A1507">
        <v>2021</v>
      </c>
      <c r="B1507">
        <v>4</v>
      </c>
      <c r="C1507" s="289">
        <v>44298</v>
      </c>
      <c r="E1507">
        <v>438</v>
      </c>
      <c r="F1507" t="s">
        <v>151</v>
      </c>
      <c r="G1507" t="s">
        <v>152</v>
      </c>
      <c r="H1507">
        <v>316.17599999999999</v>
      </c>
      <c r="I1507">
        <v>359.85599999999999</v>
      </c>
      <c r="J1507">
        <v>349.7</v>
      </c>
      <c r="K1507">
        <v>67</v>
      </c>
      <c r="L1507">
        <v>161</v>
      </c>
      <c r="M1507">
        <v>80</v>
      </c>
      <c r="N1507">
        <v>136</v>
      </c>
      <c r="O1507">
        <v>8</v>
      </c>
      <c r="P1507">
        <v>4</v>
      </c>
      <c r="Q1507">
        <v>6</v>
      </c>
      <c r="X1507">
        <v>18</v>
      </c>
      <c r="Y1507">
        <v>942</v>
      </c>
      <c r="Z1507">
        <v>1.4999999999999999E-2</v>
      </c>
      <c r="AA1507">
        <v>1</v>
      </c>
      <c r="AB1507">
        <v>16</v>
      </c>
    </row>
    <row r="1508" spans="1:28" x14ac:dyDescent="0.25">
      <c r="A1508">
        <v>2021</v>
      </c>
      <c r="B1508">
        <v>4</v>
      </c>
      <c r="C1508" s="289">
        <v>44299</v>
      </c>
      <c r="E1508">
        <v>438</v>
      </c>
      <c r="F1508" t="s">
        <v>151</v>
      </c>
      <c r="G1508" t="s">
        <v>152</v>
      </c>
      <c r="H1508">
        <v>316.17599999999999</v>
      </c>
      <c r="I1508">
        <v>359.85599999999999</v>
      </c>
      <c r="J1508">
        <v>348.8</v>
      </c>
      <c r="K1508">
        <v>67</v>
      </c>
      <c r="L1508">
        <v>161</v>
      </c>
      <c r="M1508">
        <v>77</v>
      </c>
      <c r="N1508">
        <v>140</v>
      </c>
      <c r="O1508">
        <v>8</v>
      </c>
      <c r="P1508">
        <v>2</v>
      </c>
      <c r="Q1508">
        <v>7</v>
      </c>
      <c r="X1508">
        <v>17</v>
      </c>
      <c r="Y1508">
        <v>845</v>
      </c>
      <c r="Z1508">
        <v>1.4999999999999999E-2</v>
      </c>
      <c r="AA1508">
        <v>1</v>
      </c>
      <c r="AB1508">
        <v>16</v>
      </c>
    </row>
    <row r="1509" spans="1:28" x14ac:dyDescent="0.25">
      <c r="A1509">
        <v>2021</v>
      </c>
      <c r="B1509">
        <v>4</v>
      </c>
      <c r="C1509" s="289">
        <v>44300</v>
      </c>
      <c r="E1509">
        <v>438</v>
      </c>
      <c r="F1509" t="s">
        <v>151</v>
      </c>
      <c r="G1509" t="s">
        <v>152</v>
      </c>
      <c r="H1509">
        <v>316.17599999999999</v>
      </c>
      <c r="I1509">
        <v>359.85599999999999</v>
      </c>
      <c r="J1509">
        <v>355</v>
      </c>
      <c r="K1509">
        <v>67</v>
      </c>
      <c r="L1509">
        <v>161</v>
      </c>
      <c r="M1509">
        <v>80</v>
      </c>
      <c r="N1509">
        <v>136</v>
      </c>
      <c r="O1509">
        <v>8</v>
      </c>
      <c r="P1509">
        <v>4</v>
      </c>
      <c r="Q1509">
        <v>3</v>
      </c>
      <c r="X1509">
        <v>15</v>
      </c>
      <c r="Y1509">
        <v>531</v>
      </c>
      <c r="Z1509">
        <v>1.4999999999999999E-2</v>
      </c>
      <c r="AA1509">
        <v>1</v>
      </c>
      <c r="AB1509">
        <v>16</v>
      </c>
    </row>
    <row r="1510" spans="1:28" x14ac:dyDescent="0.25">
      <c r="A1510">
        <v>2021</v>
      </c>
      <c r="B1510">
        <v>4</v>
      </c>
      <c r="C1510" s="289">
        <v>44301</v>
      </c>
      <c r="E1510">
        <v>438</v>
      </c>
      <c r="F1510" t="s">
        <v>151</v>
      </c>
      <c r="G1510" t="s">
        <v>152</v>
      </c>
      <c r="H1510">
        <v>316.17599999999999</v>
      </c>
      <c r="I1510">
        <v>359.85599999999999</v>
      </c>
      <c r="J1510">
        <v>356</v>
      </c>
      <c r="K1510">
        <v>67</v>
      </c>
      <c r="L1510">
        <v>161</v>
      </c>
      <c r="M1510">
        <v>76</v>
      </c>
      <c r="N1510">
        <v>143</v>
      </c>
      <c r="O1510">
        <v>8</v>
      </c>
      <c r="P1510">
        <v>2</v>
      </c>
      <c r="Q1510">
        <v>6</v>
      </c>
      <c r="X1510">
        <v>16</v>
      </c>
      <c r="Y1510">
        <v>1612</v>
      </c>
      <c r="Z1510">
        <v>1.4999999999999999E-2</v>
      </c>
      <c r="AA1510">
        <v>1</v>
      </c>
      <c r="AB1510">
        <v>16</v>
      </c>
    </row>
    <row r="1511" spans="1:28" x14ac:dyDescent="0.25">
      <c r="A1511">
        <v>2021</v>
      </c>
      <c r="B1511">
        <v>4</v>
      </c>
      <c r="C1511" s="289">
        <v>44304</v>
      </c>
      <c r="E1511">
        <v>438</v>
      </c>
      <c r="F1511" t="s">
        <v>151</v>
      </c>
      <c r="G1511" t="s">
        <v>152</v>
      </c>
      <c r="H1511">
        <v>316.17599999999999</v>
      </c>
      <c r="I1511">
        <v>359.85599999999999</v>
      </c>
      <c r="J1511">
        <v>336.5</v>
      </c>
      <c r="K1511">
        <v>67</v>
      </c>
      <c r="L1511">
        <v>161</v>
      </c>
      <c r="M1511">
        <v>106</v>
      </c>
      <c r="N1511">
        <v>102</v>
      </c>
      <c r="O1511">
        <v>4</v>
      </c>
      <c r="P1511">
        <v>2</v>
      </c>
      <c r="Q1511">
        <v>2</v>
      </c>
      <c r="X1511">
        <v>8</v>
      </c>
      <c r="Y1511">
        <v>1088</v>
      </c>
      <c r="Z1511">
        <v>1.4999999999999999E-2</v>
      </c>
      <c r="AA1511">
        <v>1</v>
      </c>
      <c r="AB1511">
        <v>16</v>
      </c>
    </row>
    <row r="1512" spans="1:28" x14ac:dyDescent="0.25">
      <c r="A1512">
        <v>2021</v>
      </c>
      <c r="B1512">
        <v>4</v>
      </c>
      <c r="C1512" s="289">
        <v>44305</v>
      </c>
      <c r="E1512">
        <v>438</v>
      </c>
      <c r="F1512" t="s">
        <v>151</v>
      </c>
      <c r="G1512" t="s">
        <v>152</v>
      </c>
      <c r="H1512">
        <v>316.17599999999999</v>
      </c>
      <c r="I1512">
        <v>359.85599999999999</v>
      </c>
      <c r="K1512">
        <v>67</v>
      </c>
      <c r="L1512">
        <v>161</v>
      </c>
      <c r="Y1512">
        <v>444</v>
      </c>
      <c r="Z1512">
        <v>1.4999999999999999E-2</v>
      </c>
      <c r="AA1512">
        <v>1</v>
      </c>
      <c r="AB1512">
        <v>16</v>
      </c>
    </row>
    <row r="1513" spans="1:28" x14ac:dyDescent="0.25">
      <c r="A1513">
        <v>2021</v>
      </c>
      <c r="B1513">
        <v>4</v>
      </c>
      <c r="C1513" s="289">
        <v>44310</v>
      </c>
      <c r="E1513">
        <v>438</v>
      </c>
      <c r="F1513" t="s">
        <v>151</v>
      </c>
      <c r="G1513" t="s">
        <v>152</v>
      </c>
      <c r="H1513">
        <v>316.17599999999999</v>
      </c>
      <c r="I1513">
        <v>359.85599999999999</v>
      </c>
      <c r="J1513">
        <v>343</v>
      </c>
      <c r="K1513">
        <v>67</v>
      </c>
      <c r="L1513">
        <v>161</v>
      </c>
      <c r="M1513">
        <v>79</v>
      </c>
      <c r="N1513">
        <v>136</v>
      </c>
      <c r="O1513">
        <v>5</v>
      </c>
      <c r="Q1513">
        <v>7</v>
      </c>
      <c r="R1513">
        <v>1</v>
      </c>
      <c r="X1513">
        <v>13</v>
      </c>
      <c r="Y1513">
        <v>13</v>
      </c>
      <c r="Z1513">
        <v>1.4999999999999999E-2</v>
      </c>
      <c r="AA1513">
        <v>1</v>
      </c>
      <c r="AB1513">
        <v>16</v>
      </c>
    </row>
    <row r="1514" spans="1:28" x14ac:dyDescent="0.25">
      <c r="A1514">
        <v>2021</v>
      </c>
      <c r="B1514">
        <v>4</v>
      </c>
      <c r="C1514" s="289">
        <v>44311</v>
      </c>
      <c r="E1514">
        <v>438</v>
      </c>
      <c r="F1514" t="s">
        <v>151</v>
      </c>
      <c r="G1514" t="s">
        <v>152</v>
      </c>
      <c r="H1514">
        <v>316.17599999999999</v>
      </c>
      <c r="I1514">
        <v>359.85599999999999</v>
      </c>
      <c r="J1514">
        <v>343.5</v>
      </c>
      <c r="K1514">
        <v>67</v>
      </c>
      <c r="L1514">
        <v>161</v>
      </c>
      <c r="M1514">
        <v>86</v>
      </c>
      <c r="N1514">
        <v>126</v>
      </c>
      <c r="O1514">
        <v>7</v>
      </c>
      <c r="P1514">
        <v>1</v>
      </c>
      <c r="Q1514">
        <v>5</v>
      </c>
      <c r="X1514">
        <v>13</v>
      </c>
      <c r="Y1514">
        <v>1009</v>
      </c>
      <c r="Z1514">
        <v>1.4999999999999999E-2</v>
      </c>
      <c r="AA1514">
        <v>1</v>
      </c>
      <c r="AB1514">
        <v>16</v>
      </c>
    </row>
    <row r="1515" spans="1:28" x14ac:dyDescent="0.25">
      <c r="A1515">
        <v>2021</v>
      </c>
      <c r="B1515">
        <v>4</v>
      </c>
      <c r="C1515" s="289">
        <v>44312</v>
      </c>
      <c r="E1515">
        <v>438</v>
      </c>
      <c r="F1515" t="s">
        <v>151</v>
      </c>
      <c r="G1515" t="s">
        <v>152</v>
      </c>
      <c r="H1515">
        <v>316.17599999999999</v>
      </c>
      <c r="I1515">
        <v>359.85599999999999</v>
      </c>
      <c r="J1515">
        <v>343.5</v>
      </c>
      <c r="K1515">
        <v>67</v>
      </c>
      <c r="L1515">
        <v>161</v>
      </c>
      <c r="M1515">
        <v>90</v>
      </c>
      <c r="N1515">
        <v>120</v>
      </c>
      <c r="O1515">
        <v>8</v>
      </c>
      <c r="P1515">
        <v>2</v>
      </c>
      <c r="Q1515">
        <v>6</v>
      </c>
      <c r="X1515">
        <v>16</v>
      </c>
      <c r="Y1515">
        <v>1432</v>
      </c>
      <c r="Z1515">
        <v>1.4999999999999999E-2</v>
      </c>
      <c r="AA1515">
        <v>1</v>
      </c>
      <c r="AB1515">
        <v>16</v>
      </c>
    </row>
    <row r="1516" spans="1:28" x14ac:dyDescent="0.25">
      <c r="A1516">
        <v>2021</v>
      </c>
      <c r="B1516">
        <v>4</v>
      </c>
      <c r="C1516" s="289">
        <v>44313</v>
      </c>
      <c r="E1516">
        <v>438</v>
      </c>
      <c r="F1516" t="s">
        <v>151</v>
      </c>
      <c r="G1516" t="s">
        <v>152</v>
      </c>
      <c r="H1516">
        <v>316.17599999999999</v>
      </c>
      <c r="I1516">
        <v>359.85599999999999</v>
      </c>
      <c r="J1516">
        <v>338.7</v>
      </c>
      <c r="K1516">
        <v>67</v>
      </c>
      <c r="L1516">
        <v>161</v>
      </c>
      <c r="M1516">
        <v>87</v>
      </c>
      <c r="N1516">
        <v>124</v>
      </c>
      <c r="O1516">
        <v>8</v>
      </c>
      <c r="P1516">
        <v>4</v>
      </c>
      <c r="Q1516">
        <v>8</v>
      </c>
      <c r="X1516">
        <v>20</v>
      </c>
      <c r="Y1516">
        <v>920</v>
      </c>
      <c r="Z1516">
        <v>1.4999999999999999E-2</v>
      </c>
      <c r="AA1516">
        <v>1</v>
      </c>
      <c r="AB1516">
        <v>16</v>
      </c>
    </row>
    <row r="1517" spans="1:28" x14ac:dyDescent="0.25">
      <c r="A1517">
        <v>2021</v>
      </c>
      <c r="B1517">
        <v>4</v>
      </c>
      <c r="C1517" s="289">
        <v>44286</v>
      </c>
      <c r="E1517">
        <v>670</v>
      </c>
      <c r="F1517" t="s">
        <v>434</v>
      </c>
      <c r="G1517" t="s">
        <v>435</v>
      </c>
      <c r="H1517">
        <v>280.41800000000001</v>
      </c>
      <c r="I1517">
        <v>319.15800000000002</v>
      </c>
      <c r="J1517">
        <v>301.3</v>
      </c>
      <c r="K1517">
        <v>96</v>
      </c>
      <c r="L1517">
        <v>150</v>
      </c>
      <c r="M1517">
        <v>81</v>
      </c>
      <c r="N1517">
        <v>177</v>
      </c>
      <c r="O1517">
        <v>6</v>
      </c>
      <c r="P1517">
        <v>2</v>
      </c>
      <c r="Q1517">
        <v>5</v>
      </c>
      <c r="X1517">
        <v>13</v>
      </c>
      <c r="Y1517">
        <v>445</v>
      </c>
      <c r="Z1517">
        <v>1.4999999999999999E-2</v>
      </c>
      <c r="AA1517">
        <v>1</v>
      </c>
      <c r="AB1517">
        <v>16</v>
      </c>
    </row>
    <row r="1518" spans="1:28" x14ac:dyDescent="0.25">
      <c r="A1518">
        <v>2021</v>
      </c>
      <c r="B1518">
        <v>4</v>
      </c>
      <c r="C1518" s="289">
        <v>44287</v>
      </c>
      <c r="E1518">
        <v>670</v>
      </c>
      <c r="F1518" t="s">
        <v>434</v>
      </c>
      <c r="G1518" t="s">
        <v>435</v>
      </c>
      <c r="H1518">
        <v>280.41800000000001</v>
      </c>
      <c r="I1518">
        <v>319.15800000000002</v>
      </c>
      <c r="J1518">
        <v>305.3</v>
      </c>
      <c r="K1518">
        <v>96</v>
      </c>
      <c r="L1518">
        <v>150</v>
      </c>
      <c r="M1518">
        <v>80</v>
      </c>
      <c r="N1518">
        <v>180</v>
      </c>
      <c r="O1518">
        <v>5</v>
      </c>
      <c r="P1518">
        <v>3</v>
      </c>
      <c r="Q1518">
        <v>8</v>
      </c>
      <c r="S1518">
        <v>4</v>
      </c>
      <c r="X1518">
        <v>20</v>
      </c>
      <c r="Y1518">
        <v>1028</v>
      </c>
      <c r="Z1518">
        <v>1.4999999999999999E-2</v>
      </c>
      <c r="AA1518">
        <v>1</v>
      </c>
      <c r="AB1518">
        <v>16</v>
      </c>
    </row>
    <row r="1519" spans="1:28" x14ac:dyDescent="0.25">
      <c r="A1519">
        <v>2021</v>
      </c>
      <c r="B1519">
        <v>4</v>
      </c>
      <c r="C1519" s="289">
        <v>44290</v>
      </c>
      <c r="E1519">
        <v>670</v>
      </c>
      <c r="F1519" t="s">
        <v>434</v>
      </c>
      <c r="G1519" t="s">
        <v>435</v>
      </c>
      <c r="H1519">
        <v>280.41800000000001</v>
      </c>
      <c r="I1519">
        <v>319.15800000000002</v>
      </c>
      <c r="J1519">
        <v>306</v>
      </c>
      <c r="K1519">
        <v>96</v>
      </c>
      <c r="L1519">
        <v>150</v>
      </c>
      <c r="M1519">
        <v>88</v>
      </c>
      <c r="N1519">
        <v>164</v>
      </c>
      <c r="O1519">
        <v>7</v>
      </c>
      <c r="P1519">
        <v>2</v>
      </c>
      <c r="Q1519">
        <v>5</v>
      </c>
      <c r="X1519">
        <v>14</v>
      </c>
      <c r="Y1519">
        <v>758</v>
      </c>
      <c r="Z1519">
        <v>1.4999999999999999E-2</v>
      </c>
      <c r="AA1519">
        <v>1</v>
      </c>
      <c r="AB1519">
        <v>16</v>
      </c>
    </row>
    <row r="1520" spans="1:28" x14ac:dyDescent="0.25">
      <c r="A1520">
        <v>2021</v>
      </c>
      <c r="B1520">
        <v>4</v>
      </c>
      <c r="C1520" s="289">
        <v>44291</v>
      </c>
      <c r="E1520">
        <v>670</v>
      </c>
      <c r="F1520" t="s">
        <v>434</v>
      </c>
      <c r="G1520" t="s">
        <v>435</v>
      </c>
      <c r="H1520">
        <v>280.41800000000001</v>
      </c>
      <c r="I1520">
        <v>319.15800000000002</v>
      </c>
      <c r="J1520">
        <v>327</v>
      </c>
      <c r="K1520">
        <v>96</v>
      </c>
      <c r="L1520">
        <v>150</v>
      </c>
      <c r="M1520">
        <v>88</v>
      </c>
      <c r="N1520">
        <v>164</v>
      </c>
      <c r="O1520">
        <v>2</v>
      </c>
      <c r="P1520">
        <v>1</v>
      </c>
      <c r="Q1520">
        <v>1</v>
      </c>
      <c r="X1520">
        <v>4</v>
      </c>
      <c r="Y1520">
        <v>1024</v>
      </c>
      <c r="Z1520">
        <v>1.4999999999999999E-2</v>
      </c>
      <c r="AA1520">
        <v>1</v>
      </c>
      <c r="AB1520">
        <v>16</v>
      </c>
    </row>
    <row r="1521" spans="1:28" x14ac:dyDescent="0.25">
      <c r="A1521">
        <v>2021</v>
      </c>
      <c r="B1521">
        <v>4</v>
      </c>
      <c r="C1521" s="289">
        <v>44300</v>
      </c>
      <c r="E1521">
        <v>670</v>
      </c>
      <c r="F1521" t="s">
        <v>434</v>
      </c>
      <c r="G1521" t="s">
        <v>435</v>
      </c>
      <c r="H1521">
        <v>280.41800000000001</v>
      </c>
      <c r="I1521">
        <v>319.15800000000002</v>
      </c>
      <c r="J1521">
        <v>317.8</v>
      </c>
      <c r="K1521">
        <v>96</v>
      </c>
      <c r="L1521">
        <v>150</v>
      </c>
      <c r="M1521">
        <v>107</v>
      </c>
      <c r="N1521">
        <v>135</v>
      </c>
      <c r="O1521">
        <v>5</v>
      </c>
      <c r="Q1521">
        <v>2</v>
      </c>
      <c r="X1521">
        <v>7</v>
      </c>
      <c r="Y1521">
        <v>67</v>
      </c>
      <c r="Z1521">
        <v>1.4999999999999999E-2</v>
      </c>
      <c r="AA1521">
        <v>1</v>
      </c>
      <c r="AB1521">
        <v>16</v>
      </c>
    </row>
    <row r="1522" spans="1:28" x14ac:dyDescent="0.25">
      <c r="A1522">
        <v>2021</v>
      </c>
      <c r="B1522">
        <v>4</v>
      </c>
      <c r="C1522" s="289">
        <v>44301</v>
      </c>
      <c r="E1522">
        <v>670</v>
      </c>
      <c r="F1522" t="s">
        <v>434</v>
      </c>
      <c r="G1522" t="s">
        <v>435</v>
      </c>
      <c r="H1522">
        <v>280.41800000000001</v>
      </c>
      <c r="I1522">
        <v>319.15800000000002</v>
      </c>
      <c r="J1522">
        <v>342</v>
      </c>
      <c r="K1522">
        <v>96</v>
      </c>
      <c r="L1522">
        <v>150</v>
      </c>
      <c r="M1522">
        <v>94</v>
      </c>
      <c r="N1522">
        <v>154</v>
      </c>
      <c r="O1522">
        <v>3</v>
      </c>
      <c r="P1522">
        <v>3</v>
      </c>
      <c r="Q1522">
        <v>2</v>
      </c>
      <c r="X1522">
        <v>8</v>
      </c>
      <c r="Y1522">
        <v>908</v>
      </c>
      <c r="Z1522">
        <v>1.4999999999999999E-2</v>
      </c>
      <c r="AA1522">
        <v>1</v>
      </c>
      <c r="AB1522">
        <v>16</v>
      </c>
    </row>
    <row r="1523" spans="1:28" x14ac:dyDescent="0.25">
      <c r="A1523">
        <v>2021</v>
      </c>
      <c r="B1523">
        <v>4</v>
      </c>
      <c r="C1523" s="289">
        <v>44304</v>
      </c>
      <c r="E1523">
        <v>670</v>
      </c>
      <c r="F1523" t="s">
        <v>434</v>
      </c>
      <c r="G1523" t="s">
        <v>435</v>
      </c>
      <c r="H1523">
        <v>280.41800000000001</v>
      </c>
      <c r="I1523">
        <v>319.15800000000002</v>
      </c>
      <c r="K1523">
        <v>96</v>
      </c>
      <c r="L1523">
        <v>150</v>
      </c>
      <c r="Y1523">
        <v>360</v>
      </c>
      <c r="Z1523">
        <v>1.4999999999999999E-2</v>
      </c>
      <c r="AA1523">
        <v>1</v>
      </c>
      <c r="AB1523">
        <v>16</v>
      </c>
    </row>
    <row r="1524" spans="1:28" x14ac:dyDescent="0.25">
      <c r="A1524">
        <v>2021</v>
      </c>
      <c r="B1524">
        <v>4</v>
      </c>
      <c r="C1524" s="289">
        <v>44305</v>
      </c>
      <c r="E1524">
        <v>670</v>
      </c>
      <c r="F1524" t="s">
        <v>434</v>
      </c>
      <c r="G1524" t="s">
        <v>435</v>
      </c>
      <c r="H1524">
        <v>280.41800000000001</v>
      </c>
      <c r="I1524">
        <v>319.15800000000002</v>
      </c>
      <c r="K1524">
        <v>96</v>
      </c>
      <c r="L1524">
        <v>150</v>
      </c>
      <c r="Z1524">
        <v>1.4999999999999999E-2</v>
      </c>
      <c r="AA1524">
        <v>1</v>
      </c>
      <c r="AB1524">
        <v>16</v>
      </c>
    </row>
    <row r="1525" spans="1:28" x14ac:dyDescent="0.25">
      <c r="A1525">
        <v>2021</v>
      </c>
      <c r="B1525">
        <v>4</v>
      </c>
      <c r="C1525" s="289">
        <v>44304</v>
      </c>
      <c r="E1525">
        <v>666</v>
      </c>
      <c r="F1525" t="s">
        <v>418</v>
      </c>
      <c r="G1525" t="s">
        <v>419</v>
      </c>
      <c r="H1525">
        <v>455.44400000000002</v>
      </c>
      <c r="I1525">
        <v>518.36400000000003</v>
      </c>
      <c r="J1525">
        <v>498</v>
      </c>
      <c r="K1525">
        <v>72</v>
      </c>
      <c r="L1525">
        <v>150</v>
      </c>
      <c r="M1525">
        <v>68</v>
      </c>
      <c r="N1525">
        <v>159</v>
      </c>
      <c r="O1525">
        <v>5</v>
      </c>
      <c r="Q1525">
        <v>3</v>
      </c>
      <c r="S1525">
        <v>3</v>
      </c>
      <c r="X1525">
        <v>10</v>
      </c>
      <c r="Y1525">
        <v>10</v>
      </c>
      <c r="Z1525">
        <v>1.4999999999999999E-2</v>
      </c>
      <c r="AA1525">
        <v>1</v>
      </c>
      <c r="AB1525">
        <v>16</v>
      </c>
    </row>
    <row r="1526" spans="1:28" x14ac:dyDescent="0.25">
      <c r="A1526">
        <v>2021</v>
      </c>
      <c r="B1526">
        <v>4</v>
      </c>
      <c r="C1526" s="289">
        <v>44305</v>
      </c>
      <c r="E1526">
        <v>666</v>
      </c>
      <c r="F1526" t="s">
        <v>418</v>
      </c>
      <c r="G1526" t="s">
        <v>419</v>
      </c>
      <c r="H1526">
        <v>455.44400000000002</v>
      </c>
      <c r="I1526">
        <v>518.36400000000003</v>
      </c>
      <c r="J1526">
        <v>497.2</v>
      </c>
      <c r="K1526">
        <v>72</v>
      </c>
      <c r="L1526">
        <v>150</v>
      </c>
      <c r="M1526">
        <v>67</v>
      </c>
      <c r="N1526">
        <v>162</v>
      </c>
      <c r="O1526">
        <v>9</v>
      </c>
      <c r="P1526">
        <v>4</v>
      </c>
      <c r="Q1526">
        <v>8</v>
      </c>
      <c r="X1526">
        <v>21</v>
      </c>
      <c r="Y1526">
        <v>660</v>
      </c>
      <c r="Z1526">
        <v>1.4999999999999999E-2</v>
      </c>
      <c r="AA1526">
        <v>1</v>
      </c>
      <c r="AB1526">
        <v>16</v>
      </c>
    </row>
    <row r="1527" spans="1:28" x14ac:dyDescent="0.25">
      <c r="A1527">
        <v>2021</v>
      </c>
      <c r="B1527">
        <v>4</v>
      </c>
      <c r="C1527" s="289">
        <v>44306</v>
      </c>
      <c r="E1527">
        <v>666</v>
      </c>
      <c r="F1527" t="s">
        <v>418</v>
      </c>
      <c r="G1527" t="s">
        <v>419</v>
      </c>
      <c r="H1527">
        <v>455.44400000000002</v>
      </c>
      <c r="I1527">
        <v>518.36400000000003</v>
      </c>
      <c r="J1527">
        <v>497.3</v>
      </c>
      <c r="K1527">
        <v>72</v>
      </c>
      <c r="L1527">
        <v>150</v>
      </c>
      <c r="M1527">
        <v>65</v>
      </c>
      <c r="N1527">
        <v>166</v>
      </c>
      <c r="O1527">
        <v>6</v>
      </c>
      <c r="P1527">
        <v>3</v>
      </c>
      <c r="Q1527">
        <v>7</v>
      </c>
      <c r="X1527">
        <v>16</v>
      </c>
      <c r="Y1527">
        <v>880</v>
      </c>
      <c r="Z1527">
        <v>1.4999999999999999E-2</v>
      </c>
      <c r="AA1527">
        <v>1</v>
      </c>
      <c r="AB1527">
        <v>16</v>
      </c>
    </row>
    <row r="1528" spans="1:28" x14ac:dyDescent="0.25">
      <c r="A1528">
        <v>2021</v>
      </c>
      <c r="B1528">
        <v>4</v>
      </c>
      <c r="C1528" s="289">
        <v>44307</v>
      </c>
      <c r="E1528">
        <v>666</v>
      </c>
      <c r="F1528" t="s">
        <v>418</v>
      </c>
      <c r="G1528" t="s">
        <v>419</v>
      </c>
      <c r="H1528">
        <v>455.44400000000002</v>
      </c>
      <c r="I1528">
        <v>518.36400000000003</v>
      </c>
      <c r="J1528">
        <v>522</v>
      </c>
      <c r="K1528">
        <v>72</v>
      </c>
      <c r="L1528">
        <v>150</v>
      </c>
      <c r="M1528">
        <v>68</v>
      </c>
      <c r="N1528">
        <v>160</v>
      </c>
      <c r="O1528">
        <v>2</v>
      </c>
      <c r="P1528">
        <v>1</v>
      </c>
      <c r="Q1528">
        <v>1</v>
      </c>
      <c r="X1528">
        <v>4</v>
      </c>
      <c r="Y1528">
        <v>661</v>
      </c>
      <c r="Z1528">
        <v>1.4999999999999999E-2</v>
      </c>
      <c r="AA1528">
        <v>1</v>
      </c>
      <c r="AB1528">
        <v>16</v>
      </c>
    </row>
    <row r="1529" spans="1:28" x14ac:dyDescent="0.25">
      <c r="A1529">
        <v>2021</v>
      </c>
      <c r="B1529">
        <v>4</v>
      </c>
      <c r="C1529" s="289">
        <v>44286</v>
      </c>
      <c r="E1529">
        <v>669</v>
      </c>
      <c r="F1529" t="s">
        <v>412</v>
      </c>
      <c r="G1529" t="s">
        <v>413</v>
      </c>
      <c r="H1529">
        <v>897.71400000000006</v>
      </c>
      <c r="I1529">
        <v>1021.734</v>
      </c>
      <c r="J1529">
        <v>1058</v>
      </c>
      <c r="K1529">
        <v>40</v>
      </c>
      <c r="L1529">
        <v>180</v>
      </c>
      <c r="M1529">
        <v>39</v>
      </c>
      <c r="N1529">
        <v>185</v>
      </c>
      <c r="O1529">
        <v>4</v>
      </c>
      <c r="Q1529">
        <v>1</v>
      </c>
      <c r="X1529">
        <v>5</v>
      </c>
      <c r="Y1529">
        <v>935</v>
      </c>
      <c r="Z1529">
        <v>1.4999999999999999E-2</v>
      </c>
      <c r="AA1529">
        <v>1</v>
      </c>
      <c r="AB1529">
        <v>16</v>
      </c>
    </row>
    <row r="1530" spans="1:28" x14ac:dyDescent="0.25">
      <c r="A1530">
        <v>2021</v>
      </c>
      <c r="B1530">
        <v>4</v>
      </c>
      <c r="C1530" s="289">
        <v>44298</v>
      </c>
      <c r="E1530">
        <v>669</v>
      </c>
      <c r="F1530" t="s">
        <v>412</v>
      </c>
      <c r="G1530" t="s">
        <v>413</v>
      </c>
      <c r="H1530">
        <v>897.71400000000006</v>
      </c>
      <c r="I1530">
        <v>1021.734</v>
      </c>
      <c r="J1530">
        <v>1085.2</v>
      </c>
      <c r="K1530">
        <v>40</v>
      </c>
      <c r="L1530">
        <v>180</v>
      </c>
      <c r="M1530">
        <v>36</v>
      </c>
      <c r="N1530">
        <v>199</v>
      </c>
      <c r="O1530">
        <v>19</v>
      </c>
      <c r="P1530">
        <v>20</v>
      </c>
      <c r="Q1530">
        <v>20</v>
      </c>
      <c r="X1530">
        <v>59</v>
      </c>
      <c r="Y1530">
        <v>113</v>
      </c>
      <c r="Z1530">
        <v>1.4999999999999999E-2</v>
      </c>
      <c r="AA1530">
        <v>1</v>
      </c>
      <c r="AB1530">
        <v>16</v>
      </c>
    </row>
    <row r="1531" spans="1:28" x14ac:dyDescent="0.25">
      <c r="A1531">
        <v>2021</v>
      </c>
      <c r="B1531">
        <v>4</v>
      </c>
      <c r="C1531" s="289">
        <v>44299</v>
      </c>
      <c r="E1531">
        <v>669</v>
      </c>
      <c r="F1531" t="s">
        <v>412</v>
      </c>
      <c r="G1531" t="s">
        <v>413</v>
      </c>
      <c r="H1531">
        <v>897.71400000000006</v>
      </c>
      <c r="I1531">
        <v>1021.734</v>
      </c>
      <c r="J1531">
        <v>1031.2</v>
      </c>
      <c r="K1531">
        <v>40</v>
      </c>
      <c r="L1531">
        <v>180</v>
      </c>
      <c r="M1531">
        <v>37</v>
      </c>
      <c r="N1531">
        <v>193</v>
      </c>
      <c r="O1531">
        <v>8</v>
      </c>
      <c r="P1531">
        <v>3</v>
      </c>
      <c r="Q1531">
        <v>7</v>
      </c>
      <c r="S1531">
        <v>1</v>
      </c>
      <c r="X1531">
        <v>19</v>
      </c>
      <c r="Y1531">
        <v>181</v>
      </c>
      <c r="Z1531">
        <v>1.4999999999999999E-2</v>
      </c>
      <c r="AA1531">
        <v>1</v>
      </c>
      <c r="AB1531">
        <v>16</v>
      </c>
    </row>
    <row r="1532" spans="1:28" x14ac:dyDescent="0.25">
      <c r="A1532">
        <v>2021</v>
      </c>
      <c r="B1532">
        <v>4</v>
      </c>
      <c r="C1532" s="289">
        <v>44300</v>
      </c>
      <c r="E1532">
        <v>669</v>
      </c>
      <c r="F1532" t="s">
        <v>412</v>
      </c>
      <c r="G1532" t="s">
        <v>413</v>
      </c>
      <c r="H1532">
        <v>897.71400000000006</v>
      </c>
      <c r="I1532">
        <v>1021.734</v>
      </c>
      <c r="J1532">
        <v>1034.5999999999999</v>
      </c>
      <c r="K1532">
        <v>40</v>
      </c>
      <c r="L1532">
        <v>180</v>
      </c>
      <c r="M1532">
        <v>36</v>
      </c>
      <c r="N1532">
        <v>200</v>
      </c>
      <c r="O1532">
        <v>9</v>
      </c>
      <c r="P1532">
        <v>3</v>
      </c>
      <c r="Q1532">
        <v>8</v>
      </c>
      <c r="X1532">
        <v>20</v>
      </c>
      <c r="Y1532">
        <v>308</v>
      </c>
      <c r="Z1532">
        <v>1.4999999999999999E-2</v>
      </c>
      <c r="AA1532">
        <v>1</v>
      </c>
      <c r="AB1532">
        <v>16</v>
      </c>
    </row>
    <row r="1533" spans="1:28" x14ac:dyDescent="0.25">
      <c r="A1533">
        <v>2021</v>
      </c>
      <c r="B1533">
        <v>4</v>
      </c>
      <c r="C1533" s="289">
        <v>44301</v>
      </c>
      <c r="E1533">
        <v>669</v>
      </c>
      <c r="F1533" t="s">
        <v>412</v>
      </c>
      <c r="G1533" t="s">
        <v>413</v>
      </c>
      <c r="H1533">
        <v>897.71400000000006</v>
      </c>
      <c r="I1533">
        <v>1021.734</v>
      </c>
      <c r="J1533">
        <v>1011.2</v>
      </c>
      <c r="K1533">
        <v>40</v>
      </c>
      <c r="L1533">
        <v>180</v>
      </c>
      <c r="M1533">
        <v>38</v>
      </c>
      <c r="N1533">
        <v>189</v>
      </c>
      <c r="O1533">
        <v>9</v>
      </c>
      <c r="P1533">
        <v>3</v>
      </c>
      <c r="Q1533">
        <v>7</v>
      </c>
      <c r="X1533">
        <v>19</v>
      </c>
      <c r="Y1533">
        <v>631</v>
      </c>
      <c r="Z1533">
        <v>1.4999999999999999E-2</v>
      </c>
      <c r="AA1533">
        <v>1</v>
      </c>
      <c r="AB1533">
        <v>16</v>
      </c>
    </row>
    <row r="1534" spans="1:28" x14ac:dyDescent="0.25">
      <c r="A1534">
        <v>2021</v>
      </c>
      <c r="B1534">
        <v>4</v>
      </c>
      <c r="C1534" s="289">
        <v>44304</v>
      </c>
      <c r="E1534">
        <v>669</v>
      </c>
      <c r="F1534" t="s">
        <v>412</v>
      </c>
      <c r="G1534" t="s">
        <v>413</v>
      </c>
      <c r="H1534">
        <v>897.71400000000006</v>
      </c>
      <c r="I1534">
        <v>1021.734</v>
      </c>
      <c r="J1534">
        <v>935</v>
      </c>
      <c r="K1534">
        <v>40</v>
      </c>
      <c r="L1534">
        <v>180</v>
      </c>
      <c r="M1534">
        <v>40</v>
      </c>
      <c r="N1534">
        <v>180</v>
      </c>
      <c r="O1534">
        <v>4</v>
      </c>
      <c r="P1534">
        <v>2</v>
      </c>
      <c r="Q1534">
        <v>1</v>
      </c>
      <c r="X1534">
        <v>7</v>
      </c>
      <c r="Y1534">
        <v>895</v>
      </c>
      <c r="Z1534">
        <v>1.4999999999999999E-2</v>
      </c>
      <c r="AA1534">
        <v>1</v>
      </c>
      <c r="AB1534">
        <v>16</v>
      </c>
    </row>
    <row r="1535" spans="1:28" x14ac:dyDescent="0.25">
      <c r="A1535">
        <v>2021</v>
      </c>
      <c r="B1535">
        <v>4</v>
      </c>
      <c r="C1535" s="289">
        <v>44305</v>
      </c>
      <c r="E1535">
        <v>669</v>
      </c>
      <c r="F1535" t="s">
        <v>412</v>
      </c>
      <c r="G1535" t="s">
        <v>413</v>
      </c>
      <c r="H1535">
        <v>897.71400000000006</v>
      </c>
      <c r="I1535">
        <v>1021.734</v>
      </c>
      <c r="K1535">
        <v>40</v>
      </c>
      <c r="L1535">
        <v>180</v>
      </c>
      <c r="Y1535">
        <v>48</v>
      </c>
      <c r="Z1535">
        <v>1.4999999999999999E-2</v>
      </c>
      <c r="AA1535">
        <v>1</v>
      </c>
      <c r="AB1535">
        <v>16</v>
      </c>
    </row>
    <row r="1536" spans="1:28" x14ac:dyDescent="0.25">
      <c r="A1536">
        <v>2021</v>
      </c>
      <c r="B1536">
        <v>4</v>
      </c>
      <c r="C1536" s="289">
        <v>44310</v>
      </c>
      <c r="E1536">
        <v>669</v>
      </c>
      <c r="F1536" t="s">
        <v>412</v>
      </c>
      <c r="G1536" t="s">
        <v>413</v>
      </c>
      <c r="H1536">
        <v>897.71400000000006</v>
      </c>
      <c r="I1536">
        <v>1021.734</v>
      </c>
      <c r="K1536">
        <v>40</v>
      </c>
      <c r="L1536">
        <v>180</v>
      </c>
      <c r="O1536">
        <v>15</v>
      </c>
      <c r="Q1536">
        <v>25</v>
      </c>
      <c r="R1536">
        <v>5</v>
      </c>
      <c r="S1536">
        <v>5</v>
      </c>
      <c r="X1536">
        <v>50</v>
      </c>
      <c r="Y1536">
        <v>50</v>
      </c>
      <c r="Z1536">
        <v>1.4999999999999999E-2</v>
      </c>
      <c r="AA1536">
        <v>1</v>
      </c>
      <c r="AB1536">
        <v>16</v>
      </c>
    </row>
    <row r="1537" spans="1:28" x14ac:dyDescent="0.25">
      <c r="A1537">
        <v>2021</v>
      </c>
      <c r="B1537">
        <v>4</v>
      </c>
      <c r="C1537" s="289">
        <v>44311</v>
      </c>
      <c r="E1537">
        <v>669</v>
      </c>
      <c r="F1537" t="s">
        <v>412</v>
      </c>
      <c r="G1537" t="s">
        <v>413</v>
      </c>
      <c r="H1537">
        <v>897.71400000000006</v>
      </c>
      <c r="I1537">
        <v>1021.734</v>
      </c>
      <c r="J1537">
        <v>944.8</v>
      </c>
      <c r="K1537">
        <v>40</v>
      </c>
      <c r="L1537">
        <v>180</v>
      </c>
      <c r="M1537">
        <v>40</v>
      </c>
      <c r="N1537">
        <v>181</v>
      </c>
      <c r="O1537">
        <v>7</v>
      </c>
      <c r="P1537">
        <v>2</v>
      </c>
      <c r="Q1537">
        <v>6</v>
      </c>
      <c r="V1537">
        <v>1</v>
      </c>
      <c r="X1537">
        <v>15</v>
      </c>
      <c r="Y1537">
        <v>297</v>
      </c>
      <c r="Z1537">
        <v>1.4999999999999999E-2</v>
      </c>
      <c r="AA1537">
        <v>1</v>
      </c>
      <c r="AB1537">
        <v>16</v>
      </c>
    </row>
    <row r="1538" spans="1:28" x14ac:dyDescent="0.25">
      <c r="A1538">
        <v>2021</v>
      </c>
      <c r="B1538">
        <v>4</v>
      </c>
      <c r="C1538" s="289">
        <v>44312</v>
      </c>
      <c r="E1538">
        <v>669</v>
      </c>
      <c r="F1538" t="s">
        <v>412</v>
      </c>
      <c r="G1538" t="s">
        <v>413</v>
      </c>
      <c r="H1538">
        <v>897.71400000000006</v>
      </c>
      <c r="I1538">
        <v>1021.734</v>
      </c>
      <c r="J1538">
        <v>1015.8</v>
      </c>
      <c r="K1538">
        <v>40</v>
      </c>
      <c r="L1538">
        <v>180</v>
      </c>
      <c r="M1538">
        <v>43</v>
      </c>
      <c r="N1538">
        <v>166</v>
      </c>
      <c r="O1538">
        <v>9</v>
      </c>
      <c r="P1538">
        <v>6</v>
      </c>
      <c r="Q1538">
        <v>6</v>
      </c>
      <c r="X1538">
        <v>21</v>
      </c>
      <c r="Y1538">
        <v>321</v>
      </c>
      <c r="Z1538">
        <v>1.4999999999999999E-2</v>
      </c>
      <c r="AA1538">
        <v>1</v>
      </c>
      <c r="AB1538">
        <v>16</v>
      </c>
    </row>
    <row r="1539" spans="1:28" x14ac:dyDescent="0.25">
      <c r="A1539">
        <v>2021</v>
      </c>
      <c r="B1539">
        <v>4</v>
      </c>
      <c r="C1539" s="289">
        <v>44313</v>
      </c>
      <c r="E1539">
        <v>669</v>
      </c>
      <c r="F1539" t="s">
        <v>412</v>
      </c>
      <c r="G1539" t="s">
        <v>413</v>
      </c>
      <c r="H1539">
        <v>897.71400000000006</v>
      </c>
      <c r="I1539">
        <v>1021.734</v>
      </c>
      <c r="J1539">
        <v>1007</v>
      </c>
      <c r="K1539">
        <v>40</v>
      </c>
      <c r="L1539">
        <v>180</v>
      </c>
      <c r="M1539">
        <v>40</v>
      </c>
      <c r="N1539">
        <v>182</v>
      </c>
      <c r="O1539">
        <v>8</v>
      </c>
      <c r="P1539">
        <v>3</v>
      </c>
      <c r="Q1539">
        <v>4</v>
      </c>
      <c r="X1539">
        <v>15</v>
      </c>
      <c r="Y1539">
        <v>675</v>
      </c>
      <c r="Z1539">
        <v>1.4999999999999999E-2</v>
      </c>
      <c r="AA1539">
        <v>1</v>
      </c>
      <c r="AB1539">
        <v>16</v>
      </c>
    </row>
    <row r="1540" spans="1:28" x14ac:dyDescent="0.25">
      <c r="A1540">
        <v>2021</v>
      </c>
      <c r="B1540">
        <v>4</v>
      </c>
      <c r="C1540" s="289">
        <v>44292</v>
      </c>
      <c r="E1540">
        <v>673</v>
      </c>
      <c r="F1540" t="s">
        <v>437</v>
      </c>
      <c r="G1540" t="s">
        <v>438</v>
      </c>
      <c r="H1540">
        <v>115.9312</v>
      </c>
      <c r="I1540">
        <v>131.94720000000001</v>
      </c>
      <c r="J1540">
        <v>132.80000000000001</v>
      </c>
      <c r="K1540">
        <v>20</v>
      </c>
      <c r="M1540">
        <v>20</v>
      </c>
      <c r="N1540">
        <v>184</v>
      </c>
      <c r="Z1540">
        <v>1.4999999999999999E-2</v>
      </c>
      <c r="AA1540">
        <v>1</v>
      </c>
      <c r="AB1540">
        <v>16</v>
      </c>
    </row>
    <row r="1541" spans="1:28" x14ac:dyDescent="0.25">
      <c r="A1541">
        <v>2021</v>
      </c>
      <c r="B1541">
        <v>4</v>
      </c>
      <c r="C1541" s="289">
        <v>44293</v>
      </c>
      <c r="E1541">
        <v>673</v>
      </c>
      <c r="F1541" t="s">
        <v>437</v>
      </c>
      <c r="G1541" t="s">
        <v>438</v>
      </c>
      <c r="H1541">
        <v>115.9312</v>
      </c>
      <c r="I1541">
        <v>131.94720000000001</v>
      </c>
      <c r="J1541">
        <v>129.6</v>
      </c>
      <c r="K1541">
        <v>20</v>
      </c>
      <c r="M1541">
        <v>24</v>
      </c>
      <c r="N1541">
        <v>149</v>
      </c>
      <c r="O1541">
        <v>8</v>
      </c>
      <c r="P1541">
        <v>7</v>
      </c>
      <c r="Q1541">
        <v>11</v>
      </c>
      <c r="X1541">
        <v>25</v>
      </c>
      <c r="Y1541">
        <v>625</v>
      </c>
      <c r="Z1541">
        <v>1.4999999999999999E-2</v>
      </c>
      <c r="AA1541">
        <v>1</v>
      </c>
      <c r="AB1541">
        <v>16</v>
      </c>
    </row>
    <row r="1542" spans="1:28" x14ac:dyDescent="0.25">
      <c r="A1542">
        <v>2021</v>
      </c>
      <c r="B1542">
        <v>4</v>
      </c>
      <c r="C1542" s="289">
        <v>44294</v>
      </c>
      <c r="E1542">
        <v>673</v>
      </c>
      <c r="F1542" t="s">
        <v>437</v>
      </c>
      <c r="G1542" t="s">
        <v>438</v>
      </c>
      <c r="H1542">
        <v>115.9312</v>
      </c>
      <c r="I1542">
        <v>131.94720000000001</v>
      </c>
      <c r="J1542">
        <v>130.80000000000001</v>
      </c>
      <c r="K1542">
        <v>20</v>
      </c>
      <c r="M1542">
        <v>22</v>
      </c>
      <c r="N1542">
        <v>160</v>
      </c>
      <c r="O1542">
        <v>8</v>
      </c>
      <c r="P1542">
        <v>3</v>
      </c>
      <c r="Q1542">
        <v>3</v>
      </c>
      <c r="R1542">
        <v>2</v>
      </c>
      <c r="X1542">
        <v>16</v>
      </c>
      <c r="Y1542">
        <v>376</v>
      </c>
      <c r="Z1542">
        <v>1.4999999999999999E-2</v>
      </c>
      <c r="AA1542">
        <v>1</v>
      </c>
      <c r="AB1542">
        <v>16</v>
      </c>
    </row>
    <row r="1543" spans="1:28" x14ac:dyDescent="0.25">
      <c r="A1543">
        <v>2021</v>
      </c>
      <c r="B1543">
        <v>4</v>
      </c>
      <c r="C1543" s="289">
        <v>44297</v>
      </c>
      <c r="E1543">
        <v>673</v>
      </c>
      <c r="F1543" t="s">
        <v>437</v>
      </c>
      <c r="G1543" t="s">
        <v>438</v>
      </c>
      <c r="H1543">
        <v>115.9312</v>
      </c>
      <c r="I1543">
        <v>131.94720000000001</v>
      </c>
      <c r="J1543">
        <v>135.30000000000001</v>
      </c>
      <c r="K1543">
        <v>20</v>
      </c>
      <c r="M1543">
        <v>20</v>
      </c>
      <c r="N1543">
        <v>177</v>
      </c>
      <c r="O1543">
        <v>7</v>
      </c>
      <c r="P1543">
        <v>9</v>
      </c>
      <c r="Q1543">
        <v>2</v>
      </c>
      <c r="S1543">
        <v>3</v>
      </c>
      <c r="X1543">
        <v>21</v>
      </c>
      <c r="Y1543">
        <v>261</v>
      </c>
      <c r="Z1543">
        <v>1.4999999999999999E-2</v>
      </c>
      <c r="AA1543">
        <v>1</v>
      </c>
      <c r="AB1543">
        <v>16</v>
      </c>
    </row>
    <row r="1544" spans="1:28" x14ac:dyDescent="0.25">
      <c r="A1544">
        <v>2021</v>
      </c>
      <c r="B1544">
        <v>4</v>
      </c>
      <c r="C1544" s="289">
        <v>44298</v>
      </c>
      <c r="E1544">
        <v>673</v>
      </c>
      <c r="F1544" t="s">
        <v>437</v>
      </c>
      <c r="G1544" t="s">
        <v>438</v>
      </c>
      <c r="H1544">
        <v>115.9312</v>
      </c>
      <c r="I1544">
        <v>131.94720000000001</v>
      </c>
      <c r="J1544">
        <v>131.6</v>
      </c>
      <c r="K1544">
        <v>20</v>
      </c>
      <c r="M1544">
        <v>23</v>
      </c>
      <c r="N1544">
        <v>157</v>
      </c>
      <c r="O1544">
        <v>10</v>
      </c>
      <c r="P1544">
        <v>5</v>
      </c>
      <c r="Q1544">
        <v>17</v>
      </c>
      <c r="S1544">
        <v>5</v>
      </c>
      <c r="X1544">
        <v>37</v>
      </c>
      <c r="Y1544">
        <v>1037</v>
      </c>
      <c r="Z1544">
        <v>1.4999999999999999E-2</v>
      </c>
      <c r="AA1544">
        <v>1</v>
      </c>
      <c r="AB1544">
        <v>16</v>
      </c>
    </row>
    <row r="1545" spans="1:28" x14ac:dyDescent="0.25">
      <c r="A1545">
        <v>2021</v>
      </c>
      <c r="B1545">
        <v>4</v>
      </c>
      <c r="C1545" s="289">
        <v>44299</v>
      </c>
      <c r="E1545">
        <v>673</v>
      </c>
      <c r="F1545" t="s">
        <v>437</v>
      </c>
      <c r="G1545" t="s">
        <v>438</v>
      </c>
      <c r="H1545">
        <v>115.9312</v>
      </c>
      <c r="I1545">
        <v>131.94720000000001</v>
      </c>
      <c r="J1545">
        <v>144</v>
      </c>
      <c r="K1545">
        <v>20</v>
      </c>
      <c r="M1545">
        <v>23</v>
      </c>
      <c r="N1545">
        <v>158</v>
      </c>
      <c r="O1545">
        <v>6</v>
      </c>
      <c r="P1545">
        <v>6</v>
      </c>
      <c r="Q1545">
        <v>10</v>
      </c>
      <c r="S1545">
        <v>1</v>
      </c>
      <c r="X1545">
        <v>22</v>
      </c>
      <c r="Y1545">
        <v>62</v>
      </c>
      <c r="Z1545">
        <v>1.4999999999999999E-2</v>
      </c>
      <c r="AA1545">
        <v>1</v>
      </c>
      <c r="AB1545">
        <v>16</v>
      </c>
    </row>
    <row r="1546" spans="1:28" x14ac:dyDescent="0.25">
      <c r="A1546">
        <v>2021</v>
      </c>
      <c r="B1546">
        <v>4</v>
      </c>
      <c r="C1546" s="289">
        <v>44313</v>
      </c>
      <c r="E1546">
        <v>673</v>
      </c>
      <c r="F1546" t="s">
        <v>437</v>
      </c>
      <c r="G1546" t="s">
        <v>438</v>
      </c>
      <c r="H1546">
        <v>115.9312</v>
      </c>
      <c r="I1546">
        <v>131.94720000000001</v>
      </c>
      <c r="J1546">
        <v>122.5</v>
      </c>
      <c r="K1546">
        <v>20</v>
      </c>
      <c r="M1546">
        <v>20</v>
      </c>
      <c r="N1546">
        <v>178</v>
      </c>
      <c r="Z1546">
        <v>1.4999999999999999E-2</v>
      </c>
      <c r="AA1546">
        <v>1</v>
      </c>
      <c r="AB1546">
        <v>16</v>
      </c>
    </row>
    <row r="1547" spans="1:28" x14ac:dyDescent="0.25">
      <c r="A1547">
        <v>2021</v>
      </c>
      <c r="B1547">
        <v>4</v>
      </c>
      <c r="C1547" s="289">
        <v>44292</v>
      </c>
      <c r="E1547">
        <v>667</v>
      </c>
      <c r="F1547" t="s">
        <v>404</v>
      </c>
      <c r="G1547" t="s">
        <v>405</v>
      </c>
      <c r="H1547">
        <v>1534.0182</v>
      </c>
      <c r="I1547">
        <v>1745.9441999999999</v>
      </c>
      <c r="J1547">
        <v>1680.4</v>
      </c>
      <c r="K1547">
        <v>20</v>
      </c>
      <c r="M1547">
        <v>20</v>
      </c>
      <c r="N1547">
        <v>184</v>
      </c>
      <c r="Z1547">
        <v>1.4999999999999999E-2</v>
      </c>
      <c r="AA1547">
        <v>1</v>
      </c>
      <c r="AB1547">
        <v>16</v>
      </c>
    </row>
    <row r="1548" spans="1:28" x14ac:dyDescent="0.25">
      <c r="A1548">
        <v>2021</v>
      </c>
      <c r="B1548">
        <v>4</v>
      </c>
      <c r="C1548" s="289">
        <v>44293</v>
      </c>
      <c r="E1548">
        <v>667</v>
      </c>
      <c r="F1548" t="s">
        <v>404</v>
      </c>
      <c r="G1548" t="s">
        <v>405</v>
      </c>
      <c r="H1548">
        <v>1534.0182</v>
      </c>
      <c r="I1548">
        <v>1745.9441999999999</v>
      </c>
      <c r="J1548">
        <v>1683.8</v>
      </c>
      <c r="K1548">
        <v>20</v>
      </c>
      <c r="M1548">
        <v>24</v>
      </c>
      <c r="N1548">
        <v>149</v>
      </c>
      <c r="O1548">
        <v>6</v>
      </c>
      <c r="P1548">
        <v>5</v>
      </c>
      <c r="Q1548">
        <v>8</v>
      </c>
      <c r="X1548">
        <v>19</v>
      </c>
      <c r="Y1548">
        <v>659</v>
      </c>
      <c r="Z1548">
        <v>1.4999999999999999E-2</v>
      </c>
      <c r="AA1548">
        <v>1</v>
      </c>
      <c r="AB1548">
        <v>16</v>
      </c>
    </row>
    <row r="1549" spans="1:28" x14ac:dyDescent="0.25">
      <c r="A1549">
        <v>2021</v>
      </c>
      <c r="B1549">
        <v>4</v>
      </c>
      <c r="C1549" s="289">
        <v>44294</v>
      </c>
      <c r="E1549">
        <v>667</v>
      </c>
      <c r="F1549" t="s">
        <v>404</v>
      </c>
      <c r="G1549" t="s">
        <v>405</v>
      </c>
      <c r="H1549">
        <v>1534.0182</v>
      </c>
      <c r="I1549">
        <v>1745.9441999999999</v>
      </c>
      <c r="J1549">
        <v>1648.5</v>
      </c>
      <c r="K1549">
        <v>20</v>
      </c>
      <c r="M1549">
        <v>22</v>
      </c>
      <c r="N1549">
        <v>160</v>
      </c>
      <c r="O1549">
        <v>4</v>
      </c>
      <c r="P1549">
        <v>4</v>
      </c>
      <c r="Q1549">
        <v>5</v>
      </c>
      <c r="R1549">
        <v>2</v>
      </c>
      <c r="X1549">
        <v>14</v>
      </c>
      <c r="Y1549">
        <v>374</v>
      </c>
      <c r="Z1549">
        <v>1.4999999999999999E-2</v>
      </c>
      <c r="AA1549">
        <v>1</v>
      </c>
      <c r="AB1549">
        <v>16</v>
      </c>
    </row>
    <row r="1550" spans="1:28" x14ac:dyDescent="0.25">
      <c r="A1550">
        <v>2021</v>
      </c>
      <c r="B1550">
        <v>4</v>
      </c>
      <c r="C1550" s="289">
        <v>44297</v>
      </c>
      <c r="E1550">
        <v>667</v>
      </c>
      <c r="F1550" t="s">
        <v>404</v>
      </c>
      <c r="G1550" t="s">
        <v>405</v>
      </c>
      <c r="H1550">
        <v>1534.0182</v>
      </c>
      <c r="I1550">
        <v>1745.9441999999999</v>
      </c>
      <c r="J1550">
        <v>1755.1</v>
      </c>
      <c r="K1550">
        <v>20</v>
      </c>
      <c r="M1550">
        <v>20</v>
      </c>
      <c r="N1550">
        <v>177</v>
      </c>
      <c r="O1550">
        <v>4</v>
      </c>
      <c r="P1550">
        <v>5</v>
      </c>
      <c r="Q1550">
        <v>1</v>
      </c>
      <c r="S1550">
        <v>2</v>
      </c>
      <c r="X1550">
        <v>11</v>
      </c>
      <c r="Y1550">
        <v>251</v>
      </c>
      <c r="Z1550">
        <v>1.4999999999999999E-2</v>
      </c>
      <c r="AA1550">
        <v>1</v>
      </c>
      <c r="AB1550">
        <v>16</v>
      </c>
    </row>
    <row r="1551" spans="1:28" x14ac:dyDescent="0.25">
      <c r="A1551">
        <v>2021</v>
      </c>
      <c r="B1551">
        <v>4</v>
      </c>
      <c r="C1551" s="289">
        <v>44298</v>
      </c>
      <c r="E1551">
        <v>667</v>
      </c>
      <c r="F1551" t="s">
        <v>404</v>
      </c>
      <c r="G1551" t="s">
        <v>405</v>
      </c>
      <c r="H1551">
        <v>1534.0182</v>
      </c>
      <c r="I1551">
        <v>1745.9441999999999</v>
      </c>
      <c r="J1551">
        <v>1679.9</v>
      </c>
      <c r="K1551">
        <v>20</v>
      </c>
      <c r="M1551">
        <v>23</v>
      </c>
      <c r="N1551">
        <v>157</v>
      </c>
      <c r="O1551">
        <v>5</v>
      </c>
      <c r="P1551">
        <v>3</v>
      </c>
      <c r="Q1551">
        <v>9</v>
      </c>
      <c r="S1551">
        <v>3</v>
      </c>
      <c r="X1551">
        <v>19</v>
      </c>
      <c r="Y1551">
        <v>1019</v>
      </c>
      <c r="Z1551">
        <v>1.4999999999999999E-2</v>
      </c>
      <c r="AA1551">
        <v>1</v>
      </c>
      <c r="AB1551">
        <v>16</v>
      </c>
    </row>
    <row r="1552" spans="1:28" x14ac:dyDescent="0.25">
      <c r="A1552">
        <v>2021</v>
      </c>
      <c r="B1552">
        <v>4</v>
      </c>
      <c r="C1552" s="289">
        <v>44299</v>
      </c>
      <c r="E1552">
        <v>667</v>
      </c>
      <c r="F1552" t="s">
        <v>404</v>
      </c>
      <c r="G1552" t="s">
        <v>405</v>
      </c>
      <c r="H1552">
        <v>1534.0182</v>
      </c>
      <c r="I1552">
        <v>1745.9441999999999</v>
      </c>
      <c r="J1552">
        <v>1876.3</v>
      </c>
      <c r="K1552">
        <v>20</v>
      </c>
      <c r="M1552">
        <v>23</v>
      </c>
      <c r="N1552">
        <v>158</v>
      </c>
      <c r="O1552">
        <v>4</v>
      </c>
      <c r="P1552">
        <v>4</v>
      </c>
      <c r="Q1552">
        <v>7</v>
      </c>
      <c r="S1552">
        <v>0</v>
      </c>
      <c r="X1552">
        <v>15</v>
      </c>
      <c r="Y1552">
        <v>55</v>
      </c>
      <c r="Z1552">
        <v>1.4999999999999999E-2</v>
      </c>
      <c r="AA1552">
        <v>1</v>
      </c>
      <c r="AB1552">
        <v>16</v>
      </c>
    </row>
    <row r="1553" spans="1:28" x14ac:dyDescent="0.25">
      <c r="A1553">
        <v>2021</v>
      </c>
      <c r="B1553">
        <v>4</v>
      </c>
      <c r="C1553" s="289">
        <v>44301</v>
      </c>
      <c r="E1553">
        <v>667</v>
      </c>
      <c r="F1553" t="s">
        <v>404</v>
      </c>
      <c r="G1553" t="s">
        <v>405</v>
      </c>
      <c r="H1553">
        <v>1534.0182</v>
      </c>
      <c r="I1553">
        <v>1745.9441999999999</v>
      </c>
      <c r="K1553">
        <v>20</v>
      </c>
      <c r="Y1553">
        <v>560</v>
      </c>
      <c r="Z1553">
        <v>1.4999999999999999E-2</v>
      </c>
      <c r="AA1553">
        <v>1</v>
      </c>
      <c r="AB1553">
        <v>16</v>
      </c>
    </row>
    <row r="1554" spans="1:28" x14ac:dyDescent="0.25">
      <c r="A1554">
        <v>2021</v>
      </c>
      <c r="B1554">
        <v>4</v>
      </c>
      <c r="C1554" s="289">
        <v>44304</v>
      </c>
      <c r="E1554">
        <v>667</v>
      </c>
      <c r="F1554" t="s">
        <v>404</v>
      </c>
      <c r="G1554" t="s">
        <v>405</v>
      </c>
      <c r="H1554">
        <v>1534.0182</v>
      </c>
      <c r="I1554">
        <v>1745.9441999999999</v>
      </c>
      <c r="K1554">
        <v>20</v>
      </c>
      <c r="Y1554">
        <v>160</v>
      </c>
      <c r="Z1554">
        <v>1.4999999999999999E-2</v>
      </c>
      <c r="AA1554">
        <v>1</v>
      </c>
      <c r="AB1554">
        <v>16</v>
      </c>
    </row>
    <row r="1555" spans="1:28" x14ac:dyDescent="0.25">
      <c r="A1555">
        <v>2021</v>
      </c>
      <c r="B1555">
        <v>4</v>
      </c>
      <c r="C1555" s="289">
        <v>44305</v>
      </c>
      <c r="E1555">
        <v>667</v>
      </c>
      <c r="F1555" t="s">
        <v>404</v>
      </c>
      <c r="G1555" t="s">
        <v>405</v>
      </c>
      <c r="H1555">
        <v>1534.0182</v>
      </c>
      <c r="I1555">
        <v>1745.9441999999999</v>
      </c>
      <c r="K1555">
        <v>20</v>
      </c>
      <c r="Z1555">
        <v>1.4999999999999999E-2</v>
      </c>
      <c r="AA1555">
        <v>1</v>
      </c>
      <c r="AB1555">
        <v>16</v>
      </c>
    </row>
    <row r="1556" spans="1:28" x14ac:dyDescent="0.25">
      <c r="A1556">
        <v>2021</v>
      </c>
      <c r="B1556">
        <v>4</v>
      </c>
      <c r="C1556" s="289">
        <v>44313</v>
      </c>
      <c r="E1556">
        <v>667</v>
      </c>
      <c r="F1556" t="s">
        <v>404</v>
      </c>
      <c r="G1556" t="s">
        <v>405</v>
      </c>
      <c r="H1556">
        <v>1534.0182</v>
      </c>
      <c r="I1556">
        <v>1745.9441999999999</v>
      </c>
      <c r="J1556">
        <v>1564.5</v>
      </c>
      <c r="K1556">
        <v>20</v>
      </c>
      <c r="M1556">
        <v>20</v>
      </c>
      <c r="N1556">
        <v>178</v>
      </c>
      <c r="O1556">
        <v>3</v>
      </c>
      <c r="P1556">
        <v>3</v>
      </c>
      <c r="Q1556">
        <v>5</v>
      </c>
      <c r="X1556">
        <v>11</v>
      </c>
      <c r="Y1556">
        <v>11</v>
      </c>
      <c r="Z1556">
        <v>1.4999999999999999E-2</v>
      </c>
      <c r="AA1556">
        <v>1</v>
      </c>
      <c r="AB1556">
        <v>16</v>
      </c>
    </row>
    <row r="1557" spans="1:28" x14ac:dyDescent="0.25">
      <c r="A1557">
        <v>2021</v>
      </c>
      <c r="B1557">
        <v>4</v>
      </c>
      <c r="C1557" s="289">
        <v>44286</v>
      </c>
      <c r="E1557">
        <v>122</v>
      </c>
      <c r="F1557" t="s">
        <v>163</v>
      </c>
      <c r="G1557" t="s">
        <v>164</v>
      </c>
      <c r="H1557">
        <v>267.39999999999998</v>
      </c>
      <c r="I1557">
        <v>292.60000000000002</v>
      </c>
      <c r="J1557">
        <v>276.10000000000002</v>
      </c>
      <c r="K1557">
        <v>63</v>
      </c>
      <c r="L1557">
        <v>115</v>
      </c>
      <c r="M1557">
        <v>62</v>
      </c>
      <c r="N1557">
        <v>117</v>
      </c>
      <c r="O1557">
        <v>8</v>
      </c>
      <c r="P1557">
        <v>2</v>
      </c>
      <c r="Q1557">
        <v>5</v>
      </c>
      <c r="X1557">
        <v>15</v>
      </c>
      <c r="Y1557">
        <v>615</v>
      </c>
      <c r="Z1557">
        <v>1.4999999999999999E-2</v>
      </c>
      <c r="AA1557">
        <v>1</v>
      </c>
      <c r="AB1557">
        <v>22</v>
      </c>
    </row>
    <row r="1558" spans="1:28" x14ac:dyDescent="0.25">
      <c r="A1558">
        <v>2021</v>
      </c>
      <c r="B1558">
        <v>4</v>
      </c>
      <c r="C1558" s="289">
        <v>44287</v>
      </c>
      <c r="E1558">
        <v>122</v>
      </c>
      <c r="F1558" t="s">
        <v>163</v>
      </c>
      <c r="G1558" t="s">
        <v>164</v>
      </c>
      <c r="H1558">
        <v>267.39999999999998</v>
      </c>
      <c r="I1558">
        <v>292.60000000000002</v>
      </c>
      <c r="J1558">
        <v>280.89999999999998</v>
      </c>
      <c r="K1558">
        <v>63</v>
      </c>
      <c r="L1558">
        <v>115</v>
      </c>
      <c r="M1558">
        <v>71</v>
      </c>
      <c r="N1558">
        <v>102</v>
      </c>
      <c r="O1558">
        <v>5</v>
      </c>
      <c r="P1558">
        <v>4</v>
      </c>
      <c r="Q1558">
        <v>1</v>
      </c>
      <c r="X1558">
        <v>10</v>
      </c>
      <c r="Y1558">
        <v>10</v>
      </c>
      <c r="Z1558">
        <v>1.4999999999999999E-2</v>
      </c>
      <c r="AA1558">
        <v>1</v>
      </c>
      <c r="AB1558">
        <v>22</v>
      </c>
    </row>
    <row r="1559" spans="1:28" x14ac:dyDescent="0.25">
      <c r="A1559">
        <v>2021</v>
      </c>
      <c r="B1559">
        <v>4</v>
      </c>
      <c r="C1559" s="289">
        <v>44298</v>
      </c>
      <c r="E1559">
        <v>122</v>
      </c>
      <c r="F1559" t="s">
        <v>163</v>
      </c>
      <c r="G1559" t="s">
        <v>164</v>
      </c>
      <c r="H1559">
        <v>267.39999999999998</v>
      </c>
      <c r="I1559">
        <v>292.60000000000002</v>
      </c>
      <c r="J1559">
        <v>285.8</v>
      </c>
      <c r="K1559">
        <v>63</v>
      </c>
      <c r="L1559">
        <v>115</v>
      </c>
      <c r="M1559">
        <v>71</v>
      </c>
      <c r="N1559">
        <v>101</v>
      </c>
      <c r="O1559">
        <v>4</v>
      </c>
      <c r="P1559">
        <v>4</v>
      </c>
      <c r="Q1559">
        <v>6</v>
      </c>
      <c r="X1559">
        <v>14</v>
      </c>
      <c r="Y1559">
        <v>14</v>
      </c>
      <c r="Z1559">
        <v>1.4999999999999999E-2</v>
      </c>
      <c r="AA1559">
        <v>1</v>
      </c>
      <c r="AB1559">
        <v>22</v>
      </c>
    </row>
    <row r="1560" spans="1:28" x14ac:dyDescent="0.25">
      <c r="A1560">
        <v>2021</v>
      </c>
      <c r="B1560">
        <v>4</v>
      </c>
      <c r="C1560" s="289">
        <v>44299</v>
      </c>
      <c r="E1560">
        <v>122</v>
      </c>
      <c r="F1560" t="s">
        <v>163</v>
      </c>
      <c r="G1560" t="s">
        <v>164</v>
      </c>
      <c r="H1560">
        <v>267.39999999999998</v>
      </c>
      <c r="I1560">
        <v>292.60000000000002</v>
      </c>
      <c r="J1560">
        <v>280.2</v>
      </c>
      <c r="K1560">
        <v>63</v>
      </c>
      <c r="L1560">
        <v>115</v>
      </c>
      <c r="M1560">
        <v>68</v>
      </c>
      <c r="N1560">
        <v>106</v>
      </c>
      <c r="O1560">
        <v>4</v>
      </c>
      <c r="P1560">
        <v>4</v>
      </c>
      <c r="Q1560">
        <v>6</v>
      </c>
      <c r="X1560">
        <v>14</v>
      </c>
      <c r="Y1560">
        <v>839</v>
      </c>
      <c r="Z1560">
        <v>1.4999999999999999E-2</v>
      </c>
      <c r="AA1560">
        <v>1</v>
      </c>
      <c r="AB1560">
        <v>22</v>
      </c>
    </row>
    <row r="1561" spans="1:28" x14ac:dyDescent="0.25">
      <c r="A1561">
        <v>2021</v>
      </c>
      <c r="B1561">
        <v>4</v>
      </c>
      <c r="C1561" s="289">
        <v>44300</v>
      </c>
      <c r="E1561">
        <v>122</v>
      </c>
      <c r="F1561" t="s">
        <v>163</v>
      </c>
      <c r="G1561" t="s">
        <v>164</v>
      </c>
      <c r="H1561">
        <v>267.39999999999998</v>
      </c>
      <c r="I1561">
        <v>292.60000000000002</v>
      </c>
      <c r="J1561">
        <v>283</v>
      </c>
      <c r="K1561">
        <v>63</v>
      </c>
      <c r="L1561">
        <v>115</v>
      </c>
      <c r="M1561">
        <v>68</v>
      </c>
      <c r="N1561">
        <v>107</v>
      </c>
      <c r="O1561">
        <v>8</v>
      </c>
      <c r="P1561">
        <v>2</v>
      </c>
      <c r="Q1561">
        <v>6</v>
      </c>
      <c r="X1561">
        <v>16</v>
      </c>
      <c r="Y1561">
        <v>491</v>
      </c>
      <c r="Z1561">
        <v>1.4999999999999999E-2</v>
      </c>
      <c r="AA1561">
        <v>1</v>
      </c>
      <c r="AB1561">
        <v>22</v>
      </c>
    </row>
    <row r="1562" spans="1:28" x14ac:dyDescent="0.25">
      <c r="A1562">
        <v>2021</v>
      </c>
      <c r="B1562">
        <v>4</v>
      </c>
      <c r="C1562" s="289">
        <v>44304</v>
      </c>
      <c r="E1562">
        <v>122</v>
      </c>
      <c r="F1562" t="s">
        <v>163</v>
      </c>
      <c r="G1562" t="s">
        <v>164</v>
      </c>
      <c r="H1562">
        <v>267.39999999999998</v>
      </c>
      <c r="I1562">
        <v>292.60000000000002</v>
      </c>
      <c r="K1562">
        <v>63</v>
      </c>
      <c r="L1562">
        <v>115</v>
      </c>
      <c r="Y1562">
        <v>500</v>
      </c>
      <c r="Z1562">
        <v>1.4999999999999999E-2</v>
      </c>
      <c r="AA1562">
        <v>1</v>
      </c>
      <c r="AB1562">
        <v>22</v>
      </c>
    </row>
    <row r="1563" spans="1:28" x14ac:dyDescent="0.25">
      <c r="A1563">
        <v>2021</v>
      </c>
      <c r="B1563">
        <v>4</v>
      </c>
      <c r="C1563" s="289">
        <v>44305</v>
      </c>
      <c r="E1563">
        <v>122</v>
      </c>
      <c r="F1563" t="s">
        <v>163</v>
      </c>
      <c r="G1563" t="s">
        <v>164</v>
      </c>
      <c r="H1563">
        <v>267.39999999999998</v>
      </c>
      <c r="I1563">
        <v>292.60000000000002</v>
      </c>
      <c r="K1563">
        <v>63</v>
      </c>
      <c r="L1563">
        <v>115</v>
      </c>
      <c r="Z1563">
        <v>1.4999999999999999E-2</v>
      </c>
      <c r="AA1563">
        <v>1</v>
      </c>
      <c r="AB1563">
        <v>22</v>
      </c>
    </row>
    <row r="1564" spans="1:28" x14ac:dyDescent="0.25">
      <c r="A1564">
        <v>2021</v>
      </c>
      <c r="B1564">
        <v>4</v>
      </c>
      <c r="C1564" s="289">
        <v>44306</v>
      </c>
      <c r="E1564">
        <v>122</v>
      </c>
      <c r="F1564" t="s">
        <v>163</v>
      </c>
      <c r="G1564" t="s">
        <v>164</v>
      </c>
      <c r="H1564">
        <v>267.39999999999998</v>
      </c>
      <c r="I1564">
        <v>292.60000000000002</v>
      </c>
      <c r="K1564">
        <v>63</v>
      </c>
      <c r="L1564">
        <v>115</v>
      </c>
      <c r="Y1564">
        <v>1000</v>
      </c>
      <c r="Z1564">
        <v>1.4999999999999999E-2</v>
      </c>
      <c r="AA1564">
        <v>1</v>
      </c>
      <c r="AB1564">
        <v>22</v>
      </c>
    </row>
    <row r="1565" spans="1:28" x14ac:dyDescent="0.25">
      <c r="A1565">
        <v>2021</v>
      </c>
      <c r="B1565">
        <v>4</v>
      </c>
      <c r="C1565" s="289">
        <v>44307</v>
      </c>
      <c r="E1565">
        <v>122</v>
      </c>
      <c r="F1565" t="s">
        <v>163</v>
      </c>
      <c r="G1565" t="s">
        <v>164</v>
      </c>
      <c r="H1565">
        <v>267.39999999999998</v>
      </c>
      <c r="I1565">
        <v>292.60000000000002</v>
      </c>
      <c r="K1565">
        <v>63</v>
      </c>
      <c r="L1565">
        <v>115</v>
      </c>
      <c r="Y1565">
        <v>200</v>
      </c>
      <c r="Z1565">
        <v>1.4999999999999999E-2</v>
      </c>
      <c r="AA1565">
        <v>1</v>
      </c>
      <c r="AB1565">
        <v>22</v>
      </c>
    </row>
    <row r="1566" spans="1:28" x14ac:dyDescent="0.25">
      <c r="A1566">
        <v>2021</v>
      </c>
      <c r="B1566">
        <v>4</v>
      </c>
      <c r="C1566" s="289">
        <v>44311</v>
      </c>
      <c r="E1566">
        <v>122</v>
      </c>
      <c r="F1566" t="s">
        <v>163</v>
      </c>
      <c r="G1566" t="s">
        <v>164</v>
      </c>
      <c r="H1566">
        <v>267.39999999999998</v>
      </c>
      <c r="I1566">
        <v>292.60000000000002</v>
      </c>
      <c r="J1566">
        <v>277.3</v>
      </c>
      <c r="K1566">
        <v>63</v>
      </c>
      <c r="L1566">
        <v>115</v>
      </c>
      <c r="M1566">
        <v>64</v>
      </c>
      <c r="N1566">
        <v>113</v>
      </c>
      <c r="O1566">
        <v>4</v>
      </c>
      <c r="P1566">
        <v>4</v>
      </c>
      <c r="Q1566">
        <v>8</v>
      </c>
      <c r="X1566">
        <v>16</v>
      </c>
      <c r="Y1566">
        <v>16</v>
      </c>
      <c r="Z1566">
        <v>1.4999999999999999E-2</v>
      </c>
      <c r="AA1566">
        <v>1</v>
      </c>
      <c r="AB1566">
        <v>22</v>
      </c>
    </row>
    <row r="1567" spans="1:28" x14ac:dyDescent="0.25">
      <c r="A1567">
        <v>2021</v>
      </c>
      <c r="B1567">
        <v>4</v>
      </c>
      <c r="C1567" s="289">
        <v>44312</v>
      </c>
      <c r="E1567">
        <v>122</v>
      </c>
      <c r="F1567" t="s">
        <v>163</v>
      </c>
      <c r="G1567" t="s">
        <v>164</v>
      </c>
      <c r="H1567">
        <v>267.39999999999998</v>
      </c>
      <c r="I1567">
        <v>292.60000000000002</v>
      </c>
      <c r="J1567">
        <v>265.5</v>
      </c>
      <c r="K1567">
        <v>63</v>
      </c>
      <c r="L1567">
        <v>115</v>
      </c>
      <c r="M1567">
        <v>71</v>
      </c>
      <c r="N1567">
        <v>101</v>
      </c>
      <c r="O1567">
        <v>10</v>
      </c>
      <c r="P1567">
        <v>6</v>
      </c>
      <c r="Q1567">
        <v>11</v>
      </c>
      <c r="X1567">
        <v>27</v>
      </c>
      <c r="Y1567">
        <v>127</v>
      </c>
      <c r="Z1567">
        <v>1.4999999999999999E-2</v>
      </c>
      <c r="AA1567">
        <v>1</v>
      </c>
      <c r="AB1567">
        <v>22</v>
      </c>
    </row>
    <row r="1568" spans="1:28" x14ac:dyDescent="0.25">
      <c r="A1568">
        <v>2021</v>
      </c>
      <c r="B1568">
        <v>4</v>
      </c>
      <c r="C1568" s="289">
        <v>44313</v>
      </c>
      <c r="E1568">
        <v>122</v>
      </c>
      <c r="F1568" t="s">
        <v>163</v>
      </c>
      <c r="G1568" t="s">
        <v>164</v>
      </c>
      <c r="H1568">
        <v>267.39999999999998</v>
      </c>
      <c r="I1568">
        <v>292.60000000000002</v>
      </c>
      <c r="J1568">
        <v>267</v>
      </c>
      <c r="K1568">
        <v>63</v>
      </c>
      <c r="L1568">
        <v>115</v>
      </c>
      <c r="M1568">
        <v>69</v>
      </c>
      <c r="N1568">
        <v>105</v>
      </c>
      <c r="O1568">
        <v>4</v>
      </c>
      <c r="P1568">
        <v>4</v>
      </c>
      <c r="Q1568">
        <v>8</v>
      </c>
      <c r="X1568">
        <v>16</v>
      </c>
      <c r="Y1568">
        <v>16</v>
      </c>
      <c r="Z1568">
        <v>1.4999999999999999E-2</v>
      </c>
      <c r="AA1568">
        <v>1</v>
      </c>
      <c r="AB1568">
        <v>22</v>
      </c>
    </row>
    <row r="1569" spans="1:28" x14ac:dyDescent="0.25">
      <c r="A1569">
        <v>2021</v>
      </c>
      <c r="B1569">
        <v>4</v>
      </c>
      <c r="C1569" s="289">
        <v>44290</v>
      </c>
      <c r="E1569">
        <v>674</v>
      </c>
      <c r="F1569" t="s">
        <v>447</v>
      </c>
      <c r="G1569" t="s">
        <v>448</v>
      </c>
      <c r="H1569">
        <v>240.89599999999999</v>
      </c>
      <c r="I1569">
        <v>274.17599999999999</v>
      </c>
      <c r="J1569">
        <v>278.2</v>
      </c>
      <c r="K1569">
        <v>40</v>
      </c>
      <c r="L1569">
        <v>180</v>
      </c>
      <c r="M1569">
        <v>69</v>
      </c>
      <c r="N1569">
        <v>105</v>
      </c>
      <c r="O1569">
        <v>2</v>
      </c>
      <c r="P1569">
        <v>1</v>
      </c>
      <c r="Q1569">
        <v>3</v>
      </c>
      <c r="X1569">
        <v>6</v>
      </c>
      <c r="Y1569">
        <v>6</v>
      </c>
      <c r="Z1569">
        <v>1.4999999999999999E-2</v>
      </c>
      <c r="AA1569">
        <v>1</v>
      </c>
      <c r="AB1569">
        <v>22</v>
      </c>
    </row>
    <row r="1570" spans="1:28" x14ac:dyDescent="0.25">
      <c r="A1570">
        <v>2021</v>
      </c>
      <c r="B1570">
        <v>4</v>
      </c>
      <c r="C1570" s="289">
        <v>44291</v>
      </c>
      <c r="E1570">
        <v>674</v>
      </c>
      <c r="F1570" t="s">
        <v>447</v>
      </c>
      <c r="G1570" t="s">
        <v>448</v>
      </c>
      <c r="H1570">
        <v>240.89599999999999</v>
      </c>
      <c r="I1570">
        <v>274.17599999999999</v>
      </c>
      <c r="J1570">
        <v>277.8</v>
      </c>
      <c r="K1570">
        <v>40</v>
      </c>
      <c r="L1570">
        <v>180</v>
      </c>
      <c r="M1570">
        <v>64</v>
      </c>
      <c r="N1570">
        <v>112</v>
      </c>
      <c r="O1570">
        <v>2</v>
      </c>
      <c r="P1570">
        <v>9</v>
      </c>
      <c r="Q1570">
        <v>3</v>
      </c>
      <c r="R1570">
        <v>3</v>
      </c>
      <c r="X1570">
        <v>17</v>
      </c>
      <c r="Y1570">
        <v>517</v>
      </c>
      <c r="Z1570">
        <v>1.4999999999999999E-2</v>
      </c>
      <c r="AA1570">
        <v>1</v>
      </c>
      <c r="AB1570">
        <v>22</v>
      </c>
    </row>
    <row r="1571" spans="1:28" x14ac:dyDescent="0.25">
      <c r="A1571">
        <v>2021</v>
      </c>
      <c r="B1571">
        <v>4</v>
      </c>
      <c r="C1571" s="289">
        <v>44292</v>
      </c>
      <c r="E1571">
        <v>674</v>
      </c>
      <c r="F1571" t="s">
        <v>447</v>
      </c>
      <c r="G1571" t="s">
        <v>448</v>
      </c>
      <c r="H1571">
        <v>240.89599999999999</v>
      </c>
      <c r="I1571">
        <v>274.17599999999999</v>
      </c>
      <c r="J1571">
        <v>268.2</v>
      </c>
      <c r="K1571">
        <v>40</v>
      </c>
      <c r="L1571">
        <v>180</v>
      </c>
      <c r="M1571">
        <v>64</v>
      </c>
      <c r="N1571">
        <v>113</v>
      </c>
      <c r="O1571">
        <v>4</v>
      </c>
      <c r="P1571">
        <v>3</v>
      </c>
      <c r="Q1571">
        <v>6</v>
      </c>
      <c r="X1571">
        <v>13</v>
      </c>
      <c r="Y1571">
        <v>213</v>
      </c>
      <c r="Z1571">
        <v>1.4999999999999999E-2</v>
      </c>
      <c r="AA1571">
        <v>1</v>
      </c>
      <c r="AB1571">
        <v>22</v>
      </c>
    </row>
    <row r="1572" spans="1:28" x14ac:dyDescent="0.25">
      <c r="A1572">
        <v>2021</v>
      </c>
      <c r="B1572">
        <v>4</v>
      </c>
      <c r="C1572" s="289">
        <v>44293</v>
      </c>
      <c r="E1572">
        <v>674</v>
      </c>
      <c r="F1572" t="s">
        <v>447</v>
      </c>
      <c r="G1572" t="s">
        <v>448</v>
      </c>
      <c r="H1572">
        <v>240.89599999999999</v>
      </c>
      <c r="I1572">
        <v>274.17599999999999</v>
      </c>
      <c r="K1572">
        <v>40</v>
      </c>
      <c r="L1572">
        <v>180</v>
      </c>
      <c r="Y1572">
        <v>800</v>
      </c>
      <c r="Z1572">
        <v>1.4999999999999999E-2</v>
      </c>
      <c r="AA1572">
        <v>1</v>
      </c>
      <c r="AB1572">
        <v>22</v>
      </c>
    </row>
    <row r="1573" spans="1:28" x14ac:dyDescent="0.25">
      <c r="A1573">
        <v>2021</v>
      </c>
      <c r="B1573">
        <v>4</v>
      </c>
      <c r="C1573" s="289">
        <v>44294</v>
      </c>
      <c r="E1573">
        <v>674</v>
      </c>
      <c r="F1573" t="s">
        <v>447</v>
      </c>
      <c r="G1573" t="s">
        <v>448</v>
      </c>
      <c r="H1573">
        <v>240.89599999999999</v>
      </c>
      <c r="I1573">
        <v>274.17599999999999</v>
      </c>
      <c r="K1573">
        <v>40</v>
      </c>
      <c r="L1573">
        <v>180</v>
      </c>
      <c r="Y1573">
        <v>400</v>
      </c>
      <c r="Z1573">
        <v>1.4999999999999999E-2</v>
      </c>
      <c r="AA1573">
        <v>1</v>
      </c>
      <c r="AB1573">
        <v>22</v>
      </c>
    </row>
    <row r="1574" spans="1:28" x14ac:dyDescent="0.25">
      <c r="A1574">
        <v>2021</v>
      </c>
      <c r="B1574">
        <v>4</v>
      </c>
      <c r="C1574" s="289">
        <v>44297</v>
      </c>
      <c r="E1574">
        <v>674</v>
      </c>
      <c r="F1574" t="s">
        <v>447</v>
      </c>
      <c r="G1574" t="s">
        <v>448</v>
      </c>
      <c r="H1574">
        <v>240.89599999999999</v>
      </c>
      <c r="I1574">
        <v>274.17599999999999</v>
      </c>
      <c r="K1574">
        <v>40</v>
      </c>
      <c r="L1574">
        <v>180</v>
      </c>
      <c r="Y1574">
        <v>100</v>
      </c>
      <c r="Z1574">
        <v>1.4999999999999999E-2</v>
      </c>
      <c r="AA1574">
        <v>1</v>
      </c>
      <c r="AB1574">
        <v>22</v>
      </c>
    </row>
    <row r="1575" spans="1:28" x14ac:dyDescent="0.25">
      <c r="A1575">
        <v>2021</v>
      </c>
      <c r="B1575">
        <v>4</v>
      </c>
      <c r="C1575" s="289">
        <v>44311</v>
      </c>
      <c r="E1575">
        <v>674</v>
      </c>
      <c r="F1575" t="s">
        <v>447</v>
      </c>
      <c r="G1575" t="s">
        <v>448</v>
      </c>
      <c r="H1575">
        <v>240.89599999999999</v>
      </c>
      <c r="I1575">
        <v>274.17599999999999</v>
      </c>
      <c r="K1575">
        <v>40</v>
      </c>
      <c r="L1575">
        <v>180</v>
      </c>
      <c r="Y1575">
        <v>600</v>
      </c>
      <c r="Z1575">
        <v>1.4999999999999999E-2</v>
      </c>
      <c r="AA1575">
        <v>1</v>
      </c>
      <c r="AB1575">
        <v>22</v>
      </c>
    </row>
    <row r="1576" spans="1:28" x14ac:dyDescent="0.25">
      <c r="A1576">
        <v>2021</v>
      </c>
      <c r="B1576">
        <v>4</v>
      </c>
      <c r="C1576" s="289">
        <v>44312</v>
      </c>
      <c r="E1576">
        <v>674</v>
      </c>
      <c r="F1576" t="s">
        <v>447</v>
      </c>
      <c r="G1576" t="s">
        <v>448</v>
      </c>
      <c r="H1576">
        <v>240.89599999999999</v>
      </c>
      <c r="I1576">
        <v>274.17599999999999</v>
      </c>
      <c r="J1576">
        <v>266.8</v>
      </c>
      <c r="K1576">
        <v>40</v>
      </c>
      <c r="L1576">
        <v>180</v>
      </c>
      <c r="M1576">
        <v>67</v>
      </c>
      <c r="N1576">
        <v>108</v>
      </c>
      <c r="Z1576">
        <v>1.4999999999999999E-2</v>
      </c>
      <c r="AA1576">
        <v>1</v>
      </c>
      <c r="AB1576">
        <v>22</v>
      </c>
    </row>
    <row r="1577" spans="1:28" x14ac:dyDescent="0.25">
      <c r="A1577">
        <v>2021</v>
      </c>
      <c r="B1577">
        <v>4</v>
      </c>
      <c r="C1577" s="289">
        <v>44286</v>
      </c>
      <c r="E1577">
        <v>50</v>
      </c>
      <c r="F1577" t="s">
        <v>278</v>
      </c>
      <c r="G1577" t="s">
        <v>279</v>
      </c>
      <c r="H1577">
        <v>51.57</v>
      </c>
      <c r="I1577">
        <v>56.43</v>
      </c>
      <c r="J1577">
        <v>54.8</v>
      </c>
      <c r="K1577">
        <v>101</v>
      </c>
      <c r="L1577">
        <v>107</v>
      </c>
      <c r="M1577">
        <v>73</v>
      </c>
      <c r="N1577">
        <v>99</v>
      </c>
      <c r="O1577">
        <v>8</v>
      </c>
      <c r="P1577">
        <v>6</v>
      </c>
      <c r="Q1577">
        <v>10</v>
      </c>
      <c r="X1577">
        <v>24</v>
      </c>
      <c r="Y1577">
        <v>2040</v>
      </c>
      <c r="Z1577">
        <v>1.4999999999999999E-2</v>
      </c>
      <c r="AA1577">
        <v>1</v>
      </c>
      <c r="AB1577">
        <v>18</v>
      </c>
    </row>
    <row r="1578" spans="1:28" x14ac:dyDescent="0.25">
      <c r="A1578">
        <v>2021</v>
      </c>
      <c r="B1578">
        <v>4</v>
      </c>
      <c r="C1578" s="289">
        <v>44287</v>
      </c>
      <c r="E1578">
        <v>50</v>
      </c>
      <c r="F1578" t="s">
        <v>278</v>
      </c>
      <c r="G1578" t="s">
        <v>279</v>
      </c>
      <c r="H1578">
        <v>51.57</v>
      </c>
      <c r="I1578">
        <v>56.43</v>
      </c>
      <c r="J1578">
        <v>54</v>
      </c>
      <c r="K1578">
        <v>101</v>
      </c>
      <c r="L1578">
        <v>107</v>
      </c>
      <c r="M1578">
        <v>76</v>
      </c>
      <c r="N1578">
        <v>95</v>
      </c>
      <c r="O1578">
        <v>6</v>
      </c>
      <c r="P1578">
        <v>2</v>
      </c>
      <c r="Q1578">
        <v>12</v>
      </c>
      <c r="R1578">
        <v>3</v>
      </c>
      <c r="X1578">
        <v>23</v>
      </c>
      <c r="Y1578">
        <v>3299</v>
      </c>
      <c r="Z1578">
        <v>1.4999999999999999E-2</v>
      </c>
      <c r="AA1578">
        <v>1</v>
      </c>
      <c r="AB1578">
        <v>18</v>
      </c>
    </row>
    <row r="1579" spans="1:28" x14ac:dyDescent="0.25">
      <c r="A1579">
        <v>2021</v>
      </c>
      <c r="B1579">
        <v>4</v>
      </c>
      <c r="C1579" s="289">
        <v>44290</v>
      </c>
      <c r="E1579">
        <v>50</v>
      </c>
      <c r="F1579" t="s">
        <v>278</v>
      </c>
      <c r="G1579" t="s">
        <v>279</v>
      </c>
      <c r="H1579">
        <v>51.57</v>
      </c>
      <c r="I1579">
        <v>56.43</v>
      </c>
      <c r="K1579">
        <v>101</v>
      </c>
      <c r="L1579">
        <v>107</v>
      </c>
      <c r="O1579">
        <v>2</v>
      </c>
      <c r="P1579">
        <v>2</v>
      </c>
      <c r="Q1579">
        <v>1</v>
      </c>
      <c r="X1579">
        <v>5</v>
      </c>
      <c r="Y1579">
        <v>1181</v>
      </c>
      <c r="Z1579">
        <v>1.4999999999999999E-2</v>
      </c>
      <c r="AA1579">
        <v>1</v>
      </c>
      <c r="AB1579">
        <v>18</v>
      </c>
    </row>
    <row r="1580" spans="1:28" x14ac:dyDescent="0.25">
      <c r="A1580">
        <v>2021</v>
      </c>
      <c r="B1580">
        <v>4</v>
      </c>
      <c r="C1580" s="289">
        <v>44306</v>
      </c>
      <c r="E1580">
        <v>50</v>
      </c>
      <c r="F1580" t="s">
        <v>278</v>
      </c>
      <c r="G1580" t="s">
        <v>279</v>
      </c>
      <c r="H1580">
        <v>51.57</v>
      </c>
      <c r="I1580">
        <v>56.43</v>
      </c>
      <c r="J1580">
        <v>56.3</v>
      </c>
      <c r="K1580">
        <v>101</v>
      </c>
      <c r="L1580">
        <v>107</v>
      </c>
      <c r="M1580">
        <v>69</v>
      </c>
      <c r="N1580">
        <v>105</v>
      </c>
      <c r="O1580">
        <v>5</v>
      </c>
      <c r="Q1580">
        <v>6</v>
      </c>
      <c r="X1580">
        <v>11</v>
      </c>
      <c r="Y1580">
        <v>263</v>
      </c>
      <c r="Z1580">
        <v>1.4999999999999999E-2</v>
      </c>
      <c r="AA1580">
        <v>1</v>
      </c>
      <c r="AB1580">
        <v>18</v>
      </c>
    </row>
    <row r="1581" spans="1:28" x14ac:dyDescent="0.25">
      <c r="A1581">
        <v>2021</v>
      </c>
      <c r="B1581">
        <v>4</v>
      </c>
      <c r="C1581" s="289">
        <v>44307</v>
      </c>
      <c r="E1581">
        <v>50</v>
      </c>
      <c r="F1581" t="s">
        <v>278</v>
      </c>
      <c r="G1581" t="s">
        <v>279</v>
      </c>
      <c r="H1581">
        <v>51.57</v>
      </c>
      <c r="I1581">
        <v>56.43</v>
      </c>
      <c r="J1581">
        <v>57.3</v>
      </c>
      <c r="K1581">
        <v>101</v>
      </c>
      <c r="L1581">
        <v>107</v>
      </c>
      <c r="M1581">
        <v>72</v>
      </c>
      <c r="N1581">
        <v>100</v>
      </c>
      <c r="O1581">
        <v>7</v>
      </c>
      <c r="P1581">
        <v>2</v>
      </c>
      <c r="Q1581">
        <v>6</v>
      </c>
      <c r="X1581">
        <v>15</v>
      </c>
      <c r="Y1581">
        <v>1023</v>
      </c>
      <c r="Z1581">
        <v>1.4999999999999999E-2</v>
      </c>
      <c r="AA1581">
        <v>1</v>
      </c>
      <c r="AB1581">
        <v>18</v>
      </c>
    </row>
    <row r="1582" spans="1:28" x14ac:dyDescent="0.25">
      <c r="A1582">
        <v>2021</v>
      </c>
      <c r="B1582">
        <v>4</v>
      </c>
      <c r="C1582" s="289">
        <v>44308</v>
      </c>
      <c r="E1582">
        <v>50</v>
      </c>
      <c r="F1582" t="s">
        <v>278</v>
      </c>
      <c r="G1582" t="s">
        <v>279</v>
      </c>
      <c r="H1582">
        <v>51.57</v>
      </c>
      <c r="I1582">
        <v>56.43</v>
      </c>
      <c r="J1582">
        <v>57.6</v>
      </c>
      <c r="K1582">
        <v>101</v>
      </c>
      <c r="L1582">
        <v>107</v>
      </c>
      <c r="M1582">
        <v>81</v>
      </c>
      <c r="N1582">
        <v>89</v>
      </c>
      <c r="O1582">
        <v>7</v>
      </c>
      <c r="P1582">
        <v>4</v>
      </c>
      <c r="Q1582">
        <v>3</v>
      </c>
      <c r="X1582">
        <v>14</v>
      </c>
      <c r="Y1582">
        <v>1610</v>
      </c>
      <c r="Z1582">
        <v>1.4999999999999999E-2</v>
      </c>
      <c r="AA1582">
        <v>1</v>
      </c>
      <c r="AB1582">
        <v>18</v>
      </c>
    </row>
    <row r="1583" spans="1:28" x14ac:dyDescent="0.25">
      <c r="A1583">
        <v>2021</v>
      </c>
      <c r="B1583">
        <v>4</v>
      </c>
      <c r="C1583" s="289">
        <v>44310</v>
      </c>
      <c r="E1583">
        <v>50</v>
      </c>
      <c r="F1583" t="s">
        <v>278</v>
      </c>
      <c r="G1583" t="s">
        <v>279</v>
      </c>
      <c r="H1583">
        <v>51.57</v>
      </c>
      <c r="I1583">
        <v>56.43</v>
      </c>
      <c r="K1583">
        <v>101</v>
      </c>
      <c r="L1583">
        <v>107</v>
      </c>
      <c r="Y1583">
        <v>1764</v>
      </c>
      <c r="Z1583">
        <v>1.4999999999999999E-2</v>
      </c>
      <c r="AA1583">
        <v>1</v>
      </c>
      <c r="AB1583">
        <v>18</v>
      </c>
    </row>
    <row r="1584" spans="1:28" x14ac:dyDescent="0.25">
      <c r="A1584">
        <v>2021</v>
      </c>
      <c r="B1584">
        <v>4</v>
      </c>
      <c r="C1584" s="289">
        <v>44286</v>
      </c>
      <c r="E1584">
        <v>660</v>
      </c>
      <c r="F1584" t="s">
        <v>421</v>
      </c>
      <c r="G1584" t="s">
        <v>422</v>
      </c>
      <c r="H1584">
        <v>605.06299999999999</v>
      </c>
      <c r="I1584">
        <v>688.65300000000002</v>
      </c>
      <c r="J1584">
        <v>1275.7</v>
      </c>
      <c r="K1584">
        <v>20</v>
      </c>
      <c r="L1584">
        <v>180</v>
      </c>
      <c r="M1584">
        <v>25</v>
      </c>
      <c r="N1584">
        <v>144</v>
      </c>
      <c r="O1584">
        <v>3</v>
      </c>
      <c r="P1584">
        <v>3</v>
      </c>
      <c r="Q1584">
        <v>2</v>
      </c>
      <c r="R1584">
        <v>2</v>
      </c>
      <c r="S1584">
        <v>0</v>
      </c>
      <c r="X1584">
        <v>10</v>
      </c>
      <c r="Y1584">
        <v>226</v>
      </c>
      <c r="Z1584">
        <v>1.4999999999999999E-2</v>
      </c>
      <c r="AA1584">
        <v>1</v>
      </c>
      <c r="AB1584">
        <v>16</v>
      </c>
    </row>
    <row r="1585" spans="1:28" x14ac:dyDescent="0.25">
      <c r="A1585">
        <v>2021</v>
      </c>
      <c r="B1585">
        <v>4</v>
      </c>
      <c r="C1585" s="289">
        <v>44286</v>
      </c>
      <c r="E1585">
        <v>658</v>
      </c>
      <c r="F1585" t="s">
        <v>255</v>
      </c>
      <c r="G1585" t="s">
        <v>256</v>
      </c>
      <c r="H1585">
        <v>83.7</v>
      </c>
      <c r="I1585">
        <v>96.3</v>
      </c>
      <c r="J1585">
        <v>97.8</v>
      </c>
      <c r="K1585">
        <v>60</v>
      </c>
      <c r="L1585">
        <v>180</v>
      </c>
      <c r="M1585">
        <v>71</v>
      </c>
      <c r="N1585">
        <v>153</v>
      </c>
      <c r="Z1585">
        <v>0.02</v>
      </c>
      <c r="AA1585">
        <v>1</v>
      </c>
      <c r="AB1585">
        <v>20</v>
      </c>
    </row>
    <row r="1586" spans="1:28" x14ac:dyDescent="0.25">
      <c r="A1586">
        <v>2021</v>
      </c>
      <c r="B1586">
        <v>4</v>
      </c>
      <c r="C1586" s="289">
        <v>44287</v>
      </c>
      <c r="E1586">
        <v>658</v>
      </c>
      <c r="F1586" t="s">
        <v>255</v>
      </c>
      <c r="G1586" t="s">
        <v>256</v>
      </c>
      <c r="H1586">
        <v>83.7</v>
      </c>
      <c r="I1586">
        <v>96.3</v>
      </c>
      <c r="J1586">
        <v>93.5</v>
      </c>
      <c r="K1586">
        <v>60</v>
      </c>
      <c r="L1586">
        <v>180</v>
      </c>
      <c r="M1586">
        <v>65</v>
      </c>
      <c r="N1586">
        <v>166</v>
      </c>
      <c r="O1586">
        <v>4</v>
      </c>
      <c r="P1586">
        <v>2</v>
      </c>
      <c r="Q1586">
        <v>2</v>
      </c>
      <c r="X1586">
        <v>8</v>
      </c>
      <c r="Y1586">
        <v>443</v>
      </c>
      <c r="Z1586">
        <v>0.02</v>
      </c>
      <c r="AA1586">
        <v>1</v>
      </c>
      <c r="AB1586">
        <v>20</v>
      </c>
    </row>
    <row r="1587" spans="1:28" x14ac:dyDescent="0.25">
      <c r="A1587">
        <v>2021</v>
      </c>
      <c r="B1587">
        <v>4</v>
      </c>
      <c r="C1587" s="289">
        <v>44290</v>
      </c>
      <c r="E1587">
        <v>658</v>
      </c>
      <c r="F1587" t="s">
        <v>255</v>
      </c>
      <c r="G1587" t="s">
        <v>256</v>
      </c>
      <c r="H1587">
        <v>83.7</v>
      </c>
      <c r="I1587">
        <v>96.3</v>
      </c>
      <c r="K1587">
        <v>60</v>
      </c>
      <c r="L1587">
        <v>180</v>
      </c>
      <c r="O1587">
        <v>4</v>
      </c>
      <c r="P1587">
        <v>6</v>
      </c>
      <c r="Q1587">
        <v>4</v>
      </c>
      <c r="X1587">
        <v>14</v>
      </c>
      <c r="Y1587">
        <v>569</v>
      </c>
      <c r="Z1587">
        <v>0.02</v>
      </c>
      <c r="AA1587">
        <v>1</v>
      </c>
      <c r="AB1587">
        <v>20</v>
      </c>
    </row>
    <row r="1588" spans="1:28" x14ac:dyDescent="0.25">
      <c r="A1588">
        <v>2021</v>
      </c>
      <c r="B1588">
        <v>4</v>
      </c>
      <c r="C1588" s="289">
        <v>44312</v>
      </c>
      <c r="E1588">
        <v>658</v>
      </c>
      <c r="F1588" t="s">
        <v>255</v>
      </c>
      <c r="G1588" t="s">
        <v>256</v>
      </c>
      <c r="H1588">
        <v>83.7</v>
      </c>
      <c r="I1588">
        <v>96.3</v>
      </c>
      <c r="J1588">
        <v>96.9</v>
      </c>
      <c r="K1588">
        <v>60</v>
      </c>
      <c r="L1588">
        <v>180</v>
      </c>
      <c r="M1588">
        <v>71</v>
      </c>
      <c r="N1588">
        <v>152</v>
      </c>
      <c r="O1588">
        <v>4</v>
      </c>
      <c r="P1588">
        <v>6</v>
      </c>
      <c r="Q1588">
        <v>8</v>
      </c>
      <c r="X1588">
        <v>18</v>
      </c>
      <c r="Y1588">
        <v>348</v>
      </c>
      <c r="Z1588">
        <v>0.02</v>
      </c>
      <c r="AA1588">
        <v>1</v>
      </c>
      <c r="AB1588">
        <v>20</v>
      </c>
    </row>
    <row r="1589" spans="1:28" x14ac:dyDescent="0.25">
      <c r="A1589">
        <v>2021</v>
      </c>
      <c r="B1589">
        <v>4</v>
      </c>
      <c r="C1589" s="289">
        <v>44313</v>
      </c>
      <c r="E1589">
        <v>658</v>
      </c>
      <c r="F1589" t="s">
        <v>255</v>
      </c>
      <c r="G1589" t="s">
        <v>256</v>
      </c>
      <c r="H1589">
        <v>83.7</v>
      </c>
      <c r="I1589">
        <v>96.3</v>
      </c>
      <c r="J1589">
        <v>92.6</v>
      </c>
      <c r="K1589">
        <v>60</v>
      </c>
      <c r="L1589">
        <v>180</v>
      </c>
      <c r="M1589">
        <v>62</v>
      </c>
      <c r="N1589">
        <v>175</v>
      </c>
      <c r="O1589">
        <v>6</v>
      </c>
      <c r="Q1589">
        <v>2</v>
      </c>
      <c r="X1589">
        <v>8</v>
      </c>
      <c r="Y1589">
        <v>338</v>
      </c>
      <c r="Z1589">
        <v>0.02</v>
      </c>
      <c r="AA1589">
        <v>1</v>
      </c>
      <c r="AB1589">
        <v>20</v>
      </c>
    </row>
    <row r="1590" spans="1:28" x14ac:dyDescent="0.25">
      <c r="A1590">
        <v>2021</v>
      </c>
      <c r="B1590">
        <v>4</v>
      </c>
      <c r="C1590" s="289">
        <v>44286</v>
      </c>
      <c r="E1590">
        <v>656</v>
      </c>
      <c r="F1590" t="s">
        <v>249</v>
      </c>
      <c r="G1590" t="s">
        <v>250</v>
      </c>
      <c r="H1590">
        <v>137.63999999999999</v>
      </c>
      <c r="I1590">
        <v>158.36000000000001</v>
      </c>
      <c r="J1590">
        <v>152.5</v>
      </c>
      <c r="K1590">
        <v>60</v>
      </c>
      <c r="L1590">
        <v>180</v>
      </c>
      <c r="M1590">
        <v>71</v>
      </c>
      <c r="N1590">
        <v>153</v>
      </c>
      <c r="Z1590">
        <v>0.02</v>
      </c>
      <c r="AA1590">
        <v>1</v>
      </c>
      <c r="AB1590">
        <v>20</v>
      </c>
    </row>
    <row r="1591" spans="1:28" x14ac:dyDescent="0.25">
      <c r="A1591">
        <v>2021</v>
      </c>
      <c r="B1591">
        <v>4</v>
      </c>
      <c r="C1591" s="289">
        <v>44287</v>
      </c>
      <c r="E1591">
        <v>656</v>
      </c>
      <c r="F1591" t="s">
        <v>249</v>
      </c>
      <c r="G1591" t="s">
        <v>250</v>
      </c>
      <c r="H1591">
        <v>137.63999999999999</v>
      </c>
      <c r="I1591">
        <v>158.36000000000001</v>
      </c>
      <c r="J1591">
        <v>138.30000000000001</v>
      </c>
      <c r="K1591">
        <v>60</v>
      </c>
      <c r="L1591">
        <v>180</v>
      </c>
      <c r="M1591">
        <v>65</v>
      </c>
      <c r="N1591">
        <v>166</v>
      </c>
      <c r="O1591">
        <v>6</v>
      </c>
      <c r="P1591">
        <v>4</v>
      </c>
      <c r="Q1591">
        <v>4</v>
      </c>
      <c r="X1591">
        <v>14</v>
      </c>
      <c r="Y1591">
        <v>484</v>
      </c>
      <c r="Z1591">
        <v>0.02</v>
      </c>
      <c r="AA1591">
        <v>1</v>
      </c>
      <c r="AB1591">
        <v>20</v>
      </c>
    </row>
    <row r="1592" spans="1:28" x14ac:dyDescent="0.25">
      <c r="A1592">
        <v>2021</v>
      </c>
      <c r="B1592">
        <v>4</v>
      </c>
      <c r="C1592" s="289">
        <v>44290</v>
      </c>
      <c r="E1592">
        <v>656</v>
      </c>
      <c r="F1592" t="s">
        <v>249</v>
      </c>
      <c r="G1592" t="s">
        <v>250</v>
      </c>
      <c r="H1592">
        <v>137.63999999999999</v>
      </c>
      <c r="I1592">
        <v>158.36000000000001</v>
      </c>
      <c r="K1592">
        <v>60</v>
      </c>
      <c r="L1592">
        <v>180</v>
      </c>
      <c r="O1592">
        <v>4</v>
      </c>
      <c r="P1592">
        <v>2</v>
      </c>
      <c r="Q1592">
        <v>4</v>
      </c>
      <c r="X1592">
        <v>10</v>
      </c>
      <c r="Y1592">
        <v>550</v>
      </c>
      <c r="Z1592">
        <v>0.02</v>
      </c>
      <c r="AA1592">
        <v>1</v>
      </c>
      <c r="AB1592">
        <v>20</v>
      </c>
    </row>
    <row r="1593" spans="1:28" x14ac:dyDescent="0.25">
      <c r="A1593">
        <v>2021</v>
      </c>
      <c r="B1593">
        <v>4</v>
      </c>
      <c r="C1593" s="289">
        <v>44312</v>
      </c>
      <c r="E1593">
        <v>656</v>
      </c>
      <c r="F1593" t="s">
        <v>249</v>
      </c>
      <c r="G1593" t="s">
        <v>250</v>
      </c>
      <c r="H1593">
        <v>137.63999999999999</v>
      </c>
      <c r="I1593">
        <v>158.36000000000001</v>
      </c>
      <c r="J1593">
        <v>144.1</v>
      </c>
      <c r="K1593">
        <v>60</v>
      </c>
      <c r="L1593">
        <v>180</v>
      </c>
      <c r="M1593">
        <v>71</v>
      </c>
      <c r="N1593">
        <v>152</v>
      </c>
      <c r="O1593">
        <v>6</v>
      </c>
      <c r="P1593">
        <v>2</v>
      </c>
      <c r="Q1593">
        <v>6</v>
      </c>
      <c r="X1593">
        <v>14</v>
      </c>
      <c r="Y1593">
        <v>364</v>
      </c>
      <c r="Z1593">
        <v>0.02</v>
      </c>
      <c r="AA1593">
        <v>1</v>
      </c>
      <c r="AB1593">
        <v>20</v>
      </c>
    </row>
    <row r="1594" spans="1:28" x14ac:dyDescent="0.25">
      <c r="A1594">
        <v>2021</v>
      </c>
      <c r="B1594">
        <v>4</v>
      </c>
      <c r="C1594" s="289">
        <v>44313</v>
      </c>
      <c r="E1594">
        <v>656</v>
      </c>
      <c r="F1594" t="s">
        <v>249</v>
      </c>
      <c r="G1594" t="s">
        <v>250</v>
      </c>
      <c r="H1594">
        <v>137.63999999999999</v>
      </c>
      <c r="I1594">
        <v>158.36000000000001</v>
      </c>
      <c r="J1594">
        <v>143.80000000000001</v>
      </c>
      <c r="K1594">
        <v>60</v>
      </c>
      <c r="L1594">
        <v>180</v>
      </c>
      <c r="M1594">
        <v>62</v>
      </c>
      <c r="N1594">
        <v>175</v>
      </c>
      <c r="O1594">
        <v>11</v>
      </c>
      <c r="P1594">
        <v>2</v>
      </c>
      <c r="Q1594">
        <v>5</v>
      </c>
      <c r="X1594">
        <v>18</v>
      </c>
      <c r="Y1594">
        <v>848</v>
      </c>
      <c r="Z1594">
        <v>0.02</v>
      </c>
      <c r="AA1594">
        <v>1</v>
      </c>
      <c r="AB1594">
        <v>20</v>
      </c>
    </row>
    <row r="1595" spans="1:28" x14ac:dyDescent="0.25">
      <c r="A1595">
        <v>2021</v>
      </c>
      <c r="B1595">
        <v>4</v>
      </c>
      <c r="C1595" s="289">
        <v>44286</v>
      </c>
      <c r="E1595">
        <v>657</v>
      </c>
      <c r="F1595" t="s">
        <v>252</v>
      </c>
      <c r="G1595" t="s">
        <v>253</v>
      </c>
      <c r="H1595">
        <v>83.7</v>
      </c>
      <c r="I1595">
        <v>96.3</v>
      </c>
      <c r="J1595">
        <v>97.8</v>
      </c>
      <c r="K1595">
        <v>60</v>
      </c>
      <c r="L1595">
        <v>180</v>
      </c>
      <c r="M1595">
        <v>71</v>
      </c>
      <c r="N1595">
        <v>153</v>
      </c>
      <c r="O1595">
        <v>14</v>
      </c>
      <c r="P1595">
        <v>12</v>
      </c>
      <c r="Q1595">
        <v>10</v>
      </c>
      <c r="X1595">
        <v>36</v>
      </c>
      <c r="Y1595">
        <v>321</v>
      </c>
      <c r="Z1595">
        <v>0.02</v>
      </c>
      <c r="AA1595">
        <v>1</v>
      </c>
      <c r="AB1595">
        <v>20</v>
      </c>
    </row>
    <row r="1596" spans="1:28" x14ac:dyDescent="0.25">
      <c r="A1596">
        <v>2021</v>
      </c>
      <c r="B1596">
        <v>4</v>
      </c>
      <c r="C1596" s="289">
        <v>44287</v>
      </c>
      <c r="E1596">
        <v>657</v>
      </c>
      <c r="F1596" t="s">
        <v>252</v>
      </c>
      <c r="G1596" t="s">
        <v>253</v>
      </c>
      <c r="H1596">
        <v>83.7</v>
      </c>
      <c r="I1596">
        <v>96.3</v>
      </c>
      <c r="J1596">
        <v>93.5</v>
      </c>
      <c r="K1596">
        <v>60</v>
      </c>
      <c r="L1596">
        <v>180</v>
      </c>
      <c r="M1596">
        <v>65</v>
      </c>
      <c r="N1596">
        <v>166</v>
      </c>
      <c r="O1596">
        <v>4</v>
      </c>
      <c r="P1596">
        <v>2</v>
      </c>
      <c r="Q1596">
        <v>2</v>
      </c>
      <c r="X1596">
        <v>8</v>
      </c>
      <c r="Y1596">
        <v>443</v>
      </c>
      <c r="Z1596">
        <v>0.02</v>
      </c>
      <c r="AA1596">
        <v>1</v>
      </c>
      <c r="AB1596">
        <v>20</v>
      </c>
    </row>
    <row r="1597" spans="1:28" x14ac:dyDescent="0.25">
      <c r="A1597">
        <v>2021</v>
      </c>
      <c r="B1597">
        <v>4</v>
      </c>
      <c r="C1597" s="289">
        <v>44290</v>
      </c>
      <c r="E1597">
        <v>657</v>
      </c>
      <c r="F1597" t="s">
        <v>252</v>
      </c>
      <c r="G1597" t="s">
        <v>253</v>
      </c>
      <c r="H1597">
        <v>83.7</v>
      </c>
      <c r="I1597">
        <v>96.3</v>
      </c>
      <c r="K1597">
        <v>60</v>
      </c>
      <c r="L1597">
        <v>180</v>
      </c>
      <c r="O1597">
        <v>4</v>
      </c>
      <c r="P1597">
        <v>6</v>
      </c>
      <c r="Q1597">
        <v>4</v>
      </c>
      <c r="X1597">
        <v>14</v>
      </c>
      <c r="Y1597">
        <v>569</v>
      </c>
      <c r="Z1597">
        <v>0.02</v>
      </c>
      <c r="AA1597">
        <v>1</v>
      </c>
      <c r="AB1597">
        <v>20</v>
      </c>
    </row>
    <row r="1598" spans="1:28" x14ac:dyDescent="0.25">
      <c r="A1598">
        <v>2021</v>
      </c>
      <c r="B1598">
        <v>4</v>
      </c>
      <c r="C1598" s="289">
        <v>44312</v>
      </c>
      <c r="E1598">
        <v>657</v>
      </c>
      <c r="F1598" t="s">
        <v>252</v>
      </c>
      <c r="G1598" t="s">
        <v>253</v>
      </c>
      <c r="H1598">
        <v>83.7</v>
      </c>
      <c r="I1598">
        <v>96.3</v>
      </c>
      <c r="J1598">
        <v>96.9</v>
      </c>
      <c r="K1598">
        <v>60</v>
      </c>
      <c r="L1598">
        <v>180</v>
      </c>
      <c r="M1598">
        <v>71</v>
      </c>
      <c r="N1598">
        <v>152</v>
      </c>
      <c r="O1598">
        <v>4</v>
      </c>
      <c r="P1598">
        <v>6</v>
      </c>
      <c r="Q1598">
        <v>8</v>
      </c>
      <c r="X1598">
        <v>18</v>
      </c>
      <c r="Y1598">
        <v>348</v>
      </c>
      <c r="Z1598">
        <v>0.02</v>
      </c>
      <c r="AA1598">
        <v>1</v>
      </c>
      <c r="AB1598">
        <v>20</v>
      </c>
    </row>
    <row r="1599" spans="1:28" x14ac:dyDescent="0.25">
      <c r="A1599">
        <v>2021</v>
      </c>
      <c r="B1599">
        <v>4</v>
      </c>
      <c r="C1599" s="289">
        <v>44313</v>
      </c>
      <c r="E1599">
        <v>657</v>
      </c>
      <c r="F1599" t="s">
        <v>252</v>
      </c>
      <c r="G1599" t="s">
        <v>253</v>
      </c>
      <c r="H1599">
        <v>83.7</v>
      </c>
      <c r="I1599">
        <v>96.3</v>
      </c>
      <c r="J1599">
        <v>92.6</v>
      </c>
      <c r="K1599">
        <v>60</v>
      </c>
      <c r="L1599">
        <v>180</v>
      </c>
      <c r="M1599">
        <v>62</v>
      </c>
      <c r="N1599">
        <v>175</v>
      </c>
      <c r="O1599">
        <v>8</v>
      </c>
      <c r="P1599">
        <v>4</v>
      </c>
      <c r="Q1599">
        <v>4</v>
      </c>
      <c r="X1599">
        <v>16</v>
      </c>
      <c r="Y1599">
        <v>901</v>
      </c>
      <c r="Z1599">
        <v>0.02</v>
      </c>
      <c r="AA1599">
        <v>1</v>
      </c>
      <c r="AB1599">
        <v>20</v>
      </c>
    </row>
    <row r="1600" spans="1:28" x14ac:dyDescent="0.25">
      <c r="A1600">
        <v>2021</v>
      </c>
      <c r="B1600">
        <v>4</v>
      </c>
      <c r="C1600" s="289">
        <v>44286</v>
      </c>
      <c r="E1600">
        <v>655</v>
      </c>
      <c r="F1600" t="s">
        <v>246</v>
      </c>
      <c r="G1600" t="s">
        <v>247</v>
      </c>
      <c r="H1600">
        <v>137.63999999999999</v>
      </c>
      <c r="I1600">
        <v>158.36000000000001</v>
      </c>
      <c r="J1600">
        <v>152.5</v>
      </c>
      <c r="K1600">
        <v>60</v>
      </c>
      <c r="L1600">
        <v>180</v>
      </c>
      <c r="M1600">
        <v>71</v>
      </c>
      <c r="N1600">
        <v>153</v>
      </c>
      <c r="O1600">
        <v>12</v>
      </c>
      <c r="P1600">
        <v>14</v>
      </c>
      <c r="Q1600">
        <v>16</v>
      </c>
      <c r="X1600">
        <v>42</v>
      </c>
      <c r="Y1600">
        <v>242</v>
      </c>
      <c r="Z1600">
        <v>0.02</v>
      </c>
      <c r="AA1600">
        <v>1</v>
      </c>
      <c r="AB1600">
        <v>20</v>
      </c>
    </row>
    <row r="1601" spans="1:28" x14ac:dyDescent="0.25">
      <c r="A1601">
        <v>2021</v>
      </c>
      <c r="B1601">
        <v>4</v>
      </c>
      <c r="C1601" s="289">
        <v>44287</v>
      </c>
      <c r="E1601">
        <v>655</v>
      </c>
      <c r="F1601" t="s">
        <v>246</v>
      </c>
      <c r="G1601" t="s">
        <v>247</v>
      </c>
      <c r="H1601">
        <v>137.63999999999999</v>
      </c>
      <c r="I1601">
        <v>158.36000000000001</v>
      </c>
      <c r="J1601">
        <v>138.30000000000001</v>
      </c>
      <c r="K1601">
        <v>60</v>
      </c>
      <c r="L1601">
        <v>180</v>
      </c>
      <c r="M1601">
        <v>65</v>
      </c>
      <c r="N1601">
        <v>166</v>
      </c>
      <c r="O1601">
        <v>6</v>
      </c>
      <c r="P1601">
        <v>4</v>
      </c>
      <c r="Q1601">
        <v>4</v>
      </c>
      <c r="X1601">
        <v>14</v>
      </c>
      <c r="Y1601">
        <v>484</v>
      </c>
      <c r="Z1601">
        <v>0.02</v>
      </c>
      <c r="AA1601">
        <v>1</v>
      </c>
      <c r="AB1601">
        <v>20</v>
      </c>
    </row>
    <row r="1602" spans="1:28" x14ac:dyDescent="0.25">
      <c r="A1602">
        <v>2021</v>
      </c>
      <c r="B1602">
        <v>4</v>
      </c>
      <c r="C1602" s="289">
        <v>44290</v>
      </c>
      <c r="E1602">
        <v>655</v>
      </c>
      <c r="F1602" t="s">
        <v>246</v>
      </c>
      <c r="G1602" t="s">
        <v>247</v>
      </c>
      <c r="H1602">
        <v>137.63999999999999</v>
      </c>
      <c r="I1602">
        <v>158.36000000000001</v>
      </c>
      <c r="K1602">
        <v>60</v>
      </c>
      <c r="L1602">
        <v>180</v>
      </c>
      <c r="O1602">
        <v>4</v>
      </c>
      <c r="P1602">
        <v>2</v>
      </c>
      <c r="Q1602">
        <v>4</v>
      </c>
      <c r="X1602">
        <v>10</v>
      </c>
      <c r="Y1602">
        <v>550</v>
      </c>
      <c r="Z1602">
        <v>0.02</v>
      </c>
      <c r="AA1602">
        <v>1</v>
      </c>
      <c r="AB1602">
        <v>20</v>
      </c>
    </row>
    <row r="1603" spans="1:28" x14ac:dyDescent="0.25">
      <c r="A1603">
        <v>2021</v>
      </c>
      <c r="B1603">
        <v>4</v>
      </c>
      <c r="C1603" s="289">
        <v>44312</v>
      </c>
      <c r="E1603">
        <v>655</v>
      </c>
      <c r="F1603" t="s">
        <v>246</v>
      </c>
      <c r="G1603" t="s">
        <v>247</v>
      </c>
      <c r="H1603">
        <v>137.63999999999999</v>
      </c>
      <c r="I1603">
        <v>158.36000000000001</v>
      </c>
      <c r="J1603">
        <v>144.1</v>
      </c>
      <c r="K1603">
        <v>60</v>
      </c>
      <c r="L1603">
        <v>180</v>
      </c>
      <c r="M1603">
        <v>71</v>
      </c>
      <c r="N1603">
        <v>152</v>
      </c>
      <c r="O1603">
        <v>6</v>
      </c>
      <c r="P1603">
        <v>2</v>
      </c>
      <c r="Q1603">
        <v>6</v>
      </c>
      <c r="X1603">
        <v>14</v>
      </c>
      <c r="Y1603">
        <v>364</v>
      </c>
      <c r="Z1603">
        <v>0.02</v>
      </c>
      <c r="AA1603">
        <v>1</v>
      </c>
      <c r="AB1603">
        <v>20</v>
      </c>
    </row>
    <row r="1604" spans="1:28" x14ac:dyDescent="0.25">
      <c r="A1604">
        <v>2021</v>
      </c>
      <c r="B1604">
        <v>4</v>
      </c>
      <c r="C1604" s="289">
        <v>44313</v>
      </c>
      <c r="E1604">
        <v>655</v>
      </c>
      <c r="F1604" t="s">
        <v>246</v>
      </c>
      <c r="G1604" t="s">
        <v>247</v>
      </c>
      <c r="H1604">
        <v>137.63999999999999</v>
      </c>
      <c r="I1604">
        <v>158.36000000000001</v>
      </c>
      <c r="J1604">
        <v>143.80000000000001</v>
      </c>
      <c r="K1604">
        <v>60</v>
      </c>
      <c r="L1604">
        <v>180</v>
      </c>
      <c r="M1604">
        <v>62</v>
      </c>
      <c r="N1604">
        <v>175</v>
      </c>
      <c r="O1604">
        <v>11</v>
      </c>
      <c r="P1604">
        <v>2</v>
      </c>
      <c r="Q1604">
        <v>5</v>
      </c>
      <c r="X1604">
        <v>18</v>
      </c>
      <c r="Y1604">
        <v>848</v>
      </c>
      <c r="Z1604">
        <v>0.02</v>
      </c>
      <c r="AA1604">
        <v>1</v>
      </c>
      <c r="AB1604">
        <v>20</v>
      </c>
    </row>
    <row r="1605" spans="1:28" x14ac:dyDescent="0.25">
      <c r="A1605">
        <v>2021</v>
      </c>
      <c r="B1605">
        <v>4</v>
      </c>
      <c r="C1605" s="289">
        <v>44294</v>
      </c>
      <c r="E1605">
        <v>625</v>
      </c>
      <c r="F1605" t="s">
        <v>218</v>
      </c>
      <c r="G1605" t="s">
        <v>219</v>
      </c>
      <c r="H1605">
        <v>129.01</v>
      </c>
      <c r="I1605">
        <v>150.99</v>
      </c>
      <c r="J1605">
        <v>142.6</v>
      </c>
      <c r="K1605">
        <v>18</v>
      </c>
      <c r="L1605">
        <v>200</v>
      </c>
      <c r="M1605">
        <v>26</v>
      </c>
      <c r="N1605">
        <v>138</v>
      </c>
      <c r="O1605">
        <v>5</v>
      </c>
      <c r="P1605">
        <v>1</v>
      </c>
      <c r="Q1605">
        <v>5</v>
      </c>
      <c r="X1605">
        <v>11</v>
      </c>
      <c r="Y1605">
        <v>371</v>
      </c>
      <c r="Z1605">
        <v>1.4999999999999999E-2</v>
      </c>
      <c r="AA1605">
        <v>1</v>
      </c>
      <c r="AB1605">
        <v>25</v>
      </c>
    </row>
    <row r="1606" spans="1:28" x14ac:dyDescent="0.25">
      <c r="A1606">
        <v>2021</v>
      </c>
      <c r="B1606">
        <v>4</v>
      </c>
      <c r="C1606" s="289">
        <v>44297</v>
      </c>
      <c r="E1606">
        <v>625</v>
      </c>
      <c r="F1606" t="s">
        <v>218</v>
      </c>
      <c r="G1606" t="s">
        <v>219</v>
      </c>
      <c r="H1606">
        <v>129.01</v>
      </c>
      <c r="I1606">
        <v>150.99</v>
      </c>
      <c r="J1606">
        <v>148.30000000000001</v>
      </c>
      <c r="K1606">
        <v>18</v>
      </c>
      <c r="L1606">
        <v>200</v>
      </c>
      <c r="M1606">
        <v>26</v>
      </c>
      <c r="N1606">
        <v>141</v>
      </c>
      <c r="O1606">
        <v>5</v>
      </c>
      <c r="P1606">
        <v>1</v>
      </c>
      <c r="Q1606">
        <v>3</v>
      </c>
      <c r="S1606">
        <v>1</v>
      </c>
      <c r="X1606">
        <v>10</v>
      </c>
      <c r="Y1606">
        <v>355</v>
      </c>
      <c r="Z1606">
        <v>1.4999999999999999E-2</v>
      </c>
      <c r="AA1606">
        <v>1</v>
      </c>
      <c r="AB1606">
        <v>25</v>
      </c>
    </row>
    <row r="1607" spans="1:28" x14ac:dyDescent="0.25">
      <c r="A1607">
        <v>2021</v>
      </c>
      <c r="B1607">
        <v>4</v>
      </c>
      <c r="C1607" s="289">
        <v>44298</v>
      </c>
      <c r="E1607">
        <v>625</v>
      </c>
      <c r="F1607" t="s">
        <v>218</v>
      </c>
      <c r="G1607" t="s">
        <v>219</v>
      </c>
      <c r="H1607">
        <v>129.01</v>
      </c>
      <c r="I1607">
        <v>150.99</v>
      </c>
      <c r="J1607">
        <v>145.19999999999999</v>
      </c>
      <c r="K1607">
        <v>18</v>
      </c>
      <c r="L1607">
        <v>200</v>
      </c>
      <c r="M1607">
        <v>26</v>
      </c>
      <c r="N1607">
        <v>141</v>
      </c>
      <c r="O1607">
        <v>11</v>
      </c>
      <c r="P1607">
        <v>1</v>
      </c>
      <c r="Q1607">
        <v>3</v>
      </c>
      <c r="X1607">
        <v>15</v>
      </c>
      <c r="Y1607">
        <v>495</v>
      </c>
      <c r="Z1607">
        <v>1.4999999999999999E-2</v>
      </c>
      <c r="AA1607">
        <v>1</v>
      </c>
      <c r="AB1607">
        <v>25</v>
      </c>
    </row>
    <row r="1608" spans="1:28" x14ac:dyDescent="0.25">
      <c r="A1608">
        <v>2021</v>
      </c>
      <c r="B1608">
        <v>4</v>
      </c>
      <c r="C1608" s="289">
        <v>44299</v>
      </c>
      <c r="E1608">
        <v>625</v>
      </c>
      <c r="F1608" t="s">
        <v>218</v>
      </c>
      <c r="G1608" t="s">
        <v>219</v>
      </c>
      <c r="H1608">
        <v>129.01</v>
      </c>
      <c r="I1608">
        <v>150.99</v>
      </c>
      <c r="J1608">
        <v>141.30000000000001</v>
      </c>
      <c r="K1608">
        <v>18</v>
      </c>
      <c r="L1608">
        <v>200</v>
      </c>
      <c r="M1608">
        <v>26</v>
      </c>
      <c r="N1608">
        <v>140</v>
      </c>
      <c r="O1608">
        <v>4</v>
      </c>
      <c r="P1608">
        <v>1</v>
      </c>
      <c r="Q1608">
        <v>4</v>
      </c>
      <c r="X1608">
        <v>9</v>
      </c>
      <c r="Y1608">
        <v>339</v>
      </c>
      <c r="Z1608">
        <v>1.4999999999999999E-2</v>
      </c>
      <c r="AA1608">
        <v>1</v>
      </c>
      <c r="AB1608">
        <v>25</v>
      </c>
    </row>
    <row r="1609" spans="1:28" x14ac:dyDescent="0.25">
      <c r="A1609">
        <v>2021</v>
      </c>
      <c r="B1609">
        <v>4</v>
      </c>
      <c r="C1609" s="289">
        <v>44300</v>
      </c>
      <c r="E1609">
        <v>625</v>
      </c>
      <c r="F1609" t="s">
        <v>218</v>
      </c>
      <c r="G1609" t="s">
        <v>219</v>
      </c>
      <c r="H1609">
        <v>129.01</v>
      </c>
      <c r="I1609">
        <v>150.99</v>
      </c>
      <c r="J1609">
        <v>141</v>
      </c>
      <c r="K1609">
        <v>18</v>
      </c>
      <c r="L1609">
        <v>200</v>
      </c>
      <c r="M1609">
        <v>26</v>
      </c>
      <c r="N1609">
        <v>140</v>
      </c>
      <c r="O1609">
        <v>2</v>
      </c>
      <c r="P1609">
        <v>1</v>
      </c>
      <c r="X1609">
        <v>3</v>
      </c>
      <c r="Y1609">
        <v>78</v>
      </c>
      <c r="Z1609">
        <v>1.4999999999999999E-2</v>
      </c>
      <c r="AA1609">
        <v>1</v>
      </c>
      <c r="AB1609">
        <v>25</v>
      </c>
    </row>
    <row r="1610" spans="1:28" x14ac:dyDescent="0.25">
      <c r="A1610">
        <v>2021</v>
      </c>
      <c r="B1610">
        <v>4</v>
      </c>
      <c r="C1610" s="289">
        <v>44291</v>
      </c>
      <c r="E1610">
        <v>629</v>
      </c>
      <c r="F1610" t="s">
        <v>345</v>
      </c>
      <c r="G1610" t="s">
        <v>346</v>
      </c>
      <c r="H1610">
        <v>203.983</v>
      </c>
      <c r="I1610">
        <v>238.017</v>
      </c>
      <c r="J1610">
        <v>237</v>
      </c>
      <c r="K1610">
        <v>18</v>
      </c>
      <c r="L1610">
        <v>200</v>
      </c>
      <c r="M1610">
        <v>27</v>
      </c>
      <c r="N1610">
        <v>134</v>
      </c>
      <c r="O1610">
        <v>3</v>
      </c>
      <c r="Q1610">
        <v>1</v>
      </c>
      <c r="X1610">
        <v>4</v>
      </c>
      <c r="Y1610">
        <v>49</v>
      </c>
      <c r="Z1610">
        <v>1.4999999999999999E-2</v>
      </c>
      <c r="AA1610">
        <v>1</v>
      </c>
      <c r="AB1610">
        <v>25</v>
      </c>
    </row>
    <row r="1611" spans="1:28" x14ac:dyDescent="0.25">
      <c r="A1611">
        <v>2021</v>
      </c>
      <c r="B1611">
        <v>4</v>
      </c>
      <c r="C1611" s="289">
        <v>44292</v>
      </c>
      <c r="E1611">
        <v>629</v>
      </c>
      <c r="F1611" t="s">
        <v>345</v>
      </c>
      <c r="G1611" t="s">
        <v>346</v>
      </c>
      <c r="H1611">
        <v>203.983</v>
      </c>
      <c r="I1611">
        <v>238.017</v>
      </c>
      <c r="J1611">
        <v>220.9</v>
      </c>
      <c r="K1611">
        <v>18</v>
      </c>
      <c r="L1611">
        <v>200</v>
      </c>
      <c r="M1611">
        <v>25</v>
      </c>
      <c r="N1611">
        <v>147</v>
      </c>
      <c r="O1611">
        <v>4</v>
      </c>
      <c r="P1611">
        <v>1</v>
      </c>
      <c r="Q1611">
        <v>3</v>
      </c>
      <c r="X1611">
        <v>8</v>
      </c>
      <c r="Y1611">
        <v>458</v>
      </c>
      <c r="Z1611">
        <v>1.4999999999999999E-2</v>
      </c>
      <c r="AA1611">
        <v>1</v>
      </c>
      <c r="AB1611">
        <v>25</v>
      </c>
    </row>
    <row r="1612" spans="1:28" x14ac:dyDescent="0.25">
      <c r="A1612">
        <v>2021</v>
      </c>
      <c r="B1612">
        <v>4</v>
      </c>
      <c r="C1612" s="289">
        <v>44293</v>
      </c>
      <c r="E1612">
        <v>629</v>
      </c>
      <c r="F1612" t="s">
        <v>345</v>
      </c>
      <c r="G1612" t="s">
        <v>346</v>
      </c>
      <c r="H1612">
        <v>203.983</v>
      </c>
      <c r="I1612">
        <v>238.017</v>
      </c>
      <c r="J1612">
        <v>230.8</v>
      </c>
      <c r="K1612">
        <v>18</v>
      </c>
      <c r="L1612">
        <v>200</v>
      </c>
      <c r="M1612">
        <v>24</v>
      </c>
      <c r="N1612">
        <v>152</v>
      </c>
      <c r="O1612">
        <v>2</v>
      </c>
      <c r="P1612">
        <v>4</v>
      </c>
      <c r="Q1612">
        <v>1</v>
      </c>
      <c r="X1612">
        <v>7</v>
      </c>
      <c r="Y1612">
        <v>502</v>
      </c>
      <c r="Z1612">
        <v>1.4999999999999999E-2</v>
      </c>
      <c r="AA1612">
        <v>1</v>
      </c>
      <c r="AB1612">
        <v>25</v>
      </c>
    </row>
    <row r="1613" spans="1:28" x14ac:dyDescent="0.25">
      <c r="A1613">
        <v>2021</v>
      </c>
      <c r="B1613">
        <v>4</v>
      </c>
      <c r="C1613" s="289">
        <v>44294</v>
      </c>
      <c r="E1613">
        <v>629</v>
      </c>
      <c r="F1613" t="s">
        <v>345</v>
      </c>
      <c r="G1613" t="s">
        <v>346</v>
      </c>
      <c r="H1613">
        <v>203.983</v>
      </c>
      <c r="I1613">
        <v>238.017</v>
      </c>
      <c r="J1613">
        <v>222</v>
      </c>
      <c r="K1613">
        <v>18</v>
      </c>
      <c r="L1613">
        <v>200</v>
      </c>
      <c r="M1613">
        <v>24</v>
      </c>
      <c r="N1613">
        <v>153</v>
      </c>
      <c r="O1613">
        <v>2</v>
      </c>
      <c r="P1613">
        <v>1</v>
      </c>
      <c r="X1613">
        <v>3</v>
      </c>
      <c r="Y1613">
        <v>123</v>
      </c>
      <c r="Z1613">
        <v>1.4999999999999999E-2</v>
      </c>
      <c r="AA1613">
        <v>1</v>
      </c>
      <c r="AB1613">
        <v>25</v>
      </c>
    </row>
    <row r="1614" spans="1:28" x14ac:dyDescent="0.25">
      <c r="A1614">
        <v>2021</v>
      </c>
      <c r="B1614">
        <v>4</v>
      </c>
      <c r="C1614" s="289">
        <v>44294</v>
      </c>
      <c r="E1614">
        <v>621</v>
      </c>
      <c r="F1614" t="s">
        <v>293</v>
      </c>
      <c r="G1614" t="s">
        <v>294</v>
      </c>
      <c r="H1614">
        <v>175.98849999999999</v>
      </c>
      <c r="I1614">
        <v>207.01150000000001</v>
      </c>
      <c r="J1614">
        <v>205</v>
      </c>
      <c r="K1614">
        <v>18</v>
      </c>
      <c r="L1614">
        <v>200</v>
      </c>
      <c r="M1614">
        <v>25</v>
      </c>
      <c r="N1614">
        <v>147</v>
      </c>
      <c r="O1614">
        <v>3</v>
      </c>
      <c r="Q1614">
        <v>2</v>
      </c>
      <c r="X1614">
        <v>5</v>
      </c>
      <c r="Y1614">
        <v>245</v>
      </c>
      <c r="Z1614">
        <v>1.4999999999999999E-2</v>
      </c>
      <c r="AA1614">
        <v>1</v>
      </c>
      <c r="AB1614">
        <v>25</v>
      </c>
    </row>
    <row r="1615" spans="1:28" x14ac:dyDescent="0.25">
      <c r="A1615">
        <v>2021</v>
      </c>
      <c r="B1615">
        <v>4</v>
      </c>
      <c r="C1615" s="289">
        <v>44297</v>
      </c>
      <c r="E1615">
        <v>621</v>
      </c>
      <c r="F1615" t="s">
        <v>293</v>
      </c>
      <c r="G1615" t="s">
        <v>294</v>
      </c>
      <c r="H1615">
        <v>175.98849999999999</v>
      </c>
      <c r="I1615">
        <v>207.01150000000001</v>
      </c>
      <c r="J1615">
        <v>195.1</v>
      </c>
      <c r="K1615">
        <v>18</v>
      </c>
      <c r="L1615">
        <v>200</v>
      </c>
      <c r="M1615">
        <v>28</v>
      </c>
      <c r="N1615">
        <v>128</v>
      </c>
      <c r="O1615">
        <v>5</v>
      </c>
      <c r="P1615">
        <v>2</v>
      </c>
      <c r="Q1615">
        <v>2</v>
      </c>
      <c r="X1615">
        <v>9</v>
      </c>
      <c r="Y1615">
        <v>549</v>
      </c>
      <c r="Z1615">
        <v>1.4999999999999999E-2</v>
      </c>
      <c r="AA1615">
        <v>1</v>
      </c>
      <c r="AB1615">
        <v>25</v>
      </c>
    </row>
    <row r="1616" spans="1:28" x14ac:dyDescent="0.25">
      <c r="A1616">
        <v>2021</v>
      </c>
      <c r="B1616">
        <v>4</v>
      </c>
      <c r="C1616" s="289">
        <v>44298</v>
      </c>
      <c r="E1616">
        <v>621</v>
      </c>
      <c r="F1616" t="s">
        <v>293</v>
      </c>
      <c r="G1616" t="s">
        <v>294</v>
      </c>
      <c r="H1616">
        <v>175.98849999999999</v>
      </c>
      <c r="I1616">
        <v>207.01150000000001</v>
      </c>
      <c r="K1616">
        <v>18</v>
      </c>
      <c r="L1616">
        <v>200</v>
      </c>
      <c r="Y1616">
        <v>90</v>
      </c>
      <c r="Z1616">
        <v>1.4999999999999999E-2</v>
      </c>
      <c r="AA1616">
        <v>1</v>
      </c>
      <c r="AB1616">
        <v>25</v>
      </c>
    </row>
    <row r="1617" spans="1:28" x14ac:dyDescent="0.25">
      <c r="A1617">
        <v>2021</v>
      </c>
      <c r="B1617">
        <v>4</v>
      </c>
      <c r="C1617" s="289">
        <v>44293</v>
      </c>
      <c r="E1617">
        <v>439</v>
      </c>
      <c r="F1617" t="s">
        <v>146</v>
      </c>
      <c r="G1617" t="s">
        <v>147</v>
      </c>
      <c r="H1617">
        <v>308.7</v>
      </c>
      <c r="I1617">
        <v>377.3</v>
      </c>
      <c r="J1617">
        <v>368</v>
      </c>
      <c r="K1617">
        <v>45</v>
      </c>
      <c r="L1617">
        <v>320</v>
      </c>
      <c r="M1617">
        <v>51</v>
      </c>
      <c r="N1617">
        <v>280</v>
      </c>
      <c r="Q1617">
        <v>8</v>
      </c>
      <c r="X1617">
        <v>8</v>
      </c>
      <c r="Y1617">
        <v>178</v>
      </c>
      <c r="Z1617">
        <v>1.4999999999999999E-2</v>
      </c>
      <c r="AA1617">
        <v>1</v>
      </c>
      <c r="AB1617">
        <v>29</v>
      </c>
    </row>
    <row r="1618" spans="1:28" x14ac:dyDescent="0.25">
      <c r="A1618">
        <v>2021</v>
      </c>
      <c r="B1618">
        <v>4</v>
      </c>
      <c r="C1618" s="289">
        <v>44294</v>
      </c>
      <c r="E1618">
        <v>439</v>
      </c>
      <c r="F1618" t="s">
        <v>146</v>
      </c>
      <c r="G1618" t="s">
        <v>147</v>
      </c>
      <c r="H1618">
        <v>308.7</v>
      </c>
      <c r="I1618">
        <v>377.3</v>
      </c>
      <c r="J1618">
        <v>383.6</v>
      </c>
      <c r="K1618">
        <v>45</v>
      </c>
      <c r="L1618">
        <v>320</v>
      </c>
      <c r="M1618">
        <v>55</v>
      </c>
      <c r="N1618">
        <v>262</v>
      </c>
      <c r="O1618">
        <v>10</v>
      </c>
      <c r="P1618">
        <v>2</v>
      </c>
      <c r="Q1618">
        <v>4</v>
      </c>
      <c r="X1618">
        <v>16</v>
      </c>
      <c r="Y1618">
        <v>986</v>
      </c>
      <c r="Z1618">
        <v>1.4999999999999999E-2</v>
      </c>
      <c r="AA1618">
        <v>1</v>
      </c>
      <c r="AB1618">
        <v>29</v>
      </c>
    </row>
    <row r="1619" spans="1:28" x14ac:dyDescent="0.25">
      <c r="A1619">
        <v>2021</v>
      </c>
      <c r="B1619">
        <v>4</v>
      </c>
      <c r="C1619" s="289">
        <v>44297</v>
      </c>
      <c r="E1619">
        <v>439</v>
      </c>
      <c r="F1619" t="s">
        <v>146</v>
      </c>
      <c r="G1619" t="s">
        <v>147</v>
      </c>
      <c r="H1619">
        <v>308.7</v>
      </c>
      <c r="I1619">
        <v>377.3</v>
      </c>
      <c r="J1619">
        <v>335.3</v>
      </c>
      <c r="K1619">
        <v>45</v>
      </c>
      <c r="L1619">
        <v>320</v>
      </c>
      <c r="M1619">
        <v>72</v>
      </c>
      <c r="N1619">
        <v>201</v>
      </c>
      <c r="O1619">
        <v>4</v>
      </c>
      <c r="P1619">
        <v>2</v>
      </c>
      <c r="Q1619">
        <v>7</v>
      </c>
      <c r="X1619">
        <v>13</v>
      </c>
      <c r="Y1619">
        <v>603</v>
      </c>
      <c r="Z1619">
        <v>1.4999999999999999E-2</v>
      </c>
      <c r="AA1619">
        <v>1</v>
      </c>
      <c r="AB1619">
        <v>29</v>
      </c>
    </row>
    <row r="1620" spans="1:28" x14ac:dyDescent="0.25">
      <c r="A1620">
        <v>2021</v>
      </c>
      <c r="B1620">
        <v>4</v>
      </c>
      <c r="C1620" s="289">
        <v>44294</v>
      </c>
      <c r="E1620">
        <v>626</v>
      </c>
      <c r="F1620" t="s">
        <v>220</v>
      </c>
      <c r="G1620" t="s">
        <v>221</v>
      </c>
      <c r="H1620">
        <v>127.029</v>
      </c>
      <c r="I1620">
        <v>148.971</v>
      </c>
      <c r="J1620">
        <v>138.9</v>
      </c>
      <c r="K1620">
        <v>18</v>
      </c>
      <c r="L1620">
        <v>200</v>
      </c>
      <c r="M1620">
        <v>26</v>
      </c>
      <c r="N1620">
        <v>138</v>
      </c>
      <c r="O1620">
        <v>2</v>
      </c>
      <c r="P1620">
        <v>0</v>
      </c>
      <c r="Q1620">
        <v>1</v>
      </c>
      <c r="X1620">
        <v>3</v>
      </c>
      <c r="Y1620">
        <v>363</v>
      </c>
      <c r="Z1620">
        <v>1.4999999999999999E-2</v>
      </c>
      <c r="AA1620">
        <v>1</v>
      </c>
      <c r="AB1620">
        <v>25</v>
      </c>
    </row>
    <row r="1621" spans="1:28" x14ac:dyDescent="0.25">
      <c r="A1621">
        <v>2021</v>
      </c>
      <c r="B1621">
        <v>4</v>
      </c>
      <c r="C1621" s="289">
        <v>44297</v>
      </c>
      <c r="E1621">
        <v>626</v>
      </c>
      <c r="F1621" t="s">
        <v>220</v>
      </c>
      <c r="G1621" t="s">
        <v>221</v>
      </c>
      <c r="H1621">
        <v>127.029</v>
      </c>
      <c r="I1621">
        <v>148.971</v>
      </c>
      <c r="J1621">
        <v>145.69999999999999</v>
      </c>
      <c r="K1621">
        <v>18</v>
      </c>
      <c r="L1621">
        <v>200</v>
      </c>
      <c r="M1621">
        <v>26</v>
      </c>
      <c r="N1621">
        <v>141</v>
      </c>
      <c r="O1621">
        <v>1</v>
      </c>
      <c r="P1621">
        <v>0</v>
      </c>
      <c r="Q1621">
        <v>1</v>
      </c>
      <c r="X1621">
        <v>3</v>
      </c>
      <c r="Y1621">
        <v>348</v>
      </c>
      <c r="Z1621">
        <v>1.4999999999999999E-2</v>
      </c>
      <c r="AA1621">
        <v>1</v>
      </c>
      <c r="AB1621">
        <v>25</v>
      </c>
    </row>
    <row r="1622" spans="1:28" x14ac:dyDescent="0.25">
      <c r="A1622">
        <v>2021</v>
      </c>
      <c r="B1622">
        <v>4</v>
      </c>
      <c r="C1622" s="289">
        <v>44298</v>
      </c>
      <c r="E1622">
        <v>626</v>
      </c>
      <c r="F1622" t="s">
        <v>220</v>
      </c>
      <c r="G1622" t="s">
        <v>221</v>
      </c>
      <c r="H1622">
        <v>127.029</v>
      </c>
      <c r="I1622">
        <v>148.971</v>
      </c>
      <c r="J1622">
        <v>309.39999999999998</v>
      </c>
      <c r="K1622">
        <v>18</v>
      </c>
      <c r="L1622">
        <v>200</v>
      </c>
      <c r="M1622">
        <v>26</v>
      </c>
      <c r="N1622">
        <v>141</v>
      </c>
      <c r="O1622">
        <v>10</v>
      </c>
      <c r="P1622">
        <v>4</v>
      </c>
      <c r="Q1622">
        <v>8</v>
      </c>
      <c r="X1622">
        <v>22</v>
      </c>
      <c r="Y1622">
        <v>502</v>
      </c>
      <c r="Z1622">
        <v>1.4999999999999999E-2</v>
      </c>
      <c r="AA1622">
        <v>1</v>
      </c>
      <c r="AB1622">
        <v>25</v>
      </c>
    </row>
    <row r="1623" spans="1:28" x14ac:dyDescent="0.25">
      <c r="A1623">
        <v>2021</v>
      </c>
      <c r="B1623">
        <v>4</v>
      </c>
      <c r="C1623" s="289">
        <v>44299</v>
      </c>
      <c r="E1623">
        <v>626</v>
      </c>
      <c r="F1623" t="s">
        <v>220</v>
      </c>
      <c r="G1623" t="s">
        <v>221</v>
      </c>
      <c r="H1623">
        <v>127.029</v>
      </c>
      <c r="I1623">
        <v>148.971</v>
      </c>
      <c r="J1623">
        <v>296</v>
      </c>
      <c r="K1623">
        <v>18</v>
      </c>
      <c r="L1623">
        <v>200</v>
      </c>
      <c r="M1623">
        <v>26</v>
      </c>
      <c r="N1623">
        <v>140</v>
      </c>
      <c r="O1623">
        <v>7</v>
      </c>
      <c r="P1623">
        <v>2</v>
      </c>
      <c r="Q1623">
        <v>4</v>
      </c>
      <c r="X1623">
        <v>13</v>
      </c>
      <c r="Y1623">
        <v>343</v>
      </c>
      <c r="Z1623">
        <v>1.4999999999999999E-2</v>
      </c>
      <c r="AA1623">
        <v>1</v>
      </c>
      <c r="AB1623">
        <v>25</v>
      </c>
    </row>
    <row r="1624" spans="1:28" x14ac:dyDescent="0.25">
      <c r="A1624">
        <v>2021</v>
      </c>
      <c r="B1624">
        <v>4</v>
      </c>
      <c r="C1624" s="289">
        <v>44300</v>
      </c>
      <c r="E1624">
        <v>626</v>
      </c>
      <c r="F1624" t="s">
        <v>220</v>
      </c>
      <c r="G1624" t="s">
        <v>221</v>
      </c>
      <c r="H1624">
        <v>127.029</v>
      </c>
      <c r="I1624">
        <v>148.971</v>
      </c>
      <c r="J1624">
        <v>318</v>
      </c>
      <c r="K1624">
        <v>18</v>
      </c>
      <c r="L1624">
        <v>200</v>
      </c>
      <c r="M1624">
        <v>26</v>
      </c>
      <c r="N1624">
        <v>140</v>
      </c>
      <c r="O1624">
        <v>2</v>
      </c>
      <c r="P1624">
        <v>2</v>
      </c>
      <c r="X1624">
        <v>4</v>
      </c>
      <c r="Y1624">
        <v>79</v>
      </c>
      <c r="Z1624">
        <v>1.4999999999999999E-2</v>
      </c>
      <c r="AA1624">
        <v>1</v>
      </c>
      <c r="AB1624">
        <v>25</v>
      </c>
    </row>
    <row r="1625" spans="1:28" x14ac:dyDescent="0.25">
      <c r="A1625">
        <v>2021</v>
      </c>
      <c r="B1625">
        <v>4</v>
      </c>
      <c r="C1625" s="289">
        <v>44291</v>
      </c>
      <c r="E1625">
        <v>630</v>
      </c>
      <c r="F1625" t="s">
        <v>347</v>
      </c>
      <c r="G1625" t="s">
        <v>348</v>
      </c>
      <c r="H1625">
        <v>197.84299999999999</v>
      </c>
      <c r="I1625">
        <v>230.15700000000001</v>
      </c>
      <c r="J1625">
        <v>231</v>
      </c>
      <c r="K1625">
        <v>18</v>
      </c>
      <c r="L1625">
        <v>200</v>
      </c>
      <c r="M1625">
        <v>27</v>
      </c>
      <c r="N1625">
        <v>134</v>
      </c>
      <c r="O1625">
        <v>2</v>
      </c>
      <c r="Q1625">
        <v>2</v>
      </c>
      <c r="X1625">
        <v>4</v>
      </c>
      <c r="Y1625">
        <v>49</v>
      </c>
      <c r="Z1625">
        <v>1.4999999999999999E-2</v>
      </c>
      <c r="AA1625">
        <v>1</v>
      </c>
      <c r="AB1625">
        <v>25</v>
      </c>
    </row>
    <row r="1626" spans="1:28" x14ac:dyDescent="0.25">
      <c r="A1626">
        <v>2021</v>
      </c>
      <c r="B1626">
        <v>4</v>
      </c>
      <c r="C1626" s="289">
        <v>44292</v>
      </c>
      <c r="E1626">
        <v>630</v>
      </c>
      <c r="F1626" t="s">
        <v>347</v>
      </c>
      <c r="G1626" t="s">
        <v>348</v>
      </c>
      <c r="H1626">
        <v>197.84299999999999</v>
      </c>
      <c r="I1626">
        <v>230.15700000000001</v>
      </c>
      <c r="J1626">
        <v>219.2</v>
      </c>
      <c r="K1626">
        <v>18</v>
      </c>
      <c r="L1626">
        <v>200</v>
      </c>
      <c r="M1626">
        <v>25</v>
      </c>
      <c r="N1626">
        <v>147</v>
      </c>
      <c r="O1626">
        <v>6</v>
      </c>
      <c r="P1626">
        <v>4</v>
      </c>
      <c r="Q1626">
        <v>6</v>
      </c>
      <c r="X1626">
        <v>16</v>
      </c>
      <c r="Y1626">
        <v>466</v>
      </c>
      <c r="Z1626">
        <v>1.4999999999999999E-2</v>
      </c>
      <c r="AA1626">
        <v>1</v>
      </c>
      <c r="AB1626">
        <v>25</v>
      </c>
    </row>
    <row r="1627" spans="1:28" x14ac:dyDescent="0.25">
      <c r="A1627">
        <v>2021</v>
      </c>
      <c r="B1627">
        <v>4</v>
      </c>
      <c r="C1627" s="289">
        <v>44293</v>
      </c>
      <c r="E1627">
        <v>630</v>
      </c>
      <c r="F1627" t="s">
        <v>347</v>
      </c>
      <c r="G1627" t="s">
        <v>348</v>
      </c>
      <c r="H1627">
        <v>197.84299999999999</v>
      </c>
      <c r="I1627">
        <v>230.15700000000001</v>
      </c>
      <c r="J1627">
        <v>218.9</v>
      </c>
      <c r="K1627">
        <v>18</v>
      </c>
      <c r="L1627">
        <v>200</v>
      </c>
      <c r="M1627">
        <v>24</v>
      </c>
      <c r="N1627">
        <v>152</v>
      </c>
      <c r="O1627">
        <v>4</v>
      </c>
      <c r="P1627">
        <v>2</v>
      </c>
      <c r="Q1627">
        <v>5</v>
      </c>
      <c r="X1627">
        <v>11</v>
      </c>
      <c r="Y1627">
        <v>506</v>
      </c>
      <c r="Z1627">
        <v>1.4999999999999999E-2</v>
      </c>
      <c r="AA1627">
        <v>1</v>
      </c>
      <c r="AB1627">
        <v>25</v>
      </c>
    </row>
    <row r="1628" spans="1:28" x14ac:dyDescent="0.25">
      <c r="A1628">
        <v>2021</v>
      </c>
      <c r="B1628">
        <v>4</v>
      </c>
      <c r="C1628" s="289">
        <v>44294</v>
      </c>
      <c r="E1628">
        <v>630</v>
      </c>
      <c r="F1628" t="s">
        <v>347</v>
      </c>
      <c r="G1628" t="s">
        <v>348</v>
      </c>
      <c r="H1628">
        <v>197.84299999999999</v>
      </c>
      <c r="I1628">
        <v>230.15700000000001</v>
      </c>
      <c r="J1628">
        <v>146</v>
      </c>
      <c r="K1628">
        <v>18</v>
      </c>
      <c r="L1628">
        <v>200</v>
      </c>
      <c r="M1628">
        <v>24</v>
      </c>
      <c r="N1628">
        <v>153</v>
      </c>
      <c r="O1628">
        <v>1</v>
      </c>
      <c r="P1628">
        <v>3</v>
      </c>
      <c r="Q1628">
        <v>4</v>
      </c>
      <c r="X1628">
        <v>8</v>
      </c>
      <c r="Y1628">
        <v>128</v>
      </c>
      <c r="Z1628">
        <v>1.4999999999999999E-2</v>
      </c>
      <c r="AA1628">
        <v>1</v>
      </c>
      <c r="AB1628">
        <v>25</v>
      </c>
    </row>
    <row r="1629" spans="1:28" x14ac:dyDescent="0.25">
      <c r="A1629">
        <v>2021</v>
      </c>
      <c r="B1629">
        <v>4</v>
      </c>
      <c r="C1629" s="289">
        <v>44294</v>
      </c>
      <c r="E1629">
        <v>622</v>
      </c>
      <c r="F1629" t="s">
        <v>295</v>
      </c>
      <c r="G1629" t="s">
        <v>296</v>
      </c>
      <c r="H1629">
        <v>172.41399999999999</v>
      </c>
      <c r="I1629">
        <v>201.58600000000001</v>
      </c>
      <c r="J1629">
        <v>199.6</v>
      </c>
      <c r="K1629">
        <v>18</v>
      </c>
      <c r="L1629">
        <v>200</v>
      </c>
      <c r="M1629">
        <v>25</v>
      </c>
      <c r="N1629">
        <v>147</v>
      </c>
      <c r="O1629">
        <v>2</v>
      </c>
      <c r="Q1629">
        <v>3</v>
      </c>
      <c r="X1629">
        <v>5</v>
      </c>
      <c r="Y1629">
        <v>245</v>
      </c>
      <c r="Z1629">
        <v>1.4999999999999999E-2</v>
      </c>
      <c r="AA1629">
        <v>1</v>
      </c>
      <c r="AB1629">
        <v>25</v>
      </c>
    </row>
    <row r="1630" spans="1:28" x14ac:dyDescent="0.25">
      <c r="A1630">
        <v>2021</v>
      </c>
      <c r="B1630">
        <v>4</v>
      </c>
      <c r="C1630" s="289">
        <v>44297</v>
      </c>
      <c r="E1630">
        <v>622</v>
      </c>
      <c r="F1630" t="s">
        <v>295</v>
      </c>
      <c r="G1630" t="s">
        <v>296</v>
      </c>
      <c r="H1630">
        <v>172.41399999999999</v>
      </c>
      <c r="I1630">
        <v>201.58600000000001</v>
      </c>
      <c r="J1630">
        <v>193.4</v>
      </c>
      <c r="K1630">
        <v>18</v>
      </c>
      <c r="L1630">
        <v>200</v>
      </c>
      <c r="M1630">
        <v>28</v>
      </c>
      <c r="N1630">
        <v>128</v>
      </c>
      <c r="O1630">
        <v>5</v>
      </c>
      <c r="P1630">
        <v>2</v>
      </c>
      <c r="Q1630">
        <v>4</v>
      </c>
      <c r="X1630">
        <v>11</v>
      </c>
      <c r="Y1630">
        <v>551</v>
      </c>
      <c r="Z1630">
        <v>1.4999999999999999E-2</v>
      </c>
      <c r="AA1630">
        <v>1</v>
      </c>
      <c r="AB1630">
        <v>25</v>
      </c>
    </row>
    <row r="1631" spans="1:28" x14ac:dyDescent="0.25">
      <c r="A1631">
        <v>2021</v>
      </c>
      <c r="B1631">
        <v>4</v>
      </c>
      <c r="C1631" s="289">
        <v>44298</v>
      </c>
      <c r="E1631">
        <v>622</v>
      </c>
      <c r="F1631" t="s">
        <v>295</v>
      </c>
      <c r="G1631" t="s">
        <v>296</v>
      </c>
      <c r="H1631">
        <v>172.41399999999999</v>
      </c>
      <c r="I1631">
        <v>201.58600000000001</v>
      </c>
      <c r="K1631">
        <v>18</v>
      </c>
      <c r="L1631">
        <v>200</v>
      </c>
      <c r="Y1631">
        <v>90</v>
      </c>
      <c r="Z1631">
        <v>1.4999999999999999E-2</v>
      </c>
      <c r="AA1631">
        <v>1</v>
      </c>
      <c r="AB1631">
        <v>25</v>
      </c>
    </row>
    <row r="1632" spans="1:28" x14ac:dyDescent="0.25">
      <c r="A1632">
        <v>2021</v>
      </c>
      <c r="B1632">
        <v>4</v>
      </c>
      <c r="C1632" s="289">
        <v>44291</v>
      </c>
      <c r="E1632">
        <v>299</v>
      </c>
      <c r="F1632" t="s">
        <v>181</v>
      </c>
      <c r="G1632" t="s">
        <v>182</v>
      </c>
      <c r="H1632">
        <v>106.95</v>
      </c>
      <c r="I1632">
        <v>123.05</v>
      </c>
      <c r="J1632">
        <v>107.3</v>
      </c>
      <c r="K1632">
        <v>70</v>
      </c>
      <c r="L1632">
        <v>154</v>
      </c>
      <c r="M1632">
        <v>93</v>
      </c>
      <c r="N1632">
        <v>116</v>
      </c>
      <c r="O1632">
        <v>6</v>
      </c>
      <c r="P1632">
        <v>1</v>
      </c>
      <c r="Q1632">
        <v>4</v>
      </c>
      <c r="X1632">
        <v>11</v>
      </c>
      <c r="Y1632">
        <v>1691</v>
      </c>
      <c r="Z1632">
        <v>0.02</v>
      </c>
      <c r="AA1632">
        <v>1</v>
      </c>
    </row>
    <row r="1633" spans="1:28" x14ac:dyDescent="0.25">
      <c r="A1633">
        <v>2021</v>
      </c>
      <c r="B1633">
        <v>4</v>
      </c>
      <c r="C1633" s="289">
        <v>44292</v>
      </c>
      <c r="E1633">
        <v>299</v>
      </c>
      <c r="F1633" t="s">
        <v>181</v>
      </c>
      <c r="G1633" t="s">
        <v>182</v>
      </c>
      <c r="H1633">
        <v>106.95</v>
      </c>
      <c r="I1633">
        <v>123.05</v>
      </c>
      <c r="J1633">
        <v>108.8</v>
      </c>
      <c r="K1633">
        <v>70</v>
      </c>
      <c r="L1633">
        <v>154</v>
      </c>
      <c r="M1633">
        <v>106</v>
      </c>
      <c r="N1633">
        <v>102</v>
      </c>
      <c r="O1633">
        <v>5</v>
      </c>
      <c r="P1633">
        <v>6</v>
      </c>
      <c r="Q1633">
        <v>5</v>
      </c>
      <c r="X1633">
        <v>15</v>
      </c>
      <c r="Y1633">
        <v>2007</v>
      </c>
      <c r="Z1633">
        <v>0.02</v>
      </c>
      <c r="AA1633">
        <v>1</v>
      </c>
    </row>
    <row r="1634" spans="1:28" x14ac:dyDescent="0.25">
      <c r="A1634">
        <v>2021</v>
      </c>
      <c r="B1634">
        <v>4</v>
      </c>
      <c r="C1634" s="289">
        <v>44293</v>
      </c>
      <c r="E1634">
        <v>299</v>
      </c>
      <c r="F1634" t="s">
        <v>181</v>
      </c>
      <c r="G1634" t="s">
        <v>182</v>
      </c>
      <c r="H1634">
        <v>106.95</v>
      </c>
      <c r="I1634">
        <v>123.05</v>
      </c>
      <c r="J1634">
        <v>109</v>
      </c>
      <c r="K1634">
        <v>70</v>
      </c>
      <c r="L1634">
        <v>154</v>
      </c>
      <c r="M1634">
        <v>106</v>
      </c>
      <c r="N1634">
        <v>102</v>
      </c>
      <c r="O1634">
        <v>7</v>
      </c>
      <c r="P1634">
        <v>2</v>
      </c>
      <c r="Q1634">
        <v>4</v>
      </c>
      <c r="R1634">
        <v>4</v>
      </c>
      <c r="X1634">
        <v>17</v>
      </c>
      <c r="Y1634">
        <v>2129</v>
      </c>
      <c r="Z1634">
        <v>0.02</v>
      </c>
      <c r="AA1634">
        <v>1</v>
      </c>
    </row>
    <row r="1635" spans="1:28" x14ac:dyDescent="0.25">
      <c r="A1635">
        <v>2021</v>
      </c>
      <c r="B1635">
        <v>4</v>
      </c>
      <c r="C1635" s="289">
        <v>44294</v>
      </c>
      <c r="E1635">
        <v>299</v>
      </c>
      <c r="F1635" t="s">
        <v>181</v>
      </c>
      <c r="G1635" t="s">
        <v>182</v>
      </c>
      <c r="H1635">
        <v>106.95</v>
      </c>
      <c r="I1635">
        <v>123.05</v>
      </c>
      <c r="J1635">
        <v>109.4</v>
      </c>
      <c r="K1635">
        <v>70</v>
      </c>
      <c r="L1635">
        <v>154</v>
      </c>
      <c r="M1635">
        <v>98</v>
      </c>
      <c r="N1635">
        <v>110</v>
      </c>
      <c r="O1635">
        <v>7</v>
      </c>
      <c r="P1635">
        <v>3</v>
      </c>
      <c r="Q1635">
        <v>5</v>
      </c>
      <c r="X1635">
        <v>15</v>
      </c>
      <c r="Y1635">
        <v>2127</v>
      </c>
      <c r="Z1635">
        <v>0.02</v>
      </c>
      <c r="AA1635">
        <v>1</v>
      </c>
    </row>
    <row r="1636" spans="1:28" x14ac:dyDescent="0.25">
      <c r="A1636">
        <v>2021</v>
      </c>
      <c r="B1636">
        <v>4</v>
      </c>
      <c r="C1636" s="289">
        <v>44297</v>
      </c>
      <c r="E1636">
        <v>299</v>
      </c>
      <c r="F1636" t="s">
        <v>181</v>
      </c>
      <c r="G1636" t="s">
        <v>182</v>
      </c>
      <c r="H1636">
        <v>106.95</v>
      </c>
      <c r="I1636">
        <v>123.05</v>
      </c>
      <c r="J1636">
        <v>110.4</v>
      </c>
      <c r="K1636">
        <v>70</v>
      </c>
      <c r="L1636">
        <v>154</v>
      </c>
      <c r="M1636">
        <v>96</v>
      </c>
      <c r="N1636">
        <v>112</v>
      </c>
      <c r="O1636">
        <v>5</v>
      </c>
      <c r="Q1636">
        <v>4</v>
      </c>
      <c r="X1636">
        <v>9</v>
      </c>
      <c r="Y1636">
        <v>921</v>
      </c>
      <c r="Z1636">
        <v>0.02</v>
      </c>
      <c r="AA1636">
        <v>1</v>
      </c>
    </row>
    <row r="1637" spans="1:28" x14ac:dyDescent="0.25">
      <c r="A1637">
        <v>2021</v>
      </c>
      <c r="B1637">
        <v>4</v>
      </c>
      <c r="C1637" s="289">
        <v>44298</v>
      </c>
      <c r="E1637">
        <v>299</v>
      </c>
      <c r="F1637" t="s">
        <v>181</v>
      </c>
      <c r="G1637" t="s">
        <v>182</v>
      </c>
      <c r="H1637">
        <v>106.95</v>
      </c>
      <c r="I1637">
        <v>123.05</v>
      </c>
      <c r="J1637">
        <v>108.9</v>
      </c>
      <c r="K1637">
        <v>70</v>
      </c>
      <c r="L1637">
        <v>154</v>
      </c>
      <c r="M1637">
        <v>116</v>
      </c>
      <c r="N1637">
        <v>93</v>
      </c>
      <c r="O1637">
        <v>9</v>
      </c>
      <c r="P1637">
        <v>3</v>
      </c>
      <c r="Q1637">
        <v>7</v>
      </c>
      <c r="X1637">
        <v>19</v>
      </c>
      <c r="Y1637">
        <v>1891</v>
      </c>
      <c r="Z1637">
        <v>0.02</v>
      </c>
      <c r="AA1637">
        <v>1</v>
      </c>
    </row>
    <row r="1638" spans="1:28" x14ac:dyDescent="0.25">
      <c r="A1638">
        <v>2021</v>
      </c>
      <c r="B1638">
        <v>4</v>
      </c>
      <c r="C1638" s="289">
        <v>44299</v>
      </c>
      <c r="E1638">
        <v>299</v>
      </c>
      <c r="F1638" t="s">
        <v>181</v>
      </c>
      <c r="G1638" t="s">
        <v>182</v>
      </c>
      <c r="H1638">
        <v>106.95</v>
      </c>
      <c r="I1638">
        <v>123.05</v>
      </c>
      <c r="J1638">
        <v>106.8</v>
      </c>
      <c r="K1638">
        <v>70</v>
      </c>
      <c r="L1638">
        <v>154</v>
      </c>
      <c r="M1638">
        <v>102</v>
      </c>
      <c r="N1638">
        <v>106</v>
      </c>
      <c r="O1638">
        <v>8</v>
      </c>
      <c r="P1638">
        <v>2</v>
      </c>
      <c r="Q1638">
        <v>7</v>
      </c>
      <c r="X1638">
        <v>17</v>
      </c>
      <c r="Y1638">
        <v>1361</v>
      </c>
      <c r="Z1638">
        <v>0.02</v>
      </c>
      <c r="AA1638">
        <v>1</v>
      </c>
    </row>
    <row r="1639" spans="1:28" x14ac:dyDescent="0.25">
      <c r="A1639">
        <v>2021</v>
      </c>
      <c r="B1639">
        <v>4</v>
      </c>
      <c r="C1639" s="289">
        <v>44300</v>
      </c>
      <c r="E1639">
        <v>299</v>
      </c>
      <c r="F1639" t="s">
        <v>181</v>
      </c>
      <c r="G1639" t="s">
        <v>182</v>
      </c>
      <c r="H1639">
        <v>106.95</v>
      </c>
      <c r="I1639">
        <v>123.05</v>
      </c>
      <c r="J1639">
        <v>102.7</v>
      </c>
      <c r="K1639">
        <v>70</v>
      </c>
      <c r="L1639">
        <v>154</v>
      </c>
      <c r="M1639">
        <v>91</v>
      </c>
      <c r="N1639">
        <v>119</v>
      </c>
      <c r="O1639">
        <v>4</v>
      </c>
      <c r="P1639">
        <v>1</v>
      </c>
      <c r="Q1639">
        <v>5</v>
      </c>
      <c r="X1639">
        <v>10</v>
      </c>
      <c r="Y1639">
        <v>538</v>
      </c>
      <c r="Z1639">
        <v>0.02</v>
      </c>
      <c r="AA1639">
        <v>1</v>
      </c>
    </row>
    <row r="1640" spans="1:28" x14ac:dyDescent="0.25">
      <c r="A1640">
        <v>2021</v>
      </c>
      <c r="B1640">
        <v>4</v>
      </c>
      <c r="C1640" s="289">
        <v>44301</v>
      </c>
      <c r="E1640">
        <v>299</v>
      </c>
      <c r="F1640" t="s">
        <v>181</v>
      </c>
      <c r="G1640" t="s">
        <v>182</v>
      </c>
      <c r="H1640">
        <v>106.95</v>
      </c>
      <c r="I1640">
        <v>123.05</v>
      </c>
      <c r="J1640">
        <v>107.2</v>
      </c>
      <c r="K1640">
        <v>70</v>
      </c>
      <c r="L1640">
        <v>154</v>
      </c>
      <c r="M1640">
        <v>98</v>
      </c>
      <c r="N1640">
        <v>110</v>
      </c>
      <c r="O1640">
        <v>9</v>
      </c>
      <c r="P1640">
        <v>4</v>
      </c>
      <c r="Q1640">
        <v>8</v>
      </c>
      <c r="X1640">
        <v>21</v>
      </c>
      <c r="Y1640">
        <v>1173</v>
      </c>
      <c r="Z1640">
        <v>0.02</v>
      </c>
      <c r="AA1640">
        <v>1</v>
      </c>
    </row>
    <row r="1641" spans="1:28" x14ac:dyDescent="0.25">
      <c r="A1641">
        <v>2021</v>
      </c>
      <c r="B1641">
        <v>4</v>
      </c>
      <c r="C1641" s="289">
        <v>44304</v>
      </c>
      <c r="E1641">
        <v>299</v>
      </c>
      <c r="F1641" t="s">
        <v>181</v>
      </c>
      <c r="G1641" t="s">
        <v>182</v>
      </c>
      <c r="H1641">
        <v>106.95</v>
      </c>
      <c r="I1641">
        <v>123.05</v>
      </c>
      <c r="J1641">
        <v>110.7</v>
      </c>
      <c r="K1641">
        <v>70</v>
      </c>
      <c r="L1641">
        <v>154</v>
      </c>
      <c r="M1641">
        <v>98</v>
      </c>
      <c r="N1641">
        <v>111</v>
      </c>
      <c r="O1641">
        <v>8</v>
      </c>
      <c r="P1641">
        <v>3</v>
      </c>
      <c r="Q1641">
        <v>6</v>
      </c>
      <c r="X1641">
        <v>17</v>
      </c>
      <c r="Y1641">
        <v>569</v>
      </c>
      <c r="Z1641">
        <v>0.02</v>
      </c>
      <c r="AA1641">
        <v>1</v>
      </c>
    </row>
    <row r="1642" spans="1:28" x14ac:dyDescent="0.25">
      <c r="A1642">
        <v>2021</v>
      </c>
      <c r="B1642">
        <v>4</v>
      </c>
      <c r="C1642" s="289">
        <v>44305</v>
      </c>
      <c r="E1642">
        <v>299</v>
      </c>
      <c r="F1642" t="s">
        <v>181</v>
      </c>
      <c r="G1642" t="s">
        <v>182</v>
      </c>
      <c r="H1642">
        <v>106.95</v>
      </c>
      <c r="I1642">
        <v>123.05</v>
      </c>
      <c r="J1642">
        <v>107</v>
      </c>
      <c r="K1642">
        <v>70</v>
      </c>
      <c r="L1642">
        <v>154</v>
      </c>
      <c r="M1642">
        <v>102</v>
      </c>
      <c r="N1642">
        <v>106</v>
      </c>
      <c r="O1642">
        <v>6</v>
      </c>
      <c r="P1642">
        <v>2</v>
      </c>
      <c r="Q1642">
        <v>8</v>
      </c>
      <c r="X1642">
        <v>16</v>
      </c>
      <c r="Y1642">
        <v>1408</v>
      </c>
      <c r="Z1642">
        <v>0.02</v>
      </c>
      <c r="AA1642">
        <v>1</v>
      </c>
    </row>
    <row r="1643" spans="1:28" x14ac:dyDescent="0.25">
      <c r="A1643">
        <v>2021</v>
      </c>
      <c r="B1643">
        <v>4</v>
      </c>
      <c r="C1643" s="289">
        <v>44306</v>
      </c>
      <c r="E1643">
        <v>299</v>
      </c>
      <c r="F1643" t="s">
        <v>181</v>
      </c>
      <c r="G1643" t="s">
        <v>182</v>
      </c>
      <c r="H1643">
        <v>106.95</v>
      </c>
      <c r="I1643">
        <v>123.05</v>
      </c>
      <c r="J1643">
        <v>107</v>
      </c>
      <c r="K1643">
        <v>70</v>
      </c>
      <c r="L1643">
        <v>154</v>
      </c>
      <c r="M1643">
        <v>98</v>
      </c>
      <c r="N1643">
        <v>110</v>
      </c>
      <c r="O1643">
        <v>8</v>
      </c>
      <c r="P1643">
        <v>3</v>
      </c>
      <c r="Q1643">
        <v>7</v>
      </c>
      <c r="X1643">
        <v>18</v>
      </c>
      <c r="Y1643">
        <v>1338</v>
      </c>
      <c r="Z1643">
        <v>0.02</v>
      </c>
      <c r="AA1643">
        <v>1</v>
      </c>
    </row>
    <row r="1644" spans="1:28" x14ac:dyDescent="0.25">
      <c r="A1644">
        <v>2021</v>
      </c>
      <c r="B1644">
        <v>4</v>
      </c>
      <c r="C1644" s="289">
        <v>44307</v>
      </c>
      <c r="E1644">
        <v>299</v>
      </c>
      <c r="F1644" t="s">
        <v>181</v>
      </c>
      <c r="G1644" t="s">
        <v>182</v>
      </c>
      <c r="H1644">
        <v>106.95</v>
      </c>
      <c r="I1644">
        <v>123.05</v>
      </c>
      <c r="J1644">
        <v>100.5</v>
      </c>
      <c r="K1644">
        <v>70</v>
      </c>
      <c r="L1644">
        <v>154</v>
      </c>
      <c r="M1644">
        <v>103</v>
      </c>
      <c r="N1644">
        <v>105</v>
      </c>
      <c r="O1644">
        <v>1</v>
      </c>
      <c r="P1644">
        <v>2</v>
      </c>
      <c r="Q1644">
        <v>4</v>
      </c>
      <c r="X1644">
        <v>7</v>
      </c>
      <c r="Y1644">
        <v>847</v>
      </c>
      <c r="Z1644">
        <v>0.02</v>
      </c>
      <c r="AA1644">
        <v>1</v>
      </c>
    </row>
    <row r="1645" spans="1:28" x14ac:dyDescent="0.25">
      <c r="A1645">
        <v>2021</v>
      </c>
      <c r="B1645">
        <v>4</v>
      </c>
      <c r="C1645" s="289">
        <v>44290</v>
      </c>
      <c r="E1645">
        <v>280</v>
      </c>
      <c r="F1645" t="s">
        <v>297</v>
      </c>
      <c r="G1645" t="s">
        <v>298</v>
      </c>
      <c r="H1645">
        <v>300.39</v>
      </c>
      <c r="I1645">
        <v>345.61</v>
      </c>
      <c r="J1645">
        <v>334.1</v>
      </c>
      <c r="K1645">
        <v>105</v>
      </c>
      <c r="L1645">
        <v>103</v>
      </c>
      <c r="M1645">
        <v>94</v>
      </c>
      <c r="N1645">
        <v>115</v>
      </c>
      <c r="O1645">
        <v>7</v>
      </c>
      <c r="P1645">
        <v>2</v>
      </c>
      <c r="Q1645">
        <v>8</v>
      </c>
      <c r="X1645">
        <v>16</v>
      </c>
      <c r="Y1645">
        <v>1501</v>
      </c>
      <c r="Z1645">
        <v>1.4999999999999999E-2</v>
      </c>
      <c r="AA1645">
        <v>1</v>
      </c>
      <c r="AB1645">
        <v>16</v>
      </c>
    </row>
    <row r="1646" spans="1:28" x14ac:dyDescent="0.25">
      <c r="A1646">
        <v>2021</v>
      </c>
      <c r="B1646">
        <v>4</v>
      </c>
      <c r="C1646" s="289">
        <v>44291</v>
      </c>
      <c r="E1646">
        <v>280</v>
      </c>
      <c r="F1646" t="s">
        <v>297</v>
      </c>
      <c r="G1646" t="s">
        <v>298</v>
      </c>
      <c r="H1646">
        <v>300.39</v>
      </c>
      <c r="I1646">
        <v>345.61</v>
      </c>
      <c r="J1646">
        <v>339.7</v>
      </c>
      <c r="K1646">
        <v>105</v>
      </c>
      <c r="L1646">
        <v>103</v>
      </c>
      <c r="M1646">
        <v>85</v>
      </c>
      <c r="N1646">
        <v>127</v>
      </c>
      <c r="O1646">
        <v>3</v>
      </c>
      <c r="P1646">
        <v>4</v>
      </c>
      <c r="Q1646">
        <v>3</v>
      </c>
      <c r="X1646">
        <v>10</v>
      </c>
      <c r="Y1646">
        <v>795</v>
      </c>
      <c r="Z1646">
        <v>1.4999999999999999E-2</v>
      </c>
      <c r="AA1646">
        <v>1</v>
      </c>
      <c r="AB1646">
        <v>16</v>
      </c>
    </row>
    <row r="1647" spans="1:28" x14ac:dyDescent="0.25">
      <c r="A1647">
        <v>2021</v>
      </c>
      <c r="B1647">
        <v>4</v>
      </c>
      <c r="C1647" s="289">
        <v>44291</v>
      </c>
      <c r="E1647">
        <v>559</v>
      </c>
      <c r="F1647" t="s">
        <v>173</v>
      </c>
      <c r="G1647" t="s">
        <v>174</v>
      </c>
      <c r="H1647">
        <v>579.5</v>
      </c>
      <c r="I1647">
        <v>640.5</v>
      </c>
      <c r="J1647">
        <v>579.20000000000005</v>
      </c>
      <c r="K1647">
        <v>90</v>
      </c>
      <c r="L1647">
        <v>120</v>
      </c>
      <c r="M1647">
        <v>77</v>
      </c>
      <c r="N1647">
        <v>140</v>
      </c>
      <c r="O1647">
        <v>4</v>
      </c>
      <c r="Q1647">
        <v>5</v>
      </c>
      <c r="X1647">
        <v>9</v>
      </c>
      <c r="Y1647">
        <v>729</v>
      </c>
      <c r="Z1647">
        <v>1.4999999999999999E-2</v>
      </c>
      <c r="AA1647">
        <v>1</v>
      </c>
      <c r="AB1647">
        <v>22</v>
      </c>
    </row>
    <row r="1648" spans="1:28" x14ac:dyDescent="0.25">
      <c r="A1648">
        <v>2021</v>
      </c>
      <c r="B1648">
        <v>4</v>
      </c>
      <c r="C1648" s="289">
        <v>44292</v>
      </c>
      <c r="E1648">
        <v>559</v>
      </c>
      <c r="F1648" t="s">
        <v>173</v>
      </c>
      <c r="G1648" t="s">
        <v>174</v>
      </c>
      <c r="H1648">
        <v>579.5</v>
      </c>
      <c r="I1648">
        <v>640.5</v>
      </c>
      <c r="J1648">
        <v>621.70000000000005</v>
      </c>
      <c r="K1648">
        <v>90</v>
      </c>
      <c r="L1648">
        <v>120</v>
      </c>
      <c r="M1648">
        <v>89</v>
      </c>
      <c r="N1648">
        <v>122</v>
      </c>
      <c r="O1648">
        <v>3</v>
      </c>
      <c r="P1648">
        <v>4</v>
      </c>
      <c r="Q1648">
        <v>4</v>
      </c>
      <c r="X1648">
        <v>11</v>
      </c>
      <c r="Y1648">
        <v>713</v>
      </c>
      <c r="Z1648">
        <v>1.4999999999999999E-2</v>
      </c>
      <c r="AA1648">
        <v>1</v>
      </c>
      <c r="AB1648">
        <v>22</v>
      </c>
    </row>
    <row r="1649" spans="1:28" x14ac:dyDescent="0.25">
      <c r="A1649">
        <v>2021</v>
      </c>
      <c r="B1649">
        <v>4</v>
      </c>
      <c r="C1649" s="289">
        <v>44299</v>
      </c>
      <c r="E1649">
        <v>559</v>
      </c>
      <c r="F1649" t="s">
        <v>173</v>
      </c>
      <c r="G1649" t="s">
        <v>174</v>
      </c>
      <c r="H1649">
        <v>579.5</v>
      </c>
      <c r="I1649">
        <v>640.5</v>
      </c>
      <c r="K1649">
        <v>90</v>
      </c>
      <c r="L1649">
        <v>120</v>
      </c>
      <c r="M1649">
        <v>85</v>
      </c>
      <c r="N1649">
        <v>127</v>
      </c>
      <c r="O1649">
        <v>1</v>
      </c>
      <c r="P1649">
        <v>2</v>
      </c>
      <c r="Q1649">
        <v>3</v>
      </c>
      <c r="X1649">
        <v>5</v>
      </c>
      <c r="Y1649">
        <v>5</v>
      </c>
      <c r="Z1649">
        <v>1.4999999999999999E-2</v>
      </c>
      <c r="AA1649">
        <v>1</v>
      </c>
      <c r="AB1649">
        <v>22</v>
      </c>
    </row>
    <row r="1650" spans="1:28" x14ac:dyDescent="0.25">
      <c r="A1650">
        <v>2021</v>
      </c>
      <c r="B1650">
        <v>4</v>
      </c>
      <c r="C1650" s="289">
        <v>44300</v>
      </c>
      <c r="E1650">
        <v>559</v>
      </c>
      <c r="F1650" t="s">
        <v>173</v>
      </c>
      <c r="G1650" t="s">
        <v>174</v>
      </c>
      <c r="H1650">
        <v>579.5</v>
      </c>
      <c r="I1650">
        <v>640.5</v>
      </c>
      <c r="J1650">
        <v>641.6</v>
      </c>
      <c r="K1650">
        <v>90</v>
      </c>
      <c r="L1650">
        <v>120</v>
      </c>
      <c r="M1650">
        <v>81</v>
      </c>
      <c r="N1650">
        <v>133</v>
      </c>
      <c r="O1650">
        <v>5</v>
      </c>
      <c r="P1650">
        <v>1</v>
      </c>
      <c r="Q1650">
        <v>6</v>
      </c>
      <c r="X1650">
        <v>12</v>
      </c>
      <c r="Y1650">
        <v>1002</v>
      </c>
      <c r="Z1650">
        <v>1.4999999999999999E-2</v>
      </c>
      <c r="AA1650">
        <v>1</v>
      </c>
      <c r="AB1650">
        <v>22</v>
      </c>
    </row>
    <row r="1651" spans="1:28" x14ac:dyDescent="0.25">
      <c r="A1651">
        <v>2021</v>
      </c>
      <c r="B1651">
        <v>4</v>
      </c>
      <c r="C1651" s="289">
        <v>44301</v>
      </c>
      <c r="E1651">
        <v>559</v>
      </c>
      <c r="F1651" t="s">
        <v>173</v>
      </c>
      <c r="G1651" t="s">
        <v>174</v>
      </c>
      <c r="H1651">
        <v>579.5</v>
      </c>
      <c r="I1651">
        <v>640.5</v>
      </c>
      <c r="J1651">
        <v>626.29999999999995</v>
      </c>
      <c r="K1651">
        <v>90</v>
      </c>
      <c r="L1651">
        <v>120</v>
      </c>
      <c r="M1651">
        <v>81</v>
      </c>
      <c r="N1651">
        <v>133</v>
      </c>
      <c r="O1651">
        <v>5</v>
      </c>
      <c r="P1651">
        <v>2</v>
      </c>
      <c r="Q1651">
        <v>7</v>
      </c>
      <c r="X1651">
        <v>14</v>
      </c>
      <c r="Y1651">
        <v>1076</v>
      </c>
      <c r="Z1651">
        <v>1.4999999999999999E-2</v>
      </c>
      <c r="AA1651">
        <v>1</v>
      </c>
      <c r="AB1651">
        <v>22</v>
      </c>
    </row>
    <row r="1652" spans="1:28" x14ac:dyDescent="0.25">
      <c r="A1652">
        <v>2021</v>
      </c>
      <c r="B1652">
        <v>4</v>
      </c>
      <c r="C1652" s="289">
        <v>44304</v>
      </c>
      <c r="E1652">
        <v>559</v>
      </c>
      <c r="F1652" t="s">
        <v>173</v>
      </c>
      <c r="G1652" t="s">
        <v>174</v>
      </c>
      <c r="H1652">
        <v>579.5</v>
      </c>
      <c r="I1652">
        <v>640.5</v>
      </c>
      <c r="J1652">
        <v>614.79999999999995</v>
      </c>
      <c r="K1652">
        <v>90</v>
      </c>
      <c r="L1652">
        <v>120</v>
      </c>
      <c r="M1652">
        <v>78</v>
      </c>
      <c r="N1652">
        <v>138</v>
      </c>
      <c r="O1652">
        <v>7</v>
      </c>
      <c r="P1652">
        <v>2</v>
      </c>
      <c r="Q1652">
        <v>8</v>
      </c>
      <c r="X1652">
        <v>17</v>
      </c>
      <c r="Y1652">
        <v>845</v>
      </c>
      <c r="Z1652">
        <v>1.4999999999999999E-2</v>
      </c>
      <c r="AA1652">
        <v>1</v>
      </c>
      <c r="AB1652">
        <v>22</v>
      </c>
    </row>
    <row r="1653" spans="1:28" x14ac:dyDescent="0.25">
      <c r="A1653">
        <v>2021</v>
      </c>
      <c r="B1653">
        <v>4</v>
      </c>
      <c r="C1653" s="289">
        <v>44305</v>
      </c>
      <c r="E1653">
        <v>559</v>
      </c>
      <c r="F1653" t="s">
        <v>173</v>
      </c>
      <c r="G1653" t="s">
        <v>174</v>
      </c>
      <c r="H1653">
        <v>579.5</v>
      </c>
      <c r="I1653">
        <v>640.5</v>
      </c>
      <c r="J1653">
        <v>618.5</v>
      </c>
      <c r="K1653">
        <v>90</v>
      </c>
      <c r="L1653">
        <v>120</v>
      </c>
      <c r="M1653">
        <v>78</v>
      </c>
      <c r="N1653">
        <v>139</v>
      </c>
      <c r="O1653">
        <v>2</v>
      </c>
      <c r="P1653">
        <v>1</v>
      </c>
      <c r="Q1653">
        <v>1</v>
      </c>
      <c r="X1653">
        <v>4</v>
      </c>
      <c r="Y1653">
        <v>814</v>
      </c>
      <c r="Z1653">
        <v>1.4999999999999999E-2</v>
      </c>
      <c r="AA1653">
        <v>1</v>
      </c>
      <c r="AB1653">
        <v>22</v>
      </c>
    </row>
    <row r="1654" spans="1:28" x14ac:dyDescent="0.25">
      <c r="A1654">
        <v>2021</v>
      </c>
      <c r="B1654">
        <v>4</v>
      </c>
      <c r="C1654" s="289">
        <v>44307</v>
      </c>
      <c r="E1654">
        <v>559</v>
      </c>
      <c r="F1654" t="s">
        <v>173</v>
      </c>
      <c r="G1654" t="s">
        <v>174</v>
      </c>
      <c r="H1654">
        <v>579.5</v>
      </c>
      <c r="I1654">
        <v>640.5</v>
      </c>
      <c r="K1654">
        <v>90</v>
      </c>
      <c r="L1654">
        <v>120</v>
      </c>
      <c r="Y1654">
        <v>387</v>
      </c>
      <c r="Z1654">
        <v>1.4999999999999999E-2</v>
      </c>
      <c r="AA1654">
        <v>1</v>
      </c>
      <c r="AB1654">
        <v>22</v>
      </c>
    </row>
    <row r="1655" spans="1:28" x14ac:dyDescent="0.25">
      <c r="A1655">
        <v>2021</v>
      </c>
      <c r="B1655">
        <v>4</v>
      </c>
      <c r="C1655" s="289">
        <v>44308</v>
      </c>
      <c r="E1655">
        <v>559</v>
      </c>
      <c r="F1655" t="s">
        <v>173</v>
      </c>
      <c r="G1655" t="s">
        <v>174</v>
      </c>
      <c r="H1655">
        <v>579.5</v>
      </c>
      <c r="I1655">
        <v>640.5</v>
      </c>
      <c r="K1655">
        <v>90</v>
      </c>
      <c r="L1655">
        <v>120</v>
      </c>
      <c r="Y1655">
        <v>9</v>
      </c>
      <c r="Z1655">
        <v>1.4999999999999999E-2</v>
      </c>
      <c r="AA1655">
        <v>1</v>
      </c>
      <c r="AB1655">
        <v>22</v>
      </c>
    </row>
    <row r="1656" spans="1:28" x14ac:dyDescent="0.25">
      <c r="A1656">
        <v>2021</v>
      </c>
      <c r="B1656">
        <v>4</v>
      </c>
      <c r="C1656" s="289">
        <v>44311</v>
      </c>
      <c r="E1656">
        <v>168</v>
      </c>
      <c r="F1656" t="s">
        <v>261</v>
      </c>
      <c r="G1656" t="s">
        <v>262</v>
      </c>
      <c r="H1656">
        <v>575.66999999999996</v>
      </c>
      <c r="I1656">
        <v>662.33</v>
      </c>
      <c r="J1656">
        <v>623.5</v>
      </c>
      <c r="K1656">
        <v>90</v>
      </c>
      <c r="L1656">
        <v>116</v>
      </c>
      <c r="M1656">
        <v>83</v>
      </c>
      <c r="N1656">
        <v>131</v>
      </c>
      <c r="O1656">
        <v>2</v>
      </c>
      <c r="P1656">
        <v>1</v>
      </c>
      <c r="Q1656">
        <v>1</v>
      </c>
      <c r="X1656">
        <v>4</v>
      </c>
      <c r="Y1656">
        <v>406</v>
      </c>
      <c r="Z1656">
        <v>1.4999999999999999E-2</v>
      </c>
      <c r="AA1656">
        <v>1</v>
      </c>
      <c r="AB1656">
        <v>18</v>
      </c>
    </row>
    <row r="1657" spans="1:28" x14ac:dyDescent="0.25">
      <c r="A1657">
        <v>2021</v>
      </c>
      <c r="B1657">
        <v>4</v>
      </c>
      <c r="C1657" s="289">
        <v>44312</v>
      </c>
      <c r="E1657">
        <v>168</v>
      </c>
      <c r="F1657" t="s">
        <v>261</v>
      </c>
      <c r="G1657" t="s">
        <v>262</v>
      </c>
      <c r="H1657">
        <v>575.66999999999996</v>
      </c>
      <c r="I1657">
        <v>662.33</v>
      </c>
      <c r="J1657">
        <v>636.29999999999995</v>
      </c>
      <c r="K1657">
        <v>90</v>
      </c>
      <c r="L1657">
        <v>116</v>
      </c>
      <c r="M1657">
        <v>76</v>
      </c>
      <c r="N1657">
        <v>142</v>
      </c>
      <c r="O1657">
        <v>6</v>
      </c>
      <c r="P1657">
        <v>1</v>
      </c>
      <c r="Q1657">
        <v>6</v>
      </c>
      <c r="X1657">
        <v>12</v>
      </c>
      <c r="Y1657">
        <v>996</v>
      </c>
      <c r="Z1657">
        <v>1.4999999999999999E-2</v>
      </c>
      <c r="AA1657">
        <v>1</v>
      </c>
      <c r="AB1657">
        <v>18</v>
      </c>
    </row>
    <row r="1658" spans="1:28" x14ac:dyDescent="0.25">
      <c r="A1658">
        <v>2021</v>
      </c>
      <c r="B1658">
        <v>4</v>
      </c>
      <c r="C1658" s="289">
        <v>44313</v>
      </c>
      <c r="E1658">
        <v>168</v>
      </c>
      <c r="F1658" t="s">
        <v>261</v>
      </c>
      <c r="G1658" t="s">
        <v>262</v>
      </c>
      <c r="H1658">
        <v>575.66999999999996</v>
      </c>
      <c r="I1658">
        <v>662.33</v>
      </c>
      <c r="J1658">
        <v>641.5</v>
      </c>
      <c r="K1658">
        <v>90</v>
      </c>
      <c r="L1658">
        <v>116</v>
      </c>
      <c r="M1658">
        <v>90</v>
      </c>
      <c r="N1658">
        <v>120</v>
      </c>
      <c r="O1658">
        <v>5</v>
      </c>
      <c r="Q1658">
        <v>2</v>
      </c>
      <c r="X1658">
        <v>7</v>
      </c>
      <c r="Y1658">
        <v>229</v>
      </c>
      <c r="Z1658">
        <v>1.4999999999999999E-2</v>
      </c>
      <c r="AA1658">
        <v>1</v>
      </c>
      <c r="AB1658">
        <v>18</v>
      </c>
    </row>
    <row r="1659" spans="1:28" x14ac:dyDescent="0.25">
      <c r="A1659">
        <v>2021</v>
      </c>
      <c r="B1659">
        <v>4</v>
      </c>
      <c r="C1659" s="289">
        <v>44286</v>
      </c>
      <c r="E1659">
        <v>273</v>
      </c>
      <c r="F1659" t="s">
        <v>242</v>
      </c>
      <c r="G1659" t="s">
        <v>243</v>
      </c>
      <c r="H1659">
        <v>524.52</v>
      </c>
      <c r="I1659">
        <v>603.48</v>
      </c>
      <c r="J1659">
        <v>548</v>
      </c>
      <c r="K1659">
        <v>93</v>
      </c>
      <c r="L1659">
        <v>116</v>
      </c>
      <c r="M1659">
        <v>69</v>
      </c>
      <c r="N1659">
        <v>156</v>
      </c>
      <c r="O1659">
        <v>1</v>
      </c>
      <c r="P1659">
        <v>2</v>
      </c>
      <c r="Q1659">
        <v>1</v>
      </c>
      <c r="X1659">
        <v>4</v>
      </c>
      <c r="Y1659">
        <v>124</v>
      </c>
      <c r="Z1659">
        <v>1.4999999999999999E-2</v>
      </c>
      <c r="AA1659">
        <v>1</v>
      </c>
      <c r="AB1659">
        <v>16</v>
      </c>
    </row>
    <row r="1660" spans="1:28" x14ac:dyDescent="0.25">
      <c r="A1660">
        <v>2021</v>
      </c>
      <c r="B1660">
        <v>4</v>
      </c>
      <c r="C1660" s="289">
        <v>44287</v>
      </c>
      <c r="E1660">
        <v>273</v>
      </c>
      <c r="F1660" t="s">
        <v>242</v>
      </c>
      <c r="G1660" t="s">
        <v>243</v>
      </c>
      <c r="H1660">
        <v>524.52</v>
      </c>
      <c r="I1660">
        <v>603.48</v>
      </c>
      <c r="J1660">
        <v>604.70000000000005</v>
      </c>
      <c r="K1660">
        <v>93</v>
      </c>
      <c r="L1660">
        <v>116</v>
      </c>
      <c r="M1660">
        <v>86</v>
      </c>
      <c r="N1660">
        <v>126</v>
      </c>
      <c r="O1660">
        <v>4</v>
      </c>
      <c r="P1660">
        <v>1</v>
      </c>
      <c r="Q1660">
        <v>5</v>
      </c>
      <c r="X1660">
        <v>10</v>
      </c>
      <c r="Y1660">
        <v>1684</v>
      </c>
      <c r="Z1660">
        <v>1.4999999999999999E-2</v>
      </c>
      <c r="AA1660">
        <v>1</v>
      </c>
      <c r="AB1660">
        <v>16</v>
      </c>
    </row>
    <row r="1661" spans="1:28" x14ac:dyDescent="0.25">
      <c r="A1661">
        <v>2021</v>
      </c>
      <c r="B1661">
        <v>4</v>
      </c>
      <c r="C1661" s="289">
        <v>44290</v>
      </c>
      <c r="E1661">
        <v>273</v>
      </c>
      <c r="F1661" t="s">
        <v>242</v>
      </c>
      <c r="G1661" t="s">
        <v>243</v>
      </c>
      <c r="H1661">
        <v>524.52</v>
      </c>
      <c r="I1661">
        <v>603.48</v>
      </c>
      <c r="J1661">
        <v>604.79999999999995</v>
      </c>
      <c r="K1661">
        <v>93</v>
      </c>
      <c r="L1661">
        <v>116</v>
      </c>
      <c r="M1661">
        <v>82</v>
      </c>
      <c r="N1661">
        <v>131</v>
      </c>
      <c r="O1661">
        <v>5</v>
      </c>
      <c r="P1661">
        <v>2</v>
      </c>
      <c r="Q1661">
        <v>5</v>
      </c>
      <c r="X1661">
        <v>11</v>
      </c>
      <c r="Y1661">
        <v>1559</v>
      </c>
      <c r="Z1661">
        <v>1.4999999999999999E-2</v>
      </c>
      <c r="AA1661">
        <v>1</v>
      </c>
      <c r="AB1661">
        <v>16</v>
      </c>
    </row>
    <row r="1662" spans="1:28" x14ac:dyDescent="0.25">
      <c r="A1662">
        <v>2021</v>
      </c>
      <c r="B1662">
        <v>4</v>
      </c>
      <c r="C1662" s="289">
        <v>44291</v>
      </c>
      <c r="E1662">
        <v>273</v>
      </c>
      <c r="F1662" t="s">
        <v>242</v>
      </c>
      <c r="G1662" t="s">
        <v>243</v>
      </c>
      <c r="H1662">
        <v>524.52</v>
      </c>
      <c r="I1662">
        <v>603.48</v>
      </c>
      <c r="J1662">
        <v>601</v>
      </c>
      <c r="K1662">
        <v>93</v>
      </c>
      <c r="L1662">
        <v>116</v>
      </c>
      <c r="M1662">
        <v>82</v>
      </c>
      <c r="N1662">
        <v>132</v>
      </c>
      <c r="O1662">
        <v>8</v>
      </c>
      <c r="P1662">
        <v>2</v>
      </c>
      <c r="Q1662">
        <v>5</v>
      </c>
      <c r="X1662">
        <v>15</v>
      </c>
      <c r="Y1662">
        <v>2019</v>
      </c>
      <c r="Z1662">
        <v>1.4999999999999999E-2</v>
      </c>
      <c r="AA1662">
        <v>1</v>
      </c>
      <c r="AB1662">
        <v>16</v>
      </c>
    </row>
    <row r="1663" spans="1:28" x14ac:dyDescent="0.25">
      <c r="A1663">
        <v>2021</v>
      </c>
      <c r="B1663">
        <v>4</v>
      </c>
      <c r="C1663" s="289">
        <v>44292</v>
      </c>
      <c r="E1663">
        <v>273</v>
      </c>
      <c r="F1663" t="s">
        <v>242</v>
      </c>
      <c r="G1663" t="s">
        <v>243</v>
      </c>
      <c r="H1663">
        <v>524.52</v>
      </c>
      <c r="I1663">
        <v>603.48</v>
      </c>
      <c r="J1663">
        <v>569.4</v>
      </c>
      <c r="K1663">
        <v>93</v>
      </c>
      <c r="L1663">
        <v>116</v>
      </c>
      <c r="M1663">
        <v>84</v>
      </c>
      <c r="N1663">
        <v>129</v>
      </c>
      <c r="O1663">
        <v>2</v>
      </c>
      <c r="P1663">
        <v>2</v>
      </c>
      <c r="Q1663">
        <v>2</v>
      </c>
      <c r="X1663">
        <v>5</v>
      </c>
      <c r="Y1663">
        <v>1031</v>
      </c>
      <c r="Z1663">
        <v>1.4999999999999999E-2</v>
      </c>
      <c r="AA1663">
        <v>1</v>
      </c>
      <c r="AB1663">
        <v>16</v>
      </c>
    </row>
    <row r="1664" spans="1:28" x14ac:dyDescent="0.25">
      <c r="A1664">
        <v>2021</v>
      </c>
      <c r="B1664">
        <v>4</v>
      </c>
      <c r="C1664" s="289">
        <v>44299</v>
      </c>
      <c r="E1664">
        <v>273</v>
      </c>
      <c r="F1664" t="s">
        <v>242</v>
      </c>
      <c r="G1664" t="s">
        <v>243</v>
      </c>
      <c r="H1664">
        <v>524.52</v>
      </c>
      <c r="I1664">
        <v>603.48</v>
      </c>
      <c r="J1664">
        <v>610</v>
      </c>
      <c r="K1664">
        <v>93</v>
      </c>
      <c r="L1664">
        <v>116</v>
      </c>
      <c r="M1664">
        <v>87</v>
      </c>
      <c r="N1664">
        <v>124</v>
      </c>
      <c r="O1664">
        <v>3</v>
      </c>
      <c r="Q1664">
        <v>4</v>
      </c>
      <c r="X1664">
        <v>7</v>
      </c>
      <c r="Y1664">
        <v>571</v>
      </c>
      <c r="Z1664">
        <v>1.4999999999999999E-2</v>
      </c>
      <c r="AA1664">
        <v>1</v>
      </c>
      <c r="AB1664">
        <v>16</v>
      </c>
    </row>
    <row r="1665" spans="1:28" x14ac:dyDescent="0.25">
      <c r="A1665">
        <v>2021</v>
      </c>
      <c r="B1665">
        <v>4</v>
      </c>
      <c r="C1665" s="289">
        <v>44300</v>
      </c>
      <c r="E1665">
        <v>273</v>
      </c>
      <c r="F1665" t="s">
        <v>242</v>
      </c>
      <c r="G1665" t="s">
        <v>243</v>
      </c>
      <c r="H1665">
        <v>524.52</v>
      </c>
      <c r="I1665">
        <v>603.48</v>
      </c>
      <c r="J1665">
        <v>624.20000000000005</v>
      </c>
      <c r="K1665">
        <v>93</v>
      </c>
      <c r="L1665">
        <v>116</v>
      </c>
      <c r="M1665">
        <v>85</v>
      </c>
      <c r="N1665">
        <v>127</v>
      </c>
      <c r="O1665">
        <v>5</v>
      </c>
      <c r="P1665">
        <v>1</v>
      </c>
      <c r="Q1665">
        <v>5</v>
      </c>
      <c r="S1665">
        <v>2</v>
      </c>
      <c r="X1665">
        <v>13</v>
      </c>
      <c r="Y1665">
        <v>1087</v>
      </c>
      <c r="Z1665">
        <v>1.4999999999999999E-2</v>
      </c>
      <c r="AA1665">
        <v>1</v>
      </c>
      <c r="AB1665">
        <v>16</v>
      </c>
    </row>
    <row r="1666" spans="1:28" x14ac:dyDescent="0.25">
      <c r="A1666">
        <v>2021</v>
      </c>
      <c r="B1666">
        <v>4</v>
      </c>
      <c r="C1666" s="289">
        <v>44301</v>
      </c>
      <c r="E1666">
        <v>273</v>
      </c>
      <c r="F1666" t="s">
        <v>242</v>
      </c>
      <c r="G1666" t="s">
        <v>243</v>
      </c>
      <c r="H1666">
        <v>524.52</v>
      </c>
      <c r="I1666">
        <v>603.48</v>
      </c>
      <c r="J1666">
        <v>610</v>
      </c>
      <c r="K1666">
        <v>93</v>
      </c>
      <c r="L1666">
        <v>116</v>
      </c>
      <c r="M1666">
        <v>91</v>
      </c>
      <c r="N1666">
        <v>119</v>
      </c>
      <c r="O1666">
        <v>4</v>
      </c>
      <c r="P1666">
        <v>2</v>
      </c>
      <c r="Q1666">
        <v>6</v>
      </c>
      <c r="X1666">
        <v>12</v>
      </c>
      <c r="Y1666">
        <v>1380</v>
      </c>
      <c r="Z1666">
        <v>1.4999999999999999E-2</v>
      </c>
      <c r="AA1666">
        <v>1</v>
      </c>
      <c r="AB1666">
        <v>16</v>
      </c>
    </row>
    <row r="1667" spans="1:28" x14ac:dyDescent="0.25">
      <c r="A1667">
        <v>2021</v>
      </c>
      <c r="B1667">
        <v>4</v>
      </c>
      <c r="C1667" s="289">
        <v>44304</v>
      </c>
      <c r="E1667">
        <v>273</v>
      </c>
      <c r="F1667" t="s">
        <v>242</v>
      </c>
      <c r="G1667" t="s">
        <v>243</v>
      </c>
      <c r="H1667">
        <v>524.52</v>
      </c>
      <c r="I1667">
        <v>603.48</v>
      </c>
      <c r="J1667">
        <v>605</v>
      </c>
      <c r="K1667">
        <v>93</v>
      </c>
      <c r="L1667">
        <v>116</v>
      </c>
      <c r="M1667">
        <v>94</v>
      </c>
      <c r="N1667">
        <v>115</v>
      </c>
      <c r="O1667">
        <v>7</v>
      </c>
      <c r="P1667">
        <v>2</v>
      </c>
      <c r="Q1667">
        <v>3</v>
      </c>
      <c r="R1667">
        <v>3</v>
      </c>
      <c r="X1667">
        <v>15</v>
      </c>
      <c r="Y1667">
        <v>1407</v>
      </c>
      <c r="Z1667">
        <v>1.4999999999999999E-2</v>
      </c>
      <c r="AA1667">
        <v>1</v>
      </c>
      <c r="AB1667">
        <v>16</v>
      </c>
    </row>
    <row r="1668" spans="1:28" x14ac:dyDescent="0.25">
      <c r="A1668">
        <v>2021</v>
      </c>
      <c r="B1668">
        <v>4</v>
      </c>
      <c r="C1668" s="289">
        <v>44305</v>
      </c>
      <c r="E1668">
        <v>273</v>
      </c>
      <c r="F1668" t="s">
        <v>242</v>
      </c>
      <c r="G1668" t="s">
        <v>243</v>
      </c>
      <c r="H1668">
        <v>524.52</v>
      </c>
      <c r="I1668">
        <v>603.48</v>
      </c>
      <c r="J1668">
        <v>600.70000000000005</v>
      </c>
      <c r="K1668">
        <v>93</v>
      </c>
      <c r="L1668">
        <v>116</v>
      </c>
      <c r="M1668">
        <v>91</v>
      </c>
      <c r="N1668">
        <v>119</v>
      </c>
      <c r="O1668">
        <v>7</v>
      </c>
      <c r="P1668">
        <v>4</v>
      </c>
      <c r="Q1668">
        <v>5</v>
      </c>
      <c r="S1668">
        <v>1</v>
      </c>
      <c r="X1668">
        <v>16</v>
      </c>
      <c r="Y1668">
        <v>1300</v>
      </c>
      <c r="Z1668">
        <v>1.4999999999999999E-2</v>
      </c>
      <c r="AA1668">
        <v>1</v>
      </c>
      <c r="AB1668">
        <v>16</v>
      </c>
    </row>
    <row r="1669" spans="1:28" x14ac:dyDescent="0.25">
      <c r="A1669">
        <v>2021</v>
      </c>
      <c r="B1669">
        <v>4</v>
      </c>
      <c r="C1669" s="289">
        <v>44306</v>
      </c>
      <c r="E1669">
        <v>273</v>
      </c>
      <c r="F1669" t="s">
        <v>242</v>
      </c>
      <c r="G1669" t="s">
        <v>243</v>
      </c>
      <c r="H1669">
        <v>524.52</v>
      </c>
      <c r="I1669">
        <v>603.48</v>
      </c>
      <c r="J1669">
        <v>531</v>
      </c>
      <c r="K1669">
        <v>93</v>
      </c>
      <c r="L1669">
        <v>116</v>
      </c>
      <c r="M1669">
        <v>92</v>
      </c>
      <c r="N1669">
        <v>117</v>
      </c>
      <c r="O1669">
        <v>1</v>
      </c>
      <c r="P1669">
        <v>1</v>
      </c>
      <c r="Q1669">
        <v>1</v>
      </c>
      <c r="X1669">
        <v>2</v>
      </c>
      <c r="Y1669">
        <v>164</v>
      </c>
      <c r="Z1669">
        <v>1.4999999999999999E-2</v>
      </c>
      <c r="AA1669">
        <v>1</v>
      </c>
      <c r="AB1669">
        <v>16</v>
      </c>
    </row>
    <row r="1670" spans="1:28" x14ac:dyDescent="0.25">
      <c r="A1670">
        <v>2021</v>
      </c>
      <c r="B1670">
        <v>4</v>
      </c>
      <c r="C1670" s="289">
        <v>44307</v>
      </c>
      <c r="E1670">
        <v>273</v>
      </c>
      <c r="F1670" t="s">
        <v>242</v>
      </c>
      <c r="G1670" t="s">
        <v>243</v>
      </c>
      <c r="H1670">
        <v>524.52</v>
      </c>
      <c r="I1670">
        <v>603.48</v>
      </c>
      <c r="J1670">
        <v>596.5</v>
      </c>
      <c r="K1670">
        <v>93</v>
      </c>
      <c r="L1670">
        <v>116</v>
      </c>
      <c r="M1670">
        <v>79</v>
      </c>
      <c r="N1670">
        <v>136</v>
      </c>
      <c r="O1670">
        <v>3</v>
      </c>
      <c r="Q1670">
        <v>5</v>
      </c>
      <c r="X1670">
        <v>8</v>
      </c>
      <c r="Y1670">
        <v>278</v>
      </c>
      <c r="Z1670">
        <v>1.4999999999999999E-2</v>
      </c>
      <c r="AA1670">
        <v>1</v>
      </c>
      <c r="AB1670">
        <v>16</v>
      </c>
    </row>
    <row r="1671" spans="1:28" x14ac:dyDescent="0.25">
      <c r="A1671">
        <v>2021</v>
      </c>
      <c r="B1671">
        <v>4</v>
      </c>
      <c r="C1671" s="289">
        <v>44308</v>
      </c>
      <c r="E1671">
        <v>273</v>
      </c>
      <c r="F1671" t="s">
        <v>242</v>
      </c>
      <c r="G1671" t="s">
        <v>243</v>
      </c>
      <c r="H1671">
        <v>524.52</v>
      </c>
      <c r="I1671">
        <v>603.48</v>
      </c>
      <c r="J1671">
        <v>600</v>
      </c>
      <c r="K1671">
        <v>93</v>
      </c>
      <c r="L1671">
        <v>116</v>
      </c>
      <c r="M1671">
        <v>76</v>
      </c>
      <c r="N1671">
        <v>142</v>
      </c>
      <c r="O1671">
        <v>6</v>
      </c>
      <c r="Q1671">
        <v>5</v>
      </c>
      <c r="X1671">
        <v>11</v>
      </c>
      <c r="Y1671">
        <v>1067</v>
      </c>
      <c r="Z1671">
        <v>1.4999999999999999E-2</v>
      </c>
      <c r="AA1671">
        <v>1</v>
      </c>
      <c r="AB1671">
        <v>16</v>
      </c>
    </row>
    <row r="1672" spans="1:28" x14ac:dyDescent="0.25">
      <c r="A1672">
        <v>2021</v>
      </c>
      <c r="B1672">
        <v>4</v>
      </c>
      <c r="C1672" s="289">
        <v>44310</v>
      </c>
      <c r="E1672">
        <v>273</v>
      </c>
      <c r="F1672" t="s">
        <v>242</v>
      </c>
      <c r="G1672" t="s">
        <v>243</v>
      </c>
      <c r="H1672">
        <v>524.52</v>
      </c>
      <c r="I1672">
        <v>603.48</v>
      </c>
      <c r="J1672">
        <v>585</v>
      </c>
      <c r="K1672">
        <v>93</v>
      </c>
      <c r="L1672">
        <v>116</v>
      </c>
      <c r="M1672">
        <v>86</v>
      </c>
      <c r="N1672">
        <v>125</v>
      </c>
      <c r="O1672">
        <v>5</v>
      </c>
      <c r="Q1672">
        <v>2</v>
      </c>
      <c r="R1672">
        <v>2</v>
      </c>
      <c r="X1672">
        <v>8</v>
      </c>
      <c r="Y1672">
        <v>1082</v>
      </c>
      <c r="Z1672">
        <v>1.4999999999999999E-2</v>
      </c>
      <c r="AA1672">
        <v>1</v>
      </c>
      <c r="AB1672">
        <v>16</v>
      </c>
    </row>
    <row r="1673" spans="1:28" x14ac:dyDescent="0.25">
      <c r="A1673">
        <v>2021</v>
      </c>
      <c r="B1673">
        <v>4</v>
      </c>
      <c r="C1673" s="289">
        <v>44311</v>
      </c>
      <c r="E1673">
        <v>273</v>
      </c>
      <c r="F1673" t="s">
        <v>242</v>
      </c>
      <c r="G1673" t="s">
        <v>243</v>
      </c>
      <c r="H1673">
        <v>524.52</v>
      </c>
      <c r="I1673">
        <v>603.48</v>
      </c>
      <c r="J1673">
        <v>582.5</v>
      </c>
      <c r="K1673">
        <v>93</v>
      </c>
      <c r="L1673">
        <v>116</v>
      </c>
      <c r="M1673">
        <v>82</v>
      </c>
      <c r="N1673">
        <v>132</v>
      </c>
      <c r="O1673">
        <v>4</v>
      </c>
      <c r="P1673">
        <v>1</v>
      </c>
      <c r="Q1673">
        <v>6</v>
      </c>
      <c r="X1673">
        <v>10</v>
      </c>
      <c r="Y1673">
        <v>682</v>
      </c>
      <c r="Z1673">
        <v>1.4999999999999999E-2</v>
      </c>
      <c r="AA1673">
        <v>1</v>
      </c>
      <c r="AB1673">
        <v>16</v>
      </c>
    </row>
    <row r="1674" spans="1:28" x14ac:dyDescent="0.25">
      <c r="A1674">
        <v>2021</v>
      </c>
      <c r="B1674">
        <v>4</v>
      </c>
      <c r="C1674" s="289">
        <v>44313</v>
      </c>
      <c r="E1674">
        <v>273</v>
      </c>
      <c r="F1674" t="s">
        <v>242</v>
      </c>
      <c r="G1674" t="s">
        <v>243</v>
      </c>
      <c r="H1674">
        <v>524.52</v>
      </c>
      <c r="I1674">
        <v>603.48</v>
      </c>
      <c r="J1674">
        <v>583.79999999999995</v>
      </c>
      <c r="K1674">
        <v>93</v>
      </c>
      <c r="L1674">
        <v>116</v>
      </c>
      <c r="M1674">
        <v>90</v>
      </c>
      <c r="N1674">
        <v>120</v>
      </c>
      <c r="O1674">
        <v>2</v>
      </c>
      <c r="P1674">
        <v>1</v>
      </c>
      <c r="Q1674">
        <v>1</v>
      </c>
      <c r="X1674">
        <v>4</v>
      </c>
      <c r="Y1674">
        <v>946</v>
      </c>
      <c r="Z1674">
        <v>1.4999999999999999E-2</v>
      </c>
      <c r="AA1674">
        <v>1</v>
      </c>
      <c r="AB1674">
        <v>16</v>
      </c>
    </row>
    <row r="1675" spans="1:28" x14ac:dyDescent="0.25">
      <c r="A1675">
        <v>2021</v>
      </c>
      <c r="B1675">
        <v>4</v>
      </c>
      <c r="C1675" s="289">
        <v>44308</v>
      </c>
      <c r="E1675">
        <v>271</v>
      </c>
      <c r="F1675" t="s">
        <v>335</v>
      </c>
      <c r="G1675" t="s">
        <v>336</v>
      </c>
      <c r="H1675">
        <v>149.72999999999999</v>
      </c>
      <c r="I1675">
        <v>172.27</v>
      </c>
      <c r="J1675">
        <v>160.80000000000001</v>
      </c>
      <c r="K1675">
        <v>151</v>
      </c>
      <c r="L1675">
        <v>95</v>
      </c>
      <c r="M1675">
        <v>136</v>
      </c>
      <c r="N1675">
        <v>106</v>
      </c>
      <c r="O1675">
        <v>7</v>
      </c>
      <c r="Q1675">
        <v>4</v>
      </c>
      <c r="X1675">
        <v>11</v>
      </c>
      <c r="Y1675">
        <v>1481</v>
      </c>
      <c r="Z1675">
        <v>1.4999999999999999E-2</v>
      </c>
      <c r="AA1675">
        <v>1</v>
      </c>
      <c r="AB1675">
        <v>16</v>
      </c>
    </row>
    <row r="1676" spans="1:28" x14ac:dyDescent="0.25">
      <c r="A1676">
        <v>2021</v>
      </c>
      <c r="B1676">
        <v>4</v>
      </c>
      <c r="C1676" s="289">
        <v>44310</v>
      </c>
      <c r="E1676">
        <v>271</v>
      </c>
      <c r="F1676" t="s">
        <v>335</v>
      </c>
      <c r="G1676" t="s">
        <v>336</v>
      </c>
      <c r="H1676">
        <v>149.72999999999999</v>
      </c>
      <c r="I1676">
        <v>172.27</v>
      </c>
      <c r="J1676">
        <v>159.19999999999999</v>
      </c>
      <c r="K1676">
        <v>151</v>
      </c>
      <c r="L1676">
        <v>95</v>
      </c>
      <c r="M1676">
        <v>137</v>
      </c>
      <c r="N1676">
        <v>105</v>
      </c>
      <c r="O1676">
        <v>4</v>
      </c>
      <c r="Q1676">
        <v>6</v>
      </c>
      <c r="X1676">
        <v>10</v>
      </c>
      <c r="Y1676">
        <v>1700</v>
      </c>
      <c r="Z1676">
        <v>1.4999999999999999E-2</v>
      </c>
      <c r="AA1676">
        <v>1</v>
      </c>
      <c r="AB1676">
        <v>16</v>
      </c>
    </row>
    <row r="1677" spans="1:28" x14ac:dyDescent="0.25">
      <c r="A1677">
        <v>2021</v>
      </c>
      <c r="B1677">
        <v>4</v>
      </c>
      <c r="C1677" s="289">
        <v>44311</v>
      </c>
      <c r="E1677">
        <v>271</v>
      </c>
      <c r="F1677" t="s">
        <v>335</v>
      </c>
      <c r="G1677" t="s">
        <v>336</v>
      </c>
      <c r="H1677">
        <v>149.72999999999999</v>
      </c>
      <c r="I1677">
        <v>172.27</v>
      </c>
      <c r="K1677">
        <v>151</v>
      </c>
      <c r="L1677">
        <v>95</v>
      </c>
      <c r="O1677">
        <v>1</v>
      </c>
      <c r="Q1677">
        <v>2</v>
      </c>
      <c r="X1677">
        <v>3</v>
      </c>
      <c r="Y1677">
        <v>353</v>
      </c>
      <c r="Z1677">
        <v>1.4999999999999999E-2</v>
      </c>
      <c r="AA1677">
        <v>1</v>
      </c>
      <c r="AB1677">
        <v>16</v>
      </c>
    </row>
    <row r="1678" spans="1:28" x14ac:dyDescent="0.25">
      <c r="A1678">
        <v>2021</v>
      </c>
      <c r="B1678">
        <v>4</v>
      </c>
      <c r="C1678" s="289">
        <v>44291</v>
      </c>
      <c r="E1678">
        <v>257</v>
      </c>
      <c r="F1678" t="s">
        <v>450</v>
      </c>
      <c r="G1678" t="s">
        <v>451</v>
      </c>
      <c r="H1678">
        <v>64.17</v>
      </c>
      <c r="I1678">
        <v>73.83</v>
      </c>
      <c r="J1678">
        <v>70.599999999999994</v>
      </c>
      <c r="K1678">
        <v>30</v>
      </c>
      <c r="L1678">
        <v>240</v>
      </c>
      <c r="M1678">
        <v>48</v>
      </c>
      <c r="N1678">
        <v>150</v>
      </c>
      <c r="O1678">
        <v>7</v>
      </c>
      <c r="P1678">
        <v>4</v>
      </c>
      <c r="Q1678">
        <v>5</v>
      </c>
      <c r="X1678">
        <v>16</v>
      </c>
      <c r="Y1678">
        <v>496</v>
      </c>
      <c r="Z1678">
        <v>0.02</v>
      </c>
      <c r="AA1678">
        <v>1</v>
      </c>
      <c r="AB1678">
        <v>17</v>
      </c>
    </row>
    <row r="1679" spans="1:28" x14ac:dyDescent="0.25">
      <c r="A1679">
        <v>2021</v>
      </c>
      <c r="B1679">
        <v>4</v>
      </c>
      <c r="C1679" s="289">
        <v>44292</v>
      </c>
      <c r="E1679">
        <v>257</v>
      </c>
      <c r="F1679" t="s">
        <v>450</v>
      </c>
      <c r="G1679" t="s">
        <v>451</v>
      </c>
      <c r="H1679">
        <v>64.17</v>
      </c>
      <c r="I1679">
        <v>73.83</v>
      </c>
      <c r="J1679">
        <v>71</v>
      </c>
      <c r="K1679">
        <v>30</v>
      </c>
      <c r="L1679">
        <v>240</v>
      </c>
      <c r="M1679">
        <v>49</v>
      </c>
      <c r="N1679">
        <v>146</v>
      </c>
      <c r="O1679">
        <v>7</v>
      </c>
      <c r="P1679">
        <v>3</v>
      </c>
      <c r="Q1679">
        <v>6</v>
      </c>
      <c r="X1679">
        <v>16</v>
      </c>
      <c r="Y1679">
        <v>1200</v>
      </c>
      <c r="Z1679">
        <v>0.02</v>
      </c>
      <c r="AA1679">
        <v>1</v>
      </c>
      <c r="AB1679">
        <v>17</v>
      </c>
    </row>
    <row r="1680" spans="1:28" x14ac:dyDescent="0.25">
      <c r="A1680">
        <v>2021</v>
      </c>
      <c r="B1680">
        <v>4</v>
      </c>
      <c r="C1680" s="289">
        <v>44293</v>
      </c>
      <c r="E1680">
        <v>257</v>
      </c>
      <c r="F1680" t="s">
        <v>450</v>
      </c>
      <c r="G1680" t="s">
        <v>451</v>
      </c>
      <c r="H1680">
        <v>64.17</v>
      </c>
      <c r="I1680">
        <v>73.83</v>
      </c>
      <c r="J1680">
        <v>70.8</v>
      </c>
      <c r="K1680">
        <v>30</v>
      </c>
      <c r="L1680">
        <v>240</v>
      </c>
      <c r="M1680">
        <v>52</v>
      </c>
      <c r="N1680">
        <v>139</v>
      </c>
      <c r="O1680">
        <v>3</v>
      </c>
      <c r="P1680">
        <v>4</v>
      </c>
      <c r="Q1680">
        <v>1</v>
      </c>
      <c r="X1680">
        <v>8</v>
      </c>
      <c r="Y1680">
        <v>1128</v>
      </c>
      <c r="Z1680">
        <v>0.02</v>
      </c>
      <c r="AA1680">
        <v>1</v>
      </c>
      <c r="AB1680">
        <v>17</v>
      </c>
    </row>
    <row r="1681" spans="1:28" x14ac:dyDescent="0.25">
      <c r="A1681">
        <v>2021</v>
      </c>
      <c r="B1681">
        <v>4</v>
      </c>
      <c r="C1681" s="289">
        <v>44294</v>
      </c>
      <c r="E1681">
        <v>257</v>
      </c>
      <c r="F1681" t="s">
        <v>450</v>
      </c>
      <c r="G1681" t="s">
        <v>451</v>
      </c>
      <c r="H1681">
        <v>64.17</v>
      </c>
      <c r="I1681">
        <v>73.83</v>
      </c>
      <c r="K1681">
        <v>30</v>
      </c>
      <c r="L1681">
        <v>240</v>
      </c>
      <c r="Y1681">
        <v>256</v>
      </c>
      <c r="Z1681">
        <v>0.02</v>
      </c>
      <c r="AA1681">
        <v>1</v>
      </c>
      <c r="AB1681">
        <v>17</v>
      </c>
    </row>
    <row r="1682" spans="1:28" x14ac:dyDescent="0.25">
      <c r="A1682">
        <v>2021</v>
      </c>
      <c r="B1682">
        <v>4</v>
      </c>
      <c r="C1682" s="289">
        <v>44286</v>
      </c>
      <c r="E1682">
        <v>254</v>
      </c>
      <c r="F1682" t="s">
        <v>189</v>
      </c>
      <c r="G1682" t="s">
        <v>190</v>
      </c>
      <c r="H1682">
        <v>188.79</v>
      </c>
      <c r="I1682">
        <v>217.21</v>
      </c>
      <c r="J1682">
        <v>215.4</v>
      </c>
      <c r="K1682">
        <v>88</v>
      </c>
      <c r="L1682">
        <v>164</v>
      </c>
      <c r="M1682">
        <v>102</v>
      </c>
      <c r="N1682">
        <v>141</v>
      </c>
      <c r="O1682">
        <v>9</v>
      </c>
      <c r="P1682">
        <v>5</v>
      </c>
      <c r="Q1682">
        <v>2</v>
      </c>
      <c r="S1682">
        <v>4</v>
      </c>
      <c r="X1682">
        <v>20</v>
      </c>
      <c r="Y1682">
        <v>860</v>
      </c>
      <c r="Z1682">
        <v>0.02</v>
      </c>
      <c r="AA1682">
        <v>1</v>
      </c>
      <c r="AB1682">
        <v>16</v>
      </c>
    </row>
    <row r="1683" spans="1:28" x14ac:dyDescent="0.25">
      <c r="A1683">
        <v>2021</v>
      </c>
      <c r="B1683">
        <v>4</v>
      </c>
      <c r="C1683" s="289">
        <v>44287</v>
      </c>
      <c r="E1683">
        <v>254</v>
      </c>
      <c r="F1683" t="s">
        <v>189</v>
      </c>
      <c r="G1683" t="s">
        <v>190</v>
      </c>
      <c r="H1683">
        <v>188.79</v>
      </c>
      <c r="I1683">
        <v>217.21</v>
      </c>
      <c r="J1683">
        <v>214</v>
      </c>
      <c r="K1683">
        <v>88</v>
      </c>
      <c r="L1683">
        <v>164</v>
      </c>
      <c r="M1683">
        <v>97</v>
      </c>
      <c r="N1683">
        <v>149</v>
      </c>
      <c r="O1683">
        <v>2</v>
      </c>
      <c r="Q1683">
        <v>1</v>
      </c>
      <c r="R1683">
        <v>1</v>
      </c>
      <c r="X1683">
        <v>4</v>
      </c>
      <c r="Y1683">
        <v>2224</v>
      </c>
      <c r="Z1683">
        <v>0.02</v>
      </c>
      <c r="AA1683">
        <v>1</v>
      </c>
      <c r="AB1683">
        <v>16</v>
      </c>
    </row>
    <row r="1684" spans="1:28" x14ac:dyDescent="0.25">
      <c r="A1684">
        <v>2021</v>
      </c>
      <c r="B1684">
        <v>4</v>
      </c>
      <c r="C1684" s="289">
        <v>44297</v>
      </c>
      <c r="E1684">
        <v>254</v>
      </c>
      <c r="F1684" t="s">
        <v>189</v>
      </c>
      <c r="G1684" t="s">
        <v>190</v>
      </c>
      <c r="H1684">
        <v>188.79</v>
      </c>
      <c r="I1684">
        <v>217.21</v>
      </c>
      <c r="J1684">
        <v>219</v>
      </c>
      <c r="K1684">
        <v>88</v>
      </c>
      <c r="L1684">
        <v>164</v>
      </c>
      <c r="M1684">
        <v>115</v>
      </c>
      <c r="N1684">
        <v>125</v>
      </c>
      <c r="O1684">
        <v>5</v>
      </c>
      <c r="P1684">
        <v>3</v>
      </c>
      <c r="Q1684">
        <v>2</v>
      </c>
      <c r="S1684">
        <v>3</v>
      </c>
      <c r="X1684">
        <v>12</v>
      </c>
      <c r="Y1684">
        <v>12</v>
      </c>
      <c r="Z1684">
        <v>0.02</v>
      </c>
      <c r="AA1684">
        <v>1</v>
      </c>
      <c r="AB1684">
        <v>16</v>
      </c>
    </row>
    <row r="1685" spans="1:28" x14ac:dyDescent="0.25">
      <c r="A1685">
        <v>2021</v>
      </c>
      <c r="B1685">
        <v>4</v>
      </c>
      <c r="C1685" s="289">
        <v>44298</v>
      </c>
      <c r="E1685">
        <v>254</v>
      </c>
      <c r="F1685" t="s">
        <v>189</v>
      </c>
      <c r="G1685" t="s">
        <v>190</v>
      </c>
      <c r="H1685">
        <v>188.79</v>
      </c>
      <c r="I1685">
        <v>217.21</v>
      </c>
      <c r="J1685">
        <v>212</v>
      </c>
      <c r="K1685">
        <v>88</v>
      </c>
      <c r="L1685">
        <v>164</v>
      </c>
      <c r="M1685">
        <v>110</v>
      </c>
      <c r="N1685">
        <v>131</v>
      </c>
      <c r="O1685">
        <v>11</v>
      </c>
      <c r="P1685">
        <v>6</v>
      </c>
      <c r="Q1685">
        <v>9</v>
      </c>
      <c r="X1685">
        <v>26</v>
      </c>
      <c r="Y1685">
        <v>26</v>
      </c>
      <c r="Z1685">
        <v>0.02</v>
      </c>
      <c r="AA1685">
        <v>1</v>
      </c>
      <c r="AB1685">
        <v>16</v>
      </c>
    </row>
    <row r="1686" spans="1:28" x14ac:dyDescent="0.25">
      <c r="A1686">
        <v>2021</v>
      </c>
      <c r="B1686">
        <v>4</v>
      </c>
      <c r="C1686" s="289">
        <v>44299</v>
      </c>
      <c r="E1686">
        <v>254</v>
      </c>
      <c r="F1686" t="s">
        <v>189</v>
      </c>
      <c r="G1686" t="s">
        <v>190</v>
      </c>
      <c r="H1686">
        <v>188.79</v>
      </c>
      <c r="I1686">
        <v>217.21</v>
      </c>
      <c r="J1686">
        <v>216.5</v>
      </c>
      <c r="K1686">
        <v>88</v>
      </c>
      <c r="L1686">
        <v>164</v>
      </c>
      <c r="M1686">
        <v>114</v>
      </c>
      <c r="N1686">
        <v>127</v>
      </c>
      <c r="O1686">
        <v>11</v>
      </c>
      <c r="P1686">
        <v>2</v>
      </c>
      <c r="Q1686">
        <v>10</v>
      </c>
      <c r="S1686">
        <v>1</v>
      </c>
      <c r="X1686">
        <v>24</v>
      </c>
      <c r="Y1686">
        <v>2724</v>
      </c>
      <c r="Z1686">
        <v>0.02</v>
      </c>
      <c r="AA1686">
        <v>1</v>
      </c>
      <c r="AB1686">
        <v>16</v>
      </c>
    </row>
    <row r="1687" spans="1:28" x14ac:dyDescent="0.25">
      <c r="A1687">
        <v>2021</v>
      </c>
      <c r="B1687">
        <v>4</v>
      </c>
      <c r="C1687" s="289">
        <v>44300</v>
      </c>
      <c r="E1687">
        <v>254</v>
      </c>
      <c r="F1687" t="s">
        <v>189</v>
      </c>
      <c r="G1687" t="s">
        <v>190</v>
      </c>
      <c r="H1687">
        <v>188.79</v>
      </c>
      <c r="I1687">
        <v>217.21</v>
      </c>
      <c r="J1687">
        <v>214.2</v>
      </c>
      <c r="K1687">
        <v>88</v>
      </c>
      <c r="L1687">
        <v>164</v>
      </c>
      <c r="M1687">
        <v>107</v>
      </c>
      <c r="N1687">
        <v>135</v>
      </c>
      <c r="O1687">
        <v>4</v>
      </c>
      <c r="P1687">
        <v>2</v>
      </c>
      <c r="Q1687">
        <v>2</v>
      </c>
      <c r="X1687">
        <v>8</v>
      </c>
      <c r="Y1687">
        <v>8</v>
      </c>
      <c r="Z1687">
        <v>0.02</v>
      </c>
      <c r="AA1687">
        <v>1</v>
      </c>
      <c r="AB1687">
        <v>16</v>
      </c>
    </row>
    <row r="1688" spans="1:28" x14ac:dyDescent="0.25">
      <c r="A1688">
        <v>2021</v>
      </c>
      <c r="B1688">
        <v>4</v>
      </c>
      <c r="C1688" s="289">
        <v>44301</v>
      </c>
      <c r="E1688">
        <v>254</v>
      </c>
      <c r="F1688" t="s">
        <v>189</v>
      </c>
      <c r="G1688" t="s">
        <v>190</v>
      </c>
      <c r="H1688">
        <v>188.79</v>
      </c>
      <c r="I1688">
        <v>217.21</v>
      </c>
      <c r="J1688">
        <v>211.7</v>
      </c>
      <c r="K1688">
        <v>88</v>
      </c>
      <c r="L1688">
        <v>164</v>
      </c>
      <c r="M1688">
        <v>109</v>
      </c>
      <c r="N1688">
        <v>132</v>
      </c>
      <c r="O1688">
        <v>6</v>
      </c>
      <c r="P1688">
        <v>6</v>
      </c>
      <c r="Q1688">
        <v>6</v>
      </c>
      <c r="S1688">
        <v>2</v>
      </c>
      <c r="X1688">
        <v>20</v>
      </c>
      <c r="Y1688">
        <v>1580</v>
      </c>
      <c r="Z1688">
        <v>0.02</v>
      </c>
      <c r="AA1688">
        <v>1</v>
      </c>
      <c r="AB1688">
        <v>16</v>
      </c>
    </row>
    <row r="1689" spans="1:28" x14ac:dyDescent="0.25">
      <c r="A1689">
        <v>2021</v>
      </c>
      <c r="B1689">
        <v>4</v>
      </c>
      <c r="C1689" s="289">
        <v>44304</v>
      </c>
      <c r="E1689">
        <v>254</v>
      </c>
      <c r="F1689" t="s">
        <v>189</v>
      </c>
      <c r="G1689" t="s">
        <v>190</v>
      </c>
      <c r="H1689">
        <v>188.79</v>
      </c>
      <c r="I1689">
        <v>217.21</v>
      </c>
      <c r="J1689">
        <v>211.7</v>
      </c>
      <c r="K1689">
        <v>88</v>
      </c>
      <c r="L1689">
        <v>164</v>
      </c>
      <c r="M1689">
        <v>109</v>
      </c>
      <c r="N1689">
        <v>132</v>
      </c>
      <c r="O1689">
        <v>8</v>
      </c>
      <c r="P1689">
        <v>5</v>
      </c>
      <c r="Q1689">
        <v>4</v>
      </c>
      <c r="S1689">
        <v>1</v>
      </c>
      <c r="X1689">
        <v>18</v>
      </c>
      <c r="Y1689">
        <v>1458</v>
      </c>
      <c r="Z1689">
        <v>0.02</v>
      </c>
      <c r="AA1689">
        <v>1</v>
      </c>
      <c r="AB1689">
        <v>16</v>
      </c>
    </row>
    <row r="1690" spans="1:28" x14ac:dyDescent="0.25">
      <c r="A1690">
        <v>2021</v>
      </c>
      <c r="B1690">
        <v>4</v>
      </c>
      <c r="C1690" s="289">
        <v>44305</v>
      </c>
      <c r="E1690">
        <v>254</v>
      </c>
      <c r="F1690" t="s">
        <v>189</v>
      </c>
      <c r="G1690" t="s">
        <v>190</v>
      </c>
      <c r="H1690">
        <v>188.79</v>
      </c>
      <c r="I1690">
        <v>217.21</v>
      </c>
      <c r="J1690">
        <v>211.8</v>
      </c>
      <c r="K1690">
        <v>88</v>
      </c>
      <c r="L1690">
        <v>164</v>
      </c>
      <c r="M1690">
        <v>104</v>
      </c>
      <c r="N1690">
        <v>139</v>
      </c>
      <c r="O1690">
        <v>9</v>
      </c>
      <c r="P1690">
        <v>6</v>
      </c>
      <c r="Q1690">
        <v>12</v>
      </c>
      <c r="X1690">
        <v>27</v>
      </c>
      <c r="Y1690">
        <v>507</v>
      </c>
      <c r="Z1690">
        <v>0.02</v>
      </c>
      <c r="AA1690">
        <v>1</v>
      </c>
      <c r="AB1690">
        <v>16</v>
      </c>
    </row>
    <row r="1691" spans="1:28" x14ac:dyDescent="0.25">
      <c r="A1691">
        <v>2021</v>
      </c>
      <c r="B1691">
        <v>4</v>
      </c>
      <c r="C1691" s="289">
        <v>44306</v>
      </c>
      <c r="E1691">
        <v>254</v>
      </c>
      <c r="F1691" t="s">
        <v>189</v>
      </c>
      <c r="G1691" t="s">
        <v>190</v>
      </c>
      <c r="H1691">
        <v>188.79</v>
      </c>
      <c r="I1691">
        <v>217.21</v>
      </c>
      <c r="J1691">
        <v>208.2</v>
      </c>
      <c r="K1691">
        <v>88</v>
      </c>
      <c r="L1691">
        <v>164</v>
      </c>
      <c r="M1691">
        <v>100</v>
      </c>
      <c r="N1691">
        <v>143</v>
      </c>
      <c r="O1691">
        <v>7</v>
      </c>
      <c r="P1691">
        <v>1</v>
      </c>
      <c r="Q1691">
        <v>7</v>
      </c>
      <c r="X1691">
        <v>15</v>
      </c>
      <c r="Y1691">
        <v>1695</v>
      </c>
      <c r="Z1691">
        <v>0.02</v>
      </c>
      <c r="AA1691">
        <v>1</v>
      </c>
      <c r="AB1691">
        <v>16</v>
      </c>
    </row>
    <row r="1692" spans="1:28" x14ac:dyDescent="0.25">
      <c r="A1692">
        <v>2021</v>
      </c>
      <c r="B1692">
        <v>4</v>
      </c>
      <c r="C1692" s="289">
        <v>44307</v>
      </c>
      <c r="E1692">
        <v>254</v>
      </c>
      <c r="F1692" t="s">
        <v>189</v>
      </c>
      <c r="G1692" t="s">
        <v>190</v>
      </c>
      <c r="H1692">
        <v>188.79</v>
      </c>
      <c r="I1692">
        <v>217.21</v>
      </c>
      <c r="J1692">
        <v>211.7</v>
      </c>
      <c r="K1692">
        <v>88</v>
      </c>
      <c r="L1692">
        <v>164</v>
      </c>
      <c r="M1692">
        <v>109</v>
      </c>
      <c r="N1692">
        <v>133</v>
      </c>
      <c r="O1692">
        <v>8</v>
      </c>
      <c r="P1692">
        <v>7</v>
      </c>
      <c r="Q1692">
        <v>5</v>
      </c>
      <c r="S1692">
        <v>1</v>
      </c>
      <c r="X1692">
        <v>21</v>
      </c>
      <c r="Y1692">
        <v>1341</v>
      </c>
      <c r="Z1692">
        <v>0.02</v>
      </c>
      <c r="AA1692">
        <v>1</v>
      </c>
      <c r="AB1692">
        <v>16</v>
      </c>
    </row>
    <row r="1693" spans="1:28" x14ac:dyDescent="0.25">
      <c r="A1693">
        <v>2021</v>
      </c>
      <c r="B1693">
        <v>4</v>
      </c>
      <c r="C1693" s="289">
        <v>44308</v>
      </c>
      <c r="E1693">
        <v>254</v>
      </c>
      <c r="F1693" t="s">
        <v>189</v>
      </c>
      <c r="G1693" t="s">
        <v>190</v>
      </c>
      <c r="H1693">
        <v>188.79</v>
      </c>
      <c r="I1693">
        <v>217.21</v>
      </c>
      <c r="J1693">
        <v>210.7</v>
      </c>
      <c r="K1693">
        <v>88</v>
      </c>
      <c r="L1693">
        <v>164</v>
      </c>
      <c r="M1693">
        <v>107</v>
      </c>
      <c r="N1693">
        <v>135</v>
      </c>
      <c r="O1693">
        <v>9</v>
      </c>
      <c r="P1693">
        <v>3</v>
      </c>
      <c r="Q1693">
        <v>6</v>
      </c>
      <c r="S1693">
        <v>1</v>
      </c>
      <c r="X1693">
        <v>18</v>
      </c>
      <c r="Y1693">
        <v>2358</v>
      </c>
      <c r="Z1693">
        <v>0.02</v>
      </c>
      <c r="AA1693">
        <v>1</v>
      </c>
      <c r="AB1693">
        <v>16</v>
      </c>
    </row>
    <row r="1694" spans="1:28" x14ac:dyDescent="0.25">
      <c r="A1694">
        <v>2021</v>
      </c>
      <c r="B1694">
        <v>4</v>
      </c>
      <c r="C1694" s="289">
        <v>44310</v>
      </c>
      <c r="E1694">
        <v>254</v>
      </c>
      <c r="F1694" t="s">
        <v>189</v>
      </c>
      <c r="G1694" t="s">
        <v>190</v>
      </c>
      <c r="H1694">
        <v>188.79</v>
      </c>
      <c r="I1694">
        <v>217.21</v>
      </c>
      <c r="J1694">
        <v>211.2</v>
      </c>
      <c r="K1694">
        <v>88</v>
      </c>
      <c r="L1694">
        <v>164</v>
      </c>
      <c r="M1694">
        <v>103</v>
      </c>
      <c r="N1694">
        <v>140</v>
      </c>
      <c r="O1694">
        <v>4</v>
      </c>
      <c r="P1694">
        <v>2</v>
      </c>
      <c r="Q1694">
        <v>4</v>
      </c>
      <c r="R1694">
        <v>2</v>
      </c>
      <c r="X1694">
        <v>11</v>
      </c>
      <c r="Y1694">
        <v>731</v>
      </c>
      <c r="Z1694">
        <v>0.02</v>
      </c>
      <c r="AA1694">
        <v>1</v>
      </c>
      <c r="AB1694">
        <v>16</v>
      </c>
    </row>
    <row r="1695" spans="1:28" x14ac:dyDescent="0.25">
      <c r="A1695">
        <v>2021</v>
      </c>
      <c r="B1695">
        <v>4</v>
      </c>
      <c r="C1695" s="289">
        <v>44311</v>
      </c>
      <c r="E1695">
        <v>254</v>
      </c>
      <c r="F1695" t="s">
        <v>189</v>
      </c>
      <c r="G1695" t="s">
        <v>190</v>
      </c>
      <c r="H1695">
        <v>188.79</v>
      </c>
      <c r="I1695">
        <v>217.21</v>
      </c>
      <c r="J1695">
        <v>210.3</v>
      </c>
      <c r="K1695">
        <v>88</v>
      </c>
      <c r="L1695">
        <v>164</v>
      </c>
      <c r="M1695">
        <v>109</v>
      </c>
      <c r="N1695">
        <v>132</v>
      </c>
      <c r="O1695">
        <v>6</v>
      </c>
      <c r="P1695">
        <v>2</v>
      </c>
      <c r="Q1695">
        <v>5</v>
      </c>
      <c r="X1695">
        <v>13</v>
      </c>
      <c r="Y1695">
        <v>1993</v>
      </c>
      <c r="Z1695">
        <v>0.02</v>
      </c>
      <c r="AA1695">
        <v>1</v>
      </c>
      <c r="AB1695">
        <v>16</v>
      </c>
    </row>
    <row r="1696" spans="1:28" x14ac:dyDescent="0.25">
      <c r="A1696">
        <v>2021</v>
      </c>
      <c r="B1696">
        <v>4</v>
      </c>
      <c r="C1696" s="289">
        <v>44312</v>
      </c>
      <c r="E1696">
        <v>254</v>
      </c>
      <c r="F1696" t="s">
        <v>189</v>
      </c>
      <c r="G1696" t="s">
        <v>190</v>
      </c>
      <c r="H1696">
        <v>188.79</v>
      </c>
      <c r="I1696">
        <v>217.21</v>
      </c>
      <c r="J1696">
        <v>212</v>
      </c>
      <c r="K1696">
        <v>88</v>
      </c>
      <c r="L1696">
        <v>164</v>
      </c>
      <c r="M1696">
        <v>107</v>
      </c>
      <c r="N1696">
        <v>135</v>
      </c>
      <c r="O1696">
        <v>7</v>
      </c>
      <c r="P1696">
        <v>3</v>
      </c>
      <c r="Q1696">
        <v>6</v>
      </c>
      <c r="R1696">
        <v>10</v>
      </c>
      <c r="X1696">
        <v>26</v>
      </c>
      <c r="Y1696">
        <v>1226</v>
      </c>
      <c r="Z1696">
        <v>0.02</v>
      </c>
      <c r="AA1696">
        <v>1</v>
      </c>
      <c r="AB1696">
        <v>16</v>
      </c>
    </row>
    <row r="1697" spans="1:28" x14ac:dyDescent="0.25">
      <c r="A1697">
        <v>2021</v>
      </c>
      <c r="B1697">
        <v>4</v>
      </c>
      <c r="C1697" s="289">
        <v>44313</v>
      </c>
      <c r="E1697">
        <v>254</v>
      </c>
      <c r="F1697" t="s">
        <v>189</v>
      </c>
      <c r="G1697" t="s">
        <v>190</v>
      </c>
      <c r="H1697">
        <v>188.79</v>
      </c>
      <c r="I1697">
        <v>217.21</v>
      </c>
      <c r="J1697">
        <v>204.2</v>
      </c>
      <c r="K1697">
        <v>88</v>
      </c>
      <c r="L1697">
        <v>164</v>
      </c>
      <c r="M1697">
        <v>109</v>
      </c>
      <c r="N1697">
        <v>133</v>
      </c>
      <c r="O1697">
        <v>11</v>
      </c>
      <c r="P1697">
        <v>4</v>
      </c>
      <c r="Q1697">
        <v>10</v>
      </c>
      <c r="X1697">
        <v>25</v>
      </c>
      <c r="Y1697">
        <v>2215</v>
      </c>
      <c r="Z1697">
        <v>0.02</v>
      </c>
      <c r="AA1697">
        <v>1</v>
      </c>
      <c r="AB1697">
        <v>16</v>
      </c>
    </row>
    <row r="1698" spans="1:28" x14ac:dyDescent="0.25">
      <c r="A1698">
        <v>2021</v>
      </c>
      <c r="B1698">
        <v>4</v>
      </c>
      <c r="C1698" s="289">
        <v>44304</v>
      </c>
      <c r="E1698">
        <v>94</v>
      </c>
      <c r="F1698" t="s">
        <v>332</v>
      </c>
      <c r="G1698" t="s">
        <v>333</v>
      </c>
      <c r="H1698">
        <v>17.670000000000002</v>
      </c>
      <c r="I1698">
        <v>20.329999999999998</v>
      </c>
      <c r="J1698">
        <v>21.8</v>
      </c>
      <c r="K1698">
        <v>74</v>
      </c>
      <c r="L1698">
        <v>97</v>
      </c>
      <c r="M1698">
        <v>71</v>
      </c>
      <c r="N1698">
        <v>102</v>
      </c>
      <c r="O1698">
        <v>16</v>
      </c>
      <c r="P1698">
        <v>2</v>
      </c>
      <c r="Q1698">
        <v>5</v>
      </c>
      <c r="X1698">
        <v>23</v>
      </c>
      <c r="Y1698">
        <v>215</v>
      </c>
      <c r="Z1698">
        <v>1.4999999999999999E-2</v>
      </c>
      <c r="AA1698">
        <v>1</v>
      </c>
      <c r="AB1698">
        <v>16</v>
      </c>
    </row>
    <row r="1699" spans="1:28" x14ac:dyDescent="0.25">
      <c r="A1699">
        <v>2021</v>
      </c>
      <c r="B1699">
        <v>4</v>
      </c>
      <c r="C1699" s="289">
        <v>44305</v>
      </c>
      <c r="E1699">
        <v>94</v>
      </c>
      <c r="F1699" t="s">
        <v>332</v>
      </c>
      <c r="G1699" t="s">
        <v>333</v>
      </c>
      <c r="H1699">
        <v>17.670000000000002</v>
      </c>
      <c r="I1699">
        <v>20.329999999999998</v>
      </c>
      <c r="J1699">
        <v>19</v>
      </c>
      <c r="K1699">
        <v>74</v>
      </c>
      <c r="L1699">
        <v>97</v>
      </c>
      <c r="M1699">
        <v>67</v>
      </c>
      <c r="N1699">
        <v>108</v>
      </c>
      <c r="O1699">
        <v>12</v>
      </c>
      <c r="P1699">
        <v>2</v>
      </c>
      <c r="Q1699">
        <v>4</v>
      </c>
      <c r="X1699">
        <v>18</v>
      </c>
      <c r="Y1699">
        <v>978</v>
      </c>
      <c r="Z1699">
        <v>1.4999999999999999E-2</v>
      </c>
      <c r="AA1699">
        <v>1</v>
      </c>
      <c r="AB1699">
        <v>16</v>
      </c>
    </row>
    <row r="1700" spans="1:28" x14ac:dyDescent="0.25">
      <c r="A1700">
        <v>2021</v>
      </c>
      <c r="B1700">
        <v>4</v>
      </c>
      <c r="C1700" s="289">
        <v>44306</v>
      </c>
      <c r="E1700">
        <v>94</v>
      </c>
      <c r="F1700" t="s">
        <v>332</v>
      </c>
      <c r="G1700" t="s">
        <v>333</v>
      </c>
      <c r="H1700">
        <v>17.670000000000002</v>
      </c>
      <c r="I1700">
        <v>20.329999999999998</v>
      </c>
      <c r="J1700">
        <v>19</v>
      </c>
      <c r="K1700">
        <v>74</v>
      </c>
      <c r="L1700">
        <v>97</v>
      </c>
      <c r="M1700">
        <v>67</v>
      </c>
      <c r="N1700">
        <v>107</v>
      </c>
      <c r="O1700">
        <v>14</v>
      </c>
      <c r="P1700">
        <v>4</v>
      </c>
      <c r="Q1700">
        <v>10</v>
      </c>
      <c r="X1700">
        <v>28</v>
      </c>
      <c r="Y1700">
        <v>796</v>
      </c>
      <c r="Z1700">
        <v>1.4999999999999999E-2</v>
      </c>
      <c r="AA1700">
        <v>1</v>
      </c>
      <c r="AB1700">
        <v>16</v>
      </c>
    </row>
    <row r="1701" spans="1:28" x14ac:dyDescent="0.25">
      <c r="A1701">
        <v>2021</v>
      </c>
      <c r="B1701">
        <v>4</v>
      </c>
      <c r="C1701" s="289">
        <v>44307</v>
      </c>
      <c r="E1701">
        <v>94</v>
      </c>
      <c r="F1701" t="s">
        <v>332</v>
      </c>
      <c r="G1701" t="s">
        <v>333</v>
      </c>
      <c r="H1701">
        <v>17.670000000000002</v>
      </c>
      <c r="I1701">
        <v>20.329999999999998</v>
      </c>
      <c r="J1701">
        <v>19.399999999999999</v>
      </c>
      <c r="K1701">
        <v>74</v>
      </c>
      <c r="L1701">
        <v>97</v>
      </c>
      <c r="M1701">
        <v>71</v>
      </c>
      <c r="N1701">
        <v>101</v>
      </c>
      <c r="O1701">
        <v>18</v>
      </c>
      <c r="P1701">
        <v>4</v>
      </c>
      <c r="Q1701">
        <v>13</v>
      </c>
      <c r="X1701">
        <v>35</v>
      </c>
      <c r="Y1701">
        <v>803</v>
      </c>
      <c r="Z1701">
        <v>1.4999999999999999E-2</v>
      </c>
      <c r="AA1701">
        <v>1</v>
      </c>
      <c r="AB1701">
        <v>16</v>
      </c>
    </row>
    <row r="1702" spans="1:28" x14ac:dyDescent="0.25">
      <c r="A1702">
        <v>2021</v>
      </c>
      <c r="B1702">
        <v>4</v>
      </c>
      <c r="C1702" s="289">
        <v>44308</v>
      </c>
      <c r="E1702">
        <v>94</v>
      </c>
      <c r="F1702" t="s">
        <v>332</v>
      </c>
      <c r="G1702" t="s">
        <v>333</v>
      </c>
      <c r="H1702">
        <v>17.670000000000002</v>
      </c>
      <c r="I1702">
        <v>20.329999999999998</v>
      </c>
      <c r="J1702">
        <v>19.7</v>
      </c>
      <c r="K1702">
        <v>74</v>
      </c>
      <c r="L1702">
        <v>97</v>
      </c>
      <c r="M1702">
        <v>68</v>
      </c>
      <c r="N1702">
        <v>106</v>
      </c>
      <c r="O1702">
        <v>9</v>
      </c>
      <c r="P1702">
        <v>3</v>
      </c>
      <c r="Q1702">
        <v>3</v>
      </c>
      <c r="X1702">
        <v>15</v>
      </c>
      <c r="Y1702">
        <v>975</v>
      </c>
      <c r="Z1702">
        <v>1.4999999999999999E-2</v>
      </c>
      <c r="AA1702">
        <v>1</v>
      </c>
      <c r="AB1702">
        <v>16</v>
      </c>
    </row>
    <row r="1703" spans="1:28" x14ac:dyDescent="0.25">
      <c r="A1703">
        <v>2021</v>
      </c>
      <c r="B1703">
        <v>4</v>
      </c>
      <c r="C1703" s="289">
        <v>44310</v>
      </c>
      <c r="E1703">
        <v>94</v>
      </c>
      <c r="F1703" t="s">
        <v>332</v>
      </c>
      <c r="G1703" t="s">
        <v>333</v>
      </c>
      <c r="H1703">
        <v>17.670000000000002</v>
      </c>
      <c r="I1703">
        <v>20.329999999999998</v>
      </c>
      <c r="J1703">
        <v>18.5</v>
      </c>
      <c r="K1703">
        <v>74</v>
      </c>
      <c r="L1703">
        <v>97</v>
      </c>
      <c r="M1703">
        <v>70</v>
      </c>
      <c r="N1703">
        <v>103</v>
      </c>
      <c r="O1703">
        <v>1</v>
      </c>
      <c r="Q1703">
        <v>6</v>
      </c>
      <c r="R1703">
        <v>3</v>
      </c>
      <c r="X1703">
        <v>10</v>
      </c>
      <c r="Y1703">
        <v>970</v>
      </c>
      <c r="Z1703">
        <v>1.4999999999999999E-2</v>
      </c>
      <c r="AA1703">
        <v>1</v>
      </c>
      <c r="AB1703">
        <v>16</v>
      </c>
    </row>
    <row r="1704" spans="1:28" x14ac:dyDescent="0.25">
      <c r="A1704">
        <v>2021</v>
      </c>
      <c r="B1704">
        <v>4</v>
      </c>
      <c r="C1704" s="289">
        <v>44311</v>
      </c>
      <c r="E1704">
        <v>94</v>
      </c>
      <c r="F1704" t="s">
        <v>332</v>
      </c>
      <c r="G1704" t="s">
        <v>333</v>
      </c>
      <c r="H1704">
        <v>17.670000000000002</v>
      </c>
      <c r="I1704">
        <v>20.329999999999998</v>
      </c>
      <c r="J1704">
        <v>19.100000000000001</v>
      </c>
      <c r="K1704">
        <v>74</v>
      </c>
      <c r="L1704">
        <v>97</v>
      </c>
      <c r="M1704">
        <v>70</v>
      </c>
      <c r="N1704">
        <v>103</v>
      </c>
      <c r="O1704">
        <v>11</v>
      </c>
      <c r="P1704">
        <v>2</v>
      </c>
      <c r="Q1704">
        <v>4</v>
      </c>
      <c r="S1704">
        <v>10</v>
      </c>
      <c r="X1704">
        <v>27</v>
      </c>
      <c r="Y1704">
        <v>987</v>
      </c>
      <c r="Z1704">
        <v>1.4999999999999999E-2</v>
      </c>
      <c r="AA1704">
        <v>1</v>
      </c>
      <c r="AB1704">
        <v>16</v>
      </c>
    </row>
    <row r="1705" spans="1:28" x14ac:dyDescent="0.25">
      <c r="A1705">
        <v>2021</v>
      </c>
      <c r="B1705">
        <v>4</v>
      </c>
      <c r="C1705" s="289">
        <v>44312</v>
      </c>
      <c r="E1705">
        <v>94</v>
      </c>
      <c r="F1705" t="s">
        <v>332</v>
      </c>
      <c r="G1705" t="s">
        <v>333</v>
      </c>
      <c r="H1705">
        <v>17.670000000000002</v>
      </c>
      <c r="I1705">
        <v>20.329999999999998</v>
      </c>
      <c r="J1705">
        <v>18.899999999999999</v>
      </c>
      <c r="K1705">
        <v>74</v>
      </c>
      <c r="L1705">
        <v>97</v>
      </c>
      <c r="M1705">
        <v>68</v>
      </c>
      <c r="N1705">
        <v>105</v>
      </c>
      <c r="O1705">
        <v>2</v>
      </c>
      <c r="P1705">
        <v>10</v>
      </c>
      <c r="Q1705">
        <v>10</v>
      </c>
      <c r="S1705">
        <v>8</v>
      </c>
      <c r="X1705">
        <v>30</v>
      </c>
      <c r="Y1705">
        <v>798</v>
      </c>
      <c r="Z1705">
        <v>1.4999999999999999E-2</v>
      </c>
      <c r="AA1705">
        <v>1</v>
      </c>
      <c r="AB1705">
        <v>16</v>
      </c>
    </row>
    <row r="1706" spans="1:28" x14ac:dyDescent="0.25">
      <c r="A1706">
        <v>2021</v>
      </c>
      <c r="B1706">
        <v>4</v>
      </c>
      <c r="C1706" s="289">
        <v>44313</v>
      </c>
      <c r="E1706">
        <v>94</v>
      </c>
      <c r="F1706" t="s">
        <v>332</v>
      </c>
      <c r="G1706" t="s">
        <v>333</v>
      </c>
      <c r="H1706">
        <v>17.670000000000002</v>
      </c>
      <c r="I1706">
        <v>20.329999999999998</v>
      </c>
      <c r="J1706">
        <v>19.399999999999999</v>
      </c>
      <c r="K1706">
        <v>74</v>
      </c>
      <c r="L1706">
        <v>97</v>
      </c>
      <c r="M1706">
        <v>72</v>
      </c>
      <c r="N1706">
        <v>100</v>
      </c>
      <c r="O1706">
        <v>11</v>
      </c>
      <c r="P1706">
        <v>10</v>
      </c>
      <c r="Q1706">
        <v>6</v>
      </c>
      <c r="X1706">
        <v>27</v>
      </c>
      <c r="Y1706">
        <v>987</v>
      </c>
      <c r="Z1706">
        <v>1.4999999999999999E-2</v>
      </c>
      <c r="AA1706">
        <v>1</v>
      </c>
      <c r="AB1706">
        <v>16</v>
      </c>
    </row>
    <row r="1707" spans="1:28" x14ac:dyDescent="0.25">
      <c r="A1707">
        <v>2021</v>
      </c>
      <c r="B1707">
        <v>4</v>
      </c>
      <c r="C1707" s="289">
        <v>44287</v>
      </c>
      <c r="E1707">
        <v>104</v>
      </c>
      <c r="F1707" t="s">
        <v>314</v>
      </c>
      <c r="G1707" t="s">
        <v>315</v>
      </c>
      <c r="H1707">
        <v>82.77</v>
      </c>
      <c r="I1707">
        <v>95.23</v>
      </c>
      <c r="J1707">
        <v>83.2</v>
      </c>
      <c r="K1707">
        <v>140</v>
      </c>
      <c r="L1707">
        <v>103</v>
      </c>
      <c r="M1707">
        <v>139</v>
      </c>
      <c r="N1707">
        <v>104</v>
      </c>
      <c r="O1707">
        <v>5</v>
      </c>
      <c r="P1707">
        <v>2</v>
      </c>
      <c r="Q1707">
        <v>4</v>
      </c>
      <c r="X1707">
        <v>11</v>
      </c>
      <c r="Y1707">
        <v>2423</v>
      </c>
      <c r="Z1707">
        <v>1.4999999999999999E-2</v>
      </c>
      <c r="AA1707">
        <v>1</v>
      </c>
      <c r="AB1707">
        <v>18</v>
      </c>
    </row>
    <row r="1708" spans="1:28" x14ac:dyDescent="0.25">
      <c r="A1708">
        <v>2021</v>
      </c>
      <c r="B1708">
        <v>4</v>
      </c>
      <c r="C1708" s="289">
        <v>44290</v>
      </c>
      <c r="E1708">
        <v>104</v>
      </c>
      <c r="F1708" t="s">
        <v>314</v>
      </c>
      <c r="G1708" t="s">
        <v>315</v>
      </c>
      <c r="H1708">
        <v>82.77</v>
      </c>
      <c r="I1708">
        <v>95.23</v>
      </c>
      <c r="J1708">
        <v>91</v>
      </c>
      <c r="K1708">
        <v>140</v>
      </c>
      <c r="L1708">
        <v>103</v>
      </c>
      <c r="M1708">
        <v>146</v>
      </c>
      <c r="N1708">
        <v>99</v>
      </c>
      <c r="O1708">
        <v>8</v>
      </c>
      <c r="P1708">
        <v>4</v>
      </c>
      <c r="Q1708">
        <v>9</v>
      </c>
      <c r="S1708">
        <v>1</v>
      </c>
      <c r="X1708">
        <v>22</v>
      </c>
      <c r="Y1708">
        <v>2866</v>
      </c>
      <c r="Z1708">
        <v>1.4999999999999999E-2</v>
      </c>
      <c r="AA1708">
        <v>1</v>
      </c>
      <c r="AB1708">
        <v>18</v>
      </c>
    </row>
    <row r="1709" spans="1:28" x14ac:dyDescent="0.25">
      <c r="A1709">
        <v>2021</v>
      </c>
      <c r="B1709">
        <v>4</v>
      </c>
      <c r="C1709" s="289">
        <v>44291</v>
      </c>
      <c r="E1709">
        <v>104</v>
      </c>
      <c r="F1709" t="s">
        <v>314</v>
      </c>
      <c r="G1709" t="s">
        <v>315</v>
      </c>
      <c r="H1709">
        <v>82.77</v>
      </c>
      <c r="I1709">
        <v>95.23</v>
      </c>
      <c r="J1709">
        <v>84.3</v>
      </c>
      <c r="K1709">
        <v>140</v>
      </c>
      <c r="L1709">
        <v>103</v>
      </c>
      <c r="M1709">
        <v>139</v>
      </c>
      <c r="N1709">
        <v>104</v>
      </c>
      <c r="O1709">
        <v>3</v>
      </c>
      <c r="P1709">
        <v>9</v>
      </c>
      <c r="Q1709">
        <v>4</v>
      </c>
      <c r="R1709">
        <v>1</v>
      </c>
      <c r="X1709">
        <v>17</v>
      </c>
      <c r="Y1709">
        <v>2969</v>
      </c>
      <c r="Z1709">
        <v>1.4999999999999999E-2</v>
      </c>
      <c r="AA1709">
        <v>1</v>
      </c>
      <c r="AB1709">
        <v>18</v>
      </c>
    </row>
    <row r="1710" spans="1:28" x14ac:dyDescent="0.25">
      <c r="A1710">
        <v>2021</v>
      </c>
      <c r="B1710">
        <v>4</v>
      </c>
      <c r="C1710" s="289">
        <v>44292</v>
      </c>
      <c r="E1710">
        <v>104</v>
      </c>
      <c r="F1710" t="s">
        <v>314</v>
      </c>
      <c r="G1710" t="s">
        <v>315</v>
      </c>
      <c r="H1710">
        <v>82.77</v>
      </c>
      <c r="I1710">
        <v>95.23</v>
      </c>
      <c r="J1710">
        <v>85.3</v>
      </c>
      <c r="K1710">
        <v>140</v>
      </c>
      <c r="L1710">
        <v>103</v>
      </c>
      <c r="M1710">
        <v>142</v>
      </c>
      <c r="N1710">
        <v>101</v>
      </c>
      <c r="O1710">
        <v>6</v>
      </c>
      <c r="P1710">
        <v>1</v>
      </c>
      <c r="Q1710">
        <v>5</v>
      </c>
      <c r="X1710">
        <v>12</v>
      </c>
      <c r="Y1710">
        <v>3000</v>
      </c>
      <c r="Z1710">
        <v>1.4999999999999999E-2</v>
      </c>
      <c r="AA1710">
        <v>1</v>
      </c>
      <c r="AB1710">
        <v>18</v>
      </c>
    </row>
    <row r="1711" spans="1:28" x14ac:dyDescent="0.25">
      <c r="A1711">
        <v>2021</v>
      </c>
      <c r="B1711">
        <v>4</v>
      </c>
      <c r="C1711" s="289">
        <v>44293</v>
      </c>
      <c r="E1711">
        <v>104</v>
      </c>
      <c r="F1711" t="s">
        <v>314</v>
      </c>
      <c r="G1711" t="s">
        <v>315</v>
      </c>
      <c r="H1711">
        <v>82.77</v>
      </c>
      <c r="I1711">
        <v>95.23</v>
      </c>
      <c r="J1711">
        <v>88.3</v>
      </c>
      <c r="K1711">
        <v>140</v>
      </c>
      <c r="L1711">
        <v>103</v>
      </c>
      <c r="M1711">
        <v>142</v>
      </c>
      <c r="N1711">
        <v>102</v>
      </c>
      <c r="O1711">
        <v>4</v>
      </c>
      <c r="P1711">
        <v>2</v>
      </c>
      <c r="Q1711">
        <v>4</v>
      </c>
      <c r="R1711">
        <v>2</v>
      </c>
      <c r="X1711">
        <v>12</v>
      </c>
      <c r="Y1711">
        <v>2964</v>
      </c>
      <c r="Z1711">
        <v>1.4999999999999999E-2</v>
      </c>
      <c r="AA1711">
        <v>1</v>
      </c>
      <c r="AB1711">
        <v>18</v>
      </c>
    </row>
    <row r="1712" spans="1:28" x14ac:dyDescent="0.25">
      <c r="A1712">
        <v>2021</v>
      </c>
      <c r="B1712">
        <v>4</v>
      </c>
      <c r="C1712" s="289">
        <v>44294</v>
      </c>
      <c r="E1712">
        <v>104</v>
      </c>
      <c r="F1712" t="s">
        <v>314</v>
      </c>
      <c r="G1712" t="s">
        <v>315</v>
      </c>
      <c r="H1712">
        <v>82.77</v>
      </c>
      <c r="I1712">
        <v>95.23</v>
      </c>
      <c r="J1712">
        <v>92</v>
      </c>
      <c r="K1712">
        <v>140</v>
      </c>
      <c r="L1712">
        <v>103</v>
      </c>
      <c r="M1712">
        <v>140</v>
      </c>
      <c r="N1712">
        <v>103</v>
      </c>
      <c r="O1712">
        <v>3</v>
      </c>
      <c r="P1712">
        <v>2</v>
      </c>
      <c r="Q1712">
        <v>1</v>
      </c>
      <c r="X1712">
        <v>6</v>
      </c>
      <c r="Y1712">
        <v>1050</v>
      </c>
      <c r="Z1712">
        <v>1.4999999999999999E-2</v>
      </c>
      <c r="AA1712">
        <v>1</v>
      </c>
      <c r="AB1712">
        <v>18</v>
      </c>
    </row>
    <row r="1713" spans="1:28" x14ac:dyDescent="0.25">
      <c r="A1713">
        <v>2021</v>
      </c>
      <c r="B1713">
        <v>4</v>
      </c>
      <c r="C1713" s="289">
        <v>44307</v>
      </c>
      <c r="E1713">
        <v>104</v>
      </c>
      <c r="F1713" t="s">
        <v>314</v>
      </c>
      <c r="G1713" t="s">
        <v>315</v>
      </c>
      <c r="H1713">
        <v>82.77</v>
      </c>
      <c r="I1713">
        <v>95.23</v>
      </c>
      <c r="J1713">
        <v>93.8</v>
      </c>
      <c r="K1713">
        <v>140</v>
      </c>
      <c r="L1713">
        <v>103</v>
      </c>
      <c r="M1713">
        <v>166</v>
      </c>
      <c r="N1713">
        <v>87</v>
      </c>
      <c r="O1713">
        <v>5</v>
      </c>
      <c r="P1713">
        <v>2</v>
      </c>
      <c r="Q1713">
        <v>1</v>
      </c>
      <c r="X1713">
        <v>8</v>
      </c>
      <c r="Y1713">
        <v>944</v>
      </c>
      <c r="Z1713">
        <v>1.4999999999999999E-2</v>
      </c>
      <c r="AA1713">
        <v>1</v>
      </c>
      <c r="AB1713">
        <v>18</v>
      </c>
    </row>
    <row r="1714" spans="1:28" x14ac:dyDescent="0.25">
      <c r="A1714">
        <v>2021</v>
      </c>
      <c r="B1714">
        <v>4</v>
      </c>
      <c r="C1714" s="289">
        <v>44308</v>
      </c>
      <c r="E1714">
        <v>104</v>
      </c>
      <c r="F1714" t="s">
        <v>314</v>
      </c>
      <c r="G1714" t="s">
        <v>315</v>
      </c>
      <c r="H1714">
        <v>82.77</v>
      </c>
      <c r="I1714">
        <v>95.23</v>
      </c>
      <c r="J1714">
        <v>89</v>
      </c>
      <c r="K1714">
        <v>140</v>
      </c>
      <c r="L1714">
        <v>103</v>
      </c>
      <c r="M1714">
        <v>143</v>
      </c>
      <c r="N1714">
        <v>101</v>
      </c>
      <c r="O1714">
        <v>7</v>
      </c>
      <c r="P1714">
        <v>2</v>
      </c>
      <c r="Q1714">
        <v>4</v>
      </c>
      <c r="X1714">
        <v>13</v>
      </c>
      <c r="Y1714">
        <v>1849</v>
      </c>
      <c r="Z1714">
        <v>1.4999999999999999E-2</v>
      </c>
      <c r="AA1714">
        <v>1</v>
      </c>
      <c r="AB1714">
        <v>18</v>
      </c>
    </row>
    <row r="1715" spans="1:28" x14ac:dyDescent="0.25">
      <c r="A1715">
        <v>2021</v>
      </c>
      <c r="B1715">
        <v>4</v>
      </c>
      <c r="C1715" s="289">
        <v>44310</v>
      </c>
      <c r="E1715">
        <v>104</v>
      </c>
      <c r="F1715" t="s">
        <v>314</v>
      </c>
      <c r="G1715" t="s">
        <v>315</v>
      </c>
      <c r="H1715">
        <v>82.77</v>
      </c>
      <c r="I1715">
        <v>95.23</v>
      </c>
      <c r="J1715">
        <v>90.7</v>
      </c>
      <c r="K1715">
        <v>140</v>
      </c>
      <c r="L1715">
        <v>103</v>
      </c>
      <c r="M1715">
        <v>215</v>
      </c>
      <c r="N1715">
        <v>67</v>
      </c>
      <c r="O1715">
        <v>5</v>
      </c>
      <c r="P1715">
        <v>1</v>
      </c>
      <c r="Q1715">
        <v>1</v>
      </c>
      <c r="X1715">
        <v>7</v>
      </c>
      <c r="Y1715">
        <v>1951</v>
      </c>
      <c r="Z1715">
        <v>1.4999999999999999E-2</v>
      </c>
      <c r="AA1715">
        <v>1</v>
      </c>
      <c r="AB1715">
        <v>18</v>
      </c>
    </row>
    <row r="1716" spans="1:28" x14ac:dyDescent="0.25">
      <c r="A1716">
        <v>2021</v>
      </c>
      <c r="B1716">
        <v>4</v>
      </c>
      <c r="C1716" s="289">
        <v>44311</v>
      </c>
      <c r="E1716">
        <v>104</v>
      </c>
      <c r="F1716" t="s">
        <v>314</v>
      </c>
      <c r="G1716" t="s">
        <v>315</v>
      </c>
      <c r="H1716">
        <v>82.77</v>
      </c>
      <c r="I1716">
        <v>95.23</v>
      </c>
      <c r="J1716">
        <v>90.1</v>
      </c>
      <c r="K1716">
        <v>140</v>
      </c>
      <c r="L1716">
        <v>103</v>
      </c>
      <c r="M1716">
        <v>149</v>
      </c>
      <c r="N1716">
        <v>96</v>
      </c>
      <c r="O1716">
        <v>6</v>
      </c>
      <c r="P1716">
        <v>4</v>
      </c>
      <c r="Q1716">
        <v>3</v>
      </c>
      <c r="X1716">
        <v>13</v>
      </c>
      <c r="Y1716">
        <v>2137</v>
      </c>
      <c r="Z1716">
        <v>1.4999999999999999E-2</v>
      </c>
      <c r="AA1716">
        <v>1</v>
      </c>
      <c r="AB1716">
        <v>18</v>
      </c>
    </row>
    <row r="1717" spans="1:28" x14ac:dyDescent="0.25">
      <c r="A1717">
        <v>2021</v>
      </c>
      <c r="B1717">
        <v>4</v>
      </c>
      <c r="C1717" s="289">
        <v>44312</v>
      </c>
      <c r="E1717">
        <v>104</v>
      </c>
      <c r="F1717" t="s">
        <v>314</v>
      </c>
      <c r="G1717" t="s">
        <v>315</v>
      </c>
      <c r="H1717">
        <v>82.77</v>
      </c>
      <c r="I1717">
        <v>95.23</v>
      </c>
      <c r="K1717">
        <v>140</v>
      </c>
      <c r="L1717">
        <v>103</v>
      </c>
      <c r="O1717">
        <v>1</v>
      </c>
      <c r="Q1717">
        <v>1</v>
      </c>
      <c r="X1717">
        <v>2</v>
      </c>
      <c r="Y1717">
        <v>506</v>
      </c>
      <c r="Z1717">
        <v>1.4999999999999999E-2</v>
      </c>
      <c r="AA1717">
        <v>1</v>
      </c>
      <c r="AB1717">
        <v>18</v>
      </c>
    </row>
    <row r="1718" spans="1:28" x14ac:dyDescent="0.25">
      <c r="A1718">
        <v>2021</v>
      </c>
      <c r="B1718">
        <v>4</v>
      </c>
      <c r="C1718" s="289">
        <v>44287</v>
      </c>
      <c r="E1718">
        <v>103</v>
      </c>
      <c r="F1718" t="s">
        <v>311</v>
      </c>
      <c r="G1718" t="s">
        <v>312</v>
      </c>
      <c r="H1718">
        <v>82.77</v>
      </c>
      <c r="I1718">
        <v>95.23</v>
      </c>
      <c r="J1718">
        <v>83.2</v>
      </c>
      <c r="K1718">
        <v>140</v>
      </c>
      <c r="L1718">
        <v>103</v>
      </c>
      <c r="M1718">
        <v>139</v>
      </c>
      <c r="N1718">
        <v>104</v>
      </c>
      <c r="O1718">
        <v>5</v>
      </c>
      <c r="P1718">
        <v>2</v>
      </c>
      <c r="Q1718">
        <v>4</v>
      </c>
      <c r="X1718">
        <v>11</v>
      </c>
      <c r="Y1718">
        <v>2423</v>
      </c>
      <c r="Z1718">
        <v>1.4999999999999999E-2</v>
      </c>
      <c r="AA1718">
        <v>1</v>
      </c>
      <c r="AB1718">
        <v>18</v>
      </c>
    </row>
    <row r="1719" spans="1:28" x14ac:dyDescent="0.25">
      <c r="A1719">
        <v>2021</v>
      </c>
      <c r="B1719">
        <v>4</v>
      </c>
      <c r="C1719" s="289">
        <v>44290</v>
      </c>
      <c r="E1719">
        <v>103</v>
      </c>
      <c r="F1719" t="s">
        <v>311</v>
      </c>
      <c r="G1719" t="s">
        <v>312</v>
      </c>
      <c r="H1719">
        <v>82.77</v>
      </c>
      <c r="I1719">
        <v>95.23</v>
      </c>
      <c r="J1719">
        <v>91</v>
      </c>
      <c r="K1719">
        <v>140</v>
      </c>
      <c r="L1719">
        <v>103</v>
      </c>
      <c r="M1719">
        <v>146</v>
      </c>
      <c r="N1719">
        <v>99</v>
      </c>
      <c r="O1719">
        <v>8</v>
      </c>
      <c r="P1719">
        <v>4</v>
      </c>
      <c r="Q1719">
        <v>9</v>
      </c>
      <c r="S1719">
        <v>1</v>
      </c>
      <c r="X1719">
        <v>22</v>
      </c>
      <c r="Y1719">
        <v>2866</v>
      </c>
      <c r="Z1719">
        <v>1.4999999999999999E-2</v>
      </c>
      <c r="AA1719">
        <v>1</v>
      </c>
      <c r="AB1719">
        <v>18</v>
      </c>
    </row>
    <row r="1720" spans="1:28" x14ac:dyDescent="0.25">
      <c r="A1720">
        <v>2021</v>
      </c>
      <c r="B1720">
        <v>4</v>
      </c>
      <c r="C1720" s="289">
        <v>44291</v>
      </c>
      <c r="E1720">
        <v>103</v>
      </c>
      <c r="F1720" t="s">
        <v>311</v>
      </c>
      <c r="G1720" t="s">
        <v>312</v>
      </c>
      <c r="H1720">
        <v>82.77</v>
      </c>
      <c r="I1720">
        <v>95.23</v>
      </c>
      <c r="J1720">
        <v>84.3</v>
      </c>
      <c r="K1720">
        <v>140</v>
      </c>
      <c r="L1720">
        <v>103</v>
      </c>
      <c r="M1720">
        <v>139</v>
      </c>
      <c r="N1720">
        <v>104</v>
      </c>
      <c r="O1720">
        <v>3</v>
      </c>
      <c r="P1720">
        <v>9</v>
      </c>
      <c r="Q1720">
        <v>4</v>
      </c>
      <c r="R1720">
        <v>1</v>
      </c>
      <c r="X1720">
        <v>17</v>
      </c>
      <c r="Y1720">
        <v>2969</v>
      </c>
      <c r="Z1720">
        <v>1.4999999999999999E-2</v>
      </c>
      <c r="AA1720">
        <v>1</v>
      </c>
      <c r="AB1720">
        <v>18</v>
      </c>
    </row>
    <row r="1721" spans="1:28" x14ac:dyDescent="0.25">
      <c r="A1721">
        <v>2021</v>
      </c>
      <c r="B1721">
        <v>4</v>
      </c>
      <c r="C1721" s="289">
        <v>44292</v>
      </c>
      <c r="E1721">
        <v>103</v>
      </c>
      <c r="F1721" t="s">
        <v>311</v>
      </c>
      <c r="G1721" t="s">
        <v>312</v>
      </c>
      <c r="H1721">
        <v>82.77</v>
      </c>
      <c r="I1721">
        <v>95.23</v>
      </c>
      <c r="J1721">
        <v>85.3</v>
      </c>
      <c r="K1721">
        <v>140</v>
      </c>
      <c r="L1721">
        <v>103</v>
      </c>
      <c r="M1721">
        <v>142</v>
      </c>
      <c r="N1721">
        <v>101</v>
      </c>
      <c r="O1721">
        <v>6</v>
      </c>
      <c r="P1721">
        <v>1</v>
      </c>
      <c r="Q1721">
        <v>5</v>
      </c>
      <c r="X1721">
        <v>12</v>
      </c>
      <c r="Y1721">
        <v>3000</v>
      </c>
      <c r="Z1721">
        <v>1.4999999999999999E-2</v>
      </c>
      <c r="AA1721">
        <v>1</v>
      </c>
      <c r="AB1721">
        <v>18</v>
      </c>
    </row>
    <row r="1722" spans="1:28" x14ac:dyDescent="0.25">
      <c r="A1722">
        <v>2021</v>
      </c>
      <c r="B1722">
        <v>4</v>
      </c>
      <c r="C1722" s="289">
        <v>44293</v>
      </c>
      <c r="E1722">
        <v>103</v>
      </c>
      <c r="F1722" t="s">
        <v>311</v>
      </c>
      <c r="G1722" t="s">
        <v>312</v>
      </c>
      <c r="H1722">
        <v>82.77</v>
      </c>
      <c r="I1722">
        <v>95.23</v>
      </c>
      <c r="J1722">
        <v>88.3</v>
      </c>
      <c r="K1722">
        <v>140</v>
      </c>
      <c r="L1722">
        <v>103</v>
      </c>
      <c r="M1722">
        <v>142</v>
      </c>
      <c r="N1722">
        <v>102</v>
      </c>
      <c r="O1722">
        <v>4</v>
      </c>
      <c r="P1722">
        <v>2</v>
      </c>
      <c r="Q1722">
        <v>4</v>
      </c>
      <c r="R1722">
        <v>2</v>
      </c>
      <c r="X1722">
        <v>12</v>
      </c>
      <c r="Y1722">
        <v>2964</v>
      </c>
      <c r="Z1722">
        <v>1.4999999999999999E-2</v>
      </c>
      <c r="AA1722">
        <v>1</v>
      </c>
      <c r="AB1722">
        <v>18</v>
      </c>
    </row>
    <row r="1723" spans="1:28" x14ac:dyDescent="0.25">
      <c r="A1723">
        <v>2021</v>
      </c>
      <c r="B1723">
        <v>4</v>
      </c>
      <c r="C1723" s="289">
        <v>44294</v>
      </c>
      <c r="E1723">
        <v>103</v>
      </c>
      <c r="F1723" t="s">
        <v>311</v>
      </c>
      <c r="G1723" t="s">
        <v>312</v>
      </c>
      <c r="H1723">
        <v>82.77</v>
      </c>
      <c r="I1723">
        <v>95.23</v>
      </c>
      <c r="J1723">
        <v>92</v>
      </c>
      <c r="K1723">
        <v>140</v>
      </c>
      <c r="L1723">
        <v>103</v>
      </c>
      <c r="M1723">
        <v>140</v>
      </c>
      <c r="N1723">
        <v>103</v>
      </c>
      <c r="O1723">
        <v>3</v>
      </c>
      <c r="P1723">
        <v>2</v>
      </c>
      <c r="Q1723">
        <v>1</v>
      </c>
      <c r="X1723">
        <v>6</v>
      </c>
      <c r="Y1723">
        <v>1050</v>
      </c>
      <c r="Z1723">
        <v>1.4999999999999999E-2</v>
      </c>
      <c r="AA1723">
        <v>1</v>
      </c>
      <c r="AB1723">
        <v>18</v>
      </c>
    </row>
    <row r="1724" spans="1:28" x14ac:dyDescent="0.25">
      <c r="A1724">
        <v>2021</v>
      </c>
      <c r="B1724">
        <v>4</v>
      </c>
      <c r="C1724" s="289">
        <v>44307</v>
      </c>
      <c r="E1724">
        <v>103</v>
      </c>
      <c r="F1724" t="s">
        <v>311</v>
      </c>
      <c r="G1724" t="s">
        <v>312</v>
      </c>
      <c r="H1724">
        <v>82.77</v>
      </c>
      <c r="I1724">
        <v>95.23</v>
      </c>
      <c r="J1724">
        <v>93.8</v>
      </c>
      <c r="K1724">
        <v>140</v>
      </c>
      <c r="L1724">
        <v>103</v>
      </c>
      <c r="M1724">
        <v>166</v>
      </c>
      <c r="N1724">
        <v>87</v>
      </c>
      <c r="O1724">
        <v>5</v>
      </c>
      <c r="P1724">
        <v>2</v>
      </c>
      <c r="Q1724">
        <v>1</v>
      </c>
      <c r="X1724">
        <v>8</v>
      </c>
      <c r="Y1724">
        <v>944</v>
      </c>
      <c r="Z1724">
        <v>1.4999999999999999E-2</v>
      </c>
      <c r="AA1724">
        <v>1</v>
      </c>
      <c r="AB1724">
        <v>18</v>
      </c>
    </row>
    <row r="1725" spans="1:28" x14ac:dyDescent="0.25">
      <c r="A1725">
        <v>2021</v>
      </c>
      <c r="B1725">
        <v>4</v>
      </c>
      <c r="C1725" s="289">
        <v>44308</v>
      </c>
      <c r="E1725">
        <v>103</v>
      </c>
      <c r="F1725" t="s">
        <v>311</v>
      </c>
      <c r="G1725" t="s">
        <v>312</v>
      </c>
      <c r="H1725">
        <v>82.77</v>
      </c>
      <c r="I1725">
        <v>95.23</v>
      </c>
      <c r="J1725">
        <v>89</v>
      </c>
      <c r="K1725">
        <v>140</v>
      </c>
      <c r="L1725">
        <v>103</v>
      </c>
      <c r="M1725">
        <v>143</v>
      </c>
      <c r="N1725">
        <v>101</v>
      </c>
      <c r="O1725">
        <v>7</v>
      </c>
      <c r="P1725">
        <v>2</v>
      </c>
      <c r="Q1725">
        <v>4</v>
      </c>
      <c r="X1725">
        <v>13</v>
      </c>
      <c r="Y1725">
        <v>1849</v>
      </c>
      <c r="Z1725">
        <v>1.4999999999999999E-2</v>
      </c>
      <c r="AA1725">
        <v>1</v>
      </c>
      <c r="AB1725">
        <v>18</v>
      </c>
    </row>
    <row r="1726" spans="1:28" x14ac:dyDescent="0.25">
      <c r="A1726">
        <v>2021</v>
      </c>
      <c r="B1726">
        <v>4</v>
      </c>
      <c r="C1726" s="289">
        <v>44310</v>
      </c>
      <c r="E1726">
        <v>103</v>
      </c>
      <c r="F1726" t="s">
        <v>311</v>
      </c>
      <c r="G1726" t="s">
        <v>312</v>
      </c>
      <c r="H1726">
        <v>82.77</v>
      </c>
      <c r="I1726">
        <v>95.23</v>
      </c>
      <c r="J1726">
        <v>90.7</v>
      </c>
      <c r="K1726">
        <v>140</v>
      </c>
      <c r="L1726">
        <v>103</v>
      </c>
      <c r="M1726">
        <v>215</v>
      </c>
      <c r="N1726">
        <v>67</v>
      </c>
      <c r="O1726">
        <v>5</v>
      </c>
      <c r="P1726">
        <v>1</v>
      </c>
      <c r="Q1726">
        <v>1</v>
      </c>
      <c r="X1726">
        <v>7</v>
      </c>
      <c r="Y1726">
        <v>1951</v>
      </c>
      <c r="Z1726">
        <v>1.4999999999999999E-2</v>
      </c>
      <c r="AA1726">
        <v>1</v>
      </c>
      <c r="AB1726">
        <v>18</v>
      </c>
    </row>
    <row r="1727" spans="1:28" x14ac:dyDescent="0.25">
      <c r="A1727">
        <v>2021</v>
      </c>
      <c r="B1727">
        <v>4</v>
      </c>
      <c r="C1727" s="289">
        <v>44311</v>
      </c>
      <c r="E1727">
        <v>103</v>
      </c>
      <c r="F1727" t="s">
        <v>311</v>
      </c>
      <c r="G1727" t="s">
        <v>312</v>
      </c>
      <c r="H1727">
        <v>82.77</v>
      </c>
      <c r="I1727">
        <v>95.23</v>
      </c>
      <c r="J1727">
        <v>90.1</v>
      </c>
      <c r="K1727">
        <v>140</v>
      </c>
      <c r="L1727">
        <v>103</v>
      </c>
      <c r="M1727">
        <v>149</v>
      </c>
      <c r="N1727">
        <v>96</v>
      </c>
      <c r="O1727">
        <v>6</v>
      </c>
      <c r="P1727">
        <v>4</v>
      </c>
      <c r="Q1727">
        <v>3</v>
      </c>
      <c r="X1727">
        <v>13</v>
      </c>
      <c r="Y1727">
        <v>2137</v>
      </c>
      <c r="Z1727">
        <v>1.4999999999999999E-2</v>
      </c>
      <c r="AA1727">
        <v>1</v>
      </c>
      <c r="AB1727">
        <v>18</v>
      </c>
    </row>
    <row r="1728" spans="1:28" x14ac:dyDescent="0.25">
      <c r="A1728">
        <v>2021</v>
      </c>
      <c r="B1728">
        <v>4</v>
      </c>
      <c r="C1728" s="289">
        <v>44312</v>
      </c>
      <c r="E1728">
        <v>103</v>
      </c>
      <c r="F1728" t="s">
        <v>311</v>
      </c>
      <c r="G1728" t="s">
        <v>312</v>
      </c>
      <c r="H1728">
        <v>82.77</v>
      </c>
      <c r="I1728">
        <v>95.23</v>
      </c>
      <c r="K1728">
        <v>140</v>
      </c>
      <c r="L1728">
        <v>103</v>
      </c>
      <c r="O1728">
        <v>1</v>
      </c>
      <c r="Q1728">
        <v>1</v>
      </c>
      <c r="X1728">
        <v>2</v>
      </c>
      <c r="Y1728">
        <v>506</v>
      </c>
      <c r="Z1728">
        <v>1.4999999999999999E-2</v>
      </c>
      <c r="AA1728">
        <v>1</v>
      </c>
      <c r="AB1728">
        <v>18</v>
      </c>
    </row>
    <row r="1729" spans="1:28" x14ac:dyDescent="0.25">
      <c r="A1729">
        <v>2021</v>
      </c>
      <c r="B1729">
        <v>4</v>
      </c>
      <c r="C1729" s="289">
        <v>44287</v>
      </c>
      <c r="E1729">
        <v>102</v>
      </c>
      <c r="F1729" t="s">
        <v>308</v>
      </c>
      <c r="G1729" t="s">
        <v>309</v>
      </c>
      <c r="H1729">
        <v>18.600000000000001</v>
      </c>
      <c r="I1729">
        <v>21.4</v>
      </c>
      <c r="J1729">
        <v>20.6</v>
      </c>
      <c r="K1729">
        <v>140</v>
      </c>
      <c r="L1729">
        <v>103</v>
      </c>
      <c r="M1729">
        <v>139</v>
      </c>
      <c r="N1729">
        <v>104</v>
      </c>
      <c r="O1729">
        <v>5</v>
      </c>
      <c r="P1729">
        <v>2</v>
      </c>
      <c r="Q1729">
        <v>5</v>
      </c>
      <c r="X1729">
        <v>12</v>
      </c>
      <c r="Y1729">
        <v>2424</v>
      </c>
      <c r="Z1729">
        <v>1.4999999999999999E-2</v>
      </c>
      <c r="AA1729">
        <v>1</v>
      </c>
      <c r="AB1729">
        <v>18</v>
      </c>
    </row>
    <row r="1730" spans="1:28" x14ac:dyDescent="0.25">
      <c r="A1730">
        <v>2021</v>
      </c>
      <c r="B1730">
        <v>4</v>
      </c>
      <c r="C1730" s="289">
        <v>44290</v>
      </c>
      <c r="E1730">
        <v>102</v>
      </c>
      <c r="F1730" t="s">
        <v>308</v>
      </c>
      <c r="G1730" t="s">
        <v>309</v>
      </c>
      <c r="H1730">
        <v>18.600000000000001</v>
      </c>
      <c r="I1730">
        <v>21.4</v>
      </c>
      <c r="J1730">
        <v>20.9</v>
      </c>
      <c r="K1730">
        <v>140</v>
      </c>
      <c r="L1730">
        <v>103</v>
      </c>
      <c r="M1730">
        <v>146</v>
      </c>
      <c r="N1730">
        <v>99</v>
      </c>
      <c r="O1730">
        <v>8</v>
      </c>
      <c r="P1730">
        <v>4</v>
      </c>
      <c r="Q1730">
        <v>9</v>
      </c>
      <c r="S1730">
        <v>1</v>
      </c>
      <c r="X1730">
        <v>22</v>
      </c>
      <c r="Y1730">
        <v>2866</v>
      </c>
      <c r="Z1730">
        <v>1.4999999999999999E-2</v>
      </c>
      <c r="AA1730">
        <v>1</v>
      </c>
      <c r="AB1730">
        <v>18</v>
      </c>
    </row>
    <row r="1731" spans="1:28" x14ac:dyDescent="0.25">
      <c r="A1731">
        <v>2021</v>
      </c>
      <c r="B1731">
        <v>4</v>
      </c>
      <c r="C1731" s="289">
        <v>44291</v>
      </c>
      <c r="E1731">
        <v>102</v>
      </c>
      <c r="F1731" t="s">
        <v>308</v>
      </c>
      <c r="G1731" t="s">
        <v>309</v>
      </c>
      <c r="H1731">
        <v>18.600000000000001</v>
      </c>
      <c r="I1731">
        <v>21.4</v>
      </c>
      <c r="J1731">
        <v>20.8</v>
      </c>
      <c r="K1731">
        <v>140</v>
      </c>
      <c r="L1731">
        <v>103</v>
      </c>
      <c r="M1731">
        <v>139</v>
      </c>
      <c r="N1731">
        <v>104</v>
      </c>
      <c r="O1731">
        <v>3</v>
      </c>
      <c r="P1731">
        <v>9</v>
      </c>
      <c r="Q1731">
        <v>4</v>
      </c>
      <c r="R1731">
        <v>1</v>
      </c>
      <c r="X1731">
        <v>17</v>
      </c>
      <c r="Y1731">
        <v>2969</v>
      </c>
      <c r="Z1731">
        <v>1.4999999999999999E-2</v>
      </c>
      <c r="AA1731">
        <v>1</v>
      </c>
      <c r="AB1731">
        <v>18</v>
      </c>
    </row>
    <row r="1732" spans="1:28" x14ac:dyDescent="0.25">
      <c r="A1732">
        <v>2021</v>
      </c>
      <c r="B1732">
        <v>4</v>
      </c>
      <c r="C1732" s="289">
        <v>44292</v>
      </c>
      <c r="E1732">
        <v>102</v>
      </c>
      <c r="F1732" t="s">
        <v>308</v>
      </c>
      <c r="G1732" t="s">
        <v>309</v>
      </c>
      <c r="H1732">
        <v>18.600000000000001</v>
      </c>
      <c r="I1732">
        <v>21.4</v>
      </c>
      <c r="J1732">
        <v>20.7</v>
      </c>
      <c r="K1732">
        <v>140</v>
      </c>
      <c r="L1732">
        <v>103</v>
      </c>
      <c r="M1732">
        <v>142</v>
      </c>
      <c r="N1732">
        <v>101</v>
      </c>
      <c r="O1732">
        <v>6</v>
      </c>
      <c r="P1732">
        <v>2</v>
      </c>
      <c r="Q1732">
        <v>5</v>
      </c>
      <c r="X1732">
        <v>13</v>
      </c>
      <c r="Y1732">
        <v>3001</v>
      </c>
      <c r="Z1732">
        <v>1.4999999999999999E-2</v>
      </c>
      <c r="AA1732">
        <v>1</v>
      </c>
      <c r="AB1732">
        <v>18</v>
      </c>
    </row>
    <row r="1733" spans="1:28" x14ac:dyDescent="0.25">
      <c r="A1733">
        <v>2021</v>
      </c>
      <c r="B1733">
        <v>4</v>
      </c>
      <c r="C1733" s="289">
        <v>44293</v>
      </c>
      <c r="E1733">
        <v>102</v>
      </c>
      <c r="F1733" t="s">
        <v>308</v>
      </c>
      <c r="G1733" t="s">
        <v>309</v>
      </c>
      <c r="H1733">
        <v>18.600000000000001</v>
      </c>
      <c r="I1733">
        <v>21.4</v>
      </c>
      <c r="J1733">
        <v>20.6</v>
      </c>
      <c r="K1733">
        <v>140</v>
      </c>
      <c r="L1733">
        <v>103</v>
      </c>
      <c r="M1733">
        <v>142</v>
      </c>
      <c r="N1733">
        <v>102</v>
      </c>
      <c r="O1733">
        <v>4</v>
      </c>
      <c r="P1733">
        <v>2</v>
      </c>
      <c r="Q1733">
        <v>4</v>
      </c>
      <c r="R1733">
        <v>2</v>
      </c>
      <c r="X1733">
        <v>12</v>
      </c>
      <c r="Y1733">
        <v>2964</v>
      </c>
      <c r="Z1733">
        <v>1.4999999999999999E-2</v>
      </c>
      <c r="AA1733">
        <v>1</v>
      </c>
      <c r="AB1733">
        <v>18</v>
      </c>
    </row>
    <row r="1734" spans="1:28" x14ac:dyDescent="0.25">
      <c r="A1734">
        <v>2021</v>
      </c>
      <c r="B1734">
        <v>4</v>
      </c>
      <c r="C1734" s="289">
        <v>44294</v>
      </c>
      <c r="E1734">
        <v>102</v>
      </c>
      <c r="F1734" t="s">
        <v>308</v>
      </c>
      <c r="G1734" t="s">
        <v>309</v>
      </c>
      <c r="H1734">
        <v>18.600000000000001</v>
      </c>
      <c r="I1734">
        <v>21.4</v>
      </c>
      <c r="J1734">
        <v>20.5</v>
      </c>
      <c r="K1734">
        <v>140</v>
      </c>
      <c r="L1734">
        <v>103</v>
      </c>
      <c r="M1734">
        <v>140</v>
      </c>
      <c r="N1734">
        <v>103</v>
      </c>
      <c r="O1734">
        <v>3</v>
      </c>
      <c r="P1734">
        <v>2</v>
      </c>
      <c r="Q1734">
        <v>1</v>
      </c>
      <c r="X1734">
        <v>6</v>
      </c>
      <c r="Y1734">
        <v>1050</v>
      </c>
      <c r="Z1734">
        <v>1.4999999999999999E-2</v>
      </c>
      <c r="AA1734">
        <v>1</v>
      </c>
      <c r="AB1734">
        <v>18</v>
      </c>
    </row>
    <row r="1735" spans="1:28" x14ac:dyDescent="0.25">
      <c r="A1735">
        <v>2021</v>
      </c>
      <c r="B1735">
        <v>4</v>
      </c>
      <c r="C1735" s="289">
        <v>44307</v>
      </c>
      <c r="E1735">
        <v>102</v>
      </c>
      <c r="F1735" t="s">
        <v>308</v>
      </c>
      <c r="G1735" t="s">
        <v>309</v>
      </c>
      <c r="H1735">
        <v>18.600000000000001</v>
      </c>
      <c r="I1735">
        <v>21.4</v>
      </c>
      <c r="J1735">
        <v>20.9</v>
      </c>
      <c r="K1735">
        <v>140</v>
      </c>
      <c r="L1735">
        <v>103</v>
      </c>
      <c r="M1735">
        <v>166</v>
      </c>
      <c r="N1735">
        <v>87</v>
      </c>
      <c r="O1735">
        <v>5</v>
      </c>
      <c r="P1735">
        <v>3</v>
      </c>
      <c r="Q1735">
        <v>2</v>
      </c>
      <c r="X1735">
        <v>10</v>
      </c>
      <c r="Y1735">
        <v>946</v>
      </c>
      <c r="Z1735">
        <v>1.4999999999999999E-2</v>
      </c>
      <c r="AA1735">
        <v>1</v>
      </c>
      <c r="AB1735">
        <v>18</v>
      </c>
    </row>
    <row r="1736" spans="1:28" x14ac:dyDescent="0.25">
      <c r="A1736">
        <v>2021</v>
      </c>
      <c r="B1736">
        <v>4</v>
      </c>
      <c r="C1736" s="289">
        <v>44308</v>
      </c>
      <c r="E1736">
        <v>102</v>
      </c>
      <c r="F1736" t="s">
        <v>308</v>
      </c>
      <c r="G1736" t="s">
        <v>309</v>
      </c>
      <c r="H1736">
        <v>18.600000000000001</v>
      </c>
      <c r="I1736">
        <v>21.4</v>
      </c>
      <c r="J1736">
        <v>20.5</v>
      </c>
      <c r="K1736">
        <v>140</v>
      </c>
      <c r="L1736">
        <v>103</v>
      </c>
      <c r="M1736">
        <v>143</v>
      </c>
      <c r="N1736">
        <v>101</v>
      </c>
      <c r="O1736">
        <v>8</v>
      </c>
      <c r="P1736">
        <v>2</v>
      </c>
      <c r="Q1736">
        <v>4</v>
      </c>
      <c r="X1736">
        <v>14</v>
      </c>
      <c r="Y1736">
        <v>1850</v>
      </c>
      <c r="Z1736">
        <v>1.4999999999999999E-2</v>
      </c>
      <c r="AA1736">
        <v>1</v>
      </c>
      <c r="AB1736">
        <v>18</v>
      </c>
    </row>
    <row r="1737" spans="1:28" x14ac:dyDescent="0.25">
      <c r="A1737">
        <v>2021</v>
      </c>
      <c r="B1737">
        <v>4</v>
      </c>
      <c r="C1737" s="289">
        <v>44310</v>
      </c>
      <c r="E1737">
        <v>102</v>
      </c>
      <c r="F1737" t="s">
        <v>308</v>
      </c>
      <c r="G1737" t="s">
        <v>309</v>
      </c>
      <c r="H1737">
        <v>18.600000000000001</v>
      </c>
      <c r="I1737">
        <v>21.4</v>
      </c>
      <c r="J1737">
        <v>20.5</v>
      </c>
      <c r="K1737">
        <v>140</v>
      </c>
      <c r="L1737">
        <v>103</v>
      </c>
      <c r="M1737">
        <v>215</v>
      </c>
      <c r="N1737">
        <v>67</v>
      </c>
      <c r="O1737">
        <v>6</v>
      </c>
      <c r="P1737">
        <v>1</v>
      </c>
      <c r="Q1737">
        <v>1</v>
      </c>
      <c r="X1737">
        <v>8</v>
      </c>
      <c r="Y1737">
        <v>1952</v>
      </c>
      <c r="Z1737">
        <v>1.4999999999999999E-2</v>
      </c>
      <c r="AA1737">
        <v>1</v>
      </c>
      <c r="AB1737">
        <v>18</v>
      </c>
    </row>
    <row r="1738" spans="1:28" x14ac:dyDescent="0.25">
      <c r="A1738">
        <v>2021</v>
      </c>
      <c r="B1738">
        <v>4</v>
      </c>
      <c r="C1738" s="289">
        <v>44311</v>
      </c>
      <c r="E1738">
        <v>102</v>
      </c>
      <c r="F1738" t="s">
        <v>308</v>
      </c>
      <c r="G1738" t="s">
        <v>309</v>
      </c>
      <c r="H1738">
        <v>18.600000000000001</v>
      </c>
      <c r="I1738">
        <v>21.4</v>
      </c>
      <c r="J1738">
        <v>20.100000000000001</v>
      </c>
      <c r="K1738">
        <v>140</v>
      </c>
      <c r="L1738">
        <v>103</v>
      </c>
      <c r="M1738">
        <v>149</v>
      </c>
      <c r="N1738">
        <v>96</v>
      </c>
      <c r="O1738">
        <v>6</v>
      </c>
      <c r="P1738">
        <v>4</v>
      </c>
      <c r="Q1738">
        <v>3</v>
      </c>
      <c r="X1738">
        <v>13</v>
      </c>
      <c r="Y1738">
        <v>2137</v>
      </c>
      <c r="Z1738">
        <v>1.4999999999999999E-2</v>
      </c>
      <c r="AA1738">
        <v>1</v>
      </c>
      <c r="AB1738">
        <v>18</v>
      </c>
    </row>
    <row r="1739" spans="1:28" x14ac:dyDescent="0.25">
      <c r="A1739">
        <v>2021</v>
      </c>
      <c r="B1739">
        <v>4</v>
      </c>
      <c r="C1739" s="289">
        <v>44312</v>
      </c>
      <c r="E1739">
        <v>102</v>
      </c>
      <c r="F1739" t="s">
        <v>308</v>
      </c>
      <c r="G1739" t="s">
        <v>309</v>
      </c>
      <c r="H1739">
        <v>18.600000000000001</v>
      </c>
      <c r="I1739">
        <v>21.4</v>
      </c>
      <c r="K1739">
        <v>140</v>
      </c>
      <c r="L1739">
        <v>103</v>
      </c>
      <c r="O1739">
        <v>1</v>
      </c>
      <c r="Q1739">
        <v>1</v>
      </c>
      <c r="X1739">
        <v>2</v>
      </c>
      <c r="Y1739">
        <v>506</v>
      </c>
      <c r="Z1739">
        <v>1.4999999999999999E-2</v>
      </c>
      <c r="AA1739">
        <v>1</v>
      </c>
      <c r="AB1739">
        <v>18</v>
      </c>
    </row>
    <row r="1740" spans="1:28" x14ac:dyDescent="0.25">
      <c r="A1740">
        <v>2021</v>
      </c>
      <c r="B1740">
        <v>4</v>
      </c>
      <c r="C1740" s="289">
        <v>44287</v>
      </c>
      <c r="E1740">
        <v>101</v>
      </c>
      <c r="F1740" t="s">
        <v>305</v>
      </c>
      <c r="G1740" t="s">
        <v>306</v>
      </c>
      <c r="H1740">
        <v>18.600000000000001</v>
      </c>
      <c r="I1740">
        <v>21.4</v>
      </c>
      <c r="J1740">
        <v>20.6</v>
      </c>
      <c r="K1740">
        <v>140</v>
      </c>
      <c r="L1740">
        <v>103</v>
      </c>
      <c r="M1740">
        <v>139</v>
      </c>
      <c r="N1740">
        <v>104</v>
      </c>
      <c r="O1740">
        <v>5</v>
      </c>
      <c r="P1740">
        <v>2</v>
      </c>
      <c r="Q1740">
        <v>5</v>
      </c>
      <c r="X1740">
        <v>12</v>
      </c>
      <c r="Y1740">
        <v>2424</v>
      </c>
      <c r="Z1740">
        <v>1.4999999999999999E-2</v>
      </c>
      <c r="AA1740">
        <v>1</v>
      </c>
      <c r="AB1740">
        <v>18</v>
      </c>
    </row>
    <row r="1741" spans="1:28" x14ac:dyDescent="0.25">
      <c r="A1741">
        <v>2021</v>
      </c>
      <c r="B1741">
        <v>4</v>
      </c>
      <c r="C1741" s="289">
        <v>44290</v>
      </c>
      <c r="E1741">
        <v>101</v>
      </c>
      <c r="F1741" t="s">
        <v>305</v>
      </c>
      <c r="G1741" t="s">
        <v>306</v>
      </c>
      <c r="H1741">
        <v>18.600000000000001</v>
      </c>
      <c r="I1741">
        <v>21.4</v>
      </c>
      <c r="J1741">
        <v>20.9</v>
      </c>
      <c r="K1741">
        <v>140</v>
      </c>
      <c r="L1741">
        <v>103</v>
      </c>
      <c r="M1741">
        <v>146</v>
      </c>
      <c r="N1741">
        <v>99</v>
      </c>
      <c r="O1741">
        <v>8</v>
      </c>
      <c r="P1741">
        <v>4</v>
      </c>
      <c r="Q1741">
        <v>9</v>
      </c>
      <c r="S1741">
        <v>1</v>
      </c>
      <c r="X1741">
        <v>22</v>
      </c>
      <c r="Y1741">
        <v>2866</v>
      </c>
      <c r="Z1741">
        <v>1.4999999999999999E-2</v>
      </c>
      <c r="AA1741">
        <v>1</v>
      </c>
      <c r="AB1741">
        <v>18</v>
      </c>
    </row>
    <row r="1742" spans="1:28" x14ac:dyDescent="0.25">
      <c r="A1742">
        <v>2021</v>
      </c>
      <c r="B1742">
        <v>4</v>
      </c>
      <c r="C1742" s="289">
        <v>44291</v>
      </c>
      <c r="E1742">
        <v>101</v>
      </c>
      <c r="F1742" t="s">
        <v>305</v>
      </c>
      <c r="G1742" t="s">
        <v>306</v>
      </c>
      <c r="H1742">
        <v>18.600000000000001</v>
      </c>
      <c r="I1742">
        <v>21.4</v>
      </c>
      <c r="J1742">
        <v>20.8</v>
      </c>
      <c r="K1742">
        <v>140</v>
      </c>
      <c r="L1742">
        <v>103</v>
      </c>
      <c r="M1742">
        <v>139</v>
      </c>
      <c r="N1742">
        <v>104</v>
      </c>
      <c r="O1742">
        <v>3</v>
      </c>
      <c r="P1742">
        <v>9</v>
      </c>
      <c r="Q1742">
        <v>4</v>
      </c>
      <c r="R1742">
        <v>1</v>
      </c>
      <c r="X1742">
        <v>17</v>
      </c>
      <c r="Y1742">
        <v>2969</v>
      </c>
      <c r="Z1742">
        <v>1.4999999999999999E-2</v>
      </c>
      <c r="AA1742">
        <v>1</v>
      </c>
      <c r="AB1742">
        <v>18</v>
      </c>
    </row>
    <row r="1743" spans="1:28" x14ac:dyDescent="0.25">
      <c r="A1743">
        <v>2021</v>
      </c>
      <c r="B1743">
        <v>4</v>
      </c>
      <c r="C1743" s="289">
        <v>44292</v>
      </c>
      <c r="E1743">
        <v>101</v>
      </c>
      <c r="F1743" t="s">
        <v>305</v>
      </c>
      <c r="G1743" t="s">
        <v>306</v>
      </c>
      <c r="H1743">
        <v>18.600000000000001</v>
      </c>
      <c r="I1743">
        <v>21.4</v>
      </c>
      <c r="J1743">
        <v>20.7</v>
      </c>
      <c r="K1743">
        <v>140</v>
      </c>
      <c r="L1743">
        <v>103</v>
      </c>
      <c r="M1743">
        <v>142</v>
      </c>
      <c r="N1743">
        <v>101</v>
      </c>
      <c r="O1743">
        <v>6</v>
      </c>
      <c r="P1743">
        <v>2</v>
      </c>
      <c r="Q1743">
        <v>5</v>
      </c>
      <c r="X1743">
        <v>13</v>
      </c>
      <c r="Y1743">
        <v>3001</v>
      </c>
      <c r="Z1743">
        <v>1.4999999999999999E-2</v>
      </c>
      <c r="AA1743">
        <v>1</v>
      </c>
      <c r="AB1743">
        <v>18</v>
      </c>
    </row>
    <row r="1744" spans="1:28" x14ac:dyDescent="0.25">
      <c r="A1744">
        <v>2021</v>
      </c>
      <c r="B1744">
        <v>4</v>
      </c>
      <c r="C1744" s="289">
        <v>44293</v>
      </c>
      <c r="E1744">
        <v>101</v>
      </c>
      <c r="F1744" t="s">
        <v>305</v>
      </c>
      <c r="G1744" t="s">
        <v>306</v>
      </c>
      <c r="H1744">
        <v>18.600000000000001</v>
      </c>
      <c r="I1744">
        <v>21.4</v>
      </c>
      <c r="J1744">
        <v>20.6</v>
      </c>
      <c r="K1744">
        <v>140</v>
      </c>
      <c r="L1744">
        <v>103</v>
      </c>
      <c r="M1744">
        <v>142</v>
      </c>
      <c r="N1744">
        <v>102</v>
      </c>
      <c r="O1744">
        <v>4</v>
      </c>
      <c r="P1744">
        <v>2</v>
      </c>
      <c r="Q1744">
        <v>4</v>
      </c>
      <c r="R1744">
        <v>2</v>
      </c>
      <c r="X1744">
        <v>12</v>
      </c>
      <c r="Y1744">
        <v>2964</v>
      </c>
      <c r="Z1744">
        <v>1.4999999999999999E-2</v>
      </c>
      <c r="AA1744">
        <v>1</v>
      </c>
      <c r="AB1744">
        <v>18</v>
      </c>
    </row>
    <row r="1745" spans="1:28" x14ac:dyDescent="0.25">
      <c r="A1745">
        <v>2021</v>
      </c>
      <c r="B1745">
        <v>4</v>
      </c>
      <c r="C1745" s="289">
        <v>44294</v>
      </c>
      <c r="E1745">
        <v>101</v>
      </c>
      <c r="F1745" t="s">
        <v>305</v>
      </c>
      <c r="G1745" t="s">
        <v>306</v>
      </c>
      <c r="H1745">
        <v>18.600000000000001</v>
      </c>
      <c r="I1745">
        <v>21.4</v>
      </c>
      <c r="J1745">
        <v>20.5</v>
      </c>
      <c r="K1745">
        <v>140</v>
      </c>
      <c r="L1745">
        <v>103</v>
      </c>
      <c r="M1745">
        <v>140</v>
      </c>
      <c r="N1745">
        <v>103</v>
      </c>
      <c r="O1745">
        <v>3</v>
      </c>
      <c r="P1745">
        <v>2</v>
      </c>
      <c r="Q1745">
        <v>1</v>
      </c>
      <c r="X1745">
        <v>6</v>
      </c>
      <c r="Y1745">
        <v>1050</v>
      </c>
      <c r="Z1745">
        <v>1.4999999999999999E-2</v>
      </c>
      <c r="AA1745">
        <v>1</v>
      </c>
      <c r="AB1745">
        <v>18</v>
      </c>
    </row>
    <row r="1746" spans="1:28" x14ac:dyDescent="0.25">
      <c r="A1746">
        <v>2021</v>
      </c>
      <c r="B1746">
        <v>4</v>
      </c>
      <c r="C1746" s="289">
        <v>44307</v>
      </c>
      <c r="E1746">
        <v>101</v>
      </c>
      <c r="F1746" t="s">
        <v>305</v>
      </c>
      <c r="G1746" t="s">
        <v>306</v>
      </c>
      <c r="H1746">
        <v>18.600000000000001</v>
      </c>
      <c r="I1746">
        <v>21.4</v>
      </c>
      <c r="J1746">
        <v>20.9</v>
      </c>
      <c r="K1746">
        <v>140</v>
      </c>
      <c r="L1746">
        <v>103</v>
      </c>
      <c r="M1746">
        <v>166</v>
      </c>
      <c r="N1746">
        <v>87</v>
      </c>
      <c r="O1746">
        <v>5</v>
      </c>
      <c r="P1746">
        <v>3</v>
      </c>
      <c r="Q1746">
        <v>2</v>
      </c>
      <c r="X1746">
        <v>10</v>
      </c>
      <c r="Y1746">
        <v>946</v>
      </c>
      <c r="Z1746">
        <v>1.4999999999999999E-2</v>
      </c>
      <c r="AA1746">
        <v>1</v>
      </c>
      <c r="AB1746">
        <v>18</v>
      </c>
    </row>
    <row r="1747" spans="1:28" x14ac:dyDescent="0.25">
      <c r="A1747">
        <v>2021</v>
      </c>
      <c r="B1747">
        <v>4</v>
      </c>
      <c r="C1747" s="289">
        <v>44308</v>
      </c>
      <c r="E1747">
        <v>101</v>
      </c>
      <c r="F1747" t="s">
        <v>305</v>
      </c>
      <c r="G1747" t="s">
        <v>306</v>
      </c>
      <c r="H1747">
        <v>18.600000000000001</v>
      </c>
      <c r="I1747">
        <v>21.4</v>
      </c>
      <c r="J1747">
        <v>20.5</v>
      </c>
      <c r="K1747">
        <v>140</v>
      </c>
      <c r="L1747">
        <v>103</v>
      </c>
      <c r="M1747">
        <v>143</v>
      </c>
      <c r="N1747">
        <v>101</v>
      </c>
      <c r="O1747">
        <v>8</v>
      </c>
      <c r="P1747">
        <v>2</v>
      </c>
      <c r="Q1747">
        <v>4</v>
      </c>
      <c r="X1747">
        <v>14</v>
      </c>
      <c r="Y1747">
        <v>1850</v>
      </c>
      <c r="Z1747">
        <v>1.4999999999999999E-2</v>
      </c>
      <c r="AA1747">
        <v>1</v>
      </c>
      <c r="AB1747">
        <v>18</v>
      </c>
    </row>
    <row r="1748" spans="1:28" x14ac:dyDescent="0.25">
      <c r="A1748">
        <v>2021</v>
      </c>
      <c r="B1748">
        <v>4</v>
      </c>
      <c r="C1748" s="289">
        <v>44310</v>
      </c>
      <c r="E1748">
        <v>101</v>
      </c>
      <c r="F1748" t="s">
        <v>305</v>
      </c>
      <c r="G1748" t="s">
        <v>306</v>
      </c>
      <c r="H1748">
        <v>18.600000000000001</v>
      </c>
      <c r="I1748">
        <v>21.4</v>
      </c>
      <c r="J1748">
        <v>20.5</v>
      </c>
      <c r="K1748">
        <v>140</v>
      </c>
      <c r="L1748">
        <v>103</v>
      </c>
      <c r="M1748">
        <v>215</v>
      </c>
      <c r="N1748">
        <v>67</v>
      </c>
      <c r="O1748">
        <v>6</v>
      </c>
      <c r="P1748">
        <v>1</v>
      </c>
      <c r="Q1748">
        <v>1</v>
      </c>
      <c r="X1748">
        <v>8</v>
      </c>
      <c r="Y1748">
        <v>1952</v>
      </c>
      <c r="Z1748">
        <v>1.4999999999999999E-2</v>
      </c>
      <c r="AA1748">
        <v>1</v>
      </c>
      <c r="AB1748">
        <v>18</v>
      </c>
    </row>
    <row r="1749" spans="1:28" x14ac:dyDescent="0.25">
      <c r="A1749">
        <v>2021</v>
      </c>
      <c r="B1749">
        <v>4</v>
      </c>
      <c r="C1749" s="289">
        <v>44311</v>
      </c>
      <c r="E1749">
        <v>101</v>
      </c>
      <c r="F1749" t="s">
        <v>305</v>
      </c>
      <c r="G1749" t="s">
        <v>306</v>
      </c>
      <c r="H1749">
        <v>18.600000000000001</v>
      </c>
      <c r="I1749">
        <v>21.4</v>
      </c>
      <c r="J1749">
        <v>20.100000000000001</v>
      </c>
      <c r="K1749">
        <v>140</v>
      </c>
      <c r="L1749">
        <v>103</v>
      </c>
      <c r="M1749">
        <v>149</v>
      </c>
      <c r="N1749">
        <v>96</v>
      </c>
      <c r="O1749">
        <v>6</v>
      </c>
      <c r="P1749">
        <v>4</v>
      </c>
      <c r="Q1749">
        <v>3</v>
      </c>
      <c r="X1749">
        <v>13</v>
      </c>
      <c r="Y1749">
        <v>2137</v>
      </c>
      <c r="Z1749">
        <v>1.4999999999999999E-2</v>
      </c>
      <c r="AA1749">
        <v>1</v>
      </c>
      <c r="AB1749">
        <v>18</v>
      </c>
    </row>
    <row r="1750" spans="1:28" x14ac:dyDescent="0.25">
      <c r="A1750">
        <v>2021</v>
      </c>
      <c r="B1750">
        <v>4</v>
      </c>
      <c r="C1750" s="289">
        <v>44312</v>
      </c>
      <c r="E1750">
        <v>101</v>
      </c>
      <c r="F1750" t="s">
        <v>305</v>
      </c>
      <c r="G1750" t="s">
        <v>306</v>
      </c>
      <c r="H1750">
        <v>18.600000000000001</v>
      </c>
      <c r="I1750">
        <v>21.4</v>
      </c>
      <c r="K1750">
        <v>140</v>
      </c>
      <c r="L1750">
        <v>103</v>
      </c>
      <c r="O1750">
        <v>1</v>
      </c>
      <c r="Q1750">
        <v>1</v>
      </c>
      <c r="X1750">
        <v>2</v>
      </c>
      <c r="Y1750">
        <v>506</v>
      </c>
      <c r="Z1750">
        <v>1.4999999999999999E-2</v>
      </c>
      <c r="AA1750">
        <v>1</v>
      </c>
      <c r="AB1750">
        <v>18</v>
      </c>
    </row>
    <row r="1751" spans="1:28" x14ac:dyDescent="0.25">
      <c r="A1751">
        <v>2021</v>
      </c>
      <c r="B1751">
        <v>4</v>
      </c>
      <c r="C1751" s="289">
        <v>44287</v>
      </c>
      <c r="E1751">
        <v>100</v>
      </c>
      <c r="F1751" t="s">
        <v>302</v>
      </c>
      <c r="G1751" t="s">
        <v>303</v>
      </c>
      <c r="H1751">
        <v>18.600000000000001</v>
      </c>
      <c r="I1751">
        <v>21.4</v>
      </c>
      <c r="J1751">
        <v>20.6</v>
      </c>
      <c r="K1751">
        <v>140</v>
      </c>
      <c r="L1751">
        <v>103</v>
      </c>
      <c r="M1751">
        <v>139</v>
      </c>
      <c r="N1751">
        <v>104</v>
      </c>
      <c r="O1751">
        <v>5</v>
      </c>
      <c r="P1751">
        <v>2</v>
      </c>
      <c r="Q1751">
        <v>5</v>
      </c>
      <c r="X1751">
        <v>12</v>
      </c>
      <c r="Y1751">
        <v>2424</v>
      </c>
      <c r="Z1751">
        <v>1.4999999999999999E-2</v>
      </c>
      <c r="AA1751">
        <v>1</v>
      </c>
      <c r="AB1751">
        <v>18</v>
      </c>
    </row>
    <row r="1752" spans="1:28" x14ac:dyDescent="0.25">
      <c r="A1752">
        <v>2021</v>
      </c>
      <c r="B1752">
        <v>4</v>
      </c>
      <c r="C1752" s="289">
        <v>44290</v>
      </c>
      <c r="E1752">
        <v>100</v>
      </c>
      <c r="F1752" t="s">
        <v>302</v>
      </c>
      <c r="G1752" t="s">
        <v>303</v>
      </c>
      <c r="H1752">
        <v>18.600000000000001</v>
      </c>
      <c r="I1752">
        <v>21.4</v>
      </c>
      <c r="J1752">
        <v>20.9</v>
      </c>
      <c r="K1752">
        <v>140</v>
      </c>
      <c r="L1752">
        <v>103</v>
      </c>
      <c r="M1752">
        <v>146</v>
      </c>
      <c r="N1752">
        <v>99</v>
      </c>
      <c r="O1752">
        <v>8</v>
      </c>
      <c r="P1752">
        <v>4</v>
      </c>
      <c r="Q1752">
        <v>9</v>
      </c>
      <c r="S1752">
        <v>1</v>
      </c>
      <c r="X1752">
        <v>22</v>
      </c>
      <c r="Y1752">
        <v>2866</v>
      </c>
      <c r="Z1752">
        <v>1.4999999999999999E-2</v>
      </c>
      <c r="AA1752">
        <v>1</v>
      </c>
      <c r="AB1752">
        <v>18</v>
      </c>
    </row>
    <row r="1753" spans="1:28" x14ac:dyDescent="0.25">
      <c r="A1753">
        <v>2021</v>
      </c>
      <c r="B1753">
        <v>4</v>
      </c>
      <c r="C1753" s="289">
        <v>44291</v>
      </c>
      <c r="E1753">
        <v>100</v>
      </c>
      <c r="F1753" t="s">
        <v>302</v>
      </c>
      <c r="G1753" t="s">
        <v>303</v>
      </c>
      <c r="H1753">
        <v>18.600000000000001</v>
      </c>
      <c r="I1753">
        <v>21.4</v>
      </c>
      <c r="J1753">
        <v>20.8</v>
      </c>
      <c r="K1753">
        <v>140</v>
      </c>
      <c r="L1753">
        <v>103</v>
      </c>
      <c r="M1753">
        <v>139</v>
      </c>
      <c r="N1753">
        <v>104</v>
      </c>
      <c r="O1753">
        <v>3</v>
      </c>
      <c r="P1753">
        <v>9</v>
      </c>
      <c r="Q1753">
        <v>4</v>
      </c>
      <c r="R1753">
        <v>1</v>
      </c>
      <c r="X1753">
        <v>17</v>
      </c>
      <c r="Y1753">
        <v>2969</v>
      </c>
      <c r="Z1753">
        <v>1.4999999999999999E-2</v>
      </c>
      <c r="AA1753">
        <v>1</v>
      </c>
      <c r="AB1753">
        <v>18</v>
      </c>
    </row>
    <row r="1754" spans="1:28" x14ac:dyDescent="0.25">
      <c r="A1754">
        <v>2021</v>
      </c>
      <c r="B1754">
        <v>4</v>
      </c>
      <c r="C1754" s="289">
        <v>44292</v>
      </c>
      <c r="E1754">
        <v>100</v>
      </c>
      <c r="F1754" t="s">
        <v>302</v>
      </c>
      <c r="G1754" t="s">
        <v>303</v>
      </c>
      <c r="H1754">
        <v>18.600000000000001</v>
      </c>
      <c r="I1754">
        <v>21.4</v>
      </c>
      <c r="J1754">
        <v>20.7</v>
      </c>
      <c r="K1754">
        <v>140</v>
      </c>
      <c r="L1754">
        <v>103</v>
      </c>
      <c r="M1754">
        <v>142</v>
      </c>
      <c r="N1754">
        <v>101</v>
      </c>
      <c r="O1754">
        <v>6</v>
      </c>
      <c r="P1754">
        <v>2</v>
      </c>
      <c r="Q1754">
        <v>5</v>
      </c>
      <c r="X1754">
        <v>13</v>
      </c>
      <c r="Y1754">
        <v>3001</v>
      </c>
      <c r="Z1754">
        <v>1.4999999999999999E-2</v>
      </c>
      <c r="AA1754">
        <v>1</v>
      </c>
      <c r="AB1754">
        <v>18</v>
      </c>
    </row>
    <row r="1755" spans="1:28" x14ac:dyDescent="0.25">
      <c r="A1755">
        <v>2021</v>
      </c>
      <c r="B1755">
        <v>4</v>
      </c>
      <c r="C1755" s="289">
        <v>44293</v>
      </c>
      <c r="E1755">
        <v>100</v>
      </c>
      <c r="F1755" t="s">
        <v>302</v>
      </c>
      <c r="G1755" t="s">
        <v>303</v>
      </c>
      <c r="H1755">
        <v>18.600000000000001</v>
      </c>
      <c r="I1755">
        <v>21.4</v>
      </c>
      <c r="J1755">
        <v>20.6</v>
      </c>
      <c r="K1755">
        <v>140</v>
      </c>
      <c r="L1755">
        <v>103</v>
      </c>
      <c r="M1755">
        <v>142</v>
      </c>
      <c r="N1755">
        <v>102</v>
      </c>
      <c r="O1755">
        <v>4</v>
      </c>
      <c r="P1755">
        <v>2</v>
      </c>
      <c r="Q1755">
        <v>4</v>
      </c>
      <c r="R1755">
        <v>2</v>
      </c>
      <c r="X1755">
        <v>12</v>
      </c>
      <c r="Y1755">
        <v>2964</v>
      </c>
      <c r="Z1755">
        <v>1.4999999999999999E-2</v>
      </c>
      <c r="AA1755">
        <v>1</v>
      </c>
      <c r="AB1755">
        <v>18</v>
      </c>
    </row>
    <row r="1756" spans="1:28" x14ac:dyDescent="0.25">
      <c r="A1756">
        <v>2021</v>
      </c>
      <c r="B1756">
        <v>4</v>
      </c>
      <c r="C1756" s="289">
        <v>44294</v>
      </c>
      <c r="E1756">
        <v>100</v>
      </c>
      <c r="F1756" t="s">
        <v>302</v>
      </c>
      <c r="G1756" t="s">
        <v>303</v>
      </c>
      <c r="H1756">
        <v>18.600000000000001</v>
      </c>
      <c r="I1756">
        <v>21.4</v>
      </c>
      <c r="J1756">
        <v>20.5</v>
      </c>
      <c r="K1756">
        <v>140</v>
      </c>
      <c r="L1756">
        <v>103</v>
      </c>
      <c r="M1756">
        <v>140</v>
      </c>
      <c r="N1756">
        <v>103</v>
      </c>
      <c r="O1756">
        <v>3</v>
      </c>
      <c r="P1756">
        <v>2</v>
      </c>
      <c r="Q1756">
        <v>1</v>
      </c>
      <c r="X1756">
        <v>6</v>
      </c>
      <c r="Y1756">
        <v>1050</v>
      </c>
      <c r="Z1756">
        <v>1.4999999999999999E-2</v>
      </c>
      <c r="AA1756">
        <v>1</v>
      </c>
      <c r="AB1756">
        <v>18</v>
      </c>
    </row>
    <row r="1757" spans="1:28" x14ac:dyDescent="0.25">
      <c r="A1757">
        <v>2021</v>
      </c>
      <c r="B1757">
        <v>4</v>
      </c>
      <c r="C1757" s="289">
        <v>44307</v>
      </c>
      <c r="E1757">
        <v>100</v>
      </c>
      <c r="F1757" t="s">
        <v>302</v>
      </c>
      <c r="G1757" t="s">
        <v>303</v>
      </c>
      <c r="H1757">
        <v>18.600000000000001</v>
      </c>
      <c r="I1757">
        <v>21.4</v>
      </c>
      <c r="J1757">
        <v>20.9</v>
      </c>
      <c r="K1757">
        <v>140</v>
      </c>
      <c r="L1757">
        <v>103</v>
      </c>
      <c r="M1757">
        <v>166</v>
      </c>
      <c r="N1757">
        <v>87</v>
      </c>
      <c r="O1757">
        <v>5</v>
      </c>
      <c r="P1757">
        <v>3</v>
      </c>
      <c r="Q1757">
        <v>2</v>
      </c>
      <c r="X1757">
        <v>10</v>
      </c>
      <c r="Y1757">
        <v>946</v>
      </c>
      <c r="Z1757">
        <v>1.4999999999999999E-2</v>
      </c>
      <c r="AA1757">
        <v>1</v>
      </c>
      <c r="AB1757">
        <v>18</v>
      </c>
    </row>
    <row r="1758" spans="1:28" x14ac:dyDescent="0.25">
      <c r="A1758">
        <v>2021</v>
      </c>
      <c r="B1758">
        <v>4</v>
      </c>
      <c r="C1758" s="289">
        <v>44308</v>
      </c>
      <c r="E1758">
        <v>100</v>
      </c>
      <c r="F1758" t="s">
        <v>302</v>
      </c>
      <c r="G1758" t="s">
        <v>303</v>
      </c>
      <c r="H1758">
        <v>18.600000000000001</v>
      </c>
      <c r="I1758">
        <v>21.4</v>
      </c>
      <c r="J1758">
        <v>20.5</v>
      </c>
      <c r="K1758">
        <v>140</v>
      </c>
      <c r="L1758">
        <v>103</v>
      </c>
      <c r="M1758">
        <v>143</v>
      </c>
      <c r="N1758">
        <v>101</v>
      </c>
      <c r="O1758">
        <v>8</v>
      </c>
      <c r="P1758">
        <v>2</v>
      </c>
      <c r="Q1758">
        <v>4</v>
      </c>
      <c r="X1758">
        <v>14</v>
      </c>
      <c r="Y1758">
        <v>1850</v>
      </c>
      <c r="Z1758">
        <v>1.4999999999999999E-2</v>
      </c>
      <c r="AA1758">
        <v>1</v>
      </c>
      <c r="AB1758">
        <v>18</v>
      </c>
    </row>
    <row r="1759" spans="1:28" x14ac:dyDescent="0.25">
      <c r="A1759">
        <v>2021</v>
      </c>
      <c r="B1759">
        <v>4</v>
      </c>
      <c r="C1759" s="289">
        <v>44310</v>
      </c>
      <c r="E1759">
        <v>100</v>
      </c>
      <c r="F1759" t="s">
        <v>302</v>
      </c>
      <c r="G1759" t="s">
        <v>303</v>
      </c>
      <c r="H1759">
        <v>18.600000000000001</v>
      </c>
      <c r="I1759">
        <v>21.4</v>
      </c>
      <c r="J1759">
        <v>20.5</v>
      </c>
      <c r="K1759">
        <v>140</v>
      </c>
      <c r="L1759">
        <v>103</v>
      </c>
      <c r="M1759">
        <v>215</v>
      </c>
      <c r="N1759">
        <v>67</v>
      </c>
      <c r="O1759">
        <v>6</v>
      </c>
      <c r="P1759">
        <v>1</v>
      </c>
      <c r="Q1759">
        <v>1</v>
      </c>
      <c r="X1759">
        <v>8</v>
      </c>
      <c r="Y1759">
        <v>1952</v>
      </c>
      <c r="Z1759">
        <v>1.4999999999999999E-2</v>
      </c>
      <c r="AA1759">
        <v>1</v>
      </c>
      <c r="AB1759">
        <v>18</v>
      </c>
    </row>
    <row r="1760" spans="1:28" x14ac:dyDescent="0.25">
      <c r="A1760">
        <v>2021</v>
      </c>
      <c r="B1760">
        <v>4</v>
      </c>
      <c r="C1760" s="289">
        <v>44311</v>
      </c>
      <c r="E1760">
        <v>100</v>
      </c>
      <c r="F1760" t="s">
        <v>302</v>
      </c>
      <c r="G1760" t="s">
        <v>303</v>
      </c>
      <c r="H1760">
        <v>18.600000000000001</v>
      </c>
      <c r="I1760">
        <v>21.4</v>
      </c>
      <c r="J1760">
        <v>20.100000000000001</v>
      </c>
      <c r="K1760">
        <v>140</v>
      </c>
      <c r="L1760">
        <v>103</v>
      </c>
      <c r="M1760">
        <v>149</v>
      </c>
      <c r="N1760">
        <v>96</v>
      </c>
      <c r="O1760">
        <v>6</v>
      </c>
      <c r="P1760">
        <v>4</v>
      </c>
      <c r="Q1760">
        <v>3</v>
      </c>
      <c r="X1760">
        <v>13</v>
      </c>
      <c r="Y1760">
        <v>2137</v>
      </c>
      <c r="Z1760">
        <v>1.4999999999999999E-2</v>
      </c>
      <c r="AA1760">
        <v>1</v>
      </c>
      <c r="AB1760">
        <v>18</v>
      </c>
    </row>
    <row r="1761" spans="1:28" x14ac:dyDescent="0.25">
      <c r="A1761">
        <v>2021</v>
      </c>
      <c r="B1761">
        <v>4</v>
      </c>
      <c r="C1761" s="289">
        <v>44312</v>
      </c>
      <c r="E1761">
        <v>100</v>
      </c>
      <c r="F1761" t="s">
        <v>302</v>
      </c>
      <c r="G1761" t="s">
        <v>303</v>
      </c>
      <c r="H1761">
        <v>18.600000000000001</v>
      </c>
      <c r="I1761">
        <v>21.4</v>
      </c>
      <c r="K1761">
        <v>140</v>
      </c>
      <c r="L1761">
        <v>103</v>
      </c>
      <c r="O1761">
        <v>1</v>
      </c>
      <c r="Q1761">
        <v>1</v>
      </c>
      <c r="X1761">
        <v>2</v>
      </c>
      <c r="Y1761">
        <v>506</v>
      </c>
      <c r="Z1761">
        <v>1.4999999999999999E-2</v>
      </c>
      <c r="AA1761">
        <v>1</v>
      </c>
      <c r="AB1761">
        <v>18</v>
      </c>
    </row>
    <row r="1762" spans="1:28" x14ac:dyDescent="0.25">
      <c r="A1762">
        <v>2021</v>
      </c>
      <c r="B1762">
        <v>4</v>
      </c>
      <c r="C1762" s="289">
        <v>44287</v>
      </c>
      <c r="E1762">
        <v>99</v>
      </c>
      <c r="F1762" t="s">
        <v>299</v>
      </c>
      <c r="G1762" t="s">
        <v>300</v>
      </c>
      <c r="H1762">
        <v>18.600000000000001</v>
      </c>
      <c r="I1762">
        <v>21.4</v>
      </c>
      <c r="J1762">
        <v>20.6</v>
      </c>
      <c r="K1762">
        <v>140</v>
      </c>
      <c r="L1762">
        <v>103</v>
      </c>
      <c r="M1762">
        <v>139</v>
      </c>
      <c r="N1762">
        <v>104</v>
      </c>
      <c r="O1762">
        <v>5</v>
      </c>
      <c r="P1762">
        <v>2</v>
      </c>
      <c r="Q1762">
        <v>5</v>
      </c>
      <c r="X1762">
        <v>12</v>
      </c>
      <c r="Y1762">
        <v>2424</v>
      </c>
      <c r="Z1762">
        <v>1.4999999999999999E-2</v>
      </c>
      <c r="AA1762">
        <v>1</v>
      </c>
      <c r="AB1762">
        <v>18</v>
      </c>
    </row>
    <row r="1763" spans="1:28" x14ac:dyDescent="0.25">
      <c r="A1763">
        <v>2021</v>
      </c>
      <c r="B1763">
        <v>4</v>
      </c>
      <c r="C1763" s="289">
        <v>44290</v>
      </c>
      <c r="E1763">
        <v>99</v>
      </c>
      <c r="F1763" t="s">
        <v>299</v>
      </c>
      <c r="G1763" t="s">
        <v>300</v>
      </c>
      <c r="H1763">
        <v>18.600000000000001</v>
      </c>
      <c r="I1763">
        <v>21.4</v>
      </c>
      <c r="J1763">
        <v>20.9</v>
      </c>
      <c r="K1763">
        <v>140</v>
      </c>
      <c r="L1763">
        <v>103</v>
      </c>
      <c r="M1763">
        <v>146</v>
      </c>
      <c r="N1763">
        <v>99</v>
      </c>
      <c r="O1763">
        <v>8</v>
      </c>
      <c r="P1763">
        <v>4</v>
      </c>
      <c r="Q1763">
        <v>9</v>
      </c>
      <c r="S1763">
        <v>1</v>
      </c>
      <c r="X1763">
        <v>22</v>
      </c>
      <c r="Y1763">
        <v>2866</v>
      </c>
      <c r="Z1763">
        <v>1.4999999999999999E-2</v>
      </c>
      <c r="AA1763">
        <v>1</v>
      </c>
      <c r="AB1763">
        <v>18</v>
      </c>
    </row>
    <row r="1764" spans="1:28" x14ac:dyDescent="0.25">
      <c r="A1764">
        <v>2021</v>
      </c>
      <c r="B1764">
        <v>4</v>
      </c>
      <c r="C1764" s="289">
        <v>44291</v>
      </c>
      <c r="E1764">
        <v>99</v>
      </c>
      <c r="F1764" t="s">
        <v>299</v>
      </c>
      <c r="G1764" t="s">
        <v>300</v>
      </c>
      <c r="H1764">
        <v>18.600000000000001</v>
      </c>
      <c r="I1764">
        <v>21.4</v>
      </c>
      <c r="J1764">
        <v>20.8</v>
      </c>
      <c r="K1764">
        <v>140</v>
      </c>
      <c r="L1764">
        <v>103</v>
      </c>
      <c r="M1764">
        <v>139</v>
      </c>
      <c r="N1764">
        <v>104</v>
      </c>
      <c r="O1764">
        <v>3</v>
      </c>
      <c r="P1764">
        <v>9</v>
      </c>
      <c r="Q1764">
        <v>4</v>
      </c>
      <c r="R1764">
        <v>1</v>
      </c>
      <c r="X1764">
        <v>17</v>
      </c>
      <c r="Y1764">
        <v>2969</v>
      </c>
      <c r="Z1764">
        <v>1.4999999999999999E-2</v>
      </c>
      <c r="AA1764">
        <v>1</v>
      </c>
      <c r="AB1764">
        <v>18</v>
      </c>
    </row>
    <row r="1765" spans="1:28" x14ac:dyDescent="0.25">
      <c r="A1765">
        <v>2021</v>
      </c>
      <c r="B1765">
        <v>4</v>
      </c>
      <c r="C1765" s="289">
        <v>44292</v>
      </c>
      <c r="E1765">
        <v>99</v>
      </c>
      <c r="F1765" t="s">
        <v>299</v>
      </c>
      <c r="G1765" t="s">
        <v>300</v>
      </c>
      <c r="H1765">
        <v>18.600000000000001</v>
      </c>
      <c r="I1765">
        <v>21.4</v>
      </c>
      <c r="J1765">
        <v>20.7</v>
      </c>
      <c r="K1765">
        <v>140</v>
      </c>
      <c r="L1765">
        <v>103</v>
      </c>
      <c r="M1765">
        <v>142</v>
      </c>
      <c r="N1765">
        <v>101</v>
      </c>
      <c r="O1765">
        <v>6</v>
      </c>
      <c r="P1765">
        <v>2</v>
      </c>
      <c r="Q1765">
        <v>5</v>
      </c>
      <c r="X1765">
        <v>13</v>
      </c>
      <c r="Y1765">
        <v>3001</v>
      </c>
      <c r="Z1765">
        <v>1.4999999999999999E-2</v>
      </c>
      <c r="AA1765">
        <v>1</v>
      </c>
      <c r="AB1765">
        <v>18</v>
      </c>
    </row>
    <row r="1766" spans="1:28" x14ac:dyDescent="0.25">
      <c r="A1766">
        <v>2021</v>
      </c>
      <c r="B1766">
        <v>4</v>
      </c>
      <c r="C1766" s="289">
        <v>44293</v>
      </c>
      <c r="E1766">
        <v>99</v>
      </c>
      <c r="F1766" t="s">
        <v>299</v>
      </c>
      <c r="G1766" t="s">
        <v>300</v>
      </c>
      <c r="H1766">
        <v>18.600000000000001</v>
      </c>
      <c r="I1766">
        <v>21.4</v>
      </c>
      <c r="J1766">
        <v>20.6</v>
      </c>
      <c r="K1766">
        <v>140</v>
      </c>
      <c r="L1766">
        <v>103</v>
      </c>
      <c r="M1766">
        <v>142</v>
      </c>
      <c r="N1766">
        <v>102</v>
      </c>
      <c r="O1766">
        <v>4</v>
      </c>
      <c r="P1766">
        <v>2</v>
      </c>
      <c r="Q1766">
        <v>4</v>
      </c>
      <c r="R1766">
        <v>2</v>
      </c>
      <c r="X1766">
        <v>12</v>
      </c>
      <c r="Y1766">
        <v>2964</v>
      </c>
      <c r="Z1766">
        <v>1.4999999999999999E-2</v>
      </c>
      <c r="AA1766">
        <v>1</v>
      </c>
      <c r="AB1766">
        <v>18</v>
      </c>
    </row>
    <row r="1767" spans="1:28" x14ac:dyDescent="0.25">
      <c r="A1767">
        <v>2021</v>
      </c>
      <c r="B1767">
        <v>4</v>
      </c>
      <c r="C1767" s="289">
        <v>44294</v>
      </c>
      <c r="E1767">
        <v>99</v>
      </c>
      <c r="F1767" t="s">
        <v>299</v>
      </c>
      <c r="G1767" t="s">
        <v>300</v>
      </c>
      <c r="H1767">
        <v>18.600000000000001</v>
      </c>
      <c r="I1767">
        <v>21.4</v>
      </c>
      <c r="J1767">
        <v>20.5</v>
      </c>
      <c r="K1767">
        <v>140</v>
      </c>
      <c r="L1767">
        <v>103</v>
      </c>
      <c r="M1767">
        <v>140</v>
      </c>
      <c r="N1767">
        <v>103</v>
      </c>
      <c r="O1767">
        <v>3</v>
      </c>
      <c r="P1767">
        <v>2</v>
      </c>
      <c r="Q1767">
        <v>1</v>
      </c>
      <c r="X1767">
        <v>6</v>
      </c>
      <c r="Y1767">
        <v>1050</v>
      </c>
      <c r="Z1767">
        <v>1.4999999999999999E-2</v>
      </c>
      <c r="AA1767">
        <v>1</v>
      </c>
      <c r="AB1767">
        <v>18</v>
      </c>
    </row>
    <row r="1768" spans="1:28" x14ac:dyDescent="0.25">
      <c r="A1768">
        <v>2021</v>
      </c>
      <c r="B1768">
        <v>4</v>
      </c>
      <c r="C1768" s="289">
        <v>44307</v>
      </c>
      <c r="E1768">
        <v>99</v>
      </c>
      <c r="F1768" t="s">
        <v>299</v>
      </c>
      <c r="G1768" t="s">
        <v>300</v>
      </c>
      <c r="H1768">
        <v>18.600000000000001</v>
      </c>
      <c r="I1768">
        <v>21.4</v>
      </c>
      <c r="J1768">
        <v>20.9</v>
      </c>
      <c r="K1768">
        <v>140</v>
      </c>
      <c r="L1768">
        <v>103</v>
      </c>
      <c r="M1768">
        <v>166</v>
      </c>
      <c r="N1768">
        <v>87</v>
      </c>
      <c r="O1768">
        <v>5</v>
      </c>
      <c r="P1768">
        <v>3</v>
      </c>
      <c r="Q1768">
        <v>2</v>
      </c>
      <c r="X1768">
        <v>10</v>
      </c>
      <c r="Y1768">
        <v>946</v>
      </c>
      <c r="Z1768">
        <v>1.4999999999999999E-2</v>
      </c>
      <c r="AA1768">
        <v>1</v>
      </c>
      <c r="AB1768">
        <v>18</v>
      </c>
    </row>
    <row r="1769" spans="1:28" x14ac:dyDescent="0.25">
      <c r="A1769">
        <v>2021</v>
      </c>
      <c r="B1769">
        <v>4</v>
      </c>
      <c r="C1769" s="289">
        <v>44308</v>
      </c>
      <c r="E1769">
        <v>99</v>
      </c>
      <c r="F1769" t="s">
        <v>299</v>
      </c>
      <c r="G1769" t="s">
        <v>300</v>
      </c>
      <c r="H1769">
        <v>18.600000000000001</v>
      </c>
      <c r="I1769">
        <v>21.4</v>
      </c>
      <c r="J1769">
        <v>20.5</v>
      </c>
      <c r="K1769">
        <v>140</v>
      </c>
      <c r="L1769">
        <v>103</v>
      </c>
      <c r="M1769">
        <v>143</v>
      </c>
      <c r="N1769">
        <v>101</v>
      </c>
      <c r="O1769">
        <v>8</v>
      </c>
      <c r="P1769">
        <v>2</v>
      </c>
      <c r="Q1769">
        <v>4</v>
      </c>
      <c r="X1769">
        <v>14</v>
      </c>
      <c r="Y1769">
        <v>1850</v>
      </c>
      <c r="Z1769">
        <v>1.4999999999999999E-2</v>
      </c>
      <c r="AA1769">
        <v>1</v>
      </c>
      <c r="AB1769">
        <v>18</v>
      </c>
    </row>
    <row r="1770" spans="1:28" x14ac:dyDescent="0.25">
      <c r="A1770">
        <v>2021</v>
      </c>
      <c r="B1770">
        <v>4</v>
      </c>
      <c r="C1770" s="289">
        <v>44310</v>
      </c>
      <c r="E1770">
        <v>99</v>
      </c>
      <c r="F1770" t="s">
        <v>299</v>
      </c>
      <c r="G1770" t="s">
        <v>300</v>
      </c>
      <c r="H1770">
        <v>18.600000000000001</v>
      </c>
      <c r="I1770">
        <v>21.4</v>
      </c>
      <c r="J1770">
        <v>20.5</v>
      </c>
      <c r="K1770">
        <v>140</v>
      </c>
      <c r="L1770">
        <v>103</v>
      </c>
      <c r="M1770">
        <v>215</v>
      </c>
      <c r="N1770">
        <v>67</v>
      </c>
      <c r="O1770">
        <v>6</v>
      </c>
      <c r="P1770">
        <v>1</v>
      </c>
      <c r="Q1770">
        <v>1</v>
      </c>
      <c r="X1770">
        <v>8</v>
      </c>
      <c r="Y1770">
        <v>1952</v>
      </c>
      <c r="Z1770">
        <v>1.4999999999999999E-2</v>
      </c>
      <c r="AA1770">
        <v>1</v>
      </c>
      <c r="AB1770">
        <v>18</v>
      </c>
    </row>
    <row r="1771" spans="1:28" x14ac:dyDescent="0.25">
      <c r="A1771">
        <v>2021</v>
      </c>
      <c r="B1771">
        <v>4</v>
      </c>
      <c r="C1771" s="289">
        <v>44311</v>
      </c>
      <c r="E1771">
        <v>99</v>
      </c>
      <c r="F1771" t="s">
        <v>299</v>
      </c>
      <c r="G1771" t="s">
        <v>300</v>
      </c>
      <c r="H1771">
        <v>18.600000000000001</v>
      </c>
      <c r="I1771">
        <v>21.4</v>
      </c>
      <c r="J1771">
        <v>20.100000000000001</v>
      </c>
      <c r="K1771">
        <v>140</v>
      </c>
      <c r="L1771">
        <v>103</v>
      </c>
      <c r="M1771">
        <v>149</v>
      </c>
      <c r="N1771">
        <v>96</v>
      </c>
      <c r="O1771">
        <v>6</v>
      </c>
      <c r="P1771">
        <v>4</v>
      </c>
      <c r="Q1771">
        <v>3</v>
      </c>
      <c r="X1771">
        <v>13</v>
      </c>
      <c r="Y1771">
        <v>2137</v>
      </c>
      <c r="Z1771">
        <v>1.4999999999999999E-2</v>
      </c>
      <c r="AA1771">
        <v>1</v>
      </c>
      <c r="AB1771">
        <v>18</v>
      </c>
    </row>
    <row r="1772" spans="1:28" x14ac:dyDescent="0.25">
      <c r="A1772">
        <v>2021</v>
      </c>
      <c r="B1772">
        <v>4</v>
      </c>
      <c r="C1772" s="289">
        <v>44312</v>
      </c>
      <c r="E1772">
        <v>99</v>
      </c>
      <c r="F1772" t="s">
        <v>299</v>
      </c>
      <c r="G1772" t="s">
        <v>300</v>
      </c>
      <c r="H1772">
        <v>18.600000000000001</v>
      </c>
      <c r="I1772">
        <v>21.4</v>
      </c>
      <c r="K1772">
        <v>140</v>
      </c>
      <c r="L1772">
        <v>103</v>
      </c>
      <c r="O1772">
        <v>1</v>
      </c>
      <c r="Q1772">
        <v>1</v>
      </c>
      <c r="X1772">
        <v>2</v>
      </c>
      <c r="Y1772">
        <v>506</v>
      </c>
      <c r="Z1772">
        <v>1.4999999999999999E-2</v>
      </c>
      <c r="AA1772">
        <v>1</v>
      </c>
      <c r="AB1772">
        <v>18</v>
      </c>
    </row>
    <row r="1773" spans="1:28" x14ac:dyDescent="0.25">
      <c r="A1773">
        <v>2021</v>
      </c>
      <c r="B1773">
        <v>4</v>
      </c>
      <c r="C1773" s="289">
        <v>44286</v>
      </c>
      <c r="E1773">
        <v>12</v>
      </c>
      <c r="F1773" t="s">
        <v>196</v>
      </c>
      <c r="G1773" t="s">
        <v>197</v>
      </c>
      <c r="H1773">
        <v>197.16</v>
      </c>
      <c r="I1773">
        <v>226.84</v>
      </c>
      <c r="J1773">
        <v>224</v>
      </c>
      <c r="K1773">
        <v>37</v>
      </c>
      <c r="L1773">
        <v>195</v>
      </c>
      <c r="M1773">
        <v>53</v>
      </c>
      <c r="N1773">
        <v>136</v>
      </c>
      <c r="O1773">
        <v>5</v>
      </c>
      <c r="Q1773">
        <v>3</v>
      </c>
      <c r="X1773">
        <v>8</v>
      </c>
      <c r="Y1773">
        <v>552</v>
      </c>
      <c r="Z1773">
        <v>0.02</v>
      </c>
      <c r="AA1773">
        <v>1</v>
      </c>
      <c r="AB1773">
        <v>22</v>
      </c>
    </row>
    <row r="1774" spans="1:28" x14ac:dyDescent="0.25">
      <c r="A1774">
        <v>2021</v>
      </c>
      <c r="B1774">
        <v>4</v>
      </c>
      <c r="C1774" s="289">
        <v>44290</v>
      </c>
      <c r="E1774">
        <v>12</v>
      </c>
      <c r="F1774" t="s">
        <v>196</v>
      </c>
      <c r="G1774" t="s">
        <v>197</v>
      </c>
      <c r="H1774">
        <v>197.16</v>
      </c>
      <c r="I1774">
        <v>226.84</v>
      </c>
      <c r="J1774">
        <v>218.8</v>
      </c>
      <c r="K1774">
        <v>37</v>
      </c>
      <c r="L1774">
        <v>195</v>
      </c>
      <c r="M1774">
        <v>51</v>
      </c>
      <c r="N1774">
        <v>142</v>
      </c>
      <c r="O1774">
        <v>10</v>
      </c>
      <c r="P1774">
        <v>2</v>
      </c>
      <c r="Q1774">
        <v>8</v>
      </c>
      <c r="X1774">
        <v>20</v>
      </c>
      <c r="Y1774">
        <v>1004</v>
      </c>
      <c r="Z1774">
        <v>0.02</v>
      </c>
      <c r="AA1774">
        <v>1</v>
      </c>
      <c r="AB1774">
        <v>22</v>
      </c>
    </row>
    <row r="1775" spans="1:28" x14ac:dyDescent="0.25">
      <c r="A1775">
        <v>2021</v>
      </c>
      <c r="B1775">
        <v>4</v>
      </c>
      <c r="C1775" s="289">
        <v>44291</v>
      </c>
      <c r="E1775">
        <v>12</v>
      </c>
      <c r="F1775" t="s">
        <v>196</v>
      </c>
      <c r="G1775" t="s">
        <v>197</v>
      </c>
      <c r="H1775">
        <v>197.16</v>
      </c>
      <c r="I1775">
        <v>226.84</v>
      </c>
      <c r="J1775">
        <v>215.2</v>
      </c>
      <c r="K1775">
        <v>37</v>
      </c>
      <c r="L1775">
        <v>195</v>
      </c>
      <c r="M1775">
        <v>57</v>
      </c>
      <c r="N1775">
        <v>126</v>
      </c>
      <c r="O1775">
        <v>7</v>
      </c>
      <c r="P1775">
        <v>6</v>
      </c>
      <c r="Q1775">
        <v>6</v>
      </c>
      <c r="X1775">
        <v>19</v>
      </c>
      <c r="Y1775">
        <v>1219</v>
      </c>
      <c r="Z1775">
        <v>0.02</v>
      </c>
      <c r="AA1775">
        <v>1</v>
      </c>
      <c r="AB1775">
        <v>22</v>
      </c>
    </row>
    <row r="1776" spans="1:28" x14ac:dyDescent="0.25">
      <c r="A1776">
        <v>2021</v>
      </c>
      <c r="B1776">
        <v>4</v>
      </c>
      <c r="C1776" s="289">
        <v>44292</v>
      </c>
      <c r="E1776">
        <v>12</v>
      </c>
      <c r="F1776" t="s">
        <v>196</v>
      </c>
      <c r="G1776" t="s">
        <v>197</v>
      </c>
      <c r="H1776">
        <v>197.16</v>
      </c>
      <c r="I1776">
        <v>226.84</v>
      </c>
      <c r="J1776">
        <v>223</v>
      </c>
      <c r="K1776">
        <v>37</v>
      </c>
      <c r="L1776">
        <v>195</v>
      </c>
      <c r="M1776">
        <v>57</v>
      </c>
      <c r="N1776">
        <v>126</v>
      </c>
      <c r="O1776">
        <v>4</v>
      </c>
      <c r="P1776">
        <v>2</v>
      </c>
      <c r="Q1776">
        <v>1</v>
      </c>
      <c r="X1776">
        <v>7</v>
      </c>
      <c r="Y1776">
        <v>119</v>
      </c>
      <c r="Z1776">
        <v>0.02</v>
      </c>
      <c r="AA1776">
        <v>1</v>
      </c>
      <c r="AB1776">
        <v>22</v>
      </c>
    </row>
    <row r="1777" spans="1:28" x14ac:dyDescent="0.25">
      <c r="A1777">
        <v>2021</v>
      </c>
      <c r="B1777">
        <v>4</v>
      </c>
      <c r="C1777" s="289">
        <v>44298</v>
      </c>
      <c r="E1777">
        <v>12</v>
      </c>
      <c r="F1777" t="s">
        <v>196</v>
      </c>
      <c r="G1777" t="s">
        <v>197</v>
      </c>
      <c r="H1777">
        <v>197.16</v>
      </c>
      <c r="I1777">
        <v>226.84</v>
      </c>
      <c r="J1777">
        <v>246.8</v>
      </c>
      <c r="K1777">
        <v>37</v>
      </c>
      <c r="L1777">
        <v>195</v>
      </c>
      <c r="M1777">
        <v>49</v>
      </c>
      <c r="N1777">
        <v>148</v>
      </c>
      <c r="O1777">
        <v>4</v>
      </c>
      <c r="Q1777">
        <v>4</v>
      </c>
      <c r="X1777">
        <v>8</v>
      </c>
      <c r="Y1777">
        <v>352</v>
      </c>
      <c r="Z1777">
        <v>0.02</v>
      </c>
      <c r="AA1777">
        <v>1</v>
      </c>
      <c r="AB1777">
        <v>22</v>
      </c>
    </row>
    <row r="1778" spans="1:28" x14ac:dyDescent="0.25">
      <c r="A1778">
        <v>2021</v>
      </c>
      <c r="B1778">
        <v>4</v>
      </c>
      <c r="C1778" s="289">
        <v>44299</v>
      </c>
      <c r="E1778">
        <v>12</v>
      </c>
      <c r="F1778" t="s">
        <v>196</v>
      </c>
      <c r="G1778" t="s">
        <v>197</v>
      </c>
      <c r="H1778">
        <v>197.16</v>
      </c>
      <c r="I1778">
        <v>226.84</v>
      </c>
      <c r="J1778">
        <v>214.5</v>
      </c>
      <c r="K1778">
        <v>37</v>
      </c>
      <c r="L1778">
        <v>195</v>
      </c>
      <c r="M1778">
        <v>50</v>
      </c>
      <c r="N1778">
        <v>144</v>
      </c>
      <c r="O1778">
        <v>4</v>
      </c>
      <c r="P1778">
        <v>2</v>
      </c>
      <c r="Q1778">
        <v>2</v>
      </c>
      <c r="X1778">
        <v>8</v>
      </c>
      <c r="Y1778">
        <v>352</v>
      </c>
      <c r="Z1778">
        <v>0.02</v>
      </c>
      <c r="AA1778">
        <v>1</v>
      </c>
      <c r="AB1778">
        <v>22</v>
      </c>
    </row>
    <row r="1779" spans="1:28" x14ac:dyDescent="0.25">
      <c r="A1779">
        <v>2021</v>
      </c>
      <c r="B1779">
        <v>4</v>
      </c>
      <c r="C1779" s="289">
        <v>44300</v>
      </c>
      <c r="E1779">
        <v>12</v>
      </c>
      <c r="F1779" t="s">
        <v>196</v>
      </c>
      <c r="G1779" t="s">
        <v>197</v>
      </c>
      <c r="H1779">
        <v>197.16</v>
      </c>
      <c r="I1779">
        <v>226.84</v>
      </c>
      <c r="J1779">
        <v>226</v>
      </c>
      <c r="K1779">
        <v>37</v>
      </c>
      <c r="L1779">
        <v>195</v>
      </c>
      <c r="M1779">
        <v>49</v>
      </c>
      <c r="N1779">
        <v>148</v>
      </c>
      <c r="O1779">
        <v>3</v>
      </c>
      <c r="Q1779">
        <v>5</v>
      </c>
      <c r="X1779">
        <v>8</v>
      </c>
      <c r="Y1779">
        <v>248</v>
      </c>
      <c r="Z1779">
        <v>0.02</v>
      </c>
      <c r="AA1779">
        <v>1</v>
      </c>
      <c r="AB1779">
        <v>22</v>
      </c>
    </row>
    <row r="1780" spans="1:28" x14ac:dyDescent="0.25">
      <c r="A1780">
        <v>2021</v>
      </c>
      <c r="B1780">
        <v>4</v>
      </c>
      <c r="C1780" s="289">
        <v>44301</v>
      </c>
      <c r="E1780">
        <v>12</v>
      </c>
      <c r="F1780" t="s">
        <v>196</v>
      </c>
      <c r="G1780" t="s">
        <v>197</v>
      </c>
      <c r="H1780">
        <v>197.16</v>
      </c>
      <c r="I1780">
        <v>226.84</v>
      </c>
      <c r="K1780">
        <v>37</v>
      </c>
      <c r="L1780">
        <v>195</v>
      </c>
      <c r="Y1780">
        <v>160</v>
      </c>
      <c r="Z1780">
        <v>0.02</v>
      </c>
      <c r="AA1780">
        <v>1</v>
      </c>
      <c r="AB1780">
        <v>22</v>
      </c>
    </row>
    <row r="1781" spans="1:28" x14ac:dyDescent="0.25">
      <c r="A1781">
        <v>2021</v>
      </c>
      <c r="B1781">
        <v>4</v>
      </c>
      <c r="C1781" s="289">
        <v>44305</v>
      </c>
      <c r="E1781">
        <v>12</v>
      </c>
      <c r="F1781" t="s">
        <v>196</v>
      </c>
      <c r="G1781" t="s">
        <v>197</v>
      </c>
      <c r="H1781">
        <v>197.16</v>
      </c>
      <c r="I1781">
        <v>226.84</v>
      </c>
      <c r="J1781">
        <v>220.3</v>
      </c>
      <c r="K1781">
        <v>37</v>
      </c>
      <c r="L1781">
        <v>195</v>
      </c>
      <c r="M1781">
        <v>52</v>
      </c>
      <c r="N1781">
        <v>138</v>
      </c>
      <c r="O1781">
        <v>3</v>
      </c>
      <c r="Q1781">
        <v>4</v>
      </c>
      <c r="X1781">
        <v>7</v>
      </c>
      <c r="Y1781">
        <v>223</v>
      </c>
      <c r="Z1781">
        <v>0.02</v>
      </c>
      <c r="AA1781">
        <v>1</v>
      </c>
      <c r="AB1781">
        <v>22</v>
      </c>
    </row>
    <row r="1782" spans="1:28" x14ac:dyDescent="0.25">
      <c r="A1782">
        <v>2021</v>
      </c>
      <c r="B1782">
        <v>4</v>
      </c>
      <c r="C1782" s="289">
        <v>44306</v>
      </c>
      <c r="E1782">
        <v>12</v>
      </c>
      <c r="F1782" t="s">
        <v>196</v>
      </c>
      <c r="G1782" t="s">
        <v>197</v>
      </c>
      <c r="H1782">
        <v>197.16</v>
      </c>
      <c r="I1782">
        <v>226.84</v>
      </c>
      <c r="J1782">
        <v>217.2</v>
      </c>
      <c r="K1782">
        <v>37</v>
      </c>
      <c r="L1782">
        <v>195</v>
      </c>
      <c r="M1782">
        <v>52</v>
      </c>
      <c r="N1782">
        <v>138</v>
      </c>
      <c r="O1782">
        <v>6</v>
      </c>
      <c r="P1782">
        <v>4</v>
      </c>
      <c r="Q1782">
        <v>9</v>
      </c>
      <c r="X1782">
        <v>19</v>
      </c>
      <c r="Y1782">
        <v>611</v>
      </c>
      <c r="Z1782">
        <v>0.02</v>
      </c>
      <c r="AA1782">
        <v>1</v>
      </c>
      <c r="AB1782">
        <v>22</v>
      </c>
    </row>
    <row r="1783" spans="1:28" x14ac:dyDescent="0.25">
      <c r="A1783">
        <v>2021</v>
      </c>
      <c r="B1783">
        <v>4</v>
      </c>
      <c r="C1783" s="289">
        <v>44307</v>
      </c>
      <c r="E1783">
        <v>12</v>
      </c>
      <c r="F1783" t="s">
        <v>196</v>
      </c>
      <c r="G1783" t="s">
        <v>197</v>
      </c>
      <c r="H1783">
        <v>197.16</v>
      </c>
      <c r="I1783">
        <v>226.84</v>
      </c>
      <c r="J1783">
        <v>218.5</v>
      </c>
      <c r="K1783">
        <v>37</v>
      </c>
      <c r="L1783">
        <v>195</v>
      </c>
      <c r="M1783">
        <v>55</v>
      </c>
      <c r="N1783">
        <v>131</v>
      </c>
      <c r="O1783">
        <v>8</v>
      </c>
      <c r="P1783">
        <v>4</v>
      </c>
      <c r="Q1783">
        <v>4</v>
      </c>
      <c r="X1783">
        <v>16</v>
      </c>
      <c r="Y1783">
        <v>352</v>
      </c>
      <c r="Z1783">
        <v>0.02</v>
      </c>
      <c r="AA1783">
        <v>1</v>
      </c>
      <c r="AB1783">
        <v>22</v>
      </c>
    </row>
    <row r="1784" spans="1:28" x14ac:dyDescent="0.25">
      <c r="A1784">
        <v>2021</v>
      </c>
      <c r="B1784">
        <v>4</v>
      </c>
      <c r="C1784" s="289">
        <v>44311</v>
      </c>
      <c r="E1784">
        <v>12</v>
      </c>
      <c r="F1784" t="s">
        <v>196</v>
      </c>
      <c r="G1784" t="s">
        <v>197</v>
      </c>
      <c r="H1784">
        <v>197.16</v>
      </c>
      <c r="I1784">
        <v>226.84</v>
      </c>
      <c r="J1784">
        <v>210.8</v>
      </c>
      <c r="K1784">
        <v>37</v>
      </c>
      <c r="L1784">
        <v>195</v>
      </c>
      <c r="M1784">
        <v>57</v>
      </c>
      <c r="N1784">
        <v>127</v>
      </c>
      <c r="O1784">
        <v>2</v>
      </c>
      <c r="Q1784">
        <v>2</v>
      </c>
      <c r="X1784">
        <v>4</v>
      </c>
      <c r="Y1784">
        <v>364</v>
      </c>
      <c r="Z1784">
        <v>0.02</v>
      </c>
      <c r="AA1784">
        <v>1</v>
      </c>
      <c r="AB1784">
        <v>22</v>
      </c>
    </row>
    <row r="1785" spans="1:28" x14ac:dyDescent="0.25">
      <c r="A1785">
        <v>2021</v>
      </c>
      <c r="B1785">
        <v>4</v>
      </c>
      <c r="C1785" s="289">
        <v>44312</v>
      </c>
      <c r="E1785">
        <v>12</v>
      </c>
      <c r="F1785" t="s">
        <v>196</v>
      </c>
      <c r="G1785" t="s">
        <v>197</v>
      </c>
      <c r="H1785">
        <v>197.16</v>
      </c>
      <c r="I1785">
        <v>226.84</v>
      </c>
      <c r="J1785">
        <v>211.8</v>
      </c>
      <c r="K1785">
        <v>37</v>
      </c>
      <c r="L1785">
        <v>195</v>
      </c>
      <c r="M1785">
        <v>61</v>
      </c>
      <c r="N1785">
        <v>118</v>
      </c>
      <c r="O1785">
        <v>5</v>
      </c>
      <c r="Q1785">
        <v>7</v>
      </c>
      <c r="R1785">
        <v>2</v>
      </c>
      <c r="X1785">
        <v>14</v>
      </c>
      <c r="Y1785">
        <v>862</v>
      </c>
      <c r="Z1785">
        <v>0.02</v>
      </c>
      <c r="AA1785">
        <v>1</v>
      </c>
      <c r="AB1785">
        <v>22</v>
      </c>
    </row>
    <row r="1786" spans="1:28" x14ac:dyDescent="0.25">
      <c r="A1786">
        <v>2021</v>
      </c>
      <c r="B1786">
        <v>4</v>
      </c>
      <c r="C1786" s="289">
        <v>44313</v>
      </c>
      <c r="E1786">
        <v>12</v>
      </c>
      <c r="F1786" t="s">
        <v>196</v>
      </c>
      <c r="G1786" t="s">
        <v>197</v>
      </c>
      <c r="H1786">
        <v>197.16</v>
      </c>
      <c r="I1786">
        <v>226.84</v>
      </c>
      <c r="K1786">
        <v>37</v>
      </c>
      <c r="L1786">
        <v>195</v>
      </c>
      <c r="Y1786">
        <v>88</v>
      </c>
      <c r="Z1786">
        <v>0.02</v>
      </c>
      <c r="AA1786">
        <v>1</v>
      </c>
      <c r="AB1786">
        <v>22</v>
      </c>
    </row>
    <row r="1787" spans="1:28" x14ac:dyDescent="0.25">
      <c r="A1787">
        <v>2021</v>
      </c>
      <c r="B1787">
        <v>4</v>
      </c>
      <c r="C1787" s="289">
        <v>44286</v>
      </c>
      <c r="E1787">
        <v>11</v>
      </c>
      <c r="F1787" t="s">
        <v>193</v>
      </c>
      <c r="G1787" t="s">
        <v>194</v>
      </c>
      <c r="H1787">
        <v>197.16</v>
      </c>
      <c r="I1787">
        <v>226.84</v>
      </c>
      <c r="J1787">
        <v>220.4</v>
      </c>
      <c r="K1787">
        <v>37</v>
      </c>
      <c r="L1787">
        <v>195</v>
      </c>
      <c r="M1787">
        <v>53</v>
      </c>
      <c r="N1787">
        <v>136</v>
      </c>
      <c r="O1787">
        <v>2</v>
      </c>
      <c r="Q1787">
        <v>6</v>
      </c>
      <c r="X1787">
        <v>8</v>
      </c>
      <c r="Y1787">
        <v>552</v>
      </c>
      <c r="Z1787">
        <v>0.02</v>
      </c>
      <c r="AA1787">
        <v>1</v>
      </c>
      <c r="AB1787">
        <v>22</v>
      </c>
    </row>
    <row r="1788" spans="1:28" x14ac:dyDescent="0.25">
      <c r="A1788">
        <v>2021</v>
      </c>
      <c r="B1788">
        <v>4</v>
      </c>
      <c r="C1788" s="289">
        <v>44290</v>
      </c>
      <c r="E1788">
        <v>11</v>
      </c>
      <c r="F1788" t="s">
        <v>193</v>
      </c>
      <c r="G1788" t="s">
        <v>194</v>
      </c>
      <c r="H1788">
        <v>197.16</v>
      </c>
      <c r="I1788">
        <v>226.84</v>
      </c>
      <c r="J1788">
        <v>224.6</v>
      </c>
      <c r="K1788">
        <v>37</v>
      </c>
      <c r="L1788">
        <v>195</v>
      </c>
      <c r="M1788">
        <v>51</v>
      </c>
      <c r="N1788">
        <v>142</v>
      </c>
      <c r="O1788">
        <v>10</v>
      </c>
      <c r="P1788">
        <v>6</v>
      </c>
      <c r="Q1788">
        <v>8</v>
      </c>
      <c r="X1788">
        <v>24</v>
      </c>
      <c r="Y1788">
        <v>1008</v>
      </c>
      <c r="Z1788">
        <v>0.02</v>
      </c>
      <c r="AA1788">
        <v>1</v>
      </c>
      <c r="AB1788">
        <v>22</v>
      </c>
    </row>
    <row r="1789" spans="1:28" x14ac:dyDescent="0.25">
      <c r="A1789">
        <v>2021</v>
      </c>
      <c r="B1789">
        <v>4</v>
      </c>
      <c r="C1789" s="289">
        <v>44291</v>
      </c>
      <c r="E1789">
        <v>11</v>
      </c>
      <c r="F1789" t="s">
        <v>193</v>
      </c>
      <c r="G1789" t="s">
        <v>194</v>
      </c>
      <c r="H1789">
        <v>197.16</v>
      </c>
      <c r="I1789">
        <v>226.84</v>
      </c>
      <c r="J1789">
        <v>221.7</v>
      </c>
      <c r="K1789">
        <v>37</v>
      </c>
      <c r="L1789">
        <v>195</v>
      </c>
      <c r="M1789">
        <v>57</v>
      </c>
      <c r="N1789">
        <v>126</v>
      </c>
      <c r="O1789">
        <v>10</v>
      </c>
      <c r="P1789">
        <v>6</v>
      </c>
      <c r="Q1789">
        <v>3</v>
      </c>
      <c r="X1789">
        <v>19</v>
      </c>
      <c r="Y1789">
        <v>1227</v>
      </c>
      <c r="Z1789">
        <v>0.02</v>
      </c>
      <c r="AA1789">
        <v>1</v>
      </c>
      <c r="AB1789">
        <v>22</v>
      </c>
    </row>
    <row r="1790" spans="1:28" x14ac:dyDescent="0.25">
      <c r="A1790">
        <v>2021</v>
      </c>
      <c r="B1790">
        <v>4</v>
      </c>
      <c r="C1790" s="289">
        <v>44292</v>
      </c>
      <c r="E1790">
        <v>11</v>
      </c>
      <c r="F1790" t="s">
        <v>193</v>
      </c>
      <c r="G1790" t="s">
        <v>194</v>
      </c>
      <c r="H1790">
        <v>197.16</v>
      </c>
      <c r="I1790">
        <v>226.84</v>
      </c>
      <c r="J1790">
        <v>207</v>
      </c>
      <c r="K1790">
        <v>37</v>
      </c>
      <c r="L1790">
        <v>195</v>
      </c>
      <c r="M1790">
        <v>57</v>
      </c>
      <c r="N1790">
        <v>126</v>
      </c>
      <c r="O1790">
        <v>2</v>
      </c>
      <c r="P1790">
        <v>1</v>
      </c>
      <c r="Q1790">
        <v>1</v>
      </c>
      <c r="X1790">
        <v>4</v>
      </c>
      <c r="Y1790">
        <v>116</v>
      </c>
      <c r="Z1790">
        <v>0.02</v>
      </c>
      <c r="AA1790">
        <v>1</v>
      </c>
      <c r="AB1790">
        <v>22</v>
      </c>
    </row>
    <row r="1791" spans="1:28" x14ac:dyDescent="0.25">
      <c r="A1791">
        <v>2021</v>
      </c>
      <c r="B1791">
        <v>4</v>
      </c>
      <c r="C1791" s="289">
        <v>44298</v>
      </c>
      <c r="E1791">
        <v>11</v>
      </c>
      <c r="F1791" t="s">
        <v>193</v>
      </c>
      <c r="G1791" t="s">
        <v>194</v>
      </c>
      <c r="H1791">
        <v>197.16</v>
      </c>
      <c r="I1791">
        <v>226.84</v>
      </c>
      <c r="J1791">
        <v>224</v>
      </c>
      <c r="K1791">
        <v>37</v>
      </c>
      <c r="L1791">
        <v>195</v>
      </c>
      <c r="M1791">
        <v>49</v>
      </c>
      <c r="N1791">
        <v>148</v>
      </c>
      <c r="O1791">
        <v>6</v>
      </c>
      <c r="Q1791">
        <v>2</v>
      </c>
      <c r="X1791">
        <v>8</v>
      </c>
      <c r="Y1791">
        <v>352</v>
      </c>
      <c r="Z1791">
        <v>0.02</v>
      </c>
      <c r="AA1791">
        <v>1</v>
      </c>
      <c r="AB1791">
        <v>22</v>
      </c>
    </row>
    <row r="1792" spans="1:28" x14ac:dyDescent="0.25">
      <c r="A1792">
        <v>2021</v>
      </c>
      <c r="B1792">
        <v>4</v>
      </c>
      <c r="C1792" s="289">
        <v>44299</v>
      </c>
      <c r="E1792">
        <v>11</v>
      </c>
      <c r="F1792" t="s">
        <v>193</v>
      </c>
      <c r="G1792" t="s">
        <v>194</v>
      </c>
      <c r="H1792">
        <v>197.16</v>
      </c>
      <c r="I1792">
        <v>226.84</v>
      </c>
      <c r="J1792">
        <v>221.5</v>
      </c>
      <c r="K1792">
        <v>37</v>
      </c>
      <c r="L1792">
        <v>195</v>
      </c>
      <c r="M1792">
        <v>50</v>
      </c>
      <c r="N1792">
        <v>144</v>
      </c>
      <c r="O1792">
        <v>2</v>
      </c>
      <c r="P1792">
        <v>4</v>
      </c>
      <c r="Q1792">
        <v>2</v>
      </c>
      <c r="X1792">
        <v>8</v>
      </c>
      <c r="Y1792">
        <v>352</v>
      </c>
      <c r="Z1792">
        <v>0.02</v>
      </c>
      <c r="AA1792">
        <v>1</v>
      </c>
      <c r="AB1792">
        <v>22</v>
      </c>
    </row>
    <row r="1793" spans="1:28" x14ac:dyDescent="0.25">
      <c r="A1793">
        <v>2021</v>
      </c>
      <c r="B1793">
        <v>4</v>
      </c>
      <c r="C1793" s="289">
        <v>44300</v>
      </c>
      <c r="E1793">
        <v>11</v>
      </c>
      <c r="F1793" t="s">
        <v>193</v>
      </c>
      <c r="G1793" t="s">
        <v>194</v>
      </c>
      <c r="H1793">
        <v>197.16</v>
      </c>
      <c r="I1793">
        <v>226.84</v>
      </c>
      <c r="J1793">
        <v>228</v>
      </c>
      <c r="K1793">
        <v>37</v>
      </c>
      <c r="L1793">
        <v>195</v>
      </c>
      <c r="M1793">
        <v>49</v>
      </c>
      <c r="N1793">
        <v>148</v>
      </c>
      <c r="O1793">
        <v>2</v>
      </c>
      <c r="Q1793">
        <v>6</v>
      </c>
      <c r="X1793">
        <v>8</v>
      </c>
      <c r="Y1793">
        <v>248</v>
      </c>
      <c r="Z1793">
        <v>0.02</v>
      </c>
      <c r="AA1793">
        <v>1</v>
      </c>
      <c r="AB1793">
        <v>22</v>
      </c>
    </row>
    <row r="1794" spans="1:28" x14ac:dyDescent="0.25">
      <c r="A1794">
        <v>2021</v>
      </c>
      <c r="B1794">
        <v>4</v>
      </c>
      <c r="C1794" s="289">
        <v>44301</v>
      </c>
      <c r="E1794">
        <v>11</v>
      </c>
      <c r="F1794" t="s">
        <v>193</v>
      </c>
      <c r="G1794" t="s">
        <v>194</v>
      </c>
      <c r="H1794">
        <v>197.16</v>
      </c>
      <c r="I1794">
        <v>226.84</v>
      </c>
      <c r="K1794">
        <v>37</v>
      </c>
      <c r="L1794">
        <v>195</v>
      </c>
      <c r="Y1794">
        <v>160</v>
      </c>
      <c r="Z1794">
        <v>0.02</v>
      </c>
      <c r="AA1794">
        <v>1</v>
      </c>
      <c r="AB1794">
        <v>22</v>
      </c>
    </row>
    <row r="1795" spans="1:28" x14ac:dyDescent="0.25">
      <c r="A1795">
        <v>2021</v>
      </c>
      <c r="B1795">
        <v>4</v>
      </c>
      <c r="C1795" s="289">
        <v>44305</v>
      </c>
      <c r="E1795">
        <v>11</v>
      </c>
      <c r="F1795" t="s">
        <v>193</v>
      </c>
      <c r="G1795" t="s">
        <v>194</v>
      </c>
      <c r="H1795">
        <v>197.16</v>
      </c>
      <c r="I1795">
        <v>226.84</v>
      </c>
      <c r="J1795">
        <v>222</v>
      </c>
      <c r="K1795">
        <v>37</v>
      </c>
      <c r="L1795">
        <v>195</v>
      </c>
      <c r="M1795">
        <v>52</v>
      </c>
      <c r="N1795">
        <v>138</v>
      </c>
      <c r="O1795">
        <v>6</v>
      </c>
      <c r="Q1795">
        <v>1</v>
      </c>
      <c r="X1795">
        <v>7</v>
      </c>
      <c r="Y1795">
        <v>223</v>
      </c>
      <c r="Z1795">
        <v>0.02</v>
      </c>
      <c r="AA1795">
        <v>1</v>
      </c>
      <c r="AB1795">
        <v>22</v>
      </c>
    </row>
    <row r="1796" spans="1:28" x14ac:dyDescent="0.25">
      <c r="A1796">
        <v>2021</v>
      </c>
      <c r="B1796">
        <v>4</v>
      </c>
      <c r="C1796" s="289">
        <v>44306</v>
      </c>
      <c r="E1796">
        <v>11</v>
      </c>
      <c r="F1796" t="s">
        <v>193</v>
      </c>
      <c r="G1796" t="s">
        <v>194</v>
      </c>
      <c r="H1796">
        <v>197.16</v>
      </c>
      <c r="I1796">
        <v>226.84</v>
      </c>
      <c r="J1796">
        <v>216.8</v>
      </c>
      <c r="K1796">
        <v>37</v>
      </c>
      <c r="L1796">
        <v>195</v>
      </c>
      <c r="M1796">
        <v>52</v>
      </c>
      <c r="N1796">
        <v>138</v>
      </c>
      <c r="O1796">
        <v>7</v>
      </c>
      <c r="P1796">
        <v>8</v>
      </c>
      <c r="Q1796">
        <v>5</v>
      </c>
      <c r="X1796">
        <v>20</v>
      </c>
      <c r="Y1796">
        <v>612</v>
      </c>
      <c r="Z1796">
        <v>0.02</v>
      </c>
      <c r="AA1796">
        <v>1</v>
      </c>
      <c r="AB1796">
        <v>22</v>
      </c>
    </row>
    <row r="1797" spans="1:28" x14ac:dyDescent="0.25">
      <c r="A1797">
        <v>2021</v>
      </c>
      <c r="B1797">
        <v>4</v>
      </c>
      <c r="C1797" s="289">
        <v>44307</v>
      </c>
      <c r="E1797">
        <v>11</v>
      </c>
      <c r="F1797" t="s">
        <v>193</v>
      </c>
      <c r="G1797" t="s">
        <v>194</v>
      </c>
      <c r="H1797">
        <v>197.16</v>
      </c>
      <c r="I1797">
        <v>226.84</v>
      </c>
      <c r="J1797">
        <v>223</v>
      </c>
      <c r="K1797">
        <v>37</v>
      </c>
      <c r="L1797">
        <v>195</v>
      </c>
      <c r="M1797">
        <v>55</v>
      </c>
      <c r="N1797">
        <v>131</v>
      </c>
      <c r="O1797">
        <v>8</v>
      </c>
      <c r="P1797">
        <v>2</v>
      </c>
      <c r="Q1797">
        <v>8</v>
      </c>
      <c r="X1797">
        <v>18</v>
      </c>
      <c r="Y1797">
        <v>354</v>
      </c>
      <c r="Z1797">
        <v>0.02</v>
      </c>
      <c r="AA1797">
        <v>1</v>
      </c>
      <c r="AB1797">
        <v>22</v>
      </c>
    </row>
    <row r="1798" spans="1:28" x14ac:dyDescent="0.25">
      <c r="A1798">
        <v>2021</v>
      </c>
      <c r="B1798">
        <v>4</v>
      </c>
      <c r="C1798" s="289">
        <v>44311</v>
      </c>
      <c r="E1798">
        <v>11</v>
      </c>
      <c r="F1798" t="s">
        <v>193</v>
      </c>
      <c r="G1798" t="s">
        <v>194</v>
      </c>
      <c r="H1798">
        <v>197.16</v>
      </c>
      <c r="I1798">
        <v>226.84</v>
      </c>
      <c r="J1798">
        <v>222</v>
      </c>
      <c r="K1798">
        <v>37</v>
      </c>
      <c r="L1798">
        <v>195</v>
      </c>
      <c r="M1798">
        <v>57</v>
      </c>
      <c r="N1798">
        <v>127</v>
      </c>
      <c r="O1798">
        <v>2</v>
      </c>
      <c r="P1798">
        <v>2</v>
      </c>
      <c r="Q1798">
        <v>1</v>
      </c>
      <c r="X1798">
        <v>5</v>
      </c>
      <c r="Y1798">
        <v>365</v>
      </c>
      <c r="Z1798">
        <v>0.02</v>
      </c>
      <c r="AA1798">
        <v>1</v>
      </c>
      <c r="AB1798">
        <v>22</v>
      </c>
    </row>
    <row r="1799" spans="1:28" x14ac:dyDescent="0.25">
      <c r="A1799">
        <v>2021</v>
      </c>
      <c r="B1799">
        <v>4</v>
      </c>
      <c r="C1799" s="289">
        <v>44312</v>
      </c>
      <c r="E1799">
        <v>11</v>
      </c>
      <c r="F1799" t="s">
        <v>193</v>
      </c>
      <c r="G1799" t="s">
        <v>194</v>
      </c>
      <c r="H1799">
        <v>197.16</v>
      </c>
      <c r="I1799">
        <v>226.84</v>
      </c>
      <c r="J1799">
        <v>219.2</v>
      </c>
      <c r="K1799">
        <v>37</v>
      </c>
      <c r="L1799">
        <v>195</v>
      </c>
      <c r="M1799">
        <v>61</v>
      </c>
      <c r="N1799">
        <v>118</v>
      </c>
      <c r="O1799">
        <v>9</v>
      </c>
      <c r="P1799">
        <v>2</v>
      </c>
      <c r="Q1799">
        <v>3</v>
      </c>
      <c r="X1799">
        <v>14</v>
      </c>
      <c r="Y1799">
        <v>862</v>
      </c>
      <c r="Z1799">
        <v>0.02</v>
      </c>
      <c r="AA1799">
        <v>1</v>
      </c>
      <c r="AB1799">
        <v>22</v>
      </c>
    </row>
    <row r="1800" spans="1:28" x14ac:dyDescent="0.25">
      <c r="A1800">
        <v>2021</v>
      </c>
      <c r="B1800">
        <v>4</v>
      </c>
      <c r="C1800" s="289">
        <v>44313</v>
      </c>
      <c r="E1800">
        <v>11</v>
      </c>
      <c r="F1800" t="s">
        <v>193</v>
      </c>
      <c r="G1800" t="s">
        <v>194</v>
      </c>
      <c r="H1800">
        <v>197.16</v>
      </c>
      <c r="I1800">
        <v>226.84</v>
      </c>
      <c r="K1800">
        <v>37</v>
      </c>
      <c r="L1800">
        <v>195</v>
      </c>
      <c r="Y1800">
        <v>88</v>
      </c>
      <c r="Z1800">
        <v>0.02</v>
      </c>
      <c r="AA1800">
        <v>1</v>
      </c>
      <c r="AB1800">
        <v>22</v>
      </c>
    </row>
    <row r="1801" spans="1:28" x14ac:dyDescent="0.25">
      <c r="A1801">
        <v>2021</v>
      </c>
      <c r="B1801">
        <v>4</v>
      </c>
      <c r="C1801" s="289">
        <v>44286</v>
      </c>
      <c r="E1801">
        <v>183</v>
      </c>
      <c r="F1801" t="s">
        <v>393</v>
      </c>
      <c r="G1801" t="s">
        <v>394</v>
      </c>
      <c r="H1801">
        <v>2.79</v>
      </c>
      <c r="I1801">
        <v>3.21</v>
      </c>
      <c r="J1801">
        <v>3</v>
      </c>
      <c r="K1801">
        <v>508</v>
      </c>
      <c r="L1801">
        <v>85</v>
      </c>
      <c r="M1801">
        <v>455</v>
      </c>
      <c r="N1801">
        <v>95</v>
      </c>
      <c r="O1801">
        <v>30</v>
      </c>
      <c r="P1801">
        <v>70</v>
      </c>
      <c r="Q1801">
        <v>40</v>
      </c>
      <c r="S1801">
        <v>10</v>
      </c>
      <c r="X1801">
        <v>150</v>
      </c>
      <c r="Y1801">
        <v>1150</v>
      </c>
      <c r="Z1801">
        <v>0.02</v>
      </c>
      <c r="AA1801">
        <v>1</v>
      </c>
      <c r="AB1801">
        <v>24</v>
      </c>
    </row>
    <row r="1802" spans="1:28" x14ac:dyDescent="0.25">
      <c r="A1802">
        <v>2021</v>
      </c>
      <c r="B1802">
        <v>4</v>
      </c>
      <c r="C1802" s="289">
        <v>44304</v>
      </c>
      <c r="E1802">
        <v>93</v>
      </c>
      <c r="F1802" t="s">
        <v>209</v>
      </c>
      <c r="G1802" t="s">
        <v>210</v>
      </c>
      <c r="H1802">
        <v>54.87</v>
      </c>
      <c r="I1802">
        <v>63.13</v>
      </c>
      <c r="J1802">
        <v>66</v>
      </c>
      <c r="K1802">
        <v>74</v>
      </c>
      <c r="L1802">
        <v>97</v>
      </c>
      <c r="M1802">
        <v>71</v>
      </c>
      <c r="N1802">
        <v>102</v>
      </c>
      <c r="O1802">
        <v>12</v>
      </c>
      <c r="P1802">
        <v>2</v>
      </c>
      <c r="Q1802">
        <v>5</v>
      </c>
      <c r="X1802">
        <v>19</v>
      </c>
      <c r="Y1802">
        <v>343</v>
      </c>
      <c r="Z1802">
        <v>1.4999999999999999E-2</v>
      </c>
      <c r="AA1802">
        <v>1</v>
      </c>
      <c r="AB1802">
        <v>16</v>
      </c>
    </row>
    <row r="1803" spans="1:28" x14ac:dyDescent="0.25">
      <c r="A1803">
        <v>2021</v>
      </c>
      <c r="B1803">
        <v>4</v>
      </c>
      <c r="C1803" s="289">
        <v>44305</v>
      </c>
      <c r="E1803">
        <v>93</v>
      </c>
      <c r="F1803" t="s">
        <v>209</v>
      </c>
      <c r="G1803" t="s">
        <v>210</v>
      </c>
      <c r="H1803">
        <v>54.87</v>
      </c>
      <c r="I1803">
        <v>63.13</v>
      </c>
      <c r="J1803">
        <v>61</v>
      </c>
      <c r="K1803">
        <v>74</v>
      </c>
      <c r="L1803">
        <v>97</v>
      </c>
      <c r="M1803">
        <v>67</v>
      </c>
      <c r="N1803">
        <v>108</v>
      </c>
      <c r="O1803">
        <v>12</v>
      </c>
      <c r="P1803">
        <v>2</v>
      </c>
      <c r="Q1803">
        <v>7</v>
      </c>
      <c r="X1803">
        <v>21</v>
      </c>
      <c r="Y1803">
        <v>885</v>
      </c>
      <c r="Z1803">
        <v>1.4999999999999999E-2</v>
      </c>
      <c r="AA1803">
        <v>1</v>
      </c>
      <c r="AB1803">
        <v>16</v>
      </c>
    </row>
    <row r="1804" spans="1:28" x14ac:dyDescent="0.25">
      <c r="A1804">
        <v>2021</v>
      </c>
      <c r="B1804">
        <v>4</v>
      </c>
      <c r="C1804" s="289">
        <v>44306</v>
      </c>
      <c r="E1804">
        <v>93</v>
      </c>
      <c r="F1804" t="s">
        <v>209</v>
      </c>
      <c r="G1804" t="s">
        <v>210</v>
      </c>
      <c r="H1804">
        <v>54.87</v>
      </c>
      <c r="I1804">
        <v>63.13</v>
      </c>
      <c r="J1804">
        <v>59.3</v>
      </c>
      <c r="K1804">
        <v>74</v>
      </c>
      <c r="L1804">
        <v>97</v>
      </c>
      <c r="M1804">
        <v>67</v>
      </c>
      <c r="N1804">
        <v>107</v>
      </c>
      <c r="O1804">
        <v>7</v>
      </c>
      <c r="P1804">
        <v>7</v>
      </c>
      <c r="Q1804">
        <v>5</v>
      </c>
      <c r="X1804">
        <v>19</v>
      </c>
      <c r="Y1804">
        <v>829</v>
      </c>
      <c r="Z1804">
        <v>1.4999999999999999E-2</v>
      </c>
      <c r="AA1804">
        <v>1</v>
      </c>
      <c r="AB1804">
        <v>16</v>
      </c>
    </row>
    <row r="1805" spans="1:28" x14ac:dyDescent="0.25">
      <c r="A1805">
        <v>2021</v>
      </c>
      <c r="B1805">
        <v>4</v>
      </c>
      <c r="C1805" s="289">
        <v>44307</v>
      </c>
      <c r="E1805">
        <v>93</v>
      </c>
      <c r="F1805" t="s">
        <v>209</v>
      </c>
      <c r="G1805" t="s">
        <v>210</v>
      </c>
      <c r="H1805">
        <v>54.87</v>
      </c>
      <c r="I1805">
        <v>63.13</v>
      </c>
      <c r="J1805">
        <v>59.8</v>
      </c>
      <c r="K1805">
        <v>74</v>
      </c>
      <c r="L1805">
        <v>97</v>
      </c>
      <c r="M1805">
        <v>71</v>
      </c>
      <c r="N1805">
        <v>101</v>
      </c>
      <c r="O1805">
        <v>13</v>
      </c>
      <c r="P1805">
        <v>8</v>
      </c>
      <c r="Q1805">
        <v>10</v>
      </c>
      <c r="X1805">
        <v>31</v>
      </c>
      <c r="Y1805">
        <v>949</v>
      </c>
      <c r="Z1805">
        <v>1.4999999999999999E-2</v>
      </c>
      <c r="AA1805">
        <v>1</v>
      </c>
      <c r="AB1805">
        <v>16</v>
      </c>
    </row>
    <row r="1806" spans="1:28" x14ac:dyDescent="0.25">
      <c r="A1806">
        <v>2021</v>
      </c>
      <c r="B1806">
        <v>4</v>
      </c>
      <c r="C1806" s="289">
        <v>44308</v>
      </c>
      <c r="E1806">
        <v>93</v>
      </c>
      <c r="F1806" t="s">
        <v>209</v>
      </c>
      <c r="G1806" t="s">
        <v>210</v>
      </c>
      <c r="H1806">
        <v>54.87</v>
      </c>
      <c r="I1806">
        <v>63.13</v>
      </c>
      <c r="J1806">
        <v>58.3</v>
      </c>
      <c r="K1806">
        <v>74</v>
      </c>
      <c r="L1806">
        <v>97</v>
      </c>
      <c r="M1806">
        <v>68</v>
      </c>
      <c r="N1806">
        <v>106</v>
      </c>
      <c r="O1806">
        <v>9</v>
      </c>
      <c r="Q1806">
        <v>5</v>
      </c>
      <c r="X1806">
        <v>14</v>
      </c>
      <c r="Y1806">
        <v>878</v>
      </c>
      <c r="Z1806">
        <v>1.4999999999999999E-2</v>
      </c>
      <c r="AA1806">
        <v>1</v>
      </c>
      <c r="AB1806">
        <v>16</v>
      </c>
    </row>
    <row r="1807" spans="1:28" x14ac:dyDescent="0.25">
      <c r="A1807">
        <v>2021</v>
      </c>
      <c r="B1807">
        <v>4</v>
      </c>
      <c r="C1807" s="289">
        <v>44310</v>
      </c>
      <c r="E1807">
        <v>93</v>
      </c>
      <c r="F1807" t="s">
        <v>209</v>
      </c>
      <c r="G1807" t="s">
        <v>210</v>
      </c>
      <c r="H1807">
        <v>54.87</v>
      </c>
      <c r="I1807">
        <v>63.13</v>
      </c>
      <c r="J1807">
        <v>61.8</v>
      </c>
      <c r="K1807">
        <v>74</v>
      </c>
      <c r="L1807">
        <v>97</v>
      </c>
      <c r="M1807">
        <v>70</v>
      </c>
      <c r="N1807">
        <v>103</v>
      </c>
      <c r="O1807">
        <v>6</v>
      </c>
      <c r="Q1807">
        <v>4</v>
      </c>
      <c r="X1807">
        <v>10</v>
      </c>
      <c r="Y1807">
        <v>928</v>
      </c>
      <c r="Z1807">
        <v>1.4999999999999999E-2</v>
      </c>
      <c r="AA1807">
        <v>1</v>
      </c>
      <c r="AB1807">
        <v>16</v>
      </c>
    </row>
    <row r="1808" spans="1:28" x14ac:dyDescent="0.25">
      <c r="A1808">
        <v>2021</v>
      </c>
      <c r="B1808">
        <v>4</v>
      </c>
      <c r="C1808" s="289">
        <v>44311</v>
      </c>
      <c r="E1808">
        <v>93</v>
      </c>
      <c r="F1808" t="s">
        <v>209</v>
      </c>
      <c r="G1808" t="s">
        <v>210</v>
      </c>
      <c r="H1808">
        <v>54.87</v>
      </c>
      <c r="I1808">
        <v>63.13</v>
      </c>
      <c r="J1808">
        <v>59.5</v>
      </c>
      <c r="K1808">
        <v>74</v>
      </c>
      <c r="L1808">
        <v>97</v>
      </c>
      <c r="M1808">
        <v>70</v>
      </c>
      <c r="N1808">
        <v>103</v>
      </c>
      <c r="O1808">
        <v>7</v>
      </c>
      <c r="P1808">
        <v>9</v>
      </c>
      <c r="Q1808">
        <v>4</v>
      </c>
      <c r="S1808">
        <v>4</v>
      </c>
      <c r="X1808">
        <v>24</v>
      </c>
      <c r="Y1808">
        <v>1050</v>
      </c>
      <c r="Z1808">
        <v>1.4999999999999999E-2</v>
      </c>
      <c r="AA1808">
        <v>1</v>
      </c>
      <c r="AB1808">
        <v>16</v>
      </c>
    </row>
    <row r="1809" spans="1:28" x14ac:dyDescent="0.25">
      <c r="A1809">
        <v>2021</v>
      </c>
      <c r="B1809">
        <v>4</v>
      </c>
      <c r="C1809" s="289">
        <v>44312</v>
      </c>
      <c r="E1809">
        <v>93</v>
      </c>
      <c r="F1809" t="s">
        <v>209</v>
      </c>
      <c r="G1809" t="s">
        <v>210</v>
      </c>
      <c r="H1809">
        <v>54.87</v>
      </c>
      <c r="I1809">
        <v>63.13</v>
      </c>
      <c r="J1809">
        <v>60.2</v>
      </c>
      <c r="K1809">
        <v>74</v>
      </c>
      <c r="L1809">
        <v>97</v>
      </c>
      <c r="M1809">
        <v>68</v>
      </c>
      <c r="N1809">
        <v>105</v>
      </c>
      <c r="O1809">
        <v>11</v>
      </c>
      <c r="P1809">
        <v>6</v>
      </c>
      <c r="Q1809">
        <v>6</v>
      </c>
      <c r="X1809">
        <v>23</v>
      </c>
      <c r="Y1809">
        <v>995</v>
      </c>
      <c r="Z1809">
        <v>1.4999999999999999E-2</v>
      </c>
      <c r="AA1809">
        <v>1</v>
      </c>
      <c r="AB1809">
        <v>16</v>
      </c>
    </row>
    <row r="1810" spans="1:28" x14ac:dyDescent="0.25">
      <c r="A1810">
        <v>2021</v>
      </c>
      <c r="B1810">
        <v>4</v>
      </c>
      <c r="C1810" s="289">
        <v>44313</v>
      </c>
      <c r="E1810">
        <v>93</v>
      </c>
      <c r="F1810" t="s">
        <v>209</v>
      </c>
      <c r="G1810" t="s">
        <v>210</v>
      </c>
      <c r="H1810">
        <v>54.87</v>
      </c>
      <c r="I1810">
        <v>63.13</v>
      </c>
      <c r="J1810">
        <v>62.8</v>
      </c>
      <c r="K1810">
        <v>74</v>
      </c>
      <c r="L1810">
        <v>97</v>
      </c>
      <c r="M1810">
        <v>72</v>
      </c>
      <c r="N1810">
        <v>100</v>
      </c>
      <c r="O1810">
        <v>10</v>
      </c>
      <c r="P1810">
        <v>7</v>
      </c>
      <c r="Q1810">
        <v>5</v>
      </c>
      <c r="X1810">
        <v>22</v>
      </c>
      <c r="Y1810">
        <v>1048</v>
      </c>
      <c r="Z1810">
        <v>1.4999999999999999E-2</v>
      </c>
      <c r="AA1810">
        <v>1</v>
      </c>
      <c r="AB1810">
        <v>16</v>
      </c>
    </row>
    <row r="1811" spans="1:28" x14ac:dyDescent="0.25">
      <c r="A1811">
        <v>2021</v>
      </c>
      <c r="B1811">
        <v>4</v>
      </c>
      <c r="C1811" s="289">
        <v>44291</v>
      </c>
      <c r="E1811">
        <v>178</v>
      </c>
      <c r="F1811" t="s">
        <v>202</v>
      </c>
      <c r="G1811" t="s">
        <v>203</v>
      </c>
      <c r="H1811">
        <v>46.5</v>
      </c>
      <c r="I1811">
        <v>53.5</v>
      </c>
      <c r="J1811">
        <v>51.6</v>
      </c>
      <c r="K1811">
        <v>60</v>
      </c>
      <c r="L1811">
        <v>120</v>
      </c>
      <c r="M1811">
        <v>59</v>
      </c>
      <c r="N1811">
        <v>122</v>
      </c>
      <c r="O1811">
        <v>10</v>
      </c>
      <c r="P1811">
        <v>6</v>
      </c>
      <c r="Q1811">
        <v>11</v>
      </c>
      <c r="X1811">
        <v>27</v>
      </c>
      <c r="Y1811">
        <v>937</v>
      </c>
      <c r="Z1811">
        <v>1.4999999999999999E-2</v>
      </c>
      <c r="AA1811">
        <v>1</v>
      </c>
      <c r="AB1811">
        <v>18</v>
      </c>
    </row>
    <row r="1812" spans="1:28" x14ac:dyDescent="0.25">
      <c r="A1812">
        <v>2021</v>
      </c>
      <c r="B1812">
        <v>4</v>
      </c>
      <c r="C1812" s="289">
        <v>44292</v>
      </c>
      <c r="E1812">
        <v>178</v>
      </c>
      <c r="F1812" t="s">
        <v>202</v>
      </c>
      <c r="G1812" t="s">
        <v>203</v>
      </c>
      <c r="H1812">
        <v>46.5</v>
      </c>
      <c r="I1812">
        <v>53.5</v>
      </c>
      <c r="J1812">
        <v>51</v>
      </c>
      <c r="K1812">
        <v>60</v>
      </c>
      <c r="L1812">
        <v>120</v>
      </c>
      <c r="M1812">
        <v>58</v>
      </c>
      <c r="N1812">
        <v>124</v>
      </c>
      <c r="O1812">
        <v>14</v>
      </c>
      <c r="P1812">
        <v>4</v>
      </c>
      <c r="Q1812">
        <v>9</v>
      </c>
      <c r="X1812">
        <v>27</v>
      </c>
      <c r="Y1812">
        <v>1427</v>
      </c>
      <c r="Z1812">
        <v>1.4999999999999999E-2</v>
      </c>
      <c r="AA1812">
        <v>1</v>
      </c>
      <c r="AB1812">
        <v>18</v>
      </c>
    </row>
    <row r="1813" spans="1:28" x14ac:dyDescent="0.25">
      <c r="A1813">
        <v>2021</v>
      </c>
      <c r="B1813">
        <v>4</v>
      </c>
      <c r="C1813" s="289">
        <v>44293</v>
      </c>
      <c r="E1813">
        <v>178</v>
      </c>
      <c r="F1813" t="s">
        <v>202</v>
      </c>
      <c r="G1813" t="s">
        <v>203</v>
      </c>
      <c r="H1813">
        <v>46.5</v>
      </c>
      <c r="I1813">
        <v>53.5</v>
      </c>
      <c r="J1813">
        <v>54.6</v>
      </c>
      <c r="K1813">
        <v>60</v>
      </c>
      <c r="L1813">
        <v>120</v>
      </c>
      <c r="M1813">
        <v>59</v>
      </c>
      <c r="N1813">
        <v>123</v>
      </c>
      <c r="O1813">
        <v>7</v>
      </c>
      <c r="P1813">
        <v>2</v>
      </c>
      <c r="Q1813">
        <v>9</v>
      </c>
      <c r="X1813">
        <v>18</v>
      </c>
      <c r="Y1813">
        <v>1488</v>
      </c>
      <c r="Z1813">
        <v>1.4999999999999999E-2</v>
      </c>
      <c r="AA1813">
        <v>1</v>
      </c>
      <c r="AB1813">
        <v>18</v>
      </c>
    </row>
    <row r="1814" spans="1:28" x14ac:dyDescent="0.25">
      <c r="A1814">
        <v>2021</v>
      </c>
      <c r="B1814">
        <v>4</v>
      </c>
      <c r="C1814" s="289">
        <v>44294</v>
      </c>
      <c r="E1814">
        <v>178</v>
      </c>
      <c r="F1814" t="s">
        <v>202</v>
      </c>
      <c r="G1814" t="s">
        <v>203</v>
      </c>
      <c r="H1814">
        <v>46.5</v>
      </c>
      <c r="I1814">
        <v>53.5</v>
      </c>
      <c r="K1814">
        <v>60</v>
      </c>
      <c r="L1814">
        <v>120</v>
      </c>
      <c r="O1814">
        <v>2</v>
      </c>
      <c r="P1814">
        <v>2</v>
      </c>
      <c r="X1814">
        <v>4</v>
      </c>
      <c r="Y1814">
        <v>144</v>
      </c>
      <c r="Z1814">
        <v>1.4999999999999999E-2</v>
      </c>
      <c r="AA1814">
        <v>1</v>
      </c>
      <c r="AB1814">
        <v>18</v>
      </c>
    </row>
    <row r="1815" spans="1:28" x14ac:dyDescent="0.25">
      <c r="A1815">
        <v>2021</v>
      </c>
      <c r="B1815">
        <v>4</v>
      </c>
      <c r="C1815" s="289">
        <v>44301</v>
      </c>
      <c r="E1815">
        <v>25</v>
      </c>
      <c r="F1815" t="s">
        <v>355</v>
      </c>
      <c r="G1815" t="s">
        <v>356</v>
      </c>
      <c r="H1815">
        <v>150.66</v>
      </c>
      <c r="I1815">
        <v>173.34</v>
      </c>
      <c r="J1815">
        <v>175.5</v>
      </c>
      <c r="K1815">
        <v>145</v>
      </c>
      <c r="L1815">
        <v>99</v>
      </c>
      <c r="M1815">
        <v>143</v>
      </c>
      <c r="N1815">
        <v>101</v>
      </c>
      <c r="O1815">
        <v>2</v>
      </c>
      <c r="Q1815">
        <v>5</v>
      </c>
      <c r="X1815">
        <v>7</v>
      </c>
      <c r="Y1815">
        <v>367</v>
      </c>
      <c r="Z1815">
        <v>1.4999999999999999E-2</v>
      </c>
      <c r="AA1815">
        <v>1</v>
      </c>
      <c r="AB1815">
        <v>24</v>
      </c>
    </row>
    <row r="1816" spans="1:28" x14ac:dyDescent="0.25">
      <c r="A1816">
        <v>2021</v>
      </c>
      <c r="B1816">
        <v>4</v>
      </c>
      <c r="C1816" s="289">
        <v>44304</v>
      </c>
      <c r="E1816">
        <v>25</v>
      </c>
      <c r="F1816" t="s">
        <v>355</v>
      </c>
      <c r="G1816" t="s">
        <v>356</v>
      </c>
      <c r="H1816">
        <v>150.66</v>
      </c>
      <c r="I1816">
        <v>173.34</v>
      </c>
      <c r="J1816">
        <v>170.7</v>
      </c>
      <c r="K1816">
        <v>145</v>
      </c>
      <c r="L1816">
        <v>99</v>
      </c>
      <c r="M1816">
        <v>144</v>
      </c>
      <c r="N1816">
        <v>100</v>
      </c>
      <c r="O1816">
        <v>4</v>
      </c>
      <c r="P1816">
        <v>8</v>
      </c>
      <c r="Q1816">
        <v>10</v>
      </c>
      <c r="X1816">
        <v>22</v>
      </c>
      <c r="Y1816">
        <v>1942</v>
      </c>
      <c r="Z1816">
        <v>1.4999999999999999E-2</v>
      </c>
      <c r="AA1816">
        <v>1</v>
      </c>
      <c r="AB1816">
        <v>24</v>
      </c>
    </row>
    <row r="1817" spans="1:28" x14ac:dyDescent="0.25">
      <c r="A1817">
        <v>2021</v>
      </c>
      <c r="B1817">
        <v>4</v>
      </c>
      <c r="C1817" s="289">
        <v>44305</v>
      </c>
      <c r="E1817">
        <v>25</v>
      </c>
      <c r="F1817" t="s">
        <v>355</v>
      </c>
      <c r="G1817" t="s">
        <v>356</v>
      </c>
      <c r="H1817">
        <v>150.66</v>
      </c>
      <c r="I1817">
        <v>173.34</v>
      </c>
      <c r="J1817">
        <v>171.7</v>
      </c>
      <c r="K1817">
        <v>145</v>
      </c>
      <c r="L1817">
        <v>99</v>
      </c>
      <c r="M1817">
        <v>143</v>
      </c>
      <c r="N1817">
        <v>101</v>
      </c>
      <c r="O1817">
        <v>8</v>
      </c>
      <c r="P1817">
        <v>4</v>
      </c>
      <c r="Q1817">
        <v>6</v>
      </c>
      <c r="X1817">
        <v>18</v>
      </c>
      <c r="Y1817">
        <v>2058</v>
      </c>
      <c r="Z1817">
        <v>1.4999999999999999E-2</v>
      </c>
      <c r="AA1817">
        <v>1</v>
      </c>
      <c r="AB1817">
        <v>24</v>
      </c>
    </row>
    <row r="1818" spans="1:28" x14ac:dyDescent="0.25">
      <c r="A1818">
        <v>2021</v>
      </c>
      <c r="B1818">
        <v>4</v>
      </c>
      <c r="C1818" s="289">
        <v>44306</v>
      </c>
      <c r="E1818">
        <v>25</v>
      </c>
      <c r="F1818" t="s">
        <v>355</v>
      </c>
      <c r="G1818" t="s">
        <v>356</v>
      </c>
      <c r="H1818">
        <v>150.66</v>
      </c>
      <c r="I1818">
        <v>173.34</v>
      </c>
      <c r="J1818">
        <v>164</v>
      </c>
      <c r="K1818">
        <v>145</v>
      </c>
      <c r="L1818">
        <v>99</v>
      </c>
      <c r="M1818">
        <v>141</v>
      </c>
      <c r="N1818">
        <v>102</v>
      </c>
      <c r="O1818">
        <v>4</v>
      </c>
      <c r="P1818">
        <v>4</v>
      </c>
      <c r="Q1818">
        <v>6</v>
      </c>
      <c r="X1818">
        <v>14</v>
      </c>
      <c r="Y1818">
        <v>1814</v>
      </c>
      <c r="Z1818">
        <v>1.4999999999999999E-2</v>
      </c>
      <c r="AA1818">
        <v>1</v>
      </c>
      <c r="AB1818">
        <v>24</v>
      </c>
    </row>
    <row r="1819" spans="1:28" x14ac:dyDescent="0.25">
      <c r="A1819">
        <v>2021</v>
      </c>
      <c r="B1819">
        <v>4</v>
      </c>
      <c r="C1819" s="289">
        <v>44307</v>
      </c>
      <c r="E1819">
        <v>25</v>
      </c>
      <c r="F1819" t="s">
        <v>355</v>
      </c>
      <c r="G1819" t="s">
        <v>356</v>
      </c>
      <c r="H1819">
        <v>150.66</v>
      </c>
      <c r="I1819">
        <v>173.34</v>
      </c>
      <c r="J1819">
        <v>162</v>
      </c>
      <c r="K1819">
        <v>145</v>
      </c>
      <c r="L1819">
        <v>99</v>
      </c>
      <c r="M1819">
        <v>135</v>
      </c>
      <c r="N1819">
        <v>106</v>
      </c>
      <c r="O1819">
        <v>14</v>
      </c>
      <c r="P1819">
        <v>2</v>
      </c>
      <c r="Q1819">
        <v>5</v>
      </c>
      <c r="X1819">
        <v>21</v>
      </c>
      <c r="Y1819">
        <v>1893</v>
      </c>
      <c r="Z1819">
        <v>1.4999999999999999E-2</v>
      </c>
      <c r="AA1819">
        <v>1</v>
      </c>
      <c r="AB1819">
        <v>24</v>
      </c>
    </row>
    <row r="1820" spans="1:28" x14ac:dyDescent="0.25">
      <c r="A1820">
        <v>2021</v>
      </c>
      <c r="B1820">
        <v>4</v>
      </c>
      <c r="C1820" s="289">
        <v>44308</v>
      </c>
      <c r="E1820">
        <v>25</v>
      </c>
      <c r="F1820" t="s">
        <v>355</v>
      </c>
      <c r="G1820" t="s">
        <v>356</v>
      </c>
      <c r="H1820">
        <v>150.66</v>
      </c>
      <c r="I1820">
        <v>173.34</v>
      </c>
      <c r="J1820">
        <v>168</v>
      </c>
      <c r="K1820">
        <v>145</v>
      </c>
      <c r="L1820">
        <v>99</v>
      </c>
      <c r="M1820">
        <v>136</v>
      </c>
      <c r="N1820">
        <v>106</v>
      </c>
      <c r="Y1820">
        <v>216</v>
      </c>
      <c r="Z1820">
        <v>1.4999999999999999E-2</v>
      </c>
      <c r="AA1820">
        <v>1</v>
      </c>
      <c r="AB1820">
        <v>24</v>
      </c>
    </row>
    <row r="1821" spans="1:28" x14ac:dyDescent="0.25">
      <c r="A1821">
        <v>2021</v>
      </c>
      <c r="B1821">
        <v>4</v>
      </c>
      <c r="C1821" s="289">
        <v>44301</v>
      </c>
      <c r="E1821">
        <v>24</v>
      </c>
      <c r="F1821" t="s">
        <v>352</v>
      </c>
      <c r="G1821" t="s">
        <v>353</v>
      </c>
      <c r="H1821">
        <v>154.38</v>
      </c>
      <c r="I1821">
        <v>177.62</v>
      </c>
      <c r="J1821">
        <v>161.5</v>
      </c>
      <c r="K1821">
        <v>145</v>
      </c>
      <c r="L1821">
        <v>99</v>
      </c>
      <c r="M1821">
        <v>143</v>
      </c>
      <c r="N1821">
        <v>101</v>
      </c>
      <c r="O1821">
        <v>3</v>
      </c>
      <c r="Q1821">
        <v>4</v>
      </c>
      <c r="X1821">
        <v>7</v>
      </c>
      <c r="Y1821">
        <v>367</v>
      </c>
      <c r="Z1821">
        <v>1.4999999999999999E-2</v>
      </c>
      <c r="AA1821">
        <v>1</v>
      </c>
      <c r="AB1821">
        <v>24</v>
      </c>
    </row>
    <row r="1822" spans="1:28" x14ac:dyDescent="0.25">
      <c r="A1822">
        <v>2021</v>
      </c>
      <c r="B1822">
        <v>4</v>
      </c>
      <c r="C1822" s="289">
        <v>44304</v>
      </c>
      <c r="E1822">
        <v>24</v>
      </c>
      <c r="F1822" t="s">
        <v>352</v>
      </c>
      <c r="G1822" t="s">
        <v>353</v>
      </c>
      <c r="H1822">
        <v>154.38</v>
      </c>
      <c r="I1822">
        <v>177.62</v>
      </c>
      <c r="J1822">
        <v>168</v>
      </c>
      <c r="K1822">
        <v>145</v>
      </c>
      <c r="L1822">
        <v>99</v>
      </c>
      <c r="M1822">
        <v>144</v>
      </c>
      <c r="N1822">
        <v>100</v>
      </c>
      <c r="O1822">
        <v>9</v>
      </c>
      <c r="P1822">
        <v>2</v>
      </c>
      <c r="Q1822">
        <v>6</v>
      </c>
      <c r="X1822">
        <v>17</v>
      </c>
      <c r="Y1822">
        <v>1937</v>
      </c>
      <c r="Z1822">
        <v>1.4999999999999999E-2</v>
      </c>
      <c r="AA1822">
        <v>1</v>
      </c>
      <c r="AB1822">
        <v>24</v>
      </c>
    </row>
    <row r="1823" spans="1:28" x14ac:dyDescent="0.25">
      <c r="A1823">
        <v>2021</v>
      </c>
      <c r="B1823">
        <v>4</v>
      </c>
      <c r="C1823" s="289">
        <v>44305</v>
      </c>
      <c r="E1823">
        <v>24</v>
      </c>
      <c r="F1823" t="s">
        <v>352</v>
      </c>
      <c r="G1823" t="s">
        <v>353</v>
      </c>
      <c r="H1823">
        <v>154.38</v>
      </c>
      <c r="I1823">
        <v>177.62</v>
      </c>
      <c r="J1823">
        <v>165</v>
      </c>
      <c r="K1823">
        <v>145</v>
      </c>
      <c r="L1823">
        <v>99</v>
      </c>
      <c r="M1823">
        <v>143</v>
      </c>
      <c r="N1823">
        <v>101</v>
      </c>
      <c r="O1823">
        <v>8</v>
      </c>
      <c r="P1823">
        <v>2</v>
      </c>
      <c r="Q1823">
        <v>6</v>
      </c>
      <c r="X1823">
        <v>16</v>
      </c>
      <c r="Y1823">
        <v>2056</v>
      </c>
      <c r="Z1823">
        <v>1.4999999999999999E-2</v>
      </c>
      <c r="AA1823">
        <v>1</v>
      </c>
      <c r="AB1823">
        <v>24</v>
      </c>
    </row>
    <row r="1824" spans="1:28" x14ac:dyDescent="0.25">
      <c r="A1824">
        <v>2021</v>
      </c>
      <c r="B1824">
        <v>4</v>
      </c>
      <c r="C1824" s="289">
        <v>44306</v>
      </c>
      <c r="E1824">
        <v>24</v>
      </c>
      <c r="F1824" t="s">
        <v>352</v>
      </c>
      <c r="G1824" t="s">
        <v>353</v>
      </c>
      <c r="H1824">
        <v>154.38</v>
      </c>
      <c r="I1824">
        <v>177.62</v>
      </c>
      <c r="J1824">
        <v>163.80000000000001</v>
      </c>
      <c r="K1824">
        <v>145</v>
      </c>
      <c r="L1824">
        <v>99</v>
      </c>
      <c r="M1824">
        <v>141</v>
      </c>
      <c r="N1824">
        <v>102</v>
      </c>
      <c r="O1824">
        <v>5</v>
      </c>
      <c r="P1824">
        <v>6</v>
      </c>
      <c r="Q1824">
        <v>5</v>
      </c>
      <c r="X1824">
        <v>16</v>
      </c>
      <c r="Y1824">
        <v>1816</v>
      </c>
      <c r="Z1824">
        <v>1.4999999999999999E-2</v>
      </c>
      <c r="AA1824">
        <v>1</v>
      </c>
      <c r="AB1824">
        <v>24</v>
      </c>
    </row>
    <row r="1825" spans="1:28" x14ac:dyDescent="0.25">
      <c r="A1825">
        <v>2021</v>
      </c>
      <c r="B1825">
        <v>4</v>
      </c>
      <c r="C1825" s="289">
        <v>44307</v>
      </c>
      <c r="E1825">
        <v>24</v>
      </c>
      <c r="F1825" t="s">
        <v>352</v>
      </c>
      <c r="G1825" t="s">
        <v>353</v>
      </c>
      <c r="H1825">
        <v>154.38</v>
      </c>
      <c r="I1825">
        <v>177.62</v>
      </c>
      <c r="J1825">
        <v>169.2</v>
      </c>
      <c r="K1825">
        <v>145</v>
      </c>
      <c r="L1825">
        <v>99</v>
      </c>
      <c r="M1825">
        <v>135</v>
      </c>
      <c r="N1825">
        <v>106</v>
      </c>
      <c r="O1825">
        <v>8</v>
      </c>
      <c r="P1825">
        <v>6</v>
      </c>
      <c r="Q1825">
        <v>7</v>
      </c>
      <c r="X1825">
        <v>21</v>
      </c>
      <c r="Y1825">
        <v>1893</v>
      </c>
      <c r="Z1825">
        <v>1.4999999999999999E-2</v>
      </c>
      <c r="AA1825">
        <v>1</v>
      </c>
      <c r="AB1825">
        <v>24</v>
      </c>
    </row>
    <row r="1826" spans="1:28" x14ac:dyDescent="0.25">
      <c r="A1826">
        <v>2021</v>
      </c>
      <c r="B1826">
        <v>4</v>
      </c>
      <c r="C1826" s="289">
        <v>44308</v>
      </c>
      <c r="E1826">
        <v>24</v>
      </c>
      <c r="F1826" t="s">
        <v>352</v>
      </c>
      <c r="G1826" t="s">
        <v>353</v>
      </c>
      <c r="H1826">
        <v>154.38</v>
      </c>
      <c r="I1826">
        <v>177.62</v>
      </c>
      <c r="J1826">
        <v>172</v>
      </c>
      <c r="K1826">
        <v>145</v>
      </c>
      <c r="L1826">
        <v>99</v>
      </c>
      <c r="M1826">
        <v>136</v>
      </c>
      <c r="N1826">
        <v>106</v>
      </c>
      <c r="Y1826">
        <v>216</v>
      </c>
      <c r="Z1826">
        <v>1.4999999999999999E-2</v>
      </c>
      <c r="AA1826">
        <v>1</v>
      </c>
      <c r="AB1826">
        <v>24</v>
      </c>
    </row>
    <row r="1827" spans="1:28" x14ac:dyDescent="0.25">
      <c r="A1827">
        <v>2021</v>
      </c>
      <c r="B1827">
        <v>4</v>
      </c>
      <c r="C1827" s="289">
        <v>44286</v>
      </c>
      <c r="E1827">
        <v>169</v>
      </c>
      <c r="F1827" t="s">
        <v>445</v>
      </c>
      <c r="G1827" t="s">
        <v>446</v>
      </c>
      <c r="H1827">
        <v>358.3944444</v>
      </c>
      <c r="I1827">
        <v>412.34629630000001</v>
      </c>
      <c r="J1827">
        <v>383</v>
      </c>
      <c r="K1827">
        <v>36</v>
      </c>
      <c r="L1827">
        <v>200</v>
      </c>
      <c r="M1827">
        <v>44</v>
      </c>
      <c r="N1827">
        <v>165</v>
      </c>
      <c r="O1827">
        <v>7</v>
      </c>
      <c r="P1827">
        <v>1</v>
      </c>
      <c r="Q1827">
        <v>3</v>
      </c>
      <c r="X1827">
        <v>11</v>
      </c>
      <c r="Y1827">
        <v>826</v>
      </c>
      <c r="Z1827">
        <v>0.02</v>
      </c>
      <c r="AA1827">
        <v>1</v>
      </c>
      <c r="AB1827">
        <v>16</v>
      </c>
    </row>
    <row r="1828" spans="1:28" x14ac:dyDescent="0.25">
      <c r="A1828">
        <v>2021</v>
      </c>
      <c r="B1828">
        <v>4</v>
      </c>
      <c r="C1828" s="289">
        <v>44287</v>
      </c>
      <c r="E1828">
        <v>169</v>
      </c>
      <c r="F1828" t="s">
        <v>445</v>
      </c>
      <c r="G1828" t="s">
        <v>446</v>
      </c>
      <c r="H1828">
        <v>358.3944444</v>
      </c>
      <c r="I1828">
        <v>412.34629630000001</v>
      </c>
      <c r="K1828">
        <v>36</v>
      </c>
      <c r="L1828">
        <v>200</v>
      </c>
      <c r="Y1828">
        <v>30</v>
      </c>
      <c r="Z1828">
        <v>0.02</v>
      </c>
      <c r="AA1828">
        <v>1</v>
      </c>
      <c r="AB1828">
        <v>16</v>
      </c>
    </row>
    <row r="1829" spans="1:28" x14ac:dyDescent="0.25">
      <c r="A1829">
        <v>2021</v>
      </c>
      <c r="B1829">
        <v>4</v>
      </c>
      <c r="C1829" s="289">
        <v>44292</v>
      </c>
      <c r="E1829">
        <v>169</v>
      </c>
      <c r="F1829" t="s">
        <v>445</v>
      </c>
      <c r="G1829" t="s">
        <v>446</v>
      </c>
      <c r="H1829">
        <v>358.3944444</v>
      </c>
      <c r="I1829">
        <v>412.34629630000001</v>
      </c>
      <c r="J1829">
        <v>393.4</v>
      </c>
      <c r="K1829">
        <v>36</v>
      </c>
      <c r="L1829">
        <v>200</v>
      </c>
      <c r="M1829">
        <v>38</v>
      </c>
      <c r="N1829">
        <v>188</v>
      </c>
      <c r="O1829">
        <v>6</v>
      </c>
      <c r="P1829">
        <v>3</v>
      </c>
      <c r="Q1829">
        <v>7</v>
      </c>
      <c r="X1829">
        <v>16</v>
      </c>
      <c r="Y1829">
        <v>711</v>
      </c>
      <c r="Z1829">
        <v>0.02</v>
      </c>
      <c r="AA1829">
        <v>1</v>
      </c>
      <c r="AB1829">
        <v>16</v>
      </c>
    </row>
    <row r="1830" spans="1:28" x14ac:dyDescent="0.25">
      <c r="A1830">
        <v>2021</v>
      </c>
      <c r="B1830">
        <v>4</v>
      </c>
      <c r="C1830" s="289">
        <v>44293</v>
      </c>
      <c r="E1830">
        <v>169</v>
      </c>
      <c r="F1830" t="s">
        <v>445</v>
      </c>
      <c r="G1830" t="s">
        <v>446</v>
      </c>
      <c r="H1830">
        <v>358.3944444</v>
      </c>
      <c r="I1830">
        <v>412.34629630000001</v>
      </c>
      <c r="K1830">
        <v>36</v>
      </c>
      <c r="L1830">
        <v>200</v>
      </c>
      <c r="O1830">
        <v>1</v>
      </c>
      <c r="P1830">
        <v>1</v>
      </c>
      <c r="Q1830">
        <v>1</v>
      </c>
      <c r="X1830">
        <v>2</v>
      </c>
      <c r="Y1830">
        <v>112</v>
      </c>
      <c r="Z1830">
        <v>0.02</v>
      </c>
      <c r="AA1830">
        <v>1</v>
      </c>
      <c r="AB1830">
        <v>16</v>
      </c>
    </row>
    <row r="1831" spans="1:28" x14ac:dyDescent="0.25">
      <c r="A1831">
        <v>2021</v>
      </c>
      <c r="B1831">
        <v>4</v>
      </c>
      <c r="C1831" s="289">
        <v>44290</v>
      </c>
      <c r="E1831">
        <v>167</v>
      </c>
      <c r="F1831" t="s">
        <v>244</v>
      </c>
      <c r="G1831" t="s">
        <v>245</v>
      </c>
      <c r="H1831">
        <v>825.84</v>
      </c>
      <c r="I1831">
        <v>950.16</v>
      </c>
      <c r="J1831">
        <v>915.3</v>
      </c>
      <c r="K1831">
        <v>55</v>
      </c>
      <c r="L1831">
        <v>131</v>
      </c>
      <c r="M1831">
        <v>54</v>
      </c>
      <c r="N1831">
        <v>133</v>
      </c>
      <c r="P1831">
        <v>4</v>
      </c>
      <c r="Q1831">
        <v>2</v>
      </c>
      <c r="R1831">
        <v>2</v>
      </c>
      <c r="X1831">
        <v>7</v>
      </c>
      <c r="Y1831">
        <v>315</v>
      </c>
      <c r="Z1831">
        <v>1.4999999999999999E-2</v>
      </c>
      <c r="AA1831">
        <v>1</v>
      </c>
      <c r="AB1831">
        <v>18</v>
      </c>
    </row>
    <row r="1832" spans="1:28" x14ac:dyDescent="0.25">
      <c r="A1832">
        <v>2021</v>
      </c>
      <c r="B1832">
        <v>4</v>
      </c>
      <c r="C1832" s="289">
        <v>44291</v>
      </c>
      <c r="E1832">
        <v>167</v>
      </c>
      <c r="F1832" t="s">
        <v>244</v>
      </c>
      <c r="G1832" t="s">
        <v>245</v>
      </c>
      <c r="H1832">
        <v>825.84</v>
      </c>
      <c r="I1832">
        <v>950.16</v>
      </c>
      <c r="J1832">
        <v>914.8</v>
      </c>
      <c r="K1832">
        <v>55</v>
      </c>
      <c r="L1832">
        <v>131</v>
      </c>
      <c r="M1832">
        <v>52</v>
      </c>
      <c r="N1832">
        <v>140</v>
      </c>
      <c r="O1832">
        <v>4</v>
      </c>
      <c r="P1832">
        <v>2</v>
      </c>
      <c r="Q1832">
        <v>3</v>
      </c>
      <c r="X1832">
        <v>8</v>
      </c>
      <c r="Y1832">
        <v>772</v>
      </c>
      <c r="Z1832">
        <v>1.4999999999999999E-2</v>
      </c>
      <c r="AA1832">
        <v>1</v>
      </c>
      <c r="AB1832">
        <v>18</v>
      </c>
    </row>
    <row r="1833" spans="1:28" x14ac:dyDescent="0.25">
      <c r="A1833">
        <v>2021</v>
      </c>
      <c r="B1833">
        <v>4</v>
      </c>
      <c r="C1833" s="289">
        <v>44292</v>
      </c>
      <c r="E1833">
        <v>167</v>
      </c>
      <c r="F1833" t="s">
        <v>244</v>
      </c>
      <c r="G1833" t="s">
        <v>245</v>
      </c>
      <c r="H1833">
        <v>825.84</v>
      </c>
      <c r="I1833">
        <v>950.16</v>
      </c>
      <c r="K1833">
        <v>55</v>
      </c>
      <c r="L1833">
        <v>131</v>
      </c>
      <c r="Y1833">
        <v>8</v>
      </c>
      <c r="Z1833">
        <v>1.4999999999999999E-2</v>
      </c>
      <c r="AA1833">
        <v>1</v>
      </c>
      <c r="AB1833">
        <v>18</v>
      </c>
    </row>
    <row r="1834" spans="1:28" x14ac:dyDescent="0.25">
      <c r="A1834">
        <v>2021</v>
      </c>
      <c r="B1834">
        <v>4</v>
      </c>
      <c r="C1834" s="289">
        <v>44307</v>
      </c>
      <c r="E1834">
        <v>160</v>
      </c>
      <c r="F1834" t="s">
        <v>265</v>
      </c>
      <c r="G1834" t="s">
        <v>266</v>
      </c>
      <c r="H1834">
        <v>186</v>
      </c>
      <c r="I1834">
        <v>214</v>
      </c>
      <c r="J1834">
        <v>214</v>
      </c>
      <c r="K1834">
        <v>76</v>
      </c>
      <c r="L1834">
        <v>95</v>
      </c>
      <c r="M1834">
        <v>74</v>
      </c>
      <c r="N1834">
        <v>97</v>
      </c>
      <c r="O1834">
        <v>5</v>
      </c>
      <c r="P1834">
        <v>5</v>
      </c>
      <c r="Q1834">
        <v>7</v>
      </c>
      <c r="S1834">
        <v>2</v>
      </c>
      <c r="X1834">
        <v>19</v>
      </c>
      <c r="Y1834">
        <v>841</v>
      </c>
      <c r="Z1834">
        <v>1.4999999999999999E-2</v>
      </c>
      <c r="AA1834">
        <v>1</v>
      </c>
      <c r="AB1834">
        <v>16</v>
      </c>
    </row>
    <row r="1835" spans="1:28" x14ac:dyDescent="0.25">
      <c r="A1835">
        <v>2021</v>
      </c>
      <c r="B1835">
        <v>4</v>
      </c>
      <c r="C1835" s="289">
        <v>44308</v>
      </c>
      <c r="E1835">
        <v>160</v>
      </c>
      <c r="F1835" t="s">
        <v>265</v>
      </c>
      <c r="G1835" t="s">
        <v>266</v>
      </c>
      <c r="H1835">
        <v>186</v>
      </c>
      <c r="I1835">
        <v>214</v>
      </c>
      <c r="J1835">
        <v>200.3</v>
      </c>
      <c r="K1835">
        <v>76</v>
      </c>
      <c r="L1835">
        <v>95</v>
      </c>
      <c r="M1835">
        <v>75</v>
      </c>
      <c r="N1835">
        <v>96</v>
      </c>
      <c r="O1835">
        <v>6</v>
      </c>
      <c r="Q1835">
        <v>6</v>
      </c>
      <c r="X1835">
        <v>12</v>
      </c>
      <c r="Y1835">
        <v>1116</v>
      </c>
      <c r="Z1835">
        <v>1.4999999999999999E-2</v>
      </c>
      <c r="AA1835">
        <v>1</v>
      </c>
      <c r="AB1835">
        <v>16</v>
      </c>
    </row>
    <row r="1836" spans="1:28" x14ac:dyDescent="0.25">
      <c r="A1836">
        <v>2021</v>
      </c>
      <c r="B1836">
        <v>4</v>
      </c>
      <c r="C1836" s="289">
        <v>44310</v>
      </c>
      <c r="E1836">
        <v>160</v>
      </c>
      <c r="F1836" t="s">
        <v>265</v>
      </c>
      <c r="G1836" t="s">
        <v>266</v>
      </c>
      <c r="H1836">
        <v>186</v>
      </c>
      <c r="I1836">
        <v>214</v>
      </c>
      <c r="J1836">
        <v>196</v>
      </c>
      <c r="K1836">
        <v>76</v>
      </c>
      <c r="L1836">
        <v>95</v>
      </c>
      <c r="M1836">
        <v>76</v>
      </c>
      <c r="N1836">
        <v>95</v>
      </c>
      <c r="O1836">
        <v>2</v>
      </c>
      <c r="Q1836">
        <v>1</v>
      </c>
      <c r="X1836">
        <v>3</v>
      </c>
      <c r="Y1836">
        <v>483</v>
      </c>
      <c r="Z1836">
        <v>1.4999999999999999E-2</v>
      </c>
      <c r="AA1836">
        <v>1</v>
      </c>
      <c r="AB1836">
        <v>16</v>
      </c>
    </row>
    <row r="1837" spans="1:28" x14ac:dyDescent="0.25">
      <c r="A1837">
        <v>2021</v>
      </c>
      <c r="B1837">
        <v>4</v>
      </c>
      <c r="C1837" s="289">
        <v>44311</v>
      </c>
      <c r="E1837">
        <v>160</v>
      </c>
      <c r="F1837" t="s">
        <v>265</v>
      </c>
      <c r="G1837" t="s">
        <v>266</v>
      </c>
      <c r="H1837">
        <v>186</v>
      </c>
      <c r="I1837">
        <v>214</v>
      </c>
      <c r="J1837">
        <v>193.7</v>
      </c>
      <c r="K1837">
        <v>76</v>
      </c>
      <c r="L1837">
        <v>95</v>
      </c>
      <c r="M1837">
        <v>76</v>
      </c>
      <c r="N1837">
        <v>95</v>
      </c>
      <c r="O1837">
        <v>2</v>
      </c>
      <c r="P1837">
        <v>2</v>
      </c>
      <c r="Q1837">
        <v>2</v>
      </c>
      <c r="X1837">
        <v>6</v>
      </c>
      <c r="Y1837">
        <v>630</v>
      </c>
      <c r="Z1837">
        <v>1.4999999999999999E-2</v>
      </c>
      <c r="AA1837">
        <v>1</v>
      </c>
      <c r="AB1837">
        <v>16</v>
      </c>
    </row>
    <row r="1838" spans="1:28" x14ac:dyDescent="0.25">
      <c r="A1838">
        <v>2021</v>
      </c>
      <c r="B1838">
        <v>4</v>
      </c>
      <c r="C1838" s="289">
        <v>44312</v>
      </c>
      <c r="E1838">
        <v>160</v>
      </c>
      <c r="F1838" t="s">
        <v>265</v>
      </c>
      <c r="G1838" t="s">
        <v>266</v>
      </c>
      <c r="H1838">
        <v>186</v>
      </c>
      <c r="I1838">
        <v>214</v>
      </c>
      <c r="J1838">
        <v>196.5</v>
      </c>
      <c r="K1838">
        <v>76</v>
      </c>
      <c r="L1838">
        <v>95</v>
      </c>
      <c r="M1838">
        <v>79</v>
      </c>
      <c r="N1838">
        <v>91</v>
      </c>
      <c r="O1838">
        <v>6</v>
      </c>
      <c r="P1838">
        <v>2</v>
      </c>
      <c r="Q1838">
        <v>5</v>
      </c>
      <c r="X1838">
        <v>13</v>
      </c>
      <c r="Y1838">
        <v>877</v>
      </c>
      <c r="Z1838">
        <v>1.4999999999999999E-2</v>
      </c>
      <c r="AA1838">
        <v>1</v>
      </c>
      <c r="AB1838">
        <v>16</v>
      </c>
    </row>
    <row r="1839" spans="1:28" x14ac:dyDescent="0.25">
      <c r="A1839">
        <v>2021</v>
      </c>
      <c r="B1839">
        <v>4</v>
      </c>
      <c r="C1839" s="289">
        <v>44313</v>
      </c>
      <c r="E1839">
        <v>160</v>
      </c>
      <c r="F1839" t="s">
        <v>265</v>
      </c>
      <c r="G1839" t="s">
        <v>266</v>
      </c>
      <c r="H1839">
        <v>186</v>
      </c>
      <c r="I1839">
        <v>214</v>
      </c>
      <c r="J1839">
        <v>213</v>
      </c>
      <c r="K1839">
        <v>76</v>
      </c>
      <c r="L1839">
        <v>95</v>
      </c>
      <c r="M1839">
        <v>76</v>
      </c>
      <c r="N1839">
        <v>95</v>
      </c>
      <c r="O1839">
        <v>6</v>
      </c>
      <c r="Q1839">
        <v>1</v>
      </c>
      <c r="X1839">
        <v>7</v>
      </c>
      <c r="Y1839">
        <v>265</v>
      </c>
      <c r="Z1839">
        <v>1.4999999999999999E-2</v>
      </c>
      <c r="AA1839">
        <v>1</v>
      </c>
      <c r="AB1839">
        <v>16</v>
      </c>
    </row>
    <row r="1840" spans="1:28" x14ac:dyDescent="0.25">
      <c r="A1840">
        <v>2021</v>
      </c>
      <c r="B1840">
        <v>4</v>
      </c>
      <c r="C1840" s="289">
        <v>44290</v>
      </c>
      <c r="E1840">
        <v>440</v>
      </c>
      <c r="F1840" t="s">
        <v>224</v>
      </c>
      <c r="G1840" t="s">
        <v>225</v>
      </c>
      <c r="H1840">
        <v>239.94</v>
      </c>
      <c r="I1840">
        <v>276.06</v>
      </c>
      <c r="J1840">
        <v>263</v>
      </c>
      <c r="K1840">
        <v>90</v>
      </c>
      <c r="L1840">
        <v>120</v>
      </c>
      <c r="M1840">
        <v>107</v>
      </c>
      <c r="N1840">
        <v>101</v>
      </c>
      <c r="O1840">
        <v>3</v>
      </c>
      <c r="P1840">
        <v>2</v>
      </c>
      <c r="Q1840">
        <v>4</v>
      </c>
      <c r="X1840">
        <v>9</v>
      </c>
      <c r="Y1840">
        <v>997</v>
      </c>
      <c r="Z1840">
        <v>1.4999999999999999E-2</v>
      </c>
      <c r="AA1840">
        <v>1</v>
      </c>
      <c r="AB1840">
        <v>20</v>
      </c>
    </row>
    <row r="1841" spans="1:28" x14ac:dyDescent="0.25">
      <c r="A1841">
        <v>2021</v>
      </c>
      <c r="B1841">
        <v>4</v>
      </c>
      <c r="C1841" s="289">
        <v>44290</v>
      </c>
      <c r="E1841">
        <v>155</v>
      </c>
      <c r="F1841" t="s">
        <v>324</v>
      </c>
      <c r="G1841" t="s">
        <v>325</v>
      </c>
      <c r="H1841">
        <v>113.46</v>
      </c>
      <c r="I1841">
        <v>130.54</v>
      </c>
      <c r="J1841">
        <v>120.4</v>
      </c>
      <c r="K1841">
        <v>61</v>
      </c>
      <c r="L1841">
        <v>177</v>
      </c>
      <c r="M1841">
        <v>83</v>
      </c>
      <c r="N1841">
        <v>130</v>
      </c>
      <c r="O1841">
        <v>5</v>
      </c>
      <c r="Q1841">
        <v>6</v>
      </c>
      <c r="X1841">
        <v>11</v>
      </c>
      <c r="Y1841">
        <v>11</v>
      </c>
      <c r="Z1841">
        <v>0.02</v>
      </c>
      <c r="AA1841">
        <v>1</v>
      </c>
      <c r="AB1841">
        <v>18</v>
      </c>
    </row>
    <row r="1842" spans="1:28" x14ac:dyDescent="0.25">
      <c r="A1842">
        <v>2021</v>
      </c>
      <c r="B1842">
        <v>4</v>
      </c>
      <c r="C1842" s="289">
        <v>44291</v>
      </c>
      <c r="E1842">
        <v>155</v>
      </c>
      <c r="F1842" t="s">
        <v>324</v>
      </c>
      <c r="G1842" t="s">
        <v>325</v>
      </c>
      <c r="H1842">
        <v>113.46</v>
      </c>
      <c r="I1842">
        <v>130.54</v>
      </c>
      <c r="J1842">
        <v>128</v>
      </c>
      <c r="K1842">
        <v>61</v>
      </c>
      <c r="L1842">
        <v>177</v>
      </c>
      <c r="M1842">
        <v>93</v>
      </c>
      <c r="N1842">
        <v>117</v>
      </c>
      <c r="O1842">
        <v>5</v>
      </c>
      <c r="P1842">
        <v>1</v>
      </c>
      <c r="Q1842">
        <v>5</v>
      </c>
      <c r="X1842">
        <v>11</v>
      </c>
      <c r="Y1842">
        <v>1595</v>
      </c>
      <c r="Z1842">
        <v>0.02</v>
      </c>
      <c r="AA1842">
        <v>1</v>
      </c>
      <c r="AB1842">
        <v>18</v>
      </c>
    </row>
    <row r="1843" spans="1:28" x14ac:dyDescent="0.25">
      <c r="A1843">
        <v>2021</v>
      </c>
      <c r="B1843">
        <v>4</v>
      </c>
      <c r="C1843" s="289">
        <v>44292</v>
      </c>
      <c r="E1843">
        <v>155</v>
      </c>
      <c r="F1843" t="s">
        <v>324</v>
      </c>
      <c r="G1843" t="s">
        <v>325</v>
      </c>
      <c r="H1843">
        <v>113.46</v>
      </c>
      <c r="I1843">
        <v>130.54</v>
      </c>
      <c r="J1843">
        <v>129</v>
      </c>
      <c r="K1843">
        <v>61</v>
      </c>
      <c r="L1843">
        <v>177</v>
      </c>
      <c r="M1843">
        <v>87</v>
      </c>
      <c r="N1843">
        <v>124</v>
      </c>
      <c r="O1843">
        <v>4</v>
      </c>
      <c r="P1843">
        <v>4</v>
      </c>
      <c r="Q1843">
        <v>2</v>
      </c>
      <c r="X1843">
        <v>10</v>
      </c>
      <c r="Y1843">
        <v>1090</v>
      </c>
      <c r="Z1843">
        <v>0.02</v>
      </c>
      <c r="AA1843">
        <v>1</v>
      </c>
      <c r="AB1843">
        <v>18</v>
      </c>
    </row>
    <row r="1844" spans="1:28" x14ac:dyDescent="0.25">
      <c r="A1844">
        <v>2021</v>
      </c>
      <c r="B1844">
        <v>4</v>
      </c>
      <c r="C1844" s="289">
        <v>44298</v>
      </c>
      <c r="E1844">
        <v>155</v>
      </c>
      <c r="F1844" t="s">
        <v>324</v>
      </c>
      <c r="G1844" t="s">
        <v>325</v>
      </c>
      <c r="H1844">
        <v>113.46</v>
      </c>
      <c r="I1844">
        <v>130.54</v>
      </c>
      <c r="J1844">
        <v>123.2</v>
      </c>
      <c r="K1844">
        <v>61</v>
      </c>
      <c r="L1844">
        <v>177</v>
      </c>
      <c r="M1844">
        <v>100</v>
      </c>
      <c r="N1844">
        <v>108</v>
      </c>
      <c r="O1844">
        <v>5</v>
      </c>
      <c r="Q1844">
        <v>4</v>
      </c>
      <c r="X1844">
        <v>9</v>
      </c>
      <c r="Y1844">
        <v>873</v>
      </c>
      <c r="Z1844">
        <v>0.02</v>
      </c>
      <c r="AA1844">
        <v>1</v>
      </c>
      <c r="AB1844">
        <v>18</v>
      </c>
    </row>
    <row r="1845" spans="1:28" x14ac:dyDescent="0.25">
      <c r="A1845">
        <v>2021</v>
      </c>
      <c r="B1845">
        <v>4</v>
      </c>
      <c r="C1845" s="289">
        <v>44299</v>
      </c>
      <c r="E1845">
        <v>155</v>
      </c>
      <c r="F1845" t="s">
        <v>324</v>
      </c>
      <c r="G1845" t="s">
        <v>325</v>
      </c>
      <c r="H1845">
        <v>113.46</v>
      </c>
      <c r="I1845">
        <v>130.54</v>
      </c>
      <c r="J1845">
        <v>129</v>
      </c>
      <c r="K1845">
        <v>61</v>
      </c>
      <c r="L1845">
        <v>177</v>
      </c>
      <c r="M1845">
        <v>93</v>
      </c>
      <c r="N1845">
        <v>116</v>
      </c>
      <c r="O1845">
        <v>9</v>
      </c>
      <c r="P1845">
        <v>3</v>
      </c>
      <c r="Q1845">
        <v>5</v>
      </c>
      <c r="X1845">
        <v>17</v>
      </c>
      <c r="Y1845">
        <v>1409</v>
      </c>
      <c r="Z1845">
        <v>0.02</v>
      </c>
      <c r="AA1845">
        <v>1</v>
      </c>
      <c r="AB1845">
        <v>18</v>
      </c>
    </row>
    <row r="1846" spans="1:28" x14ac:dyDescent="0.25">
      <c r="A1846">
        <v>2021</v>
      </c>
      <c r="B1846">
        <v>4</v>
      </c>
      <c r="C1846" s="289">
        <v>44300</v>
      </c>
      <c r="E1846">
        <v>155</v>
      </c>
      <c r="F1846" t="s">
        <v>324</v>
      </c>
      <c r="G1846" t="s">
        <v>325</v>
      </c>
      <c r="H1846">
        <v>113.46</v>
      </c>
      <c r="I1846">
        <v>130.54</v>
      </c>
      <c r="J1846">
        <v>133</v>
      </c>
      <c r="K1846">
        <v>61</v>
      </c>
      <c r="L1846">
        <v>177</v>
      </c>
      <c r="M1846">
        <v>72</v>
      </c>
      <c r="N1846">
        <v>150</v>
      </c>
      <c r="Z1846">
        <v>0.02</v>
      </c>
      <c r="AA1846">
        <v>1</v>
      </c>
      <c r="AB1846">
        <v>18</v>
      </c>
    </row>
    <row r="1847" spans="1:28" x14ac:dyDescent="0.25">
      <c r="A1847">
        <v>2021</v>
      </c>
      <c r="B1847">
        <v>4</v>
      </c>
      <c r="C1847" s="289">
        <v>44301</v>
      </c>
      <c r="E1847">
        <v>155</v>
      </c>
      <c r="F1847" t="s">
        <v>324</v>
      </c>
      <c r="G1847" t="s">
        <v>325</v>
      </c>
      <c r="H1847">
        <v>113.46</v>
      </c>
      <c r="I1847">
        <v>130.54</v>
      </c>
      <c r="J1847">
        <v>125.8</v>
      </c>
      <c r="K1847">
        <v>61</v>
      </c>
      <c r="L1847">
        <v>177</v>
      </c>
      <c r="M1847">
        <v>90</v>
      </c>
      <c r="N1847">
        <v>120</v>
      </c>
      <c r="O1847">
        <v>8</v>
      </c>
      <c r="P1847">
        <v>2</v>
      </c>
      <c r="Q1847">
        <v>10</v>
      </c>
      <c r="X1847">
        <v>20</v>
      </c>
      <c r="Y1847">
        <v>980</v>
      </c>
      <c r="Z1847">
        <v>0.02</v>
      </c>
      <c r="AA1847">
        <v>1</v>
      </c>
      <c r="AB1847">
        <v>18</v>
      </c>
    </row>
    <row r="1848" spans="1:28" x14ac:dyDescent="0.25">
      <c r="A1848">
        <v>2021</v>
      </c>
      <c r="B1848">
        <v>4</v>
      </c>
      <c r="C1848" s="289">
        <v>44304</v>
      </c>
      <c r="E1848">
        <v>155</v>
      </c>
      <c r="F1848" t="s">
        <v>324</v>
      </c>
      <c r="G1848" t="s">
        <v>325</v>
      </c>
      <c r="H1848">
        <v>113.46</v>
      </c>
      <c r="I1848">
        <v>130.54</v>
      </c>
      <c r="J1848">
        <v>127.2</v>
      </c>
      <c r="K1848">
        <v>61</v>
      </c>
      <c r="L1848">
        <v>177</v>
      </c>
      <c r="M1848">
        <v>93</v>
      </c>
      <c r="N1848">
        <v>116</v>
      </c>
      <c r="O1848">
        <v>9</v>
      </c>
      <c r="P1848">
        <v>2</v>
      </c>
      <c r="Q1848">
        <v>7</v>
      </c>
      <c r="X1848">
        <v>18</v>
      </c>
      <c r="Y1848">
        <v>1314</v>
      </c>
      <c r="Z1848">
        <v>0.02</v>
      </c>
      <c r="AA1848">
        <v>1</v>
      </c>
      <c r="AB1848">
        <v>18</v>
      </c>
    </row>
    <row r="1849" spans="1:28" x14ac:dyDescent="0.25">
      <c r="A1849">
        <v>2021</v>
      </c>
      <c r="B1849">
        <v>4</v>
      </c>
      <c r="C1849" s="289">
        <v>44305</v>
      </c>
      <c r="E1849">
        <v>155</v>
      </c>
      <c r="F1849" t="s">
        <v>324</v>
      </c>
      <c r="G1849" t="s">
        <v>325</v>
      </c>
      <c r="H1849">
        <v>113.46</v>
      </c>
      <c r="I1849">
        <v>130.54</v>
      </c>
      <c r="K1849">
        <v>61</v>
      </c>
      <c r="L1849">
        <v>177</v>
      </c>
      <c r="Y1849">
        <v>336</v>
      </c>
      <c r="Z1849">
        <v>0.02</v>
      </c>
      <c r="AA1849">
        <v>1</v>
      </c>
      <c r="AB1849">
        <v>18</v>
      </c>
    </row>
    <row r="1850" spans="1:28" x14ac:dyDescent="0.25">
      <c r="A1850">
        <v>2021</v>
      </c>
      <c r="B1850">
        <v>4</v>
      </c>
      <c r="C1850" s="289">
        <v>44286</v>
      </c>
      <c r="E1850">
        <v>152</v>
      </c>
      <c r="F1850" t="s">
        <v>368</v>
      </c>
      <c r="G1850" t="s">
        <v>369</v>
      </c>
      <c r="H1850">
        <v>144.15</v>
      </c>
      <c r="I1850">
        <v>165.85</v>
      </c>
      <c r="J1850">
        <v>153.30000000000001</v>
      </c>
      <c r="K1850">
        <v>142</v>
      </c>
      <c r="L1850">
        <v>101</v>
      </c>
      <c r="M1850">
        <v>124</v>
      </c>
      <c r="N1850">
        <v>116</v>
      </c>
      <c r="O1850">
        <v>1</v>
      </c>
      <c r="Q1850">
        <v>2</v>
      </c>
      <c r="X1850">
        <v>3</v>
      </c>
      <c r="Y1850">
        <v>768</v>
      </c>
      <c r="Z1850">
        <v>1.4999999999999999E-2</v>
      </c>
      <c r="AA1850">
        <v>1</v>
      </c>
      <c r="AB1850">
        <v>18</v>
      </c>
    </row>
    <row r="1851" spans="1:28" x14ac:dyDescent="0.25">
      <c r="A1851">
        <v>2021</v>
      </c>
      <c r="B1851">
        <v>4</v>
      </c>
      <c r="C1851" s="289">
        <v>44299</v>
      </c>
      <c r="E1851">
        <v>605</v>
      </c>
      <c r="F1851" t="s">
        <v>268</v>
      </c>
      <c r="G1851" t="s">
        <v>269</v>
      </c>
      <c r="H1851">
        <v>1202.49</v>
      </c>
      <c r="I1851">
        <v>1383.51</v>
      </c>
      <c r="K1851">
        <v>13</v>
      </c>
      <c r="L1851">
        <v>200</v>
      </c>
      <c r="M1851">
        <v>17</v>
      </c>
      <c r="N1851">
        <v>215</v>
      </c>
      <c r="O1851">
        <v>4</v>
      </c>
      <c r="P1851">
        <v>5</v>
      </c>
      <c r="Q1851">
        <v>5</v>
      </c>
      <c r="X1851">
        <v>13</v>
      </c>
      <c r="Y1851">
        <v>13</v>
      </c>
      <c r="Z1851">
        <v>0.02</v>
      </c>
      <c r="AA1851">
        <v>1</v>
      </c>
      <c r="AB1851">
        <v>18</v>
      </c>
    </row>
    <row r="1852" spans="1:28" x14ac:dyDescent="0.25">
      <c r="A1852">
        <v>2021</v>
      </c>
      <c r="B1852">
        <v>4</v>
      </c>
      <c r="C1852" s="289">
        <v>44286</v>
      </c>
      <c r="E1852">
        <v>142</v>
      </c>
      <c r="F1852" t="s">
        <v>258</v>
      </c>
      <c r="G1852" t="s">
        <v>259</v>
      </c>
      <c r="H1852">
        <v>326.43</v>
      </c>
      <c r="I1852">
        <v>375.57</v>
      </c>
      <c r="J1852">
        <v>316.89999999999998</v>
      </c>
      <c r="K1852">
        <v>68</v>
      </c>
      <c r="L1852">
        <v>212</v>
      </c>
      <c r="M1852">
        <v>78</v>
      </c>
      <c r="N1852">
        <v>184</v>
      </c>
      <c r="O1852">
        <v>12</v>
      </c>
      <c r="P1852">
        <v>16</v>
      </c>
      <c r="Q1852">
        <v>11</v>
      </c>
      <c r="X1852">
        <v>39</v>
      </c>
      <c r="Y1852">
        <v>1236</v>
      </c>
      <c r="Z1852">
        <v>0.02</v>
      </c>
      <c r="AA1852">
        <v>1</v>
      </c>
      <c r="AB1852">
        <v>22</v>
      </c>
    </row>
    <row r="1853" spans="1:28" x14ac:dyDescent="0.25">
      <c r="A1853">
        <v>2021</v>
      </c>
      <c r="B1853">
        <v>4</v>
      </c>
      <c r="C1853" s="289">
        <v>44287</v>
      </c>
      <c r="E1853">
        <v>142</v>
      </c>
      <c r="F1853" t="s">
        <v>258</v>
      </c>
      <c r="G1853" t="s">
        <v>259</v>
      </c>
      <c r="H1853">
        <v>326.43</v>
      </c>
      <c r="I1853">
        <v>375.57</v>
      </c>
      <c r="J1853">
        <v>339.9</v>
      </c>
      <c r="K1853">
        <v>68</v>
      </c>
      <c r="L1853">
        <v>212</v>
      </c>
      <c r="M1853">
        <v>67</v>
      </c>
      <c r="N1853">
        <v>214</v>
      </c>
      <c r="O1853">
        <v>22</v>
      </c>
      <c r="P1853">
        <v>102</v>
      </c>
      <c r="Q1853">
        <v>6</v>
      </c>
      <c r="X1853">
        <v>130</v>
      </c>
      <c r="Y1853">
        <v>1495</v>
      </c>
      <c r="Z1853">
        <v>0.02</v>
      </c>
      <c r="AA1853">
        <v>1</v>
      </c>
      <c r="AB1853">
        <v>22</v>
      </c>
    </row>
    <row r="1854" spans="1:28" x14ac:dyDescent="0.25">
      <c r="A1854">
        <v>2021</v>
      </c>
      <c r="B1854">
        <v>4</v>
      </c>
      <c r="C1854" s="289">
        <v>44290</v>
      </c>
      <c r="E1854">
        <v>142</v>
      </c>
      <c r="F1854" t="s">
        <v>258</v>
      </c>
      <c r="G1854" t="s">
        <v>259</v>
      </c>
      <c r="H1854">
        <v>326.43</v>
      </c>
      <c r="I1854">
        <v>375.57</v>
      </c>
      <c r="K1854">
        <v>68</v>
      </c>
      <c r="L1854">
        <v>212</v>
      </c>
      <c r="Y1854">
        <v>105</v>
      </c>
      <c r="Z1854">
        <v>0.02</v>
      </c>
      <c r="AA1854">
        <v>1</v>
      </c>
      <c r="AB1854">
        <v>22</v>
      </c>
    </row>
    <row r="1855" spans="1:28" x14ac:dyDescent="0.25">
      <c r="A1855">
        <v>2021</v>
      </c>
      <c r="B1855">
        <v>4</v>
      </c>
      <c r="C1855" s="289">
        <v>44291</v>
      </c>
      <c r="E1855">
        <v>142</v>
      </c>
      <c r="F1855" t="s">
        <v>258</v>
      </c>
      <c r="G1855" t="s">
        <v>259</v>
      </c>
      <c r="H1855">
        <v>326.43</v>
      </c>
      <c r="I1855">
        <v>375.57</v>
      </c>
      <c r="J1855">
        <v>335</v>
      </c>
      <c r="K1855">
        <v>68</v>
      </c>
      <c r="L1855">
        <v>212</v>
      </c>
      <c r="M1855">
        <v>75</v>
      </c>
      <c r="N1855">
        <v>192</v>
      </c>
      <c r="O1855">
        <v>8</v>
      </c>
      <c r="P1855">
        <v>12</v>
      </c>
      <c r="Q1855">
        <v>6</v>
      </c>
      <c r="X1855">
        <v>26</v>
      </c>
      <c r="Y1855">
        <v>481</v>
      </c>
      <c r="Z1855">
        <v>0.02</v>
      </c>
      <c r="AA1855">
        <v>1</v>
      </c>
      <c r="AB1855">
        <v>22</v>
      </c>
    </row>
    <row r="1856" spans="1:28" x14ac:dyDescent="0.25">
      <c r="A1856">
        <v>2021</v>
      </c>
      <c r="B1856">
        <v>4</v>
      </c>
      <c r="C1856" s="289">
        <v>44293</v>
      </c>
      <c r="E1856">
        <v>142</v>
      </c>
      <c r="F1856" t="s">
        <v>258</v>
      </c>
      <c r="G1856" t="s">
        <v>259</v>
      </c>
      <c r="H1856">
        <v>326.43</v>
      </c>
      <c r="I1856">
        <v>375.57</v>
      </c>
      <c r="K1856">
        <v>68</v>
      </c>
      <c r="L1856">
        <v>212</v>
      </c>
      <c r="Y1856">
        <v>56</v>
      </c>
      <c r="Z1856">
        <v>0.02</v>
      </c>
      <c r="AA1856">
        <v>1</v>
      </c>
      <c r="AB1856">
        <v>22</v>
      </c>
    </row>
    <row r="1857" spans="1:28" x14ac:dyDescent="0.25">
      <c r="A1857">
        <v>2021</v>
      </c>
      <c r="B1857">
        <v>4</v>
      </c>
      <c r="C1857" s="289">
        <v>44298</v>
      </c>
      <c r="E1857">
        <v>142</v>
      </c>
      <c r="F1857" t="s">
        <v>258</v>
      </c>
      <c r="G1857" t="s">
        <v>259</v>
      </c>
      <c r="H1857">
        <v>326.43</v>
      </c>
      <c r="I1857">
        <v>375.57</v>
      </c>
      <c r="K1857">
        <v>68</v>
      </c>
      <c r="L1857">
        <v>212</v>
      </c>
      <c r="Y1857">
        <v>112</v>
      </c>
      <c r="Z1857">
        <v>0.02</v>
      </c>
      <c r="AA1857">
        <v>1</v>
      </c>
      <c r="AB1857">
        <v>22</v>
      </c>
    </row>
    <row r="1858" spans="1:28" x14ac:dyDescent="0.25">
      <c r="A1858">
        <v>2021</v>
      </c>
      <c r="B1858">
        <v>4</v>
      </c>
      <c r="C1858" s="289">
        <v>44291</v>
      </c>
      <c r="E1858">
        <v>140</v>
      </c>
      <c r="F1858" t="s">
        <v>199</v>
      </c>
      <c r="G1858" t="s">
        <v>200</v>
      </c>
      <c r="H1858">
        <v>451.05</v>
      </c>
      <c r="I1858">
        <v>518.95000000000005</v>
      </c>
      <c r="J1858">
        <v>478.8</v>
      </c>
      <c r="K1858">
        <v>60</v>
      </c>
      <c r="L1858">
        <v>120</v>
      </c>
      <c r="M1858">
        <v>59</v>
      </c>
      <c r="N1858">
        <v>122</v>
      </c>
      <c r="O1858">
        <v>10</v>
      </c>
      <c r="P1858">
        <v>2</v>
      </c>
      <c r="Q1858">
        <v>11</v>
      </c>
      <c r="X1858">
        <v>23</v>
      </c>
      <c r="Y1858">
        <v>1017</v>
      </c>
      <c r="Z1858">
        <v>1.4999999999999999E-2</v>
      </c>
      <c r="AA1858">
        <v>1</v>
      </c>
      <c r="AB1858">
        <v>18</v>
      </c>
    </row>
    <row r="1859" spans="1:28" x14ac:dyDescent="0.25">
      <c r="A1859">
        <v>2021</v>
      </c>
      <c r="B1859">
        <v>4</v>
      </c>
      <c r="C1859" s="289">
        <v>44292</v>
      </c>
      <c r="E1859">
        <v>140</v>
      </c>
      <c r="F1859" t="s">
        <v>199</v>
      </c>
      <c r="G1859" t="s">
        <v>200</v>
      </c>
      <c r="H1859">
        <v>451.05</v>
      </c>
      <c r="I1859">
        <v>518.95000000000005</v>
      </c>
      <c r="J1859">
        <v>461.9</v>
      </c>
      <c r="K1859">
        <v>60</v>
      </c>
      <c r="L1859">
        <v>120</v>
      </c>
      <c r="M1859">
        <v>58</v>
      </c>
      <c r="N1859">
        <v>124</v>
      </c>
      <c r="O1859">
        <v>12</v>
      </c>
      <c r="P1859">
        <v>4</v>
      </c>
      <c r="Q1859">
        <v>7</v>
      </c>
      <c r="X1859">
        <v>23</v>
      </c>
      <c r="Y1859">
        <v>1528</v>
      </c>
      <c r="Z1859">
        <v>1.4999999999999999E-2</v>
      </c>
      <c r="AA1859">
        <v>1</v>
      </c>
      <c r="AB1859">
        <v>18</v>
      </c>
    </row>
    <row r="1860" spans="1:28" x14ac:dyDescent="0.25">
      <c r="A1860">
        <v>2021</v>
      </c>
      <c r="B1860">
        <v>4</v>
      </c>
      <c r="C1860" s="289">
        <v>44293</v>
      </c>
      <c r="E1860">
        <v>140</v>
      </c>
      <c r="F1860" t="s">
        <v>199</v>
      </c>
      <c r="G1860" t="s">
        <v>200</v>
      </c>
      <c r="H1860">
        <v>451.05</v>
      </c>
      <c r="I1860">
        <v>518.95000000000005</v>
      </c>
      <c r="J1860">
        <v>494.1</v>
      </c>
      <c r="K1860">
        <v>60</v>
      </c>
      <c r="L1860">
        <v>120</v>
      </c>
      <c r="M1860">
        <v>59</v>
      </c>
      <c r="N1860">
        <v>123</v>
      </c>
      <c r="O1860">
        <v>5</v>
      </c>
      <c r="P1860">
        <v>2</v>
      </c>
      <c r="Q1860">
        <v>5</v>
      </c>
      <c r="X1860">
        <v>12</v>
      </c>
      <c r="Y1860">
        <v>1496</v>
      </c>
      <c r="Z1860">
        <v>1.4999999999999999E-2</v>
      </c>
      <c r="AA1860">
        <v>1</v>
      </c>
      <c r="AB1860">
        <v>18</v>
      </c>
    </row>
    <row r="1861" spans="1:28" x14ac:dyDescent="0.25">
      <c r="A1861">
        <v>2021</v>
      </c>
      <c r="B1861">
        <v>4</v>
      </c>
      <c r="C1861" s="289">
        <v>44294</v>
      </c>
      <c r="E1861">
        <v>140</v>
      </c>
      <c r="F1861" t="s">
        <v>199</v>
      </c>
      <c r="G1861" t="s">
        <v>200</v>
      </c>
      <c r="H1861">
        <v>451.05</v>
      </c>
      <c r="I1861">
        <v>518.95000000000005</v>
      </c>
      <c r="K1861">
        <v>60</v>
      </c>
      <c r="L1861">
        <v>120</v>
      </c>
      <c r="O1861">
        <v>2</v>
      </c>
      <c r="P1861">
        <v>1</v>
      </c>
      <c r="Q1861">
        <v>1</v>
      </c>
      <c r="X1861">
        <v>4</v>
      </c>
      <c r="Y1861">
        <v>144</v>
      </c>
      <c r="Z1861">
        <v>1.4999999999999999E-2</v>
      </c>
      <c r="AA1861">
        <v>1</v>
      </c>
      <c r="AB1861">
        <v>18</v>
      </c>
    </row>
    <row r="1862" spans="1:28" x14ac:dyDescent="0.25">
      <c r="A1862">
        <v>2021</v>
      </c>
      <c r="B1862">
        <v>4</v>
      </c>
      <c r="C1862" s="289">
        <v>44306</v>
      </c>
      <c r="E1862">
        <v>131</v>
      </c>
      <c r="F1862" t="s">
        <v>185</v>
      </c>
      <c r="G1862" t="s">
        <v>186</v>
      </c>
      <c r="H1862">
        <v>9.3000000000000007</v>
      </c>
      <c r="I1862">
        <v>10.7</v>
      </c>
      <c r="J1862">
        <v>9.5</v>
      </c>
      <c r="K1862">
        <v>772</v>
      </c>
      <c r="L1862">
        <v>117</v>
      </c>
      <c r="M1862">
        <v>909</v>
      </c>
      <c r="N1862">
        <v>99</v>
      </c>
      <c r="O1862">
        <v>10</v>
      </c>
      <c r="P1862">
        <v>6</v>
      </c>
      <c r="Q1862">
        <v>6</v>
      </c>
      <c r="X1862">
        <v>22</v>
      </c>
      <c r="Y1862">
        <v>6822</v>
      </c>
      <c r="Z1862">
        <v>0.02</v>
      </c>
      <c r="AA1862">
        <v>1</v>
      </c>
      <c r="AB1862">
        <v>18</v>
      </c>
    </row>
    <row r="1863" spans="1:28" x14ac:dyDescent="0.25">
      <c r="A1863">
        <v>2021</v>
      </c>
      <c r="B1863">
        <v>4</v>
      </c>
      <c r="C1863" s="289">
        <v>44307</v>
      </c>
      <c r="E1863">
        <v>131</v>
      </c>
      <c r="F1863" t="s">
        <v>185</v>
      </c>
      <c r="G1863" t="s">
        <v>186</v>
      </c>
      <c r="H1863">
        <v>9.3000000000000007</v>
      </c>
      <c r="I1863">
        <v>10.7</v>
      </c>
      <c r="J1863">
        <v>10</v>
      </c>
      <c r="K1863">
        <v>772</v>
      </c>
      <c r="L1863">
        <v>117</v>
      </c>
      <c r="M1863">
        <v>1076</v>
      </c>
      <c r="N1863">
        <v>84</v>
      </c>
      <c r="O1863">
        <v>28</v>
      </c>
      <c r="P1863">
        <v>2</v>
      </c>
      <c r="Q1863">
        <v>20</v>
      </c>
      <c r="X1863">
        <v>50</v>
      </c>
      <c r="Y1863">
        <v>12050</v>
      </c>
      <c r="Z1863">
        <v>0.02</v>
      </c>
      <c r="AA1863">
        <v>1</v>
      </c>
      <c r="AB1863">
        <v>18</v>
      </c>
    </row>
    <row r="1864" spans="1:28" x14ac:dyDescent="0.25">
      <c r="A1864">
        <v>2021</v>
      </c>
      <c r="B1864">
        <v>4</v>
      </c>
      <c r="C1864" s="289">
        <v>44308</v>
      </c>
      <c r="E1864">
        <v>131</v>
      </c>
      <c r="F1864" t="s">
        <v>185</v>
      </c>
      <c r="G1864" t="s">
        <v>186</v>
      </c>
      <c r="H1864">
        <v>9.3000000000000007</v>
      </c>
      <c r="I1864">
        <v>10.7</v>
      </c>
      <c r="J1864">
        <v>9.6</v>
      </c>
      <c r="K1864">
        <v>772</v>
      </c>
      <c r="L1864">
        <v>117</v>
      </c>
      <c r="M1864">
        <v>922</v>
      </c>
      <c r="N1864">
        <v>98</v>
      </c>
      <c r="O1864">
        <v>15</v>
      </c>
      <c r="P1864">
        <v>28</v>
      </c>
      <c r="Q1864">
        <v>10</v>
      </c>
      <c r="S1864">
        <v>6</v>
      </c>
      <c r="X1864">
        <v>59</v>
      </c>
      <c r="Y1864">
        <v>14459</v>
      </c>
      <c r="Z1864">
        <v>0.02</v>
      </c>
      <c r="AA1864">
        <v>1</v>
      </c>
      <c r="AB1864">
        <v>18</v>
      </c>
    </row>
    <row r="1865" spans="1:28" x14ac:dyDescent="0.25">
      <c r="A1865">
        <v>2021</v>
      </c>
      <c r="B1865">
        <v>4</v>
      </c>
      <c r="C1865" s="289">
        <v>44310</v>
      </c>
      <c r="E1865">
        <v>131</v>
      </c>
      <c r="F1865" t="s">
        <v>185</v>
      </c>
      <c r="G1865" t="s">
        <v>186</v>
      </c>
      <c r="H1865">
        <v>9.3000000000000007</v>
      </c>
      <c r="I1865">
        <v>10.7</v>
      </c>
      <c r="K1865">
        <v>772</v>
      </c>
      <c r="L1865">
        <v>117</v>
      </c>
      <c r="Y1865">
        <v>400</v>
      </c>
      <c r="Z1865">
        <v>0.02</v>
      </c>
      <c r="AA1865">
        <v>1</v>
      </c>
      <c r="AB1865">
        <v>18</v>
      </c>
    </row>
    <row r="1866" spans="1:28" x14ac:dyDescent="0.25">
      <c r="A1866">
        <v>2021</v>
      </c>
      <c r="B1866">
        <v>4</v>
      </c>
      <c r="C1866" s="289">
        <v>44311</v>
      </c>
      <c r="E1866">
        <v>131</v>
      </c>
      <c r="F1866" t="s">
        <v>185</v>
      </c>
      <c r="G1866" t="s">
        <v>186</v>
      </c>
      <c r="H1866">
        <v>9.3000000000000007</v>
      </c>
      <c r="I1866">
        <v>10.7</v>
      </c>
      <c r="J1866">
        <v>9.6</v>
      </c>
      <c r="K1866">
        <v>772</v>
      </c>
      <c r="L1866">
        <v>117</v>
      </c>
      <c r="M1866">
        <v>1023</v>
      </c>
      <c r="N1866">
        <v>88</v>
      </c>
      <c r="O1866">
        <v>16</v>
      </c>
      <c r="P1866">
        <v>6</v>
      </c>
      <c r="Q1866">
        <v>12</v>
      </c>
      <c r="X1866">
        <v>34</v>
      </c>
      <c r="Y1866">
        <v>12034</v>
      </c>
      <c r="Z1866">
        <v>0.02</v>
      </c>
      <c r="AA1866">
        <v>1</v>
      </c>
      <c r="AB1866">
        <v>18</v>
      </c>
    </row>
    <row r="1867" spans="1:28" x14ac:dyDescent="0.25">
      <c r="A1867">
        <v>2021</v>
      </c>
      <c r="B1867">
        <v>4</v>
      </c>
      <c r="C1867" s="289">
        <v>44312</v>
      </c>
      <c r="E1867">
        <v>131</v>
      </c>
      <c r="F1867" t="s">
        <v>185</v>
      </c>
      <c r="G1867" t="s">
        <v>186</v>
      </c>
      <c r="H1867">
        <v>9.3000000000000007</v>
      </c>
      <c r="I1867">
        <v>10.7</v>
      </c>
      <c r="J1867">
        <v>10</v>
      </c>
      <c r="K1867">
        <v>772</v>
      </c>
      <c r="L1867">
        <v>117</v>
      </c>
      <c r="M1867">
        <v>882</v>
      </c>
      <c r="N1867">
        <v>102</v>
      </c>
      <c r="O1867">
        <v>8</v>
      </c>
      <c r="P1867">
        <v>8</v>
      </c>
      <c r="Q1867">
        <v>4</v>
      </c>
      <c r="S1867">
        <v>3</v>
      </c>
      <c r="X1867">
        <v>23</v>
      </c>
      <c r="Y1867">
        <v>6823</v>
      </c>
      <c r="Z1867">
        <v>0.02</v>
      </c>
      <c r="AA1867">
        <v>1</v>
      </c>
      <c r="AB1867">
        <v>18</v>
      </c>
    </row>
    <row r="1868" spans="1:28" x14ac:dyDescent="0.25">
      <c r="A1868">
        <v>2021</v>
      </c>
      <c r="B1868">
        <v>4</v>
      </c>
      <c r="C1868" s="289">
        <v>44313</v>
      </c>
      <c r="E1868">
        <v>131</v>
      </c>
      <c r="F1868" t="s">
        <v>185</v>
      </c>
      <c r="G1868" t="s">
        <v>186</v>
      </c>
      <c r="H1868">
        <v>9.3000000000000007</v>
      </c>
      <c r="I1868">
        <v>10.7</v>
      </c>
      <c r="J1868">
        <v>9.9</v>
      </c>
      <c r="K1868">
        <v>772</v>
      </c>
      <c r="L1868">
        <v>117</v>
      </c>
      <c r="M1868">
        <v>1042</v>
      </c>
      <c r="N1868">
        <v>86</v>
      </c>
      <c r="O1868">
        <v>18</v>
      </c>
      <c r="P1868">
        <v>12</v>
      </c>
      <c r="Q1868">
        <v>17</v>
      </c>
      <c r="X1868">
        <v>47</v>
      </c>
      <c r="Y1868">
        <v>12847</v>
      </c>
      <c r="Z1868">
        <v>0.02</v>
      </c>
      <c r="AA1868">
        <v>1</v>
      </c>
      <c r="AB1868">
        <v>18</v>
      </c>
    </row>
    <row r="1869" spans="1:28" x14ac:dyDescent="0.25">
      <c r="A1869">
        <v>2021</v>
      </c>
      <c r="B1869">
        <v>4</v>
      </c>
      <c r="C1869" s="289">
        <v>44293</v>
      </c>
      <c r="E1869">
        <v>130</v>
      </c>
      <c r="F1869" t="s">
        <v>372</v>
      </c>
      <c r="G1869" t="s">
        <v>373</v>
      </c>
      <c r="H1869">
        <v>11.16</v>
      </c>
      <c r="I1869">
        <v>12.84</v>
      </c>
      <c r="J1869">
        <v>12.2</v>
      </c>
      <c r="K1869">
        <v>336</v>
      </c>
      <c r="L1869">
        <v>96</v>
      </c>
      <c r="M1869">
        <v>279</v>
      </c>
      <c r="N1869">
        <v>116</v>
      </c>
      <c r="O1869">
        <v>6</v>
      </c>
      <c r="Q1869">
        <v>9</v>
      </c>
      <c r="X1869">
        <v>15</v>
      </c>
      <c r="Y1869">
        <v>4015</v>
      </c>
      <c r="Z1869">
        <v>0.02</v>
      </c>
      <c r="AA1869">
        <v>1</v>
      </c>
      <c r="AB1869">
        <v>18</v>
      </c>
    </row>
    <row r="1870" spans="1:28" x14ac:dyDescent="0.25">
      <c r="A1870">
        <v>2021</v>
      </c>
      <c r="B1870">
        <v>4</v>
      </c>
      <c r="C1870" s="289">
        <v>44294</v>
      </c>
      <c r="E1870">
        <v>130</v>
      </c>
      <c r="F1870" t="s">
        <v>372</v>
      </c>
      <c r="G1870" t="s">
        <v>373</v>
      </c>
      <c r="H1870">
        <v>11.16</v>
      </c>
      <c r="I1870">
        <v>12.84</v>
      </c>
      <c r="K1870">
        <v>336</v>
      </c>
      <c r="L1870">
        <v>96</v>
      </c>
      <c r="Y1870">
        <v>400</v>
      </c>
      <c r="Z1870">
        <v>0.02</v>
      </c>
      <c r="AA1870">
        <v>1</v>
      </c>
      <c r="AB1870">
        <v>18</v>
      </c>
    </row>
    <row r="1871" spans="1:28" x14ac:dyDescent="0.25">
      <c r="A1871">
        <v>2021</v>
      </c>
      <c r="B1871">
        <v>4</v>
      </c>
      <c r="C1871" s="289">
        <v>44305</v>
      </c>
      <c r="E1871">
        <v>130</v>
      </c>
      <c r="F1871" t="s">
        <v>372</v>
      </c>
      <c r="G1871" t="s">
        <v>373</v>
      </c>
      <c r="H1871">
        <v>11.16</v>
      </c>
      <c r="I1871">
        <v>12.84</v>
      </c>
      <c r="J1871">
        <v>12.2</v>
      </c>
      <c r="K1871">
        <v>336</v>
      </c>
      <c r="L1871">
        <v>96</v>
      </c>
      <c r="M1871">
        <v>268</v>
      </c>
      <c r="N1871">
        <v>121</v>
      </c>
      <c r="O1871">
        <v>18</v>
      </c>
      <c r="P1871">
        <v>12</v>
      </c>
      <c r="Q1871">
        <v>18</v>
      </c>
      <c r="X1871">
        <v>48</v>
      </c>
      <c r="Y1871">
        <v>1248</v>
      </c>
      <c r="Z1871">
        <v>0.02</v>
      </c>
      <c r="AA1871">
        <v>1</v>
      </c>
      <c r="AB1871">
        <v>18</v>
      </c>
    </row>
    <row r="1872" spans="1:28" x14ac:dyDescent="0.25">
      <c r="A1872">
        <v>2021</v>
      </c>
      <c r="B1872">
        <v>4</v>
      </c>
      <c r="C1872" s="289">
        <v>44306</v>
      </c>
      <c r="E1872">
        <v>130</v>
      </c>
      <c r="F1872" t="s">
        <v>372</v>
      </c>
      <c r="G1872" t="s">
        <v>373</v>
      </c>
      <c r="H1872">
        <v>11.16</v>
      </c>
      <c r="I1872">
        <v>12.84</v>
      </c>
      <c r="J1872">
        <v>10.3</v>
      </c>
      <c r="K1872">
        <v>336</v>
      </c>
      <c r="L1872">
        <v>96</v>
      </c>
      <c r="M1872">
        <v>253</v>
      </c>
      <c r="N1872">
        <v>128</v>
      </c>
      <c r="O1872">
        <v>6</v>
      </c>
      <c r="P1872">
        <v>4</v>
      </c>
      <c r="Q1872">
        <v>2</v>
      </c>
      <c r="X1872">
        <v>12</v>
      </c>
      <c r="Y1872">
        <v>3212</v>
      </c>
      <c r="Z1872">
        <v>0.02</v>
      </c>
      <c r="AA1872">
        <v>1</v>
      </c>
      <c r="AB1872">
        <v>18</v>
      </c>
    </row>
    <row r="1873" spans="1:28" x14ac:dyDescent="0.25">
      <c r="A1873">
        <v>2021</v>
      </c>
      <c r="B1873">
        <v>4</v>
      </c>
      <c r="C1873" s="289">
        <v>44307</v>
      </c>
      <c r="E1873">
        <v>130</v>
      </c>
      <c r="F1873" t="s">
        <v>372</v>
      </c>
      <c r="G1873" t="s">
        <v>373</v>
      </c>
      <c r="H1873">
        <v>11.16</v>
      </c>
      <c r="I1873">
        <v>12.84</v>
      </c>
      <c r="J1873">
        <v>11.5</v>
      </c>
      <c r="K1873">
        <v>336</v>
      </c>
      <c r="L1873">
        <v>96</v>
      </c>
      <c r="M1873">
        <v>223</v>
      </c>
      <c r="N1873">
        <v>145</v>
      </c>
      <c r="O1873">
        <v>2</v>
      </c>
      <c r="P1873">
        <v>8</v>
      </c>
      <c r="Q1873">
        <v>6</v>
      </c>
      <c r="X1873">
        <v>16</v>
      </c>
      <c r="Y1873">
        <v>1616</v>
      </c>
      <c r="Z1873">
        <v>0.02</v>
      </c>
      <c r="AA1873">
        <v>1</v>
      </c>
      <c r="AB1873">
        <v>18</v>
      </c>
    </row>
    <row r="1874" spans="1:28" x14ac:dyDescent="0.25">
      <c r="A1874">
        <v>2021</v>
      </c>
      <c r="B1874">
        <v>4</v>
      </c>
      <c r="C1874" s="289">
        <v>44301</v>
      </c>
      <c r="E1874">
        <v>81</v>
      </c>
      <c r="F1874" t="s">
        <v>401</v>
      </c>
      <c r="G1874" t="s">
        <v>402</v>
      </c>
      <c r="H1874">
        <v>360.84</v>
      </c>
      <c r="I1874">
        <v>415.16</v>
      </c>
      <c r="J1874">
        <v>402.3</v>
      </c>
      <c r="K1874">
        <v>60</v>
      </c>
      <c r="L1874">
        <v>120</v>
      </c>
      <c r="M1874">
        <v>67</v>
      </c>
      <c r="N1874">
        <v>108</v>
      </c>
      <c r="O1874">
        <v>10</v>
      </c>
      <c r="P1874">
        <v>2</v>
      </c>
      <c r="Q1874">
        <v>7</v>
      </c>
      <c r="X1874">
        <v>19</v>
      </c>
      <c r="Y1874">
        <v>619</v>
      </c>
      <c r="Z1874">
        <v>1.4999999999999999E-2</v>
      </c>
      <c r="AA1874">
        <v>1</v>
      </c>
      <c r="AB1874">
        <v>22</v>
      </c>
    </row>
    <row r="1875" spans="1:28" x14ac:dyDescent="0.25">
      <c r="A1875">
        <v>2021</v>
      </c>
      <c r="B1875">
        <v>4</v>
      </c>
      <c r="C1875" s="289">
        <v>44304</v>
      </c>
      <c r="E1875">
        <v>81</v>
      </c>
      <c r="F1875" t="s">
        <v>401</v>
      </c>
      <c r="G1875" t="s">
        <v>402</v>
      </c>
      <c r="H1875">
        <v>360.84</v>
      </c>
      <c r="I1875">
        <v>415.16</v>
      </c>
      <c r="J1875">
        <v>413.2</v>
      </c>
      <c r="K1875">
        <v>60</v>
      </c>
      <c r="L1875">
        <v>120</v>
      </c>
      <c r="M1875">
        <v>65</v>
      </c>
      <c r="N1875">
        <v>110</v>
      </c>
      <c r="O1875">
        <v>8</v>
      </c>
      <c r="P1875">
        <v>4</v>
      </c>
      <c r="Q1875">
        <v>5</v>
      </c>
      <c r="X1875">
        <v>17</v>
      </c>
      <c r="Y1875">
        <v>727</v>
      </c>
      <c r="Z1875">
        <v>1.4999999999999999E-2</v>
      </c>
      <c r="AA1875">
        <v>1</v>
      </c>
      <c r="AB1875">
        <v>22</v>
      </c>
    </row>
    <row r="1876" spans="1:28" x14ac:dyDescent="0.25">
      <c r="A1876">
        <v>2021</v>
      </c>
      <c r="B1876">
        <v>4</v>
      </c>
      <c r="C1876" s="289">
        <v>44305</v>
      </c>
      <c r="E1876">
        <v>81</v>
      </c>
      <c r="F1876" t="s">
        <v>401</v>
      </c>
      <c r="G1876" t="s">
        <v>402</v>
      </c>
      <c r="H1876">
        <v>360.84</v>
      </c>
      <c r="I1876">
        <v>415.16</v>
      </c>
      <c r="J1876">
        <v>409</v>
      </c>
      <c r="K1876">
        <v>60</v>
      </c>
      <c r="L1876">
        <v>120</v>
      </c>
      <c r="M1876">
        <v>63</v>
      </c>
      <c r="N1876">
        <v>115</v>
      </c>
      <c r="O1876">
        <v>8</v>
      </c>
      <c r="P1876">
        <v>2</v>
      </c>
      <c r="Q1876">
        <v>9</v>
      </c>
      <c r="X1876">
        <v>19</v>
      </c>
      <c r="Y1876">
        <v>899</v>
      </c>
      <c r="Z1876">
        <v>1.4999999999999999E-2</v>
      </c>
      <c r="AA1876">
        <v>1</v>
      </c>
      <c r="AB1876">
        <v>22</v>
      </c>
    </row>
    <row r="1877" spans="1:28" x14ac:dyDescent="0.25">
      <c r="A1877">
        <v>2021</v>
      </c>
      <c r="B1877">
        <v>4</v>
      </c>
      <c r="C1877" s="289">
        <v>44306</v>
      </c>
      <c r="E1877">
        <v>81</v>
      </c>
      <c r="F1877" t="s">
        <v>401</v>
      </c>
      <c r="G1877" t="s">
        <v>402</v>
      </c>
      <c r="H1877">
        <v>360.84</v>
      </c>
      <c r="I1877">
        <v>415.16</v>
      </c>
      <c r="J1877">
        <v>388</v>
      </c>
      <c r="K1877">
        <v>60</v>
      </c>
      <c r="L1877">
        <v>120</v>
      </c>
      <c r="M1877">
        <v>64</v>
      </c>
      <c r="N1877">
        <v>112</v>
      </c>
      <c r="O1877">
        <v>2</v>
      </c>
      <c r="P1877">
        <v>10</v>
      </c>
      <c r="Q1877">
        <v>4</v>
      </c>
      <c r="X1877">
        <v>16</v>
      </c>
      <c r="Y1877">
        <v>866</v>
      </c>
      <c r="Z1877">
        <v>1.4999999999999999E-2</v>
      </c>
      <c r="AA1877">
        <v>1</v>
      </c>
      <c r="AB1877">
        <v>22</v>
      </c>
    </row>
    <row r="1878" spans="1:28" x14ac:dyDescent="0.25">
      <c r="A1878">
        <v>2021</v>
      </c>
      <c r="B1878">
        <v>4</v>
      </c>
      <c r="C1878" s="289">
        <v>44307</v>
      </c>
      <c r="E1878">
        <v>81</v>
      </c>
      <c r="F1878" t="s">
        <v>401</v>
      </c>
      <c r="G1878" t="s">
        <v>402</v>
      </c>
      <c r="H1878">
        <v>360.84</v>
      </c>
      <c r="I1878">
        <v>415.16</v>
      </c>
      <c r="J1878">
        <v>383.8</v>
      </c>
      <c r="K1878">
        <v>60</v>
      </c>
      <c r="L1878">
        <v>120</v>
      </c>
      <c r="M1878">
        <v>65</v>
      </c>
      <c r="N1878">
        <v>111</v>
      </c>
      <c r="O1878">
        <v>6</v>
      </c>
      <c r="P1878">
        <v>10</v>
      </c>
      <c r="Q1878">
        <v>4</v>
      </c>
      <c r="R1878">
        <v>2</v>
      </c>
      <c r="X1878">
        <v>22</v>
      </c>
      <c r="Y1878">
        <v>1002</v>
      </c>
      <c r="Z1878">
        <v>1.4999999999999999E-2</v>
      </c>
      <c r="AA1878">
        <v>1</v>
      </c>
      <c r="AB1878">
        <v>22</v>
      </c>
    </row>
    <row r="1879" spans="1:28" x14ac:dyDescent="0.25">
      <c r="A1879">
        <v>2021</v>
      </c>
      <c r="B1879">
        <v>4</v>
      </c>
      <c r="C1879" s="289">
        <v>44308</v>
      </c>
      <c r="E1879">
        <v>81</v>
      </c>
      <c r="F1879" t="s">
        <v>401</v>
      </c>
      <c r="G1879" t="s">
        <v>402</v>
      </c>
      <c r="H1879">
        <v>360.84</v>
      </c>
      <c r="I1879">
        <v>415.16</v>
      </c>
      <c r="J1879">
        <v>388.7</v>
      </c>
      <c r="K1879">
        <v>60</v>
      </c>
      <c r="L1879">
        <v>120</v>
      </c>
      <c r="M1879">
        <v>65</v>
      </c>
      <c r="N1879">
        <v>110</v>
      </c>
      <c r="O1879">
        <v>2</v>
      </c>
      <c r="Q1879">
        <v>5</v>
      </c>
      <c r="R1879">
        <v>3</v>
      </c>
      <c r="X1879">
        <v>10</v>
      </c>
      <c r="Y1879">
        <v>950</v>
      </c>
      <c r="Z1879">
        <v>1.4999999999999999E-2</v>
      </c>
      <c r="AA1879">
        <v>1</v>
      </c>
      <c r="AB1879">
        <v>22</v>
      </c>
    </row>
    <row r="1880" spans="1:28" x14ac:dyDescent="0.25">
      <c r="A1880">
        <v>2021</v>
      </c>
      <c r="B1880">
        <v>4</v>
      </c>
      <c r="C1880" s="289">
        <v>44310</v>
      </c>
      <c r="E1880">
        <v>81</v>
      </c>
      <c r="F1880" t="s">
        <v>401</v>
      </c>
      <c r="G1880" t="s">
        <v>402</v>
      </c>
      <c r="H1880">
        <v>360.84</v>
      </c>
      <c r="I1880">
        <v>415.16</v>
      </c>
      <c r="J1880">
        <v>372</v>
      </c>
      <c r="K1880">
        <v>60</v>
      </c>
      <c r="L1880">
        <v>120</v>
      </c>
      <c r="M1880">
        <v>63</v>
      </c>
      <c r="N1880">
        <v>114</v>
      </c>
      <c r="O1880">
        <v>2</v>
      </c>
      <c r="X1880">
        <v>2</v>
      </c>
      <c r="Y1880">
        <v>262</v>
      </c>
      <c r="Z1880">
        <v>1.4999999999999999E-2</v>
      </c>
      <c r="AA1880">
        <v>1</v>
      </c>
      <c r="AB1880">
        <v>22</v>
      </c>
    </row>
    <row r="1881" spans="1:28" x14ac:dyDescent="0.25">
      <c r="A1881">
        <v>2021</v>
      </c>
      <c r="B1881">
        <v>4</v>
      </c>
      <c r="C1881" s="289">
        <v>44294</v>
      </c>
      <c r="E1881">
        <v>623</v>
      </c>
      <c r="F1881" t="s">
        <v>212</v>
      </c>
      <c r="G1881" t="s">
        <v>213</v>
      </c>
      <c r="H1881">
        <v>551.02009999999996</v>
      </c>
      <c r="I1881">
        <v>646.97990000000004</v>
      </c>
      <c r="J1881">
        <v>612</v>
      </c>
      <c r="K1881">
        <v>18</v>
      </c>
      <c r="L1881">
        <v>200</v>
      </c>
      <c r="M1881">
        <v>26</v>
      </c>
      <c r="N1881">
        <v>138</v>
      </c>
      <c r="O1881">
        <v>3</v>
      </c>
      <c r="P1881">
        <v>1</v>
      </c>
      <c r="Q1881">
        <v>2</v>
      </c>
      <c r="X1881">
        <v>6</v>
      </c>
      <c r="Y1881">
        <v>366</v>
      </c>
      <c r="Z1881">
        <v>1.4999999999999999E-2</v>
      </c>
      <c r="AA1881">
        <v>1</v>
      </c>
      <c r="AB1881">
        <v>25</v>
      </c>
    </row>
    <row r="1882" spans="1:28" x14ac:dyDescent="0.25">
      <c r="A1882">
        <v>2021</v>
      </c>
      <c r="B1882">
        <v>4</v>
      </c>
      <c r="C1882" s="289">
        <v>44297</v>
      </c>
      <c r="E1882">
        <v>623</v>
      </c>
      <c r="F1882" t="s">
        <v>212</v>
      </c>
      <c r="G1882" t="s">
        <v>213</v>
      </c>
      <c r="H1882">
        <v>551.02009999999996</v>
      </c>
      <c r="I1882">
        <v>646.97990000000004</v>
      </c>
      <c r="J1882">
        <v>642</v>
      </c>
      <c r="K1882">
        <v>18</v>
      </c>
      <c r="L1882">
        <v>200</v>
      </c>
      <c r="M1882">
        <v>26</v>
      </c>
      <c r="N1882">
        <v>141</v>
      </c>
      <c r="O1882">
        <v>5</v>
      </c>
      <c r="P1882">
        <v>1</v>
      </c>
      <c r="Q1882">
        <v>2</v>
      </c>
      <c r="X1882">
        <v>8</v>
      </c>
      <c r="Y1882">
        <v>353</v>
      </c>
      <c r="Z1882">
        <v>1.4999999999999999E-2</v>
      </c>
      <c r="AA1882">
        <v>1</v>
      </c>
      <c r="AB1882">
        <v>25</v>
      </c>
    </row>
    <row r="1883" spans="1:28" x14ac:dyDescent="0.25">
      <c r="A1883">
        <v>2021</v>
      </c>
      <c r="B1883">
        <v>4</v>
      </c>
      <c r="C1883" s="289">
        <v>44298</v>
      </c>
      <c r="E1883">
        <v>623</v>
      </c>
      <c r="F1883" t="s">
        <v>212</v>
      </c>
      <c r="G1883" t="s">
        <v>213</v>
      </c>
      <c r="H1883">
        <v>551.02009999999996</v>
      </c>
      <c r="I1883">
        <v>646.97990000000004</v>
      </c>
      <c r="J1883">
        <v>663.7</v>
      </c>
      <c r="K1883">
        <v>18</v>
      </c>
      <c r="L1883">
        <v>200</v>
      </c>
      <c r="M1883">
        <v>26</v>
      </c>
      <c r="N1883">
        <v>141</v>
      </c>
      <c r="O1883">
        <v>6</v>
      </c>
      <c r="P1883">
        <v>1</v>
      </c>
      <c r="Q1883">
        <v>2</v>
      </c>
      <c r="X1883">
        <v>9</v>
      </c>
      <c r="Y1883">
        <v>489</v>
      </c>
      <c r="Z1883">
        <v>1.4999999999999999E-2</v>
      </c>
      <c r="AA1883">
        <v>1</v>
      </c>
      <c r="AB1883">
        <v>25</v>
      </c>
    </row>
    <row r="1884" spans="1:28" x14ac:dyDescent="0.25">
      <c r="A1884">
        <v>2021</v>
      </c>
      <c r="B1884">
        <v>4</v>
      </c>
      <c r="C1884" s="289">
        <v>44299</v>
      </c>
      <c r="E1884">
        <v>623</v>
      </c>
      <c r="F1884" t="s">
        <v>212</v>
      </c>
      <c r="G1884" t="s">
        <v>213</v>
      </c>
      <c r="H1884">
        <v>551.02009999999996</v>
      </c>
      <c r="I1884">
        <v>646.97990000000004</v>
      </c>
      <c r="J1884">
        <v>633</v>
      </c>
      <c r="K1884">
        <v>18</v>
      </c>
      <c r="L1884">
        <v>200</v>
      </c>
      <c r="M1884">
        <v>26</v>
      </c>
      <c r="N1884">
        <v>140</v>
      </c>
      <c r="O1884">
        <v>5</v>
      </c>
      <c r="P1884">
        <v>1</v>
      </c>
      <c r="Q1884">
        <v>2</v>
      </c>
      <c r="X1884">
        <v>8</v>
      </c>
      <c r="Y1884">
        <v>338</v>
      </c>
      <c r="Z1884">
        <v>1.4999999999999999E-2</v>
      </c>
      <c r="AA1884">
        <v>1</v>
      </c>
      <c r="AB1884">
        <v>25</v>
      </c>
    </row>
    <row r="1885" spans="1:28" x14ac:dyDescent="0.25">
      <c r="A1885">
        <v>2021</v>
      </c>
      <c r="B1885">
        <v>4</v>
      </c>
      <c r="C1885" s="289">
        <v>44300</v>
      </c>
      <c r="E1885">
        <v>623</v>
      </c>
      <c r="F1885" t="s">
        <v>212</v>
      </c>
      <c r="G1885" t="s">
        <v>213</v>
      </c>
      <c r="H1885">
        <v>551.02009999999996</v>
      </c>
      <c r="I1885">
        <v>646.97990000000004</v>
      </c>
      <c r="J1885">
        <v>642</v>
      </c>
      <c r="K1885">
        <v>18</v>
      </c>
      <c r="L1885">
        <v>200</v>
      </c>
      <c r="M1885">
        <v>26</v>
      </c>
      <c r="N1885">
        <v>140</v>
      </c>
      <c r="O1885">
        <v>2</v>
      </c>
      <c r="P1885">
        <v>1</v>
      </c>
      <c r="Q1885">
        <v>1</v>
      </c>
      <c r="X1885">
        <v>4</v>
      </c>
      <c r="Y1885">
        <v>79</v>
      </c>
      <c r="Z1885">
        <v>1.4999999999999999E-2</v>
      </c>
      <c r="AA1885">
        <v>1</v>
      </c>
      <c r="AB1885">
        <v>25</v>
      </c>
    </row>
    <row r="1886" spans="1:28" x14ac:dyDescent="0.25">
      <c r="A1886">
        <v>2021</v>
      </c>
      <c r="B1886">
        <v>4</v>
      </c>
      <c r="C1886" s="289">
        <v>44291</v>
      </c>
      <c r="E1886">
        <v>627</v>
      </c>
      <c r="F1886" t="s">
        <v>340</v>
      </c>
      <c r="G1886" t="s">
        <v>341</v>
      </c>
      <c r="H1886">
        <v>384.97815000000003</v>
      </c>
      <c r="I1886">
        <v>452.02184999999997</v>
      </c>
      <c r="J1886">
        <v>450.5</v>
      </c>
      <c r="K1886">
        <v>18</v>
      </c>
      <c r="L1886">
        <v>200</v>
      </c>
      <c r="M1886">
        <v>27</v>
      </c>
      <c r="N1886">
        <v>134</v>
      </c>
      <c r="O1886">
        <v>1</v>
      </c>
      <c r="Q1886">
        <v>2</v>
      </c>
      <c r="X1886">
        <v>3</v>
      </c>
      <c r="Y1886">
        <v>48</v>
      </c>
      <c r="Z1886">
        <v>1.4999999999999999E-2</v>
      </c>
      <c r="AA1886">
        <v>1</v>
      </c>
      <c r="AB1886">
        <v>25</v>
      </c>
    </row>
    <row r="1887" spans="1:28" x14ac:dyDescent="0.25">
      <c r="A1887">
        <v>2021</v>
      </c>
      <c r="B1887">
        <v>4</v>
      </c>
      <c r="C1887" s="289">
        <v>44292</v>
      </c>
      <c r="E1887">
        <v>627</v>
      </c>
      <c r="F1887" t="s">
        <v>340</v>
      </c>
      <c r="G1887" t="s">
        <v>341</v>
      </c>
      <c r="H1887">
        <v>384.97815000000003</v>
      </c>
      <c r="I1887">
        <v>452.02184999999997</v>
      </c>
      <c r="J1887">
        <v>421.9</v>
      </c>
      <c r="K1887">
        <v>18</v>
      </c>
      <c r="L1887">
        <v>200</v>
      </c>
      <c r="M1887">
        <v>25</v>
      </c>
      <c r="N1887">
        <v>147</v>
      </c>
      <c r="O1887">
        <v>3</v>
      </c>
      <c r="P1887">
        <v>1</v>
      </c>
      <c r="Q1887">
        <v>3</v>
      </c>
      <c r="X1887">
        <v>7</v>
      </c>
      <c r="Y1887">
        <v>457</v>
      </c>
      <c r="Z1887">
        <v>1.4999999999999999E-2</v>
      </c>
      <c r="AA1887">
        <v>1</v>
      </c>
      <c r="AB1887">
        <v>25</v>
      </c>
    </row>
    <row r="1888" spans="1:28" x14ac:dyDescent="0.25">
      <c r="A1888">
        <v>2021</v>
      </c>
      <c r="B1888">
        <v>4</v>
      </c>
      <c r="C1888" s="289">
        <v>44293</v>
      </c>
      <c r="E1888">
        <v>627</v>
      </c>
      <c r="F1888" t="s">
        <v>340</v>
      </c>
      <c r="G1888" t="s">
        <v>341</v>
      </c>
      <c r="H1888">
        <v>384.97815000000003</v>
      </c>
      <c r="I1888">
        <v>452.02184999999997</v>
      </c>
      <c r="J1888">
        <v>443.3</v>
      </c>
      <c r="K1888">
        <v>18</v>
      </c>
      <c r="L1888">
        <v>200</v>
      </c>
      <c r="M1888">
        <v>24</v>
      </c>
      <c r="N1888">
        <v>152</v>
      </c>
      <c r="O1888">
        <v>2</v>
      </c>
      <c r="P1888">
        <v>1</v>
      </c>
      <c r="Q1888">
        <v>3</v>
      </c>
      <c r="X1888">
        <v>6</v>
      </c>
      <c r="Y1888">
        <v>501</v>
      </c>
      <c r="Z1888">
        <v>1.4999999999999999E-2</v>
      </c>
      <c r="AA1888">
        <v>1</v>
      </c>
      <c r="AB1888">
        <v>25</v>
      </c>
    </row>
    <row r="1889" spans="1:28" x14ac:dyDescent="0.25">
      <c r="A1889">
        <v>2021</v>
      </c>
      <c r="B1889">
        <v>4</v>
      </c>
      <c r="C1889" s="289">
        <v>44294</v>
      </c>
      <c r="E1889">
        <v>627</v>
      </c>
      <c r="F1889" t="s">
        <v>340</v>
      </c>
      <c r="G1889" t="s">
        <v>341</v>
      </c>
      <c r="H1889">
        <v>384.97815000000003</v>
      </c>
      <c r="I1889">
        <v>452.02184999999997</v>
      </c>
      <c r="J1889">
        <v>423</v>
      </c>
      <c r="K1889">
        <v>18</v>
      </c>
      <c r="L1889">
        <v>200</v>
      </c>
      <c r="M1889">
        <v>24</v>
      </c>
      <c r="N1889">
        <v>153</v>
      </c>
      <c r="O1889">
        <v>2</v>
      </c>
      <c r="P1889">
        <v>1</v>
      </c>
      <c r="Q1889">
        <v>1</v>
      </c>
      <c r="X1889">
        <v>4</v>
      </c>
      <c r="Y1889">
        <v>124</v>
      </c>
      <c r="Z1889">
        <v>1.4999999999999999E-2</v>
      </c>
      <c r="AA1889">
        <v>1</v>
      </c>
      <c r="AB1889">
        <v>25</v>
      </c>
    </row>
    <row r="1890" spans="1:28" x14ac:dyDescent="0.25">
      <c r="A1890">
        <v>2021</v>
      </c>
      <c r="B1890">
        <v>4</v>
      </c>
      <c r="C1890" s="289">
        <v>44294</v>
      </c>
      <c r="E1890">
        <v>619</v>
      </c>
      <c r="F1890" t="s">
        <v>288</v>
      </c>
      <c r="G1890" t="s">
        <v>289</v>
      </c>
      <c r="H1890">
        <v>385.98</v>
      </c>
      <c r="I1890">
        <v>454.02</v>
      </c>
      <c r="J1890">
        <v>447.2</v>
      </c>
      <c r="K1890">
        <v>18</v>
      </c>
      <c r="L1890">
        <v>200</v>
      </c>
      <c r="M1890">
        <v>25</v>
      </c>
      <c r="N1890">
        <v>147</v>
      </c>
      <c r="O1890">
        <v>2</v>
      </c>
      <c r="Q1890">
        <v>2</v>
      </c>
      <c r="X1890">
        <v>4</v>
      </c>
      <c r="Y1890">
        <v>244</v>
      </c>
      <c r="Z1890">
        <v>1.4999999999999999E-2</v>
      </c>
      <c r="AA1890">
        <v>1</v>
      </c>
      <c r="AB1890">
        <v>25</v>
      </c>
    </row>
    <row r="1891" spans="1:28" x14ac:dyDescent="0.25">
      <c r="A1891">
        <v>2021</v>
      </c>
      <c r="B1891">
        <v>4</v>
      </c>
      <c r="C1891" s="289">
        <v>44297</v>
      </c>
      <c r="E1891">
        <v>619</v>
      </c>
      <c r="F1891" t="s">
        <v>288</v>
      </c>
      <c r="G1891" t="s">
        <v>289</v>
      </c>
      <c r="H1891">
        <v>385.98</v>
      </c>
      <c r="I1891">
        <v>454.02</v>
      </c>
      <c r="J1891">
        <v>435.2</v>
      </c>
      <c r="K1891">
        <v>18</v>
      </c>
      <c r="L1891">
        <v>200</v>
      </c>
      <c r="M1891">
        <v>28</v>
      </c>
      <c r="N1891">
        <v>128</v>
      </c>
      <c r="O1891">
        <v>3</v>
      </c>
      <c r="P1891">
        <v>1</v>
      </c>
      <c r="Q1891">
        <v>3</v>
      </c>
      <c r="X1891">
        <v>7</v>
      </c>
      <c r="Y1891">
        <v>547</v>
      </c>
      <c r="Z1891">
        <v>1.4999999999999999E-2</v>
      </c>
      <c r="AA1891">
        <v>1</v>
      </c>
      <c r="AB1891">
        <v>25</v>
      </c>
    </row>
    <row r="1892" spans="1:28" x14ac:dyDescent="0.25">
      <c r="A1892">
        <v>2021</v>
      </c>
      <c r="B1892">
        <v>4</v>
      </c>
      <c r="C1892" s="289">
        <v>44298</v>
      </c>
      <c r="E1892">
        <v>619</v>
      </c>
      <c r="F1892" t="s">
        <v>288</v>
      </c>
      <c r="G1892" t="s">
        <v>289</v>
      </c>
      <c r="H1892">
        <v>385.98</v>
      </c>
      <c r="I1892">
        <v>454.02</v>
      </c>
      <c r="K1892">
        <v>18</v>
      </c>
      <c r="L1892">
        <v>200</v>
      </c>
      <c r="Y1892">
        <v>90</v>
      </c>
      <c r="Z1892">
        <v>1.4999999999999999E-2</v>
      </c>
      <c r="AA1892">
        <v>1</v>
      </c>
      <c r="AB1892">
        <v>25</v>
      </c>
    </row>
    <row r="1893" spans="1:28" x14ac:dyDescent="0.25">
      <c r="A1893">
        <v>2021</v>
      </c>
      <c r="B1893">
        <v>4</v>
      </c>
      <c r="C1893" s="289">
        <v>44291</v>
      </c>
      <c r="E1893">
        <v>2</v>
      </c>
      <c r="F1893" t="s">
        <v>330</v>
      </c>
      <c r="G1893" t="s">
        <v>331</v>
      </c>
      <c r="H1893">
        <v>105.09</v>
      </c>
      <c r="I1893">
        <v>120.91</v>
      </c>
      <c r="J1893">
        <v>108.4</v>
      </c>
      <c r="K1893">
        <v>108</v>
      </c>
      <c r="L1893">
        <v>100</v>
      </c>
      <c r="M1893">
        <v>112</v>
      </c>
      <c r="N1893">
        <v>96</v>
      </c>
      <c r="O1893">
        <v>7</v>
      </c>
      <c r="P1893">
        <v>1</v>
      </c>
      <c r="Q1893">
        <v>6</v>
      </c>
      <c r="X1893">
        <v>14</v>
      </c>
      <c r="Y1893">
        <v>1742</v>
      </c>
      <c r="Z1893">
        <v>1.4999999999999999E-2</v>
      </c>
      <c r="AA1893">
        <v>1</v>
      </c>
      <c r="AB1893">
        <v>16</v>
      </c>
    </row>
    <row r="1894" spans="1:28" x14ac:dyDescent="0.25">
      <c r="A1894">
        <v>2021</v>
      </c>
      <c r="B1894">
        <v>4</v>
      </c>
      <c r="C1894" s="289">
        <v>44292</v>
      </c>
      <c r="E1894">
        <v>2</v>
      </c>
      <c r="F1894" t="s">
        <v>330</v>
      </c>
      <c r="G1894" t="s">
        <v>331</v>
      </c>
      <c r="H1894">
        <v>105.09</v>
      </c>
      <c r="I1894">
        <v>120.91</v>
      </c>
      <c r="J1894">
        <v>111</v>
      </c>
      <c r="K1894">
        <v>108</v>
      </c>
      <c r="L1894">
        <v>100</v>
      </c>
      <c r="M1894">
        <v>104</v>
      </c>
      <c r="N1894">
        <v>104</v>
      </c>
      <c r="O1894">
        <v>10</v>
      </c>
      <c r="P1894">
        <v>4</v>
      </c>
      <c r="Q1894">
        <v>4</v>
      </c>
      <c r="X1894">
        <v>18</v>
      </c>
      <c r="Y1894">
        <v>2280</v>
      </c>
      <c r="Z1894">
        <v>1.4999999999999999E-2</v>
      </c>
      <c r="AA1894">
        <v>1</v>
      </c>
      <c r="AB1894">
        <v>16</v>
      </c>
    </row>
    <row r="1895" spans="1:28" x14ac:dyDescent="0.25">
      <c r="A1895">
        <v>2021</v>
      </c>
      <c r="B1895">
        <v>4</v>
      </c>
      <c r="C1895" s="289">
        <v>44293</v>
      </c>
      <c r="E1895">
        <v>2</v>
      </c>
      <c r="F1895" t="s">
        <v>330</v>
      </c>
      <c r="G1895" t="s">
        <v>331</v>
      </c>
      <c r="H1895">
        <v>105.09</v>
      </c>
      <c r="I1895">
        <v>120.91</v>
      </c>
      <c r="J1895">
        <v>99.7</v>
      </c>
      <c r="K1895">
        <v>108</v>
      </c>
      <c r="L1895">
        <v>100</v>
      </c>
      <c r="M1895">
        <v>104</v>
      </c>
      <c r="N1895">
        <v>104</v>
      </c>
      <c r="O1895">
        <v>6</v>
      </c>
      <c r="P1895">
        <v>4</v>
      </c>
      <c r="Q1895">
        <v>2</v>
      </c>
      <c r="X1895">
        <v>12</v>
      </c>
      <c r="Y1895">
        <v>1078</v>
      </c>
      <c r="Z1895">
        <v>1.4999999999999999E-2</v>
      </c>
      <c r="AA1895">
        <v>1</v>
      </c>
      <c r="AB1895">
        <v>16</v>
      </c>
    </row>
    <row r="1896" spans="1:28" x14ac:dyDescent="0.25">
      <c r="A1896">
        <v>2021</v>
      </c>
      <c r="B1896">
        <v>4</v>
      </c>
      <c r="C1896" s="289">
        <v>44304</v>
      </c>
      <c r="E1896">
        <v>92</v>
      </c>
      <c r="F1896" t="s">
        <v>205</v>
      </c>
      <c r="G1896" t="s">
        <v>206</v>
      </c>
      <c r="H1896">
        <v>335.73</v>
      </c>
      <c r="I1896">
        <v>386.27</v>
      </c>
      <c r="J1896">
        <v>395.3</v>
      </c>
      <c r="K1896">
        <v>74</v>
      </c>
      <c r="L1896">
        <v>97</v>
      </c>
      <c r="M1896">
        <v>71</v>
      </c>
      <c r="N1896">
        <v>102</v>
      </c>
      <c r="O1896">
        <v>4</v>
      </c>
      <c r="P1896">
        <v>1</v>
      </c>
      <c r="Q1896">
        <v>7</v>
      </c>
      <c r="X1896">
        <v>12</v>
      </c>
      <c r="Y1896">
        <v>340</v>
      </c>
      <c r="Z1896">
        <v>1.4999999999999999E-2</v>
      </c>
      <c r="AA1896">
        <v>1</v>
      </c>
      <c r="AB1896">
        <v>16</v>
      </c>
    </row>
    <row r="1897" spans="1:28" x14ac:dyDescent="0.25">
      <c r="A1897">
        <v>2021</v>
      </c>
      <c r="B1897">
        <v>4</v>
      </c>
      <c r="C1897" s="289">
        <v>44305</v>
      </c>
      <c r="E1897">
        <v>92</v>
      </c>
      <c r="F1897" t="s">
        <v>205</v>
      </c>
      <c r="G1897" t="s">
        <v>206</v>
      </c>
      <c r="H1897">
        <v>335.73</v>
      </c>
      <c r="I1897">
        <v>386.27</v>
      </c>
      <c r="J1897">
        <v>389.7</v>
      </c>
      <c r="K1897">
        <v>74</v>
      </c>
      <c r="L1897">
        <v>97</v>
      </c>
      <c r="M1897">
        <v>67</v>
      </c>
      <c r="N1897">
        <v>108</v>
      </c>
      <c r="O1897">
        <v>7</v>
      </c>
      <c r="P1897">
        <v>1</v>
      </c>
      <c r="Q1897">
        <v>2</v>
      </c>
      <c r="X1897">
        <v>10</v>
      </c>
      <c r="Y1897">
        <v>914</v>
      </c>
      <c r="Z1897">
        <v>1.4999999999999999E-2</v>
      </c>
      <c r="AA1897">
        <v>1</v>
      </c>
      <c r="AB1897">
        <v>16</v>
      </c>
    </row>
    <row r="1898" spans="1:28" x14ac:dyDescent="0.25">
      <c r="A1898">
        <v>2021</v>
      </c>
      <c r="B1898">
        <v>4</v>
      </c>
      <c r="C1898" s="289">
        <v>44306</v>
      </c>
      <c r="E1898">
        <v>92</v>
      </c>
      <c r="F1898" t="s">
        <v>205</v>
      </c>
      <c r="G1898" t="s">
        <v>206</v>
      </c>
      <c r="H1898">
        <v>335.73</v>
      </c>
      <c r="I1898">
        <v>386.27</v>
      </c>
      <c r="J1898">
        <v>368.7</v>
      </c>
      <c r="K1898">
        <v>74</v>
      </c>
      <c r="L1898">
        <v>97</v>
      </c>
      <c r="M1898">
        <v>67</v>
      </c>
      <c r="N1898">
        <v>107</v>
      </c>
      <c r="O1898">
        <v>4</v>
      </c>
      <c r="P1898">
        <v>4</v>
      </c>
      <c r="Q1898">
        <v>9</v>
      </c>
      <c r="X1898">
        <v>17</v>
      </c>
      <c r="Y1898">
        <v>889</v>
      </c>
      <c r="Z1898">
        <v>1.4999999999999999E-2</v>
      </c>
      <c r="AA1898">
        <v>1</v>
      </c>
      <c r="AB1898">
        <v>16</v>
      </c>
    </row>
    <row r="1899" spans="1:28" x14ac:dyDescent="0.25">
      <c r="A1899">
        <v>2021</v>
      </c>
      <c r="B1899">
        <v>4</v>
      </c>
      <c r="C1899" s="289">
        <v>44307</v>
      </c>
      <c r="E1899">
        <v>92</v>
      </c>
      <c r="F1899" t="s">
        <v>205</v>
      </c>
      <c r="G1899" t="s">
        <v>206</v>
      </c>
      <c r="H1899">
        <v>335.73</v>
      </c>
      <c r="I1899">
        <v>386.27</v>
      </c>
      <c r="J1899">
        <v>384.7</v>
      </c>
      <c r="K1899">
        <v>74</v>
      </c>
      <c r="L1899">
        <v>97</v>
      </c>
      <c r="M1899">
        <v>71</v>
      </c>
      <c r="N1899">
        <v>101</v>
      </c>
      <c r="O1899">
        <v>16</v>
      </c>
      <c r="P1899">
        <v>2</v>
      </c>
      <c r="Q1899">
        <v>4</v>
      </c>
      <c r="X1899">
        <v>22</v>
      </c>
      <c r="Y1899">
        <v>998</v>
      </c>
      <c r="Z1899">
        <v>1.4999999999999999E-2</v>
      </c>
      <c r="AA1899">
        <v>1</v>
      </c>
      <c r="AB1899">
        <v>16</v>
      </c>
    </row>
    <row r="1900" spans="1:28" x14ac:dyDescent="0.25">
      <c r="A1900">
        <v>2021</v>
      </c>
      <c r="B1900">
        <v>4</v>
      </c>
      <c r="C1900" s="289">
        <v>44308</v>
      </c>
      <c r="E1900">
        <v>92</v>
      </c>
      <c r="F1900" t="s">
        <v>205</v>
      </c>
      <c r="G1900" t="s">
        <v>206</v>
      </c>
      <c r="H1900">
        <v>335.73</v>
      </c>
      <c r="I1900">
        <v>386.27</v>
      </c>
      <c r="J1900">
        <v>388.8</v>
      </c>
      <c r="K1900">
        <v>74</v>
      </c>
      <c r="L1900">
        <v>97</v>
      </c>
      <c r="M1900">
        <v>68</v>
      </c>
      <c r="N1900">
        <v>106</v>
      </c>
      <c r="O1900">
        <v>5</v>
      </c>
      <c r="Q1900">
        <v>9</v>
      </c>
      <c r="X1900">
        <v>14</v>
      </c>
      <c r="Y1900">
        <v>838</v>
      </c>
      <c r="Z1900">
        <v>1.4999999999999999E-2</v>
      </c>
      <c r="AA1900">
        <v>1</v>
      </c>
      <c r="AB1900">
        <v>16</v>
      </c>
    </row>
    <row r="1901" spans="1:28" x14ac:dyDescent="0.25">
      <c r="A1901">
        <v>2021</v>
      </c>
      <c r="B1901">
        <v>4</v>
      </c>
      <c r="C1901" s="289">
        <v>44310</v>
      </c>
      <c r="E1901">
        <v>92</v>
      </c>
      <c r="F1901" t="s">
        <v>205</v>
      </c>
      <c r="G1901" t="s">
        <v>206</v>
      </c>
      <c r="H1901">
        <v>335.73</v>
      </c>
      <c r="I1901">
        <v>386.27</v>
      </c>
      <c r="J1901">
        <v>370.8</v>
      </c>
      <c r="K1901">
        <v>74</v>
      </c>
      <c r="L1901">
        <v>97</v>
      </c>
      <c r="M1901">
        <v>70</v>
      </c>
      <c r="N1901">
        <v>103</v>
      </c>
      <c r="O1901">
        <v>4</v>
      </c>
      <c r="Q1901">
        <v>5</v>
      </c>
      <c r="X1901">
        <v>9</v>
      </c>
      <c r="Y1901">
        <v>401</v>
      </c>
      <c r="Z1901">
        <v>1.4999999999999999E-2</v>
      </c>
      <c r="AA1901">
        <v>1</v>
      </c>
      <c r="AB1901">
        <v>16</v>
      </c>
    </row>
    <row r="1902" spans="1:28" x14ac:dyDescent="0.25">
      <c r="A1902">
        <v>2021</v>
      </c>
      <c r="B1902">
        <v>4</v>
      </c>
      <c r="C1902" s="289">
        <v>44311</v>
      </c>
      <c r="E1902">
        <v>92</v>
      </c>
      <c r="F1902" t="s">
        <v>205</v>
      </c>
      <c r="G1902" t="s">
        <v>206</v>
      </c>
      <c r="H1902">
        <v>335.73</v>
      </c>
      <c r="I1902">
        <v>386.27</v>
      </c>
      <c r="J1902">
        <v>355.7</v>
      </c>
      <c r="K1902">
        <v>74</v>
      </c>
      <c r="L1902">
        <v>97</v>
      </c>
      <c r="M1902">
        <v>70</v>
      </c>
      <c r="N1902">
        <v>103</v>
      </c>
      <c r="O1902">
        <v>8</v>
      </c>
      <c r="P1902">
        <v>4</v>
      </c>
      <c r="Q1902">
        <v>7</v>
      </c>
      <c r="X1902">
        <v>19</v>
      </c>
      <c r="Y1902">
        <v>1131</v>
      </c>
      <c r="Z1902">
        <v>1.4999999999999999E-2</v>
      </c>
      <c r="AA1902">
        <v>1</v>
      </c>
      <c r="AB1902">
        <v>16</v>
      </c>
    </row>
    <row r="1903" spans="1:28" x14ac:dyDescent="0.25">
      <c r="A1903">
        <v>2021</v>
      </c>
      <c r="B1903">
        <v>4</v>
      </c>
      <c r="C1903" s="289">
        <v>44312</v>
      </c>
      <c r="E1903">
        <v>92</v>
      </c>
      <c r="F1903" t="s">
        <v>205</v>
      </c>
      <c r="G1903" t="s">
        <v>206</v>
      </c>
      <c r="H1903">
        <v>335.73</v>
      </c>
      <c r="I1903">
        <v>386.27</v>
      </c>
      <c r="J1903">
        <v>381.3</v>
      </c>
      <c r="K1903">
        <v>74</v>
      </c>
      <c r="L1903">
        <v>97</v>
      </c>
      <c r="M1903">
        <v>68</v>
      </c>
      <c r="N1903">
        <v>105</v>
      </c>
      <c r="O1903">
        <v>8</v>
      </c>
      <c r="P1903">
        <v>3</v>
      </c>
      <c r="Q1903">
        <v>3</v>
      </c>
      <c r="X1903">
        <v>14</v>
      </c>
      <c r="Y1903">
        <v>1050</v>
      </c>
      <c r="Z1903">
        <v>1.4999999999999999E-2</v>
      </c>
      <c r="AA1903">
        <v>1</v>
      </c>
      <c r="AB1903">
        <v>16</v>
      </c>
    </row>
    <row r="1904" spans="1:28" x14ac:dyDescent="0.25">
      <c r="A1904">
        <v>2021</v>
      </c>
      <c r="B1904">
        <v>4</v>
      </c>
      <c r="C1904" s="289">
        <v>44313</v>
      </c>
      <c r="E1904">
        <v>92</v>
      </c>
      <c r="F1904" t="s">
        <v>205</v>
      </c>
      <c r="G1904" t="s">
        <v>206</v>
      </c>
      <c r="H1904">
        <v>335.73</v>
      </c>
      <c r="I1904">
        <v>386.27</v>
      </c>
      <c r="J1904">
        <v>379.7</v>
      </c>
      <c r="K1904">
        <v>74</v>
      </c>
      <c r="L1904">
        <v>97</v>
      </c>
      <c r="M1904">
        <v>72</v>
      </c>
      <c r="N1904">
        <v>100</v>
      </c>
      <c r="O1904">
        <v>2</v>
      </c>
      <c r="P1904">
        <v>9</v>
      </c>
      <c r="Q1904">
        <v>3</v>
      </c>
      <c r="X1904">
        <v>14</v>
      </c>
      <c r="Y1904">
        <v>1030</v>
      </c>
      <c r="Z1904">
        <v>1.4999999999999999E-2</v>
      </c>
      <c r="AA1904">
        <v>1</v>
      </c>
      <c r="AB1904">
        <v>16</v>
      </c>
    </row>
    <row r="1905" spans="1:28" x14ac:dyDescent="0.25">
      <c r="A1905">
        <v>2021</v>
      </c>
      <c r="B1905">
        <v>4</v>
      </c>
      <c r="C1905" s="289">
        <v>44292</v>
      </c>
      <c r="E1905">
        <v>609</v>
      </c>
      <c r="F1905" t="s">
        <v>286</v>
      </c>
      <c r="G1905" t="s">
        <v>287</v>
      </c>
      <c r="H1905">
        <v>46.5</v>
      </c>
      <c r="I1905">
        <v>53.5</v>
      </c>
      <c r="J1905">
        <v>51.4</v>
      </c>
      <c r="K1905">
        <v>90</v>
      </c>
      <c r="L1905">
        <v>120</v>
      </c>
      <c r="M1905">
        <v>104</v>
      </c>
      <c r="N1905">
        <v>104</v>
      </c>
      <c r="O1905">
        <v>2</v>
      </c>
      <c r="P1905">
        <v>3</v>
      </c>
      <c r="Q1905">
        <v>5</v>
      </c>
      <c r="X1905">
        <v>10</v>
      </c>
      <c r="Y1905">
        <v>10</v>
      </c>
      <c r="Z1905">
        <v>1.4999999999999999E-2</v>
      </c>
      <c r="AA1905">
        <v>1</v>
      </c>
      <c r="AB1905">
        <v>16</v>
      </c>
    </row>
    <row r="1906" spans="1:28" x14ac:dyDescent="0.25">
      <c r="A1906">
        <v>2021</v>
      </c>
      <c r="B1906">
        <v>4</v>
      </c>
      <c r="C1906" s="289">
        <v>44293</v>
      </c>
      <c r="E1906">
        <v>609</v>
      </c>
      <c r="F1906" t="s">
        <v>286</v>
      </c>
      <c r="G1906" t="s">
        <v>287</v>
      </c>
      <c r="H1906">
        <v>46.5</v>
      </c>
      <c r="I1906">
        <v>53.5</v>
      </c>
      <c r="J1906">
        <v>52.1</v>
      </c>
      <c r="K1906">
        <v>90</v>
      </c>
      <c r="L1906">
        <v>120</v>
      </c>
      <c r="M1906">
        <v>100</v>
      </c>
      <c r="N1906">
        <v>108</v>
      </c>
      <c r="O1906">
        <v>2</v>
      </c>
      <c r="P1906">
        <v>1</v>
      </c>
      <c r="Q1906">
        <v>4</v>
      </c>
      <c r="X1906">
        <v>7</v>
      </c>
      <c r="Y1906">
        <v>1375</v>
      </c>
      <c r="Z1906">
        <v>1.4999999999999999E-2</v>
      </c>
      <c r="AA1906">
        <v>1</v>
      </c>
      <c r="AB1906">
        <v>16</v>
      </c>
    </row>
    <row r="1907" spans="1:28" x14ac:dyDescent="0.25">
      <c r="A1907">
        <v>2021</v>
      </c>
      <c r="B1907">
        <v>4</v>
      </c>
      <c r="C1907" s="289">
        <v>44294</v>
      </c>
      <c r="E1907">
        <v>609</v>
      </c>
      <c r="F1907" t="s">
        <v>286</v>
      </c>
      <c r="G1907" t="s">
        <v>287</v>
      </c>
      <c r="H1907">
        <v>46.5</v>
      </c>
      <c r="I1907">
        <v>53.5</v>
      </c>
      <c r="J1907">
        <v>52.3</v>
      </c>
      <c r="K1907">
        <v>90</v>
      </c>
      <c r="L1907">
        <v>120</v>
      </c>
      <c r="M1907">
        <v>92</v>
      </c>
      <c r="N1907">
        <v>118</v>
      </c>
      <c r="O1907">
        <v>14</v>
      </c>
      <c r="P1907">
        <v>4</v>
      </c>
      <c r="Q1907">
        <v>5</v>
      </c>
      <c r="X1907">
        <v>23</v>
      </c>
      <c r="Y1907">
        <v>2111</v>
      </c>
      <c r="Z1907">
        <v>1.4999999999999999E-2</v>
      </c>
      <c r="AA1907">
        <v>1</v>
      </c>
      <c r="AB1907">
        <v>16</v>
      </c>
    </row>
    <row r="1908" spans="1:28" x14ac:dyDescent="0.25">
      <c r="A1908">
        <v>2021</v>
      </c>
      <c r="B1908">
        <v>4</v>
      </c>
      <c r="C1908" s="289">
        <v>44297</v>
      </c>
      <c r="E1908">
        <v>609</v>
      </c>
      <c r="F1908" t="s">
        <v>286</v>
      </c>
      <c r="G1908" t="s">
        <v>287</v>
      </c>
      <c r="H1908">
        <v>46.5</v>
      </c>
      <c r="I1908">
        <v>53.5</v>
      </c>
      <c r="J1908">
        <v>53</v>
      </c>
      <c r="K1908">
        <v>90</v>
      </c>
      <c r="L1908">
        <v>120</v>
      </c>
      <c r="M1908">
        <v>97</v>
      </c>
      <c r="N1908">
        <v>111</v>
      </c>
      <c r="O1908">
        <v>3</v>
      </c>
      <c r="Q1908">
        <v>10</v>
      </c>
      <c r="S1908">
        <v>1</v>
      </c>
      <c r="X1908">
        <v>14</v>
      </c>
      <c r="Y1908">
        <v>1454</v>
      </c>
      <c r="Z1908">
        <v>1.4999999999999999E-2</v>
      </c>
      <c r="AA1908">
        <v>1</v>
      </c>
      <c r="AB1908">
        <v>16</v>
      </c>
    </row>
    <row r="1909" spans="1:28" x14ac:dyDescent="0.25">
      <c r="A1909">
        <v>2021</v>
      </c>
      <c r="B1909">
        <v>4</v>
      </c>
      <c r="C1909" s="289">
        <v>44298</v>
      </c>
      <c r="E1909">
        <v>609</v>
      </c>
      <c r="F1909" t="s">
        <v>286</v>
      </c>
      <c r="G1909" t="s">
        <v>287</v>
      </c>
      <c r="H1909">
        <v>46.5</v>
      </c>
      <c r="I1909">
        <v>53.5</v>
      </c>
      <c r="J1909">
        <v>54</v>
      </c>
      <c r="K1909">
        <v>90</v>
      </c>
      <c r="L1909">
        <v>120</v>
      </c>
      <c r="M1909">
        <v>94</v>
      </c>
      <c r="N1909">
        <v>115</v>
      </c>
      <c r="O1909">
        <v>2</v>
      </c>
      <c r="P1909">
        <v>1</v>
      </c>
      <c r="Q1909">
        <v>1</v>
      </c>
      <c r="X1909">
        <v>4</v>
      </c>
      <c r="Y1909">
        <v>148</v>
      </c>
      <c r="Z1909">
        <v>1.4999999999999999E-2</v>
      </c>
      <c r="AA1909">
        <v>1</v>
      </c>
      <c r="AB1909">
        <v>16</v>
      </c>
    </row>
    <row r="1910" spans="1:28" x14ac:dyDescent="0.25">
      <c r="A1910">
        <v>2021</v>
      </c>
      <c r="B1910">
        <v>4</v>
      </c>
      <c r="C1910" s="289">
        <v>44300</v>
      </c>
      <c r="E1910">
        <v>609</v>
      </c>
      <c r="F1910" t="s">
        <v>286</v>
      </c>
      <c r="G1910" t="s">
        <v>287</v>
      </c>
      <c r="H1910">
        <v>46.5</v>
      </c>
      <c r="I1910">
        <v>53.5</v>
      </c>
      <c r="K1910">
        <v>90</v>
      </c>
      <c r="L1910">
        <v>120</v>
      </c>
      <c r="Y1910">
        <v>1008</v>
      </c>
      <c r="Z1910">
        <v>1.4999999999999999E-2</v>
      </c>
      <c r="AA1910">
        <v>1</v>
      </c>
      <c r="AB1910">
        <v>16</v>
      </c>
    </row>
    <row r="1911" spans="1:28" x14ac:dyDescent="0.25">
      <c r="A1911">
        <v>2021</v>
      </c>
      <c r="B1911">
        <v>4</v>
      </c>
      <c r="C1911" s="289">
        <v>44301</v>
      </c>
      <c r="E1911">
        <v>609</v>
      </c>
      <c r="F1911" t="s">
        <v>286</v>
      </c>
      <c r="G1911" t="s">
        <v>287</v>
      </c>
      <c r="H1911">
        <v>46.5</v>
      </c>
      <c r="I1911">
        <v>53.5</v>
      </c>
      <c r="K1911">
        <v>90</v>
      </c>
      <c r="L1911">
        <v>120</v>
      </c>
      <c r="Y1911">
        <v>864</v>
      </c>
      <c r="Z1911">
        <v>1.4999999999999999E-2</v>
      </c>
      <c r="AA1911">
        <v>1</v>
      </c>
      <c r="AB1911">
        <v>16</v>
      </c>
    </row>
    <row r="1912" spans="1:28" x14ac:dyDescent="0.25">
      <c r="A1912">
        <v>2021</v>
      </c>
      <c r="B1912">
        <v>4</v>
      </c>
      <c r="C1912" s="289">
        <v>44291</v>
      </c>
      <c r="E1912">
        <v>1</v>
      </c>
      <c r="F1912" t="s">
        <v>328</v>
      </c>
      <c r="G1912" t="s">
        <v>329</v>
      </c>
      <c r="H1912">
        <v>103.23</v>
      </c>
      <c r="I1912">
        <v>118.77</v>
      </c>
      <c r="J1912">
        <v>108.7</v>
      </c>
      <c r="K1912">
        <v>108</v>
      </c>
      <c r="L1912">
        <v>100</v>
      </c>
      <c r="M1912">
        <v>112</v>
      </c>
      <c r="N1912">
        <v>96</v>
      </c>
      <c r="O1912">
        <v>8</v>
      </c>
      <c r="P1912">
        <v>4</v>
      </c>
      <c r="Q1912">
        <v>4</v>
      </c>
      <c r="X1912">
        <v>16</v>
      </c>
      <c r="Y1912">
        <v>1706</v>
      </c>
      <c r="Z1912">
        <v>1.4999999999999999E-2</v>
      </c>
      <c r="AA1912">
        <v>1</v>
      </c>
      <c r="AB1912">
        <v>16</v>
      </c>
    </row>
    <row r="1913" spans="1:28" x14ac:dyDescent="0.25">
      <c r="A1913">
        <v>2021</v>
      </c>
      <c r="B1913">
        <v>4</v>
      </c>
      <c r="C1913" s="289">
        <v>44292</v>
      </c>
      <c r="E1913">
        <v>1</v>
      </c>
      <c r="F1913" t="s">
        <v>328</v>
      </c>
      <c r="G1913" t="s">
        <v>329</v>
      </c>
      <c r="H1913">
        <v>103.23</v>
      </c>
      <c r="I1913">
        <v>118.77</v>
      </c>
      <c r="J1913">
        <v>114.9</v>
      </c>
      <c r="K1913">
        <v>108</v>
      </c>
      <c r="L1913">
        <v>100</v>
      </c>
      <c r="M1913">
        <v>104</v>
      </c>
      <c r="N1913">
        <v>104</v>
      </c>
      <c r="O1913">
        <v>10</v>
      </c>
      <c r="P1913">
        <v>2</v>
      </c>
      <c r="Q1913">
        <v>4</v>
      </c>
      <c r="X1913">
        <v>16</v>
      </c>
      <c r="Y1913">
        <v>2240</v>
      </c>
      <c r="Z1913">
        <v>1.4999999999999999E-2</v>
      </c>
      <c r="AA1913">
        <v>1</v>
      </c>
      <c r="AB1913">
        <v>16</v>
      </c>
    </row>
    <row r="1914" spans="1:28" x14ac:dyDescent="0.25">
      <c r="A1914">
        <v>2021</v>
      </c>
      <c r="B1914">
        <v>4</v>
      </c>
      <c r="C1914" s="289">
        <v>44293</v>
      </c>
      <c r="E1914">
        <v>1</v>
      </c>
      <c r="F1914" t="s">
        <v>328</v>
      </c>
      <c r="G1914" t="s">
        <v>329</v>
      </c>
      <c r="H1914">
        <v>103.23</v>
      </c>
      <c r="I1914">
        <v>118.77</v>
      </c>
      <c r="J1914">
        <v>118.7</v>
      </c>
      <c r="K1914">
        <v>108</v>
      </c>
      <c r="L1914">
        <v>100</v>
      </c>
      <c r="M1914">
        <v>104</v>
      </c>
      <c r="N1914">
        <v>104</v>
      </c>
      <c r="O1914">
        <v>4</v>
      </c>
      <c r="P1914">
        <v>2</v>
      </c>
      <c r="Q1914">
        <v>8</v>
      </c>
      <c r="X1914">
        <v>14</v>
      </c>
      <c r="Y1914">
        <v>1070</v>
      </c>
      <c r="Z1914">
        <v>1.4999999999999999E-2</v>
      </c>
      <c r="AA1914">
        <v>1</v>
      </c>
      <c r="AB1914">
        <v>16</v>
      </c>
    </row>
    <row r="1915" spans="1:28" x14ac:dyDescent="0.25">
      <c r="A1915">
        <v>2021</v>
      </c>
      <c r="B1915">
        <v>4</v>
      </c>
      <c r="C1915" s="289">
        <v>44294</v>
      </c>
      <c r="E1915">
        <v>624</v>
      </c>
      <c r="F1915" t="s">
        <v>215</v>
      </c>
      <c r="G1915" t="s">
        <v>216</v>
      </c>
      <c r="H1915">
        <v>344.04259999999999</v>
      </c>
      <c r="I1915">
        <v>403.95740000000001</v>
      </c>
      <c r="J1915">
        <v>394</v>
      </c>
      <c r="K1915">
        <v>18</v>
      </c>
      <c r="L1915">
        <v>200</v>
      </c>
      <c r="M1915">
        <v>26</v>
      </c>
      <c r="N1915">
        <v>138</v>
      </c>
      <c r="O1915">
        <v>3</v>
      </c>
      <c r="P1915">
        <v>1</v>
      </c>
      <c r="Q1915">
        <v>3</v>
      </c>
      <c r="X1915">
        <v>7</v>
      </c>
      <c r="Y1915">
        <v>367</v>
      </c>
      <c r="Z1915">
        <v>1.4999999999999999E-2</v>
      </c>
      <c r="AA1915">
        <v>1</v>
      </c>
      <c r="AB1915">
        <v>25</v>
      </c>
    </row>
    <row r="1916" spans="1:28" x14ac:dyDescent="0.25">
      <c r="A1916">
        <v>2021</v>
      </c>
      <c r="B1916">
        <v>4</v>
      </c>
      <c r="C1916" s="289">
        <v>44297</v>
      </c>
      <c r="E1916">
        <v>624</v>
      </c>
      <c r="F1916" t="s">
        <v>215</v>
      </c>
      <c r="G1916" t="s">
        <v>216</v>
      </c>
      <c r="H1916">
        <v>344.04259999999999</v>
      </c>
      <c r="I1916">
        <v>403.95740000000001</v>
      </c>
      <c r="J1916">
        <v>391.5</v>
      </c>
      <c r="K1916">
        <v>18</v>
      </c>
      <c r="L1916">
        <v>200</v>
      </c>
      <c r="M1916">
        <v>26</v>
      </c>
      <c r="N1916">
        <v>141</v>
      </c>
      <c r="O1916">
        <v>3</v>
      </c>
      <c r="P1916">
        <v>1</v>
      </c>
      <c r="Q1916">
        <v>4</v>
      </c>
      <c r="X1916">
        <v>8</v>
      </c>
      <c r="Y1916">
        <v>353</v>
      </c>
      <c r="Z1916">
        <v>1.4999999999999999E-2</v>
      </c>
      <c r="AA1916">
        <v>1</v>
      </c>
      <c r="AB1916">
        <v>25</v>
      </c>
    </row>
    <row r="1917" spans="1:28" x14ac:dyDescent="0.25">
      <c r="A1917">
        <v>2021</v>
      </c>
      <c r="B1917">
        <v>4</v>
      </c>
      <c r="C1917" s="289">
        <v>44298</v>
      </c>
      <c r="E1917">
        <v>624</v>
      </c>
      <c r="F1917" t="s">
        <v>215</v>
      </c>
      <c r="G1917" t="s">
        <v>216</v>
      </c>
      <c r="H1917">
        <v>344.04259999999999</v>
      </c>
      <c r="I1917">
        <v>403.95740000000001</v>
      </c>
      <c r="J1917">
        <v>392.2</v>
      </c>
      <c r="K1917">
        <v>18</v>
      </c>
      <c r="L1917">
        <v>200</v>
      </c>
      <c r="M1917">
        <v>26</v>
      </c>
      <c r="N1917">
        <v>141</v>
      </c>
      <c r="O1917">
        <v>5</v>
      </c>
      <c r="P1917">
        <v>2</v>
      </c>
      <c r="Q1917">
        <v>3</v>
      </c>
      <c r="X1917">
        <v>10</v>
      </c>
      <c r="Y1917">
        <v>490</v>
      </c>
      <c r="Z1917">
        <v>1.4999999999999999E-2</v>
      </c>
      <c r="AA1917">
        <v>1</v>
      </c>
      <c r="AB1917">
        <v>25</v>
      </c>
    </row>
    <row r="1918" spans="1:28" x14ac:dyDescent="0.25">
      <c r="A1918">
        <v>2021</v>
      </c>
      <c r="B1918">
        <v>4</v>
      </c>
      <c r="C1918" s="289">
        <v>44299</v>
      </c>
      <c r="E1918">
        <v>624</v>
      </c>
      <c r="F1918" t="s">
        <v>215</v>
      </c>
      <c r="G1918" t="s">
        <v>216</v>
      </c>
      <c r="H1918">
        <v>344.04259999999999</v>
      </c>
      <c r="I1918">
        <v>403.95740000000001</v>
      </c>
      <c r="J1918">
        <v>383.5</v>
      </c>
      <c r="K1918">
        <v>18</v>
      </c>
      <c r="L1918">
        <v>200</v>
      </c>
      <c r="M1918">
        <v>26</v>
      </c>
      <c r="N1918">
        <v>140</v>
      </c>
      <c r="O1918">
        <v>4</v>
      </c>
      <c r="P1918">
        <v>2</v>
      </c>
      <c r="Q1918">
        <v>3</v>
      </c>
      <c r="X1918">
        <v>9</v>
      </c>
      <c r="Y1918">
        <v>339</v>
      </c>
      <c r="Z1918">
        <v>1.4999999999999999E-2</v>
      </c>
      <c r="AA1918">
        <v>1</v>
      </c>
      <c r="AB1918">
        <v>25</v>
      </c>
    </row>
    <row r="1919" spans="1:28" x14ac:dyDescent="0.25">
      <c r="A1919">
        <v>2021</v>
      </c>
      <c r="B1919">
        <v>4</v>
      </c>
      <c r="C1919" s="289">
        <v>44300</v>
      </c>
      <c r="E1919">
        <v>624</v>
      </c>
      <c r="F1919" t="s">
        <v>215</v>
      </c>
      <c r="G1919" t="s">
        <v>216</v>
      </c>
      <c r="H1919">
        <v>344.04259999999999</v>
      </c>
      <c r="I1919">
        <v>403.95740000000001</v>
      </c>
      <c r="J1919">
        <v>377</v>
      </c>
      <c r="K1919">
        <v>18</v>
      </c>
      <c r="L1919">
        <v>200</v>
      </c>
      <c r="M1919">
        <v>26</v>
      </c>
      <c r="N1919">
        <v>140</v>
      </c>
      <c r="O1919">
        <v>3</v>
      </c>
      <c r="P1919">
        <v>1</v>
      </c>
      <c r="Q1919">
        <v>1</v>
      </c>
      <c r="X1919">
        <v>5</v>
      </c>
      <c r="Y1919">
        <v>80</v>
      </c>
      <c r="Z1919">
        <v>1.4999999999999999E-2</v>
      </c>
      <c r="AA1919">
        <v>1</v>
      </c>
      <c r="AB1919">
        <v>25</v>
      </c>
    </row>
    <row r="1920" spans="1:28" x14ac:dyDescent="0.25">
      <c r="A1920">
        <v>2021</v>
      </c>
      <c r="B1920">
        <v>4</v>
      </c>
      <c r="C1920" s="289">
        <v>44291</v>
      </c>
      <c r="E1920">
        <v>628</v>
      </c>
      <c r="F1920" t="s">
        <v>343</v>
      </c>
      <c r="G1920" t="s">
        <v>344</v>
      </c>
      <c r="H1920">
        <v>303.99599999999998</v>
      </c>
      <c r="I1920">
        <v>356.00400000000002</v>
      </c>
      <c r="J1920">
        <v>354.5</v>
      </c>
      <c r="K1920">
        <v>18</v>
      </c>
      <c r="L1920">
        <v>200</v>
      </c>
      <c r="M1920">
        <v>27</v>
      </c>
      <c r="N1920">
        <v>134</v>
      </c>
      <c r="O1920">
        <v>2</v>
      </c>
      <c r="Q1920">
        <v>1</v>
      </c>
      <c r="X1920">
        <v>3</v>
      </c>
      <c r="Y1920">
        <v>48</v>
      </c>
      <c r="Z1920">
        <v>1.4999999999999999E-2</v>
      </c>
      <c r="AA1920">
        <v>1</v>
      </c>
      <c r="AB1920">
        <v>25</v>
      </c>
    </row>
    <row r="1921" spans="1:28" x14ac:dyDescent="0.25">
      <c r="A1921">
        <v>2021</v>
      </c>
      <c r="B1921">
        <v>4</v>
      </c>
      <c r="C1921" s="289">
        <v>44292</v>
      </c>
      <c r="E1921">
        <v>628</v>
      </c>
      <c r="F1921" t="s">
        <v>343</v>
      </c>
      <c r="G1921" t="s">
        <v>344</v>
      </c>
      <c r="H1921">
        <v>303.99599999999998</v>
      </c>
      <c r="I1921">
        <v>356.00400000000002</v>
      </c>
      <c r="J1921">
        <v>313.89999999999998</v>
      </c>
      <c r="K1921">
        <v>18</v>
      </c>
      <c r="L1921">
        <v>200</v>
      </c>
      <c r="M1921">
        <v>25</v>
      </c>
      <c r="N1921">
        <v>147</v>
      </c>
      <c r="O1921">
        <v>6</v>
      </c>
      <c r="P1921">
        <v>2</v>
      </c>
      <c r="Q1921">
        <v>2</v>
      </c>
      <c r="X1921">
        <v>10</v>
      </c>
      <c r="Y1921">
        <v>460</v>
      </c>
      <c r="Z1921">
        <v>1.4999999999999999E-2</v>
      </c>
      <c r="AA1921">
        <v>1</v>
      </c>
      <c r="AB1921">
        <v>25</v>
      </c>
    </row>
    <row r="1922" spans="1:28" x14ac:dyDescent="0.25">
      <c r="A1922">
        <v>2021</v>
      </c>
      <c r="B1922">
        <v>4</v>
      </c>
      <c r="C1922" s="289">
        <v>44293</v>
      </c>
      <c r="E1922">
        <v>628</v>
      </c>
      <c r="F1922" t="s">
        <v>343</v>
      </c>
      <c r="G1922" t="s">
        <v>344</v>
      </c>
      <c r="H1922">
        <v>303.99599999999998</v>
      </c>
      <c r="I1922">
        <v>356.00400000000002</v>
      </c>
      <c r="J1922">
        <v>301.7</v>
      </c>
      <c r="K1922">
        <v>18</v>
      </c>
      <c r="L1922">
        <v>200</v>
      </c>
      <c r="M1922">
        <v>24</v>
      </c>
      <c r="N1922">
        <v>152</v>
      </c>
      <c r="O1922">
        <v>1</v>
      </c>
      <c r="P1922">
        <v>1</v>
      </c>
      <c r="Q1922">
        <v>3</v>
      </c>
      <c r="X1922">
        <v>5</v>
      </c>
      <c r="Y1922">
        <v>500</v>
      </c>
      <c r="Z1922">
        <v>1.4999999999999999E-2</v>
      </c>
      <c r="AA1922">
        <v>1</v>
      </c>
      <c r="AB1922">
        <v>25</v>
      </c>
    </row>
    <row r="1923" spans="1:28" x14ac:dyDescent="0.25">
      <c r="A1923">
        <v>2021</v>
      </c>
      <c r="B1923">
        <v>4</v>
      </c>
      <c r="C1923" s="289">
        <v>44294</v>
      </c>
      <c r="E1923">
        <v>628</v>
      </c>
      <c r="F1923" t="s">
        <v>343</v>
      </c>
      <c r="G1923" t="s">
        <v>344</v>
      </c>
      <c r="H1923">
        <v>303.99599999999998</v>
      </c>
      <c r="I1923">
        <v>356.00400000000002</v>
      </c>
      <c r="J1923">
        <v>336</v>
      </c>
      <c r="K1923">
        <v>18</v>
      </c>
      <c r="L1923">
        <v>200</v>
      </c>
      <c r="M1923">
        <v>24</v>
      </c>
      <c r="N1923">
        <v>153</v>
      </c>
      <c r="O1923">
        <v>1</v>
      </c>
      <c r="P1923">
        <v>1</v>
      </c>
      <c r="Q1923">
        <v>1</v>
      </c>
      <c r="X1923">
        <v>3</v>
      </c>
      <c r="Y1923">
        <v>123</v>
      </c>
      <c r="Z1923">
        <v>1.4999999999999999E-2</v>
      </c>
      <c r="AA1923">
        <v>1</v>
      </c>
      <c r="AB1923">
        <v>25</v>
      </c>
    </row>
    <row r="1924" spans="1:28" x14ac:dyDescent="0.25">
      <c r="A1924">
        <v>2021</v>
      </c>
      <c r="B1924">
        <v>4</v>
      </c>
      <c r="C1924" s="289">
        <v>44294</v>
      </c>
      <c r="E1924">
        <v>620</v>
      </c>
      <c r="F1924" t="s">
        <v>291</v>
      </c>
      <c r="G1924" t="s">
        <v>292</v>
      </c>
      <c r="H1924">
        <v>214.01050000000001</v>
      </c>
      <c r="I1924">
        <v>251.98949999999999</v>
      </c>
      <c r="J1924">
        <v>237.2</v>
      </c>
      <c r="K1924">
        <v>18</v>
      </c>
      <c r="L1924">
        <v>200</v>
      </c>
      <c r="M1924">
        <v>25</v>
      </c>
      <c r="N1924">
        <v>147</v>
      </c>
      <c r="O1924">
        <v>1</v>
      </c>
      <c r="Q1924">
        <v>3</v>
      </c>
      <c r="X1924">
        <v>4</v>
      </c>
      <c r="Y1924">
        <v>244</v>
      </c>
      <c r="Z1924">
        <v>1.4999999999999999E-2</v>
      </c>
      <c r="AA1924">
        <v>1</v>
      </c>
      <c r="AB1924">
        <v>25</v>
      </c>
    </row>
    <row r="1925" spans="1:28" x14ac:dyDescent="0.25">
      <c r="A1925">
        <v>2021</v>
      </c>
      <c r="B1925">
        <v>4</v>
      </c>
      <c r="C1925" s="289">
        <v>44297</v>
      </c>
      <c r="E1925">
        <v>620</v>
      </c>
      <c r="F1925" t="s">
        <v>291</v>
      </c>
      <c r="G1925" t="s">
        <v>292</v>
      </c>
      <c r="H1925">
        <v>214.01050000000001</v>
      </c>
      <c r="I1925">
        <v>251.98949999999999</v>
      </c>
      <c r="J1925">
        <v>238</v>
      </c>
      <c r="K1925">
        <v>18</v>
      </c>
      <c r="L1925">
        <v>200</v>
      </c>
      <c r="M1925">
        <v>28</v>
      </c>
      <c r="N1925">
        <v>128</v>
      </c>
      <c r="O1925">
        <v>6</v>
      </c>
      <c r="P1925">
        <v>2</v>
      </c>
      <c r="Q1925">
        <v>2</v>
      </c>
      <c r="X1925">
        <v>10</v>
      </c>
      <c r="Y1925">
        <v>550</v>
      </c>
      <c r="Z1925">
        <v>1.4999999999999999E-2</v>
      </c>
      <c r="AA1925">
        <v>1</v>
      </c>
      <c r="AB1925">
        <v>25</v>
      </c>
    </row>
    <row r="1926" spans="1:28" x14ac:dyDescent="0.25">
      <c r="A1926">
        <v>2021</v>
      </c>
      <c r="B1926">
        <v>4</v>
      </c>
      <c r="C1926" s="289">
        <v>44298</v>
      </c>
      <c r="E1926">
        <v>620</v>
      </c>
      <c r="F1926" t="s">
        <v>291</v>
      </c>
      <c r="G1926" t="s">
        <v>292</v>
      </c>
      <c r="H1926">
        <v>214.01050000000001</v>
      </c>
      <c r="I1926">
        <v>251.98949999999999</v>
      </c>
      <c r="K1926">
        <v>18</v>
      </c>
      <c r="L1926">
        <v>200</v>
      </c>
      <c r="Y1926">
        <v>90</v>
      </c>
      <c r="Z1926">
        <v>1.4999999999999999E-2</v>
      </c>
      <c r="AA1926">
        <v>1</v>
      </c>
      <c r="AB1926">
        <v>25</v>
      </c>
    </row>
    <row r="1927" spans="1:28" x14ac:dyDescent="0.25">
      <c r="A1927">
        <v>2021</v>
      </c>
      <c r="B1927">
        <v>4</v>
      </c>
      <c r="C1927" s="289">
        <v>44292</v>
      </c>
      <c r="E1927">
        <v>607</v>
      </c>
      <c r="F1927" t="s">
        <v>281</v>
      </c>
      <c r="G1927" t="s">
        <v>282</v>
      </c>
      <c r="H1927">
        <v>111.6</v>
      </c>
      <c r="I1927">
        <v>128.4</v>
      </c>
      <c r="J1927">
        <v>121.2</v>
      </c>
      <c r="K1927">
        <v>90</v>
      </c>
      <c r="L1927">
        <v>120</v>
      </c>
      <c r="M1927">
        <v>104</v>
      </c>
      <c r="N1927">
        <v>104</v>
      </c>
      <c r="O1927">
        <v>6</v>
      </c>
      <c r="P1927">
        <v>2</v>
      </c>
      <c r="Q1927">
        <v>2</v>
      </c>
      <c r="X1927">
        <v>10</v>
      </c>
      <c r="Y1927">
        <v>10</v>
      </c>
      <c r="Z1927">
        <v>1.4999999999999999E-2</v>
      </c>
      <c r="AA1927">
        <v>1</v>
      </c>
      <c r="AB1927">
        <v>16</v>
      </c>
    </row>
    <row r="1928" spans="1:28" x14ac:dyDescent="0.25">
      <c r="A1928">
        <v>2021</v>
      </c>
      <c r="B1928">
        <v>4</v>
      </c>
      <c r="C1928" s="289">
        <v>44293</v>
      </c>
      <c r="E1928">
        <v>607</v>
      </c>
      <c r="F1928" t="s">
        <v>281</v>
      </c>
      <c r="G1928" t="s">
        <v>282</v>
      </c>
      <c r="H1928">
        <v>111.6</v>
      </c>
      <c r="I1928">
        <v>128.4</v>
      </c>
      <c r="J1928">
        <v>120.1</v>
      </c>
      <c r="K1928">
        <v>90</v>
      </c>
      <c r="L1928">
        <v>120</v>
      </c>
      <c r="M1928">
        <v>100</v>
      </c>
      <c r="N1928">
        <v>108</v>
      </c>
      <c r="O1928">
        <v>9</v>
      </c>
      <c r="P1928">
        <v>3</v>
      </c>
      <c r="Q1928">
        <v>3</v>
      </c>
      <c r="X1928">
        <v>15</v>
      </c>
      <c r="Y1928">
        <v>1383</v>
      </c>
      <c r="Z1928">
        <v>1.4999999999999999E-2</v>
      </c>
      <c r="AA1928">
        <v>1</v>
      </c>
      <c r="AB1928">
        <v>16</v>
      </c>
    </row>
    <row r="1929" spans="1:28" x14ac:dyDescent="0.25">
      <c r="A1929">
        <v>2021</v>
      </c>
      <c r="B1929">
        <v>4</v>
      </c>
      <c r="C1929" s="289">
        <v>44294</v>
      </c>
      <c r="E1929">
        <v>607</v>
      </c>
      <c r="F1929" t="s">
        <v>281</v>
      </c>
      <c r="G1929" t="s">
        <v>282</v>
      </c>
      <c r="H1929">
        <v>111.6</v>
      </c>
      <c r="I1929">
        <v>128.4</v>
      </c>
      <c r="J1929">
        <v>118.1</v>
      </c>
      <c r="K1929">
        <v>90</v>
      </c>
      <c r="L1929">
        <v>120</v>
      </c>
      <c r="M1929">
        <v>92</v>
      </c>
      <c r="N1929">
        <v>118</v>
      </c>
      <c r="O1929">
        <v>8</v>
      </c>
      <c r="P1929">
        <v>6</v>
      </c>
      <c r="Q1929">
        <v>5</v>
      </c>
      <c r="X1929">
        <v>19</v>
      </c>
      <c r="Y1929">
        <v>2107</v>
      </c>
      <c r="Z1929">
        <v>1.4999999999999999E-2</v>
      </c>
      <c r="AA1929">
        <v>1</v>
      </c>
      <c r="AB1929">
        <v>16</v>
      </c>
    </row>
    <row r="1930" spans="1:28" x14ac:dyDescent="0.25">
      <c r="A1930">
        <v>2021</v>
      </c>
      <c r="B1930">
        <v>4</v>
      </c>
      <c r="C1930" s="289">
        <v>44297</v>
      </c>
      <c r="E1930">
        <v>607</v>
      </c>
      <c r="F1930" t="s">
        <v>281</v>
      </c>
      <c r="G1930" t="s">
        <v>282</v>
      </c>
      <c r="H1930">
        <v>111.6</v>
      </c>
      <c r="I1930">
        <v>128.4</v>
      </c>
      <c r="J1930">
        <v>122.4</v>
      </c>
      <c r="K1930">
        <v>90</v>
      </c>
      <c r="L1930">
        <v>120</v>
      </c>
      <c r="M1930">
        <v>97</v>
      </c>
      <c r="N1930">
        <v>111</v>
      </c>
      <c r="O1930">
        <v>2</v>
      </c>
      <c r="Q1930">
        <v>12</v>
      </c>
      <c r="X1930">
        <v>14</v>
      </c>
      <c r="Y1930">
        <v>1454</v>
      </c>
      <c r="Z1930">
        <v>1.4999999999999999E-2</v>
      </c>
      <c r="AA1930">
        <v>1</v>
      </c>
      <c r="AB1930">
        <v>16</v>
      </c>
    </row>
    <row r="1931" spans="1:28" x14ac:dyDescent="0.25">
      <c r="A1931">
        <v>2021</v>
      </c>
      <c r="B1931">
        <v>4</v>
      </c>
      <c r="C1931" s="289">
        <v>44298</v>
      </c>
      <c r="E1931">
        <v>607</v>
      </c>
      <c r="F1931" t="s">
        <v>281</v>
      </c>
      <c r="G1931" t="s">
        <v>282</v>
      </c>
      <c r="H1931">
        <v>111.6</v>
      </c>
      <c r="I1931">
        <v>128.4</v>
      </c>
      <c r="J1931">
        <v>122.7</v>
      </c>
      <c r="K1931">
        <v>90</v>
      </c>
      <c r="L1931">
        <v>120</v>
      </c>
      <c r="M1931">
        <v>94</v>
      </c>
      <c r="N1931">
        <v>115</v>
      </c>
      <c r="O1931">
        <v>4</v>
      </c>
      <c r="P1931">
        <v>2</v>
      </c>
      <c r="Q1931">
        <v>4</v>
      </c>
      <c r="X1931">
        <v>10</v>
      </c>
      <c r="Y1931">
        <v>154</v>
      </c>
      <c r="Z1931">
        <v>1.4999999999999999E-2</v>
      </c>
      <c r="AA1931">
        <v>1</v>
      </c>
      <c r="AB1931">
        <v>16</v>
      </c>
    </row>
    <row r="1932" spans="1:28" x14ac:dyDescent="0.25">
      <c r="A1932">
        <v>2021</v>
      </c>
      <c r="B1932">
        <v>4</v>
      </c>
      <c r="C1932" s="289">
        <v>44300</v>
      </c>
      <c r="E1932">
        <v>607</v>
      </c>
      <c r="F1932" t="s">
        <v>281</v>
      </c>
      <c r="G1932" t="s">
        <v>282</v>
      </c>
      <c r="H1932">
        <v>111.6</v>
      </c>
      <c r="I1932">
        <v>128.4</v>
      </c>
      <c r="K1932">
        <v>90</v>
      </c>
      <c r="L1932">
        <v>120</v>
      </c>
      <c r="Y1932">
        <v>1008</v>
      </c>
      <c r="Z1932">
        <v>1.4999999999999999E-2</v>
      </c>
      <c r="AA1932">
        <v>1</v>
      </c>
      <c r="AB1932">
        <v>16</v>
      </c>
    </row>
    <row r="1933" spans="1:28" x14ac:dyDescent="0.25">
      <c r="A1933">
        <v>2021</v>
      </c>
      <c r="B1933">
        <v>4</v>
      </c>
      <c r="C1933" s="289">
        <v>44301</v>
      </c>
      <c r="E1933">
        <v>607</v>
      </c>
      <c r="F1933" t="s">
        <v>281</v>
      </c>
      <c r="G1933" t="s">
        <v>282</v>
      </c>
      <c r="H1933">
        <v>111.6</v>
      </c>
      <c r="I1933">
        <v>128.4</v>
      </c>
      <c r="K1933">
        <v>90</v>
      </c>
      <c r="L1933">
        <v>120</v>
      </c>
      <c r="Y1933">
        <v>864</v>
      </c>
      <c r="Z1933">
        <v>1.4999999999999999E-2</v>
      </c>
      <c r="AA1933">
        <v>1</v>
      </c>
      <c r="AB1933">
        <v>16</v>
      </c>
    </row>
    <row r="1934" spans="1:28" x14ac:dyDescent="0.25">
      <c r="A1934">
        <v>2021</v>
      </c>
      <c r="B1934">
        <v>4</v>
      </c>
      <c r="C1934" s="289">
        <v>44292</v>
      </c>
      <c r="E1934">
        <v>608</v>
      </c>
      <c r="F1934" t="s">
        <v>284</v>
      </c>
      <c r="G1934" t="s">
        <v>285</v>
      </c>
      <c r="H1934">
        <v>102.3</v>
      </c>
      <c r="I1934">
        <v>117.7</v>
      </c>
      <c r="J1934">
        <v>109</v>
      </c>
      <c r="K1934">
        <v>90</v>
      </c>
      <c r="L1934">
        <v>120</v>
      </c>
      <c r="M1934">
        <v>104</v>
      </c>
      <c r="N1934">
        <v>104</v>
      </c>
      <c r="O1934">
        <v>5</v>
      </c>
      <c r="P1934">
        <v>3</v>
      </c>
      <c r="Q1934">
        <v>3</v>
      </c>
      <c r="X1934">
        <v>11</v>
      </c>
      <c r="Y1934">
        <v>11</v>
      </c>
      <c r="Z1934">
        <v>1.4999999999999999E-2</v>
      </c>
      <c r="AA1934">
        <v>1</v>
      </c>
      <c r="AB1934">
        <v>16</v>
      </c>
    </row>
    <row r="1935" spans="1:28" x14ac:dyDescent="0.25">
      <c r="A1935">
        <v>2021</v>
      </c>
      <c r="B1935">
        <v>4</v>
      </c>
      <c r="C1935" s="289">
        <v>44293</v>
      </c>
      <c r="E1935">
        <v>608</v>
      </c>
      <c r="F1935" t="s">
        <v>284</v>
      </c>
      <c r="G1935" t="s">
        <v>285</v>
      </c>
      <c r="H1935">
        <v>102.3</v>
      </c>
      <c r="I1935">
        <v>117.7</v>
      </c>
      <c r="J1935">
        <v>112.6</v>
      </c>
      <c r="K1935">
        <v>90</v>
      </c>
      <c r="L1935">
        <v>120</v>
      </c>
      <c r="M1935">
        <v>100</v>
      </c>
      <c r="N1935">
        <v>108</v>
      </c>
      <c r="O1935">
        <v>7</v>
      </c>
      <c r="P1935">
        <v>4</v>
      </c>
      <c r="Q1935">
        <v>2</v>
      </c>
      <c r="X1935">
        <v>13</v>
      </c>
      <c r="Y1935">
        <v>1381</v>
      </c>
      <c r="Z1935">
        <v>1.4999999999999999E-2</v>
      </c>
      <c r="AA1935">
        <v>1</v>
      </c>
      <c r="AB1935">
        <v>16</v>
      </c>
    </row>
    <row r="1936" spans="1:28" x14ac:dyDescent="0.25">
      <c r="A1936">
        <v>2021</v>
      </c>
      <c r="B1936">
        <v>4</v>
      </c>
      <c r="C1936" s="289">
        <v>44294</v>
      </c>
      <c r="E1936">
        <v>608</v>
      </c>
      <c r="F1936" t="s">
        <v>284</v>
      </c>
      <c r="G1936" t="s">
        <v>285</v>
      </c>
      <c r="H1936">
        <v>102.3</v>
      </c>
      <c r="I1936">
        <v>117.7</v>
      </c>
      <c r="J1936">
        <v>107.4</v>
      </c>
      <c r="K1936">
        <v>90</v>
      </c>
      <c r="L1936">
        <v>120</v>
      </c>
      <c r="M1936">
        <v>92</v>
      </c>
      <c r="N1936">
        <v>118</v>
      </c>
      <c r="O1936">
        <v>6</v>
      </c>
      <c r="P1936">
        <v>4</v>
      </c>
      <c r="Q1936">
        <v>8</v>
      </c>
      <c r="X1936">
        <v>18</v>
      </c>
      <c r="Y1936">
        <v>2106</v>
      </c>
      <c r="Z1936">
        <v>1.4999999999999999E-2</v>
      </c>
      <c r="AA1936">
        <v>1</v>
      </c>
      <c r="AB1936">
        <v>16</v>
      </c>
    </row>
    <row r="1937" spans="1:28" x14ac:dyDescent="0.25">
      <c r="A1937">
        <v>2021</v>
      </c>
      <c r="B1937">
        <v>4</v>
      </c>
      <c r="C1937" s="289">
        <v>44297</v>
      </c>
      <c r="E1937">
        <v>608</v>
      </c>
      <c r="F1937" t="s">
        <v>284</v>
      </c>
      <c r="G1937" t="s">
        <v>285</v>
      </c>
      <c r="H1937">
        <v>102.3</v>
      </c>
      <c r="I1937">
        <v>117.7</v>
      </c>
      <c r="J1937">
        <v>106.8</v>
      </c>
      <c r="K1937">
        <v>90</v>
      </c>
      <c r="L1937">
        <v>120</v>
      </c>
      <c r="M1937">
        <v>97</v>
      </c>
      <c r="N1937">
        <v>111</v>
      </c>
      <c r="O1937">
        <v>6</v>
      </c>
      <c r="Q1937">
        <v>8</v>
      </c>
      <c r="X1937">
        <v>14</v>
      </c>
      <c r="Y1937">
        <v>1454</v>
      </c>
      <c r="Z1937">
        <v>1.4999999999999999E-2</v>
      </c>
      <c r="AA1937">
        <v>1</v>
      </c>
      <c r="AB1937">
        <v>16</v>
      </c>
    </row>
    <row r="1938" spans="1:28" x14ac:dyDescent="0.25">
      <c r="A1938">
        <v>2021</v>
      </c>
      <c r="B1938">
        <v>4</v>
      </c>
      <c r="C1938" s="289">
        <v>44298</v>
      </c>
      <c r="E1938">
        <v>608</v>
      </c>
      <c r="F1938" t="s">
        <v>284</v>
      </c>
      <c r="G1938" t="s">
        <v>285</v>
      </c>
      <c r="H1938">
        <v>102.3</v>
      </c>
      <c r="I1938">
        <v>117.7</v>
      </c>
      <c r="J1938">
        <v>108.7</v>
      </c>
      <c r="K1938">
        <v>90</v>
      </c>
      <c r="L1938">
        <v>120</v>
      </c>
      <c r="M1938">
        <v>94</v>
      </c>
      <c r="N1938">
        <v>115</v>
      </c>
      <c r="O1938">
        <v>6</v>
      </c>
      <c r="P1938">
        <v>4</v>
      </c>
      <c r="Q1938">
        <v>2</v>
      </c>
      <c r="X1938">
        <v>12</v>
      </c>
      <c r="Y1938">
        <v>156</v>
      </c>
      <c r="Z1938">
        <v>1.4999999999999999E-2</v>
      </c>
      <c r="AA1938">
        <v>1</v>
      </c>
      <c r="AB1938">
        <v>16</v>
      </c>
    </row>
    <row r="1939" spans="1:28" x14ac:dyDescent="0.25">
      <c r="A1939">
        <v>2021</v>
      </c>
      <c r="B1939">
        <v>4</v>
      </c>
      <c r="C1939" s="289">
        <v>44300</v>
      </c>
      <c r="E1939">
        <v>608</v>
      </c>
      <c r="F1939" t="s">
        <v>284</v>
      </c>
      <c r="G1939" t="s">
        <v>285</v>
      </c>
      <c r="H1939">
        <v>102.3</v>
      </c>
      <c r="I1939">
        <v>117.7</v>
      </c>
      <c r="K1939">
        <v>90</v>
      </c>
      <c r="L1939">
        <v>120</v>
      </c>
      <c r="Y1939">
        <v>1008</v>
      </c>
      <c r="Z1939">
        <v>1.4999999999999999E-2</v>
      </c>
      <c r="AA1939">
        <v>1</v>
      </c>
      <c r="AB1939">
        <v>16</v>
      </c>
    </row>
    <row r="1940" spans="1:28" x14ac:dyDescent="0.25">
      <c r="A1940">
        <v>2021</v>
      </c>
      <c r="B1940">
        <v>4</v>
      </c>
      <c r="C1940" s="289">
        <v>44301</v>
      </c>
      <c r="E1940">
        <v>608</v>
      </c>
      <c r="F1940" t="s">
        <v>284</v>
      </c>
      <c r="G1940" t="s">
        <v>285</v>
      </c>
      <c r="H1940">
        <v>102.3</v>
      </c>
      <c r="I1940">
        <v>117.7</v>
      </c>
      <c r="K1940">
        <v>90</v>
      </c>
      <c r="L1940">
        <v>120</v>
      </c>
      <c r="Y1940">
        <v>864</v>
      </c>
      <c r="Z1940">
        <v>1.4999999999999999E-2</v>
      </c>
      <c r="AA1940">
        <v>1</v>
      </c>
      <c r="AB1940">
        <v>16</v>
      </c>
    </row>
    <row r="1941" spans="1:28" x14ac:dyDescent="0.25">
      <c r="A1941">
        <v>2021</v>
      </c>
      <c r="B1941">
        <v>5</v>
      </c>
      <c r="C1941" s="289">
        <v>44320</v>
      </c>
      <c r="E1941">
        <v>49</v>
      </c>
      <c r="F1941" t="s">
        <v>275</v>
      </c>
      <c r="G1941" t="s">
        <v>276</v>
      </c>
      <c r="H1941">
        <v>95.5</v>
      </c>
      <c r="I1941">
        <v>104.5</v>
      </c>
      <c r="J1941">
        <v>107</v>
      </c>
      <c r="K1941">
        <v>101</v>
      </c>
      <c r="L1941">
        <v>107</v>
      </c>
      <c r="M1941">
        <v>73</v>
      </c>
      <c r="N1941">
        <v>99</v>
      </c>
      <c r="O1941">
        <v>6</v>
      </c>
      <c r="Q1941">
        <v>2</v>
      </c>
      <c r="X1941">
        <v>8</v>
      </c>
      <c r="Y1941">
        <v>8</v>
      </c>
      <c r="Z1941">
        <v>1.4999999999999999E-2</v>
      </c>
      <c r="AA1941">
        <v>1</v>
      </c>
      <c r="AB1941">
        <v>18</v>
      </c>
    </row>
    <row r="1942" spans="1:28" x14ac:dyDescent="0.25">
      <c r="A1942">
        <v>2021</v>
      </c>
      <c r="B1942">
        <v>5</v>
      </c>
      <c r="C1942" s="289">
        <v>44321</v>
      </c>
      <c r="E1942">
        <v>49</v>
      </c>
      <c r="F1942" t="s">
        <v>275</v>
      </c>
      <c r="G1942" t="s">
        <v>276</v>
      </c>
      <c r="H1942">
        <v>95.5</v>
      </c>
      <c r="I1942">
        <v>104.5</v>
      </c>
      <c r="J1942">
        <v>103.7</v>
      </c>
      <c r="K1942">
        <v>101</v>
      </c>
      <c r="L1942">
        <v>107</v>
      </c>
      <c r="M1942">
        <v>69</v>
      </c>
      <c r="N1942">
        <v>105</v>
      </c>
      <c r="O1942">
        <v>4</v>
      </c>
      <c r="P1942">
        <v>1</v>
      </c>
      <c r="Q1942">
        <v>9</v>
      </c>
      <c r="X1942">
        <v>14</v>
      </c>
      <c r="Y1942">
        <v>1022</v>
      </c>
      <c r="Z1942">
        <v>1.4999999999999999E-2</v>
      </c>
      <c r="AA1942">
        <v>1</v>
      </c>
      <c r="AB1942">
        <v>18</v>
      </c>
    </row>
    <row r="1943" spans="1:28" x14ac:dyDescent="0.25">
      <c r="A1943">
        <v>2021</v>
      </c>
      <c r="B1943">
        <v>5</v>
      </c>
      <c r="C1943" s="289">
        <v>44322</v>
      </c>
      <c r="E1943">
        <v>49</v>
      </c>
      <c r="F1943" t="s">
        <v>275</v>
      </c>
      <c r="G1943" t="s">
        <v>276</v>
      </c>
      <c r="H1943">
        <v>95.5</v>
      </c>
      <c r="I1943">
        <v>104.5</v>
      </c>
      <c r="J1943">
        <v>108</v>
      </c>
      <c r="K1943">
        <v>101</v>
      </c>
      <c r="L1943">
        <v>107</v>
      </c>
      <c r="M1943">
        <v>72</v>
      </c>
      <c r="N1943">
        <v>100</v>
      </c>
      <c r="O1943">
        <v>7</v>
      </c>
      <c r="P1943">
        <v>4</v>
      </c>
      <c r="Q1943">
        <v>9</v>
      </c>
      <c r="X1943">
        <v>20</v>
      </c>
      <c r="Y1943">
        <v>1784</v>
      </c>
      <c r="Z1943">
        <v>1.4999999999999999E-2</v>
      </c>
      <c r="AA1943">
        <v>1</v>
      </c>
      <c r="AB1943">
        <v>18</v>
      </c>
    </row>
    <row r="1944" spans="1:28" x14ac:dyDescent="0.25">
      <c r="A1944">
        <v>2021</v>
      </c>
      <c r="B1944">
        <v>5</v>
      </c>
      <c r="C1944" s="289">
        <v>44324</v>
      </c>
      <c r="E1944">
        <v>49</v>
      </c>
      <c r="F1944" t="s">
        <v>275</v>
      </c>
      <c r="G1944" t="s">
        <v>276</v>
      </c>
      <c r="H1944">
        <v>95.5</v>
      </c>
      <c r="I1944">
        <v>104.5</v>
      </c>
      <c r="J1944">
        <v>106.2</v>
      </c>
      <c r="K1944">
        <v>101</v>
      </c>
      <c r="L1944">
        <v>107</v>
      </c>
      <c r="M1944">
        <v>73</v>
      </c>
      <c r="N1944">
        <v>99</v>
      </c>
      <c r="O1944">
        <v>4</v>
      </c>
      <c r="P1944">
        <v>4</v>
      </c>
      <c r="Q1944">
        <v>5</v>
      </c>
      <c r="X1944">
        <v>13</v>
      </c>
      <c r="Y1944">
        <v>1693</v>
      </c>
      <c r="Z1944">
        <v>1.4999999999999999E-2</v>
      </c>
      <c r="AA1944">
        <v>1</v>
      </c>
      <c r="AB1944">
        <v>18</v>
      </c>
    </row>
    <row r="1945" spans="1:28" x14ac:dyDescent="0.25">
      <c r="A1945">
        <v>2021</v>
      </c>
      <c r="B1945">
        <v>5</v>
      </c>
      <c r="C1945" s="289">
        <v>44325</v>
      </c>
      <c r="E1945">
        <v>49</v>
      </c>
      <c r="F1945" t="s">
        <v>275</v>
      </c>
      <c r="G1945" t="s">
        <v>276</v>
      </c>
      <c r="H1945">
        <v>95.5</v>
      </c>
      <c r="I1945">
        <v>104.5</v>
      </c>
      <c r="J1945">
        <v>103.2</v>
      </c>
      <c r="K1945">
        <v>101</v>
      </c>
      <c r="L1945">
        <v>107</v>
      </c>
      <c r="M1945">
        <v>70</v>
      </c>
      <c r="N1945">
        <v>102</v>
      </c>
      <c r="O1945">
        <v>8</v>
      </c>
      <c r="P1945">
        <v>4</v>
      </c>
      <c r="Q1945">
        <v>9</v>
      </c>
      <c r="X1945">
        <v>21</v>
      </c>
      <c r="Y1945">
        <v>1449</v>
      </c>
      <c r="Z1945">
        <v>1.4999999999999999E-2</v>
      </c>
      <c r="AA1945">
        <v>1</v>
      </c>
      <c r="AB1945">
        <v>18</v>
      </c>
    </row>
    <row r="1946" spans="1:28" x14ac:dyDescent="0.25">
      <c r="A1946">
        <v>2021</v>
      </c>
      <c r="B1946">
        <v>5</v>
      </c>
      <c r="C1946" s="289">
        <v>44326</v>
      </c>
      <c r="E1946">
        <v>49</v>
      </c>
      <c r="F1946" t="s">
        <v>275</v>
      </c>
      <c r="G1946" t="s">
        <v>276</v>
      </c>
      <c r="H1946">
        <v>95.5</v>
      </c>
      <c r="I1946">
        <v>104.5</v>
      </c>
      <c r="J1946">
        <v>101.8</v>
      </c>
      <c r="K1946">
        <v>101</v>
      </c>
      <c r="L1946">
        <v>107</v>
      </c>
      <c r="M1946">
        <v>68</v>
      </c>
      <c r="N1946">
        <v>105</v>
      </c>
      <c r="O1946">
        <v>5</v>
      </c>
      <c r="P1946">
        <v>4</v>
      </c>
      <c r="Q1946">
        <v>14</v>
      </c>
      <c r="R1946">
        <v>4</v>
      </c>
      <c r="X1946">
        <v>27</v>
      </c>
      <c r="Y1946">
        <v>1623</v>
      </c>
      <c r="Z1946">
        <v>1.4999999999999999E-2</v>
      </c>
      <c r="AA1946">
        <v>1</v>
      </c>
      <c r="AB1946">
        <v>18</v>
      </c>
    </row>
    <row r="1947" spans="1:28" x14ac:dyDescent="0.25">
      <c r="A1947">
        <v>2021</v>
      </c>
      <c r="B1947">
        <v>5</v>
      </c>
      <c r="C1947" s="289">
        <v>44327</v>
      </c>
      <c r="E1947">
        <v>49</v>
      </c>
      <c r="F1947" t="s">
        <v>275</v>
      </c>
      <c r="G1947" t="s">
        <v>276</v>
      </c>
      <c r="H1947">
        <v>95.5</v>
      </c>
      <c r="I1947">
        <v>104.5</v>
      </c>
      <c r="J1947">
        <v>103.9</v>
      </c>
      <c r="K1947">
        <v>101</v>
      </c>
      <c r="L1947">
        <v>107</v>
      </c>
      <c r="M1947">
        <v>68</v>
      </c>
      <c r="N1947">
        <v>105</v>
      </c>
      <c r="O1947">
        <v>4</v>
      </c>
      <c r="P1947">
        <v>1</v>
      </c>
      <c r="Q1947">
        <v>12</v>
      </c>
      <c r="X1947">
        <v>17</v>
      </c>
      <c r="Y1947">
        <v>1613</v>
      </c>
      <c r="Z1947">
        <v>1.4999999999999999E-2</v>
      </c>
      <c r="AA1947">
        <v>1</v>
      </c>
      <c r="AB1947">
        <v>18</v>
      </c>
    </row>
    <row r="1948" spans="1:28" x14ac:dyDescent="0.25">
      <c r="A1948">
        <v>2021</v>
      </c>
      <c r="B1948">
        <v>5</v>
      </c>
      <c r="C1948" s="289">
        <v>44333</v>
      </c>
      <c r="E1948">
        <v>49</v>
      </c>
      <c r="F1948" t="s">
        <v>275</v>
      </c>
      <c r="G1948" t="s">
        <v>276</v>
      </c>
      <c r="H1948">
        <v>95.5</v>
      </c>
      <c r="I1948">
        <v>104.5</v>
      </c>
      <c r="K1948">
        <v>101</v>
      </c>
      <c r="L1948">
        <v>107</v>
      </c>
      <c r="O1948">
        <v>2</v>
      </c>
      <c r="P1948">
        <v>1</v>
      </c>
      <c r="Q1948">
        <v>1</v>
      </c>
      <c r="X1948">
        <v>4</v>
      </c>
      <c r="Y1948">
        <v>368</v>
      </c>
      <c r="Z1948">
        <v>1.4999999999999999E-2</v>
      </c>
      <c r="AA1948">
        <v>1</v>
      </c>
      <c r="AB1948">
        <v>18</v>
      </c>
    </row>
    <row r="1949" spans="1:28" x14ac:dyDescent="0.25">
      <c r="A1949">
        <v>2021</v>
      </c>
      <c r="B1949">
        <v>5</v>
      </c>
      <c r="C1949" s="289">
        <v>44318</v>
      </c>
      <c r="E1949">
        <v>661</v>
      </c>
      <c r="F1949" t="s">
        <v>424</v>
      </c>
      <c r="G1949" t="s">
        <v>425</v>
      </c>
      <c r="H1949">
        <v>129.858</v>
      </c>
      <c r="I1949">
        <v>147.798</v>
      </c>
      <c r="J1949">
        <v>301</v>
      </c>
      <c r="K1949">
        <v>20</v>
      </c>
      <c r="L1949">
        <v>180</v>
      </c>
      <c r="M1949">
        <v>21</v>
      </c>
      <c r="N1949">
        <v>171</v>
      </c>
      <c r="O1949">
        <v>2</v>
      </c>
      <c r="P1949">
        <v>2</v>
      </c>
      <c r="Q1949">
        <v>1</v>
      </c>
      <c r="R1949">
        <v>0</v>
      </c>
      <c r="X1949">
        <v>5</v>
      </c>
      <c r="Y1949">
        <v>5</v>
      </c>
      <c r="Z1949">
        <v>1.4999999999999999E-2</v>
      </c>
      <c r="AA1949">
        <v>1</v>
      </c>
      <c r="AB1949">
        <v>16</v>
      </c>
    </row>
    <row r="1950" spans="1:28" x14ac:dyDescent="0.25">
      <c r="A1950">
        <v>2021</v>
      </c>
      <c r="B1950">
        <v>5</v>
      </c>
      <c r="C1950" s="289">
        <v>44319</v>
      </c>
      <c r="E1950">
        <v>661</v>
      </c>
      <c r="F1950" t="s">
        <v>424</v>
      </c>
      <c r="G1950" t="s">
        <v>425</v>
      </c>
      <c r="H1950">
        <v>129.858</v>
      </c>
      <c r="I1950">
        <v>147.798</v>
      </c>
      <c r="J1950">
        <v>286</v>
      </c>
      <c r="K1950">
        <v>20</v>
      </c>
      <c r="L1950">
        <v>180</v>
      </c>
      <c r="M1950">
        <v>20</v>
      </c>
      <c r="N1950">
        <v>178</v>
      </c>
      <c r="O1950">
        <v>2</v>
      </c>
      <c r="P1950">
        <v>2</v>
      </c>
      <c r="Q1950">
        <v>3</v>
      </c>
      <c r="S1950">
        <v>0</v>
      </c>
      <c r="X1950">
        <v>7</v>
      </c>
      <c r="Y1950">
        <v>205</v>
      </c>
      <c r="Z1950">
        <v>1.4999999999999999E-2</v>
      </c>
      <c r="AA1950">
        <v>1</v>
      </c>
      <c r="AB1950">
        <v>16</v>
      </c>
    </row>
    <row r="1951" spans="1:28" x14ac:dyDescent="0.25">
      <c r="A1951">
        <v>2021</v>
      </c>
      <c r="B1951">
        <v>5</v>
      </c>
      <c r="C1951" s="289">
        <v>44320</v>
      </c>
      <c r="E1951">
        <v>661</v>
      </c>
      <c r="F1951" t="s">
        <v>424</v>
      </c>
      <c r="G1951" t="s">
        <v>425</v>
      </c>
      <c r="H1951">
        <v>129.858</v>
      </c>
      <c r="I1951">
        <v>147.798</v>
      </c>
      <c r="J1951">
        <v>280</v>
      </c>
      <c r="K1951">
        <v>20</v>
      </c>
      <c r="L1951">
        <v>180</v>
      </c>
      <c r="M1951">
        <v>19</v>
      </c>
      <c r="N1951">
        <v>189</v>
      </c>
      <c r="O1951">
        <v>4</v>
      </c>
      <c r="P1951">
        <v>4</v>
      </c>
      <c r="Q1951">
        <v>6</v>
      </c>
      <c r="S1951">
        <v>0</v>
      </c>
      <c r="X1951">
        <v>14</v>
      </c>
      <c r="Y1951">
        <v>428</v>
      </c>
      <c r="Z1951">
        <v>1.4999999999999999E-2</v>
      </c>
      <c r="AA1951">
        <v>1</v>
      </c>
      <c r="AB1951">
        <v>16</v>
      </c>
    </row>
    <row r="1952" spans="1:28" x14ac:dyDescent="0.25">
      <c r="A1952">
        <v>2021</v>
      </c>
      <c r="B1952">
        <v>5</v>
      </c>
      <c r="C1952" s="289">
        <v>44321</v>
      </c>
      <c r="E1952">
        <v>661</v>
      </c>
      <c r="F1952" t="s">
        <v>424</v>
      </c>
      <c r="G1952" t="s">
        <v>425</v>
      </c>
      <c r="H1952">
        <v>129.858</v>
      </c>
      <c r="I1952">
        <v>147.798</v>
      </c>
      <c r="J1952">
        <v>279.8</v>
      </c>
      <c r="K1952">
        <v>20</v>
      </c>
      <c r="L1952">
        <v>180</v>
      </c>
      <c r="M1952">
        <v>19</v>
      </c>
      <c r="N1952">
        <v>185</v>
      </c>
      <c r="O1952">
        <v>4</v>
      </c>
      <c r="P1952">
        <v>4</v>
      </c>
      <c r="Q1952">
        <v>7</v>
      </c>
      <c r="S1952">
        <v>0</v>
      </c>
      <c r="X1952">
        <v>14</v>
      </c>
      <c r="Y1952">
        <v>392</v>
      </c>
      <c r="Z1952">
        <v>1.4999999999999999E-2</v>
      </c>
      <c r="AA1952">
        <v>1</v>
      </c>
      <c r="AB1952">
        <v>16</v>
      </c>
    </row>
    <row r="1953" spans="1:28" x14ac:dyDescent="0.25">
      <c r="A1953">
        <v>2021</v>
      </c>
      <c r="B1953">
        <v>5</v>
      </c>
      <c r="C1953" s="289">
        <v>44322</v>
      </c>
      <c r="E1953">
        <v>661</v>
      </c>
      <c r="F1953" t="s">
        <v>424</v>
      </c>
      <c r="G1953" t="s">
        <v>425</v>
      </c>
      <c r="H1953">
        <v>129.858</v>
      </c>
      <c r="I1953">
        <v>147.798</v>
      </c>
      <c r="J1953">
        <v>279.2</v>
      </c>
      <c r="K1953">
        <v>20</v>
      </c>
      <c r="L1953">
        <v>180</v>
      </c>
      <c r="M1953">
        <v>21</v>
      </c>
      <c r="N1953">
        <v>171</v>
      </c>
      <c r="O1953">
        <v>3</v>
      </c>
      <c r="P1953">
        <v>3</v>
      </c>
      <c r="Q1953">
        <v>4</v>
      </c>
      <c r="S1953">
        <v>0</v>
      </c>
      <c r="X1953">
        <v>11</v>
      </c>
      <c r="Y1953">
        <v>425</v>
      </c>
      <c r="Z1953">
        <v>1.4999999999999999E-2</v>
      </c>
      <c r="AA1953">
        <v>1</v>
      </c>
      <c r="AB1953">
        <v>16</v>
      </c>
    </row>
    <row r="1954" spans="1:28" x14ac:dyDescent="0.25">
      <c r="A1954">
        <v>2021</v>
      </c>
      <c r="B1954">
        <v>5</v>
      </c>
      <c r="C1954" s="289">
        <v>44324</v>
      </c>
      <c r="E1954">
        <v>661</v>
      </c>
      <c r="F1954" t="s">
        <v>424</v>
      </c>
      <c r="G1954" t="s">
        <v>425</v>
      </c>
      <c r="H1954">
        <v>129.858</v>
      </c>
      <c r="I1954">
        <v>147.798</v>
      </c>
      <c r="J1954">
        <v>286.5</v>
      </c>
      <c r="K1954">
        <v>20</v>
      </c>
      <c r="L1954">
        <v>180</v>
      </c>
      <c r="M1954">
        <v>19</v>
      </c>
      <c r="N1954">
        <v>190</v>
      </c>
      <c r="O1954">
        <v>2</v>
      </c>
      <c r="P1954">
        <v>1</v>
      </c>
      <c r="Q1954">
        <v>1</v>
      </c>
      <c r="R1954">
        <v>1</v>
      </c>
      <c r="X1954">
        <v>4</v>
      </c>
      <c r="Y1954">
        <v>562</v>
      </c>
      <c r="Z1954">
        <v>1.4999999999999999E-2</v>
      </c>
      <c r="AA1954">
        <v>1</v>
      </c>
      <c r="AB1954">
        <v>16</v>
      </c>
    </row>
    <row r="1955" spans="1:28" x14ac:dyDescent="0.25">
      <c r="A1955">
        <v>2021</v>
      </c>
      <c r="B1955">
        <v>5</v>
      </c>
      <c r="C1955" s="289">
        <v>44325</v>
      </c>
      <c r="E1955">
        <v>661</v>
      </c>
      <c r="F1955" t="s">
        <v>424</v>
      </c>
      <c r="G1955" t="s">
        <v>425</v>
      </c>
      <c r="H1955">
        <v>129.858</v>
      </c>
      <c r="I1955">
        <v>147.798</v>
      </c>
      <c r="J1955">
        <v>272</v>
      </c>
      <c r="K1955">
        <v>20</v>
      </c>
      <c r="L1955">
        <v>180</v>
      </c>
      <c r="M1955">
        <v>17</v>
      </c>
      <c r="N1955">
        <v>210</v>
      </c>
      <c r="O1955">
        <v>1</v>
      </c>
      <c r="P1955">
        <v>2</v>
      </c>
      <c r="Q1955">
        <v>3</v>
      </c>
      <c r="X1955">
        <v>6</v>
      </c>
      <c r="Y1955">
        <v>186</v>
      </c>
      <c r="Z1955">
        <v>1.4999999999999999E-2</v>
      </c>
      <c r="AA1955">
        <v>1</v>
      </c>
      <c r="AB1955">
        <v>16</v>
      </c>
    </row>
    <row r="1956" spans="1:28" x14ac:dyDescent="0.25">
      <c r="A1956">
        <v>2021</v>
      </c>
      <c r="B1956">
        <v>5</v>
      </c>
      <c r="C1956" s="289">
        <v>44346</v>
      </c>
      <c r="E1956">
        <v>661</v>
      </c>
      <c r="F1956" t="s">
        <v>424</v>
      </c>
      <c r="G1956" t="s">
        <v>425</v>
      </c>
      <c r="H1956">
        <v>129.858</v>
      </c>
      <c r="I1956">
        <v>147.798</v>
      </c>
      <c r="J1956">
        <v>297.60000000000002</v>
      </c>
      <c r="K1956">
        <v>20</v>
      </c>
      <c r="L1956">
        <v>180</v>
      </c>
      <c r="M1956">
        <v>22</v>
      </c>
      <c r="N1956">
        <v>164</v>
      </c>
      <c r="O1956">
        <v>4</v>
      </c>
      <c r="P1956">
        <v>4</v>
      </c>
      <c r="Q1956">
        <v>5</v>
      </c>
      <c r="S1956">
        <v>2</v>
      </c>
      <c r="X1956">
        <v>15</v>
      </c>
      <c r="Y1956">
        <v>177</v>
      </c>
      <c r="Z1956">
        <v>1.4999999999999999E-2</v>
      </c>
      <c r="AA1956">
        <v>1</v>
      </c>
      <c r="AB1956">
        <v>16</v>
      </c>
    </row>
    <row r="1957" spans="1:28" x14ac:dyDescent="0.25">
      <c r="A1957">
        <v>2021</v>
      </c>
      <c r="B1957">
        <v>5</v>
      </c>
      <c r="C1957" s="289">
        <v>44334</v>
      </c>
      <c r="E1957">
        <v>10</v>
      </c>
      <c r="F1957" t="s">
        <v>363</v>
      </c>
      <c r="G1957" t="s">
        <v>364</v>
      </c>
      <c r="H1957">
        <v>45.256124999999997</v>
      </c>
      <c r="I1957">
        <v>52.068874999999998</v>
      </c>
      <c r="J1957">
        <v>48.5</v>
      </c>
      <c r="K1957">
        <v>47</v>
      </c>
      <c r="L1957">
        <v>154</v>
      </c>
      <c r="M1957">
        <v>46</v>
      </c>
      <c r="N1957">
        <v>157</v>
      </c>
      <c r="O1957">
        <v>14</v>
      </c>
      <c r="P1957">
        <v>12</v>
      </c>
      <c r="Q1957">
        <v>9</v>
      </c>
      <c r="X1957">
        <v>35</v>
      </c>
      <c r="Y1957">
        <v>35</v>
      </c>
      <c r="Z1957">
        <v>0.02</v>
      </c>
      <c r="AA1957">
        <v>1</v>
      </c>
      <c r="AB1957">
        <v>18</v>
      </c>
    </row>
    <row r="1958" spans="1:28" x14ac:dyDescent="0.25">
      <c r="A1958">
        <v>2021</v>
      </c>
      <c r="B1958">
        <v>5</v>
      </c>
      <c r="C1958" s="289">
        <v>44335</v>
      </c>
      <c r="E1958">
        <v>10</v>
      </c>
      <c r="F1958" t="s">
        <v>363</v>
      </c>
      <c r="G1958" t="s">
        <v>364</v>
      </c>
      <c r="H1958">
        <v>45.256124999999997</v>
      </c>
      <c r="I1958">
        <v>52.068874999999998</v>
      </c>
      <c r="J1958">
        <v>50.1</v>
      </c>
      <c r="K1958">
        <v>47</v>
      </c>
      <c r="L1958">
        <v>154</v>
      </c>
      <c r="M1958">
        <v>46</v>
      </c>
      <c r="N1958">
        <v>155</v>
      </c>
      <c r="O1958">
        <v>9</v>
      </c>
      <c r="P1958">
        <v>2</v>
      </c>
      <c r="Q1958">
        <v>8</v>
      </c>
      <c r="X1958">
        <v>19</v>
      </c>
      <c r="Y1958">
        <v>379</v>
      </c>
      <c r="Z1958">
        <v>0.02</v>
      </c>
      <c r="AA1958">
        <v>1</v>
      </c>
      <c r="AB1958">
        <v>18</v>
      </c>
    </row>
    <row r="1959" spans="1:28" x14ac:dyDescent="0.25">
      <c r="A1959">
        <v>2021</v>
      </c>
      <c r="B1959">
        <v>5</v>
      </c>
      <c r="C1959" s="289">
        <v>44336</v>
      </c>
      <c r="E1959">
        <v>10</v>
      </c>
      <c r="F1959" t="s">
        <v>363</v>
      </c>
      <c r="G1959" t="s">
        <v>364</v>
      </c>
      <c r="H1959">
        <v>45.256124999999997</v>
      </c>
      <c r="I1959">
        <v>52.068874999999998</v>
      </c>
      <c r="K1959">
        <v>47</v>
      </c>
      <c r="L1959">
        <v>154</v>
      </c>
      <c r="Y1959">
        <v>480</v>
      </c>
      <c r="Z1959">
        <v>0.02</v>
      </c>
      <c r="AA1959">
        <v>1</v>
      </c>
      <c r="AB1959">
        <v>18</v>
      </c>
    </row>
    <row r="1960" spans="1:28" x14ac:dyDescent="0.25">
      <c r="A1960">
        <v>2021</v>
      </c>
      <c r="B1960">
        <v>5</v>
      </c>
      <c r="C1960" s="289">
        <v>44335</v>
      </c>
      <c r="E1960">
        <v>13</v>
      </c>
      <c r="F1960" t="s">
        <v>453</v>
      </c>
      <c r="G1960" t="s">
        <v>454</v>
      </c>
      <c r="H1960">
        <v>33.363750000000003</v>
      </c>
      <c r="I1960">
        <v>38.386249999999997</v>
      </c>
      <c r="J1960">
        <v>37</v>
      </c>
      <c r="K1960">
        <v>59</v>
      </c>
      <c r="L1960">
        <v>122</v>
      </c>
      <c r="M1960">
        <v>41</v>
      </c>
      <c r="N1960">
        <v>177</v>
      </c>
      <c r="O1960">
        <v>14</v>
      </c>
      <c r="P1960">
        <v>4</v>
      </c>
      <c r="Q1960">
        <v>13</v>
      </c>
      <c r="X1960">
        <v>31</v>
      </c>
      <c r="Y1960">
        <v>511</v>
      </c>
      <c r="Z1960">
        <v>0.02</v>
      </c>
      <c r="AA1960">
        <v>1</v>
      </c>
      <c r="AB1960">
        <v>18</v>
      </c>
    </row>
    <row r="1961" spans="1:28" x14ac:dyDescent="0.25">
      <c r="A1961">
        <v>2021</v>
      </c>
      <c r="B1961">
        <v>5</v>
      </c>
      <c r="C1961" s="289">
        <v>44336</v>
      </c>
      <c r="E1961">
        <v>13</v>
      </c>
      <c r="F1961" t="s">
        <v>453</v>
      </c>
      <c r="G1961" t="s">
        <v>454</v>
      </c>
      <c r="H1961">
        <v>33.363750000000003</v>
      </c>
      <c r="I1961">
        <v>38.386249999999997</v>
      </c>
      <c r="J1961">
        <v>37.200000000000003</v>
      </c>
      <c r="K1961">
        <v>59</v>
      </c>
      <c r="L1961">
        <v>122</v>
      </c>
      <c r="M1961">
        <v>42</v>
      </c>
      <c r="N1961">
        <v>172</v>
      </c>
      <c r="O1961">
        <v>4</v>
      </c>
      <c r="P1961">
        <v>6</v>
      </c>
      <c r="Q1961">
        <v>8</v>
      </c>
      <c r="X1961">
        <v>18</v>
      </c>
      <c r="Y1961">
        <v>498</v>
      </c>
      <c r="Z1961">
        <v>0.02</v>
      </c>
      <c r="AA1961">
        <v>1</v>
      </c>
      <c r="AB1961">
        <v>18</v>
      </c>
    </row>
    <row r="1962" spans="1:28" x14ac:dyDescent="0.25">
      <c r="A1962">
        <v>2021</v>
      </c>
      <c r="B1962">
        <v>5</v>
      </c>
      <c r="C1962" s="289">
        <v>44324</v>
      </c>
      <c r="E1962">
        <v>659</v>
      </c>
      <c r="F1962" t="s">
        <v>427</v>
      </c>
      <c r="G1962" t="s">
        <v>428</v>
      </c>
      <c r="H1962">
        <v>283.24099999999999</v>
      </c>
      <c r="I1962">
        <v>322.37099999999998</v>
      </c>
      <c r="J1962">
        <v>319.5</v>
      </c>
      <c r="K1962">
        <v>40</v>
      </c>
      <c r="L1962">
        <v>180</v>
      </c>
      <c r="M1962">
        <v>53</v>
      </c>
      <c r="N1962">
        <v>135</v>
      </c>
      <c r="Q1962">
        <v>3</v>
      </c>
      <c r="X1962">
        <v>3</v>
      </c>
      <c r="Y1962">
        <v>192</v>
      </c>
      <c r="Z1962">
        <v>1.4999999999999999E-2</v>
      </c>
      <c r="AA1962">
        <v>1</v>
      </c>
      <c r="AB1962">
        <v>16</v>
      </c>
    </row>
    <row r="1963" spans="1:28" x14ac:dyDescent="0.25">
      <c r="A1963">
        <v>2021</v>
      </c>
      <c r="B1963">
        <v>5</v>
      </c>
      <c r="C1963" s="289">
        <v>44325</v>
      </c>
      <c r="E1963">
        <v>659</v>
      </c>
      <c r="F1963" t="s">
        <v>427</v>
      </c>
      <c r="G1963" t="s">
        <v>428</v>
      </c>
      <c r="H1963">
        <v>283.24099999999999</v>
      </c>
      <c r="I1963">
        <v>322.37099999999998</v>
      </c>
      <c r="J1963">
        <v>300.7</v>
      </c>
      <c r="K1963">
        <v>40</v>
      </c>
      <c r="L1963">
        <v>180</v>
      </c>
      <c r="M1963">
        <v>53</v>
      </c>
      <c r="N1963">
        <v>135</v>
      </c>
      <c r="O1963">
        <v>5</v>
      </c>
      <c r="P1963">
        <v>4</v>
      </c>
      <c r="Q1963">
        <v>11</v>
      </c>
      <c r="X1963">
        <v>20</v>
      </c>
      <c r="Y1963">
        <v>1073</v>
      </c>
      <c r="Z1963">
        <v>1.4999999999999999E-2</v>
      </c>
      <c r="AA1963">
        <v>1</v>
      </c>
      <c r="AB1963">
        <v>16</v>
      </c>
    </row>
    <row r="1964" spans="1:28" x14ac:dyDescent="0.25">
      <c r="A1964">
        <v>2021</v>
      </c>
      <c r="B1964">
        <v>5</v>
      </c>
      <c r="C1964" s="289">
        <v>44326</v>
      </c>
      <c r="E1964">
        <v>659</v>
      </c>
      <c r="F1964" t="s">
        <v>427</v>
      </c>
      <c r="G1964" t="s">
        <v>428</v>
      </c>
      <c r="H1964">
        <v>283.24099999999999</v>
      </c>
      <c r="I1964">
        <v>322.37099999999998</v>
      </c>
      <c r="J1964">
        <v>299</v>
      </c>
      <c r="K1964">
        <v>40</v>
      </c>
      <c r="L1964">
        <v>180</v>
      </c>
      <c r="M1964">
        <v>65</v>
      </c>
      <c r="N1964">
        <v>110</v>
      </c>
      <c r="O1964">
        <v>2</v>
      </c>
      <c r="P1964">
        <v>2</v>
      </c>
      <c r="Q1964">
        <v>3</v>
      </c>
      <c r="X1964">
        <v>7</v>
      </c>
      <c r="Y1964">
        <v>556</v>
      </c>
      <c r="Z1964">
        <v>1.4999999999999999E-2</v>
      </c>
      <c r="AA1964">
        <v>1</v>
      </c>
      <c r="AB1964">
        <v>16</v>
      </c>
    </row>
    <row r="1965" spans="1:28" x14ac:dyDescent="0.25">
      <c r="A1965">
        <v>2021</v>
      </c>
      <c r="B1965">
        <v>5</v>
      </c>
      <c r="C1965" s="289">
        <v>44341</v>
      </c>
      <c r="E1965">
        <v>550</v>
      </c>
      <c r="F1965" t="s">
        <v>365</v>
      </c>
      <c r="G1965" t="s">
        <v>366</v>
      </c>
      <c r="H1965">
        <v>32.024999999999999</v>
      </c>
      <c r="I1965">
        <v>38.045000000000002</v>
      </c>
      <c r="J1965">
        <v>36.1</v>
      </c>
      <c r="K1965">
        <v>108</v>
      </c>
      <c r="L1965">
        <v>100</v>
      </c>
      <c r="M1965">
        <v>114</v>
      </c>
      <c r="N1965">
        <v>95</v>
      </c>
      <c r="O1965">
        <v>7</v>
      </c>
      <c r="P1965">
        <v>2</v>
      </c>
      <c r="Q1965">
        <v>8</v>
      </c>
      <c r="X1965">
        <v>17</v>
      </c>
      <c r="Y1965">
        <v>17</v>
      </c>
      <c r="Z1965">
        <v>1.4999999999999999E-2</v>
      </c>
      <c r="AA1965">
        <v>1</v>
      </c>
      <c r="AB1965">
        <v>16</v>
      </c>
    </row>
    <row r="1966" spans="1:28" x14ac:dyDescent="0.25">
      <c r="A1966">
        <v>2021</v>
      </c>
      <c r="B1966">
        <v>5</v>
      </c>
      <c r="C1966" s="289">
        <v>44342</v>
      </c>
      <c r="E1966">
        <v>550</v>
      </c>
      <c r="F1966" t="s">
        <v>365</v>
      </c>
      <c r="G1966" t="s">
        <v>366</v>
      </c>
      <c r="H1966">
        <v>32.024999999999999</v>
      </c>
      <c r="I1966">
        <v>38.045000000000002</v>
      </c>
      <c r="J1966">
        <v>33.799999999999997</v>
      </c>
      <c r="K1966">
        <v>108</v>
      </c>
      <c r="L1966">
        <v>100</v>
      </c>
      <c r="M1966">
        <v>83</v>
      </c>
      <c r="N1966">
        <v>130</v>
      </c>
      <c r="O1966">
        <v>9</v>
      </c>
      <c r="P1966">
        <v>8</v>
      </c>
      <c r="Q1966">
        <v>10</v>
      </c>
      <c r="S1966">
        <v>2</v>
      </c>
      <c r="X1966">
        <v>29</v>
      </c>
      <c r="Y1966">
        <v>3389</v>
      </c>
      <c r="Z1966">
        <v>1.4999999999999999E-2</v>
      </c>
      <c r="AA1966">
        <v>1</v>
      </c>
      <c r="AB1966">
        <v>16</v>
      </c>
    </row>
    <row r="1967" spans="1:28" x14ac:dyDescent="0.25">
      <c r="A1967">
        <v>2021</v>
      </c>
      <c r="B1967">
        <v>5</v>
      </c>
      <c r="C1967" s="289">
        <v>44343</v>
      </c>
      <c r="E1967">
        <v>550</v>
      </c>
      <c r="F1967" t="s">
        <v>365</v>
      </c>
      <c r="G1967" t="s">
        <v>366</v>
      </c>
      <c r="H1967">
        <v>32.024999999999999</v>
      </c>
      <c r="I1967">
        <v>38.045000000000002</v>
      </c>
      <c r="J1967">
        <v>33.799999999999997</v>
      </c>
      <c r="K1967">
        <v>108</v>
      </c>
      <c r="L1967">
        <v>100</v>
      </c>
      <c r="M1967">
        <v>121</v>
      </c>
      <c r="N1967">
        <v>89</v>
      </c>
      <c r="O1967">
        <v>5</v>
      </c>
      <c r="Q1967">
        <v>3</v>
      </c>
      <c r="X1967">
        <v>8</v>
      </c>
      <c r="Y1967">
        <v>2048</v>
      </c>
      <c r="Z1967">
        <v>1.4999999999999999E-2</v>
      </c>
      <c r="AA1967">
        <v>1</v>
      </c>
      <c r="AB1967">
        <v>16</v>
      </c>
    </row>
    <row r="1968" spans="1:28" x14ac:dyDescent="0.25">
      <c r="A1968">
        <v>2021</v>
      </c>
      <c r="B1968">
        <v>5</v>
      </c>
      <c r="C1968" s="289">
        <v>44314</v>
      </c>
      <c r="E1968">
        <v>449</v>
      </c>
      <c r="F1968" t="s">
        <v>272</v>
      </c>
      <c r="G1968" t="s">
        <v>273</v>
      </c>
      <c r="H1968">
        <v>40.985999999999997</v>
      </c>
      <c r="I1968">
        <v>50.048000000000002</v>
      </c>
      <c r="J1968">
        <v>45.7</v>
      </c>
      <c r="K1968">
        <v>108</v>
      </c>
      <c r="L1968">
        <v>100</v>
      </c>
      <c r="M1968">
        <v>114</v>
      </c>
      <c r="N1968">
        <v>95</v>
      </c>
      <c r="O1968">
        <v>7</v>
      </c>
      <c r="P1968">
        <v>4</v>
      </c>
      <c r="Q1968">
        <v>11</v>
      </c>
      <c r="X1968">
        <v>22</v>
      </c>
      <c r="Y1968">
        <v>742</v>
      </c>
      <c r="Z1968">
        <v>1.4999999999999999E-2</v>
      </c>
      <c r="AA1968">
        <v>1</v>
      </c>
      <c r="AB1968">
        <v>16</v>
      </c>
    </row>
    <row r="1969" spans="1:28" x14ac:dyDescent="0.25">
      <c r="A1969">
        <v>2021</v>
      </c>
      <c r="B1969">
        <v>5</v>
      </c>
      <c r="C1969" s="289">
        <v>44318</v>
      </c>
      <c r="E1969">
        <v>449</v>
      </c>
      <c r="F1969" t="s">
        <v>272</v>
      </c>
      <c r="G1969" t="s">
        <v>273</v>
      </c>
      <c r="H1969">
        <v>40.985999999999997</v>
      </c>
      <c r="I1969">
        <v>50.048000000000002</v>
      </c>
      <c r="J1969">
        <v>47.2</v>
      </c>
      <c r="K1969">
        <v>108</v>
      </c>
      <c r="L1969">
        <v>100</v>
      </c>
      <c r="M1969">
        <v>123</v>
      </c>
      <c r="N1969">
        <v>88</v>
      </c>
      <c r="O1969">
        <v>14</v>
      </c>
      <c r="P1969">
        <v>4</v>
      </c>
      <c r="Q1969">
        <v>7</v>
      </c>
      <c r="X1969">
        <v>25</v>
      </c>
      <c r="Y1969">
        <v>2815</v>
      </c>
      <c r="Z1969">
        <v>1.4999999999999999E-2</v>
      </c>
      <c r="AA1969">
        <v>1</v>
      </c>
      <c r="AB1969">
        <v>16</v>
      </c>
    </row>
    <row r="1970" spans="1:28" x14ac:dyDescent="0.25">
      <c r="A1970">
        <v>2021</v>
      </c>
      <c r="B1970">
        <v>5</v>
      </c>
      <c r="C1970" s="289">
        <v>44319</v>
      </c>
      <c r="E1970">
        <v>449</v>
      </c>
      <c r="F1970" t="s">
        <v>272</v>
      </c>
      <c r="G1970" t="s">
        <v>273</v>
      </c>
      <c r="H1970">
        <v>40.985999999999997</v>
      </c>
      <c r="I1970">
        <v>50.048000000000002</v>
      </c>
      <c r="J1970">
        <v>45.8</v>
      </c>
      <c r="K1970">
        <v>108</v>
      </c>
      <c r="L1970">
        <v>100</v>
      </c>
      <c r="M1970">
        <v>121</v>
      </c>
      <c r="N1970">
        <v>89</v>
      </c>
      <c r="O1970">
        <v>11</v>
      </c>
      <c r="P1970">
        <v>4</v>
      </c>
      <c r="Q1970">
        <v>8</v>
      </c>
      <c r="X1970">
        <v>23</v>
      </c>
      <c r="Y1970">
        <v>1463</v>
      </c>
      <c r="Z1970">
        <v>1.4999999999999999E-2</v>
      </c>
      <c r="AA1970">
        <v>1</v>
      </c>
      <c r="AB1970">
        <v>16</v>
      </c>
    </row>
    <row r="1971" spans="1:28" x14ac:dyDescent="0.25">
      <c r="A1971">
        <v>2021</v>
      </c>
      <c r="B1971">
        <v>5</v>
      </c>
      <c r="C1971" s="289">
        <v>44320</v>
      </c>
      <c r="E1971">
        <v>449</v>
      </c>
      <c r="F1971" t="s">
        <v>272</v>
      </c>
      <c r="G1971" t="s">
        <v>273</v>
      </c>
      <c r="H1971">
        <v>40.985999999999997</v>
      </c>
      <c r="I1971">
        <v>50.048000000000002</v>
      </c>
      <c r="J1971">
        <v>44.8</v>
      </c>
      <c r="K1971">
        <v>108</v>
      </c>
      <c r="L1971">
        <v>100</v>
      </c>
      <c r="M1971">
        <v>121</v>
      </c>
      <c r="N1971">
        <v>89</v>
      </c>
      <c r="O1971">
        <v>12</v>
      </c>
      <c r="P1971">
        <v>4</v>
      </c>
      <c r="Q1971">
        <v>8</v>
      </c>
      <c r="X1971">
        <v>24</v>
      </c>
      <c r="Y1971">
        <v>1374</v>
      </c>
      <c r="Z1971">
        <v>1.4999999999999999E-2</v>
      </c>
      <c r="AA1971">
        <v>1</v>
      </c>
      <c r="AB1971">
        <v>16</v>
      </c>
    </row>
    <row r="1972" spans="1:28" x14ac:dyDescent="0.25">
      <c r="A1972">
        <v>2021</v>
      </c>
      <c r="B1972">
        <v>5</v>
      </c>
      <c r="C1972" s="289">
        <v>44321</v>
      </c>
      <c r="E1972">
        <v>449</v>
      </c>
      <c r="F1972" t="s">
        <v>272</v>
      </c>
      <c r="G1972" t="s">
        <v>273</v>
      </c>
      <c r="H1972">
        <v>40.985999999999997</v>
      </c>
      <c r="I1972">
        <v>50.048000000000002</v>
      </c>
      <c r="J1972">
        <v>45.7</v>
      </c>
      <c r="K1972">
        <v>108</v>
      </c>
      <c r="L1972">
        <v>100</v>
      </c>
      <c r="M1972">
        <v>121</v>
      </c>
      <c r="N1972">
        <v>89</v>
      </c>
      <c r="O1972">
        <v>12</v>
      </c>
      <c r="P1972">
        <v>6</v>
      </c>
      <c r="Q1972">
        <v>7</v>
      </c>
      <c r="X1972">
        <v>25</v>
      </c>
      <c r="Y1972">
        <v>2185</v>
      </c>
      <c r="Z1972">
        <v>1.4999999999999999E-2</v>
      </c>
      <c r="AA1972">
        <v>1</v>
      </c>
      <c r="AB1972">
        <v>16</v>
      </c>
    </row>
    <row r="1973" spans="1:28" x14ac:dyDescent="0.25">
      <c r="A1973">
        <v>2021</v>
      </c>
      <c r="B1973">
        <v>5</v>
      </c>
      <c r="C1973" s="289">
        <v>44322</v>
      </c>
      <c r="E1973">
        <v>449</v>
      </c>
      <c r="F1973" t="s">
        <v>272</v>
      </c>
      <c r="G1973" t="s">
        <v>273</v>
      </c>
      <c r="H1973">
        <v>40.985999999999997</v>
      </c>
      <c r="I1973">
        <v>50.048000000000002</v>
      </c>
      <c r="J1973">
        <v>44</v>
      </c>
      <c r="K1973">
        <v>108</v>
      </c>
      <c r="L1973">
        <v>100</v>
      </c>
      <c r="M1973">
        <v>118</v>
      </c>
      <c r="N1973">
        <v>91</v>
      </c>
      <c r="O1973">
        <v>10</v>
      </c>
      <c r="P1973">
        <v>13</v>
      </c>
      <c r="Q1973">
        <v>2</v>
      </c>
      <c r="X1973">
        <v>25</v>
      </c>
      <c r="Y1973">
        <v>1915</v>
      </c>
      <c r="Z1973">
        <v>1.4999999999999999E-2</v>
      </c>
      <c r="AA1973">
        <v>1</v>
      </c>
      <c r="AB1973">
        <v>16</v>
      </c>
    </row>
    <row r="1974" spans="1:28" x14ac:dyDescent="0.25">
      <c r="A1974">
        <v>2021</v>
      </c>
      <c r="B1974">
        <v>5</v>
      </c>
      <c r="C1974" s="289">
        <v>44324</v>
      </c>
      <c r="E1974">
        <v>449</v>
      </c>
      <c r="F1974" t="s">
        <v>272</v>
      </c>
      <c r="G1974" t="s">
        <v>273</v>
      </c>
      <c r="H1974">
        <v>40.985999999999997</v>
      </c>
      <c r="I1974">
        <v>50.048000000000002</v>
      </c>
      <c r="J1974">
        <v>46.1</v>
      </c>
      <c r="K1974">
        <v>108</v>
      </c>
      <c r="L1974">
        <v>100</v>
      </c>
      <c r="M1974">
        <v>126</v>
      </c>
      <c r="N1974">
        <v>86</v>
      </c>
      <c r="O1974">
        <v>9</v>
      </c>
      <c r="P1974">
        <v>4</v>
      </c>
      <c r="Q1974">
        <v>9</v>
      </c>
      <c r="X1974">
        <v>22</v>
      </c>
      <c r="Y1974">
        <v>1012</v>
      </c>
      <c r="Z1974">
        <v>1.4999999999999999E-2</v>
      </c>
      <c r="AA1974">
        <v>1</v>
      </c>
      <c r="AB1974">
        <v>16</v>
      </c>
    </row>
    <row r="1975" spans="1:28" x14ac:dyDescent="0.25">
      <c r="A1975">
        <v>2021</v>
      </c>
      <c r="B1975">
        <v>5</v>
      </c>
      <c r="C1975" s="289">
        <v>44325</v>
      </c>
      <c r="E1975">
        <v>449</v>
      </c>
      <c r="F1975" t="s">
        <v>272</v>
      </c>
      <c r="G1975" t="s">
        <v>273</v>
      </c>
      <c r="H1975">
        <v>40.985999999999997</v>
      </c>
      <c r="I1975">
        <v>50.048000000000002</v>
      </c>
      <c r="J1975">
        <v>45.5</v>
      </c>
      <c r="K1975">
        <v>108</v>
      </c>
      <c r="L1975">
        <v>100</v>
      </c>
      <c r="M1975">
        <v>120</v>
      </c>
      <c r="N1975">
        <v>90</v>
      </c>
      <c r="O1975">
        <v>16</v>
      </c>
      <c r="P1975">
        <v>4</v>
      </c>
      <c r="Q1975">
        <v>7</v>
      </c>
      <c r="X1975">
        <v>27</v>
      </c>
      <c r="Y1975">
        <v>1827</v>
      </c>
      <c r="Z1975">
        <v>1.4999999999999999E-2</v>
      </c>
      <c r="AA1975">
        <v>1</v>
      </c>
      <c r="AB1975">
        <v>16</v>
      </c>
    </row>
    <row r="1976" spans="1:28" x14ac:dyDescent="0.25">
      <c r="A1976">
        <v>2021</v>
      </c>
      <c r="B1976">
        <v>5</v>
      </c>
      <c r="C1976" s="289">
        <v>44326</v>
      </c>
      <c r="E1976">
        <v>449</v>
      </c>
      <c r="F1976" t="s">
        <v>272</v>
      </c>
      <c r="G1976" t="s">
        <v>273</v>
      </c>
      <c r="H1976">
        <v>40.985999999999997</v>
      </c>
      <c r="I1976">
        <v>50.048000000000002</v>
      </c>
      <c r="J1976">
        <v>44</v>
      </c>
      <c r="K1976">
        <v>108</v>
      </c>
      <c r="L1976">
        <v>100</v>
      </c>
      <c r="M1976">
        <v>114</v>
      </c>
      <c r="N1976">
        <v>95</v>
      </c>
      <c r="O1976">
        <v>6</v>
      </c>
      <c r="P1976">
        <v>8</v>
      </c>
      <c r="Q1976">
        <v>2</v>
      </c>
      <c r="X1976">
        <v>16</v>
      </c>
      <c r="Y1976">
        <v>1546</v>
      </c>
      <c r="Z1976">
        <v>1.4999999999999999E-2</v>
      </c>
      <c r="AA1976">
        <v>1</v>
      </c>
      <c r="AB1976">
        <v>16</v>
      </c>
    </row>
    <row r="1977" spans="1:28" x14ac:dyDescent="0.25">
      <c r="A1977">
        <v>2021</v>
      </c>
      <c r="B1977">
        <v>5</v>
      </c>
      <c r="C1977" s="289">
        <v>44324</v>
      </c>
      <c r="E1977">
        <v>331</v>
      </c>
      <c r="F1977" t="s">
        <v>168</v>
      </c>
      <c r="G1977" t="s">
        <v>169</v>
      </c>
      <c r="H1977">
        <v>305.82499999999999</v>
      </c>
      <c r="I1977">
        <v>348.07499999999999</v>
      </c>
      <c r="J1977">
        <v>324.7</v>
      </c>
      <c r="K1977">
        <v>110</v>
      </c>
      <c r="L1977">
        <v>131</v>
      </c>
      <c r="M1977">
        <v>116</v>
      </c>
      <c r="N1977">
        <v>124</v>
      </c>
      <c r="O1977">
        <v>3</v>
      </c>
      <c r="Q1977">
        <v>4</v>
      </c>
      <c r="X1977">
        <v>7</v>
      </c>
      <c r="Y1977">
        <v>7</v>
      </c>
      <c r="Z1977">
        <v>1.4999999999999999E-2</v>
      </c>
      <c r="AA1977">
        <v>1</v>
      </c>
      <c r="AB1977">
        <v>16</v>
      </c>
    </row>
    <row r="1978" spans="1:28" x14ac:dyDescent="0.25">
      <c r="A1978">
        <v>2021</v>
      </c>
      <c r="B1978">
        <v>5</v>
      </c>
      <c r="C1978" s="289">
        <v>44325</v>
      </c>
      <c r="E1978">
        <v>331</v>
      </c>
      <c r="F1978" t="s">
        <v>168</v>
      </c>
      <c r="G1978" t="s">
        <v>169</v>
      </c>
      <c r="H1978">
        <v>305.82499999999999</v>
      </c>
      <c r="I1978">
        <v>348.07499999999999</v>
      </c>
      <c r="J1978">
        <v>327.3</v>
      </c>
      <c r="K1978">
        <v>110</v>
      </c>
      <c r="L1978">
        <v>131</v>
      </c>
      <c r="M1978">
        <v>99</v>
      </c>
      <c r="N1978">
        <v>145</v>
      </c>
      <c r="O1978">
        <v>3</v>
      </c>
      <c r="P1978">
        <v>4</v>
      </c>
      <c r="Q1978">
        <v>6</v>
      </c>
      <c r="S1978">
        <v>1</v>
      </c>
      <c r="X1978">
        <v>14</v>
      </c>
      <c r="Y1978">
        <v>842</v>
      </c>
      <c r="Z1978">
        <v>1.4999999999999999E-2</v>
      </c>
      <c r="AA1978">
        <v>1</v>
      </c>
      <c r="AB1978">
        <v>16</v>
      </c>
    </row>
    <row r="1979" spans="1:28" x14ac:dyDescent="0.25">
      <c r="A1979">
        <v>2021</v>
      </c>
      <c r="B1979">
        <v>5</v>
      </c>
      <c r="C1979" s="289">
        <v>44326</v>
      </c>
      <c r="E1979">
        <v>331</v>
      </c>
      <c r="F1979" t="s">
        <v>168</v>
      </c>
      <c r="G1979" t="s">
        <v>169</v>
      </c>
      <c r="H1979">
        <v>305.82499999999999</v>
      </c>
      <c r="I1979">
        <v>348.07499999999999</v>
      </c>
      <c r="K1979">
        <v>110</v>
      </c>
      <c r="L1979">
        <v>131</v>
      </c>
      <c r="O1979">
        <v>1</v>
      </c>
      <c r="P1979">
        <v>2</v>
      </c>
      <c r="R1979">
        <v>2</v>
      </c>
      <c r="X1979">
        <v>5</v>
      </c>
      <c r="Y1979">
        <v>665</v>
      </c>
      <c r="Z1979">
        <v>1.4999999999999999E-2</v>
      </c>
      <c r="AA1979">
        <v>1</v>
      </c>
      <c r="AB1979">
        <v>16</v>
      </c>
    </row>
    <row r="1980" spans="1:28" x14ac:dyDescent="0.25">
      <c r="A1980">
        <v>2021</v>
      </c>
      <c r="B1980">
        <v>5</v>
      </c>
      <c r="C1980" s="289">
        <v>44327</v>
      </c>
      <c r="E1980">
        <v>331</v>
      </c>
      <c r="F1980" t="s">
        <v>168</v>
      </c>
      <c r="G1980" t="s">
        <v>169</v>
      </c>
      <c r="H1980">
        <v>305.82499999999999</v>
      </c>
      <c r="I1980">
        <v>348.07499999999999</v>
      </c>
      <c r="J1980">
        <v>345.8</v>
      </c>
      <c r="K1980">
        <v>110</v>
      </c>
      <c r="L1980">
        <v>131</v>
      </c>
      <c r="M1980">
        <v>99</v>
      </c>
      <c r="N1980">
        <v>145</v>
      </c>
      <c r="O1980">
        <v>3</v>
      </c>
      <c r="Q1980">
        <v>4</v>
      </c>
      <c r="X1980">
        <v>7</v>
      </c>
      <c r="Y1980">
        <v>643</v>
      </c>
      <c r="Z1980">
        <v>1.4999999999999999E-2</v>
      </c>
      <c r="AA1980">
        <v>1</v>
      </c>
      <c r="AB1980">
        <v>16</v>
      </c>
    </row>
    <row r="1981" spans="1:28" x14ac:dyDescent="0.25">
      <c r="A1981">
        <v>2021</v>
      </c>
      <c r="B1981">
        <v>5</v>
      </c>
      <c r="C1981" s="289">
        <v>44333</v>
      </c>
      <c r="E1981">
        <v>331</v>
      </c>
      <c r="F1981" t="s">
        <v>168</v>
      </c>
      <c r="G1981" t="s">
        <v>169</v>
      </c>
      <c r="H1981">
        <v>305.82499999999999</v>
      </c>
      <c r="I1981">
        <v>348.07499999999999</v>
      </c>
      <c r="K1981">
        <v>110</v>
      </c>
      <c r="L1981">
        <v>131</v>
      </c>
      <c r="O1981">
        <v>4</v>
      </c>
      <c r="P1981">
        <v>11</v>
      </c>
      <c r="Q1981">
        <v>7</v>
      </c>
      <c r="X1981">
        <v>22</v>
      </c>
      <c r="Y1981">
        <v>598</v>
      </c>
      <c r="Z1981">
        <v>1.4999999999999999E-2</v>
      </c>
      <c r="AA1981">
        <v>1</v>
      </c>
      <c r="AB1981">
        <v>16</v>
      </c>
    </row>
    <row r="1982" spans="1:28" x14ac:dyDescent="0.25">
      <c r="A1982">
        <v>2021</v>
      </c>
      <c r="B1982">
        <v>5</v>
      </c>
      <c r="C1982" s="289">
        <v>44326</v>
      </c>
      <c r="E1982">
        <v>557</v>
      </c>
      <c r="F1982" t="s">
        <v>178</v>
      </c>
      <c r="G1982" t="s">
        <v>179</v>
      </c>
      <c r="H1982">
        <v>171.262</v>
      </c>
      <c r="I1982">
        <v>194.922</v>
      </c>
      <c r="K1982">
        <v>20</v>
      </c>
      <c r="L1982">
        <v>180</v>
      </c>
      <c r="O1982">
        <v>2</v>
      </c>
      <c r="P1982">
        <v>4</v>
      </c>
      <c r="Q1982">
        <v>5</v>
      </c>
      <c r="R1982">
        <v>2</v>
      </c>
      <c r="S1982">
        <v>2</v>
      </c>
      <c r="X1982">
        <v>15</v>
      </c>
      <c r="Y1982">
        <v>15</v>
      </c>
      <c r="Z1982">
        <v>1.4999999999999999E-2</v>
      </c>
      <c r="AA1982">
        <v>1</v>
      </c>
      <c r="AB1982">
        <v>16</v>
      </c>
    </row>
    <row r="1983" spans="1:28" x14ac:dyDescent="0.25">
      <c r="A1983">
        <v>2021</v>
      </c>
      <c r="B1983">
        <v>5</v>
      </c>
      <c r="C1983" s="289">
        <v>44327</v>
      </c>
      <c r="E1983">
        <v>557</v>
      </c>
      <c r="F1983" t="s">
        <v>178</v>
      </c>
      <c r="G1983" t="s">
        <v>179</v>
      </c>
      <c r="H1983">
        <v>171.262</v>
      </c>
      <c r="I1983">
        <v>194.922</v>
      </c>
      <c r="J1983">
        <v>191.3</v>
      </c>
      <c r="K1983">
        <v>20</v>
      </c>
      <c r="L1983">
        <v>180</v>
      </c>
      <c r="M1983">
        <v>19</v>
      </c>
      <c r="N1983">
        <v>187</v>
      </c>
      <c r="O1983">
        <v>2</v>
      </c>
      <c r="P1983">
        <v>3</v>
      </c>
      <c r="Q1983">
        <v>3</v>
      </c>
      <c r="X1983">
        <v>8</v>
      </c>
      <c r="Y1983">
        <v>8</v>
      </c>
      <c r="Z1983">
        <v>1.4999999999999999E-2</v>
      </c>
      <c r="AA1983">
        <v>1</v>
      </c>
      <c r="AB1983">
        <v>16</v>
      </c>
    </row>
    <row r="1984" spans="1:28" x14ac:dyDescent="0.25">
      <c r="A1984">
        <v>2021</v>
      </c>
      <c r="B1984">
        <v>5</v>
      </c>
      <c r="C1984" s="289">
        <v>44333</v>
      </c>
      <c r="E1984">
        <v>557</v>
      </c>
      <c r="F1984" t="s">
        <v>178</v>
      </c>
      <c r="G1984" t="s">
        <v>179</v>
      </c>
      <c r="H1984">
        <v>171.262</v>
      </c>
      <c r="I1984">
        <v>194.922</v>
      </c>
      <c r="J1984">
        <v>191.2</v>
      </c>
      <c r="K1984">
        <v>20</v>
      </c>
      <c r="L1984">
        <v>180</v>
      </c>
      <c r="M1984">
        <v>18</v>
      </c>
      <c r="N1984">
        <v>195</v>
      </c>
      <c r="O1984">
        <v>1</v>
      </c>
      <c r="P1984">
        <v>2</v>
      </c>
      <c r="Q1984">
        <v>1</v>
      </c>
      <c r="X1984">
        <v>4</v>
      </c>
      <c r="Y1984">
        <v>124</v>
      </c>
      <c r="Z1984">
        <v>1.4999999999999999E-2</v>
      </c>
      <c r="AA1984">
        <v>1</v>
      </c>
      <c r="AB1984">
        <v>16</v>
      </c>
    </row>
    <row r="1985" spans="1:28" x14ac:dyDescent="0.25">
      <c r="A1985">
        <v>2021</v>
      </c>
      <c r="B1985">
        <v>5</v>
      </c>
      <c r="C1985" s="289">
        <v>44334</v>
      </c>
      <c r="E1985">
        <v>557</v>
      </c>
      <c r="F1985" t="s">
        <v>178</v>
      </c>
      <c r="G1985" t="s">
        <v>179</v>
      </c>
      <c r="H1985">
        <v>171.262</v>
      </c>
      <c r="I1985">
        <v>194.922</v>
      </c>
      <c r="J1985">
        <v>190.4</v>
      </c>
      <c r="K1985">
        <v>20</v>
      </c>
      <c r="L1985">
        <v>180</v>
      </c>
      <c r="M1985">
        <v>21</v>
      </c>
      <c r="N1985">
        <v>173</v>
      </c>
      <c r="O1985">
        <v>2</v>
      </c>
      <c r="P1985">
        <v>3</v>
      </c>
      <c r="Q1985">
        <v>5</v>
      </c>
      <c r="S1985">
        <v>1</v>
      </c>
      <c r="X1985">
        <v>11</v>
      </c>
      <c r="Y1985">
        <v>323</v>
      </c>
      <c r="Z1985">
        <v>1.4999999999999999E-2</v>
      </c>
      <c r="AA1985">
        <v>1</v>
      </c>
      <c r="AB1985">
        <v>16</v>
      </c>
    </row>
    <row r="1986" spans="1:28" x14ac:dyDescent="0.25">
      <c r="A1986">
        <v>2021</v>
      </c>
      <c r="B1986">
        <v>5</v>
      </c>
      <c r="C1986" s="289">
        <v>44335</v>
      </c>
      <c r="E1986">
        <v>557</v>
      </c>
      <c r="F1986" t="s">
        <v>178</v>
      </c>
      <c r="G1986" t="s">
        <v>179</v>
      </c>
      <c r="H1986">
        <v>171.262</v>
      </c>
      <c r="I1986">
        <v>194.922</v>
      </c>
      <c r="J1986">
        <v>189.4</v>
      </c>
      <c r="K1986">
        <v>20</v>
      </c>
      <c r="L1986">
        <v>180</v>
      </c>
      <c r="M1986">
        <v>22</v>
      </c>
      <c r="N1986">
        <v>163</v>
      </c>
      <c r="O1986">
        <v>3</v>
      </c>
      <c r="P1986">
        <v>2</v>
      </c>
      <c r="Q1986">
        <v>5</v>
      </c>
      <c r="X1986">
        <v>10</v>
      </c>
      <c r="Y1986">
        <v>610</v>
      </c>
      <c r="Z1986">
        <v>1.4999999999999999E-2</v>
      </c>
      <c r="AA1986">
        <v>1</v>
      </c>
      <c r="AB1986">
        <v>16</v>
      </c>
    </row>
    <row r="1987" spans="1:28" x14ac:dyDescent="0.25">
      <c r="A1987">
        <v>2021</v>
      </c>
      <c r="B1987">
        <v>5</v>
      </c>
      <c r="C1987" s="289">
        <v>44336</v>
      </c>
      <c r="E1987">
        <v>557</v>
      </c>
      <c r="F1987" t="s">
        <v>178</v>
      </c>
      <c r="G1987" t="s">
        <v>179</v>
      </c>
      <c r="H1987">
        <v>171.262</v>
      </c>
      <c r="I1987">
        <v>194.922</v>
      </c>
      <c r="J1987">
        <v>192.6</v>
      </c>
      <c r="K1987">
        <v>20</v>
      </c>
      <c r="L1987">
        <v>180</v>
      </c>
      <c r="M1987">
        <v>21</v>
      </c>
      <c r="N1987">
        <v>169</v>
      </c>
      <c r="O1987">
        <v>1</v>
      </c>
      <c r="P1987">
        <v>2</v>
      </c>
      <c r="Q1987">
        <v>3</v>
      </c>
      <c r="S1987">
        <v>1</v>
      </c>
      <c r="X1987">
        <v>7</v>
      </c>
      <c r="Y1987">
        <v>271</v>
      </c>
      <c r="Z1987">
        <v>1.4999999999999999E-2</v>
      </c>
      <c r="AA1987">
        <v>1</v>
      </c>
      <c r="AB1987">
        <v>16</v>
      </c>
    </row>
    <row r="1988" spans="1:28" x14ac:dyDescent="0.25">
      <c r="A1988">
        <v>2021</v>
      </c>
      <c r="B1988">
        <v>5</v>
      </c>
      <c r="C1988" s="289">
        <v>44339</v>
      </c>
      <c r="E1988">
        <v>557</v>
      </c>
      <c r="F1988" t="s">
        <v>178</v>
      </c>
      <c r="G1988" t="s">
        <v>179</v>
      </c>
      <c r="H1988">
        <v>171.262</v>
      </c>
      <c r="I1988">
        <v>194.922</v>
      </c>
      <c r="J1988">
        <v>191.8</v>
      </c>
      <c r="K1988">
        <v>20</v>
      </c>
      <c r="L1988">
        <v>180</v>
      </c>
      <c r="M1988">
        <v>23</v>
      </c>
      <c r="N1988">
        <v>157</v>
      </c>
      <c r="O1988">
        <v>2</v>
      </c>
      <c r="P1988">
        <v>3</v>
      </c>
      <c r="Q1988">
        <v>5</v>
      </c>
      <c r="X1988">
        <v>10</v>
      </c>
      <c r="Y1988">
        <v>370</v>
      </c>
      <c r="Z1988">
        <v>1.4999999999999999E-2</v>
      </c>
      <c r="AA1988">
        <v>1</v>
      </c>
      <c r="AB1988">
        <v>16</v>
      </c>
    </row>
    <row r="1989" spans="1:28" x14ac:dyDescent="0.25">
      <c r="A1989">
        <v>2021</v>
      </c>
      <c r="B1989">
        <v>5</v>
      </c>
      <c r="C1989" s="289">
        <v>44340</v>
      </c>
      <c r="E1989">
        <v>557</v>
      </c>
      <c r="F1989" t="s">
        <v>178</v>
      </c>
      <c r="G1989" t="s">
        <v>179</v>
      </c>
      <c r="H1989">
        <v>171.262</v>
      </c>
      <c r="I1989">
        <v>194.922</v>
      </c>
      <c r="J1989">
        <v>200.7</v>
      </c>
      <c r="K1989">
        <v>20</v>
      </c>
      <c r="L1989">
        <v>180</v>
      </c>
      <c r="M1989">
        <v>21</v>
      </c>
      <c r="N1989">
        <v>169</v>
      </c>
      <c r="O1989">
        <v>1</v>
      </c>
      <c r="P1989">
        <v>2</v>
      </c>
      <c r="Q1989">
        <v>3</v>
      </c>
      <c r="S1989">
        <v>1</v>
      </c>
      <c r="X1989">
        <v>7</v>
      </c>
      <c r="Y1989">
        <v>439</v>
      </c>
      <c r="Z1989">
        <v>1.4999999999999999E-2</v>
      </c>
      <c r="AA1989">
        <v>1</v>
      </c>
      <c r="AB1989">
        <v>16</v>
      </c>
    </row>
    <row r="1990" spans="1:28" x14ac:dyDescent="0.25">
      <c r="A1990">
        <v>2021</v>
      </c>
      <c r="B1990">
        <v>5</v>
      </c>
      <c r="C1990" s="289">
        <v>44343</v>
      </c>
      <c r="E1990">
        <v>557</v>
      </c>
      <c r="F1990" t="s">
        <v>178</v>
      </c>
      <c r="G1990" t="s">
        <v>179</v>
      </c>
      <c r="H1990">
        <v>171.262</v>
      </c>
      <c r="I1990">
        <v>194.922</v>
      </c>
      <c r="J1990">
        <v>192.3</v>
      </c>
      <c r="K1990">
        <v>20</v>
      </c>
      <c r="L1990">
        <v>180</v>
      </c>
      <c r="M1990">
        <v>20</v>
      </c>
      <c r="N1990">
        <v>180</v>
      </c>
      <c r="Z1990">
        <v>1.4999999999999999E-2</v>
      </c>
      <c r="AA1990">
        <v>1</v>
      </c>
      <c r="AB1990">
        <v>16</v>
      </c>
    </row>
    <row r="1991" spans="1:28" x14ac:dyDescent="0.25">
      <c r="A1991">
        <v>2021</v>
      </c>
      <c r="B1991">
        <v>5</v>
      </c>
      <c r="C1991" s="289">
        <v>44345</v>
      </c>
      <c r="E1991">
        <v>557</v>
      </c>
      <c r="F1991" t="s">
        <v>178</v>
      </c>
      <c r="G1991" t="s">
        <v>179</v>
      </c>
      <c r="H1991">
        <v>171.262</v>
      </c>
      <c r="I1991">
        <v>194.922</v>
      </c>
      <c r="J1991">
        <v>196.9</v>
      </c>
      <c r="K1991">
        <v>20</v>
      </c>
      <c r="L1991">
        <v>180</v>
      </c>
      <c r="M1991">
        <v>20</v>
      </c>
      <c r="N1991">
        <v>181</v>
      </c>
      <c r="O1991">
        <v>1</v>
      </c>
      <c r="P1991">
        <v>1</v>
      </c>
      <c r="Q1991">
        <v>1</v>
      </c>
      <c r="X1991">
        <v>3</v>
      </c>
      <c r="Y1991">
        <v>3</v>
      </c>
      <c r="Z1991">
        <v>1.4999999999999999E-2</v>
      </c>
      <c r="AA1991">
        <v>1</v>
      </c>
      <c r="AB1991">
        <v>16</v>
      </c>
    </row>
    <row r="1992" spans="1:28" x14ac:dyDescent="0.25">
      <c r="A1992">
        <v>2021</v>
      </c>
      <c r="B1992">
        <v>5</v>
      </c>
      <c r="C1992" s="289">
        <v>44346</v>
      </c>
      <c r="E1992">
        <v>557</v>
      </c>
      <c r="F1992" t="s">
        <v>178</v>
      </c>
      <c r="G1992" t="s">
        <v>179</v>
      </c>
      <c r="H1992">
        <v>171.262</v>
      </c>
      <c r="I1992">
        <v>194.922</v>
      </c>
      <c r="J1992">
        <v>190.1</v>
      </c>
      <c r="K1992">
        <v>20</v>
      </c>
      <c r="L1992">
        <v>180</v>
      </c>
      <c r="M1992">
        <v>19</v>
      </c>
      <c r="N1992">
        <v>192</v>
      </c>
      <c r="O1992">
        <v>1</v>
      </c>
      <c r="P1992">
        <v>1</v>
      </c>
      <c r="Q1992">
        <v>1</v>
      </c>
      <c r="X1992">
        <v>3</v>
      </c>
      <c r="Y1992">
        <v>99</v>
      </c>
      <c r="Z1992">
        <v>1.4999999999999999E-2</v>
      </c>
      <c r="AA1992">
        <v>1</v>
      </c>
      <c r="AB1992">
        <v>16</v>
      </c>
    </row>
    <row r="1993" spans="1:28" x14ac:dyDescent="0.25">
      <c r="A1993">
        <v>2021</v>
      </c>
      <c r="B1993">
        <v>5</v>
      </c>
      <c r="C1993" s="289">
        <v>44326</v>
      </c>
      <c r="E1993">
        <v>556</v>
      </c>
      <c r="F1993" t="s">
        <v>175</v>
      </c>
      <c r="G1993" t="s">
        <v>176</v>
      </c>
      <c r="H1993">
        <v>1003.106</v>
      </c>
      <c r="I1993">
        <v>1141.6859999999999</v>
      </c>
      <c r="K1993">
        <v>20</v>
      </c>
      <c r="L1993">
        <v>180</v>
      </c>
      <c r="O1993">
        <v>2</v>
      </c>
      <c r="P1993">
        <v>3</v>
      </c>
      <c r="Q1993">
        <v>7</v>
      </c>
      <c r="R1993">
        <v>1</v>
      </c>
      <c r="S1993">
        <v>2</v>
      </c>
      <c r="X1993">
        <v>15</v>
      </c>
      <c r="Y1993">
        <v>15</v>
      </c>
      <c r="Z1993">
        <v>1.4999999999999999E-2</v>
      </c>
      <c r="AA1993">
        <v>1</v>
      </c>
      <c r="AB1993">
        <v>16</v>
      </c>
    </row>
    <row r="1994" spans="1:28" x14ac:dyDescent="0.25">
      <c r="A1994">
        <v>2021</v>
      </c>
      <c r="B1994">
        <v>5</v>
      </c>
      <c r="C1994" s="289">
        <v>44327</v>
      </c>
      <c r="E1994">
        <v>556</v>
      </c>
      <c r="F1994" t="s">
        <v>175</v>
      </c>
      <c r="G1994" t="s">
        <v>176</v>
      </c>
      <c r="H1994">
        <v>1003.106</v>
      </c>
      <c r="I1994">
        <v>1141.6859999999999</v>
      </c>
      <c r="J1994">
        <v>1081</v>
      </c>
      <c r="K1994">
        <v>20</v>
      </c>
      <c r="L1994">
        <v>180</v>
      </c>
      <c r="M1994">
        <v>19</v>
      </c>
      <c r="N1994">
        <v>187</v>
      </c>
      <c r="O1994">
        <v>5</v>
      </c>
      <c r="P1994">
        <v>3</v>
      </c>
      <c r="Q1994">
        <v>4</v>
      </c>
      <c r="R1994">
        <v>1</v>
      </c>
      <c r="S1994">
        <v>3</v>
      </c>
      <c r="X1994">
        <v>17</v>
      </c>
      <c r="Y1994">
        <v>113</v>
      </c>
      <c r="Z1994">
        <v>1.4999999999999999E-2</v>
      </c>
      <c r="AA1994">
        <v>1</v>
      </c>
      <c r="AB1994">
        <v>16</v>
      </c>
    </row>
    <row r="1995" spans="1:28" x14ac:dyDescent="0.25">
      <c r="A1995">
        <v>2021</v>
      </c>
      <c r="B1995">
        <v>5</v>
      </c>
      <c r="C1995" s="289">
        <v>44333</v>
      </c>
      <c r="E1995">
        <v>556</v>
      </c>
      <c r="F1995" t="s">
        <v>175</v>
      </c>
      <c r="G1995" t="s">
        <v>176</v>
      </c>
      <c r="H1995">
        <v>1003.106</v>
      </c>
      <c r="I1995">
        <v>1141.6859999999999</v>
      </c>
      <c r="J1995">
        <v>1091.8</v>
      </c>
      <c r="K1995">
        <v>20</v>
      </c>
      <c r="L1995">
        <v>180</v>
      </c>
      <c r="M1995">
        <v>18</v>
      </c>
      <c r="N1995">
        <v>195</v>
      </c>
      <c r="O1995">
        <v>4</v>
      </c>
      <c r="P1995">
        <v>5</v>
      </c>
      <c r="Q1995">
        <v>6</v>
      </c>
      <c r="S1995">
        <v>1</v>
      </c>
      <c r="X1995">
        <v>15</v>
      </c>
      <c r="Y1995">
        <v>279</v>
      </c>
      <c r="Z1995">
        <v>1.4999999999999999E-2</v>
      </c>
      <c r="AA1995">
        <v>1</v>
      </c>
      <c r="AB1995">
        <v>16</v>
      </c>
    </row>
    <row r="1996" spans="1:28" x14ac:dyDescent="0.25">
      <c r="A1996">
        <v>2021</v>
      </c>
      <c r="B1996">
        <v>5</v>
      </c>
      <c r="C1996" s="289">
        <v>44334</v>
      </c>
      <c r="E1996">
        <v>556</v>
      </c>
      <c r="F1996" t="s">
        <v>175</v>
      </c>
      <c r="G1996" t="s">
        <v>176</v>
      </c>
      <c r="H1996">
        <v>1003.106</v>
      </c>
      <c r="I1996">
        <v>1141.6859999999999</v>
      </c>
      <c r="J1996">
        <v>1071.3</v>
      </c>
      <c r="K1996">
        <v>20</v>
      </c>
      <c r="L1996">
        <v>180</v>
      </c>
      <c r="M1996">
        <v>21</v>
      </c>
      <c r="N1996">
        <v>173</v>
      </c>
      <c r="O1996">
        <v>3</v>
      </c>
      <c r="P1996">
        <v>3</v>
      </c>
      <c r="Q1996">
        <v>4</v>
      </c>
      <c r="S1996">
        <v>0</v>
      </c>
      <c r="X1996">
        <v>10</v>
      </c>
      <c r="Y1996">
        <v>322</v>
      </c>
      <c r="Z1996">
        <v>1.4999999999999999E-2</v>
      </c>
      <c r="AA1996">
        <v>1</v>
      </c>
      <c r="AB1996">
        <v>16</v>
      </c>
    </row>
    <row r="1997" spans="1:28" x14ac:dyDescent="0.25">
      <c r="A1997">
        <v>2021</v>
      </c>
      <c r="B1997">
        <v>5</v>
      </c>
      <c r="C1997" s="289">
        <v>44335</v>
      </c>
      <c r="E1997">
        <v>556</v>
      </c>
      <c r="F1997" t="s">
        <v>175</v>
      </c>
      <c r="G1997" t="s">
        <v>176</v>
      </c>
      <c r="H1997">
        <v>1003.106</v>
      </c>
      <c r="I1997">
        <v>1141.6859999999999</v>
      </c>
      <c r="J1997">
        <v>1063.5</v>
      </c>
      <c r="K1997">
        <v>20</v>
      </c>
      <c r="L1997">
        <v>180</v>
      </c>
      <c r="M1997">
        <v>22</v>
      </c>
      <c r="N1997">
        <v>163</v>
      </c>
      <c r="O1997">
        <v>3</v>
      </c>
      <c r="P1997">
        <v>4</v>
      </c>
      <c r="Q1997">
        <v>4</v>
      </c>
      <c r="X1997">
        <v>10</v>
      </c>
      <c r="Y1997">
        <v>610</v>
      </c>
      <c r="Z1997">
        <v>1.4999999999999999E-2</v>
      </c>
      <c r="AA1997">
        <v>1</v>
      </c>
      <c r="AB1997">
        <v>16</v>
      </c>
    </row>
    <row r="1998" spans="1:28" x14ac:dyDescent="0.25">
      <c r="A1998">
        <v>2021</v>
      </c>
      <c r="B1998">
        <v>5</v>
      </c>
      <c r="C1998" s="289">
        <v>44336</v>
      </c>
      <c r="E1998">
        <v>556</v>
      </c>
      <c r="F1998" t="s">
        <v>175</v>
      </c>
      <c r="G1998" t="s">
        <v>176</v>
      </c>
      <c r="H1998">
        <v>1003.106</v>
      </c>
      <c r="I1998">
        <v>1141.6859999999999</v>
      </c>
      <c r="J1998">
        <v>1095</v>
      </c>
      <c r="K1998">
        <v>20</v>
      </c>
      <c r="L1998">
        <v>180</v>
      </c>
      <c r="M1998">
        <v>21</v>
      </c>
      <c r="N1998">
        <v>169</v>
      </c>
      <c r="O1998">
        <v>4</v>
      </c>
      <c r="P1998">
        <v>3</v>
      </c>
      <c r="Q1998">
        <v>5</v>
      </c>
      <c r="S1998">
        <v>0</v>
      </c>
      <c r="X1998">
        <v>12</v>
      </c>
      <c r="Y1998">
        <v>276</v>
      </c>
      <c r="Z1998">
        <v>1.4999999999999999E-2</v>
      </c>
      <c r="AA1998">
        <v>1</v>
      </c>
      <c r="AB1998">
        <v>16</v>
      </c>
    </row>
    <row r="1999" spans="1:28" x14ac:dyDescent="0.25">
      <c r="A1999">
        <v>2021</v>
      </c>
      <c r="B1999">
        <v>5</v>
      </c>
      <c r="C1999" s="289">
        <v>44339</v>
      </c>
      <c r="E1999">
        <v>556</v>
      </c>
      <c r="F1999" t="s">
        <v>175</v>
      </c>
      <c r="G1999" t="s">
        <v>176</v>
      </c>
      <c r="H1999">
        <v>1003.106</v>
      </c>
      <c r="I1999">
        <v>1141.6859999999999</v>
      </c>
      <c r="J1999">
        <v>1105.0999999999999</v>
      </c>
      <c r="K1999">
        <v>20</v>
      </c>
      <c r="L1999">
        <v>180</v>
      </c>
      <c r="M1999">
        <v>23</v>
      </c>
      <c r="N1999">
        <v>157</v>
      </c>
      <c r="O1999">
        <v>3</v>
      </c>
      <c r="P1999">
        <v>4</v>
      </c>
      <c r="Q1999">
        <v>4</v>
      </c>
      <c r="X1999">
        <v>11</v>
      </c>
      <c r="Y1999">
        <v>371</v>
      </c>
      <c r="Z1999">
        <v>1.4999999999999999E-2</v>
      </c>
      <c r="AA1999">
        <v>1</v>
      </c>
      <c r="AB1999">
        <v>16</v>
      </c>
    </row>
    <row r="2000" spans="1:28" x14ac:dyDescent="0.25">
      <c r="A2000">
        <v>2021</v>
      </c>
      <c r="B2000">
        <v>5</v>
      </c>
      <c r="C2000" s="289">
        <v>44340</v>
      </c>
      <c r="E2000">
        <v>556</v>
      </c>
      <c r="F2000" t="s">
        <v>175</v>
      </c>
      <c r="G2000" t="s">
        <v>176</v>
      </c>
      <c r="H2000">
        <v>1003.106</v>
      </c>
      <c r="I2000">
        <v>1141.6859999999999</v>
      </c>
      <c r="J2000">
        <v>1124.7</v>
      </c>
      <c r="K2000">
        <v>20</v>
      </c>
      <c r="L2000">
        <v>180</v>
      </c>
      <c r="M2000">
        <v>21</v>
      </c>
      <c r="N2000">
        <v>169</v>
      </c>
      <c r="O2000">
        <v>2</v>
      </c>
      <c r="P2000">
        <v>2</v>
      </c>
      <c r="Q2000">
        <v>3</v>
      </c>
      <c r="S2000">
        <v>0</v>
      </c>
      <c r="X2000">
        <v>7</v>
      </c>
      <c r="Y2000">
        <v>439</v>
      </c>
      <c r="Z2000">
        <v>1.4999999999999999E-2</v>
      </c>
      <c r="AA2000">
        <v>1</v>
      </c>
      <c r="AB2000">
        <v>16</v>
      </c>
    </row>
    <row r="2001" spans="1:28" x14ac:dyDescent="0.25">
      <c r="A2001">
        <v>2021</v>
      </c>
      <c r="B2001">
        <v>5</v>
      </c>
      <c r="C2001" s="289">
        <v>44343</v>
      </c>
      <c r="E2001">
        <v>556</v>
      </c>
      <c r="F2001" t="s">
        <v>175</v>
      </c>
      <c r="G2001" t="s">
        <v>176</v>
      </c>
      <c r="H2001">
        <v>1003.106</v>
      </c>
      <c r="I2001">
        <v>1141.6859999999999</v>
      </c>
      <c r="J2001">
        <v>1090.7</v>
      </c>
      <c r="K2001">
        <v>20</v>
      </c>
      <c r="L2001">
        <v>180</v>
      </c>
      <c r="M2001">
        <v>20</v>
      </c>
      <c r="N2001">
        <v>180</v>
      </c>
      <c r="P2001">
        <v>2</v>
      </c>
      <c r="Q2001">
        <v>2</v>
      </c>
      <c r="X2001">
        <v>3</v>
      </c>
      <c r="Y2001">
        <v>3</v>
      </c>
      <c r="Z2001">
        <v>1.4999999999999999E-2</v>
      </c>
      <c r="AA2001">
        <v>1</v>
      </c>
      <c r="AB2001">
        <v>16</v>
      </c>
    </row>
    <row r="2002" spans="1:28" x14ac:dyDescent="0.25">
      <c r="A2002">
        <v>2021</v>
      </c>
      <c r="B2002">
        <v>5</v>
      </c>
      <c r="C2002" s="289">
        <v>44345</v>
      </c>
      <c r="E2002">
        <v>556</v>
      </c>
      <c r="F2002" t="s">
        <v>175</v>
      </c>
      <c r="G2002" t="s">
        <v>176</v>
      </c>
      <c r="H2002">
        <v>1003.106</v>
      </c>
      <c r="I2002">
        <v>1141.6859999999999</v>
      </c>
      <c r="J2002">
        <v>1068.7</v>
      </c>
      <c r="K2002">
        <v>20</v>
      </c>
      <c r="L2002">
        <v>180</v>
      </c>
      <c r="M2002">
        <v>20</v>
      </c>
      <c r="N2002">
        <v>181</v>
      </c>
      <c r="O2002">
        <v>4</v>
      </c>
      <c r="P2002">
        <v>4</v>
      </c>
      <c r="Q2002">
        <v>6</v>
      </c>
      <c r="S2002">
        <v>1</v>
      </c>
      <c r="X2002">
        <v>14</v>
      </c>
      <c r="Y2002">
        <v>254</v>
      </c>
      <c r="Z2002">
        <v>1.4999999999999999E-2</v>
      </c>
      <c r="AA2002">
        <v>1</v>
      </c>
      <c r="AB2002">
        <v>16</v>
      </c>
    </row>
    <row r="2003" spans="1:28" x14ac:dyDescent="0.25">
      <c r="A2003">
        <v>2021</v>
      </c>
      <c r="B2003">
        <v>5</v>
      </c>
      <c r="C2003" s="289">
        <v>44346</v>
      </c>
      <c r="E2003">
        <v>556</v>
      </c>
      <c r="F2003" t="s">
        <v>175</v>
      </c>
      <c r="G2003" t="s">
        <v>176</v>
      </c>
      <c r="H2003">
        <v>1003.106</v>
      </c>
      <c r="I2003">
        <v>1141.6859999999999</v>
      </c>
      <c r="J2003">
        <v>1066.5999999999999</v>
      </c>
      <c r="K2003">
        <v>20</v>
      </c>
      <c r="L2003">
        <v>180</v>
      </c>
      <c r="M2003">
        <v>19</v>
      </c>
      <c r="N2003">
        <v>192</v>
      </c>
      <c r="O2003">
        <v>1</v>
      </c>
      <c r="P2003">
        <v>1</v>
      </c>
      <c r="Q2003">
        <v>2</v>
      </c>
      <c r="X2003">
        <v>3</v>
      </c>
      <c r="Y2003">
        <v>99</v>
      </c>
      <c r="Z2003">
        <v>1.4999999999999999E-2</v>
      </c>
      <c r="AA2003">
        <v>1</v>
      </c>
      <c r="AB2003">
        <v>16</v>
      </c>
    </row>
    <row r="2004" spans="1:28" x14ac:dyDescent="0.25">
      <c r="A2004">
        <v>2021</v>
      </c>
      <c r="B2004">
        <v>5</v>
      </c>
      <c r="C2004" s="289">
        <v>44340</v>
      </c>
      <c r="E2004">
        <v>668</v>
      </c>
      <c r="F2004" t="s">
        <v>415</v>
      </c>
      <c r="G2004" t="s">
        <v>416</v>
      </c>
      <c r="H2004">
        <v>96.923000000000002</v>
      </c>
      <c r="I2004">
        <v>110.313</v>
      </c>
      <c r="J2004">
        <v>105.6</v>
      </c>
      <c r="K2004">
        <v>103</v>
      </c>
      <c r="L2004">
        <v>70</v>
      </c>
      <c r="M2004">
        <v>60</v>
      </c>
      <c r="N2004">
        <v>121</v>
      </c>
      <c r="O2004">
        <v>14</v>
      </c>
      <c r="P2004">
        <v>2</v>
      </c>
      <c r="Q2004">
        <v>4</v>
      </c>
      <c r="X2004">
        <v>20</v>
      </c>
      <c r="Y2004">
        <v>860</v>
      </c>
      <c r="Z2004">
        <v>1.4999999999999999E-2</v>
      </c>
      <c r="AA2004">
        <v>1</v>
      </c>
      <c r="AB2004">
        <v>16</v>
      </c>
    </row>
    <row r="2005" spans="1:28" x14ac:dyDescent="0.25">
      <c r="A2005">
        <v>2021</v>
      </c>
      <c r="B2005">
        <v>5</v>
      </c>
      <c r="C2005" s="289">
        <v>44341</v>
      </c>
      <c r="E2005">
        <v>668</v>
      </c>
      <c r="F2005" t="s">
        <v>415</v>
      </c>
      <c r="G2005" t="s">
        <v>416</v>
      </c>
      <c r="H2005">
        <v>96.923000000000002</v>
      </c>
      <c r="I2005">
        <v>110.313</v>
      </c>
      <c r="J2005">
        <v>103.8</v>
      </c>
      <c r="K2005">
        <v>103</v>
      </c>
      <c r="L2005">
        <v>70</v>
      </c>
      <c r="M2005">
        <v>60</v>
      </c>
      <c r="N2005">
        <v>121</v>
      </c>
      <c r="O2005">
        <v>8</v>
      </c>
      <c r="P2005">
        <v>2</v>
      </c>
      <c r="Q2005">
        <v>6</v>
      </c>
      <c r="X2005">
        <v>16</v>
      </c>
      <c r="Y2005">
        <v>2296</v>
      </c>
      <c r="Z2005">
        <v>1.4999999999999999E-2</v>
      </c>
      <c r="AA2005">
        <v>1</v>
      </c>
      <c r="AB2005">
        <v>16</v>
      </c>
    </row>
    <row r="2006" spans="1:28" x14ac:dyDescent="0.25">
      <c r="A2006">
        <v>2021</v>
      </c>
      <c r="B2006">
        <v>5</v>
      </c>
      <c r="C2006" s="289">
        <v>44342</v>
      </c>
      <c r="E2006">
        <v>668</v>
      </c>
      <c r="F2006" t="s">
        <v>415</v>
      </c>
      <c r="G2006" t="s">
        <v>416</v>
      </c>
      <c r="H2006">
        <v>96.923000000000002</v>
      </c>
      <c r="I2006">
        <v>110.313</v>
      </c>
      <c r="J2006">
        <v>109</v>
      </c>
      <c r="K2006">
        <v>103</v>
      </c>
      <c r="L2006">
        <v>70</v>
      </c>
      <c r="M2006">
        <v>59</v>
      </c>
      <c r="N2006">
        <v>122</v>
      </c>
      <c r="O2006">
        <v>5</v>
      </c>
      <c r="Q2006">
        <v>6</v>
      </c>
      <c r="X2006">
        <v>11</v>
      </c>
      <c r="Y2006">
        <v>2091</v>
      </c>
      <c r="Z2006">
        <v>1.4999999999999999E-2</v>
      </c>
      <c r="AA2006">
        <v>1</v>
      </c>
      <c r="AB2006">
        <v>16</v>
      </c>
    </row>
    <row r="2007" spans="1:28" x14ac:dyDescent="0.25">
      <c r="A2007">
        <v>2021</v>
      </c>
      <c r="B2007">
        <v>5</v>
      </c>
      <c r="C2007" s="289">
        <v>44343</v>
      </c>
      <c r="E2007">
        <v>668</v>
      </c>
      <c r="F2007" t="s">
        <v>415</v>
      </c>
      <c r="G2007" t="s">
        <v>416</v>
      </c>
      <c r="H2007">
        <v>96.923000000000002</v>
      </c>
      <c r="I2007">
        <v>110.313</v>
      </c>
      <c r="J2007">
        <v>119.5</v>
      </c>
      <c r="K2007">
        <v>103</v>
      </c>
      <c r="L2007">
        <v>70</v>
      </c>
      <c r="M2007">
        <v>71</v>
      </c>
      <c r="N2007">
        <v>102</v>
      </c>
      <c r="Z2007">
        <v>1.4999999999999999E-2</v>
      </c>
      <c r="AA2007">
        <v>1</v>
      </c>
      <c r="AB2007">
        <v>16</v>
      </c>
    </row>
    <row r="2008" spans="1:28" x14ac:dyDescent="0.25">
      <c r="A2008">
        <v>2021</v>
      </c>
      <c r="B2008">
        <v>5</v>
      </c>
      <c r="C2008" s="289">
        <v>44314</v>
      </c>
      <c r="E2008">
        <v>437</v>
      </c>
      <c r="F2008" t="s">
        <v>349</v>
      </c>
      <c r="G2008" t="s">
        <v>350</v>
      </c>
      <c r="H2008">
        <v>158.08799999999999</v>
      </c>
      <c r="I2008">
        <v>179.928</v>
      </c>
      <c r="J2008">
        <v>173</v>
      </c>
      <c r="K2008">
        <v>120</v>
      </c>
      <c r="L2008">
        <v>120</v>
      </c>
      <c r="M2008">
        <v>125</v>
      </c>
      <c r="N2008">
        <v>115</v>
      </c>
      <c r="O2008">
        <v>4</v>
      </c>
      <c r="P2008">
        <v>10</v>
      </c>
      <c r="Q2008">
        <v>20</v>
      </c>
      <c r="X2008">
        <v>34</v>
      </c>
      <c r="Y2008">
        <v>34</v>
      </c>
      <c r="Z2008">
        <v>1.4999999999999999E-2</v>
      </c>
      <c r="AA2008">
        <v>1</v>
      </c>
      <c r="AB2008">
        <v>16</v>
      </c>
    </row>
    <row r="2009" spans="1:28" x14ac:dyDescent="0.25">
      <c r="A2009">
        <v>2021</v>
      </c>
      <c r="B2009">
        <v>5</v>
      </c>
      <c r="C2009" s="289">
        <v>44318</v>
      </c>
      <c r="E2009">
        <v>437</v>
      </c>
      <c r="F2009" t="s">
        <v>349</v>
      </c>
      <c r="G2009" t="s">
        <v>350</v>
      </c>
      <c r="H2009">
        <v>158.08799999999999</v>
      </c>
      <c r="I2009">
        <v>179.928</v>
      </c>
      <c r="J2009">
        <v>182.5</v>
      </c>
      <c r="K2009">
        <v>120</v>
      </c>
      <c r="L2009">
        <v>120</v>
      </c>
      <c r="M2009">
        <v>122</v>
      </c>
      <c r="N2009">
        <v>119</v>
      </c>
      <c r="O2009">
        <v>11</v>
      </c>
      <c r="P2009">
        <v>10</v>
      </c>
      <c r="Q2009">
        <v>15</v>
      </c>
      <c r="X2009">
        <v>36</v>
      </c>
      <c r="Y2009">
        <v>611</v>
      </c>
      <c r="Z2009">
        <v>1.4999999999999999E-2</v>
      </c>
      <c r="AA2009">
        <v>1</v>
      </c>
      <c r="AB2009">
        <v>16</v>
      </c>
    </row>
    <row r="2010" spans="1:28" x14ac:dyDescent="0.25">
      <c r="A2010">
        <v>2021</v>
      </c>
      <c r="B2010">
        <v>5</v>
      </c>
      <c r="C2010" s="289">
        <v>44319</v>
      </c>
      <c r="E2010">
        <v>437</v>
      </c>
      <c r="F2010" t="s">
        <v>349</v>
      </c>
      <c r="G2010" t="s">
        <v>350</v>
      </c>
      <c r="H2010">
        <v>158.08799999999999</v>
      </c>
      <c r="I2010">
        <v>179.928</v>
      </c>
      <c r="J2010">
        <v>178</v>
      </c>
      <c r="K2010">
        <v>120</v>
      </c>
      <c r="L2010">
        <v>120</v>
      </c>
      <c r="M2010">
        <v>128</v>
      </c>
      <c r="N2010">
        <v>113</v>
      </c>
      <c r="O2010">
        <v>10</v>
      </c>
      <c r="P2010">
        <v>10</v>
      </c>
      <c r="Q2010">
        <v>9</v>
      </c>
      <c r="X2010">
        <v>29</v>
      </c>
      <c r="Y2010">
        <v>1329</v>
      </c>
      <c r="Z2010">
        <v>1.4999999999999999E-2</v>
      </c>
      <c r="AA2010">
        <v>1</v>
      </c>
      <c r="AB2010">
        <v>16</v>
      </c>
    </row>
    <row r="2011" spans="1:28" x14ac:dyDescent="0.25">
      <c r="A2011">
        <v>2021</v>
      </c>
      <c r="B2011">
        <v>5</v>
      </c>
      <c r="C2011" s="289">
        <v>44320</v>
      </c>
      <c r="E2011">
        <v>437</v>
      </c>
      <c r="F2011" t="s">
        <v>349</v>
      </c>
      <c r="G2011" t="s">
        <v>350</v>
      </c>
      <c r="H2011">
        <v>158.08799999999999</v>
      </c>
      <c r="I2011">
        <v>179.928</v>
      </c>
      <c r="J2011">
        <v>176</v>
      </c>
      <c r="K2011">
        <v>120</v>
      </c>
      <c r="L2011">
        <v>120</v>
      </c>
      <c r="M2011">
        <v>126</v>
      </c>
      <c r="N2011">
        <v>114</v>
      </c>
      <c r="O2011">
        <v>7</v>
      </c>
      <c r="P2011">
        <v>1</v>
      </c>
      <c r="Q2011">
        <v>6</v>
      </c>
      <c r="X2011">
        <v>14</v>
      </c>
      <c r="Y2011">
        <v>1589</v>
      </c>
      <c r="Z2011">
        <v>1.4999999999999999E-2</v>
      </c>
      <c r="AA2011">
        <v>1</v>
      </c>
      <c r="AB2011">
        <v>16</v>
      </c>
    </row>
    <row r="2012" spans="1:28" x14ac:dyDescent="0.25">
      <c r="A2012">
        <v>2021</v>
      </c>
      <c r="B2012">
        <v>5</v>
      </c>
      <c r="C2012" s="289">
        <v>44321</v>
      </c>
      <c r="E2012">
        <v>437</v>
      </c>
      <c r="F2012" t="s">
        <v>349</v>
      </c>
      <c r="G2012" t="s">
        <v>350</v>
      </c>
      <c r="H2012">
        <v>158.08799999999999</v>
      </c>
      <c r="I2012">
        <v>179.928</v>
      </c>
      <c r="K2012">
        <v>120</v>
      </c>
      <c r="L2012">
        <v>120</v>
      </c>
      <c r="O2012">
        <v>2</v>
      </c>
      <c r="P2012">
        <v>1</v>
      </c>
      <c r="Q2012">
        <v>1</v>
      </c>
      <c r="X2012">
        <v>4</v>
      </c>
      <c r="Y2012">
        <v>854</v>
      </c>
      <c r="Z2012">
        <v>1.4999999999999999E-2</v>
      </c>
      <c r="AA2012">
        <v>1</v>
      </c>
      <c r="AB2012">
        <v>16</v>
      </c>
    </row>
    <row r="2013" spans="1:28" x14ac:dyDescent="0.25">
      <c r="A2013">
        <v>2021</v>
      </c>
      <c r="B2013">
        <v>5</v>
      </c>
      <c r="C2013" s="289">
        <v>44334</v>
      </c>
      <c r="E2013">
        <v>437</v>
      </c>
      <c r="F2013" t="s">
        <v>349</v>
      </c>
      <c r="G2013" t="s">
        <v>350</v>
      </c>
      <c r="H2013">
        <v>158.08799999999999</v>
      </c>
      <c r="I2013">
        <v>179.928</v>
      </c>
      <c r="J2013">
        <v>180</v>
      </c>
      <c r="K2013">
        <v>120</v>
      </c>
      <c r="L2013">
        <v>120</v>
      </c>
      <c r="M2013">
        <v>109</v>
      </c>
      <c r="N2013">
        <v>133</v>
      </c>
      <c r="O2013">
        <v>5</v>
      </c>
      <c r="Q2013">
        <v>3</v>
      </c>
      <c r="X2013">
        <v>8</v>
      </c>
      <c r="Y2013">
        <v>208</v>
      </c>
      <c r="Z2013">
        <v>1.4999999999999999E-2</v>
      </c>
      <c r="AA2013">
        <v>1</v>
      </c>
      <c r="AB2013">
        <v>16</v>
      </c>
    </row>
    <row r="2014" spans="1:28" x14ac:dyDescent="0.25">
      <c r="A2014">
        <v>2021</v>
      </c>
      <c r="B2014">
        <v>5</v>
      </c>
      <c r="C2014" s="289">
        <v>44335</v>
      </c>
      <c r="E2014">
        <v>437</v>
      </c>
      <c r="F2014" t="s">
        <v>349</v>
      </c>
      <c r="G2014" t="s">
        <v>350</v>
      </c>
      <c r="H2014">
        <v>158.08799999999999</v>
      </c>
      <c r="I2014">
        <v>179.928</v>
      </c>
      <c r="J2014">
        <v>177.9</v>
      </c>
      <c r="K2014">
        <v>120</v>
      </c>
      <c r="L2014">
        <v>120</v>
      </c>
      <c r="M2014">
        <v>114</v>
      </c>
      <c r="N2014">
        <v>127</v>
      </c>
      <c r="O2014">
        <v>8</v>
      </c>
      <c r="P2014">
        <v>2</v>
      </c>
      <c r="Q2014">
        <v>7</v>
      </c>
      <c r="X2014">
        <v>17</v>
      </c>
      <c r="Y2014">
        <v>2617</v>
      </c>
      <c r="Z2014">
        <v>1.4999999999999999E-2</v>
      </c>
      <c r="AA2014">
        <v>1</v>
      </c>
      <c r="AB2014">
        <v>16</v>
      </c>
    </row>
    <row r="2015" spans="1:28" x14ac:dyDescent="0.25">
      <c r="A2015">
        <v>2021</v>
      </c>
      <c r="B2015">
        <v>5</v>
      </c>
      <c r="C2015" s="289">
        <v>44336</v>
      </c>
      <c r="E2015">
        <v>437</v>
      </c>
      <c r="F2015" t="s">
        <v>349</v>
      </c>
      <c r="G2015" t="s">
        <v>350</v>
      </c>
      <c r="H2015">
        <v>158.08799999999999</v>
      </c>
      <c r="I2015">
        <v>179.928</v>
      </c>
      <c r="J2015">
        <v>171.4</v>
      </c>
      <c r="K2015">
        <v>120</v>
      </c>
      <c r="L2015">
        <v>120</v>
      </c>
      <c r="M2015">
        <v>122</v>
      </c>
      <c r="N2015">
        <v>119</v>
      </c>
      <c r="O2015">
        <v>8</v>
      </c>
      <c r="P2015">
        <v>2</v>
      </c>
      <c r="Q2015">
        <v>8</v>
      </c>
      <c r="X2015">
        <v>18</v>
      </c>
      <c r="Y2015">
        <v>1993</v>
      </c>
      <c r="Z2015">
        <v>1.4999999999999999E-2</v>
      </c>
      <c r="AA2015">
        <v>1</v>
      </c>
      <c r="AB2015">
        <v>16</v>
      </c>
    </row>
    <row r="2016" spans="1:28" x14ac:dyDescent="0.25">
      <c r="A2016">
        <v>2021</v>
      </c>
      <c r="B2016">
        <v>5</v>
      </c>
      <c r="C2016" s="289">
        <v>44339</v>
      </c>
      <c r="E2016">
        <v>437</v>
      </c>
      <c r="F2016" t="s">
        <v>349</v>
      </c>
      <c r="G2016" t="s">
        <v>350</v>
      </c>
      <c r="H2016">
        <v>158.08799999999999</v>
      </c>
      <c r="I2016">
        <v>179.928</v>
      </c>
      <c r="K2016">
        <v>120</v>
      </c>
      <c r="L2016">
        <v>120</v>
      </c>
      <c r="Y2016">
        <v>450</v>
      </c>
      <c r="Z2016">
        <v>1.4999999999999999E-2</v>
      </c>
      <c r="AA2016">
        <v>1</v>
      </c>
      <c r="AB2016">
        <v>16</v>
      </c>
    </row>
    <row r="2017" spans="1:28" x14ac:dyDescent="0.25">
      <c r="A2017">
        <v>2021</v>
      </c>
      <c r="B2017">
        <v>5</v>
      </c>
      <c r="C2017" s="289">
        <v>44314</v>
      </c>
      <c r="E2017">
        <v>438</v>
      </c>
      <c r="F2017" t="s">
        <v>151</v>
      </c>
      <c r="G2017" t="s">
        <v>152</v>
      </c>
      <c r="H2017">
        <v>316.17599999999999</v>
      </c>
      <c r="I2017">
        <v>359.85599999999999</v>
      </c>
      <c r="J2017">
        <v>349.2</v>
      </c>
      <c r="K2017">
        <v>67</v>
      </c>
      <c r="L2017">
        <v>161</v>
      </c>
      <c r="M2017">
        <v>88</v>
      </c>
      <c r="N2017">
        <v>123</v>
      </c>
      <c r="O2017">
        <v>9</v>
      </c>
      <c r="P2017">
        <v>2</v>
      </c>
      <c r="Q2017">
        <v>3</v>
      </c>
      <c r="S2017">
        <v>3</v>
      </c>
      <c r="X2017">
        <v>17</v>
      </c>
      <c r="Y2017">
        <v>1265</v>
      </c>
      <c r="Z2017">
        <v>1.4999999999999999E-2</v>
      </c>
      <c r="AA2017">
        <v>1</v>
      </c>
      <c r="AB2017">
        <v>16</v>
      </c>
    </row>
    <row r="2018" spans="1:28" x14ac:dyDescent="0.25">
      <c r="A2018">
        <v>2021</v>
      </c>
      <c r="B2018">
        <v>5</v>
      </c>
      <c r="C2018" s="289">
        <v>44318</v>
      </c>
      <c r="E2018">
        <v>438</v>
      </c>
      <c r="F2018" t="s">
        <v>151</v>
      </c>
      <c r="G2018" t="s">
        <v>152</v>
      </c>
      <c r="H2018">
        <v>316.17599999999999</v>
      </c>
      <c r="I2018">
        <v>359.85599999999999</v>
      </c>
      <c r="J2018">
        <v>351.3</v>
      </c>
      <c r="K2018">
        <v>67</v>
      </c>
      <c r="L2018">
        <v>161</v>
      </c>
      <c r="M2018">
        <v>86</v>
      </c>
      <c r="N2018">
        <v>125</v>
      </c>
      <c r="O2018">
        <v>6</v>
      </c>
      <c r="P2018">
        <v>6</v>
      </c>
      <c r="Q2018">
        <v>5</v>
      </c>
      <c r="X2018">
        <v>16</v>
      </c>
      <c r="Y2018">
        <v>1420</v>
      </c>
      <c r="Z2018">
        <v>1.4999999999999999E-2</v>
      </c>
      <c r="AA2018">
        <v>1</v>
      </c>
      <c r="AB2018">
        <v>16</v>
      </c>
    </row>
    <row r="2019" spans="1:28" x14ac:dyDescent="0.25">
      <c r="A2019">
        <v>2021</v>
      </c>
      <c r="B2019">
        <v>5</v>
      </c>
      <c r="C2019" s="289">
        <v>44319</v>
      </c>
      <c r="E2019">
        <v>438</v>
      </c>
      <c r="F2019" t="s">
        <v>151</v>
      </c>
      <c r="G2019" t="s">
        <v>152</v>
      </c>
      <c r="H2019">
        <v>316.17599999999999</v>
      </c>
      <c r="I2019">
        <v>359.85599999999999</v>
      </c>
      <c r="J2019">
        <v>345.7</v>
      </c>
      <c r="K2019">
        <v>67</v>
      </c>
      <c r="L2019">
        <v>161</v>
      </c>
      <c r="M2019">
        <v>85</v>
      </c>
      <c r="N2019">
        <v>127</v>
      </c>
      <c r="O2019">
        <v>9</v>
      </c>
      <c r="P2019">
        <v>2</v>
      </c>
      <c r="Q2019">
        <v>6</v>
      </c>
      <c r="X2019">
        <v>17</v>
      </c>
      <c r="Y2019">
        <v>905</v>
      </c>
      <c r="Z2019">
        <v>1.4999999999999999E-2</v>
      </c>
      <c r="AA2019">
        <v>1</v>
      </c>
      <c r="AB2019">
        <v>16</v>
      </c>
    </row>
    <row r="2020" spans="1:28" x14ac:dyDescent="0.25">
      <c r="A2020">
        <v>2021</v>
      </c>
      <c r="B2020">
        <v>5</v>
      </c>
      <c r="C2020" s="289">
        <v>44320</v>
      </c>
      <c r="E2020">
        <v>438</v>
      </c>
      <c r="F2020" t="s">
        <v>151</v>
      </c>
      <c r="G2020" t="s">
        <v>152</v>
      </c>
      <c r="H2020">
        <v>316.17599999999999</v>
      </c>
      <c r="I2020">
        <v>359.85599999999999</v>
      </c>
      <c r="J2020">
        <v>344</v>
      </c>
      <c r="K2020">
        <v>67</v>
      </c>
      <c r="L2020">
        <v>161</v>
      </c>
      <c r="M2020">
        <v>85</v>
      </c>
      <c r="N2020">
        <v>128</v>
      </c>
      <c r="O2020">
        <v>4</v>
      </c>
      <c r="P2020">
        <v>6</v>
      </c>
      <c r="Q2020">
        <v>6</v>
      </c>
      <c r="X2020">
        <v>15</v>
      </c>
      <c r="Y2020">
        <v>1119</v>
      </c>
      <c r="Z2020">
        <v>1.4999999999999999E-2</v>
      </c>
      <c r="AA2020">
        <v>1</v>
      </c>
      <c r="AB2020">
        <v>16</v>
      </c>
    </row>
    <row r="2021" spans="1:28" x14ac:dyDescent="0.25">
      <c r="A2021">
        <v>2021</v>
      </c>
      <c r="B2021">
        <v>5</v>
      </c>
      <c r="C2021" s="289">
        <v>44321</v>
      </c>
      <c r="E2021">
        <v>438</v>
      </c>
      <c r="F2021" t="s">
        <v>151</v>
      </c>
      <c r="G2021" t="s">
        <v>152</v>
      </c>
      <c r="H2021">
        <v>316.17599999999999</v>
      </c>
      <c r="I2021">
        <v>359.85599999999999</v>
      </c>
      <c r="J2021">
        <v>348</v>
      </c>
      <c r="K2021">
        <v>67</v>
      </c>
      <c r="L2021">
        <v>161</v>
      </c>
      <c r="M2021">
        <v>85</v>
      </c>
      <c r="N2021">
        <v>126</v>
      </c>
      <c r="O2021">
        <v>7</v>
      </c>
      <c r="P2021">
        <v>3</v>
      </c>
      <c r="Q2021">
        <v>6</v>
      </c>
      <c r="X2021">
        <v>15</v>
      </c>
      <c r="Y2021">
        <v>1263</v>
      </c>
      <c r="Z2021">
        <v>1.4999999999999999E-2</v>
      </c>
      <c r="AA2021">
        <v>1</v>
      </c>
      <c r="AB2021">
        <v>16</v>
      </c>
    </row>
    <row r="2022" spans="1:28" x14ac:dyDescent="0.25">
      <c r="A2022">
        <v>2021</v>
      </c>
      <c r="B2022">
        <v>5</v>
      </c>
      <c r="C2022" s="289">
        <v>44322</v>
      </c>
      <c r="E2022">
        <v>438</v>
      </c>
      <c r="F2022" t="s">
        <v>151</v>
      </c>
      <c r="G2022" t="s">
        <v>152</v>
      </c>
      <c r="H2022">
        <v>316.17599999999999</v>
      </c>
      <c r="I2022">
        <v>359.85599999999999</v>
      </c>
      <c r="J2022">
        <v>346</v>
      </c>
      <c r="K2022">
        <v>67</v>
      </c>
      <c r="L2022">
        <v>161</v>
      </c>
      <c r="M2022">
        <v>86</v>
      </c>
      <c r="N2022">
        <v>126</v>
      </c>
      <c r="O2022">
        <v>1</v>
      </c>
      <c r="P2022">
        <v>1</v>
      </c>
      <c r="Q2022">
        <v>1</v>
      </c>
      <c r="X2022">
        <v>3</v>
      </c>
      <c r="Y2022">
        <v>735</v>
      </c>
      <c r="Z2022">
        <v>1.4999999999999999E-2</v>
      </c>
      <c r="AA2022">
        <v>1</v>
      </c>
      <c r="AB2022">
        <v>16</v>
      </c>
    </row>
    <row r="2023" spans="1:28" x14ac:dyDescent="0.25">
      <c r="A2023">
        <v>2021</v>
      </c>
      <c r="B2023">
        <v>5</v>
      </c>
      <c r="C2023" s="289">
        <v>44326</v>
      </c>
      <c r="E2023">
        <v>438</v>
      </c>
      <c r="F2023" t="s">
        <v>151</v>
      </c>
      <c r="G2023" t="s">
        <v>152</v>
      </c>
      <c r="H2023">
        <v>316.17599999999999</v>
      </c>
      <c r="I2023">
        <v>359.85599999999999</v>
      </c>
      <c r="J2023">
        <v>350.5</v>
      </c>
      <c r="K2023">
        <v>67</v>
      </c>
      <c r="L2023">
        <v>161</v>
      </c>
      <c r="M2023">
        <v>77</v>
      </c>
      <c r="N2023">
        <v>140</v>
      </c>
      <c r="O2023">
        <v>2</v>
      </c>
      <c r="Q2023">
        <v>6</v>
      </c>
      <c r="X2023">
        <v>8</v>
      </c>
      <c r="Y2023">
        <v>998</v>
      </c>
      <c r="Z2023">
        <v>1.4999999999999999E-2</v>
      </c>
      <c r="AA2023">
        <v>1</v>
      </c>
      <c r="AB2023">
        <v>16</v>
      </c>
    </row>
    <row r="2024" spans="1:28" x14ac:dyDescent="0.25">
      <c r="A2024">
        <v>2021</v>
      </c>
      <c r="B2024">
        <v>5</v>
      </c>
      <c r="C2024" s="289">
        <v>44327</v>
      </c>
      <c r="E2024">
        <v>438</v>
      </c>
      <c r="F2024" t="s">
        <v>151</v>
      </c>
      <c r="G2024" t="s">
        <v>152</v>
      </c>
      <c r="H2024">
        <v>316.17599999999999</v>
      </c>
      <c r="I2024">
        <v>359.85599999999999</v>
      </c>
      <c r="J2024">
        <v>340</v>
      </c>
      <c r="K2024">
        <v>67</v>
      </c>
      <c r="L2024">
        <v>161</v>
      </c>
      <c r="M2024">
        <v>80</v>
      </c>
      <c r="N2024">
        <v>135</v>
      </c>
      <c r="O2024">
        <v>3</v>
      </c>
      <c r="P2024">
        <v>2</v>
      </c>
      <c r="Q2024">
        <v>4</v>
      </c>
      <c r="X2024">
        <v>9</v>
      </c>
      <c r="Y2024">
        <v>177</v>
      </c>
      <c r="Z2024">
        <v>1.4999999999999999E-2</v>
      </c>
      <c r="AA2024">
        <v>1</v>
      </c>
      <c r="AB2024">
        <v>16</v>
      </c>
    </row>
    <row r="2025" spans="1:28" x14ac:dyDescent="0.25">
      <c r="A2025">
        <v>2021</v>
      </c>
      <c r="B2025">
        <v>5</v>
      </c>
      <c r="C2025" s="289">
        <v>44333</v>
      </c>
      <c r="E2025">
        <v>438</v>
      </c>
      <c r="F2025" t="s">
        <v>151</v>
      </c>
      <c r="G2025" t="s">
        <v>152</v>
      </c>
      <c r="H2025">
        <v>316.17599999999999</v>
      </c>
      <c r="I2025">
        <v>359.85599999999999</v>
      </c>
      <c r="J2025">
        <v>356.5</v>
      </c>
      <c r="K2025">
        <v>67</v>
      </c>
      <c r="L2025">
        <v>161</v>
      </c>
      <c r="M2025">
        <v>80</v>
      </c>
      <c r="N2025">
        <v>135</v>
      </c>
      <c r="O2025">
        <v>4</v>
      </c>
      <c r="P2025">
        <v>2</v>
      </c>
      <c r="Q2025">
        <v>2</v>
      </c>
      <c r="X2025">
        <v>8</v>
      </c>
      <c r="Y2025">
        <v>908</v>
      </c>
      <c r="Z2025">
        <v>1.4999999999999999E-2</v>
      </c>
      <c r="AA2025">
        <v>1</v>
      </c>
      <c r="AB2025">
        <v>16</v>
      </c>
    </row>
    <row r="2026" spans="1:28" x14ac:dyDescent="0.25">
      <c r="A2026">
        <v>2021</v>
      </c>
      <c r="B2026">
        <v>5</v>
      </c>
      <c r="C2026" s="289">
        <v>44334</v>
      </c>
      <c r="E2026">
        <v>438</v>
      </c>
      <c r="F2026" t="s">
        <v>151</v>
      </c>
      <c r="G2026" t="s">
        <v>152</v>
      </c>
      <c r="H2026">
        <v>316.17599999999999</v>
      </c>
      <c r="I2026">
        <v>359.85599999999999</v>
      </c>
      <c r="J2026">
        <v>341</v>
      </c>
      <c r="K2026">
        <v>67</v>
      </c>
      <c r="L2026">
        <v>161</v>
      </c>
      <c r="M2026">
        <v>78</v>
      </c>
      <c r="N2026">
        <v>139</v>
      </c>
      <c r="O2026">
        <v>8</v>
      </c>
      <c r="P2026">
        <v>5</v>
      </c>
      <c r="Q2026">
        <v>4</v>
      </c>
      <c r="X2026">
        <v>17</v>
      </c>
      <c r="Y2026">
        <v>2501</v>
      </c>
      <c r="Z2026">
        <v>1.4999999999999999E-2</v>
      </c>
      <c r="AA2026">
        <v>1</v>
      </c>
      <c r="AB2026">
        <v>16</v>
      </c>
    </row>
    <row r="2027" spans="1:28" x14ac:dyDescent="0.25">
      <c r="A2027">
        <v>2021</v>
      </c>
      <c r="B2027">
        <v>5</v>
      </c>
      <c r="C2027" s="289">
        <v>44335</v>
      </c>
      <c r="E2027">
        <v>438</v>
      </c>
      <c r="F2027" t="s">
        <v>151</v>
      </c>
      <c r="G2027" t="s">
        <v>152</v>
      </c>
      <c r="H2027">
        <v>316.17599999999999</v>
      </c>
      <c r="I2027">
        <v>359.85599999999999</v>
      </c>
      <c r="J2027">
        <v>350.8</v>
      </c>
      <c r="K2027">
        <v>67</v>
      </c>
      <c r="L2027">
        <v>161</v>
      </c>
      <c r="M2027">
        <v>78</v>
      </c>
      <c r="N2027">
        <v>138</v>
      </c>
      <c r="O2027">
        <v>8</v>
      </c>
      <c r="P2027">
        <v>2</v>
      </c>
      <c r="Q2027">
        <v>6</v>
      </c>
      <c r="X2027">
        <v>16</v>
      </c>
      <c r="Y2027">
        <v>1696</v>
      </c>
      <c r="Z2027">
        <v>1.4999999999999999E-2</v>
      </c>
      <c r="AA2027">
        <v>1</v>
      </c>
      <c r="AB2027">
        <v>16</v>
      </c>
    </row>
    <row r="2028" spans="1:28" x14ac:dyDescent="0.25">
      <c r="A2028">
        <v>2021</v>
      </c>
      <c r="B2028">
        <v>5</v>
      </c>
      <c r="C2028" s="289">
        <v>44336</v>
      </c>
      <c r="E2028">
        <v>438</v>
      </c>
      <c r="F2028" t="s">
        <v>151</v>
      </c>
      <c r="G2028" t="s">
        <v>152</v>
      </c>
      <c r="H2028">
        <v>316.17599999999999</v>
      </c>
      <c r="I2028">
        <v>359.85599999999999</v>
      </c>
      <c r="J2028">
        <v>346.5</v>
      </c>
      <c r="K2028">
        <v>67</v>
      </c>
      <c r="L2028">
        <v>161</v>
      </c>
      <c r="M2028">
        <v>77</v>
      </c>
      <c r="N2028">
        <v>141</v>
      </c>
      <c r="O2028">
        <v>2</v>
      </c>
      <c r="P2028">
        <v>3</v>
      </c>
      <c r="Q2028">
        <v>2</v>
      </c>
      <c r="X2028">
        <v>7</v>
      </c>
      <c r="Y2028">
        <v>775</v>
      </c>
      <c r="Z2028">
        <v>1.4999999999999999E-2</v>
      </c>
      <c r="AA2028">
        <v>1</v>
      </c>
      <c r="AB2028">
        <v>16</v>
      </c>
    </row>
    <row r="2029" spans="1:28" x14ac:dyDescent="0.25">
      <c r="A2029">
        <v>2021</v>
      </c>
      <c r="B2029">
        <v>5</v>
      </c>
      <c r="C2029" s="289">
        <v>44325</v>
      </c>
      <c r="E2029">
        <v>670</v>
      </c>
      <c r="F2029" t="s">
        <v>434</v>
      </c>
      <c r="G2029" t="s">
        <v>435</v>
      </c>
      <c r="H2029">
        <v>280.41800000000001</v>
      </c>
      <c r="I2029">
        <v>319.15800000000002</v>
      </c>
      <c r="J2029">
        <v>308</v>
      </c>
      <c r="K2029">
        <v>96</v>
      </c>
      <c r="L2029">
        <v>150</v>
      </c>
      <c r="M2029">
        <v>96</v>
      </c>
      <c r="N2029">
        <v>150</v>
      </c>
      <c r="O2029">
        <v>2</v>
      </c>
      <c r="P2029">
        <v>1</v>
      </c>
      <c r="Q2029">
        <v>1</v>
      </c>
      <c r="X2029">
        <v>4</v>
      </c>
      <c r="Y2029">
        <v>112</v>
      </c>
      <c r="Z2029">
        <v>1.4999999999999999E-2</v>
      </c>
      <c r="AA2029">
        <v>1</v>
      </c>
      <c r="AB2029">
        <v>16</v>
      </c>
    </row>
    <row r="2030" spans="1:28" x14ac:dyDescent="0.25">
      <c r="A2030">
        <v>2021</v>
      </c>
      <c r="B2030">
        <v>5</v>
      </c>
      <c r="C2030" s="289">
        <v>44326</v>
      </c>
      <c r="E2030">
        <v>670</v>
      </c>
      <c r="F2030" t="s">
        <v>434</v>
      </c>
      <c r="G2030" t="s">
        <v>435</v>
      </c>
      <c r="H2030">
        <v>280.41800000000001</v>
      </c>
      <c r="I2030">
        <v>319.15800000000002</v>
      </c>
      <c r="J2030">
        <v>305.5</v>
      </c>
      <c r="K2030">
        <v>96</v>
      </c>
      <c r="L2030">
        <v>150</v>
      </c>
      <c r="M2030">
        <v>97</v>
      </c>
      <c r="N2030">
        <v>148</v>
      </c>
      <c r="O2030">
        <v>9</v>
      </c>
      <c r="P2030">
        <v>3</v>
      </c>
      <c r="Q2030">
        <v>7</v>
      </c>
      <c r="X2030">
        <v>19</v>
      </c>
      <c r="Y2030">
        <v>1123</v>
      </c>
      <c r="Z2030">
        <v>1.4999999999999999E-2</v>
      </c>
      <c r="AA2030">
        <v>1</v>
      </c>
      <c r="AB2030">
        <v>16</v>
      </c>
    </row>
    <row r="2031" spans="1:28" x14ac:dyDescent="0.25">
      <c r="A2031">
        <v>2021</v>
      </c>
      <c r="B2031">
        <v>5</v>
      </c>
      <c r="C2031" s="289">
        <v>44327</v>
      </c>
      <c r="E2031">
        <v>670</v>
      </c>
      <c r="F2031" t="s">
        <v>434</v>
      </c>
      <c r="G2031" t="s">
        <v>435</v>
      </c>
      <c r="H2031">
        <v>280.41800000000001</v>
      </c>
      <c r="I2031">
        <v>319.15800000000002</v>
      </c>
      <c r="J2031">
        <v>306.5</v>
      </c>
      <c r="K2031">
        <v>96</v>
      </c>
      <c r="L2031">
        <v>150</v>
      </c>
      <c r="M2031">
        <v>99</v>
      </c>
      <c r="N2031">
        <v>145</v>
      </c>
      <c r="O2031">
        <v>3</v>
      </c>
      <c r="P2031">
        <v>3</v>
      </c>
      <c r="Q2031">
        <v>9</v>
      </c>
      <c r="X2031">
        <v>15</v>
      </c>
      <c r="Y2031">
        <v>1083</v>
      </c>
      <c r="Z2031">
        <v>1.4999999999999999E-2</v>
      </c>
      <c r="AA2031">
        <v>1</v>
      </c>
      <c r="AB2031">
        <v>16</v>
      </c>
    </row>
    <row r="2032" spans="1:28" x14ac:dyDescent="0.25">
      <c r="A2032">
        <v>2021</v>
      </c>
      <c r="B2032">
        <v>5</v>
      </c>
      <c r="C2032" s="289">
        <v>44343</v>
      </c>
      <c r="E2032">
        <v>670</v>
      </c>
      <c r="F2032" t="s">
        <v>434</v>
      </c>
      <c r="G2032" t="s">
        <v>435</v>
      </c>
      <c r="H2032">
        <v>280.41800000000001</v>
      </c>
      <c r="I2032">
        <v>319.15800000000002</v>
      </c>
      <c r="J2032">
        <v>298.8</v>
      </c>
      <c r="K2032">
        <v>96</v>
      </c>
      <c r="L2032">
        <v>150</v>
      </c>
      <c r="M2032">
        <v>99</v>
      </c>
      <c r="N2032">
        <v>145</v>
      </c>
      <c r="O2032">
        <v>5</v>
      </c>
      <c r="P2032">
        <v>2</v>
      </c>
      <c r="Q2032">
        <v>5</v>
      </c>
      <c r="X2032">
        <v>12</v>
      </c>
      <c r="Y2032">
        <v>816</v>
      </c>
      <c r="Z2032">
        <v>1.4999999999999999E-2</v>
      </c>
      <c r="AA2032">
        <v>1</v>
      </c>
      <c r="AB2032">
        <v>16</v>
      </c>
    </row>
    <row r="2033" spans="1:28" x14ac:dyDescent="0.25">
      <c r="A2033">
        <v>2021</v>
      </c>
      <c r="B2033">
        <v>5</v>
      </c>
      <c r="C2033" s="289">
        <v>44345</v>
      </c>
      <c r="E2033">
        <v>670</v>
      </c>
      <c r="F2033" t="s">
        <v>434</v>
      </c>
      <c r="G2033" t="s">
        <v>435</v>
      </c>
      <c r="H2033">
        <v>280.41800000000001</v>
      </c>
      <c r="I2033">
        <v>319.15800000000002</v>
      </c>
      <c r="J2033">
        <v>310</v>
      </c>
      <c r="K2033">
        <v>96</v>
      </c>
      <c r="L2033">
        <v>150</v>
      </c>
      <c r="M2033">
        <v>108</v>
      </c>
      <c r="N2033">
        <v>134</v>
      </c>
      <c r="O2033">
        <v>8</v>
      </c>
      <c r="P2033">
        <v>2</v>
      </c>
      <c r="Q2033">
        <v>6</v>
      </c>
      <c r="X2033">
        <v>16</v>
      </c>
      <c r="Y2033">
        <v>1444</v>
      </c>
      <c r="Z2033">
        <v>1.4999999999999999E-2</v>
      </c>
      <c r="AA2033">
        <v>1</v>
      </c>
      <c r="AB2033">
        <v>16</v>
      </c>
    </row>
    <row r="2034" spans="1:28" x14ac:dyDescent="0.25">
      <c r="A2034">
        <v>2021</v>
      </c>
      <c r="B2034">
        <v>5</v>
      </c>
      <c r="C2034" s="289">
        <v>44346</v>
      </c>
      <c r="E2034">
        <v>670</v>
      </c>
      <c r="F2034" t="s">
        <v>434</v>
      </c>
      <c r="G2034" t="s">
        <v>435</v>
      </c>
      <c r="H2034">
        <v>280.41800000000001</v>
      </c>
      <c r="I2034">
        <v>319.15800000000002</v>
      </c>
      <c r="J2034">
        <v>304.3</v>
      </c>
      <c r="K2034">
        <v>96</v>
      </c>
      <c r="L2034">
        <v>150</v>
      </c>
      <c r="M2034">
        <v>109</v>
      </c>
      <c r="N2034">
        <v>132</v>
      </c>
      <c r="O2034">
        <v>2</v>
      </c>
      <c r="P2034">
        <v>3</v>
      </c>
      <c r="Q2034">
        <v>1</v>
      </c>
      <c r="X2034">
        <v>6</v>
      </c>
      <c r="Y2034">
        <v>1278</v>
      </c>
      <c r="Z2034">
        <v>1.4999999999999999E-2</v>
      </c>
      <c r="AA2034">
        <v>1</v>
      </c>
      <c r="AB2034">
        <v>16</v>
      </c>
    </row>
    <row r="2035" spans="1:28" x14ac:dyDescent="0.25">
      <c r="A2035">
        <v>2021</v>
      </c>
      <c r="B2035">
        <v>5</v>
      </c>
      <c r="C2035" s="289">
        <v>44314</v>
      </c>
      <c r="E2035">
        <v>669</v>
      </c>
      <c r="F2035" t="s">
        <v>412</v>
      </c>
      <c r="G2035" t="s">
        <v>413</v>
      </c>
      <c r="H2035">
        <v>897.71400000000006</v>
      </c>
      <c r="I2035">
        <v>1021.734</v>
      </c>
      <c r="J2035">
        <v>1013.5</v>
      </c>
      <c r="K2035">
        <v>40</v>
      </c>
      <c r="L2035">
        <v>180</v>
      </c>
      <c r="M2035">
        <v>38</v>
      </c>
      <c r="N2035">
        <v>191</v>
      </c>
      <c r="O2035">
        <v>9</v>
      </c>
      <c r="P2035">
        <v>6</v>
      </c>
      <c r="Q2035">
        <v>9</v>
      </c>
      <c r="X2035">
        <v>24</v>
      </c>
      <c r="Y2035">
        <v>564</v>
      </c>
      <c r="Z2035">
        <v>1.4999999999999999E-2</v>
      </c>
      <c r="AA2035">
        <v>1</v>
      </c>
      <c r="AB2035">
        <v>16</v>
      </c>
    </row>
    <row r="2036" spans="1:28" x14ac:dyDescent="0.25">
      <c r="A2036">
        <v>2021</v>
      </c>
      <c r="B2036">
        <v>5</v>
      </c>
      <c r="C2036" s="289">
        <v>44318</v>
      </c>
      <c r="E2036">
        <v>669</v>
      </c>
      <c r="F2036" t="s">
        <v>412</v>
      </c>
      <c r="G2036" t="s">
        <v>413</v>
      </c>
      <c r="H2036">
        <v>897.71400000000006</v>
      </c>
      <c r="I2036">
        <v>1021.734</v>
      </c>
      <c r="J2036">
        <v>1125</v>
      </c>
      <c r="K2036">
        <v>40</v>
      </c>
      <c r="L2036">
        <v>180</v>
      </c>
      <c r="M2036">
        <v>34</v>
      </c>
      <c r="N2036">
        <v>210</v>
      </c>
      <c r="O2036">
        <v>9</v>
      </c>
      <c r="P2036">
        <v>6</v>
      </c>
      <c r="Q2036">
        <v>11</v>
      </c>
      <c r="X2036">
        <v>26</v>
      </c>
      <c r="Y2036">
        <v>356</v>
      </c>
      <c r="Z2036">
        <v>1.4999999999999999E-2</v>
      </c>
      <c r="AA2036">
        <v>1</v>
      </c>
      <c r="AB2036">
        <v>16</v>
      </c>
    </row>
    <row r="2037" spans="1:28" x14ac:dyDescent="0.25">
      <c r="A2037">
        <v>2021</v>
      </c>
      <c r="B2037">
        <v>5</v>
      </c>
      <c r="C2037" s="289">
        <v>44319</v>
      </c>
      <c r="E2037">
        <v>669</v>
      </c>
      <c r="F2037" t="s">
        <v>412</v>
      </c>
      <c r="G2037" t="s">
        <v>413</v>
      </c>
      <c r="H2037">
        <v>897.71400000000006</v>
      </c>
      <c r="I2037">
        <v>1021.734</v>
      </c>
      <c r="J2037">
        <v>1035.7</v>
      </c>
      <c r="K2037">
        <v>40</v>
      </c>
      <c r="L2037">
        <v>180</v>
      </c>
      <c r="M2037">
        <v>37</v>
      </c>
      <c r="N2037">
        <v>196</v>
      </c>
      <c r="O2037">
        <v>12</v>
      </c>
      <c r="P2037">
        <v>4</v>
      </c>
      <c r="Q2037">
        <v>6</v>
      </c>
      <c r="X2037">
        <v>22</v>
      </c>
      <c r="Y2037">
        <v>412</v>
      </c>
      <c r="Z2037">
        <v>1.4999999999999999E-2</v>
      </c>
      <c r="AA2037">
        <v>1</v>
      </c>
      <c r="AB2037">
        <v>16</v>
      </c>
    </row>
    <row r="2038" spans="1:28" x14ac:dyDescent="0.25">
      <c r="A2038">
        <v>2021</v>
      </c>
      <c r="B2038">
        <v>5</v>
      </c>
      <c r="C2038" s="289">
        <v>44320</v>
      </c>
      <c r="E2038">
        <v>669</v>
      </c>
      <c r="F2038" t="s">
        <v>412</v>
      </c>
      <c r="G2038" t="s">
        <v>413</v>
      </c>
      <c r="H2038">
        <v>897.71400000000006</v>
      </c>
      <c r="I2038">
        <v>1021.734</v>
      </c>
      <c r="J2038">
        <v>1010</v>
      </c>
      <c r="K2038">
        <v>40</v>
      </c>
      <c r="L2038">
        <v>180</v>
      </c>
      <c r="M2038">
        <v>35</v>
      </c>
      <c r="N2038">
        <v>207</v>
      </c>
      <c r="O2038">
        <v>9</v>
      </c>
      <c r="P2038">
        <v>8</v>
      </c>
      <c r="Q2038">
        <v>11</v>
      </c>
      <c r="X2038">
        <v>28</v>
      </c>
      <c r="Y2038">
        <v>280</v>
      </c>
      <c r="Z2038">
        <v>1.4999999999999999E-2</v>
      </c>
      <c r="AA2038">
        <v>1</v>
      </c>
      <c r="AB2038">
        <v>16</v>
      </c>
    </row>
    <row r="2039" spans="1:28" x14ac:dyDescent="0.25">
      <c r="A2039">
        <v>2021</v>
      </c>
      <c r="B2039">
        <v>5</v>
      </c>
      <c r="C2039" s="289">
        <v>44336</v>
      </c>
      <c r="E2039">
        <v>669</v>
      </c>
      <c r="F2039" t="s">
        <v>412</v>
      </c>
      <c r="G2039" t="s">
        <v>413</v>
      </c>
      <c r="H2039">
        <v>897.71400000000006</v>
      </c>
      <c r="I2039">
        <v>1021.734</v>
      </c>
      <c r="J2039">
        <v>1033</v>
      </c>
      <c r="K2039">
        <v>40</v>
      </c>
      <c r="L2039">
        <v>180</v>
      </c>
      <c r="M2039">
        <v>34</v>
      </c>
      <c r="N2039">
        <v>214</v>
      </c>
      <c r="O2039">
        <v>5</v>
      </c>
      <c r="P2039">
        <v>6</v>
      </c>
      <c r="Q2039">
        <v>5</v>
      </c>
      <c r="S2039">
        <v>3</v>
      </c>
      <c r="X2039">
        <v>19</v>
      </c>
      <c r="Y2039">
        <v>109</v>
      </c>
      <c r="Z2039">
        <v>1.4999999999999999E-2</v>
      </c>
      <c r="AA2039">
        <v>1</v>
      </c>
      <c r="AB2039">
        <v>16</v>
      </c>
    </row>
    <row r="2040" spans="1:28" x14ac:dyDescent="0.25">
      <c r="A2040">
        <v>2021</v>
      </c>
      <c r="B2040">
        <v>5</v>
      </c>
      <c r="C2040" s="289">
        <v>44339</v>
      </c>
      <c r="E2040">
        <v>669</v>
      </c>
      <c r="F2040" t="s">
        <v>412</v>
      </c>
      <c r="G2040" t="s">
        <v>413</v>
      </c>
      <c r="H2040">
        <v>897.71400000000006</v>
      </c>
      <c r="I2040">
        <v>1021.734</v>
      </c>
      <c r="J2040">
        <v>980.8</v>
      </c>
      <c r="K2040">
        <v>40</v>
      </c>
      <c r="L2040">
        <v>180</v>
      </c>
      <c r="M2040">
        <v>32</v>
      </c>
      <c r="N2040">
        <v>227</v>
      </c>
      <c r="O2040">
        <v>7</v>
      </c>
      <c r="P2040">
        <v>7</v>
      </c>
      <c r="Q2040">
        <v>7</v>
      </c>
      <c r="R2040">
        <v>3</v>
      </c>
      <c r="S2040">
        <v>2</v>
      </c>
      <c r="X2040">
        <v>25</v>
      </c>
      <c r="Y2040">
        <v>355</v>
      </c>
      <c r="Z2040">
        <v>1.4999999999999999E-2</v>
      </c>
      <c r="AA2040">
        <v>1</v>
      </c>
      <c r="AB2040">
        <v>16</v>
      </c>
    </row>
    <row r="2041" spans="1:28" x14ac:dyDescent="0.25">
      <c r="A2041">
        <v>2021</v>
      </c>
      <c r="B2041">
        <v>5</v>
      </c>
      <c r="C2041" s="289">
        <v>44340</v>
      </c>
      <c r="E2041">
        <v>669</v>
      </c>
      <c r="F2041" t="s">
        <v>412</v>
      </c>
      <c r="G2041" t="s">
        <v>413</v>
      </c>
      <c r="H2041">
        <v>897.71400000000006</v>
      </c>
      <c r="I2041">
        <v>1021.734</v>
      </c>
      <c r="J2041">
        <v>943.5</v>
      </c>
      <c r="K2041">
        <v>40</v>
      </c>
      <c r="L2041">
        <v>180</v>
      </c>
      <c r="M2041">
        <v>33</v>
      </c>
      <c r="N2041">
        <v>221</v>
      </c>
      <c r="O2041">
        <v>31</v>
      </c>
      <c r="P2041">
        <v>29</v>
      </c>
      <c r="Q2041">
        <v>27</v>
      </c>
      <c r="X2041">
        <v>87</v>
      </c>
      <c r="Y2041">
        <v>435</v>
      </c>
      <c r="Z2041">
        <v>1.4999999999999999E-2</v>
      </c>
      <c r="AA2041">
        <v>1</v>
      </c>
      <c r="AB2041">
        <v>16</v>
      </c>
    </row>
    <row r="2042" spans="1:28" x14ac:dyDescent="0.25">
      <c r="A2042">
        <v>2021</v>
      </c>
      <c r="B2042">
        <v>5</v>
      </c>
      <c r="C2042" s="289">
        <v>44341</v>
      </c>
      <c r="E2042">
        <v>669</v>
      </c>
      <c r="F2042" t="s">
        <v>412</v>
      </c>
      <c r="G2042" t="s">
        <v>413</v>
      </c>
      <c r="H2042">
        <v>897.71400000000006</v>
      </c>
      <c r="I2042">
        <v>1021.734</v>
      </c>
      <c r="J2042">
        <v>986.3</v>
      </c>
      <c r="K2042">
        <v>40</v>
      </c>
      <c r="L2042">
        <v>180</v>
      </c>
      <c r="M2042">
        <v>33</v>
      </c>
      <c r="N2042">
        <v>221</v>
      </c>
      <c r="O2042">
        <v>13</v>
      </c>
      <c r="P2042">
        <v>7</v>
      </c>
      <c r="Q2042">
        <v>12</v>
      </c>
      <c r="X2042">
        <v>32</v>
      </c>
      <c r="Y2042">
        <v>704</v>
      </c>
      <c r="Z2042">
        <v>1.4999999999999999E-2</v>
      </c>
      <c r="AA2042">
        <v>1</v>
      </c>
      <c r="AB2042">
        <v>16</v>
      </c>
    </row>
    <row r="2043" spans="1:28" x14ac:dyDescent="0.25">
      <c r="A2043">
        <v>2021</v>
      </c>
      <c r="B2043">
        <v>5</v>
      </c>
      <c r="C2043" s="289">
        <v>44342</v>
      </c>
      <c r="E2043">
        <v>669</v>
      </c>
      <c r="F2043" t="s">
        <v>412</v>
      </c>
      <c r="G2043" t="s">
        <v>413</v>
      </c>
      <c r="H2043">
        <v>897.71400000000006</v>
      </c>
      <c r="I2043">
        <v>1021.734</v>
      </c>
      <c r="J2043">
        <v>981</v>
      </c>
      <c r="K2043">
        <v>40</v>
      </c>
      <c r="L2043">
        <v>180</v>
      </c>
      <c r="M2043">
        <v>30</v>
      </c>
      <c r="N2043">
        <v>240</v>
      </c>
      <c r="O2043">
        <v>14</v>
      </c>
      <c r="P2043">
        <v>6</v>
      </c>
      <c r="Q2043">
        <v>14</v>
      </c>
      <c r="X2043">
        <v>34</v>
      </c>
      <c r="Y2043">
        <v>466</v>
      </c>
      <c r="Z2043">
        <v>1.4999999999999999E-2</v>
      </c>
      <c r="AA2043">
        <v>1</v>
      </c>
      <c r="AB2043">
        <v>16</v>
      </c>
    </row>
    <row r="2044" spans="1:28" x14ac:dyDescent="0.25">
      <c r="A2044">
        <v>2021</v>
      </c>
      <c r="B2044">
        <v>5</v>
      </c>
      <c r="C2044" s="289">
        <v>44343</v>
      </c>
      <c r="E2044">
        <v>669</v>
      </c>
      <c r="F2044" t="s">
        <v>412</v>
      </c>
      <c r="G2044" t="s">
        <v>413</v>
      </c>
      <c r="H2044">
        <v>897.71400000000006</v>
      </c>
      <c r="I2044">
        <v>1021.734</v>
      </c>
      <c r="J2044">
        <v>989.7</v>
      </c>
      <c r="K2044">
        <v>40</v>
      </c>
      <c r="L2044">
        <v>180</v>
      </c>
      <c r="M2044">
        <v>30</v>
      </c>
      <c r="N2044">
        <v>238</v>
      </c>
      <c r="O2044">
        <v>8</v>
      </c>
      <c r="P2044">
        <v>4</v>
      </c>
      <c r="Q2044">
        <v>6</v>
      </c>
      <c r="X2044">
        <v>17</v>
      </c>
      <c r="Y2044">
        <v>605</v>
      </c>
      <c r="Z2044">
        <v>1.4999999999999999E-2</v>
      </c>
      <c r="AA2044">
        <v>1</v>
      </c>
      <c r="AB2044">
        <v>16</v>
      </c>
    </row>
    <row r="2045" spans="1:28" x14ac:dyDescent="0.25">
      <c r="A2045">
        <v>2021</v>
      </c>
      <c r="B2045">
        <v>5</v>
      </c>
      <c r="C2045" s="289">
        <v>44345</v>
      </c>
      <c r="E2045">
        <v>669</v>
      </c>
      <c r="F2045" t="s">
        <v>412</v>
      </c>
      <c r="G2045" t="s">
        <v>413</v>
      </c>
      <c r="H2045">
        <v>897.71400000000006</v>
      </c>
      <c r="I2045">
        <v>1021.734</v>
      </c>
      <c r="J2045">
        <v>1011.4</v>
      </c>
      <c r="K2045">
        <v>40</v>
      </c>
      <c r="L2045">
        <v>180</v>
      </c>
      <c r="M2045">
        <v>29</v>
      </c>
      <c r="N2045">
        <v>251</v>
      </c>
      <c r="O2045">
        <v>7</v>
      </c>
      <c r="P2045">
        <v>6</v>
      </c>
      <c r="Q2045">
        <v>6</v>
      </c>
      <c r="X2045">
        <v>19</v>
      </c>
      <c r="Y2045">
        <v>505</v>
      </c>
      <c r="Z2045">
        <v>1.4999999999999999E-2</v>
      </c>
      <c r="AA2045">
        <v>1</v>
      </c>
      <c r="AB2045">
        <v>16</v>
      </c>
    </row>
    <row r="2046" spans="1:28" x14ac:dyDescent="0.25">
      <c r="A2046">
        <v>2021</v>
      </c>
      <c r="B2046">
        <v>5</v>
      </c>
      <c r="C2046" s="289">
        <v>44346</v>
      </c>
      <c r="E2046">
        <v>669</v>
      </c>
      <c r="F2046" t="s">
        <v>412</v>
      </c>
      <c r="G2046" t="s">
        <v>413</v>
      </c>
      <c r="H2046">
        <v>897.71400000000006</v>
      </c>
      <c r="I2046">
        <v>1021.734</v>
      </c>
      <c r="J2046">
        <v>981.2</v>
      </c>
      <c r="K2046">
        <v>40</v>
      </c>
      <c r="L2046">
        <v>180</v>
      </c>
      <c r="M2046">
        <v>34</v>
      </c>
      <c r="N2046">
        <v>214</v>
      </c>
      <c r="O2046">
        <v>9</v>
      </c>
      <c r="P2046">
        <v>6</v>
      </c>
      <c r="Q2046">
        <v>11</v>
      </c>
      <c r="X2046">
        <v>26</v>
      </c>
      <c r="Y2046">
        <v>26</v>
      </c>
      <c r="Z2046">
        <v>1.4999999999999999E-2</v>
      </c>
      <c r="AA2046">
        <v>1</v>
      </c>
      <c r="AB2046">
        <v>16</v>
      </c>
    </row>
    <row r="2047" spans="1:28" x14ac:dyDescent="0.25">
      <c r="A2047">
        <v>2021</v>
      </c>
      <c r="B2047">
        <v>5</v>
      </c>
      <c r="C2047" s="289">
        <v>44314</v>
      </c>
      <c r="E2047">
        <v>673</v>
      </c>
      <c r="F2047" t="s">
        <v>437</v>
      </c>
      <c r="G2047" t="s">
        <v>438</v>
      </c>
      <c r="H2047">
        <v>115.9312</v>
      </c>
      <c r="I2047">
        <v>131.94720000000001</v>
      </c>
      <c r="J2047">
        <v>130.69999999999999</v>
      </c>
      <c r="K2047">
        <v>20</v>
      </c>
      <c r="M2047">
        <v>21</v>
      </c>
      <c r="N2047">
        <v>175</v>
      </c>
      <c r="O2047">
        <v>6</v>
      </c>
      <c r="P2047">
        <v>6</v>
      </c>
      <c r="Q2047">
        <v>8</v>
      </c>
      <c r="S2047">
        <v>1</v>
      </c>
      <c r="X2047">
        <v>20</v>
      </c>
      <c r="Y2047">
        <v>140</v>
      </c>
      <c r="Z2047">
        <v>1.4999999999999999E-2</v>
      </c>
      <c r="AA2047">
        <v>1</v>
      </c>
      <c r="AB2047">
        <v>16</v>
      </c>
    </row>
    <row r="2048" spans="1:28" x14ac:dyDescent="0.25">
      <c r="A2048">
        <v>2021</v>
      </c>
      <c r="B2048">
        <v>5</v>
      </c>
      <c r="C2048" s="289">
        <v>44318</v>
      </c>
      <c r="E2048">
        <v>673</v>
      </c>
      <c r="F2048" t="s">
        <v>437</v>
      </c>
      <c r="G2048" t="s">
        <v>438</v>
      </c>
      <c r="H2048">
        <v>115.9312</v>
      </c>
      <c r="I2048">
        <v>131.94720000000001</v>
      </c>
      <c r="J2048">
        <v>144.69999999999999</v>
      </c>
      <c r="K2048">
        <v>20</v>
      </c>
      <c r="M2048">
        <v>19</v>
      </c>
      <c r="N2048">
        <v>185</v>
      </c>
      <c r="O2048">
        <v>6</v>
      </c>
      <c r="P2048">
        <v>7</v>
      </c>
      <c r="Q2048">
        <v>14</v>
      </c>
      <c r="X2048">
        <v>26</v>
      </c>
      <c r="Y2048">
        <v>626</v>
      </c>
      <c r="Z2048">
        <v>1.4999999999999999E-2</v>
      </c>
      <c r="AA2048">
        <v>1</v>
      </c>
      <c r="AB2048">
        <v>16</v>
      </c>
    </row>
    <row r="2049" spans="1:28" x14ac:dyDescent="0.25">
      <c r="A2049">
        <v>2021</v>
      </c>
      <c r="B2049">
        <v>5</v>
      </c>
      <c r="C2049" s="289">
        <v>44319</v>
      </c>
      <c r="E2049">
        <v>673</v>
      </c>
      <c r="F2049" t="s">
        <v>437</v>
      </c>
      <c r="G2049" t="s">
        <v>438</v>
      </c>
      <c r="H2049">
        <v>115.9312</v>
      </c>
      <c r="I2049">
        <v>131.94720000000001</v>
      </c>
      <c r="J2049">
        <v>133.30000000000001</v>
      </c>
      <c r="K2049">
        <v>20</v>
      </c>
      <c r="M2049">
        <v>21</v>
      </c>
      <c r="N2049">
        <v>171</v>
      </c>
      <c r="O2049">
        <v>8</v>
      </c>
      <c r="P2049">
        <v>12</v>
      </c>
      <c r="Q2049">
        <v>14</v>
      </c>
      <c r="S2049">
        <v>2</v>
      </c>
      <c r="X2049">
        <v>36</v>
      </c>
      <c r="Y2049">
        <v>236</v>
      </c>
      <c r="Z2049">
        <v>1.4999999999999999E-2</v>
      </c>
      <c r="AA2049">
        <v>1</v>
      </c>
      <c r="AB2049">
        <v>16</v>
      </c>
    </row>
    <row r="2050" spans="1:28" x14ac:dyDescent="0.25">
      <c r="A2050">
        <v>2021</v>
      </c>
      <c r="B2050">
        <v>5</v>
      </c>
      <c r="C2050" s="289">
        <v>44320</v>
      </c>
      <c r="E2050">
        <v>673</v>
      </c>
      <c r="F2050" t="s">
        <v>437</v>
      </c>
      <c r="G2050" t="s">
        <v>438</v>
      </c>
      <c r="H2050">
        <v>115.9312</v>
      </c>
      <c r="I2050">
        <v>131.94720000000001</v>
      </c>
      <c r="J2050">
        <v>124</v>
      </c>
      <c r="K2050">
        <v>20</v>
      </c>
      <c r="M2050">
        <v>21</v>
      </c>
      <c r="N2050">
        <v>171</v>
      </c>
      <c r="Z2050">
        <v>1.4999999999999999E-2</v>
      </c>
      <c r="AA2050">
        <v>1</v>
      </c>
      <c r="AB2050">
        <v>16</v>
      </c>
    </row>
    <row r="2051" spans="1:28" x14ac:dyDescent="0.25">
      <c r="A2051">
        <v>2021</v>
      </c>
      <c r="B2051">
        <v>5</v>
      </c>
      <c r="C2051" s="289">
        <v>44334</v>
      </c>
      <c r="E2051">
        <v>673</v>
      </c>
      <c r="F2051" t="s">
        <v>437</v>
      </c>
      <c r="G2051" t="s">
        <v>438</v>
      </c>
      <c r="H2051">
        <v>115.9312</v>
      </c>
      <c r="I2051">
        <v>131.94720000000001</v>
      </c>
      <c r="J2051">
        <v>126</v>
      </c>
      <c r="K2051">
        <v>20</v>
      </c>
      <c r="M2051">
        <v>18</v>
      </c>
      <c r="N2051">
        <v>201</v>
      </c>
      <c r="O2051">
        <v>4</v>
      </c>
      <c r="P2051">
        <v>3</v>
      </c>
      <c r="Q2051">
        <v>3</v>
      </c>
      <c r="S2051">
        <v>3</v>
      </c>
      <c r="X2051">
        <v>11</v>
      </c>
      <c r="Y2051">
        <v>179</v>
      </c>
      <c r="Z2051">
        <v>1.4999999999999999E-2</v>
      </c>
      <c r="AA2051">
        <v>1</v>
      </c>
      <c r="AB2051">
        <v>16</v>
      </c>
    </row>
    <row r="2052" spans="1:28" x14ac:dyDescent="0.25">
      <c r="A2052">
        <v>2021</v>
      </c>
      <c r="B2052">
        <v>5</v>
      </c>
      <c r="C2052" s="289">
        <v>44335</v>
      </c>
      <c r="E2052">
        <v>673</v>
      </c>
      <c r="F2052" t="s">
        <v>437</v>
      </c>
      <c r="G2052" t="s">
        <v>438</v>
      </c>
      <c r="H2052">
        <v>115.9312</v>
      </c>
      <c r="I2052">
        <v>131.94720000000001</v>
      </c>
      <c r="J2052">
        <v>129.6</v>
      </c>
      <c r="K2052">
        <v>20</v>
      </c>
      <c r="M2052">
        <v>17</v>
      </c>
      <c r="N2052">
        <v>213</v>
      </c>
      <c r="O2052">
        <v>5</v>
      </c>
      <c r="P2052">
        <v>5</v>
      </c>
      <c r="Q2052">
        <v>4</v>
      </c>
      <c r="S2052">
        <v>3</v>
      </c>
      <c r="X2052">
        <v>16</v>
      </c>
      <c r="Y2052">
        <v>816</v>
      </c>
      <c r="Z2052">
        <v>1.4999999999999999E-2</v>
      </c>
      <c r="AA2052">
        <v>1</v>
      </c>
      <c r="AB2052">
        <v>16</v>
      </c>
    </row>
    <row r="2053" spans="1:28" x14ac:dyDescent="0.25">
      <c r="A2053">
        <v>2021</v>
      </c>
      <c r="B2053">
        <v>5</v>
      </c>
      <c r="C2053" s="289">
        <v>44314</v>
      </c>
      <c r="E2053">
        <v>667</v>
      </c>
      <c r="F2053" t="s">
        <v>404</v>
      </c>
      <c r="G2053" t="s">
        <v>405</v>
      </c>
      <c r="H2053">
        <v>1534.0182</v>
      </c>
      <c r="I2053">
        <v>1745.9441999999999</v>
      </c>
      <c r="J2053">
        <v>1669.8</v>
      </c>
      <c r="K2053">
        <v>20</v>
      </c>
      <c r="M2053">
        <v>21</v>
      </c>
      <c r="N2053">
        <v>175</v>
      </c>
      <c r="O2053">
        <v>6</v>
      </c>
      <c r="P2053">
        <v>6</v>
      </c>
      <c r="Q2053">
        <v>8</v>
      </c>
      <c r="S2053">
        <v>1</v>
      </c>
      <c r="X2053">
        <v>20</v>
      </c>
      <c r="Y2053">
        <v>140</v>
      </c>
      <c r="Z2053">
        <v>1.4999999999999999E-2</v>
      </c>
      <c r="AA2053">
        <v>1</v>
      </c>
      <c r="AB2053">
        <v>16</v>
      </c>
    </row>
    <row r="2054" spans="1:28" x14ac:dyDescent="0.25">
      <c r="A2054">
        <v>2021</v>
      </c>
      <c r="B2054">
        <v>5</v>
      </c>
      <c r="C2054" s="289">
        <v>44318</v>
      </c>
      <c r="E2054">
        <v>667</v>
      </c>
      <c r="F2054" t="s">
        <v>404</v>
      </c>
      <c r="G2054" t="s">
        <v>405</v>
      </c>
      <c r="H2054">
        <v>1534.0182</v>
      </c>
      <c r="I2054">
        <v>1745.9441999999999</v>
      </c>
      <c r="J2054">
        <v>1679</v>
      </c>
      <c r="K2054">
        <v>20</v>
      </c>
      <c r="M2054">
        <v>19</v>
      </c>
      <c r="N2054">
        <v>185</v>
      </c>
      <c r="O2054">
        <v>6</v>
      </c>
      <c r="P2054">
        <v>7</v>
      </c>
      <c r="Q2054">
        <v>14</v>
      </c>
      <c r="X2054">
        <v>26</v>
      </c>
      <c r="Y2054">
        <v>626</v>
      </c>
      <c r="Z2054">
        <v>1.4999999999999999E-2</v>
      </c>
      <c r="AA2054">
        <v>1</v>
      </c>
      <c r="AB2054">
        <v>16</v>
      </c>
    </row>
    <row r="2055" spans="1:28" x14ac:dyDescent="0.25">
      <c r="A2055">
        <v>2021</v>
      </c>
      <c r="B2055">
        <v>5</v>
      </c>
      <c r="C2055" s="289">
        <v>44319</v>
      </c>
      <c r="E2055">
        <v>667</v>
      </c>
      <c r="F2055" t="s">
        <v>404</v>
      </c>
      <c r="G2055" t="s">
        <v>405</v>
      </c>
      <c r="H2055">
        <v>1534.0182</v>
      </c>
      <c r="I2055">
        <v>1745.9441999999999</v>
      </c>
      <c r="J2055">
        <v>1798.1</v>
      </c>
      <c r="K2055">
        <v>20</v>
      </c>
      <c r="M2055">
        <v>21</v>
      </c>
      <c r="N2055">
        <v>171</v>
      </c>
      <c r="O2055">
        <v>5</v>
      </c>
      <c r="P2055">
        <v>7</v>
      </c>
      <c r="Q2055">
        <v>9</v>
      </c>
      <c r="S2055">
        <v>2</v>
      </c>
      <c r="X2055">
        <v>23</v>
      </c>
      <c r="Y2055">
        <v>223</v>
      </c>
      <c r="Z2055">
        <v>1.4999999999999999E-2</v>
      </c>
      <c r="AA2055">
        <v>1</v>
      </c>
      <c r="AB2055">
        <v>16</v>
      </c>
    </row>
    <row r="2056" spans="1:28" x14ac:dyDescent="0.25">
      <c r="A2056">
        <v>2021</v>
      </c>
      <c r="B2056">
        <v>5</v>
      </c>
      <c r="C2056" s="289">
        <v>44320</v>
      </c>
      <c r="E2056">
        <v>667</v>
      </c>
      <c r="F2056" t="s">
        <v>404</v>
      </c>
      <c r="G2056" t="s">
        <v>405</v>
      </c>
      <c r="H2056">
        <v>1534.0182</v>
      </c>
      <c r="I2056">
        <v>1745.9441999999999</v>
      </c>
      <c r="J2056">
        <v>1566</v>
      </c>
      <c r="K2056">
        <v>20</v>
      </c>
      <c r="M2056">
        <v>21</v>
      </c>
      <c r="N2056">
        <v>171</v>
      </c>
      <c r="O2056">
        <v>2</v>
      </c>
      <c r="P2056">
        <v>2</v>
      </c>
      <c r="Q2056">
        <v>2</v>
      </c>
      <c r="X2056">
        <v>6</v>
      </c>
      <c r="Y2056">
        <v>246</v>
      </c>
      <c r="Z2056">
        <v>1.4999999999999999E-2</v>
      </c>
      <c r="AA2056">
        <v>1</v>
      </c>
      <c r="AB2056">
        <v>16</v>
      </c>
    </row>
    <row r="2057" spans="1:28" x14ac:dyDescent="0.25">
      <c r="A2057">
        <v>2021</v>
      </c>
      <c r="B2057">
        <v>5</v>
      </c>
      <c r="C2057" s="289">
        <v>44326</v>
      </c>
      <c r="E2057">
        <v>667</v>
      </c>
      <c r="F2057" t="s">
        <v>404</v>
      </c>
      <c r="G2057" t="s">
        <v>405</v>
      </c>
      <c r="H2057">
        <v>1534.0182</v>
      </c>
      <c r="I2057">
        <v>1745.9441999999999</v>
      </c>
      <c r="K2057">
        <v>20</v>
      </c>
      <c r="Y2057">
        <v>100</v>
      </c>
      <c r="Z2057">
        <v>1.4999999999999999E-2</v>
      </c>
      <c r="AA2057">
        <v>1</v>
      </c>
      <c r="AB2057">
        <v>16</v>
      </c>
    </row>
    <row r="2058" spans="1:28" x14ac:dyDescent="0.25">
      <c r="A2058">
        <v>2021</v>
      </c>
      <c r="B2058">
        <v>5</v>
      </c>
      <c r="C2058" s="289">
        <v>44327</v>
      </c>
      <c r="E2058">
        <v>667</v>
      </c>
      <c r="F2058" t="s">
        <v>404</v>
      </c>
      <c r="G2058" t="s">
        <v>405</v>
      </c>
      <c r="H2058">
        <v>1534.0182</v>
      </c>
      <c r="I2058">
        <v>1745.9441999999999</v>
      </c>
      <c r="K2058">
        <v>20</v>
      </c>
      <c r="O2058">
        <v>3</v>
      </c>
      <c r="Q2058">
        <v>5</v>
      </c>
      <c r="S2058">
        <v>2</v>
      </c>
      <c r="X2058">
        <v>10</v>
      </c>
      <c r="Y2058">
        <v>10</v>
      </c>
      <c r="Z2058">
        <v>1.4999999999999999E-2</v>
      </c>
      <c r="AA2058">
        <v>1</v>
      </c>
      <c r="AB2058">
        <v>16</v>
      </c>
    </row>
    <row r="2059" spans="1:28" x14ac:dyDescent="0.25">
      <c r="A2059">
        <v>2021</v>
      </c>
      <c r="B2059">
        <v>5</v>
      </c>
      <c r="C2059" s="289">
        <v>44333</v>
      </c>
      <c r="E2059">
        <v>667</v>
      </c>
      <c r="F2059" t="s">
        <v>404</v>
      </c>
      <c r="G2059" t="s">
        <v>405</v>
      </c>
      <c r="H2059">
        <v>1534.0182</v>
      </c>
      <c r="I2059">
        <v>1745.9441999999999</v>
      </c>
      <c r="J2059">
        <v>1693</v>
      </c>
      <c r="K2059">
        <v>20</v>
      </c>
      <c r="M2059">
        <v>18</v>
      </c>
      <c r="N2059">
        <v>203</v>
      </c>
      <c r="O2059">
        <v>13</v>
      </c>
      <c r="P2059">
        <v>12</v>
      </c>
      <c r="Q2059">
        <v>12</v>
      </c>
      <c r="S2059">
        <v>3</v>
      </c>
      <c r="X2059">
        <v>39</v>
      </c>
      <c r="Y2059">
        <v>1060</v>
      </c>
      <c r="Z2059">
        <v>1.4999999999999999E-2</v>
      </c>
      <c r="AA2059">
        <v>1</v>
      </c>
      <c r="AB2059">
        <v>16</v>
      </c>
    </row>
    <row r="2060" spans="1:28" x14ac:dyDescent="0.25">
      <c r="A2060">
        <v>2021</v>
      </c>
      <c r="B2060">
        <v>5</v>
      </c>
      <c r="C2060" s="289">
        <v>44334</v>
      </c>
      <c r="E2060">
        <v>667</v>
      </c>
      <c r="F2060" t="s">
        <v>404</v>
      </c>
      <c r="G2060" t="s">
        <v>405</v>
      </c>
      <c r="H2060">
        <v>1534.0182</v>
      </c>
      <c r="I2060">
        <v>1745.9441999999999</v>
      </c>
      <c r="J2060">
        <v>1636.7</v>
      </c>
      <c r="K2060">
        <v>20</v>
      </c>
      <c r="M2060">
        <v>18</v>
      </c>
      <c r="N2060">
        <v>201</v>
      </c>
      <c r="O2060">
        <v>3</v>
      </c>
      <c r="P2060">
        <v>2</v>
      </c>
      <c r="Q2060">
        <v>2</v>
      </c>
      <c r="S2060">
        <v>1</v>
      </c>
      <c r="X2060">
        <v>8</v>
      </c>
      <c r="Y2060">
        <v>176</v>
      </c>
      <c r="Z2060">
        <v>1.4999999999999999E-2</v>
      </c>
      <c r="AA2060">
        <v>1</v>
      </c>
      <c r="AB2060">
        <v>16</v>
      </c>
    </row>
    <row r="2061" spans="1:28" x14ac:dyDescent="0.25">
      <c r="A2061">
        <v>2021</v>
      </c>
      <c r="B2061">
        <v>5</v>
      </c>
      <c r="C2061" s="289">
        <v>44335</v>
      </c>
      <c r="E2061">
        <v>667</v>
      </c>
      <c r="F2061" t="s">
        <v>404</v>
      </c>
      <c r="G2061" t="s">
        <v>405</v>
      </c>
      <c r="H2061">
        <v>1534.0182</v>
      </c>
      <c r="I2061">
        <v>1745.9441999999999</v>
      </c>
      <c r="J2061">
        <v>1636</v>
      </c>
      <c r="K2061">
        <v>20</v>
      </c>
      <c r="M2061">
        <v>17</v>
      </c>
      <c r="N2061">
        <v>213</v>
      </c>
      <c r="O2061">
        <v>4</v>
      </c>
      <c r="P2061">
        <v>4</v>
      </c>
      <c r="Q2061">
        <v>3</v>
      </c>
      <c r="S2061">
        <v>3</v>
      </c>
      <c r="X2061">
        <v>13</v>
      </c>
      <c r="Y2061">
        <v>813</v>
      </c>
      <c r="Z2061">
        <v>1.4999999999999999E-2</v>
      </c>
      <c r="AA2061">
        <v>1</v>
      </c>
      <c r="AB2061">
        <v>16</v>
      </c>
    </row>
    <row r="2062" spans="1:28" x14ac:dyDescent="0.25">
      <c r="A2062">
        <v>2021</v>
      </c>
      <c r="B2062">
        <v>5</v>
      </c>
      <c r="C2062" s="289">
        <v>44336</v>
      </c>
      <c r="E2062">
        <v>667</v>
      </c>
      <c r="F2062" t="s">
        <v>404</v>
      </c>
      <c r="G2062" t="s">
        <v>405</v>
      </c>
      <c r="H2062">
        <v>1534.0182</v>
      </c>
      <c r="I2062">
        <v>1745.9441999999999</v>
      </c>
      <c r="K2062">
        <v>20</v>
      </c>
      <c r="Y2062">
        <v>320</v>
      </c>
      <c r="Z2062">
        <v>1.4999999999999999E-2</v>
      </c>
      <c r="AA2062">
        <v>1</v>
      </c>
      <c r="AB2062">
        <v>16</v>
      </c>
    </row>
    <row r="2063" spans="1:28" x14ac:dyDescent="0.25">
      <c r="A2063">
        <v>2021</v>
      </c>
      <c r="B2063">
        <v>5</v>
      </c>
      <c r="C2063" s="289">
        <v>44341</v>
      </c>
      <c r="E2063">
        <v>667</v>
      </c>
      <c r="F2063" t="s">
        <v>404</v>
      </c>
      <c r="G2063" t="s">
        <v>405</v>
      </c>
      <c r="H2063">
        <v>1534.0182</v>
      </c>
      <c r="I2063">
        <v>1745.9441999999999</v>
      </c>
      <c r="K2063">
        <v>20</v>
      </c>
      <c r="Y2063">
        <v>120</v>
      </c>
      <c r="Z2063">
        <v>1.4999999999999999E-2</v>
      </c>
      <c r="AA2063">
        <v>1</v>
      </c>
      <c r="AB2063">
        <v>16</v>
      </c>
    </row>
    <row r="2064" spans="1:28" x14ac:dyDescent="0.25">
      <c r="A2064">
        <v>2021</v>
      </c>
      <c r="B2064">
        <v>5</v>
      </c>
      <c r="C2064" s="289">
        <v>44314</v>
      </c>
      <c r="E2064">
        <v>122</v>
      </c>
      <c r="F2064" t="s">
        <v>163</v>
      </c>
      <c r="G2064" t="s">
        <v>164</v>
      </c>
      <c r="H2064">
        <v>267.39999999999998</v>
      </c>
      <c r="I2064">
        <v>292.60000000000002</v>
      </c>
      <c r="J2064">
        <v>271.2</v>
      </c>
      <c r="K2064">
        <v>63</v>
      </c>
      <c r="L2064">
        <v>115</v>
      </c>
      <c r="M2064">
        <v>70</v>
      </c>
      <c r="N2064">
        <v>102</v>
      </c>
      <c r="O2064">
        <v>8</v>
      </c>
      <c r="P2064">
        <v>1</v>
      </c>
      <c r="Q2064">
        <v>2</v>
      </c>
      <c r="X2064">
        <v>11</v>
      </c>
      <c r="Y2064">
        <v>11</v>
      </c>
      <c r="Z2064">
        <v>1.4999999999999999E-2</v>
      </c>
      <c r="AA2064">
        <v>1</v>
      </c>
      <c r="AB2064">
        <v>22</v>
      </c>
    </row>
    <row r="2065" spans="1:28" x14ac:dyDescent="0.25">
      <c r="A2065">
        <v>2021</v>
      </c>
      <c r="B2065">
        <v>5</v>
      </c>
      <c r="C2065" s="289">
        <v>44318</v>
      </c>
      <c r="E2065">
        <v>122</v>
      </c>
      <c r="F2065" t="s">
        <v>163</v>
      </c>
      <c r="G2065" t="s">
        <v>164</v>
      </c>
      <c r="H2065">
        <v>267.39999999999998</v>
      </c>
      <c r="I2065">
        <v>292.60000000000002</v>
      </c>
      <c r="J2065">
        <v>241</v>
      </c>
      <c r="K2065">
        <v>63</v>
      </c>
      <c r="L2065">
        <v>115</v>
      </c>
      <c r="M2065">
        <v>74</v>
      </c>
      <c r="N2065">
        <v>97</v>
      </c>
      <c r="O2065">
        <v>1</v>
      </c>
      <c r="P2065">
        <v>1</v>
      </c>
      <c r="X2065">
        <v>2</v>
      </c>
      <c r="Y2065">
        <v>2</v>
      </c>
      <c r="Z2065">
        <v>1.4999999999999999E-2</v>
      </c>
      <c r="AA2065">
        <v>1</v>
      </c>
      <c r="AB2065">
        <v>22</v>
      </c>
    </row>
    <row r="2066" spans="1:28" x14ac:dyDescent="0.25">
      <c r="A2066">
        <v>2021</v>
      </c>
      <c r="B2066">
        <v>5</v>
      </c>
      <c r="C2066" s="289">
        <v>44319</v>
      </c>
      <c r="E2066">
        <v>122</v>
      </c>
      <c r="F2066" t="s">
        <v>163</v>
      </c>
      <c r="G2066" t="s">
        <v>164</v>
      </c>
      <c r="H2066">
        <v>267.39999999999998</v>
      </c>
      <c r="I2066">
        <v>292.60000000000002</v>
      </c>
      <c r="K2066">
        <v>63</v>
      </c>
      <c r="L2066">
        <v>115</v>
      </c>
      <c r="Y2066">
        <v>600</v>
      </c>
      <c r="Z2066">
        <v>1.4999999999999999E-2</v>
      </c>
      <c r="AA2066">
        <v>1</v>
      </c>
      <c r="AB2066">
        <v>22</v>
      </c>
    </row>
    <row r="2067" spans="1:28" x14ac:dyDescent="0.25">
      <c r="A2067">
        <v>2021</v>
      </c>
      <c r="B2067">
        <v>5</v>
      </c>
      <c r="C2067" s="289">
        <v>44321</v>
      </c>
      <c r="E2067">
        <v>122</v>
      </c>
      <c r="F2067" t="s">
        <v>163</v>
      </c>
      <c r="G2067" t="s">
        <v>164</v>
      </c>
      <c r="H2067">
        <v>267.39999999999998</v>
      </c>
      <c r="I2067">
        <v>292.60000000000002</v>
      </c>
      <c r="K2067">
        <v>63</v>
      </c>
      <c r="L2067">
        <v>115</v>
      </c>
      <c r="Y2067">
        <v>400</v>
      </c>
      <c r="Z2067">
        <v>1.4999999999999999E-2</v>
      </c>
      <c r="AA2067">
        <v>1</v>
      </c>
      <c r="AB2067">
        <v>22</v>
      </c>
    </row>
    <row r="2068" spans="1:28" x14ac:dyDescent="0.25">
      <c r="A2068">
        <v>2021</v>
      </c>
      <c r="B2068">
        <v>5</v>
      </c>
      <c r="C2068" s="289">
        <v>44322</v>
      </c>
      <c r="E2068">
        <v>122</v>
      </c>
      <c r="F2068" t="s">
        <v>163</v>
      </c>
      <c r="G2068" t="s">
        <v>164</v>
      </c>
      <c r="H2068">
        <v>267.39999999999998</v>
      </c>
      <c r="I2068">
        <v>292.60000000000002</v>
      </c>
      <c r="K2068">
        <v>63</v>
      </c>
      <c r="L2068">
        <v>115</v>
      </c>
      <c r="O2068">
        <v>3</v>
      </c>
      <c r="Q2068">
        <v>3</v>
      </c>
      <c r="X2068">
        <v>6</v>
      </c>
      <c r="Y2068">
        <v>716</v>
      </c>
      <c r="Z2068">
        <v>1.4999999999999999E-2</v>
      </c>
      <c r="AA2068">
        <v>1</v>
      </c>
      <c r="AB2068">
        <v>22</v>
      </c>
    </row>
    <row r="2069" spans="1:28" x14ac:dyDescent="0.25">
      <c r="A2069">
        <v>2021</v>
      </c>
      <c r="B2069">
        <v>5</v>
      </c>
      <c r="C2069" s="289">
        <v>44325</v>
      </c>
      <c r="E2069">
        <v>122</v>
      </c>
      <c r="F2069" t="s">
        <v>163</v>
      </c>
      <c r="G2069" t="s">
        <v>164</v>
      </c>
      <c r="H2069">
        <v>267.39999999999998</v>
      </c>
      <c r="I2069">
        <v>292.60000000000002</v>
      </c>
      <c r="K2069">
        <v>63</v>
      </c>
      <c r="L2069">
        <v>115</v>
      </c>
      <c r="Y2069">
        <v>200</v>
      </c>
      <c r="Z2069">
        <v>1.4999999999999999E-2</v>
      </c>
      <c r="AA2069">
        <v>1</v>
      </c>
      <c r="AB2069">
        <v>22</v>
      </c>
    </row>
    <row r="2070" spans="1:28" x14ac:dyDescent="0.25">
      <c r="A2070">
        <v>2021</v>
      </c>
      <c r="B2070">
        <v>5</v>
      </c>
      <c r="C2070" s="289">
        <v>44327</v>
      </c>
      <c r="E2070">
        <v>122</v>
      </c>
      <c r="F2070" t="s">
        <v>163</v>
      </c>
      <c r="G2070" t="s">
        <v>164</v>
      </c>
      <c r="H2070">
        <v>267.39999999999998</v>
      </c>
      <c r="I2070">
        <v>292.60000000000002</v>
      </c>
      <c r="K2070">
        <v>63</v>
      </c>
      <c r="L2070">
        <v>115</v>
      </c>
      <c r="Y2070">
        <v>600</v>
      </c>
      <c r="Z2070">
        <v>1.4999999999999999E-2</v>
      </c>
      <c r="AA2070">
        <v>1</v>
      </c>
      <c r="AB2070">
        <v>22</v>
      </c>
    </row>
    <row r="2071" spans="1:28" x14ac:dyDescent="0.25">
      <c r="A2071">
        <v>2021</v>
      </c>
      <c r="B2071">
        <v>5</v>
      </c>
      <c r="C2071" s="289">
        <v>44333</v>
      </c>
      <c r="E2071">
        <v>122</v>
      </c>
      <c r="F2071" t="s">
        <v>163</v>
      </c>
      <c r="G2071" t="s">
        <v>164</v>
      </c>
      <c r="H2071">
        <v>267.39999999999998</v>
      </c>
      <c r="I2071">
        <v>292.60000000000002</v>
      </c>
      <c r="J2071">
        <v>278.5</v>
      </c>
      <c r="K2071">
        <v>63</v>
      </c>
      <c r="L2071">
        <v>115</v>
      </c>
      <c r="M2071">
        <v>65</v>
      </c>
      <c r="N2071">
        <v>111</v>
      </c>
      <c r="O2071">
        <v>14</v>
      </c>
      <c r="P2071">
        <v>4</v>
      </c>
      <c r="Q2071">
        <v>6</v>
      </c>
      <c r="X2071">
        <v>24</v>
      </c>
      <c r="Y2071">
        <v>24</v>
      </c>
      <c r="Z2071">
        <v>1.4999999999999999E-2</v>
      </c>
      <c r="AA2071">
        <v>1</v>
      </c>
      <c r="AB2071">
        <v>22</v>
      </c>
    </row>
    <row r="2072" spans="1:28" x14ac:dyDescent="0.25">
      <c r="A2072">
        <v>2021</v>
      </c>
      <c r="B2072">
        <v>5</v>
      </c>
      <c r="C2072" s="289">
        <v>44334</v>
      </c>
      <c r="E2072">
        <v>122</v>
      </c>
      <c r="F2072" t="s">
        <v>163</v>
      </c>
      <c r="G2072" t="s">
        <v>164</v>
      </c>
      <c r="H2072">
        <v>267.39999999999998</v>
      </c>
      <c r="I2072">
        <v>292.60000000000002</v>
      </c>
      <c r="J2072">
        <v>273.8</v>
      </c>
      <c r="K2072">
        <v>63</v>
      </c>
      <c r="L2072">
        <v>115</v>
      </c>
      <c r="M2072">
        <v>65</v>
      </c>
      <c r="N2072">
        <v>112</v>
      </c>
      <c r="O2072">
        <v>6</v>
      </c>
      <c r="P2072">
        <v>2</v>
      </c>
      <c r="Q2072">
        <v>6</v>
      </c>
      <c r="X2072">
        <v>14</v>
      </c>
      <c r="Y2072">
        <v>314</v>
      </c>
      <c r="Z2072">
        <v>1.4999999999999999E-2</v>
      </c>
      <c r="AA2072">
        <v>1</v>
      </c>
      <c r="AB2072">
        <v>22</v>
      </c>
    </row>
    <row r="2073" spans="1:28" x14ac:dyDescent="0.25">
      <c r="A2073">
        <v>2021</v>
      </c>
      <c r="B2073">
        <v>5</v>
      </c>
      <c r="C2073" s="289">
        <v>44335</v>
      </c>
      <c r="E2073">
        <v>122</v>
      </c>
      <c r="F2073" t="s">
        <v>163</v>
      </c>
      <c r="G2073" t="s">
        <v>164</v>
      </c>
      <c r="H2073">
        <v>267.39999999999998</v>
      </c>
      <c r="I2073">
        <v>292.60000000000002</v>
      </c>
      <c r="J2073">
        <v>278.5</v>
      </c>
      <c r="K2073">
        <v>63</v>
      </c>
      <c r="L2073">
        <v>115</v>
      </c>
      <c r="M2073">
        <v>64</v>
      </c>
      <c r="N2073">
        <v>113</v>
      </c>
      <c r="O2073">
        <v>7</v>
      </c>
      <c r="P2073">
        <v>1</v>
      </c>
      <c r="Q2073">
        <v>5</v>
      </c>
      <c r="X2073">
        <v>13</v>
      </c>
      <c r="Y2073">
        <v>813</v>
      </c>
      <c r="Z2073">
        <v>1.4999999999999999E-2</v>
      </c>
      <c r="AA2073">
        <v>1</v>
      </c>
      <c r="AB2073">
        <v>22</v>
      </c>
    </row>
    <row r="2074" spans="1:28" x14ac:dyDescent="0.25">
      <c r="A2074">
        <v>2021</v>
      </c>
      <c r="B2074">
        <v>5</v>
      </c>
      <c r="C2074" s="289">
        <v>44336</v>
      </c>
      <c r="E2074">
        <v>122</v>
      </c>
      <c r="F2074" t="s">
        <v>163</v>
      </c>
      <c r="G2074" t="s">
        <v>164</v>
      </c>
      <c r="H2074">
        <v>267.39999999999998</v>
      </c>
      <c r="I2074">
        <v>292.60000000000002</v>
      </c>
      <c r="J2074">
        <v>273.89999999999998</v>
      </c>
      <c r="K2074">
        <v>63</v>
      </c>
      <c r="L2074">
        <v>115</v>
      </c>
      <c r="M2074">
        <v>65</v>
      </c>
      <c r="N2074">
        <v>111</v>
      </c>
      <c r="O2074">
        <v>8</v>
      </c>
      <c r="P2074">
        <v>4</v>
      </c>
      <c r="Q2074">
        <v>2</v>
      </c>
      <c r="X2074">
        <v>14</v>
      </c>
      <c r="Y2074">
        <v>14</v>
      </c>
      <c r="Z2074">
        <v>1.4999999999999999E-2</v>
      </c>
      <c r="AA2074">
        <v>1</v>
      </c>
      <c r="AB2074">
        <v>22</v>
      </c>
    </row>
    <row r="2075" spans="1:28" x14ac:dyDescent="0.25">
      <c r="A2075">
        <v>2021</v>
      </c>
      <c r="B2075">
        <v>5</v>
      </c>
      <c r="C2075" s="289">
        <v>44339</v>
      </c>
      <c r="E2075">
        <v>122</v>
      </c>
      <c r="F2075" t="s">
        <v>163</v>
      </c>
      <c r="G2075" t="s">
        <v>164</v>
      </c>
      <c r="H2075">
        <v>267.39999999999998</v>
      </c>
      <c r="I2075">
        <v>292.60000000000002</v>
      </c>
      <c r="J2075">
        <v>278.39999999999998</v>
      </c>
      <c r="K2075">
        <v>63</v>
      </c>
      <c r="L2075">
        <v>115</v>
      </c>
      <c r="M2075">
        <v>68</v>
      </c>
      <c r="N2075">
        <v>107</v>
      </c>
      <c r="O2075">
        <v>3</v>
      </c>
      <c r="P2075">
        <v>8</v>
      </c>
      <c r="Q2075">
        <v>6</v>
      </c>
      <c r="X2075">
        <v>17</v>
      </c>
      <c r="Y2075">
        <v>1017</v>
      </c>
      <c r="Z2075">
        <v>1.4999999999999999E-2</v>
      </c>
      <c r="AA2075">
        <v>1</v>
      </c>
      <c r="AB2075">
        <v>22</v>
      </c>
    </row>
    <row r="2076" spans="1:28" x14ac:dyDescent="0.25">
      <c r="A2076">
        <v>2021</v>
      </c>
      <c r="B2076">
        <v>5</v>
      </c>
      <c r="C2076" s="289">
        <v>44340</v>
      </c>
      <c r="E2076">
        <v>122</v>
      </c>
      <c r="F2076" t="s">
        <v>163</v>
      </c>
      <c r="G2076" t="s">
        <v>164</v>
      </c>
      <c r="H2076">
        <v>267.39999999999998</v>
      </c>
      <c r="I2076">
        <v>292.60000000000002</v>
      </c>
      <c r="J2076">
        <v>273</v>
      </c>
      <c r="K2076">
        <v>63</v>
      </c>
      <c r="L2076">
        <v>115</v>
      </c>
      <c r="M2076">
        <v>71</v>
      </c>
      <c r="N2076">
        <v>101</v>
      </c>
      <c r="O2076">
        <v>3</v>
      </c>
      <c r="Q2076">
        <v>1</v>
      </c>
      <c r="X2076">
        <v>4</v>
      </c>
      <c r="Y2076">
        <v>504</v>
      </c>
      <c r="Z2076">
        <v>1.4999999999999999E-2</v>
      </c>
      <c r="AA2076">
        <v>1</v>
      </c>
      <c r="AB2076">
        <v>22</v>
      </c>
    </row>
    <row r="2077" spans="1:28" x14ac:dyDescent="0.25">
      <c r="A2077">
        <v>2021</v>
      </c>
      <c r="B2077">
        <v>5</v>
      </c>
      <c r="C2077" s="289">
        <v>44341</v>
      </c>
      <c r="E2077">
        <v>122</v>
      </c>
      <c r="F2077" t="s">
        <v>163</v>
      </c>
      <c r="G2077" t="s">
        <v>164</v>
      </c>
      <c r="H2077">
        <v>267.39999999999998</v>
      </c>
      <c r="I2077">
        <v>292.60000000000002</v>
      </c>
      <c r="K2077">
        <v>63</v>
      </c>
      <c r="L2077">
        <v>115</v>
      </c>
      <c r="Y2077">
        <v>100</v>
      </c>
      <c r="Z2077">
        <v>1.4999999999999999E-2</v>
      </c>
      <c r="AA2077">
        <v>1</v>
      </c>
      <c r="AB2077">
        <v>22</v>
      </c>
    </row>
    <row r="2078" spans="1:28" x14ac:dyDescent="0.25">
      <c r="A2078">
        <v>2021</v>
      </c>
      <c r="B2078">
        <v>5</v>
      </c>
      <c r="C2078" s="289">
        <v>44327</v>
      </c>
      <c r="E2078">
        <v>674</v>
      </c>
      <c r="F2078" t="s">
        <v>447</v>
      </c>
      <c r="G2078" t="s">
        <v>448</v>
      </c>
      <c r="H2078">
        <v>240.89599999999999</v>
      </c>
      <c r="I2078">
        <v>274.17599999999999</v>
      </c>
      <c r="K2078">
        <v>40</v>
      </c>
      <c r="L2078">
        <v>180</v>
      </c>
      <c r="Y2078">
        <v>300</v>
      </c>
      <c r="Z2078">
        <v>1.4999999999999999E-2</v>
      </c>
      <c r="AA2078">
        <v>1</v>
      </c>
      <c r="AB2078">
        <v>22</v>
      </c>
    </row>
    <row r="2079" spans="1:28" x14ac:dyDescent="0.25">
      <c r="A2079">
        <v>2021</v>
      </c>
      <c r="B2079">
        <v>5</v>
      </c>
      <c r="C2079" s="289">
        <v>44333</v>
      </c>
      <c r="E2079">
        <v>674</v>
      </c>
      <c r="F2079" t="s">
        <v>447</v>
      </c>
      <c r="G2079" t="s">
        <v>448</v>
      </c>
      <c r="H2079">
        <v>240.89599999999999</v>
      </c>
      <c r="I2079">
        <v>274.17599999999999</v>
      </c>
      <c r="K2079">
        <v>40</v>
      </c>
      <c r="L2079">
        <v>180</v>
      </c>
      <c r="Y2079">
        <v>100</v>
      </c>
      <c r="Z2079">
        <v>1.4999999999999999E-2</v>
      </c>
      <c r="AA2079">
        <v>1</v>
      </c>
      <c r="AB2079">
        <v>22</v>
      </c>
    </row>
    <row r="2080" spans="1:28" x14ac:dyDescent="0.25">
      <c r="A2080">
        <v>2021</v>
      </c>
      <c r="B2080">
        <v>5</v>
      </c>
      <c r="C2080" s="289">
        <v>44335</v>
      </c>
      <c r="E2080">
        <v>674</v>
      </c>
      <c r="F2080" t="s">
        <v>447</v>
      </c>
      <c r="G2080" t="s">
        <v>448</v>
      </c>
      <c r="H2080">
        <v>240.89599999999999</v>
      </c>
      <c r="I2080">
        <v>274.17599999999999</v>
      </c>
      <c r="K2080">
        <v>40</v>
      </c>
      <c r="L2080">
        <v>180</v>
      </c>
      <c r="Y2080">
        <v>200</v>
      </c>
      <c r="Z2080">
        <v>1.4999999999999999E-2</v>
      </c>
      <c r="AA2080">
        <v>1</v>
      </c>
      <c r="AB2080">
        <v>22</v>
      </c>
    </row>
    <row r="2081" spans="1:28" x14ac:dyDescent="0.25">
      <c r="A2081">
        <v>2021</v>
      </c>
      <c r="B2081">
        <v>5</v>
      </c>
      <c r="C2081" s="289">
        <v>44339</v>
      </c>
      <c r="E2081">
        <v>674</v>
      </c>
      <c r="F2081" t="s">
        <v>447</v>
      </c>
      <c r="G2081" t="s">
        <v>448</v>
      </c>
      <c r="H2081">
        <v>240.89599999999999</v>
      </c>
      <c r="I2081">
        <v>274.17599999999999</v>
      </c>
      <c r="K2081">
        <v>40</v>
      </c>
      <c r="L2081">
        <v>180</v>
      </c>
      <c r="Y2081">
        <v>500</v>
      </c>
      <c r="Z2081">
        <v>1.4999999999999999E-2</v>
      </c>
      <c r="AA2081">
        <v>1</v>
      </c>
      <c r="AB2081">
        <v>22</v>
      </c>
    </row>
    <row r="2082" spans="1:28" x14ac:dyDescent="0.25">
      <c r="A2082">
        <v>2021</v>
      </c>
      <c r="B2082">
        <v>5</v>
      </c>
      <c r="C2082" s="289">
        <v>44340</v>
      </c>
      <c r="E2082">
        <v>674</v>
      </c>
      <c r="F2082" t="s">
        <v>447</v>
      </c>
      <c r="G2082" t="s">
        <v>448</v>
      </c>
      <c r="H2082">
        <v>240.89599999999999</v>
      </c>
      <c r="I2082">
        <v>274.17599999999999</v>
      </c>
      <c r="J2082">
        <v>246.2</v>
      </c>
      <c r="K2082">
        <v>40</v>
      </c>
      <c r="L2082">
        <v>180</v>
      </c>
      <c r="M2082">
        <v>78</v>
      </c>
      <c r="N2082">
        <v>92</v>
      </c>
      <c r="O2082">
        <v>4</v>
      </c>
      <c r="P2082">
        <v>1</v>
      </c>
      <c r="Q2082">
        <v>5</v>
      </c>
      <c r="X2082">
        <v>10</v>
      </c>
      <c r="Y2082">
        <v>610</v>
      </c>
      <c r="Z2082">
        <v>1.4999999999999999E-2</v>
      </c>
      <c r="AA2082">
        <v>1</v>
      </c>
      <c r="AB2082">
        <v>22</v>
      </c>
    </row>
    <row r="2083" spans="1:28" x14ac:dyDescent="0.25">
      <c r="A2083">
        <v>2021</v>
      </c>
      <c r="B2083">
        <v>5</v>
      </c>
      <c r="C2083" s="289">
        <v>44341</v>
      </c>
      <c r="E2083">
        <v>674</v>
      </c>
      <c r="F2083" t="s">
        <v>447</v>
      </c>
      <c r="G2083" t="s">
        <v>448</v>
      </c>
      <c r="H2083">
        <v>240.89599999999999</v>
      </c>
      <c r="I2083">
        <v>274.17599999999999</v>
      </c>
      <c r="J2083">
        <v>290</v>
      </c>
      <c r="K2083">
        <v>40</v>
      </c>
      <c r="L2083">
        <v>180</v>
      </c>
      <c r="M2083">
        <v>77</v>
      </c>
      <c r="N2083">
        <v>93</v>
      </c>
      <c r="O2083">
        <v>2</v>
      </c>
      <c r="P2083">
        <v>1</v>
      </c>
      <c r="Q2083">
        <v>2</v>
      </c>
      <c r="X2083">
        <v>5</v>
      </c>
      <c r="Y2083">
        <v>1105</v>
      </c>
      <c r="Z2083">
        <v>1.4999999999999999E-2</v>
      </c>
      <c r="AA2083">
        <v>1</v>
      </c>
      <c r="AB2083">
        <v>22</v>
      </c>
    </row>
    <row r="2084" spans="1:28" x14ac:dyDescent="0.25">
      <c r="A2084">
        <v>2021</v>
      </c>
      <c r="B2084">
        <v>5</v>
      </c>
      <c r="C2084" s="289">
        <v>44320</v>
      </c>
      <c r="E2084">
        <v>50</v>
      </c>
      <c r="F2084" t="s">
        <v>278</v>
      </c>
      <c r="G2084" t="s">
        <v>279</v>
      </c>
      <c r="H2084">
        <v>51.57</v>
      </c>
      <c r="I2084">
        <v>56.43</v>
      </c>
      <c r="J2084">
        <v>58.5</v>
      </c>
      <c r="K2084">
        <v>101</v>
      </c>
      <c r="L2084">
        <v>107</v>
      </c>
      <c r="M2084">
        <v>73</v>
      </c>
      <c r="N2084">
        <v>99</v>
      </c>
      <c r="O2084">
        <v>3</v>
      </c>
      <c r="Q2084">
        <v>10</v>
      </c>
      <c r="X2084">
        <v>13</v>
      </c>
      <c r="Y2084">
        <v>13</v>
      </c>
      <c r="Z2084">
        <v>1.4999999999999999E-2</v>
      </c>
      <c r="AA2084">
        <v>1</v>
      </c>
      <c r="AB2084">
        <v>18</v>
      </c>
    </row>
    <row r="2085" spans="1:28" x14ac:dyDescent="0.25">
      <c r="A2085">
        <v>2021</v>
      </c>
      <c r="B2085">
        <v>5</v>
      </c>
      <c r="C2085" s="289">
        <v>44321</v>
      </c>
      <c r="E2085">
        <v>50</v>
      </c>
      <c r="F2085" t="s">
        <v>278</v>
      </c>
      <c r="G2085" t="s">
        <v>279</v>
      </c>
      <c r="H2085">
        <v>51.57</v>
      </c>
      <c r="I2085">
        <v>56.43</v>
      </c>
      <c r="J2085">
        <v>55.3</v>
      </c>
      <c r="K2085">
        <v>101</v>
      </c>
      <c r="L2085">
        <v>107</v>
      </c>
      <c r="M2085">
        <v>69</v>
      </c>
      <c r="N2085">
        <v>105</v>
      </c>
      <c r="O2085">
        <v>11</v>
      </c>
      <c r="P2085">
        <v>4</v>
      </c>
      <c r="Q2085">
        <v>4</v>
      </c>
      <c r="X2085">
        <v>19</v>
      </c>
      <c r="Y2085">
        <v>1027</v>
      </c>
      <c r="Z2085">
        <v>1.4999999999999999E-2</v>
      </c>
      <c r="AA2085">
        <v>1</v>
      </c>
      <c r="AB2085">
        <v>18</v>
      </c>
    </row>
    <row r="2086" spans="1:28" x14ac:dyDescent="0.25">
      <c r="A2086">
        <v>2021</v>
      </c>
      <c r="B2086">
        <v>5</v>
      </c>
      <c r="C2086" s="289">
        <v>44322</v>
      </c>
      <c r="E2086">
        <v>50</v>
      </c>
      <c r="F2086" t="s">
        <v>278</v>
      </c>
      <c r="G2086" t="s">
        <v>279</v>
      </c>
      <c r="H2086">
        <v>51.57</v>
      </c>
      <c r="I2086">
        <v>56.43</v>
      </c>
      <c r="J2086">
        <v>55.8</v>
      </c>
      <c r="K2086">
        <v>101</v>
      </c>
      <c r="L2086">
        <v>107</v>
      </c>
      <c r="M2086">
        <v>72</v>
      </c>
      <c r="N2086">
        <v>100</v>
      </c>
      <c r="O2086">
        <v>10</v>
      </c>
      <c r="P2086">
        <v>8</v>
      </c>
      <c r="Q2086">
        <v>12</v>
      </c>
      <c r="X2086">
        <v>30</v>
      </c>
      <c r="Y2086">
        <v>1794</v>
      </c>
      <c r="Z2086">
        <v>1.4999999999999999E-2</v>
      </c>
      <c r="AA2086">
        <v>1</v>
      </c>
      <c r="AB2086">
        <v>18</v>
      </c>
    </row>
    <row r="2087" spans="1:28" x14ac:dyDescent="0.25">
      <c r="A2087">
        <v>2021</v>
      </c>
      <c r="B2087">
        <v>5</v>
      </c>
      <c r="C2087" s="289">
        <v>44324</v>
      </c>
      <c r="E2087">
        <v>50</v>
      </c>
      <c r="F2087" t="s">
        <v>278</v>
      </c>
      <c r="G2087" t="s">
        <v>279</v>
      </c>
      <c r="H2087">
        <v>51.57</v>
      </c>
      <c r="I2087">
        <v>56.43</v>
      </c>
      <c r="J2087">
        <v>55.8</v>
      </c>
      <c r="K2087">
        <v>101</v>
      </c>
      <c r="L2087">
        <v>107</v>
      </c>
      <c r="M2087">
        <v>73</v>
      </c>
      <c r="N2087">
        <v>99</v>
      </c>
      <c r="O2087">
        <v>8</v>
      </c>
      <c r="P2087">
        <v>2</v>
      </c>
      <c r="Q2087">
        <v>11</v>
      </c>
      <c r="X2087">
        <v>21</v>
      </c>
      <c r="Y2087">
        <v>1701</v>
      </c>
      <c r="Z2087">
        <v>1.4999999999999999E-2</v>
      </c>
      <c r="AA2087">
        <v>1</v>
      </c>
      <c r="AB2087">
        <v>18</v>
      </c>
    </row>
    <row r="2088" spans="1:28" x14ac:dyDescent="0.25">
      <c r="A2088">
        <v>2021</v>
      </c>
      <c r="B2088">
        <v>5</v>
      </c>
      <c r="C2088" s="289">
        <v>44325</v>
      </c>
      <c r="E2088">
        <v>50</v>
      </c>
      <c r="F2088" t="s">
        <v>278</v>
      </c>
      <c r="G2088" t="s">
        <v>279</v>
      </c>
      <c r="H2088">
        <v>51.57</v>
      </c>
      <c r="I2088">
        <v>56.43</v>
      </c>
      <c r="J2088">
        <v>54.9</v>
      </c>
      <c r="K2088">
        <v>101</v>
      </c>
      <c r="L2088">
        <v>107</v>
      </c>
      <c r="M2088">
        <v>70</v>
      </c>
      <c r="N2088">
        <v>102</v>
      </c>
      <c r="O2088">
        <v>7</v>
      </c>
      <c r="P2088">
        <v>2</v>
      </c>
      <c r="Q2088">
        <v>15</v>
      </c>
      <c r="X2088">
        <v>24</v>
      </c>
      <c r="Y2088">
        <v>1452</v>
      </c>
      <c r="Z2088">
        <v>1.4999999999999999E-2</v>
      </c>
      <c r="AA2088">
        <v>1</v>
      </c>
      <c r="AB2088">
        <v>18</v>
      </c>
    </row>
    <row r="2089" spans="1:28" x14ac:dyDescent="0.25">
      <c r="A2089">
        <v>2021</v>
      </c>
      <c r="B2089">
        <v>5</v>
      </c>
      <c r="C2089" s="289">
        <v>44326</v>
      </c>
      <c r="E2089">
        <v>50</v>
      </c>
      <c r="F2089" t="s">
        <v>278</v>
      </c>
      <c r="G2089" t="s">
        <v>279</v>
      </c>
      <c r="H2089">
        <v>51.57</v>
      </c>
      <c r="I2089">
        <v>56.43</v>
      </c>
      <c r="J2089">
        <v>54.8</v>
      </c>
      <c r="K2089">
        <v>101</v>
      </c>
      <c r="L2089">
        <v>107</v>
      </c>
      <c r="M2089">
        <v>68</v>
      </c>
      <c r="N2089">
        <v>105</v>
      </c>
      <c r="O2089">
        <v>10</v>
      </c>
      <c r="P2089">
        <v>2</v>
      </c>
      <c r="Q2089">
        <v>8</v>
      </c>
      <c r="R2089">
        <v>6</v>
      </c>
      <c r="X2089">
        <v>26</v>
      </c>
      <c r="Y2089">
        <v>1622</v>
      </c>
      <c r="Z2089">
        <v>1.4999999999999999E-2</v>
      </c>
      <c r="AA2089">
        <v>1</v>
      </c>
      <c r="AB2089">
        <v>18</v>
      </c>
    </row>
    <row r="2090" spans="1:28" x14ac:dyDescent="0.25">
      <c r="A2090">
        <v>2021</v>
      </c>
      <c r="B2090">
        <v>5</v>
      </c>
      <c r="C2090" s="289">
        <v>44327</v>
      </c>
      <c r="E2090">
        <v>50</v>
      </c>
      <c r="F2090" t="s">
        <v>278</v>
      </c>
      <c r="G2090" t="s">
        <v>279</v>
      </c>
      <c r="H2090">
        <v>51.57</v>
      </c>
      <c r="I2090">
        <v>56.43</v>
      </c>
      <c r="J2090">
        <v>53.7</v>
      </c>
      <c r="K2090">
        <v>101</v>
      </c>
      <c r="L2090">
        <v>107</v>
      </c>
      <c r="M2090">
        <v>68</v>
      </c>
      <c r="N2090">
        <v>105</v>
      </c>
      <c r="O2090">
        <v>7</v>
      </c>
      <c r="P2090">
        <v>4</v>
      </c>
      <c r="Q2090">
        <v>8</v>
      </c>
      <c r="X2090">
        <v>19</v>
      </c>
      <c r="Y2090">
        <v>1615</v>
      </c>
      <c r="Z2090">
        <v>1.4999999999999999E-2</v>
      </c>
      <c r="AA2090">
        <v>1</v>
      </c>
      <c r="AB2090">
        <v>18</v>
      </c>
    </row>
    <row r="2091" spans="1:28" x14ac:dyDescent="0.25">
      <c r="A2091">
        <v>2021</v>
      </c>
      <c r="B2091">
        <v>5</v>
      </c>
      <c r="C2091" s="289">
        <v>44333</v>
      </c>
      <c r="E2091">
        <v>50</v>
      </c>
      <c r="F2091" t="s">
        <v>278</v>
      </c>
      <c r="G2091" t="s">
        <v>279</v>
      </c>
      <c r="H2091">
        <v>51.57</v>
      </c>
      <c r="I2091">
        <v>56.43</v>
      </c>
      <c r="K2091">
        <v>101</v>
      </c>
      <c r="L2091">
        <v>107</v>
      </c>
      <c r="O2091">
        <v>1</v>
      </c>
      <c r="P2091">
        <v>1</v>
      </c>
      <c r="Q2091">
        <v>1</v>
      </c>
      <c r="X2091">
        <v>3</v>
      </c>
      <c r="Y2091">
        <v>3279</v>
      </c>
      <c r="Z2091">
        <v>1.4999999999999999E-2</v>
      </c>
      <c r="AA2091">
        <v>1</v>
      </c>
      <c r="AB2091">
        <v>18</v>
      </c>
    </row>
    <row r="2092" spans="1:28" x14ac:dyDescent="0.25">
      <c r="A2092">
        <v>2021</v>
      </c>
      <c r="B2092">
        <v>5</v>
      </c>
      <c r="C2092" s="289">
        <v>44318</v>
      </c>
      <c r="E2092">
        <v>660</v>
      </c>
      <c r="F2092" t="s">
        <v>421</v>
      </c>
      <c r="G2092" t="s">
        <v>422</v>
      </c>
      <c r="H2092">
        <v>605.06299999999999</v>
      </c>
      <c r="I2092">
        <v>688.65300000000002</v>
      </c>
      <c r="J2092">
        <v>1345.5</v>
      </c>
      <c r="K2092">
        <v>20</v>
      </c>
      <c r="L2092">
        <v>180</v>
      </c>
      <c r="M2092">
        <v>21</v>
      </c>
      <c r="N2092">
        <v>171</v>
      </c>
      <c r="O2092">
        <v>2</v>
      </c>
      <c r="P2092">
        <v>2</v>
      </c>
      <c r="Q2092">
        <v>1</v>
      </c>
      <c r="R2092">
        <v>0</v>
      </c>
      <c r="X2092">
        <v>5</v>
      </c>
      <c r="Y2092">
        <v>5</v>
      </c>
      <c r="Z2092">
        <v>1.4999999999999999E-2</v>
      </c>
      <c r="AA2092">
        <v>1</v>
      </c>
      <c r="AB2092">
        <v>16</v>
      </c>
    </row>
    <row r="2093" spans="1:28" x14ac:dyDescent="0.25">
      <c r="A2093">
        <v>2021</v>
      </c>
      <c r="B2093">
        <v>5</v>
      </c>
      <c r="C2093" s="289">
        <v>44319</v>
      </c>
      <c r="E2093">
        <v>660</v>
      </c>
      <c r="F2093" t="s">
        <v>421</v>
      </c>
      <c r="G2093" t="s">
        <v>422</v>
      </c>
      <c r="H2093">
        <v>605.06299999999999</v>
      </c>
      <c r="I2093">
        <v>688.65300000000002</v>
      </c>
      <c r="J2093">
        <v>1295.8</v>
      </c>
      <c r="K2093">
        <v>20</v>
      </c>
      <c r="L2093">
        <v>180</v>
      </c>
      <c r="M2093">
        <v>20</v>
      </c>
      <c r="N2093">
        <v>178</v>
      </c>
      <c r="O2093">
        <v>3</v>
      </c>
      <c r="P2093">
        <v>3</v>
      </c>
      <c r="Q2093">
        <v>5</v>
      </c>
      <c r="S2093">
        <v>0</v>
      </c>
      <c r="X2093">
        <v>11</v>
      </c>
      <c r="Y2093">
        <v>209</v>
      </c>
      <c r="Z2093">
        <v>1.4999999999999999E-2</v>
      </c>
      <c r="AA2093">
        <v>1</v>
      </c>
      <c r="AB2093">
        <v>16</v>
      </c>
    </row>
    <row r="2094" spans="1:28" x14ac:dyDescent="0.25">
      <c r="A2094">
        <v>2021</v>
      </c>
      <c r="B2094">
        <v>5</v>
      </c>
      <c r="C2094" s="289">
        <v>44320</v>
      </c>
      <c r="E2094">
        <v>660</v>
      </c>
      <c r="F2094" t="s">
        <v>421</v>
      </c>
      <c r="G2094" t="s">
        <v>422</v>
      </c>
      <c r="H2094">
        <v>605.06299999999999</v>
      </c>
      <c r="I2094">
        <v>688.65300000000002</v>
      </c>
      <c r="J2094">
        <v>1300.3</v>
      </c>
      <c r="K2094">
        <v>20</v>
      </c>
      <c r="L2094">
        <v>180</v>
      </c>
      <c r="M2094">
        <v>19</v>
      </c>
      <c r="N2094">
        <v>189</v>
      </c>
      <c r="O2094">
        <v>4</v>
      </c>
      <c r="P2094">
        <v>4</v>
      </c>
      <c r="Q2094">
        <v>6</v>
      </c>
      <c r="S2094">
        <v>0</v>
      </c>
      <c r="X2094">
        <v>14</v>
      </c>
      <c r="Y2094">
        <v>428</v>
      </c>
      <c r="Z2094">
        <v>1.4999999999999999E-2</v>
      </c>
      <c r="AA2094">
        <v>1</v>
      </c>
      <c r="AB2094">
        <v>16</v>
      </c>
    </row>
    <row r="2095" spans="1:28" x14ac:dyDescent="0.25">
      <c r="A2095">
        <v>2021</v>
      </c>
      <c r="B2095">
        <v>5</v>
      </c>
      <c r="C2095" s="289">
        <v>44321</v>
      </c>
      <c r="E2095">
        <v>660</v>
      </c>
      <c r="F2095" t="s">
        <v>421</v>
      </c>
      <c r="G2095" t="s">
        <v>422</v>
      </c>
      <c r="H2095">
        <v>605.06299999999999</v>
      </c>
      <c r="I2095">
        <v>688.65300000000002</v>
      </c>
      <c r="J2095">
        <v>1250</v>
      </c>
      <c r="K2095">
        <v>20</v>
      </c>
      <c r="L2095">
        <v>180</v>
      </c>
      <c r="M2095">
        <v>19</v>
      </c>
      <c r="N2095">
        <v>185</v>
      </c>
      <c r="O2095">
        <v>4</v>
      </c>
      <c r="P2095">
        <v>4</v>
      </c>
      <c r="Q2095">
        <v>7</v>
      </c>
      <c r="S2095">
        <v>0</v>
      </c>
      <c r="X2095">
        <v>14</v>
      </c>
      <c r="Y2095">
        <v>392</v>
      </c>
      <c r="Z2095">
        <v>1.4999999999999999E-2</v>
      </c>
      <c r="AA2095">
        <v>1</v>
      </c>
      <c r="AB2095">
        <v>16</v>
      </c>
    </row>
    <row r="2096" spans="1:28" x14ac:dyDescent="0.25">
      <c r="A2096">
        <v>2021</v>
      </c>
      <c r="B2096">
        <v>5</v>
      </c>
      <c r="C2096" s="289">
        <v>44322</v>
      </c>
      <c r="E2096">
        <v>660</v>
      </c>
      <c r="F2096" t="s">
        <v>421</v>
      </c>
      <c r="G2096" t="s">
        <v>422</v>
      </c>
      <c r="H2096">
        <v>605.06299999999999</v>
      </c>
      <c r="I2096">
        <v>688.65300000000002</v>
      </c>
      <c r="J2096">
        <v>1238.7</v>
      </c>
      <c r="K2096">
        <v>20</v>
      </c>
      <c r="L2096">
        <v>180</v>
      </c>
      <c r="M2096">
        <v>21</v>
      </c>
      <c r="N2096">
        <v>171</v>
      </c>
      <c r="O2096">
        <v>3</v>
      </c>
      <c r="P2096">
        <v>3</v>
      </c>
      <c r="Q2096">
        <v>4</v>
      </c>
      <c r="S2096">
        <v>0</v>
      </c>
      <c r="X2096">
        <v>11</v>
      </c>
      <c r="Y2096">
        <v>425</v>
      </c>
      <c r="Z2096">
        <v>1.4999999999999999E-2</v>
      </c>
      <c r="AA2096">
        <v>1</v>
      </c>
      <c r="AB2096">
        <v>16</v>
      </c>
    </row>
    <row r="2097" spans="1:28" x14ac:dyDescent="0.25">
      <c r="A2097">
        <v>2021</v>
      </c>
      <c r="B2097">
        <v>5</v>
      </c>
      <c r="C2097" s="289">
        <v>44324</v>
      </c>
      <c r="E2097">
        <v>660</v>
      </c>
      <c r="F2097" t="s">
        <v>421</v>
      </c>
      <c r="G2097" t="s">
        <v>422</v>
      </c>
      <c r="H2097">
        <v>605.06299999999999</v>
      </c>
      <c r="I2097">
        <v>688.65300000000002</v>
      </c>
      <c r="J2097">
        <v>1274.4000000000001</v>
      </c>
      <c r="K2097">
        <v>20</v>
      </c>
      <c r="L2097">
        <v>180</v>
      </c>
      <c r="M2097">
        <v>19</v>
      </c>
      <c r="N2097">
        <v>190</v>
      </c>
      <c r="O2097">
        <v>2</v>
      </c>
      <c r="P2097">
        <v>1</v>
      </c>
      <c r="Q2097">
        <v>1</v>
      </c>
      <c r="R2097">
        <v>1</v>
      </c>
      <c r="X2097">
        <v>4</v>
      </c>
      <c r="Y2097">
        <v>562</v>
      </c>
      <c r="Z2097">
        <v>1.4999999999999999E-2</v>
      </c>
      <c r="AA2097">
        <v>1</v>
      </c>
      <c r="AB2097">
        <v>16</v>
      </c>
    </row>
    <row r="2098" spans="1:28" x14ac:dyDescent="0.25">
      <c r="A2098">
        <v>2021</v>
      </c>
      <c r="B2098">
        <v>5</v>
      </c>
      <c r="C2098" s="289">
        <v>44325</v>
      </c>
      <c r="E2098">
        <v>660</v>
      </c>
      <c r="F2098" t="s">
        <v>421</v>
      </c>
      <c r="G2098" t="s">
        <v>422</v>
      </c>
      <c r="H2098">
        <v>605.06299999999999</v>
      </c>
      <c r="I2098">
        <v>688.65300000000002</v>
      </c>
      <c r="J2098">
        <v>1235</v>
      </c>
      <c r="K2098">
        <v>20</v>
      </c>
      <c r="L2098">
        <v>180</v>
      </c>
      <c r="M2098">
        <v>17</v>
      </c>
      <c r="N2098">
        <v>210</v>
      </c>
      <c r="O2098">
        <v>1</v>
      </c>
      <c r="P2098">
        <v>2</v>
      </c>
      <c r="Q2098">
        <v>3</v>
      </c>
      <c r="X2098">
        <v>6</v>
      </c>
      <c r="Y2098">
        <v>186</v>
      </c>
      <c r="Z2098">
        <v>1.4999999999999999E-2</v>
      </c>
      <c r="AA2098">
        <v>1</v>
      </c>
      <c r="AB2098">
        <v>16</v>
      </c>
    </row>
    <row r="2099" spans="1:28" x14ac:dyDescent="0.25">
      <c r="A2099">
        <v>2021</v>
      </c>
      <c r="B2099">
        <v>5</v>
      </c>
      <c r="C2099" s="289">
        <v>44346</v>
      </c>
      <c r="E2099">
        <v>660</v>
      </c>
      <c r="F2099" t="s">
        <v>421</v>
      </c>
      <c r="G2099" t="s">
        <v>422</v>
      </c>
      <c r="H2099">
        <v>605.06299999999999</v>
      </c>
      <c r="I2099">
        <v>688.65300000000002</v>
      </c>
      <c r="J2099">
        <v>1359.4</v>
      </c>
      <c r="K2099">
        <v>20</v>
      </c>
      <c r="L2099">
        <v>180</v>
      </c>
      <c r="M2099">
        <v>22</v>
      </c>
      <c r="N2099">
        <v>164</v>
      </c>
      <c r="O2099">
        <v>4</v>
      </c>
      <c r="P2099">
        <v>4</v>
      </c>
      <c r="Q2099">
        <v>5</v>
      </c>
      <c r="S2099">
        <v>2</v>
      </c>
      <c r="X2099">
        <v>15</v>
      </c>
      <c r="Y2099">
        <v>177</v>
      </c>
      <c r="Z2099">
        <v>1.4999999999999999E-2</v>
      </c>
      <c r="AA2099">
        <v>1</v>
      </c>
      <c r="AB2099">
        <v>16</v>
      </c>
    </row>
    <row r="2100" spans="1:28" x14ac:dyDescent="0.25">
      <c r="A2100">
        <v>2021</v>
      </c>
      <c r="B2100">
        <v>5</v>
      </c>
      <c r="C2100" s="289">
        <v>44314</v>
      </c>
      <c r="E2100">
        <v>658</v>
      </c>
      <c r="F2100" t="s">
        <v>255</v>
      </c>
      <c r="G2100" t="s">
        <v>256</v>
      </c>
      <c r="H2100">
        <v>83.7</v>
      </c>
      <c r="I2100">
        <v>96.3</v>
      </c>
      <c r="J2100">
        <v>92.8</v>
      </c>
      <c r="K2100">
        <v>60</v>
      </c>
      <c r="L2100">
        <v>180</v>
      </c>
      <c r="M2100">
        <v>68</v>
      </c>
      <c r="N2100">
        <v>159</v>
      </c>
      <c r="Z2100">
        <v>0.02</v>
      </c>
      <c r="AA2100">
        <v>1</v>
      </c>
      <c r="AB2100">
        <v>20</v>
      </c>
    </row>
    <row r="2101" spans="1:28" x14ac:dyDescent="0.25">
      <c r="A2101">
        <v>2021</v>
      </c>
      <c r="B2101">
        <v>5</v>
      </c>
      <c r="C2101" s="289">
        <v>44318</v>
      </c>
      <c r="E2101">
        <v>658</v>
      </c>
      <c r="F2101" t="s">
        <v>255</v>
      </c>
      <c r="G2101" t="s">
        <v>256</v>
      </c>
      <c r="H2101">
        <v>83.7</v>
      </c>
      <c r="I2101">
        <v>96.3</v>
      </c>
      <c r="J2101">
        <v>91.5</v>
      </c>
      <c r="K2101">
        <v>60</v>
      </c>
      <c r="L2101">
        <v>180</v>
      </c>
      <c r="M2101">
        <v>72</v>
      </c>
      <c r="N2101">
        <v>150</v>
      </c>
      <c r="O2101">
        <v>2</v>
      </c>
      <c r="Q2101">
        <v>1</v>
      </c>
      <c r="X2101">
        <v>3</v>
      </c>
      <c r="Y2101">
        <v>78</v>
      </c>
      <c r="Z2101">
        <v>0.02</v>
      </c>
      <c r="AA2101">
        <v>1</v>
      </c>
      <c r="AB2101">
        <v>20</v>
      </c>
    </row>
    <row r="2102" spans="1:28" x14ac:dyDescent="0.25">
      <c r="A2102">
        <v>2021</v>
      </c>
      <c r="B2102">
        <v>5</v>
      </c>
      <c r="C2102" s="289">
        <v>44314</v>
      </c>
      <c r="E2102">
        <v>656</v>
      </c>
      <c r="F2102" t="s">
        <v>249</v>
      </c>
      <c r="G2102" t="s">
        <v>250</v>
      </c>
      <c r="H2102">
        <v>137.63999999999999</v>
      </c>
      <c r="I2102">
        <v>158.36000000000001</v>
      </c>
      <c r="J2102">
        <v>145.30000000000001</v>
      </c>
      <c r="K2102">
        <v>60</v>
      </c>
      <c r="L2102">
        <v>180</v>
      </c>
      <c r="M2102">
        <v>68</v>
      </c>
      <c r="N2102">
        <v>159</v>
      </c>
      <c r="Z2102">
        <v>0.02</v>
      </c>
      <c r="AA2102">
        <v>1</v>
      </c>
      <c r="AB2102">
        <v>20</v>
      </c>
    </row>
    <row r="2103" spans="1:28" x14ac:dyDescent="0.25">
      <c r="A2103">
        <v>2021</v>
      </c>
      <c r="B2103">
        <v>5</v>
      </c>
      <c r="C2103" s="289">
        <v>44318</v>
      </c>
      <c r="E2103">
        <v>656</v>
      </c>
      <c r="F2103" t="s">
        <v>249</v>
      </c>
      <c r="G2103" t="s">
        <v>250</v>
      </c>
      <c r="H2103">
        <v>137.63999999999999</v>
      </c>
      <c r="I2103">
        <v>158.36000000000001</v>
      </c>
      <c r="J2103">
        <v>147.5</v>
      </c>
      <c r="K2103">
        <v>60</v>
      </c>
      <c r="L2103">
        <v>180</v>
      </c>
      <c r="M2103">
        <v>72</v>
      </c>
      <c r="N2103">
        <v>150</v>
      </c>
      <c r="O2103">
        <v>1</v>
      </c>
      <c r="Q2103">
        <v>2</v>
      </c>
      <c r="X2103">
        <v>3</v>
      </c>
      <c r="Y2103">
        <v>73</v>
      </c>
      <c r="Z2103">
        <v>0.02</v>
      </c>
      <c r="AA2103">
        <v>1</v>
      </c>
      <c r="AB2103">
        <v>20</v>
      </c>
    </row>
    <row r="2104" spans="1:28" x14ac:dyDescent="0.25">
      <c r="A2104">
        <v>2021</v>
      </c>
      <c r="B2104">
        <v>5</v>
      </c>
      <c r="C2104" s="289">
        <v>44314</v>
      </c>
      <c r="E2104">
        <v>657</v>
      </c>
      <c r="F2104" t="s">
        <v>252</v>
      </c>
      <c r="G2104" t="s">
        <v>253</v>
      </c>
      <c r="H2104">
        <v>83.7</v>
      </c>
      <c r="I2104">
        <v>96.3</v>
      </c>
      <c r="J2104">
        <v>92.8</v>
      </c>
      <c r="K2104">
        <v>60</v>
      </c>
      <c r="L2104">
        <v>180</v>
      </c>
      <c r="M2104">
        <v>68</v>
      </c>
      <c r="N2104">
        <v>159</v>
      </c>
      <c r="O2104">
        <v>8</v>
      </c>
      <c r="P2104">
        <v>2</v>
      </c>
      <c r="Q2104">
        <v>7</v>
      </c>
      <c r="X2104">
        <v>17</v>
      </c>
      <c r="Y2104">
        <v>767</v>
      </c>
      <c r="Z2104">
        <v>0.02</v>
      </c>
      <c r="AA2104">
        <v>1</v>
      </c>
      <c r="AB2104">
        <v>20</v>
      </c>
    </row>
    <row r="2105" spans="1:28" x14ac:dyDescent="0.25">
      <c r="A2105">
        <v>2021</v>
      </c>
      <c r="B2105">
        <v>5</v>
      </c>
      <c r="C2105" s="289">
        <v>44318</v>
      </c>
      <c r="E2105">
        <v>657</v>
      </c>
      <c r="F2105" t="s">
        <v>252</v>
      </c>
      <c r="G2105" t="s">
        <v>253</v>
      </c>
      <c r="H2105">
        <v>83.7</v>
      </c>
      <c r="I2105">
        <v>96.3</v>
      </c>
      <c r="J2105">
        <v>91.5</v>
      </c>
      <c r="K2105">
        <v>60</v>
      </c>
      <c r="L2105">
        <v>180</v>
      </c>
      <c r="M2105">
        <v>72</v>
      </c>
      <c r="N2105">
        <v>150</v>
      </c>
      <c r="O2105">
        <v>2</v>
      </c>
      <c r="Q2105">
        <v>1</v>
      </c>
      <c r="X2105">
        <v>3</v>
      </c>
      <c r="Y2105">
        <v>78</v>
      </c>
      <c r="Z2105">
        <v>0.02</v>
      </c>
      <c r="AA2105">
        <v>1</v>
      </c>
      <c r="AB2105">
        <v>20</v>
      </c>
    </row>
    <row r="2106" spans="1:28" x14ac:dyDescent="0.25">
      <c r="A2106">
        <v>2021</v>
      </c>
      <c r="B2106">
        <v>5</v>
      </c>
      <c r="C2106" s="289">
        <v>44314</v>
      </c>
      <c r="E2106">
        <v>655</v>
      </c>
      <c r="F2106" t="s">
        <v>246</v>
      </c>
      <c r="G2106" t="s">
        <v>247</v>
      </c>
      <c r="H2106">
        <v>137.63999999999999</v>
      </c>
      <c r="I2106">
        <v>158.36000000000001</v>
      </c>
      <c r="J2106">
        <v>145.30000000000001</v>
      </c>
      <c r="K2106">
        <v>60</v>
      </c>
      <c r="L2106">
        <v>180</v>
      </c>
      <c r="M2106">
        <v>68</v>
      </c>
      <c r="N2106">
        <v>159</v>
      </c>
      <c r="O2106">
        <v>4</v>
      </c>
      <c r="P2106">
        <v>4</v>
      </c>
      <c r="Q2106">
        <v>9</v>
      </c>
      <c r="S2106">
        <v>2</v>
      </c>
      <c r="X2106">
        <v>19</v>
      </c>
      <c r="Y2106">
        <v>839</v>
      </c>
      <c r="Z2106">
        <v>0.02</v>
      </c>
      <c r="AA2106">
        <v>1</v>
      </c>
      <c r="AB2106">
        <v>20</v>
      </c>
    </row>
    <row r="2107" spans="1:28" x14ac:dyDescent="0.25">
      <c r="A2107">
        <v>2021</v>
      </c>
      <c r="B2107">
        <v>5</v>
      </c>
      <c r="C2107" s="289">
        <v>44318</v>
      </c>
      <c r="E2107">
        <v>655</v>
      </c>
      <c r="F2107" t="s">
        <v>246</v>
      </c>
      <c r="G2107" t="s">
        <v>247</v>
      </c>
      <c r="H2107">
        <v>137.63999999999999</v>
      </c>
      <c r="I2107">
        <v>158.36000000000001</v>
      </c>
      <c r="J2107">
        <v>147.5</v>
      </c>
      <c r="K2107">
        <v>60</v>
      </c>
      <c r="L2107">
        <v>180</v>
      </c>
      <c r="M2107">
        <v>72</v>
      </c>
      <c r="N2107">
        <v>150</v>
      </c>
      <c r="O2107">
        <v>1</v>
      </c>
      <c r="Q2107">
        <v>2</v>
      </c>
      <c r="X2107">
        <v>3</v>
      </c>
      <c r="Y2107">
        <v>73</v>
      </c>
      <c r="Z2107">
        <v>0.02</v>
      </c>
      <c r="AA2107">
        <v>1</v>
      </c>
      <c r="AB2107">
        <v>20</v>
      </c>
    </row>
    <row r="2108" spans="1:28" x14ac:dyDescent="0.25">
      <c r="A2108">
        <v>2021</v>
      </c>
      <c r="B2108">
        <v>5</v>
      </c>
      <c r="C2108" s="289">
        <v>44339</v>
      </c>
      <c r="E2108">
        <v>645</v>
      </c>
      <c r="F2108" t="s">
        <v>226</v>
      </c>
      <c r="G2108" t="s">
        <v>227</v>
      </c>
      <c r="H2108">
        <v>123.69</v>
      </c>
      <c r="I2108">
        <v>142.31</v>
      </c>
      <c r="J2108">
        <v>149.19999999999999</v>
      </c>
      <c r="K2108">
        <v>80</v>
      </c>
      <c r="L2108">
        <v>180</v>
      </c>
      <c r="M2108">
        <v>50</v>
      </c>
      <c r="N2108">
        <v>288</v>
      </c>
      <c r="O2108">
        <v>7</v>
      </c>
      <c r="P2108">
        <v>2</v>
      </c>
      <c r="Q2108">
        <v>4</v>
      </c>
      <c r="X2108">
        <v>13</v>
      </c>
      <c r="Y2108">
        <v>633</v>
      </c>
      <c r="Z2108">
        <v>0.02</v>
      </c>
      <c r="AA2108">
        <v>1</v>
      </c>
      <c r="AB2108">
        <v>20</v>
      </c>
    </row>
    <row r="2109" spans="1:28" x14ac:dyDescent="0.25">
      <c r="A2109">
        <v>2021</v>
      </c>
      <c r="B2109">
        <v>5</v>
      </c>
      <c r="C2109" s="289">
        <v>44340</v>
      </c>
      <c r="E2109">
        <v>645</v>
      </c>
      <c r="F2109" t="s">
        <v>226</v>
      </c>
      <c r="G2109" t="s">
        <v>227</v>
      </c>
      <c r="H2109">
        <v>123.69</v>
      </c>
      <c r="I2109">
        <v>142.31</v>
      </c>
      <c r="J2109">
        <v>145</v>
      </c>
      <c r="K2109">
        <v>80</v>
      </c>
      <c r="L2109">
        <v>180</v>
      </c>
      <c r="M2109">
        <v>50</v>
      </c>
      <c r="N2109">
        <v>290</v>
      </c>
      <c r="O2109">
        <v>6</v>
      </c>
      <c r="Q2109">
        <v>1</v>
      </c>
      <c r="X2109">
        <v>7</v>
      </c>
      <c r="Y2109">
        <v>387</v>
      </c>
      <c r="Z2109">
        <v>0.02</v>
      </c>
      <c r="AA2109">
        <v>1</v>
      </c>
      <c r="AB2109">
        <v>20</v>
      </c>
    </row>
    <row r="2110" spans="1:28" x14ac:dyDescent="0.25">
      <c r="A2110">
        <v>2021</v>
      </c>
      <c r="B2110">
        <v>5</v>
      </c>
      <c r="C2110" s="289">
        <v>44345</v>
      </c>
      <c r="E2110">
        <v>645</v>
      </c>
      <c r="F2110" t="s">
        <v>226</v>
      </c>
      <c r="G2110" t="s">
        <v>227</v>
      </c>
      <c r="H2110">
        <v>123.69</v>
      </c>
      <c r="I2110">
        <v>142.31</v>
      </c>
      <c r="J2110">
        <v>140.69999999999999</v>
      </c>
      <c r="K2110">
        <v>80</v>
      </c>
      <c r="L2110">
        <v>180</v>
      </c>
      <c r="M2110">
        <v>59</v>
      </c>
      <c r="N2110">
        <v>245</v>
      </c>
      <c r="O2110">
        <v>11</v>
      </c>
      <c r="P2110">
        <v>2</v>
      </c>
      <c r="Q2110">
        <v>4</v>
      </c>
      <c r="S2110">
        <v>1</v>
      </c>
      <c r="X2110">
        <v>18</v>
      </c>
      <c r="Y2110">
        <v>918</v>
      </c>
      <c r="Z2110">
        <v>0.02</v>
      </c>
      <c r="AA2110">
        <v>1</v>
      </c>
      <c r="AB2110">
        <v>20</v>
      </c>
    </row>
    <row r="2111" spans="1:28" x14ac:dyDescent="0.25">
      <c r="A2111">
        <v>2021</v>
      </c>
      <c r="B2111">
        <v>5</v>
      </c>
      <c r="C2111" s="289">
        <v>44346</v>
      </c>
      <c r="E2111">
        <v>645</v>
      </c>
      <c r="F2111" t="s">
        <v>226</v>
      </c>
      <c r="G2111" t="s">
        <v>227</v>
      </c>
      <c r="H2111">
        <v>123.69</v>
      </c>
      <c r="I2111">
        <v>142.31</v>
      </c>
      <c r="J2111">
        <v>150.80000000000001</v>
      </c>
      <c r="K2111">
        <v>80</v>
      </c>
      <c r="L2111">
        <v>180</v>
      </c>
      <c r="M2111">
        <v>65</v>
      </c>
      <c r="N2111">
        <v>223</v>
      </c>
      <c r="O2111">
        <v>3</v>
      </c>
      <c r="P2111">
        <v>3</v>
      </c>
      <c r="Q2111">
        <v>4</v>
      </c>
      <c r="X2111">
        <v>10</v>
      </c>
      <c r="Y2111">
        <v>510</v>
      </c>
      <c r="Z2111">
        <v>0.02</v>
      </c>
      <c r="AA2111">
        <v>1</v>
      </c>
      <c r="AB2111">
        <v>20</v>
      </c>
    </row>
    <row r="2112" spans="1:28" x14ac:dyDescent="0.25">
      <c r="A2112">
        <v>2021</v>
      </c>
      <c r="B2112">
        <v>5</v>
      </c>
      <c r="C2112" s="289">
        <v>44321</v>
      </c>
      <c r="E2112">
        <v>625</v>
      </c>
      <c r="F2112" t="s">
        <v>218</v>
      </c>
      <c r="G2112" t="s">
        <v>219</v>
      </c>
      <c r="H2112">
        <v>129.01</v>
      </c>
      <c r="I2112">
        <v>150.99</v>
      </c>
      <c r="J2112">
        <v>139.5</v>
      </c>
      <c r="K2112">
        <v>18</v>
      </c>
      <c r="L2112">
        <v>200</v>
      </c>
      <c r="M2112">
        <v>26</v>
      </c>
      <c r="N2112">
        <v>140</v>
      </c>
      <c r="O2112">
        <v>4</v>
      </c>
      <c r="P2112">
        <v>1</v>
      </c>
      <c r="Q2112">
        <v>3</v>
      </c>
      <c r="X2112">
        <v>8</v>
      </c>
      <c r="Y2112">
        <v>248</v>
      </c>
      <c r="Z2112">
        <v>1.4999999999999999E-2</v>
      </c>
      <c r="AA2112">
        <v>1</v>
      </c>
      <c r="AB2112">
        <v>25</v>
      </c>
    </row>
    <row r="2113" spans="1:28" x14ac:dyDescent="0.25">
      <c r="A2113">
        <v>2021</v>
      </c>
      <c r="B2113">
        <v>5</v>
      </c>
      <c r="C2113" s="289">
        <v>44322</v>
      </c>
      <c r="E2113">
        <v>625</v>
      </c>
      <c r="F2113" t="s">
        <v>218</v>
      </c>
      <c r="G2113" t="s">
        <v>219</v>
      </c>
      <c r="H2113">
        <v>129.01</v>
      </c>
      <c r="I2113">
        <v>150.99</v>
      </c>
      <c r="J2113">
        <v>143.80000000000001</v>
      </c>
      <c r="K2113">
        <v>18</v>
      </c>
      <c r="L2113">
        <v>200</v>
      </c>
      <c r="M2113">
        <v>25</v>
      </c>
      <c r="N2113">
        <v>144</v>
      </c>
      <c r="O2113">
        <v>5</v>
      </c>
      <c r="Q2113">
        <v>3</v>
      </c>
      <c r="X2113">
        <v>8</v>
      </c>
      <c r="Y2113">
        <v>338</v>
      </c>
      <c r="Z2113">
        <v>1.4999999999999999E-2</v>
      </c>
      <c r="AA2113">
        <v>1</v>
      </c>
      <c r="AB2113">
        <v>25</v>
      </c>
    </row>
    <row r="2114" spans="1:28" x14ac:dyDescent="0.25">
      <c r="A2114">
        <v>2021</v>
      </c>
      <c r="B2114">
        <v>5</v>
      </c>
      <c r="C2114" s="289">
        <v>44324</v>
      </c>
      <c r="E2114">
        <v>625</v>
      </c>
      <c r="F2114" t="s">
        <v>218</v>
      </c>
      <c r="G2114" t="s">
        <v>219</v>
      </c>
      <c r="H2114">
        <v>129.01</v>
      </c>
      <c r="I2114">
        <v>150.99</v>
      </c>
      <c r="K2114">
        <v>18</v>
      </c>
      <c r="L2114">
        <v>200</v>
      </c>
      <c r="Y2114">
        <v>15</v>
      </c>
      <c r="Z2114">
        <v>1.4999999999999999E-2</v>
      </c>
      <c r="AA2114">
        <v>1</v>
      </c>
      <c r="AB2114">
        <v>25</v>
      </c>
    </row>
    <row r="2115" spans="1:28" x14ac:dyDescent="0.25">
      <c r="A2115">
        <v>2021</v>
      </c>
      <c r="B2115">
        <v>5</v>
      </c>
      <c r="C2115" s="289">
        <v>44345</v>
      </c>
      <c r="E2115">
        <v>625</v>
      </c>
      <c r="F2115" t="s">
        <v>218</v>
      </c>
      <c r="G2115" t="s">
        <v>219</v>
      </c>
      <c r="H2115">
        <v>129.01</v>
      </c>
      <c r="I2115">
        <v>150.99</v>
      </c>
      <c r="J2115">
        <v>144</v>
      </c>
      <c r="K2115">
        <v>18</v>
      </c>
      <c r="L2115">
        <v>200</v>
      </c>
      <c r="M2115">
        <v>24</v>
      </c>
      <c r="N2115">
        <v>152</v>
      </c>
      <c r="O2115">
        <v>3</v>
      </c>
      <c r="Q2115">
        <v>1</v>
      </c>
      <c r="X2115">
        <v>4</v>
      </c>
      <c r="Y2115">
        <v>4</v>
      </c>
      <c r="Z2115">
        <v>1.4999999999999999E-2</v>
      </c>
      <c r="AA2115">
        <v>1</v>
      </c>
      <c r="AB2115">
        <v>25</v>
      </c>
    </row>
    <row r="2116" spans="1:28" x14ac:dyDescent="0.25">
      <c r="A2116">
        <v>2021</v>
      </c>
      <c r="B2116">
        <v>5</v>
      </c>
      <c r="C2116" s="289">
        <v>44346</v>
      </c>
      <c r="E2116">
        <v>625</v>
      </c>
      <c r="F2116" t="s">
        <v>218</v>
      </c>
      <c r="G2116" t="s">
        <v>219</v>
      </c>
      <c r="H2116">
        <v>129.01</v>
      </c>
      <c r="I2116">
        <v>150.99</v>
      </c>
      <c r="J2116">
        <v>139.1</v>
      </c>
      <c r="K2116">
        <v>18</v>
      </c>
      <c r="L2116">
        <v>200</v>
      </c>
      <c r="M2116">
        <v>26</v>
      </c>
      <c r="N2116">
        <v>139</v>
      </c>
      <c r="O2116">
        <v>5</v>
      </c>
      <c r="P2116">
        <v>3</v>
      </c>
      <c r="Q2116">
        <v>3</v>
      </c>
      <c r="X2116">
        <v>11</v>
      </c>
      <c r="Y2116">
        <v>11</v>
      </c>
      <c r="Z2116">
        <v>1.4999999999999999E-2</v>
      </c>
      <c r="AA2116">
        <v>1</v>
      </c>
      <c r="AB2116">
        <v>25</v>
      </c>
    </row>
    <row r="2117" spans="1:28" x14ac:dyDescent="0.25">
      <c r="A2117">
        <v>2021</v>
      </c>
      <c r="B2117">
        <v>5</v>
      </c>
      <c r="C2117" s="289">
        <v>44334</v>
      </c>
      <c r="E2117">
        <v>629</v>
      </c>
      <c r="F2117" t="s">
        <v>345</v>
      </c>
      <c r="G2117" t="s">
        <v>346</v>
      </c>
      <c r="H2117">
        <v>203.983</v>
      </c>
      <c r="I2117">
        <v>238.017</v>
      </c>
      <c r="J2117">
        <v>249</v>
      </c>
      <c r="K2117">
        <v>18</v>
      </c>
      <c r="L2117">
        <v>200</v>
      </c>
      <c r="M2117">
        <v>25</v>
      </c>
      <c r="N2117">
        <v>145</v>
      </c>
      <c r="O2117">
        <v>8</v>
      </c>
      <c r="Q2117">
        <v>2</v>
      </c>
      <c r="X2117">
        <v>10</v>
      </c>
      <c r="Y2117">
        <v>175</v>
      </c>
      <c r="Z2117">
        <v>1.4999999999999999E-2</v>
      </c>
      <c r="AA2117">
        <v>1</v>
      </c>
      <c r="AB2117">
        <v>25</v>
      </c>
    </row>
    <row r="2118" spans="1:28" x14ac:dyDescent="0.25">
      <c r="A2118">
        <v>2021</v>
      </c>
      <c r="B2118">
        <v>5</v>
      </c>
      <c r="C2118" s="289">
        <v>44335</v>
      </c>
      <c r="E2118">
        <v>629</v>
      </c>
      <c r="F2118" t="s">
        <v>345</v>
      </c>
      <c r="G2118" t="s">
        <v>346</v>
      </c>
      <c r="H2118">
        <v>203.983</v>
      </c>
      <c r="I2118">
        <v>238.017</v>
      </c>
      <c r="J2118">
        <v>245.5</v>
      </c>
      <c r="K2118">
        <v>18</v>
      </c>
      <c r="L2118">
        <v>200</v>
      </c>
      <c r="M2118">
        <v>25</v>
      </c>
      <c r="N2118">
        <v>145</v>
      </c>
      <c r="O2118">
        <v>6</v>
      </c>
      <c r="P2118">
        <v>2</v>
      </c>
      <c r="Q2118">
        <v>2</v>
      </c>
      <c r="X2118">
        <v>10</v>
      </c>
      <c r="Y2118">
        <v>340</v>
      </c>
      <c r="Z2118">
        <v>1.4999999999999999E-2</v>
      </c>
      <c r="AA2118">
        <v>1</v>
      </c>
      <c r="AB2118">
        <v>25</v>
      </c>
    </row>
    <row r="2119" spans="1:28" x14ac:dyDescent="0.25">
      <c r="A2119">
        <v>2021</v>
      </c>
      <c r="B2119">
        <v>5</v>
      </c>
      <c r="C2119" s="289">
        <v>44336</v>
      </c>
      <c r="E2119">
        <v>629</v>
      </c>
      <c r="F2119" t="s">
        <v>345</v>
      </c>
      <c r="G2119" t="s">
        <v>346</v>
      </c>
      <c r="H2119">
        <v>203.983</v>
      </c>
      <c r="I2119">
        <v>238.017</v>
      </c>
      <c r="J2119">
        <v>226.6</v>
      </c>
      <c r="K2119">
        <v>18</v>
      </c>
      <c r="L2119">
        <v>200</v>
      </c>
      <c r="M2119">
        <v>25</v>
      </c>
      <c r="N2119">
        <v>144</v>
      </c>
      <c r="O2119">
        <v>7</v>
      </c>
      <c r="P2119">
        <v>1</v>
      </c>
      <c r="Q2119">
        <v>2</v>
      </c>
      <c r="X2119">
        <v>10</v>
      </c>
      <c r="Y2119">
        <v>805</v>
      </c>
      <c r="Z2119">
        <v>1.4999999999999999E-2</v>
      </c>
      <c r="AA2119">
        <v>1</v>
      </c>
      <c r="AB2119">
        <v>25</v>
      </c>
    </row>
    <row r="2120" spans="1:28" x14ac:dyDescent="0.25">
      <c r="A2120">
        <v>2021</v>
      </c>
      <c r="B2120">
        <v>5</v>
      </c>
      <c r="C2120" s="289">
        <v>44339</v>
      </c>
      <c r="E2120">
        <v>629</v>
      </c>
      <c r="F2120" t="s">
        <v>345</v>
      </c>
      <c r="G2120" t="s">
        <v>346</v>
      </c>
      <c r="H2120">
        <v>203.983</v>
      </c>
      <c r="I2120">
        <v>238.017</v>
      </c>
      <c r="J2120">
        <v>220.9</v>
      </c>
      <c r="K2120">
        <v>18</v>
      </c>
      <c r="L2120">
        <v>200</v>
      </c>
      <c r="M2120">
        <v>16</v>
      </c>
      <c r="N2120">
        <v>221</v>
      </c>
      <c r="O2120">
        <v>7</v>
      </c>
      <c r="P2120">
        <v>1</v>
      </c>
      <c r="Q2120">
        <v>4</v>
      </c>
      <c r="X2120">
        <v>12</v>
      </c>
      <c r="Y2120">
        <v>342</v>
      </c>
      <c r="Z2120">
        <v>1.4999999999999999E-2</v>
      </c>
      <c r="AA2120">
        <v>1</v>
      </c>
      <c r="AB2120">
        <v>25</v>
      </c>
    </row>
    <row r="2121" spans="1:28" x14ac:dyDescent="0.25">
      <c r="A2121">
        <v>2021</v>
      </c>
      <c r="B2121">
        <v>5</v>
      </c>
      <c r="C2121" s="289">
        <v>44340</v>
      </c>
      <c r="E2121">
        <v>629</v>
      </c>
      <c r="F2121" t="s">
        <v>345</v>
      </c>
      <c r="G2121" t="s">
        <v>346</v>
      </c>
      <c r="H2121">
        <v>203.983</v>
      </c>
      <c r="I2121">
        <v>238.017</v>
      </c>
      <c r="J2121">
        <v>219.9</v>
      </c>
      <c r="K2121">
        <v>18</v>
      </c>
      <c r="L2121">
        <v>200</v>
      </c>
      <c r="M2121">
        <v>24</v>
      </c>
      <c r="N2121">
        <v>152</v>
      </c>
      <c r="O2121">
        <v>7</v>
      </c>
      <c r="P2121">
        <v>1</v>
      </c>
      <c r="Q2121">
        <v>3</v>
      </c>
      <c r="X2121">
        <v>11</v>
      </c>
      <c r="Y2121">
        <v>551</v>
      </c>
      <c r="Z2121">
        <v>1.4999999999999999E-2</v>
      </c>
      <c r="AA2121">
        <v>1</v>
      </c>
      <c r="AB2121">
        <v>25</v>
      </c>
    </row>
    <row r="2122" spans="1:28" x14ac:dyDescent="0.25">
      <c r="A2122">
        <v>2021</v>
      </c>
      <c r="B2122">
        <v>5</v>
      </c>
      <c r="C2122" s="289">
        <v>44321</v>
      </c>
      <c r="E2122">
        <v>621</v>
      </c>
      <c r="F2122" t="s">
        <v>293</v>
      </c>
      <c r="G2122" t="s">
        <v>294</v>
      </c>
      <c r="H2122">
        <v>175.98849999999999</v>
      </c>
      <c r="I2122">
        <v>207.01150000000001</v>
      </c>
      <c r="J2122">
        <v>201.5</v>
      </c>
      <c r="K2122">
        <v>18</v>
      </c>
      <c r="L2122">
        <v>200</v>
      </c>
      <c r="M2122">
        <v>24</v>
      </c>
      <c r="N2122">
        <v>150</v>
      </c>
      <c r="O2122">
        <v>3</v>
      </c>
      <c r="Q2122">
        <v>2</v>
      </c>
      <c r="X2122">
        <v>5</v>
      </c>
      <c r="Y2122">
        <v>5</v>
      </c>
      <c r="Z2122">
        <v>1.4999999999999999E-2</v>
      </c>
      <c r="AA2122">
        <v>1</v>
      </c>
      <c r="AB2122">
        <v>25</v>
      </c>
    </row>
    <row r="2123" spans="1:28" x14ac:dyDescent="0.25">
      <c r="A2123">
        <v>2021</v>
      </c>
      <c r="B2123">
        <v>5</v>
      </c>
      <c r="C2123" s="289">
        <v>44322</v>
      </c>
      <c r="E2123">
        <v>621</v>
      </c>
      <c r="F2123" t="s">
        <v>293</v>
      </c>
      <c r="G2123" t="s">
        <v>294</v>
      </c>
      <c r="H2123">
        <v>175.98849999999999</v>
      </c>
      <c r="I2123">
        <v>207.01150000000001</v>
      </c>
      <c r="J2123">
        <v>201.7</v>
      </c>
      <c r="K2123">
        <v>18</v>
      </c>
      <c r="L2123">
        <v>200</v>
      </c>
      <c r="M2123">
        <v>24</v>
      </c>
      <c r="N2123">
        <v>150</v>
      </c>
      <c r="O2123">
        <v>7</v>
      </c>
      <c r="P2123">
        <v>1</v>
      </c>
      <c r="Q2123">
        <v>3</v>
      </c>
      <c r="X2123">
        <v>11</v>
      </c>
      <c r="Y2123">
        <v>491</v>
      </c>
      <c r="Z2123">
        <v>1.4999999999999999E-2</v>
      </c>
      <c r="AA2123">
        <v>1</v>
      </c>
      <c r="AB2123">
        <v>25</v>
      </c>
    </row>
    <row r="2124" spans="1:28" x14ac:dyDescent="0.25">
      <c r="A2124">
        <v>2021</v>
      </c>
      <c r="B2124">
        <v>5</v>
      </c>
      <c r="C2124" s="289">
        <v>44324</v>
      </c>
      <c r="E2124">
        <v>621</v>
      </c>
      <c r="F2124" t="s">
        <v>293</v>
      </c>
      <c r="G2124" t="s">
        <v>294</v>
      </c>
      <c r="H2124">
        <v>175.98849999999999</v>
      </c>
      <c r="I2124">
        <v>207.01150000000001</v>
      </c>
      <c r="J2124">
        <v>198.3</v>
      </c>
      <c r="K2124">
        <v>18</v>
      </c>
      <c r="L2124">
        <v>200</v>
      </c>
      <c r="M2124">
        <v>24</v>
      </c>
      <c r="N2124">
        <v>150</v>
      </c>
      <c r="O2124">
        <v>4</v>
      </c>
      <c r="P2124">
        <v>1</v>
      </c>
      <c r="Q2124">
        <v>5</v>
      </c>
      <c r="X2124">
        <v>10</v>
      </c>
      <c r="Y2124">
        <v>235</v>
      </c>
      <c r="Z2124">
        <v>1.4999999999999999E-2</v>
      </c>
      <c r="AA2124">
        <v>1</v>
      </c>
      <c r="AB2124">
        <v>25</v>
      </c>
    </row>
    <row r="2125" spans="1:28" x14ac:dyDescent="0.25">
      <c r="A2125">
        <v>2021</v>
      </c>
      <c r="B2125">
        <v>5</v>
      </c>
      <c r="C2125" s="289">
        <v>44325</v>
      </c>
      <c r="E2125">
        <v>621</v>
      </c>
      <c r="F2125" t="s">
        <v>293</v>
      </c>
      <c r="G2125" t="s">
        <v>294</v>
      </c>
      <c r="H2125">
        <v>175.98849999999999</v>
      </c>
      <c r="I2125">
        <v>207.01150000000001</v>
      </c>
      <c r="K2125">
        <v>18</v>
      </c>
      <c r="L2125">
        <v>200</v>
      </c>
      <c r="Y2125">
        <v>30</v>
      </c>
      <c r="Z2125">
        <v>1.4999999999999999E-2</v>
      </c>
      <c r="AA2125">
        <v>1</v>
      </c>
      <c r="AB2125">
        <v>25</v>
      </c>
    </row>
    <row r="2126" spans="1:28" x14ac:dyDescent="0.25">
      <c r="A2126">
        <v>2021</v>
      </c>
      <c r="B2126">
        <v>5</v>
      </c>
      <c r="C2126" s="289">
        <v>44334</v>
      </c>
      <c r="E2126">
        <v>621</v>
      </c>
      <c r="F2126" t="s">
        <v>293</v>
      </c>
      <c r="G2126" t="s">
        <v>294</v>
      </c>
      <c r="H2126">
        <v>175.98849999999999</v>
      </c>
      <c r="I2126">
        <v>207.01150000000001</v>
      </c>
      <c r="J2126">
        <v>202</v>
      </c>
      <c r="K2126">
        <v>18</v>
      </c>
      <c r="L2126">
        <v>200</v>
      </c>
      <c r="M2126">
        <v>26</v>
      </c>
      <c r="N2126">
        <v>136</v>
      </c>
      <c r="O2126">
        <v>6</v>
      </c>
      <c r="P2126">
        <v>1</v>
      </c>
      <c r="Q2126">
        <v>3</v>
      </c>
      <c r="X2126">
        <v>10</v>
      </c>
      <c r="Y2126">
        <v>220</v>
      </c>
      <c r="Z2126">
        <v>1.4999999999999999E-2</v>
      </c>
      <c r="AA2126">
        <v>1</v>
      </c>
      <c r="AB2126">
        <v>25</v>
      </c>
    </row>
    <row r="2127" spans="1:28" x14ac:dyDescent="0.25">
      <c r="A2127">
        <v>2021</v>
      </c>
      <c r="B2127">
        <v>5</v>
      </c>
      <c r="C2127" s="289">
        <v>44318</v>
      </c>
      <c r="E2127">
        <v>445</v>
      </c>
      <c r="F2127" t="s">
        <v>230</v>
      </c>
      <c r="G2127" t="s">
        <v>231</v>
      </c>
      <c r="H2127">
        <v>25.2</v>
      </c>
      <c r="I2127">
        <v>30.8</v>
      </c>
      <c r="J2127">
        <v>29.5</v>
      </c>
      <c r="K2127">
        <v>60</v>
      </c>
      <c r="L2127">
        <v>180</v>
      </c>
      <c r="M2127">
        <v>105</v>
      </c>
      <c r="N2127">
        <v>103</v>
      </c>
      <c r="O2127">
        <v>2</v>
      </c>
      <c r="Q2127">
        <v>3</v>
      </c>
      <c r="X2127">
        <v>5</v>
      </c>
      <c r="Y2127">
        <v>205</v>
      </c>
      <c r="Z2127">
        <v>1.4999999999999999E-2</v>
      </c>
      <c r="AA2127">
        <v>1</v>
      </c>
      <c r="AB2127">
        <v>29</v>
      </c>
    </row>
    <row r="2128" spans="1:28" x14ac:dyDescent="0.25">
      <c r="A2128">
        <v>2021</v>
      </c>
      <c r="B2128">
        <v>5</v>
      </c>
      <c r="C2128" s="289">
        <v>44319</v>
      </c>
      <c r="E2128">
        <v>445</v>
      </c>
      <c r="F2128" t="s">
        <v>230</v>
      </c>
      <c r="G2128" t="s">
        <v>231</v>
      </c>
      <c r="H2128">
        <v>25.2</v>
      </c>
      <c r="I2128">
        <v>30.8</v>
      </c>
      <c r="J2128">
        <v>27.7</v>
      </c>
      <c r="K2128">
        <v>60</v>
      </c>
      <c r="L2128">
        <v>180</v>
      </c>
      <c r="M2128">
        <v>88</v>
      </c>
      <c r="N2128">
        <v>123</v>
      </c>
      <c r="O2128">
        <v>6</v>
      </c>
      <c r="P2128">
        <v>2</v>
      </c>
      <c r="Q2128">
        <v>7</v>
      </c>
      <c r="X2128">
        <v>15</v>
      </c>
      <c r="Y2128">
        <v>1215</v>
      </c>
      <c r="Z2128">
        <v>1.4999999999999999E-2</v>
      </c>
      <c r="AA2128">
        <v>1</v>
      </c>
      <c r="AB2128">
        <v>29</v>
      </c>
    </row>
    <row r="2129" spans="1:28" x14ac:dyDescent="0.25">
      <c r="A2129">
        <v>2021</v>
      </c>
      <c r="B2129">
        <v>5</v>
      </c>
      <c r="C2129" s="289">
        <v>44320</v>
      </c>
      <c r="E2129">
        <v>445</v>
      </c>
      <c r="F2129" t="s">
        <v>230</v>
      </c>
      <c r="G2129" t="s">
        <v>231</v>
      </c>
      <c r="H2129">
        <v>25.2</v>
      </c>
      <c r="I2129">
        <v>30.8</v>
      </c>
      <c r="J2129">
        <v>26.8</v>
      </c>
      <c r="K2129">
        <v>60</v>
      </c>
      <c r="L2129">
        <v>180</v>
      </c>
      <c r="M2129">
        <v>91</v>
      </c>
      <c r="N2129">
        <v>118</v>
      </c>
      <c r="O2129">
        <v>10</v>
      </c>
      <c r="P2129">
        <v>2</v>
      </c>
      <c r="Q2129">
        <v>8</v>
      </c>
      <c r="X2129">
        <v>20</v>
      </c>
      <c r="Y2129">
        <v>1220</v>
      </c>
      <c r="Z2129">
        <v>1.4999999999999999E-2</v>
      </c>
      <c r="AA2129">
        <v>1</v>
      </c>
      <c r="AB2129">
        <v>29</v>
      </c>
    </row>
    <row r="2130" spans="1:28" x14ac:dyDescent="0.25">
      <c r="A2130">
        <v>2021</v>
      </c>
      <c r="B2130">
        <v>5</v>
      </c>
      <c r="C2130" s="289">
        <v>44321</v>
      </c>
      <c r="E2130">
        <v>445</v>
      </c>
      <c r="F2130" t="s">
        <v>230</v>
      </c>
      <c r="G2130" t="s">
        <v>231</v>
      </c>
      <c r="H2130">
        <v>25.2</v>
      </c>
      <c r="I2130">
        <v>30.8</v>
      </c>
      <c r="J2130">
        <v>25.6</v>
      </c>
      <c r="K2130">
        <v>60</v>
      </c>
      <c r="L2130">
        <v>180</v>
      </c>
      <c r="M2130">
        <v>90</v>
      </c>
      <c r="N2130">
        <v>120</v>
      </c>
      <c r="O2130">
        <v>1</v>
      </c>
      <c r="P2130">
        <v>3</v>
      </c>
      <c r="Q2130">
        <v>2</v>
      </c>
      <c r="X2130">
        <v>6</v>
      </c>
      <c r="Y2130">
        <v>406</v>
      </c>
      <c r="Z2130">
        <v>1.4999999999999999E-2</v>
      </c>
      <c r="AA2130">
        <v>1</v>
      </c>
      <c r="AB2130">
        <v>29</v>
      </c>
    </row>
    <row r="2131" spans="1:28" x14ac:dyDescent="0.25">
      <c r="A2131">
        <v>2021</v>
      </c>
      <c r="B2131">
        <v>5</v>
      </c>
      <c r="C2131" s="289">
        <v>44318</v>
      </c>
      <c r="E2131">
        <v>446</v>
      </c>
      <c r="F2131" t="s">
        <v>233</v>
      </c>
      <c r="G2131" t="s">
        <v>234</v>
      </c>
      <c r="H2131">
        <v>150.30000000000001</v>
      </c>
      <c r="I2131">
        <v>183.7</v>
      </c>
      <c r="J2131">
        <v>183</v>
      </c>
      <c r="K2131">
        <v>60</v>
      </c>
      <c r="L2131">
        <v>180</v>
      </c>
      <c r="M2131">
        <v>105</v>
      </c>
      <c r="N2131">
        <v>103</v>
      </c>
      <c r="O2131">
        <v>4</v>
      </c>
      <c r="Q2131">
        <v>3</v>
      </c>
      <c r="X2131">
        <v>7</v>
      </c>
      <c r="Y2131">
        <v>277</v>
      </c>
      <c r="Z2131">
        <v>1.4999999999999999E-2</v>
      </c>
      <c r="AA2131">
        <v>1</v>
      </c>
      <c r="AB2131">
        <v>29</v>
      </c>
    </row>
    <row r="2132" spans="1:28" x14ac:dyDescent="0.25">
      <c r="A2132">
        <v>2021</v>
      </c>
      <c r="B2132">
        <v>5</v>
      </c>
      <c r="C2132" s="289">
        <v>44319</v>
      </c>
      <c r="E2132">
        <v>446</v>
      </c>
      <c r="F2132" t="s">
        <v>233</v>
      </c>
      <c r="G2132" t="s">
        <v>234</v>
      </c>
      <c r="H2132">
        <v>150.30000000000001</v>
      </c>
      <c r="I2132">
        <v>183.7</v>
      </c>
      <c r="J2132">
        <v>165.7</v>
      </c>
      <c r="K2132">
        <v>60</v>
      </c>
      <c r="L2132">
        <v>180</v>
      </c>
      <c r="M2132">
        <v>88</v>
      </c>
      <c r="N2132">
        <v>123</v>
      </c>
      <c r="O2132">
        <v>5</v>
      </c>
      <c r="P2132">
        <v>1</v>
      </c>
      <c r="Q2132">
        <v>6</v>
      </c>
      <c r="X2132">
        <v>12</v>
      </c>
      <c r="Y2132">
        <v>1332</v>
      </c>
      <c r="Z2132">
        <v>1.4999999999999999E-2</v>
      </c>
      <c r="AA2132">
        <v>1</v>
      </c>
      <c r="AB2132">
        <v>29</v>
      </c>
    </row>
    <row r="2133" spans="1:28" x14ac:dyDescent="0.25">
      <c r="A2133">
        <v>2021</v>
      </c>
      <c r="B2133">
        <v>5</v>
      </c>
      <c r="C2133" s="289">
        <v>44320</v>
      </c>
      <c r="E2133">
        <v>446</v>
      </c>
      <c r="F2133" t="s">
        <v>233</v>
      </c>
      <c r="G2133" t="s">
        <v>234</v>
      </c>
      <c r="H2133">
        <v>150.30000000000001</v>
      </c>
      <c r="I2133">
        <v>183.7</v>
      </c>
      <c r="J2133">
        <v>159.30000000000001</v>
      </c>
      <c r="K2133">
        <v>60</v>
      </c>
      <c r="L2133">
        <v>180</v>
      </c>
      <c r="M2133">
        <v>91</v>
      </c>
      <c r="N2133">
        <v>118</v>
      </c>
      <c r="O2133">
        <v>5</v>
      </c>
      <c r="P2133">
        <v>4</v>
      </c>
      <c r="Q2133">
        <v>7</v>
      </c>
      <c r="X2133">
        <v>16</v>
      </c>
      <c r="Y2133">
        <v>1276</v>
      </c>
      <c r="Z2133">
        <v>1.4999999999999999E-2</v>
      </c>
      <c r="AA2133">
        <v>1</v>
      </c>
      <c r="AB2133">
        <v>29</v>
      </c>
    </row>
    <row r="2134" spans="1:28" x14ac:dyDescent="0.25">
      <c r="A2134">
        <v>2021</v>
      </c>
      <c r="B2134">
        <v>5</v>
      </c>
      <c r="C2134" s="289">
        <v>44321</v>
      </c>
      <c r="E2134">
        <v>446</v>
      </c>
      <c r="F2134" t="s">
        <v>233</v>
      </c>
      <c r="G2134" t="s">
        <v>234</v>
      </c>
      <c r="H2134">
        <v>150.30000000000001</v>
      </c>
      <c r="I2134">
        <v>183.7</v>
      </c>
      <c r="J2134">
        <v>168</v>
      </c>
      <c r="K2134">
        <v>60</v>
      </c>
      <c r="L2134">
        <v>180</v>
      </c>
      <c r="M2134">
        <v>90</v>
      </c>
      <c r="N2134">
        <v>120</v>
      </c>
      <c r="O2134">
        <v>2</v>
      </c>
      <c r="P2134">
        <v>2</v>
      </c>
      <c r="Q2134">
        <v>2</v>
      </c>
      <c r="X2134">
        <v>6</v>
      </c>
      <c r="Y2134">
        <v>606</v>
      </c>
      <c r="Z2134">
        <v>1.4999999999999999E-2</v>
      </c>
      <c r="AA2134">
        <v>1</v>
      </c>
      <c r="AB2134">
        <v>29</v>
      </c>
    </row>
    <row r="2135" spans="1:28" x14ac:dyDescent="0.25">
      <c r="A2135">
        <v>2021</v>
      </c>
      <c r="B2135">
        <v>5</v>
      </c>
      <c r="C2135" s="289">
        <v>44320</v>
      </c>
      <c r="E2135">
        <v>439</v>
      </c>
      <c r="F2135" t="s">
        <v>146</v>
      </c>
      <c r="G2135" t="s">
        <v>147</v>
      </c>
      <c r="H2135">
        <v>308.7</v>
      </c>
      <c r="I2135">
        <v>377.3</v>
      </c>
      <c r="J2135">
        <v>347.8</v>
      </c>
      <c r="K2135">
        <v>45</v>
      </c>
      <c r="L2135">
        <v>320</v>
      </c>
      <c r="M2135">
        <v>46</v>
      </c>
      <c r="N2135">
        <v>315</v>
      </c>
      <c r="O2135">
        <v>8</v>
      </c>
      <c r="Q2135">
        <v>3</v>
      </c>
      <c r="X2135">
        <v>11</v>
      </c>
      <c r="Y2135">
        <v>311</v>
      </c>
      <c r="Z2135">
        <v>1.4999999999999999E-2</v>
      </c>
      <c r="AA2135">
        <v>1</v>
      </c>
      <c r="AB2135">
        <v>29</v>
      </c>
    </row>
    <row r="2136" spans="1:28" x14ac:dyDescent="0.25">
      <c r="A2136">
        <v>2021</v>
      </c>
      <c r="B2136">
        <v>5</v>
      </c>
      <c r="C2136" s="289">
        <v>44321</v>
      </c>
      <c r="E2136">
        <v>439</v>
      </c>
      <c r="F2136" t="s">
        <v>146</v>
      </c>
      <c r="G2136" t="s">
        <v>147</v>
      </c>
      <c r="H2136">
        <v>308.7</v>
      </c>
      <c r="I2136">
        <v>377.3</v>
      </c>
      <c r="J2136">
        <v>339.3</v>
      </c>
      <c r="K2136">
        <v>45</v>
      </c>
      <c r="L2136">
        <v>320</v>
      </c>
      <c r="M2136">
        <v>51</v>
      </c>
      <c r="N2136">
        <v>281</v>
      </c>
      <c r="O2136">
        <v>4</v>
      </c>
      <c r="P2136">
        <v>1</v>
      </c>
      <c r="Q2136">
        <v>7</v>
      </c>
      <c r="X2136">
        <v>12</v>
      </c>
      <c r="Y2136">
        <v>702</v>
      </c>
      <c r="Z2136">
        <v>1.4999999999999999E-2</v>
      </c>
      <c r="AA2136">
        <v>1</v>
      </c>
      <c r="AB2136">
        <v>29</v>
      </c>
    </row>
    <row r="2137" spans="1:28" x14ac:dyDescent="0.25">
      <c r="A2137">
        <v>2021</v>
      </c>
      <c r="B2137">
        <v>5</v>
      </c>
      <c r="C2137" s="289">
        <v>44322</v>
      </c>
      <c r="E2137">
        <v>439</v>
      </c>
      <c r="F2137" t="s">
        <v>146</v>
      </c>
      <c r="G2137" t="s">
        <v>147</v>
      </c>
      <c r="H2137">
        <v>308.7</v>
      </c>
      <c r="I2137">
        <v>377.3</v>
      </c>
      <c r="J2137">
        <v>360.5</v>
      </c>
      <c r="K2137">
        <v>45</v>
      </c>
      <c r="L2137">
        <v>320</v>
      </c>
      <c r="M2137">
        <v>51</v>
      </c>
      <c r="N2137">
        <v>281</v>
      </c>
      <c r="O2137">
        <v>4</v>
      </c>
      <c r="P2137">
        <v>6</v>
      </c>
      <c r="Q2137">
        <v>4</v>
      </c>
      <c r="R2137">
        <v>2</v>
      </c>
      <c r="X2137">
        <v>16</v>
      </c>
      <c r="Y2137">
        <v>646</v>
      </c>
      <c r="Z2137">
        <v>1.4999999999999999E-2</v>
      </c>
      <c r="AA2137">
        <v>1</v>
      </c>
      <c r="AB2137">
        <v>29</v>
      </c>
    </row>
    <row r="2138" spans="1:28" x14ac:dyDescent="0.25">
      <c r="A2138">
        <v>2021</v>
      </c>
      <c r="B2138">
        <v>5</v>
      </c>
      <c r="C2138" s="289">
        <v>44324</v>
      </c>
      <c r="E2138">
        <v>439</v>
      </c>
      <c r="F2138" t="s">
        <v>146</v>
      </c>
      <c r="G2138" t="s">
        <v>147</v>
      </c>
      <c r="H2138">
        <v>308.7</v>
      </c>
      <c r="I2138">
        <v>377.3</v>
      </c>
      <c r="J2138">
        <v>339</v>
      </c>
      <c r="K2138">
        <v>45</v>
      </c>
      <c r="L2138">
        <v>320</v>
      </c>
      <c r="M2138">
        <v>51</v>
      </c>
      <c r="N2138">
        <v>281</v>
      </c>
      <c r="O2138">
        <v>2</v>
      </c>
      <c r="P2138">
        <v>1</v>
      </c>
      <c r="X2138">
        <v>3</v>
      </c>
      <c r="Y2138">
        <v>83</v>
      </c>
      <c r="Z2138">
        <v>1.4999999999999999E-2</v>
      </c>
      <c r="AA2138">
        <v>1</v>
      </c>
      <c r="AB2138">
        <v>29</v>
      </c>
    </row>
    <row r="2139" spans="1:28" x14ac:dyDescent="0.25">
      <c r="A2139">
        <v>2021</v>
      </c>
      <c r="B2139">
        <v>5</v>
      </c>
      <c r="C2139" s="289">
        <v>44336</v>
      </c>
      <c r="E2139">
        <v>439</v>
      </c>
      <c r="F2139" t="s">
        <v>146</v>
      </c>
      <c r="G2139" t="s">
        <v>147</v>
      </c>
      <c r="H2139">
        <v>308.7</v>
      </c>
      <c r="I2139">
        <v>377.3</v>
      </c>
      <c r="J2139">
        <v>341.5</v>
      </c>
      <c r="K2139">
        <v>45</v>
      </c>
      <c r="L2139">
        <v>320</v>
      </c>
      <c r="M2139">
        <v>43</v>
      </c>
      <c r="N2139">
        <v>333</v>
      </c>
      <c r="O2139">
        <v>7</v>
      </c>
      <c r="Q2139">
        <v>2</v>
      </c>
      <c r="R2139">
        <v>6</v>
      </c>
      <c r="X2139">
        <v>15</v>
      </c>
      <c r="Y2139">
        <v>95</v>
      </c>
      <c r="Z2139">
        <v>1.4999999999999999E-2</v>
      </c>
      <c r="AA2139">
        <v>1</v>
      </c>
      <c r="AB2139">
        <v>29</v>
      </c>
    </row>
    <row r="2140" spans="1:28" x14ac:dyDescent="0.25">
      <c r="A2140">
        <v>2021</v>
      </c>
      <c r="B2140">
        <v>5</v>
      </c>
      <c r="C2140" s="289">
        <v>44339</v>
      </c>
      <c r="E2140">
        <v>439</v>
      </c>
      <c r="F2140" t="s">
        <v>146</v>
      </c>
      <c r="G2140" t="s">
        <v>147</v>
      </c>
      <c r="H2140">
        <v>308.7</v>
      </c>
      <c r="I2140">
        <v>377.3</v>
      </c>
      <c r="J2140">
        <v>365.9</v>
      </c>
      <c r="K2140">
        <v>45</v>
      </c>
      <c r="L2140">
        <v>320</v>
      </c>
      <c r="M2140">
        <v>50</v>
      </c>
      <c r="N2140">
        <v>289</v>
      </c>
      <c r="O2140">
        <v>9</v>
      </c>
      <c r="P2140">
        <v>8</v>
      </c>
      <c r="Q2140">
        <v>6</v>
      </c>
      <c r="X2140">
        <v>23</v>
      </c>
      <c r="Y2140">
        <v>643</v>
      </c>
      <c r="Z2140">
        <v>1.4999999999999999E-2</v>
      </c>
      <c r="AA2140">
        <v>1</v>
      </c>
      <c r="AB2140">
        <v>29</v>
      </c>
    </row>
    <row r="2141" spans="1:28" x14ac:dyDescent="0.25">
      <c r="A2141">
        <v>2021</v>
      </c>
      <c r="B2141">
        <v>5</v>
      </c>
      <c r="C2141" s="289">
        <v>44340</v>
      </c>
      <c r="E2141">
        <v>439</v>
      </c>
      <c r="F2141" t="s">
        <v>146</v>
      </c>
      <c r="G2141" t="s">
        <v>147</v>
      </c>
      <c r="H2141">
        <v>308.7</v>
      </c>
      <c r="I2141">
        <v>377.3</v>
      </c>
      <c r="J2141">
        <v>366.3</v>
      </c>
      <c r="K2141">
        <v>45</v>
      </c>
      <c r="L2141">
        <v>320</v>
      </c>
      <c r="M2141">
        <v>39</v>
      </c>
      <c r="N2141">
        <v>365</v>
      </c>
      <c r="O2141">
        <v>20</v>
      </c>
      <c r="P2141">
        <v>20</v>
      </c>
      <c r="Q2141">
        <v>30</v>
      </c>
      <c r="X2141">
        <v>70</v>
      </c>
      <c r="Y2141">
        <v>330</v>
      </c>
      <c r="Z2141">
        <v>1.4999999999999999E-2</v>
      </c>
      <c r="AA2141">
        <v>1</v>
      </c>
      <c r="AB2141">
        <v>29</v>
      </c>
    </row>
    <row r="2142" spans="1:28" x14ac:dyDescent="0.25">
      <c r="A2142">
        <v>2021</v>
      </c>
      <c r="B2142">
        <v>5</v>
      </c>
      <c r="C2142" s="289">
        <v>44318</v>
      </c>
      <c r="E2142">
        <v>447</v>
      </c>
      <c r="F2142" t="s">
        <v>236</v>
      </c>
      <c r="G2142" t="s">
        <v>237</v>
      </c>
      <c r="H2142">
        <v>159.30000000000001</v>
      </c>
      <c r="I2142">
        <v>194.7</v>
      </c>
      <c r="J2142">
        <v>192</v>
      </c>
      <c r="K2142">
        <v>60</v>
      </c>
      <c r="L2142">
        <v>180</v>
      </c>
      <c r="M2142">
        <v>105</v>
      </c>
      <c r="N2142">
        <v>103</v>
      </c>
      <c r="O2142">
        <v>6</v>
      </c>
      <c r="Q2142">
        <v>2</v>
      </c>
      <c r="X2142">
        <v>8</v>
      </c>
      <c r="Y2142">
        <v>208</v>
      </c>
      <c r="Z2142">
        <v>1.4999999999999999E-2</v>
      </c>
      <c r="AA2142">
        <v>1</v>
      </c>
      <c r="AB2142">
        <v>29</v>
      </c>
    </row>
    <row r="2143" spans="1:28" x14ac:dyDescent="0.25">
      <c r="A2143">
        <v>2021</v>
      </c>
      <c r="B2143">
        <v>5</v>
      </c>
      <c r="C2143" s="289">
        <v>44319</v>
      </c>
      <c r="E2143">
        <v>447</v>
      </c>
      <c r="F2143" t="s">
        <v>236</v>
      </c>
      <c r="G2143" t="s">
        <v>237</v>
      </c>
      <c r="H2143">
        <v>159.30000000000001</v>
      </c>
      <c r="I2143">
        <v>194.7</v>
      </c>
      <c r="J2143">
        <v>172.7</v>
      </c>
      <c r="K2143">
        <v>60</v>
      </c>
      <c r="L2143">
        <v>180</v>
      </c>
      <c r="M2143">
        <v>88</v>
      </c>
      <c r="N2143">
        <v>123</v>
      </c>
      <c r="O2143">
        <v>10</v>
      </c>
      <c r="P2143">
        <v>4</v>
      </c>
      <c r="Q2143">
        <v>5</v>
      </c>
      <c r="X2143">
        <v>19</v>
      </c>
      <c r="Y2143">
        <v>1579</v>
      </c>
      <c r="Z2143">
        <v>1.4999999999999999E-2</v>
      </c>
      <c r="AA2143">
        <v>1</v>
      </c>
      <c r="AB2143">
        <v>29</v>
      </c>
    </row>
    <row r="2144" spans="1:28" x14ac:dyDescent="0.25">
      <c r="A2144">
        <v>2021</v>
      </c>
      <c r="B2144">
        <v>5</v>
      </c>
      <c r="C2144" s="289">
        <v>44320</v>
      </c>
      <c r="E2144">
        <v>447</v>
      </c>
      <c r="F2144" t="s">
        <v>236</v>
      </c>
      <c r="G2144" t="s">
        <v>237</v>
      </c>
      <c r="H2144">
        <v>159.30000000000001</v>
      </c>
      <c r="I2144">
        <v>194.7</v>
      </c>
      <c r="J2144">
        <v>162.5</v>
      </c>
      <c r="K2144">
        <v>60</v>
      </c>
      <c r="L2144">
        <v>180</v>
      </c>
      <c r="M2144">
        <v>91</v>
      </c>
      <c r="N2144">
        <v>118</v>
      </c>
      <c r="O2144">
        <v>9</v>
      </c>
      <c r="P2144">
        <v>2</v>
      </c>
      <c r="Q2144">
        <v>8</v>
      </c>
      <c r="X2144">
        <v>19</v>
      </c>
      <c r="Y2144">
        <v>1239</v>
      </c>
      <c r="Z2144">
        <v>1.4999999999999999E-2</v>
      </c>
      <c r="AA2144">
        <v>1</v>
      </c>
      <c r="AB2144">
        <v>29</v>
      </c>
    </row>
    <row r="2145" spans="1:28" x14ac:dyDescent="0.25">
      <c r="A2145">
        <v>2021</v>
      </c>
      <c r="B2145">
        <v>5</v>
      </c>
      <c r="C2145" s="289">
        <v>44321</v>
      </c>
      <c r="E2145">
        <v>447</v>
      </c>
      <c r="F2145" t="s">
        <v>236</v>
      </c>
      <c r="G2145" t="s">
        <v>237</v>
      </c>
      <c r="H2145">
        <v>159.30000000000001</v>
      </c>
      <c r="I2145">
        <v>194.7</v>
      </c>
      <c r="J2145">
        <v>175</v>
      </c>
      <c r="K2145">
        <v>60</v>
      </c>
      <c r="L2145">
        <v>180</v>
      </c>
      <c r="M2145">
        <v>90</v>
      </c>
      <c r="N2145">
        <v>120</v>
      </c>
      <c r="O2145">
        <v>2</v>
      </c>
      <c r="P2145">
        <v>1</v>
      </c>
      <c r="Q2145">
        <v>1</v>
      </c>
      <c r="X2145">
        <v>4</v>
      </c>
      <c r="Y2145">
        <v>564</v>
      </c>
      <c r="Z2145">
        <v>1.4999999999999999E-2</v>
      </c>
      <c r="AA2145">
        <v>1</v>
      </c>
      <c r="AB2145">
        <v>29</v>
      </c>
    </row>
    <row r="2146" spans="1:28" x14ac:dyDescent="0.25">
      <c r="A2146">
        <v>2021</v>
      </c>
      <c r="B2146">
        <v>5</v>
      </c>
      <c r="C2146" s="289">
        <v>44319</v>
      </c>
      <c r="E2146">
        <v>306</v>
      </c>
      <c r="F2146" t="s">
        <v>391</v>
      </c>
      <c r="G2146" t="s">
        <v>392</v>
      </c>
      <c r="H2146">
        <v>182.28</v>
      </c>
      <c r="I2146">
        <v>209.72</v>
      </c>
      <c r="J2146">
        <v>200</v>
      </c>
      <c r="K2146">
        <v>20</v>
      </c>
      <c r="L2146">
        <v>180</v>
      </c>
      <c r="M2146">
        <v>25</v>
      </c>
      <c r="N2146">
        <v>144</v>
      </c>
      <c r="O2146">
        <v>3</v>
      </c>
      <c r="Q2146">
        <v>3</v>
      </c>
      <c r="X2146">
        <v>6</v>
      </c>
      <c r="Y2146">
        <v>66</v>
      </c>
      <c r="Z2146">
        <v>0.02</v>
      </c>
      <c r="AA2146">
        <v>1</v>
      </c>
      <c r="AB2146">
        <v>24</v>
      </c>
    </row>
    <row r="2147" spans="1:28" x14ac:dyDescent="0.25">
      <c r="A2147">
        <v>2021</v>
      </c>
      <c r="B2147">
        <v>5</v>
      </c>
      <c r="C2147" s="289">
        <v>44320</v>
      </c>
      <c r="E2147">
        <v>306</v>
      </c>
      <c r="F2147" t="s">
        <v>391</v>
      </c>
      <c r="G2147" t="s">
        <v>392</v>
      </c>
      <c r="H2147">
        <v>182.28</v>
      </c>
      <c r="I2147">
        <v>209.72</v>
      </c>
      <c r="J2147">
        <v>183</v>
      </c>
      <c r="K2147">
        <v>20</v>
      </c>
      <c r="L2147">
        <v>180</v>
      </c>
      <c r="M2147">
        <v>26</v>
      </c>
      <c r="N2147">
        <v>139</v>
      </c>
      <c r="O2147">
        <v>3</v>
      </c>
      <c r="P2147">
        <v>1</v>
      </c>
      <c r="Q2147">
        <v>4</v>
      </c>
      <c r="S2147">
        <v>0</v>
      </c>
      <c r="X2147">
        <v>8</v>
      </c>
      <c r="Y2147">
        <v>208</v>
      </c>
      <c r="Z2147">
        <v>0.02</v>
      </c>
      <c r="AA2147">
        <v>1</v>
      </c>
      <c r="AB2147">
        <v>24</v>
      </c>
    </row>
    <row r="2148" spans="1:28" x14ac:dyDescent="0.25">
      <c r="A2148">
        <v>2021</v>
      </c>
      <c r="B2148">
        <v>5</v>
      </c>
      <c r="C2148" s="289">
        <v>44321</v>
      </c>
      <c r="E2148">
        <v>306</v>
      </c>
      <c r="F2148" t="s">
        <v>391</v>
      </c>
      <c r="G2148" t="s">
        <v>392</v>
      </c>
      <c r="H2148">
        <v>182.28</v>
      </c>
      <c r="I2148">
        <v>209.72</v>
      </c>
      <c r="J2148">
        <v>182.5</v>
      </c>
      <c r="K2148">
        <v>20</v>
      </c>
      <c r="L2148">
        <v>180</v>
      </c>
      <c r="M2148">
        <v>25</v>
      </c>
      <c r="N2148">
        <v>145</v>
      </c>
      <c r="O2148">
        <v>4</v>
      </c>
      <c r="P2148">
        <v>1</v>
      </c>
      <c r="Q2148">
        <v>2</v>
      </c>
      <c r="X2148">
        <v>7</v>
      </c>
      <c r="Y2148">
        <v>367</v>
      </c>
      <c r="Z2148">
        <v>0.02</v>
      </c>
      <c r="AA2148">
        <v>1</v>
      </c>
      <c r="AB2148">
        <v>24</v>
      </c>
    </row>
    <row r="2149" spans="1:28" x14ac:dyDescent="0.25">
      <c r="A2149">
        <v>2021</v>
      </c>
      <c r="B2149">
        <v>5</v>
      </c>
      <c r="C2149" s="289">
        <v>44322</v>
      </c>
      <c r="E2149">
        <v>306</v>
      </c>
      <c r="F2149" t="s">
        <v>391</v>
      </c>
      <c r="G2149" t="s">
        <v>392</v>
      </c>
      <c r="H2149">
        <v>182.28</v>
      </c>
      <c r="I2149">
        <v>209.72</v>
      </c>
      <c r="K2149">
        <v>20</v>
      </c>
      <c r="L2149">
        <v>180</v>
      </c>
      <c r="Y2149">
        <v>120</v>
      </c>
      <c r="Z2149">
        <v>0.02</v>
      </c>
      <c r="AA2149">
        <v>1</v>
      </c>
      <c r="AB2149">
        <v>24</v>
      </c>
    </row>
    <row r="2150" spans="1:28" x14ac:dyDescent="0.25">
      <c r="A2150">
        <v>2021</v>
      </c>
      <c r="B2150">
        <v>5</v>
      </c>
      <c r="C2150" s="289">
        <v>44318</v>
      </c>
      <c r="E2150">
        <v>448</v>
      </c>
      <c r="F2150" t="s">
        <v>239</v>
      </c>
      <c r="G2150" t="s">
        <v>240</v>
      </c>
      <c r="H2150">
        <v>20.7</v>
      </c>
      <c r="I2150">
        <v>25.3</v>
      </c>
      <c r="J2150">
        <v>22.9</v>
      </c>
      <c r="K2150">
        <v>60</v>
      </c>
      <c r="L2150">
        <v>180</v>
      </c>
      <c r="M2150">
        <v>105</v>
      </c>
      <c r="N2150">
        <v>103</v>
      </c>
      <c r="O2150">
        <v>8</v>
      </c>
      <c r="Q2150">
        <v>1</v>
      </c>
      <c r="X2150">
        <v>9</v>
      </c>
      <c r="Y2150">
        <v>209</v>
      </c>
      <c r="Z2150">
        <v>1.4999999999999999E-2</v>
      </c>
      <c r="AA2150">
        <v>1</v>
      </c>
      <c r="AB2150">
        <v>29</v>
      </c>
    </row>
    <row r="2151" spans="1:28" x14ac:dyDescent="0.25">
      <c r="A2151">
        <v>2021</v>
      </c>
      <c r="B2151">
        <v>5</v>
      </c>
      <c r="C2151" s="289">
        <v>44319</v>
      </c>
      <c r="E2151">
        <v>448</v>
      </c>
      <c r="F2151" t="s">
        <v>239</v>
      </c>
      <c r="G2151" t="s">
        <v>240</v>
      </c>
      <c r="H2151">
        <v>20.7</v>
      </c>
      <c r="I2151">
        <v>25.3</v>
      </c>
      <c r="J2151">
        <v>22</v>
      </c>
      <c r="K2151">
        <v>60</v>
      </c>
      <c r="L2151">
        <v>180</v>
      </c>
      <c r="M2151">
        <v>88</v>
      </c>
      <c r="N2151">
        <v>123</v>
      </c>
      <c r="O2151">
        <v>10</v>
      </c>
      <c r="P2151">
        <v>1</v>
      </c>
      <c r="Q2151">
        <v>4</v>
      </c>
      <c r="X2151">
        <v>15</v>
      </c>
      <c r="Y2151">
        <v>1575</v>
      </c>
      <c r="Z2151">
        <v>1.4999999999999999E-2</v>
      </c>
      <c r="AA2151">
        <v>1</v>
      </c>
      <c r="AB2151">
        <v>29</v>
      </c>
    </row>
    <row r="2152" spans="1:28" x14ac:dyDescent="0.25">
      <c r="A2152">
        <v>2021</v>
      </c>
      <c r="B2152">
        <v>5</v>
      </c>
      <c r="C2152" s="289">
        <v>44319</v>
      </c>
      <c r="E2152">
        <v>652</v>
      </c>
      <c r="F2152" t="s">
        <v>239</v>
      </c>
      <c r="G2152" t="s">
        <v>240</v>
      </c>
      <c r="H2152">
        <v>15.903</v>
      </c>
      <c r="I2152">
        <v>18.297000000000001</v>
      </c>
      <c r="K2152">
        <v>20</v>
      </c>
      <c r="M2152">
        <v>25</v>
      </c>
      <c r="N2152">
        <v>144</v>
      </c>
      <c r="Z2152">
        <v>0.02</v>
      </c>
      <c r="AA2152">
        <v>1</v>
      </c>
    </row>
    <row r="2153" spans="1:28" x14ac:dyDescent="0.25">
      <c r="A2153">
        <v>2021</v>
      </c>
      <c r="B2153">
        <v>5</v>
      </c>
      <c r="C2153" s="289">
        <v>44320</v>
      </c>
      <c r="E2153">
        <v>448</v>
      </c>
      <c r="F2153" t="s">
        <v>239</v>
      </c>
      <c r="G2153" t="s">
        <v>240</v>
      </c>
      <c r="H2153">
        <v>20.7</v>
      </c>
      <c r="I2153">
        <v>25.3</v>
      </c>
      <c r="J2153">
        <v>23.3</v>
      </c>
      <c r="K2153">
        <v>60</v>
      </c>
      <c r="L2153">
        <v>180</v>
      </c>
      <c r="M2153">
        <v>91</v>
      </c>
      <c r="N2153">
        <v>118</v>
      </c>
      <c r="O2153">
        <v>14</v>
      </c>
      <c r="P2153">
        <v>2</v>
      </c>
      <c r="Q2153">
        <v>5</v>
      </c>
      <c r="X2153">
        <v>21</v>
      </c>
      <c r="Y2153">
        <v>1241</v>
      </c>
      <c r="Z2153">
        <v>1.4999999999999999E-2</v>
      </c>
      <c r="AA2153">
        <v>1</v>
      </c>
      <c r="AB2153">
        <v>29</v>
      </c>
    </row>
    <row r="2154" spans="1:28" x14ac:dyDescent="0.25">
      <c r="A2154">
        <v>2021</v>
      </c>
      <c r="B2154">
        <v>5</v>
      </c>
      <c r="C2154" s="289">
        <v>44321</v>
      </c>
      <c r="E2154">
        <v>448</v>
      </c>
      <c r="F2154" t="s">
        <v>239</v>
      </c>
      <c r="G2154" t="s">
        <v>240</v>
      </c>
      <c r="H2154">
        <v>20.7</v>
      </c>
      <c r="I2154">
        <v>25.3</v>
      </c>
      <c r="J2154">
        <v>22</v>
      </c>
      <c r="K2154">
        <v>60</v>
      </c>
      <c r="L2154">
        <v>180</v>
      </c>
      <c r="M2154">
        <v>90</v>
      </c>
      <c r="N2154">
        <v>120</v>
      </c>
      <c r="O2154">
        <v>3</v>
      </c>
      <c r="P2154">
        <v>2</v>
      </c>
      <c r="X2154">
        <v>5</v>
      </c>
      <c r="Y2154">
        <v>565</v>
      </c>
      <c r="Z2154">
        <v>1.4999999999999999E-2</v>
      </c>
      <c r="AA2154">
        <v>1</v>
      </c>
      <c r="AB2154">
        <v>29</v>
      </c>
    </row>
    <row r="2155" spans="1:28" x14ac:dyDescent="0.25">
      <c r="A2155">
        <v>2021</v>
      </c>
      <c r="B2155">
        <v>5</v>
      </c>
      <c r="C2155" s="289">
        <v>44321</v>
      </c>
      <c r="E2155">
        <v>626</v>
      </c>
      <c r="F2155" t="s">
        <v>220</v>
      </c>
      <c r="G2155" t="s">
        <v>221</v>
      </c>
      <c r="H2155">
        <v>127.029</v>
      </c>
      <c r="I2155">
        <v>148.971</v>
      </c>
      <c r="J2155">
        <v>285.5</v>
      </c>
      <c r="K2155">
        <v>18</v>
      </c>
      <c r="L2155">
        <v>200</v>
      </c>
      <c r="M2155">
        <v>26</v>
      </c>
      <c r="N2155">
        <v>140</v>
      </c>
      <c r="O2155">
        <v>12</v>
      </c>
      <c r="P2155">
        <v>3</v>
      </c>
      <c r="Q2155">
        <v>4</v>
      </c>
      <c r="X2155">
        <v>19</v>
      </c>
      <c r="Y2155">
        <v>259</v>
      </c>
      <c r="Z2155">
        <v>1.4999999999999999E-2</v>
      </c>
      <c r="AA2155">
        <v>1</v>
      </c>
      <c r="AB2155">
        <v>25</v>
      </c>
    </row>
    <row r="2156" spans="1:28" x14ac:dyDescent="0.25">
      <c r="A2156">
        <v>2021</v>
      </c>
      <c r="B2156">
        <v>5</v>
      </c>
      <c r="C2156" s="289">
        <v>44322</v>
      </c>
      <c r="E2156">
        <v>626</v>
      </c>
      <c r="F2156" t="s">
        <v>220</v>
      </c>
      <c r="G2156" t="s">
        <v>221</v>
      </c>
      <c r="H2156">
        <v>127.029</v>
      </c>
      <c r="I2156">
        <v>148.971</v>
      </c>
      <c r="J2156">
        <v>141.19999999999999</v>
      </c>
      <c r="K2156">
        <v>18</v>
      </c>
      <c r="L2156">
        <v>200</v>
      </c>
      <c r="M2156">
        <v>25</v>
      </c>
      <c r="N2156">
        <v>144</v>
      </c>
      <c r="O2156">
        <v>5</v>
      </c>
      <c r="P2156">
        <v>3</v>
      </c>
      <c r="Q2156">
        <v>5</v>
      </c>
      <c r="X2156">
        <v>13</v>
      </c>
      <c r="Y2156">
        <v>343</v>
      </c>
      <c r="Z2156">
        <v>1.4999999999999999E-2</v>
      </c>
      <c r="AA2156">
        <v>1</v>
      </c>
      <c r="AB2156">
        <v>25</v>
      </c>
    </row>
    <row r="2157" spans="1:28" x14ac:dyDescent="0.25">
      <c r="A2157">
        <v>2021</v>
      </c>
      <c r="B2157">
        <v>5</v>
      </c>
      <c r="C2157" s="289">
        <v>44324</v>
      </c>
      <c r="E2157">
        <v>626</v>
      </c>
      <c r="F2157" t="s">
        <v>220</v>
      </c>
      <c r="G2157" t="s">
        <v>221</v>
      </c>
      <c r="H2157">
        <v>127.029</v>
      </c>
      <c r="I2157">
        <v>148.971</v>
      </c>
      <c r="K2157">
        <v>18</v>
      </c>
      <c r="L2157">
        <v>200</v>
      </c>
      <c r="Y2157">
        <v>15</v>
      </c>
      <c r="Z2157">
        <v>1.4999999999999999E-2</v>
      </c>
      <c r="AA2157">
        <v>1</v>
      </c>
      <c r="AB2157">
        <v>25</v>
      </c>
    </row>
    <row r="2158" spans="1:28" x14ac:dyDescent="0.25">
      <c r="A2158">
        <v>2021</v>
      </c>
      <c r="B2158">
        <v>5</v>
      </c>
      <c r="C2158" s="289">
        <v>44345</v>
      </c>
      <c r="E2158">
        <v>626</v>
      </c>
      <c r="F2158" t="s">
        <v>220</v>
      </c>
      <c r="G2158" t="s">
        <v>221</v>
      </c>
      <c r="H2158">
        <v>127.029</v>
      </c>
      <c r="I2158">
        <v>148.971</v>
      </c>
      <c r="J2158">
        <v>278</v>
      </c>
      <c r="K2158">
        <v>18</v>
      </c>
      <c r="L2158">
        <v>200</v>
      </c>
      <c r="M2158">
        <v>24</v>
      </c>
      <c r="N2158">
        <v>152</v>
      </c>
      <c r="O2158">
        <v>4</v>
      </c>
      <c r="Q2158">
        <v>3</v>
      </c>
      <c r="X2158">
        <v>7</v>
      </c>
      <c r="Y2158">
        <v>7</v>
      </c>
      <c r="Z2158">
        <v>1.4999999999999999E-2</v>
      </c>
      <c r="AA2158">
        <v>1</v>
      </c>
      <c r="AB2158">
        <v>25</v>
      </c>
    </row>
    <row r="2159" spans="1:28" x14ac:dyDescent="0.25">
      <c r="A2159">
        <v>2021</v>
      </c>
      <c r="B2159">
        <v>5</v>
      </c>
      <c r="C2159" s="289">
        <v>44346</v>
      </c>
      <c r="E2159">
        <v>626</v>
      </c>
      <c r="F2159" t="s">
        <v>220</v>
      </c>
      <c r="G2159" t="s">
        <v>221</v>
      </c>
      <c r="H2159">
        <v>127.029</v>
      </c>
      <c r="I2159">
        <v>148.971</v>
      </c>
      <c r="J2159">
        <v>278.5</v>
      </c>
      <c r="K2159">
        <v>18</v>
      </c>
      <c r="L2159">
        <v>200</v>
      </c>
      <c r="M2159">
        <v>26</v>
      </c>
      <c r="N2159">
        <v>139</v>
      </c>
      <c r="O2159">
        <v>7</v>
      </c>
      <c r="P2159">
        <v>5</v>
      </c>
      <c r="Q2159">
        <v>10</v>
      </c>
      <c r="X2159">
        <v>22</v>
      </c>
      <c r="Y2159">
        <v>22</v>
      </c>
      <c r="Z2159">
        <v>1.4999999999999999E-2</v>
      </c>
      <c r="AA2159">
        <v>1</v>
      </c>
      <c r="AB2159">
        <v>25</v>
      </c>
    </row>
    <row r="2160" spans="1:28" x14ac:dyDescent="0.25">
      <c r="A2160">
        <v>2021</v>
      </c>
      <c r="B2160">
        <v>5</v>
      </c>
      <c r="C2160" s="289">
        <v>44334</v>
      </c>
      <c r="E2160">
        <v>630</v>
      </c>
      <c r="F2160" t="s">
        <v>347</v>
      </c>
      <c r="G2160" t="s">
        <v>348</v>
      </c>
      <c r="H2160">
        <v>197.84299999999999</v>
      </c>
      <c r="I2160">
        <v>230.15700000000001</v>
      </c>
      <c r="J2160">
        <v>225</v>
      </c>
      <c r="K2160">
        <v>18</v>
      </c>
      <c r="L2160">
        <v>200</v>
      </c>
      <c r="M2160">
        <v>25</v>
      </c>
      <c r="N2160">
        <v>145</v>
      </c>
      <c r="O2160">
        <v>8</v>
      </c>
      <c r="Q2160">
        <v>4</v>
      </c>
      <c r="X2160">
        <v>12</v>
      </c>
      <c r="Y2160">
        <v>177</v>
      </c>
      <c r="Z2160">
        <v>1.4999999999999999E-2</v>
      </c>
      <c r="AA2160">
        <v>1</v>
      </c>
      <c r="AB2160">
        <v>25</v>
      </c>
    </row>
    <row r="2161" spans="1:28" x14ac:dyDescent="0.25">
      <c r="A2161">
        <v>2021</v>
      </c>
      <c r="B2161">
        <v>5</v>
      </c>
      <c r="C2161" s="289">
        <v>44335</v>
      </c>
      <c r="E2161">
        <v>630</v>
      </c>
      <c r="F2161" t="s">
        <v>347</v>
      </c>
      <c r="G2161" t="s">
        <v>348</v>
      </c>
      <c r="H2161">
        <v>197.84299999999999</v>
      </c>
      <c r="I2161">
        <v>230.15700000000001</v>
      </c>
      <c r="J2161">
        <v>222.5</v>
      </c>
      <c r="K2161">
        <v>18</v>
      </c>
      <c r="L2161">
        <v>200</v>
      </c>
      <c r="M2161">
        <v>25</v>
      </c>
      <c r="N2161">
        <v>145</v>
      </c>
      <c r="O2161">
        <v>5</v>
      </c>
      <c r="P2161">
        <v>2</v>
      </c>
      <c r="Q2161">
        <v>4</v>
      </c>
      <c r="X2161">
        <v>11</v>
      </c>
      <c r="Y2161">
        <v>341</v>
      </c>
      <c r="Z2161">
        <v>1.4999999999999999E-2</v>
      </c>
      <c r="AA2161">
        <v>1</v>
      </c>
      <c r="AB2161">
        <v>25</v>
      </c>
    </row>
    <row r="2162" spans="1:28" x14ac:dyDescent="0.25">
      <c r="A2162">
        <v>2021</v>
      </c>
      <c r="B2162">
        <v>5</v>
      </c>
      <c r="C2162" s="289">
        <v>44336</v>
      </c>
      <c r="E2162">
        <v>630</v>
      </c>
      <c r="F2162" t="s">
        <v>347</v>
      </c>
      <c r="G2162" t="s">
        <v>348</v>
      </c>
      <c r="H2162">
        <v>197.84299999999999</v>
      </c>
      <c r="I2162">
        <v>230.15700000000001</v>
      </c>
      <c r="J2162">
        <v>216.3</v>
      </c>
      <c r="K2162">
        <v>18</v>
      </c>
      <c r="L2162">
        <v>200</v>
      </c>
      <c r="M2162">
        <v>25</v>
      </c>
      <c r="N2162">
        <v>144</v>
      </c>
      <c r="O2162">
        <v>6</v>
      </c>
      <c r="P2162">
        <v>2</v>
      </c>
      <c r="Q2162">
        <v>6</v>
      </c>
      <c r="X2162">
        <v>14</v>
      </c>
      <c r="Y2162">
        <v>809</v>
      </c>
      <c r="Z2162">
        <v>1.4999999999999999E-2</v>
      </c>
      <c r="AA2162">
        <v>1</v>
      </c>
      <c r="AB2162">
        <v>25</v>
      </c>
    </row>
    <row r="2163" spans="1:28" x14ac:dyDescent="0.25">
      <c r="A2163">
        <v>2021</v>
      </c>
      <c r="B2163">
        <v>5</v>
      </c>
      <c r="C2163" s="289">
        <v>44339</v>
      </c>
      <c r="E2163">
        <v>630</v>
      </c>
      <c r="F2163" t="s">
        <v>347</v>
      </c>
      <c r="G2163" t="s">
        <v>348</v>
      </c>
      <c r="H2163">
        <v>197.84299999999999</v>
      </c>
      <c r="I2163">
        <v>230.15700000000001</v>
      </c>
      <c r="J2163">
        <v>216.5</v>
      </c>
      <c r="K2163">
        <v>18</v>
      </c>
      <c r="L2163">
        <v>200</v>
      </c>
      <c r="M2163">
        <v>16</v>
      </c>
      <c r="N2163">
        <v>221</v>
      </c>
      <c r="O2163">
        <v>9</v>
      </c>
      <c r="P2163">
        <v>2</v>
      </c>
      <c r="Q2163">
        <v>6</v>
      </c>
      <c r="S2163">
        <v>2</v>
      </c>
      <c r="X2163">
        <v>19</v>
      </c>
      <c r="Y2163">
        <v>349</v>
      </c>
      <c r="Z2163">
        <v>1.4999999999999999E-2</v>
      </c>
      <c r="AA2163">
        <v>1</v>
      </c>
      <c r="AB2163">
        <v>25</v>
      </c>
    </row>
    <row r="2164" spans="1:28" x14ac:dyDescent="0.25">
      <c r="A2164">
        <v>2021</v>
      </c>
      <c r="B2164">
        <v>5</v>
      </c>
      <c r="C2164" s="289">
        <v>44340</v>
      </c>
      <c r="E2164">
        <v>630</v>
      </c>
      <c r="F2164" t="s">
        <v>347</v>
      </c>
      <c r="G2164" t="s">
        <v>348</v>
      </c>
      <c r="H2164">
        <v>197.84299999999999</v>
      </c>
      <c r="I2164">
        <v>230.15700000000001</v>
      </c>
      <c r="J2164">
        <v>214.3</v>
      </c>
      <c r="K2164">
        <v>18</v>
      </c>
      <c r="L2164">
        <v>200</v>
      </c>
      <c r="M2164">
        <v>24</v>
      </c>
      <c r="N2164">
        <v>152</v>
      </c>
      <c r="O2164">
        <v>6</v>
      </c>
      <c r="P2164">
        <v>2</v>
      </c>
      <c r="Q2164">
        <v>5</v>
      </c>
      <c r="X2164">
        <v>13</v>
      </c>
      <c r="Y2164">
        <v>553</v>
      </c>
      <c r="Z2164">
        <v>1.4999999999999999E-2</v>
      </c>
      <c r="AA2164">
        <v>1</v>
      </c>
      <c r="AB2164">
        <v>25</v>
      </c>
    </row>
    <row r="2165" spans="1:28" x14ac:dyDescent="0.25">
      <c r="A2165">
        <v>2021</v>
      </c>
      <c r="B2165">
        <v>5</v>
      </c>
      <c r="C2165" s="289">
        <v>44321</v>
      </c>
      <c r="E2165">
        <v>622</v>
      </c>
      <c r="F2165" t="s">
        <v>295</v>
      </c>
      <c r="G2165" t="s">
        <v>296</v>
      </c>
      <c r="H2165">
        <v>172.41399999999999</v>
      </c>
      <c r="I2165">
        <v>201.58600000000001</v>
      </c>
      <c r="J2165">
        <v>201.5</v>
      </c>
      <c r="K2165">
        <v>18</v>
      </c>
      <c r="L2165">
        <v>200</v>
      </c>
      <c r="M2165">
        <v>24</v>
      </c>
      <c r="N2165">
        <v>150</v>
      </c>
      <c r="O2165">
        <v>2</v>
      </c>
      <c r="Q2165">
        <v>2</v>
      </c>
      <c r="X2165">
        <v>4</v>
      </c>
      <c r="Y2165">
        <v>4</v>
      </c>
      <c r="Z2165">
        <v>1.4999999999999999E-2</v>
      </c>
      <c r="AA2165">
        <v>1</v>
      </c>
      <c r="AB2165">
        <v>25</v>
      </c>
    </row>
    <row r="2166" spans="1:28" x14ac:dyDescent="0.25">
      <c r="A2166">
        <v>2021</v>
      </c>
      <c r="B2166">
        <v>5</v>
      </c>
      <c r="C2166" s="289">
        <v>44322</v>
      </c>
      <c r="E2166">
        <v>622</v>
      </c>
      <c r="F2166" t="s">
        <v>295</v>
      </c>
      <c r="G2166" t="s">
        <v>296</v>
      </c>
      <c r="H2166">
        <v>172.41399999999999</v>
      </c>
      <c r="I2166">
        <v>201.58600000000001</v>
      </c>
      <c r="J2166">
        <v>189.8</v>
      </c>
      <c r="K2166">
        <v>18</v>
      </c>
      <c r="L2166">
        <v>200</v>
      </c>
      <c r="M2166">
        <v>24</v>
      </c>
      <c r="N2166">
        <v>150</v>
      </c>
      <c r="O2166">
        <v>8</v>
      </c>
      <c r="P2166">
        <v>3</v>
      </c>
      <c r="Q2166">
        <v>6</v>
      </c>
      <c r="X2166">
        <v>17</v>
      </c>
      <c r="Y2166">
        <v>497</v>
      </c>
      <c r="Z2166">
        <v>1.4999999999999999E-2</v>
      </c>
      <c r="AA2166">
        <v>1</v>
      </c>
      <c r="AB2166">
        <v>25</v>
      </c>
    </row>
    <row r="2167" spans="1:28" x14ac:dyDescent="0.25">
      <c r="A2167">
        <v>2021</v>
      </c>
      <c r="B2167">
        <v>5</v>
      </c>
      <c r="C2167" s="289">
        <v>44324</v>
      </c>
      <c r="E2167">
        <v>622</v>
      </c>
      <c r="F2167" t="s">
        <v>295</v>
      </c>
      <c r="G2167" t="s">
        <v>296</v>
      </c>
      <c r="H2167">
        <v>172.41399999999999</v>
      </c>
      <c r="I2167">
        <v>201.58600000000001</v>
      </c>
      <c r="J2167">
        <v>187.2</v>
      </c>
      <c r="K2167">
        <v>18</v>
      </c>
      <c r="L2167">
        <v>200</v>
      </c>
      <c r="M2167">
        <v>24</v>
      </c>
      <c r="N2167">
        <v>150</v>
      </c>
      <c r="O2167">
        <v>4</v>
      </c>
      <c r="P2167">
        <v>2</v>
      </c>
      <c r="Q2167">
        <v>8</v>
      </c>
      <c r="X2167">
        <v>14</v>
      </c>
      <c r="Y2167">
        <v>239</v>
      </c>
      <c r="Z2167">
        <v>1.4999999999999999E-2</v>
      </c>
      <c r="AA2167">
        <v>1</v>
      </c>
      <c r="AB2167">
        <v>25</v>
      </c>
    </row>
    <row r="2168" spans="1:28" x14ac:dyDescent="0.25">
      <c r="A2168">
        <v>2021</v>
      </c>
      <c r="B2168">
        <v>5</v>
      </c>
      <c r="C2168" s="289">
        <v>44325</v>
      </c>
      <c r="E2168">
        <v>622</v>
      </c>
      <c r="F2168" t="s">
        <v>295</v>
      </c>
      <c r="G2168" t="s">
        <v>296</v>
      </c>
      <c r="H2168">
        <v>172.41399999999999</v>
      </c>
      <c r="I2168">
        <v>201.58600000000001</v>
      </c>
      <c r="K2168">
        <v>18</v>
      </c>
      <c r="L2168">
        <v>200</v>
      </c>
      <c r="Y2168">
        <v>90</v>
      </c>
      <c r="Z2168">
        <v>1.4999999999999999E-2</v>
      </c>
      <c r="AA2168">
        <v>1</v>
      </c>
      <c r="AB2168">
        <v>25</v>
      </c>
    </row>
    <row r="2169" spans="1:28" x14ac:dyDescent="0.25">
      <c r="A2169">
        <v>2021</v>
      </c>
      <c r="B2169">
        <v>5</v>
      </c>
      <c r="C2169" s="289">
        <v>44334</v>
      </c>
      <c r="E2169">
        <v>622</v>
      </c>
      <c r="F2169" t="s">
        <v>295</v>
      </c>
      <c r="G2169" t="s">
        <v>296</v>
      </c>
      <c r="H2169">
        <v>172.41399999999999</v>
      </c>
      <c r="I2169">
        <v>201.58600000000001</v>
      </c>
      <c r="J2169">
        <v>187</v>
      </c>
      <c r="K2169">
        <v>18</v>
      </c>
      <c r="L2169">
        <v>200</v>
      </c>
      <c r="M2169">
        <v>26</v>
      </c>
      <c r="N2169">
        <v>136</v>
      </c>
      <c r="O2169">
        <v>9</v>
      </c>
      <c r="P2169">
        <v>6</v>
      </c>
      <c r="Q2169">
        <v>9</v>
      </c>
      <c r="X2169">
        <v>24</v>
      </c>
      <c r="Y2169">
        <v>234</v>
      </c>
      <c r="Z2169">
        <v>1.4999999999999999E-2</v>
      </c>
      <c r="AA2169">
        <v>1</v>
      </c>
      <c r="AB2169">
        <v>25</v>
      </c>
    </row>
    <row r="2170" spans="1:28" x14ac:dyDescent="0.25">
      <c r="A2170">
        <v>2021</v>
      </c>
      <c r="B2170">
        <v>5</v>
      </c>
      <c r="C2170" s="289">
        <v>44318</v>
      </c>
      <c r="E2170">
        <v>299</v>
      </c>
      <c r="F2170" t="s">
        <v>181</v>
      </c>
      <c r="G2170" t="s">
        <v>182</v>
      </c>
      <c r="H2170">
        <v>106.95</v>
      </c>
      <c r="I2170">
        <v>123.05</v>
      </c>
      <c r="J2170">
        <v>106.3</v>
      </c>
      <c r="K2170">
        <v>70</v>
      </c>
      <c r="L2170">
        <v>154</v>
      </c>
      <c r="M2170">
        <v>98</v>
      </c>
      <c r="N2170">
        <v>111</v>
      </c>
      <c r="O2170">
        <v>7</v>
      </c>
      <c r="P2170">
        <v>4</v>
      </c>
      <c r="Q2170">
        <v>4</v>
      </c>
      <c r="X2170">
        <v>15</v>
      </c>
      <c r="Y2170">
        <v>879</v>
      </c>
      <c r="Z2170">
        <v>0.02</v>
      </c>
      <c r="AA2170">
        <v>1</v>
      </c>
    </row>
    <row r="2171" spans="1:28" x14ac:dyDescent="0.25">
      <c r="A2171">
        <v>2021</v>
      </c>
      <c r="B2171">
        <v>5</v>
      </c>
      <c r="C2171" s="289">
        <v>44319</v>
      </c>
      <c r="E2171">
        <v>299</v>
      </c>
      <c r="F2171" t="s">
        <v>181</v>
      </c>
      <c r="G2171" t="s">
        <v>182</v>
      </c>
      <c r="H2171">
        <v>106.95</v>
      </c>
      <c r="I2171">
        <v>123.05</v>
      </c>
      <c r="J2171">
        <v>105.5</v>
      </c>
      <c r="K2171">
        <v>70</v>
      </c>
      <c r="L2171">
        <v>154</v>
      </c>
      <c r="M2171">
        <v>97</v>
      </c>
      <c r="N2171">
        <v>111</v>
      </c>
      <c r="O2171">
        <v>2</v>
      </c>
      <c r="P2171">
        <v>4</v>
      </c>
      <c r="Q2171">
        <v>1</v>
      </c>
      <c r="X2171">
        <v>7</v>
      </c>
      <c r="Y2171">
        <v>679</v>
      </c>
      <c r="Z2171">
        <v>0.02</v>
      </c>
      <c r="AA2171">
        <v>1</v>
      </c>
    </row>
    <row r="2172" spans="1:28" x14ac:dyDescent="0.25">
      <c r="A2172">
        <v>2021</v>
      </c>
      <c r="B2172">
        <v>5</v>
      </c>
      <c r="C2172" s="289">
        <v>44320</v>
      </c>
      <c r="E2172">
        <v>299</v>
      </c>
      <c r="F2172" t="s">
        <v>181</v>
      </c>
      <c r="G2172" t="s">
        <v>182</v>
      </c>
      <c r="H2172">
        <v>106.95</v>
      </c>
      <c r="I2172">
        <v>123.05</v>
      </c>
      <c r="J2172">
        <v>105.2</v>
      </c>
      <c r="K2172">
        <v>70</v>
      </c>
      <c r="L2172">
        <v>154</v>
      </c>
      <c r="M2172">
        <v>108</v>
      </c>
      <c r="N2172">
        <v>100</v>
      </c>
      <c r="O2172">
        <v>9</v>
      </c>
      <c r="P2172">
        <v>2</v>
      </c>
      <c r="Q2172">
        <v>7</v>
      </c>
      <c r="X2172">
        <v>18</v>
      </c>
      <c r="Y2172">
        <v>1386</v>
      </c>
      <c r="Z2172">
        <v>0.02</v>
      </c>
      <c r="AA2172">
        <v>1</v>
      </c>
    </row>
    <row r="2173" spans="1:28" x14ac:dyDescent="0.25">
      <c r="A2173">
        <v>2021</v>
      </c>
      <c r="B2173">
        <v>5</v>
      </c>
      <c r="C2173" s="289">
        <v>44321</v>
      </c>
      <c r="E2173">
        <v>299</v>
      </c>
      <c r="F2173" t="s">
        <v>181</v>
      </c>
      <c r="G2173" t="s">
        <v>182</v>
      </c>
      <c r="H2173">
        <v>106.95</v>
      </c>
      <c r="I2173">
        <v>123.05</v>
      </c>
      <c r="J2173">
        <v>108.8</v>
      </c>
      <c r="K2173">
        <v>70</v>
      </c>
      <c r="L2173">
        <v>154</v>
      </c>
      <c r="M2173">
        <v>103</v>
      </c>
      <c r="N2173">
        <v>105</v>
      </c>
      <c r="O2173">
        <v>14</v>
      </c>
      <c r="P2173">
        <v>10</v>
      </c>
      <c r="Q2173">
        <v>13</v>
      </c>
      <c r="X2173">
        <v>37</v>
      </c>
      <c r="Y2173">
        <v>1405</v>
      </c>
      <c r="Z2173">
        <v>0.02</v>
      </c>
      <c r="AA2173">
        <v>1</v>
      </c>
    </row>
    <row r="2174" spans="1:28" x14ac:dyDescent="0.25">
      <c r="A2174">
        <v>2021</v>
      </c>
      <c r="B2174">
        <v>5</v>
      </c>
      <c r="C2174" s="289">
        <v>44322</v>
      </c>
      <c r="E2174">
        <v>299</v>
      </c>
      <c r="F2174" t="s">
        <v>181</v>
      </c>
      <c r="G2174" t="s">
        <v>182</v>
      </c>
      <c r="H2174">
        <v>106.95</v>
      </c>
      <c r="I2174">
        <v>123.05</v>
      </c>
      <c r="J2174">
        <v>105.5</v>
      </c>
      <c r="K2174">
        <v>70</v>
      </c>
      <c r="L2174">
        <v>154</v>
      </c>
      <c r="M2174">
        <v>108</v>
      </c>
      <c r="N2174">
        <v>100</v>
      </c>
      <c r="O2174">
        <v>4</v>
      </c>
      <c r="P2174">
        <v>3</v>
      </c>
      <c r="Q2174">
        <v>3</v>
      </c>
      <c r="X2174">
        <v>10</v>
      </c>
      <c r="Y2174">
        <v>826</v>
      </c>
      <c r="Z2174">
        <v>0.02</v>
      </c>
      <c r="AA2174">
        <v>1</v>
      </c>
    </row>
    <row r="2175" spans="1:28" x14ac:dyDescent="0.25">
      <c r="A2175">
        <v>2021</v>
      </c>
      <c r="B2175">
        <v>5</v>
      </c>
      <c r="C2175" s="289">
        <v>44326</v>
      </c>
      <c r="E2175">
        <v>299</v>
      </c>
      <c r="F2175" t="s">
        <v>181</v>
      </c>
      <c r="G2175" t="s">
        <v>182</v>
      </c>
      <c r="H2175">
        <v>106.95</v>
      </c>
      <c r="I2175">
        <v>123.05</v>
      </c>
      <c r="J2175">
        <v>110.8</v>
      </c>
      <c r="K2175">
        <v>70</v>
      </c>
      <c r="L2175">
        <v>154</v>
      </c>
      <c r="M2175">
        <v>85</v>
      </c>
      <c r="N2175">
        <v>127</v>
      </c>
      <c r="O2175">
        <v>4</v>
      </c>
      <c r="Q2175">
        <v>3</v>
      </c>
      <c r="X2175">
        <v>6</v>
      </c>
      <c r="Y2175">
        <v>606</v>
      </c>
      <c r="Z2175">
        <v>0.02</v>
      </c>
      <c r="AA2175">
        <v>1</v>
      </c>
    </row>
    <row r="2176" spans="1:28" x14ac:dyDescent="0.25">
      <c r="A2176">
        <v>2021</v>
      </c>
      <c r="B2176">
        <v>5</v>
      </c>
      <c r="C2176" s="289">
        <v>44327</v>
      </c>
      <c r="E2176">
        <v>299</v>
      </c>
      <c r="F2176" t="s">
        <v>181</v>
      </c>
      <c r="G2176" t="s">
        <v>182</v>
      </c>
      <c r="H2176">
        <v>106.95</v>
      </c>
      <c r="I2176">
        <v>123.05</v>
      </c>
      <c r="J2176">
        <v>109.5</v>
      </c>
      <c r="K2176">
        <v>70</v>
      </c>
      <c r="L2176">
        <v>154</v>
      </c>
      <c r="M2176">
        <v>83</v>
      </c>
      <c r="N2176">
        <v>130</v>
      </c>
      <c r="O2176">
        <v>3</v>
      </c>
      <c r="P2176">
        <v>4</v>
      </c>
      <c r="Q2176">
        <v>1</v>
      </c>
      <c r="R2176">
        <v>3</v>
      </c>
      <c r="X2176">
        <v>10</v>
      </c>
      <c r="Y2176">
        <v>1354</v>
      </c>
      <c r="Z2176">
        <v>0.02</v>
      </c>
      <c r="AA2176">
        <v>1</v>
      </c>
    </row>
    <row r="2177" spans="1:28" x14ac:dyDescent="0.25">
      <c r="A2177">
        <v>2021</v>
      </c>
      <c r="B2177">
        <v>5</v>
      </c>
      <c r="C2177" s="289">
        <v>44333</v>
      </c>
      <c r="E2177">
        <v>299</v>
      </c>
      <c r="F2177" t="s">
        <v>181</v>
      </c>
      <c r="G2177" t="s">
        <v>182</v>
      </c>
      <c r="H2177">
        <v>106.95</v>
      </c>
      <c r="I2177">
        <v>123.05</v>
      </c>
      <c r="J2177">
        <v>105.3</v>
      </c>
      <c r="K2177">
        <v>70</v>
      </c>
      <c r="L2177">
        <v>154</v>
      </c>
      <c r="M2177">
        <v>92</v>
      </c>
      <c r="N2177">
        <v>118</v>
      </c>
      <c r="O2177">
        <v>7</v>
      </c>
      <c r="P2177">
        <v>6</v>
      </c>
      <c r="Q2177">
        <v>3</v>
      </c>
      <c r="T2177">
        <v>4</v>
      </c>
      <c r="X2177">
        <v>20</v>
      </c>
      <c r="Y2177">
        <v>1652</v>
      </c>
      <c r="Z2177">
        <v>0.02</v>
      </c>
      <c r="AA2177">
        <v>1</v>
      </c>
    </row>
    <row r="2178" spans="1:28" x14ac:dyDescent="0.25">
      <c r="A2178">
        <v>2021</v>
      </c>
      <c r="B2178">
        <v>5</v>
      </c>
      <c r="C2178" s="289">
        <v>44334</v>
      </c>
      <c r="E2178">
        <v>299</v>
      </c>
      <c r="F2178" t="s">
        <v>181</v>
      </c>
      <c r="G2178" t="s">
        <v>182</v>
      </c>
      <c r="H2178">
        <v>106.95</v>
      </c>
      <c r="I2178">
        <v>123.05</v>
      </c>
      <c r="J2178">
        <v>101</v>
      </c>
      <c r="K2178">
        <v>70</v>
      </c>
      <c r="L2178">
        <v>154</v>
      </c>
      <c r="M2178">
        <v>85</v>
      </c>
      <c r="N2178">
        <v>127</v>
      </c>
      <c r="O2178">
        <v>2</v>
      </c>
      <c r="P2178">
        <v>3</v>
      </c>
      <c r="Q2178">
        <v>4</v>
      </c>
      <c r="X2178">
        <v>9</v>
      </c>
      <c r="Y2178">
        <v>1041</v>
      </c>
      <c r="Z2178">
        <v>0.02</v>
      </c>
      <c r="AA2178">
        <v>1</v>
      </c>
    </row>
    <row r="2179" spans="1:28" x14ac:dyDescent="0.25">
      <c r="A2179">
        <v>2021</v>
      </c>
      <c r="B2179">
        <v>5</v>
      </c>
      <c r="C2179" s="289">
        <v>44336</v>
      </c>
      <c r="E2179">
        <v>299</v>
      </c>
      <c r="F2179" t="s">
        <v>181</v>
      </c>
      <c r="G2179" t="s">
        <v>182</v>
      </c>
      <c r="H2179">
        <v>106.95</v>
      </c>
      <c r="I2179">
        <v>123.05</v>
      </c>
      <c r="J2179">
        <v>106.8</v>
      </c>
      <c r="K2179">
        <v>70</v>
      </c>
      <c r="L2179">
        <v>154</v>
      </c>
      <c r="M2179">
        <v>85</v>
      </c>
      <c r="N2179">
        <v>127</v>
      </c>
      <c r="O2179">
        <v>3</v>
      </c>
      <c r="P2179">
        <v>2</v>
      </c>
      <c r="Q2179">
        <v>4</v>
      </c>
      <c r="X2179">
        <v>9</v>
      </c>
      <c r="Y2179">
        <v>873</v>
      </c>
      <c r="Z2179">
        <v>0.02</v>
      </c>
      <c r="AA2179">
        <v>1</v>
      </c>
    </row>
    <row r="2180" spans="1:28" x14ac:dyDescent="0.25">
      <c r="A2180">
        <v>2021</v>
      </c>
      <c r="B2180">
        <v>5</v>
      </c>
      <c r="C2180" s="289">
        <v>44339</v>
      </c>
      <c r="E2180">
        <v>299</v>
      </c>
      <c r="F2180" t="s">
        <v>181</v>
      </c>
      <c r="G2180" t="s">
        <v>182</v>
      </c>
      <c r="H2180">
        <v>106.95</v>
      </c>
      <c r="I2180">
        <v>123.05</v>
      </c>
      <c r="J2180">
        <v>109.7</v>
      </c>
      <c r="K2180">
        <v>70</v>
      </c>
      <c r="L2180">
        <v>154</v>
      </c>
      <c r="M2180">
        <v>90</v>
      </c>
      <c r="N2180">
        <v>121</v>
      </c>
      <c r="O2180">
        <v>7</v>
      </c>
      <c r="P2180">
        <v>4</v>
      </c>
      <c r="Q2180">
        <v>5</v>
      </c>
      <c r="X2180">
        <v>16</v>
      </c>
      <c r="Y2180">
        <v>1576</v>
      </c>
      <c r="Z2180">
        <v>0.02</v>
      </c>
      <c r="AA2180">
        <v>1</v>
      </c>
    </row>
    <row r="2181" spans="1:28" x14ac:dyDescent="0.25">
      <c r="A2181">
        <v>2021</v>
      </c>
      <c r="B2181">
        <v>5</v>
      </c>
      <c r="C2181" s="289">
        <v>44340</v>
      </c>
      <c r="E2181">
        <v>299</v>
      </c>
      <c r="F2181" t="s">
        <v>181</v>
      </c>
      <c r="G2181" t="s">
        <v>182</v>
      </c>
      <c r="H2181">
        <v>106.95</v>
      </c>
      <c r="I2181">
        <v>123.05</v>
      </c>
      <c r="J2181">
        <v>109.2</v>
      </c>
      <c r="K2181">
        <v>70</v>
      </c>
      <c r="L2181">
        <v>154</v>
      </c>
      <c r="M2181">
        <v>91</v>
      </c>
      <c r="N2181">
        <v>119</v>
      </c>
      <c r="O2181">
        <v>6</v>
      </c>
      <c r="P2181">
        <v>2</v>
      </c>
      <c r="Q2181">
        <v>8</v>
      </c>
      <c r="X2181">
        <v>16</v>
      </c>
      <c r="Y2181">
        <v>1936</v>
      </c>
      <c r="Z2181">
        <v>0.02</v>
      </c>
      <c r="AA2181">
        <v>1</v>
      </c>
    </row>
    <row r="2182" spans="1:28" x14ac:dyDescent="0.25">
      <c r="A2182">
        <v>2021</v>
      </c>
      <c r="B2182">
        <v>5</v>
      </c>
      <c r="C2182" s="289">
        <v>44341</v>
      </c>
      <c r="E2182">
        <v>299</v>
      </c>
      <c r="F2182" t="s">
        <v>181</v>
      </c>
      <c r="G2182" t="s">
        <v>182</v>
      </c>
      <c r="H2182">
        <v>106.95</v>
      </c>
      <c r="I2182">
        <v>123.05</v>
      </c>
      <c r="J2182">
        <v>94</v>
      </c>
      <c r="K2182">
        <v>70</v>
      </c>
      <c r="L2182">
        <v>154</v>
      </c>
      <c r="M2182">
        <v>99</v>
      </c>
      <c r="N2182">
        <v>109</v>
      </c>
      <c r="O2182">
        <v>4</v>
      </c>
      <c r="Q2182">
        <v>5</v>
      </c>
      <c r="X2182">
        <v>9</v>
      </c>
      <c r="Y2182">
        <v>441</v>
      </c>
      <c r="Z2182">
        <v>0.02</v>
      </c>
      <c r="AA2182">
        <v>1</v>
      </c>
    </row>
    <row r="2183" spans="1:28" x14ac:dyDescent="0.25">
      <c r="A2183">
        <v>2021</v>
      </c>
      <c r="B2183">
        <v>5</v>
      </c>
      <c r="C2183" s="289">
        <v>44341</v>
      </c>
      <c r="E2183">
        <v>281</v>
      </c>
      <c r="F2183" t="s">
        <v>263</v>
      </c>
      <c r="G2183" t="s">
        <v>264</v>
      </c>
      <c r="H2183">
        <v>265.05</v>
      </c>
      <c r="I2183">
        <v>304.95</v>
      </c>
      <c r="J2183">
        <v>282.60000000000002</v>
      </c>
      <c r="K2183">
        <v>120</v>
      </c>
      <c r="L2183">
        <v>120</v>
      </c>
      <c r="M2183">
        <v>117</v>
      </c>
      <c r="N2183">
        <v>123</v>
      </c>
      <c r="O2183">
        <v>4</v>
      </c>
      <c r="P2183">
        <v>3</v>
      </c>
      <c r="Q2183">
        <v>3</v>
      </c>
      <c r="X2183">
        <v>9</v>
      </c>
      <c r="Y2183">
        <v>1239</v>
      </c>
      <c r="Z2183">
        <v>1.4999999999999999E-2</v>
      </c>
      <c r="AA2183">
        <v>1</v>
      </c>
      <c r="AB2183">
        <v>18</v>
      </c>
    </row>
    <row r="2184" spans="1:28" x14ac:dyDescent="0.25">
      <c r="A2184">
        <v>2021</v>
      </c>
      <c r="B2184">
        <v>5</v>
      </c>
      <c r="C2184" s="289">
        <v>44342</v>
      </c>
      <c r="E2184">
        <v>281</v>
      </c>
      <c r="F2184" t="s">
        <v>263</v>
      </c>
      <c r="G2184" t="s">
        <v>264</v>
      </c>
      <c r="H2184">
        <v>265.05</v>
      </c>
      <c r="I2184">
        <v>304.95</v>
      </c>
      <c r="J2184">
        <v>293.2</v>
      </c>
      <c r="K2184">
        <v>120</v>
      </c>
      <c r="L2184">
        <v>120</v>
      </c>
      <c r="M2184">
        <v>116</v>
      </c>
      <c r="N2184">
        <v>124</v>
      </c>
      <c r="O2184">
        <v>3</v>
      </c>
      <c r="P2184">
        <v>3</v>
      </c>
      <c r="Q2184">
        <v>4</v>
      </c>
      <c r="X2184">
        <v>10</v>
      </c>
      <c r="Y2184">
        <v>2234</v>
      </c>
      <c r="Z2184">
        <v>1.4999999999999999E-2</v>
      </c>
      <c r="AA2184">
        <v>1</v>
      </c>
      <c r="AB2184">
        <v>18</v>
      </c>
    </row>
    <row r="2185" spans="1:28" x14ac:dyDescent="0.25">
      <c r="A2185">
        <v>2021</v>
      </c>
      <c r="B2185">
        <v>5</v>
      </c>
      <c r="C2185" s="289">
        <v>44343</v>
      </c>
      <c r="E2185">
        <v>281</v>
      </c>
      <c r="F2185" t="s">
        <v>263</v>
      </c>
      <c r="G2185" t="s">
        <v>264</v>
      </c>
      <c r="H2185">
        <v>265.05</v>
      </c>
      <c r="I2185">
        <v>304.95</v>
      </c>
      <c r="K2185">
        <v>120</v>
      </c>
      <c r="L2185">
        <v>120</v>
      </c>
      <c r="O2185">
        <v>3</v>
      </c>
      <c r="Q2185">
        <v>2</v>
      </c>
      <c r="X2185">
        <v>4</v>
      </c>
      <c r="Y2185">
        <v>226</v>
      </c>
      <c r="Z2185">
        <v>1.4999999999999999E-2</v>
      </c>
      <c r="AA2185">
        <v>1</v>
      </c>
      <c r="AB2185">
        <v>18</v>
      </c>
    </row>
    <row r="2186" spans="1:28" x14ac:dyDescent="0.25">
      <c r="A2186">
        <v>2021</v>
      </c>
      <c r="B2186">
        <v>5</v>
      </c>
      <c r="C2186" s="289">
        <v>44314</v>
      </c>
      <c r="E2186">
        <v>273</v>
      </c>
      <c r="F2186" t="s">
        <v>242</v>
      </c>
      <c r="G2186" t="s">
        <v>243</v>
      </c>
      <c r="H2186">
        <v>524.52</v>
      </c>
      <c r="I2186">
        <v>603.48</v>
      </c>
      <c r="J2186">
        <v>597</v>
      </c>
      <c r="K2186">
        <v>93</v>
      </c>
      <c r="L2186">
        <v>116</v>
      </c>
      <c r="M2186">
        <v>81</v>
      </c>
      <c r="N2186">
        <v>133</v>
      </c>
      <c r="O2186">
        <v>5</v>
      </c>
      <c r="Q2186">
        <v>4</v>
      </c>
      <c r="X2186">
        <v>9</v>
      </c>
      <c r="Y2186">
        <v>417</v>
      </c>
      <c r="Z2186">
        <v>1.4999999999999999E-2</v>
      </c>
      <c r="AA2186">
        <v>1</v>
      </c>
      <c r="AB2186">
        <v>16</v>
      </c>
    </row>
    <row r="2187" spans="1:28" x14ac:dyDescent="0.25">
      <c r="A2187">
        <v>2021</v>
      </c>
      <c r="B2187">
        <v>5</v>
      </c>
      <c r="C2187" s="289">
        <v>44340</v>
      </c>
      <c r="E2187">
        <v>273</v>
      </c>
      <c r="F2187" t="s">
        <v>242</v>
      </c>
      <c r="G2187" t="s">
        <v>243</v>
      </c>
      <c r="H2187">
        <v>524.52</v>
      </c>
      <c r="I2187">
        <v>603.48</v>
      </c>
      <c r="J2187">
        <v>595.29999999999995</v>
      </c>
      <c r="K2187">
        <v>93</v>
      </c>
      <c r="L2187">
        <v>116</v>
      </c>
      <c r="M2187">
        <v>73</v>
      </c>
      <c r="N2187">
        <v>148</v>
      </c>
      <c r="O2187">
        <v>2</v>
      </c>
      <c r="P2187">
        <v>2</v>
      </c>
      <c r="Q2187">
        <v>1</v>
      </c>
      <c r="S2187">
        <v>2</v>
      </c>
      <c r="X2187">
        <v>6</v>
      </c>
      <c r="Y2187">
        <v>426</v>
      </c>
      <c r="Z2187">
        <v>1.4999999999999999E-2</v>
      </c>
      <c r="AA2187">
        <v>1</v>
      </c>
      <c r="AB2187">
        <v>16</v>
      </c>
    </row>
    <row r="2188" spans="1:28" x14ac:dyDescent="0.25">
      <c r="A2188">
        <v>2021</v>
      </c>
      <c r="B2188">
        <v>5</v>
      </c>
      <c r="C2188" s="289">
        <v>44341</v>
      </c>
      <c r="E2188">
        <v>273</v>
      </c>
      <c r="F2188" t="s">
        <v>242</v>
      </c>
      <c r="G2188" t="s">
        <v>243</v>
      </c>
      <c r="H2188">
        <v>524.52</v>
      </c>
      <c r="I2188">
        <v>603.48</v>
      </c>
      <c r="J2188">
        <v>594.9</v>
      </c>
      <c r="K2188">
        <v>93</v>
      </c>
      <c r="L2188">
        <v>116</v>
      </c>
      <c r="M2188">
        <v>73</v>
      </c>
      <c r="N2188">
        <v>149</v>
      </c>
      <c r="O2188">
        <v>8</v>
      </c>
      <c r="P2188">
        <v>2</v>
      </c>
      <c r="Q2188">
        <v>5</v>
      </c>
      <c r="S2188">
        <v>2</v>
      </c>
      <c r="X2188">
        <v>16</v>
      </c>
      <c r="Y2188">
        <v>1558</v>
      </c>
      <c r="Z2188">
        <v>1.4999999999999999E-2</v>
      </c>
      <c r="AA2188">
        <v>1</v>
      </c>
      <c r="AB2188">
        <v>16</v>
      </c>
    </row>
    <row r="2189" spans="1:28" x14ac:dyDescent="0.25">
      <c r="A2189">
        <v>2021</v>
      </c>
      <c r="B2189">
        <v>5</v>
      </c>
      <c r="C2189" s="289">
        <v>44342</v>
      </c>
      <c r="E2189">
        <v>273</v>
      </c>
      <c r="F2189" t="s">
        <v>242</v>
      </c>
      <c r="G2189" t="s">
        <v>243</v>
      </c>
      <c r="H2189">
        <v>524.52</v>
      </c>
      <c r="I2189">
        <v>603.48</v>
      </c>
      <c r="J2189">
        <v>589.9</v>
      </c>
      <c r="K2189">
        <v>93</v>
      </c>
      <c r="L2189">
        <v>116</v>
      </c>
      <c r="M2189">
        <v>70</v>
      </c>
      <c r="N2189">
        <v>155</v>
      </c>
      <c r="O2189">
        <v>7</v>
      </c>
      <c r="P2189">
        <v>2</v>
      </c>
      <c r="Q2189">
        <v>3</v>
      </c>
      <c r="X2189">
        <v>12</v>
      </c>
      <c r="Y2189">
        <v>1710</v>
      </c>
      <c r="Z2189">
        <v>1.4999999999999999E-2</v>
      </c>
      <c r="AA2189">
        <v>1</v>
      </c>
      <c r="AB2189">
        <v>16</v>
      </c>
    </row>
    <row r="2190" spans="1:28" x14ac:dyDescent="0.25">
      <c r="A2190">
        <v>2021</v>
      </c>
      <c r="B2190">
        <v>5</v>
      </c>
      <c r="C2190" s="289">
        <v>44343</v>
      </c>
      <c r="E2190">
        <v>273</v>
      </c>
      <c r="F2190" t="s">
        <v>242</v>
      </c>
      <c r="G2190" t="s">
        <v>243</v>
      </c>
      <c r="H2190">
        <v>524.52</v>
      </c>
      <c r="I2190">
        <v>603.48</v>
      </c>
      <c r="J2190">
        <v>569.1</v>
      </c>
      <c r="K2190">
        <v>93</v>
      </c>
      <c r="L2190">
        <v>116</v>
      </c>
      <c r="M2190">
        <v>78</v>
      </c>
      <c r="N2190">
        <v>138</v>
      </c>
      <c r="O2190">
        <v>2</v>
      </c>
      <c r="P2190">
        <v>2</v>
      </c>
      <c r="Q2190">
        <v>2</v>
      </c>
      <c r="X2190">
        <v>6</v>
      </c>
      <c r="Y2190">
        <v>1758</v>
      </c>
      <c r="Z2190">
        <v>1.4999999999999999E-2</v>
      </c>
      <c r="AA2190">
        <v>1</v>
      </c>
      <c r="AB2190">
        <v>16</v>
      </c>
    </row>
    <row r="2191" spans="1:28" x14ac:dyDescent="0.25">
      <c r="A2191">
        <v>2021</v>
      </c>
      <c r="B2191">
        <v>5</v>
      </c>
      <c r="C2191" s="289">
        <v>44345</v>
      </c>
      <c r="E2191">
        <v>273</v>
      </c>
      <c r="F2191" t="s">
        <v>242</v>
      </c>
      <c r="G2191" t="s">
        <v>243</v>
      </c>
      <c r="H2191">
        <v>524.52</v>
      </c>
      <c r="I2191">
        <v>603.48</v>
      </c>
      <c r="J2191">
        <v>601</v>
      </c>
      <c r="K2191">
        <v>93</v>
      </c>
      <c r="L2191">
        <v>116</v>
      </c>
      <c r="M2191">
        <v>90</v>
      </c>
      <c r="N2191">
        <v>121</v>
      </c>
      <c r="O2191">
        <v>6</v>
      </c>
      <c r="P2191">
        <v>1</v>
      </c>
      <c r="Q2191">
        <v>5</v>
      </c>
      <c r="X2191">
        <v>12</v>
      </c>
      <c r="Y2191">
        <v>1680</v>
      </c>
      <c r="Z2191">
        <v>1.4999999999999999E-2</v>
      </c>
      <c r="AA2191">
        <v>1</v>
      </c>
      <c r="AB2191">
        <v>16</v>
      </c>
    </row>
    <row r="2192" spans="1:28" x14ac:dyDescent="0.25">
      <c r="A2192">
        <v>2021</v>
      </c>
      <c r="B2192">
        <v>5</v>
      </c>
      <c r="C2192" s="289">
        <v>44346</v>
      </c>
      <c r="E2192">
        <v>273</v>
      </c>
      <c r="F2192" t="s">
        <v>242</v>
      </c>
      <c r="G2192" t="s">
        <v>243</v>
      </c>
      <c r="H2192">
        <v>524.52</v>
      </c>
      <c r="I2192">
        <v>603.48</v>
      </c>
      <c r="J2192">
        <v>589.9</v>
      </c>
      <c r="K2192">
        <v>93</v>
      </c>
      <c r="L2192">
        <v>116</v>
      </c>
      <c r="M2192">
        <v>86</v>
      </c>
      <c r="N2192">
        <v>126</v>
      </c>
      <c r="O2192">
        <v>6</v>
      </c>
      <c r="P2192">
        <v>1</v>
      </c>
      <c r="Q2192">
        <v>3</v>
      </c>
      <c r="X2192">
        <v>10</v>
      </c>
      <c r="Y2192">
        <v>1834</v>
      </c>
      <c r="Z2192">
        <v>1.4999999999999999E-2</v>
      </c>
      <c r="AA2192">
        <v>1</v>
      </c>
      <c r="AB2192">
        <v>16</v>
      </c>
    </row>
    <row r="2193" spans="1:28" x14ac:dyDescent="0.25">
      <c r="A2193">
        <v>2021</v>
      </c>
      <c r="B2193">
        <v>5</v>
      </c>
      <c r="C2193" s="289">
        <v>44314</v>
      </c>
      <c r="E2193">
        <v>254</v>
      </c>
      <c r="F2193" t="s">
        <v>189</v>
      </c>
      <c r="G2193" t="s">
        <v>190</v>
      </c>
      <c r="H2193">
        <v>188.79</v>
      </c>
      <c r="I2193">
        <v>217.21</v>
      </c>
      <c r="J2193">
        <v>210.3</v>
      </c>
      <c r="K2193">
        <v>88</v>
      </c>
      <c r="L2193">
        <v>164</v>
      </c>
      <c r="M2193">
        <v>105</v>
      </c>
      <c r="N2193">
        <v>137</v>
      </c>
      <c r="O2193">
        <v>8</v>
      </c>
      <c r="P2193">
        <v>2</v>
      </c>
      <c r="Q2193">
        <v>8</v>
      </c>
      <c r="X2193">
        <v>18</v>
      </c>
      <c r="Y2193">
        <v>1878</v>
      </c>
      <c r="Z2193">
        <v>0.02</v>
      </c>
      <c r="AA2193">
        <v>1</v>
      </c>
      <c r="AB2193">
        <v>16</v>
      </c>
    </row>
    <row r="2194" spans="1:28" x14ac:dyDescent="0.25">
      <c r="A2194">
        <v>2021</v>
      </c>
      <c r="B2194">
        <v>5</v>
      </c>
      <c r="C2194" s="289">
        <v>44318</v>
      </c>
      <c r="E2194">
        <v>254</v>
      </c>
      <c r="F2194" t="s">
        <v>189</v>
      </c>
      <c r="G2194" t="s">
        <v>190</v>
      </c>
      <c r="H2194">
        <v>188.79</v>
      </c>
      <c r="I2194">
        <v>217.21</v>
      </c>
      <c r="J2194">
        <v>212.5</v>
      </c>
      <c r="K2194">
        <v>88</v>
      </c>
      <c r="L2194">
        <v>164</v>
      </c>
      <c r="M2194">
        <v>111</v>
      </c>
      <c r="N2194">
        <v>130</v>
      </c>
      <c r="O2194">
        <v>4</v>
      </c>
      <c r="P2194">
        <v>5</v>
      </c>
      <c r="Q2194">
        <v>7</v>
      </c>
      <c r="S2194">
        <v>3</v>
      </c>
      <c r="X2194">
        <v>18</v>
      </c>
      <c r="Y2194">
        <v>858</v>
      </c>
      <c r="Z2194">
        <v>0.02</v>
      </c>
      <c r="AA2194">
        <v>1</v>
      </c>
      <c r="AB2194">
        <v>16</v>
      </c>
    </row>
    <row r="2195" spans="1:28" x14ac:dyDescent="0.25">
      <c r="A2195">
        <v>2021</v>
      </c>
      <c r="B2195">
        <v>5</v>
      </c>
      <c r="C2195" s="289">
        <v>44319</v>
      </c>
      <c r="E2195">
        <v>254</v>
      </c>
      <c r="F2195" t="s">
        <v>189</v>
      </c>
      <c r="G2195" t="s">
        <v>190</v>
      </c>
      <c r="H2195">
        <v>188.79</v>
      </c>
      <c r="I2195">
        <v>217.21</v>
      </c>
      <c r="J2195">
        <v>214.3</v>
      </c>
      <c r="K2195">
        <v>88</v>
      </c>
      <c r="L2195">
        <v>164</v>
      </c>
      <c r="M2195">
        <v>109</v>
      </c>
      <c r="N2195">
        <v>133</v>
      </c>
      <c r="O2195">
        <v>11</v>
      </c>
      <c r="P2195">
        <v>2</v>
      </c>
      <c r="Q2195">
        <v>7</v>
      </c>
      <c r="X2195">
        <v>20</v>
      </c>
      <c r="Y2195">
        <v>1460</v>
      </c>
      <c r="Z2195">
        <v>0.02</v>
      </c>
      <c r="AA2195">
        <v>1</v>
      </c>
      <c r="AB2195">
        <v>16</v>
      </c>
    </row>
    <row r="2196" spans="1:28" x14ac:dyDescent="0.25">
      <c r="A2196">
        <v>2021</v>
      </c>
      <c r="B2196">
        <v>5</v>
      </c>
      <c r="C2196" s="289">
        <v>44320</v>
      </c>
      <c r="E2196">
        <v>254</v>
      </c>
      <c r="F2196" t="s">
        <v>189</v>
      </c>
      <c r="G2196" t="s">
        <v>190</v>
      </c>
      <c r="H2196">
        <v>188.79</v>
      </c>
      <c r="I2196">
        <v>217.21</v>
      </c>
      <c r="J2196">
        <v>210.2</v>
      </c>
      <c r="K2196">
        <v>88</v>
      </c>
      <c r="L2196">
        <v>164</v>
      </c>
      <c r="M2196">
        <v>105</v>
      </c>
      <c r="N2196">
        <v>137</v>
      </c>
      <c r="O2196">
        <v>7</v>
      </c>
      <c r="P2196">
        <v>6</v>
      </c>
      <c r="Q2196">
        <v>6</v>
      </c>
      <c r="S2196">
        <v>1</v>
      </c>
      <c r="X2196">
        <v>20</v>
      </c>
      <c r="Y2196">
        <v>2180</v>
      </c>
      <c r="Z2196">
        <v>0.02</v>
      </c>
      <c r="AA2196">
        <v>1</v>
      </c>
      <c r="AB2196">
        <v>16</v>
      </c>
    </row>
    <row r="2197" spans="1:28" x14ac:dyDescent="0.25">
      <c r="A2197">
        <v>2021</v>
      </c>
      <c r="B2197">
        <v>5</v>
      </c>
      <c r="C2197" s="289">
        <v>44321</v>
      </c>
      <c r="E2197">
        <v>254</v>
      </c>
      <c r="F2197" t="s">
        <v>189</v>
      </c>
      <c r="G2197" t="s">
        <v>190</v>
      </c>
      <c r="H2197">
        <v>188.79</v>
      </c>
      <c r="I2197">
        <v>217.21</v>
      </c>
      <c r="J2197">
        <v>210.8</v>
      </c>
      <c r="K2197">
        <v>88</v>
      </c>
      <c r="L2197">
        <v>164</v>
      </c>
      <c r="M2197">
        <v>105</v>
      </c>
      <c r="N2197">
        <v>137</v>
      </c>
      <c r="O2197">
        <v>6</v>
      </c>
      <c r="P2197">
        <v>5</v>
      </c>
      <c r="Q2197">
        <v>5</v>
      </c>
      <c r="S2197">
        <v>1</v>
      </c>
      <c r="X2197">
        <v>17</v>
      </c>
      <c r="Y2197">
        <v>1457</v>
      </c>
      <c r="Z2197">
        <v>0.02</v>
      </c>
      <c r="AA2197">
        <v>1</v>
      </c>
      <c r="AB2197">
        <v>16</v>
      </c>
    </row>
    <row r="2198" spans="1:28" x14ac:dyDescent="0.25">
      <c r="A2198">
        <v>2021</v>
      </c>
      <c r="B2198">
        <v>5</v>
      </c>
      <c r="C2198" s="289">
        <v>44322</v>
      </c>
      <c r="E2198">
        <v>254</v>
      </c>
      <c r="F2198" t="s">
        <v>189</v>
      </c>
      <c r="G2198" t="s">
        <v>190</v>
      </c>
      <c r="H2198">
        <v>188.79</v>
      </c>
      <c r="I2198">
        <v>217.21</v>
      </c>
      <c r="J2198">
        <v>211.6</v>
      </c>
      <c r="K2198">
        <v>88</v>
      </c>
      <c r="L2198">
        <v>164</v>
      </c>
      <c r="M2198">
        <v>112</v>
      </c>
      <c r="N2198">
        <v>129</v>
      </c>
      <c r="O2198">
        <v>6</v>
      </c>
      <c r="P2198">
        <v>5</v>
      </c>
      <c r="Q2198">
        <v>7</v>
      </c>
      <c r="S2198">
        <v>4</v>
      </c>
      <c r="X2198">
        <v>21</v>
      </c>
      <c r="Y2198">
        <v>321</v>
      </c>
      <c r="Z2198">
        <v>0.02</v>
      </c>
      <c r="AA2198">
        <v>1</v>
      </c>
      <c r="AB2198">
        <v>16</v>
      </c>
    </row>
    <row r="2199" spans="1:28" x14ac:dyDescent="0.25">
      <c r="A2199">
        <v>2021</v>
      </c>
      <c r="B2199">
        <v>5</v>
      </c>
      <c r="C2199" s="289">
        <v>44324</v>
      </c>
      <c r="E2199">
        <v>254</v>
      </c>
      <c r="F2199" t="s">
        <v>189</v>
      </c>
      <c r="G2199" t="s">
        <v>190</v>
      </c>
      <c r="H2199">
        <v>188.79</v>
      </c>
      <c r="I2199">
        <v>217.21</v>
      </c>
      <c r="J2199">
        <v>213.2</v>
      </c>
      <c r="K2199">
        <v>88</v>
      </c>
      <c r="L2199">
        <v>164</v>
      </c>
      <c r="M2199">
        <v>111</v>
      </c>
      <c r="N2199">
        <v>130</v>
      </c>
      <c r="O2199">
        <v>6</v>
      </c>
      <c r="P2199">
        <v>2</v>
      </c>
      <c r="Q2199">
        <v>2</v>
      </c>
      <c r="R2199">
        <v>3</v>
      </c>
      <c r="X2199">
        <v>13</v>
      </c>
      <c r="Y2199">
        <v>613</v>
      </c>
      <c r="Z2199">
        <v>0.02</v>
      </c>
      <c r="AA2199">
        <v>1</v>
      </c>
      <c r="AB2199">
        <v>16</v>
      </c>
    </row>
    <row r="2200" spans="1:28" x14ac:dyDescent="0.25">
      <c r="A2200">
        <v>2021</v>
      </c>
      <c r="B2200">
        <v>5</v>
      </c>
      <c r="C2200" s="289">
        <v>44325</v>
      </c>
      <c r="E2200">
        <v>254</v>
      </c>
      <c r="F2200" t="s">
        <v>189</v>
      </c>
      <c r="G2200" t="s">
        <v>190</v>
      </c>
      <c r="H2200">
        <v>188.79</v>
      </c>
      <c r="I2200">
        <v>217.21</v>
      </c>
      <c r="J2200">
        <v>208.4</v>
      </c>
      <c r="K2200">
        <v>88</v>
      </c>
      <c r="L2200">
        <v>164</v>
      </c>
      <c r="M2200">
        <v>106</v>
      </c>
      <c r="N2200">
        <v>136</v>
      </c>
      <c r="O2200">
        <v>5</v>
      </c>
      <c r="P2200">
        <v>2</v>
      </c>
      <c r="Q2200">
        <v>7</v>
      </c>
      <c r="X2200">
        <v>14</v>
      </c>
      <c r="Y2200">
        <v>1394</v>
      </c>
      <c r="Z2200">
        <v>0.02</v>
      </c>
      <c r="AA2200">
        <v>1</v>
      </c>
      <c r="AB2200">
        <v>16</v>
      </c>
    </row>
    <row r="2201" spans="1:28" x14ac:dyDescent="0.25">
      <c r="A2201">
        <v>2021</v>
      </c>
      <c r="B2201">
        <v>5</v>
      </c>
      <c r="C2201" s="289">
        <v>44326</v>
      </c>
      <c r="E2201">
        <v>254</v>
      </c>
      <c r="F2201" t="s">
        <v>189</v>
      </c>
      <c r="G2201" t="s">
        <v>190</v>
      </c>
      <c r="H2201">
        <v>188.79</v>
      </c>
      <c r="I2201">
        <v>217.21</v>
      </c>
      <c r="J2201">
        <v>201.8</v>
      </c>
      <c r="K2201">
        <v>88</v>
      </c>
      <c r="L2201">
        <v>164</v>
      </c>
      <c r="M2201">
        <v>103</v>
      </c>
      <c r="N2201">
        <v>140</v>
      </c>
      <c r="O2201">
        <v>6</v>
      </c>
      <c r="P2201">
        <v>2</v>
      </c>
      <c r="Q2201">
        <v>3</v>
      </c>
      <c r="R2201">
        <v>3</v>
      </c>
      <c r="X2201">
        <v>13</v>
      </c>
      <c r="Y2201">
        <v>1993</v>
      </c>
      <c r="Z2201">
        <v>0.02</v>
      </c>
      <c r="AA2201">
        <v>1</v>
      </c>
      <c r="AB2201">
        <v>16</v>
      </c>
    </row>
    <row r="2202" spans="1:28" x14ac:dyDescent="0.25">
      <c r="A2202">
        <v>2021</v>
      </c>
      <c r="B2202">
        <v>5</v>
      </c>
      <c r="C2202" s="289">
        <v>44327</v>
      </c>
      <c r="E2202">
        <v>254</v>
      </c>
      <c r="F2202" t="s">
        <v>189</v>
      </c>
      <c r="G2202" t="s">
        <v>190</v>
      </c>
      <c r="H2202">
        <v>188.79</v>
      </c>
      <c r="I2202">
        <v>217.21</v>
      </c>
      <c r="J2202">
        <v>213</v>
      </c>
      <c r="K2202">
        <v>88</v>
      </c>
      <c r="L2202">
        <v>164</v>
      </c>
      <c r="M2202">
        <v>102</v>
      </c>
      <c r="N2202">
        <v>141</v>
      </c>
      <c r="O2202">
        <v>4</v>
      </c>
      <c r="P2202">
        <v>1</v>
      </c>
      <c r="Q2202">
        <v>3</v>
      </c>
      <c r="R2202">
        <v>3</v>
      </c>
      <c r="X2202">
        <v>10</v>
      </c>
      <c r="Y2202">
        <v>1090</v>
      </c>
      <c r="Z2202">
        <v>0.02</v>
      </c>
      <c r="AA2202">
        <v>1</v>
      </c>
      <c r="AB2202">
        <v>16</v>
      </c>
    </row>
    <row r="2203" spans="1:28" x14ac:dyDescent="0.25">
      <c r="A2203">
        <v>2021</v>
      </c>
      <c r="B2203">
        <v>5</v>
      </c>
      <c r="C2203" s="289">
        <v>44333</v>
      </c>
      <c r="E2203">
        <v>254</v>
      </c>
      <c r="F2203" t="s">
        <v>189</v>
      </c>
      <c r="G2203" t="s">
        <v>190</v>
      </c>
      <c r="H2203">
        <v>188.79</v>
      </c>
      <c r="I2203">
        <v>217.21</v>
      </c>
      <c r="J2203">
        <v>215.8</v>
      </c>
      <c r="K2203">
        <v>88</v>
      </c>
      <c r="L2203">
        <v>164</v>
      </c>
      <c r="M2203">
        <v>109</v>
      </c>
      <c r="N2203">
        <v>132</v>
      </c>
      <c r="O2203">
        <v>11</v>
      </c>
      <c r="P2203">
        <v>12</v>
      </c>
      <c r="Q2203">
        <v>8</v>
      </c>
      <c r="S2203">
        <v>1</v>
      </c>
      <c r="X2203">
        <v>32</v>
      </c>
      <c r="Y2203">
        <v>272</v>
      </c>
      <c r="Z2203">
        <v>0.02</v>
      </c>
      <c r="AA2203">
        <v>1</v>
      </c>
      <c r="AB2203">
        <v>16</v>
      </c>
    </row>
    <row r="2204" spans="1:28" x14ac:dyDescent="0.25">
      <c r="A2204">
        <v>2021</v>
      </c>
      <c r="B2204">
        <v>5</v>
      </c>
      <c r="C2204" s="289">
        <v>44334</v>
      </c>
      <c r="E2204">
        <v>254</v>
      </c>
      <c r="F2204" t="s">
        <v>189</v>
      </c>
      <c r="G2204" t="s">
        <v>190</v>
      </c>
      <c r="H2204">
        <v>188.79</v>
      </c>
      <c r="I2204">
        <v>217.21</v>
      </c>
      <c r="J2204">
        <v>209.8</v>
      </c>
      <c r="K2204">
        <v>88</v>
      </c>
      <c r="L2204">
        <v>164</v>
      </c>
      <c r="M2204">
        <v>103</v>
      </c>
      <c r="N2204">
        <v>140</v>
      </c>
      <c r="O2204">
        <v>7</v>
      </c>
      <c r="P2204">
        <v>2</v>
      </c>
      <c r="Q2204">
        <v>9</v>
      </c>
      <c r="S2204">
        <v>3</v>
      </c>
      <c r="X2204">
        <v>21</v>
      </c>
      <c r="Y2204">
        <v>2361</v>
      </c>
      <c r="Z2204">
        <v>0.02</v>
      </c>
      <c r="AA2204">
        <v>1</v>
      </c>
      <c r="AB2204">
        <v>16</v>
      </c>
    </row>
    <row r="2205" spans="1:28" x14ac:dyDescent="0.25">
      <c r="A2205">
        <v>2021</v>
      </c>
      <c r="B2205">
        <v>5</v>
      </c>
      <c r="C2205" s="289">
        <v>44335</v>
      </c>
      <c r="E2205">
        <v>254</v>
      </c>
      <c r="F2205" t="s">
        <v>189</v>
      </c>
      <c r="G2205" t="s">
        <v>190</v>
      </c>
      <c r="H2205">
        <v>188.79</v>
      </c>
      <c r="I2205">
        <v>217.21</v>
      </c>
      <c r="J2205">
        <v>211.7</v>
      </c>
      <c r="K2205">
        <v>88</v>
      </c>
      <c r="L2205">
        <v>164</v>
      </c>
      <c r="M2205">
        <v>104</v>
      </c>
      <c r="N2205">
        <v>138</v>
      </c>
      <c r="O2205">
        <v>7</v>
      </c>
      <c r="P2205">
        <v>4</v>
      </c>
      <c r="Q2205">
        <v>8</v>
      </c>
      <c r="X2205">
        <v>19</v>
      </c>
      <c r="Y2205">
        <v>1579</v>
      </c>
      <c r="Z2205">
        <v>0.02</v>
      </c>
      <c r="AA2205">
        <v>1</v>
      </c>
      <c r="AB2205">
        <v>16</v>
      </c>
    </row>
    <row r="2206" spans="1:28" x14ac:dyDescent="0.25">
      <c r="A2206">
        <v>2021</v>
      </c>
      <c r="B2206">
        <v>5</v>
      </c>
      <c r="C2206" s="289">
        <v>44336</v>
      </c>
      <c r="E2206">
        <v>254</v>
      </c>
      <c r="F2206" t="s">
        <v>189</v>
      </c>
      <c r="G2206" t="s">
        <v>190</v>
      </c>
      <c r="H2206">
        <v>188.79</v>
      </c>
      <c r="I2206">
        <v>217.21</v>
      </c>
      <c r="J2206">
        <v>208.3</v>
      </c>
      <c r="K2206">
        <v>88</v>
      </c>
      <c r="L2206">
        <v>164</v>
      </c>
      <c r="M2206">
        <v>103</v>
      </c>
      <c r="N2206">
        <v>140</v>
      </c>
      <c r="O2206">
        <v>9</v>
      </c>
      <c r="P2206">
        <v>5</v>
      </c>
      <c r="Q2206">
        <v>5</v>
      </c>
      <c r="S2206">
        <v>1</v>
      </c>
      <c r="X2206">
        <v>20</v>
      </c>
      <c r="Y2206">
        <v>2120</v>
      </c>
      <c r="Z2206">
        <v>0.02</v>
      </c>
      <c r="AA2206">
        <v>1</v>
      </c>
      <c r="AB2206">
        <v>16</v>
      </c>
    </row>
    <row r="2207" spans="1:28" x14ac:dyDescent="0.25">
      <c r="A2207">
        <v>2021</v>
      </c>
      <c r="B2207">
        <v>5</v>
      </c>
      <c r="C2207" s="289">
        <v>44339</v>
      </c>
      <c r="E2207">
        <v>254</v>
      </c>
      <c r="F2207" t="s">
        <v>189</v>
      </c>
      <c r="G2207" t="s">
        <v>190</v>
      </c>
      <c r="H2207">
        <v>188.79</v>
      </c>
      <c r="I2207">
        <v>217.21</v>
      </c>
      <c r="J2207">
        <v>210.4</v>
      </c>
      <c r="K2207">
        <v>88</v>
      </c>
      <c r="L2207">
        <v>164</v>
      </c>
      <c r="M2207">
        <v>106</v>
      </c>
      <c r="N2207">
        <v>136</v>
      </c>
      <c r="O2207">
        <v>8</v>
      </c>
      <c r="P2207">
        <v>1</v>
      </c>
      <c r="Q2207">
        <v>7</v>
      </c>
      <c r="S2207">
        <v>1</v>
      </c>
      <c r="X2207">
        <v>17</v>
      </c>
      <c r="Y2207">
        <v>2177</v>
      </c>
      <c r="Z2207">
        <v>0.02</v>
      </c>
      <c r="AA2207">
        <v>1</v>
      </c>
      <c r="AB2207">
        <v>16</v>
      </c>
    </row>
    <row r="2208" spans="1:28" x14ac:dyDescent="0.25">
      <c r="A2208">
        <v>2021</v>
      </c>
      <c r="B2208">
        <v>5</v>
      </c>
      <c r="C2208" s="289">
        <v>44340</v>
      </c>
      <c r="E2208">
        <v>254</v>
      </c>
      <c r="F2208" t="s">
        <v>189</v>
      </c>
      <c r="G2208" t="s">
        <v>190</v>
      </c>
      <c r="H2208">
        <v>188.79</v>
      </c>
      <c r="I2208">
        <v>217.21</v>
      </c>
      <c r="J2208">
        <v>207.9</v>
      </c>
      <c r="K2208">
        <v>88</v>
      </c>
      <c r="L2208">
        <v>164</v>
      </c>
      <c r="M2208">
        <v>104</v>
      </c>
      <c r="N2208">
        <v>138</v>
      </c>
      <c r="O2208">
        <v>7</v>
      </c>
      <c r="P2208">
        <v>6</v>
      </c>
      <c r="Q2208">
        <v>6</v>
      </c>
      <c r="S2208">
        <v>4</v>
      </c>
      <c r="X2208">
        <v>23</v>
      </c>
      <c r="Y2208">
        <v>2903</v>
      </c>
      <c r="Z2208">
        <v>0.02</v>
      </c>
      <c r="AA2208">
        <v>1</v>
      </c>
      <c r="AB2208">
        <v>16</v>
      </c>
    </row>
    <row r="2209" spans="1:28" x14ac:dyDescent="0.25">
      <c r="A2209">
        <v>2021</v>
      </c>
      <c r="B2209">
        <v>5</v>
      </c>
      <c r="C2209" s="289">
        <v>44341</v>
      </c>
      <c r="E2209">
        <v>254</v>
      </c>
      <c r="F2209" t="s">
        <v>189</v>
      </c>
      <c r="G2209" t="s">
        <v>190</v>
      </c>
      <c r="H2209">
        <v>188.79</v>
      </c>
      <c r="I2209">
        <v>217.21</v>
      </c>
      <c r="J2209">
        <v>208.4</v>
      </c>
      <c r="K2209">
        <v>88</v>
      </c>
      <c r="L2209">
        <v>164</v>
      </c>
      <c r="M2209">
        <v>120</v>
      </c>
      <c r="N2209">
        <v>120</v>
      </c>
      <c r="O2209">
        <v>8</v>
      </c>
      <c r="P2209">
        <v>4</v>
      </c>
      <c r="Q2209">
        <v>12</v>
      </c>
      <c r="S2209">
        <v>1</v>
      </c>
      <c r="X2209">
        <v>25</v>
      </c>
      <c r="Y2209">
        <v>2245</v>
      </c>
      <c r="Z2209">
        <v>0.02</v>
      </c>
      <c r="AA2209">
        <v>1</v>
      </c>
      <c r="AB2209">
        <v>16</v>
      </c>
    </row>
    <row r="2210" spans="1:28" x14ac:dyDescent="0.25">
      <c r="A2210">
        <v>2021</v>
      </c>
      <c r="B2210">
        <v>5</v>
      </c>
      <c r="C2210" s="289">
        <v>44342</v>
      </c>
      <c r="E2210">
        <v>254</v>
      </c>
      <c r="F2210" t="s">
        <v>189</v>
      </c>
      <c r="G2210" t="s">
        <v>190</v>
      </c>
      <c r="H2210">
        <v>188.79</v>
      </c>
      <c r="I2210">
        <v>217.21</v>
      </c>
      <c r="J2210">
        <v>205.4</v>
      </c>
      <c r="K2210">
        <v>88</v>
      </c>
      <c r="L2210">
        <v>164</v>
      </c>
      <c r="M2210">
        <v>105</v>
      </c>
      <c r="N2210">
        <v>138</v>
      </c>
      <c r="O2210">
        <v>9</v>
      </c>
      <c r="P2210">
        <v>7</v>
      </c>
      <c r="Q2210">
        <v>5</v>
      </c>
      <c r="S2210">
        <v>1</v>
      </c>
      <c r="X2210">
        <v>22</v>
      </c>
      <c r="Y2210">
        <v>2182</v>
      </c>
      <c r="Z2210">
        <v>0.02</v>
      </c>
      <c r="AA2210">
        <v>1</v>
      </c>
      <c r="AB2210">
        <v>16</v>
      </c>
    </row>
    <row r="2211" spans="1:28" x14ac:dyDescent="0.25">
      <c r="A2211">
        <v>2021</v>
      </c>
      <c r="B2211">
        <v>5</v>
      </c>
      <c r="C2211" s="289">
        <v>44343</v>
      </c>
      <c r="E2211">
        <v>254</v>
      </c>
      <c r="F2211" t="s">
        <v>189</v>
      </c>
      <c r="G2211" t="s">
        <v>190</v>
      </c>
      <c r="H2211">
        <v>188.79</v>
      </c>
      <c r="I2211">
        <v>217.21</v>
      </c>
      <c r="J2211">
        <v>204.7</v>
      </c>
      <c r="K2211">
        <v>88</v>
      </c>
      <c r="L2211">
        <v>164</v>
      </c>
      <c r="M2211">
        <v>103</v>
      </c>
      <c r="N2211">
        <v>140</v>
      </c>
      <c r="O2211">
        <v>5</v>
      </c>
      <c r="P2211">
        <v>1</v>
      </c>
      <c r="Q2211">
        <v>3</v>
      </c>
      <c r="X2211">
        <v>9</v>
      </c>
      <c r="Y2211">
        <v>1809</v>
      </c>
      <c r="Z2211">
        <v>0.02</v>
      </c>
      <c r="AA2211">
        <v>1</v>
      </c>
      <c r="AB2211">
        <v>16</v>
      </c>
    </row>
    <row r="2212" spans="1:28" x14ac:dyDescent="0.25">
      <c r="A2212">
        <v>2021</v>
      </c>
      <c r="B2212">
        <v>5</v>
      </c>
      <c r="C2212" s="289">
        <v>44345</v>
      </c>
      <c r="E2212">
        <v>254</v>
      </c>
      <c r="F2212" t="s">
        <v>189</v>
      </c>
      <c r="G2212" t="s">
        <v>190</v>
      </c>
      <c r="H2212">
        <v>188.79</v>
      </c>
      <c r="I2212">
        <v>217.21</v>
      </c>
      <c r="J2212">
        <v>209</v>
      </c>
      <c r="K2212">
        <v>88</v>
      </c>
      <c r="L2212">
        <v>164</v>
      </c>
      <c r="M2212">
        <v>107</v>
      </c>
      <c r="N2212">
        <v>134</v>
      </c>
      <c r="O2212">
        <v>11</v>
      </c>
      <c r="P2212">
        <v>5</v>
      </c>
      <c r="Q2212">
        <v>7</v>
      </c>
      <c r="S2212">
        <v>1</v>
      </c>
      <c r="X2212">
        <v>24</v>
      </c>
      <c r="Y2212">
        <v>1824</v>
      </c>
      <c r="Z2212">
        <v>0.02</v>
      </c>
      <c r="AA2212">
        <v>1</v>
      </c>
      <c r="AB2212">
        <v>16</v>
      </c>
    </row>
    <row r="2213" spans="1:28" x14ac:dyDescent="0.25">
      <c r="A2213">
        <v>2021</v>
      </c>
      <c r="B2213">
        <v>5</v>
      </c>
      <c r="C2213" s="289">
        <v>44346</v>
      </c>
      <c r="E2213">
        <v>254</v>
      </c>
      <c r="F2213" t="s">
        <v>189</v>
      </c>
      <c r="G2213" t="s">
        <v>190</v>
      </c>
      <c r="H2213">
        <v>188.79</v>
      </c>
      <c r="I2213">
        <v>217.21</v>
      </c>
      <c r="J2213">
        <v>211.4</v>
      </c>
      <c r="K2213">
        <v>88</v>
      </c>
      <c r="L2213">
        <v>164</v>
      </c>
      <c r="M2213">
        <v>104</v>
      </c>
      <c r="N2213">
        <v>139</v>
      </c>
      <c r="O2213">
        <v>5</v>
      </c>
      <c r="P2213">
        <v>3</v>
      </c>
      <c r="Q2213">
        <v>3</v>
      </c>
      <c r="X2213">
        <v>11</v>
      </c>
      <c r="Y2213">
        <v>911</v>
      </c>
      <c r="Z2213">
        <v>0.02</v>
      </c>
      <c r="AA2213">
        <v>1</v>
      </c>
      <c r="AB2213">
        <v>16</v>
      </c>
    </row>
    <row r="2214" spans="1:28" x14ac:dyDescent="0.25">
      <c r="A2214">
        <v>2021</v>
      </c>
      <c r="B2214">
        <v>5</v>
      </c>
      <c r="C2214" s="289">
        <v>44314</v>
      </c>
      <c r="E2214">
        <v>94</v>
      </c>
      <c r="F2214" t="s">
        <v>332</v>
      </c>
      <c r="G2214" t="s">
        <v>333</v>
      </c>
      <c r="H2214">
        <v>17.670000000000002</v>
      </c>
      <c r="I2214">
        <v>20.329999999999998</v>
      </c>
      <c r="J2214">
        <v>20.3</v>
      </c>
      <c r="K2214">
        <v>74</v>
      </c>
      <c r="L2214">
        <v>97</v>
      </c>
      <c r="M2214">
        <v>71</v>
      </c>
      <c r="N2214">
        <v>101</v>
      </c>
      <c r="O2214">
        <v>10</v>
      </c>
      <c r="P2214">
        <v>5</v>
      </c>
      <c r="Q2214">
        <v>5</v>
      </c>
      <c r="X2214">
        <v>20</v>
      </c>
      <c r="Y2214">
        <v>1172</v>
      </c>
      <c r="Z2214">
        <v>1.4999999999999999E-2</v>
      </c>
      <c r="AA2214">
        <v>1</v>
      </c>
      <c r="AB2214">
        <v>16</v>
      </c>
    </row>
    <row r="2215" spans="1:28" x14ac:dyDescent="0.25">
      <c r="A2215">
        <v>2021</v>
      </c>
      <c r="B2215">
        <v>5</v>
      </c>
      <c r="C2215" s="289">
        <v>44318</v>
      </c>
      <c r="E2215">
        <v>94</v>
      </c>
      <c r="F2215" t="s">
        <v>332</v>
      </c>
      <c r="G2215" t="s">
        <v>333</v>
      </c>
      <c r="H2215">
        <v>17.670000000000002</v>
      </c>
      <c r="I2215">
        <v>20.329999999999998</v>
      </c>
      <c r="J2215">
        <v>18.7</v>
      </c>
      <c r="K2215">
        <v>74</v>
      </c>
      <c r="L2215">
        <v>97</v>
      </c>
      <c r="M2215">
        <v>53</v>
      </c>
      <c r="N2215">
        <v>137</v>
      </c>
      <c r="O2215">
        <v>3</v>
      </c>
      <c r="P2215">
        <v>4</v>
      </c>
      <c r="Q2215">
        <v>2</v>
      </c>
      <c r="X2215">
        <v>9</v>
      </c>
      <c r="Y2215">
        <v>201</v>
      </c>
      <c r="Z2215">
        <v>1.4999999999999999E-2</v>
      </c>
      <c r="AA2215">
        <v>1</v>
      </c>
      <c r="AB2215">
        <v>16</v>
      </c>
    </row>
    <row r="2216" spans="1:28" x14ac:dyDescent="0.25">
      <c r="A2216">
        <v>2021</v>
      </c>
      <c r="B2216">
        <v>5</v>
      </c>
      <c r="C2216" s="289">
        <v>44336</v>
      </c>
      <c r="E2216">
        <v>104</v>
      </c>
      <c r="F2216" t="s">
        <v>314</v>
      </c>
      <c r="G2216" t="s">
        <v>315</v>
      </c>
      <c r="H2216">
        <v>82.77</v>
      </c>
      <c r="I2216">
        <v>95.23</v>
      </c>
      <c r="J2216">
        <v>90.4</v>
      </c>
      <c r="K2216">
        <v>140</v>
      </c>
      <c r="L2216">
        <v>103</v>
      </c>
      <c r="M2216">
        <v>130</v>
      </c>
      <c r="N2216">
        <v>111</v>
      </c>
      <c r="O2216">
        <v>12</v>
      </c>
      <c r="P2216">
        <v>2</v>
      </c>
      <c r="Q2216">
        <v>7</v>
      </c>
      <c r="X2216">
        <v>21</v>
      </c>
      <c r="Y2216">
        <v>1569</v>
      </c>
      <c r="Z2216">
        <v>1.4999999999999999E-2</v>
      </c>
      <c r="AA2216">
        <v>1</v>
      </c>
      <c r="AB2216">
        <v>18</v>
      </c>
    </row>
    <row r="2217" spans="1:28" x14ac:dyDescent="0.25">
      <c r="A2217">
        <v>2021</v>
      </c>
      <c r="B2217">
        <v>5</v>
      </c>
      <c r="C2217" s="289">
        <v>44339</v>
      </c>
      <c r="E2217">
        <v>104</v>
      </c>
      <c r="F2217" t="s">
        <v>314</v>
      </c>
      <c r="G2217" t="s">
        <v>315</v>
      </c>
      <c r="H2217">
        <v>82.77</v>
      </c>
      <c r="I2217">
        <v>95.23</v>
      </c>
      <c r="J2217">
        <v>93.5</v>
      </c>
      <c r="K2217">
        <v>140</v>
      </c>
      <c r="L2217">
        <v>103</v>
      </c>
      <c r="M2217">
        <v>130</v>
      </c>
      <c r="N2217">
        <v>111</v>
      </c>
      <c r="O2217">
        <v>7</v>
      </c>
      <c r="P2217">
        <v>4</v>
      </c>
      <c r="Q2217">
        <v>6</v>
      </c>
      <c r="X2217">
        <v>17</v>
      </c>
      <c r="Y2217">
        <v>1763</v>
      </c>
      <c r="Z2217">
        <v>1.4999999999999999E-2</v>
      </c>
      <c r="AA2217">
        <v>1</v>
      </c>
      <c r="AB2217">
        <v>18</v>
      </c>
    </row>
    <row r="2218" spans="1:28" x14ac:dyDescent="0.25">
      <c r="A2218">
        <v>2021</v>
      </c>
      <c r="B2218">
        <v>5</v>
      </c>
      <c r="C2218" s="289">
        <v>44340</v>
      </c>
      <c r="E2218">
        <v>104</v>
      </c>
      <c r="F2218" t="s">
        <v>314</v>
      </c>
      <c r="G2218" t="s">
        <v>315</v>
      </c>
      <c r="H2218">
        <v>82.77</v>
      </c>
      <c r="I2218">
        <v>95.23</v>
      </c>
      <c r="J2218">
        <v>89.5</v>
      </c>
      <c r="K2218">
        <v>140</v>
      </c>
      <c r="L2218">
        <v>103</v>
      </c>
      <c r="M2218">
        <v>140</v>
      </c>
      <c r="N2218">
        <v>103</v>
      </c>
      <c r="O2218">
        <v>10</v>
      </c>
      <c r="P2218">
        <v>2</v>
      </c>
      <c r="Q2218">
        <v>10</v>
      </c>
      <c r="X2218">
        <v>22</v>
      </c>
      <c r="Y2218">
        <v>2902</v>
      </c>
      <c r="Z2218">
        <v>1.4999999999999999E-2</v>
      </c>
      <c r="AA2218">
        <v>1</v>
      </c>
      <c r="AB2218">
        <v>18</v>
      </c>
    </row>
    <row r="2219" spans="1:28" x14ac:dyDescent="0.25">
      <c r="A2219">
        <v>2021</v>
      </c>
      <c r="B2219">
        <v>5</v>
      </c>
      <c r="C2219" s="289">
        <v>44341</v>
      </c>
      <c r="E2219">
        <v>104</v>
      </c>
      <c r="F2219" t="s">
        <v>314</v>
      </c>
      <c r="G2219" t="s">
        <v>315</v>
      </c>
      <c r="H2219">
        <v>82.77</v>
      </c>
      <c r="I2219">
        <v>95.23</v>
      </c>
      <c r="J2219">
        <v>86.5</v>
      </c>
      <c r="K2219">
        <v>140</v>
      </c>
      <c r="L2219">
        <v>103</v>
      </c>
      <c r="M2219">
        <v>138</v>
      </c>
      <c r="N2219">
        <v>104</v>
      </c>
      <c r="O2219">
        <v>3</v>
      </c>
      <c r="Q2219">
        <v>4</v>
      </c>
      <c r="X2219">
        <v>7</v>
      </c>
      <c r="Y2219">
        <v>1051</v>
      </c>
      <c r="Z2219">
        <v>1.4999999999999999E-2</v>
      </c>
      <c r="AA2219">
        <v>1</v>
      </c>
      <c r="AB2219">
        <v>18</v>
      </c>
    </row>
    <row r="2220" spans="1:28" x14ac:dyDescent="0.25">
      <c r="A2220">
        <v>2021</v>
      </c>
      <c r="B2220">
        <v>5</v>
      </c>
      <c r="C2220" s="289">
        <v>44336</v>
      </c>
      <c r="E2220">
        <v>103</v>
      </c>
      <c r="F2220" t="s">
        <v>311</v>
      </c>
      <c r="G2220" t="s">
        <v>312</v>
      </c>
      <c r="H2220">
        <v>82.77</v>
      </c>
      <c r="I2220">
        <v>95.23</v>
      </c>
      <c r="J2220">
        <v>90.4</v>
      </c>
      <c r="K2220">
        <v>140</v>
      </c>
      <c r="L2220">
        <v>103</v>
      </c>
      <c r="M2220">
        <v>130</v>
      </c>
      <c r="N2220">
        <v>111</v>
      </c>
      <c r="O2220">
        <v>12</v>
      </c>
      <c r="P2220">
        <v>2</v>
      </c>
      <c r="Q2220">
        <v>7</v>
      </c>
      <c r="X2220">
        <v>21</v>
      </c>
      <c r="Y2220">
        <v>1569</v>
      </c>
      <c r="Z2220">
        <v>1.4999999999999999E-2</v>
      </c>
      <c r="AA2220">
        <v>1</v>
      </c>
      <c r="AB2220">
        <v>18</v>
      </c>
    </row>
    <row r="2221" spans="1:28" x14ac:dyDescent="0.25">
      <c r="A2221">
        <v>2021</v>
      </c>
      <c r="B2221">
        <v>5</v>
      </c>
      <c r="C2221" s="289">
        <v>44339</v>
      </c>
      <c r="E2221">
        <v>103</v>
      </c>
      <c r="F2221" t="s">
        <v>311</v>
      </c>
      <c r="G2221" t="s">
        <v>312</v>
      </c>
      <c r="H2221">
        <v>82.77</v>
      </c>
      <c r="I2221">
        <v>95.23</v>
      </c>
      <c r="J2221">
        <v>93.5</v>
      </c>
      <c r="K2221">
        <v>140</v>
      </c>
      <c r="L2221">
        <v>103</v>
      </c>
      <c r="M2221">
        <v>130</v>
      </c>
      <c r="N2221">
        <v>111</v>
      </c>
      <c r="O2221">
        <v>7</v>
      </c>
      <c r="P2221">
        <v>4</v>
      </c>
      <c r="Q2221">
        <v>6</v>
      </c>
      <c r="X2221">
        <v>17</v>
      </c>
      <c r="Y2221">
        <v>1763</v>
      </c>
      <c r="Z2221">
        <v>1.4999999999999999E-2</v>
      </c>
      <c r="AA2221">
        <v>1</v>
      </c>
      <c r="AB2221">
        <v>18</v>
      </c>
    </row>
    <row r="2222" spans="1:28" x14ac:dyDescent="0.25">
      <c r="A2222">
        <v>2021</v>
      </c>
      <c r="B2222">
        <v>5</v>
      </c>
      <c r="C2222" s="289">
        <v>44340</v>
      </c>
      <c r="E2222">
        <v>103</v>
      </c>
      <c r="F2222" t="s">
        <v>311</v>
      </c>
      <c r="G2222" t="s">
        <v>312</v>
      </c>
      <c r="H2222">
        <v>82.77</v>
      </c>
      <c r="I2222">
        <v>95.23</v>
      </c>
      <c r="J2222">
        <v>89.5</v>
      </c>
      <c r="K2222">
        <v>140</v>
      </c>
      <c r="L2222">
        <v>103</v>
      </c>
      <c r="M2222">
        <v>140</v>
      </c>
      <c r="N2222">
        <v>103</v>
      </c>
      <c r="O2222">
        <v>10</v>
      </c>
      <c r="P2222">
        <v>2</v>
      </c>
      <c r="Q2222">
        <v>10</v>
      </c>
      <c r="X2222">
        <v>22</v>
      </c>
      <c r="Y2222">
        <v>2902</v>
      </c>
      <c r="Z2222">
        <v>1.4999999999999999E-2</v>
      </c>
      <c r="AA2222">
        <v>1</v>
      </c>
      <c r="AB2222">
        <v>18</v>
      </c>
    </row>
    <row r="2223" spans="1:28" x14ac:dyDescent="0.25">
      <c r="A2223">
        <v>2021</v>
      </c>
      <c r="B2223">
        <v>5</v>
      </c>
      <c r="C2223" s="289">
        <v>44341</v>
      </c>
      <c r="E2223">
        <v>103</v>
      </c>
      <c r="F2223" t="s">
        <v>311</v>
      </c>
      <c r="G2223" t="s">
        <v>312</v>
      </c>
      <c r="H2223">
        <v>82.77</v>
      </c>
      <c r="I2223">
        <v>95.23</v>
      </c>
      <c r="J2223">
        <v>86.5</v>
      </c>
      <c r="K2223">
        <v>140</v>
      </c>
      <c r="L2223">
        <v>103</v>
      </c>
      <c r="M2223">
        <v>138</v>
      </c>
      <c r="N2223">
        <v>104</v>
      </c>
      <c r="O2223">
        <v>3</v>
      </c>
      <c r="Q2223">
        <v>4</v>
      </c>
      <c r="X2223">
        <v>7</v>
      </c>
      <c r="Y2223">
        <v>1051</v>
      </c>
      <c r="Z2223">
        <v>1.4999999999999999E-2</v>
      </c>
      <c r="AA2223">
        <v>1</v>
      </c>
      <c r="AB2223">
        <v>18</v>
      </c>
    </row>
    <row r="2224" spans="1:28" x14ac:dyDescent="0.25">
      <c r="A2224">
        <v>2021</v>
      </c>
      <c r="B2224">
        <v>5</v>
      </c>
      <c r="C2224" s="289">
        <v>44336</v>
      </c>
      <c r="E2224">
        <v>102</v>
      </c>
      <c r="F2224" t="s">
        <v>308</v>
      </c>
      <c r="G2224" t="s">
        <v>309</v>
      </c>
      <c r="H2224">
        <v>18.600000000000001</v>
      </c>
      <c r="I2224">
        <v>21.4</v>
      </c>
      <c r="J2224">
        <v>21.1</v>
      </c>
      <c r="K2224">
        <v>140</v>
      </c>
      <c r="L2224">
        <v>103</v>
      </c>
      <c r="M2224">
        <v>130</v>
      </c>
      <c r="N2224">
        <v>111</v>
      </c>
      <c r="O2224">
        <v>9</v>
      </c>
      <c r="P2224">
        <v>2</v>
      </c>
      <c r="Q2224">
        <v>8</v>
      </c>
      <c r="X2224">
        <v>19</v>
      </c>
      <c r="Y2224">
        <v>1567</v>
      </c>
      <c r="Z2224">
        <v>1.4999999999999999E-2</v>
      </c>
      <c r="AA2224">
        <v>1</v>
      </c>
      <c r="AB2224">
        <v>18</v>
      </c>
    </row>
    <row r="2225" spans="1:28" x14ac:dyDescent="0.25">
      <c r="A2225">
        <v>2021</v>
      </c>
      <c r="B2225">
        <v>5</v>
      </c>
      <c r="C2225" s="289">
        <v>44339</v>
      </c>
      <c r="E2225">
        <v>102</v>
      </c>
      <c r="F2225" t="s">
        <v>308</v>
      </c>
      <c r="G2225" t="s">
        <v>309</v>
      </c>
      <c r="H2225">
        <v>18.600000000000001</v>
      </c>
      <c r="I2225">
        <v>21.4</v>
      </c>
      <c r="J2225">
        <v>21.2</v>
      </c>
      <c r="K2225">
        <v>140</v>
      </c>
      <c r="L2225">
        <v>103</v>
      </c>
      <c r="M2225">
        <v>130</v>
      </c>
      <c r="N2225">
        <v>111</v>
      </c>
      <c r="O2225">
        <v>8</v>
      </c>
      <c r="P2225">
        <v>4</v>
      </c>
      <c r="Q2225">
        <v>8</v>
      </c>
      <c r="X2225">
        <v>20</v>
      </c>
      <c r="Y2225">
        <v>2396</v>
      </c>
      <c r="Z2225">
        <v>1.4999999999999999E-2</v>
      </c>
      <c r="AA2225">
        <v>1</v>
      </c>
      <c r="AB2225">
        <v>18</v>
      </c>
    </row>
    <row r="2226" spans="1:28" x14ac:dyDescent="0.25">
      <c r="A2226">
        <v>2021</v>
      </c>
      <c r="B2226">
        <v>5</v>
      </c>
      <c r="C2226" s="289">
        <v>44340</v>
      </c>
      <c r="E2226">
        <v>102</v>
      </c>
      <c r="F2226" t="s">
        <v>308</v>
      </c>
      <c r="G2226" t="s">
        <v>309</v>
      </c>
      <c r="H2226">
        <v>18.600000000000001</v>
      </c>
      <c r="I2226">
        <v>21.4</v>
      </c>
      <c r="J2226">
        <v>20.9</v>
      </c>
      <c r="K2226">
        <v>140</v>
      </c>
      <c r="L2226">
        <v>103</v>
      </c>
      <c r="M2226">
        <v>140</v>
      </c>
      <c r="N2226">
        <v>103</v>
      </c>
      <c r="O2226">
        <v>7</v>
      </c>
      <c r="P2226">
        <v>2</v>
      </c>
      <c r="Q2226">
        <v>5</v>
      </c>
      <c r="X2226">
        <v>14</v>
      </c>
      <c r="Y2226">
        <v>2894</v>
      </c>
      <c r="Z2226">
        <v>1.4999999999999999E-2</v>
      </c>
      <c r="AA2226">
        <v>1</v>
      </c>
      <c r="AB2226">
        <v>18</v>
      </c>
    </row>
    <row r="2227" spans="1:28" x14ac:dyDescent="0.25">
      <c r="A2227">
        <v>2021</v>
      </c>
      <c r="B2227">
        <v>5</v>
      </c>
      <c r="C2227" s="289">
        <v>44341</v>
      </c>
      <c r="E2227">
        <v>102</v>
      </c>
      <c r="F2227" t="s">
        <v>308</v>
      </c>
      <c r="G2227" t="s">
        <v>309</v>
      </c>
      <c r="H2227">
        <v>18.600000000000001</v>
      </c>
      <c r="I2227">
        <v>21.4</v>
      </c>
      <c r="J2227">
        <v>21.2</v>
      </c>
      <c r="K2227">
        <v>140</v>
      </c>
      <c r="L2227">
        <v>103</v>
      </c>
      <c r="M2227">
        <v>138</v>
      </c>
      <c r="N2227">
        <v>104</v>
      </c>
      <c r="O2227">
        <v>5</v>
      </c>
      <c r="Q2227">
        <v>2</v>
      </c>
      <c r="X2227">
        <v>7</v>
      </c>
      <c r="Y2227">
        <v>1051</v>
      </c>
      <c r="Z2227">
        <v>1.4999999999999999E-2</v>
      </c>
      <c r="AA2227">
        <v>1</v>
      </c>
      <c r="AB2227">
        <v>18</v>
      </c>
    </row>
    <row r="2228" spans="1:28" x14ac:dyDescent="0.25">
      <c r="A2228">
        <v>2021</v>
      </c>
      <c r="B2228">
        <v>5</v>
      </c>
      <c r="C2228" s="289">
        <v>44336</v>
      </c>
      <c r="E2228">
        <v>101</v>
      </c>
      <c r="F2228" t="s">
        <v>305</v>
      </c>
      <c r="G2228" t="s">
        <v>306</v>
      </c>
      <c r="H2228">
        <v>18.600000000000001</v>
      </c>
      <c r="I2228">
        <v>21.4</v>
      </c>
      <c r="J2228">
        <v>21.1</v>
      </c>
      <c r="K2228">
        <v>140</v>
      </c>
      <c r="L2228">
        <v>103</v>
      </c>
      <c r="M2228">
        <v>130</v>
      </c>
      <c r="N2228">
        <v>111</v>
      </c>
      <c r="O2228">
        <v>9</v>
      </c>
      <c r="P2228">
        <v>2</v>
      </c>
      <c r="Q2228">
        <v>8</v>
      </c>
      <c r="X2228">
        <v>19</v>
      </c>
      <c r="Y2228">
        <v>1567</v>
      </c>
      <c r="Z2228">
        <v>1.4999999999999999E-2</v>
      </c>
      <c r="AA2228">
        <v>1</v>
      </c>
      <c r="AB2228">
        <v>18</v>
      </c>
    </row>
    <row r="2229" spans="1:28" x14ac:dyDescent="0.25">
      <c r="A2229">
        <v>2021</v>
      </c>
      <c r="B2229">
        <v>5</v>
      </c>
      <c r="C2229" s="289">
        <v>44339</v>
      </c>
      <c r="E2229">
        <v>101</v>
      </c>
      <c r="F2229" t="s">
        <v>305</v>
      </c>
      <c r="G2229" t="s">
        <v>306</v>
      </c>
      <c r="H2229">
        <v>18.600000000000001</v>
      </c>
      <c r="I2229">
        <v>21.4</v>
      </c>
      <c r="J2229">
        <v>21.2</v>
      </c>
      <c r="K2229">
        <v>140</v>
      </c>
      <c r="L2229">
        <v>103</v>
      </c>
      <c r="M2229">
        <v>130</v>
      </c>
      <c r="N2229">
        <v>111</v>
      </c>
      <c r="O2229">
        <v>8</v>
      </c>
      <c r="P2229">
        <v>4</v>
      </c>
      <c r="Q2229">
        <v>8</v>
      </c>
      <c r="X2229">
        <v>20</v>
      </c>
      <c r="Y2229">
        <v>2396</v>
      </c>
      <c r="Z2229">
        <v>1.4999999999999999E-2</v>
      </c>
      <c r="AA2229">
        <v>1</v>
      </c>
      <c r="AB2229">
        <v>18</v>
      </c>
    </row>
    <row r="2230" spans="1:28" x14ac:dyDescent="0.25">
      <c r="A2230">
        <v>2021</v>
      </c>
      <c r="B2230">
        <v>5</v>
      </c>
      <c r="C2230" s="289">
        <v>44340</v>
      </c>
      <c r="E2230">
        <v>101</v>
      </c>
      <c r="F2230" t="s">
        <v>305</v>
      </c>
      <c r="G2230" t="s">
        <v>306</v>
      </c>
      <c r="H2230">
        <v>18.600000000000001</v>
      </c>
      <c r="I2230">
        <v>21.4</v>
      </c>
      <c r="J2230">
        <v>20.9</v>
      </c>
      <c r="K2230">
        <v>140</v>
      </c>
      <c r="L2230">
        <v>103</v>
      </c>
      <c r="M2230">
        <v>140</v>
      </c>
      <c r="N2230">
        <v>103</v>
      </c>
      <c r="O2230">
        <v>7</v>
      </c>
      <c r="P2230">
        <v>2</v>
      </c>
      <c r="Q2230">
        <v>5</v>
      </c>
      <c r="X2230">
        <v>14</v>
      </c>
      <c r="Y2230">
        <v>2894</v>
      </c>
      <c r="Z2230">
        <v>1.4999999999999999E-2</v>
      </c>
      <c r="AA2230">
        <v>1</v>
      </c>
      <c r="AB2230">
        <v>18</v>
      </c>
    </row>
    <row r="2231" spans="1:28" x14ac:dyDescent="0.25">
      <c r="A2231">
        <v>2021</v>
      </c>
      <c r="B2231">
        <v>5</v>
      </c>
      <c r="C2231" s="289">
        <v>44341</v>
      </c>
      <c r="E2231">
        <v>101</v>
      </c>
      <c r="F2231" t="s">
        <v>305</v>
      </c>
      <c r="G2231" t="s">
        <v>306</v>
      </c>
      <c r="H2231">
        <v>18.600000000000001</v>
      </c>
      <c r="I2231">
        <v>21.4</v>
      </c>
      <c r="J2231">
        <v>21.2</v>
      </c>
      <c r="K2231">
        <v>140</v>
      </c>
      <c r="L2231">
        <v>103</v>
      </c>
      <c r="M2231">
        <v>138</v>
      </c>
      <c r="N2231">
        <v>104</v>
      </c>
      <c r="O2231">
        <v>5</v>
      </c>
      <c r="Q2231">
        <v>2</v>
      </c>
      <c r="X2231">
        <v>7</v>
      </c>
      <c r="Y2231">
        <v>1051</v>
      </c>
      <c r="Z2231">
        <v>1.4999999999999999E-2</v>
      </c>
      <c r="AA2231">
        <v>1</v>
      </c>
      <c r="AB2231">
        <v>18</v>
      </c>
    </row>
    <row r="2232" spans="1:28" x14ac:dyDescent="0.25">
      <c r="A2232">
        <v>2021</v>
      </c>
      <c r="B2232">
        <v>5</v>
      </c>
      <c r="C2232" s="289">
        <v>44336</v>
      </c>
      <c r="E2232">
        <v>100</v>
      </c>
      <c r="F2232" t="s">
        <v>302</v>
      </c>
      <c r="G2232" t="s">
        <v>303</v>
      </c>
      <c r="H2232">
        <v>18.600000000000001</v>
      </c>
      <c r="I2232">
        <v>21.4</v>
      </c>
      <c r="J2232">
        <v>21.1</v>
      </c>
      <c r="K2232">
        <v>140</v>
      </c>
      <c r="L2232">
        <v>103</v>
      </c>
      <c r="M2232">
        <v>130</v>
      </c>
      <c r="N2232">
        <v>111</v>
      </c>
      <c r="O2232">
        <v>9</v>
      </c>
      <c r="P2232">
        <v>2</v>
      </c>
      <c r="Q2232">
        <v>8</v>
      </c>
      <c r="X2232">
        <v>19</v>
      </c>
      <c r="Y2232">
        <v>1567</v>
      </c>
      <c r="Z2232">
        <v>1.4999999999999999E-2</v>
      </c>
      <c r="AA2232">
        <v>1</v>
      </c>
      <c r="AB2232">
        <v>18</v>
      </c>
    </row>
    <row r="2233" spans="1:28" x14ac:dyDescent="0.25">
      <c r="A2233">
        <v>2021</v>
      </c>
      <c r="B2233">
        <v>5</v>
      </c>
      <c r="C2233" s="289">
        <v>44339</v>
      </c>
      <c r="E2233">
        <v>100</v>
      </c>
      <c r="F2233" t="s">
        <v>302</v>
      </c>
      <c r="G2233" t="s">
        <v>303</v>
      </c>
      <c r="H2233">
        <v>18.600000000000001</v>
      </c>
      <c r="I2233">
        <v>21.4</v>
      </c>
      <c r="J2233">
        <v>21.2</v>
      </c>
      <c r="K2233">
        <v>140</v>
      </c>
      <c r="L2233">
        <v>103</v>
      </c>
      <c r="M2233">
        <v>130</v>
      </c>
      <c r="N2233">
        <v>111</v>
      </c>
      <c r="O2233">
        <v>8</v>
      </c>
      <c r="P2233">
        <v>4</v>
      </c>
      <c r="Q2233">
        <v>8</v>
      </c>
      <c r="X2233">
        <v>20</v>
      </c>
      <c r="Y2233">
        <v>2396</v>
      </c>
      <c r="Z2233">
        <v>1.4999999999999999E-2</v>
      </c>
      <c r="AA2233">
        <v>1</v>
      </c>
      <c r="AB2233">
        <v>18</v>
      </c>
    </row>
    <row r="2234" spans="1:28" x14ac:dyDescent="0.25">
      <c r="A2234">
        <v>2021</v>
      </c>
      <c r="B2234">
        <v>5</v>
      </c>
      <c r="C2234" s="289">
        <v>44340</v>
      </c>
      <c r="E2234">
        <v>100</v>
      </c>
      <c r="F2234" t="s">
        <v>302</v>
      </c>
      <c r="G2234" t="s">
        <v>303</v>
      </c>
      <c r="H2234">
        <v>18.600000000000001</v>
      </c>
      <c r="I2234">
        <v>21.4</v>
      </c>
      <c r="J2234">
        <v>20.9</v>
      </c>
      <c r="K2234">
        <v>140</v>
      </c>
      <c r="L2234">
        <v>103</v>
      </c>
      <c r="M2234">
        <v>140</v>
      </c>
      <c r="N2234">
        <v>103</v>
      </c>
      <c r="O2234">
        <v>7</v>
      </c>
      <c r="P2234">
        <v>2</v>
      </c>
      <c r="Q2234">
        <v>5</v>
      </c>
      <c r="X2234">
        <v>14</v>
      </c>
      <c r="Y2234">
        <v>2894</v>
      </c>
      <c r="Z2234">
        <v>1.4999999999999999E-2</v>
      </c>
      <c r="AA2234">
        <v>1</v>
      </c>
      <c r="AB2234">
        <v>18</v>
      </c>
    </row>
    <row r="2235" spans="1:28" x14ac:dyDescent="0.25">
      <c r="A2235">
        <v>2021</v>
      </c>
      <c r="B2235">
        <v>5</v>
      </c>
      <c r="C2235" s="289">
        <v>44341</v>
      </c>
      <c r="E2235">
        <v>100</v>
      </c>
      <c r="F2235" t="s">
        <v>302</v>
      </c>
      <c r="G2235" t="s">
        <v>303</v>
      </c>
      <c r="H2235">
        <v>18.600000000000001</v>
      </c>
      <c r="I2235">
        <v>21.4</v>
      </c>
      <c r="J2235">
        <v>21.2</v>
      </c>
      <c r="K2235">
        <v>140</v>
      </c>
      <c r="L2235">
        <v>103</v>
      </c>
      <c r="M2235">
        <v>138</v>
      </c>
      <c r="N2235">
        <v>104</v>
      </c>
      <c r="O2235">
        <v>5</v>
      </c>
      <c r="Q2235">
        <v>2</v>
      </c>
      <c r="X2235">
        <v>7</v>
      </c>
      <c r="Y2235">
        <v>1051</v>
      </c>
      <c r="Z2235">
        <v>1.4999999999999999E-2</v>
      </c>
      <c r="AA2235">
        <v>1</v>
      </c>
      <c r="AB2235">
        <v>18</v>
      </c>
    </row>
    <row r="2236" spans="1:28" x14ac:dyDescent="0.25">
      <c r="A2236">
        <v>2021</v>
      </c>
      <c r="B2236">
        <v>5</v>
      </c>
      <c r="C2236" s="289">
        <v>44336</v>
      </c>
      <c r="E2236">
        <v>99</v>
      </c>
      <c r="F2236" t="s">
        <v>299</v>
      </c>
      <c r="G2236" t="s">
        <v>300</v>
      </c>
      <c r="H2236">
        <v>18.600000000000001</v>
      </c>
      <c r="I2236">
        <v>21.4</v>
      </c>
      <c r="J2236">
        <v>21.1</v>
      </c>
      <c r="K2236">
        <v>140</v>
      </c>
      <c r="L2236">
        <v>103</v>
      </c>
      <c r="M2236">
        <v>130</v>
      </c>
      <c r="N2236">
        <v>111</v>
      </c>
      <c r="O2236">
        <v>9</v>
      </c>
      <c r="P2236">
        <v>2</v>
      </c>
      <c r="Q2236">
        <v>8</v>
      </c>
      <c r="X2236">
        <v>19</v>
      </c>
      <c r="Y2236">
        <v>1567</v>
      </c>
      <c r="Z2236">
        <v>1.4999999999999999E-2</v>
      </c>
      <c r="AA2236">
        <v>1</v>
      </c>
      <c r="AB2236">
        <v>18</v>
      </c>
    </row>
    <row r="2237" spans="1:28" x14ac:dyDescent="0.25">
      <c r="A2237">
        <v>2021</v>
      </c>
      <c r="B2237">
        <v>5</v>
      </c>
      <c r="C2237" s="289">
        <v>44339</v>
      </c>
      <c r="E2237">
        <v>99</v>
      </c>
      <c r="F2237" t="s">
        <v>299</v>
      </c>
      <c r="G2237" t="s">
        <v>300</v>
      </c>
      <c r="H2237">
        <v>18.600000000000001</v>
      </c>
      <c r="I2237">
        <v>21.4</v>
      </c>
      <c r="J2237">
        <v>21.2</v>
      </c>
      <c r="K2237">
        <v>140</v>
      </c>
      <c r="L2237">
        <v>103</v>
      </c>
      <c r="M2237">
        <v>130</v>
      </c>
      <c r="N2237">
        <v>111</v>
      </c>
      <c r="O2237">
        <v>8</v>
      </c>
      <c r="P2237">
        <v>4</v>
      </c>
      <c r="Q2237">
        <v>8</v>
      </c>
      <c r="X2237">
        <v>20</v>
      </c>
      <c r="Y2237">
        <v>2396</v>
      </c>
      <c r="Z2237">
        <v>1.4999999999999999E-2</v>
      </c>
      <c r="AA2237">
        <v>1</v>
      </c>
      <c r="AB2237">
        <v>18</v>
      </c>
    </row>
    <row r="2238" spans="1:28" x14ac:dyDescent="0.25">
      <c r="A2238">
        <v>2021</v>
      </c>
      <c r="B2238">
        <v>5</v>
      </c>
      <c r="C2238" s="289">
        <v>44340</v>
      </c>
      <c r="E2238">
        <v>99</v>
      </c>
      <c r="F2238" t="s">
        <v>299</v>
      </c>
      <c r="G2238" t="s">
        <v>300</v>
      </c>
      <c r="H2238">
        <v>18.600000000000001</v>
      </c>
      <c r="I2238">
        <v>21.4</v>
      </c>
      <c r="J2238">
        <v>20.9</v>
      </c>
      <c r="K2238">
        <v>140</v>
      </c>
      <c r="L2238">
        <v>103</v>
      </c>
      <c r="M2238">
        <v>140</v>
      </c>
      <c r="N2238">
        <v>103</v>
      </c>
      <c r="O2238">
        <v>7</v>
      </c>
      <c r="P2238">
        <v>2</v>
      </c>
      <c r="Q2238">
        <v>5</v>
      </c>
      <c r="X2238">
        <v>14</v>
      </c>
      <c r="Y2238">
        <v>2894</v>
      </c>
      <c r="Z2238">
        <v>1.4999999999999999E-2</v>
      </c>
      <c r="AA2238">
        <v>1</v>
      </c>
      <c r="AB2238">
        <v>18</v>
      </c>
    </row>
    <row r="2239" spans="1:28" x14ac:dyDescent="0.25">
      <c r="A2239">
        <v>2021</v>
      </c>
      <c r="B2239">
        <v>5</v>
      </c>
      <c r="C2239" s="289">
        <v>44341</v>
      </c>
      <c r="E2239">
        <v>99</v>
      </c>
      <c r="F2239" t="s">
        <v>299</v>
      </c>
      <c r="G2239" t="s">
        <v>300</v>
      </c>
      <c r="H2239">
        <v>18.600000000000001</v>
      </c>
      <c r="I2239">
        <v>21.4</v>
      </c>
      <c r="J2239">
        <v>21.2</v>
      </c>
      <c r="K2239">
        <v>140</v>
      </c>
      <c r="L2239">
        <v>103</v>
      </c>
      <c r="M2239">
        <v>138</v>
      </c>
      <c r="N2239">
        <v>104</v>
      </c>
      <c r="O2239">
        <v>5</v>
      </c>
      <c r="Q2239">
        <v>2</v>
      </c>
      <c r="X2239">
        <v>7</v>
      </c>
      <c r="Y2239">
        <v>1051</v>
      </c>
      <c r="Z2239">
        <v>1.4999999999999999E-2</v>
      </c>
      <c r="AA2239">
        <v>1</v>
      </c>
      <c r="AB2239">
        <v>18</v>
      </c>
    </row>
    <row r="2240" spans="1:28" x14ac:dyDescent="0.25">
      <c r="A2240">
        <v>2021</v>
      </c>
      <c r="B2240">
        <v>5</v>
      </c>
      <c r="C2240" s="289">
        <v>44318</v>
      </c>
      <c r="E2240">
        <v>647</v>
      </c>
      <c r="F2240" t="s">
        <v>196</v>
      </c>
      <c r="G2240" t="s">
        <v>197</v>
      </c>
      <c r="H2240">
        <v>197.16</v>
      </c>
      <c r="I2240">
        <v>226.84</v>
      </c>
      <c r="J2240">
        <v>224.7</v>
      </c>
      <c r="K2240">
        <v>37</v>
      </c>
      <c r="L2240">
        <v>195</v>
      </c>
      <c r="M2240">
        <v>59</v>
      </c>
      <c r="N2240">
        <v>122</v>
      </c>
      <c r="O2240">
        <v>3</v>
      </c>
      <c r="Q2240">
        <v>3</v>
      </c>
      <c r="X2240">
        <v>6</v>
      </c>
      <c r="Y2240">
        <v>326</v>
      </c>
      <c r="Z2240">
        <v>0.02</v>
      </c>
      <c r="AA2240">
        <v>1</v>
      </c>
    </row>
    <row r="2241" spans="1:28" x14ac:dyDescent="0.25">
      <c r="A2241">
        <v>2021</v>
      </c>
      <c r="B2241">
        <v>5</v>
      </c>
      <c r="C2241" s="289">
        <v>44319</v>
      </c>
      <c r="E2241">
        <v>647</v>
      </c>
      <c r="F2241" t="s">
        <v>196</v>
      </c>
      <c r="G2241" t="s">
        <v>197</v>
      </c>
      <c r="H2241">
        <v>197.16</v>
      </c>
      <c r="I2241">
        <v>226.84</v>
      </c>
      <c r="J2241">
        <v>211.5</v>
      </c>
      <c r="K2241">
        <v>37</v>
      </c>
      <c r="L2241">
        <v>195</v>
      </c>
      <c r="M2241">
        <v>60</v>
      </c>
      <c r="N2241">
        <v>121</v>
      </c>
      <c r="O2241">
        <v>4</v>
      </c>
      <c r="P2241">
        <v>4</v>
      </c>
      <c r="Q2241">
        <v>2</v>
      </c>
      <c r="X2241">
        <v>10</v>
      </c>
      <c r="Y2241">
        <v>386</v>
      </c>
      <c r="Z2241">
        <v>0.02</v>
      </c>
      <c r="AA2241">
        <v>1</v>
      </c>
    </row>
    <row r="2242" spans="1:28" x14ac:dyDescent="0.25">
      <c r="A2242">
        <v>2021</v>
      </c>
      <c r="B2242">
        <v>5</v>
      </c>
      <c r="C2242" s="289">
        <v>44320</v>
      </c>
      <c r="E2242">
        <v>647</v>
      </c>
      <c r="F2242" t="s">
        <v>196</v>
      </c>
      <c r="G2242" t="s">
        <v>197</v>
      </c>
      <c r="H2242">
        <v>197.16</v>
      </c>
      <c r="I2242">
        <v>226.84</v>
      </c>
      <c r="J2242">
        <v>220.8</v>
      </c>
      <c r="K2242">
        <v>37</v>
      </c>
      <c r="L2242">
        <v>195</v>
      </c>
      <c r="M2242">
        <v>55</v>
      </c>
      <c r="N2242">
        <v>131</v>
      </c>
      <c r="O2242">
        <v>7</v>
      </c>
      <c r="P2242">
        <v>6</v>
      </c>
      <c r="Q2242">
        <v>13</v>
      </c>
      <c r="X2242">
        <v>26</v>
      </c>
      <c r="Y2242">
        <v>658</v>
      </c>
      <c r="Z2242">
        <v>0.02</v>
      </c>
      <c r="AA2242">
        <v>1</v>
      </c>
    </row>
    <row r="2243" spans="1:28" x14ac:dyDescent="0.25">
      <c r="A2243">
        <v>2021</v>
      </c>
      <c r="B2243">
        <v>5</v>
      </c>
      <c r="C2243" s="289">
        <v>44321</v>
      </c>
      <c r="E2243">
        <v>647</v>
      </c>
      <c r="F2243" t="s">
        <v>196</v>
      </c>
      <c r="G2243" t="s">
        <v>197</v>
      </c>
      <c r="H2243">
        <v>197.16</v>
      </c>
      <c r="I2243">
        <v>226.84</v>
      </c>
      <c r="J2243">
        <v>217.5</v>
      </c>
      <c r="K2243">
        <v>37</v>
      </c>
      <c r="L2243">
        <v>195</v>
      </c>
      <c r="M2243">
        <v>50</v>
      </c>
      <c r="N2243">
        <v>144</v>
      </c>
      <c r="O2243">
        <v>2</v>
      </c>
      <c r="P2243">
        <v>1</v>
      </c>
      <c r="Q2243">
        <v>2</v>
      </c>
      <c r="X2243">
        <v>5</v>
      </c>
      <c r="Y2243">
        <v>373</v>
      </c>
      <c r="Z2243">
        <v>0.02</v>
      </c>
      <c r="AA2243">
        <v>1</v>
      </c>
    </row>
    <row r="2244" spans="1:28" x14ac:dyDescent="0.25">
      <c r="A2244">
        <v>2021</v>
      </c>
      <c r="B2244">
        <v>5</v>
      </c>
      <c r="C2244" s="289">
        <v>44327</v>
      </c>
      <c r="E2244">
        <v>647</v>
      </c>
      <c r="F2244" t="s">
        <v>196</v>
      </c>
      <c r="G2244" t="s">
        <v>197</v>
      </c>
      <c r="H2244">
        <v>197.16</v>
      </c>
      <c r="I2244">
        <v>226.84</v>
      </c>
      <c r="J2244">
        <v>212.5</v>
      </c>
      <c r="K2244">
        <v>37</v>
      </c>
      <c r="L2244">
        <v>195</v>
      </c>
      <c r="M2244">
        <v>53</v>
      </c>
      <c r="N2244">
        <v>135</v>
      </c>
      <c r="O2244">
        <v>2</v>
      </c>
      <c r="Q2244">
        <v>3</v>
      </c>
      <c r="X2244">
        <v>5</v>
      </c>
      <c r="Y2244">
        <v>557</v>
      </c>
      <c r="Z2244">
        <v>0.02</v>
      </c>
      <c r="AA2244">
        <v>1</v>
      </c>
    </row>
    <row r="2245" spans="1:28" x14ac:dyDescent="0.25">
      <c r="A2245">
        <v>2021</v>
      </c>
      <c r="B2245">
        <v>5</v>
      </c>
      <c r="C2245" s="289">
        <v>44333</v>
      </c>
      <c r="E2245">
        <v>647</v>
      </c>
      <c r="F2245" t="s">
        <v>196</v>
      </c>
      <c r="G2245" t="s">
        <v>197</v>
      </c>
      <c r="H2245">
        <v>197.16</v>
      </c>
      <c r="I2245">
        <v>226.84</v>
      </c>
      <c r="J2245">
        <v>215.3</v>
      </c>
      <c r="K2245">
        <v>37</v>
      </c>
      <c r="L2245">
        <v>195</v>
      </c>
      <c r="M2245">
        <v>52</v>
      </c>
      <c r="N2245">
        <v>137</v>
      </c>
      <c r="O2245">
        <v>9</v>
      </c>
      <c r="P2245">
        <v>2</v>
      </c>
      <c r="Q2245">
        <v>6</v>
      </c>
      <c r="X2245">
        <v>17</v>
      </c>
      <c r="Y2245">
        <v>993</v>
      </c>
      <c r="Z2245">
        <v>0.02</v>
      </c>
      <c r="AA2245">
        <v>1</v>
      </c>
    </row>
    <row r="2246" spans="1:28" x14ac:dyDescent="0.25">
      <c r="A2246">
        <v>2021</v>
      </c>
      <c r="B2246">
        <v>5</v>
      </c>
      <c r="C2246" s="289">
        <v>44334</v>
      </c>
      <c r="E2246">
        <v>647</v>
      </c>
      <c r="F2246" t="s">
        <v>196</v>
      </c>
      <c r="G2246" t="s">
        <v>197</v>
      </c>
      <c r="H2246">
        <v>197.16</v>
      </c>
      <c r="I2246">
        <v>226.84</v>
      </c>
      <c r="J2246">
        <v>207.8</v>
      </c>
      <c r="K2246">
        <v>37</v>
      </c>
      <c r="L2246">
        <v>195</v>
      </c>
      <c r="M2246">
        <v>54</v>
      </c>
      <c r="N2246">
        <v>134</v>
      </c>
      <c r="O2246">
        <v>6</v>
      </c>
      <c r="Q2246">
        <v>1</v>
      </c>
      <c r="X2246">
        <v>7</v>
      </c>
      <c r="Y2246">
        <v>575</v>
      </c>
      <c r="Z2246">
        <v>0.02</v>
      </c>
      <c r="AA2246">
        <v>1</v>
      </c>
    </row>
    <row r="2247" spans="1:28" x14ac:dyDescent="0.25">
      <c r="A2247">
        <v>2021</v>
      </c>
      <c r="B2247">
        <v>5</v>
      </c>
      <c r="C2247" s="289">
        <v>44335</v>
      </c>
      <c r="E2247">
        <v>647</v>
      </c>
      <c r="F2247" t="s">
        <v>196</v>
      </c>
      <c r="G2247" t="s">
        <v>197</v>
      </c>
      <c r="H2247">
        <v>197.16</v>
      </c>
      <c r="I2247">
        <v>226.84</v>
      </c>
      <c r="J2247">
        <v>206.4</v>
      </c>
      <c r="K2247">
        <v>37</v>
      </c>
      <c r="L2247">
        <v>195</v>
      </c>
      <c r="M2247">
        <v>53</v>
      </c>
      <c r="N2247">
        <v>136</v>
      </c>
      <c r="O2247">
        <v>8</v>
      </c>
      <c r="P2247">
        <v>2</v>
      </c>
      <c r="Q2247">
        <v>6</v>
      </c>
      <c r="X2247">
        <v>16</v>
      </c>
      <c r="Y2247">
        <v>504</v>
      </c>
      <c r="Z2247">
        <v>0.02</v>
      </c>
      <c r="AA2247">
        <v>1</v>
      </c>
    </row>
    <row r="2248" spans="1:28" x14ac:dyDescent="0.25">
      <c r="A2248">
        <v>2021</v>
      </c>
      <c r="B2248">
        <v>5</v>
      </c>
      <c r="C2248" s="289">
        <v>44318</v>
      </c>
      <c r="E2248">
        <v>646</v>
      </c>
      <c r="F2248" t="s">
        <v>193</v>
      </c>
      <c r="G2248" t="s">
        <v>194</v>
      </c>
      <c r="H2248">
        <v>197.16</v>
      </c>
      <c r="I2248">
        <v>226.84</v>
      </c>
      <c r="J2248">
        <v>221.3</v>
      </c>
      <c r="K2248">
        <v>37</v>
      </c>
      <c r="L2248">
        <v>195</v>
      </c>
      <c r="M2248">
        <v>59</v>
      </c>
      <c r="N2248">
        <v>122</v>
      </c>
      <c r="O2248">
        <v>5</v>
      </c>
      <c r="Q2248">
        <v>1</v>
      </c>
      <c r="X2248">
        <v>6</v>
      </c>
      <c r="Y2248">
        <v>326</v>
      </c>
      <c r="Z2248">
        <v>0.02</v>
      </c>
      <c r="AA2248">
        <v>1</v>
      </c>
    </row>
    <row r="2249" spans="1:28" x14ac:dyDescent="0.25">
      <c r="A2249">
        <v>2021</v>
      </c>
      <c r="B2249">
        <v>5</v>
      </c>
      <c r="C2249" s="289">
        <v>44319</v>
      </c>
      <c r="E2249">
        <v>646</v>
      </c>
      <c r="F2249" t="s">
        <v>193</v>
      </c>
      <c r="G2249" t="s">
        <v>194</v>
      </c>
      <c r="H2249">
        <v>197.16</v>
      </c>
      <c r="I2249">
        <v>226.84</v>
      </c>
      <c r="J2249">
        <v>203</v>
      </c>
      <c r="K2249">
        <v>37</v>
      </c>
      <c r="L2249">
        <v>195</v>
      </c>
      <c r="M2249">
        <v>60</v>
      </c>
      <c r="N2249">
        <v>121</v>
      </c>
      <c r="O2249">
        <v>8</v>
      </c>
      <c r="P2249">
        <v>8</v>
      </c>
      <c r="Q2249">
        <v>2</v>
      </c>
      <c r="X2249">
        <v>18</v>
      </c>
      <c r="Y2249">
        <v>394</v>
      </c>
      <c r="Z2249">
        <v>0.02</v>
      </c>
      <c r="AA2249">
        <v>1</v>
      </c>
    </row>
    <row r="2250" spans="1:28" x14ac:dyDescent="0.25">
      <c r="A2250">
        <v>2021</v>
      </c>
      <c r="B2250">
        <v>5</v>
      </c>
      <c r="C2250" s="289">
        <v>44320</v>
      </c>
      <c r="E2250">
        <v>646</v>
      </c>
      <c r="F2250" t="s">
        <v>193</v>
      </c>
      <c r="G2250" t="s">
        <v>194</v>
      </c>
      <c r="H2250">
        <v>197.16</v>
      </c>
      <c r="I2250">
        <v>226.84</v>
      </c>
      <c r="J2250">
        <v>223.2</v>
      </c>
      <c r="K2250">
        <v>37</v>
      </c>
      <c r="L2250">
        <v>195</v>
      </c>
      <c r="M2250">
        <v>55</v>
      </c>
      <c r="N2250">
        <v>131</v>
      </c>
      <c r="O2250">
        <v>6</v>
      </c>
      <c r="P2250">
        <v>8</v>
      </c>
      <c r="Q2250">
        <v>14</v>
      </c>
      <c r="X2250">
        <v>28</v>
      </c>
      <c r="Y2250">
        <v>660</v>
      </c>
      <c r="Z2250">
        <v>0.02</v>
      </c>
      <c r="AA2250">
        <v>1</v>
      </c>
    </row>
    <row r="2251" spans="1:28" x14ac:dyDescent="0.25">
      <c r="A2251">
        <v>2021</v>
      </c>
      <c r="B2251">
        <v>5</v>
      </c>
      <c r="C2251" s="289">
        <v>44321</v>
      </c>
      <c r="E2251">
        <v>646</v>
      </c>
      <c r="F2251" t="s">
        <v>193</v>
      </c>
      <c r="G2251" t="s">
        <v>194</v>
      </c>
      <c r="H2251">
        <v>197.16</v>
      </c>
      <c r="I2251">
        <v>226.84</v>
      </c>
      <c r="J2251">
        <v>220</v>
      </c>
      <c r="K2251">
        <v>37</v>
      </c>
      <c r="L2251">
        <v>195</v>
      </c>
      <c r="M2251">
        <v>50</v>
      </c>
      <c r="N2251">
        <v>144</v>
      </c>
      <c r="O2251">
        <v>2</v>
      </c>
      <c r="P2251">
        <v>1</v>
      </c>
      <c r="Q2251">
        <v>4</v>
      </c>
      <c r="X2251">
        <v>7</v>
      </c>
      <c r="Y2251">
        <v>375</v>
      </c>
      <c r="Z2251">
        <v>0.02</v>
      </c>
      <c r="AA2251">
        <v>1</v>
      </c>
    </row>
    <row r="2252" spans="1:28" x14ac:dyDescent="0.25">
      <c r="A2252">
        <v>2021</v>
      </c>
      <c r="B2252">
        <v>5</v>
      </c>
      <c r="C2252" s="289">
        <v>44327</v>
      </c>
      <c r="E2252">
        <v>646</v>
      </c>
      <c r="F2252" t="s">
        <v>193</v>
      </c>
      <c r="G2252" t="s">
        <v>194</v>
      </c>
      <c r="H2252">
        <v>197.16</v>
      </c>
      <c r="I2252">
        <v>226.84</v>
      </c>
      <c r="J2252">
        <v>219</v>
      </c>
      <c r="K2252">
        <v>37</v>
      </c>
      <c r="L2252">
        <v>195</v>
      </c>
      <c r="M2252">
        <v>53</v>
      </c>
      <c r="N2252">
        <v>135</v>
      </c>
      <c r="O2252">
        <v>2</v>
      </c>
      <c r="Q2252">
        <v>3</v>
      </c>
      <c r="X2252">
        <v>5</v>
      </c>
      <c r="Y2252">
        <v>557</v>
      </c>
      <c r="Z2252">
        <v>0.02</v>
      </c>
      <c r="AA2252">
        <v>1</v>
      </c>
    </row>
    <row r="2253" spans="1:28" x14ac:dyDescent="0.25">
      <c r="A2253">
        <v>2021</v>
      </c>
      <c r="B2253">
        <v>5</v>
      </c>
      <c r="C2253" s="289">
        <v>44333</v>
      </c>
      <c r="E2253">
        <v>646</v>
      </c>
      <c r="F2253" t="s">
        <v>193</v>
      </c>
      <c r="G2253" t="s">
        <v>194</v>
      </c>
      <c r="H2253">
        <v>197.16</v>
      </c>
      <c r="I2253">
        <v>226.84</v>
      </c>
      <c r="J2253">
        <v>207.4</v>
      </c>
      <c r="K2253">
        <v>37</v>
      </c>
      <c r="L2253">
        <v>195</v>
      </c>
      <c r="M2253">
        <v>52</v>
      </c>
      <c r="N2253">
        <v>137</v>
      </c>
      <c r="O2253">
        <v>10</v>
      </c>
      <c r="P2253">
        <v>4</v>
      </c>
      <c r="Q2253">
        <v>7</v>
      </c>
      <c r="S2253">
        <v>1</v>
      </c>
      <c r="X2253">
        <v>22</v>
      </c>
      <c r="Y2253">
        <v>998</v>
      </c>
      <c r="Z2253">
        <v>0.02</v>
      </c>
      <c r="AA2253">
        <v>1</v>
      </c>
    </row>
    <row r="2254" spans="1:28" x14ac:dyDescent="0.25">
      <c r="A2254">
        <v>2021</v>
      </c>
      <c r="B2254">
        <v>5</v>
      </c>
      <c r="C2254" s="289">
        <v>44334</v>
      </c>
      <c r="E2254">
        <v>646</v>
      </c>
      <c r="F2254" t="s">
        <v>193</v>
      </c>
      <c r="G2254" t="s">
        <v>194</v>
      </c>
      <c r="H2254">
        <v>197.16</v>
      </c>
      <c r="I2254">
        <v>226.84</v>
      </c>
      <c r="J2254">
        <v>201.8</v>
      </c>
      <c r="K2254">
        <v>37</v>
      </c>
      <c r="L2254">
        <v>195</v>
      </c>
      <c r="M2254">
        <v>54</v>
      </c>
      <c r="N2254">
        <v>134</v>
      </c>
      <c r="O2254">
        <v>6</v>
      </c>
      <c r="Q2254">
        <v>1</v>
      </c>
      <c r="X2254">
        <v>7</v>
      </c>
      <c r="Y2254">
        <v>575</v>
      </c>
      <c r="Z2254">
        <v>0.02</v>
      </c>
      <c r="AA2254">
        <v>1</v>
      </c>
    </row>
    <row r="2255" spans="1:28" x14ac:dyDescent="0.25">
      <c r="A2255">
        <v>2021</v>
      </c>
      <c r="B2255">
        <v>5</v>
      </c>
      <c r="C2255" s="289">
        <v>44335</v>
      </c>
      <c r="E2255">
        <v>646</v>
      </c>
      <c r="F2255" t="s">
        <v>193</v>
      </c>
      <c r="G2255" t="s">
        <v>194</v>
      </c>
      <c r="H2255">
        <v>197.16</v>
      </c>
      <c r="I2255">
        <v>226.84</v>
      </c>
      <c r="J2255">
        <v>215.4</v>
      </c>
      <c r="K2255">
        <v>37</v>
      </c>
      <c r="L2255">
        <v>195</v>
      </c>
      <c r="M2255">
        <v>53</v>
      </c>
      <c r="N2255">
        <v>136</v>
      </c>
      <c r="O2255">
        <v>10</v>
      </c>
      <c r="P2255">
        <v>2</v>
      </c>
      <c r="Q2255">
        <v>5</v>
      </c>
      <c r="S2255">
        <v>1</v>
      </c>
      <c r="X2255">
        <v>18</v>
      </c>
      <c r="Y2255">
        <v>266</v>
      </c>
      <c r="Z2255">
        <v>0.02</v>
      </c>
      <c r="AA2255">
        <v>1</v>
      </c>
    </row>
    <row r="2256" spans="1:28" x14ac:dyDescent="0.25">
      <c r="A2256">
        <v>2021</v>
      </c>
      <c r="B2256">
        <v>5</v>
      </c>
      <c r="C2256" s="289">
        <v>44340</v>
      </c>
      <c r="E2256">
        <v>183</v>
      </c>
      <c r="F2256" t="s">
        <v>393</v>
      </c>
      <c r="G2256" t="s">
        <v>394</v>
      </c>
      <c r="H2256">
        <v>2.79</v>
      </c>
      <c r="I2256">
        <v>3.21</v>
      </c>
      <c r="J2256">
        <v>2.9</v>
      </c>
      <c r="K2256">
        <v>508</v>
      </c>
      <c r="L2256">
        <v>85</v>
      </c>
      <c r="M2256">
        <v>393</v>
      </c>
      <c r="N2256">
        <v>110</v>
      </c>
      <c r="O2256">
        <v>11</v>
      </c>
      <c r="P2256">
        <v>25</v>
      </c>
      <c r="Q2256">
        <v>20</v>
      </c>
      <c r="X2256">
        <v>56</v>
      </c>
      <c r="Y2256">
        <v>4056</v>
      </c>
      <c r="Z2256">
        <v>0.02</v>
      </c>
      <c r="AA2256">
        <v>1</v>
      </c>
      <c r="AB2256">
        <v>24</v>
      </c>
    </row>
    <row r="2257" spans="1:28" x14ac:dyDescent="0.25">
      <c r="A2257">
        <v>2021</v>
      </c>
      <c r="B2257">
        <v>5</v>
      </c>
      <c r="C2257" s="289">
        <v>44341</v>
      </c>
      <c r="E2257">
        <v>183</v>
      </c>
      <c r="F2257" t="s">
        <v>393</v>
      </c>
      <c r="G2257" t="s">
        <v>394</v>
      </c>
      <c r="H2257">
        <v>2.79</v>
      </c>
      <c r="I2257">
        <v>3.21</v>
      </c>
      <c r="J2257">
        <v>3</v>
      </c>
      <c r="K2257">
        <v>508</v>
      </c>
      <c r="L2257">
        <v>85</v>
      </c>
      <c r="M2257">
        <v>342</v>
      </c>
      <c r="N2257">
        <v>127</v>
      </c>
      <c r="O2257">
        <v>15</v>
      </c>
      <c r="Q2257">
        <v>5</v>
      </c>
      <c r="S2257">
        <v>5</v>
      </c>
      <c r="X2257">
        <v>25</v>
      </c>
      <c r="Y2257">
        <v>4025</v>
      </c>
      <c r="Z2257">
        <v>0.02</v>
      </c>
      <c r="AA2257">
        <v>1</v>
      </c>
      <c r="AB2257">
        <v>24</v>
      </c>
    </row>
    <row r="2258" spans="1:28" x14ac:dyDescent="0.25">
      <c r="A2258">
        <v>2021</v>
      </c>
      <c r="B2258">
        <v>5</v>
      </c>
      <c r="C2258" s="289">
        <v>44314</v>
      </c>
      <c r="E2258">
        <v>93</v>
      </c>
      <c r="F2258" t="s">
        <v>209</v>
      </c>
      <c r="G2258" t="s">
        <v>210</v>
      </c>
      <c r="H2258">
        <v>54.87</v>
      </c>
      <c r="I2258">
        <v>63.13</v>
      </c>
      <c r="J2258">
        <v>61.7</v>
      </c>
      <c r="K2258">
        <v>74</v>
      </c>
      <c r="L2258">
        <v>97</v>
      </c>
      <c r="M2258">
        <v>71</v>
      </c>
      <c r="N2258">
        <v>101</v>
      </c>
      <c r="O2258">
        <v>11</v>
      </c>
      <c r="P2258">
        <v>4</v>
      </c>
      <c r="Q2258">
        <v>6</v>
      </c>
      <c r="X2258">
        <v>21</v>
      </c>
      <c r="Y2258">
        <v>1047</v>
      </c>
      <c r="Z2258">
        <v>1.4999999999999999E-2</v>
      </c>
      <c r="AA2258">
        <v>1</v>
      </c>
      <c r="AB2258">
        <v>16</v>
      </c>
    </row>
    <row r="2259" spans="1:28" x14ac:dyDescent="0.25">
      <c r="A2259">
        <v>2021</v>
      </c>
      <c r="B2259">
        <v>5</v>
      </c>
      <c r="C2259" s="289">
        <v>44318</v>
      </c>
      <c r="E2259">
        <v>93</v>
      </c>
      <c r="F2259" t="s">
        <v>209</v>
      </c>
      <c r="G2259" t="s">
        <v>210</v>
      </c>
      <c r="H2259">
        <v>54.87</v>
      </c>
      <c r="I2259">
        <v>63.13</v>
      </c>
      <c r="J2259">
        <v>70</v>
      </c>
      <c r="K2259">
        <v>74</v>
      </c>
      <c r="L2259">
        <v>97</v>
      </c>
      <c r="M2259">
        <v>53</v>
      </c>
      <c r="N2259">
        <v>137</v>
      </c>
      <c r="O2259">
        <v>4</v>
      </c>
      <c r="P2259">
        <v>2</v>
      </c>
      <c r="Q2259">
        <v>2</v>
      </c>
      <c r="X2259">
        <v>8</v>
      </c>
      <c r="Y2259">
        <v>278</v>
      </c>
      <c r="Z2259">
        <v>1.4999999999999999E-2</v>
      </c>
      <c r="AA2259">
        <v>1</v>
      </c>
      <c r="AB2259">
        <v>16</v>
      </c>
    </row>
    <row r="2260" spans="1:28" x14ac:dyDescent="0.25">
      <c r="A2260">
        <v>2021</v>
      </c>
      <c r="B2260">
        <v>5</v>
      </c>
      <c r="C2260" s="289">
        <v>44335</v>
      </c>
      <c r="E2260">
        <v>93</v>
      </c>
      <c r="F2260" t="s">
        <v>209</v>
      </c>
      <c r="G2260" t="s">
        <v>210</v>
      </c>
      <c r="H2260">
        <v>54.87</v>
      </c>
      <c r="I2260">
        <v>63.13</v>
      </c>
      <c r="J2260">
        <v>62</v>
      </c>
      <c r="K2260">
        <v>74</v>
      </c>
      <c r="L2260">
        <v>97</v>
      </c>
      <c r="M2260">
        <v>69</v>
      </c>
      <c r="N2260">
        <v>104</v>
      </c>
      <c r="O2260">
        <v>12</v>
      </c>
      <c r="P2260">
        <v>2</v>
      </c>
      <c r="Q2260">
        <v>5</v>
      </c>
      <c r="X2260">
        <v>19</v>
      </c>
      <c r="Y2260">
        <v>127</v>
      </c>
      <c r="Z2260">
        <v>1.4999999999999999E-2</v>
      </c>
      <c r="AA2260">
        <v>1</v>
      </c>
      <c r="AB2260">
        <v>16</v>
      </c>
    </row>
    <row r="2261" spans="1:28" x14ac:dyDescent="0.25">
      <c r="A2261">
        <v>2021</v>
      </c>
      <c r="B2261">
        <v>5</v>
      </c>
      <c r="C2261" s="289">
        <v>44336</v>
      </c>
      <c r="E2261">
        <v>93</v>
      </c>
      <c r="F2261" t="s">
        <v>209</v>
      </c>
      <c r="G2261" t="s">
        <v>210</v>
      </c>
      <c r="H2261">
        <v>54.87</v>
      </c>
      <c r="I2261">
        <v>63.13</v>
      </c>
      <c r="J2261">
        <v>59.7</v>
      </c>
      <c r="K2261">
        <v>74</v>
      </c>
      <c r="L2261">
        <v>97</v>
      </c>
      <c r="M2261">
        <v>70</v>
      </c>
      <c r="N2261">
        <v>103</v>
      </c>
      <c r="O2261">
        <v>12</v>
      </c>
      <c r="P2261">
        <v>14</v>
      </c>
      <c r="Q2261">
        <v>3</v>
      </c>
      <c r="X2261">
        <v>29</v>
      </c>
      <c r="Y2261">
        <v>1271</v>
      </c>
      <c r="Z2261">
        <v>1.4999999999999999E-2</v>
      </c>
      <c r="AA2261">
        <v>1</v>
      </c>
      <c r="AB2261">
        <v>16</v>
      </c>
    </row>
    <row r="2262" spans="1:28" x14ac:dyDescent="0.25">
      <c r="A2262">
        <v>2021</v>
      </c>
      <c r="B2262">
        <v>5</v>
      </c>
      <c r="C2262" s="289">
        <v>44339</v>
      </c>
      <c r="E2262">
        <v>93</v>
      </c>
      <c r="F2262" t="s">
        <v>209</v>
      </c>
      <c r="G2262" t="s">
        <v>210</v>
      </c>
      <c r="H2262">
        <v>54.87</v>
      </c>
      <c r="I2262">
        <v>63.13</v>
      </c>
      <c r="J2262">
        <v>62.4</v>
      </c>
      <c r="K2262">
        <v>74</v>
      </c>
      <c r="L2262">
        <v>97</v>
      </c>
      <c r="M2262">
        <v>66</v>
      </c>
      <c r="N2262">
        <v>110</v>
      </c>
      <c r="O2262">
        <v>11</v>
      </c>
      <c r="P2262">
        <v>3</v>
      </c>
      <c r="Q2262">
        <v>3</v>
      </c>
      <c r="X2262">
        <v>17</v>
      </c>
      <c r="Y2262">
        <v>2123</v>
      </c>
      <c r="Z2262">
        <v>1.4999999999999999E-2</v>
      </c>
      <c r="AA2262">
        <v>1</v>
      </c>
      <c r="AB2262">
        <v>16</v>
      </c>
    </row>
    <row r="2263" spans="1:28" x14ac:dyDescent="0.25">
      <c r="A2263">
        <v>2021</v>
      </c>
      <c r="B2263">
        <v>5</v>
      </c>
      <c r="C2263" s="289">
        <v>44340</v>
      </c>
      <c r="E2263">
        <v>93</v>
      </c>
      <c r="F2263" t="s">
        <v>209</v>
      </c>
      <c r="G2263" t="s">
        <v>210</v>
      </c>
      <c r="H2263">
        <v>54.87</v>
      </c>
      <c r="I2263">
        <v>63.13</v>
      </c>
      <c r="J2263">
        <v>59.1</v>
      </c>
      <c r="K2263">
        <v>74</v>
      </c>
      <c r="L2263">
        <v>97</v>
      </c>
      <c r="M2263">
        <v>70</v>
      </c>
      <c r="N2263">
        <v>103</v>
      </c>
      <c r="O2263">
        <v>10</v>
      </c>
      <c r="P2263">
        <v>2</v>
      </c>
      <c r="Q2263">
        <v>7</v>
      </c>
      <c r="X2263">
        <v>19</v>
      </c>
      <c r="Y2263">
        <v>1585</v>
      </c>
      <c r="Z2263">
        <v>1.4999999999999999E-2</v>
      </c>
      <c r="AA2263">
        <v>1</v>
      </c>
      <c r="AB2263">
        <v>16</v>
      </c>
    </row>
    <row r="2264" spans="1:28" x14ac:dyDescent="0.25">
      <c r="A2264">
        <v>2021</v>
      </c>
      <c r="B2264">
        <v>5</v>
      </c>
      <c r="C2264" s="289">
        <v>44341</v>
      </c>
      <c r="E2264">
        <v>93</v>
      </c>
      <c r="F2264" t="s">
        <v>209</v>
      </c>
      <c r="G2264" t="s">
        <v>210</v>
      </c>
      <c r="H2264">
        <v>54.87</v>
      </c>
      <c r="I2264">
        <v>63.13</v>
      </c>
      <c r="J2264">
        <v>58.3</v>
      </c>
      <c r="K2264">
        <v>74</v>
      </c>
      <c r="L2264">
        <v>97</v>
      </c>
      <c r="M2264">
        <v>67</v>
      </c>
      <c r="N2264">
        <v>108</v>
      </c>
      <c r="O2264">
        <v>11</v>
      </c>
      <c r="P2264">
        <v>2</v>
      </c>
      <c r="Q2264">
        <v>8</v>
      </c>
      <c r="X2264">
        <v>21</v>
      </c>
      <c r="Y2264">
        <v>1209</v>
      </c>
      <c r="Z2264">
        <v>1.4999999999999999E-2</v>
      </c>
      <c r="AA2264">
        <v>1</v>
      </c>
      <c r="AB2264">
        <v>16</v>
      </c>
    </row>
    <row r="2265" spans="1:28" x14ac:dyDescent="0.25">
      <c r="A2265">
        <v>2021</v>
      </c>
      <c r="B2265">
        <v>5</v>
      </c>
      <c r="C2265" s="289">
        <v>44342</v>
      </c>
      <c r="E2265">
        <v>93</v>
      </c>
      <c r="F2265" t="s">
        <v>209</v>
      </c>
      <c r="G2265" t="s">
        <v>210</v>
      </c>
      <c r="H2265">
        <v>54.87</v>
      </c>
      <c r="I2265">
        <v>63.13</v>
      </c>
      <c r="J2265">
        <v>61.1</v>
      </c>
      <c r="K2265">
        <v>74</v>
      </c>
      <c r="L2265">
        <v>97</v>
      </c>
      <c r="M2265">
        <v>66</v>
      </c>
      <c r="N2265">
        <v>109</v>
      </c>
      <c r="O2265">
        <v>16</v>
      </c>
      <c r="P2265">
        <v>2</v>
      </c>
      <c r="Q2265">
        <v>3</v>
      </c>
      <c r="X2265">
        <v>21</v>
      </c>
      <c r="Y2265">
        <v>1641</v>
      </c>
      <c r="Z2265">
        <v>1.4999999999999999E-2</v>
      </c>
      <c r="AA2265">
        <v>1</v>
      </c>
      <c r="AB2265">
        <v>16</v>
      </c>
    </row>
    <row r="2266" spans="1:28" x14ac:dyDescent="0.25">
      <c r="A2266">
        <v>2021</v>
      </c>
      <c r="B2266">
        <v>5</v>
      </c>
      <c r="C2266" s="289">
        <v>44343</v>
      </c>
      <c r="E2266">
        <v>93</v>
      </c>
      <c r="F2266" t="s">
        <v>209</v>
      </c>
      <c r="G2266" t="s">
        <v>210</v>
      </c>
      <c r="H2266">
        <v>54.87</v>
      </c>
      <c r="I2266">
        <v>63.13</v>
      </c>
      <c r="J2266">
        <v>59.6</v>
      </c>
      <c r="K2266">
        <v>74</v>
      </c>
      <c r="L2266">
        <v>97</v>
      </c>
      <c r="M2266">
        <v>66</v>
      </c>
      <c r="N2266">
        <v>109</v>
      </c>
      <c r="O2266">
        <v>9</v>
      </c>
      <c r="P2266">
        <v>2</v>
      </c>
      <c r="Q2266">
        <v>5</v>
      </c>
      <c r="X2266">
        <v>16</v>
      </c>
      <c r="Y2266">
        <v>1204</v>
      </c>
      <c r="Z2266">
        <v>1.4999999999999999E-2</v>
      </c>
      <c r="AA2266">
        <v>1</v>
      </c>
      <c r="AB2266">
        <v>16</v>
      </c>
    </row>
    <row r="2267" spans="1:28" x14ac:dyDescent="0.25">
      <c r="A2267">
        <v>2021</v>
      </c>
      <c r="B2267">
        <v>5</v>
      </c>
      <c r="C2267" s="289">
        <v>44345</v>
      </c>
      <c r="E2267">
        <v>93</v>
      </c>
      <c r="F2267" t="s">
        <v>209</v>
      </c>
      <c r="G2267" t="s">
        <v>210</v>
      </c>
      <c r="H2267">
        <v>54.87</v>
      </c>
      <c r="I2267">
        <v>63.13</v>
      </c>
      <c r="J2267">
        <v>59</v>
      </c>
      <c r="K2267">
        <v>74</v>
      </c>
      <c r="L2267">
        <v>97</v>
      </c>
      <c r="M2267">
        <v>65</v>
      </c>
      <c r="N2267">
        <v>110</v>
      </c>
      <c r="Y2267">
        <v>1392</v>
      </c>
      <c r="Z2267">
        <v>1.4999999999999999E-2</v>
      </c>
      <c r="AA2267">
        <v>1</v>
      </c>
      <c r="AB2267">
        <v>16</v>
      </c>
    </row>
    <row r="2268" spans="1:28" x14ac:dyDescent="0.25">
      <c r="A2268">
        <v>2021</v>
      </c>
      <c r="B2268">
        <v>5</v>
      </c>
      <c r="C2268" s="289">
        <v>44322</v>
      </c>
      <c r="E2268">
        <v>178</v>
      </c>
      <c r="F2268" t="s">
        <v>202</v>
      </c>
      <c r="G2268" t="s">
        <v>203</v>
      </c>
      <c r="H2268">
        <v>46.5</v>
      </c>
      <c r="I2268">
        <v>53.5</v>
      </c>
      <c r="J2268">
        <v>52.5</v>
      </c>
      <c r="K2268">
        <v>60</v>
      </c>
      <c r="L2268">
        <v>120</v>
      </c>
      <c r="M2268">
        <v>60</v>
      </c>
      <c r="N2268">
        <v>121</v>
      </c>
      <c r="O2268">
        <v>18</v>
      </c>
      <c r="P2268">
        <v>2</v>
      </c>
      <c r="Q2268">
        <v>8</v>
      </c>
      <c r="X2268">
        <v>28</v>
      </c>
      <c r="Y2268">
        <v>518</v>
      </c>
      <c r="Z2268">
        <v>1.4999999999999999E-2</v>
      </c>
      <c r="AA2268">
        <v>1</v>
      </c>
      <c r="AB2268">
        <v>18</v>
      </c>
    </row>
    <row r="2269" spans="1:28" x14ac:dyDescent="0.25">
      <c r="A2269">
        <v>2021</v>
      </c>
      <c r="B2269">
        <v>5</v>
      </c>
      <c r="C2269" s="289">
        <v>44324</v>
      </c>
      <c r="E2269">
        <v>178</v>
      </c>
      <c r="F2269" t="s">
        <v>202</v>
      </c>
      <c r="G2269" t="s">
        <v>203</v>
      </c>
      <c r="H2269">
        <v>46.5</v>
      </c>
      <c r="I2269">
        <v>53.5</v>
      </c>
      <c r="J2269">
        <v>53.7</v>
      </c>
      <c r="K2269">
        <v>60</v>
      </c>
      <c r="L2269">
        <v>120</v>
      </c>
      <c r="M2269">
        <v>64</v>
      </c>
      <c r="N2269">
        <v>112</v>
      </c>
      <c r="O2269">
        <v>11</v>
      </c>
      <c r="P2269">
        <v>2</v>
      </c>
      <c r="Q2269">
        <v>11</v>
      </c>
      <c r="X2269">
        <v>24</v>
      </c>
      <c r="Y2269">
        <v>724</v>
      </c>
      <c r="Z2269">
        <v>1.4999999999999999E-2</v>
      </c>
      <c r="AA2269">
        <v>1</v>
      </c>
      <c r="AB2269">
        <v>18</v>
      </c>
    </row>
    <row r="2270" spans="1:28" x14ac:dyDescent="0.25">
      <c r="A2270">
        <v>2021</v>
      </c>
      <c r="B2270">
        <v>5</v>
      </c>
      <c r="C2270" s="289">
        <v>44325</v>
      </c>
      <c r="E2270">
        <v>178</v>
      </c>
      <c r="F2270" t="s">
        <v>202</v>
      </c>
      <c r="G2270" t="s">
        <v>203</v>
      </c>
      <c r="H2270">
        <v>46.5</v>
      </c>
      <c r="I2270">
        <v>53.5</v>
      </c>
      <c r="J2270">
        <v>52.2</v>
      </c>
      <c r="K2270">
        <v>60</v>
      </c>
      <c r="L2270">
        <v>120</v>
      </c>
      <c r="M2270">
        <v>61</v>
      </c>
      <c r="N2270">
        <v>118</v>
      </c>
      <c r="O2270">
        <v>10</v>
      </c>
      <c r="P2270">
        <v>8</v>
      </c>
      <c r="Q2270">
        <v>19</v>
      </c>
      <c r="X2270">
        <v>37</v>
      </c>
      <c r="Y2270">
        <v>1017</v>
      </c>
      <c r="Z2270">
        <v>1.4999999999999999E-2</v>
      </c>
      <c r="AA2270">
        <v>1</v>
      </c>
      <c r="AB2270">
        <v>18</v>
      </c>
    </row>
    <row r="2271" spans="1:28" x14ac:dyDescent="0.25">
      <c r="A2271">
        <v>2021</v>
      </c>
      <c r="B2271">
        <v>5</v>
      </c>
      <c r="C2271" s="289">
        <v>44326</v>
      </c>
      <c r="E2271">
        <v>178</v>
      </c>
      <c r="F2271" t="s">
        <v>202</v>
      </c>
      <c r="G2271" t="s">
        <v>203</v>
      </c>
      <c r="H2271">
        <v>46.5</v>
      </c>
      <c r="I2271">
        <v>53.5</v>
      </c>
      <c r="J2271">
        <v>53</v>
      </c>
      <c r="K2271">
        <v>60</v>
      </c>
      <c r="L2271">
        <v>120</v>
      </c>
      <c r="M2271">
        <v>60</v>
      </c>
      <c r="N2271">
        <v>121</v>
      </c>
      <c r="O2271">
        <v>8</v>
      </c>
      <c r="P2271">
        <v>4</v>
      </c>
      <c r="Q2271">
        <v>7</v>
      </c>
      <c r="R2271">
        <v>3</v>
      </c>
      <c r="X2271">
        <v>22</v>
      </c>
      <c r="Y2271">
        <v>792</v>
      </c>
      <c r="Z2271">
        <v>1.4999999999999999E-2</v>
      </c>
      <c r="AA2271">
        <v>1</v>
      </c>
      <c r="AB2271">
        <v>18</v>
      </c>
    </row>
    <row r="2272" spans="1:28" x14ac:dyDescent="0.25">
      <c r="A2272">
        <v>2021</v>
      </c>
      <c r="B2272">
        <v>5</v>
      </c>
      <c r="C2272" s="289">
        <v>44327</v>
      </c>
      <c r="E2272">
        <v>178</v>
      </c>
      <c r="F2272" t="s">
        <v>202</v>
      </c>
      <c r="G2272" t="s">
        <v>203</v>
      </c>
      <c r="H2272">
        <v>46.5</v>
      </c>
      <c r="I2272">
        <v>53.5</v>
      </c>
      <c r="J2272">
        <v>52.7</v>
      </c>
      <c r="K2272">
        <v>60</v>
      </c>
      <c r="L2272">
        <v>120</v>
      </c>
      <c r="M2272">
        <v>61</v>
      </c>
      <c r="N2272">
        <v>119</v>
      </c>
      <c r="O2272">
        <v>10</v>
      </c>
      <c r="P2272">
        <v>8</v>
      </c>
      <c r="Q2272">
        <v>12</v>
      </c>
      <c r="X2272">
        <v>30</v>
      </c>
      <c r="Y2272">
        <v>870</v>
      </c>
      <c r="Z2272">
        <v>1.4999999999999999E-2</v>
      </c>
      <c r="AA2272">
        <v>1</v>
      </c>
      <c r="AB2272">
        <v>18</v>
      </c>
    </row>
    <row r="2273" spans="1:28" x14ac:dyDescent="0.25">
      <c r="A2273">
        <v>2021</v>
      </c>
      <c r="B2273">
        <v>5</v>
      </c>
      <c r="C2273" s="289">
        <v>44333</v>
      </c>
      <c r="E2273">
        <v>178</v>
      </c>
      <c r="F2273" t="s">
        <v>202</v>
      </c>
      <c r="G2273" t="s">
        <v>203</v>
      </c>
      <c r="H2273">
        <v>46.5</v>
      </c>
      <c r="I2273">
        <v>53.5</v>
      </c>
      <c r="K2273">
        <v>60</v>
      </c>
      <c r="L2273">
        <v>120</v>
      </c>
      <c r="Y2273">
        <v>70</v>
      </c>
      <c r="Z2273">
        <v>1.4999999999999999E-2</v>
      </c>
      <c r="AA2273">
        <v>1</v>
      </c>
      <c r="AB2273">
        <v>18</v>
      </c>
    </row>
    <row r="2274" spans="1:28" x14ac:dyDescent="0.25">
      <c r="A2274">
        <v>2021</v>
      </c>
      <c r="B2274">
        <v>5</v>
      </c>
      <c r="C2274" s="289">
        <v>44325</v>
      </c>
      <c r="E2274">
        <v>25</v>
      </c>
      <c r="F2274" t="s">
        <v>355</v>
      </c>
      <c r="G2274" t="s">
        <v>356</v>
      </c>
      <c r="H2274">
        <v>150.66</v>
      </c>
      <c r="I2274">
        <v>173.34</v>
      </c>
      <c r="J2274">
        <v>179</v>
      </c>
      <c r="K2274">
        <v>145</v>
      </c>
      <c r="L2274">
        <v>99</v>
      </c>
      <c r="M2274">
        <v>134</v>
      </c>
      <c r="N2274">
        <v>108</v>
      </c>
      <c r="O2274">
        <v>6</v>
      </c>
      <c r="Q2274">
        <v>5</v>
      </c>
      <c r="X2274">
        <v>11</v>
      </c>
      <c r="Y2274">
        <v>539</v>
      </c>
      <c r="Z2274">
        <v>1.4999999999999999E-2</v>
      </c>
      <c r="AA2274">
        <v>1</v>
      </c>
      <c r="AB2274">
        <v>24</v>
      </c>
    </row>
    <row r="2275" spans="1:28" x14ac:dyDescent="0.25">
      <c r="A2275">
        <v>2021</v>
      </c>
      <c r="B2275">
        <v>5</v>
      </c>
      <c r="C2275" s="289">
        <v>44326</v>
      </c>
      <c r="E2275">
        <v>25</v>
      </c>
      <c r="F2275" t="s">
        <v>355</v>
      </c>
      <c r="G2275" t="s">
        <v>356</v>
      </c>
      <c r="H2275">
        <v>150.66</v>
      </c>
      <c r="I2275">
        <v>173.34</v>
      </c>
      <c r="J2275">
        <v>161.69999999999999</v>
      </c>
      <c r="K2275">
        <v>145</v>
      </c>
      <c r="L2275">
        <v>99</v>
      </c>
      <c r="M2275">
        <v>131</v>
      </c>
      <c r="N2275">
        <v>110</v>
      </c>
      <c r="O2275">
        <v>6</v>
      </c>
      <c r="P2275">
        <v>17</v>
      </c>
      <c r="Q2275">
        <v>5</v>
      </c>
      <c r="X2275">
        <v>28</v>
      </c>
      <c r="Y2275">
        <v>1564</v>
      </c>
      <c r="Z2275">
        <v>1.4999999999999999E-2</v>
      </c>
      <c r="AA2275">
        <v>1</v>
      </c>
      <c r="AB2275">
        <v>24</v>
      </c>
    </row>
    <row r="2276" spans="1:28" x14ac:dyDescent="0.25">
      <c r="A2276">
        <v>2021</v>
      </c>
      <c r="B2276">
        <v>5</v>
      </c>
      <c r="C2276" s="289">
        <v>44327</v>
      </c>
      <c r="E2276">
        <v>25</v>
      </c>
      <c r="F2276" t="s">
        <v>355</v>
      </c>
      <c r="G2276" t="s">
        <v>356</v>
      </c>
      <c r="H2276">
        <v>150.66</v>
      </c>
      <c r="I2276">
        <v>173.34</v>
      </c>
      <c r="J2276">
        <v>164.2</v>
      </c>
      <c r="K2276">
        <v>145</v>
      </c>
      <c r="L2276">
        <v>99</v>
      </c>
      <c r="M2276">
        <v>144</v>
      </c>
      <c r="N2276">
        <v>100</v>
      </c>
      <c r="O2276">
        <v>4</v>
      </c>
      <c r="P2276">
        <v>4</v>
      </c>
      <c r="Q2276">
        <v>6</v>
      </c>
      <c r="X2276">
        <v>14</v>
      </c>
      <c r="Y2276">
        <v>1910</v>
      </c>
      <c r="Z2276">
        <v>1.4999999999999999E-2</v>
      </c>
      <c r="AA2276">
        <v>1</v>
      </c>
      <c r="AB2276">
        <v>24</v>
      </c>
    </row>
    <row r="2277" spans="1:28" x14ac:dyDescent="0.25">
      <c r="A2277">
        <v>2021</v>
      </c>
      <c r="B2277">
        <v>5</v>
      </c>
      <c r="C2277" s="289">
        <v>44333</v>
      </c>
      <c r="E2277">
        <v>25</v>
      </c>
      <c r="F2277" t="s">
        <v>355</v>
      </c>
      <c r="G2277" t="s">
        <v>356</v>
      </c>
      <c r="H2277">
        <v>150.66</v>
      </c>
      <c r="I2277">
        <v>173.34</v>
      </c>
      <c r="J2277">
        <v>167.5</v>
      </c>
      <c r="K2277">
        <v>145</v>
      </c>
      <c r="L2277">
        <v>99</v>
      </c>
      <c r="M2277">
        <v>145</v>
      </c>
      <c r="N2277">
        <v>100</v>
      </c>
      <c r="O2277">
        <v>10</v>
      </c>
      <c r="P2277">
        <v>2</v>
      </c>
      <c r="Q2277">
        <v>4</v>
      </c>
      <c r="X2277">
        <v>16</v>
      </c>
      <c r="Y2277">
        <v>2944</v>
      </c>
      <c r="Z2277">
        <v>1.4999999999999999E-2</v>
      </c>
      <c r="AA2277">
        <v>1</v>
      </c>
      <c r="AB2277">
        <v>24</v>
      </c>
    </row>
    <row r="2278" spans="1:28" x14ac:dyDescent="0.25">
      <c r="A2278">
        <v>2021</v>
      </c>
      <c r="B2278">
        <v>5</v>
      </c>
      <c r="C2278" s="289">
        <v>44334</v>
      </c>
      <c r="E2278">
        <v>25</v>
      </c>
      <c r="F2278" t="s">
        <v>355</v>
      </c>
      <c r="G2278" t="s">
        <v>356</v>
      </c>
      <c r="H2278">
        <v>150.66</v>
      </c>
      <c r="I2278">
        <v>173.34</v>
      </c>
      <c r="J2278">
        <v>163.69999999999999</v>
      </c>
      <c r="K2278">
        <v>145</v>
      </c>
      <c r="L2278">
        <v>99</v>
      </c>
      <c r="M2278">
        <v>167</v>
      </c>
      <c r="N2278">
        <v>86</v>
      </c>
      <c r="O2278">
        <v>2</v>
      </c>
      <c r="P2278">
        <v>4</v>
      </c>
      <c r="Q2278">
        <v>4</v>
      </c>
      <c r="X2278">
        <v>10</v>
      </c>
      <c r="Y2278">
        <v>1306</v>
      </c>
      <c r="Z2278">
        <v>1.4999999999999999E-2</v>
      </c>
      <c r="AA2278">
        <v>1</v>
      </c>
      <c r="AB2278">
        <v>24</v>
      </c>
    </row>
    <row r="2279" spans="1:28" x14ac:dyDescent="0.25">
      <c r="A2279">
        <v>2021</v>
      </c>
      <c r="B2279">
        <v>5</v>
      </c>
      <c r="C2279" s="289">
        <v>44346</v>
      </c>
      <c r="E2279">
        <v>25</v>
      </c>
      <c r="F2279" t="s">
        <v>355</v>
      </c>
      <c r="G2279" t="s">
        <v>356</v>
      </c>
      <c r="H2279">
        <v>150.66</v>
      </c>
      <c r="I2279">
        <v>173.34</v>
      </c>
      <c r="K2279">
        <v>145</v>
      </c>
      <c r="L2279">
        <v>99</v>
      </c>
      <c r="O2279">
        <v>2</v>
      </c>
      <c r="P2279">
        <v>3</v>
      </c>
      <c r="Q2279">
        <v>2</v>
      </c>
      <c r="S2279">
        <v>1</v>
      </c>
      <c r="X2279">
        <v>8</v>
      </c>
      <c r="Y2279">
        <v>8</v>
      </c>
      <c r="Z2279">
        <v>1.4999999999999999E-2</v>
      </c>
      <c r="AA2279">
        <v>1</v>
      </c>
      <c r="AB2279">
        <v>24</v>
      </c>
    </row>
    <row r="2280" spans="1:28" x14ac:dyDescent="0.25">
      <c r="A2280">
        <v>2021</v>
      </c>
      <c r="B2280">
        <v>5</v>
      </c>
      <c r="C2280" s="289">
        <v>44325</v>
      </c>
      <c r="E2280">
        <v>24</v>
      </c>
      <c r="F2280" t="s">
        <v>352</v>
      </c>
      <c r="G2280" t="s">
        <v>353</v>
      </c>
      <c r="H2280">
        <v>154.38</v>
      </c>
      <c r="I2280">
        <v>177.62</v>
      </c>
      <c r="J2280">
        <v>158.1</v>
      </c>
      <c r="K2280">
        <v>145</v>
      </c>
      <c r="L2280">
        <v>99</v>
      </c>
      <c r="M2280">
        <v>134</v>
      </c>
      <c r="N2280">
        <v>108</v>
      </c>
      <c r="O2280">
        <v>6</v>
      </c>
      <c r="Q2280">
        <v>5</v>
      </c>
      <c r="X2280">
        <v>11</v>
      </c>
      <c r="Y2280">
        <v>539</v>
      </c>
      <c r="Z2280">
        <v>1.4999999999999999E-2</v>
      </c>
      <c r="AA2280">
        <v>1</v>
      </c>
      <c r="AB2280">
        <v>24</v>
      </c>
    </row>
    <row r="2281" spans="1:28" x14ac:dyDescent="0.25">
      <c r="A2281">
        <v>2021</v>
      </c>
      <c r="B2281">
        <v>5</v>
      </c>
      <c r="C2281" s="289">
        <v>44326</v>
      </c>
      <c r="E2281">
        <v>24</v>
      </c>
      <c r="F2281" t="s">
        <v>352</v>
      </c>
      <c r="G2281" t="s">
        <v>353</v>
      </c>
      <c r="H2281">
        <v>154.38</v>
      </c>
      <c r="I2281">
        <v>177.62</v>
      </c>
      <c r="J2281">
        <v>173.2</v>
      </c>
      <c r="K2281">
        <v>145</v>
      </c>
      <c r="L2281">
        <v>99</v>
      </c>
      <c r="M2281">
        <v>131</v>
      </c>
      <c r="N2281">
        <v>110</v>
      </c>
      <c r="O2281">
        <v>4</v>
      </c>
      <c r="P2281">
        <v>15</v>
      </c>
      <c r="Q2281">
        <v>7</v>
      </c>
      <c r="X2281">
        <v>26</v>
      </c>
      <c r="Y2281">
        <v>1514</v>
      </c>
      <c r="Z2281">
        <v>1.4999999999999999E-2</v>
      </c>
      <c r="AA2281">
        <v>1</v>
      </c>
      <c r="AB2281">
        <v>24</v>
      </c>
    </row>
    <row r="2282" spans="1:28" x14ac:dyDescent="0.25">
      <c r="A2282">
        <v>2021</v>
      </c>
      <c r="B2282">
        <v>5</v>
      </c>
      <c r="C2282" s="289">
        <v>44327</v>
      </c>
      <c r="E2282">
        <v>24</v>
      </c>
      <c r="F2282" t="s">
        <v>352</v>
      </c>
      <c r="G2282" t="s">
        <v>353</v>
      </c>
      <c r="H2282">
        <v>154.38</v>
      </c>
      <c r="I2282">
        <v>177.62</v>
      </c>
      <c r="J2282">
        <v>169.5</v>
      </c>
      <c r="K2282">
        <v>145</v>
      </c>
      <c r="L2282">
        <v>99</v>
      </c>
      <c r="M2282">
        <v>144</v>
      </c>
      <c r="N2282">
        <v>100</v>
      </c>
      <c r="O2282">
        <v>6</v>
      </c>
      <c r="P2282">
        <v>2</v>
      </c>
      <c r="Q2282">
        <v>6</v>
      </c>
      <c r="X2282">
        <v>14</v>
      </c>
      <c r="Y2282">
        <v>1910</v>
      </c>
      <c r="Z2282">
        <v>1.4999999999999999E-2</v>
      </c>
      <c r="AA2282">
        <v>1</v>
      </c>
      <c r="AB2282">
        <v>24</v>
      </c>
    </row>
    <row r="2283" spans="1:28" x14ac:dyDescent="0.25">
      <c r="A2283">
        <v>2021</v>
      </c>
      <c r="B2283">
        <v>5</v>
      </c>
      <c r="C2283" s="289">
        <v>44333</v>
      </c>
      <c r="E2283">
        <v>24</v>
      </c>
      <c r="F2283" t="s">
        <v>352</v>
      </c>
      <c r="G2283" t="s">
        <v>353</v>
      </c>
      <c r="H2283">
        <v>154.38</v>
      </c>
      <c r="I2283">
        <v>177.62</v>
      </c>
      <c r="J2283">
        <v>172.9</v>
      </c>
      <c r="K2283">
        <v>145</v>
      </c>
      <c r="L2283">
        <v>99</v>
      </c>
      <c r="M2283">
        <v>145</v>
      </c>
      <c r="N2283">
        <v>100</v>
      </c>
      <c r="O2283">
        <v>12</v>
      </c>
      <c r="P2283">
        <v>2</v>
      </c>
      <c r="Q2283">
        <v>4</v>
      </c>
      <c r="X2283">
        <v>18</v>
      </c>
      <c r="Y2283">
        <v>2946</v>
      </c>
      <c r="Z2283">
        <v>1.4999999999999999E-2</v>
      </c>
      <c r="AA2283">
        <v>1</v>
      </c>
      <c r="AB2283">
        <v>24</v>
      </c>
    </row>
    <row r="2284" spans="1:28" x14ac:dyDescent="0.25">
      <c r="A2284">
        <v>2021</v>
      </c>
      <c r="B2284">
        <v>5</v>
      </c>
      <c r="C2284" s="289">
        <v>44334</v>
      </c>
      <c r="E2284">
        <v>24</v>
      </c>
      <c r="F2284" t="s">
        <v>352</v>
      </c>
      <c r="G2284" t="s">
        <v>353</v>
      </c>
      <c r="H2284">
        <v>154.38</v>
      </c>
      <c r="I2284">
        <v>177.62</v>
      </c>
      <c r="J2284">
        <v>173.7</v>
      </c>
      <c r="K2284">
        <v>145</v>
      </c>
      <c r="L2284">
        <v>99</v>
      </c>
      <c r="M2284">
        <v>167</v>
      </c>
      <c r="N2284">
        <v>86</v>
      </c>
      <c r="O2284">
        <v>2</v>
      </c>
      <c r="P2284">
        <v>2</v>
      </c>
      <c r="Q2284">
        <v>4</v>
      </c>
      <c r="X2284">
        <v>8</v>
      </c>
      <c r="Y2284">
        <v>1304</v>
      </c>
      <c r="Z2284">
        <v>1.4999999999999999E-2</v>
      </c>
      <c r="AA2284">
        <v>1</v>
      </c>
      <c r="AB2284">
        <v>24</v>
      </c>
    </row>
    <row r="2285" spans="1:28" x14ac:dyDescent="0.25">
      <c r="A2285">
        <v>2021</v>
      </c>
      <c r="B2285">
        <v>5</v>
      </c>
      <c r="C2285" s="289">
        <v>44346</v>
      </c>
      <c r="E2285">
        <v>24</v>
      </c>
      <c r="F2285" t="s">
        <v>352</v>
      </c>
      <c r="G2285" t="s">
        <v>353</v>
      </c>
      <c r="H2285">
        <v>154.38</v>
      </c>
      <c r="I2285">
        <v>177.62</v>
      </c>
      <c r="K2285">
        <v>145</v>
      </c>
      <c r="L2285">
        <v>99</v>
      </c>
      <c r="O2285">
        <v>10</v>
      </c>
      <c r="Q2285">
        <v>8</v>
      </c>
      <c r="X2285">
        <v>18</v>
      </c>
      <c r="Y2285">
        <v>18</v>
      </c>
      <c r="Z2285">
        <v>1.4999999999999999E-2</v>
      </c>
      <c r="AA2285">
        <v>1</v>
      </c>
      <c r="AB2285">
        <v>24</v>
      </c>
    </row>
    <row r="2286" spans="1:28" x14ac:dyDescent="0.25">
      <c r="A2286">
        <v>2021</v>
      </c>
      <c r="B2286">
        <v>5</v>
      </c>
      <c r="C2286" s="289">
        <v>44341</v>
      </c>
      <c r="E2286">
        <v>167</v>
      </c>
      <c r="F2286" t="s">
        <v>244</v>
      </c>
      <c r="G2286" t="s">
        <v>245</v>
      </c>
      <c r="H2286">
        <v>825.84</v>
      </c>
      <c r="I2286">
        <v>950.16</v>
      </c>
      <c r="J2286">
        <v>886</v>
      </c>
      <c r="K2286">
        <v>55</v>
      </c>
      <c r="L2286">
        <v>131</v>
      </c>
      <c r="M2286">
        <v>48</v>
      </c>
      <c r="N2286">
        <v>149</v>
      </c>
      <c r="O2286">
        <v>1</v>
      </c>
      <c r="P2286">
        <v>1</v>
      </c>
      <c r="R2286">
        <v>3</v>
      </c>
      <c r="T2286">
        <v>5</v>
      </c>
      <c r="X2286">
        <v>10</v>
      </c>
      <c r="Y2286">
        <v>118</v>
      </c>
      <c r="Z2286">
        <v>1.4999999999999999E-2</v>
      </c>
      <c r="AA2286">
        <v>1</v>
      </c>
      <c r="AB2286">
        <v>18</v>
      </c>
    </row>
    <row r="2287" spans="1:28" x14ac:dyDescent="0.25">
      <c r="A2287">
        <v>2021</v>
      </c>
      <c r="B2287">
        <v>5</v>
      </c>
      <c r="C2287" s="289">
        <v>44342</v>
      </c>
      <c r="E2287">
        <v>167</v>
      </c>
      <c r="F2287" t="s">
        <v>244</v>
      </c>
      <c r="G2287" t="s">
        <v>245</v>
      </c>
      <c r="H2287">
        <v>825.84</v>
      </c>
      <c r="I2287">
        <v>950.16</v>
      </c>
      <c r="J2287">
        <v>888.4</v>
      </c>
      <c r="K2287">
        <v>55</v>
      </c>
      <c r="L2287">
        <v>131</v>
      </c>
      <c r="M2287">
        <v>54</v>
      </c>
      <c r="N2287">
        <v>135</v>
      </c>
      <c r="O2287">
        <v>8</v>
      </c>
      <c r="P2287">
        <v>4</v>
      </c>
      <c r="Q2287">
        <v>8</v>
      </c>
      <c r="X2287">
        <v>20</v>
      </c>
      <c r="Y2287">
        <v>848</v>
      </c>
      <c r="Z2287">
        <v>1.4999999999999999E-2</v>
      </c>
      <c r="AA2287">
        <v>1</v>
      </c>
      <c r="AB2287">
        <v>18</v>
      </c>
    </row>
    <row r="2288" spans="1:28" x14ac:dyDescent="0.25">
      <c r="A2288">
        <v>2021</v>
      </c>
      <c r="B2288">
        <v>5</v>
      </c>
      <c r="C2288" s="289">
        <v>44343</v>
      </c>
      <c r="E2288">
        <v>167</v>
      </c>
      <c r="F2288" t="s">
        <v>244</v>
      </c>
      <c r="G2288" t="s">
        <v>245</v>
      </c>
      <c r="H2288">
        <v>825.84</v>
      </c>
      <c r="I2288">
        <v>950.16</v>
      </c>
      <c r="J2288">
        <v>909.9</v>
      </c>
      <c r="K2288">
        <v>55</v>
      </c>
      <c r="L2288">
        <v>131</v>
      </c>
      <c r="M2288">
        <v>42</v>
      </c>
      <c r="N2288">
        <v>171</v>
      </c>
      <c r="O2288">
        <v>2</v>
      </c>
      <c r="P2288">
        <v>1</v>
      </c>
      <c r="Q2288">
        <v>2</v>
      </c>
      <c r="X2288">
        <v>5</v>
      </c>
      <c r="Y2288">
        <v>965</v>
      </c>
      <c r="Z2288">
        <v>1.4999999999999999E-2</v>
      </c>
      <c r="AA2288">
        <v>1</v>
      </c>
      <c r="AB2288">
        <v>18</v>
      </c>
    </row>
    <row r="2289" spans="1:28" x14ac:dyDescent="0.25">
      <c r="A2289">
        <v>2021</v>
      </c>
      <c r="B2289">
        <v>5</v>
      </c>
      <c r="C2289" s="289">
        <v>44345</v>
      </c>
      <c r="E2289">
        <v>167</v>
      </c>
      <c r="F2289" t="s">
        <v>244</v>
      </c>
      <c r="G2289" t="s">
        <v>245</v>
      </c>
      <c r="H2289">
        <v>825.84</v>
      </c>
      <c r="I2289">
        <v>950.16</v>
      </c>
      <c r="J2289">
        <v>927</v>
      </c>
      <c r="K2289">
        <v>55</v>
      </c>
      <c r="L2289">
        <v>131</v>
      </c>
      <c r="M2289">
        <v>47</v>
      </c>
      <c r="N2289">
        <v>154</v>
      </c>
      <c r="O2289">
        <v>6</v>
      </c>
      <c r="P2289">
        <v>4</v>
      </c>
      <c r="Q2289">
        <v>4</v>
      </c>
      <c r="X2289">
        <v>14</v>
      </c>
      <c r="Y2289">
        <v>794</v>
      </c>
      <c r="Z2289">
        <v>1.4999999999999999E-2</v>
      </c>
      <c r="AA2289">
        <v>1</v>
      </c>
      <c r="AB2289">
        <v>18</v>
      </c>
    </row>
    <row r="2290" spans="1:28" x14ac:dyDescent="0.25">
      <c r="A2290">
        <v>2021</v>
      </c>
      <c r="B2290">
        <v>5</v>
      </c>
      <c r="C2290" s="289">
        <v>44346</v>
      </c>
      <c r="E2290">
        <v>167</v>
      </c>
      <c r="F2290" t="s">
        <v>244</v>
      </c>
      <c r="G2290" t="s">
        <v>245</v>
      </c>
      <c r="H2290">
        <v>825.84</v>
      </c>
      <c r="I2290">
        <v>950.16</v>
      </c>
      <c r="K2290">
        <v>55</v>
      </c>
      <c r="L2290">
        <v>131</v>
      </c>
      <c r="O2290">
        <v>3</v>
      </c>
      <c r="P2290">
        <v>1</v>
      </c>
      <c r="X2290">
        <v>4</v>
      </c>
      <c r="Y2290">
        <v>104</v>
      </c>
      <c r="Z2290">
        <v>1.4999999999999999E-2</v>
      </c>
      <c r="AA2290">
        <v>1</v>
      </c>
      <c r="AB2290">
        <v>18</v>
      </c>
    </row>
    <row r="2291" spans="1:28" x14ac:dyDescent="0.25">
      <c r="A2291">
        <v>2021</v>
      </c>
      <c r="B2291">
        <v>5</v>
      </c>
      <c r="C2291" s="289">
        <v>44343</v>
      </c>
      <c r="E2291">
        <v>160</v>
      </c>
      <c r="F2291" t="s">
        <v>265</v>
      </c>
      <c r="G2291" t="s">
        <v>266</v>
      </c>
      <c r="H2291">
        <v>186</v>
      </c>
      <c r="I2291">
        <v>214</v>
      </c>
      <c r="J2291">
        <v>195.6</v>
      </c>
      <c r="K2291">
        <v>76</v>
      </c>
      <c r="L2291">
        <v>95</v>
      </c>
      <c r="M2291">
        <v>79</v>
      </c>
      <c r="N2291">
        <v>91</v>
      </c>
      <c r="O2291">
        <v>2</v>
      </c>
      <c r="P2291">
        <v>4</v>
      </c>
      <c r="Q2291">
        <v>4</v>
      </c>
      <c r="X2291">
        <v>10</v>
      </c>
      <c r="Y2291">
        <v>754</v>
      </c>
      <c r="Z2291">
        <v>1.4999999999999999E-2</v>
      </c>
      <c r="AA2291">
        <v>1</v>
      </c>
      <c r="AB2291">
        <v>16</v>
      </c>
    </row>
    <row r="2292" spans="1:28" x14ac:dyDescent="0.25">
      <c r="A2292">
        <v>2021</v>
      </c>
      <c r="B2292">
        <v>5</v>
      </c>
      <c r="C2292" s="289">
        <v>44345</v>
      </c>
      <c r="E2292">
        <v>160</v>
      </c>
      <c r="F2292" t="s">
        <v>265</v>
      </c>
      <c r="G2292" t="s">
        <v>266</v>
      </c>
      <c r="H2292">
        <v>186</v>
      </c>
      <c r="I2292">
        <v>214</v>
      </c>
      <c r="J2292">
        <v>199</v>
      </c>
      <c r="K2292">
        <v>76</v>
      </c>
      <c r="L2292">
        <v>95</v>
      </c>
      <c r="M2292">
        <v>77</v>
      </c>
      <c r="N2292">
        <v>93</v>
      </c>
      <c r="O2292">
        <v>12</v>
      </c>
      <c r="P2292">
        <v>4</v>
      </c>
      <c r="Q2292">
        <v>10</v>
      </c>
      <c r="X2292">
        <v>26</v>
      </c>
      <c r="Y2292">
        <v>1544</v>
      </c>
      <c r="Z2292">
        <v>1.4999999999999999E-2</v>
      </c>
      <c r="AA2292">
        <v>1</v>
      </c>
      <c r="AB2292">
        <v>16</v>
      </c>
    </row>
    <row r="2293" spans="1:28" x14ac:dyDescent="0.25">
      <c r="A2293">
        <v>2021</v>
      </c>
      <c r="B2293">
        <v>5</v>
      </c>
      <c r="C2293" s="289">
        <v>44346</v>
      </c>
      <c r="E2293">
        <v>160</v>
      </c>
      <c r="F2293" t="s">
        <v>265</v>
      </c>
      <c r="G2293" t="s">
        <v>266</v>
      </c>
      <c r="H2293">
        <v>186</v>
      </c>
      <c r="I2293">
        <v>214</v>
      </c>
      <c r="J2293">
        <v>197.1</v>
      </c>
      <c r="K2293">
        <v>76</v>
      </c>
      <c r="L2293">
        <v>95</v>
      </c>
      <c r="M2293">
        <v>77</v>
      </c>
      <c r="N2293">
        <v>94</v>
      </c>
      <c r="O2293">
        <v>12</v>
      </c>
      <c r="P2293">
        <v>4</v>
      </c>
      <c r="Q2293">
        <v>5</v>
      </c>
      <c r="X2293">
        <v>21</v>
      </c>
      <c r="Y2293">
        <v>1983</v>
      </c>
      <c r="Z2293">
        <v>1.4999999999999999E-2</v>
      </c>
      <c r="AA2293">
        <v>1</v>
      </c>
      <c r="AB2293">
        <v>16</v>
      </c>
    </row>
    <row r="2294" spans="1:28" x14ac:dyDescent="0.25">
      <c r="A2294">
        <v>2021</v>
      </c>
      <c r="B2294">
        <v>5</v>
      </c>
      <c r="C2294" s="289">
        <v>44333</v>
      </c>
      <c r="E2294">
        <v>440</v>
      </c>
      <c r="F2294" t="s">
        <v>224</v>
      </c>
      <c r="G2294" t="s">
        <v>225</v>
      </c>
      <c r="H2294">
        <v>239.94</v>
      </c>
      <c r="I2294">
        <v>276.06</v>
      </c>
      <c r="J2294">
        <v>251.6</v>
      </c>
      <c r="K2294">
        <v>90</v>
      </c>
      <c r="L2294">
        <v>120</v>
      </c>
      <c r="M2294">
        <v>105</v>
      </c>
      <c r="N2294">
        <v>103</v>
      </c>
      <c r="O2294">
        <v>12</v>
      </c>
      <c r="P2294">
        <v>7</v>
      </c>
      <c r="Q2294">
        <v>7</v>
      </c>
      <c r="X2294">
        <v>26</v>
      </c>
      <c r="Y2294">
        <v>1586</v>
      </c>
      <c r="Z2294">
        <v>1.4999999999999999E-2</v>
      </c>
      <c r="AA2294">
        <v>1</v>
      </c>
      <c r="AB2294">
        <v>20</v>
      </c>
    </row>
    <row r="2295" spans="1:28" x14ac:dyDescent="0.25">
      <c r="A2295">
        <v>2021</v>
      </c>
      <c r="B2295">
        <v>5</v>
      </c>
      <c r="C2295" s="289">
        <v>44334</v>
      </c>
      <c r="E2295">
        <v>440</v>
      </c>
      <c r="F2295" t="s">
        <v>224</v>
      </c>
      <c r="G2295" t="s">
        <v>225</v>
      </c>
      <c r="H2295">
        <v>239.94</v>
      </c>
      <c r="I2295">
        <v>276.06</v>
      </c>
      <c r="K2295">
        <v>90</v>
      </c>
      <c r="L2295">
        <v>120</v>
      </c>
      <c r="Y2295">
        <v>416</v>
      </c>
      <c r="Z2295">
        <v>1.4999999999999999E-2</v>
      </c>
      <c r="AA2295">
        <v>1</v>
      </c>
      <c r="AB2295">
        <v>20</v>
      </c>
    </row>
    <row r="2296" spans="1:28" x14ac:dyDescent="0.25">
      <c r="A2296">
        <v>2021</v>
      </c>
      <c r="B2296">
        <v>5</v>
      </c>
      <c r="C2296" s="289">
        <v>44333</v>
      </c>
      <c r="E2296">
        <v>142</v>
      </c>
      <c r="F2296" t="s">
        <v>258</v>
      </c>
      <c r="G2296" t="s">
        <v>259</v>
      </c>
      <c r="H2296">
        <v>326.43</v>
      </c>
      <c r="I2296">
        <v>375.57</v>
      </c>
      <c r="J2296">
        <v>345.8</v>
      </c>
      <c r="K2296">
        <v>68</v>
      </c>
      <c r="L2296">
        <v>212</v>
      </c>
      <c r="M2296">
        <v>81</v>
      </c>
      <c r="N2296">
        <v>177</v>
      </c>
      <c r="O2296">
        <v>5</v>
      </c>
      <c r="P2296">
        <v>3</v>
      </c>
      <c r="Q2296">
        <v>3</v>
      </c>
      <c r="X2296">
        <v>11</v>
      </c>
      <c r="Y2296">
        <v>438</v>
      </c>
      <c r="Z2296">
        <v>0.02</v>
      </c>
      <c r="AA2296">
        <v>1</v>
      </c>
      <c r="AB2296">
        <v>22</v>
      </c>
    </row>
    <row r="2297" spans="1:28" x14ac:dyDescent="0.25">
      <c r="A2297">
        <v>2021</v>
      </c>
      <c r="B2297">
        <v>5</v>
      </c>
      <c r="C2297" s="289">
        <v>44334</v>
      </c>
      <c r="E2297">
        <v>142</v>
      </c>
      <c r="F2297" t="s">
        <v>258</v>
      </c>
      <c r="G2297" t="s">
        <v>259</v>
      </c>
      <c r="H2297">
        <v>326.43</v>
      </c>
      <c r="I2297">
        <v>375.57</v>
      </c>
      <c r="J2297">
        <v>365.8</v>
      </c>
      <c r="K2297">
        <v>68</v>
      </c>
      <c r="L2297">
        <v>212</v>
      </c>
      <c r="M2297">
        <v>83</v>
      </c>
      <c r="N2297">
        <v>174</v>
      </c>
      <c r="O2297">
        <v>13</v>
      </c>
      <c r="P2297">
        <v>12</v>
      </c>
      <c r="Q2297">
        <v>18</v>
      </c>
      <c r="X2297">
        <v>43</v>
      </c>
      <c r="Y2297">
        <v>960</v>
      </c>
      <c r="Z2297">
        <v>0.02</v>
      </c>
      <c r="AA2297">
        <v>1</v>
      </c>
      <c r="AB2297">
        <v>22</v>
      </c>
    </row>
    <row r="2298" spans="1:28" x14ac:dyDescent="0.25">
      <c r="A2298">
        <v>2021</v>
      </c>
      <c r="B2298">
        <v>5</v>
      </c>
      <c r="C2298" s="289">
        <v>44335</v>
      </c>
      <c r="E2298">
        <v>142</v>
      </c>
      <c r="F2298" t="s">
        <v>258</v>
      </c>
      <c r="G2298" t="s">
        <v>259</v>
      </c>
      <c r="H2298">
        <v>326.43</v>
      </c>
      <c r="I2298">
        <v>375.57</v>
      </c>
      <c r="J2298">
        <v>355</v>
      </c>
      <c r="K2298">
        <v>68</v>
      </c>
      <c r="L2298">
        <v>212</v>
      </c>
      <c r="M2298">
        <v>93</v>
      </c>
      <c r="N2298">
        <v>155</v>
      </c>
      <c r="O2298">
        <v>2</v>
      </c>
      <c r="P2298">
        <v>6</v>
      </c>
      <c r="Q2298">
        <v>1</v>
      </c>
      <c r="X2298">
        <v>9</v>
      </c>
      <c r="Y2298">
        <v>1157</v>
      </c>
      <c r="Z2298">
        <v>0.02</v>
      </c>
      <c r="AA2298">
        <v>1</v>
      </c>
      <c r="AB2298">
        <v>22</v>
      </c>
    </row>
    <row r="2299" spans="1:28" x14ac:dyDescent="0.25">
      <c r="A2299">
        <v>2021</v>
      </c>
      <c r="B2299">
        <v>5</v>
      </c>
      <c r="C2299" s="289">
        <v>44336</v>
      </c>
      <c r="E2299">
        <v>142</v>
      </c>
      <c r="F2299" t="s">
        <v>258</v>
      </c>
      <c r="G2299" t="s">
        <v>259</v>
      </c>
      <c r="H2299">
        <v>326.43</v>
      </c>
      <c r="I2299">
        <v>375.57</v>
      </c>
      <c r="K2299">
        <v>68</v>
      </c>
      <c r="L2299">
        <v>212</v>
      </c>
      <c r="Y2299">
        <v>168</v>
      </c>
      <c r="Z2299">
        <v>0.02</v>
      </c>
      <c r="AA2299">
        <v>1</v>
      </c>
      <c r="AB2299">
        <v>22</v>
      </c>
    </row>
    <row r="2300" spans="1:28" x14ac:dyDescent="0.25">
      <c r="A2300">
        <v>2021</v>
      </c>
      <c r="B2300">
        <v>5</v>
      </c>
      <c r="C2300" s="289">
        <v>44322</v>
      </c>
      <c r="E2300">
        <v>140</v>
      </c>
      <c r="F2300" t="s">
        <v>199</v>
      </c>
      <c r="G2300" t="s">
        <v>200</v>
      </c>
      <c r="H2300">
        <v>451.05</v>
      </c>
      <c r="I2300">
        <v>518.95000000000005</v>
      </c>
      <c r="J2300">
        <v>532.5</v>
      </c>
      <c r="K2300">
        <v>60</v>
      </c>
      <c r="L2300">
        <v>120</v>
      </c>
      <c r="M2300">
        <v>60</v>
      </c>
      <c r="N2300">
        <v>121</v>
      </c>
      <c r="O2300">
        <v>8</v>
      </c>
      <c r="P2300">
        <v>6</v>
      </c>
      <c r="Q2300">
        <v>10</v>
      </c>
      <c r="X2300">
        <v>24</v>
      </c>
      <c r="Y2300">
        <v>577</v>
      </c>
      <c r="Z2300">
        <v>1.4999999999999999E-2</v>
      </c>
      <c r="AA2300">
        <v>1</v>
      </c>
      <c r="AB2300">
        <v>18</v>
      </c>
    </row>
    <row r="2301" spans="1:28" x14ac:dyDescent="0.25">
      <c r="A2301">
        <v>2021</v>
      </c>
      <c r="B2301">
        <v>5</v>
      </c>
      <c r="C2301" s="289">
        <v>44324</v>
      </c>
      <c r="E2301">
        <v>140</v>
      </c>
      <c r="F2301" t="s">
        <v>199</v>
      </c>
      <c r="G2301" t="s">
        <v>200</v>
      </c>
      <c r="H2301">
        <v>451.05</v>
      </c>
      <c r="I2301">
        <v>518.95000000000005</v>
      </c>
      <c r="J2301">
        <v>494.2</v>
      </c>
      <c r="K2301">
        <v>60</v>
      </c>
      <c r="L2301">
        <v>120</v>
      </c>
      <c r="M2301">
        <v>64</v>
      </c>
      <c r="N2301">
        <v>112</v>
      </c>
      <c r="O2301">
        <v>3</v>
      </c>
      <c r="P2301">
        <v>4</v>
      </c>
      <c r="Q2301">
        <v>5</v>
      </c>
      <c r="X2301">
        <v>12</v>
      </c>
      <c r="Y2301">
        <v>768</v>
      </c>
      <c r="Z2301">
        <v>1.4999999999999999E-2</v>
      </c>
      <c r="AA2301">
        <v>1</v>
      </c>
      <c r="AB2301">
        <v>18</v>
      </c>
    </row>
    <row r="2302" spans="1:28" x14ac:dyDescent="0.25">
      <c r="A2302">
        <v>2021</v>
      </c>
      <c r="B2302">
        <v>5</v>
      </c>
      <c r="C2302" s="289">
        <v>44325</v>
      </c>
      <c r="E2302">
        <v>140</v>
      </c>
      <c r="F2302" t="s">
        <v>199</v>
      </c>
      <c r="G2302" t="s">
        <v>200</v>
      </c>
      <c r="H2302">
        <v>451.05</v>
      </c>
      <c r="I2302">
        <v>518.95000000000005</v>
      </c>
      <c r="J2302">
        <v>486.7</v>
      </c>
      <c r="K2302">
        <v>60</v>
      </c>
      <c r="L2302">
        <v>120</v>
      </c>
      <c r="M2302">
        <v>61</v>
      </c>
      <c r="N2302">
        <v>118</v>
      </c>
      <c r="O2302">
        <v>4</v>
      </c>
      <c r="P2302">
        <v>4</v>
      </c>
      <c r="Q2302">
        <v>4</v>
      </c>
      <c r="X2302">
        <v>12</v>
      </c>
      <c r="Y2302">
        <v>971</v>
      </c>
      <c r="Z2302">
        <v>1.4999999999999999E-2</v>
      </c>
      <c r="AA2302">
        <v>1</v>
      </c>
      <c r="AB2302">
        <v>18</v>
      </c>
    </row>
    <row r="2303" spans="1:28" x14ac:dyDescent="0.25">
      <c r="A2303">
        <v>2021</v>
      </c>
      <c r="B2303">
        <v>5</v>
      </c>
      <c r="C2303" s="289">
        <v>44326</v>
      </c>
      <c r="E2303">
        <v>140</v>
      </c>
      <c r="F2303" t="s">
        <v>199</v>
      </c>
      <c r="G2303" t="s">
        <v>200</v>
      </c>
      <c r="H2303">
        <v>451.05</v>
      </c>
      <c r="I2303">
        <v>518.95000000000005</v>
      </c>
      <c r="J2303">
        <v>493.3</v>
      </c>
      <c r="K2303">
        <v>60</v>
      </c>
      <c r="L2303">
        <v>120</v>
      </c>
      <c r="M2303">
        <v>60</v>
      </c>
      <c r="N2303">
        <v>121</v>
      </c>
      <c r="O2303">
        <v>4</v>
      </c>
      <c r="P2303">
        <v>2</v>
      </c>
      <c r="Q2303">
        <v>5</v>
      </c>
      <c r="X2303">
        <v>11</v>
      </c>
      <c r="Y2303">
        <v>879</v>
      </c>
      <c r="Z2303">
        <v>1.4999999999999999E-2</v>
      </c>
      <c r="AA2303">
        <v>1</v>
      </c>
      <c r="AB2303">
        <v>18</v>
      </c>
    </row>
    <row r="2304" spans="1:28" x14ac:dyDescent="0.25">
      <c r="A2304">
        <v>2021</v>
      </c>
      <c r="B2304">
        <v>5</v>
      </c>
      <c r="C2304" s="289">
        <v>44327</v>
      </c>
      <c r="E2304">
        <v>140</v>
      </c>
      <c r="F2304" t="s">
        <v>199</v>
      </c>
      <c r="G2304" t="s">
        <v>200</v>
      </c>
      <c r="H2304">
        <v>451.05</v>
      </c>
      <c r="I2304">
        <v>518.95000000000005</v>
      </c>
      <c r="J2304">
        <v>494.8</v>
      </c>
      <c r="K2304">
        <v>60</v>
      </c>
      <c r="L2304">
        <v>120</v>
      </c>
      <c r="M2304">
        <v>61</v>
      </c>
      <c r="N2304">
        <v>119</v>
      </c>
      <c r="O2304">
        <v>8</v>
      </c>
      <c r="P2304">
        <v>2</v>
      </c>
      <c r="Q2304">
        <v>6</v>
      </c>
      <c r="X2304">
        <v>16</v>
      </c>
      <c r="Y2304">
        <v>884</v>
      </c>
      <c r="Z2304">
        <v>1.4999999999999999E-2</v>
      </c>
      <c r="AA2304">
        <v>1</v>
      </c>
      <c r="AB2304">
        <v>18</v>
      </c>
    </row>
    <row r="2305" spans="1:28" x14ac:dyDescent="0.25">
      <c r="A2305">
        <v>2021</v>
      </c>
      <c r="B2305">
        <v>5</v>
      </c>
      <c r="C2305" s="289">
        <v>44333</v>
      </c>
      <c r="E2305">
        <v>140</v>
      </c>
      <c r="F2305" t="s">
        <v>199</v>
      </c>
      <c r="G2305" t="s">
        <v>200</v>
      </c>
      <c r="H2305">
        <v>451.05</v>
      </c>
      <c r="I2305">
        <v>518.95000000000005</v>
      </c>
      <c r="K2305">
        <v>60</v>
      </c>
      <c r="L2305">
        <v>120</v>
      </c>
      <c r="Y2305">
        <v>49</v>
      </c>
      <c r="Z2305">
        <v>1.4999999999999999E-2</v>
      </c>
      <c r="AA2305">
        <v>1</v>
      </c>
      <c r="AB2305">
        <v>18</v>
      </c>
    </row>
    <row r="2306" spans="1:28" x14ac:dyDescent="0.25">
      <c r="A2306">
        <v>2021</v>
      </c>
      <c r="B2306">
        <v>5</v>
      </c>
      <c r="C2306" s="289">
        <v>44336</v>
      </c>
      <c r="E2306">
        <v>134</v>
      </c>
      <c r="F2306" t="s">
        <v>430</v>
      </c>
      <c r="G2306" t="s">
        <v>431</v>
      </c>
      <c r="H2306">
        <v>9.2205624999999998</v>
      </c>
      <c r="I2306">
        <v>10.60860417</v>
      </c>
      <c r="J2306">
        <v>10.199999999999999</v>
      </c>
      <c r="K2306">
        <v>429</v>
      </c>
      <c r="L2306">
        <v>101</v>
      </c>
      <c r="M2306">
        <v>430</v>
      </c>
      <c r="N2306">
        <v>101</v>
      </c>
      <c r="O2306">
        <v>10</v>
      </c>
      <c r="Q2306">
        <v>12</v>
      </c>
      <c r="X2306">
        <v>22</v>
      </c>
      <c r="Y2306">
        <v>4022</v>
      </c>
      <c r="Z2306">
        <v>0.02</v>
      </c>
      <c r="AA2306">
        <v>1</v>
      </c>
      <c r="AB2306">
        <v>18</v>
      </c>
    </row>
    <row r="2307" spans="1:28" x14ac:dyDescent="0.25">
      <c r="A2307">
        <v>2021</v>
      </c>
      <c r="B2307">
        <v>5</v>
      </c>
      <c r="C2307" s="289">
        <v>44339</v>
      </c>
      <c r="E2307">
        <v>134</v>
      </c>
      <c r="F2307" t="s">
        <v>430</v>
      </c>
      <c r="G2307" t="s">
        <v>431</v>
      </c>
      <c r="H2307">
        <v>9.2205624999999998</v>
      </c>
      <c r="I2307">
        <v>10.60860417</v>
      </c>
      <c r="J2307">
        <v>11</v>
      </c>
      <c r="K2307">
        <v>429</v>
      </c>
      <c r="L2307">
        <v>101</v>
      </c>
      <c r="M2307">
        <v>398</v>
      </c>
      <c r="N2307">
        <v>109</v>
      </c>
      <c r="O2307">
        <v>14</v>
      </c>
      <c r="P2307">
        <v>6</v>
      </c>
      <c r="Q2307">
        <v>14</v>
      </c>
      <c r="X2307">
        <v>34</v>
      </c>
      <c r="Y2307">
        <v>3034</v>
      </c>
      <c r="Z2307">
        <v>0.02</v>
      </c>
      <c r="AA2307">
        <v>1</v>
      </c>
      <c r="AB2307">
        <v>18</v>
      </c>
    </row>
    <row r="2308" spans="1:28" x14ac:dyDescent="0.25">
      <c r="A2308">
        <v>2021</v>
      </c>
      <c r="B2308">
        <v>5</v>
      </c>
      <c r="C2308" s="289">
        <v>44340</v>
      </c>
      <c r="E2308">
        <v>134</v>
      </c>
      <c r="F2308" t="s">
        <v>430</v>
      </c>
      <c r="G2308" t="s">
        <v>431</v>
      </c>
      <c r="H2308">
        <v>9.2205624999999998</v>
      </c>
      <c r="I2308">
        <v>10.60860417</v>
      </c>
      <c r="J2308">
        <v>10.6</v>
      </c>
      <c r="K2308">
        <v>429</v>
      </c>
      <c r="L2308">
        <v>101</v>
      </c>
      <c r="M2308">
        <v>379</v>
      </c>
      <c r="N2308">
        <v>114</v>
      </c>
      <c r="O2308">
        <v>8</v>
      </c>
      <c r="Q2308">
        <v>6</v>
      </c>
      <c r="X2308">
        <v>14</v>
      </c>
      <c r="Y2308">
        <v>3014</v>
      </c>
      <c r="Z2308">
        <v>0.02</v>
      </c>
      <c r="AA2308">
        <v>1</v>
      </c>
      <c r="AB2308">
        <v>18</v>
      </c>
    </row>
    <row r="2309" spans="1:28" x14ac:dyDescent="0.25">
      <c r="A2309">
        <v>2021</v>
      </c>
      <c r="B2309">
        <v>5</v>
      </c>
      <c r="C2309" s="289">
        <v>44314</v>
      </c>
      <c r="E2309">
        <v>131</v>
      </c>
      <c r="F2309" t="s">
        <v>185</v>
      </c>
      <c r="G2309" t="s">
        <v>186</v>
      </c>
      <c r="H2309">
        <v>9.3000000000000007</v>
      </c>
      <c r="I2309">
        <v>10.7</v>
      </c>
      <c r="K2309">
        <v>772</v>
      </c>
      <c r="L2309">
        <v>117</v>
      </c>
      <c r="Y2309">
        <v>2270</v>
      </c>
      <c r="Z2309">
        <v>0.02</v>
      </c>
      <c r="AA2309">
        <v>1</v>
      </c>
      <c r="AB2309">
        <v>18</v>
      </c>
    </row>
    <row r="2310" spans="1:28" x14ac:dyDescent="0.25">
      <c r="A2310">
        <v>2021</v>
      </c>
      <c r="B2310">
        <v>5</v>
      </c>
      <c r="C2310" s="289">
        <v>44334</v>
      </c>
      <c r="E2310">
        <v>130</v>
      </c>
      <c r="F2310" t="s">
        <v>372</v>
      </c>
      <c r="G2310" t="s">
        <v>373</v>
      </c>
      <c r="H2310">
        <v>11.16</v>
      </c>
      <c r="I2310">
        <v>12.84</v>
      </c>
      <c r="J2310">
        <v>12.7</v>
      </c>
      <c r="K2310">
        <v>336</v>
      </c>
      <c r="L2310">
        <v>96</v>
      </c>
      <c r="M2310">
        <v>307</v>
      </c>
      <c r="N2310">
        <v>106</v>
      </c>
      <c r="O2310">
        <v>10</v>
      </c>
      <c r="P2310">
        <v>8</v>
      </c>
      <c r="Q2310">
        <v>18</v>
      </c>
      <c r="X2310">
        <v>36</v>
      </c>
      <c r="Y2310">
        <v>4036</v>
      </c>
      <c r="Z2310">
        <v>0.02</v>
      </c>
      <c r="AA2310">
        <v>1</v>
      </c>
      <c r="AB2310">
        <v>18</v>
      </c>
    </row>
    <row r="2311" spans="1:28" x14ac:dyDescent="0.25">
      <c r="A2311">
        <v>2021</v>
      </c>
      <c r="B2311">
        <v>5</v>
      </c>
      <c r="C2311" s="289">
        <v>44335</v>
      </c>
      <c r="E2311">
        <v>130</v>
      </c>
      <c r="F2311" t="s">
        <v>372</v>
      </c>
      <c r="G2311" t="s">
        <v>373</v>
      </c>
      <c r="H2311">
        <v>11.16</v>
      </c>
      <c r="I2311">
        <v>12.84</v>
      </c>
      <c r="J2311">
        <v>12</v>
      </c>
      <c r="K2311">
        <v>336</v>
      </c>
      <c r="L2311">
        <v>96</v>
      </c>
      <c r="M2311">
        <v>306</v>
      </c>
      <c r="N2311">
        <v>106</v>
      </c>
      <c r="Y2311">
        <v>400</v>
      </c>
      <c r="Z2311">
        <v>0.02</v>
      </c>
      <c r="AA2311">
        <v>1</v>
      </c>
      <c r="AB2311">
        <v>18</v>
      </c>
    </row>
    <row r="2312" spans="1:28" x14ac:dyDescent="0.25">
      <c r="A2312">
        <v>2021</v>
      </c>
      <c r="B2312">
        <v>5</v>
      </c>
      <c r="C2312" s="289">
        <v>44342</v>
      </c>
      <c r="E2312">
        <v>130</v>
      </c>
      <c r="F2312" t="s">
        <v>372</v>
      </c>
      <c r="G2312" t="s">
        <v>373</v>
      </c>
      <c r="H2312">
        <v>11.16</v>
      </c>
      <c r="I2312">
        <v>12.84</v>
      </c>
      <c r="J2312">
        <v>12.9</v>
      </c>
      <c r="K2312">
        <v>336</v>
      </c>
      <c r="L2312">
        <v>96</v>
      </c>
      <c r="M2312">
        <v>331</v>
      </c>
      <c r="N2312">
        <v>98</v>
      </c>
      <c r="O2312">
        <v>6</v>
      </c>
      <c r="P2312">
        <v>2</v>
      </c>
      <c r="Q2312">
        <v>8</v>
      </c>
      <c r="X2312">
        <v>16</v>
      </c>
      <c r="Y2312">
        <v>2016</v>
      </c>
      <c r="Z2312">
        <v>0.02</v>
      </c>
      <c r="AA2312">
        <v>1</v>
      </c>
      <c r="AB2312">
        <v>18</v>
      </c>
    </row>
    <row r="2313" spans="1:28" x14ac:dyDescent="0.25">
      <c r="A2313">
        <v>2021</v>
      </c>
      <c r="B2313">
        <v>5</v>
      </c>
      <c r="C2313" s="289">
        <v>44343</v>
      </c>
      <c r="E2313">
        <v>130</v>
      </c>
      <c r="F2313" t="s">
        <v>372</v>
      </c>
      <c r="G2313" t="s">
        <v>373</v>
      </c>
      <c r="H2313">
        <v>11.16</v>
      </c>
      <c r="I2313">
        <v>12.84</v>
      </c>
      <c r="J2313">
        <v>13.1</v>
      </c>
      <c r="K2313">
        <v>336</v>
      </c>
      <c r="L2313">
        <v>96</v>
      </c>
      <c r="M2313">
        <v>313</v>
      </c>
      <c r="N2313">
        <v>104</v>
      </c>
      <c r="O2313">
        <v>10</v>
      </c>
      <c r="Q2313">
        <v>5</v>
      </c>
      <c r="X2313">
        <v>15</v>
      </c>
      <c r="Y2313">
        <v>6815</v>
      </c>
      <c r="Z2313">
        <v>0.02</v>
      </c>
      <c r="AA2313">
        <v>1</v>
      </c>
      <c r="AB2313">
        <v>18</v>
      </c>
    </row>
    <row r="2314" spans="1:28" x14ac:dyDescent="0.25">
      <c r="A2314">
        <v>2021</v>
      </c>
      <c r="B2314">
        <v>5</v>
      </c>
      <c r="C2314" s="289">
        <v>44345</v>
      </c>
      <c r="E2314">
        <v>130</v>
      </c>
      <c r="F2314" t="s">
        <v>372</v>
      </c>
      <c r="G2314" t="s">
        <v>373</v>
      </c>
      <c r="H2314">
        <v>11.16</v>
      </c>
      <c r="I2314">
        <v>12.84</v>
      </c>
      <c r="K2314">
        <v>336</v>
      </c>
      <c r="L2314">
        <v>96</v>
      </c>
      <c r="Y2314">
        <v>400</v>
      </c>
      <c r="Z2314">
        <v>0.02</v>
      </c>
      <c r="AA2314">
        <v>1</v>
      </c>
      <c r="AB2314">
        <v>18</v>
      </c>
    </row>
    <row r="2315" spans="1:28" x14ac:dyDescent="0.25">
      <c r="A2315">
        <v>2021</v>
      </c>
      <c r="B2315">
        <v>5</v>
      </c>
      <c r="C2315" s="289">
        <v>44325</v>
      </c>
      <c r="E2315">
        <v>81</v>
      </c>
      <c r="F2315" t="s">
        <v>401</v>
      </c>
      <c r="G2315" t="s">
        <v>402</v>
      </c>
      <c r="H2315">
        <v>360.84</v>
      </c>
      <c r="I2315">
        <v>415.16</v>
      </c>
      <c r="K2315">
        <v>60</v>
      </c>
      <c r="L2315">
        <v>120</v>
      </c>
      <c r="O2315">
        <v>22</v>
      </c>
      <c r="P2315">
        <v>2</v>
      </c>
      <c r="R2315">
        <v>2</v>
      </c>
      <c r="X2315">
        <v>26</v>
      </c>
      <c r="Y2315">
        <v>26</v>
      </c>
      <c r="Z2315">
        <v>1.4999999999999999E-2</v>
      </c>
      <c r="AA2315">
        <v>1</v>
      </c>
      <c r="AB2315">
        <v>22</v>
      </c>
    </row>
    <row r="2316" spans="1:28" x14ac:dyDescent="0.25">
      <c r="A2316">
        <v>2021</v>
      </c>
      <c r="B2316">
        <v>5</v>
      </c>
      <c r="C2316" s="289">
        <v>44326</v>
      </c>
      <c r="E2316">
        <v>81</v>
      </c>
      <c r="F2316" t="s">
        <v>401</v>
      </c>
      <c r="G2316" t="s">
        <v>402</v>
      </c>
      <c r="H2316">
        <v>360.84</v>
      </c>
      <c r="I2316">
        <v>415.16</v>
      </c>
      <c r="J2316">
        <v>422</v>
      </c>
      <c r="K2316">
        <v>60</v>
      </c>
      <c r="L2316">
        <v>120</v>
      </c>
      <c r="M2316">
        <v>62</v>
      </c>
      <c r="N2316">
        <v>117</v>
      </c>
      <c r="O2316">
        <v>6</v>
      </c>
      <c r="P2316">
        <v>2</v>
      </c>
      <c r="Q2316">
        <v>5</v>
      </c>
      <c r="X2316">
        <v>13</v>
      </c>
      <c r="Y2316">
        <v>903</v>
      </c>
      <c r="Z2316">
        <v>1.4999999999999999E-2</v>
      </c>
      <c r="AA2316">
        <v>1</v>
      </c>
      <c r="AB2316">
        <v>22</v>
      </c>
    </row>
    <row r="2317" spans="1:28" x14ac:dyDescent="0.25">
      <c r="A2317">
        <v>2021</v>
      </c>
      <c r="B2317">
        <v>5</v>
      </c>
      <c r="C2317" s="289">
        <v>44327</v>
      </c>
      <c r="E2317">
        <v>81</v>
      </c>
      <c r="F2317" t="s">
        <v>401</v>
      </c>
      <c r="G2317" t="s">
        <v>402</v>
      </c>
      <c r="H2317">
        <v>360.84</v>
      </c>
      <c r="I2317">
        <v>415.16</v>
      </c>
      <c r="J2317">
        <v>430.2</v>
      </c>
      <c r="K2317">
        <v>60</v>
      </c>
      <c r="L2317">
        <v>120</v>
      </c>
      <c r="M2317">
        <v>62</v>
      </c>
      <c r="N2317">
        <v>116</v>
      </c>
      <c r="O2317">
        <v>5</v>
      </c>
      <c r="P2317">
        <v>2</v>
      </c>
      <c r="Q2317">
        <v>1</v>
      </c>
      <c r="S2317">
        <v>3</v>
      </c>
      <c r="X2317">
        <v>11</v>
      </c>
      <c r="Y2317">
        <v>1071</v>
      </c>
      <c r="Z2317">
        <v>1.4999999999999999E-2</v>
      </c>
      <c r="AA2317">
        <v>1</v>
      </c>
      <c r="AB2317">
        <v>22</v>
      </c>
    </row>
    <row r="2318" spans="1:28" x14ac:dyDescent="0.25">
      <c r="A2318">
        <v>2021</v>
      </c>
      <c r="B2318">
        <v>5</v>
      </c>
      <c r="C2318" s="289">
        <v>44333</v>
      </c>
      <c r="E2318">
        <v>81</v>
      </c>
      <c r="F2318" t="s">
        <v>401</v>
      </c>
      <c r="G2318" t="s">
        <v>402</v>
      </c>
      <c r="H2318">
        <v>360.84</v>
      </c>
      <c r="I2318">
        <v>415.16</v>
      </c>
      <c r="J2318">
        <v>389.7</v>
      </c>
      <c r="K2318">
        <v>60</v>
      </c>
      <c r="L2318">
        <v>120</v>
      </c>
      <c r="M2318">
        <v>68</v>
      </c>
      <c r="N2318">
        <v>107</v>
      </c>
      <c r="O2318">
        <v>10</v>
      </c>
      <c r="P2318">
        <v>6</v>
      </c>
      <c r="Q2318">
        <v>7</v>
      </c>
      <c r="X2318">
        <v>23</v>
      </c>
      <c r="Y2318">
        <v>1203</v>
      </c>
      <c r="Z2318">
        <v>1.4999999999999999E-2</v>
      </c>
      <c r="AA2318">
        <v>1</v>
      </c>
      <c r="AB2318">
        <v>22</v>
      </c>
    </row>
    <row r="2319" spans="1:28" x14ac:dyDescent="0.25">
      <c r="A2319">
        <v>2021</v>
      </c>
      <c r="B2319">
        <v>5</v>
      </c>
      <c r="C2319" s="289">
        <v>44334</v>
      </c>
      <c r="E2319">
        <v>81</v>
      </c>
      <c r="F2319" t="s">
        <v>401</v>
      </c>
      <c r="G2319" t="s">
        <v>402</v>
      </c>
      <c r="H2319">
        <v>360.84</v>
      </c>
      <c r="I2319">
        <v>415.16</v>
      </c>
      <c r="J2319">
        <v>384.8</v>
      </c>
      <c r="K2319">
        <v>60</v>
      </c>
      <c r="L2319">
        <v>120</v>
      </c>
      <c r="M2319">
        <v>66</v>
      </c>
      <c r="N2319">
        <v>109</v>
      </c>
      <c r="O2319">
        <v>8</v>
      </c>
      <c r="P2319">
        <v>4</v>
      </c>
      <c r="Q2319">
        <v>7</v>
      </c>
      <c r="X2319">
        <v>19</v>
      </c>
      <c r="Y2319">
        <v>1379</v>
      </c>
      <c r="Z2319">
        <v>1.4999999999999999E-2</v>
      </c>
      <c r="AA2319">
        <v>1</v>
      </c>
      <c r="AB2319">
        <v>22</v>
      </c>
    </row>
    <row r="2320" spans="1:28" x14ac:dyDescent="0.25">
      <c r="A2320">
        <v>2021</v>
      </c>
      <c r="B2320">
        <v>5</v>
      </c>
      <c r="C2320" s="289">
        <v>44335</v>
      </c>
      <c r="E2320">
        <v>81</v>
      </c>
      <c r="F2320" t="s">
        <v>401</v>
      </c>
      <c r="G2320" t="s">
        <v>402</v>
      </c>
      <c r="H2320">
        <v>360.84</v>
      </c>
      <c r="I2320">
        <v>415.16</v>
      </c>
      <c r="J2320">
        <v>388</v>
      </c>
      <c r="K2320">
        <v>60</v>
      </c>
      <c r="L2320">
        <v>120</v>
      </c>
      <c r="M2320">
        <v>66</v>
      </c>
      <c r="N2320">
        <v>109</v>
      </c>
      <c r="O2320">
        <v>2</v>
      </c>
      <c r="P2320">
        <v>1</v>
      </c>
      <c r="Q2320">
        <v>1</v>
      </c>
      <c r="X2320">
        <v>4</v>
      </c>
      <c r="Y2320">
        <v>134</v>
      </c>
      <c r="Z2320">
        <v>1.4999999999999999E-2</v>
      </c>
      <c r="AA2320">
        <v>1</v>
      </c>
      <c r="AB2320">
        <v>22</v>
      </c>
    </row>
    <row r="2321" spans="1:28" x14ac:dyDescent="0.25">
      <c r="A2321">
        <v>2021</v>
      </c>
      <c r="B2321">
        <v>5</v>
      </c>
      <c r="C2321" s="289">
        <v>44321</v>
      </c>
      <c r="E2321">
        <v>623</v>
      </c>
      <c r="F2321" t="s">
        <v>212</v>
      </c>
      <c r="G2321" t="s">
        <v>213</v>
      </c>
      <c r="H2321">
        <v>551.02009999999996</v>
      </c>
      <c r="I2321">
        <v>646.97990000000004</v>
      </c>
      <c r="J2321">
        <v>643</v>
      </c>
      <c r="K2321">
        <v>18</v>
      </c>
      <c r="L2321">
        <v>200</v>
      </c>
      <c r="M2321">
        <v>26</v>
      </c>
      <c r="N2321">
        <v>140</v>
      </c>
      <c r="O2321">
        <v>3</v>
      </c>
      <c r="P2321">
        <v>1</v>
      </c>
      <c r="Q2321">
        <v>3</v>
      </c>
      <c r="X2321">
        <v>7</v>
      </c>
      <c r="Y2321">
        <v>247</v>
      </c>
      <c r="Z2321">
        <v>1.4999999999999999E-2</v>
      </c>
      <c r="AA2321">
        <v>1</v>
      </c>
      <c r="AB2321">
        <v>25</v>
      </c>
    </row>
    <row r="2322" spans="1:28" x14ac:dyDescent="0.25">
      <c r="A2322">
        <v>2021</v>
      </c>
      <c r="B2322">
        <v>5</v>
      </c>
      <c r="C2322" s="289">
        <v>44322</v>
      </c>
      <c r="E2322">
        <v>623</v>
      </c>
      <c r="F2322" t="s">
        <v>212</v>
      </c>
      <c r="G2322" t="s">
        <v>213</v>
      </c>
      <c r="H2322">
        <v>551.02009999999996</v>
      </c>
      <c r="I2322">
        <v>646.97990000000004</v>
      </c>
      <c r="J2322">
        <v>637</v>
      </c>
      <c r="K2322">
        <v>18</v>
      </c>
      <c r="L2322">
        <v>200</v>
      </c>
      <c r="M2322">
        <v>25</v>
      </c>
      <c r="N2322">
        <v>144</v>
      </c>
      <c r="O2322">
        <v>4</v>
      </c>
      <c r="P2322">
        <v>1</v>
      </c>
      <c r="Q2322">
        <v>3</v>
      </c>
      <c r="X2322">
        <v>8</v>
      </c>
      <c r="Y2322">
        <v>338</v>
      </c>
      <c r="Z2322">
        <v>1.4999999999999999E-2</v>
      </c>
      <c r="AA2322">
        <v>1</v>
      </c>
      <c r="AB2322">
        <v>25</v>
      </c>
    </row>
    <row r="2323" spans="1:28" x14ac:dyDescent="0.25">
      <c r="A2323">
        <v>2021</v>
      </c>
      <c r="B2323">
        <v>5</v>
      </c>
      <c r="C2323" s="289">
        <v>44324</v>
      </c>
      <c r="E2323">
        <v>623</v>
      </c>
      <c r="F2323" t="s">
        <v>212</v>
      </c>
      <c r="G2323" t="s">
        <v>213</v>
      </c>
      <c r="H2323">
        <v>551.02009999999996</v>
      </c>
      <c r="I2323">
        <v>646.97990000000004</v>
      </c>
      <c r="K2323">
        <v>18</v>
      </c>
      <c r="L2323">
        <v>200</v>
      </c>
      <c r="Y2323">
        <v>15</v>
      </c>
      <c r="Z2323">
        <v>1.4999999999999999E-2</v>
      </c>
      <c r="AA2323">
        <v>1</v>
      </c>
      <c r="AB2323">
        <v>25</v>
      </c>
    </row>
    <row r="2324" spans="1:28" x14ac:dyDescent="0.25">
      <c r="A2324">
        <v>2021</v>
      </c>
      <c r="B2324">
        <v>5</v>
      </c>
      <c r="C2324" s="289">
        <v>44345</v>
      </c>
      <c r="E2324">
        <v>623</v>
      </c>
      <c r="F2324" t="s">
        <v>212</v>
      </c>
      <c r="G2324" t="s">
        <v>213</v>
      </c>
      <c r="H2324">
        <v>551.02009999999996</v>
      </c>
      <c r="I2324">
        <v>646.97990000000004</v>
      </c>
      <c r="J2324">
        <v>624</v>
      </c>
      <c r="K2324">
        <v>18</v>
      </c>
      <c r="L2324">
        <v>200</v>
      </c>
      <c r="M2324">
        <v>24</v>
      </c>
      <c r="N2324">
        <v>152</v>
      </c>
      <c r="O2324">
        <v>2</v>
      </c>
      <c r="Q2324">
        <v>1</v>
      </c>
      <c r="X2324">
        <v>3</v>
      </c>
      <c r="Y2324">
        <v>3</v>
      </c>
      <c r="Z2324">
        <v>1.4999999999999999E-2</v>
      </c>
      <c r="AA2324">
        <v>1</v>
      </c>
      <c r="AB2324">
        <v>25</v>
      </c>
    </row>
    <row r="2325" spans="1:28" x14ac:dyDescent="0.25">
      <c r="A2325">
        <v>2021</v>
      </c>
      <c r="B2325">
        <v>5</v>
      </c>
      <c r="C2325" s="289">
        <v>44346</v>
      </c>
      <c r="E2325">
        <v>623</v>
      </c>
      <c r="F2325" t="s">
        <v>212</v>
      </c>
      <c r="G2325" t="s">
        <v>213</v>
      </c>
      <c r="H2325">
        <v>551.02009999999996</v>
      </c>
      <c r="I2325">
        <v>646.97990000000004</v>
      </c>
      <c r="J2325">
        <v>606.29999999999995</v>
      </c>
      <c r="K2325">
        <v>18</v>
      </c>
      <c r="L2325">
        <v>200</v>
      </c>
      <c r="M2325">
        <v>26</v>
      </c>
      <c r="N2325">
        <v>139</v>
      </c>
      <c r="O2325">
        <v>4</v>
      </c>
      <c r="P2325">
        <v>4</v>
      </c>
      <c r="Q2325">
        <v>5</v>
      </c>
      <c r="X2325">
        <v>13</v>
      </c>
      <c r="Y2325">
        <v>13</v>
      </c>
      <c r="Z2325">
        <v>1.4999999999999999E-2</v>
      </c>
      <c r="AA2325">
        <v>1</v>
      </c>
      <c r="AB2325">
        <v>25</v>
      </c>
    </row>
    <row r="2326" spans="1:28" x14ac:dyDescent="0.25">
      <c r="A2326">
        <v>2021</v>
      </c>
      <c r="B2326">
        <v>5</v>
      </c>
      <c r="C2326" s="289">
        <v>44334</v>
      </c>
      <c r="E2326">
        <v>627</v>
      </c>
      <c r="F2326" t="s">
        <v>340</v>
      </c>
      <c r="G2326" t="s">
        <v>341</v>
      </c>
      <c r="H2326">
        <v>384.97815000000003</v>
      </c>
      <c r="I2326">
        <v>452.02184999999997</v>
      </c>
      <c r="J2326">
        <v>450</v>
      </c>
      <c r="K2326">
        <v>18</v>
      </c>
      <c r="L2326">
        <v>200</v>
      </c>
      <c r="M2326">
        <v>25</v>
      </c>
      <c r="N2326">
        <v>145</v>
      </c>
      <c r="O2326">
        <v>2</v>
      </c>
      <c r="P2326">
        <v>2</v>
      </c>
      <c r="Q2326">
        <v>1</v>
      </c>
      <c r="X2326">
        <v>5</v>
      </c>
      <c r="Y2326">
        <v>170</v>
      </c>
      <c r="Z2326">
        <v>1.4999999999999999E-2</v>
      </c>
      <c r="AA2326">
        <v>1</v>
      </c>
      <c r="AB2326">
        <v>25</v>
      </c>
    </row>
    <row r="2327" spans="1:28" x14ac:dyDescent="0.25">
      <c r="A2327">
        <v>2021</v>
      </c>
      <c r="B2327">
        <v>5</v>
      </c>
      <c r="C2327" s="289">
        <v>44335</v>
      </c>
      <c r="E2327">
        <v>627</v>
      </c>
      <c r="F2327" t="s">
        <v>340</v>
      </c>
      <c r="G2327" t="s">
        <v>341</v>
      </c>
      <c r="H2327">
        <v>384.97815000000003</v>
      </c>
      <c r="I2327">
        <v>452.02184999999997</v>
      </c>
      <c r="J2327">
        <v>441.5</v>
      </c>
      <c r="K2327">
        <v>18</v>
      </c>
      <c r="L2327">
        <v>200</v>
      </c>
      <c r="M2327">
        <v>25</v>
      </c>
      <c r="N2327">
        <v>145</v>
      </c>
      <c r="O2327">
        <v>4</v>
      </c>
      <c r="P2327">
        <v>1</v>
      </c>
      <c r="Q2327">
        <v>2</v>
      </c>
      <c r="X2327">
        <v>7</v>
      </c>
      <c r="Y2327">
        <v>337</v>
      </c>
      <c r="Z2327">
        <v>1.4999999999999999E-2</v>
      </c>
      <c r="AA2327">
        <v>1</v>
      </c>
      <c r="AB2327">
        <v>25</v>
      </c>
    </row>
    <row r="2328" spans="1:28" x14ac:dyDescent="0.25">
      <c r="A2328">
        <v>2021</v>
      </c>
      <c r="B2328">
        <v>5</v>
      </c>
      <c r="C2328" s="289">
        <v>44336</v>
      </c>
      <c r="E2328">
        <v>627</v>
      </c>
      <c r="F2328" t="s">
        <v>340</v>
      </c>
      <c r="G2328" t="s">
        <v>341</v>
      </c>
      <c r="H2328">
        <v>384.97815000000003</v>
      </c>
      <c r="I2328">
        <v>452.02184999999997</v>
      </c>
      <c r="J2328">
        <v>434.6</v>
      </c>
      <c r="K2328">
        <v>18</v>
      </c>
      <c r="L2328">
        <v>200</v>
      </c>
      <c r="M2328">
        <v>25</v>
      </c>
      <c r="N2328">
        <v>144</v>
      </c>
      <c r="O2328">
        <v>5</v>
      </c>
      <c r="P2328">
        <v>1</v>
      </c>
      <c r="Q2328">
        <v>2</v>
      </c>
      <c r="X2328">
        <v>8</v>
      </c>
      <c r="Y2328">
        <v>803</v>
      </c>
      <c r="Z2328">
        <v>1.4999999999999999E-2</v>
      </c>
      <c r="AA2328">
        <v>1</v>
      </c>
      <c r="AB2328">
        <v>25</v>
      </c>
    </row>
    <row r="2329" spans="1:28" x14ac:dyDescent="0.25">
      <c r="A2329">
        <v>2021</v>
      </c>
      <c r="B2329">
        <v>5</v>
      </c>
      <c r="C2329" s="289">
        <v>44339</v>
      </c>
      <c r="E2329">
        <v>627</v>
      </c>
      <c r="F2329" t="s">
        <v>340</v>
      </c>
      <c r="G2329" t="s">
        <v>341</v>
      </c>
      <c r="H2329">
        <v>384.97815000000003</v>
      </c>
      <c r="I2329">
        <v>452.02184999999997</v>
      </c>
      <c r="J2329">
        <v>425.6</v>
      </c>
      <c r="K2329">
        <v>18</v>
      </c>
      <c r="L2329">
        <v>200</v>
      </c>
      <c r="M2329">
        <v>16</v>
      </c>
      <c r="N2329">
        <v>221</v>
      </c>
      <c r="O2329">
        <v>4</v>
      </c>
      <c r="P2329">
        <v>5</v>
      </c>
      <c r="Q2329">
        <v>2</v>
      </c>
      <c r="X2329">
        <v>11</v>
      </c>
      <c r="Y2329">
        <v>341</v>
      </c>
      <c r="Z2329">
        <v>1.4999999999999999E-2</v>
      </c>
      <c r="AA2329">
        <v>1</v>
      </c>
      <c r="AB2329">
        <v>25</v>
      </c>
    </row>
    <row r="2330" spans="1:28" x14ac:dyDescent="0.25">
      <c r="A2330">
        <v>2021</v>
      </c>
      <c r="B2330">
        <v>5</v>
      </c>
      <c r="C2330" s="289">
        <v>44340</v>
      </c>
      <c r="E2330">
        <v>627</v>
      </c>
      <c r="F2330" t="s">
        <v>340</v>
      </c>
      <c r="G2330" t="s">
        <v>341</v>
      </c>
      <c r="H2330">
        <v>384.97815000000003</v>
      </c>
      <c r="I2330">
        <v>452.02184999999997</v>
      </c>
      <c r="J2330">
        <v>433.3</v>
      </c>
      <c r="K2330">
        <v>18</v>
      </c>
      <c r="L2330">
        <v>200</v>
      </c>
      <c r="M2330">
        <v>24</v>
      </c>
      <c r="N2330">
        <v>150</v>
      </c>
      <c r="O2330">
        <v>4</v>
      </c>
      <c r="P2330">
        <v>1</v>
      </c>
      <c r="Q2330">
        <v>4</v>
      </c>
      <c r="X2330">
        <v>9</v>
      </c>
      <c r="Y2330">
        <v>549</v>
      </c>
      <c r="Z2330">
        <v>1.4999999999999999E-2</v>
      </c>
      <c r="AA2330">
        <v>1</v>
      </c>
      <c r="AB2330">
        <v>25</v>
      </c>
    </row>
    <row r="2331" spans="1:28" x14ac:dyDescent="0.25">
      <c r="A2331">
        <v>2021</v>
      </c>
      <c r="B2331">
        <v>5</v>
      </c>
      <c r="C2331" s="289">
        <v>44321</v>
      </c>
      <c r="E2331">
        <v>619</v>
      </c>
      <c r="F2331" t="s">
        <v>288</v>
      </c>
      <c r="G2331" t="s">
        <v>289</v>
      </c>
      <c r="H2331">
        <v>385.98</v>
      </c>
      <c r="I2331">
        <v>454.02</v>
      </c>
      <c r="J2331">
        <v>436.5</v>
      </c>
      <c r="K2331">
        <v>18</v>
      </c>
      <c r="L2331">
        <v>200</v>
      </c>
      <c r="M2331">
        <v>24</v>
      </c>
      <c r="N2331">
        <v>150</v>
      </c>
      <c r="O2331">
        <v>1</v>
      </c>
      <c r="Q2331">
        <v>1</v>
      </c>
      <c r="X2331">
        <v>2</v>
      </c>
      <c r="Y2331">
        <v>2</v>
      </c>
      <c r="Z2331">
        <v>1.4999999999999999E-2</v>
      </c>
      <c r="AA2331">
        <v>1</v>
      </c>
      <c r="AB2331">
        <v>25</v>
      </c>
    </row>
    <row r="2332" spans="1:28" x14ac:dyDescent="0.25">
      <c r="A2332">
        <v>2021</v>
      </c>
      <c r="B2332">
        <v>5</v>
      </c>
      <c r="C2332" s="289">
        <v>44322</v>
      </c>
      <c r="E2332">
        <v>619</v>
      </c>
      <c r="F2332" t="s">
        <v>288</v>
      </c>
      <c r="G2332" t="s">
        <v>289</v>
      </c>
      <c r="H2332">
        <v>385.98</v>
      </c>
      <c r="I2332">
        <v>454.02</v>
      </c>
      <c r="J2332">
        <v>435.2</v>
      </c>
      <c r="K2332">
        <v>18</v>
      </c>
      <c r="L2332">
        <v>200</v>
      </c>
      <c r="M2332">
        <v>24</v>
      </c>
      <c r="N2332">
        <v>150</v>
      </c>
      <c r="O2332">
        <v>4</v>
      </c>
      <c r="P2332">
        <v>1</v>
      </c>
      <c r="Q2332">
        <v>6</v>
      </c>
      <c r="X2332">
        <v>11</v>
      </c>
      <c r="Y2332">
        <v>491</v>
      </c>
      <c r="Z2332">
        <v>1.4999999999999999E-2</v>
      </c>
      <c r="AA2332">
        <v>1</v>
      </c>
      <c r="AB2332">
        <v>25</v>
      </c>
    </row>
    <row r="2333" spans="1:28" x14ac:dyDescent="0.25">
      <c r="A2333">
        <v>2021</v>
      </c>
      <c r="B2333">
        <v>5</v>
      </c>
      <c r="C2333" s="289">
        <v>44324</v>
      </c>
      <c r="E2333">
        <v>619</v>
      </c>
      <c r="F2333" t="s">
        <v>288</v>
      </c>
      <c r="G2333" t="s">
        <v>289</v>
      </c>
      <c r="H2333">
        <v>385.98</v>
      </c>
      <c r="I2333">
        <v>454.02</v>
      </c>
      <c r="J2333">
        <v>419.7</v>
      </c>
      <c r="K2333">
        <v>18</v>
      </c>
      <c r="L2333">
        <v>200</v>
      </c>
      <c r="M2333">
        <v>24</v>
      </c>
      <c r="N2333">
        <v>150</v>
      </c>
      <c r="O2333">
        <v>2</v>
      </c>
      <c r="P2333">
        <v>2</v>
      </c>
      <c r="Q2333">
        <v>3</v>
      </c>
      <c r="X2333">
        <v>7</v>
      </c>
      <c r="Y2333">
        <v>232</v>
      </c>
      <c r="Z2333">
        <v>1.4999999999999999E-2</v>
      </c>
      <c r="AA2333">
        <v>1</v>
      </c>
      <c r="AB2333">
        <v>25</v>
      </c>
    </row>
    <row r="2334" spans="1:28" x14ac:dyDescent="0.25">
      <c r="A2334">
        <v>2021</v>
      </c>
      <c r="B2334">
        <v>5</v>
      </c>
      <c r="C2334" s="289">
        <v>44325</v>
      </c>
      <c r="E2334">
        <v>619</v>
      </c>
      <c r="F2334" t="s">
        <v>288</v>
      </c>
      <c r="G2334" t="s">
        <v>289</v>
      </c>
      <c r="H2334">
        <v>385.98</v>
      </c>
      <c r="I2334">
        <v>454.02</v>
      </c>
      <c r="K2334">
        <v>18</v>
      </c>
      <c r="L2334">
        <v>200</v>
      </c>
      <c r="Y2334">
        <v>30</v>
      </c>
      <c r="Z2334">
        <v>1.4999999999999999E-2</v>
      </c>
      <c r="AA2334">
        <v>1</v>
      </c>
      <c r="AB2334">
        <v>25</v>
      </c>
    </row>
    <row r="2335" spans="1:28" x14ac:dyDescent="0.25">
      <c r="A2335">
        <v>2021</v>
      </c>
      <c r="B2335">
        <v>5</v>
      </c>
      <c r="C2335" s="289">
        <v>44334</v>
      </c>
      <c r="E2335">
        <v>619</v>
      </c>
      <c r="F2335" t="s">
        <v>288</v>
      </c>
      <c r="G2335" t="s">
        <v>289</v>
      </c>
      <c r="H2335">
        <v>385.98</v>
      </c>
      <c r="I2335">
        <v>454.02</v>
      </c>
      <c r="J2335">
        <v>437.3</v>
      </c>
      <c r="K2335">
        <v>18</v>
      </c>
      <c r="L2335">
        <v>200</v>
      </c>
      <c r="M2335">
        <v>26</v>
      </c>
      <c r="N2335">
        <v>136</v>
      </c>
      <c r="O2335">
        <v>4</v>
      </c>
      <c r="P2335">
        <v>1</v>
      </c>
      <c r="Q2335">
        <v>2</v>
      </c>
      <c r="X2335">
        <v>7</v>
      </c>
      <c r="Y2335">
        <v>217</v>
      </c>
      <c r="Z2335">
        <v>1.4999999999999999E-2</v>
      </c>
      <c r="AA2335">
        <v>1</v>
      </c>
      <c r="AB2335">
        <v>25</v>
      </c>
    </row>
    <row r="2336" spans="1:28" x14ac:dyDescent="0.25">
      <c r="A2336">
        <v>2021</v>
      </c>
      <c r="B2336">
        <v>5</v>
      </c>
      <c r="C2336" s="289">
        <v>44342</v>
      </c>
      <c r="E2336">
        <v>2</v>
      </c>
      <c r="F2336" t="s">
        <v>330</v>
      </c>
      <c r="G2336" t="s">
        <v>331</v>
      </c>
      <c r="H2336">
        <v>105.09</v>
      </c>
      <c r="I2336">
        <v>120.91</v>
      </c>
      <c r="J2336">
        <v>114</v>
      </c>
      <c r="K2336">
        <v>108</v>
      </c>
      <c r="L2336">
        <v>100</v>
      </c>
      <c r="M2336">
        <v>95</v>
      </c>
      <c r="N2336">
        <v>113</v>
      </c>
      <c r="O2336">
        <v>10</v>
      </c>
      <c r="P2336">
        <v>2</v>
      </c>
      <c r="Q2336">
        <v>4</v>
      </c>
      <c r="X2336">
        <v>16</v>
      </c>
      <c r="Y2336">
        <v>1290</v>
      </c>
      <c r="Z2336">
        <v>1.4999999999999999E-2</v>
      </c>
      <c r="AA2336">
        <v>1</v>
      </c>
      <c r="AB2336">
        <v>16</v>
      </c>
    </row>
    <row r="2337" spans="1:28" x14ac:dyDescent="0.25">
      <c r="A2337">
        <v>2021</v>
      </c>
      <c r="B2337">
        <v>5</v>
      </c>
      <c r="C2337" s="289">
        <v>44343</v>
      </c>
      <c r="E2337">
        <v>2</v>
      </c>
      <c r="F2337" t="s">
        <v>330</v>
      </c>
      <c r="G2337" t="s">
        <v>331</v>
      </c>
      <c r="H2337">
        <v>105.09</v>
      </c>
      <c r="I2337">
        <v>120.91</v>
      </c>
      <c r="J2337">
        <v>118</v>
      </c>
      <c r="K2337">
        <v>108</v>
      </c>
      <c r="L2337">
        <v>100</v>
      </c>
      <c r="M2337">
        <v>106</v>
      </c>
      <c r="N2337">
        <v>102</v>
      </c>
      <c r="O2337">
        <v>2</v>
      </c>
      <c r="R2337">
        <v>3</v>
      </c>
      <c r="X2337">
        <v>5</v>
      </c>
      <c r="Y2337">
        <v>1279</v>
      </c>
      <c r="Z2337">
        <v>1.4999999999999999E-2</v>
      </c>
      <c r="AA2337">
        <v>1</v>
      </c>
      <c r="AB2337">
        <v>16</v>
      </c>
    </row>
    <row r="2338" spans="1:28" x14ac:dyDescent="0.25">
      <c r="A2338">
        <v>2021</v>
      </c>
      <c r="B2338">
        <v>5</v>
      </c>
      <c r="C2338" s="289">
        <v>44314</v>
      </c>
      <c r="E2338">
        <v>92</v>
      </c>
      <c r="F2338" t="s">
        <v>205</v>
      </c>
      <c r="G2338" t="s">
        <v>206</v>
      </c>
      <c r="H2338">
        <v>335.73</v>
      </c>
      <c r="I2338">
        <v>386.27</v>
      </c>
      <c r="J2338">
        <v>387</v>
      </c>
      <c r="K2338">
        <v>74</v>
      </c>
      <c r="L2338">
        <v>97</v>
      </c>
      <c r="M2338">
        <v>71</v>
      </c>
      <c r="N2338">
        <v>101</v>
      </c>
      <c r="O2338">
        <v>8</v>
      </c>
      <c r="P2338">
        <v>4</v>
      </c>
      <c r="Q2338">
        <v>3</v>
      </c>
      <c r="X2338">
        <v>15</v>
      </c>
      <c r="Y2338">
        <v>1055</v>
      </c>
      <c r="Z2338">
        <v>1.4999999999999999E-2</v>
      </c>
      <c r="AA2338">
        <v>1</v>
      </c>
      <c r="AB2338">
        <v>16</v>
      </c>
    </row>
    <row r="2339" spans="1:28" x14ac:dyDescent="0.25">
      <c r="A2339">
        <v>2021</v>
      </c>
      <c r="B2339">
        <v>5</v>
      </c>
      <c r="C2339" s="289">
        <v>44318</v>
      </c>
      <c r="E2339">
        <v>92</v>
      </c>
      <c r="F2339" t="s">
        <v>205</v>
      </c>
      <c r="G2339" t="s">
        <v>206</v>
      </c>
      <c r="H2339">
        <v>335.73</v>
      </c>
      <c r="I2339">
        <v>386.27</v>
      </c>
      <c r="J2339">
        <v>351.3</v>
      </c>
      <c r="K2339">
        <v>74</v>
      </c>
      <c r="L2339">
        <v>97</v>
      </c>
      <c r="M2339">
        <v>53</v>
      </c>
      <c r="N2339">
        <v>137</v>
      </c>
      <c r="O2339">
        <v>2</v>
      </c>
      <c r="P2339">
        <v>1</v>
      </c>
      <c r="X2339">
        <v>3</v>
      </c>
      <c r="Y2339">
        <v>235</v>
      </c>
      <c r="Z2339">
        <v>1.4999999999999999E-2</v>
      </c>
      <c r="AA2339">
        <v>1</v>
      </c>
      <c r="AB2339">
        <v>16</v>
      </c>
    </row>
    <row r="2340" spans="1:28" x14ac:dyDescent="0.25">
      <c r="A2340">
        <v>2021</v>
      </c>
      <c r="B2340">
        <v>5</v>
      </c>
      <c r="C2340" s="289">
        <v>44335</v>
      </c>
      <c r="E2340">
        <v>92</v>
      </c>
      <c r="F2340" t="s">
        <v>205</v>
      </c>
      <c r="G2340" t="s">
        <v>206</v>
      </c>
      <c r="H2340">
        <v>335.73</v>
      </c>
      <c r="I2340">
        <v>386.27</v>
      </c>
      <c r="J2340">
        <v>386</v>
      </c>
      <c r="K2340">
        <v>74</v>
      </c>
      <c r="L2340">
        <v>97</v>
      </c>
      <c r="M2340">
        <v>69</v>
      </c>
      <c r="N2340">
        <v>104</v>
      </c>
      <c r="O2340">
        <v>8</v>
      </c>
      <c r="P2340">
        <v>1</v>
      </c>
      <c r="Q2340">
        <v>4</v>
      </c>
      <c r="X2340">
        <v>13</v>
      </c>
      <c r="Y2340">
        <v>261</v>
      </c>
      <c r="Z2340">
        <v>1.4999999999999999E-2</v>
      </c>
      <c r="AA2340">
        <v>1</v>
      </c>
      <c r="AB2340">
        <v>16</v>
      </c>
    </row>
    <row r="2341" spans="1:28" x14ac:dyDescent="0.25">
      <c r="A2341">
        <v>2021</v>
      </c>
      <c r="B2341">
        <v>5</v>
      </c>
      <c r="C2341" s="289">
        <v>44336</v>
      </c>
      <c r="E2341">
        <v>92</v>
      </c>
      <c r="F2341" t="s">
        <v>205</v>
      </c>
      <c r="G2341" t="s">
        <v>206</v>
      </c>
      <c r="H2341">
        <v>335.73</v>
      </c>
      <c r="I2341">
        <v>386.27</v>
      </c>
      <c r="J2341">
        <v>375</v>
      </c>
      <c r="K2341">
        <v>74</v>
      </c>
      <c r="L2341">
        <v>97</v>
      </c>
      <c r="M2341">
        <v>70</v>
      </c>
      <c r="N2341">
        <v>103</v>
      </c>
      <c r="O2341">
        <v>12</v>
      </c>
      <c r="P2341">
        <v>2</v>
      </c>
      <c r="Q2341">
        <v>3</v>
      </c>
      <c r="X2341">
        <v>17</v>
      </c>
      <c r="Y2341">
        <v>1913</v>
      </c>
      <c r="Z2341">
        <v>1.4999999999999999E-2</v>
      </c>
      <c r="AA2341">
        <v>1</v>
      </c>
      <c r="AB2341">
        <v>16</v>
      </c>
    </row>
    <row r="2342" spans="1:28" x14ac:dyDescent="0.25">
      <c r="A2342">
        <v>2021</v>
      </c>
      <c r="B2342">
        <v>5</v>
      </c>
      <c r="C2342" s="289">
        <v>44339</v>
      </c>
      <c r="E2342">
        <v>92</v>
      </c>
      <c r="F2342" t="s">
        <v>205</v>
      </c>
      <c r="G2342" t="s">
        <v>206</v>
      </c>
      <c r="H2342">
        <v>335.73</v>
      </c>
      <c r="I2342">
        <v>386.27</v>
      </c>
      <c r="J2342">
        <v>369.7</v>
      </c>
      <c r="K2342">
        <v>74</v>
      </c>
      <c r="L2342">
        <v>97</v>
      </c>
      <c r="M2342">
        <v>66</v>
      </c>
      <c r="N2342">
        <v>110</v>
      </c>
      <c r="O2342">
        <v>10</v>
      </c>
      <c r="P2342">
        <v>2</v>
      </c>
      <c r="Q2342">
        <v>3</v>
      </c>
      <c r="X2342">
        <v>15</v>
      </c>
      <c r="Y2342">
        <v>1407</v>
      </c>
      <c r="Z2342">
        <v>1.4999999999999999E-2</v>
      </c>
      <c r="AA2342">
        <v>1</v>
      </c>
      <c r="AB2342">
        <v>16</v>
      </c>
    </row>
    <row r="2343" spans="1:28" x14ac:dyDescent="0.25">
      <c r="A2343">
        <v>2021</v>
      </c>
      <c r="B2343">
        <v>5</v>
      </c>
      <c r="C2343" s="289">
        <v>44340</v>
      </c>
      <c r="E2343">
        <v>92</v>
      </c>
      <c r="F2343" t="s">
        <v>205</v>
      </c>
      <c r="G2343" t="s">
        <v>206</v>
      </c>
      <c r="H2343">
        <v>335.73</v>
      </c>
      <c r="I2343">
        <v>386.27</v>
      </c>
      <c r="J2343">
        <v>370.1</v>
      </c>
      <c r="K2343">
        <v>74</v>
      </c>
      <c r="L2343">
        <v>97</v>
      </c>
      <c r="M2343">
        <v>70</v>
      </c>
      <c r="N2343">
        <v>103</v>
      </c>
      <c r="O2343">
        <v>10</v>
      </c>
      <c r="P2343">
        <v>3</v>
      </c>
      <c r="Q2343">
        <v>5</v>
      </c>
      <c r="X2343">
        <v>18</v>
      </c>
      <c r="Y2343">
        <v>1690</v>
      </c>
      <c r="Z2343">
        <v>1.4999999999999999E-2</v>
      </c>
      <c r="AA2343">
        <v>1</v>
      </c>
      <c r="AB2343">
        <v>16</v>
      </c>
    </row>
    <row r="2344" spans="1:28" x14ac:dyDescent="0.25">
      <c r="A2344">
        <v>2021</v>
      </c>
      <c r="B2344">
        <v>5</v>
      </c>
      <c r="C2344" s="289">
        <v>44341</v>
      </c>
      <c r="E2344">
        <v>92</v>
      </c>
      <c r="F2344" t="s">
        <v>205</v>
      </c>
      <c r="G2344" t="s">
        <v>206</v>
      </c>
      <c r="H2344">
        <v>335.73</v>
      </c>
      <c r="I2344">
        <v>386.27</v>
      </c>
      <c r="J2344">
        <v>372.7</v>
      </c>
      <c r="K2344">
        <v>74</v>
      </c>
      <c r="L2344">
        <v>97</v>
      </c>
      <c r="M2344">
        <v>67</v>
      </c>
      <c r="N2344">
        <v>108</v>
      </c>
      <c r="O2344">
        <v>7</v>
      </c>
      <c r="P2344">
        <v>4</v>
      </c>
      <c r="Q2344">
        <v>7</v>
      </c>
      <c r="X2344">
        <v>18</v>
      </c>
      <c r="Y2344">
        <v>1378</v>
      </c>
      <c r="Z2344">
        <v>1.4999999999999999E-2</v>
      </c>
      <c r="AA2344">
        <v>1</v>
      </c>
      <c r="AB2344">
        <v>16</v>
      </c>
    </row>
    <row r="2345" spans="1:28" x14ac:dyDescent="0.25">
      <c r="A2345">
        <v>2021</v>
      </c>
      <c r="B2345">
        <v>5</v>
      </c>
      <c r="C2345" s="289">
        <v>44342</v>
      </c>
      <c r="E2345">
        <v>92</v>
      </c>
      <c r="F2345" t="s">
        <v>205</v>
      </c>
      <c r="G2345" t="s">
        <v>206</v>
      </c>
      <c r="H2345">
        <v>335.73</v>
      </c>
      <c r="I2345">
        <v>386.27</v>
      </c>
      <c r="J2345">
        <v>372.8</v>
      </c>
      <c r="K2345">
        <v>74</v>
      </c>
      <c r="L2345">
        <v>97</v>
      </c>
      <c r="M2345">
        <v>66</v>
      </c>
      <c r="N2345">
        <v>109</v>
      </c>
      <c r="O2345">
        <v>9</v>
      </c>
      <c r="P2345">
        <v>2</v>
      </c>
      <c r="Q2345">
        <v>7</v>
      </c>
      <c r="X2345">
        <v>18</v>
      </c>
      <c r="Y2345">
        <v>1562</v>
      </c>
      <c r="Z2345">
        <v>1.4999999999999999E-2</v>
      </c>
      <c r="AA2345">
        <v>1</v>
      </c>
      <c r="AB2345">
        <v>16</v>
      </c>
    </row>
    <row r="2346" spans="1:28" x14ac:dyDescent="0.25">
      <c r="A2346">
        <v>2021</v>
      </c>
      <c r="B2346">
        <v>5</v>
      </c>
      <c r="C2346" s="289">
        <v>44343</v>
      </c>
      <c r="E2346">
        <v>92</v>
      </c>
      <c r="F2346" t="s">
        <v>205</v>
      </c>
      <c r="G2346" t="s">
        <v>206</v>
      </c>
      <c r="H2346">
        <v>335.73</v>
      </c>
      <c r="I2346">
        <v>386.27</v>
      </c>
      <c r="J2346">
        <v>368.1</v>
      </c>
      <c r="K2346">
        <v>74</v>
      </c>
      <c r="L2346">
        <v>97</v>
      </c>
      <c r="M2346">
        <v>66</v>
      </c>
      <c r="N2346">
        <v>109</v>
      </c>
      <c r="O2346">
        <v>6</v>
      </c>
      <c r="P2346">
        <v>2</v>
      </c>
      <c r="Q2346">
        <v>5</v>
      </c>
      <c r="S2346">
        <v>1</v>
      </c>
      <c r="X2346">
        <v>14</v>
      </c>
      <c r="Y2346">
        <v>1366</v>
      </c>
      <c r="Z2346">
        <v>1.4999999999999999E-2</v>
      </c>
      <c r="AA2346">
        <v>1</v>
      </c>
      <c r="AB2346">
        <v>16</v>
      </c>
    </row>
    <row r="2347" spans="1:28" x14ac:dyDescent="0.25">
      <c r="A2347">
        <v>2021</v>
      </c>
      <c r="B2347">
        <v>5</v>
      </c>
      <c r="C2347" s="289">
        <v>44345</v>
      </c>
      <c r="E2347">
        <v>92</v>
      </c>
      <c r="F2347" t="s">
        <v>205</v>
      </c>
      <c r="G2347" t="s">
        <v>206</v>
      </c>
      <c r="H2347">
        <v>335.73</v>
      </c>
      <c r="I2347">
        <v>386.27</v>
      </c>
      <c r="J2347">
        <v>374</v>
      </c>
      <c r="K2347">
        <v>74</v>
      </c>
      <c r="L2347">
        <v>97</v>
      </c>
      <c r="M2347">
        <v>65</v>
      </c>
      <c r="N2347">
        <v>110</v>
      </c>
      <c r="Y2347">
        <v>412</v>
      </c>
      <c r="Z2347">
        <v>1.4999999999999999E-2</v>
      </c>
      <c r="AA2347">
        <v>1</v>
      </c>
      <c r="AB2347">
        <v>16</v>
      </c>
    </row>
    <row r="2348" spans="1:28" x14ac:dyDescent="0.25">
      <c r="A2348">
        <v>2021</v>
      </c>
      <c r="B2348">
        <v>5</v>
      </c>
      <c r="C2348" s="289">
        <v>44342</v>
      </c>
      <c r="E2348">
        <v>1</v>
      </c>
      <c r="F2348" t="s">
        <v>328</v>
      </c>
      <c r="G2348" t="s">
        <v>329</v>
      </c>
      <c r="H2348">
        <v>103.23</v>
      </c>
      <c r="I2348">
        <v>118.77</v>
      </c>
      <c r="J2348">
        <v>112.8</v>
      </c>
      <c r="K2348">
        <v>108</v>
      </c>
      <c r="L2348">
        <v>100</v>
      </c>
      <c r="M2348">
        <v>95</v>
      </c>
      <c r="N2348">
        <v>113</v>
      </c>
      <c r="O2348">
        <v>6</v>
      </c>
      <c r="P2348">
        <v>2</v>
      </c>
      <c r="Q2348">
        <v>7</v>
      </c>
      <c r="X2348">
        <v>15</v>
      </c>
      <c r="Y2348">
        <v>1311</v>
      </c>
      <c r="Z2348">
        <v>1.4999999999999999E-2</v>
      </c>
      <c r="AA2348">
        <v>1</v>
      </c>
      <c r="AB2348">
        <v>16</v>
      </c>
    </row>
    <row r="2349" spans="1:28" x14ac:dyDescent="0.25">
      <c r="A2349">
        <v>2021</v>
      </c>
      <c r="B2349">
        <v>5</v>
      </c>
      <c r="C2349" s="289">
        <v>44343</v>
      </c>
      <c r="E2349">
        <v>1</v>
      </c>
      <c r="F2349" t="s">
        <v>328</v>
      </c>
      <c r="G2349" t="s">
        <v>329</v>
      </c>
      <c r="H2349">
        <v>103.23</v>
      </c>
      <c r="I2349">
        <v>118.77</v>
      </c>
      <c r="J2349">
        <v>119.5</v>
      </c>
      <c r="K2349">
        <v>108</v>
      </c>
      <c r="L2349">
        <v>100</v>
      </c>
      <c r="M2349">
        <v>106</v>
      </c>
      <c r="N2349">
        <v>102</v>
      </c>
      <c r="O2349">
        <v>3</v>
      </c>
      <c r="Q2349">
        <v>3</v>
      </c>
      <c r="X2349">
        <v>6</v>
      </c>
      <c r="Y2349">
        <v>1270</v>
      </c>
      <c r="Z2349">
        <v>1.4999999999999999E-2</v>
      </c>
      <c r="AA2349">
        <v>1</v>
      </c>
      <c r="AB2349">
        <v>16</v>
      </c>
    </row>
    <row r="2350" spans="1:28" x14ac:dyDescent="0.25">
      <c r="A2350">
        <v>2021</v>
      </c>
      <c r="B2350">
        <v>5</v>
      </c>
      <c r="C2350" s="289">
        <v>44321</v>
      </c>
      <c r="E2350">
        <v>624</v>
      </c>
      <c r="F2350" t="s">
        <v>215</v>
      </c>
      <c r="G2350" t="s">
        <v>216</v>
      </c>
      <c r="H2350">
        <v>344.04259999999999</v>
      </c>
      <c r="I2350">
        <v>403.95740000000001</v>
      </c>
      <c r="J2350">
        <v>366.8</v>
      </c>
      <c r="K2350">
        <v>18</v>
      </c>
      <c r="L2350">
        <v>200</v>
      </c>
      <c r="M2350">
        <v>26</v>
      </c>
      <c r="N2350">
        <v>140</v>
      </c>
      <c r="O2350">
        <v>4</v>
      </c>
      <c r="P2350">
        <v>1</v>
      </c>
      <c r="Q2350">
        <v>2</v>
      </c>
      <c r="X2350">
        <v>7</v>
      </c>
      <c r="Y2350">
        <v>247</v>
      </c>
      <c r="Z2350">
        <v>1.4999999999999999E-2</v>
      </c>
      <c r="AA2350">
        <v>1</v>
      </c>
      <c r="AB2350">
        <v>25</v>
      </c>
    </row>
    <row r="2351" spans="1:28" x14ac:dyDescent="0.25">
      <c r="A2351">
        <v>2021</v>
      </c>
      <c r="B2351">
        <v>5</v>
      </c>
      <c r="C2351" s="289">
        <v>44322</v>
      </c>
      <c r="E2351">
        <v>624</v>
      </c>
      <c r="F2351" t="s">
        <v>215</v>
      </c>
      <c r="G2351" t="s">
        <v>216</v>
      </c>
      <c r="H2351">
        <v>344.04259999999999</v>
      </c>
      <c r="I2351">
        <v>403.95740000000001</v>
      </c>
      <c r="J2351">
        <v>380.7</v>
      </c>
      <c r="K2351">
        <v>18</v>
      </c>
      <c r="L2351">
        <v>200</v>
      </c>
      <c r="M2351">
        <v>25</v>
      </c>
      <c r="N2351">
        <v>144</v>
      </c>
      <c r="O2351">
        <v>4</v>
      </c>
      <c r="P2351">
        <v>1</v>
      </c>
      <c r="Q2351">
        <v>3</v>
      </c>
      <c r="X2351">
        <v>8</v>
      </c>
      <c r="Y2351">
        <v>338</v>
      </c>
      <c r="Z2351">
        <v>1.4999999999999999E-2</v>
      </c>
      <c r="AA2351">
        <v>1</v>
      </c>
      <c r="AB2351">
        <v>25</v>
      </c>
    </row>
    <row r="2352" spans="1:28" x14ac:dyDescent="0.25">
      <c r="A2352">
        <v>2021</v>
      </c>
      <c r="B2352">
        <v>5</v>
      </c>
      <c r="C2352" s="289">
        <v>44324</v>
      </c>
      <c r="E2352">
        <v>624</v>
      </c>
      <c r="F2352" t="s">
        <v>215</v>
      </c>
      <c r="G2352" t="s">
        <v>216</v>
      </c>
      <c r="H2352">
        <v>344.04259999999999</v>
      </c>
      <c r="I2352">
        <v>403.95740000000001</v>
      </c>
      <c r="K2352">
        <v>18</v>
      </c>
      <c r="L2352">
        <v>200</v>
      </c>
      <c r="Y2352">
        <v>15</v>
      </c>
      <c r="Z2352">
        <v>1.4999999999999999E-2</v>
      </c>
      <c r="AA2352">
        <v>1</v>
      </c>
      <c r="AB2352">
        <v>25</v>
      </c>
    </row>
    <row r="2353" spans="1:28" x14ac:dyDescent="0.25">
      <c r="A2353">
        <v>2021</v>
      </c>
      <c r="B2353">
        <v>5</v>
      </c>
      <c r="C2353" s="289">
        <v>44345</v>
      </c>
      <c r="E2353">
        <v>624</v>
      </c>
      <c r="F2353" t="s">
        <v>215</v>
      </c>
      <c r="G2353" t="s">
        <v>216</v>
      </c>
      <c r="H2353">
        <v>344.04259999999999</v>
      </c>
      <c r="I2353">
        <v>403.95740000000001</v>
      </c>
      <c r="J2353">
        <v>380</v>
      </c>
      <c r="K2353">
        <v>18</v>
      </c>
      <c r="L2353">
        <v>200</v>
      </c>
      <c r="M2353">
        <v>24</v>
      </c>
      <c r="N2353">
        <v>152</v>
      </c>
      <c r="O2353">
        <v>2</v>
      </c>
      <c r="Q2353">
        <v>1</v>
      </c>
      <c r="X2353">
        <v>3</v>
      </c>
      <c r="Y2353">
        <v>3</v>
      </c>
      <c r="Z2353">
        <v>1.4999999999999999E-2</v>
      </c>
      <c r="AA2353">
        <v>1</v>
      </c>
      <c r="AB2353">
        <v>25</v>
      </c>
    </row>
    <row r="2354" spans="1:28" x14ac:dyDescent="0.25">
      <c r="A2354">
        <v>2021</v>
      </c>
      <c r="B2354">
        <v>5</v>
      </c>
      <c r="C2354" s="289">
        <v>44346</v>
      </c>
      <c r="E2354">
        <v>624</v>
      </c>
      <c r="F2354" t="s">
        <v>215</v>
      </c>
      <c r="G2354" t="s">
        <v>216</v>
      </c>
      <c r="H2354">
        <v>344.04259999999999</v>
      </c>
      <c r="I2354">
        <v>403.95740000000001</v>
      </c>
      <c r="J2354">
        <v>365.1</v>
      </c>
      <c r="K2354">
        <v>18</v>
      </c>
      <c r="L2354">
        <v>200</v>
      </c>
      <c r="M2354">
        <v>26</v>
      </c>
      <c r="N2354">
        <v>139</v>
      </c>
      <c r="O2354">
        <v>5</v>
      </c>
      <c r="P2354">
        <v>2</v>
      </c>
      <c r="Q2354">
        <v>4</v>
      </c>
      <c r="X2354">
        <v>11</v>
      </c>
      <c r="Y2354">
        <v>11</v>
      </c>
      <c r="Z2354">
        <v>1.4999999999999999E-2</v>
      </c>
      <c r="AA2354">
        <v>1</v>
      </c>
      <c r="AB2354">
        <v>25</v>
      </c>
    </row>
    <row r="2355" spans="1:28" x14ac:dyDescent="0.25">
      <c r="A2355">
        <v>2021</v>
      </c>
      <c r="B2355">
        <v>5</v>
      </c>
      <c r="C2355" s="289">
        <v>44334</v>
      </c>
      <c r="E2355">
        <v>628</v>
      </c>
      <c r="F2355" t="s">
        <v>343</v>
      </c>
      <c r="G2355" t="s">
        <v>344</v>
      </c>
      <c r="H2355">
        <v>303.99599999999998</v>
      </c>
      <c r="I2355">
        <v>356.00400000000002</v>
      </c>
      <c r="J2355">
        <v>348</v>
      </c>
      <c r="K2355">
        <v>18</v>
      </c>
      <c r="L2355">
        <v>200</v>
      </c>
      <c r="M2355">
        <v>25</v>
      </c>
      <c r="N2355">
        <v>145</v>
      </c>
      <c r="O2355">
        <v>3</v>
      </c>
      <c r="Q2355">
        <v>3</v>
      </c>
      <c r="X2355">
        <v>6</v>
      </c>
      <c r="Y2355">
        <v>171</v>
      </c>
      <c r="Z2355">
        <v>1.4999999999999999E-2</v>
      </c>
      <c r="AA2355">
        <v>1</v>
      </c>
      <c r="AB2355">
        <v>25</v>
      </c>
    </row>
    <row r="2356" spans="1:28" x14ac:dyDescent="0.25">
      <c r="A2356">
        <v>2021</v>
      </c>
      <c r="B2356">
        <v>5</v>
      </c>
      <c r="C2356" s="289">
        <v>44335</v>
      </c>
      <c r="E2356">
        <v>628</v>
      </c>
      <c r="F2356" t="s">
        <v>343</v>
      </c>
      <c r="G2356" t="s">
        <v>344</v>
      </c>
      <c r="H2356">
        <v>303.99599999999998</v>
      </c>
      <c r="I2356">
        <v>356.00400000000002</v>
      </c>
      <c r="J2356">
        <v>334.3</v>
      </c>
      <c r="K2356">
        <v>18</v>
      </c>
      <c r="L2356">
        <v>200</v>
      </c>
      <c r="M2356">
        <v>25</v>
      </c>
      <c r="N2356">
        <v>145</v>
      </c>
      <c r="O2356">
        <v>5</v>
      </c>
      <c r="P2356">
        <v>1</v>
      </c>
      <c r="Q2356">
        <v>2</v>
      </c>
      <c r="X2356">
        <v>8</v>
      </c>
      <c r="Y2356">
        <v>338</v>
      </c>
      <c r="Z2356">
        <v>1.4999999999999999E-2</v>
      </c>
      <c r="AA2356">
        <v>1</v>
      </c>
      <c r="AB2356">
        <v>25</v>
      </c>
    </row>
    <row r="2357" spans="1:28" x14ac:dyDescent="0.25">
      <c r="A2357">
        <v>2021</v>
      </c>
      <c r="B2357">
        <v>5</v>
      </c>
      <c r="C2357" s="289">
        <v>44336</v>
      </c>
      <c r="E2357">
        <v>628</v>
      </c>
      <c r="F2357" t="s">
        <v>343</v>
      </c>
      <c r="G2357" t="s">
        <v>344</v>
      </c>
      <c r="H2357">
        <v>303.99599999999998</v>
      </c>
      <c r="I2357">
        <v>356.00400000000002</v>
      </c>
      <c r="J2357">
        <v>342.5</v>
      </c>
      <c r="K2357">
        <v>18</v>
      </c>
      <c r="L2357">
        <v>200</v>
      </c>
      <c r="M2357">
        <v>25</v>
      </c>
      <c r="N2357">
        <v>144</v>
      </c>
      <c r="O2357">
        <v>4</v>
      </c>
      <c r="P2357">
        <v>2</v>
      </c>
      <c r="Q2357">
        <v>3</v>
      </c>
      <c r="X2357">
        <v>9</v>
      </c>
      <c r="Y2357">
        <v>804</v>
      </c>
      <c r="Z2357">
        <v>1.4999999999999999E-2</v>
      </c>
      <c r="AA2357">
        <v>1</v>
      </c>
      <c r="AB2357">
        <v>25</v>
      </c>
    </row>
    <row r="2358" spans="1:28" x14ac:dyDescent="0.25">
      <c r="A2358">
        <v>2021</v>
      </c>
      <c r="B2358">
        <v>5</v>
      </c>
      <c r="C2358" s="289">
        <v>44339</v>
      </c>
      <c r="E2358">
        <v>628</v>
      </c>
      <c r="F2358" t="s">
        <v>343</v>
      </c>
      <c r="G2358" t="s">
        <v>344</v>
      </c>
      <c r="H2358">
        <v>303.99599999999998</v>
      </c>
      <c r="I2358">
        <v>356.00400000000002</v>
      </c>
      <c r="J2358">
        <v>330.1</v>
      </c>
      <c r="K2358">
        <v>18</v>
      </c>
      <c r="L2358">
        <v>200</v>
      </c>
      <c r="M2358">
        <v>16</v>
      </c>
      <c r="N2358">
        <v>221</v>
      </c>
      <c r="O2358">
        <v>5</v>
      </c>
      <c r="P2358">
        <v>1</v>
      </c>
      <c r="Q2358">
        <v>6</v>
      </c>
      <c r="X2358">
        <v>12</v>
      </c>
      <c r="Y2358">
        <v>342</v>
      </c>
      <c r="Z2358">
        <v>1.4999999999999999E-2</v>
      </c>
      <c r="AA2358">
        <v>1</v>
      </c>
      <c r="AB2358">
        <v>25</v>
      </c>
    </row>
    <row r="2359" spans="1:28" x14ac:dyDescent="0.25">
      <c r="A2359">
        <v>2021</v>
      </c>
      <c r="B2359">
        <v>5</v>
      </c>
      <c r="C2359" s="289">
        <v>44340</v>
      </c>
      <c r="E2359">
        <v>628</v>
      </c>
      <c r="F2359" t="s">
        <v>343</v>
      </c>
      <c r="G2359" t="s">
        <v>344</v>
      </c>
      <c r="H2359">
        <v>303.99599999999998</v>
      </c>
      <c r="I2359">
        <v>356.00400000000002</v>
      </c>
      <c r="J2359">
        <v>331.9</v>
      </c>
      <c r="K2359">
        <v>18</v>
      </c>
      <c r="L2359">
        <v>200</v>
      </c>
      <c r="M2359">
        <v>24</v>
      </c>
      <c r="N2359">
        <v>152</v>
      </c>
      <c r="O2359">
        <v>5</v>
      </c>
      <c r="P2359">
        <v>2</v>
      </c>
      <c r="Q2359">
        <v>3</v>
      </c>
      <c r="X2359">
        <v>10</v>
      </c>
      <c r="Y2359">
        <v>550</v>
      </c>
      <c r="Z2359">
        <v>1.4999999999999999E-2</v>
      </c>
      <c r="AA2359">
        <v>1</v>
      </c>
      <c r="AB2359">
        <v>25</v>
      </c>
    </row>
    <row r="2360" spans="1:28" x14ac:dyDescent="0.25">
      <c r="A2360">
        <v>2021</v>
      </c>
      <c r="B2360">
        <v>5</v>
      </c>
      <c r="C2360" s="289">
        <v>44321</v>
      </c>
      <c r="E2360">
        <v>620</v>
      </c>
      <c r="F2360" t="s">
        <v>291</v>
      </c>
      <c r="G2360" t="s">
        <v>292</v>
      </c>
      <c r="H2360">
        <v>214.01050000000001</v>
      </c>
      <c r="I2360">
        <v>251.98949999999999</v>
      </c>
      <c r="J2360">
        <v>241.5</v>
      </c>
      <c r="K2360">
        <v>18</v>
      </c>
      <c r="L2360">
        <v>200</v>
      </c>
      <c r="M2360">
        <v>24</v>
      </c>
      <c r="N2360">
        <v>150</v>
      </c>
      <c r="O2360">
        <v>1</v>
      </c>
      <c r="Q2360">
        <v>1</v>
      </c>
      <c r="X2360">
        <v>2</v>
      </c>
      <c r="Y2360">
        <v>2</v>
      </c>
      <c r="Z2360">
        <v>1.4999999999999999E-2</v>
      </c>
      <c r="AA2360">
        <v>1</v>
      </c>
      <c r="AB2360">
        <v>25</v>
      </c>
    </row>
    <row r="2361" spans="1:28" x14ac:dyDescent="0.25">
      <c r="A2361">
        <v>2021</v>
      </c>
      <c r="B2361">
        <v>5</v>
      </c>
      <c r="C2361" s="289">
        <v>44322</v>
      </c>
      <c r="E2361">
        <v>620</v>
      </c>
      <c r="F2361" t="s">
        <v>291</v>
      </c>
      <c r="G2361" t="s">
        <v>292</v>
      </c>
      <c r="H2361">
        <v>214.01050000000001</v>
      </c>
      <c r="I2361">
        <v>251.98949999999999</v>
      </c>
      <c r="J2361">
        <v>234.2</v>
      </c>
      <c r="K2361">
        <v>18</v>
      </c>
      <c r="L2361">
        <v>200</v>
      </c>
      <c r="M2361">
        <v>24</v>
      </c>
      <c r="N2361">
        <v>150</v>
      </c>
      <c r="O2361">
        <v>9</v>
      </c>
      <c r="P2361">
        <v>1</v>
      </c>
      <c r="Q2361">
        <v>3</v>
      </c>
      <c r="X2361">
        <v>13</v>
      </c>
      <c r="Y2361">
        <v>493</v>
      </c>
      <c r="Z2361">
        <v>1.4999999999999999E-2</v>
      </c>
      <c r="AA2361">
        <v>1</v>
      </c>
      <c r="AB2361">
        <v>25</v>
      </c>
    </row>
    <row r="2362" spans="1:28" x14ac:dyDescent="0.25">
      <c r="A2362">
        <v>2021</v>
      </c>
      <c r="B2362">
        <v>5</v>
      </c>
      <c r="C2362" s="289">
        <v>44324</v>
      </c>
      <c r="E2362">
        <v>620</v>
      </c>
      <c r="F2362" t="s">
        <v>291</v>
      </c>
      <c r="G2362" t="s">
        <v>292</v>
      </c>
      <c r="H2362">
        <v>214.01050000000001</v>
      </c>
      <c r="I2362">
        <v>251.98949999999999</v>
      </c>
      <c r="J2362">
        <v>224.6</v>
      </c>
      <c r="K2362">
        <v>18</v>
      </c>
      <c r="L2362">
        <v>200</v>
      </c>
      <c r="M2362">
        <v>24</v>
      </c>
      <c r="N2362">
        <v>150</v>
      </c>
      <c r="O2362">
        <v>2</v>
      </c>
      <c r="P2362">
        <v>4</v>
      </c>
      <c r="Q2362">
        <v>4</v>
      </c>
      <c r="X2362">
        <v>10</v>
      </c>
      <c r="Y2362">
        <v>235</v>
      </c>
      <c r="Z2362">
        <v>1.4999999999999999E-2</v>
      </c>
      <c r="AA2362">
        <v>1</v>
      </c>
      <c r="AB2362">
        <v>25</v>
      </c>
    </row>
    <row r="2363" spans="1:28" x14ac:dyDescent="0.25">
      <c r="A2363">
        <v>2021</v>
      </c>
      <c r="B2363">
        <v>5</v>
      </c>
      <c r="C2363" s="289">
        <v>44325</v>
      </c>
      <c r="E2363">
        <v>620</v>
      </c>
      <c r="F2363" t="s">
        <v>291</v>
      </c>
      <c r="G2363" t="s">
        <v>292</v>
      </c>
      <c r="H2363">
        <v>214.01050000000001</v>
      </c>
      <c r="I2363">
        <v>251.98949999999999</v>
      </c>
      <c r="K2363">
        <v>18</v>
      </c>
      <c r="L2363">
        <v>200</v>
      </c>
      <c r="Y2363">
        <v>30</v>
      </c>
      <c r="Z2363">
        <v>1.4999999999999999E-2</v>
      </c>
      <c r="AA2363">
        <v>1</v>
      </c>
      <c r="AB2363">
        <v>25</v>
      </c>
    </row>
    <row r="2364" spans="1:28" x14ac:dyDescent="0.25">
      <c r="A2364">
        <v>2021</v>
      </c>
      <c r="B2364">
        <v>5</v>
      </c>
      <c r="C2364" s="289">
        <v>44334</v>
      </c>
      <c r="E2364">
        <v>620</v>
      </c>
      <c r="F2364" t="s">
        <v>291</v>
      </c>
      <c r="G2364" t="s">
        <v>292</v>
      </c>
      <c r="H2364">
        <v>214.01050000000001</v>
      </c>
      <c r="I2364">
        <v>251.98949999999999</v>
      </c>
      <c r="J2364">
        <v>240.7</v>
      </c>
      <c r="K2364">
        <v>18</v>
      </c>
      <c r="L2364">
        <v>200</v>
      </c>
      <c r="M2364">
        <v>26</v>
      </c>
      <c r="N2364">
        <v>136</v>
      </c>
      <c r="O2364">
        <v>3</v>
      </c>
      <c r="P2364">
        <v>3</v>
      </c>
      <c r="Q2364">
        <v>4</v>
      </c>
      <c r="X2364">
        <v>10</v>
      </c>
      <c r="Y2364">
        <v>220</v>
      </c>
      <c r="Z2364">
        <v>1.4999999999999999E-2</v>
      </c>
      <c r="AA2364">
        <v>1</v>
      </c>
      <c r="AB2364">
        <v>25</v>
      </c>
    </row>
    <row r="2365" spans="1:28" x14ac:dyDescent="0.25">
      <c r="A2365">
        <v>2021</v>
      </c>
      <c r="B2365">
        <v>6</v>
      </c>
      <c r="C2365" s="289">
        <v>44349</v>
      </c>
      <c r="E2365">
        <v>49</v>
      </c>
      <c r="F2365" t="s">
        <v>275</v>
      </c>
      <c r="G2365" t="s">
        <v>276</v>
      </c>
      <c r="H2365">
        <v>95.5</v>
      </c>
      <c r="I2365">
        <v>104.5</v>
      </c>
      <c r="J2365">
        <v>102.8</v>
      </c>
      <c r="K2365">
        <v>101</v>
      </c>
      <c r="L2365">
        <v>107</v>
      </c>
      <c r="M2365">
        <v>51</v>
      </c>
      <c r="N2365">
        <v>140</v>
      </c>
      <c r="O2365">
        <v>5</v>
      </c>
      <c r="Q2365">
        <v>4</v>
      </c>
      <c r="Y2365">
        <v>849</v>
      </c>
      <c r="Z2365">
        <v>1.4999999999999999E-2</v>
      </c>
      <c r="AA2365">
        <v>1</v>
      </c>
      <c r="AB2365">
        <v>18</v>
      </c>
    </row>
    <row r="2366" spans="1:28" x14ac:dyDescent="0.25">
      <c r="A2366">
        <v>2021</v>
      </c>
      <c r="B2366">
        <v>6</v>
      </c>
      <c r="C2366" s="289">
        <v>44353</v>
      </c>
      <c r="E2366">
        <v>49</v>
      </c>
      <c r="F2366" t="s">
        <v>275</v>
      </c>
      <c r="G2366" t="s">
        <v>276</v>
      </c>
      <c r="H2366">
        <v>95.5</v>
      </c>
      <c r="I2366">
        <v>104.5</v>
      </c>
      <c r="J2366">
        <v>104.3</v>
      </c>
      <c r="K2366">
        <v>101</v>
      </c>
      <c r="L2366">
        <v>107</v>
      </c>
      <c r="M2366">
        <v>63</v>
      </c>
      <c r="N2366">
        <v>114</v>
      </c>
      <c r="O2366">
        <v>12</v>
      </c>
      <c r="P2366">
        <v>4</v>
      </c>
      <c r="Q2366">
        <v>3</v>
      </c>
      <c r="Y2366">
        <v>607</v>
      </c>
      <c r="Z2366">
        <v>1.4999999999999999E-2</v>
      </c>
      <c r="AA2366">
        <v>1</v>
      </c>
      <c r="AB2366">
        <v>18</v>
      </c>
    </row>
    <row r="2367" spans="1:28" x14ac:dyDescent="0.25">
      <c r="A2367">
        <v>2021</v>
      </c>
      <c r="B2367">
        <v>6</v>
      </c>
      <c r="C2367" s="289">
        <v>44354</v>
      </c>
      <c r="E2367">
        <v>49</v>
      </c>
      <c r="F2367" t="s">
        <v>275</v>
      </c>
      <c r="G2367" t="s">
        <v>276</v>
      </c>
      <c r="H2367">
        <v>95.5</v>
      </c>
      <c r="I2367">
        <v>104.5</v>
      </c>
      <c r="J2367">
        <v>103.6</v>
      </c>
      <c r="K2367">
        <v>101</v>
      </c>
      <c r="L2367">
        <v>107</v>
      </c>
      <c r="M2367">
        <v>59</v>
      </c>
      <c r="N2367">
        <v>123</v>
      </c>
      <c r="O2367">
        <v>8</v>
      </c>
      <c r="P2367">
        <v>4</v>
      </c>
      <c r="Q2367">
        <v>4</v>
      </c>
      <c r="X2367">
        <v>16</v>
      </c>
      <c r="Y2367">
        <v>1528</v>
      </c>
      <c r="Z2367">
        <v>1.4999999999999999E-2</v>
      </c>
      <c r="AA2367">
        <v>1</v>
      </c>
      <c r="AB2367">
        <v>18</v>
      </c>
    </row>
    <row r="2368" spans="1:28" x14ac:dyDescent="0.25">
      <c r="A2368">
        <v>2021</v>
      </c>
      <c r="B2368">
        <v>6</v>
      </c>
      <c r="C2368" s="289">
        <v>44355</v>
      </c>
      <c r="E2368">
        <v>49</v>
      </c>
      <c r="F2368" t="s">
        <v>275</v>
      </c>
      <c r="G2368" t="s">
        <v>276</v>
      </c>
      <c r="H2368">
        <v>95.5</v>
      </c>
      <c r="I2368">
        <v>104.5</v>
      </c>
      <c r="J2368">
        <v>101.5</v>
      </c>
      <c r="K2368">
        <v>101</v>
      </c>
      <c r="L2368">
        <v>107</v>
      </c>
      <c r="M2368">
        <v>58</v>
      </c>
      <c r="N2368">
        <v>125</v>
      </c>
      <c r="X2368">
        <v>19</v>
      </c>
      <c r="Y2368">
        <v>2959</v>
      </c>
      <c r="Z2368">
        <v>1.4999999999999999E-2</v>
      </c>
      <c r="AA2368">
        <v>1</v>
      </c>
      <c r="AB2368">
        <v>18</v>
      </c>
    </row>
    <row r="2369" spans="1:28" x14ac:dyDescent="0.25">
      <c r="A2369">
        <v>2021</v>
      </c>
      <c r="B2369">
        <v>6</v>
      </c>
      <c r="C2369" s="289">
        <v>44356</v>
      </c>
      <c r="E2369">
        <v>49</v>
      </c>
      <c r="F2369" t="s">
        <v>275</v>
      </c>
      <c r="G2369" t="s">
        <v>276</v>
      </c>
      <c r="H2369">
        <v>95.5</v>
      </c>
      <c r="I2369">
        <v>104.5</v>
      </c>
      <c r="J2369">
        <v>100.8</v>
      </c>
      <c r="K2369">
        <v>101</v>
      </c>
      <c r="L2369">
        <v>107</v>
      </c>
      <c r="M2369">
        <v>55</v>
      </c>
      <c r="N2369">
        <v>130</v>
      </c>
      <c r="O2369">
        <v>4</v>
      </c>
      <c r="P2369">
        <v>4</v>
      </c>
      <c r="Q2369">
        <v>10</v>
      </c>
      <c r="X2369">
        <v>18</v>
      </c>
      <c r="Y2369">
        <v>2370</v>
      </c>
      <c r="Z2369">
        <v>1.4999999999999999E-2</v>
      </c>
      <c r="AA2369">
        <v>1</v>
      </c>
      <c r="AB2369">
        <v>18</v>
      </c>
    </row>
    <row r="2370" spans="1:28" x14ac:dyDescent="0.25">
      <c r="A2370">
        <v>2021</v>
      </c>
      <c r="B2370">
        <v>6</v>
      </c>
      <c r="C2370" s="289">
        <v>44357</v>
      </c>
      <c r="E2370">
        <v>49</v>
      </c>
      <c r="F2370" t="s">
        <v>275</v>
      </c>
      <c r="G2370" t="s">
        <v>276</v>
      </c>
      <c r="H2370">
        <v>95.5</v>
      </c>
      <c r="I2370">
        <v>104.5</v>
      </c>
      <c r="J2370">
        <v>99.9</v>
      </c>
      <c r="K2370">
        <v>101</v>
      </c>
      <c r="L2370">
        <v>107</v>
      </c>
      <c r="M2370">
        <v>55</v>
      </c>
      <c r="N2370">
        <v>130</v>
      </c>
      <c r="O2370">
        <v>6</v>
      </c>
      <c r="P2370">
        <v>6</v>
      </c>
      <c r="Q2370">
        <v>12</v>
      </c>
      <c r="X2370">
        <v>24</v>
      </c>
      <c r="Y2370">
        <v>1788</v>
      </c>
      <c r="Z2370">
        <v>1.4999999999999999E-2</v>
      </c>
      <c r="AA2370">
        <v>1</v>
      </c>
      <c r="AB2370">
        <v>18</v>
      </c>
    </row>
    <row r="2371" spans="1:28" x14ac:dyDescent="0.25">
      <c r="A2371">
        <v>2021</v>
      </c>
      <c r="B2371">
        <v>6</v>
      </c>
      <c r="C2371" s="289">
        <v>44360</v>
      </c>
      <c r="E2371">
        <v>49</v>
      </c>
      <c r="F2371" t="s">
        <v>275</v>
      </c>
      <c r="G2371" t="s">
        <v>276</v>
      </c>
      <c r="H2371">
        <v>95.5</v>
      </c>
      <c r="I2371">
        <v>104.5</v>
      </c>
      <c r="J2371">
        <v>105</v>
      </c>
      <c r="K2371">
        <v>101</v>
      </c>
      <c r="L2371">
        <v>107</v>
      </c>
      <c r="M2371">
        <v>57</v>
      </c>
      <c r="N2371">
        <v>127</v>
      </c>
      <c r="O2371">
        <v>8</v>
      </c>
      <c r="P2371">
        <v>8</v>
      </c>
      <c r="Q2371">
        <v>1</v>
      </c>
      <c r="X2371">
        <v>17</v>
      </c>
      <c r="Y2371">
        <v>1865</v>
      </c>
      <c r="Z2371">
        <v>1.4999999999999999E-2</v>
      </c>
      <c r="AA2371">
        <v>1</v>
      </c>
      <c r="AB2371">
        <v>18</v>
      </c>
    </row>
    <row r="2372" spans="1:28" x14ac:dyDescent="0.25">
      <c r="A2372">
        <v>2021</v>
      </c>
      <c r="B2372">
        <v>6</v>
      </c>
      <c r="C2372" s="289">
        <v>44361</v>
      </c>
      <c r="E2372">
        <v>49</v>
      </c>
      <c r="F2372" t="s">
        <v>275</v>
      </c>
      <c r="G2372" t="s">
        <v>276</v>
      </c>
      <c r="H2372">
        <v>95.5</v>
      </c>
      <c r="I2372">
        <v>104.5</v>
      </c>
      <c r="J2372">
        <v>96</v>
      </c>
      <c r="K2372">
        <v>101</v>
      </c>
      <c r="L2372">
        <v>107</v>
      </c>
      <c r="M2372">
        <v>65</v>
      </c>
      <c r="N2372">
        <v>111</v>
      </c>
      <c r="O2372">
        <v>4</v>
      </c>
      <c r="P2372">
        <v>2</v>
      </c>
      <c r="X2372">
        <v>6</v>
      </c>
      <c r="Y2372">
        <v>846</v>
      </c>
      <c r="Z2372">
        <v>1.4999999999999999E-2</v>
      </c>
      <c r="AA2372">
        <v>1</v>
      </c>
      <c r="AB2372">
        <v>18</v>
      </c>
    </row>
    <row r="2373" spans="1:28" x14ac:dyDescent="0.25">
      <c r="A2373">
        <v>2021</v>
      </c>
      <c r="B2373">
        <v>6</v>
      </c>
      <c r="C2373" s="289">
        <v>44347</v>
      </c>
      <c r="E2373">
        <v>661</v>
      </c>
      <c r="F2373" t="s">
        <v>424</v>
      </c>
      <c r="G2373" t="s">
        <v>425</v>
      </c>
      <c r="H2373">
        <v>129.858</v>
      </c>
      <c r="I2373">
        <v>147.798</v>
      </c>
      <c r="J2373">
        <v>287.3</v>
      </c>
      <c r="K2373">
        <v>20</v>
      </c>
      <c r="L2373">
        <v>180</v>
      </c>
      <c r="M2373">
        <v>20</v>
      </c>
      <c r="N2373">
        <v>183</v>
      </c>
      <c r="O2373">
        <v>1</v>
      </c>
      <c r="P2373">
        <v>2</v>
      </c>
      <c r="Q2373">
        <v>2</v>
      </c>
      <c r="Y2373">
        <v>275</v>
      </c>
      <c r="Z2373">
        <v>1.4999999999999999E-2</v>
      </c>
      <c r="AA2373">
        <v>1</v>
      </c>
      <c r="AB2373">
        <v>16</v>
      </c>
    </row>
    <row r="2374" spans="1:28" x14ac:dyDescent="0.25">
      <c r="A2374">
        <v>2021</v>
      </c>
      <c r="B2374">
        <v>6</v>
      </c>
      <c r="C2374" s="289">
        <v>44348</v>
      </c>
      <c r="E2374">
        <v>661</v>
      </c>
      <c r="F2374" t="s">
        <v>424</v>
      </c>
      <c r="G2374" t="s">
        <v>425</v>
      </c>
      <c r="H2374">
        <v>129.858</v>
      </c>
      <c r="I2374">
        <v>147.798</v>
      </c>
      <c r="J2374">
        <v>291.8</v>
      </c>
      <c r="K2374">
        <v>20</v>
      </c>
      <c r="L2374">
        <v>180</v>
      </c>
      <c r="M2374">
        <v>20</v>
      </c>
      <c r="N2374">
        <v>185</v>
      </c>
      <c r="O2374">
        <v>2</v>
      </c>
      <c r="P2374">
        <v>1</v>
      </c>
      <c r="Q2374">
        <v>1</v>
      </c>
      <c r="R2374">
        <v>0</v>
      </c>
      <c r="Y2374">
        <v>796</v>
      </c>
      <c r="Z2374">
        <v>1.4999999999999999E-2</v>
      </c>
      <c r="AA2374">
        <v>1</v>
      </c>
      <c r="AB2374">
        <v>16</v>
      </c>
    </row>
    <row r="2375" spans="1:28" x14ac:dyDescent="0.25">
      <c r="A2375">
        <v>2021</v>
      </c>
      <c r="B2375">
        <v>6</v>
      </c>
      <c r="C2375" s="289">
        <v>44349</v>
      </c>
      <c r="E2375">
        <v>661</v>
      </c>
      <c r="F2375" t="s">
        <v>424</v>
      </c>
      <c r="G2375" t="s">
        <v>425</v>
      </c>
      <c r="H2375">
        <v>129.858</v>
      </c>
      <c r="I2375">
        <v>147.798</v>
      </c>
      <c r="J2375">
        <v>278.89999999999998</v>
      </c>
      <c r="K2375">
        <v>20</v>
      </c>
      <c r="L2375">
        <v>180</v>
      </c>
      <c r="M2375">
        <v>20</v>
      </c>
      <c r="N2375">
        <v>184</v>
      </c>
      <c r="O2375">
        <v>3</v>
      </c>
      <c r="P2375">
        <v>1</v>
      </c>
      <c r="Q2375">
        <v>1</v>
      </c>
      <c r="S2375">
        <v>1</v>
      </c>
      <c r="Y2375">
        <v>475</v>
      </c>
      <c r="Z2375">
        <v>1.4999999999999999E-2</v>
      </c>
      <c r="AA2375">
        <v>1</v>
      </c>
      <c r="AB2375">
        <v>16</v>
      </c>
    </row>
    <row r="2376" spans="1:28" x14ac:dyDescent="0.25">
      <c r="A2376">
        <v>2021</v>
      </c>
      <c r="B2376">
        <v>6</v>
      </c>
      <c r="C2376" s="289">
        <v>44353</v>
      </c>
      <c r="E2376">
        <v>661</v>
      </c>
      <c r="F2376" t="s">
        <v>424</v>
      </c>
      <c r="G2376" t="s">
        <v>425</v>
      </c>
      <c r="H2376">
        <v>129.858</v>
      </c>
      <c r="I2376">
        <v>147.798</v>
      </c>
      <c r="J2376">
        <v>278.7</v>
      </c>
      <c r="K2376">
        <v>20</v>
      </c>
      <c r="L2376">
        <v>180</v>
      </c>
      <c r="M2376">
        <v>17</v>
      </c>
      <c r="N2376">
        <v>211</v>
      </c>
      <c r="O2376">
        <v>3</v>
      </c>
      <c r="P2376">
        <v>3</v>
      </c>
      <c r="Q2376">
        <v>4</v>
      </c>
      <c r="S2376">
        <v>2</v>
      </c>
      <c r="Y2376">
        <v>930</v>
      </c>
      <c r="Z2376">
        <v>1.4999999999999999E-2</v>
      </c>
      <c r="AA2376">
        <v>1</v>
      </c>
      <c r="AB2376">
        <v>16</v>
      </c>
    </row>
    <row r="2377" spans="1:28" x14ac:dyDescent="0.25">
      <c r="A2377">
        <v>2021</v>
      </c>
      <c r="B2377">
        <v>6</v>
      </c>
      <c r="C2377" s="289">
        <v>44354</v>
      </c>
      <c r="E2377">
        <v>661</v>
      </c>
      <c r="F2377" t="s">
        <v>424</v>
      </c>
      <c r="G2377" t="s">
        <v>425</v>
      </c>
      <c r="H2377">
        <v>129.858</v>
      </c>
      <c r="I2377">
        <v>147.798</v>
      </c>
      <c r="J2377">
        <v>268.7</v>
      </c>
      <c r="K2377">
        <v>20</v>
      </c>
      <c r="L2377">
        <v>180</v>
      </c>
      <c r="M2377">
        <v>16</v>
      </c>
      <c r="N2377">
        <v>219</v>
      </c>
      <c r="O2377">
        <v>2</v>
      </c>
      <c r="P2377">
        <v>2</v>
      </c>
      <c r="Q2377">
        <v>3</v>
      </c>
      <c r="S2377">
        <v>0</v>
      </c>
      <c r="X2377">
        <v>7</v>
      </c>
      <c r="Y2377">
        <v>205</v>
      </c>
      <c r="Z2377">
        <v>1.4999999999999999E-2</v>
      </c>
      <c r="AA2377">
        <v>1</v>
      </c>
      <c r="AB2377">
        <v>16</v>
      </c>
    </row>
    <row r="2378" spans="1:28" x14ac:dyDescent="0.25">
      <c r="A2378">
        <v>2021</v>
      </c>
      <c r="B2378">
        <v>6</v>
      </c>
      <c r="C2378" s="289">
        <v>44355</v>
      </c>
      <c r="E2378">
        <v>661</v>
      </c>
      <c r="F2378" t="s">
        <v>424</v>
      </c>
      <c r="G2378" t="s">
        <v>425</v>
      </c>
      <c r="H2378">
        <v>129.858</v>
      </c>
      <c r="I2378">
        <v>147.798</v>
      </c>
      <c r="K2378">
        <v>20</v>
      </c>
      <c r="L2378">
        <v>180</v>
      </c>
      <c r="Y2378">
        <v>504</v>
      </c>
      <c r="Z2378">
        <v>1.4999999999999999E-2</v>
      </c>
      <c r="AA2378">
        <v>1</v>
      </c>
      <c r="AB2378">
        <v>16</v>
      </c>
    </row>
    <row r="2379" spans="1:28" x14ac:dyDescent="0.25">
      <c r="A2379">
        <v>2021</v>
      </c>
      <c r="B2379">
        <v>6</v>
      </c>
      <c r="C2379" s="289">
        <v>44361</v>
      </c>
      <c r="E2379">
        <v>659</v>
      </c>
      <c r="F2379" t="s">
        <v>427</v>
      </c>
      <c r="G2379" t="s">
        <v>428</v>
      </c>
      <c r="H2379">
        <v>283.24099999999999</v>
      </c>
      <c r="I2379">
        <v>322.37099999999998</v>
      </c>
      <c r="J2379">
        <v>321.60000000000002</v>
      </c>
      <c r="K2379">
        <v>40</v>
      </c>
      <c r="L2379">
        <v>180</v>
      </c>
      <c r="M2379">
        <v>56</v>
      </c>
      <c r="N2379">
        <v>129</v>
      </c>
      <c r="O2379">
        <v>7</v>
      </c>
      <c r="P2379">
        <v>1</v>
      </c>
      <c r="Q2379">
        <v>2</v>
      </c>
      <c r="X2379">
        <v>10</v>
      </c>
      <c r="Y2379">
        <v>478</v>
      </c>
      <c r="Z2379">
        <v>1.4999999999999999E-2</v>
      </c>
      <c r="AA2379">
        <v>1</v>
      </c>
      <c r="AB2379">
        <v>16</v>
      </c>
    </row>
    <row r="2380" spans="1:28" x14ac:dyDescent="0.25">
      <c r="A2380">
        <v>2021</v>
      </c>
      <c r="B2380">
        <v>6</v>
      </c>
      <c r="C2380" s="289">
        <v>44362</v>
      </c>
      <c r="E2380">
        <v>659</v>
      </c>
      <c r="F2380" t="s">
        <v>427</v>
      </c>
      <c r="G2380" t="s">
        <v>428</v>
      </c>
      <c r="H2380">
        <v>283.24099999999999</v>
      </c>
      <c r="I2380">
        <v>322.37099999999998</v>
      </c>
      <c r="J2380">
        <v>325.89999999999998</v>
      </c>
      <c r="K2380">
        <v>40</v>
      </c>
      <c r="L2380">
        <v>180</v>
      </c>
      <c r="M2380">
        <v>55</v>
      </c>
      <c r="N2380">
        <v>131</v>
      </c>
      <c r="O2380">
        <v>11</v>
      </c>
      <c r="P2380">
        <v>4</v>
      </c>
      <c r="Q2380">
        <v>7</v>
      </c>
      <c r="X2380">
        <v>22</v>
      </c>
      <c r="Y2380">
        <v>922</v>
      </c>
      <c r="Z2380">
        <v>1.4999999999999999E-2</v>
      </c>
      <c r="AA2380">
        <v>1</v>
      </c>
      <c r="AB2380">
        <v>16</v>
      </c>
    </row>
    <row r="2381" spans="1:28" x14ac:dyDescent="0.25">
      <c r="A2381">
        <v>2021</v>
      </c>
      <c r="B2381">
        <v>6</v>
      </c>
      <c r="C2381" s="289">
        <v>44347</v>
      </c>
      <c r="E2381">
        <v>449</v>
      </c>
      <c r="F2381" t="s">
        <v>272</v>
      </c>
      <c r="G2381" t="s">
        <v>273</v>
      </c>
      <c r="H2381">
        <v>40.985999999999997</v>
      </c>
      <c r="I2381">
        <v>50.048000000000002</v>
      </c>
      <c r="J2381">
        <v>43.4</v>
      </c>
      <c r="K2381">
        <v>108</v>
      </c>
      <c r="L2381">
        <v>100</v>
      </c>
      <c r="M2381">
        <v>116</v>
      </c>
      <c r="N2381">
        <v>93</v>
      </c>
      <c r="O2381">
        <v>8</v>
      </c>
      <c r="P2381">
        <v>9</v>
      </c>
      <c r="Q2381">
        <v>7</v>
      </c>
      <c r="Y2381">
        <v>924</v>
      </c>
      <c r="Z2381">
        <v>1.4999999999999999E-2</v>
      </c>
      <c r="AA2381">
        <v>1</v>
      </c>
      <c r="AB2381">
        <v>16</v>
      </c>
    </row>
    <row r="2382" spans="1:28" x14ac:dyDescent="0.25">
      <c r="A2382">
        <v>2021</v>
      </c>
      <c r="B2382">
        <v>6</v>
      </c>
      <c r="C2382" s="289">
        <v>44348</v>
      </c>
      <c r="E2382">
        <v>449</v>
      </c>
      <c r="F2382" t="s">
        <v>272</v>
      </c>
      <c r="G2382" t="s">
        <v>273</v>
      </c>
      <c r="H2382">
        <v>40.985999999999997</v>
      </c>
      <c r="I2382">
        <v>50.048000000000002</v>
      </c>
      <c r="J2382">
        <v>50.6</v>
      </c>
      <c r="K2382">
        <v>108</v>
      </c>
      <c r="L2382">
        <v>100</v>
      </c>
      <c r="M2382">
        <v>117</v>
      </c>
      <c r="N2382">
        <v>92</v>
      </c>
      <c r="O2382">
        <v>12</v>
      </c>
      <c r="P2382">
        <v>4</v>
      </c>
      <c r="Q2382">
        <v>9</v>
      </c>
      <c r="Y2382">
        <v>1285</v>
      </c>
      <c r="Z2382">
        <v>1.4999999999999999E-2</v>
      </c>
      <c r="AA2382">
        <v>1</v>
      </c>
      <c r="AB2382">
        <v>16</v>
      </c>
    </row>
    <row r="2383" spans="1:28" x14ac:dyDescent="0.25">
      <c r="A2383">
        <v>2021</v>
      </c>
      <c r="B2383">
        <v>6</v>
      </c>
      <c r="C2383" s="289">
        <v>44349</v>
      </c>
      <c r="E2383">
        <v>449</v>
      </c>
      <c r="F2383" t="s">
        <v>272</v>
      </c>
      <c r="G2383" t="s">
        <v>273</v>
      </c>
      <c r="H2383">
        <v>40.985999999999997</v>
      </c>
      <c r="I2383">
        <v>50.048000000000002</v>
      </c>
      <c r="J2383">
        <v>42.9</v>
      </c>
      <c r="K2383">
        <v>108</v>
      </c>
      <c r="L2383">
        <v>100</v>
      </c>
      <c r="M2383">
        <v>112</v>
      </c>
      <c r="N2383">
        <v>97</v>
      </c>
      <c r="O2383">
        <v>7</v>
      </c>
      <c r="P2383">
        <v>6</v>
      </c>
      <c r="Q2383">
        <v>4</v>
      </c>
      <c r="S2383">
        <v>3</v>
      </c>
      <c r="Y2383">
        <v>4160</v>
      </c>
      <c r="Z2383">
        <v>1.4999999999999999E-2</v>
      </c>
      <c r="AA2383">
        <v>1</v>
      </c>
      <c r="AB2383">
        <v>16</v>
      </c>
    </row>
    <row r="2384" spans="1:28" x14ac:dyDescent="0.25">
      <c r="A2384">
        <v>2021</v>
      </c>
      <c r="B2384">
        <v>6</v>
      </c>
      <c r="C2384" s="289">
        <v>44353</v>
      </c>
      <c r="E2384">
        <v>449</v>
      </c>
      <c r="F2384" t="s">
        <v>272</v>
      </c>
      <c r="G2384" t="s">
        <v>273</v>
      </c>
      <c r="H2384">
        <v>40.985999999999997</v>
      </c>
      <c r="I2384">
        <v>50.048000000000002</v>
      </c>
      <c r="J2384">
        <v>43.5</v>
      </c>
      <c r="K2384">
        <v>108</v>
      </c>
      <c r="L2384">
        <v>100</v>
      </c>
      <c r="M2384">
        <v>107</v>
      </c>
      <c r="N2384">
        <v>101</v>
      </c>
      <c r="O2384">
        <v>6</v>
      </c>
      <c r="Q2384">
        <v>4</v>
      </c>
      <c r="Y2384">
        <v>2080</v>
      </c>
      <c r="Z2384">
        <v>1.4999999999999999E-2</v>
      </c>
      <c r="AA2384">
        <v>1</v>
      </c>
      <c r="AB2384">
        <v>16</v>
      </c>
    </row>
    <row r="2385" spans="1:28" x14ac:dyDescent="0.25">
      <c r="A2385">
        <v>2021</v>
      </c>
      <c r="B2385">
        <v>6</v>
      </c>
      <c r="C2385" s="289">
        <v>44347</v>
      </c>
      <c r="E2385">
        <v>557</v>
      </c>
      <c r="F2385" t="s">
        <v>178</v>
      </c>
      <c r="G2385" t="s">
        <v>179</v>
      </c>
      <c r="H2385">
        <v>171.262</v>
      </c>
      <c r="I2385">
        <v>194.922</v>
      </c>
      <c r="J2385">
        <v>188.7</v>
      </c>
      <c r="K2385">
        <v>20</v>
      </c>
      <c r="L2385">
        <v>180</v>
      </c>
      <c r="M2385">
        <v>20</v>
      </c>
      <c r="N2385">
        <v>180</v>
      </c>
      <c r="O2385">
        <v>1</v>
      </c>
      <c r="P2385">
        <v>2</v>
      </c>
      <c r="Q2385">
        <v>4</v>
      </c>
      <c r="S2385">
        <v>1</v>
      </c>
      <c r="Y2385">
        <v>200</v>
      </c>
      <c r="Z2385">
        <v>1.4999999999999999E-2</v>
      </c>
      <c r="AA2385">
        <v>1</v>
      </c>
      <c r="AB2385">
        <v>16</v>
      </c>
    </row>
    <row r="2386" spans="1:28" x14ac:dyDescent="0.25">
      <c r="A2386">
        <v>2021</v>
      </c>
      <c r="B2386">
        <v>6</v>
      </c>
      <c r="C2386" s="289">
        <v>44348</v>
      </c>
      <c r="E2386">
        <v>557</v>
      </c>
      <c r="F2386" t="s">
        <v>178</v>
      </c>
      <c r="G2386" t="s">
        <v>179</v>
      </c>
      <c r="H2386">
        <v>171.262</v>
      </c>
      <c r="I2386">
        <v>194.922</v>
      </c>
      <c r="K2386">
        <v>20</v>
      </c>
      <c r="L2386">
        <v>180</v>
      </c>
      <c r="Y2386">
        <v>72</v>
      </c>
      <c r="Z2386">
        <v>1.4999999999999999E-2</v>
      </c>
      <c r="AA2386">
        <v>1</v>
      </c>
      <c r="AB2386">
        <v>16</v>
      </c>
    </row>
    <row r="2387" spans="1:28" x14ac:dyDescent="0.25">
      <c r="A2387">
        <v>2021</v>
      </c>
      <c r="B2387">
        <v>6</v>
      </c>
      <c r="C2387" s="289">
        <v>44356</v>
      </c>
      <c r="E2387">
        <v>557</v>
      </c>
      <c r="F2387" t="s">
        <v>178</v>
      </c>
      <c r="G2387" t="s">
        <v>179</v>
      </c>
      <c r="H2387">
        <v>171.262</v>
      </c>
      <c r="I2387">
        <v>194.922</v>
      </c>
      <c r="J2387">
        <v>192.2</v>
      </c>
      <c r="K2387">
        <v>20</v>
      </c>
      <c r="L2387">
        <v>180</v>
      </c>
      <c r="M2387">
        <v>18</v>
      </c>
      <c r="N2387">
        <v>203</v>
      </c>
      <c r="O2387">
        <v>2</v>
      </c>
      <c r="P2387">
        <v>2</v>
      </c>
      <c r="Q2387">
        <v>6</v>
      </c>
      <c r="S2387">
        <v>1</v>
      </c>
      <c r="V2387">
        <v>1</v>
      </c>
      <c r="X2387">
        <v>12</v>
      </c>
      <c r="Y2387">
        <v>60</v>
      </c>
      <c r="Z2387">
        <v>1.4999999999999999E-2</v>
      </c>
      <c r="AA2387">
        <v>1</v>
      </c>
      <c r="AB2387">
        <v>16</v>
      </c>
    </row>
    <row r="2388" spans="1:28" x14ac:dyDescent="0.25">
      <c r="A2388">
        <v>2021</v>
      </c>
      <c r="B2388">
        <v>6</v>
      </c>
      <c r="C2388" s="289">
        <v>44357</v>
      </c>
      <c r="E2388">
        <v>557</v>
      </c>
      <c r="F2388" t="s">
        <v>178</v>
      </c>
      <c r="G2388" t="s">
        <v>179</v>
      </c>
      <c r="H2388">
        <v>171.262</v>
      </c>
      <c r="I2388">
        <v>194.922</v>
      </c>
      <c r="J2388">
        <v>217</v>
      </c>
      <c r="K2388">
        <v>20</v>
      </c>
      <c r="L2388">
        <v>180</v>
      </c>
      <c r="M2388">
        <v>17</v>
      </c>
      <c r="N2388">
        <v>212</v>
      </c>
      <c r="O2388">
        <v>3</v>
      </c>
      <c r="P2388">
        <v>1</v>
      </c>
      <c r="Q2388">
        <v>2</v>
      </c>
      <c r="S2388">
        <v>1</v>
      </c>
      <c r="X2388">
        <v>7</v>
      </c>
      <c r="Y2388">
        <v>343</v>
      </c>
      <c r="Z2388">
        <v>1.4999999999999999E-2</v>
      </c>
      <c r="AA2388">
        <v>1</v>
      </c>
      <c r="AB2388">
        <v>16</v>
      </c>
    </row>
    <row r="2389" spans="1:28" x14ac:dyDescent="0.25">
      <c r="A2389">
        <v>2021</v>
      </c>
      <c r="B2389">
        <v>6</v>
      </c>
      <c r="C2389" s="289">
        <v>44360</v>
      </c>
      <c r="E2389">
        <v>557</v>
      </c>
      <c r="F2389" t="s">
        <v>178</v>
      </c>
      <c r="G2389" t="s">
        <v>179</v>
      </c>
      <c r="H2389">
        <v>171.262</v>
      </c>
      <c r="I2389">
        <v>194.922</v>
      </c>
      <c r="J2389">
        <v>184.6</v>
      </c>
      <c r="K2389">
        <v>20</v>
      </c>
      <c r="L2389">
        <v>180</v>
      </c>
      <c r="M2389">
        <v>17</v>
      </c>
      <c r="N2389">
        <v>206</v>
      </c>
      <c r="O2389">
        <v>1</v>
      </c>
      <c r="P2389">
        <v>2</v>
      </c>
      <c r="Q2389">
        <v>4</v>
      </c>
      <c r="X2389">
        <v>7</v>
      </c>
      <c r="Y2389">
        <v>367</v>
      </c>
      <c r="Z2389">
        <v>1.4999999999999999E-2</v>
      </c>
      <c r="AA2389">
        <v>1</v>
      </c>
      <c r="AB2389">
        <v>16</v>
      </c>
    </row>
    <row r="2390" spans="1:28" x14ac:dyDescent="0.25">
      <c r="A2390">
        <v>2021</v>
      </c>
      <c r="B2390">
        <v>6</v>
      </c>
      <c r="C2390" s="289">
        <v>44361</v>
      </c>
      <c r="E2390">
        <v>557</v>
      </c>
      <c r="F2390" t="s">
        <v>178</v>
      </c>
      <c r="G2390" t="s">
        <v>179</v>
      </c>
      <c r="H2390">
        <v>171.262</v>
      </c>
      <c r="I2390">
        <v>194.922</v>
      </c>
      <c r="J2390">
        <v>189.1</v>
      </c>
      <c r="K2390">
        <v>20</v>
      </c>
      <c r="L2390">
        <v>180</v>
      </c>
      <c r="M2390">
        <v>17</v>
      </c>
      <c r="N2390">
        <v>212</v>
      </c>
      <c r="O2390">
        <v>3</v>
      </c>
      <c r="P2390">
        <v>4</v>
      </c>
      <c r="Q2390">
        <v>6</v>
      </c>
      <c r="S2390">
        <v>1</v>
      </c>
      <c r="X2390">
        <v>12</v>
      </c>
      <c r="Y2390">
        <v>345</v>
      </c>
      <c r="Z2390">
        <v>1.4999999999999999E-2</v>
      </c>
      <c r="AA2390">
        <v>1</v>
      </c>
      <c r="AB2390">
        <v>16</v>
      </c>
    </row>
    <row r="2391" spans="1:28" x14ac:dyDescent="0.25">
      <c r="A2391">
        <v>2021</v>
      </c>
      <c r="B2391">
        <v>6</v>
      </c>
      <c r="C2391" s="289">
        <v>44362</v>
      </c>
      <c r="E2391">
        <v>557</v>
      </c>
      <c r="F2391" t="s">
        <v>178</v>
      </c>
      <c r="G2391" t="s">
        <v>179</v>
      </c>
      <c r="H2391">
        <v>171.262</v>
      </c>
      <c r="I2391">
        <v>194.922</v>
      </c>
      <c r="J2391">
        <v>197</v>
      </c>
      <c r="K2391">
        <v>20</v>
      </c>
      <c r="L2391">
        <v>180</v>
      </c>
      <c r="M2391">
        <v>17</v>
      </c>
      <c r="N2391">
        <v>210</v>
      </c>
      <c r="O2391">
        <v>2</v>
      </c>
      <c r="P2391">
        <v>3</v>
      </c>
      <c r="Q2391">
        <v>5</v>
      </c>
      <c r="S2391">
        <v>1</v>
      </c>
      <c r="X2391">
        <v>10</v>
      </c>
      <c r="Y2391">
        <v>370</v>
      </c>
      <c r="Z2391">
        <v>1.4999999999999999E-2</v>
      </c>
      <c r="AA2391">
        <v>1</v>
      </c>
      <c r="AB2391">
        <v>16</v>
      </c>
    </row>
    <row r="2392" spans="1:28" x14ac:dyDescent="0.25">
      <c r="A2392">
        <v>2021</v>
      </c>
      <c r="B2392">
        <v>6</v>
      </c>
      <c r="C2392" s="289">
        <v>44347</v>
      </c>
      <c r="E2392">
        <v>556</v>
      </c>
      <c r="F2392" t="s">
        <v>175</v>
      </c>
      <c r="G2392" t="s">
        <v>176</v>
      </c>
      <c r="H2392">
        <v>1003.106</v>
      </c>
      <c r="I2392">
        <v>1141.6859999999999</v>
      </c>
      <c r="J2392">
        <v>1056.7</v>
      </c>
      <c r="K2392">
        <v>20</v>
      </c>
      <c r="L2392">
        <v>180</v>
      </c>
      <c r="M2392">
        <v>20</v>
      </c>
      <c r="N2392">
        <v>180</v>
      </c>
      <c r="O2392">
        <v>2</v>
      </c>
      <c r="P2392">
        <v>2</v>
      </c>
      <c r="Q2392">
        <v>3</v>
      </c>
      <c r="S2392">
        <v>0</v>
      </c>
      <c r="Y2392">
        <v>199</v>
      </c>
      <c r="Z2392">
        <v>1.4999999999999999E-2</v>
      </c>
      <c r="AA2392">
        <v>1</v>
      </c>
      <c r="AB2392">
        <v>16</v>
      </c>
    </row>
    <row r="2393" spans="1:28" x14ac:dyDescent="0.25">
      <c r="A2393">
        <v>2021</v>
      </c>
      <c r="B2393">
        <v>6</v>
      </c>
      <c r="C2393" s="289">
        <v>44348</v>
      </c>
      <c r="E2393">
        <v>556</v>
      </c>
      <c r="F2393" t="s">
        <v>175</v>
      </c>
      <c r="G2393" t="s">
        <v>176</v>
      </c>
      <c r="H2393">
        <v>1003.106</v>
      </c>
      <c r="I2393">
        <v>1141.6859999999999</v>
      </c>
      <c r="K2393">
        <v>20</v>
      </c>
      <c r="L2393">
        <v>180</v>
      </c>
      <c r="Y2393">
        <v>72</v>
      </c>
      <c r="Z2393">
        <v>1.4999999999999999E-2</v>
      </c>
      <c r="AA2393">
        <v>1</v>
      </c>
      <c r="AB2393">
        <v>16</v>
      </c>
    </row>
    <row r="2394" spans="1:28" x14ac:dyDescent="0.25">
      <c r="A2394">
        <v>2021</v>
      </c>
      <c r="B2394">
        <v>6</v>
      </c>
      <c r="C2394" s="289">
        <v>44356</v>
      </c>
      <c r="E2394">
        <v>556</v>
      </c>
      <c r="F2394" t="s">
        <v>175</v>
      </c>
      <c r="G2394" t="s">
        <v>176</v>
      </c>
      <c r="H2394">
        <v>1003.106</v>
      </c>
      <c r="I2394">
        <v>1141.6859999999999</v>
      </c>
      <c r="J2394">
        <v>1045.4000000000001</v>
      </c>
      <c r="K2394">
        <v>20</v>
      </c>
      <c r="L2394">
        <v>180</v>
      </c>
      <c r="M2394">
        <v>18</v>
      </c>
      <c r="N2394">
        <v>203</v>
      </c>
      <c r="O2394">
        <v>2</v>
      </c>
      <c r="P2394">
        <v>2</v>
      </c>
      <c r="Q2394">
        <v>4</v>
      </c>
      <c r="S2394">
        <v>2</v>
      </c>
      <c r="V2394">
        <v>2</v>
      </c>
      <c r="X2394">
        <v>11</v>
      </c>
      <c r="Y2394">
        <v>59</v>
      </c>
      <c r="Z2394">
        <v>1.4999999999999999E-2</v>
      </c>
      <c r="AA2394">
        <v>1</v>
      </c>
      <c r="AB2394">
        <v>16</v>
      </c>
    </row>
    <row r="2395" spans="1:28" x14ac:dyDescent="0.25">
      <c r="A2395">
        <v>2021</v>
      </c>
      <c r="B2395">
        <v>6</v>
      </c>
      <c r="C2395" s="289">
        <v>44357</v>
      </c>
      <c r="E2395">
        <v>556</v>
      </c>
      <c r="F2395" t="s">
        <v>175</v>
      </c>
      <c r="G2395" t="s">
        <v>176</v>
      </c>
      <c r="H2395">
        <v>1003.106</v>
      </c>
      <c r="I2395">
        <v>1141.6859999999999</v>
      </c>
      <c r="J2395">
        <v>1119.3</v>
      </c>
      <c r="K2395">
        <v>20</v>
      </c>
      <c r="L2395">
        <v>180</v>
      </c>
      <c r="M2395">
        <v>17</v>
      </c>
      <c r="N2395">
        <v>212</v>
      </c>
      <c r="O2395">
        <v>3</v>
      </c>
      <c r="P2395">
        <v>2</v>
      </c>
      <c r="Q2395">
        <v>4</v>
      </c>
      <c r="S2395">
        <v>1</v>
      </c>
      <c r="X2395">
        <v>9</v>
      </c>
      <c r="Y2395">
        <v>345</v>
      </c>
      <c r="Z2395">
        <v>1.4999999999999999E-2</v>
      </c>
      <c r="AA2395">
        <v>1</v>
      </c>
      <c r="AB2395">
        <v>16</v>
      </c>
    </row>
    <row r="2396" spans="1:28" x14ac:dyDescent="0.25">
      <c r="A2396">
        <v>2021</v>
      </c>
      <c r="B2396">
        <v>6</v>
      </c>
      <c r="C2396" s="289">
        <v>44360</v>
      </c>
      <c r="E2396">
        <v>556</v>
      </c>
      <c r="F2396" t="s">
        <v>175</v>
      </c>
      <c r="G2396" t="s">
        <v>176</v>
      </c>
      <c r="H2396">
        <v>1003.106</v>
      </c>
      <c r="I2396">
        <v>1141.6859999999999</v>
      </c>
      <c r="J2396">
        <v>1065.8</v>
      </c>
      <c r="K2396">
        <v>20</v>
      </c>
      <c r="L2396">
        <v>180</v>
      </c>
      <c r="M2396">
        <v>18</v>
      </c>
      <c r="N2396">
        <v>201</v>
      </c>
      <c r="O2396">
        <v>3</v>
      </c>
      <c r="P2396">
        <v>5</v>
      </c>
      <c r="Q2396">
        <v>3</v>
      </c>
      <c r="X2396">
        <v>10</v>
      </c>
      <c r="Y2396">
        <v>472</v>
      </c>
      <c r="Z2396">
        <v>1.4999999999999999E-2</v>
      </c>
      <c r="AA2396">
        <v>1</v>
      </c>
      <c r="AB2396">
        <v>16</v>
      </c>
    </row>
    <row r="2397" spans="1:28" x14ac:dyDescent="0.25">
      <c r="A2397">
        <v>2021</v>
      </c>
      <c r="B2397">
        <v>6</v>
      </c>
      <c r="C2397" s="289">
        <v>44361</v>
      </c>
      <c r="E2397">
        <v>556</v>
      </c>
      <c r="F2397" t="s">
        <v>175</v>
      </c>
      <c r="G2397" t="s">
        <v>176</v>
      </c>
      <c r="H2397">
        <v>1003.106</v>
      </c>
      <c r="I2397">
        <v>1141.6859999999999</v>
      </c>
      <c r="J2397">
        <v>1076.4000000000001</v>
      </c>
      <c r="K2397">
        <v>20</v>
      </c>
      <c r="L2397">
        <v>180</v>
      </c>
      <c r="M2397">
        <v>17</v>
      </c>
      <c r="N2397">
        <v>212</v>
      </c>
      <c r="O2397">
        <v>3</v>
      </c>
      <c r="P2397">
        <v>3</v>
      </c>
      <c r="Q2397">
        <v>4</v>
      </c>
      <c r="S2397">
        <v>0</v>
      </c>
      <c r="X2397">
        <v>11</v>
      </c>
      <c r="Y2397">
        <v>323</v>
      </c>
      <c r="Z2397">
        <v>1.4999999999999999E-2</v>
      </c>
      <c r="AA2397">
        <v>1</v>
      </c>
      <c r="AB2397">
        <v>16</v>
      </c>
    </row>
    <row r="2398" spans="1:28" x14ac:dyDescent="0.25">
      <c r="A2398">
        <v>2021</v>
      </c>
      <c r="B2398">
        <v>6</v>
      </c>
      <c r="C2398" s="289">
        <v>44362</v>
      </c>
      <c r="E2398">
        <v>556</v>
      </c>
      <c r="F2398" t="s">
        <v>175</v>
      </c>
      <c r="G2398" t="s">
        <v>176</v>
      </c>
      <c r="H2398">
        <v>1003.106</v>
      </c>
      <c r="I2398">
        <v>1141.6859999999999</v>
      </c>
      <c r="J2398">
        <v>1087.9000000000001</v>
      </c>
      <c r="K2398">
        <v>20</v>
      </c>
      <c r="L2398">
        <v>180</v>
      </c>
      <c r="M2398">
        <v>17</v>
      </c>
      <c r="N2398">
        <v>210</v>
      </c>
      <c r="O2398">
        <v>3</v>
      </c>
      <c r="P2398">
        <v>4</v>
      </c>
      <c r="Q2398">
        <v>3</v>
      </c>
      <c r="S2398">
        <v>0</v>
      </c>
      <c r="X2398">
        <v>10</v>
      </c>
      <c r="Y2398">
        <v>370</v>
      </c>
      <c r="Z2398">
        <v>1.4999999999999999E-2</v>
      </c>
      <c r="AA2398">
        <v>1</v>
      </c>
      <c r="AB2398">
        <v>16</v>
      </c>
    </row>
    <row r="2399" spans="1:28" x14ac:dyDescent="0.25">
      <c r="A2399">
        <v>2021</v>
      </c>
      <c r="B2399">
        <v>6</v>
      </c>
      <c r="C2399" s="289">
        <v>44348</v>
      </c>
      <c r="E2399">
        <v>437</v>
      </c>
      <c r="F2399" t="s">
        <v>349</v>
      </c>
      <c r="G2399" t="s">
        <v>350</v>
      </c>
      <c r="H2399">
        <v>158.08799999999999</v>
      </c>
      <c r="I2399">
        <v>179.928</v>
      </c>
      <c r="J2399">
        <v>175.2</v>
      </c>
      <c r="K2399">
        <v>120</v>
      </c>
      <c r="L2399">
        <v>120</v>
      </c>
      <c r="M2399">
        <v>97</v>
      </c>
      <c r="N2399">
        <v>148</v>
      </c>
      <c r="O2399">
        <v>8</v>
      </c>
      <c r="P2399">
        <v>3</v>
      </c>
      <c r="Q2399">
        <v>5</v>
      </c>
      <c r="Y2399">
        <v>315</v>
      </c>
      <c r="Z2399">
        <v>1.4999999999999999E-2</v>
      </c>
      <c r="AA2399">
        <v>1</v>
      </c>
      <c r="AB2399">
        <v>16</v>
      </c>
    </row>
    <row r="2400" spans="1:28" x14ac:dyDescent="0.25">
      <c r="A2400">
        <v>2021</v>
      </c>
      <c r="B2400">
        <v>6</v>
      </c>
      <c r="C2400" s="289">
        <v>44349</v>
      </c>
      <c r="E2400">
        <v>437</v>
      </c>
      <c r="F2400" t="s">
        <v>349</v>
      </c>
      <c r="G2400" t="s">
        <v>350</v>
      </c>
      <c r="H2400">
        <v>158.08799999999999</v>
      </c>
      <c r="I2400">
        <v>179.928</v>
      </c>
      <c r="J2400">
        <v>179.2</v>
      </c>
      <c r="K2400">
        <v>120</v>
      </c>
      <c r="L2400">
        <v>120</v>
      </c>
      <c r="M2400">
        <v>115</v>
      </c>
      <c r="N2400">
        <v>126</v>
      </c>
      <c r="O2400">
        <v>7</v>
      </c>
      <c r="P2400">
        <v>4</v>
      </c>
      <c r="Q2400">
        <v>7</v>
      </c>
      <c r="Y2400">
        <v>1993</v>
      </c>
      <c r="Z2400">
        <v>1.4999999999999999E-2</v>
      </c>
      <c r="AA2400">
        <v>1</v>
      </c>
      <c r="AB2400">
        <v>16</v>
      </c>
    </row>
    <row r="2401" spans="1:28" x14ac:dyDescent="0.25">
      <c r="A2401">
        <v>2021</v>
      </c>
      <c r="B2401">
        <v>6</v>
      </c>
      <c r="C2401" s="289">
        <v>44353</v>
      </c>
      <c r="E2401">
        <v>437</v>
      </c>
      <c r="F2401" t="s">
        <v>349</v>
      </c>
      <c r="G2401" t="s">
        <v>350</v>
      </c>
      <c r="H2401">
        <v>158.08799999999999</v>
      </c>
      <c r="I2401">
        <v>179.928</v>
      </c>
      <c r="J2401">
        <v>176.1</v>
      </c>
      <c r="K2401">
        <v>120</v>
      </c>
      <c r="L2401">
        <v>120</v>
      </c>
      <c r="M2401">
        <v>109</v>
      </c>
      <c r="N2401">
        <v>132</v>
      </c>
      <c r="O2401">
        <v>9</v>
      </c>
      <c r="P2401">
        <v>3</v>
      </c>
      <c r="Q2401">
        <v>8</v>
      </c>
      <c r="Y2401">
        <v>1645</v>
      </c>
      <c r="Z2401">
        <v>1.4999999999999999E-2</v>
      </c>
      <c r="AA2401">
        <v>1</v>
      </c>
      <c r="AB2401">
        <v>16</v>
      </c>
    </row>
    <row r="2402" spans="1:28" x14ac:dyDescent="0.25">
      <c r="A2402">
        <v>2021</v>
      </c>
      <c r="B2402">
        <v>6</v>
      </c>
      <c r="C2402" s="289">
        <v>44354</v>
      </c>
      <c r="E2402">
        <v>437</v>
      </c>
      <c r="F2402" t="s">
        <v>349</v>
      </c>
      <c r="G2402" t="s">
        <v>350</v>
      </c>
      <c r="H2402">
        <v>158.08799999999999</v>
      </c>
      <c r="I2402">
        <v>179.928</v>
      </c>
      <c r="J2402">
        <v>174.7</v>
      </c>
      <c r="K2402">
        <v>120</v>
      </c>
      <c r="L2402">
        <v>120</v>
      </c>
      <c r="M2402">
        <v>114</v>
      </c>
      <c r="N2402">
        <v>129</v>
      </c>
      <c r="O2402">
        <v>9</v>
      </c>
      <c r="P2402">
        <v>8</v>
      </c>
      <c r="Q2402">
        <v>9</v>
      </c>
      <c r="X2402">
        <v>26</v>
      </c>
      <c r="Y2402">
        <v>776</v>
      </c>
      <c r="Z2402">
        <v>1.4999999999999999E-2</v>
      </c>
      <c r="AA2402">
        <v>1</v>
      </c>
      <c r="AB2402">
        <v>16</v>
      </c>
    </row>
    <row r="2403" spans="1:28" x14ac:dyDescent="0.25">
      <c r="A2403">
        <v>2021</v>
      </c>
      <c r="B2403">
        <v>6</v>
      </c>
      <c r="C2403" s="289">
        <v>44355</v>
      </c>
      <c r="E2403">
        <v>437</v>
      </c>
      <c r="F2403" t="s">
        <v>349</v>
      </c>
      <c r="G2403" t="s">
        <v>350</v>
      </c>
      <c r="H2403">
        <v>158.08799999999999</v>
      </c>
      <c r="I2403">
        <v>179.928</v>
      </c>
      <c r="J2403">
        <v>170</v>
      </c>
      <c r="K2403">
        <v>120</v>
      </c>
      <c r="L2403">
        <v>120</v>
      </c>
      <c r="M2403">
        <v>109</v>
      </c>
      <c r="N2403">
        <v>133</v>
      </c>
      <c r="X2403">
        <v>7</v>
      </c>
      <c r="Y2403">
        <v>2632</v>
      </c>
      <c r="Z2403">
        <v>1.4999999999999999E-2</v>
      </c>
      <c r="AA2403">
        <v>1</v>
      </c>
      <c r="AB2403">
        <v>16</v>
      </c>
    </row>
    <row r="2404" spans="1:28" x14ac:dyDescent="0.25">
      <c r="A2404">
        <v>2021</v>
      </c>
      <c r="B2404">
        <v>6</v>
      </c>
      <c r="C2404" s="289">
        <v>44349</v>
      </c>
      <c r="E2404">
        <v>438</v>
      </c>
      <c r="F2404" t="s">
        <v>151</v>
      </c>
      <c r="G2404" t="s">
        <v>152</v>
      </c>
      <c r="H2404">
        <v>316.17599999999999</v>
      </c>
      <c r="I2404">
        <v>359.85599999999999</v>
      </c>
      <c r="J2404">
        <v>348.3</v>
      </c>
      <c r="K2404">
        <v>67</v>
      </c>
      <c r="L2404">
        <v>161</v>
      </c>
      <c r="M2404">
        <v>65</v>
      </c>
      <c r="N2404">
        <v>166</v>
      </c>
      <c r="O2404">
        <v>1</v>
      </c>
      <c r="S2404">
        <v>3</v>
      </c>
      <c r="Y2404">
        <v>640</v>
      </c>
      <c r="Z2404">
        <v>1.4999999999999999E-2</v>
      </c>
      <c r="AA2404">
        <v>1</v>
      </c>
      <c r="AB2404">
        <v>16</v>
      </c>
    </row>
    <row r="2405" spans="1:28" x14ac:dyDescent="0.25">
      <c r="A2405">
        <v>2021</v>
      </c>
      <c r="B2405">
        <v>6</v>
      </c>
      <c r="C2405" s="289">
        <v>44353</v>
      </c>
      <c r="E2405">
        <v>438</v>
      </c>
      <c r="F2405" t="s">
        <v>151</v>
      </c>
      <c r="G2405" t="s">
        <v>152</v>
      </c>
      <c r="H2405">
        <v>316.17599999999999</v>
      </c>
      <c r="I2405">
        <v>359.85599999999999</v>
      </c>
      <c r="J2405">
        <v>354.1</v>
      </c>
      <c r="K2405">
        <v>67</v>
      </c>
      <c r="L2405">
        <v>161</v>
      </c>
      <c r="M2405">
        <v>70</v>
      </c>
      <c r="N2405">
        <v>154</v>
      </c>
      <c r="O2405">
        <v>8</v>
      </c>
      <c r="P2405">
        <v>4</v>
      </c>
      <c r="Q2405">
        <v>4</v>
      </c>
      <c r="Y2405">
        <v>760</v>
      </c>
      <c r="Z2405">
        <v>1.4999999999999999E-2</v>
      </c>
      <c r="AA2405">
        <v>1</v>
      </c>
      <c r="AB2405">
        <v>16</v>
      </c>
    </row>
    <row r="2406" spans="1:28" x14ac:dyDescent="0.25">
      <c r="A2406">
        <v>2021</v>
      </c>
      <c r="B2406">
        <v>6</v>
      </c>
      <c r="C2406" s="289">
        <v>44354</v>
      </c>
      <c r="E2406">
        <v>438</v>
      </c>
      <c r="F2406" t="s">
        <v>151</v>
      </c>
      <c r="G2406" t="s">
        <v>152</v>
      </c>
      <c r="H2406">
        <v>316.17599999999999</v>
      </c>
      <c r="I2406">
        <v>359.85599999999999</v>
      </c>
      <c r="J2406">
        <v>353.8</v>
      </c>
      <c r="K2406">
        <v>67</v>
      </c>
      <c r="L2406">
        <v>161</v>
      </c>
      <c r="M2406">
        <v>68</v>
      </c>
      <c r="N2406">
        <v>159</v>
      </c>
      <c r="O2406">
        <v>8</v>
      </c>
      <c r="P2406">
        <v>3</v>
      </c>
      <c r="Q2406">
        <v>8</v>
      </c>
      <c r="X2406">
        <v>19</v>
      </c>
      <c r="Y2406">
        <v>583</v>
      </c>
      <c r="Z2406">
        <v>1.4999999999999999E-2</v>
      </c>
      <c r="AA2406">
        <v>1</v>
      </c>
      <c r="AB2406">
        <v>16</v>
      </c>
    </row>
    <row r="2407" spans="1:28" x14ac:dyDescent="0.25">
      <c r="A2407">
        <v>2021</v>
      </c>
      <c r="B2407">
        <v>6</v>
      </c>
      <c r="C2407" s="289">
        <v>44355</v>
      </c>
      <c r="E2407">
        <v>438</v>
      </c>
      <c r="F2407" t="s">
        <v>151</v>
      </c>
      <c r="G2407" t="s">
        <v>152</v>
      </c>
      <c r="H2407">
        <v>316.17599999999999</v>
      </c>
      <c r="I2407">
        <v>359.85599999999999</v>
      </c>
      <c r="J2407">
        <v>341.1</v>
      </c>
      <c r="K2407">
        <v>67</v>
      </c>
      <c r="L2407">
        <v>161</v>
      </c>
      <c r="M2407">
        <v>68</v>
      </c>
      <c r="N2407">
        <v>159</v>
      </c>
      <c r="X2407">
        <v>20</v>
      </c>
      <c r="Y2407">
        <v>2048</v>
      </c>
      <c r="Z2407">
        <v>1.4999999999999999E-2</v>
      </c>
      <c r="AA2407">
        <v>1</v>
      </c>
      <c r="AB2407">
        <v>16</v>
      </c>
    </row>
    <row r="2408" spans="1:28" x14ac:dyDescent="0.25">
      <c r="A2408">
        <v>2021</v>
      </c>
      <c r="B2408">
        <v>6</v>
      </c>
      <c r="C2408" s="289">
        <v>44356</v>
      </c>
      <c r="E2408">
        <v>438</v>
      </c>
      <c r="F2408" t="s">
        <v>151</v>
      </c>
      <c r="G2408" t="s">
        <v>152</v>
      </c>
      <c r="H2408">
        <v>316.17599999999999</v>
      </c>
      <c r="I2408">
        <v>359.85599999999999</v>
      </c>
      <c r="J2408">
        <v>338.3</v>
      </c>
      <c r="K2408">
        <v>67</v>
      </c>
      <c r="L2408">
        <v>161</v>
      </c>
      <c r="M2408">
        <v>66</v>
      </c>
      <c r="N2408">
        <v>164</v>
      </c>
      <c r="O2408">
        <v>5</v>
      </c>
      <c r="P2408">
        <v>4</v>
      </c>
      <c r="Q2408">
        <v>7</v>
      </c>
      <c r="R2408">
        <v>2</v>
      </c>
      <c r="X2408">
        <v>18</v>
      </c>
      <c r="Y2408">
        <v>1542</v>
      </c>
      <c r="Z2408">
        <v>1.4999999999999999E-2</v>
      </c>
      <c r="AA2408">
        <v>1</v>
      </c>
      <c r="AB2408">
        <v>16</v>
      </c>
    </row>
    <row r="2409" spans="1:28" x14ac:dyDescent="0.25">
      <c r="A2409">
        <v>2021</v>
      </c>
      <c r="B2409">
        <v>6</v>
      </c>
      <c r="C2409" s="289">
        <v>44357</v>
      </c>
      <c r="E2409">
        <v>438</v>
      </c>
      <c r="F2409" t="s">
        <v>151</v>
      </c>
      <c r="G2409" t="s">
        <v>152</v>
      </c>
      <c r="H2409">
        <v>316.17599999999999</v>
      </c>
      <c r="I2409">
        <v>359.85599999999999</v>
      </c>
      <c r="J2409">
        <v>360.7</v>
      </c>
      <c r="K2409">
        <v>67</v>
      </c>
      <c r="L2409">
        <v>161</v>
      </c>
      <c r="M2409">
        <v>67</v>
      </c>
      <c r="N2409">
        <v>162</v>
      </c>
      <c r="O2409">
        <v>7</v>
      </c>
      <c r="P2409">
        <v>4</v>
      </c>
      <c r="Q2409">
        <v>6</v>
      </c>
      <c r="R2409">
        <v>2</v>
      </c>
      <c r="X2409">
        <v>19</v>
      </c>
      <c r="Y2409">
        <v>943</v>
      </c>
      <c r="Z2409">
        <v>1.4999999999999999E-2</v>
      </c>
      <c r="AA2409">
        <v>1</v>
      </c>
      <c r="AB2409">
        <v>16</v>
      </c>
    </row>
    <row r="2410" spans="1:28" x14ac:dyDescent="0.25">
      <c r="A2410">
        <v>2021</v>
      </c>
      <c r="B2410">
        <v>6</v>
      </c>
      <c r="C2410" s="289">
        <v>44360</v>
      </c>
      <c r="E2410">
        <v>438</v>
      </c>
      <c r="F2410" t="s">
        <v>151</v>
      </c>
      <c r="G2410" t="s">
        <v>152</v>
      </c>
      <c r="H2410">
        <v>316.17599999999999</v>
      </c>
      <c r="I2410">
        <v>359.85599999999999</v>
      </c>
      <c r="J2410">
        <v>342</v>
      </c>
      <c r="K2410">
        <v>67</v>
      </c>
      <c r="L2410">
        <v>161</v>
      </c>
      <c r="M2410">
        <v>64</v>
      </c>
      <c r="N2410">
        <v>168</v>
      </c>
      <c r="O2410">
        <v>10</v>
      </c>
      <c r="P2410">
        <v>3</v>
      </c>
      <c r="Q2410">
        <v>3</v>
      </c>
      <c r="X2410">
        <v>16</v>
      </c>
      <c r="Y2410">
        <v>1708</v>
      </c>
      <c r="Z2410">
        <v>1.4999999999999999E-2</v>
      </c>
      <c r="AA2410">
        <v>1</v>
      </c>
      <c r="AB2410">
        <v>16</v>
      </c>
    </row>
    <row r="2411" spans="1:28" x14ac:dyDescent="0.25">
      <c r="A2411">
        <v>2021</v>
      </c>
      <c r="B2411">
        <v>6</v>
      </c>
      <c r="C2411" s="289">
        <v>44361</v>
      </c>
      <c r="E2411">
        <v>438</v>
      </c>
      <c r="F2411" t="s">
        <v>151</v>
      </c>
      <c r="G2411" t="s">
        <v>152</v>
      </c>
      <c r="H2411">
        <v>316.17599999999999</v>
      </c>
      <c r="I2411">
        <v>359.85599999999999</v>
      </c>
      <c r="J2411">
        <v>358</v>
      </c>
      <c r="K2411">
        <v>67</v>
      </c>
      <c r="L2411">
        <v>161</v>
      </c>
      <c r="M2411">
        <v>75</v>
      </c>
      <c r="N2411">
        <v>145</v>
      </c>
      <c r="O2411">
        <v>3</v>
      </c>
      <c r="P2411">
        <v>4</v>
      </c>
      <c r="Q2411">
        <v>4</v>
      </c>
      <c r="X2411">
        <v>11</v>
      </c>
      <c r="Y2411">
        <v>971</v>
      </c>
      <c r="Z2411">
        <v>1.4999999999999999E-2</v>
      </c>
      <c r="AA2411">
        <v>1</v>
      </c>
      <c r="AB2411">
        <v>16</v>
      </c>
    </row>
    <row r="2412" spans="1:28" x14ac:dyDescent="0.25">
      <c r="A2412">
        <v>2021</v>
      </c>
      <c r="B2412">
        <v>6</v>
      </c>
      <c r="C2412" s="289">
        <v>44347</v>
      </c>
      <c r="E2412">
        <v>670</v>
      </c>
      <c r="F2412" t="s">
        <v>434</v>
      </c>
      <c r="G2412" t="s">
        <v>435</v>
      </c>
      <c r="H2412">
        <v>280.41800000000001</v>
      </c>
      <c r="I2412">
        <v>319.15800000000002</v>
      </c>
      <c r="K2412">
        <v>96</v>
      </c>
      <c r="L2412">
        <v>150</v>
      </c>
      <c r="Y2412">
        <v>132</v>
      </c>
      <c r="Z2412">
        <v>1.4999999999999999E-2</v>
      </c>
      <c r="AA2412">
        <v>1</v>
      </c>
      <c r="AB2412">
        <v>16</v>
      </c>
    </row>
    <row r="2413" spans="1:28" x14ac:dyDescent="0.25">
      <c r="A2413">
        <v>2021</v>
      </c>
      <c r="B2413">
        <v>6</v>
      </c>
      <c r="C2413" s="289">
        <v>44347</v>
      </c>
      <c r="E2413">
        <v>669</v>
      </c>
      <c r="F2413" t="s">
        <v>412</v>
      </c>
      <c r="G2413" t="s">
        <v>413</v>
      </c>
      <c r="H2413">
        <v>897.71400000000006</v>
      </c>
      <c r="I2413">
        <v>1021.734</v>
      </c>
      <c r="J2413">
        <v>938.5</v>
      </c>
      <c r="K2413">
        <v>40</v>
      </c>
      <c r="L2413">
        <v>180</v>
      </c>
      <c r="M2413">
        <v>31</v>
      </c>
      <c r="N2413">
        <v>230</v>
      </c>
      <c r="O2413">
        <v>4</v>
      </c>
      <c r="P2413">
        <v>6</v>
      </c>
      <c r="Q2413">
        <v>7</v>
      </c>
      <c r="Y2413">
        <v>923</v>
      </c>
      <c r="Z2413">
        <v>1.4999999999999999E-2</v>
      </c>
      <c r="AA2413">
        <v>1</v>
      </c>
      <c r="AB2413">
        <v>16</v>
      </c>
    </row>
    <row r="2414" spans="1:28" x14ac:dyDescent="0.25">
      <c r="A2414">
        <v>2021</v>
      </c>
      <c r="B2414">
        <v>6</v>
      </c>
      <c r="C2414" s="289">
        <v>44348</v>
      </c>
      <c r="E2414">
        <v>669</v>
      </c>
      <c r="F2414" t="s">
        <v>412</v>
      </c>
      <c r="G2414" t="s">
        <v>413</v>
      </c>
      <c r="H2414">
        <v>897.71400000000006</v>
      </c>
      <c r="I2414">
        <v>1021.734</v>
      </c>
      <c r="K2414">
        <v>40</v>
      </c>
      <c r="L2414">
        <v>180</v>
      </c>
      <c r="O2414">
        <v>1</v>
      </c>
      <c r="Q2414">
        <v>1</v>
      </c>
      <c r="Y2414">
        <v>260</v>
      </c>
      <c r="Z2414">
        <v>1.4999999999999999E-2</v>
      </c>
      <c r="AA2414">
        <v>1</v>
      </c>
      <c r="AB2414">
        <v>16</v>
      </c>
    </row>
    <row r="2415" spans="1:28" x14ac:dyDescent="0.25">
      <c r="A2415">
        <v>2021</v>
      </c>
      <c r="B2415">
        <v>6</v>
      </c>
      <c r="C2415" s="289">
        <v>44361</v>
      </c>
      <c r="E2415">
        <v>669</v>
      </c>
      <c r="F2415" t="s">
        <v>412</v>
      </c>
      <c r="G2415" t="s">
        <v>413</v>
      </c>
      <c r="H2415">
        <v>897.71400000000006</v>
      </c>
      <c r="I2415">
        <v>1021.734</v>
      </c>
      <c r="J2415">
        <v>1126.2</v>
      </c>
      <c r="K2415">
        <v>40</v>
      </c>
      <c r="L2415">
        <v>180</v>
      </c>
      <c r="M2415">
        <v>36</v>
      </c>
      <c r="N2415">
        <v>200</v>
      </c>
      <c r="O2415">
        <v>5</v>
      </c>
      <c r="Q2415">
        <v>10</v>
      </c>
      <c r="X2415">
        <v>15</v>
      </c>
      <c r="Y2415">
        <v>15</v>
      </c>
      <c r="Z2415">
        <v>1.4999999999999999E-2</v>
      </c>
      <c r="AA2415">
        <v>1</v>
      </c>
      <c r="AB2415">
        <v>16</v>
      </c>
    </row>
    <row r="2416" spans="1:28" x14ac:dyDescent="0.25">
      <c r="A2416">
        <v>2021</v>
      </c>
      <c r="B2416">
        <v>6</v>
      </c>
      <c r="C2416" s="289">
        <v>44362</v>
      </c>
      <c r="E2416">
        <v>669</v>
      </c>
      <c r="F2416" t="s">
        <v>412</v>
      </c>
      <c r="G2416" t="s">
        <v>413</v>
      </c>
      <c r="H2416">
        <v>897.71400000000006</v>
      </c>
      <c r="I2416">
        <v>1021.734</v>
      </c>
      <c r="J2416">
        <v>1007.9</v>
      </c>
      <c r="K2416">
        <v>40</v>
      </c>
      <c r="L2416">
        <v>180</v>
      </c>
      <c r="M2416">
        <v>32</v>
      </c>
      <c r="N2416">
        <v>222</v>
      </c>
      <c r="O2416">
        <v>9</v>
      </c>
      <c r="P2416">
        <v>6</v>
      </c>
      <c r="Q2416">
        <v>10</v>
      </c>
      <c r="X2416">
        <v>25</v>
      </c>
      <c r="Y2416">
        <v>79</v>
      </c>
      <c r="Z2416">
        <v>1.4999999999999999E-2</v>
      </c>
      <c r="AA2416">
        <v>1</v>
      </c>
      <c r="AB2416">
        <v>16</v>
      </c>
    </row>
    <row r="2417" spans="1:28" x14ac:dyDescent="0.25">
      <c r="A2417">
        <v>2021</v>
      </c>
      <c r="B2417">
        <v>6</v>
      </c>
      <c r="C2417" s="289">
        <v>44347</v>
      </c>
      <c r="E2417">
        <v>122</v>
      </c>
      <c r="F2417" t="s">
        <v>163</v>
      </c>
      <c r="G2417" t="s">
        <v>164</v>
      </c>
      <c r="H2417">
        <v>267.39999999999998</v>
      </c>
      <c r="I2417">
        <v>292.60000000000002</v>
      </c>
      <c r="K2417">
        <v>63</v>
      </c>
      <c r="L2417">
        <v>115</v>
      </c>
      <c r="Y2417">
        <v>200</v>
      </c>
      <c r="Z2417">
        <v>1.4999999999999999E-2</v>
      </c>
      <c r="AA2417">
        <v>1</v>
      </c>
      <c r="AB2417">
        <v>22</v>
      </c>
    </row>
    <row r="2418" spans="1:28" x14ac:dyDescent="0.25">
      <c r="A2418">
        <v>2021</v>
      </c>
      <c r="B2418">
        <v>6</v>
      </c>
      <c r="C2418" s="289">
        <v>44348</v>
      </c>
      <c r="E2418">
        <v>122</v>
      </c>
      <c r="F2418" t="s">
        <v>163</v>
      </c>
      <c r="G2418" t="s">
        <v>164</v>
      </c>
      <c r="H2418">
        <v>267.39999999999998</v>
      </c>
      <c r="I2418">
        <v>292.60000000000002</v>
      </c>
      <c r="K2418">
        <v>63</v>
      </c>
      <c r="L2418">
        <v>115</v>
      </c>
      <c r="Q2418">
        <v>2</v>
      </c>
      <c r="Y2418">
        <v>242</v>
      </c>
      <c r="Z2418">
        <v>1.4999999999999999E-2</v>
      </c>
      <c r="AA2418">
        <v>1</v>
      </c>
      <c r="AB2418">
        <v>22</v>
      </c>
    </row>
    <row r="2419" spans="1:28" x14ac:dyDescent="0.25">
      <c r="A2419">
        <v>2021</v>
      </c>
      <c r="B2419">
        <v>6</v>
      </c>
      <c r="C2419" s="289">
        <v>44349</v>
      </c>
      <c r="E2419">
        <v>122</v>
      </c>
      <c r="F2419" t="s">
        <v>163</v>
      </c>
      <c r="G2419" t="s">
        <v>164</v>
      </c>
      <c r="H2419">
        <v>267.39999999999998</v>
      </c>
      <c r="I2419">
        <v>292.60000000000002</v>
      </c>
      <c r="K2419">
        <v>63</v>
      </c>
      <c r="L2419">
        <v>115</v>
      </c>
      <c r="Y2419">
        <v>1065</v>
      </c>
      <c r="Z2419">
        <v>1.4999999999999999E-2</v>
      </c>
      <c r="AA2419">
        <v>1</v>
      </c>
      <c r="AB2419">
        <v>22</v>
      </c>
    </row>
    <row r="2420" spans="1:28" x14ac:dyDescent="0.25">
      <c r="A2420">
        <v>2021</v>
      </c>
      <c r="B2420">
        <v>6</v>
      </c>
      <c r="C2420" s="289">
        <v>44353</v>
      </c>
      <c r="E2420">
        <v>122</v>
      </c>
      <c r="F2420" t="s">
        <v>163</v>
      </c>
      <c r="G2420" t="s">
        <v>164</v>
      </c>
      <c r="H2420">
        <v>267.39999999999998</v>
      </c>
      <c r="I2420">
        <v>292.60000000000002</v>
      </c>
      <c r="K2420">
        <v>63</v>
      </c>
      <c r="L2420">
        <v>115</v>
      </c>
      <c r="Y2420">
        <v>280</v>
      </c>
      <c r="Z2420">
        <v>1.4999999999999999E-2</v>
      </c>
      <c r="AA2420">
        <v>1</v>
      </c>
      <c r="AB2420">
        <v>22</v>
      </c>
    </row>
    <row r="2421" spans="1:28" x14ac:dyDescent="0.25">
      <c r="A2421">
        <v>2021</v>
      </c>
      <c r="B2421">
        <v>6</v>
      </c>
      <c r="C2421" s="289">
        <v>44354</v>
      </c>
      <c r="E2421">
        <v>122</v>
      </c>
      <c r="F2421" t="s">
        <v>163</v>
      </c>
      <c r="G2421" t="s">
        <v>164</v>
      </c>
      <c r="H2421">
        <v>267.39999999999998</v>
      </c>
      <c r="I2421">
        <v>292.60000000000002</v>
      </c>
      <c r="K2421">
        <v>63</v>
      </c>
      <c r="L2421">
        <v>115</v>
      </c>
      <c r="Y2421">
        <v>130</v>
      </c>
      <c r="Z2421">
        <v>1.4999999999999999E-2</v>
      </c>
      <c r="AA2421">
        <v>1</v>
      </c>
      <c r="AB2421">
        <v>22</v>
      </c>
    </row>
    <row r="2422" spans="1:28" x14ac:dyDescent="0.25">
      <c r="A2422">
        <v>2021</v>
      </c>
      <c r="B2422">
        <v>6</v>
      </c>
      <c r="C2422" s="289">
        <v>44355</v>
      </c>
      <c r="E2422">
        <v>122</v>
      </c>
      <c r="F2422" t="s">
        <v>163</v>
      </c>
      <c r="G2422" t="s">
        <v>164</v>
      </c>
      <c r="H2422">
        <v>267.39999999999998</v>
      </c>
      <c r="I2422">
        <v>292.60000000000002</v>
      </c>
      <c r="J2422">
        <v>277.7</v>
      </c>
      <c r="K2422">
        <v>63</v>
      </c>
      <c r="L2422">
        <v>115</v>
      </c>
      <c r="M2422">
        <v>62</v>
      </c>
      <c r="N2422">
        <v>116</v>
      </c>
      <c r="X2422">
        <v>14</v>
      </c>
      <c r="Y2422">
        <v>584</v>
      </c>
      <c r="Z2422">
        <v>1.4999999999999999E-2</v>
      </c>
      <c r="AA2422">
        <v>1</v>
      </c>
      <c r="AB2422">
        <v>22</v>
      </c>
    </row>
    <row r="2423" spans="1:28" x14ac:dyDescent="0.25">
      <c r="A2423">
        <v>2021</v>
      </c>
      <c r="B2423">
        <v>6</v>
      </c>
      <c r="C2423" s="289">
        <v>44356</v>
      </c>
      <c r="E2423">
        <v>122</v>
      </c>
      <c r="F2423" t="s">
        <v>163</v>
      </c>
      <c r="G2423" t="s">
        <v>164</v>
      </c>
      <c r="H2423">
        <v>267.39999999999998</v>
      </c>
      <c r="I2423">
        <v>292.60000000000002</v>
      </c>
      <c r="J2423">
        <v>279.2</v>
      </c>
      <c r="K2423">
        <v>63</v>
      </c>
      <c r="L2423">
        <v>115</v>
      </c>
      <c r="M2423">
        <v>61</v>
      </c>
      <c r="N2423">
        <v>119</v>
      </c>
      <c r="O2423">
        <v>7</v>
      </c>
      <c r="P2423">
        <v>2</v>
      </c>
      <c r="Q2423">
        <v>7</v>
      </c>
      <c r="X2423">
        <v>16</v>
      </c>
      <c r="Y2423">
        <v>851</v>
      </c>
      <c r="Z2423">
        <v>1.4999999999999999E-2</v>
      </c>
      <c r="AA2423">
        <v>1</v>
      </c>
      <c r="AB2423">
        <v>22</v>
      </c>
    </row>
    <row r="2424" spans="1:28" x14ac:dyDescent="0.25">
      <c r="A2424">
        <v>2021</v>
      </c>
      <c r="B2424">
        <v>6</v>
      </c>
      <c r="C2424" s="289">
        <v>44357</v>
      </c>
      <c r="E2424">
        <v>122</v>
      </c>
      <c r="F2424" t="s">
        <v>163</v>
      </c>
      <c r="G2424" t="s">
        <v>164</v>
      </c>
      <c r="H2424">
        <v>267.39999999999998</v>
      </c>
      <c r="I2424">
        <v>292.60000000000002</v>
      </c>
      <c r="J2424">
        <v>287.3</v>
      </c>
      <c r="K2424">
        <v>63</v>
      </c>
      <c r="L2424">
        <v>115</v>
      </c>
      <c r="M2424">
        <v>61</v>
      </c>
      <c r="N2424">
        <v>118</v>
      </c>
      <c r="O2424">
        <v>4</v>
      </c>
      <c r="P2424">
        <v>2</v>
      </c>
      <c r="Q2424">
        <v>5</v>
      </c>
      <c r="X2424">
        <v>11</v>
      </c>
      <c r="Y2424">
        <v>216</v>
      </c>
      <c r="Z2424">
        <v>1.4999999999999999E-2</v>
      </c>
      <c r="AA2424">
        <v>1</v>
      </c>
      <c r="AB2424">
        <v>22</v>
      </c>
    </row>
    <row r="2425" spans="1:28" x14ac:dyDescent="0.25">
      <c r="A2425">
        <v>2021</v>
      </c>
      <c r="B2425">
        <v>6</v>
      </c>
      <c r="C2425" s="289">
        <v>44361</v>
      </c>
      <c r="E2425">
        <v>122</v>
      </c>
      <c r="F2425" t="s">
        <v>163</v>
      </c>
      <c r="G2425" t="s">
        <v>164</v>
      </c>
      <c r="H2425">
        <v>267.39999999999998</v>
      </c>
      <c r="I2425">
        <v>292.60000000000002</v>
      </c>
      <c r="K2425">
        <v>63</v>
      </c>
      <c r="L2425">
        <v>115</v>
      </c>
      <c r="Y2425">
        <v>300</v>
      </c>
      <c r="Z2425">
        <v>1.4999999999999999E-2</v>
      </c>
      <c r="AA2425">
        <v>1</v>
      </c>
      <c r="AB2425">
        <v>22</v>
      </c>
    </row>
    <row r="2426" spans="1:28" x14ac:dyDescent="0.25">
      <c r="A2426">
        <v>2021</v>
      </c>
      <c r="B2426">
        <v>6</v>
      </c>
      <c r="C2426" s="289">
        <v>44347</v>
      </c>
      <c r="E2426">
        <v>674</v>
      </c>
      <c r="F2426" t="s">
        <v>447</v>
      </c>
      <c r="G2426" t="s">
        <v>448</v>
      </c>
      <c r="H2426">
        <v>240.89599999999999</v>
      </c>
      <c r="I2426">
        <v>274.17599999999999</v>
      </c>
      <c r="K2426">
        <v>40</v>
      </c>
      <c r="L2426">
        <v>180</v>
      </c>
      <c r="Y2426">
        <v>1000</v>
      </c>
      <c r="Z2426">
        <v>1.4999999999999999E-2</v>
      </c>
      <c r="AA2426">
        <v>1</v>
      </c>
      <c r="AB2426">
        <v>22</v>
      </c>
    </row>
    <row r="2427" spans="1:28" x14ac:dyDescent="0.25">
      <c r="A2427">
        <v>2021</v>
      </c>
      <c r="B2427">
        <v>6</v>
      </c>
      <c r="C2427" s="289">
        <v>44349</v>
      </c>
      <c r="E2427">
        <v>674</v>
      </c>
      <c r="F2427" t="s">
        <v>447</v>
      </c>
      <c r="G2427" t="s">
        <v>448</v>
      </c>
      <c r="H2427">
        <v>240.89599999999999</v>
      </c>
      <c r="I2427">
        <v>274.17599999999999</v>
      </c>
      <c r="J2427">
        <v>285</v>
      </c>
      <c r="K2427">
        <v>40</v>
      </c>
      <c r="L2427">
        <v>180</v>
      </c>
      <c r="M2427">
        <v>65</v>
      </c>
      <c r="N2427">
        <v>111</v>
      </c>
      <c r="O2427">
        <v>1</v>
      </c>
      <c r="S2427">
        <v>2</v>
      </c>
      <c r="Y2427">
        <v>603</v>
      </c>
      <c r="Z2427">
        <v>1.4999999999999999E-2</v>
      </c>
      <c r="AA2427">
        <v>1</v>
      </c>
      <c r="AB2427">
        <v>22</v>
      </c>
    </row>
    <row r="2428" spans="1:28" x14ac:dyDescent="0.25">
      <c r="A2428">
        <v>2021</v>
      </c>
      <c r="B2428">
        <v>6</v>
      </c>
      <c r="C2428" s="289">
        <v>44353</v>
      </c>
      <c r="E2428">
        <v>674</v>
      </c>
      <c r="F2428" t="s">
        <v>447</v>
      </c>
      <c r="G2428" t="s">
        <v>448</v>
      </c>
      <c r="H2428">
        <v>240.89599999999999</v>
      </c>
      <c r="I2428">
        <v>274.17599999999999</v>
      </c>
      <c r="J2428">
        <v>282</v>
      </c>
      <c r="K2428">
        <v>40</v>
      </c>
      <c r="L2428">
        <v>180</v>
      </c>
      <c r="M2428">
        <v>43</v>
      </c>
      <c r="N2428">
        <v>166</v>
      </c>
      <c r="O2428">
        <v>7</v>
      </c>
      <c r="P2428">
        <v>4</v>
      </c>
      <c r="Q2428">
        <v>5</v>
      </c>
      <c r="Y2428">
        <v>156</v>
      </c>
      <c r="Z2428">
        <v>1.4999999999999999E-2</v>
      </c>
      <c r="AA2428">
        <v>1</v>
      </c>
      <c r="AB2428">
        <v>22</v>
      </c>
    </row>
    <row r="2429" spans="1:28" x14ac:dyDescent="0.25">
      <c r="A2429">
        <v>2021</v>
      </c>
      <c r="B2429">
        <v>6</v>
      </c>
      <c r="C2429" s="289">
        <v>44354</v>
      </c>
      <c r="E2429">
        <v>674</v>
      </c>
      <c r="F2429" t="s">
        <v>447</v>
      </c>
      <c r="G2429" t="s">
        <v>448</v>
      </c>
      <c r="H2429">
        <v>240.89599999999999</v>
      </c>
      <c r="I2429">
        <v>274.17599999999999</v>
      </c>
      <c r="J2429">
        <v>285</v>
      </c>
      <c r="K2429">
        <v>40</v>
      </c>
      <c r="L2429">
        <v>180</v>
      </c>
      <c r="M2429">
        <v>54</v>
      </c>
      <c r="N2429">
        <v>134</v>
      </c>
      <c r="O2429">
        <v>5</v>
      </c>
      <c r="Q2429">
        <v>1</v>
      </c>
      <c r="X2429">
        <v>6</v>
      </c>
      <c r="Y2429">
        <v>936</v>
      </c>
      <c r="Z2429">
        <v>1.4999999999999999E-2</v>
      </c>
      <c r="AA2429">
        <v>1</v>
      </c>
      <c r="AB2429">
        <v>22</v>
      </c>
    </row>
    <row r="2430" spans="1:28" x14ac:dyDescent="0.25">
      <c r="A2430">
        <v>2021</v>
      </c>
      <c r="B2430">
        <v>6</v>
      </c>
      <c r="C2430" s="289">
        <v>44349</v>
      </c>
      <c r="E2430">
        <v>50</v>
      </c>
      <c r="F2430" t="s">
        <v>278</v>
      </c>
      <c r="G2430" t="s">
        <v>279</v>
      </c>
      <c r="H2430">
        <v>51.57</v>
      </c>
      <c r="I2430">
        <v>56.43</v>
      </c>
      <c r="J2430">
        <v>55.3</v>
      </c>
      <c r="K2430">
        <v>101</v>
      </c>
      <c r="L2430">
        <v>107</v>
      </c>
      <c r="M2430">
        <v>51</v>
      </c>
      <c r="N2430">
        <v>140</v>
      </c>
      <c r="O2430">
        <v>8</v>
      </c>
      <c r="Q2430">
        <v>2</v>
      </c>
      <c r="Y2430">
        <v>850</v>
      </c>
      <c r="Z2430">
        <v>1.4999999999999999E-2</v>
      </c>
      <c r="AA2430">
        <v>1</v>
      </c>
      <c r="AB2430">
        <v>18</v>
      </c>
    </row>
    <row r="2431" spans="1:28" x14ac:dyDescent="0.25">
      <c r="A2431">
        <v>2021</v>
      </c>
      <c r="B2431">
        <v>6</v>
      </c>
      <c r="C2431" s="289">
        <v>44353</v>
      </c>
      <c r="E2431">
        <v>50</v>
      </c>
      <c r="F2431" t="s">
        <v>278</v>
      </c>
      <c r="G2431" t="s">
        <v>279</v>
      </c>
      <c r="H2431">
        <v>51.57</v>
      </c>
      <c r="I2431">
        <v>56.43</v>
      </c>
      <c r="J2431">
        <v>57.6</v>
      </c>
      <c r="K2431">
        <v>101</v>
      </c>
      <c r="L2431">
        <v>107</v>
      </c>
      <c r="M2431">
        <v>63</v>
      </c>
      <c r="N2431">
        <v>114</v>
      </c>
      <c r="O2431">
        <v>5</v>
      </c>
      <c r="P2431">
        <v>4</v>
      </c>
      <c r="Q2431">
        <v>6</v>
      </c>
      <c r="Y2431">
        <v>603</v>
      </c>
      <c r="Z2431">
        <v>1.4999999999999999E-2</v>
      </c>
      <c r="AA2431">
        <v>1</v>
      </c>
      <c r="AB2431">
        <v>18</v>
      </c>
    </row>
    <row r="2432" spans="1:28" x14ac:dyDescent="0.25">
      <c r="A2432">
        <v>2021</v>
      </c>
      <c r="B2432">
        <v>6</v>
      </c>
      <c r="C2432" s="289">
        <v>44354</v>
      </c>
      <c r="E2432">
        <v>50</v>
      </c>
      <c r="F2432" t="s">
        <v>278</v>
      </c>
      <c r="G2432" t="s">
        <v>279</v>
      </c>
      <c r="H2432">
        <v>51.57</v>
      </c>
      <c r="I2432">
        <v>56.43</v>
      </c>
      <c r="J2432">
        <v>55.8</v>
      </c>
      <c r="K2432">
        <v>101</v>
      </c>
      <c r="L2432">
        <v>107</v>
      </c>
      <c r="M2432">
        <v>59</v>
      </c>
      <c r="N2432">
        <v>123</v>
      </c>
      <c r="O2432">
        <v>12</v>
      </c>
      <c r="P2432">
        <v>2</v>
      </c>
      <c r="Q2432">
        <v>4</v>
      </c>
      <c r="X2432">
        <v>18</v>
      </c>
      <c r="Y2432">
        <v>1530</v>
      </c>
      <c r="Z2432">
        <v>1.4999999999999999E-2</v>
      </c>
      <c r="AA2432">
        <v>1</v>
      </c>
      <c r="AB2432">
        <v>18</v>
      </c>
    </row>
    <row r="2433" spans="1:28" x14ac:dyDescent="0.25">
      <c r="A2433">
        <v>2021</v>
      </c>
      <c r="B2433">
        <v>6</v>
      </c>
      <c r="C2433" s="289">
        <v>44355</v>
      </c>
      <c r="E2433">
        <v>50</v>
      </c>
      <c r="F2433" t="s">
        <v>278</v>
      </c>
      <c r="G2433" t="s">
        <v>279</v>
      </c>
      <c r="H2433">
        <v>51.57</v>
      </c>
      <c r="I2433">
        <v>56.43</v>
      </c>
      <c r="J2433">
        <v>53.3</v>
      </c>
      <c r="K2433">
        <v>101</v>
      </c>
      <c r="L2433">
        <v>107</v>
      </c>
      <c r="M2433">
        <v>58</v>
      </c>
      <c r="N2433">
        <v>125</v>
      </c>
      <c r="X2433">
        <v>21</v>
      </c>
      <c r="Y2433">
        <v>2961</v>
      </c>
      <c r="Z2433">
        <v>1.4999999999999999E-2</v>
      </c>
      <c r="AA2433">
        <v>1</v>
      </c>
      <c r="AB2433">
        <v>18</v>
      </c>
    </row>
    <row r="2434" spans="1:28" x14ac:dyDescent="0.25">
      <c r="A2434">
        <v>2021</v>
      </c>
      <c r="B2434">
        <v>6</v>
      </c>
      <c r="C2434" s="289">
        <v>44356</v>
      </c>
      <c r="E2434">
        <v>50</v>
      </c>
      <c r="F2434" t="s">
        <v>278</v>
      </c>
      <c r="G2434" t="s">
        <v>279</v>
      </c>
      <c r="H2434">
        <v>51.57</v>
      </c>
      <c r="I2434">
        <v>56.43</v>
      </c>
      <c r="J2434">
        <v>53.6</v>
      </c>
      <c r="K2434">
        <v>101</v>
      </c>
      <c r="L2434">
        <v>107</v>
      </c>
      <c r="M2434">
        <v>69</v>
      </c>
      <c r="N2434">
        <v>105</v>
      </c>
      <c r="O2434">
        <v>15</v>
      </c>
      <c r="P2434">
        <v>2</v>
      </c>
      <c r="Q2434">
        <v>5</v>
      </c>
      <c r="R2434">
        <v>3</v>
      </c>
      <c r="X2434">
        <v>25</v>
      </c>
      <c r="Y2434">
        <v>2377</v>
      </c>
      <c r="Z2434">
        <v>1.4999999999999999E-2</v>
      </c>
      <c r="AA2434">
        <v>1</v>
      </c>
      <c r="AB2434">
        <v>18</v>
      </c>
    </row>
    <row r="2435" spans="1:28" x14ac:dyDescent="0.25">
      <c r="A2435">
        <v>2021</v>
      </c>
      <c r="B2435">
        <v>6</v>
      </c>
      <c r="C2435" s="289">
        <v>44357</v>
      </c>
      <c r="E2435">
        <v>50</v>
      </c>
      <c r="F2435" t="s">
        <v>278</v>
      </c>
      <c r="G2435" t="s">
        <v>279</v>
      </c>
      <c r="H2435">
        <v>51.57</v>
      </c>
      <c r="I2435">
        <v>56.43</v>
      </c>
      <c r="J2435">
        <v>52.5</v>
      </c>
      <c r="K2435">
        <v>101</v>
      </c>
      <c r="L2435">
        <v>107</v>
      </c>
      <c r="M2435">
        <v>55</v>
      </c>
      <c r="N2435">
        <v>130</v>
      </c>
      <c r="O2435">
        <v>10</v>
      </c>
      <c r="P2435">
        <v>2</v>
      </c>
      <c r="Q2435">
        <v>7</v>
      </c>
      <c r="R2435">
        <v>2</v>
      </c>
      <c r="X2435">
        <v>21</v>
      </c>
      <c r="Y2435">
        <v>1785</v>
      </c>
      <c r="Z2435">
        <v>1.4999999999999999E-2</v>
      </c>
      <c r="AA2435">
        <v>1</v>
      </c>
      <c r="AB2435">
        <v>18</v>
      </c>
    </row>
    <row r="2436" spans="1:28" x14ac:dyDescent="0.25">
      <c r="A2436">
        <v>2021</v>
      </c>
      <c r="B2436">
        <v>6</v>
      </c>
      <c r="C2436" s="289">
        <v>44360</v>
      </c>
      <c r="E2436">
        <v>50</v>
      </c>
      <c r="F2436" t="s">
        <v>278</v>
      </c>
      <c r="G2436" t="s">
        <v>279</v>
      </c>
      <c r="H2436">
        <v>51.57</v>
      </c>
      <c r="I2436">
        <v>56.43</v>
      </c>
      <c r="J2436">
        <v>56.2</v>
      </c>
      <c r="K2436">
        <v>101</v>
      </c>
      <c r="L2436">
        <v>107</v>
      </c>
      <c r="M2436">
        <v>57</v>
      </c>
      <c r="N2436">
        <v>127</v>
      </c>
      <c r="O2436">
        <v>3</v>
      </c>
      <c r="P2436">
        <v>7</v>
      </c>
      <c r="Q2436">
        <v>6</v>
      </c>
      <c r="X2436">
        <v>16</v>
      </c>
      <c r="Y2436">
        <v>1864</v>
      </c>
      <c r="Z2436">
        <v>1.4999999999999999E-2</v>
      </c>
      <c r="AA2436">
        <v>1</v>
      </c>
      <c r="AB2436">
        <v>18</v>
      </c>
    </row>
    <row r="2437" spans="1:28" x14ac:dyDescent="0.25">
      <c r="A2437">
        <v>2021</v>
      </c>
      <c r="B2437">
        <v>6</v>
      </c>
      <c r="C2437" s="289">
        <v>44361</v>
      </c>
      <c r="E2437">
        <v>50</v>
      </c>
      <c r="F2437" t="s">
        <v>278</v>
      </c>
      <c r="G2437" t="s">
        <v>279</v>
      </c>
      <c r="H2437">
        <v>51.57</v>
      </c>
      <c r="I2437">
        <v>56.43</v>
      </c>
      <c r="J2437">
        <v>52</v>
      </c>
      <c r="K2437">
        <v>101</v>
      </c>
      <c r="L2437">
        <v>107</v>
      </c>
      <c r="M2437">
        <v>65</v>
      </c>
      <c r="N2437">
        <v>111</v>
      </c>
      <c r="O2437">
        <v>2</v>
      </c>
      <c r="P2437">
        <v>2</v>
      </c>
      <c r="Q2437">
        <v>2</v>
      </c>
      <c r="X2437">
        <v>6</v>
      </c>
      <c r="Y2437">
        <v>846</v>
      </c>
      <c r="Z2437">
        <v>1.4999999999999999E-2</v>
      </c>
      <c r="AA2437">
        <v>1</v>
      </c>
      <c r="AB2437">
        <v>18</v>
      </c>
    </row>
    <row r="2438" spans="1:28" x14ac:dyDescent="0.25">
      <c r="A2438">
        <v>2021</v>
      </c>
      <c r="B2438">
        <v>6</v>
      </c>
      <c r="C2438" s="289">
        <v>44347</v>
      </c>
      <c r="E2438">
        <v>660</v>
      </c>
      <c r="F2438" t="s">
        <v>421</v>
      </c>
      <c r="G2438" t="s">
        <v>422</v>
      </c>
      <c r="H2438">
        <v>605.06299999999999</v>
      </c>
      <c r="I2438">
        <v>688.65300000000002</v>
      </c>
      <c r="J2438">
        <v>1298.4000000000001</v>
      </c>
      <c r="K2438">
        <v>20</v>
      </c>
      <c r="L2438">
        <v>180</v>
      </c>
      <c r="M2438">
        <v>20</v>
      </c>
      <c r="N2438">
        <v>183</v>
      </c>
      <c r="O2438">
        <v>2</v>
      </c>
      <c r="P2438">
        <v>3</v>
      </c>
      <c r="Q2438">
        <v>2</v>
      </c>
      <c r="Y2438">
        <v>277</v>
      </c>
      <c r="Z2438">
        <v>1.4999999999999999E-2</v>
      </c>
      <c r="AA2438">
        <v>1</v>
      </c>
      <c r="AB2438">
        <v>16</v>
      </c>
    </row>
    <row r="2439" spans="1:28" x14ac:dyDescent="0.25">
      <c r="A2439">
        <v>2021</v>
      </c>
      <c r="B2439">
        <v>6</v>
      </c>
      <c r="C2439" s="289">
        <v>44348</v>
      </c>
      <c r="E2439">
        <v>660</v>
      </c>
      <c r="F2439" t="s">
        <v>421</v>
      </c>
      <c r="G2439" t="s">
        <v>422</v>
      </c>
      <c r="H2439">
        <v>605.06299999999999</v>
      </c>
      <c r="I2439">
        <v>688.65300000000002</v>
      </c>
      <c r="J2439">
        <v>1327.1</v>
      </c>
      <c r="K2439">
        <v>20</v>
      </c>
      <c r="L2439">
        <v>180</v>
      </c>
      <c r="M2439">
        <v>20</v>
      </c>
      <c r="N2439">
        <v>185</v>
      </c>
      <c r="O2439">
        <v>2</v>
      </c>
      <c r="P2439">
        <v>1</v>
      </c>
      <c r="Q2439">
        <v>1</v>
      </c>
      <c r="R2439">
        <v>0</v>
      </c>
      <c r="Y2439">
        <v>796</v>
      </c>
      <c r="Z2439">
        <v>1.4999999999999999E-2</v>
      </c>
      <c r="AA2439">
        <v>1</v>
      </c>
      <c r="AB2439">
        <v>16</v>
      </c>
    </row>
    <row r="2440" spans="1:28" x14ac:dyDescent="0.25">
      <c r="A2440">
        <v>2021</v>
      </c>
      <c r="B2440">
        <v>6</v>
      </c>
      <c r="C2440" s="289">
        <v>44349</v>
      </c>
      <c r="E2440">
        <v>660</v>
      </c>
      <c r="F2440" t="s">
        <v>421</v>
      </c>
      <c r="G2440" t="s">
        <v>422</v>
      </c>
      <c r="H2440">
        <v>605.06299999999999</v>
      </c>
      <c r="I2440">
        <v>688.65300000000002</v>
      </c>
      <c r="J2440">
        <v>1305.5</v>
      </c>
      <c r="K2440">
        <v>20</v>
      </c>
      <c r="L2440">
        <v>180</v>
      </c>
      <c r="M2440">
        <v>20</v>
      </c>
      <c r="N2440">
        <v>184</v>
      </c>
      <c r="O2440">
        <v>3</v>
      </c>
      <c r="P2440">
        <v>1</v>
      </c>
      <c r="Q2440">
        <v>1</v>
      </c>
      <c r="S2440">
        <v>1</v>
      </c>
      <c r="Y2440">
        <v>475</v>
      </c>
      <c r="Z2440">
        <v>1.4999999999999999E-2</v>
      </c>
      <c r="AA2440">
        <v>1</v>
      </c>
      <c r="AB2440">
        <v>16</v>
      </c>
    </row>
    <row r="2441" spans="1:28" x14ac:dyDescent="0.25">
      <c r="A2441">
        <v>2021</v>
      </c>
      <c r="B2441">
        <v>6</v>
      </c>
      <c r="C2441" s="289">
        <v>44353</v>
      </c>
      <c r="E2441">
        <v>660</v>
      </c>
      <c r="F2441" t="s">
        <v>421</v>
      </c>
      <c r="G2441" t="s">
        <v>422</v>
      </c>
      <c r="H2441">
        <v>605.06299999999999</v>
      </c>
      <c r="I2441">
        <v>688.65300000000002</v>
      </c>
      <c r="J2441">
        <v>1306.2</v>
      </c>
      <c r="K2441">
        <v>20</v>
      </c>
      <c r="L2441">
        <v>180</v>
      </c>
      <c r="M2441">
        <v>17</v>
      </c>
      <c r="N2441">
        <v>211</v>
      </c>
      <c r="O2441">
        <v>3</v>
      </c>
      <c r="P2441">
        <v>3</v>
      </c>
      <c r="Q2441">
        <v>4</v>
      </c>
      <c r="S2441">
        <v>2</v>
      </c>
      <c r="Y2441">
        <v>930</v>
      </c>
      <c r="Z2441">
        <v>1.4999999999999999E-2</v>
      </c>
      <c r="AA2441">
        <v>1</v>
      </c>
      <c r="AB2441">
        <v>16</v>
      </c>
    </row>
    <row r="2442" spans="1:28" x14ac:dyDescent="0.25">
      <c r="A2442">
        <v>2021</v>
      </c>
      <c r="B2442">
        <v>6</v>
      </c>
      <c r="C2442" s="289">
        <v>44354</v>
      </c>
      <c r="E2442">
        <v>660</v>
      </c>
      <c r="F2442" t="s">
        <v>421</v>
      </c>
      <c r="G2442" t="s">
        <v>422</v>
      </c>
      <c r="H2442">
        <v>605.06299999999999</v>
      </c>
      <c r="I2442">
        <v>688.65300000000002</v>
      </c>
      <c r="J2442">
        <v>1285</v>
      </c>
      <c r="K2442">
        <v>20</v>
      </c>
      <c r="L2442">
        <v>180</v>
      </c>
      <c r="M2442">
        <v>16</v>
      </c>
      <c r="N2442">
        <v>219</v>
      </c>
      <c r="O2442">
        <v>2</v>
      </c>
      <c r="P2442">
        <v>2</v>
      </c>
      <c r="Q2442">
        <v>3</v>
      </c>
      <c r="S2442">
        <v>0</v>
      </c>
      <c r="X2442">
        <v>7</v>
      </c>
      <c r="Y2442">
        <v>205</v>
      </c>
      <c r="Z2442">
        <v>1.4999999999999999E-2</v>
      </c>
      <c r="AA2442">
        <v>1</v>
      </c>
      <c r="AB2442">
        <v>16</v>
      </c>
    </row>
    <row r="2443" spans="1:28" x14ac:dyDescent="0.25">
      <c r="A2443">
        <v>2021</v>
      </c>
      <c r="B2443">
        <v>6</v>
      </c>
      <c r="C2443" s="289">
        <v>44355</v>
      </c>
      <c r="E2443">
        <v>660</v>
      </c>
      <c r="F2443" t="s">
        <v>421</v>
      </c>
      <c r="G2443" t="s">
        <v>422</v>
      </c>
      <c r="H2443">
        <v>605.06299999999999</v>
      </c>
      <c r="I2443">
        <v>688.65300000000002</v>
      </c>
      <c r="K2443">
        <v>20</v>
      </c>
      <c r="L2443">
        <v>180</v>
      </c>
      <c r="Y2443">
        <v>504</v>
      </c>
      <c r="Z2443">
        <v>1.4999999999999999E-2</v>
      </c>
      <c r="AA2443">
        <v>1</v>
      </c>
      <c r="AB2443">
        <v>16</v>
      </c>
    </row>
    <row r="2444" spans="1:28" x14ac:dyDescent="0.25">
      <c r="A2444">
        <v>2021</v>
      </c>
      <c r="B2444">
        <v>6</v>
      </c>
      <c r="C2444" s="289">
        <v>44356</v>
      </c>
      <c r="E2444">
        <v>658</v>
      </c>
      <c r="F2444" t="s">
        <v>255</v>
      </c>
      <c r="G2444" t="s">
        <v>256</v>
      </c>
      <c r="H2444">
        <v>83.7</v>
      </c>
      <c r="I2444">
        <v>96.3</v>
      </c>
      <c r="J2444">
        <v>95.6</v>
      </c>
      <c r="K2444">
        <v>60</v>
      </c>
      <c r="L2444">
        <v>180</v>
      </c>
      <c r="M2444">
        <v>75</v>
      </c>
      <c r="N2444">
        <v>145</v>
      </c>
      <c r="O2444">
        <v>18</v>
      </c>
      <c r="P2444">
        <v>2</v>
      </c>
      <c r="Q2444">
        <v>9</v>
      </c>
      <c r="S2444">
        <v>9</v>
      </c>
      <c r="V2444">
        <v>4</v>
      </c>
      <c r="X2444">
        <v>42</v>
      </c>
      <c r="Y2444">
        <v>642</v>
      </c>
      <c r="Z2444">
        <v>0.02</v>
      </c>
      <c r="AA2444">
        <v>1</v>
      </c>
      <c r="AB2444">
        <v>20</v>
      </c>
    </row>
    <row r="2445" spans="1:28" x14ac:dyDescent="0.25">
      <c r="A2445">
        <v>2021</v>
      </c>
      <c r="B2445">
        <v>6</v>
      </c>
      <c r="C2445" s="289">
        <v>44357</v>
      </c>
      <c r="E2445">
        <v>658</v>
      </c>
      <c r="F2445" t="s">
        <v>255</v>
      </c>
      <c r="G2445" t="s">
        <v>256</v>
      </c>
      <c r="H2445">
        <v>83.7</v>
      </c>
      <c r="I2445">
        <v>96.3</v>
      </c>
      <c r="J2445">
        <v>102.8</v>
      </c>
      <c r="K2445">
        <v>60</v>
      </c>
      <c r="L2445">
        <v>180</v>
      </c>
      <c r="M2445">
        <v>78</v>
      </c>
      <c r="N2445">
        <v>139</v>
      </c>
      <c r="O2445">
        <v>2</v>
      </c>
      <c r="P2445">
        <v>8</v>
      </c>
      <c r="Q2445">
        <v>3</v>
      </c>
      <c r="R2445">
        <v>4</v>
      </c>
      <c r="X2445">
        <v>17</v>
      </c>
      <c r="Y2445">
        <v>1562</v>
      </c>
      <c r="Z2445">
        <v>0.02</v>
      </c>
      <c r="AA2445">
        <v>1</v>
      </c>
      <c r="AB2445">
        <v>20</v>
      </c>
    </row>
    <row r="2446" spans="1:28" x14ac:dyDescent="0.25">
      <c r="A2446">
        <v>2021</v>
      </c>
      <c r="B2446">
        <v>6</v>
      </c>
      <c r="C2446" s="289">
        <v>44360</v>
      </c>
      <c r="E2446">
        <v>658</v>
      </c>
      <c r="F2446" t="s">
        <v>255</v>
      </c>
      <c r="G2446" t="s">
        <v>256</v>
      </c>
      <c r="H2446">
        <v>83.7</v>
      </c>
      <c r="I2446">
        <v>96.3</v>
      </c>
      <c r="K2446">
        <v>60</v>
      </c>
      <c r="L2446">
        <v>180</v>
      </c>
      <c r="Y2446">
        <v>60</v>
      </c>
      <c r="Z2446">
        <v>0.02</v>
      </c>
      <c r="AA2446">
        <v>1</v>
      </c>
      <c r="AB2446">
        <v>20</v>
      </c>
    </row>
    <row r="2447" spans="1:28" x14ac:dyDescent="0.25">
      <c r="A2447">
        <v>2021</v>
      </c>
      <c r="B2447">
        <v>6</v>
      </c>
      <c r="C2447" s="289">
        <v>44361</v>
      </c>
      <c r="E2447">
        <v>658</v>
      </c>
      <c r="F2447" t="s">
        <v>255</v>
      </c>
      <c r="G2447" t="s">
        <v>256</v>
      </c>
      <c r="H2447">
        <v>83.7</v>
      </c>
      <c r="I2447">
        <v>96.3</v>
      </c>
      <c r="J2447">
        <v>99.6</v>
      </c>
      <c r="K2447">
        <v>60</v>
      </c>
      <c r="L2447">
        <v>180</v>
      </c>
      <c r="M2447">
        <v>74</v>
      </c>
      <c r="N2447">
        <v>145</v>
      </c>
      <c r="O2447">
        <v>8</v>
      </c>
      <c r="P2447">
        <v>4</v>
      </c>
      <c r="Q2447">
        <v>4</v>
      </c>
      <c r="X2447">
        <v>16</v>
      </c>
      <c r="Y2447">
        <v>1441</v>
      </c>
      <c r="Z2447">
        <v>0.02</v>
      </c>
      <c r="AA2447">
        <v>1</v>
      </c>
      <c r="AB2447">
        <v>20</v>
      </c>
    </row>
    <row r="2448" spans="1:28" x14ac:dyDescent="0.25">
      <c r="A2448">
        <v>2021</v>
      </c>
      <c r="B2448">
        <v>6</v>
      </c>
      <c r="C2448" s="289">
        <v>44362</v>
      </c>
      <c r="E2448">
        <v>658</v>
      </c>
      <c r="F2448" t="s">
        <v>255</v>
      </c>
      <c r="G2448" t="s">
        <v>256</v>
      </c>
      <c r="H2448">
        <v>83.7</v>
      </c>
      <c r="I2448">
        <v>96.3</v>
      </c>
      <c r="K2448">
        <v>60</v>
      </c>
      <c r="L2448">
        <v>180</v>
      </c>
      <c r="Y2448">
        <v>400</v>
      </c>
      <c r="Z2448">
        <v>0.02</v>
      </c>
      <c r="AA2448">
        <v>1</v>
      </c>
      <c r="AB2448">
        <v>20</v>
      </c>
    </row>
    <row r="2449" spans="1:28" x14ac:dyDescent="0.25">
      <c r="A2449">
        <v>2021</v>
      </c>
      <c r="B2449">
        <v>6</v>
      </c>
      <c r="C2449" s="289">
        <v>44356</v>
      </c>
      <c r="E2449">
        <v>656</v>
      </c>
      <c r="F2449" t="s">
        <v>249</v>
      </c>
      <c r="G2449" t="s">
        <v>250</v>
      </c>
      <c r="H2449">
        <v>137.63999999999999</v>
      </c>
      <c r="I2449">
        <v>158.36000000000001</v>
      </c>
      <c r="J2449">
        <v>148.80000000000001</v>
      </c>
      <c r="K2449">
        <v>60</v>
      </c>
      <c r="L2449">
        <v>180</v>
      </c>
      <c r="M2449">
        <v>75</v>
      </c>
      <c r="N2449">
        <v>145</v>
      </c>
      <c r="O2449">
        <v>16</v>
      </c>
      <c r="P2449">
        <v>4</v>
      </c>
      <c r="Q2449">
        <v>9</v>
      </c>
      <c r="S2449">
        <v>9</v>
      </c>
      <c r="V2449">
        <v>6</v>
      </c>
      <c r="X2449">
        <v>44</v>
      </c>
      <c r="Y2449">
        <v>624</v>
      </c>
      <c r="Z2449">
        <v>0.02</v>
      </c>
      <c r="AA2449">
        <v>1</v>
      </c>
      <c r="AB2449">
        <v>20</v>
      </c>
    </row>
    <row r="2450" spans="1:28" x14ac:dyDescent="0.25">
      <c r="A2450">
        <v>2021</v>
      </c>
      <c r="B2450">
        <v>6</v>
      </c>
      <c r="C2450" s="289">
        <v>44357</v>
      </c>
      <c r="E2450">
        <v>656</v>
      </c>
      <c r="F2450" t="s">
        <v>249</v>
      </c>
      <c r="G2450" t="s">
        <v>250</v>
      </c>
      <c r="H2450">
        <v>137.63999999999999</v>
      </c>
      <c r="I2450">
        <v>158.36000000000001</v>
      </c>
      <c r="J2450">
        <v>185.1</v>
      </c>
      <c r="K2450">
        <v>60</v>
      </c>
      <c r="L2450">
        <v>180</v>
      </c>
      <c r="M2450">
        <v>83</v>
      </c>
      <c r="N2450">
        <v>131</v>
      </c>
      <c r="O2450">
        <v>7</v>
      </c>
      <c r="P2450">
        <v>4</v>
      </c>
      <c r="Q2450">
        <v>4</v>
      </c>
      <c r="R2450">
        <v>3</v>
      </c>
      <c r="X2450">
        <v>18</v>
      </c>
      <c r="Y2450">
        <v>1288</v>
      </c>
      <c r="Z2450">
        <v>0.02</v>
      </c>
      <c r="AA2450">
        <v>1</v>
      </c>
      <c r="AB2450">
        <v>20</v>
      </c>
    </row>
    <row r="2451" spans="1:28" x14ac:dyDescent="0.25">
      <c r="A2451">
        <v>2021</v>
      </c>
      <c r="B2451">
        <v>6</v>
      </c>
      <c r="C2451" s="289">
        <v>44360</v>
      </c>
      <c r="E2451">
        <v>656</v>
      </c>
      <c r="F2451" t="s">
        <v>249</v>
      </c>
      <c r="G2451" t="s">
        <v>250</v>
      </c>
      <c r="H2451">
        <v>137.63999999999999</v>
      </c>
      <c r="I2451">
        <v>158.36000000000001</v>
      </c>
      <c r="K2451">
        <v>60</v>
      </c>
      <c r="L2451">
        <v>180</v>
      </c>
      <c r="Y2451">
        <v>60</v>
      </c>
      <c r="Z2451">
        <v>0.02</v>
      </c>
      <c r="AA2451">
        <v>1</v>
      </c>
      <c r="AB2451">
        <v>20</v>
      </c>
    </row>
    <row r="2452" spans="1:28" x14ac:dyDescent="0.25">
      <c r="A2452">
        <v>2021</v>
      </c>
      <c r="B2452">
        <v>6</v>
      </c>
      <c r="C2452" s="289">
        <v>44361</v>
      </c>
      <c r="E2452">
        <v>656</v>
      </c>
      <c r="F2452" t="s">
        <v>249</v>
      </c>
      <c r="G2452" t="s">
        <v>250</v>
      </c>
      <c r="H2452">
        <v>137.63999999999999</v>
      </c>
      <c r="I2452">
        <v>158.36000000000001</v>
      </c>
      <c r="J2452">
        <v>143.80000000000001</v>
      </c>
      <c r="K2452">
        <v>60</v>
      </c>
      <c r="L2452">
        <v>180</v>
      </c>
      <c r="M2452">
        <v>74</v>
      </c>
      <c r="N2452">
        <v>145</v>
      </c>
      <c r="O2452">
        <v>12</v>
      </c>
      <c r="P2452">
        <v>2</v>
      </c>
      <c r="Q2452">
        <v>3</v>
      </c>
      <c r="X2452">
        <v>17</v>
      </c>
      <c r="Y2452">
        <v>1407</v>
      </c>
      <c r="Z2452">
        <v>0.02</v>
      </c>
      <c r="AA2452">
        <v>1</v>
      </c>
      <c r="AB2452">
        <v>20</v>
      </c>
    </row>
    <row r="2453" spans="1:28" x14ac:dyDescent="0.25">
      <c r="A2453">
        <v>2021</v>
      </c>
      <c r="B2453">
        <v>6</v>
      </c>
      <c r="C2453" s="289">
        <v>44362</v>
      </c>
      <c r="E2453">
        <v>656</v>
      </c>
      <c r="F2453" t="s">
        <v>249</v>
      </c>
      <c r="G2453" t="s">
        <v>250</v>
      </c>
      <c r="H2453">
        <v>137.63999999999999</v>
      </c>
      <c r="I2453">
        <v>158.36000000000001</v>
      </c>
      <c r="K2453">
        <v>60</v>
      </c>
      <c r="L2453">
        <v>180</v>
      </c>
      <c r="Y2453">
        <v>500</v>
      </c>
      <c r="Z2453">
        <v>0.02</v>
      </c>
      <c r="AA2453">
        <v>1</v>
      </c>
      <c r="AB2453">
        <v>20</v>
      </c>
    </row>
    <row r="2454" spans="1:28" x14ac:dyDescent="0.25">
      <c r="A2454">
        <v>2021</v>
      </c>
      <c r="B2454">
        <v>6</v>
      </c>
      <c r="C2454" s="289">
        <v>44356</v>
      </c>
      <c r="E2454">
        <v>657</v>
      </c>
      <c r="F2454" t="s">
        <v>252</v>
      </c>
      <c r="G2454" t="s">
        <v>253</v>
      </c>
      <c r="H2454">
        <v>83.7</v>
      </c>
      <c r="I2454">
        <v>96.3</v>
      </c>
      <c r="J2454">
        <v>95.6</v>
      </c>
      <c r="K2454">
        <v>60</v>
      </c>
      <c r="L2454">
        <v>180</v>
      </c>
      <c r="M2454">
        <v>75</v>
      </c>
      <c r="N2454">
        <v>145</v>
      </c>
      <c r="O2454">
        <v>18</v>
      </c>
      <c r="P2454">
        <v>2</v>
      </c>
      <c r="Q2454">
        <v>9</v>
      </c>
      <c r="S2454">
        <v>9</v>
      </c>
      <c r="V2454">
        <v>4</v>
      </c>
      <c r="X2454">
        <v>42</v>
      </c>
      <c r="Y2454">
        <v>642</v>
      </c>
      <c r="Z2454">
        <v>0.02</v>
      </c>
      <c r="AA2454">
        <v>1</v>
      </c>
      <c r="AB2454">
        <v>20</v>
      </c>
    </row>
    <row r="2455" spans="1:28" x14ac:dyDescent="0.25">
      <c r="A2455">
        <v>2021</v>
      </c>
      <c r="B2455">
        <v>6</v>
      </c>
      <c r="C2455" s="289">
        <v>44357</v>
      </c>
      <c r="E2455">
        <v>657</v>
      </c>
      <c r="F2455" t="s">
        <v>252</v>
      </c>
      <c r="G2455" t="s">
        <v>253</v>
      </c>
      <c r="H2455">
        <v>83.7</v>
      </c>
      <c r="I2455">
        <v>96.3</v>
      </c>
      <c r="J2455">
        <v>102.8</v>
      </c>
      <c r="K2455">
        <v>60</v>
      </c>
      <c r="L2455">
        <v>180</v>
      </c>
      <c r="M2455">
        <v>78</v>
      </c>
      <c r="N2455">
        <v>139</v>
      </c>
      <c r="O2455">
        <v>2</v>
      </c>
      <c r="P2455">
        <v>8</v>
      </c>
      <c r="Q2455">
        <v>3</v>
      </c>
      <c r="R2455">
        <v>4</v>
      </c>
      <c r="X2455">
        <v>17</v>
      </c>
      <c r="Y2455">
        <v>1562</v>
      </c>
      <c r="Z2455">
        <v>0.02</v>
      </c>
      <c r="AA2455">
        <v>1</v>
      </c>
      <c r="AB2455">
        <v>20</v>
      </c>
    </row>
    <row r="2456" spans="1:28" x14ac:dyDescent="0.25">
      <c r="A2456">
        <v>2021</v>
      </c>
      <c r="B2456">
        <v>6</v>
      </c>
      <c r="C2456" s="289">
        <v>44360</v>
      </c>
      <c r="E2456">
        <v>657</v>
      </c>
      <c r="F2456" t="s">
        <v>252</v>
      </c>
      <c r="G2456" t="s">
        <v>253</v>
      </c>
      <c r="H2456">
        <v>83.7</v>
      </c>
      <c r="I2456">
        <v>96.3</v>
      </c>
      <c r="K2456">
        <v>60</v>
      </c>
      <c r="L2456">
        <v>180</v>
      </c>
      <c r="Y2456">
        <v>60</v>
      </c>
      <c r="Z2456">
        <v>0.02</v>
      </c>
      <c r="AA2456">
        <v>1</v>
      </c>
      <c r="AB2456">
        <v>20</v>
      </c>
    </row>
    <row r="2457" spans="1:28" x14ac:dyDescent="0.25">
      <c r="A2457">
        <v>2021</v>
      </c>
      <c r="B2457">
        <v>6</v>
      </c>
      <c r="C2457" s="289">
        <v>44361</v>
      </c>
      <c r="E2457">
        <v>657</v>
      </c>
      <c r="F2457" t="s">
        <v>252</v>
      </c>
      <c r="G2457" t="s">
        <v>253</v>
      </c>
      <c r="H2457">
        <v>83.7</v>
      </c>
      <c r="I2457">
        <v>96.3</v>
      </c>
      <c r="J2457">
        <v>99.6</v>
      </c>
      <c r="K2457">
        <v>60</v>
      </c>
      <c r="L2457">
        <v>180</v>
      </c>
      <c r="M2457">
        <v>74</v>
      </c>
      <c r="N2457">
        <v>145</v>
      </c>
      <c r="O2457">
        <v>8</v>
      </c>
      <c r="P2457">
        <v>4</v>
      </c>
      <c r="Q2457">
        <v>4</v>
      </c>
      <c r="X2457">
        <v>16</v>
      </c>
      <c r="Y2457">
        <v>1441</v>
      </c>
      <c r="Z2457">
        <v>0.02</v>
      </c>
      <c r="AA2457">
        <v>1</v>
      </c>
      <c r="AB2457">
        <v>20</v>
      </c>
    </row>
    <row r="2458" spans="1:28" x14ac:dyDescent="0.25">
      <c r="A2458">
        <v>2021</v>
      </c>
      <c r="B2458">
        <v>6</v>
      </c>
      <c r="C2458" s="289">
        <v>44362</v>
      </c>
      <c r="E2458">
        <v>657</v>
      </c>
      <c r="F2458" t="s">
        <v>252</v>
      </c>
      <c r="G2458" t="s">
        <v>253</v>
      </c>
      <c r="H2458">
        <v>83.7</v>
      </c>
      <c r="I2458">
        <v>96.3</v>
      </c>
      <c r="K2458">
        <v>60</v>
      </c>
      <c r="L2458">
        <v>180</v>
      </c>
      <c r="Y2458">
        <v>400</v>
      </c>
      <c r="Z2458">
        <v>0.02</v>
      </c>
      <c r="AA2458">
        <v>1</v>
      </c>
      <c r="AB2458">
        <v>20</v>
      </c>
    </row>
    <row r="2459" spans="1:28" x14ac:dyDescent="0.25">
      <c r="A2459">
        <v>2021</v>
      </c>
      <c r="B2459">
        <v>6</v>
      </c>
      <c r="C2459" s="289">
        <v>44356</v>
      </c>
      <c r="E2459">
        <v>655</v>
      </c>
      <c r="F2459" t="s">
        <v>246</v>
      </c>
      <c r="G2459" t="s">
        <v>247</v>
      </c>
      <c r="H2459">
        <v>137.63999999999999</v>
      </c>
      <c r="I2459">
        <v>158.36000000000001</v>
      </c>
      <c r="J2459">
        <v>148.80000000000001</v>
      </c>
      <c r="K2459">
        <v>60</v>
      </c>
      <c r="L2459">
        <v>180</v>
      </c>
      <c r="M2459">
        <v>75</v>
      </c>
      <c r="N2459">
        <v>145</v>
      </c>
      <c r="O2459">
        <v>16</v>
      </c>
      <c r="P2459">
        <v>4</v>
      </c>
      <c r="Q2459">
        <v>9</v>
      </c>
      <c r="S2459">
        <v>9</v>
      </c>
      <c r="V2459">
        <v>6</v>
      </c>
      <c r="X2459">
        <v>44</v>
      </c>
      <c r="Y2459">
        <v>624</v>
      </c>
      <c r="Z2459">
        <v>0.02</v>
      </c>
      <c r="AA2459">
        <v>1</v>
      </c>
      <c r="AB2459">
        <v>20</v>
      </c>
    </row>
    <row r="2460" spans="1:28" x14ac:dyDescent="0.25">
      <c r="A2460">
        <v>2021</v>
      </c>
      <c r="B2460">
        <v>6</v>
      </c>
      <c r="C2460" s="289">
        <v>44357</v>
      </c>
      <c r="E2460">
        <v>655</v>
      </c>
      <c r="F2460" t="s">
        <v>246</v>
      </c>
      <c r="G2460" t="s">
        <v>247</v>
      </c>
      <c r="H2460">
        <v>137.63999999999999</v>
      </c>
      <c r="I2460">
        <v>158.36000000000001</v>
      </c>
      <c r="J2460">
        <v>185.1</v>
      </c>
      <c r="K2460">
        <v>60</v>
      </c>
      <c r="L2460">
        <v>180</v>
      </c>
      <c r="M2460">
        <v>83</v>
      </c>
      <c r="N2460">
        <v>131</v>
      </c>
      <c r="O2460">
        <v>7</v>
      </c>
      <c r="P2460">
        <v>4</v>
      </c>
      <c r="Q2460">
        <v>4</v>
      </c>
      <c r="R2460">
        <v>3</v>
      </c>
      <c r="X2460">
        <v>18</v>
      </c>
      <c r="Y2460">
        <v>1288</v>
      </c>
      <c r="Z2460">
        <v>0.02</v>
      </c>
      <c r="AA2460">
        <v>1</v>
      </c>
      <c r="AB2460">
        <v>20</v>
      </c>
    </row>
    <row r="2461" spans="1:28" x14ac:dyDescent="0.25">
      <c r="A2461">
        <v>2021</v>
      </c>
      <c r="B2461">
        <v>6</v>
      </c>
      <c r="C2461" s="289">
        <v>44360</v>
      </c>
      <c r="E2461">
        <v>655</v>
      </c>
      <c r="F2461" t="s">
        <v>246</v>
      </c>
      <c r="G2461" t="s">
        <v>247</v>
      </c>
      <c r="H2461">
        <v>137.63999999999999</v>
      </c>
      <c r="I2461">
        <v>158.36000000000001</v>
      </c>
      <c r="K2461">
        <v>60</v>
      </c>
      <c r="L2461">
        <v>180</v>
      </c>
      <c r="Y2461">
        <v>60</v>
      </c>
      <c r="Z2461">
        <v>0.02</v>
      </c>
      <c r="AA2461">
        <v>1</v>
      </c>
      <c r="AB2461">
        <v>20</v>
      </c>
    </row>
    <row r="2462" spans="1:28" x14ac:dyDescent="0.25">
      <c r="A2462">
        <v>2021</v>
      </c>
      <c r="B2462">
        <v>6</v>
      </c>
      <c r="C2462" s="289">
        <v>44361</v>
      </c>
      <c r="E2462">
        <v>655</v>
      </c>
      <c r="F2462" t="s">
        <v>246</v>
      </c>
      <c r="G2462" t="s">
        <v>247</v>
      </c>
      <c r="H2462">
        <v>137.63999999999999</v>
      </c>
      <c r="I2462">
        <v>158.36000000000001</v>
      </c>
      <c r="J2462">
        <v>143.80000000000001</v>
      </c>
      <c r="K2462">
        <v>60</v>
      </c>
      <c r="L2462">
        <v>180</v>
      </c>
      <c r="M2462">
        <v>74</v>
      </c>
      <c r="N2462">
        <v>145</v>
      </c>
      <c r="O2462">
        <v>12</v>
      </c>
      <c r="P2462">
        <v>2</v>
      </c>
      <c r="Q2462">
        <v>3</v>
      </c>
      <c r="X2462">
        <v>17</v>
      </c>
      <c r="Y2462">
        <v>1407</v>
      </c>
      <c r="Z2462">
        <v>0.02</v>
      </c>
      <c r="AA2462">
        <v>1</v>
      </c>
      <c r="AB2462">
        <v>20</v>
      </c>
    </row>
    <row r="2463" spans="1:28" x14ac:dyDescent="0.25">
      <c r="A2463">
        <v>2021</v>
      </c>
      <c r="B2463">
        <v>6</v>
      </c>
      <c r="C2463" s="289">
        <v>44362</v>
      </c>
      <c r="E2463">
        <v>655</v>
      </c>
      <c r="F2463" t="s">
        <v>246</v>
      </c>
      <c r="G2463" t="s">
        <v>247</v>
      </c>
      <c r="H2463">
        <v>137.63999999999999</v>
      </c>
      <c r="I2463">
        <v>158.36000000000001</v>
      </c>
      <c r="K2463">
        <v>60</v>
      </c>
      <c r="L2463">
        <v>180</v>
      </c>
      <c r="Y2463">
        <v>500</v>
      </c>
      <c r="Z2463">
        <v>0.02</v>
      </c>
      <c r="AA2463">
        <v>1</v>
      </c>
      <c r="AB2463">
        <v>20</v>
      </c>
    </row>
    <row r="2464" spans="1:28" x14ac:dyDescent="0.25">
      <c r="A2464">
        <v>2021</v>
      </c>
      <c r="B2464">
        <v>6</v>
      </c>
      <c r="C2464" s="289">
        <v>44347</v>
      </c>
      <c r="E2464">
        <v>645</v>
      </c>
      <c r="F2464" t="s">
        <v>226</v>
      </c>
      <c r="G2464" t="s">
        <v>227</v>
      </c>
      <c r="H2464">
        <v>123.69</v>
      </c>
      <c r="I2464">
        <v>142.31</v>
      </c>
      <c r="J2464">
        <v>135.69999999999999</v>
      </c>
      <c r="K2464">
        <v>80</v>
      </c>
      <c r="L2464">
        <v>180</v>
      </c>
      <c r="M2464">
        <v>64</v>
      </c>
      <c r="N2464">
        <v>227</v>
      </c>
      <c r="O2464">
        <v>5</v>
      </c>
      <c r="P2464">
        <v>2</v>
      </c>
      <c r="Q2464">
        <v>8</v>
      </c>
      <c r="Y2464">
        <v>1615</v>
      </c>
      <c r="Z2464">
        <v>0.02</v>
      </c>
      <c r="AA2464">
        <v>1</v>
      </c>
      <c r="AB2464">
        <v>20</v>
      </c>
    </row>
    <row r="2465" spans="1:28" x14ac:dyDescent="0.25">
      <c r="A2465">
        <v>2021</v>
      </c>
      <c r="B2465">
        <v>6</v>
      </c>
      <c r="C2465" s="289">
        <v>44347</v>
      </c>
      <c r="E2465">
        <v>625</v>
      </c>
      <c r="F2465" t="s">
        <v>218</v>
      </c>
      <c r="G2465" t="s">
        <v>219</v>
      </c>
      <c r="H2465">
        <v>129.01</v>
      </c>
      <c r="I2465">
        <v>150.99</v>
      </c>
      <c r="K2465">
        <v>18</v>
      </c>
      <c r="L2465">
        <v>200</v>
      </c>
      <c r="Y2465">
        <v>360</v>
      </c>
      <c r="Z2465">
        <v>1.4999999999999999E-2</v>
      </c>
      <c r="AA2465">
        <v>1</v>
      </c>
      <c r="AB2465">
        <v>25</v>
      </c>
    </row>
    <row r="2466" spans="1:28" x14ac:dyDescent="0.25">
      <c r="A2466">
        <v>2021</v>
      </c>
      <c r="B2466">
        <v>6</v>
      </c>
      <c r="C2466" s="289">
        <v>44348</v>
      </c>
      <c r="E2466">
        <v>625</v>
      </c>
      <c r="F2466" t="s">
        <v>218</v>
      </c>
      <c r="G2466" t="s">
        <v>219</v>
      </c>
      <c r="H2466">
        <v>129.01</v>
      </c>
      <c r="I2466">
        <v>150.99</v>
      </c>
      <c r="K2466">
        <v>18</v>
      </c>
      <c r="L2466">
        <v>200</v>
      </c>
      <c r="Y2466">
        <v>585</v>
      </c>
      <c r="Z2466">
        <v>1.4999999999999999E-2</v>
      </c>
      <c r="AA2466">
        <v>1</v>
      </c>
      <c r="AB2466">
        <v>25</v>
      </c>
    </row>
    <row r="2467" spans="1:28" x14ac:dyDescent="0.25">
      <c r="A2467">
        <v>2021</v>
      </c>
      <c r="B2467">
        <v>6</v>
      </c>
      <c r="C2467" s="289">
        <v>44361</v>
      </c>
      <c r="E2467">
        <v>625</v>
      </c>
      <c r="F2467" t="s">
        <v>218</v>
      </c>
      <c r="G2467" t="s">
        <v>219</v>
      </c>
      <c r="H2467">
        <v>129.01</v>
      </c>
      <c r="I2467">
        <v>150.99</v>
      </c>
      <c r="J2467">
        <v>167.3</v>
      </c>
      <c r="K2467">
        <v>18</v>
      </c>
      <c r="L2467">
        <v>200</v>
      </c>
      <c r="M2467">
        <v>24</v>
      </c>
      <c r="N2467">
        <v>152</v>
      </c>
      <c r="O2467">
        <v>3</v>
      </c>
      <c r="Q2467">
        <v>2</v>
      </c>
      <c r="X2467">
        <v>5</v>
      </c>
      <c r="Y2467">
        <v>5</v>
      </c>
      <c r="Z2467">
        <v>1.4999999999999999E-2</v>
      </c>
      <c r="AA2467">
        <v>1</v>
      </c>
      <c r="AB2467">
        <v>25</v>
      </c>
    </row>
    <row r="2468" spans="1:28" x14ac:dyDescent="0.25">
      <c r="A2468">
        <v>2021</v>
      </c>
      <c r="B2468">
        <v>6</v>
      </c>
      <c r="C2468" s="289">
        <v>44362</v>
      </c>
      <c r="E2468">
        <v>625</v>
      </c>
      <c r="F2468" t="s">
        <v>218</v>
      </c>
      <c r="G2468" t="s">
        <v>219</v>
      </c>
      <c r="H2468">
        <v>129.01</v>
      </c>
      <c r="I2468">
        <v>150.99</v>
      </c>
      <c r="J2468">
        <v>138.1</v>
      </c>
      <c r="K2468">
        <v>18</v>
      </c>
      <c r="L2468">
        <v>200</v>
      </c>
      <c r="M2468">
        <v>22</v>
      </c>
      <c r="N2468">
        <v>165</v>
      </c>
      <c r="O2468">
        <v>6</v>
      </c>
      <c r="P2468">
        <v>2</v>
      </c>
      <c r="Q2468">
        <v>4</v>
      </c>
      <c r="X2468">
        <v>12</v>
      </c>
      <c r="Y2468">
        <v>267</v>
      </c>
      <c r="Z2468">
        <v>1.4999999999999999E-2</v>
      </c>
      <c r="AA2468">
        <v>1</v>
      </c>
      <c r="AB2468">
        <v>25</v>
      </c>
    </row>
    <row r="2469" spans="1:28" x14ac:dyDescent="0.25">
      <c r="A2469">
        <v>2021</v>
      </c>
      <c r="B2469">
        <v>6</v>
      </c>
      <c r="C2469" s="289">
        <v>44353</v>
      </c>
      <c r="E2469">
        <v>621</v>
      </c>
      <c r="F2469" t="s">
        <v>293</v>
      </c>
      <c r="G2469" t="s">
        <v>294</v>
      </c>
      <c r="H2469">
        <v>175.98849999999999</v>
      </c>
      <c r="I2469">
        <v>207.01150000000001</v>
      </c>
      <c r="J2469">
        <v>211.7</v>
      </c>
      <c r="K2469">
        <v>18</v>
      </c>
      <c r="L2469">
        <v>200</v>
      </c>
      <c r="M2469">
        <v>27</v>
      </c>
      <c r="N2469">
        <v>132</v>
      </c>
      <c r="O2469">
        <v>2</v>
      </c>
      <c r="P2469">
        <v>1</v>
      </c>
      <c r="Y2469">
        <v>3</v>
      </c>
      <c r="Z2469">
        <v>1.4999999999999999E-2</v>
      </c>
      <c r="AA2469">
        <v>1</v>
      </c>
      <c r="AB2469">
        <v>25</v>
      </c>
    </row>
    <row r="2470" spans="1:28" x14ac:dyDescent="0.25">
      <c r="A2470">
        <v>2021</v>
      </c>
      <c r="B2470">
        <v>6</v>
      </c>
      <c r="C2470" s="289">
        <v>44354</v>
      </c>
      <c r="E2470">
        <v>621</v>
      </c>
      <c r="F2470" t="s">
        <v>293</v>
      </c>
      <c r="G2470" t="s">
        <v>294</v>
      </c>
      <c r="H2470">
        <v>175.98849999999999</v>
      </c>
      <c r="I2470">
        <v>207.01150000000001</v>
      </c>
      <c r="J2470">
        <v>199.2</v>
      </c>
      <c r="K2470">
        <v>18</v>
      </c>
      <c r="L2470">
        <v>200</v>
      </c>
      <c r="M2470">
        <v>23</v>
      </c>
      <c r="N2470">
        <v>154</v>
      </c>
      <c r="O2470">
        <v>8</v>
      </c>
      <c r="P2470">
        <v>2</v>
      </c>
      <c r="Q2470">
        <v>3</v>
      </c>
      <c r="X2470">
        <v>13</v>
      </c>
      <c r="Y2470">
        <v>163</v>
      </c>
      <c r="Z2470">
        <v>1.4999999999999999E-2</v>
      </c>
      <c r="AA2470">
        <v>1</v>
      </c>
      <c r="AB2470">
        <v>25</v>
      </c>
    </row>
    <row r="2471" spans="1:28" x14ac:dyDescent="0.25">
      <c r="A2471">
        <v>2021</v>
      </c>
      <c r="B2471">
        <v>6</v>
      </c>
      <c r="C2471" s="289">
        <v>44355</v>
      </c>
      <c r="E2471">
        <v>621</v>
      </c>
      <c r="F2471" t="s">
        <v>293</v>
      </c>
      <c r="G2471" t="s">
        <v>294</v>
      </c>
      <c r="H2471">
        <v>175.98849999999999</v>
      </c>
      <c r="I2471">
        <v>207.01150000000001</v>
      </c>
      <c r="J2471">
        <v>194.6</v>
      </c>
      <c r="K2471">
        <v>18</v>
      </c>
      <c r="L2471">
        <v>200</v>
      </c>
      <c r="M2471">
        <v>23</v>
      </c>
      <c r="N2471">
        <v>156</v>
      </c>
      <c r="X2471">
        <v>10</v>
      </c>
      <c r="Y2471">
        <v>220</v>
      </c>
      <c r="Z2471">
        <v>1.4999999999999999E-2</v>
      </c>
      <c r="AA2471">
        <v>1</v>
      </c>
      <c r="AB2471">
        <v>25</v>
      </c>
    </row>
    <row r="2472" spans="1:28" x14ac:dyDescent="0.25">
      <c r="A2472">
        <v>2021</v>
      </c>
      <c r="B2472">
        <v>6</v>
      </c>
      <c r="C2472" s="289">
        <v>44356</v>
      </c>
      <c r="E2472">
        <v>621</v>
      </c>
      <c r="F2472" t="s">
        <v>293</v>
      </c>
      <c r="G2472" t="s">
        <v>294</v>
      </c>
      <c r="H2472">
        <v>175.98849999999999</v>
      </c>
      <c r="I2472">
        <v>207.01150000000001</v>
      </c>
      <c r="J2472">
        <v>200.7</v>
      </c>
      <c r="K2472">
        <v>18</v>
      </c>
      <c r="L2472">
        <v>200</v>
      </c>
      <c r="M2472">
        <v>23</v>
      </c>
      <c r="N2472">
        <v>158</v>
      </c>
      <c r="O2472">
        <v>5</v>
      </c>
      <c r="P2472">
        <v>2</v>
      </c>
      <c r="X2472">
        <v>7</v>
      </c>
      <c r="Y2472">
        <v>697</v>
      </c>
      <c r="Z2472">
        <v>1.4999999999999999E-2</v>
      </c>
      <c r="AA2472">
        <v>1</v>
      </c>
      <c r="AB2472">
        <v>25</v>
      </c>
    </row>
    <row r="2473" spans="1:28" x14ac:dyDescent="0.25">
      <c r="A2473">
        <v>2021</v>
      </c>
      <c r="B2473">
        <v>6</v>
      </c>
      <c r="C2473" s="289">
        <v>44357</v>
      </c>
      <c r="E2473">
        <v>621</v>
      </c>
      <c r="F2473" t="s">
        <v>293</v>
      </c>
      <c r="G2473" t="s">
        <v>294</v>
      </c>
      <c r="H2473">
        <v>175.98849999999999</v>
      </c>
      <c r="I2473">
        <v>207.01150000000001</v>
      </c>
      <c r="J2473">
        <v>205.9</v>
      </c>
      <c r="K2473">
        <v>18</v>
      </c>
      <c r="L2473">
        <v>200</v>
      </c>
      <c r="M2473">
        <v>23</v>
      </c>
      <c r="N2473">
        <v>158</v>
      </c>
      <c r="O2473">
        <v>3</v>
      </c>
      <c r="P2473">
        <v>2</v>
      </c>
      <c r="Q2473">
        <v>7</v>
      </c>
      <c r="X2473">
        <v>12</v>
      </c>
      <c r="Y2473">
        <v>432</v>
      </c>
      <c r="Z2473">
        <v>1.4999999999999999E-2</v>
      </c>
      <c r="AA2473">
        <v>1</v>
      </c>
      <c r="AB2473">
        <v>25</v>
      </c>
    </row>
    <row r="2474" spans="1:28" x14ac:dyDescent="0.25">
      <c r="A2474">
        <v>2021</v>
      </c>
      <c r="B2474">
        <v>6</v>
      </c>
      <c r="C2474" s="289">
        <v>44360</v>
      </c>
      <c r="E2474">
        <v>621</v>
      </c>
      <c r="F2474" t="s">
        <v>293</v>
      </c>
      <c r="G2474" t="s">
        <v>294</v>
      </c>
      <c r="H2474">
        <v>175.98849999999999</v>
      </c>
      <c r="I2474">
        <v>207.01150000000001</v>
      </c>
      <c r="J2474">
        <v>198.3</v>
      </c>
      <c r="K2474">
        <v>18</v>
      </c>
      <c r="L2474">
        <v>200</v>
      </c>
      <c r="M2474">
        <v>22</v>
      </c>
      <c r="N2474">
        <v>163</v>
      </c>
      <c r="O2474">
        <v>5</v>
      </c>
      <c r="P2474">
        <v>5</v>
      </c>
      <c r="Q2474">
        <v>3</v>
      </c>
      <c r="X2474">
        <v>13</v>
      </c>
      <c r="Y2474">
        <v>523</v>
      </c>
      <c r="Z2474">
        <v>1.4999999999999999E-2</v>
      </c>
      <c r="AA2474">
        <v>1</v>
      </c>
      <c r="AB2474">
        <v>25</v>
      </c>
    </row>
    <row r="2475" spans="1:28" x14ac:dyDescent="0.25">
      <c r="A2475">
        <v>2021</v>
      </c>
      <c r="B2475">
        <v>6</v>
      </c>
      <c r="C2475" s="289">
        <v>44361</v>
      </c>
      <c r="E2475">
        <v>621</v>
      </c>
      <c r="F2475" t="s">
        <v>293</v>
      </c>
      <c r="G2475" t="s">
        <v>294</v>
      </c>
      <c r="H2475">
        <v>175.98849999999999</v>
      </c>
      <c r="I2475">
        <v>207.01150000000001</v>
      </c>
      <c r="J2475">
        <v>219</v>
      </c>
      <c r="K2475">
        <v>18</v>
      </c>
      <c r="L2475">
        <v>200</v>
      </c>
      <c r="M2475">
        <v>22</v>
      </c>
      <c r="N2475">
        <v>165</v>
      </c>
      <c r="O2475">
        <v>5</v>
      </c>
      <c r="P2475">
        <v>2</v>
      </c>
      <c r="Q2475">
        <v>3</v>
      </c>
      <c r="X2475">
        <v>10</v>
      </c>
      <c r="Y2475">
        <v>370</v>
      </c>
      <c r="Z2475">
        <v>1.4999999999999999E-2</v>
      </c>
      <c r="AA2475">
        <v>1</v>
      </c>
      <c r="AB2475">
        <v>25</v>
      </c>
    </row>
    <row r="2476" spans="1:28" x14ac:dyDescent="0.25">
      <c r="A2476">
        <v>2021</v>
      </c>
      <c r="B2476">
        <v>6</v>
      </c>
      <c r="C2476" s="289">
        <v>44362</v>
      </c>
      <c r="E2476">
        <v>621</v>
      </c>
      <c r="F2476" t="s">
        <v>293</v>
      </c>
      <c r="G2476" t="s">
        <v>294</v>
      </c>
      <c r="H2476">
        <v>175.98849999999999</v>
      </c>
      <c r="I2476">
        <v>207.01150000000001</v>
      </c>
      <c r="K2476">
        <v>18</v>
      </c>
      <c r="L2476">
        <v>200</v>
      </c>
      <c r="Y2476">
        <v>180</v>
      </c>
      <c r="Z2476">
        <v>1.4999999999999999E-2</v>
      </c>
      <c r="AA2476">
        <v>1</v>
      </c>
      <c r="AB2476">
        <v>25</v>
      </c>
    </row>
    <row r="2477" spans="1:28" x14ac:dyDescent="0.25">
      <c r="A2477">
        <v>2021</v>
      </c>
      <c r="B2477">
        <v>6</v>
      </c>
      <c r="C2477" s="289">
        <v>44357</v>
      </c>
      <c r="E2477">
        <v>445</v>
      </c>
      <c r="F2477" t="s">
        <v>230</v>
      </c>
      <c r="G2477" t="s">
        <v>231</v>
      </c>
      <c r="H2477">
        <v>25.2</v>
      </c>
      <c r="I2477">
        <v>30.8</v>
      </c>
      <c r="J2477">
        <v>31.8</v>
      </c>
      <c r="K2477">
        <v>60</v>
      </c>
      <c r="L2477">
        <v>180</v>
      </c>
      <c r="M2477">
        <v>72</v>
      </c>
      <c r="N2477">
        <v>150</v>
      </c>
      <c r="O2477">
        <v>4</v>
      </c>
      <c r="P2477">
        <v>4</v>
      </c>
      <c r="Q2477">
        <v>5</v>
      </c>
      <c r="R2477">
        <v>2</v>
      </c>
      <c r="X2477">
        <v>15</v>
      </c>
      <c r="Y2477">
        <v>815</v>
      </c>
      <c r="Z2477">
        <v>1.4999999999999999E-2</v>
      </c>
      <c r="AA2477">
        <v>1</v>
      </c>
      <c r="AB2477">
        <v>29</v>
      </c>
    </row>
    <row r="2478" spans="1:28" x14ac:dyDescent="0.25">
      <c r="A2478">
        <v>2021</v>
      </c>
      <c r="B2478">
        <v>6</v>
      </c>
      <c r="C2478" s="289">
        <v>44360</v>
      </c>
      <c r="E2478">
        <v>445</v>
      </c>
      <c r="F2478" t="s">
        <v>230</v>
      </c>
      <c r="G2478" t="s">
        <v>231</v>
      </c>
      <c r="H2478">
        <v>25.2</v>
      </c>
      <c r="I2478">
        <v>30.8</v>
      </c>
      <c r="J2478">
        <v>29.6</v>
      </c>
      <c r="K2478">
        <v>60</v>
      </c>
      <c r="L2478">
        <v>180</v>
      </c>
      <c r="M2478">
        <v>68</v>
      </c>
      <c r="N2478">
        <v>160</v>
      </c>
      <c r="O2478">
        <v>9</v>
      </c>
      <c r="P2478">
        <v>3</v>
      </c>
      <c r="Q2478">
        <v>6</v>
      </c>
      <c r="X2478">
        <v>18</v>
      </c>
      <c r="Y2478">
        <v>1218</v>
      </c>
      <c r="Z2478">
        <v>1.4999999999999999E-2</v>
      </c>
      <c r="AA2478">
        <v>1</v>
      </c>
      <c r="AB2478">
        <v>29</v>
      </c>
    </row>
    <row r="2479" spans="1:28" x14ac:dyDescent="0.25">
      <c r="A2479">
        <v>2021</v>
      </c>
      <c r="B2479">
        <v>6</v>
      </c>
      <c r="C2479" s="289">
        <v>44361</v>
      </c>
      <c r="E2479">
        <v>445</v>
      </c>
      <c r="F2479" t="s">
        <v>230</v>
      </c>
      <c r="G2479" t="s">
        <v>231</v>
      </c>
      <c r="H2479">
        <v>25.2</v>
      </c>
      <c r="I2479">
        <v>30.8</v>
      </c>
      <c r="J2479">
        <v>27.5</v>
      </c>
      <c r="K2479">
        <v>60</v>
      </c>
      <c r="L2479">
        <v>180</v>
      </c>
      <c r="M2479">
        <v>73</v>
      </c>
      <c r="N2479">
        <v>148</v>
      </c>
      <c r="O2479">
        <v>4</v>
      </c>
      <c r="P2479">
        <v>1</v>
      </c>
      <c r="Q2479">
        <v>4</v>
      </c>
      <c r="S2479">
        <v>2</v>
      </c>
      <c r="X2479">
        <v>11</v>
      </c>
      <c r="Y2479">
        <v>1411</v>
      </c>
      <c r="Z2479">
        <v>1.4999999999999999E-2</v>
      </c>
      <c r="AA2479">
        <v>1</v>
      </c>
      <c r="AB2479">
        <v>29</v>
      </c>
    </row>
    <row r="2480" spans="1:28" x14ac:dyDescent="0.25">
      <c r="A2480">
        <v>2021</v>
      </c>
      <c r="B2480">
        <v>6</v>
      </c>
      <c r="C2480" s="289">
        <v>44362</v>
      </c>
      <c r="E2480">
        <v>445</v>
      </c>
      <c r="F2480" t="s">
        <v>230</v>
      </c>
      <c r="G2480" t="s">
        <v>231</v>
      </c>
      <c r="H2480">
        <v>25.2</v>
      </c>
      <c r="I2480">
        <v>30.8</v>
      </c>
      <c r="J2480">
        <v>27</v>
      </c>
      <c r="K2480">
        <v>60</v>
      </c>
      <c r="L2480">
        <v>180</v>
      </c>
      <c r="M2480">
        <v>66</v>
      </c>
      <c r="N2480">
        <v>163</v>
      </c>
      <c r="O2480">
        <v>4</v>
      </c>
      <c r="P2480">
        <v>2</v>
      </c>
      <c r="Q2480">
        <v>2</v>
      </c>
      <c r="X2480">
        <v>8</v>
      </c>
      <c r="Y2480">
        <v>608</v>
      </c>
      <c r="Z2480">
        <v>1.4999999999999999E-2</v>
      </c>
      <c r="AA2480">
        <v>1</v>
      </c>
      <c r="AB2480">
        <v>29</v>
      </c>
    </row>
    <row r="2481" spans="1:28" x14ac:dyDescent="0.25">
      <c r="A2481">
        <v>2021</v>
      </c>
      <c r="B2481">
        <v>6</v>
      </c>
      <c r="C2481" s="289">
        <v>44357</v>
      </c>
      <c r="E2481">
        <v>446</v>
      </c>
      <c r="F2481" t="s">
        <v>233</v>
      </c>
      <c r="G2481" t="s">
        <v>234</v>
      </c>
      <c r="H2481">
        <v>150.30000000000001</v>
      </c>
      <c r="I2481">
        <v>183.7</v>
      </c>
      <c r="J2481">
        <v>185</v>
      </c>
      <c r="K2481">
        <v>60</v>
      </c>
      <c r="L2481">
        <v>180</v>
      </c>
      <c r="M2481">
        <v>72</v>
      </c>
      <c r="N2481">
        <v>150</v>
      </c>
      <c r="O2481">
        <v>4</v>
      </c>
      <c r="P2481">
        <v>2</v>
      </c>
      <c r="Q2481">
        <v>4</v>
      </c>
      <c r="X2481">
        <v>10</v>
      </c>
      <c r="Y2481">
        <v>820</v>
      </c>
      <c r="Z2481">
        <v>1.4999999999999999E-2</v>
      </c>
      <c r="AA2481">
        <v>1</v>
      </c>
      <c r="AB2481">
        <v>29</v>
      </c>
    </row>
    <row r="2482" spans="1:28" x14ac:dyDescent="0.25">
      <c r="A2482">
        <v>2021</v>
      </c>
      <c r="B2482">
        <v>6</v>
      </c>
      <c r="C2482" s="289">
        <v>44360</v>
      </c>
      <c r="E2482">
        <v>446</v>
      </c>
      <c r="F2482" t="s">
        <v>233</v>
      </c>
      <c r="G2482" t="s">
        <v>234</v>
      </c>
      <c r="H2482">
        <v>150.30000000000001</v>
      </c>
      <c r="I2482">
        <v>183.7</v>
      </c>
      <c r="J2482">
        <v>180.4</v>
      </c>
      <c r="K2482">
        <v>60</v>
      </c>
      <c r="L2482">
        <v>180</v>
      </c>
      <c r="M2482">
        <v>68</v>
      </c>
      <c r="N2482">
        <v>160</v>
      </c>
      <c r="O2482">
        <v>9</v>
      </c>
      <c r="P2482">
        <v>4</v>
      </c>
      <c r="Q2482">
        <v>2</v>
      </c>
      <c r="X2482">
        <v>15</v>
      </c>
      <c r="Y2482">
        <v>1275</v>
      </c>
      <c r="Z2482">
        <v>1.4999999999999999E-2</v>
      </c>
      <c r="AA2482">
        <v>1</v>
      </c>
      <c r="AB2482">
        <v>29</v>
      </c>
    </row>
    <row r="2483" spans="1:28" x14ac:dyDescent="0.25">
      <c r="A2483">
        <v>2021</v>
      </c>
      <c r="B2483">
        <v>6</v>
      </c>
      <c r="C2483" s="289">
        <v>44361</v>
      </c>
      <c r="E2483">
        <v>446</v>
      </c>
      <c r="F2483" t="s">
        <v>233</v>
      </c>
      <c r="G2483" t="s">
        <v>234</v>
      </c>
      <c r="H2483">
        <v>150.30000000000001</v>
      </c>
      <c r="I2483">
        <v>183.7</v>
      </c>
      <c r="J2483">
        <v>170.7</v>
      </c>
      <c r="K2483">
        <v>60</v>
      </c>
      <c r="L2483">
        <v>180</v>
      </c>
      <c r="M2483">
        <v>73</v>
      </c>
      <c r="N2483">
        <v>148</v>
      </c>
      <c r="O2483">
        <v>5</v>
      </c>
      <c r="P2483">
        <v>2</v>
      </c>
      <c r="Q2483">
        <v>6</v>
      </c>
      <c r="X2483">
        <v>13</v>
      </c>
      <c r="Y2483">
        <v>1543</v>
      </c>
      <c r="Z2483">
        <v>1.4999999999999999E-2</v>
      </c>
      <c r="AA2483">
        <v>1</v>
      </c>
      <c r="AB2483">
        <v>29</v>
      </c>
    </row>
    <row r="2484" spans="1:28" x14ac:dyDescent="0.25">
      <c r="A2484">
        <v>2021</v>
      </c>
      <c r="B2484">
        <v>6</v>
      </c>
      <c r="C2484" s="289">
        <v>44362</v>
      </c>
      <c r="E2484">
        <v>446</v>
      </c>
      <c r="F2484" t="s">
        <v>233</v>
      </c>
      <c r="G2484" t="s">
        <v>234</v>
      </c>
      <c r="H2484">
        <v>150.30000000000001</v>
      </c>
      <c r="I2484">
        <v>183.7</v>
      </c>
      <c r="J2484">
        <v>176.7</v>
      </c>
      <c r="K2484">
        <v>60</v>
      </c>
      <c r="L2484">
        <v>180</v>
      </c>
      <c r="M2484">
        <v>66</v>
      </c>
      <c r="N2484">
        <v>163</v>
      </c>
      <c r="O2484">
        <v>6</v>
      </c>
      <c r="P2484">
        <v>2</v>
      </c>
      <c r="Q2484">
        <v>2</v>
      </c>
      <c r="X2484">
        <v>10</v>
      </c>
      <c r="Y2484">
        <v>580</v>
      </c>
      <c r="Z2484">
        <v>1.4999999999999999E-2</v>
      </c>
      <c r="AA2484">
        <v>1</v>
      </c>
      <c r="AB2484">
        <v>29</v>
      </c>
    </row>
    <row r="2485" spans="1:28" x14ac:dyDescent="0.25">
      <c r="A2485">
        <v>2021</v>
      </c>
      <c r="B2485">
        <v>6</v>
      </c>
      <c r="C2485" s="289">
        <v>44356</v>
      </c>
      <c r="E2485">
        <v>439</v>
      </c>
      <c r="F2485" t="s">
        <v>146</v>
      </c>
      <c r="G2485" t="s">
        <v>147</v>
      </c>
      <c r="H2485">
        <v>308.7</v>
      </c>
      <c r="I2485">
        <v>377.3</v>
      </c>
      <c r="J2485">
        <v>369.5</v>
      </c>
      <c r="K2485">
        <v>45</v>
      </c>
      <c r="L2485">
        <v>320</v>
      </c>
      <c r="M2485">
        <v>61</v>
      </c>
      <c r="N2485">
        <v>236</v>
      </c>
      <c r="O2485">
        <v>6</v>
      </c>
      <c r="P2485">
        <v>8</v>
      </c>
      <c r="Q2485">
        <v>9</v>
      </c>
      <c r="X2485">
        <v>23</v>
      </c>
      <c r="Y2485">
        <v>263</v>
      </c>
      <c r="Z2485">
        <v>1.4999999999999999E-2</v>
      </c>
      <c r="AA2485">
        <v>1</v>
      </c>
      <c r="AB2485">
        <v>29</v>
      </c>
    </row>
    <row r="2486" spans="1:28" x14ac:dyDescent="0.25">
      <c r="A2486">
        <v>2021</v>
      </c>
      <c r="B2486">
        <v>6</v>
      </c>
      <c r="C2486" s="289">
        <v>44357</v>
      </c>
      <c r="E2486">
        <v>439</v>
      </c>
      <c r="F2486" t="s">
        <v>146</v>
      </c>
      <c r="G2486" t="s">
        <v>147</v>
      </c>
      <c r="H2486">
        <v>308.7</v>
      </c>
      <c r="I2486">
        <v>377.3</v>
      </c>
      <c r="J2486">
        <v>359</v>
      </c>
      <c r="K2486">
        <v>45</v>
      </c>
      <c r="L2486">
        <v>320</v>
      </c>
      <c r="M2486">
        <v>41</v>
      </c>
      <c r="N2486">
        <v>350</v>
      </c>
      <c r="O2486">
        <v>2</v>
      </c>
      <c r="Q2486">
        <v>5</v>
      </c>
      <c r="X2486">
        <v>7</v>
      </c>
      <c r="Y2486">
        <v>97</v>
      </c>
      <c r="Z2486">
        <v>1.4999999999999999E-2</v>
      </c>
      <c r="AA2486">
        <v>1</v>
      </c>
      <c r="AB2486">
        <v>29</v>
      </c>
    </row>
    <row r="2487" spans="1:28" x14ac:dyDescent="0.25">
      <c r="A2487">
        <v>2021</v>
      </c>
      <c r="B2487">
        <v>6</v>
      </c>
      <c r="C2487" s="289">
        <v>44357</v>
      </c>
      <c r="E2487">
        <v>447</v>
      </c>
      <c r="F2487" t="s">
        <v>236</v>
      </c>
      <c r="G2487" t="s">
        <v>237</v>
      </c>
      <c r="H2487">
        <v>159.30000000000001</v>
      </c>
      <c r="I2487">
        <v>194.7</v>
      </c>
      <c r="J2487">
        <v>191.4</v>
      </c>
      <c r="K2487">
        <v>60</v>
      </c>
      <c r="L2487">
        <v>180</v>
      </c>
      <c r="M2487">
        <v>72</v>
      </c>
      <c r="N2487">
        <v>150</v>
      </c>
      <c r="O2487">
        <v>4</v>
      </c>
      <c r="P2487">
        <v>3</v>
      </c>
      <c r="Q2487">
        <v>3</v>
      </c>
      <c r="X2487">
        <v>10</v>
      </c>
      <c r="Y2487">
        <v>610</v>
      </c>
      <c r="Z2487">
        <v>1.4999999999999999E-2</v>
      </c>
      <c r="AA2487">
        <v>1</v>
      </c>
      <c r="AB2487">
        <v>29</v>
      </c>
    </row>
    <row r="2488" spans="1:28" x14ac:dyDescent="0.25">
      <c r="A2488">
        <v>2021</v>
      </c>
      <c r="B2488">
        <v>6</v>
      </c>
      <c r="C2488" s="289">
        <v>44360</v>
      </c>
      <c r="E2488">
        <v>447</v>
      </c>
      <c r="F2488" t="s">
        <v>236</v>
      </c>
      <c r="G2488" t="s">
        <v>237</v>
      </c>
      <c r="H2488">
        <v>159.30000000000001</v>
      </c>
      <c r="I2488">
        <v>194.7</v>
      </c>
      <c r="J2488">
        <v>180.7</v>
      </c>
      <c r="K2488">
        <v>60</v>
      </c>
      <c r="L2488">
        <v>180</v>
      </c>
      <c r="M2488">
        <v>68</v>
      </c>
      <c r="N2488">
        <v>160</v>
      </c>
      <c r="O2488">
        <v>9</v>
      </c>
      <c r="P2488">
        <v>7</v>
      </c>
      <c r="Q2488">
        <v>1</v>
      </c>
      <c r="X2488">
        <v>17</v>
      </c>
      <c r="Y2488">
        <v>1357</v>
      </c>
      <c r="Z2488">
        <v>1.4999999999999999E-2</v>
      </c>
      <c r="AA2488">
        <v>1</v>
      </c>
      <c r="AB2488">
        <v>29</v>
      </c>
    </row>
    <row r="2489" spans="1:28" x14ac:dyDescent="0.25">
      <c r="A2489">
        <v>2021</v>
      </c>
      <c r="B2489">
        <v>6</v>
      </c>
      <c r="C2489" s="289">
        <v>44361</v>
      </c>
      <c r="E2489">
        <v>447</v>
      </c>
      <c r="F2489" t="s">
        <v>236</v>
      </c>
      <c r="G2489" t="s">
        <v>237</v>
      </c>
      <c r="H2489">
        <v>159.30000000000001</v>
      </c>
      <c r="I2489">
        <v>194.7</v>
      </c>
      <c r="J2489">
        <v>171.2</v>
      </c>
      <c r="K2489">
        <v>60</v>
      </c>
      <c r="L2489">
        <v>180</v>
      </c>
      <c r="M2489">
        <v>73</v>
      </c>
      <c r="N2489">
        <v>148</v>
      </c>
      <c r="O2489">
        <v>7</v>
      </c>
      <c r="P2489">
        <v>4</v>
      </c>
      <c r="Q2489">
        <v>5</v>
      </c>
      <c r="X2489">
        <v>16</v>
      </c>
      <c r="Y2489">
        <v>1696</v>
      </c>
      <c r="Z2489">
        <v>1.4999999999999999E-2</v>
      </c>
      <c r="AA2489">
        <v>1</v>
      </c>
      <c r="AB2489">
        <v>29</v>
      </c>
    </row>
    <row r="2490" spans="1:28" x14ac:dyDescent="0.25">
      <c r="A2490">
        <v>2021</v>
      </c>
      <c r="B2490">
        <v>6</v>
      </c>
      <c r="C2490" s="289">
        <v>44362</v>
      </c>
      <c r="E2490">
        <v>447</v>
      </c>
      <c r="F2490" t="s">
        <v>236</v>
      </c>
      <c r="G2490" t="s">
        <v>237</v>
      </c>
      <c r="H2490">
        <v>159.30000000000001</v>
      </c>
      <c r="I2490">
        <v>194.7</v>
      </c>
      <c r="J2490">
        <v>177</v>
      </c>
      <c r="K2490">
        <v>60</v>
      </c>
      <c r="L2490">
        <v>180</v>
      </c>
      <c r="M2490">
        <v>66</v>
      </c>
      <c r="N2490">
        <v>163</v>
      </c>
      <c r="O2490">
        <v>4</v>
      </c>
      <c r="P2490">
        <v>2</v>
      </c>
      <c r="Q2490">
        <v>2</v>
      </c>
      <c r="X2490">
        <v>8</v>
      </c>
      <c r="Y2490">
        <v>528</v>
      </c>
      <c r="Z2490">
        <v>1.4999999999999999E-2</v>
      </c>
      <c r="AA2490">
        <v>1</v>
      </c>
      <c r="AB2490">
        <v>29</v>
      </c>
    </row>
    <row r="2491" spans="1:28" x14ac:dyDescent="0.25">
      <c r="A2491">
        <v>2021</v>
      </c>
      <c r="B2491">
        <v>6</v>
      </c>
      <c r="C2491" s="289">
        <v>44357</v>
      </c>
      <c r="E2491">
        <v>448</v>
      </c>
      <c r="F2491" t="s">
        <v>239</v>
      </c>
      <c r="G2491" t="s">
        <v>240</v>
      </c>
      <c r="H2491">
        <v>20.7</v>
      </c>
      <c r="I2491">
        <v>25.3</v>
      </c>
      <c r="J2491">
        <v>24.4</v>
      </c>
      <c r="K2491">
        <v>60</v>
      </c>
      <c r="L2491">
        <v>180</v>
      </c>
      <c r="M2491">
        <v>72</v>
      </c>
      <c r="N2491">
        <v>150</v>
      </c>
      <c r="O2491">
        <v>5</v>
      </c>
      <c r="P2491">
        <v>2</v>
      </c>
      <c r="Q2491">
        <v>4</v>
      </c>
      <c r="R2491">
        <v>2</v>
      </c>
      <c r="X2491">
        <v>13</v>
      </c>
      <c r="Y2491">
        <v>613</v>
      </c>
      <c r="Z2491">
        <v>1.4999999999999999E-2</v>
      </c>
      <c r="AA2491">
        <v>1</v>
      </c>
      <c r="AB2491">
        <v>29</v>
      </c>
    </row>
    <row r="2492" spans="1:28" x14ac:dyDescent="0.25">
      <c r="A2492">
        <v>2021</v>
      </c>
      <c r="B2492">
        <v>6</v>
      </c>
      <c r="C2492" s="289">
        <v>44360</v>
      </c>
      <c r="E2492">
        <v>448</v>
      </c>
      <c r="F2492" t="s">
        <v>239</v>
      </c>
      <c r="G2492" t="s">
        <v>240</v>
      </c>
      <c r="H2492">
        <v>20.7</v>
      </c>
      <c r="I2492">
        <v>25.3</v>
      </c>
      <c r="J2492">
        <v>25.1</v>
      </c>
      <c r="K2492">
        <v>60</v>
      </c>
      <c r="L2492">
        <v>180</v>
      </c>
      <c r="M2492">
        <v>68</v>
      </c>
      <c r="N2492">
        <v>160</v>
      </c>
      <c r="O2492">
        <v>12</v>
      </c>
      <c r="P2492">
        <v>4</v>
      </c>
      <c r="Q2492">
        <v>1</v>
      </c>
      <c r="X2492">
        <v>17</v>
      </c>
      <c r="Y2492">
        <v>1357</v>
      </c>
      <c r="Z2492">
        <v>1.4999999999999999E-2</v>
      </c>
      <c r="AA2492">
        <v>1</v>
      </c>
      <c r="AB2492">
        <v>29</v>
      </c>
    </row>
    <row r="2493" spans="1:28" x14ac:dyDescent="0.25">
      <c r="A2493">
        <v>2021</v>
      </c>
      <c r="B2493">
        <v>6</v>
      </c>
      <c r="C2493" s="289">
        <v>44361</v>
      </c>
      <c r="E2493">
        <v>448</v>
      </c>
      <c r="F2493" t="s">
        <v>239</v>
      </c>
      <c r="G2493" t="s">
        <v>240</v>
      </c>
      <c r="H2493">
        <v>20.7</v>
      </c>
      <c r="I2493">
        <v>25.3</v>
      </c>
      <c r="J2493">
        <v>23.1</v>
      </c>
      <c r="K2493">
        <v>60</v>
      </c>
      <c r="L2493">
        <v>180</v>
      </c>
      <c r="M2493">
        <v>73</v>
      </c>
      <c r="N2493">
        <v>148</v>
      </c>
      <c r="O2493">
        <v>6</v>
      </c>
      <c r="P2493">
        <v>2</v>
      </c>
      <c r="Q2493">
        <v>5</v>
      </c>
      <c r="X2493">
        <v>13</v>
      </c>
      <c r="Y2493">
        <v>1693</v>
      </c>
      <c r="Z2493">
        <v>1.4999999999999999E-2</v>
      </c>
      <c r="AA2493">
        <v>1</v>
      </c>
      <c r="AB2493">
        <v>29</v>
      </c>
    </row>
    <row r="2494" spans="1:28" x14ac:dyDescent="0.25">
      <c r="A2494">
        <v>2021</v>
      </c>
      <c r="B2494">
        <v>6</v>
      </c>
      <c r="C2494" s="289">
        <v>44362</v>
      </c>
      <c r="E2494">
        <v>448</v>
      </c>
      <c r="F2494" t="s">
        <v>239</v>
      </c>
      <c r="G2494" t="s">
        <v>240</v>
      </c>
      <c r="H2494">
        <v>20.7</v>
      </c>
      <c r="I2494">
        <v>25.3</v>
      </c>
      <c r="J2494">
        <v>28</v>
      </c>
      <c r="K2494">
        <v>60</v>
      </c>
      <c r="L2494">
        <v>180</v>
      </c>
      <c r="M2494">
        <v>66</v>
      </c>
      <c r="N2494">
        <v>163</v>
      </c>
      <c r="O2494">
        <v>3</v>
      </c>
      <c r="P2494">
        <v>6</v>
      </c>
      <c r="Q2494">
        <v>2</v>
      </c>
      <c r="X2494">
        <v>11</v>
      </c>
      <c r="Y2494">
        <v>531</v>
      </c>
      <c r="Z2494">
        <v>1.4999999999999999E-2</v>
      </c>
      <c r="AA2494">
        <v>1</v>
      </c>
      <c r="AB2494">
        <v>29</v>
      </c>
    </row>
    <row r="2495" spans="1:28" x14ac:dyDescent="0.25">
      <c r="A2495">
        <v>2021</v>
      </c>
      <c r="B2495">
        <v>6</v>
      </c>
      <c r="C2495" s="289">
        <v>44347</v>
      </c>
      <c r="E2495">
        <v>626</v>
      </c>
      <c r="F2495" t="s">
        <v>220</v>
      </c>
      <c r="G2495" t="s">
        <v>221</v>
      </c>
      <c r="H2495">
        <v>127.029</v>
      </c>
      <c r="I2495">
        <v>148.971</v>
      </c>
      <c r="K2495">
        <v>18</v>
      </c>
      <c r="L2495">
        <v>200</v>
      </c>
      <c r="Y2495">
        <v>360</v>
      </c>
      <c r="Z2495">
        <v>1.4999999999999999E-2</v>
      </c>
      <c r="AA2495">
        <v>1</v>
      </c>
      <c r="AB2495">
        <v>25</v>
      </c>
    </row>
    <row r="2496" spans="1:28" x14ac:dyDescent="0.25">
      <c r="A2496">
        <v>2021</v>
      </c>
      <c r="B2496">
        <v>6</v>
      </c>
      <c r="C2496" s="289">
        <v>44348</v>
      </c>
      <c r="E2496">
        <v>626</v>
      </c>
      <c r="F2496" t="s">
        <v>220</v>
      </c>
      <c r="G2496" t="s">
        <v>221</v>
      </c>
      <c r="H2496">
        <v>127.029</v>
      </c>
      <c r="I2496">
        <v>148.971</v>
      </c>
      <c r="K2496">
        <v>18</v>
      </c>
      <c r="L2496">
        <v>200</v>
      </c>
      <c r="Y2496">
        <v>585</v>
      </c>
      <c r="Z2496">
        <v>1.4999999999999999E-2</v>
      </c>
      <c r="AA2496">
        <v>1</v>
      </c>
      <c r="AB2496">
        <v>25</v>
      </c>
    </row>
    <row r="2497" spans="1:28" x14ac:dyDescent="0.25">
      <c r="A2497">
        <v>2021</v>
      </c>
      <c r="B2497">
        <v>6</v>
      </c>
      <c r="C2497" s="289">
        <v>44361</v>
      </c>
      <c r="E2497">
        <v>626</v>
      </c>
      <c r="F2497" t="s">
        <v>220</v>
      </c>
      <c r="G2497" t="s">
        <v>221</v>
      </c>
      <c r="H2497">
        <v>127.029</v>
      </c>
      <c r="I2497">
        <v>148.971</v>
      </c>
      <c r="J2497">
        <v>288</v>
      </c>
      <c r="K2497">
        <v>18</v>
      </c>
      <c r="L2497">
        <v>200</v>
      </c>
      <c r="O2497">
        <v>3</v>
      </c>
      <c r="Q2497">
        <v>1</v>
      </c>
      <c r="X2497">
        <v>4</v>
      </c>
      <c r="Y2497">
        <v>4</v>
      </c>
      <c r="Z2497">
        <v>1.4999999999999999E-2</v>
      </c>
      <c r="AA2497">
        <v>1</v>
      </c>
      <c r="AB2497">
        <v>25</v>
      </c>
    </row>
    <row r="2498" spans="1:28" x14ac:dyDescent="0.25">
      <c r="A2498">
        <v>2021</v>
      </c>
      <c r="B2498">
        <v>6</v>
      </c>
      <c r="C2498" s="289">
        <v>44362</v>
      </c>
      <c r="E2498">
        <v>626</v>
      </c>
      <c r="F2498" t="s">
        <v>220</v>
      </c>
      <c r="G2498" t="s">
        <v>221</v>
      </c>
      <c r="H2498">
        <v>127.029</v>
      </c>
      <c r="I2498">
        <v>148.971</v>
      </c>
      <c r="J2498">
        <v>288.3</v>
      </c>
      <c r="K2498">
        <v>18</v>
      </c>
      <c r="L2498">
        <v>200</v>
      </c>
      <c r="M2498">
        <v>22</v>
      </c>
      <c r="N2498">
        <v>165</v>
      </c>
      <c r="O2498">
        <v>6</v>
      </c>
      <c r="P2498">
        <v>4</v>
      </c>
      <c r="Q2498">
        <v>6</v>
      </c>
      <c r="X2498">
        <v>16</v>
      </c>
      <c r="Y2498">
        <v>271</v>
      </c>
      <c r="Z2498">
        <v>1.4999999999999999E-2</v>
      </c>
      <c r="AA2498">
        <v>1</v>
      </c>
      <c r="AB2498">
        <v>25</v>
      </c>
    </row>
    <row r="2499" spans="1:28" x14ac:dyDescent="0.25">
      <c r="A2499">
        <v>2021</v>
      </c>
      <c r="B2499">
        <v>6</v>
      </c>
      <c r="C2499" s="289">
        <v>44353</v>
      </c>
      <c r="E2499">
        <v>622</v>
      </c>
      <c r="F2499" t="s">
        <v>295</v>
      </c>
      <c r="G2499" t="s">
        <v>296</v>
      </c>
      <c r="H2499">
        <v>172.41399999999999</v>
      </c>
      <c r="I2499">
        <v>201.58600000000001</v>
      </c>
      <c r="J2499">
        <v>219.7</v>
      </c>
      <c r="K2499">
        <v>18</v>
      </c>
      <c r="L2499">
        <v>200</v>
      </c>
      <c r="M2499">
        <v>27</v>
      </c>
      <c r="N2499">
        <v>132</v>
      </c>
      <c r="O2499">
        <v>2</v>
      </c>
      <c r="P2499">
        <v>2</v>
      </c>
      <c r="Q2499">
        <v>4</v>
      </c>
      <c r="Y2499">
        <v>8</v>
      </c>
      <c r="Z2499">
        <v>1.4999999999999999E-2</v>
      </c>
      <c r="AA2499">
        <v>1</v>
      </c>
      <c r="AB2499">
        <v>25</v>
      </c>
    </row>
    <row r="2500" spans="1:28" x14ac:dyDescent="0.25">
      <c r="A2500">
        <v>2021</v>
      </c>
      <c r="B2500">
        <v>6</v>
      </c>
      <c r="C2500" s="289">
        <v>44354</v>
      </c>
      <c r="E2500">
        <v>622</v>
      </c>
      <c r="F2500" t="s">
        <v>295</v>
      </c>
      <c r="G2500" t="s">
        <v>296</v>
      </c>
      <c r="H2500">
        <v>172.41399999999999</v>
      </c>
      <c r="I2500">
        <v>201.58600000000001</v>
      </c>
      <c r="J2500">
        <v>191.7</v>
      </c>
      <c r="K2500">
        <v>18</v>
      </c>
      <c r="L2500">
        <v>200</v>
      </c>
      <c r="M2500">
        <v>23</v>
      </c>
      <c r="N2500">
        <v>154</v>
      </c>
      <c r="O2500">
        <v>7</v>
      </c>
      <c r="P2500">
        <v>2</v>
      </c>
      <c r="Q2500">
        <v>8</v>
      </c>
      <c r="X2500">
        <v>17</v>
      </c>
      <c r="Y2500">
        <v>167</v>
      </c>
      <c r="Z2500">
        <v>1.4999999999999999E-2</v>
      </c>
      <c r="AA2500">
        <v>1</v>
      </c>
      <c r="AB2500">
        <v>25</v>
      </c>
    </row>
    <row r="2501" spans="1:28" x14ac:dyDescent="0.25">
      <c r="A2501">
        <v>2021</v>
      </c>
      <c r="B2501">
        <v>6</v>
      </c>
      <c r="C2501" s="289">
        <v>44355</v>
      </c>
      <c r="E2501">
        <v>622</v>
      </c>
      <c r="F2501" t="s">
        <v>295</v>
      </c>
      <c r="G2501" t="s">
        <v>296</v>
      </c>
      <c r="H2501">
        <v>172.41399999999999</v>
      </c>
      <c r="I2501">
        <v>201.58600000000001</v>
      </c>
      <c r="J2501">
        <v>182.2</v>
      </c>
      <c r="K2501">
        <v>18</v>
      </c>
      <c r="L2501">
        <v>200</v>
      </c>
      <c r="M2501">
        <v>23</v>
      </c>
      <c r="N2501">
        <v>156</v>
      </c>
      <c r="X2501">
        <v>17</v>
      </c>
      <c r="Y2501">
        <v>227</v>
      </c>
      <c r="Z2501">
        <v>1.4999999999999999E-2</v>
      </c>
      <c r="AA2501">
        <v>1</v>
      </c>
      <c r="AB2501">
        <v>25</v>
      </c>
    </row>
    <row r="2502" spans="1:28" x14ac:dyDescent="0.25">
      <c r="A2502">
        <v>2021</v>
      </c>
      <c r="B2502">
        <v>6</v>
      </c>
      <c r="C2502" s="289">
        <v>44356</v>
      </c>
      <c r="E2502">
        <v>622</v>
      </c>
      <c r="F2502" t="s">
        <v>295</v>
      </c>
      <c r="G2502" t="s">
        <v>296</v>
      </c>
      <c r="H2502">
        <v>172.41399999999999</v>
      </c>
      <c r="I2502">
        <v>201.58600000000001</v>
      </c>
      <c r="J2502">
        <v>173.7</v>
      </c>
      <c r="K2502">
        <v>18</v>
      </c>
      <c r="L2502">
        <v>200</v>
      </c>
      <c r="M2502">
        <v>23</v>
      </c>
      <c r="N2502">
        <v>158</v>
      </c>
      <c r="O2502">
        <v>8</v>
      </c>
      <c r="P2502">
        <v>2</v>
      </c>
      <c r="Q2502">
        <v>2</v>
      </c>
      <c r="R2502">
        <v>10</v>
      </c>
      <c r="X2502">
        <v>22</v>
      </c>
      <c r="Y2502">
        <v>1132</v>
      </c>
      <c r="Z2502">
        <v>1.4999999999999999E-2</v>
      </c>
      <c r="AA2502">
        <v>1</v>
      </c>
      <c r="AB2502">
        <v>25</v>
      </c>
    </row>
    <row r="2503" spans="1:28" x14ac:dyDescent="0.25">
      <c r="A2503">
        <v>2021</v>
      </c>
      <c r="B2503">
        <v>6</v>
      </c>
      <c r="C2503" s="289">
        <v>44357</v>
      </c>
      <c r="E2503">
        <v>622</v>
      </c>
      <c r="F2503" t="s">
        <v>295</v>
      </c>
      <c r="G2503" t="s">
        <v>296</v>
      </c>
      <c r="H2503">
        <v>172.41399999999999</v>
      </c>
      <c r="I2503">
        <v>201.58600000000001</v>
      </c>
      <c r="J2503">
        <v>189.6</v>
      </c>
      <c r="K2503">
        <v>18</v>
      </c>
      <c r="L2503">
        <v>200</v>
      </c>
      <c r="M2503">
        <v>23</v>
      </c>
      <c r="N2503">
        <v>158</v>
      </c>
      <c r="O2503">
        <v>2</v>
      </c>
      <c r="P2503">
        <v>6</v>
      </c>
      <c r="Q2503">
        <v>12</v>
      </c>
      <c r="X2503">
        <v>20</v>
      </c>
      <c r="Y2503">
        <v>440</v>
      </c>
      <c r="Z2503">
        <v>1.4999999999999999E-2</v>
      </c>
      <c r="AA2503">
        <v>1</v>
      </c>
      <c r="AB2503">
        <v>25</v>
      </c>
    </row>
    <row r="2504" spans="1:28" x14ac:dyDescent="0.25">
      <c r="A2504">
        <v>2021</v>
      </c>
      <c r="B2504">
        <v>6</v>
      </c>
      <c r="C2504" s="289">
        <v>44360</v>
      </c>
      <c r="E2504">
        <v>622</v>
      </c>
      <c r="F2504" t="s">
        <v>295</v>
      </c>
      <c r="G2504" t="s">
        <v>296</v>
      </c>
      <c r="H2504">
        <v>172.41399999999999</v>
      </c>
      <c r="I2504">
        <v>201.58600000000001</v>
      </c>
      <c r="J2504">
        <v>186.7</v>
      </c>
      <c r="K2504">
        <v>18</v>
      </c>
      <c r="L2504">
        <v>200</v>
      </c>
      <c r="M2504">
        <v>22</v>
      </c>
      <c r="N2504">
        <v>163</v>
      </c>
      <c r="O2504">
        <v>5</v>
      </c>
      <c r="P2504">
        <v>3</v>
      </c>
      <c r="Q2504">
        <v>4</v>
      </c>
      <c r="X2504">
        <v>12</v>
      </c>
      <c r="Y2504">
        <v>522</v>
      </c>
      <c r="Z2504">
        <v>1.4999999999999999E-2</v>
      </c>
      <c r="AA2504">
        <v>1</v>
      </c>
      <c r="AB2504">
        <v>25</v>
      </c>
    </row>
    <row r="2505" spans="1:28" x14ac:dyDescent="0.25">
      <c r="A2505">
        <v>2021</v>
      </c>
      <c r="B2505">
        <v>6</v>
      </c>
      <c r="C2505" s="289">
        <v>44361</v>
      </c>
      <c r="E2505">
        <v>622</v>
      </c>
      <c r="F2505" t="s">
        <v>295</v>
      </c>
      <c r="G2505" t="s">
        <v>296</v>
      </c>
      <c r="H2505">
        <v>172.41399999999999</v>
      </c>
      <c r="I2505">
        <v>201.58600000000001</v>
      </c>
      <c r="J2505">
        <v>220.8</v>
      </c>
      <c r="K2505">
        <v>18</v>
      </c>
      <c r="L2505">
        <v>200</v>
      </c>
      <c r="M2505">
        <v>22</v>
      </c>
      <c r="N2505">
        <v>165</v>
      </c>
      <c r="O2505">
        <v>5</v>
      </c>
      <c r="P2505">
        <v>2</v>
      </c>
      <c r="Q2505">
        <v>4</v>
      </c>
      <c r="X2505">
        <v>11</v>
      </c>
      <c r="Y2505">
        <v>371</v>
      </c>
      <c r="Z2505">
        <v>1.4999999999999999E-2</v>
      </c>
      <c r="AA2505">
        <v>1</v>
      </c>
      <c r="AB2505">
        <v>25</v>
      </c>
    </row>
    <row r="2506" spans="1:28" x14ac:dyDescent="0.25">
      <c r="A2506">
        <v>2021</v>
      </c>
      <c r="B2506">
        <v>6</v>
      </c>
      <c r="C2506" s="289">
        <v>44362</v>
      </c>
      <c r="E2506">
        <v>622</v>
      </c>
      <c r="F2506" t="s">
        <v>295</v>
      </c>
      <c r="G2506" t="s">
        <v>296</v>
      </c>
      <c r="H2506">
        <v>172.41399999999999</v>
      </c>
      <c r="I2506">
        <v>201.58600000000001</v>
      </c>
      <c r="K2506">
        <v>18</v>
      </c>
      <c r="L2506">
        <v>200</v>
      </c>
      <c r="Y2506">
        <v>180</v>
      </c>
      <c r="Z2506">
        <v>1.4999999999999999E-2</v>
      </c>
      <c r="AA2506">
        <v>1</v>
      </c>
      <c r="AB2506">
        <v>25</v>
      </c>
    </row>
    <row r="2507" spans="1:28" x14ac:dyDescent="0.25">
      <c r="A2507">
        <v>2021</v>
      </c>
      <c r="B2507">
        <v>6</v>
      </c>
      <c r="C2507" s="289">
        <v>44348</v>
      </c>
      <c r="E2507">
        <v>299</v>
      </c>
      <c r="F2507" t="s">
        <v>181</v>
      </c>
      <c r="G2507" t="s">
        <v>182</v>
      </c>
      <c r="H2507">
        <v>106.95</v>
      </c>
      <c r="I2507">
        <v>123.05</v>
      </c>
      <c r="J2507">
        <v>108.8</v>
      </c>
      <c r="K2507">
        <v>70</v>
      </c>
      <c r="L2507">
        <v>154</v>
      </c>
      <c r="M2507">
        <v>93</v>
      </c>
      <c r="N2507">
        <v>116</v>
      </c>
      <c r="O2507">
        <v>5</v>
      </c>
      <c r="P2507">
        <v>2</v>
      </c>
      <c r="Q2507">
        <v>6</v>
      </c>
      <c r="Y2507">
        <v>1669</v>
      </c>
      <c r="Z2507">
        <v>0.02</v>
      </c>
      <c r="AA2507">
        <v>1</v>
      </c>
    </row>
    <row r="2508" spans="1:28" x14ac:dyDescent="0.25">
      <c r="A2508">
        <v>2021</v>
      </c>
      <c r="B2508">
        <v>6</v>
      </c>
      <c r="C2508" s="289">
        <v>44349</v>
      </c>
      <c r="E2508">
        <v>299</v>
      </c>
      <c r="F2508" t="s">
        <v>181</v>
      </c>
      <c r="G2508" t="s">
        <v>182</v>
      </c>
      <c r="H2508">
        <v>106.95</v>
      </c>
      <c r="I2508">
        <v>123.05</v>
      </c>
      <c r="J2508">
        <v>108.6</v>
      </c>
      <c r="K2508">
        <v>70</v>
      </c>
      <c r="L2508">
        <v>154</v>
      </c>
      <c r="M2508">
        <v>133</v>
      </c>
      <c r="N2508">
        <v>81</v>
      </c>
      <c r="O2508">
        <v>5</v>
      </c>
      <c r="P2508">
        <v>1</v>
      </c>
      <c r="Q2508">
        <v>2</v>
      </c>
      <c r="S2508">
        <v>2</v>
      </c>
      <c r="Y2508">
        <v>2458</v>
      </c>
      <c r="Z2508">
        <v>0.02</v>
      </c>
      <c r="AA2508">
        <v>1</v>
      </c>
    </row>
    <row r="2509" spans="1:28" x14ac:dyDescent="0.25">
      <c r="A2509">
        <v>2021</v>
      </c>
      <c r="B2509">
        <v>6</v>
      </c>
      <c r="C2509" s="289">
        <v>44353</v>
      </c>
      <c r="E2509">
        <v>299</v>
      </c>
      <c r="F2509" t="s">
        <v>181</v>
      </c>
      <c r="G2509" t="s">
        <v>182</v>
      </c>
      <c r="H2509">
        <v>106.95</v>
      </c>
      <c r="I2509">
        <v>123.05</v>
      </c>
      <c r="J2509">
        <v>109.7</v>
      </c>
      <c r="K2509">
        <v>70</v>
      </c>
      <c r="L2509">
        <v>154</v>
      </c>
      <c r="M2509">
        <v>98</v>
      </c>
      <c r="N2509">
        <v>110</v>
      </c>
      <c r="O2509">
        <v>6</v>
      </c>
      <c r="P2509">
        <v>4</v>
      </c>
      <c r="Q2509">
        <v>5</v>
      </c>
      <c r="Y2509">
        <v>2007</v>
      </c>
      <c r="Z2509">
        <v>0.02</v>
      </c>
      <c r="AA2509">
        <v>1</v>
      </c>
    </row>
    <row r="2510" spans="1:28" x14ac:dyDescent="0.25">
      <c r="A2510">
        <v>2021</v>
      </c>
      <c r="B2510">
        <v>6</v>
      </c>
      <c r="C2510" s="289">
        <v>44354</v>
      </c>
      <c r="E2510">
        <v>299</v>
      </c>
      <c r="F2510" t="s">
        <v>181</v>
      </c>
      <c r="G2510" t="s">
        <v>182</v>
      </c>
      <c r="H2510">
        <v>106.95</v>
      </c>
      <c r="I2510">
        <v>123.05</v>
      </c>
      <c r="J2510">
        <v>109.4</v>
      </c>
      <c r="K2510">
        <v>70</v>
      </c>
      <c r="L2510">
        <v>154</v>
      </c>
      <c r="M2510">
        <v>95</v>
      </c>
      <c r="N2510">
        <v>114</v>
      </c>
      <c r="O2510">
        <v>7</v>
      </c>
      <c r="P2510">
        <v>3</v>
      </c>
      <c r="Q2510">
        <v>5</v>
      </c>
      <c r="X2510">
        <v>15</v>
      </c>
      <c r="Y2510">
        <v>2319</v>
      </c>
      <c r="Z2510">
        <v>0.02</v>
      </c>
      <c r="AA2510">
        <v>1</v>
      </c>
    </row>
    <row r="2511" spans="1:28" x14ac:dyDescent="0.25">
      <c r="A2511">
        <v>2021</v>
      </c>
      <c r="B2511">
        <v>6</v>
      </c>
      <c r="C2511" s="289">
        <v>44355</v>
      </c>
      <c r="E2511">
        <v>299</v>
      </c>
      <c r="F2511" t="s">
        <v>181</v>
      </c>
      <c r="G2511" t="s">
        <v>182</v>
      </c>
      <c r="H2511">
        <v>106.95</v>
      </c>
      <c r="I2511">
        <v>123.05</v>
      </c>
      <c r="J2511">
        <v>109.5</v>
      </c>
      <c r="K2511">
        <v>70</v>
      </c>
      <c r="L2511">
        <v>154</v>
      </c>
      <c r="M2511">
        <v>96</v>
      </c>
      <c r="N2511">
        <v>113</v>
      </c>
      <c r="X2511">
        <v>19</v>
      </c>
      <c r="Y2511">
        <v>1507</v>
      </c>
      <c r="Z2511">
        <v>0.02</v>
      </c>
      <c r="AA2511">
        <v>1</v>
      </c>
    </row>
    <row r="2512" spans="1:28" x14ac:dyDescent="0.25">
      <c r="A2512">
        <v>2021</v>
      </c>
      <c r="B2512">
        <v>6</v>
      </c>
      <c r="C2512" s="289">
        <v>44356</v>
      </c>
      <c r="E2512">
        <v>299</v>
      </c>
      <c r="F2512" t="s">
        <v>181</v>
      </c>
      <c r="G2512" t="s">
        <v>182</v>
      </c>
      <c r="H2512">
        <v>106.95</v>
      </c>
      <c r="I2512">
        <v>123.05</v>
      </c>
      <c r="J2512">
        <v>106</v>
      </c>
      <c r="K2512">
        <v>70</v>
      </c>
      <c r="L2512">
        <v>154</v>
      </c>
      <c r="M2512">
        <v>88</v>
      </c>
      <c r="N2512">
        <v>123</v>
      </c>
      <c r="O2512">
        <v>5</v>
      </c>
      <c r="R2512">
        <v>30</v>
      </c>
      <c r="X2512">
        <v>35</v>
      </c>
      <c r="Y2512">
        <v>1595</v>
      </c>
      <c r="Z2512">
        <v>0.02</v>
      </c>
      <c r="AA2512">
        <v>1</v>
      </c>
    </row>
    <row r="2513" spans="1:28" x14ac:dyDescent="0.25">
      <c r="A2513">
        <v>2021</v>
      </c>
      <c r="B2513">
        <v>6</v>
      </c>
      <c r="C2513" s="289">
        <v>44357</v>
      </c>
      <c r="E2513">
        <v>299</v>
      </c>
      <c r="F2513" t="s">
        <v>181</v>
      </c>
      <c r="G2513" t="s">
        <v>182</v>
      </c>
      <c r="H2513">
        <v>106.95</v>
      </c>
      <c r="I2513">
        <v>123.05</v>
      </c>
      <c r="J2513">
        <v>105.5</v>
      </c>
      <c r="K2513">
        <v>70</v>
      </c>
      <c r="L2513">
        <v>154</v>
      </c>
      <c r="M2513">
        <v>90</v>
      </c>
      <c r="N2513">
        <v>120</v>
      </c>
      <c r="O2513">
        <v>3</v>
      </c>
      <c r="Q2513">
        <v>1</v>
      </c>
      <c r="X2513">
        <v>4</v>
      </c>
      <c r="Y2513">
        <v>772</v>
      </c>
      <c r="Z2513">
        <v>0.02</v>
      </c>
      <c r="AA2513">
        <v>1</v>
      </c>
    </row>
    <row r="2514" spans="1:28" x14ac:dyDescent="0.25">
      <c r="A2514">
        <v>2021</v>
      </c>
      <c r="B2514">
        <v>6</v>
      </c>
      <c r="C2514" s="289">
        <v>44360</v>
      </c>
      <c r="E2514">
        <v>299</v>
      </c>
      <c r="F2514" t="s">
        <v>181</v>
      </c>
      <c r="G2514" t="s">
        <v>182</v>
      </c>
      <c r="H2514">
        <v>106.95</v>
      </c>
      <c r="I2514">
        <v>123.05</v>
      </c>
      <c r="J2514">
        <v>107.9</v>
      </c>
      <c r="K2514">
        <v>70</v>
      </c>
      <c r="L2514">
        <v>154</v>
      </c>
      <c r="M2514">
        <v>93</v>
      </c>
      <c r="N2514">
        <v>117</v>
      </c>
      <c r="Y2514">
        <v>696</v>
      </c>
      <c r="Z2514">
        <v>0.02</v>
      </c>
      <c r="AA2514">
        <v>1</v>
      </c>
    </row>
    <row r="2515" spans="1:28" x14ac:dyDescent="0.25">
      <c r="A2515">
        <v>2021</v>
      </c>
      <c r="B2515">
        <v>6</v>
      </c>
      <c r="C2515" s="289">
        <v>44361</v>
      </c>
      <c r="E2515">
        <v>299</v>
      </c>
      <c r="F2515" t="s">
        <v>181</v>
      </c>
      <c r="G2515" t="s">
        <v>182</v>
      </c>
      <c r="H2515">
        <v>106.95</v>
      </c>
      <c r="I2515">
        <v>123.05</v>
      </c>
      <c r="J2515">
        <v>109.8</v>
      </c>
      <c r="K2515">
        <v>70</v>
      </c>
      <c r="L2515">
        <v>154</v>
      </c>
      <c r="M2515">
        <v>87</v>
      </c>
      <c r="N2515">
        <v>124</v>
      </c>
      <c r="O2515">
        <v>6</v>
      </c>
      <c r="P2515">
        <v>2</v>
      </c>
      <c r="Q2515">
        <v>2</v>
      </c>
      <c r="X2515">
        <v>10</v>
      </c>
      <c r="Y2515">
        <v>2194</v>
      </c>
      <c r="Z2515">
        <v>0.02</v>
      </c>
      <c r="AA2515">
        <v>1</v>
      </c>
    </row>
    <row r="2516" spans="1:28" x14ac:dyDescent="0.25">
      <c r="A2516">
        <v>2021</v>
      </c>
      <c r="B2516">
        <v>6</v>
      </c>
      <c r="C2516" s="289">
        <v>44362</v>
      </c>
      <c r="E2516">
        <v>299</v>
      </c>
      <c r="F2516" t="s">
        <v>181</v>
      </c>
      <c r="G2516" t="s">
        <v>182</v>
      </c>
      <c r="H2516">
        <v>106.95</v>
      </c>
      <c r="I2516">
        <v>123.05</v>
      </c>
      <c r="J2516">
        <v>108.7</v>
      </c>
      <c r="K2516">
        <v>70</v>
      </c>
      <c r="L2516">
        <v>154</v>
      </c>
      <c r="M2516">
        <v>97</v>
      </c>
      <c r="N2516">
        <v>111</v>
      </c>
      <c r="O2516">
        <v>2</v>
      </c>
      <c r="P2516">
        <v>3</v>
      </c>
      <c r="Q2516">
        <v>3</v>
      </c>
      <c r="X2516">
        <v>8</v>
      </c>
      <c r="Y2516">
        <v>848</v>
      </c>
      <c r="Z2516">
        <v>0.02</v>
      </c>
      <c r="AA2516">
        <v>1</v>
      </c>
    </row>
    <row r="2517" spans="1:28" x14ac:dyDescent="0.25">
      <c r="A2517">
        <v>2021</v>
      </c>
      <c r="B2517">
        <v>6</v>
      </c>
      <c r="C2517" s="289">
        <v>44362</v>
      </c>
      <c r="E2517">
        <v>281</v>
      </c>
      <c r="F2517" t="s">
        <v>263</v>
      </c>
      <c r="G2517" t="s">
        <v>264</v>
      </c>
      <c r="H2517">
        <v>265.05</v>
      </c>
      <c r="I2517">
        <v>304.95</v>
      </c>
      <c r="J2517">
        <v>305</v>
      </c>
      <c r="K2517">
        <v>120</v>
      </c>
      <c r="L2517">
        <v>120</v>
      </c>
      <c r="M2517">
        <v>111</v>
      </c>
      <c r="N2517">
        <v>130</v>
      </c>
      <c r="O2517">
        <v>3</v>
      </c>
      <c r="Q2517">
        <v>2</v>
      </c>
      <c r="X2517">
        <v>4</v>
      </c>
      <c r="Y2517">
        <v>934</v>
      </c>
      <c r="Z2517">
        <v>1.4999999999999999E-2</v>
      </c>
      <c r="AA2517">
        <v>1</v>
      </c>
      <c r="AB2517">
        <v>18</v>
      </c>
    </row>
    <row r="2518" spans="1:28" x14ac:dyDescent="0.25">
      <c r="A2518">
        <v>2021</v>
      </c>
      <c r="B2518">
        <v>6</v>
      </c>
      <c r="C2518" s="289">
        <v>44347</v>
      </c>
      <c r="E2518">
        <v>280</v>
      </c>
      <c r="F2518" t="s">
        <v>297</v>
      </c>
      <c r="G2518" t="s">
        <v>298</v>
      </c>
      <c r="H2518">
        <v>300.39</v>
      </c>
      <c r="I2518">
        <v>345.61</v>
      </c>
      <c r="J2518">
        <v>342.8</v>
      </c>
      <c r="K2518">
        <v>105</v>
      </c>
      <c r="L2518">
        <v>103</v>
      </c>
      <c r="M2518">
        <v>107</v>
      </c>
      <c r="N2518">
        <v>101</v>
      </c>
      <c r="O2518">
        <v>5</v>
      </c>
      <c r="Q2518">
        <v>4</v>
      </c>
      <c r="Y2518">
        <v>1079</v>
      </c>
      <c r="Z2518">
        <v>1.4999999999999999E-2</v>
      </c>
      <c r="AA2518">
        <v>1</v>
      </c>
      <c r="AB2518">
        <v>16</v>
      </c>
    </row>
    <row r="2519" spans="1:28" x14ac:dyDescent="0.25">
      <c r="A2519">
        <v>2021</v>
      </c>
      <c r="B2519">
        <v>6</v>
      </c>
      <c r="C2519" s="289">
        <v>44348</v>
      </c>
      <c r="E2519">
        <v>280</v>
      </c>
      <c r="F2519" t="s">
        <v>297</v>
      </c>
      <c r="G2519" t="s">
        <v>298</v>
      </c>
      <c r="H2519">
        <v>300.39</v>
      </c>
      <c r="I2519">
        <v>345.61</v>
      </c>
      <c r="J2519">
        <v>327.60000000000002</v>
      </c>
      <c r="K2519">
        <v>105</v>
      </c>
      <c r="L2519">
        <v>103</v>
      </c>
      <c r="M2519">
        <v>98</v>
      </c>
      <c r="N2519">
        <v>111</v>
      </c>
      <c r="O2519">
        <v>5</v>
      </c>
      <c r="P2519">
        <v>2</v>
      </c>
      <c r="Q2519">
        <v>1</v>
      </c>
      <c r="S2519">
        <v>2</v>
      </c>
      <c r="Y2519">
        <v>2284</v>
      </c>
      <c r="Z2519">
        <v>1.4999999999999999E-2</v>
      </c>
      <c r="AA2519">
        <v>1</v>
      </c>
      <c r="AB2519">
        <v>16</v>
      </c>
    </row>
    <row r="2520" spans="1:28" x14ac:dyDescent="0.25">
      <c r="A2520">
        <v>2021</v>
      </c>
      <c r="B2520">
        <v>6</v>
      </c>
      <c r="C2520" s="289">
        <v>44349</v>
      </c>
      <c r="E2520">
        <v>280</v>
      </c>
      <c r="F2520" t="s">
        <v>297</v>
      </c>
      <c r="G2520" t="s">
        <v>298</v>
      </c>
      <c r="H2520">
        <v>300.39</v>
      </c>
      <c r="I2520">
        <v>345.61</v>
      </c>
      <c r="J2520">
        <v>355</v>
      </c>
      <c r="K2520">
        <v>105</v>
      </c>
      <c r="L2520">
        <v>103</v>
      </c>
      <c r="M2520">
        <v>94</v>
      </c>
      <c r="N2520">
        <v>115</v>
      </c>
      <c r="O2520">
        <v>2</v>
      </c>
      <c r="P2520">
        <v>1</v>
      </c>
      <c r="Q2520">
        <v>1</v>
      </c>
      <c r="Y2520">
        <v>804</v>
      </c>
      <c r="Z2520">
        <v>1.4999999999999999E-2</v>
      </c>
      <c r="AA2520">
        <v>1</v>
      </c>
      <c r="AB2520">
        <v>16</v>
      </c>
    </row>
    <row r="2521" spans="1:28" x14ac:dyDescent="0.25">
      <c r="A2521">
        <v>2021</v>
      </c>
      <c r="B2521">
        <v>6</v>
      </c>
      <c r="C2521" s="289">
        <v>44347</v>
      </c>
      <c r="E2521">
        <v>168</v>
      </c>
      <c r="F2521" t="s">
        <v>261</v>
      </c>
      <c r="G2521" t="s">
        <v>262</v>
      </c>
      <c r="H2521">
        <v>575.66999999999996</v>
      </c>
      <c r="I2521">
        <v>662.33</v>
      </c>
      <c r="J2521">
        <v>610.29999999999995</v>
      </c>
      <c r="K2521">
        <v>90</v>
      </c>
      <c r="L2521">
        <v>116</v>
      </c>
      <c r="M2521">
        <v>66</v>
      </c>
      <c r="N2521">
        <v>164</v>
      </c>
      <c r="O2521">
        <v>6</v>
      </c>
      <c r="P2521">
        <v>1</v>
      </c>
      <c r="Q2521">
        <v>5</v>
      </c>
      <c r="Y2521">
        <v>1032</v>
      </c>
      <c r="Z2521">
        <v>1.4999999999999999E-2</v>
      </c>
      <c r="AA2521">
        <v>1</v>
      </c>
      <c r="AB2521">
        <v>18</v>
      </c>
    </row>
    <row r="2522" spans="1:28" x14ac:dyDescent="0.25">
      <c r="A2522">
        <v>2021</v>
      </c>
      <c r="B2522">
        <v>6</v>
      </c>
      <c r="C2522" s="289">
        <v>44348</v>
      </c>
      <c r="E2522">
        <v>168</v>
      </c>
      <c r="F2522" t="s">
        <v>261</v>
      </c>
      <c r="G2522" t="s">
        <v>262</v>
      </c>
      <c r="H2522">
        <v>575.66999999999996</v>
      </c>
      <c r="I2522">
        <v>662.33</v>
      </c>
      <c r="J2522">
        <v>609.5</v>
      </c>
      <c r="K2522">
        <v>90</v>
      </c>
      <c r="L2522">
        <v>116</v>
      </c>
      <c r="M2522">
        <v>73</v>
      </c>
      <c r="N2522">
        <v>148</v>
      </c>
      <c r="O2522">
        <v>2</v>
      </c>
      <c r="P2522">
        <v>1</v>
      </c>
      <c r="Q2522">
        <v>1</v>
      </c>
      <c r="Y2522">
        <v>772</v>
      </c>
      <c r="Z2522">
        <v>1.4999999999999999E-2</v>
      </c>
      <c r="AA2522">
        <v>1</v>
      </c>
      <c r="AB2522">
        <v>18</v>
      </c>
    </row>
    <row r="2523" spans="1:28" x14ac:dyDescent="0.25">
      <c r="A2523">
        <v>2021</v>
      </c>
      <c r="B2523">
        <v>6</v>
      </c>
      <c r="C2523" s="289">
        <v>44356</v>
      </c>
      <c r="E2523">
        <v>168</v>
      </c>
      <c r="F2523" t="s">
        <v>261</v>
      </c>
      <c r="G2523" t="s">
        <v>262</v>
      </c>
      <c r="H2523">
        <v>575.66999999999996</v>
      </c>
      <c r="I2523">
        <v>662.33</v>
      </c>
      <c r="J2523">
        <v>648.6</v>
      </c>
      <c r="K2523">
        <v>90</v>
      </c>
      <c r="L2523">
        <v>116</v>
      </c>
      <c r="M2523">
        <v>76</v>
      </c>
      <c r="N2523">
        <v>142</v>
      </c>
      <c r="O2523">
        <v>2</v>
      </c>
      <c r="P2523">
        <v>1</v>
      </c>
      <c r="Q2523">
        <v>4</v>
      </c>
      <c r="X2523">
        <v>7</v>
      </c>
      <c r="Y2523">
        <v>721</v>
      </c>
      <c r="Z2523">
        <v>1.4999999999999999E-2</v>
      </c>
      <c r="AA2523">
        <v>1</v>
      </c>
      <c r="AB2523">
        <v>18</v>
      </c>
    </row>
    <row r="2524" spans="1:28" x14ac:dyDescent="0.25">
      <c r="A2524">
        <v>2021</v>
      </c>
      <c r="B2524">
        <v>6</v>
      </c>
      <c r="C2524" s="289">
        <v>44357</v>
      </c>
      <c r="E2524">
        <v>168</v>
      </c>
      <c r="F2524" t="s">
        <v>261</v>
      </c>
      <c r="G2524" t="s">
        <v>262</v>
      </c>
      <c r="H2524">
        <v>575.66999999999996</v>
      </c>
      <c r="I2524">
        <v>662.33</v>
      </c>
      <c r="J2524">
        <v>654.70000000000005</v>
      </c>
      <c r="K2524">
        <v>90</v>
      </c>
      <c r="L2524">
        <v>116</v>
      </c>
      <c r="M2524">
        <v>76</v>
      </c>
      <c r="N2524">
        <v>143</v>
      </c>
      <c r="O2524">
        <v>2</v>
      </c>
      <c r="R2524">
        <v>2</v>
      </c>
      <c r="X2524">
        <v>4</v>
      </c>
      <c r="Y2524">
        <v>724</v>
      </c>
      <c r="Z2524">
        <v>1.4999999999999999E-2</v>
      </c>
      <c r="AA2524">
        <v>1</v>
      </c>
      <c r="AB2524">
        <v>18</v>
      </c>
    </row>
    <row r="2525" spans="1:28" x14ac:dyDescent="0.25">
      <c r="A2525">
        <v>2021</v>
      </c>
      <c r="B2525">
        <v>6</v>
      </c>
      <c r="C2525" s="289">
        <v>44347</v>
      </c>
      <c r="E2525">
        <v>273</v>
      </c>
      <c r="F2525" t="s">
        <v>242</v>
      </c>
      <c r="G2525" t="s">
        <v>243</v>
      </c>
      <c r="H2525">
        <v>524.52</v>
      </c>
      <c r="I2525">
        <v>603.48</v>
      </c>
      <c r="J2525">
        <v>557.70000000000005</v>
      </c>
      <c r="K2525">
        <v>93</v>
      </c>
      <c r="L2525">
        <v>116</v>
      </c>
      <c r="M2525">
        <v>86</v>
      </c>
      <c r="N2525">
        <v>126</v>
      </c>
      <c r="O2525">
        <v>2</v>
      </c>
      <c r="P2525">
        <v>1</v>
      </c>
      <c r="Q2525">
        <v>1</v>
      </c>
      <c r="Y2525">
        <v>682</v>
      </c>
      <c r="Z2525">
        <v>1.4999999999999999E-2</v>
      </c>
      <c r="AA2525">
        <v>1</v>
      </c>
      <c r="AB2525">
        <v>16</v>
      </c>
    </row>
    <row r="2526" spans="1:28" x14ac:dyDescent="0.25">
      <c r="A2526">
        <v>2021</v>
      </c>
      <c r="B2526">
        <v>6</v>
      </c>
      <c r="C2526" s="289">
        <v>44348</v>
      </c>
      <c r="E2526">
        <v>273</v>
      </c>
      <c r="F2526" t="s">
        <v>242</v>
      </c>
      <c r="G2526" t="s">
        <v>243</v>
      </c>
      <c r="H2526">
        <v>524.52</v>
      </c>
      <c r="I2526">
        <v>603.48</v>
      </c>
      <c r="J2526">
        <v>594.20000000000005</v>
      </c>
      <c r="K2526">
        <v>93</v>
      </c>
      <c r="L2526">
        <v>116</v>
      </c>
      <c r="M2526">
        <v>73</v>
      </c>
      <c r="N2526">
        <v>148</v>
      </c>
      <c r="O2526">
        <v>3</v>
      </c>
      <c r="P2526">
        <v>1</v>
      </c>
      <c r="Q2526">
        <v>1</v>
      </c>
      <c r="R2526">
        <v>2</v>
      </c>
      <c r="Y2526">
        <v>1122</v>
      </c>
      <c r="Z2526">
        <v>1.4999999999999999E-2</v>
      </c>
      <c r="AA2526">
        <v>1</v>
      </c>
      <c r="AB2526">
        <v>16</v>
      </c>
    </row>
    <row r="2527" spans="1:28" x14ac:dyDescent="0.25">
      <c r="A2527">
        <v>2021</v>
      </c>
      <c r="B2527">
        <v>6</v>
      </c>
      <c r="C2527" s="289">
        <v>44349</v>
      </c>
      <c r="E2527">
        <v>273</v>
      </c>
      <c r="F2527" t="s">
        <v>242</v>
      </c>
      <c r="G2527" t="s">
        <v>243</v>
      </c>
      <c r="H2527">
        <v>524.52</v>
      </c>
      <c r="I2527">
        <v>603.48</v>
      </c>
      <c r="J2527">
        <v>588</v>
      </c>
      <c r="K2527">
        <v>93</v>
      </c>
      <c r="L2527">
        <v>116</v>
      </c>
      <c r="M2527">
        <v>77</v>
      </c>
      <c r="N2527">
        <v>140</v>
      </c>
      <c r="O2527">
        <v>1</v>
      </c>
      <c r="P2527">
        <v>2</v>
      </c>
      <c r="Q2527">
        <v>1</v>
      </c>
      <c r="R2527">
        <v>1</v>
      </c>
      <c r="Y2527">
        <v>317</v>
      </c>
      <c r="Z2527">
        <v>1.4999999999999999E-2</v>
      </c>
      <c r="AA2527">
        <v>1</v>
      </c>
      <c r="AB2527">
        <v>16</v>
      </c>
    </row>
    <row r="2528" spans="1:28" x14ac:dyDescent="0.25">
      <c r="A2528">
        <v>2021</v>
      </c>
      <c r="B2528">
        <v>6</v>
      </c>
      <c r="C2528" s="289">
        <v>44354</v>
      </c>
      <c r="E2528">
        <v>273</v>
      </c>
      <c r="F2528" t="s">
        <v>242</v>
      </c>
      <c r="G2528" t="s">
        <v>243</v>
      </c>
      <c r="H2528">
        <v>524.52</v>
      </c>
      <c r="I2528">
        <v>603.48</v>
      </c>
      <c r="J2528">
        <v>608.9</v>
      </c>
      <c r="K2528">
        <v>93</v>
      </c>
      <c r="L2528">
        <v>116</v>
      </c>
      <c r="M2528">
        <v>81</v>
      </c>
      <c r="N2528">
        <v>133</v>
      </c>
      <c r="O2528">
        <v>5</v>
      </c>
      <c r="P2528">
        <v>1</v>
      </c>
      <c r="Q2528">
        <v>3</v>
      </c>
      <c r="S2528">
        <v>2</v>
      </c>
      <c r="X2528">
        <v>10</v>
      </c>
      <c r="Y2528">
        <v>1216</v>
      </c>
      <c r="Z2528">
        <v>1.4999999999999999E-2</v>
      </c>
      <c r="AA2528">
        <v>1</v>
      </c>
      <c r="AB2528">
        <v>16</v>
      </c>
    </row>
    <row r="2529" spans="1:28" x14ac:dyDescent="0.25">
      <c r="A2529">
        <v>2021</v>
      </c>
      <c r="B2529">
        <v>6</v>
      </c>
      <c r="C2529" s="289">
        <v>44355</v>
      </c>
      <c r="E2529">
        <v>273</v>
      </c>
      <c r="F2529" t="s">
        <v>242</v>
      </c>
      <c r="G2529" t="s">
        <v>243</v>
      </c>
      <c r="H2529">
        <v>524.52</v>
      </c>
      <c r="I2529">
        <v>603.48</v>
      </c>
      <c r="J2529">
        <v>591.20000000000005</v>
      </c>
      <c r="K2529">
        <v>93</v>
      </c>
      <c r="L2529">
        <v>116</v>
      </c>
      <c r="M2529">
        <v>69</v>
      </c>
      <c r="N2529">
        <v>156</v>
      </c>
      <c r="X2529">
        <v>11</v>
      </c>
      <c r="Y2529">
        <v>1865</v>
      </c>
      <c r="Z2529">
        <v>1.4999999999999999E-2</v>
      </c>
      <c r="AA2529">
        <v>1</v>
      </c>
      <c r="AB2529">
        <v>16</v>
      </c>
    </row>
    <row r="2530" spans="1:28" x14ac:dyDescent="0.25">
      <c r="A2530">
        <v>2021</v>
      </c>
      <c r="B2530">
        <v>6</v>
      </c>
      <c r="C2530" s="289">
        <v>44356</v>
      </c>
      <c r="E2530">
        <v>273</v>
      </c>
      <c r="F2530" t="s">
        <v>242</v>
      </c>
      <c r="G2530" t="s">
        <v>243</v>
      </c>
      <c r="H2530">
        <v>524.52</v>
      </c>
      <c r="I2530">
        <v>603.48</v>
      </c>
      <c r="J2530">
        <v>608.5</v>
      </c>
      <c r="K2530">
        <v>93</v>
      </c>
      <c r="L2530">
        <v>116</v>
      </c>
      <c r="M2530">
        <v>82</v>
      </c>
      <c r="N2530">
        <v>131</v>
      </c>
      <c r="O2530">
        <v>2</v>
      </c>
      <c r="R2530">
        <v>3</v>
      </c>
      <c r="X2530">
        <v>5</v>
      </c>
      <c r="Y2530">
        <v>887</v>
      </c>
      <c r="Z2530">
        <v>1.4999999999999999E-2</v>
      </c>
      <c r="AA2530">
        <v>1</v>
      </c>
      <c r="AB2530">
        <v>16</v>
      </c>
    </row>
    <row r="2531" spans="1:28" x14ac:dyDescent="0.25">
      <c r="A2531">
        <v>2021</v>
      </c>
      <c r="B2531">
        <v>6</v>
      </c>
      <c r="C2531" s="289">
        <v>44357</v>
      </c>
      <c r="E2531">
        <v>273</v>
      </c>
      <c r="F2531" t="s">
        <v>242</v>
      </c>
      <c r="G2531" t="s">
        <v>243</v>
      </c>
      <c r="H2531">
        <v>524.52</v>
      </c>
      <c r="I2531">
        <v>603.48</v>
      </c>
      <c r="J2531">
        <v>570.6</v>
      </c>
      <c r="K2531">
        <v>93</v>
      </c>
      <c r="L2531">
        <v>116</v>
      </c>
      <c r="M2531">
        <v>75</v>
      </c>
      <c r="N2531">
        <v>144</v>
      </c>
      <c r="O2531">
        <v>3</v>
      </c>
      <c r="P2531">
        <v>1</v>
      </c>
      <c r="Q2531">
        <v>1</v>
      </c>
      <c r="R2531">
        <v>1</v>
      </c>
      <c r="X2531">
        <v>6</v>
      </c>
      <c r="Y2531">
        <v>810</v>
      </c>
      <c r="Z2531">
        <v>1.4999999999999999E-2</v>
      </c>
      <c r="AA2531">
        <v>1</v>
      </c>
      <c r="AB2531">
        <v>16</v>
      </c>
    </row>
    <row r="2532" spans="1:28" x14ac:dyDescent="0.25">
      <c r="A2532">
        <v>2021</v>
      </c>
      <c r="B2532">
        <v>6</v>
      </c>
      <c r="C2532" s="289">
        <v>44360</v>
      </c>
      <c r="E2532">
        <v>273</v>
      </c>
      <c r="F2532" t="s">
        <v>242</v>
      </c>
      <c r="G2532" t="s">
        <v>243</v>
      </c>
      <c r="H2532">
        <v>524.52</v>
      </c>
      <c r="I2532">
        <v>603.48</v>
      </c>
      <c r="K2532">
        <v>93</v>
      </c>
      <c r="L2532">
        <v>116</v>
      </c>
      <c r="Y2532">
        <v>66</v>
      </c>
      <c r="Z2532">
        <v>1.4999999999999999E-2</v>
      </c>
      <c r="AA2532">
        <v>1</v>
      </c>
      <c r="AB2532">
        <v>16</v>
      </c>
    </row>
    <row r="2533" spans="1:28" x14ac:dyDescent="0.25">
      <c r="A2533">
        <v>2021</v>
      </c>
      <c r="B2533">
        <v>6</v>
      </c>
      <c r="C2533" s="289">
        <v>44361</v>
      </c>
      <c r="E2533">
        <v>273</v>
      </c>
      <c r="F2533" t="s">
        <v>242</v>
      </c>
      <c r="G2533" t="s">
        <v>243</v>
      </c>
      <c r="H2533">
        <v>524.52</v>
      </c>
      <c r="I2533">
        <v>603.48</v>
      </c>
      <c r="K2533">
        <v>93</v>
      </c>
      <c r="L2533">
        <v>116</v>
      </c>
      <c r="Z2533">
        <v>1.4999999999999999E-2</v>
      </c>
      <c r="AA2533">
        <v>1</v>
      </c>
      <c r="AB2533">
        <v>16</v>
      </c>
    </row>
    <row r="2534" spans="1:28" x14ac:dyDescent="0.25">
      <c r="A2534">
        <v>2021</v>
      </c>
      <c r="B2534">
        <v>6</v>
      </c>
      <c r="C2534" s="289">
        <v>44348</v>
      </c>
      <c r="E2534">
        <v>271</v>
      </c>
      <c r="F2534" t="s">
        <v>335</v>
      </c>
      <c r="G2534" t="s">
        <v>336</v>
      </c>
      <c r="H2534">
        <v>149.72999999999999</v>
      </c>
      <c r="I2534">
        <v>172.27</v>
      </c>
      <c r="J2534">
        <v>158</v>
      </c>
      <c r="K2534">
        <v>151</v>
      </c>
      <c r="L2534">
        <v>95</v>
      </c>
      <c r="M2534">
        <v>114</v>
      </c>
      <c r="N2534">
        <v>126</v>
      </c>
      <c r="O2534">
        <v>2</v>
      </c>
      <c r="R2534">
        <v>2</v>
      </c>
      <c r="Y2534">
        <v>1120</v>
      </c>
      <c r="Z2534">
        <v>1.4999999999999999E-2</v>
      </c>
      <c r="AA2534">
        <v>1</v>
      </c>
      <c r="AB2534">
        <v>16</v>
      </c>
    </row>
    <row r="2535" spans="1:28" x14ac:dyDescent="0.25">
      <c r="A2535">
        <v>2021</v>
      </c>
      <c r="B2535">
        <v>6</v>
      </c>
      <c r="C2535" s="289">
        <v>44349</v>
      </c>
      <c r="E2535">
        <v>271</v>
      </c>
      <c r="F2535" t="s">
        <v>335</v>
      </c>
      <c r="G2535" t="s">
        <v>336</v>
      </c>
      <c r="H2535">
        <v>149.72999999999999</v>
      </c>
      <c r="I2535">
        <v>172.27</v>
      </c>
      <c r="J2535">
        <v>169</v>
      </c>
      <c r="K2535">
        <v>151</v>
      </c>
      <c r="L2535">
        <v>95</v>
      </c>
      <c r="M2535">
        <v>131</v>
      </c>
      <c r="N2535">
        <v>110</v>
      </c>
      <c r="O2535">
        <v>1</v>
      </c>
      <c r="P2535">
        <v>1</v>
      </c>
      <c r="Q2535">
        <v>1</v>
      </c>
      <c r="Y2535">
        <v>1343</v>
      </c>
      <c r="Z2535">
        <v>1.4999999999999999E-2</v>
      </c>
      <c r="AA2535">
        <v>1</v>
      </c>
      <c r="AB2535">
        <v>16</v>
      </c>
    </row>
    <row r="2536" spans="1:28" x14ac:dyDescent="0.25">
      <c r="A2536">
        <v>2021</v>
      </c>
      <c r="B2536">
        <v>6</v>
      </c>
      <c r="C2536" s="289">
        <v>44347</v>
      </c>
      <c r="E2536">
        <v>254</v>
      </c>
      <c r="F2536" t="s">
        <v>189</v>
      </c>
      <c r="G2536" t="s">
        <v>190</v>
      </c>
      <c r="H2536">
        <v>188.79</v>
      </c>
      <c r="I2536">
        <v>217.21</v>
      </c>
      <c r="J2536">
        <v>215.4</v>
      </c>
      <c r="K2536">
        <v>88</v>
      </c>
      <c r="L2536">
        <v>164</v>
      </c>
      <c r="M2536">
        <v>104</v>
      </c>
      <c r="N2536">
        <v>138</v>
      </c>
      <c r="O2536">
        <v>9</v>
      </c>
      <c r="P2536">
        <v>5</v>
      </c>
      <c r="Q2536">
        <v>6</v>
      </c>
      <c r="Y2536">
        <v>1520</v>
      </c>
      <c r="Z2536">
        <v>0.02</v>
      </c>
      <c r="AA2536">
        <v>1</v>
      </c>
      <c r="AB2536">
        <v>16</v>
      </c>
    </row>
    <row r="2537" spans="1:28" x14ac:dyDescent="0.25">
      <c r="A2537">
        <v>2021</v>
      </c>
      <c r="B2537">
        <v>6</v>
      </c>
      <c r="C2537" s="289">
        <v>44348</v>
      </c>
      <c r="E2537">
        <v>254</v>
      </c>
      <c r="F2537" t="s">
        <v>189</v>
      </c>
      <c r="G2537" t="s">
        <v>190</v>
      </c>
      <c r="H2537">
        <v>188.79</v>
      </c>
      <c r="I2537">
        <v>217.21</v>
      </c>
      <c r="J2537">
        <v>213.1</v>
      </c>
      <c r="K2537">
        <v>88</v>
      </c>
      <c r="L2537">
        <v>164</v>
      </c>
      <c r="M2537">
        <v>104</v>
      </c>
      <c r="N2537">
        <v>138</v>
      </c>
      <c r="O2537">
        <v>3</v>
      </c>
      <c r="P2537">
        <v>2</v>
      </c>
      <c r="Q2537">
        <v>3</v>
      </c>
      <c r="R2537">
        <v>2</v>
      </c>
      <c r="Y2537">
        <v>3010</v>
      </c>
      <c r="Z2537">
        <v>0.02</v>
      </c>
      <c r="AA2537">
        <v>1</v>
      </c>
      <c r="AB2537">
        <v>16</v>
      </c>
    </row>
    <row r="2538" spans="1:28" x14ac:dyDescent="0.25">
      <c r="A2538">
        <v>2021</v>
      </c>
      <c r="B2538">
        <v>6</v>
      </c>
      <c r="C2538" s="289">
        <v>44349</v>
      </c>
      <c r="E2538">
        <v>254</v>
      </c>
      <c r="F2538" t="s">
        <v>189</v>
      </c>
      <c r="G2538" t="s">
        <v>190</v>
      </c>
      <c r="H2538">
        <v>188.79</v>
      </c>
      <c r="I2538">
        <v>217.21</v>
      </c>
      <c r="J2538">
        <v>215.8</v>
      </c>
      <c r="K2538">
        <v>88</v>
      </c>
      <c r="L2538">
        <v>164</v>
      </c>
      <c r="M2538">
        <v>107</v>
      </c>
      <c r="N2538">
        <v>135</v>
      </c>
      <c r="O2538">
        <v>4</v>
      </c>
      <c r="P2538">
        <v>4</v>
      </c>
      <c r="Q2538">
        <v>2</v>
      </c>
      <c r="S2538">
        <v>2</v>
      </c>
      <c r="Y2538">
        <v>1212</v>
      </c>
      <c r="Z2538">
        <v>0.02</v>
      </c>
      <c r="AA2538">
        <v>1</v>
      </c>
      <c r="AB2538">
        <v>16</v>
      </c>
    </row>
    <row r="2539" spans="1:28" x14ac:dyDescent="0.25">
      <c r="A2539">
        <v>2021</v>
      </c>
      <c r="B2539">
        <v>6</v>
      </c>
      <c r="C2539" s="289">
        <v>44353</v>
      </c>
      <c r="E2539">
        <v>254</v>
      </c>
      <c r="F2539" t="s">
        <v>189</v>
      </c>
      <c r="G2539" t="s">
        <v>190</v>
      </c>
      <c r="H2539">
        <v>188.79</v>
      </c>
      <c r="I2539">
        <v>217.21</v>
      </c>
      <c r="J2539">
        <v>216</v>
      </c>
      <c r="K2539">
        <v>88</v>
      </c>
      <c r="L2539">
        <v>164</v>
      </c>
      <c r="M2539">
        <v>108</v>
      </c>
      <c r="N2539">
        <v>133</v>
      </c>
      <c r="O2539">
        <v>7</v>
      </c>
      <c r="P2539">
        <v>1</v>
      </c>
      <c r="Q2539">
        <v>10</v>
      </c>
      <c r="Y2539">
        <v>1938</v>
      </c>
      <c r="Z2539">
        <v>0.02</v>
      </c>
      <c r="AA2539">
        <v>1</v>
      </c>
      <c r="AB2539">
        <v>16</v>
      </c>
    </row>
    <row r="2540" spans="1:28" x14ac:dyDescent="0.25">
      <c r="A2540">
        <v>2021</v>
      </c>
      <c r="B2540">
        <v>6</v>
      </c>
      <c r="C2540" s="289">
        <v>44354</v>
      </c>
      <c r="E2540">
        <v>254</v>
      </c>
      <c r="F2540" t="s">
        <v>189</v>
      </c>
      <c r="G2540" t="s">
        <v>190</v>
      </c>
      <c r="H2540">
        <v>188.79</v>
      </c>
      <c r="I2540">
        <v>217.21</v>
      </c>
      <c r="J2540">
        <v>220.4</v>
      </c>
      <c r="K2540">
        <v>88</v>
      </c>
      <c r="L2540">
        <v>164</v>
      </c>
      <c r="M2540">
        <v>106</v>
      </c>
      <c r="N2540">
        <v>136</v>
      </c>
      <c r="O2540">
        <v>7</v>
      </c>
      <c r="P2540">
        <v>4</v>
      </c>
      <c r="Q2540">
        <v>10</v>
      </c>
      <c r="S2540">
        <v>1</v>
      </c>
      <c r="X2540">
        <v>22</v>
      </c>
      <c r="Y2540">
        <v>2902</v>
      </c>
      <c r="Z2540">
        <v>0.02</v>
      </c>
      <c r="AA2540">
        <v>1</v>
      </c>
      <c r="AB2540">
        <v>16</v>
      </c>
    </row>
    <row r="2541" spans="1:28" x14ac:dyDescent="0.25">
      <c r="A2541">
        <v>2021</v>
      </c>
      <c r="B2541">
        <v>6</v>
      </c>
      <c r="C2541" s="289">
        <v>44355</v>
      </c>
      <c r="E2541">
        <v>254</v>
      </c>
      <c r="F2541" t="s">
        <v>189</v>
      </c>
      <c r="G2541" t="s">
        <v>190</v>
      </c>
      <c r="H2541">
        <v>188.79</v>
      </c>
      <c r="I2541">
        <v>217.21</v>
      </c>
      <c r="J2541">
        <v>211</v>
      </c>
      <c r="K2541">
        <v>88</v>
      </c>
      <c r="L2541">
        <v>164</v>
      </c>
      <c r="M2541">
        <v>107</v>
      </c>
      <c r="N2541">
        <v>135</v>
      </c>
      <c r="X2541">
        <v>18</v>
      </c>
      <c r="Y2541">
        <v>498</v>
      </c>
      <c r="Z2541">
        <v>0.02</v>
      </c>
      <c r="AA2541">
        <v>1</v>
      </c>
      <c r="AB2541">
        <v>16</v>
      </c>
    </row>
    <row r="2542" spans="1:28" x14ac:dyDescent="0.25">
      <c r="A2542">
        <v>2021</v>
      </c>
      <c r="B2542">
        <v>6</v>
      </c>
      <c r="C2542" s="289">
        <v>44356</v>
      </c>
      <c r="E2542">
        <v>254</v>
      </c>
      <c r="F2542" t="s">
        <v>189</v>
      </c>
      <c r="G2542" t="s">
        <v>190</v>
      </c>
      <c r="H2542">
        <v>188.79</v>
      </c>
      <c r="I2542">
        <v>217.21</v>
      </c>
      <c r="J2542">
        <v>206.7</v>
      </c>
      <c r="K2542">
        <v>88</v>
      </c>
      <c r="L2542">
        <v>164</v>
      </c>
      <c r="M2542">
        <v>106</v>
      </c>
      <c r="N2542">
        <v>136</v>
      </c>
      <c r="O2542">
        <v>6</v>
      </c>
      <c r="P2542">
        <v>5</v>
      </c>
      <c r="Q2542">
        <v>5</v>
      </c>
      <c r="R2542">
        <v>2</v>
      </c>
      <c r="X2542">
        <v>17</v>
      </c>
      <c r="Y2542">
        <v>3197</v>
      </c>
      <c r="Z2542">
        <v>0.02</v>
      </c>
      <c r="AA2542">
        <v>1</v>
      </c>
      <c r="AB2542">
        <v>16</v>
      </c>
    </row>
    <row r="2543" spans="1:28" x14ac:dyDescent="0.25">
      <c r="A2543">
        <v>2021</v>
      </c>
      <c r="B2543">
        <v>6</v>
      </c>
      <c r="C2543" s="289">
        <v>44357</v>
      </c>
      <c r="E2543">
        <v>254</v>
      </c>
      <c r="F2543" t="s">
        <v>189</v>
      </c>
      <c r="G2543" t="s">
        <v>190</v>
      </c>
      <c r="H2543">
        <v>188.79</v>
      </c>
      <c r="I2543">
        <v>217.21</v>
      </c>
      <c r="J2543">
        <v>220.1</v>
      </c>
      <c r="K2543">
        <v>88</v>
      </c>
      <c r="L2543">
        <v>164</v>
      </c>
      <c r="M2543">
        <v>101</v>
      </c>
      <c r="N2543">
        <v>143</v>
      </c>
      <c r="O2543">
        <v>5</v>
      </c>
      <c r="P2543">
        <v>4</v>
      </c>
      <c r="Q2543">
        <v>2</v>
      </c>
      <c r="R2543">
        <v>2</v>
      </c>
      <c r="X2543">
        <v>12</v>
      </c>
      <c r="Y2543">
        <v>3312</v>
      </c>
      <c r="Z2543">
        <v>0.02</v>
      </c>
      <c r="AA2543">
        <v>1</v>
      </c>
      <c r="AB2543">
        <v>16</v>
      </c>
    </row>
    <row r="2544" spans="1:28" x14ac:dyDescent="0.25">
      <c r="A2544">
        <v>2021</v>
      </c>
      <c r="B2544">
        <v>6</v>
      </c>
      <c r="C2544" s="289">
        <v>44360</v>
      </c>
      <c r="E2544">
        <v>254</v>
      </c>
      <c r="F2544" t="s">
        <v>189</v>
      </c>
      <c r="G2544" t="s">
        <v>190</v>
      </c>
      <c r="H2544">
        <v>188.79</v>
      </c>
      <c r="I2544">
        <v>217.21</v>
      </c>
      <c r="J2544">
        <v>209.1</v>
      </c>
      <c r="K2544">
        <v>88</v>
      </c>
      <c r="L2544">
        <v>164</v>
      </c>
      <c r="M2544">
        <v>107</v>
      </c>
      <c r="N2544">
        <v>135</v>
      </c>
      <c r="O2544">
        <v>5</v>
      </c>
      <c r="Q2544">
        <v>6</v>
      </c>
      <c r="X2544">
        <v>11</v>
      </c>
      <c r="Y2544">
        <v>2111</v>
      </c>
      <c r="Z2544">
        <v>0.02</v>
      </c>
      <c r="AA2544">
        <v>1</v>
      </c>
      <c r="AB2544">
        <v>16</v>
      </c>
    </row>
    <row r="2545" spans="1:28" x14ac:dyDescent="0.25">
      <c r="A2545">
        <v>2021</v>
      </c>
      <c r="B2545">
        <v>6</v>
      </c>
      <c r="C2545" s="289">
        <v>44361</v>
      </c>
      <c r="E2545">
        <v>254</v>
      </c>
      <c r="F2545" t="s">
        <v>189</v>
      </c>
      <c r="G2545" t="s">
        <v>190</v>
      </c>
      <c r="H2545">
        <v>188.79</v>
      </c>
      <c r="I2545">
        <v>217.21</v>
      </c>
      <c r="J2545">
        <v>214.3</v>
      </c>
      <c r="K2545">
        <v>88</v>
      </c>
      <c r="L2545">
        <v>164</v>
      </c>
      <c r="M2545">
        <v>105</v>
      </c>
      <c r="N2545">
        <v>137</v>
      </c>
      <c r="O2545">
        <v>8</v>
      </c>
      <c r="P2545">
        <v>4</v>
      </c>
      <c r="Q2545">
        <v>8</v>
      </c>
      <c r="X2545">
        <v>20</v>
      </c>
      <c r="Y2545">
        <v>920</v>
      </c>
      <c r="Z2545">
        <v>0.02</v>
      </c>
      <c r="AA2545">
        <v>1</v>
      </c>
      <c r="AB2545">
        <v>16</v>
      </c>
    </row>
    <row r="2546" spans="1:28" x14ac:dyDescent="0.25">
      <c r="A2546">
        <v>2021</v>
      </c>
      <c r="B2546">
        <v>6</v>
      </c>
      <c r="C2546" s="289">
        <v>44362</v>
      </c>
      <c r="E2546">
        <v>254</v>
      </c>
      <c r="F2546" t="s">
        <v>189</v>
      </c>
      <c r="G2546" t="s">
        <v>190</v>
      </c>
      <c r="H2546">
        <v>188.79</v>
      </c>
      <c r="I2546">
        <v>217.21</v>
      </c>
      <c r="J2546">
        <v>216.4</v>
      </c>
      <c r="K2546">
        <v>88</v>
      </c>
      <c r="L2546">
        <v>164</v>
      </c>
      <c r="M2546">
        <v>102</v>
      </c>
      <c r="N2546">
        <v>141</v>
      </c>
      <c r="O2546">
        <v>7</v>
      </c>
      <c r="P2546">
        <v>3</v>
      </c>
      <c r="Q2546">
        <v>7</v>
      </c>
      <c r="X2546">
        <v>17</v>
      </c>
      <c r="Y2546">
        <v>2117</v>
      </c>
      <c r="Z2546">
        <v>0.02</v>
      </c>
      <c r="AA2546">
        <v>1</v>
      </c>
      <c r="AB2546">
        <v>16</v>
      </c>
    </row>
    <row r="2547" spans="1:28" x14ac:dyDescent="0.25">
      <c r="A2547">
        <v>2021</v>
      </c>
      <c r="B2547">
        <v>6</v>
      </c>
      <c r="C2547" s="289">
        <v>44361</v>
      </c>
      <c r="E2547">
        <v>94</v>
      </c>
      <c r="F2547" t="s">
        <v>332</v>
      </c>
      <c r="G2547" t="s">
        <v>333</v>
      </c>
      <c r="H2547">
        <v>17.670000000000002</v>
      </c>
      <c r="I2547">
        <v>20.329999999999998</v>
      </c>
      <c r="K2547">
        <v>74</v>
      </c>
      <c r="L2547">
        <v>97</v>
      </c>
      <c r="M2547">
        <v>57</v>
      </c>
      <c r="N2547">
        <v>126</v>
      </c>
      <c r="Z2547">
        <v>1.4999999999999999E-2</v>
      </c>
      <c r="AA2547">
        <v>1</v>
      </c>
      <c r="AB2547">
        <v>16</v>
      </c>
    </row>
    <row r="2548" spans="1:28" x14ac:dyDescent="0.25">
      <c r="A2548">
        <v>2021</v>
      </c>
      <c r="B2548">
        <v>6</v>
      </c>
      <c r="C2548" s="289">
        <v>44355</v>
      </c>
      <c r="E2548">
        <v>12</v>
      </c>
      <c r="F2548" t="s">
        <v>196</v>
      </c>
      <c r="G2548" t="s">
        <v>197</v>
      </c>
      <c r="H2548">
        <v>197.16</v>
      </c>
      <c r="I2548">
        <v>226.84</v>
      </c>
      <c r="J2548">
        <v>222</v>
      </c>
      <c r="K2548">
        <v>37</v>
      </c>
      <c r="L2548">
        <v>195</v>
      </c>
      <c r="M2548">
        <v>57</v>
      </c>
      <c r="N2548">
        <v>127</v>
      </c>
      <c r="X2548">
        <v>24</v>
      </c>
      <c r="Y2548">
        <v>336</v>
      </c>
      <c r="Z2548">
        <v>0.02</v>
      </c>
      <c r="AA2548">
        <v>1</v>
      </c>
      <c r="AB2548">
        <v>22</v>
      </c>
    </row>
    <row r="2549" spans="1:28" x14ac:dyDescent="0.25">
      <c r="A2549">
        <v>2021</v>
      </c>
      <c r="B2549">
        <v>6</v>
      </c>
      <c r="C2549" s="289">
        <v>44356</v>
      </c>
      <c r="E2549">
        <v>12</v>
      </c>
      <c r="F2549" t="s">
        <v>196</v>
      </c>
      <c r="G2549" t="s">
        <v>197</v>
      </c>
      <c r="H2549">
        <v>197.16</v>
      </c>
      <c r="I2549">
        <v>226.84</v>
      </c>
      <c r="J2549">
        <v>216.5</v>
      </c>
      <c r="K2549">
        <v>37</v>
      </c>
      <c r="L2549">
        <v>195</v>
      </c>
      <c r="M2549">
        <v>58</v>
      </c>
      <c r="N2549">
        <v>124</v>
      </c>
      <c r="O2549">
        <v>6</v>
      </c>
      <c r="P2549">
        <v>4</v>
      </c>
      <c r="Q2549">
        <v>4</v>
      </c>
      <c r="R2549">
        <v>1</v>
      </c>
      <c r="X2549">
        <v>15</v>
      </c>
      <c r="Y2549">
        <v>1087</v>
      </c>
      <c r="Z2549">
        <v>0.02</v>
      </c>
      <c r="AA2549">
        <v>1</v>
      </c>
      <c r="AB2549">
        <v>22</v>
      </c>
    </row>
    <row r="2550" spans="1:28" x14ac:dyDescent="0.25">
      <c r="A2550">
        <v>2021</v>
      </c>
      <c r="B2550">
        <v>6</v>
      </c>
      <c r="C2550" s="289">
        <v>44357</v>
      </c>
      <c r="E2550">
        <v>12</v>
      </c>
      <c r="F2550" t="s">
        <v>196</v>
      </c>
      <c r="G2550" t="s">
        <v>197</v>
      </c>
      <c r="H2550">
        <v>197.16</v>
      </c>
      <c r="I2550">
        <v>226.84</v>
      </c>
      <c r="J2550">
        <v>217.6</v>
      </c>
      <c r="K2550">
        <v>37</v>
      </c>
      <c r="L2550">
        <v>195</v>
      </c>
      <c r="M2550">
        <v>57</v>
      </c>
      <c r="N2550">
        <v>127</v>
      </c>
      <c r="O2550">
        <v>7</v>
      </c>
      <c r="P2550">
        <v>8</v>
      </c>
      <c r="Q2550">
        <v>3</v>
      </c>
      <c r="X2550">
        <v>18</v>
      </c>
      <c r="Y2550">
        <v>1082</v>
      </c>
      <c r="Z2550">
        <v>0.02</v>
      </c>
      <c r="AA2550">
        <v>1</v>
      </c>
      <c r="AB2550">
        <v>22</v>
      </c>
    </row>
    <row r="2551" spans="1:28" x14ac:dyDescent="0.25">
      <c r="A2551">
        <v>2021</v>
      </c>
      <c r="B2551">
        <v>6</v>
      </c>
      <c r="C2551" s="289">
        <v>44360</v>
      </c>
      <c r="E2551">
        <v>12</v>
      </c>
      <c r="F2551" t="s">
        <v>196</v>
      </c>
      <c r="G2551" t="s">
        <v>197</v>
      </c>
      <c r="H2551">
        <v>197.16</v>
      </c>
      <c r="I2551">
        <v>226.84</v>
      </c>
      <c r="J2551">
        <v>219</v>
      </c>
      <c r="K2551">
        <v>37</v>
      </c>
      <c r="L2551">
        <v>195</v>
      </c>
      <c r="M2551">
        <v>55</v>
      </c>
      <c r="N2551">
        <v>131</v>
      </c>
      <c r="O2551">
        <v>4</v>
      </c>
      <c r="Q2551">
        <v>5</v>
      </c>
      <c r="X2551">
        <v>9</v>
      </c>
      <c r="Y2551">
        <v>465</v>
      </c>
      <c r="Z2551">
        <v>0.02</v>
      </c>
      <c r="AA2551">
        <v>1</v>
      </c>
      <c r="AB2551">
        <v>22</v>
      </c>
    </row>
    <row r="2552" spans="1:28" x14ac:dyDescent="0.25">
      <c r="A2552">
        <v>2021</v>
      </c>
      <c r="B2552">
        <v>6</v>
      </c>
      <c r="C2552" s="289">
        <v>44361</v>
      </c>
      <c r="E2552">
        <v>12</v>
      </c>
      <c r="F2552" t="s">
        <v>196</v>
      </c>
      <c r="G2552" t="s">
        <v>197</v>
      </c>
      <c r="H2552">
        <v>197.16</v>
      </c>
      <c r="I2552">
        <v>226.84</v>
      </c>
      <c r="K2552">
        <v>37</v>
      </c>
      <c r="L2552">
        <v>195</v>
      </c>
      <c r="Y2552">
        <v>72</v>
      </c>
      <c r="Z2552">
        <v>0.02</v>
      </c>
      <c r="AA2552">
        <v>1</v>
      </c>
      <c r="AB2552">
        <v>22</v>
      </c>
    </row>
    <row r="2553" spans="1:28" x14ac:dyDescent="0.25">
      <c r="A2553">
        <v>2021</v>
      </c>
      <c r="B2553">
        <v>6</v>
      </c>
      <c r="C2553" s="289">
        <v>44362</v>
      </c>
      <c r="E2553">
        <v>12</v>
      </c>
      <c r="F2553" t="s">
        <v>196</v>
      </c>
      <c r="G2553" t="s">
        <v>197</v>
      </c>
      <c r="H2553">
        <v>197.16</v>
      </c>
      <c r="I2553">
        <v>226.84</v>
      </c>
      <c r="K2553">
        <v>37</v>
      </c>
      <c r="L2553">
        <v>195</v>
      </c>
      <c r="Y2553">
        <v>105</v>
      </c>
      <c r="Z2553">
        <v>0.02</v>
      </c>
      <c r="AA2553">
        <v>1</v>
      </c>
      <c r="AB2553">
        <v>22</v>
      </c>
    </row>
    <row r="2554" spans="1:28" x14ac:dyDescent="0.25">
      <c r="A2554">
        <v>2021</v>
      </c>
      <c r="B2554">
        <v>6</v>
      </c>
      <c r="C2554" s="289">
        <v>44355</v>
      </c>
      <c r="E2554">
        <v>11</v>
      </c>
      <c r="F2554" t="s">
        <v>193</v>
      </c>
      <c r="G2554" t="s">
        <v>194</v>
      </c>
      <c r="H2554">
        <v>197.16</v>
      </c>
      <c r="I2554">
        <v>226.84</v>
      </c>
      <c r="J2554">
        <v>222</v>
      </c>
      <c r="K2554">
        <v>37</v>
      </c>
      <c r="L2554">
        <v>195</v>
      </c>
      <c r="M2554">
        <v>57</v>
      </c>
      <c r="N2554">
        <v>127</v>
      </c>
      <c r="X2554">
        <v>26</v>
      </c>
      <c r="Y2554">
        <v>338</v>
      </c>
      <c r="Z2554">
        <v>0.02</v>
      </c>
      <c r="AA2554">
        <v>1</v>
      </c>
      <c r="AB2554">
        <v>22</v>
      </c>
    </row>
    <row r="2555" spans="1:28" x14ac:dyDescent="0.25">
      <c r="A2555">
        <v>2021</v>
      </c>
      <c r="B2555">
        <v>6</v>
      </c>
      <c r="C2555" s="289">
        <v>44356</v>
      </c>
      <c r="E2555">
        <v>11</v>
      </c>
      <c r="F2555" t="s">
        <v>193</v>
      </c>
      <c r="G2555" t="s">
        <v>194</v>
      </c>
      <c r="H2555">
        <v>197.16</v>
      </c>
      <c r="I2555">
        <v>226.84</v>
      </c>
      <c r="J2555">
        <v>215.6</v>
      </c>
      <c r="K2555">
        <v>37</v>
      </c>
      <c r="L2555">
        <v>195</v>
      </c>
      <c r="M2555">
        <v>58</v>
      </c>
      <c r="N2555">
        <v>124</v>
      </c>
      <c r="O2555">
        <v>8</v>
      </c>
      <c r="P2555">
        <v>4</v>
      </c>
      <c r="Q2555">
        <v>2</v>
      </c>
      <c r="R2555">
        <v>1</v>
      </c>
      <c r="X2555">
        <v>15</v>
      </c>
      <c r="Y2555">
        <v>1087</v>
      </c>
      <c r="Z2555">
        <v>0.02</v>
      </c>
      <c r="AA2555">
        <v>1</v>
      </c>
      <c r="AB2555">
        <v>22</v>
      </c>
    </row>
    <row r="2556" spans="1:28" x14ac:dyDescent="0.25">
      <c r="A2556">
        <v>2021</v>
      </c>
      <c r="B2556">
        <v>6</v>
      </c>
      <c r="C2556" s="289">
        <v>44357</v>
      </c>
      <c r="E2556">
        <v>11</v>
      </c>
      <c r="F2556" t="s">
        <v>193</v>
      </c>
      <c r="G2556" t="s">
        <v>194</v>
      </c>
      <c r="H2556">
        <v>197.16</v>
      </c>
      <c r="I2556">
        <v>226.84</v>
      </c>
      <c r="J2556">
        <v>217.1</v>
      </c>
      <c r="K2556">
        <v>37</v>
      </c>
      <c r="L2556">
        <v>195</v>
      </c>
      <c r="M2556">
        <v>57</v>
      </c>
      <c r="N2556">
        <v>127</v>
      </c>
      <c r="O2556">
        <v>9</v>
      </c>
      <c r="P2556">
        <v>4</v>
      </c>
      <c r="Q2556">
        <v>3</v>
      </c>
      <c r="X2556">
        <v>16</v>
      </c>
      <c r="Y2556">
        <v>1080</v>
      </c>
      <c r="Z2556">
        <v>0.02</v>
      </c>
      <c r="AA2556">
        <v>1</v>
      </c>
      <c r="AB2556">
        <v>22</v>
      </c>
    </row>
    <row r="2557" spans="1:28" x14ac:dyDescent="0.25">
      <c r="A2557">
        <v>2021</v>
      </c>
      <c r="B2557">
        <v>6</v>
      </c>
      <c r="C2557" s="289">
        <v>44360</v>
      </c>
      <c r="E2557">
        <v>11</v>
      </c>
      <c r="F2557" t="s">
        <v>193</v>
      </c>
      <c r="G2557" t="s">
        <v>194</v>
      </c>
      <c r="H2557">
        <v>197.16</v>
      </c>
      <c r="I2557">
        <v>226.84</v>
      </c>
      <c r="J2557">
        <v>218.5</v>
      </c>
      <c r="K2557">
        <v>37</v>
      </c>
      <c r="L2557">
        <v>195</v>
      </c>
      <c r="M2557">
        <v>55</v>
      </c>
      <c r="N2557">
        <v>131</v>
      </c>
      <c r="O2557">
        <v>6</v>
      </c>
      <c r="Q2557">
        <v>3</v>
      </c>
      <c r="X2557">
        <v>9</v>
      </c>
      <c r="Y2557">
        <v>465</v>
      </c>
      <c r="Z2557">
        <v>0.02</v>
      </c>
      <c r="AA2557">
        <v>1</v>
      </c>
      <c r="AB2557">
        <v>22</v>
      </c>
    </row>
    <row r="2558" spans="1:28" x14ac:dyDescent="0.25">
      <c r="A2558">
        <v>2021</v>
      </c>
      <c r="B2558">
        <v>6</v>
      </c>
      <c r="C2558" s="289">
        <v>44361</v>
      </c>
      <c r="E2558">
        <v>11</v>
      </c>
      <c r="F2558" t="s">
        <v>193</v>
      </c>
      <c r="G2558" t="s">
        <v>194</v>
      </c>
      <c r="H2558">
        <v>197.16</v>
      </c>
      <c r="I2558">
        <v>226.84</v>
      </c>
      <c r="J2558">
        <v>263</v>
      </c>
      <c r="K2558">
        <v>37</v>
      </c>
      <c r="L2558">
        <v>195</v>
      </c>
      <c r="Y2558">
        <v>72</v>
      </c>
      <c r="Z2558">
        <v>0.02</v>
      </c>
      <c r="AA2558">
        <v>1</v>
      </c>
      <c r="AB2558">
        <v>22</v>
      </c>
    </row>
    <row r="2559" spans="1:28" x14ac:dyDescent="0.25">
      <c r="A2559">
        <v>2021</v>
      </c>
      <c r="B2559">
        <v>6</v>
      </c>
      <c r="C2559" s="289">
        <v>44362</v>
      </c>
      <c r="E2559">
        <v>11</v>
      </c>
      <c r="F2559" t="s">
        <v>193</v>
      </c>
      <c r="G2559" t="s">
        <v>194</v>
      </c>
      <c r="H2559">
        <v>197.16</v>
      </c>
      <c r="I2559">
        <v>226.84</v>
      </c>
      <c r="K2559">
        <v>37</v>
      </c>
      <c r="L2559">
        <v>195</v>
      </c>
      <c r="O2559">
        <v>2</v>
      </c>
      <c r="P2559">
        <v>1</v>
      </c>
      <c r="Q2559">
        <v>1</v>
      </c>
      <c r="X2559">
        <v>4</v>
      </c>
      <c r="Y2559">
        <v>454</v>
      </c>
      <c r="Z2559">
        <v>0.02</v>
      </c>
      <c r="AA2559">
        <v>1</v>
      </c>
      <c r="AB2559">
        <v>22</v>
      </c>
    </row>
    <row r="2560" spans="1:28" x14ac:dyDescent="0.25">
      <c r="A2560">
        <v>2021</v>
      </c>
      <c r="B2560">
        <v>6</v>
      </c>
      <c r="C2560" s="289">
        <v>44360</v>
      </c>
      <c r="E2560">
        <v>183</v>
      </c>
      <c r="F2560" t="s">
        <v>393</v>
      </c>
      <c r="G2560" t="s">
        <v>394</v>
      </c>
      <c r="H2560">
        <v>2.79</v>
      </c>
      <c r="I2560">
        <v>3.21</v>
      </c>
      <c r="J2560">
        <v>3</v>
      </c>
      <c r="K2560">
        <v>508</v>
      </c>
      <c r="L2560">
        <v>85</v>
      </c>
      <c r="M2560">
        <v>386</v>
      </c>
      <c r="N2560">
        <v>112</v>
      </c>
      <c r="O2560">
        <v>21</v>
      </c>
      <c r="P2560">
        <v>25</v>
      </c>
      <c r="Q2560">
        <v>22</v>
      </c>
      <c r="X2560">
        <v>68</v>
      </c>
      <c r="Y2560">
        <v>7068</v>
      </c>
      <c r="Z2560">
        <v>0.02</v>
      </c>
      <c r="AA2560">
        <v>1</v>
      </c>
      <c r="AB2560">
        <v>24</v>
      </c>
    </row>
    <row r="2561" spans="1:28" x14ac:dyDescent="0.25">
      <c r="A2561">
        <v>2021</v>
      </c>
      <c r="B2561">
        <v>6</v>
      </c>
      <c r="C2561" s="289">
        <v>44361</v>
      </c>
      <c r="E2561">
        <v>183</v>
      </c>
      <c r="F2561" t="s">
        <v>393</v>
      </c>
      <c r="G2561" t="s">
        <v>394</v>
      </c>
      <c r="H2561">
        <v>2.79</v>
      </c>
      <c r="I2561">
        <v>3.21</v>
      </c>
      <c r="J2561">
        <v>3</v>
      </c>
      <c r="K2561">
        <v>508</v>
      </c>
      <c r="L2561">
        <v>85</v>
      </c>
      <c r="M2561">
        <v>387</v>
      </c>
      <c r="N2561">
        <v>112</v>
      </c>
      <c r="O2561">
        <v>16</v>
      </c>
      <c r="P2561">
        <v>12</v>
      </c>
      <c r="Q2561">
        <v>24</v>
      </c>
      <c r="X2561">
        <v>52</v>
      </c>
      <c r="Y2561">
        <v>4352</v>
      </c>
      <c r="Z2561">
        <v>0.02</v>
      </c>
      <c r="AA2561">
        <v>1</v>
      </c>
      <c r="AB2561">
        <v>24</v>
      </c>
    </row>
    <row r="2562" spans="1:28" x14ac:dyDescent="0.25">
      <c r="A2562">
        <v>2021</v>
      </c>
      <c r="B2562">
        <v>6</v>
      </c>
      <c r="C2562" s="289">
        <v>44362</v>
      </c>
      <c r="E2562">
        <v>183</v>
      </c>
      <c r="F2562" t="s">
        <v>393</v>
      </c>
      <c r="G2562" t="s">
        <v>394</v>
      </c>
      <c r="H2562">
        <v>2.79</v>
      </c>
      <c r="I2562">
        <v>3.21</v>
      </c>
      <c r="J2562">
        <v>2.9</v>
      </c>
      <c r="K2562">
        <v>508</v>
      </c>
      <c r="L2562">
        <v>85</v>
      </c>
      <c r="M2562">
        <v>377</v>
      </c>
      <c r="N2562">
        <v>115</v>
      </c>
      <c r="O2562">
        <v>8</v>
      </c>
      <c r="P2562">
        <v>6</v>
      </c>
      <c r="Q2562">
        <v>10</v>
      </c>
      <c r="X2562">
        <v>24</v>
      </c>
      <c r="Y2562">
        <v>3024</v>
      </c>
      <c r="Z2562">
        <v>0.02</v>
      </c>
      <c r="AA2562">
        <v>1</v>
      </c>
      <c r="AB2562">
        <v>24</v>
      </c>
    </row>
    <row r="2563" spans="1:28" x14ac:dyDescent="0.25">
      <c r="A2563">
        <v>2021</v>
      </c>
      <c r="B2563">
        <v>6</v>
      </c>
      <c r="C2563" s="289">
        <v>44361</v>
      </c>
      <c r="E2563">
        <v>93</v>
      </c>
      <c r="F2563" t="s">
        <v>209</v>
      </c>
      <c r="G2563" t="s">
        <v>210</v>
      </c>
      <c r="H2563">
        <v>54.87</v>
      </c>
      <c r="I2563">
        <v>63.13</v>
      </c>
      <c r="J2563">
        <v>64.3</v>
      </c>
      <c r="K2563">
        <v>74</v>
      </c>
      <c r="L2563">
        <v>97</v>
      </c>
      <c r="M2563">
        <v>56</v>
      </c>
      <c r="N2563">
        <v>129</v>
      </c>
      <c r="O2563">
        <v>9</v>
      </c>
      <c r="P2563">
        <v>2</v>
      </c>
      <c r="Q2563">
        <v>6</v>
      </c>
      <c r="X2563">
        <v>17</v>
      </c>
      <c r="Y2563">
        <v>17</v>
      </c>
      <c r="Z2563">
        <v>1.4999999999999999E-2</v>
      </c>
      <c r="AA2563">
        <v>1</v>
      </c>
      <c r="AB2563">
        <v>16</v>
      </c>
    </row>
    <row r="2564" spans="1:28" x14ac:dyDescent="0.25">
      <c r="A2564">
        <v>2021</v>
      </c>
      <c r="B2564">
        <v>6</v>
      </c>
      <c r="C2564" s="289">
        <v>44362</v>
      </c>
      <c r="E2564">
        <v>93</v>
      </c>
      <c r="F2564" t="s">
        <v>209</v>
      </c>
      <c r="G2564" t="s">
        <v>210</v>
      </c>
      <c r="H2564">
        <v>54.87</v>
      </c>
      <c r="I2564">
        <v>63.13</v>
      </c>
      <c r="J2564">
        <v>64</v>
      </c>
      <c r="K2564">
        <v>74</v>
      </c>
      <c r="L2564">
        <v>97</v>
      </c>
      <c r="M2564">
        <v>58</v>
      </c>
      <c r="N2564">
        <v>125</v>
      </c>
      <c r="O2564">
        <v>9</v>
      </c>
      <c r="P2564">
        <v>8</v>
      </c>
      <c r="Q2564">
        <v>11</v>
      </c>
      <c r="X2564">
        <v>28</v>
      </c>
      <c r="Y2564">
        <v>1162</v>
      </c>
      <c r="Z2564">
        <v>1.4999999999999999E-2</v>
      </c>
      <c r="AA2564">
        <v>1</v>
      </c>
      <c r="AB2564">
        <v>16</v>
      </c>
    </row>
    <row r="2565" spans="1:28" x14ac:dyDescent="0.25">
      <c r="A2565">
        <v>2021</v>
      </c>
      <c r="B2565">
        <v>6</v>
      </c>
      <c r="C2565" s="289">
        <v>44347</v>
      </c>
      <c r="E2565">
        <v>25</v>
      </c>
      <c r="F2565" t="s">
        <v>355</v>
      </c>
      <c r="G2565" t="s">
        <v>356</v>
      </c>
      <c r="H2565">
        <v>150.66</v>
      </c>
      <c r="I2565">
        <v>173.34</v>
      </c>
      <c r="J2565">
        <v>161.80000000000001</v>
      </c>
      <c r="K2565">
        <v>145</v>
      </c>
      <c r="L2565">
        <v>99</v>
      </c>
      <c r="M2565">
        <v>112</v>
      </c>
      <c r="N2565">
        <v>128</v>
      </c>
      <c r="O2565">
        <v>6</v>
      </c>
      <c r="P2565">
        <v>4</v>
      </c>
      <c r="Q2565">
        <v>9</v>
      </c>
      <c r="Y2565">
        <v>19</v>
      </c>
      <c r="Z2565">
        <v>1.4999999999999999E-2</v>
      </c>
      <c r="AA2565">
        <v>1</v>
      </c>
      <c r="AB2565">
        <v>24</v>
      </c>
    </row>
    <row r="2566" spans="1:28" x14ac:dyDescent="0.25">
      <c r="A2566">
        <v>2021</v>
      </c>
      <c r="B2566">
        <v>6</v>
      </c>
      <c r="C2566" s="289">
        <v>44348</v>
      </c>
      <c r="E2566">
        <v>25</v>
      </c>
      <c r="F2566" t="s">
        <v>355</v>
      </c>
      <c r="G2566" t="s">
        <v>356</v>
      </c>
      <c r="H2566">
        <v>150.66</v>
      </c>
      <c r="I2566">
        <v>173.34</v>
      </c>
      <c r="J2566">
        <v>157.9</v>
      </c>
      <c r="K2566">
        <v>145</v>
      </c>
      <c r="L2566">
        <v>99</v>
      </c>
      <c r="M2566">
        <v>143</v>
      </c>
      <c r="N2566">
        <v>101</v>
      </c>
      <c r="O2566">
        <v>6</v>
      </c>
      <c r="P2566">
        <v>9</v>
      </c>
      <c r="Q2566">
        <v>2</v>
      </c>
      <c r="Y2566">
        <v>353</v>
      </c>
      <c r="Z2566">
        <v>1.4999999999999999E-2</v>
      </c>
      <c r="AA2566">
        <v>1</v>
      </c>
      <c r="AB2566">
        <v>24</v>
      </c>
    </row>
    <row r="2567" spans="1:28" x14ac:dyDescent="0.25">
      <c r="A2567">
        <v>2021</v>
      </c>
      <c r="B2567">
        <v>6</v>
      </c>
      <c r="C2567" s="289">
        <v>44349</v>
      </c>
      <c r="E2567">
        <v>25</v>
      </c>
      <c r="F2567" t="s">
        <v>355</v>
      </c>
      <c r="G2567" t="s">
        <v>356</v>
      </c>
      <c r="H2567">
        <v>150.66</v>
      </c>
      <c r="I2567">
        <v>173.34</v>
      </c>
      <c r="K2567">
        <v>145</v>
      </c>
      <c r="L2567">
        <v>99</v>
      </c>
      <c r="O2567">
        <v>2</v>
      </c>
      <c r="P2567">
        <v>2</v>
      </c>
      <c r="Q2567">
        <v>1</v>
      </c>
      <c r="Y2567">
        <v>2909</v>
      </c>
      <c r="Z2567">
        <v>1.4999999999999999E-2</v>
      </c>
      <c r="AA2567">
        <v>1</v>
      </c>
      <c r="AB2567">
        <v>24</v>
      </c>
    </row>
    <row r="2568" spans="1:28" x14ac:dyDescent="0.25">
      <c r="A2568">
        <v>2021</v>
      </c>
      <c r="B2568">
        <v>6</v>
      </c>
      <c r="C2568" s="289">
        <v>44353</v>
      </c>
      <c r="E2568">
        <v>25</v>
      </c>
      <c r="F2568" t="s">
        <v>355</v>
      </c>
      <c r="G2568" t="s">
        <v>356</v>
      </c>
      <c r="H2568">
        <v>150.66</v>
      </c>
      <c r="I2568">
        <v>173.34</v>
      </c>
      <c r="K2568">
        <v>145</v>
      </c>
      <c r="L2568">
        <v>99</v>
      </c>
      <c r="Y2568">
        <v>4272</v>
      </c>
      <c r="Z2568">
        <v>1.4999999999999999E-2</v>
      </c>
      <c r="AA2568">
        <v>1</v>
      </c>
      <c r="AB2568">
        <v>24</v>
      </c>
    </row>
    <row r="2569" spans="1:28" x14ac:dyDescent="0.25">
      <c r="A2569">
        <v>2021</v>
      </c>
      <c r="B2569">
        <v>6</v>
      </c>
      <c r="C2569" s="289">
        <v>44347</v>
      </c>
      <c r="E2569">
        <v>24</v>
      </c>
      <c r="F2569" t="s">
        <v>352</v>
      </c>
      <c r="G2569" t="s">
        <v>353</v>
      </c>
      <c r="H2569">
        <v>154.38</v>
      </c>
      <c r="I2569">
        <v>177.62</v>
      </c>
      <c r="J2569">
        <v>159.6</v>
      </c>
      <c r="K2569">
        <v>145</v>
      </c>
      <c r="L2569">
        <v>99</v>
      </c>
      <c r="M2569">
        <v>112</v>
      </c>
      <c r="N2569">
        <v>128</v>
      </c>
      <c r="O2569">
        <v>5</v>
      </c>
      <c r="P2569">
        <v>4</v>
      </c>
      <c r="Q2569">
        <v>8</v>
      </c>
      <c r="Y2569">
        <v>17</v>
      </c>
      <c r="Z2569">
        <v>1.4999999999999999E-2</v>
      </c>
      <c r="AA2569">
        <v>1</v>
      </c>
      <c r="AB2569">
        <v>24</v>
      </c>
    </row>
    <row r="2570" spans="1:28" x14ac:dyDescent="0.25">
      <c r="A2570">
        <v>2021</v>
      </c>
      <c r="B2570">
        <v>6</v>
      </c>
      <c r="C2570" s="289">
        <v>44348</v>
      </c>
      <c r="E2570">
        <v>24</v>
      </c>
      <c r="F2570" t="s">
        <v>352</v>
      </c>
      <c r="G2570" t="s">
        <v>353</v>
      </c>
      <c r="H2570">
        <v>154.38</v>
      </c>
      <c r="I2570">
        <v>177.62</v>
      </c>
      <c r="J2570">
        <v>164</v>
      </c>
      <c r="K2570">
        <v>145</v>
      </c>
      <c r="L2570">
        <v>99</v>
      </c>
      <c r="M2570">
        <v>143</v>
      </c>
      <c r="N2570">
        <v>101</v>
      </c>
      <c r="O2570">
        <v>7</v>
      </c>
      <c r="P2570">
        <v>7</v>
      </c>
      <c r="Q2570">
        <v>2</v>
      </c>
      <c r="Y2570">
        <v>352</v>
      </c>
      <c r="Z2570">
        <v>1.4999999999999999E-2</v>
      </c>
      <c r="AA2570">
        <v>1</v>
      </c>
      <c r="AB2570">
        <v>24</v>
      </c>
    </row>
    <row r="2571" spans="1:28" x14ac:dyDescent="0.25">
      <c r="A2571">
        <v>2021</v>
      </c>
      <c r="B2571">
        <v>6</v>
      </c>
      <c r="C2571" s="289">
        <v>44349</v>
      </c>
      <c r="E2571">
        <v>24</v>
      </c>
      <c r="F2571" t="s">
        <v>352</v>
      </c>
      <c r="G2571" t="s">
        <v>353</v>
      </c>
      <c r="H2571">
        <v>154.38</v>
      </c>
      <c r="I2571">
        <v>177.62</v>
      </c>
      <c r="K2571">
        <v>145</v>
      </c>
      <c r="L2571">
        <v>99</v>
      </c>
      <c r="O2571">
        <v>2</v>
      </c>
      <c r="P2571">
        <v>2</v>
      </c>
      <c r="Q2571">
        <v>1</v>
      </c>
      <c r="Y2571">
        <v>2909</v>
      </c>
      <c r="Z2571">
        <v>1.4999999999999999E-2</v>
      </c>
      <c r="AA2571">
        <v>1</v>
      </c>
      <c r="AB2571">
        <v>24</v>
      </c>
    </row>
    <row r="2572" spans="1:28" x14ac:dyDescent="0.25">
      <c r="A2572">
        <v>2021</v>
      </c>
      <c r="B2572">
        <v>6</v>
      </c>
      <c r="C2572" s="289">
        <v>44353</v>
      </c>
      <c r="E2572">
        <v>24</v>
      </c>
      <c r="F2572" t="s">
        <v>352</v>
      </c>
      <c r="G2572" t="s">
        <v>353</v>
      </c>
      <c r="H2572">
        <v>154.38</v>
      </c>
      <c r="I2572">
        <v>177.62</v>
      </c>
      <c r="K2572">
        <v>145</v>
      </c>
      <c r="L2572">
        <v>99</v>
      </c>
      <c r="Y2572">
        <v>4272</v>
      </c>
      <c r="Z2572">
        <v>1.4999999999999999E-2</v>
      </c>
      <c r="AA2572">
        <v>1</v>
      </c>
      <c r="AB2572">
        <v>24</v>
      </c>
    </row>
    <row r="2573" spans="1:28" x14ac:dyDescent="0.25">
      <c r="A2573">
        <v>2021</v>
      </c>
      <c r="B2573">
        <v>6</v>
      </c>
      <c r="C2573" s="289">
        <v>44354</v>
      </c>
      <c r="E2573">
        <v>167</v>
      </c>
      <c r="F2573" t="s">
        <v>244</v>
      </c>
      <c r="G2573" t="s">
        <v>245</v>
      </c>
      <c r="H2573">
        <v>825.84</v>
      </c>
      <c r="I2573">
        <v>950.16</v>
      </c>
      <c r="J2573">
        <v>939.5</v>
      </c>
      <c r="K2573">
        <v>55</v>
      </c>
      <c r="L2573">
        <v>131</v>
      </c>
      <c r="M2573">
        <v>46</v>
      </c>
      <c r="N2573">
        <v>156</v>
      </c>
      <c r="O2573">
        <v>4</v>
      </c>
      <c r="P2573">
        <v>2</v>
      </c>
      <c r="Q2573">
        <v>3</v>
      </c>
      <c r="X2573">
        <v>8</v>
      </c>
      <c r="Y2573">
        <v>576</v>
      </c>
      <c r="Z2573">
        <v>1.4999999999999999E-2</v>
      </c>
      <c r="AA2573">
        <v>1</v>
      </c>
      <c r="AB2573">
        <v>18</v>
      </c>
    </row>
    <row r="2574" spans="1:28" x14ac:dyDescent="0.25">
      <c r="A2574">
        <v>2021</v>
      </c>
      <c r="B2574">
        <v>6</v>
      </c>
      <c r="C2574" s="289">
        <v>44355</v>
      </c>
      <c r="E2574">
        <v>167</v>
      </c>
      <c r="F2574" t="s">
        <v>244</v>
      </c>
      <c r="G2574" t="s">
        <v>245</v>
      </c>
      <c r="H2574">
        <v>825.84</v>
      </c>
      <c r="I2574">
        <v>950.16</v>
      </c>
      <c r="J2574">
        <v>905.3</v>
      </c>
      <c r="K2574">
        <v>55</v>
      </c>
      <c r="L2574">
        <v>131</v>
      </c>
      <c r="M2574">
        <v>55</v>
      </c>
      <c r="N2574">
        <v>130</v>
      </c>
      <c r="X2574">
        <v>12</v>
      </c>
      <c r="Y2574">
        <v>984</v>
      </c>
      <c r="Z2574">
        <v>1.4999999999999999E-2</v>
      </c>
      <c r="AA2574">
        <v>1</v>
      </c>
      <c r="AB2574">
        <v>18</v>
      </c>
    </row>
    <row r="2575" spans="1:28" x14ac:dyDescent="0.25">
      <c r="A2575">
        <v>2021</v>
      </c>
      <c r="B2575">
        <v>6</v>
      </c>
      <c r="C2575" s="289">
        <v>44356</v>
      </c>
      <c r="E2575">
        <v>167</v>
      </c>
      <c r="F2575" t="s">
        <v>244</v>
      </c>
      <c r="G2575" t="s">
        <v>245</v>
      </c>
      <c r="H2575">
        <v>825.84</v>
      </c>
      <c r="I2575">
        <v>950.16</v>
      </c>
      <c r="K2575">
        <v>55</v>
      </c>
      <c r="L2575">
        <v>131</v>
      </c>
      <c r="Q2575">
        <v>2</v>
      </c>
      <c r="X2575">
        <v>2</v>
      </c>
      <c r="Y2575">
        <v>194</v>
      </c>
      <c r="Z2575">
        <v>1.4999999999999999E-2</v>
      </c>
      <c r="AA2575">
        <v>1</v>
      </c>
      <c r="AB2575">
        <v>18</v>
      </c>
    </row>
    <row r="2576" spans="1:28" x14ac:dyDescent="0.25">
      <c r="A2576">
        <v>2021</v>
      </c>
      <c r="B2576">
        <v>6</v>
      </c>
      <c r="C2576" s="289">
        <v>44347</v>
      </c>
      <c r="E2576">
        <v>165</v>
      </c>
      <c r="F2576" t="s">
        <v>171</v>
      </c>
      <c r="G2576" t="s">
        <v>172</v>
      </c>
      <c r="H2576">
        <v>656.58</v>
      </c>
      <c r="I2576">
        <v>755.42</v>
      </c>
      <c r="J2576">
        <v>694.4</v>
      </c>
      <c r="K2576">
        <v>60</v>
      </c>
      <c r="L2576">
        <v>120</v>
      </c>
      <c r="M2576">
        <v>51</v>
      </c>
      <c r="N2576">
        <v>141</v>
      </c>
      <c r="O2576">
        <v>4</v>
      </c>
      <c r="Q2576">
        <v>3</v>
      </c>
      <c r="Y2576">
        <v>672</v>
      </c>
      <c r="Z2576">
        <v>1.4999999999999999E-2</v>
      </c>
      <c r="AA2576">
        <v>1</v>
      </c>
      <c r="AB2576">
        <v>16</v>
      </c>
    </row>
    <row r="2577" spans="1:28" x14ac:dyDescent="0.25">
      <c r="A2577">
        <v>2021</v>
      </c>
      <c r="B2577">
        <v>6</v>
      </c>
      <c r="C2577" s="289">
        <v>44348</v>
      </c>
      <c r="E2577">
        <v>165</v>
      </c>
      <c r="F2577" t="s">
        <v>171</v>
      </c>
      <c r="G2577" t="s">
        <v>172</v>
      </c>
      <c r="H2577">
        <v>656.58</v>
      </c>
      <c r="I2577">
        <v>755.42</v>
      </c>
      <c r="J2577">
        <v>692.3</v>
      </c>
      <c r="K2577">
        <v>60</v>
      </c>
      <c r="L2577">
        <v>120</v>
      </c>
      <c r="M2577">
        <v>60</v>
      </c>
      <c r="N2577">
        <v>120</v>
      </c>
      <c r="O2577">
        <v>1</v>
      </c>
      <c r="P2577">
        <v>1</v>
      </c>
      <c r="Q2577">
        <v>1</v>
      </c>
      <c r="Y2577">
        <v>413</v>
      </c>
      <c r="Z2577">
        <v>1.4999999999999999E-2</v>
      </c>
      <c r="AA2577">
        <v>1</v>
      </c>
      <c r="AB2577">
        <v>16</v>
      </c>
    </row>
    <row r="2578" spans="1:28" x14ac:dyDescent="0.25">
      <c r="A2578">
        <v>2021</v>
      </c>
      <c r="B2578">
        <v>6</v>
      </c>
      <c r="C2578" s="289">
        <v>44347</v>
      </c>
      <c r="E2578">
        <v>160</v>
      </c>
      <c r="F2578" t="s">
        <v>265</v>
      </c>
      <c r="G2578" t="s">
        <v>266</v>
      </c>
      <c r="H2578">
        <v>186</v>
      </c>
      <c r="I2578">
        <v>214</v>
      </c>
      <c r="J2578">
        <v>197.4</v>
      </c>
      <c r="K2578">
        <v>76</v>
      </c>
      <c r="L2578">
        <v>95</v>
      </c>
      <c r="M2578">
        <v>77</v>
      </c>
      <c r="N2578">
        <v>93</v>
      </c>
      <c r="O2578">
        <v>9</v>
      </c>
      <c r="P2578">
        <v>6</v>
      </c>
      <c r="Q2578">
        <v>7</v>
      </c>
      <c r="Y2578">
        <v>1876</v>
      </c>
      <c r="Z2578">
        <v>1.4999999999999999E-2</v>
      </c>
      <c r="AA2578">
        <v>1</v>
      </c>
      <c r="AB2578">
        <v>16</v>
      </c>
    </row>
    <row r="2579" spans="1:28" x14ac:dyDescent="0.25">
      <c r="A2579">
        <v>2021</v>
      </c>
      <c r="B2579">
        <v>6</v>
      </c>
      <c r="C2579" s="289">
        <v>44348</v>
      </c>
      <c r="E2579">
        <v>160</v>
      </c>
      <c r="F2579" t="s">
        <v>265</v>
      </c>
      <c r="G2579" t="s">
        <v>266</v>
      </c>
      <c r="H2579">
        <v>186</v>
      </c>
      <c r="I2579">
        <v>214</v>
      </c>
      <c r="K2579">
        <v>76</v>
      </c>
      <c r="L2579">
        <v>95</v>
      </c>
      <c r="Y2579">
        <v>156</v>
      </c>
      <c r="Z2579">
        <v>1.4999999999999999E-2</v>
      </c>
      <c r="AA2579">
        <v>1</v>
      </c>
      <c r="AB2579">
        <v>16</v>
      </c>
    </row>
    <row r="2580" spans="1:28" x14ac:dyDescent="0.25">
      <c r="A2580">
        <v>2021</v>
      </c>
      <c r="B2580">
        <v>6</v>
      </c>
      <c r="C2580" s="289">
        <v>44360</v>
      </c>
      <c r="E2580">
        <v>160</v>
      </c>
      <c r="F2580" t="s">
        <v>265</v>
      </c>
      <c r="G2580" t="s">
        <v>266</v>
      </c>
      <c r="H2580">
        <v>186</v>
      </c>
      <c r="I2580">
        <v>214</v>
      </c>
      <c r="J2580">
        <v>206.3</v>
      </c>
      <c r="K2580">
        <v>76</v>
      </c>
      <c r="L2580">
        <v>95</v>
      </c>
      <c r="M2580">
        <v>68</v>
      </c>
      <c r="N2580">
        <v>105</v>
      </c>
      <c r="O2580">
        <v>6</v>
      </c>
      <c r="P2580">
        <v>5</v>
      </c>
      <c r="Q2580">
        <v>2</v>
      </c>
      <c r="S2580">
        <v>3</v>
      </c>
      <c r="X2580">
        <v>16</v>
      </c>
      <c r="Y2580">
        <v>796</v>
      </c>
      <c r="Z2580">
        <v>1.4999999999999999E-2</v>
      </c>
      <c r="AA2580">
        <v>1</v>
      </c>
      <c r="AB2580">
        <v>16</v>
      </c>
    </row>
    <row r="2581" spans="1:28" x14ac:dyDescent="0.25">
      <c r="A2581">
        <v>2021</v>
      </c>
      <c r="B2581">
        <v>6</v>
      </c>
      <c r="C2581" s="289">
        <v>44361</v>
      </c>
      <c r="E2581">
        <v>160</v>
      </c>
      <c r="F2581" t="s">
        <v>265</v>
      </c>
      <c r="G2581" t="s">
        <v>266</v>
      </c>
      <c r="H2581">
        <v>186</v>
      </c>
      <c r="I2581">
        <v>214</v>
      </c>
      <c r="J2581">
        <v>194.6</v>
      </c>
      <c r="K2581">
        <v>76</v>
      </c>
      <c r="L2581">
        <v>95</v>
      </c>
      <c r="M2581">
        <v>55</v>
      </c>
      <c r="N2581">
        <v>130</v>
      </c>
      <c r="O2581">
        <v>10</v>
      </c>
      <c r="P2581">
        <v>2</v>
      </c>
      <c r="Q2581">
        <v>4</v>
      </c>
      <c r="X2581">
        <v>16</v>
      </c>
      <c r="Y2581">
        <v>1606</v>
      </c>
      <c r="Z2581">
        <v>1.4999999999999999E-2</v>
      </c>
      <c r="AA2581">
        <v>1</v>
      </c>
      <c r="AB2581">
        <v>16</v>
      </c>
    </row>
    <row r="2582" spans="1:28" x14ac:dyDescent="0.25">
      <c r="A2582">
        <v>2021</v>
      </c>
      <c r="B2582">
        <v>6</v>
      </c>
      <c r="C2582" s="289">
        <v>44362</v>
      </c>
      <c r="E2582">
        <v>160</v>
      </c>
      <c r="F2582" t="s">
        <v>265</v>
      </c>
      <c r="G2582" t="s">
        <v>266</v>
      </c>
      <c r="H2582">
        <v>186</v>
      </c>
      <c r="I2582">
        <v>214</v>
      </c>
      <c r="J2582">
        <v>205.4</v>
      </c>
      <c r="K2582">
        <v>76</v>
      </c>
      <c r="L2582">
        <v>95</v>
      </c>
      <c r="M2582">
        <v>55</v>
      </c>
      <c r="N2582">
        <v>132</v>
      </c>
      <c r="O2582">
        <v>7</v>
      </c>
      <c r="P2582">
        <v>2</v>
      </c>
      <c r="Q2582">
        <v>8</v>
      </c>
      <c r="S2582">
        <v>3</v>
      </c>
      <c r="X2582">
        <v>20</v>
      </c>
      <c r="Y2582">
        <v>1568</v>
      </c>
      <c r="Z2582">
        <v>1.4999999999999999E-2</v>
      </c>
      <c r="AA2582">
        <v>1</v>
      </c>
      <c r="AB2582">
        <v>16</v>
      </c>
    </row>
    <row r="2583" spans="1:28" x14ac:dyDescent="0.25">
      <c r="A2583">
        <v>2021</v>
      </c>
      <c r="B2583">
        <v>6</v>
      </c>
      <c r="C2583" s="289">
        <v>44360</v>
      </c>
      <c r="E2583">
        <v>440</v>
      </c>
      <c r="F2583" t="s">
        <v>224</v>
      </c>
      <c r="G2583" t="s">
        <v>225</v>
      </c>
      <c r="H2583">
        <v>239.94</v>
      </c>
      <c r="I2583">
        <v>276.06</v>
      </c>
      <c r="J2583">
        <v>252.9</v>
      </c>
      <c r="K2583">
        <v>90</v>
      </c>
      <c r="L2583">
        <v>120</v>
      </c>
      <c r="M2583">
        <v>88</v>
      </c>
      <c r="N2583">
        <v>122</v>
      </c>
      <c r="O2583">
        <v>8</v>
      </c>
      <c r="P2583">
        <v>6</v>
      </c>
      <c r="Q2583">
        <v>5</v>
      </c>
      <c r="X2583">
        <v>17</v>
      </c>
      <c r="Y2583">
        <v>2617</v>
      </c>
      <c r="Z2583">
        <v>1.4999999999999999E-2</v>
      </c>
      <c r="AA2583">
        <v>1</v>
      </c>
      <c r="AB2583">
        <v>20</v>
      </c>
    </row>
    <row r="2584" spans="1:28" x14ac:dyDescent="0.25">
      <c r="A2584">
        <v>2021</v>
      </c>
      <c r="B2584">
        <v>6</v>
      </c>
      <c r="C2584" s="289">
        <v>44361</v>
      </c>
      <c r="E2584">
        <v>440</v>
      </c>
      <c r="F2584" t="s">
        <v>224</v>
      </c>
      <c r="G2584" t="s">
        <v>225</v>
      </c>
      <c r="H2584">
        <v>239.94</v>
      </c>
      <c r="I2584">
        <v>276.06</v>
      </c>
      <c r="J2584">
        <v>247.3</v>
      </c>
      <c r="K2584">
        <v>90</v>
      </c>
      <c r="L2584">
        <v>120</v>
      </c>
      <c r="M2584">
        <v>86</v>
      </c>
      <c r="N2584">
        <v>125</v>
      </c>
      <c r="O2584">
        <v>3</v>
      </c>
      <c r="P2584">
        <v>3</v>
      </c>
      <c r="Q2584">
        <v>2</v>
      </c>
      <c r="X2584">
        <v>8</v>
      </c>
      <c r="Y2584">
        <v>1368</v>
      </c>
      <c r="Z2584">
        <v>1.4999999999999999E-2</v>
      </c>
      <c r="AA2584">
        <v>1</v>
      </c>
      <c r="AB2584">
        <v>20</v>
      </c>
    </row>
    <row r="2585" spans="1:28" x14ac:dyDescent="0.25">
      <c r="A2585">
        <v>2021</v>
      </c>
      <c r="B2585">
        <v>6</v>
      </c>
      <c r="C2585" s="289">
        <v>44362</v>
      </c>
      <c r="E2585">
        <v>440</v>
      </c>
      <c r="F2585" t="s">
        <v>224</v>
      </c>
      <c r="G2585" t="s">
        <v>225</v>
      </c>
      <c r="H2585">
        <v>239.94</v>
      </c>
      <c r="I2585">
        <v>276.06</v>
      </c>
      <c r="K2585">
        <v>90</v>
      </c>
      <c r="L2585">
        <v>120</v>
      </c>
      <c r="Y2585">
        <v>684</v>
      </c>
      <c r="Z2585">
        <v>1.4999999999999999E-2</v>
      </c>
      <c r="AA2585">
        <v>1</v>
      </c>
      <c r="AB2585">
        <v>20</v>
      </c>
    </row>
    <row r="2586" spans="1:28" x14ac:dyDescent="0.25">
      <c r="A2586">
        <v>2021</v>
      </c>
      <c r="B2586">
        <v>6</v>
      </c>
      <c r="C2586" s="289">
        <v>44354</v>
      </c>
      <c r="E2586">
        <v>142</v>
      </c>
      <c r="F2586" t="s">
        <v>258</v>
      </c>
      <c r="G2586" t="s">
        <v>259</v>
      </c>
      <c r="H2586">
        <v>326.43</v>
      </c>
      <c r="I2586">
        <v>375.57</v>
      </c>
      <c r="J2586">
        <v>379.5</v>
      </c>
      <c r="K2586">
        <v>68</v>
      </c>
      <c r="L2586">
        <v>212</v>
      </c>
      <c r="M2586">
        <v>79</v>
      </c>
      <c r="N2586">
        <v>182</v>
      </c>
      <c r="O2586">
        <v>8</v>
      </c>
      <c r="P2586">
        <v>12</v>
      </c>
      <c r="Q2586">
        <v>2</v>
      </c>
      <c r="X2586">
        <v>22</v>
      </c>
      <c r="Y2586">
        <v>295</v>
      </c>
      <c r="Z2586">
        <v>0.02</v>
      </c>
      <c r="AA2586">
        <v>1</v>
      </c>
      <c r="AB2586">
        <v>22</v>
      </c>
    </row>
    <row r="2587" spans="1:28" x14ac:dyDescent="0.25">
      <c r="A2587">
        <v>2021</v>
      </c>
      <c r="B2587">
        <v>6</v>
      </c>
      <c r="C2587" s="289">
        <v>44355</v>
      </c>
      <c r="E2587">
        <v>142</v>
      </c>
      <c r="F2587" t="s">
        <v>258</v>
      </c>
      <c r="G2587" t="s">
        <v>259</v>
      </c>
      <c r="H2587">
        <v>326.43</v>
      </c>
      <c r="I2587">
        <v>375.57</v>
      </c>
      <c r="J2587">
        <v>344.3</v>
      </c>
      <c r="K2587">
        <v>68</v>
      </c>
      <c r="L2587">
        <v>212</v>
      </c>
      <c r="M2587">
        <v>79</v>
      </c>
      <c r="N2587">
        <v>183</v>
      </c>
      <c r="X2587">
        <v>11</v>
      </c>
      <c r="Y2587">
        <v>774</v>
      </c>
      <c r="Z2587">
        <v>0.02</v>
      </c>
      <c r="AA2587">
        <v>1</v>
      </c>
      <c r="AB2587">
        <v>22</v>
      </c>
    </row>
    <row r="2588" spans="1:28" x14ac:dyDescent="0.25">
      <c r="A2588">
        <v>2021</v>
      </c>
      <c r="B2588">
        <v>6</v>
      </c>
      <c r="C2588" s="289">
        <v>44361</v>
      </c>
      <c r="E2588">
        <v>142</v>
      </c>
      <c r="F2588" t="s">
        <v>258</v>
      </c>
      <c r="G2588" t="s">
        <v>259</v>
      </c>
      <c r="H2588">
        <v>326.43</v>
      </c>
      <c r="I2588">
        <v>375.57</v>
      </c>
      <c r="J2588">
        <v>344.5</v>
      </c>
      <c r="K2588">
        <v>68</v>
      </c>
      <c r="L2588">
        <v>212</v>
      </c>
      <c r="M2588">
        <v>78</v>
      </c>
      <c r="N2588">
        <v>185</v>
      </c>
      <c r="O2588">
        <v>5</v>
      </c>
      <c r="Q2588">
        <v>3</v>
      </c>
      <c r="X2588">
        <v>8</v>
      </c>
      <c r="Y2588">
        <v>428</v>
      </c>
      <c r="Z2588">
        <v>0.02</v>
      </c>
      <c r="AA2588">
        <v>1</v>
      </c>
      <c r="AB2588">
        <v>22</v>
      </c>
    </row>
    <row r="2589" spans="1:28" x14ac:dyDescent="0.25">
      <c r="A2589">
        <v>2021</v>
      </c>
      <c r="B2589">
        <v>6</v>
      </c>
      <c r="C2589" s="289">
        <v>44362</v>
      </c>
      <c r="E2589">
        <v>142</v>
      </c>
      <c r="F2589" t="s">
        <v>258</v>
      </c>
      <c r="G2589" t="s">
        <v>259</v>
      </c>
      <c r="H2589">
        <v>326.43</v>
      </c>
      <c r="I2589">
        <v>375.57</v>
      </c>
      <c r="J2589">
        <v>352</v>
      </c>
      <c r="K2589">
        <v>68</v>
      </c>
      <c r="L2589">
        <v>212</v>
      </c>
      <c r="M2589">
        <v>77</v>
      </c>
      <c r="N2589">
        <v>186</v>
      </c>
      <c r="O2589">
        <v>4</v>
      </c>
      <c r="P2589">
        <v>4</v>
      </c>
      <c r="Q2589">
        <v>4</v>
      </c>
      <c r="X2589">
        <v>12</v>
      </c>
      <c r="Y2589">
        <v>551</v>
      </c>
      <c r="Z2589">
        <v>0.02</v>
      </c>
      <c r="AA2589">
        <v>1</v>
      </c>
      <c r="AB2589">
        <v>22</v>
      </c>
    </row>
    <row r="2590" spans="1:28" x14ac:dyDescent="0.25">
      <c r="A2590">
        <v>2021</v>
      </c>
      <c r="B2590">
        <v>6</v>
      </c>
      <c r="C2590" s="289">
        <v>44348</v>
      </c>
      <c r="E2590">
        <v>131</v>
      </c>
      <c r="F2590" t="s">
        <v>185</v>
      </c>
      <c r="G2590" t="s">
        <v>186</v>
      </c>
      <c r="H2590">
        <v>9.3000000000000007</v>
      </c>
      <c r="I2590">
        <v>10.7</v>
      </c>
      <c r="J2590">
        <v>10.199999999999999</v>
      </c>
      <c r="K2590">
        <v>772</v>
      </c>
      <c r="L2590">
        <v>117</v>
      </c>
      <c r="M2590">
        <v>778</v>
      </c>
      <c r="N2590">
        <v>116</v>
      </c>
      <c r="O2590">
        <v>16</v>
      </c>
      <c r="P2590">
        <v>12</v>
      </c>
      <c r="Q2590">
        <v>18</v>
      </c>
      <c r="Y2590">
        <v>11646</v>
      </c>
      <c r="Z2590">
        <v>0.02</v>
      </c>
      <c r="AA2590">
        <v>1</v>
      </c>
      <c r="AB2590">
        <v>18</v>
      </c>
    </row>
    <row r="2591" spans="1:28" x14ac:dyDescent="0.25">
      <c r="A2591">
        <v>2021</v>
      </c>
      <c r="B2591">
        <v>6</v>
      </c>
      <c r="C2591" s="289">
        <v>44349</v>
      </c>
      <c r="E2591">
        <v>131</v>
      </c>
      <c r="F2591" t="s">
        <v>185</v>
      </c>
      <c r="G2591" t="s">
        <v>186</v>
      </c>
      <c r="H2591">
        <v>9.3000000000000007</v>
      </c>
      <c r="I2591">
        <v>10.7</v>
      </c>
      <c r="J2591">
        <v>9.5</v>
      </c>
      <c r="K2591">
        <v>772</v>
      </c>
      <c r="L2591">
        <v>117</v>
      </c>
      <c r="M2591">
        <v>1169</v>
      </c>
      <c r="N2591">
        <v>77</v>
      </c>
      <c r="O2591">
        <v>9</v>
      </c>
      <c r="P2591">
        <v>8</v>
      </c>
      <c r="Q2591">
        <v>18</v>
      </c>
      <c r="Y2591">
        <v>21635</v>
      </c>
      <c r="Z2591">
        <v>0.02</v>
      </c>
      <c r="AA2591">
        <v>1</v>
      </c>
      <c r="AB2591">
        <v>18</v>
      </c>
    </row>
    <row r="2592" spans="1:28" x14ac:dyDescent="0.25">
      <c r="A2592">
        <v>2021</v>
      </c>
      <c r="B2592">
        <v>6</v>
      </c>
      <c r="C2592" s="289">
        <v>44353</v>
      </c>
      <c r="E2592">
        <v>131</v>
      </c>
      <c r="F2592" t="s">
        <v>185</v>
      </c>
      <c r="G2592" t="s">
        <v>186</v>
      </c>
      <c r="H2592">
        <v>9.3000000000000007</v>
      </c>
      <c r="I2592">
        <v>10.7</v>
      </c>
      <c r="J2592">
        <v>10.4</v>
      </c>
      <c r="K2592">
        <v>772</v>
      </c>
      <c r="L2592">
        <v>117</v>
      </c>
      <c r="M2592">
        <v>1098</v>
      </c>
      <c r="N2592">
        <v>82</v>
      </c>
      <c r="O2592">
        <v>10</v>
      </c>
      <c r="Q2592">
        <v>12</v>
      </c>
      <c r="Y2592">
        <v>4822</v>
      </c>
      <c r="Z2592">
        <v>0.02</v>
      </c>
      <c r="AA2592">
        <v>1</v>
      </c>
      <c r="AB2592">
        <v>18</v>
      </c>
    </row>
    <row r="2593" spans="1:28" x14ac:dyDescent="0.25">
      <c r="A2593">
        <v>2021</v>
      </c>
      <c r="B2593">
        <v>6</v>
      </c>
      <c r="C2593" s="289">
        <v>44354</v>
      </c>
      <c r="E2593">
        <v>131</v>
      </c>
      <c r="F2593" t="s">
        <v>185</v>
      </c>
      <c r="G2593" t="s">
        <v>186</v>
      </c>
      <c r="H2593">
        <v>9.3000000000000007</v>
      </c>
      <c r="I2593">
        <v>10.7</v>
      </c>
      <c r="J2593">
        <v>10.4</v>
      </c>
      <c r="K2593">
        <v>772</v>
      </c>
      <c r="L2593">
        <v>117</v>
      </c>
      <c r="M2593">
        <v>1071</v>
      </c>
      <c r="N2593">
        <v>84</v>
      </c>
      <c r="O2593">
        <v>10</v>
      </c>
      <c r="P2593">
        <v>5</v>
      </c>
      <c r="Q2593">
        <v>5</v>
      </c>
      <c r="S2593">
        <v>2</v>
      </c>
      <c r="X2593">
        <v>22</v>
      </c>
      <c r="Y2593">
        <v>11222</v>
      </c>
      <c r="Z2593">
        <v>0.02</v>
      </c>
      <c r="AA2593">
        <v>1</v>
      </c>
      <c r="AB2593">
        <v>18</v>
      </c>
    </row>
    <row r="2594" spans="1:28" x14ac:dyDescent="0.25">
      <c r="A2594">
        <v>2021</v>
      </c>
      <c r="B2594">
        <v>6</v>
      </c>
      <c r="C2594" s="289">
        <v>44355</v>
      </c>
      <c r="E2594">
        <v>131</v>
      </c>
      <c r="F2594" t="s">
        <v>185</v>
      </c>
      <c r="G2594" t="s">
        <v>186</v>
      </c>
      <c r="H2594">
        <v>9.3000000000000007</v>
      </c>
      <c r="I2594">
        <v>10.7</v>
      </c>
      <c r="J2594">
        <v>9.1999999999999993</v>
      </c>
      <c r="K2594">
        <v>772</v>
      </c>
      <c r="L2594">
        <v>117</v>
      </c>
      <c r="M2594">
        <v>1169</v>
      </c>
      <c r="N2594">
        <v>77</v>
      </c>
      <c r="X2594">
        <v>22</v>
      </c>
      <c r="Y2594">
        <v>6022</v>
      </c>
      <c r="Z2594">
        <v>0.02</v>
      </c>
      <c r="AA2594">
        <v>1</v>
      </c>
      <c r="AB2594">
        <v>18</v>
      </c>
    </row>
    <row r="2595" spans="1:28" x14ac:dyDescent="0.25">
      <c r="A2595">
        <v>2021</v>
      </c>
      <c r="B2595">
        <v>6</v>
      </c>
      <c r="C2595" s="289">
        <v>44362</v>
      </c>
      <c r="E2595">
        <v>131</v>
      </c>
      <c r="F2595" t="s">
        <v>185</v>
      </c>
      <c r="G2595" t="s">
        <v>186</v>
      </c>
      <c r="H2595">
        <v>9.3000000000000007</v>
      </c>
      <c r="I2595">
        <v>10.7</v>
      </c>
      <c r="J2595">
        <v>10.5</v>
      </c>
      <c r="K2595">
        <v>772</v>
      </c>
      <c r="L2595">
        <v>117</v>
      </c>
      <c r="M2595">
        <v>1161</v>
      </c>
      <c r="N2595">
        <v>78</v>
      </c>
      <c r="O2595">
        <v>10</v>
      </c>
      <c r="Q2595">
        <v>12</v>
      </c>
      <c r="S2595">
        <v>2</v>
      </c>
      <c r="X2595">
        <v>24</v>
      </c>
      <c r="Y2595">
        <v>7624</v>
      </c>
      <c r="Z2595">
        <v>0.02</v>
      </c>
      <c r="AA2595">
        <v>1</v>
      </c>
      <c r="AB2595">
        <v>18</v>
      </c>
    </row>
    <row r="2596" spans="1:28" x14ac:dyDescent="0.25">
      <c r="A2596">
        <v>2021</v>
      </c>
      <c r="B2596">
        <v>6</v>
      </c>
      <c r="C2596" s="289">
        <v>44355</v>
      </c>
      <c r="E2596">
        <v>130</v>
      </c>
      <c r="F2596" t="s">
        <v>372</v>
      </c>
      <c r="G2596" t="s">
        <v>373</v>
      </c>
      <c r="H2596">
        <v>11.16</v>
      </c>
      <c r="I2596">
        <v>12.84</v>
      </c>
      <c r="J2596">
        <v>13.5</v>
      </c>
      <c r="K2596">
        <v>336</v>
      </c>
      <c r="L2596">
        <v>96</v>
      </c>
      <c r="M2596">
        <v>309</v>
      </c>
      <c r="N2596">
        <v>105</v>
      </c>
      <c r="X2596">
        <v>11</v>
      </c>
      <c r="Y2596">
        <v>11</v>
      </c>
      <c r="Z2596">
        <v>0.02</v>
      </c>
      <c r="AA2596">
        <v>1</v>
      </c>
      <c r="AB2596">
        <v>18</v>
      </c>
    </row>
    <row r="2597" spans="1:28" x14ac:dyDescent="0.25">
      <c r="A2597">
        <v>2021</v>
      </c>
      <c r="B2597">
        <v>6</v>
      </c>
      <c r="C2597" s="289">
        <v>44356</v>
      </c>
      <c r="E2597">
        <v>130</v>
      </c>
      <c r="F2597" t="s">
        <v>372</v>
      </c>
      <c r="G2597" t="s">
        <v>373</v>
      </c>
      <c r="H2597">
        <v>11.16</v>
      </c>
      <c r="I2597">
        <v>12.84</v>
      </c>
      <c r="J2597">
        <v>11.9</v>
      </c>
      <c r="K2597">
        <v>336</v>
      </c>
      <c r="L2597">
        <v>96</v>
      </c>
      <c r="M2597">
        <v>312</v>
      </c>
      <c r="N2597">
        <v>104</v>
      </c>
      <c r="O2597">
        <v>4</v>
      </c>
      <c r="Q2597">
        <v>7</v>
      </c>
      <c r="R2597">
        <v>5</v>
      </c>
      <c r="X2597">
        <v>16</v>
      </c>
      <c r="Y2597">
        <v>3616</v>
      </c>
      <c r="Z2597">
        <v>0.02</v>
      </c>
      <c r="AA2597">
        <v>1</v>
      </c>
      <c r="AB2597">
        <v>18</v>
      </c>
    </row>
    <row r="2598" spans="1:28" x14ac:dyDescent="0.25">
      <c r="A2598">
        <v>2021</v>
      </c>
      <c r="B2598">
        <v>6</v>
      </c>
      <c r="C2598" s="289">
        <v>44357</v>
      </c>
      <c r="E2598">
        <v>130</v>
      </c>
      <c r="F2598" t="s">
        <v>372</v>
      </c>
      <c r="G2598" t="s">
        <v>373</v>
      </c>
      <c r="H2598">
        <v>11.16</v>
      </c>
      <c r="I2598">
        <v>12.84</v>
      </c>
      <c r="J2598">
        <v>12.5</v>
      </c>
      <c r="K2598">
        <v>336</v>
      </c>
      <c r="L2598">
        <v>96</v>
      </c>
      <c r="M2598">
        <v>297</v>
      </c>
      <c r="N2598">
        <v>109</v>
      </c>
      <c r="O2598">
        <v>5</v>
      </c>
      <c r="Q2598">
        <v>6</v>
      </c>
      <c r="R2598">
        <v>5</v>
      </c>
      <c r="X2598">
        <v>16</v>
      </c>
      <c r="Y2598">
        <v>2416</v>
      </c>
      <c r="Z2598">
        <v>0.02</v>
      </c>
      <c r="AA2598">
        <v>1</v>
      </c>
      <c r="AB2598">
        <v>18</v>
      </c>
    </row>
    <row r="2599" spans="1:28" x14ac:dyDescent="0.25">
      <c r="A2599">
        <v>2021</v>
      </c>
      <c r="B2599">
        <v>6</v>
      </c>
      <c r="C2599" s="289">
        <v>44360</v>
      </c>
      <c r="E2599">
        <v>130</v>
      </c>
      <c r="F2599" t="s">
        <v>372</v>
      </c>
      <c r="G2599" t="s">
        <v>373</v>
      </c>
      <c r="H2599">
        <v>11.16</v>
      </c>
      <c r="I2599">
        <v>12.84</v>
      </c>
      <c r="J2599">
        <v>11</v>
      </c>
      <c r="K2599">
        <v>336</v>
      </c>
      <c r="L2599">
        <v>96</v>
      </c>
      <c r="M2599">
        <v>319</v>
      </c>
      <c r="N2599">
        <v>102</v>
      </c>
      <c r="O2599">
        <v>12</v>
      </c>
      <c r="P2599">
        <v>15</v>
      </c>
      <c r="X2599">
        <v>27</v>
      </c>
      <c r="Y2599">
        <v>3227</v>
      </c>
      <c r="Z2599">
        <v>0.02</v>
      </c>
      <c r="AA2599">
        <v>1</v>
      </c>
      <c r="AB2599">
        <v>18</v>
      </c>
    </row>
    <row r="2600" spans="1:28" x14ac:dyDescent="0.25">
      <c r="A2600">
        <v>2021</v>
      </c>
      <c r="B2600">
        <v>6</v>
      </c>
      <c r="C2600" s="289">
        <v>44361</v>
      </c>
      <c r="E2600">
        <v>130</v>
      </c>
      <c r="F2600" t="s">
        <v>372</v>
      </c>
      <c r="G2600" t="s">
        <v>373</v>
      </c>
      <c r="H2600">
        <v>11.16</v>
      </c>
      <c r="I2600">
        <v>12.84</v>
      </c>
      <c r="K2600">
        <v>336</v>
      </c>
      <c r="L2600">
        <v>96</v>
      </c>
      <c r="Z2600">
        <v>0.02</v>
      </c>
      <c r="AA2600">
        <v>1</v>
      </c>
      <c r="AB2600">
        <v>18</v>
      </c>
    </row>
    <row r="2601" spans="1:28" x14ac:dyDescent="0.25">
      <c r="A2601">
        <v>2021</v>
      </c>
      <c r="B2601">
        <v>6</v>
      </c>
      <c r="C2601" s="289">
        <v>44362</v>
      </c>
      <c r="E2601">
        <v>130</v>
      </c>
      <c r="F2601" t="s">
        <v>372</v>
      </c>
      <c r="G2601" t="s">
        <v>373</v>
      </c>
      <c r="H2601">
        <v>11.16</v>
      </c>
      <c r="I2601">
        <v>12.84</v>
      </c>
      <c r="J2601">
        <v>11.9</v>
      </c>
      <c r="K2601">
        <v>336</v>
      </c>
      <c r="L2601">
        <v>96</v>
      </c>
      <c r="M2601">
        <v>568</v>
      </c>
      <c r="N2601">
        <v>57</v>
      </c>
      <c r="O2601">
        <v>8</v>
      </c>
      <c r="P2601">
        <v>8</v>
      </c>
      <c r="Q2601">
        <v>4</v>
      </c>
      <c r="X2601">
        <v>20</v>
      </c>
      <c r="Y2601">
        <v>2420</v>
      </c>
      <c r="Z2601">
        <v>0.02</v>
      </c>
      <c r="AA2601">
        <v>1</v>
      </c>
      <c r="AB2601">
        <v>18</v>
      </c>
    </row>
    <row r="2602" spans="1:28" x14ac:dyDescent="0.25">
      <c r="A2602">
        <v>2021</v>
      </c>
      <c r="B2602">
        <v>6</v>
      </c>
      <c r="C2602" s="289">
        <v>44349</v>
      </c>
      <c r="E2602">
        <v>81</v>
      </c>
      <c r="F2602" t="s">
        <v>401</v>
      </c>
      <c r="G2602" t="s">
        <v>402</v>
      </c>
      <c r="H2602">
        <v>360.84</v>
      </c>
      <c r="I2602">
        <v>415.16</v>
      </c>
      <c r="J2602">
        <v>400.2</v>
      </c>
      <c r="K2602">
        <v>60</v>
      </c>
      <c r="L2602">
        <v>120</v>
      </c>
      <c r="M2602">
        <v>66</v>
      </c>
      <c r="N2602">
        <v>109</v>
      </c>
      <c r="O2602">
        <v>1</v>
      </c>
      <c r="Q2602">
        <v>3</v>
      </c>
      <c r="Y2602">
        <v>664</v>
      </c>
      <c r="Z2602">
        <v>1.4999999999999999E-2</v>
      </c>
      <c r="AA2602">
        <v>1</v>
      </c>
      <c r="AB2602">
        <v>22</v>
      </c>
    </row>
    <row r="2603" spans="1:28" x14ac:dyDescent="0.25">
      <c r="A2603">
        <v>2021</v>
      </c>
      <c r="B2603">
        <v>6</v>
      </c>
      <c r="C2603" s="289">
        <v>44353</v>
      </c>
      <c r="E2603">
        <v>81</v>
      </c>
      <c r="F2603" t="s">
        <v>401</v>
      </c>
      <c r="G2603" t="s">
        <v>402</v>
      </c>
      <c r="H2603">
        <v>360.84</v>
      </c>
      <c r="I2603">
        <v>415.16</v>
      </c>
      <c r="J2603">
        <v>392.8</v>
      </c>
      <c r="K2603">
        <v>60</v>
      </c>
      <c r="L2603">
        <v>120</v>
      </c>
      <c r="M2603">
        <v>59</v>
      </c>
      <c r="N2603">
        <v>122</v>
      </c>
      <c r="O2603">
        <v>7</v>
      </c>
      <c r="P2603">
        <v>2</v>
      </c>
      <c r="Q2603">
        <v>8</v>
      </c>
      <c r="Y2603">
        <v>1137</v>
      </c>
      <c r="Z2603">
        <v>1.4999999999999999E-2</v>
      </c>
      <c r="AA2603">
        <v>1</v>
      </c>
      <c r="AB2603">
        <v>22</v>
      </c>
    </row>
    <row r="2604" spans="1:28" x14ac:dyDescent="0.25">
      <c r="A2604">
        <v>2021</v>
      </c>
      <c r="B2604">
        <v>6</v>
      </c>
      <c r="C2604" s="289">
        <v>44354</v>
      </c>
      <c r="E2604">
        <v>81</v>
      </c>
      <c r="F2604" t="s">
        <v>401</v>
      </c>
      <c r="G2604" t="s">
        <v>402</v>
      </c>
      <c r="H2604">
        <v>360.84</v>
      </c>
      <c r="I2604">
        <v>415.16</v>
      </c>
      <c r="J2604">
        <v>385.2</v>
      </c>
      <c r="K2604">
        <v>60</v>
      </c>
      <c r="L2604">
        <v>120</v>
      </c>
      <c r="M2604">
        <v>59</v>
      </c>
      <c r="N2604">
        <v>122</v>
      </c>
      <c r="O2604">
        <v>9</v>
      </c>
      <c r="P2604">
        <v>2</v>
      </c>
      <c r="Q2604">
        <v>11</v>
      </c>
      <c r="X2604">
        <v>22</v>
      </c>
      <c r="Y2604">
        <v>1312</v>
      </c>
      <c r="Z2604">
        <v>1.4999999999999999E-2</v>
      </c>
      <c r="AA2604">
        <v>1</v>
      </c>
      <c r="AB2604">
        <v>22</v>
      </c>
    </row>
    <row r="2605" spans="1:28" x14ac:dyDescent="0.25">
      <c r="A2605">
        <v>2021</v>
      </c>
      <c r="B2605">
        <v>6</v>
      </c>
      <c r="C2605" s="289">
        <v>44355</v>
      </c>
      <c r="E2605">
        <v>81</v>
      </c>
      <c r="F2605" t="s">
        <v>401</v>
      </c>
      <c r="G2605" t="s">
        <v>402</v>
      </c>
      <c r="H2605">
        <v>360.84</v>
      </c>
      <c r="I2605">
        <v>415.16</v>
      </c>
      <c r="J2605">
        <v>382.2</v>
      </c>
      <c r="K2605">
        <v>60</v>
      </c>
      <c r="L2605">
        <v>120</v>
      </c>
      <c r="M2605">
        <v>59</v>
      </c>
      <c r="N2605">
        <v>123</v>
      </c>
      <c r="X2605">
        <v>17</v>
      </c>
      <c r="Y2605">
        <v>1157</v>
      </c>
      <c r="Z2605">
        <v>1.4999999999999999E-2</v>
      </c>
      <c r="AA2605">
        <v>1</v>
      </c>
      <c r="AB2605">
        <v>22</v>
      </c>
    </row>
    <row r="2606" spans="1:28" x14ac:dyDescent="0.25">
      <c r="A2606">
        <v>2021</v>
      </c>
      <c r="B2606">
        <v>6</v>
      </c>
      <c r="C2606" s="289">
        <v>44356</v>
      </c>
      <c r="E2606">
        <v>81</v>
      </c>
      <c r="F2606" t="s">
        <v>401</v>
      </c>
      <c r="G2606" t="s">
        <v>402</v>
      </c>
      <c r="H2606">
        <v>360.84</v>
      </c>
      <c r="I2606">
        <v>415.16</v>
      </c>
      <c r="J2606">
        <v>365.5</v>
      </c>
      <c r="K2606">
        <v>60</v>
      </c>
      <c r="L2606">
        <v>120</v>
      </c>
      <c r="M2606">
        <v>59</v>
      </c>
      <c r="N2606">
        <v>122</v>
      </c>
      <c r="O2606">
        <v>2</v>
      </c>
      <c r="X2606">
        <v>2</v>
      </c>
      <c r="Y2606">
        <v>2</v>
      </c>
      <c r="Z2606">
        <v>1.4999999999999999E-2</v>
      </c>
      <c r="AA2606">
        <v>1</v>
      </c>
      <c r="AB2606">
        <v>22</v>
      </c>
    </row>
    <row r="2607" spans="1:28" x14ac:dyDescent="0.25">
      <c r="A2607">
        <v>2021</v>
      </c>
      <c r="B2607">
        <v>6</v>
      </c>
      <c r="C2607" s="289">
        <v>44347</v>
      </c>
      <c r="E2607">
        <v>623</v>
      </c>
      <c r="F2607" t="s">
        <v>212</v>
      </c>
      <c r="G2607" t="s">
        <v>213</v>
      </c>
      <c r="H2607">
        <v>551.02009999999996</v>
      </c>
      <c r="I2607">
        <v>646.97990000000004</v>
      </c>
      <c r="K2607">
        <v>18</v>
      </c>
      <c r="L2607">
        <v>200</v>
      </c>
      <c r="Y2607">
        <v>360</v>
      </c>
      <c r="Z2607">
        <v>1.4999999999999999E-2</v>
      </c>
      <c r="AA2607">
        <v>1</v>
      </c>
      <c r="AB2607">
        <v>25</v>
      </c>
    </row>
    <row r="2608" spans="1:28" x14ac:dyDescent="0.25">
      <c r="A2608">
        <v>2021</v>
      </c>
      <c r="B2608">
        <v>6</v>
      </c>
      <c r="C2608" s="289">
        <v>44348</v>
      </c>
      <c r="E2608">
        <v>623</v>
      </c>
      <c r="F2608" t="s">
        <v>212</v>
      </c>
      <c r="G2608" t="s">
        <v>213</v>
      </c>
      <c r="H2608">
        <v>551.02009999999996</v>
      </c>
      <c r="I2608">
        <v>646.97990000000004</v>
      </c>
      <c r="K2608">
        <v>18</v>
      </c>
      <c r="L2608">
        <v>200</v>
      </c>
      <c r="Y2608">
        <v>585</v>
      </c>
      <c r="Z2608">
        <v>1.4999999999999999E-2</v>
      </c>
      <c r="AA2608">
        <v>1</v>
      </c>
      <c r="AB2608">
        <v>25</v>
      </c>
    </row>
    <row r="2609" spans="1:28" x14ac:dyDescent="0.25">
      <c r="A2609">
        <v>2021</v>
      </c>
      <c r="B2609">
        <v>6</v>
      </c>
      <c r="C2609" s="289">
        <v>44361</v>
      </c>
      <c r="E2609">
        <v>623</v>
      </c>
      <c r="F2609" t="s">
        <v>212</v>
      </c>
      <c r="G2609" t="s">
        <v>213</v>
      </c>
      <c r="H2609">
        <v>551.02009999999996</v>
      </c>
      <c r="I2609">
        <v>646.97990000000004</v>
      </c>
      <c r="J2609">
        <v>638.70000000000005</v>
      </c>
      <c r="K2609">
        <v>18</v>
      </c>
      <c r="L2609">
        <v>200</v>
      </c>
      <c r="M2609">
        <v>24</v>
      </c>
      <c r="N2609">
        <v>152</v>
      </c>
      <c r="O2609">
        <v>2</v>
      </c>
      <c r="Q2609">
        <v>2</v>
      </c>
      <c r="X2609">
        <v>4</v>
      </c>
      <c r="Y2609">
        <v>4</v>
      </c>
      <c r="Z2609">
        <v>1.4999999999999999E-2</v>
      </c>
      <c r="AA2609">
        <v>1</v>
      </c>
      <c r="AB2609">
        <v>25</v>
      </c>
    </row>
    <row r="2610" spans="1:28" x14ac:dyDescent="0.25">
      <c r="A2610">
        <v>2021</v>
      </c>
      <c r="B2610">
        <v>6</v>
      </c>
      <c r="C2610" s="289">
        <v>44362</v>
      </c>
      <c r="E2610">
        <v>623</v>
      </c>
      <c r="F2610" t="s">
        <v>212</v>
      </c>
      <c r="G2610" t="s">
        <v>213</v>
      </c>
      <c r="H2610">
        <v>551.02009999999996</v>
      </c>
      <c r="I2610">
        <v>646.97990000000004</v>
      </c>
      <c r="J2610">
        <v>624.29999999999995</v>
      </c>
      <c r="K2610">
        <v>18</v>
      </c>
      <c r="L2610">
        <v>200</v>
      </c>
      <c r="M2610">
        <v>22</v>
      </c>
      <c r="N2610">
        <v>165</v>
      </c>
      <c r="O2610">
        <v>6</v>
      </c>
      <c r="P2610">
        <v>2</v>
      </c>
      <c r="Q2610">
        <v>5</v>
      </c>
      <c r="X2610">
        <v>13</v>
      </c>
      <c r="Y2610">
        <v>268</v>
      </c>
      <c r="Z2610">
        <v>1.4999999999999999E-2</v>
      </c>
      <c r="AA2610">
        <v>1</v>
      </c>
      <c r="AB2610">
        <v>25</v>
      </c>
    </row>
    <row r="2611" spans="1:28" x14ac:dyDescent="0.25">
      <c r="A2611">
        <v>2021</v>
      </c>
      <c r="B2611">
        <v>6</v>
      </c>
      <c r="C2611" s="289">
        <v>44353</v>
      </c>
      <c r="E2611">
        <v>619</v>
      </c>
      <c r="F2611" t="s">
        <v>288</v>
      </c>
      <c r="G2611" t="s">
        <v>289</v>
      </c>
      <c r="H2611">
        <v>385.98</v>
      </c>
      <c r="I2611">
        <v>454.02</v>
      </c>
      <c r="J2611">
        <v>445</v>
      </c>
      <c r="K2611">
        <v>18</v>
      </c>
      <c r="L2611">
        <v>200</v>
      </c>
      <c r="M2611">
        <v>27</v>
      </c>
      <c r="N2611">
        <v>132</v>
      </c>
      <c r="O2611">
        <v>2</v>
      </c>
      <c r="P2611">
        <v>2</v>
      </c>
      <c r="Q2611">
        <v>2</v>
      </c>
      <c r="Y2611">
        <v>6</v>
      </c>
      <c r="Z2611">
        <v>1.4999999999999999E-2</v>
      </c>
      <c r="AA2611">
        <v>1</v>
      </c>
      <c r="AB2611">
        <v>25</v>
      </c>
    </row>
    <row r="2612" spans="1:28" x14ac:dyDescent="0.25">
      <c r="A2612">
        <v>2021</v>
      </c>
      <c r="B2612">
        <v>6</v>
      </c>
      <c r="C2612" s="289">
        <v>44354</v>
      </c>
      <c r="E2612">
        <v>619</v>
      </c>
      <c r="F2612" t="s">
        <v>288</v>
      </c>
      <c r="G2612" t="s">
        <v>289</v>
      </c>
      <c r="H2612">
        <v>385.98</v>
      </c>
      <c r="I2612">
        <v>454.02</v>
      </c>
      <c r="J2612">
        <v>430.1</v>
      </c>
      <c r="K2612">
        <v>18</v>
      </c>
      <c r="L2612">
        <v>200</v>
      </c>
      <c r="M2612">
        <v>23</v>
      </c>
      <c r="N2612">
        <v>154</v>
      </c>
      <c r="O2612">
        <v>4</v>
      </c>
      <c r="P2612">
        <v>2</v>
      </c>
      <c r="Q2612">
        <v>7</v>
      </c>
      <c r="X2612">
        <v>13</v>
      </c>
      <c r="Y2612">
        <v>163</v>
      </c>
      <c r="Z2612">
        <v>1.4999999999999999E-2</v>
      </c>
      <c r="AA2612">
        <v>1</v>
      </c>
      <c r="AB2612">
        <v>25</v>
      </c>
    </row>
    <row r="2613" spans="1:28" x14ac:dyDescent="0.25">
      <c r="A2613">
        <v>2021</v>
      </c>
      <c r="B2613">
        <v>6</v>
      </c>
      <c r="C2613" s="289">
        <v>44355</v>
      </c>
      <c r="E2613">
        <v>619</v>
      </c>
      <c r="F2613" t="s">
        <v>288</v>
      </c>
      <c r="G2613" t="s">
        <v>289</v>
      </c>
      <c r="H2613">
        <v>385.98</v>
      </c>
      <c r="I2613">
        <v>454.02</v>
      </c>
      <c r="J2613">
        <v>405.8</v>
      </c>
      <c r="K2613">
        <v>18</v>
      </c>
      <c r="L2613">
        <v>200</v>
      </c>
      <c r="M2613">
        <v>23</v>
      </c>
      <c r="N2613">
        <v>156</v>
      </c>
      <c r="X2613">
        <v>13</v>
      </c>
      <c r="Y2613">
        <v>223</v>
      </c>
      <c r="Z2613">
        <v>1.4999999999999999E-2</v>
      </c>
      <c r="AA2613">
        <v>1</v>
      </c>
      <c r="AB2613">
        <v>25</v>
      </c>
    </row>
    <row r="2614" spans="1:28" x14ac:dyDescent="0.25">
      <c r="A2614">
        <v>2021</v>
      </c>
      <c r="B2614">
        <v>6</v>
      </c>
      <c r="C2614" s="289">
        <v>44356</v>
      </c>
      <c r="E2614">
        <v>619</v>
      </c>
      <c r="F2614" t="s">
        <v>288</v>
      </c>
      <c r="G2614" t="s">
        <v>289</v>
      </c>
      <c r="H2614">
        <v>385.98</v>
      </c>
      <c r="I2614">
        <v>454.02</v>
      </c>
      <c r="J2614">
        <v>417.4</v>
      </c>
      <c r="K2614">
        <v>18</v>
      </c>
      <c r="L2614">
        <v>200</v>
      </c>
      <c r="M2614">
        <v>23</v>
      </c>
      <c r="N2614">
        <v>158</v>
      </c>
      <c r="O2614">
        <v>7</v>
      </c>
      <c r="P2614">
        <v>2</v>
      </c>
      <c r="Q2614">
        <v>2</v>
      </c>
      <c r="R2614">
        <v>1</v>
      </c>
      <c r="X2614">
        <v>12</v>
      </c>
      <c r="Y2614">
        <v>702</v>
      </c>
      <c r="Z2614">
        <v>1.4999999999999999E-2</v>
      </c>
      <c r="AA2614">
        <v>1</v>
      </c>
      <c r="AB2614">
        <v>25</v>
      </c>
    </row>
    <row r="2615" spans="1:28" x14ac:dyDescent="0.25">
      <c r="A2615">
        <v>2021</v>
      </c>
      <c r="B2615">
        <v>6</v>
      </c>
      <c r="C2615" s="289">
        <v>44357</v>
      </c>
      <c r="E2615">
        <v>619</v>
      </c>
      <c r="F2615" t="s">
        <v>288</v>
      </c>
      <c r="G2615" t="s">
        <v>289</v>
      </c>
      <c r="H2615">
        <v>385.98</v>
      </c>
      <c r="I2615">
        <v>454.02</v>
      </c>
      <c r="J2615">
        <v>432.3</v>
      </c>
      <c r="K2615">
        <v>18</v>
      </c>
      <c r="L2615">
        <v>200</v>
      </c>
      <c r="M2615">
        <v>23</v>
      </c>
      <c r="N2615">
        <v>158</v>
      </c>
      <c r="O2615">
        <v>2</v>
      </c>
      <c r="P2615">
        <v>5</v>
      </c>
      <c r="Q2615">
        <v>2</v>
      </c>
      <c r="R2615">
        <v>2</v>
      </c>
      <c r="X2615">
        <v>11</v>
      </c>
      <c r="Y2615">
        <v>431</v>
      </c>
      <c r="Z2615">
        <v>1.4999999999999999E-2</v>
      </c>
      <c r="AA2615">
        <v>1</v>
      </c>
      <c r="AB2615">
        <v>25</v>
      </c>
    </row>
    <row r="2616" spans="1:28" x14ac:dyDescent="0.25">
      <c r="A2616">
        <v>2021</v>
      </c>
      <c r="B2616">
        <v>6</v>
      </c>
      <c r="C2616" s="289">
        <v>44360</v>
      </c>
      <c r="E2616">
        <v>619</v>
      </c>
      <c r="F2616" t="s">
        <v>288</v>
      </c>
      <c r="G2616" t="s">
        <v>289</v>
      </c>
      <c r="H2616">
        <v>385.98</v>
      </c>
      <c r="I2616">
        <v>454.02</v>
      </c>
      <c r="J2616">
        <v>420.7</v>
      </c>
      <c r="K2616">
        <v>18</v>
      </c>
      <c r="L2616">
        <v>200</v>
      </c>
      <c r="M2616">
        <v>22</v>
      </c>
      <c r="N2616">
        <v>163</v>
      </c>
      <c r="O2616">
        <v>6</v>
      </c>
      <c r="P2616">
        <v>3</v>
      </c>
      <c r="Q2616">
        <v>3</v>
      </c>
      <c r="X2616">
        <v>12</v>
      </c>
      <c r="Y2616">
        <v>522</v>
      </c>
      <c r="Z2616">
        <v>1.4999999999999999E-2</v>
      </c>
      <c r="AA2616">
        <v>1</v>
      </c>
      <c r="AB2616">
        <v>25</v>
      </c>
    </row>
    <row r="2617" spans="1:28" x14ac:dyDescent="0.25">
      <c r="A2617">
        <v>2021</v>
      </c>
      <c r="B2617">
        <v>6</v>
      </c>
      <c r="C2617" s="289">
        <v>44361</v>
      </c>
      <c r="E2617">
        <v>619</v>
      </c>
      <c r="F2617" t="s">
        <v>288</v>
      </c>
      <c r="G2617" t="s">
        <v>289</v>
      </c>
      <c r="H2617">
        <v>385.98</v>
      </c>
      <c r="I2617">
        <v>454.02</v>
      </c>
      <c r="J2617">
        <v>406.6</v>
      </c>
      <c r="K2617">
        <v>18</v>
      </c>
      <c r="L2617">
        <v>200</v>
      </c>
      <c r="M2617">
        <v>22</v>
      </c>
      <c r="N2617">
        <v>165</v>
      </c>
      <c r="O2617">
        <v>2</v>
      </c>
      <c r="P2617">
        <v>2</v>
      </c>
      <c r="Q2617">
        <v>4</v>
      </c>
      <c r="X2617">
        <v>8</v>
      </c>
      <c r="Y2617">
        <v>368</v>
      </c>
      <c r="Z2617">
        <v>1.4999999999999999E-2</v>
      </c>
      <c r="AA2617">
        <v>1</v>
      </c>
      <c r="AB2617">
        <v>25</v>
      </c>
    </row>
    <row r="2618" spans="1:28" x14ac:dyDescent="0.25">
      <c r="A2618">
        <v>2021</v>
      </c>
      <c r="B2618">
        <v>6</v>
      </c>
      <c r="C2618" s="289">
        <v>44362</v>
      </c>
      <c r="E2618">
        <v>619</v>
      </c>
      <c r="F2618" t="s">
        <v>288</v>
      </c>
      <c r="G2618" t="s">
        <v>289</v>
      </c>
      <c r="H2618">
        <v>385.98</v>
      </c>
      <c r="I2618">
        <v>454.02</v>
      </c>
      <c r="K2618">
        <v>18</v>
      </c>
      <c r="L2618">
        <v>200</v>
      </c>
      <c r="Y2618">
        <v>105</v>
      </c>
      <c r="Z2618">
        <v>1.4999999999999999E-2</v>
      </c>
      <c r="AA2618">
        <v>1</v>
      </c>
      <c r="AB2618">
        <v>25</v>
      </c>
    </row>
    <row r="2619" spans="1:28" x14ac:dyDescent="0.25">
      <c r="A2619">
        <v>2021</v>
      </c>
      <c r="B2619">
        <v>6</v>
      </c>
      <c r="C2619" s="289">
        <v>44361</v>
      </c>
      <c r="E2619">
        <v>92</v>
      </c>
      <c r="F2619" t="s">
        <v>205</v>
      </c>
      <c r="G2619" t="s">
        <v>206</v>
      </c>
      <c r="H2619">
        <v>335.73</v>
      </c>
      <c r="I2619">
        <v>386.27</v>
      </c>
      <c r="J2619">
        <v>385.2</v>
      </c>
      <c r="K2619">
        <v>74</v>
      </c>
      <c r="L2619">
        <v>97</v>
      </c>
      <c r="M2619">
        <v>56</v>
      </c>
      <c r="N2619">
        <v>129</v>
      </c>
      <c r="O2619">
        <v>7</v>
      </c>
      <c r="P2619">
        <v>2</v>
      </c>
      <c r="Q2619">
        <v>4</v>
      </c>
      <c r="X2619">
        <v>13</v>
      </c>
      <c r="Y2619">
        <v>13</v>
      </c>
      <c r="Z2619">
        <v>1.4999999999999999E-2</v>
      </c>
      <c r="AA2619">
        <v>1</v>
      </c>
      <c r="AB2619">
        <v>16</v>
      </c>
    </row>
    <row r="2620" spans="1:28" x14ac:dyDescent="0.25">
      <c r="A2620">
        <v>2021</v>
      </c>
      <c r="B2620">
        <v>6</v>
      </c>
      <c r="C2620" s="289">
        <v>44362</v>
      </c>
      <c r="E2620">
        <v>92</v>
      </c>
      <c r="F2620" t="s">
        <v>205</v>
      </c>
      <c r="G2620" t="s">
        <v>206</v>
      </c>
      <c r="H2620">
        <v>335.73</v>
      </c>
      <c r="I2620">
        <v>386.27</v>
      </c>
      <c r="J2620">
        <v>399.3</v>
      </c>
      <c r="K2620">
        <v>74</v>
      </c>
      <c r="L2620">
        <v>97</v>
      </c>
      <c r="M2620">
        <v>58</v>
      </c>
      <c r="N2620">
        <v>125</v>
      </c>
      <c r="O2620">
        <v>7</v>
      </c>
      <c r="P2620">
        <v>4</v>
      </c>
      <c r="Q2620">
        <v>8</v>
      </c>
      <c r="X2620">
        <v>19</v>
      </c>
      <c r="Y2620">
        <v>1395</v>
      </c>
      <c r="Z2620">
        <v>1.4999999999999999E-2</v>
      </c>
      <c r="AA2620">
        <v>1</v>
      </c>
      <c r="AB2620">
        <v>16</v>
      </c>
    </row>
    <row r="2621" spans="1:28" x14ac:dyDescent="0.25">
      <c r="A2621">
        <v>2021</v>
      </c>
      <c r="B2621">
        <v>6</v>
      </c>
      <c r="C2621" s="289">
        <v>44347</v>
      </c>
      <c r="E2621">
        <v>624</v>
      </c>
      <c r="F2621" t="s">
        <v>215</v>
      </c>
      <c r="G2621" t="s">
        <v>216</v>
      </c>
      <c r="H2621">
        <v>344.04259999999999</v>
      </c>
      <c r="I2621">
        <v>403.95740000000001</v>
      </c>
      <c r="K2621">
        <v>18</v>
      </c>
      <c r="L2621">
        <v>200</v>
      </c>
      <c r="Y2621">
        <v>360</v>
      </c>
      <c r="Z2621">
        <v>1.4999999999999999E-2</v>
      </c>
      <c r="AA2621">
        <v>1</v>
      </c>
      <c r="AB2621">
        <v>25</v>
      </c>
    </row>
    <row r="2622" spans="1:28" x14ac:dyDescent="0.25">
      <c r="A2622">
        <v>2021</v>
      </c>
      <c r="B2622">
        <v>6</v>
      </c>
      <c r="C2622" s="289">
        <v>44348</v>
      </c>
      <c r="E2622">
        <v>624</v>
      </c>
      <c r="F2622" t="s">
        <v>215</v>
      </c>
      <c r="G2622" t="s">
        <v>216</v>
      </c>
      <c r="H2622">
        <v>344.04259999999999</v>
      </c>
      <c r="I2622">
        <v>403.95740000000001</v>
      </c>
      <c r="K2622">
        <v>18</v>
      </c>
      <c r="L2622">
        <v>200</v>
      </c>
      <c r="Y2622">
        <v>585</v>
      </c>
      <c r="Z2622">
        <v>1.4999999999999999E-2</v>
      </c>
      <c r="AA2622">
        <v>1</v>
      </c>
      <c r="AB2622">
        <v>25</v>
      </c>
    </row>
    <row r="2623" spans="1:28" x14ac:dyDescent="0.25">
      <c r="A2623">
        <v>2021</v>
      </c>
      <c r="B2623">
        <v>6</v>
      </c>
      <c r="C2623" s="289">
        <v>44361</v>
      </c>
      <c r="E2623">
        <v>624</v>
      </c>
      <c r="F2623" t="s">
        <v>215</v>
      </c>
      <c r="G2623" t="s">
        <v>216</v>
      </c>
      <c r="H2623">
        <v>344.04259999999999</v>
      </c>
      <c r="I2623">
        <v>403.95740000000001</v>
      </c>
      <c r="J2623">
        <v>422</v>
      </c>
      <c r="K2623">
        <v>18</v>
      </c>
      <c r="L2623">
        <v>200</v>
      </c>
      <c r="M2623">
        <v>24</v>
      </c>
      <c r="N2623">
        <v>152</v>
      </c>
      <c r="O2623">
        <v>2</v>
      </c>
      <c r="Q2623">
        <v>2</v>
      </c>
      <c r="X2623">
        <v>4</v>
      </c>
      <c r="Y2623">
        <v>4</v>
      </c>
      <c r="Z2623">
        <v>1.4999999999999999E-2</v>
      </c>
      <c r="AA2623">
        <v>1</v>
      </c>
      <c r="AB2623">
        <v>25</v>
      </c>
    </row>
    <row r="2624" spans="1:28" x14ac:dyDescent="0.25">
      <c r="A2624">
        <v>2021</v>
      </c>
      <c r="B2624">
        <v>6</v>
      </c>
      <c r="C2624" s="289">
        <v>44362</v>
      </c>
      <c r="E2624">
        <v>624</v>
      </c>
      <c r="F2624" t="s">
        <v>215</v>
      </c>
      <c r="G2624" t="s">
        <v>216</v>
      </c>
      <c r="H2624">
        <v>344.04259999999999</v>
      </c>
      <c r="I2624">
        <v>403.95740000000001</v>
      </c>
      <c r="J2624">
        <v>378.3</v>
      </c>
      <c r="K2624">
        <v>18</v>
      </c>
      <c r="L2624">
        <v>200</v>
      </c>
      <c r="M2624">
        <v>22</v>
      </c>
      <c r="N2624">
        <v>165</v>
      </c>
      <c r="O2624">
        <v>3</v>
      </c>
      <c r="P2624">
        <v>4</v>
      </c>
      <c r="Q2624">
        <v>6</v>
      </c>
      <c r="X2624">
        <v>13</v>
      </c>
      <c r="Y2624">
        <v>268</v>
      </c>
      <c r="Z2624">
        <v>1.4999999999999999E-2</v>
      </c>
      <c r="AA2624">
        <v>1</v>
      </c>
      <c r="AB2624">
        <v>25</v>
      </c>
    </row>
    <row r="2625" spans="1:28" x14ac:dyDescent="0.25">
      <c r="A2625">
        <v>2021</v>
      </c>
      <c r="B2625">
        <v>6</v>
      </c>
      <c r="C2625" s="289">
        <v>44353</v>
      </c>
      <c r="E2625">
        <v>620</v>
      </c>
      <c r="F2625" t="s">
        <v>291</v>
      </c>
      <c r="G2625" t="s">
        <v>292</v>
      </c>
      <c r="H2625">
        <v>214.01050000000001</v>
      </c>
      <c r="I2625">
        <v>251.98949999999999</v>
      </c>
      <c r="J2625">
        <v>251</v>
      </c>
      <c r="K2625">
        <v>18</v>
      </c>
      <c r="L2625">
        <v>200</v>
      </c>
      <c r="M2625">
        <v>27</v>
      </c>
      <c r="N2625">
        <v>132</v>
      </c>
      <c r="O2625">
        <v>2</v>
      </c>
      <c r="P2625">
        <v>1</v>
      </c>
      <c r="Q2625">
        <v>2</v>
      </c>
      <c r="Y2625">
        <v>5</v>
      </c>
      <c r="Z2625">
        <v>1.4999999999999999E-2</v>
      </c>
      <c r="AA2625">
        <v>1</v>
      </c>
      <c r="AB2625">
        <v>25</v>
      </c>
    </row>
    <row r="2626" spans="1:28" x14ac:dyDescent="0.25">
      <c r="A2626">
        <v>2021</v>
      </c>
      <c r="B2626">
        <v>6</v>
      </c>
      <c r="C2626" s="289">
        <v>44354</v>
      </c>
      <c r="E2626">
        <v>620</v>
      </c>
      <c r="F2626" t="s">
        <v>291</v>
      </c>
      <c r="G2626" t="s">
        <v>292</v>
      </c>
      <c r="H2626">
        <v>214.01050000000001</v>
      </c>
      <c r="I2626">
        <v>251.98949999999999</v>
      </c>
      <c r="J2626">
        <v>233</v>
      </c>
      <c r="K2626">
        <v>18</v>
      </c>
      <c r="L2626">
        <v>200</v>
      </c>
      <c r="M2626">
        <v>23</v>
      </c>
      <c r="N2626">
        <v>154</v>
      </c>
      <c r="O2626">
        <v>7</v>
      </c>
      <c r="P2626">
        <v>2</v>
      </c>
      <c r="Q2626">
        <v>5</v>
      </c>
      <c r="X2626">
        <v>14</v>
      </c>
      <c r="Y2626">
        <v>64</v>
      </c>
      <c r="Z2626">
        <v>1.4999999999999999E-2</v>
      </c>
      <c r="AA2626">
        <v>1</v>
      </c>
      <c r="AB2626">
        <v>25</v>
      </c>
    </row>
    <row r="2627" spans="1:28" x14ac:dyDescent="0.25">
      <c r="A2627">
        <v>2021</v>
      </c>
      <c r="B2627">
        <v>6</v>
      </c>
      <c r="C2627" s="289">
        <v>44355</v>
      </c>
      <c r="E2627">
        <v>620</v>
      </c>
      <c r="F2627" t="s">
        <v>291</v>
      </c>
      <c r="G2627" t="s">
        <v>292</v>
      </c>
      <c r="H2627">
        <v>214.01050000000001</v>
      </c>
      <c r="I2627">
        <v>251.98949999999999</v>
      </c>
      <c r="J2627">
        <v>222.4</v>
      </c>
      <c r="K2627">
        <v>18</v>
      </c>
      <c r="L2627">
        <v>200</v>
      </c>
      <c r="M2627">
        <v>23</v>
      </c>
      <c r="N2627">
        <v>156</v>
      </c>
      <c r="X2627">
        <v>11</v>
      </c>
      <c r="Y2627">
        <v>221</v>
      </c>
      <c r="Z2627">
        <v>1.4999999999999999E-2</v>
      </c>
      <c r="AA2627">
        <v>1</v>
      </c>
      <c r="AB2627">
        <v>25</v>
      </c>
    </row>
    <row r="2628" spans="1:28" x14ac:dyDescent="0.25">
      <c r="A2628">
        <v>2021</v>
      </c>
      <c r="B2628">
        <v>6</v>
      </c>
      <c r="C2628" s="289">
        <v>44356</v>
      </c>
      <c r="E2628">
        <v>620</v>
      </c>
      <c r="F2628" t="s">
        <v>291</v>
      </c>
      <c r="G2628" t="s">
        <v>292</v>
      </c>
      <c r="H2628">
        <v>214.01050000000001</v>
      </c>
      <c r="I2628">
        <v>251.98949999999999</v>
      </c>
      <c r="J2628">
        <v>224.6</v>
      </c>
      <c r="K2628">
        <v>18</v>
      </c>
      <c r="L2628">
        <v>200</v>
      </c>
      <c r="M2628">
        <v>23</v>
      </c>
      <c r="N2628">
        <v>158</v>
      </c>
      <c r="O2628">
        <v>3</v>
      </c>
      <c r="P2628">
        <v>4</v>
      </c>
      <c r="Q2628">
        <v>2</v>
      </c>
      <c r="R2628">
        <v>2</v>
      </c>
      <c r="X2628">
        <v>11</v>
      </c>
      <c r="Y2628">
        <v>701</v>
      </c>
      <c r="Z2628">
        <v>1.4999999999999999E-2</v>
      </c>
      <c r="AA2628">
        <v>1</v>
      </c>
      <c r="AB2628">
        <v>25</v>
      </c>
    </row>
    <row r="2629" spans="1:28" x14ac:dyDescent="0.25">
      <c r="A2629">
        <v>2021</v>
      </c>
      <c r="B2629">
        <v>6</v>
      </c>
      <c r="C2629" s="289">
        <v>44357</v>
      </c>
      <c r="E2629">
        <v>620</v>
      </c>
      <c r="F2629" t="s">
        <v>291</v>
      </c>
      <c r="G2629" t="s">
        <v>292</v>
      </c>
      <c r="H2629">
        <v>214.01050000000001</v>
      </c>
      <c r="I2629">
        <v>251.98949999999999</v>
      </c>
      <c r="J2629">
        <v>238.1</v>
      </c>
      <c r="K2629">
        <v>18</v>
      </c>
      <c r="L2629">
        <v>200</v>
      </c>
      <c r="M2629">
        <v>23</v>
      </c>
      <c r="N2629">
        <v>158</v>
      </c>
      <c r="O2629">
        <v>4</v>
      </c>
      <c r="P2629">
        <v>4</v>
      </c>
      <c r="Q2629">
        <v>5</v>
      </c>
      <c r="X2629">
        <v>13</v>
      </c>
      <c r="Y2629">
        <v>433</v>
      </c>
      <c r="Z2629">
        <v>1.4999999999999999E-2</v>
      </c>
      <c r="AA2629">
        <v>1</v>
      </c>
      <c r="AB2629">
        <v>25</v>
      </c>
    </row>
    <row r="2630" spans="1:28" x14ac:dyDescent="0.25">
      <c r="A2630">
        <v>2021</v>
      </c>
      <c r="B2630">
        <v>6</v>
      </c>
      <c r="C2630" s="289">
        <v>44360</v>
      </c>
      <c r="E2630">
        <v>620</v>
      </c>
      <c r="F2630" t="s">
        <v>291</v>
      </c>
      <c r="G2630" t="s">
        <v>292</v>
      </c>
      <c r="H2630">
        <v>214.01050000000001</v>
      </c>
      <c r="I2630">
        <v>251.98949999999999</v>
      </c>
      <c r="J2630">
        <v>230.1</v>
      </c>
      <c r="K2630">
        <v>18</v>
      </c>
      <c r="L2630">
        <v>200</v>
      </c>
      <c r="M2630">
        <v>22</v>
      </c>
      <c r="N2630">
        <v>163</v>
      </c>
      <c r="O2630">
        <v>6</v>
      </c>
      <c r="P2630">
        <v>3</v>
      </c>
      <c r="Q2630">
        <v>1</v>
      </c>
      <c r="X2630">
        <v>10</v>
      </c>
      <c r="Y2630">
        <v>520</v>
      </c>
      <c r="Z2630">
        <v>1.4999999999999999E-2</v>
      </c>
      <c r="AA2630">
        <v>1</v>
      </c>
      <c r="AB2630">
        <v>25</v>
      </c>
    </row>
    <row r="2631" spans="1:28" x14ac:dyDescent="0.25">
      <c r="A2631">
        <v>2021</v>
      </c>
      <c r="B2631">
        <v>6</v>
      </c>
      <c r="C2631" s="289">
        <v>44361</v>
      </c>
      <c r="E2631">
        <v>620</v>
      </c>
      <c r="F2631" t="s">
        <v>291</v>
      </c>
      <c r="G2631" t="s">
        <v>292</v>
      </c>
      <c r="H2631">
        <v>214.01050000000001</v>
      </c>
      <c r="I2631">
        <v>251.98949999999999</v>
      </c>
      <c r="J2631">
        <v>222.4</v>
      </c>
      <c r="K2631">
        <v>18</v>
      </c>
      <c r="L2631">
        <v>200</v>
      </c>
      <c r="M2631">
        <v>22</v>
      </c>
      <c r="N2631">
        <v>165</v>
      </c>
      <c r="O2631">
        <v>3</v>
      </c>
      <c r="P2631">
        <v>4</v>
      </c>
      <c r="Q2631">
        <v>2</v>
      </c>
      <c r="X2631">
        <v>9</v>
      </c>
      <c r="Y2631">
        <v>369</v>
      </c>
      <c r="Z2631">
        <v>1.4999999999999999E-2</v>
      </c>
      <c r="AA2631">
        <v>1</v>
      </c>
      <c r="AB2631">
        <v>25</v>
      </c>
    </row>
    <row r="2632" spans="1:28" x14ac:dyDescent="0.25">
      <c r="A2632">
        <v>2021</v>
      </c>
      <c r="B2632">
        <v>6</v>
      </c>
      <c r="C2632" s="289">
        <v>44362</v>
      </c>
      <c r="E2632">
        <v>620</v>
      </c>
      <c r="F2632" t="s">
        <v>291</v>
      </c>
      <c r="G2632" t="s">
        <v>292</v>
      </c>
      <c r="H2632">
        <v>214.01050000000001</v>
      </c>
      <c r="I2632">
        <v>251.98949999999999</v>
      </c>
      <c r="K2632">
        <v>18</v>
      </c>
      <c r="L2632">
        <v>200</v>
      </c>
      <c r="Y2632">
        <v>180</v>
      </c>
      <c r="Z2632">
        <v>1.4999999999999999E-2</v>
      </c>
      <c r="AA2632">
        <v>1</v>
      </c>
      <c r="AB2632">
        <v>25</v>
      </c>
    </row>
  </sheetData>
  <autoFilter ref="A3:BL3" xr:uid="{00000000-0009-0000-0000-000019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900-000000000000}"/>
    <hyperlink ref="AD1" location="index!A1" display="العودة للفهرس" xr:uid="{00000000-0004-0000-19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25</vt:i4>
      </vt:variant>
    </vt:vector>
  </HeadingPairs>
  <TitlesOfParts>
    <vt:vector size="51" baseType="lpstr">
      <vt:lpstr>index</vt:lpstr>
      <vt:lpstr>dashboard</vt:lpstr>
      <vt:lpstr>baches</vt:lpstr>
      <vt:lpstr>input</vt:lpstr>
      <vt:lpstr>input-week</vt:lpstr>
      <vt:lpstr>output</vt:lpstr>
      <vt:lpstr>wieght_report</vt:lpstr>
      <vt:lpstr>ct_report</vt:lpstr>
      <vt:lpstr>scrap_report</vt:lpstr>
      <vt:lpstr>moisture</vt:lpstr>
      <vt:lpstr>scrap_days</vt:lpstr>
      <vt:lpstr>scrap_type_machines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moisture!end</vt:lpstr>
      <vt:lpstr>moisture!first</vt:lpstr>
      <vt:lpstr>Molds_name</vt:lpstr>
      <vt:lpstr>outbut_monthly_item</vt:lpstr>
      <vt:lpstr>baches!Print_Area</vt:lpstr>
      <vt:lpstr>input!Print_Area</vt:lpstr>
      <vt:lpstr>input_materials!Print_Area</vt:lpstr>
      <vt:lpstr>'input-week'!Print_Area</vt:lpstr>
      <vt:lpstr>materials!Print_Area</vt:lpstr>
      <vt:lpstr>moisture!Print_Area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2021-06-20T13:21:11Z</dcterms:modified>
</cp:coreProperties>
</file>